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shifa parvin\"/>
    </mc:Choice>
  </mc:AlternateContent>
  <xr:revisionPtr revIDLastSave="0" documentId="13_ncr:1_{8AA64953-13FF-4A72-BFB8-7D23CCAE179C}" xr6:coauthVersionLast="47" xr6:coauthVersionMax="47" xr10:uidLastSave="{00000000-0000-0000-0000-000000000000}"/>
  <bookViews>
    <workbookView xWindow="-120" yWindow="-120" windowWidth="24240" windowHeight="13140" tabRatio="691" activeTab="4" xr2:uid="{00000000-000D-0000-FFFF-FFFF00000000}"/>
  </bookViews>
  <sheets>
    <sheet name="questions" sheetId="23" r:id="rId1"/>
    <sheet name="Raw Data" sheetId="1" r:id="rId2"/>
    <sheet name="lookups" sheetId="2" r:id="rId3"/>
    <sheet name="PivotData" sheetId="4" r:id="rId4"/>
    <sheet name="overview" sheetId="10" r:id="rId5"/>
    <sheet name="Trend&amp;Category" sheetId="19" r:id="rId6"/>
    <sheet name="Products" sheetId="20" r:id="rId7"/>
    <sheet name="customers" sheetId="21" r:id="rId8"/>
    <sheet name="discount&amp;channels" sheetId="22" r:id="rId9"/>
  </sheets>
  <definedNames>
    <definedName name="_xlnm._FilterDatabase" localSheetId="1" hidden="1">'Raw Data'!$A$1:$S$7001</definedName>
    <definedName name="_xlcn.WorksheetConnection_PROJECTAutoRecovered.xlsxtblOrders1" hidden="1">tblOrders[]</definedName>
    <definedName name="CityRegion">lookups!$A$1:$B$11</definedName>
    <definedName name="NativeTimeline_Order_Date">#N/A</definedName>
    <definedName name="_xlnm.Print_Area" localSheetId="1">'Raw Data'!$A$1:$AA$7001</definedName>
    <definedName name="Slicer_Category">#N/A</definedName>
    <definedName name="Slicer_Order_Status">#N/A</definedName>
    <definedName name="Slicer_Payment_Method">#N/A</definedName>
    <definedName name="Slicer_Regi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FCE2AD5D-F65C-4FA6-A056-5C36A1767C68}">
      <x15:dataModel>
        <x15:modelTables>
          <x15:modelTable id="tblOrders" name="tblOrders" connection="WorksheetConnection_PROJECT(AutoRecovered).xlsx!tbl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W7001" i="1"/>
  <c r="V7001" i="1"/>
  <c r="U7001" i="1"/>
  <c r="T7001" i="1"/>
  <c r="W7000" i="1"/>
  <c r="V7000" i="1"/>
  <c r="U7000" i="1"/>
  <c r="T7000" i="1"/>
  <c r="W6999" i="1"/>
  <c r="V6999" i="1"/>
  <c r="U6999" i="1"/>
  <c r="T6999" i="1"/>
  <c r="W6998" i="1"/>
  <c r="V6998" i="1"/>
  <c r="U6998" i="1"/>
  <c r="T6998" i="1"/>
  <c r="W6997" i="1"/>
  <c r="V6997" i="1"/>
  <c r="U6997" i="1"/>
  <c r="T6997" i="1"/>
  <c r="W6996" i="1"/>
  <c r="V6996" i="1"/>
  <c r="U6996" i="1"/>
  <c r="T6996" i="1"/>
  <c r="W6995" i="1"/>
  <c r="V6995" i="1"/>
  <c r="U6995" i="1"/>
  <c r="T6995" i="1"/>
  <c r="W6994" i="1"/>
  <c r="V6994" i="1"/>
  <c r="U6994" i="1"/>
  <c r="T6994" i="1"/>
  <c r="W6993" i="1"/>
  <c r="V6993" i="1"/>
  <c r="U6993" i="1"/>
  <c r="T6993" i="1"/>
  <c r="W6992" i="1"/>
  <c r="V6992" i="1"/>
  <c r="U6992" i="1"/>
  <c r="T6992" i="1"/>
  <c r="W6991" i="1"/>
  <c r="V6991" i="1"/>
  <c r="U6991" i="1"/>
  <c r="T6991" i="1"/>
  <c r="W6990" i="1"/>
  <c r="V6990" i="1"/>
  <c r="U6990" i="1"/>
  <c r="T6990" i="1"/>
  <c r="W6989" i="1"/>
  <c r="V6989" i="1"/>
  <c r="U6989" i="1"/>
  <c r="T6989" i="1"/>
  <c r="W6988" i="1"/>
  <c r="V6988" i="1"/>
  <c r="U6988" i="1"/>
  <c r="T6988" i="1"/>
  <c r="W6987" i="1"/>
  <c r="V6987" i="1"/>
  <c r="U6987" i="1"/>
  <c r="T6987" i="1"/>
  <c r="W6986" i="1"/>
  <c r="V6986" i="1"/>
  <c r="U6986" i="1"/>
  <c r="T6986" i="1"/>
  <c r="W6985" i="1"/>
  <c r="V6985" i="1"/>
  <c r="U6985" i="1"/>
  <c r="T6985" i="1"/>
  <c r="W6984" i="1"/>
  <c r="V6984" i="1"/>
  <c r="U6984" i="1"/>
  <c r="T6984" i="1"/>
  <c r="W6983" i="1"/>
  <c r="V6983" i="1"/>
  <c r="U6983" i="1"/>
  <c r="T6983" i="1"/>
  <c r="W6982" i="1"/>
  <c r="V6982" i="1"/>
  <c r="U6982" i="1"/>
  <c r="T6982" i="1"/>
  <c r="W6981" i="1"/>
  <c r="V6981" i="1"/>
  <c r="U6981" i="1"/>
  <c r="T6981" i="1"/>
  <c r="W6980" i="1"/>
  <c r="V6980" i="1"/>
  <c r="U6980" i="1"/>
  <c r="T6980" i="1"/>
  <c r="W6979" i="1"/>
  <c r="V6979" i="1"/>
  <c r="U6979" i="1"/>
  <c r="T6979" i="1"/>
  <c r="W6978" i="1"/>
  <c r="V6978" i="1"/>
  <c r="U6978" i="1"/>
  <c r="T6978" i="1"/>
  <c r="W6977" i="1"/>
  <c r="V6977" i="1"/>
  <c r="U6977" i="1"/>
  <c r="T6977" i="1"/>
  <c r="W6976" i="1"/>
  <c r="V6976" i="1"/>
  <c r="U6976" i="1"/>
  <c r="T6976" i="1"/>
  <c r="W6975" i="1"/>
  <c r="V6975" i="1"/>
  <c r="U6975" i="1"/>
  <c r="T6975" i="1"/>
  <c r="W6974" i="1"/>
  <c r="V6974" i="1"/>
  <c r="U6974" i="1"/>
  <c r="T6974" i="1"/>
  <c r="W6973" i="1"/>
  <c r="V6973" i="1"/>
  <c r="U6973" i="1"/>
  <c r="T6973" i="1"/>
  <c r="W6972" i="1"/>
  <c r="V6972" i="1"/>
  <c r="U6972" i="1"/>
  <c r="T6972" i="1"/>
  <c r="W6971" i="1"/>
  <c r="V6971" i="1"/>
  <c r="U6971" i="1"/>
  <c r="T6971" i="1"/>
  <c r="W6970" i="1"/>
  <c r="V6970" i="1"/>
  <c r="U6970" i="1"/>
  <c r="T6970" i="1"/>
  <c r="W6969" i="1"/>
  <c r="V6969" i="1"/>
  <c r="U6969" i="1"/>
  <c r="T6969" i="1"/>
  <c r="W6968" i="1"/>
  <c r="V6968" i="1"/>
  <c r="U6968" i="1"/>
  <c r="T6968" i="1"/>
  <c r="W6967" i="1"/>
  <c r="V6967" i="1"/>
  <c r="U6967" i="1"/>
  <c r="T6967" i="1"/>
  <c r="W6966" i="1"/>
  <c r="V6966" i="1"/>
  <c r="U6966" i="1"/>
  <c r="T6966" i="1"/>
  <c r="W6965" i="1"/>
  <c r="V6965" i="1"/>
  <c r="U6965" i="1"/>
  <c r="T6965" i="1"/>
  <c r="W6964" i="1"/>
  <c r="V6964" i="1"/>
  <c r="U6964" i="1"/>
  <c r="T6964" i="1"/>
  <c r="W6963" i="1"/>
  <c r="V6963" i="1"/>
  <c r="U6963" i="1"/>
  <c r="T6963" i="1"/>
  <c r="W6962" i="1"/>
  <c r="V6962" i="1"/>
  <c r="U6962" i="1"/>
  <c r="T6962" i="1"/>
  <c r="W6961" i="1"/>
  <c r="V6961" i="1"/>
  <c r="U6961" i="1"/>
  <c r="T6961" i="1"/>
  <c r="W6960" i="1"/>
  <c r="V6960" i="1"/>
  <c r="U6960" i="1"/>
  <c r="T6960" i="1"/>
  <c r="W6959" i="1"/>
  <c r="V6959" i="1"/>
  <c r="U6959" i="1"/>
  <c r="T6959" i="1"/>
  <c r="W6958" i="1"/>
  <c r="V6958" i="1"/>
  <c r="U6958" i="1"/>
  <c r="T6958" i="1"/>
  <c r="W6957" i="1"/>
  <c r="V6957" i="1"/>
  <c r="U6957" i="1"/>
  <c r="T6957" i="1"/>
  <c r="W6956" i="1"/>
  <c r="V6956" i="1"/>
  <c r="U6956" i="1"/>
  <c r="T6956" i="1"/>
  <c r="W6955" i="1"/>
  <c r="V6955" i="1"/>
  <c r="U6955" i="1"/>
  <c r="T6955" i="1"/>
  <c r="W6954" i="1"/>
  <c r="V6954" i="1"/>
  <c r="U6954" i="1"/>
  <c r="T6954" i="1"/>
  <c r="W6953" i="1"/>
  <c r="V6953" i="1"/>
  <c r="U6953" i="1"/>
  <c r="T6953" i="1"/>
  <c r="W6952" i="1"/>
  <c r="V6952" i="1"/>
  <c r="U6952" i="1"/>
  <c r="T6952" i="1"/>
  <c r="W6951" i="1"/>
  <c r="V6951" i="1"/>
  <c r="U6951" i="1"/>
  <c r="T6951" i="1"/>
  <c r="W6950" i="1"/>
  <c r="V6950" i="1"/>
  <c r="U6950" i="1"/>
  <c r="T6950" i="1"/>
  <c r="W6949" i="1"/>
  <c r="V6949" i="1"/>
  <c r="U6949" i="1"/>
  <c r="T6949" i="1"/>
  <c r="W6948" i="1"/>
  <c r="V6948" i="1"/>
  <c r="U6948" i="1"/>
  <c r="T6948" i="1"/>
  <c r="W6947" i="1"/>
  <c r="V6947" i="1"/>
  <c r="U6947" i="1"/>
  <c r="T6947" i="1"/>
  <c r="W6946" i="1"/>
  <c r="V6946" i="1"/>
  <c r="U6946" i="1"/>
  <c r="T6946" i="1"/>
  <c r="W6945" i="1"/>
  <c r="V6945" i="1"/>
  <c r="U6945" i="1"/>
  <c r="T6945" i="1"/>
  <c r="W6944" i="1"/>
  <c r="V6944" i="1"/>
  <c r="U6944" i="1"/>
  <c r="T6944" i="1"/>
  <c r="W6943" i="1"/>
  <c r="V6943" i="1"/>
  <c r="U6943" i="1"/>
  <c r="T6943" i="1"/>
  <c r="W6942" i="1"/>
  <c r="V6942" i="1"/>
  <c r="U6942" i="1"/>
  <c r="T6942" i="1"/>
  <c r="W6941" i="1"/>
  <c r="V6941" i="1"/>
  <c r="U6941" i="1"/>
  <c r="T6941" i="1"/>
  <c r="W6940" i="1"/>
  <c r="V6940" i="1"/>
  <c r="U6940" i="1"/>
  <c r="T6940" i="1"/>
  <c r="W6939" i="1"/>
  <c r="V6939" i="1"/>
  <c r="U6939" i="1"/>
  <c r="T6939" i="1"/>
  <c r="W6938" i="1"/>
  <c r="V6938" i="1"/>
  <c r="U6938" i="1"/>
  <c r="T6938" i="1"/>
  <c r="W6937" i="1"/>
  <c r="V6937" i="1"/>
  <c r="U6937" i="1"/>
  <c r="T6937" i="1"/>
  <c r="W6936" i="1"/>
  <c r="V6936" i="1"/>
  <c r="U6936" i="1"/>
  <c r="T6936" i="1"/>
  <c r="W6935" i="1"/>
  <c r="V6935" i="1"/>
  <c r="U6935" i="1"/>
  <c r="T6935" i="1"/>
  <c r="W6934" i="1"/>
  <c r="V6934" i="1"/>
  <c r="U6934" i="1"/>
  <c r="T6934" i="1"/>
  <c r="W6933" i="1"/>
  <c r="V6933" i="1"/>
  <c r="U6933" i="1"/>
  <c r="T6933" i="1"/>
  <c r="W6932" i="1"/>
  <c r="V6932" i="1"/>
  <c r="U6932" i="1"/>
  <c r="T6932" i="1"/>
  <c r="W6931" i="1"/>
  <c r="V6931" i="1"/>
  <c r="U6931" i="1"/>
  <c r="T6931" i="1"/>
  <c r="W6930" i="1"/>
  <c r="V6930" i="1"/>
  <c r="U6930" i="1"/>
  <c r="T6930" i="1"/>
  <c r="W6929" i="1"/>
  <c r="V6929" i="1"/>
  <c r="U6929" i="1"/>
  <c r="T6929" i="1"/>
  <c r="W6928" i="1"/>
  <c r="V6928" i="1"/>
  <c r="U6928" i="1"/>
  <c r="T6928" i="1"/>
  <c r="W6927" i="1"/>
  <c r="V6927" i="1"/>
  <c r="U6927" i="1"/>
  <c r="T6927" i="1"/>
  <c r="W6926" i="1"/>
  <c r="V6926" i="1"/>
  <c r="U6926" i="1"/>
  <c r="T6926" i="1"/>
  <c r="W6925" i="1"/>
  <c r="V6925" i="1"/>
  <c r="U6925" i="1"/>
  <c r="T6925" i="1"/>
  <c r="W6924" i="1"/>
  <c r="V6924" i="1"/>
  <c r="U6924" i="1"/>
  <c r="T6924" i="1"/>
  <c r="W6923" i="1"/>
  <c r="V6923" i="1"/>
  <c r="U6923" i="1"/>
  <c r="T6923" i="1"/>
  <c r="W6922" i="1"/>
  <c r="V6922" i="1"/>
  <c r="U6922" i="1"/>
  <c r="T6922" i="1"/>
  <c r="W6921" i="1"/>
  <c r="V6921" i="1"/>
  <c r="U6921" i="1"/>
  <c r="T6921" i="1"/>
  <c r="W6920" i="1"/>
  <c r="V6920" i="1"/>
  <c r="U6920" i="1"/>
  <c r="T6920" i="1"/>
  <c r="W6919" i="1"/>
  <c r="V6919" i="1"/>
  <c r="U6919" i="1"/>
  <c r="T6919" i="1"/>
  <c r="W6918" i="1"/>
  <c r="V6918" i="1"/>
  <c r="U6918" i="1"/>
  <c r="T6918" i="1"/>
  <c r="W6917" i="1"/>
  <c r="V6917" i="1"/>
  <c r="U6917" i="1"/>
  <c r="T6917" i="1"/>
  <c r="W6916" i="1"/>
  <c r="V6916" i="1"/>
  <c r="U6916" i="1"/>
  <c r="T6916" i="1"/>
  <c r="W6915" i="1"/>
  <c r="V6915" i="1"/>
  <c r="U6915" i="1"/>
  <c r="T6915" i="1"/>
  <c r="W6914" i="1"/>
  <c r="V6914" i="1"/>
  <c r="U6914" i="1"/>
  <c r="T6914" i="1"/>
  <c r="W6913" i="1"/>
  <c r="V6913" i="1"/>
  <c r="U6913" i="1"/>
  <c r="T6913" i="1"/>
  <c r="W6912" i="1"/>
  <c r="V6912" i="1"/>
  <c r="U6912" i="1"/>
  <c r="T6912" i="1"/>
  <c r="W6911" i="1"/>
  <c r="V6911" i="1"/>
  <c r="U6911" i="1"/>
  <c r="T6911" i="1"/>
  <c r="W6910" i="1"/>
  <c r="V6910" i="1"/>
  <c r="U6910" i="1"/>
  <c r="T6910" i="1"/>
  <c r="W6909" i="1"/>
  <c r="V6909" i="1"/>
  <c r="U6909" i="1"/>
  <c r="T6909" i="1"/>
  <c r="W6908" i="1"/>
  <c r="V6908" i="1"/>
  <c r="U6908" i="1"/>
  <c r="T6908" i="1"/>
  <c r="W6907" i="1"/>
  <c r="V6907" i="1"/>
  <c r="U6907" i="1"/>
  <c r="T6907" i="1"/>
  <c r="W6906" i="1"/>
  <c r="V6906" i="1"/>
  <c r="U6906" i="1"/>
  <c r="T6906" i="1"/>
  <c r="W6905" i="1"/>
  <c r="V6905" i="1"/>
  <c r="U6905" i="1"/>
  <c r="T6905" i="1"/>
  <c r="W6904" i="1"/>
  <c r="V6904" i="1"/>
  <c r="U6904" i="1"/>
  <c r="T6904" i="1"/>
  <c r="W6903" i="1"/>
  <c r="V6903" i="1"/>
  <c r="U6903" i="1"/>
  <c r="T6903" i="1"/>
  <c r="W6902" i="1"/>
  <c r="V6902" i="1"/>
  <c r="U6902" i="1"/>
  <c r="T6902" i="1"/>
  <c r="W6901" i="1"/>
  <c r="V6901" i="1"/>
  <c r="U6901" i="1"/>
  <c r="T6901" i="1"/>
  <c r="W6900" i="1"/>
  <c r="V6900" i="1"/>
  <c r="U6900" i="1"/>
  <c r="T6900" i="1"/>
  <c r="W6899" i="1"/>
  <c r="V6899" i="1"/>
  <c r="U6899" i="1"/>
  <c r="T6899" i="1"/>
  <c r="W6898" i="1"/>
  <c r="V6898" i="1"/>
  <c r="U6898" i="1"/>
  <c r="T6898" i="1"/>
  <c r="W6897" i="1"/>
  <c r="V6897" i="1"/>
  <c r="U6897" i="1"/>
  <c r="T6897" i="1"/>
  <c r="W6896" i="1"/>
  <c r="V6896" i="1"/>
  <c r="U6896" i="1"/>
  <c r="T6896" i="1"/>
  <c r="W6895" i="1"/>
  <c r="V6895" i="1"/>
  <c r="U6895" i="1"/>
  <c r="T6895" i="1"/>
  <c r="W6894" i="1"/>
  <c r="V6894" i="1"/>
  <c r="U6894" i="1"/>
  <c r="T6894" i="1"/>
  <c r="W6893" i="1"/>
  <c r="V6893" i="1"/>
  <c r="U6893" i="1"/>
  <c r="T6893" i="1"/>
  <c r="W6892" i="1"/>
  <c r="V6892" i="1"/>
  <c r="U6892" i="1"/>
  <c r="T6892" i="1"/>
  <c r="W6891" i="1"/>
  <c r="V6891" i="1"/>
  <c r="U6891" i="1"/>
  <c r="T6891" i="1"/>
  <c r="W6890" i="1"/>
  <c r="V6890" i="1"/>
  <c r="U6890" i="1"/>
  <c r="T6890" i="1"/>
  <c r="W6889" i="1"/>
  <c r="V6889" i="1"/>
  <c r="U6889" i="1"/>
  <c r="T6889" i="1"/>
  <c r="W6888" i="1"/>
  <c r="V6888" i="1"/>
  <c r="U6888" i="1"/>
  <c r="T6888" i="1"/>
  <c r="W6887" i="1"/>
  <c r="V6887" i="1"/>
  <c r="U6887" i="1"/>
  <c r="T6887" i="1"/>
  <c r="W6886" i="1"/>
  <c r="V6886" i="1"/>
  <c r="U6886" i="1"/>
  <c r="T6886" i="1"/>
  <c r="W6885" i="1"/>
  <c r="V6885" i="1"/>
  <c r="U6885" i="1"/>
  <c r="T6885" i="1"/>
  <c r="W6884" i="1"/>
  <c r="V6884" i="1"/>
  <c r="U6884" i="1"/>
  <c r="T6884" i="1"/>
  <c r="W6883" i="1"/>
  <c r="V6883" i="1"/>
  <c r="U6883" i="1"/>
  <c r="T6883" i="1"/>
  <c r="W6882" i="1"/>
  <c r="V6882" i="1"/>
  <c r="U6882" i="1"/>
  <c r="T6882" i="1"/>
  <c r="W6881" i="1"/>
  <c r="V6881" i="1"/>
  <c r="U6881" i="1"/>
  <c r="T6881" i="1"/>
  <c r="W6880" i="1"/>
  <c r="V6880" i="1"/>
  <c r="U6880" i="1"/>
  <c r="T6880" i="1"/>
  <c r="W6879" i="1"/>
  <c r="V6879" i="1"/>
  <c r="U6879" i="1"/>
  <c r="T6879" i="1"/>
  <c r="W6878" i="1"/>
  <c r="V6878" i="1"/>
  <c r="U6878" i="1"/>
  <c r="T6878" i="1"/>
  <c r="W6877" i="1"/>
  <c r="V6877" i="1"/>
  <c r="U6877" i="1"/>
  <c r="T6877" i="1"/>
  <c r="W6876" i="1"/>
  <c r="V6876" i="1"/>
  <c r="U6876" i="1"/>
  <c r="T6876" i="1"/>
  <c r="W6875" i="1"/>
  <c r="V6875" i="1"/>
  <c r="U6875" i="1"/>
  <c r="T6875" i="1"/>
  <c r="W6874" i="1"/>
  <c r="V6874" i="1"/>
  <c r="U6874" i="1"/>
  <c r="T6874" i="1"/>
  <c r="W6873" i="1"/>
  <c r="V6873" i="1"/>
  <c r="U6873" i="1"/>
  <c r="T6873" i="1"/>
  <c r="W6872" i="1"/>
  <c r="V6872" i="1"/>
  <c r="U6872" i="1"/>
  <c r="T6872" i="1"/>
  <c r="W6871" i="1"/>
  <c r="V6871" i="1"/>
  <c r="U6871" i="1"/>
  <c r="T6871" i="1"/>
  <c r="W6870" i="1"/>
  <c r="V6870" i="1"/>
  <c r="U6870" i="1"/>
  <c r="T6870" i="1"/>
  <c r="W6869" i="1"/>
  <c r="V6869" i="1"/>
  <c r="U6869" i="1"/>
  <c r="T6869" i="1"/>
  <c r="W6868" i="1"/>
  <c r="V6868" i="1"/>
  <c r="U6868" i="1"/>
  <c r="T6868" i="1"/>
  <c r="W6867" i="1"/>
  <c r="V6867" i="1"/>
  <c r="U6867" i="1"/>
  <c r="T6867" i="1"/>
  <c r="W6866" i="1"/>
  <c r="V6866" i="1"/>
  <c r="U6866" i="1"/>
  <c r="T6866" i="1"/>
  <c r="W6865" i="1"/>
  <c r="V6865" i="1"/>
  <c r="U6865" i="1"/>
  <c r="T6865" i="1"/>
  <c r="W6864" i="1"/>
  <c r="V6864" i="1"/>
  <c r="U6864" i="1"/>
  <c r="T6864" i="1"/>
  <c r="W6863" i="1"/>
  <c r="V6863" i="1"/>
  <c r="U6863" i="1"/>
  <c r="T6863" i="1"/>
  <c r="W6862" i="1"/>
  <c r="V6862" i="1"/>
  <c r="U6862" i="1"/>
  <c r="T6862" i="1"/>
  <c r="W6861" i="1"/>
  <c r="V6861" i="1"/>
  <c r="U6861" i="1"/>
  <c r="T6861" i="1"/>
  <c r="W6860" i="1"/>
  <c r="V6860" i="1"/>
  <c r="U6860" i="1"/>
  <c r="T6860" i="1"/>
  <c r="W6859" i="1"/>
  <c r="V6859" i="1"/>
  <c r="U6859" i="1"/>
  <c r="T6859" i="1"/>
  <c r="W6858" i="1"/>
  <c r="V6858" i="1"/>
  <c r="U6858" i="1"/>
  <c r="T6858" i="1"/>
  <c r="W6857" i="1"/>
  <c r="V6857" i="1"/>
  <c r="U6857" i="1"/>
  <c r="T6857" i="1"/>
  <c r="W6856" i="1"/>
  <c r="V6856" i="1"/>
  <c r="U6856" i="1"/>
  <c r="T6856" i="1"/>
  <c r="W6855" i="1"/>
  <c r="V6855" i="1"/>
  <c r="U6855" i="1"/>
  <c r="T6855" i="1"/>
  <c r="W6854" i="1"/>
  <c r="V6854" i="1"/>
  <c r="U6854" i="1"/>
  <c r="T6854" i="1"/>
  <c r="W6853" i="1"/>
  <c r="V6853" i="1"/>
  <c r="U6853" i="1"/>
  <c r="T6853" i="1"/>
  <c r="W6852" i="1"/>
  <c r="V6852" i="1"/>
  <c r="U6852" i="1"/>
  <c r="T6852" i="1"/>
  <c r="W6851" i="1"/>
  <c r="V6851" i="1"/>
  <c r="U6851" i="1"/>
  <c r="T6851" i="1"/>
  <c r="W6850" i="1"/>
  <c r="V6850" i="1"/>
  <c r="U6850" i="1"/>
  <c r="T6850" i="1"/>
  <c r="W6849" i="1"/>
  <c r="V6849" i="1"/>
  <c r="U6849" i="1"/>
  <c r="T6849" i="1"/>
  <c r="W6848" i="1"/>
  <c r="V6848" i="1"/>
  <c r="U6848" i="1"/>
  <c r="T6848" i="1"/>
  <c r="W6847" i="1"/>
  <c r="V6847" i="1"/>
  <c r="U6847" i="1"/>
  <c r="T6847" i="1"/>
  <c r="W6846" i="1"/>
  <c r="V6846" i="1"/>
  <c r="U6846" i="1"/>
  <c r="T6846" i="1"/>
  <c r="W6845" i="1"/>
  <c r="V6845" i="1"/>
  <c r="U6845" i="1"/>
  <c r="T6845" i="1"/>
  <c r="W6844" i="1"/>
  <c r="V6844" i="1"/>
  <c r="U6844" i="1"/>
  <c r="T6844" i="1"/>
  <c r="W6843" i="1"/>
  <c r="V6843" i="1"/>
  <c r="U6843" i="1"/>
  <c r="T6843" i="1"/>
  <c r="W6842" i="1"/>
  <c r="V6842" i="1"/>
  <c r="U6842" i="1"/>
  <c r="T6842" i="1"/>
  <c r="W6841" i="1"/>
  <c r="V6841" i="1"/>
  <c r="U6841" i="1"/>
  <c r="T6841" i="1"/>
  <c r="W6840" i="1"/>
  <c r="V6840" i="1"/>
  <c r="U6840" i="1"/>
  <c r="T6840" i="1"/>
  <c r="W6839" i="1"/>
  <c r="V6839" i="1"/>
  <c r="U6839" i="1"/>
  <c r="T6839" i="1"/>
  <c r="W6838" i="1"/>
  <c r="V6838" i="1"/>
  <c r="U6838" i="1"/>
  <c r="T6838" i="1"/>
  <c r="W6837" i="1"/>
  <c r="V6837" i="1"/>
  <c r="U6837" i="1"/>
  <c r="T6837" i="1"/>
  <c r="W6836" i="1"/>
  <c r="V6836" i="1"/>
  <c r="U6836" i="1"/>
  <c r="T6836" i="1"/>
  <c r="W6835" i="1"/>
  <c r="V6835" i="1"/>
  <c r="U6835" i="1"/>
  <c r="T6835" i="1"/>
  <c r="W6834" i="1"/>
  <c r="V6834" i="1"/>
  <c r="U6834" i="1"/>
  <c r="T6834" i="1"/>
  <c r="W6833" i="1"/>
  <c r="V6833" i="1"/>
  <c r="U6833" i="1"/>
  <c r="T6833" i="1"/>
  <c r="W6832" i="1"/>
  <c r="V6832" i="1"/>
  <c r="U6832" i="1"/>
  <c r="T6832" i="1"/>
  <c r="W6831" i="1"/>
  <c r="V6831" i="1"/>
  <c r="U6831" i="1"/>
  <c r="T6831" i="1"/>
  <c r="W6830" i="1"/>
  <c r="V6830" i="1"/>
  <c r="U6830" i="1"/>
  <c r="T6830" i="1"/>
  <c r="W6829" i="1"/>
  <c r="V6829" i="1"/>
  <c r="U6829" i="1"/>
  <c r="T6829" i="1"/>
  <c r="W6828" i="1"/>
  <c r="V6828" i="1"/>
  <c r="U6828" i="1"/>
  <c r="T6828" i="1"/>
  <c r="W6827" i="1"/>
  <c r="V6827" i="1"/>
  <c r="U6827" i="1"/>
  <c r="T6827" i="1"/>
  <c r="W6826" i="1"/>
  <c r="V6826" i="1"/>
  <c r="U6826" i="1"/>
  <c r="T6826" i="1"/>
  <c r="W6825" i="1"/>
  <c r="V6825" i="1"/>
  <c r="U6825" i="1"/>
  <c r="T6825" i="1"/>
  <c r="W6824" i="1"/>
  <c r="V6824" i="1"/>
  <c r="U6824" i="1"/>
  <c r="T6824" i="1"/>
  <c r="W6823" i="1"/>
  <c r="V6823" i="1"/>
  <c r="U6823" i="1"/>
  <c r="T6823" i="1"/>
  <c r="W6822" i="1"/>
  <c r="V6822" i="1"/>
  <c r="U6822" i="1"/>
  <c r="T6822" i="1"/>
  <c r="W6821" i="1"/>
  <c r="V6821" i="1"/>
  <c r="U6821" i="1"/>
  <c r="T6821" i="1"/>
  <c r="W6820" i="1"/>
  <c r="V6820" i="1"/>
  <c r="U6820" i="1"/>
  <c r="T6820" i="1"/>
  <c r="W6819" i="1"/>
  <c r="V6819" i="1"/>
  <c r="U6819" i="1"/>
  <c r="T6819" i="1"/>
  <c r="W6818" i="1"/>
  <c r="V6818" i="1"/>
  <c r="U6818" i="1"/>
  <c r="T6818" i="1"/>
  <c r="W6817" i="1"/>
  <c r="V6817" i="1"/>
  <c r="U6817" i="1"/>
  <c r="T6817" i="1"/>
  <c r="W6816" i="1"/>
  <c r="V6816" i="1"/>
  <c r="U6816" i="1"/>
  <c r="T6816" i="1"/>
  <c r="W6815" i="1"/>
  <c r="V6815" i="1"/>
  <c r="U6815" i="1"/>
  <c r="T6815" i="1"/>
  <c r="W6814" i="1"/>
  <c r="V6814" i="1"/>
  <c r="U6814" i="1"/>
  <c r="T6814" i="1"/>
  <c r="W6813" i="1"/>
  <c r="V6813" i="1"/>
  <c r="U6813" i="1"/>
  <c r="T6813" i="1"/>
  <c r="W6812" i="1"/>
  <c r="V6812" i="1"/>
  <c r="U6812" i="1"/>
  <c r="T6812" i="1"/>
  <c r="W6811" i="1"/>
  <c r="V6811" i="1"/>
  <c r="U6811" i="1"/>
  <c r="T6811" i="1"/>
  <c r="W6810" i="1"/>
  <c r="V6810" i="1"/>
  <c r="U6810" i="1"/>
  <c r="T6810" i="1"/>
  <c r="W6809" i="1"/>
  <c r="V6809" i="1"/>
  <c r="U6809" i="1"/>
  <c r="T6809" i="1"/>
  <c r="W6808" i="1"/>
  <c r="V6808" i="1"/>
  <c r="U6808" i="1"/>
  <c r="T6808" i="1"/>
  <c r="W6807" i="1"/>
  <c r="V6807" i="1"/>
  <c r="U6807" i="1"/>
  <c r="T6807" i="1"/>
  <c r="W6806" i="1"/>
  <c r="V6806" i="1"/>
  <c r="U6806" i="1"/>
  <c r="T6806" i="1"/>
  <c r="W6805" i="1"/>
  <c r="V6805" i="1"/>
  <c r="U6805" i="1"/>
  <c r="T6805" i="1"/>
  <c r="W6804" i="1"/>
  <c r="V6804" i="1"/>
  <c r="U6804" i="1"/>
  <c r="T6804" i="1"/>
  <c r="W6803" i="1"/>
  <c r="V6803" i="1"/>
  <c r="U6803" i="1"/>
  <c r="T6803" i="1"/>
  <c r="W6802" i="1"/>
  <c r="V6802" i="1"/>
  <c r="U6802" i="1"/>
  <c r="T6802" i="1"/>
  <c r="W6801" i="1"/>
  <c r="V6801" i="1"/>
  <c r="U6801" i="1"/>
  <c r="T6801" i="1"/>
  <c r="W6800" i="1"/>
  <c r="V6800" i="1"/>
  <c r="U6800" i="1"/>
  <c r="T6800" i="1"/>
  <c r="W6799" i="1"/>
  <c r="V6799" i="1"/>
  <c r="U6799" i="1"/>
  <c r="T6799" i="1"/>
  <c r="W6798" i="1"/>
  <c r="V6798" i="1"/>
  <c r="U6798" i="1"/>
  <c r="T6798" i="1"/>
  <c r="W6797" i="1"/>
  <c r="V6797" i="1"/>
  <c r="U6797" i="1"/>
  <c r="T6797" i="1"/>
  <c r="W6796" i="1"/>
  <c r="V6796" i="1"/>
  <c r="U6796" i="1"/>
  <c r="T6796" i="1"/>
  <c r="W6795" i="1"/>
  <c r="V6795" i="1"/>
  <c r="U6795" i="1"/>
  <c r="T6795" i="1"/>
  <c r="W6794" i="1"/>
  <c r="V6794" i="1"/>
  <c r="U6794" i="1"/>
  <c r="T6794" i="1"/>
  <c r="W6793" i="1"/>
  <c r="V6793" i="1"/>
  <c r="U6793" i="1"/>
  <c r="T6793" i="1"/>
  <c r="W6792" i="1"/>
  <c r="V6792" i="1"/>
  <c r="U6792" i="1"/>
  <c r="T6792" i="1"/>
  <c r="W6791" i="1"/>
  <c r="V6791" i="1"/>
  <c r="U6791" i="1"/>
  <c r="T6791" i="1"/>
  <c r="W6790" i="1"/>
  <c r="V6790" i="1"/>
  <c r="U6790" i="1"/>
  <c r="T6790" i="1"/>
  <c r="W6789" i="1"/>
  <c r="V6789" i="1"/>
  <c r="U6789" i="1"/>
  <c r="T6789" i="1"/>
  <c r="W6788" i="1"/>
  <c r="V6788" i="1"/>
  <c r="U6788" i="1"/>
  <c r="T6788" i="1"/>
  <c r="W6787" i="1"/>
  <c r="V6787" i="1"/>
  <c r="U6787" i="1"/>
  <c r="T6787" i="1"/>
  <c r="W6786" i="1"/>
  <c r="V6786" i="1"/>
  <c r="U6786" i="1"/>
  <c r="T6786" i="1"/>
  <c r="W6785" i="1"/>
  <c r="V6785" i="1"/>
  <c r="U6785" i="1"/>
  <c r="T6785" i="1"/>
  <c r="W6784" i="1"/>
  <c r="V6784" i="1"/>
  <c r="U6784" i="1"/>
  <c r="T6784" i="1"/>
  <c r="W6783" i="1"/>
  <c r="V6783" i="1"/>
  <c r="U6783" i="1"/>
  <c r="T6783" i="1"/>
  <c r="W6782" i="1"/>
  <c r="V6782" i="1"/>
  <c r="U6782" i="1"/>
  <c r="T6782" i="1"/>
  <c r="W6781" i="1"/>
  <c r="V6781" i="1"/>
  <c r="U6781" i="1"/>
  <c r="T6781" i="1"/>
  <c r="W6780" i="1"/>
  <c r="V6780" i="1"/>
  <c r="U6780" i="1"/>
  <c r="T6780" i="1"/>
  <c r="W6779" i="1"/>
  <c r="V6779" i="1"/>
  <c r="U6779" i="1"/>
  <c r="T6779" i="1"/>
  <c r="W6778" i="1"/>
  <c r="V6778" i="1"/>
  <c r="U6778" i="1"/>
  <c r="T6778" i="1"/>
  <c r="W6777" i="1"/>
  <c r="V6777" i="1"/>
  <c r="U6777" i="1"/>
  <c r="T6777" i="1"/>
  <c r="W6776" i="1"/>
  <c r="V6776" i="1"/>
  <c r="U6776" i="1"/>
  <c r="T6776" i="1"/>
  <c r="W6775" i="1"/>
  <c r="V6775" i="1"/>
  <c r="U6775" i="1"/>
  <c r="T6775" i="1"/>
  <c r="W6774" i="1"/>
  <c r="V6774" i="1"/>
  <c r="U6774" i="1"/>
  <c r="T6774" i="1"/>
  <c r="W6773" i="1"/>
  <c r="V6773" i="1"/>
  <c r="U6773" i="1"/>
  <c r="T6773" i="1"/>
  <c r="W6772" i="1"/>
  <c r="V6772" i="1"/>
  <c r="U6772" i="1"/>
  <c r="T6772" i="1"/>
  <c r="W6771" i="1"/>
  <c r="V6771" i="1"/>
  <c r="U6771" i="1"/>
  <c r="T6771" i="1"/>
  <c r="W6770" i="1"/>
  <c r="V6770" i="1"/>
  <c r="U6770" i="1"/>
  <c r="T6770" i="1"/>
  <c r="W6769" i="1"/>
  <c r="V6769" i="1"/>
  <c r="U6769" i="1"/>
  <c r="T6769" i="1"/>
  <c r="W6768" i="1"/>
  <c r="V6768" i="1"/>
  <c r="U6768" i="1"/>
  <c r="T6768" i="1"/>
  <c r="W6767" i="1"/>
  <c r="V6767" i="1"/>
  <c r="U6767" i="1"/>
  <c r="T6767" i="1"/>
  <c r="W6766" i="1"/>
  <c r="V6766" i="1"/>
  <c r="U6766" i="1"/>
  <c r="T6766" i="1"/>
  <c r="W6765" i="1"/>
  <c r="V6765" i="1"/>
  <c r="U6765" i="1"/>
  <c r="T6765" i="1"/>
  <c r="W6764" i="1"/>
  <c r="V6764" i="1"/>
  <c r="U6764" i="1"/>
  <c r="T6764" i="1"/>
  <c r="W6763" i="1"/>
  <c r="V6763" i="1"/>
  <c r="U6763" i="1"/>
  <c r="T6763" i="1"/>
  <c r="W6762" i="1"/>
  <c r="V6762" i="1"/>
  <c r="U6762" i="1"/>
  <c r="T6762" i="1"/>
  <c r="W6761" i="1"/>
  <c r="V6761" i="1"/>
  <c r="U6761" i="1"/>
  <c r="T6761" i="1"/>
  <c r="W6760" i="1"/>
  <c r="V6760" i="1"/>
  <c r="U6760" i="1"/>
  <c r="T6760" i="1"/>
  <c r="W6759" i="1"/>
  <c r="V6759" i="1"/>
  <c r="U6759" i="1"/>
  <c r="T6759" i="1"/>
  <c r="W6758" i="1"/>
  <c r="V6758" i="1"/>
  <c r="U6758" i="1"/>
  <c r="T6758" i="1"/>
  <c r="W6757" i="1"/>
  <c r="V6757" i="1"/>
  <c r="U6757" i="1"/>
  <c r="T6757" i="1"/>
  <c r="W6756" i="1"/>
  <c r="V6756" i="1"/>
  <c r="U6756" i="1"/>
  <c r="T6756" i="1"/>
  <c r="W6755" i="1"/>
  <c r="V6755" i="1"/>
  <c r="U6755" i="1"/>
  <c r="T6755" i="1"/>
  <c r="W6754" i="1"/>
  <c r="V6754" i="1"/>
  <c r="U6754" i="1"/>
  <c r="T6754" i="1"/>
  <c r="W6753" i="1"/>
  <c r="V6753" i="1"/>
  <c r="U6753" i="1"/>
  <c r="T6753" i="1"/>
  <c r="W6752" i="1"/>
  <c r="V6752" i="1"/>
  <c r="U6752" i="1"/>
  <c r="T6752" i="1"/>
  <c r="W6751" i="1"/>
  <c r="V6751" i="1"/>
  <c r="U6751" i="1"/>
  <c r="T6751" i="1"/>
  <c r="W6750" i="1"/>
  <c r="V6750" i="1"/>
  <c r="U6750" i="1"/>
  <c r="T6750" i="1"/>
  <c r="W6749" i="1"/>
  <c r="V6749" i="1"/>
  <c r="U6749" i="1"/>
  <c r="T6749" i="1"/>
  <c r="W6748" i="1"/>
  <c r="V6748" i="1"/>
  <c r="U6748" i="1"/>
  <c r="T6748" i="1"/>
  <c r="W6747" i="1"/>
  <c r="V6747" i="1"/>
  <c r="U6747" i="1"/>
  <c r="T6747" i="1"/>
  <c r="W6746" i="1"/>
  <c r="V6746" i="1"/>
  <c r="U6746" i="1"/>
  <c r="T6746" i="1"/>
  <c r="W6745" i="1"/>
  <c r="V6745" i="1"/>
  <c r="U6745" i="1"/>
  <c r="T6745" i="1"/>
  <c r="W6744" i="1"/>
  <c r="V6744" i="1"/>
  <c r="U6744" i="1"/>
  <c r="T6744" i="1"/>
  <c r="W6743" i="1"/>
  <c r="V6743" i="1"/>
  <c r="U6743" i="1"/>
  <c r="T6743" i="1"/>
  <c r="W6742" i="1"/>
  <c r="V6742" i="1"/>
  <c r="U6742" i="1"/>
  <c r="T6742" i="1"/>
  <c r="W6741" i="1"/>
  <c r="V6741" i="1"/>
  <c r="U6741" i="1"/>
  <c r="T6741" i="1"/>
  <c r="W6740" i="1"/>
  <c r="V6740" i="1"/>
  <c r="U6740" i="1"/>
  <c r="T6740" i="1"/>
  <c r="W6739" i="1"/>
  <c r="V6739" i="1"/>
  <c r="U6739" i="1"/>
  <c r="T6739" i="1"/>
  <c r="W6738" i="1"/>
  <c r="V6738" i="1"/>
  <c r="U6738" i="1"/>
  <c r="T6738" i="1"/>
  <c r="W6737" i="1"/>
  <c r="V6737" i="1"/>
  <c r="U6737" i="1"/>
  <c r="T6737" i="1"/>
  <c r="W6736" i="1"/>
  <c r="V6736" i="1"/>
  <c r="U6736" i="1"/>
  <c r="T6736" i="1"/>
  <c r="W6735" i="1"/>
  <c r="V6735" i="1"/>
  <c r="U6735" i="1"/>
  <c r="T6735" i="1"/>
  <c r="W6734" i="1"/>
  <c r="V6734" i="1"/>
  <c r="U6734" i="1"/>
  <c r="T6734" i="1"/>
  <c r="W6733" i="1"/>
  <c r="V6733" i="1"/>
  <c r="U6733" i="1"/>
  <c r="T6733" i="1"/>
  <c r="W6732" i="1"/>
  <c r="V6732" i="1"/>
  <c r="U6732" i="1"/>
  <c r="T6732" i="1"/>
  <c r="W6731" i="1"/>
  <c r="V6731" i="1"/>
  <c r="U6731" i="1"/>
  <c r="T6731" i="1"/>
  <c r="W6730" i="1"/>
  <c r="V6730" i="1"/>
  <c r="U6730" i="1"/>
  <c r="T6730" i="1"/>
  <c r="W6729" i="1"/>
  <c r="V6729" i="1"/>
  <c r="U6729" i="1"/>
  <c r="T6729" i="1"/>
  <c r="W6728" i="1"/>
  <c r="V6728" i="1"/>
  <c r="U6728" i="1"/>
  <c r="T6728" i="1"/>
  <c r="W6727" i="1"/>
  <c r="V6727" i="1"/>
  <c r="U6727" i="1"/>
  <c r="T6727" i="1"/>
  <c r="W6726" i="1"/>
  <c r="V6726" i="1"/>
  <c r="U6726" i="1"/>
  <c r="T6726" i="1"/>
  <c r="W6725" i="1"/>
  <c r="V6725" i="1"/>
  <c r="U6725" i="1"/>
  <c r="T6725" i="1"/>
  <c r="W6724" i="1"/>
  <c r="V6724" i="1"/>
  <c r="U6724" i="1"/>
  <c r="T6724" i="1"/>
  <c r="W6723" i="1"/>
  <c r="V6723" i="1"/>
  <c r="U6723" i="1"/>
  <c r="T6723" i="1"/>
  <c r="W6722" i="1"/>
  <c r="V6722" i="1"/>
  <c r="U6722" i="1"/>
  <c r="T6722" i="1"/>
  <c r="W6721" i="1"/>
  <c r="V6721" i="1"/>
  <c r="U6721" i="1"/>
  <c r="T6721" i="1"/>
  <c r="W6720" i="1"/>
  <c r="V6720" i="1"/>
  <c r="U6720" i="1"/>
  <c r="T6720" i="1"/>
  <c r="W6719" i="1"/>
  <c r="V6719" i="1"/>
  <c r="U6719" i="1"/>
  <c r="T6719" i="1"/>
  <c r="W6718" i="1"/>
  <c r="V6718" i="1"/>
  <c r="U6718" i="1"/>
  <c r="T6718" i="1"/>
  <c r="W6717" i="1"/>
  <c r="V6717" i="1"/>
  <c r="U6717" i="1"/>
  <c r="T6717" i="1"/>
  <c r="W6716" i="1"/>
  <c r="V6716" i="1"/>
  <c r="U6716" i="1"/>
  <c r="T6716" i="1"/>
  <c r="W6715" i="1"/>
  <c r="V6715" i="1"/>
  <c r="U6715" i="1"/>
  <c r="T6715" i="1"/>
  <c r="W6714" i="1"/>
  <c r="V6714" i="1"/>
  <c r="U6714" i="1"/>
  <c r="T6714" i="1"/>
  <c r="W6713" i="1"/>
  <c r="V6713" i="1"/>
  <c r="U6713" i="1"/>
  <c r="T6713" i="1"/>
  <c r="W6712" i="1"/>
  <c r="V6712" i="1"/>
  <c r="U6712" i="1"/>
  <c r="T6712" i="1"/>
  <c r="W6711" i="1"/>
  <c r="V6711" i="1"/>
  <c r="U6711" i="1"/>
  <c r="T6711" i="1"/>
  <c r="W6710" i="1"/>
  <c r="V6710" i="1"/>
  <c r="U6710" i="1"/>
  <c r="T6710" i="1"/>
  <c r="W6709" i="1"/>
  <c r="V6709" i="1"/>
  <c r="U6709" i="1"/>
  <c r="T6709" i="1"/>
  <c r="W6708" i="1"/>
  <c r="V6708" i="1"/>
  <c r="U6708" i="1"/>
  <c r="T6708" i="1"/>
  <c r="W6707" i="1"/>
  <c r="V6707" i="1"/>
  <c r="U6707" i="1"/>
  <c r="T6707" i="1"/>
  <c r="W6706" i="1"/>
  <c r="V6706" i="1"/>
  <c r="U6706" i="1"/>
  <c r="T6706" i="1"/>
  <c r="W6705" i="1"/>
  <c r="V6705" i="1"/>
  <c r="U6705" i="1"/>
  <c r="T6705" i="1"/>
  <c r="W6704" i="1"/>
  <c r="V6704" i="1"/>
  <c r="U6704" i="1"/>
  <c r="T6704" i="1"/>
  <c r="W6703" i="1"/>
  <c r="V6703" i="1"/>
  <c r="U6703" i="1"/>
  <c r="T6703" i="1"/>
  <c r="W6702" i="1"/>
  <c r="V6702" i="1"/>
  <c r="U6702" i="1"/>
  <c r="T6702" i="1"/>
  <c r="W6701" i="1"/>
  <c r="V6701" i="1"/>
  <c r="U6701" i="1"/>
  <c r="T6701" i="1"/>
  <c r="W6700" i="1"/>
  <c r="V6700" i="1"/>
  <c r="U6700" i="1"/>
  <c r="T6700" i="1"/>
  <c r="W6699" i="1"/>
  <c r="V6699" i="1"/>
  <c r="U6699" i="1"/>
  <c r="T6699" i="1"/>
  <c r="W6698" i="1"/>
  <c r="V6698" i="1"/>
  <c r="U6698" i="1"/>
  <c r="T6698" i="1"/>
  <c r="W6697" i="1"/>
  <c r="V6697" i="1"/>
  <c r="U6697" i="1"/>
  <c r="T6697" i="1"/>
  <c r="W6696" i="1"/>
  <c r="V6696" i="1"/>
  <c r="U6696" i="1"/>
  <c r="T6696" i="1"/>
  <c r="W6695" i="1"/>
  <c r="V6695" i="1"/>
  <c r="U6695" i="1"/>
  <c r="T6695" i="1"/>
  <c r="W6694" i="1"/>
  <c r="V6694" i="1"/>
  <c r="U6694" i="1"/>
  <c r="T6694" i="1"/>
  <c r="W6693" i="1"/>
  <c r="V6693" i="1"/>
  <c r="U6693" i="1"/>
  <c r="T6693" i="1"/>
  <c r="W6692" i="1"/>
  <c r="V6692" i="1"/>
  <c r="U6692" i="1"/>
  <c r="T6692" i="1"/>
  <c r="W6691" i="1"/>
  <c r="V6691" i="1"/>
  <c r="U6691" i="1"/>
  <c r="T6691" i="1"/>
  <c r="W6690" i="1"/>
  <c r="V6690" i="1"/>
  <c r="U6690" i="1"/>
  <c r="T6690" i="1"/>
  <c r="W6689" i="1"/>
  <c r="V6689" i="1"/>
  <c r="U6689" i="1"/>
  <c r="T6689" i="1"/>
  <c r="W6688" i="1"/>
  <c r="V6688" i="1"/>
  <c r="U6688" i="1"/>
  <c r="T6688" i="1"/>
  <c r="W6687" i="1"/>
  <c r="V6687" i="1"/>
  <c r="U6687" i="1"/>
  <c r="T6687" i="1"/>
  <c r="W6686" i="1"/>
  <c r="V6686" i="1"/>
  <c r="U6686" i="1"/>
  <c r="T6686" i="1"/>
  <c r="W6685" i="1"/>
  <c r="V6685" i="1"/>
  <c r="U6685" i="1"/>
  <c r="T6685" i="1"/>
  <c r="W6684" i="1"/>
  <c r="V6684" i="1"/>
  <c r="U6684" i="1"/>
  <c r="T6684" i="1"/>
  <c r="W6683" i="1"/>
  <c r="V6683" i="1"/>
  <c r="U6683" i="1"/>
  <c r="T6683" i="1"/>
  <c r="W6682" i="1"/>
  <c r="V6682" i="1"/>
  <c r="U6682" i="1"/>
  <c r="T6682" i="1"/>
  <c r="W6681" i="1"/>
  <c r="V6681" i="1"/>
  <c r="U6681" i="1"/>
  <c r="T6681" i="1"/>
  <c r="W6680" i="1"/>
  <c r="V6680" i="1"/>
  <c r="U6680" i="1"/>
  <c r="T6680" i="1"/>
  <c r="W6679" i="1"/>
  <c r="V6679" i="1"/>
  <c r="U6679" i="1"/>
  <c r="T6679" i="1"/>
  <c r="W6678" i="1"/>
  <c r="V6678" i="1"/>
  <c r="U6678" i="1"/>
  <c r="T6678" i="1"/>
  <c r="W6677" i="1"/>
  <c r="V6677" i="1"/>
  <c r="U6677" i="1"/>
  <c r="T6677" i="1"/>
  <c r="W6676" i="1"/>
  <c r="V6676" i="1"/>
  <c r="U6676" i="1"/>
  <c r="T6676" i="1"/>
  <c r="W6675" i="1"/>
  <c r="V6675" i="1"/>
  <c r="U6675" i="1"/>
  <c r="T6675" i="1"/>
  <c r="W6674" i="1"/>
  <c r="V6674" i="1"/>
  <c r="U6674" i="1"/>
  <c r="T6674" i="1"/>
  <c r="W6673" i="1"/>
  <c r="V6673" i="1"/>
  <c r="U6673" i="1"/>
  <c r="T6673" i="1"/>
  <c r="W6672" i="1"/>
  <c r="V6672" i="1"/>
  <c r="U6672" i="1"/>
  <c r="T6672" i="1"/>
  <c r="W6671" i="1"/>
  <c r="V6671" i="1"/>
  <c r="U6671" i="1"/>
  <c r="T6671" i="1"/>
  <c r="W6670" i="1"/>
  <c r="V6670" i="1"/>
  <c r="U6670" i="1"/>
  <c r="T6670" i="1"/>
  <c r="W6669" i="1"/>
  <c r="V6669" i="1"/>
  <c r="U6669" i="1"/>
  <c r="T6669" i="1"/>
  <c r="W6668" i="1"/>
  <c r="V6668" i="1"/>
  <c r="U6668" i="1"/>
  <c r="T6668" i="1"/>
  <c r="W6667" i="1"/>
  <c r="V6667" i="1"/>
  <c r="U6667" i="1"/>
  <c r="T6667" i="1"/>
  <c r="W6666" i="1"/>
  <c r="V6666" i="1"/>
  <c r="U6666" i="1"/>
  <c r="T6666" i="1"/>
  <c r="W6665" i="1"/>
  <c r="V6665" i="1"/>
  <c r="U6665" i="1"/>
  <c r="T6665" i="1"/>
  <c r="W6664" i="1"/>
  <c r="V6664" i="1"/>
  <c r="U6664" i="1"/>
  <c r="T6664" i="1"/>
  <c r="W6663" i="1"/>
  <c r="V6663" i="1"/>
  <c r="U6663" i="1"/>
  <c r="T6663" i="1"/>
  <c r="W6662" i="1"/>
  <c r="V6662" i="1"/>
  <c r="U6662" i="1"/>
  <c r="T6662" i="1"/>
  <c r="W6661" i="1"/>
  <c r="V6661" i="1"/>
  <c r="U6661" i="1"/>
  <c r="T6661" i="1"/>
  <c r="W6660" i="1"/>
  <c r="V6660" i="1"/>
  <c r="U6660" i="1"/>
  <c r="T6660" i="1"/>
  <c r="W6659" i="1"/>
  <c r="V6659" i="1"/>
  <c r="U6659" i="1"/>
  <c r="T6659" i="1"/>
  <c r="W6658" i="1"/>
  <c r="V6658" i="1"/>
  <c r="U6658" i="1"/>
  <c r="T6658" i="1"/>
  <c r="W6657" i="1"/>
  <c r="V6657" i="1"/>
  <c r="U6657" i="1"/>
  <c r="T6657" i="1"/>
  <c r="W6656" i="1"/>
  <c r="V6656" i="1"/>
  <c r="U6656" i="1"/>
  <c r="T6656" i="1"/>
  <c r="W6655" i="1"/>
  <c r="V6655" i="1"/>
  <c r="U6655" i="1"/>
  <c r="T6655" i="1"/>
  <c r="W6654" i="1"/>
  <c r="V6654" i="1"/>
  <c r="U6654" i="1"/>
  <c r="T6654" i="1"/>
  <c r="W6653" i="1"/>
  <c r="V6653" i="1"/>
  <c r="U6653" i="1"/>
  <c r="T6653" i="1"/>
  <c r="W6652" i="1"/>
  <c r="V6652" i="1"/>
  <c r="U6652" i="1"/>
  <c r="T6652" i="1"/>
  <c r="W6651" i="1"/>
  <c r="V6651" i="1"/>
  <c r="U6651" i="1"/>
  <c r="T6651" i="1"/>
  <c r="W6650" i="1"/>
  <c r="V6650" i="1"/>
  <c r="U6650" i="1"/>
  <c r="T6650" i="1"/>
  <c r="W6649" i="1"/>
  <c r="V6649" i="1"/>
  <c r="U6649" i="1"/>
  <c r="T6649" i="1"/>
  <c r="W6648" i="1"/>
  <c r="V6648" i="1"/>
  <c r="U6648" i="1"/>
  <c r="T6648" i="1"/>
  <c r="W6647" i="1"/>
  <c r="V6647" i="1"/>
  <c r="U6647" i="1"/>
  <c r="T6647" i="1"/>
  <c r="W6646" i="1"/>
  <c r="V6646" i="1"/>
  <c r="U6646" i="1"/>
  <c r="T6646" i="1"/>
  <c r="W6645" i="1"/>
  <c r="V6645" i="1"/>
  <c r="U6645" i="1"/>
  <c r="T6645" i="1"/>
  <c r="W6644" i="1"/>
  <c r="V6644" i="1"/>
  <c r="U6644" i="1"/>
  <c r="T6644" i="1"/>
  <c r="W6643" i="1"/>
  <c r="V6643" i="1"/>
  <c r="U6643" i="1"/>
  <c r="T6643" i="1"/>
  <c r="W6642" i="1"/>
  <c r="V6642" i="1"/>
  <c r="U6642" i="1"/>
  <c r="T6642" i="1"/>
  <c r="W6641" i="1"/>
  <c r="V6641" i="1"/>
  <c r="U6641" i="1"/>
  <c r="T6641" i="1"/>
  <c r="W6640" i="1"/>
  <c r="V6640" i="1"/>
  <c r="U6640" i="1"/>
  <c r="T6640" i="1"/>
  <c r="W6639" i="1"/>
  <c r="V6639" i="1"/>
  <c r="U6639" i="1"/>
  <c r="T6639" i="1"/>
  <c r="W6638" i="1"/>
  <c r="V6638" i="1"/>
  <c r="U6638" i="1"/>
  <c r="T6638" i="1"/>
  <c r="W6637" i="1"/>
  <c r="V6637" i="1"/>
  <c r="U6637" i="1"/>
  <c r="T6637" i="1"/>
  <c r="W6636" i="1"/>
  <c r="V6636" i="1"/>
  <c r="U6636" i="1"/>
  <c r="T6636" i="1"/>
  <c r="W6635" i="1"/>
  <c r="V6635" i="1"/>
  <c r="U6635" i="1"/>
  <c r="T6635" i="1"/>
  <c r="W6634" i="1"/>
  <c r="V6634" i="1"/>
  <c r="U6634" i="1"/>
  <c r="T6634" i="1"/>
  <c r="W6633" i="1"/>
  <c r="V6633" i="1"/>
  <c r="U6633" i="1"/>
  <c r="T6633" i="1"/>
  <c r="W6632" i="1"/>
  <c r="V6632" i="1"/>
  <c r="U6632" i="1"/>
  <c r="T6632" i="1"/>
  <c r="W6631" i="1"/>
  <c r="V6631" i="1"/>
  <c r="U6631" i="1"/>
  <c r="T6631" i="1"/>
  <c r="W6630" i="1"/>
  <c r="V6630" i="1"/>
  <c r="U6630" i="1"/>
  <c r="T6630" i="1"/>
  <c r="W6629" i="1"/>
  <c r="V6629" i="1"/>
  <c r="U6629" i="1"/>
  <c r="T6629" i="1"/>
  <c r="W6628" i="1"/>
  <c r="V6628" i="1"/>
  <c r="U6628" i="1"/>
  <c r="T6628" i="1"/>
  <c r="W6627" i="1"/>
  <c r="V6627" i="1"/>
  <c r="U6627" i="1"/>
  <c r="T6627" i="1"/>
  <c r="W6626" i="1"/>
  <c r="V6626" i="1"/>
  <c r="U6626" i="1"/>
  <c r="T6626" i="1"/>
  <c r="W6625" i="1"/>
  <c r="V6625" i="1"/>
  <c r="U6625" i="1"/>
  <c r="T6625" i="1"/>
  <c r="W6624" i="1"/>
  <c r="V6624" i="1"/>
  <c r="U6624" i="1"/>
  <c r="T6624" i="1"/>
  <c r="W6623" i="1"/>
  <c r="V6623" i="1"/>
  <c r="U6623" i="1"/>
  <c r="T6623" i="1"/>
  <c r="W6622" i="1"/>
  <c r="V6622" i="1"/>
  <c r="U6622" i="1"/>
  <c r="T6622" i="1"/>
  <c r="W6621" i="1"/>
  <c r="V6621" i="1"/>
  <c r="U6621" i="1"/>
  <c r="T6621" i="1"/>
  <c r="W6620" i="1"/>
  <c r="V6620" i="1"/>
  <c r="U6620" i="1"/>
  <c r="T6620" i="1"/>
  <c r="W6619" i="1"/>
  <c r="V6619" i="1"/>
  <c r="U6619" i="1"/>
  <c r="T6619" i="1"/>
  <c r="W6618" i="1"/>
  <c r="V6618" i="1"/>
  <c r="U6618" i="1"/>
  <c r="T6618" i="1"/>
  <c r="W6617" i="1"/>
  <c r="V6617" i="1"/>
  <c r="U6617" i="1"/>
  <c r="T6617" i="1"/>
  <c r="W6616" i="1"/>
  <c r="V6616" i="1"/>
  <c r="U6616" i="1"/>
  <c r="T6616" i="1"/>
  <c r="W6615" i="1"/>
  <c r="V6615" i="1"/>
  <c r="U6615" i="1"/>
  <c r="T6615" i="1"/>
  <c r="W6614" i="1"/>
  <c r="V6614" i="1"/>
  <c r="U6614" i="1"/>
  <c r="T6614" i="1"/>
  <c r="W6613" i="1"/>
  <c r="V6613" i="1"/>
  <c r="U6613" i="1"/>
  <c r="T6613" i="1"/>
  <c r="W6612" i="1"/>
  <c r="V6612" i="1"/>
  <c r="U6612" i="1"/>
  <c r="T6612" i="1"/>
  <c r="W6611" i="1"/>
  <c r="V6611" i="1"/>
  <c r="U6611" i="1"/>
  <c r="T6611" i="1"/>
  <c r="W6610" i="1"/>
  <c r="V6610" i="1"/>
  <c r="U6610" i="1"/>
  <c r="T6610" i="1"/>
  <c r="W6609" i="1"/>
  <c r="V6609" i="1"/>
  <c r="U6609" i="1"/>
  <c r="T6609" i="1"/>
  <c r="W6608" i="1"/>
  <c r="V6608" i="1"/>
  <c r="U6608" i="1"/>
  <c r="T6608" i="1"/>
  <c r="W6607" i="1"/>
  <c r="V6607" i="1"/>
  <c r="U6607" i="1"/>
  <c r="T6607" i="1"/>
  <c r="W6606" i="1"/>
  <c r="V6606" i="1"/>
  <c r="U6606" i="1"/>
  <c r="T6606" i="1"/>
  <c r="W6605" i="1"/>
  <c r="V6605" i="1"/>
  <c r="U6605" i="1"/>
  <c r="T6605" i="1"/>
  <c r="W6604" i="1"/>
  <c r="V6604" i="1"/>
  <c r="U6604" i="1"/>
  <c r="T6604" i="1"/>
  <c r="W6603" i="1"/>
  <c r="V6603" i="1"/>
  <c r="U6603" i="1"/>
  <c r="T6603" i="1"/>
  <c r="W6602" i="1"/>
  <c r="V6602" i="1"/>
  <c r="U6602" i="1"/>
  <c r="T6602" i="1"/>
  <c r="W6601" i="1"/>
  <c r="V6601" i="1"/>
  <c r="U6601" i="1"/>
  <c r="T6601" i="1"/>
  <c r="W6600" i="1"/>
  <c r="V6600" i="1"/>
  <c r="U6600" i="1"/>
  <c r="T6600" i="1"/>
  <c r="W6599" i="1"/>
  <c r="V6599" i="1"/>
  <c r="U6599" i="1"/>
  <c r="T6599" i="1"/>
  <c r="W6598" i="1"/>
  <c r="V6598" i="1"/>
  <c r="U6598" i="1"/>
  <c r="T6598" i="1"/>
  <c r="W6597" i="1"/>
  <c r="V6597" i="1"/>
  <c r="U6597" i="1"/>
  <c r="T6597" i="1"/>
  <c r="W6596" i="1"/>
  <c r="V6596" i="1"/>
  <c r="U6596" i="1"/>
  <c r="T6596" i="1"/>
  <c r="W6595" i="1"/>
  <c r="V6595" i="1"/>
  <c r="U6595" i="1"/>
  <c r="T6595" i="1"/>
  <c r="W6594" i="1"/>
  <c r="V6594" i="1"/>
  <c r="U6594" i="1"/>
  <c r="T6594" i="1"/>
  <c r="W6593" i="1"/>
  <c r="V6593" i="1"/>
  <c r="U6593" i="1"/>
  <c r="T6593" i="1"/>
  <c r="W6592" i="1"/>
  <c r="V6592" i="1"/>
  <c r="U6592" i="1"/>
  <c r="T6592" i="1"/>
  <c r="W6591" i="1"/>
  <c r="V6591" i="1"/>
  <c r="U6591" i="1"/>
  <c r="T6591" i="1"/>
  <c r="W6590" i="1"/>
  <c r="V6590" i="1"/>
  <c r="U6590" i="1"/>
  <c r="T6590" i="1"/>
  <c r="W6589" i="1"/>
  <c r="V6589" i="1"/>
  <c r="U6589" i="1"/>
  <c r="T6589" i="1"/>
  <c r="W6588" i="1"/>
  <c r="V6588" i="1"/>
  <c r="U6588" i="1"/>
  <c r="T6588" i="1"/>
  <c r="W6587" i="1"/>
  <c r="V6587" i="1"/>
  <c r="U6587" i="1"/>
  <c r="T6587" i="1"/>
  <c r="W6586" i="1"/>
  <c r="V6586" i="1"/>
  <c r="U6586" i="1"/>
  <c r="T6586" i="1"/>
  <c r="W6585" i="1"/>
  <c r="V6585" i="1"/>
  <c r="U6585" i="1"/>
  <c r="T6585" i="1"/>
  <c r="W6584" i="1"/>
  <c r="V6584" i="1"/>
  <c r="U6584" i="1"/>
  <c r="T6584" i="1"/>
  <c r="W6583" i="1"/>
  <c r="V6583" i="1"/>
  <c r="U6583" i="1"/>
  <c r="T6583" i="1"/>
  <c r="W6582" i="1"/>
  <c r="V6582" i="1"/>
  <c r="U6582" i="1"/>
  <c r="T6582" i="1"/>
  <c r="W6581" i="1"/>
  <c r="V6581" i="1"/>
  <c r="U6581" i="1"/>
  <c r="T6581" i="1"/>
  <c r="W6580" i="1"/>
  <c r="V6580" i="1"/>
  <c r="U6580" i="1"/>
  <c r="T6580" i="1"/>
  <c r="W6579" i="1"/>
  <c r="V6579" i="1"/>
  <c r="U6579" i="1"/>
  <c r="T6579" i="1"/>
  <c r="W6578" i="1"/>
  <c r="V6578" i="1"/>
  <c r="U6578" i="1"/>
  <c r="T6578" i="1"/>
  <c r="W6577" i="1"/>
  <c r="V6577" i="1"/>
  <c r="U6577" i="1"/>
  <c r="T6577" i="1"/>
  <c r="W6576" i="1"/>
  <c r="V6576" i="1"/>
  <c r="U6576" i="1"/>
  <c r="T6576" i="1"/>
  <c r="W6575" i="1"/>
  <c r="V6575" i="1"/>
  <c r="U6575" i="1"/>
  <c r="T6575" i="1"/>
  <c r="W6574" i="1"/>
  <c r="V6574" i="1"/>
  <c r="U6574" i="1"/>
  <c r="T6574" i="1"/>
  <c r="W6573" i="1"/>
  <c r="V6573" i="1"/>
  <c r="U6573" i="1"/>
  <c r="T6573" i="1"/>
  <c r="W6572" i="1"/>
  <c r="V6572" i="1"/>
  <c r="U6572" i="1"/>
  <c r="T6572" i="1"/>
  <c r="W6571" i="1"/>
  <c r="V6571" i="1"/>
  <c r="U6571" i="1"/>
  <c r="T6571" i="1"/>
  <c r="W6570" i="1"/>
  <c r="V6570" i="1"/>
  <c r="U6570" i="1"/>
  <c r="T6570" i="1"/>
  <c r="W6569" i="1"/>
  <c r="V6569" i="1"/>
  <c r="U6569" i="1"/>
  <c r="T6569" i="1"/>
  <c r="W6568" i="1"/>
  <c r="V6568" i="1"/>
  <c r="U6568" i="1"/>
  <c r="T6568" i="1"/>
  <c r="W6567" i="1"/>
  <c r="V6567" i="1"/>
  <c r="U6567" i="1"/>
  <c r="T6567" i="1"/>
  <c r="W6566" i="1"/>
  <c r="V6566" i="1"/>
  <c r="U6566" i="1"/>
  <c r="T6566" i="1"/>
  <c r="W6565" i="1"/>
  <c r="V6565" i="1"/>
  <c r="U6565" i="1"/>
  <c r="T6565" i="1"/>
  <c r="W6564" i="1"/>
  <c r="V6564" i="1"/>
  <c r="U6564" i="1"/>
  <c r="T6564" i="1"/>
  <c r="W6563" i="1"/>
  <c r="V6563" i="1"/>
  <c r="U6563" i="1"/>
  <c r="T6563" i="1"/>
  <c r="W6562" i="1"/>
  <c r="V6562" i="1"/>
  <c r="U6562" i="1"/>
  <c r="T6562" i="1"/>
  <c r="W6561" i="1"/>
  <c r="V6561" i="1"/>
  <c r="U6561" i="1"/>
  <c r="T6561" i="1"/>
  <c r="W6560" i="1"/>
  <c r="V6560" i="1"/>
  <c r="U6560" i="1"/>
  <c r="T6560" i="1"/>
  <c r="W6559" i="1"/>
  <c r="V6559" i="1"/>
  <c r="U6559" i="1"/>
  <c r="T6559" i="1"/>
  <c r="W6558" i="1"/>
  <c r="V6558" i="1"/>
  <c r="U6558" i="1"/>
  <c r="T6558" i="1"/>
  <c r="W6557" i="1"/>
  <c r="V6557" i="1"/>
  <c r="U6557" i="1"/>
  <c r="T6557" i="1"/>
  <c r="W6556" i="1"/>
  <c r="V6556" i="1"/>
  <c r="U6556" i="1"/>
  <c r="T6556" i="1"/>
  <c r="W6555" i="1"/>
  <c r="V6555" i="1"/>
  <c r="U6555" i="1"/>
  <c r="T6555" i="1"/>
  <c r="W6554" i="1"/>
  <c r="V6554" i="1"/>
  <c r="U6554" i="1"/>
  <c r="T6554" i="1"/>
  <c r="W6553" i="1"/>
  <c r="V6553" i="1"/>
  <c r="U6553" i="1"/>
  <c r="T6553" i="1"/>
  <c r="W6552" i="1"/>
  <c r="V6552" i="1"/>
  <c r="U6552" i="1"/>
  <c r="T6552" i="1"/>
  <c r="W6551" i="1"/>
  <c r="V6551" i="1"/>
  <c r="U6551" i="1"/>
  <c r="T6551" i="1"/>
  <c r="W6550" i="1"/>
  <c r="V6550" i="1"/>
  <c r="U6550" i="1"/>
  <c r="T6550" i="1"/>
  <c r="W6549" i="1"/>
  <c r="V6549" i="1"/>
  <c r="U6549" i="1"/>
  <c r="T6549" i="1"/>
  <c r="W6548" i="1"/>
  <c r="V6548" i="1"/>
  <c r="U6548" i="1"/>
  <c r="T6548" i="1"/>
  <c r="W6547" i="1"/>
  <c r="V6547" i="1"/>
  <c r="U6547" i="1"/>
  <c r="T6547" i="1"/>
  <c r="W6546" i="1"/>
  <c r="V6546" i="1"/>
  <c r="U6546" i="1"/>
  <c r="T6546" i="1"/>
  <c r="W6545" i="1"/>
  <c r="V6545" i="1"/>
  <c r="U6545" i="1"/>
  <c r="T6545" i="1"/>
  <c r="W6544" i="1"/>
  <c r="V6544" i="1"/>
  <c r="U6544" i="1"/>
  <c r="T6544" i="1"/>
  <c r="W6543" i="1"/>
  <c r="V6543" i="1"/>
  <c r="U6543" i="1"/>
  <c r="T6543" i="1"/>
  <c r="W6542" i="1"/>
  <c r="V6542" i="1"/>
  <c r="U6542" i="1"/>
  <c r="T6542" i="1"/>
  <c r="W6541" i="1"/>
  <c r="V6541" i="1"/>
  <c r="U6541" i="1"/>
  <c r="T6541" i="1"/>
  <c r="W6540" i="1"/>
  <c r="V6540" i="1"/>
  <c r="U6540" i="1"/>
  <c r="T6540" i="1"/>
  <c r="W6539" i="1"/>
  <c r="V6539" i="1"/>
  <c r="U6539" i="1"/>
  <c r="T6539" i="1"/>
  <c r="W6538" i="1"/>
  <c r="V6538" i="1"/>
  <c r="U6538" i="1"/>
  <c r="T6538" i="1"/>
  <c r="W6537" i="1"/>
  <c r="V6537" i="1"/>
  <c r="U6537" i="1"/>
  <c r="T6537" i="1"/>
  <c r="W6536" i="1"/>
  <c r="V6536" i="1"/>
  <c r="U6536" i="1"/>
  <c r="T6536" i="1"/>
  <c r="W6535" i="1"/>
  <c r="V6535" i="1"/>
  <c r="U6535" i="1"/>
  <c r="T6535" i="1"/>
  <c r="W6534" i="1"/>
  <c r="V6534" i="1"/>
  <c r="U6534" i="1"/>
  <c r="T6534" i="1"/>
  <c r="W6533" i="1"/>
  <c r="V6533" i="1"/>
  <c r="U6533" i="1"/>
  <c r="T6533" i="1"/>
  <c r="W6532" i="1"/>
  <c r="V6532" i="1"/>
  <c r="U6532" i="1"/>
  <c r="T6532" i="1"/>
  <c r="W6531" i="1"/>
  <c r="V6531" i="1"/>
  <c r="U6531" i="1"/>
  <c r="T6531" i="1"/>
  <c r="W6530" i="1"/>
  <c r="V6530" i="1"/>
  <c r="U6530" i="1"/>
  <c r="T6530" i="1"/>
  <c r="W6529" i="1"/>
  <c r="V6529" i="1"/>
  <c r="U6529" i="1"/>
  <c r="T6529" i="1"/>
  <c r="W6528" i="1"/>
  <c r="V6528" i="1"/>
  <c r="U6528" i="1"/>
  <c r="T6528" i="1"/>
  <c r="W6527" i="1"/>
  <c r="V6527" i="1"/>
  <c r="U6527" i="1"/>
  <c r="T6527" i="1"/>
  <c r="W6526" i="1"/>
  <c r="V6526" i="1"/>
  <c r="U6526" i="1"/>
  <c r="T6526" i="1"/>
  <c r="W6525" i="1"/>
  <c r="V6525" i="1"/>
  <c r="U6525" i="1"/>
  <c r="T6525" i="1"/>
  <c r="W6524" i="1"/>
  <c r="V6524" i="1"/>
  <c r="U6524" i="1"/>
  <c r="T6524" i="1"/>
  <c r="W6523" i="1"/>
  <c r="V6523" i="1"/>
  <c r="U6523" i="1"/>
  <c r="T6523" i="1"/>
  <c r="W6522" i="1"/>
  <c r="V6522" i="1"/>
  <c r="U6522" i="1"/>
  <c r="T6522" i="1"/>
  <c r="W6521" i="1"/>
  <c r="V6521" i="1"/>
  <c r="U6521" i="1"/>
  <c r="T6521" i="1"/>
  <c r="W6520" i="1"/>
  <c r="V6520" i="1"/>
  <c r="U6520" i="1"/>
  <c r="T6520" i="1"/>
  <c r="W6519" i="1"/>
  <c r="V6519" i="1"/>
  <c r="U6519" i="1"/>
  <c r="T6519" i="1"/>
  <c r="W6518" i="1"/>
  <c r="V6518" i="1"/>
  <c r="U6518" i="1"/>
  <c r="T6518" i="1"/>
  <c r="W6517" i="1"/>
  <c r="V6517" i="1"/>
  <c r="U6517" i="1"/>
  <c r="T6517" i="1"/>
  <c r="W6516" i="1"/>
  <c r="V6516" i="1"/>
  <c r="U6516" i="1"/>
  <c r="T6516" i="1"/>
  <c r="W6515" i="1"/>
  <c r="V6515" i="1"/>
  <c r="U6515" i="1"/>
  <c r="T6515" i="1"/>
  <c r="W6514" i="1"/>
  <c r="V6514" i="1"/>
  <c r="U6514" i="1"/>
  <c r="T6514" i="1"/>
  <c r="W6513" i="1"/>
  <c r="V6513" i="1"/>
  <c r="U6513" i="1"/>
  <c r="T6513" i="1"/>
  <c r="W6512" i="1"/>
  <c r="V6512" i="1"/>
  <c r="U6512" i="1"/>
  <c r="T6512" i="1"/>
  <c r="W6511" i="1"/>
  <c r="V6511" i="1"/>
  <c r="U6511" i="1"/>
  <c r="T6511" i="1"/>
  <c r="W6510" i="1"/>
  <c r="V6510" i="1"/>
  <c r="U6510" i="1"/>
  <c r="T6510" i="1"/>
  <c r="W6509" i="1"/>
  <c r="V6509" i="1"/>
  <c r="U6509" i="1"/>
  <c r="T6509" i="1"/>
  <c r="W6508" i="1"/>
  <c r="V6508" i="1"/>
  <c r="U6508" i="1"/>
  <c r="T6508" i="1"/>
  <c r="W6507" i="1"/>
  <c r="V6507" i="1"/>
  <c r="U6507" i="1"/>
  <c r="T6507" i="1"/>
  <c r="W6506" i="1"/>
  <c r="V6506" i="1"/>
  <c r="U6506" i="1"/>
  <c r="T6506" i="1"/>
  <c r="W6505" i="1"/>
  <c r="V6505" i="1"/>
  <c r="U6505" i="1"/>
  <c r="T6505" i="1"/>
  <c r="W6504" i="1"/>
  <c r="V6504" i="1"/>
  <c r="U6504" i="1"/>
  <c r="T6504" i="1"/>
  <c r="W6503" i="1"/>
  <c r="V6503" i="1"/>
  <c r="U6503" i="1"/>
  <c r="T6503" i="1"/>
  <c r="W6502" i="1"/>
  <c r="V6502" i="1"/>
  <c r="U6502" i="1"/>
  <c r="T6502" i="1"/>
  <c r="W6501" i="1"/>
  <c r="V6501" i="1"/>
  <c r="U6501" i="1"/>
  <c r="T6501" i="1"/>
  <c r="W6500" i="1"/>
  <c r="V6500" i="1"/>
  <c r="U6500" i="1"/>
  <c r="T6500" i="1"/>
  <c r="W6499" i="1"/>
  <c r="V6499" i="1"/>
  <c r="U6499" i="1"/>
  <c r="T6499" i="1"/>
  <c r="W6498" i="1"/>
  <c r="V6498" i="1"/>
  <c r="U6498" i="1"/>
  <c r="T6498" i="1"/>
  <c r="W6497" i="1"/>
  <c r="V6497" i="1"/>
  <c r="U6497" i="1"/>
  <c r="T6497" i="1"/>
  <c r="W6496" i="1"/>
  <c r="V6496" i="1"/>
  <c r="U6496" i="1"/>
  <c r="T6496" i="1"/>
  <c r="W6495" i="1"/>
  <c r="V6495" i="1"/>
  <c r="U6495" i="1"/>
  <c r="T6495" i="1"/>
  <c r="W6494" i="1"/>
  <c r="V6494" i="1"/>
  <c r="U6494" i="1"/>
  <c r="T6494" i="1"/>
  <c r="W6493" i="1"/>
  <c r="V6493" i="1"/>
  <c r="U6493" i="1"/>
  <c r="T6493" i="1"/>
  <c r="W6492" i="1"/>
  <c r="V6492" i="1"/>
  <c r="U6492" i="1"/>
  <c r="T6492" i="1"/>
  <c r="W6491" i="1"/>
  <c r="V6491" i="1"/>
  <c r="U6491" i="1"/>
  <c r="T6491" i="1"/>
  <c r="W6490" i="1"/>
  <c r="V6490" i="1"/>
  <c r="U6490" i="1"/>
  <c r="T6490" i="1"/>
  <c r="W6489" i="1"/>
  <c r="V6489" i="1"/>
  <c r="U6489" i="1"/>
  <c r="T6489" i="1"/>
  <c r="W6488" i="1"/>
  <c r="V6488" i="1"/>
  <c r="U6488" i="1"/>
  <c r="T6488" i="1"/>
  <c r="W6487" i="1"/>
  <c r="V6487" i="1"/>
  <c r="U6487" i="1"/>
  <c r="T6487" i="1"/>
  <c r="W6486" i="1"/>
  <c r="V6486" i="1"/>
  <c r="U6486" i="1"/>
  <c r="T6486" i="1"/>
  <c r="W6485" i="1"/>
  <c r="V6485" i="1"/>
  <c r="U6485" i="1"/>
  <c r="T6485" i="1"/>
  <c r="W6484" i="1"/>
  <c r="V6484" i="1"/>
  <c r="U6484" i="1"/>
  <c r="T6484" i="1"/>
  <c r="W6483" i="1"/>
  <c r="V6483" i="1"/>
  <c r="U6483" i="1"/>
  <c r="T6483" i="1"/>
  <c r="W6482" i="1"/>
  <c r="V6482" i="1"/>
  <c r="U6482" i="1"/>
  <c r="T6482" i="1"/>
  <c r="W6481" i="1"/>
  <c r="V6481" i="1"/>
  <c r="U6481" i="1"/>
  <c r="T6481" i="1"/>
  <c r="W6480" i="1"/>
  <c r="V6480" i="1"/>
  <c r="U6480" i="1"/>
  <c r="T6480" i="1"/>
  <c r="W6479" i="1"/>
  <c r="V6479" i="1"/>
  <c r="U6479" i="1"/>
  <c r="T6479" i="1"/>
  <c r="W6478" i="1"/>
  <c r="V6478" i="1"/>
  <c r="U6478" i="1"/>
  <c r="T6478" i="1"/>
  <c r="W6477" i="1"/>
  <c r="V6477" i="1"/>
  <c r="U6477" i="1"/>
  <c r="T6477" i="1"/>
  <c r="W6476" i="1"/>
  <c r="V6476" i="1"/>
  <c r="U6476" i="1"/>
  <c r="T6476" i="1"/>
  <c r="W6475" i="1"/>
  <c r="V6475" i="1"/>
  <c r="U6475" i="1"/>
  <c r="T6475" i="1"/>
  <c r="W6474" i="1"/>
  <c r="V6474" i="1"/>
  <c r="U6474" i="1"/>
  <c r="T6474" i="1"/>
  <c r="W6473" i="1"/>
  <c r="V6473" i="1"/>
  <c r="U6473" i="1"/>
  <c r="T6473" i="1"/>
  <c r="W6472" i="1"/>
  <c r="V6472" i="1"/>
  <c r="U6472" i="1"/>
  <c r="T6472" i="1"/>
  <c r="W6471" i="1"/>
  <c r="V6471" i="1"/>
  <c r="U6471" i="1"/>
  <c r="T6471" i="1"/>
  <c r="W6470" i="1"/>
  <c r="V6470" i="1"/>
  <c r="U6470" i="1"/>
  <c r="T6470" i="1"/>
  <c r="W6469" i="1"/>
  <c r="V6469" i="1"/>
  <c r="U6469" i="1"/>
  <c r="T6469" i="1"/>
  <c r="W6468" i="1"/>
  <c r="V6468" i="1"/>
  <c r="U6468" i="1"/>
  <c r="T6468" i="1"/>
  <c r="W6467" i="1"/>
  <c r="V6467" i="1"/>
  <c r="U6467" i="1"/>
  <c r="T6467" i="1"/>
  <c r="W6466" i="1"/>
  <c r="V6466" i="1"/>
  <c r="U6466" i="1"/>
  <c r="T6466" i="1"/>
  <c r="W6465" i="1"/>
  <c r="V6465" i="1"/>
  <c r="U6465" i="1"/>
  <c r="T6465" i="1"/>
  <c r="W6464" i="1"/>
  <c r="V6464" i="1"/>
  <c r="U6464" i="1"/>
  <c r="T6464" i="1"/>
  <c r="W6463" i="1"/>
  <c r="V6463" i="1"/>
  <c r="U6463" i="1"/>
  <c r="T6463" i="1"/>
  <c r="W6462" i="1"/>
  <c r="V6462" i="1"/>
  <c r="U6462" i="1"/>
  <c r="T6462" i="1"/>
  <c r="W6461" i="1"/>
  <c r="V6461" i="1"/>
  <c r="U6461" i="1"/>
  <c r="T6461" i="1"/>
  <c r="W6460" i="1"/>
  <c r="V6460" i="1"/>
  <c r="U6460" i="1"/>
  <c r="T6460" i="1"/>
  <c r="W6459" i="1"/>
  <c r="V6459" i="1"/>
  <c r="U6459" i="1"/>
  <c r="T6459" i="1"/>
  <c r="W6458" i="1"/>
  <c r="V6458" i="1"/>
  <c r="U6458" i="1"/>
  <c r="T6458" i="1"/>
  <c r="W6457" i="1"/>
  <c r="V6457" i="1"/>
  <c r="U6457" i="1"/>
  <c r="T6457" i="1"/>
  <c r="W6456" i="1"/>
  <c r="V6456" i="1"/>
  <c r="U6456" i="1"/>
  <c r="T6456" i="1"/>
  <c r="W6455" i="1"/>
  <c r="V6455" i="1"/>
  <c r="U6455" i="1"/>
  <c r="T6455" i="1"/>
  <c r="W6454" i="1"/>
  <c r="V6454" i="1"/>
  <c r="U6454" i="1"/>
  <c r="T6454" i="1"/>
  <c r="W6453" i="1"/>
  <c r="V6453" i="1"/>
  <c r="U6453" i="1"/>
  <c r="T6453" i="1"/>
  <c r="W6452" i="1"/>
  <c r="V6452" i="1"/>
  <c r="U6452" i="1"/>
  <c r="T6452" i="1"/>
  <c r="W6451" i="1"/>
  <c r="V6451" i="1"/>
  <c r="U6451" i="1"/>
  <c r="T6451" i="1"/>
  <c r="W6450" i="1"/>
  <c r="V6450" i="1"/>
  <c r="U6450" i="1"/>
  <c r="T6450" i="1"/>
  <c r="W6449" i="1"/>
  <c r="V6449" i="1"/>
  <c r="U6449" i="1"/>
  <c r="T6449" i="1"/>
  <c r="W6448" i="1"/>
  <c r="V6448" i="1"/>
  <c r="U6448" i="1"/>
  <c r="T6448" i="1"/>
  <c r="W6447" i="1"/>
  <c r="V6447" i="1"/>
  <c r="U6447" i="1"/>
  <c r="T6447" i="1"/>
  <c r="W6446" i="1"/>
  <c r="V6446" i="1"/>
  <c r="U6446" i="1"/>
  <c r="T6446" i="1"/>
  <c r="W6445" i="1"/>
  <c r="V6445" i="1"/>
  <c r="U6445" i="1"/>
  <c r="T6445" i="1"/>
  <c r="W6444" i="1"/>
  <c r="V6444" i="1"/>
  <c r="U6444" i="1"/>
  <c r="T6444" i="1"/>
  <c r="W6443" i="1"/>
  <c r="V6443" i="1"/>
  <c r="U6443" i="1"/>
  <c r="T6443" i="1"/>
  <c r="W6442" i="1"/>
  <c r="V6442" i="1"/>
  <c r="U6442" i="1"/>
  <c r="T6442" i="1"/>
  <c r="W6441" i="1"/>
  <c r="V6441" i="1"/>
  <c r="U6441" i="1"/>
  <c r="T6441" i="1"/>
  <c r="W6440" i="1"/>
  <c r="V6440" i="1"/>
  <c r="U6440" i="1"/>
  <c r="T6440" i="1"/>
  <c r="W6439" i="1"/>
  <c r="V6439" i="1"/>
  <c r="U6439" i="1"/>
  <c r="T6439" i="1"/>
  <c r="W6438" i="1"/>
  <c r="V6438" i="1"/>
  <c r="U6438" i="1"/>
  <c r="T6438" i="1"/>
  <c r="W6437" i="1"/>
  <c r="V6437" i="1"/>
  <c r="U6437" i="1"/>
  <c r="T6437" i="1"/>
  <c r="W6436" i="1"/>
  <c r="V6436" i="1"/>
  <c r="U6436" i="1"/>
  <c r="T6436" i="1"/>
  <c r="W6435" i="1"/>
  <c r="V6435" i="1"/>
  <c r="U6435" i="1"/>
  <c r="T6435" i="1"/>
  <c r="W6434" i="1"/>
  <c r="V6434" i="1"/>
  <c r="U6434" i="1"/>
  <c r="T6434" i="1"/>
  <c r="W6433" i="1"/>
  <c r="V6433" i="1"/>
  <c r="U6433" i="1"/>
  <c r="T6433" i="1"/>
  <c r="W6432" i="1"/>
  <c r="V6432" i="1"/>
  <c r="U6432" i="1"/>
  <c r="T6432" i="1"/>
  <c r="W6431" i="1"/>
  <c r="V6431" i="1"/>
  <c r="U6431" i="1"/>
  <c r="T6431" i="1"/>
  <c r="W6430" i="1"/>
  <c r="V6430" i="1"/>
  <c r="U6430" i="1"/>
  <c r="T6430" i="1"/>
  <c r="W6429" i="1"/>
  <c r="V6429" i="1"/>
  <c r="U6429" i="1"/>
  <c r="T6429" i="1"/>
  <c r="W6428" i="1"/>
  <c r="V6428" i="1"/>
  <c r="U6428" i="1"/>
  <c r="T6428" i="1"/>
  <c r="W6427" i="1"/>
  <c r="V6427" i="1"/>
  <c r="U6427" i="1"/>
  <c r="T6427" i="1"/>
  <c r="W6426" i="1"/>
  <c r="V6426" i="1"/>
  <c r="U6426" i="1"/>
  <c r="T6426" i="1"/>
  <c r="W6425" i="1"/>
  <c r="V6425" i="1"/>
  <c r="U6425" i="1"/>
  <c r="T6425" i="1"/>
  <c r="W6424" i="1"/>
  <c r="V6424" i="1"/>
  <c r="U6424" i="1"/>
  <c r="T6424" i="1"/>
  <c r="W6423" i="1"/>
  <c r="V6423" i="1"/>
  <c r="U6423" i="1"/>
  <c r="T6423" i="1"/>
  <c r="W6422" i="1"/>
  <c r="V6422" i="1"/>
  <c r="U6422" i="1"/>
  <c r="T6422" i="1"/>
  <c r="W6421" i="1"/>
  <c r="V6421" i="1"/>
  <c r="U6421" i="1"/>
  <c r="T6421" i="1"/>
  <c r="W6420" i="1"/>
  <c r="V6420" i="1"/>
  <c r="U6420" i="1"/>
  <c r="T6420" i="1"/>
  <c r="W6419" i="1"/>
  <c r="V6419" i="1"/>
  <c r="U6419" i="1"/>
  <c r="T6419" i="1"/>
  <c r="W6418" i="1"/>
  <c r="V6418" i="1"/>
  <c r="U6418" i="1"/>
  <c r="T6418" i="1"/>
  <c r="W6417" i="1"/>
  <c r="V6417" i="1"/>
  <c r="U6417" i="1"/>
  <c r="T6417" i="1"/>
  <c r="W6416" i="1"/>
  <c r="V6416" i="1"/>
  <c r="U6416" i="1"/>
  <c r="T6416" i="1"/>
  <c r="W6415" i="1"/>
  <c r="V6415" i="1"/>
  <c r="U6415" i="1"/>
  <c r="T6415" i="1"/>
  <c r="W6414" i="1"/>
  <c r="V6414" i="1"/>
  <c r="U6414" i="1"/>
  <c r="T6414" i="1"/>
  <c r="W6413" i="1"/>
  <c r="V6413" i="1"/>
  <c r="U6413" i="1"/>
  <c r="T6413" i="1"/>
  <c r="W6412" i="1"/>
  <c r="V6412" i="1"/>
  <c r="U6412" i="1"/>
  <c r="T6412" i="1"/>
  <c r="W6411" i="1"/>
  <c r="V6411" i="1"/>
  <c r="U6411" i="1"/>
  <c r="T6411" i="1"/>
  <c r="W6410" i="1"/>
  <c r="V6410" i="1"/>
  <c r="U6410" i="1"/>
  <c r="T6410" i="1"/>
  <c r="W6409" i="1"/>
  <c r="V6409" i="1"/>
  <c r="U6409" i="1"/>
  <c r="T6409" i="1"/>
  <c r="W6408" i="1"/>
  <c r="V6408" i="1"/>
  <c r="U6408" i="1"/>
  <c r="T6408" i="1"/>
  <c r="W6407" i="1"/>
  <c r="V6407" i="1"/>
  <c r="U6407" i="1"/>
  <c r="T6407" i="1"/>
  <c r="W6406" i="1"/>
  <c r="V6406" i="1"/>
  <c r="U6406" i="1"/>
  <c r="T6406" i="1"/>
  <c r="W6405" i="1"/>
  <c r="V6405" i="1"/>
  <c r="U6405" i="1"/>
  <c r="T6405" i="1"/>
  <c r="W6404" i="1"/>
  <c r="V6404" i="1"/>
  <c r="U6404" i="1"/>
  <c r="T6404" i="1"/>
  <c r="W6403" i="1"/>
  <c r="V6403" i="1"/>
  <c r="U6403" i="1"/>
  <c r="T6403" i="1"/>
  <c r="W6402" i="1"/>
  <c r="V6402" i="1"/>
  <c r="U6402" i="1"/>
  <c r="T6402" i="1"/>
  <c r="W6401" i="1"/>
  <c r="V6401" i="1"/>
  <c r="U6401" i="1"/>
  <c r="T6401" i="1"/>
  <c r="W6400" i="1"/>
  <c r="V6400" i="1"/>
  <c r="U6400" i="1"/>
  <c r="T6400" i="1"/>
  <c r="W6399" i="1"/>
  <c r="V6399" i="1"/>
  <c r="U6399" i="1"/>
  <c r="T6399" i="1"/>
  <c r="W6398" i="1"/>
  <c r="V6398" i="1"/>
  <c r="U6398" i="1"/>
  <c r="T6398" i="1"/>
  <c r="W6397" i="1"/>
  <c r="V6397" i="1"/>
  <c r="U6397" i="1"/>
  <c r="T6397" i="1"/>
  <c r="W6396" i="1"/>
  <c r="V6396" i="1"/>
  <c r="U6396" i="1"/>
  <c r="T6396" i="1"/>
  <c r="W6395" i="1"/>
  <c r="V6395" i="1"/>
  <c r="U6395" i="1"/>
  <c r="T6395" i="1"/>
  <c r="W6394" i="1"/>
  <c r="V6394" i="1"/>
  <c r="U6394" i="1"/>
  <c r="T6394" i="1"/>
  <c r="W6393" i="1"/>
  <c r="V6393" i="1"/>
  <c r="U6393" i="1"/>
  <c r="T6393" i="1"/>
  <c r="W6392" i="1"/>
  <c r="V6392" i="1"/>
  <c r="U6392" i="1"/>
  <c r="T6392" i="1"/>
  <c r="W6391" i="1"/>
  <c r="V6391" i="1"/>
  <c r="U6391" i="1"/>
  <c r="T6391" i="1"/>
  <c r="W6390" i="1"/>
  <c r="V6390" i="1"/>
  <c r="U6390" i="1"/>
  <c r="T6390" i="1"/>
  <c r="W6389" i="1"/>
  <c r="V6389" i="1"/>
  <c r="U6389" i="1"/>
  <c r="T6389" i="1"/>
  <c r="W6388" i="1"/>
  <c r="V6388" i="1"/>
  <c r="U6388" i="1"/>
  <c r="T6388" i="1"/>
  <c r="W6387" i="1"/>
  <c r="V6387" i="1"/>
  <c r="U6387" i="1"/>
  <c r="T6387" i="1"/>
  <c r="W6386" i="1"/>
  <c r="V6386" i="1"/>
  <c r="U6386" i="1"/>
  <c r="T6386" i="1"/>
  <c r="W6385" i="1"/>
  <c r="V6385" i="1"/>
  <c r="U6385" i="1"/>
  <c r="T6385" i="1"/>
  <c r="W6384" i="1"/>
  <c r="V6384" i="1"/>
  <c r="U6384" i="1"/>
  <c r="T6384" i="1"/>
  <c r="W6383" i="1"/>
  <c r="V6383" i="1"/>
  <c r="U6383" i="1"/>
  <c r="T6383" i="1"/>
  <c r="W6382" i="1"/>
  <c r="V6382" i="1"/>
  <c r="U6382" i="1"/>
  <c r="T6382" i="1"/>
  <c r="W6381" i="1"/>
  <c r="V6381" i="1"/>
  <c r="U6381" i="1"/>
  <c r="T6381" i="1"/>
  <c r="W6380" i="1"/>
  <c r="V6380" i="1"/>
  <c r="U6380" i="1"/>
  <c r="T6380" i="1"/>
  <c r="W6379" i="1"/>
  <c r="V6379" i="1"/>
  <c r="U6379" i="1"/>
  <c r="T6379" i="1"/>
  <c r="W6378" i="1"/>
  <c r="V6378" i="1"/>
  <c r="U6378" i="1"/>
  <c r="T6378" i="1"/>
  <c r="W6377" i="1"/>
  <c r="V6377" i="1"/>
  <c r="U6377" i="1"/>
  <c r="T6377" i="1"/>
  <c r="W6376" i="1"/>
  <c r="V6376" i="1"/>
  <c r="U6376" i="1"/>
  <c r="T6376" i="1"/>
  <c r="W6375" i="1"/>
  <c r="V6375" i="1"/>
  <c r="U6375" i="1"/>
  <c r="T6375" i="1"/>
  <c r="W6374" i="1"/>
  <c r="V6374" i="1"/>
  <c r="U6374" i="1"/>
  <c r="T6374" i="1"/>
  <c r="W6373" i="1"/>
  <c r="V6373" i="1"/>
  <c r="U6373" i="1"/>
  <c r="T6373" i="1"/>
  <c r="W6372" i="1"/>
  <c r="V6372" i="1"/>
  <c r="U6372" i="1"/>
  <c r="T6372" i="1"/>
  <c r="W6371" i="1"/>
  <c r="V6371" i="1"/>
  <c r="U6371" i="1"/>
  <c r="T6371" i="1"/>
  <c r="W6370" i="1"/>
  <c r="V6370" i="1"/>
  <c r="U6370" i="1"/>
  <c r="T6370" i="1"/>
  <c r="W6369" i="1"/>
  <c r="V6369" i="1"/>
  <c r="U6369" i="1"/>
  <c r="T6369" i="1"/>
  <c r="W6368" i="1"/>
  <c r="V6368" i="1"/>
  <c r="U6368" i="1"/>
  <c r="T6368" i="1"/>
  <c r="W6367" i="1"/>
  <c r="V6367" i="1"/>
  <c r="U6367" i="1"/>
  <c r="T6367" i="1"/>
  <c r="W6366" i="1"/>
  <c r="V6366" i="1"/>
  <c r="U6366" i="1"/>
  <c r="T6366" i="1"/>
  <c r="W6365" i="1"/>
  <c r="V6365" i="1"/>
  <c r="U6365" i="1"/>
  <c r="T6365" i="1"/>
  <c r="W6364" i="1"/>
  <c r="V6364" i="1"/>
  <c r="U6364" i="1"/>
  <c r="T6364" i="1"/>
  <c r="W6363" i="1"/>
  <c r="V6363" i="1"/>
  <c r="U6363" i="1"/>
  <c r="T6363" i="1"/>
  <c r="W6362" i="1"/>
  <c r="V6362" i="1"/>
  <c r="U6362" i="1"/>
  <c r="T6362" i="1"/>
  <c r="W6361" i="1"/>
  <c r="V6361" i="1"/>
  <c r="U6361" i="1"/>
  <c r="T6361" i="1"/>
  <c r="W6360" i="1"/>
  <c r="V6360" i="1"/>
  <c r="U6360" i="1"/>
  <c r="T6360" i="1"/>
  <c r="W6359" i="1"/>
  <c r="V6359" i="1"/>
  <c r="U6359" i="1"/>
  <c r="T6359" i="1"/>
  <c r="W6358" i="1"/>
  <c r="V6358" i="1"/>
  <c r="U6358" i="1"/>
  <c r="T6358" i="1"/>
  <c r="W6357" i="1"/>
  <c r="V6357" i="1"/>
  <c r="U6357" i="1"/>
  <c r="T6357" i="1"/>
  <c r="W6356" i="1"/>
  <c r="V6356" i="1"/>
  <c r="U6356" i="1"/>
  <c r="T6356" i="1"/>
  <c r="W6355" i="1"/>
  <c r="V6355" i="1"/>
  <c r="U6355" i="1"/>
  <c r="T6355" i="1"/>
  <c r="W6354" i="1"/>
  <c r="V6354" i="1"/>
  <c r="U6354" i="1"/>
  <c r="T6354" i="1"/>
  <c r="W6353" i="1"/>
  <c r="V6353" i="1"/>
  <c r="U6353" i="1"/>
  <c r="T6353" i="1"/>
  <c r="W6352" i="1"/>
  <c r="V6352" i="1"/>
  <c r="U6352" i="1"/>
  <c r="T6352" i="1"/>
  <c r="W6351" i="1"/>
  <c r="V6351" i="1"/>
  <c r="U6351" i="1"/>
  <c r="T6351" i="1"/>
  <c r="W6350" i="1"/>
  <c r="V6350" i="1"/>
  <c r="U6350" i="1"/>
  <c r="T6350" i="1"/>
  <c r="W6349" i="1"/>
  <c r="V6349" i="1"/>
  <c r="U6349" i="1"/>
  <c r="T6349" i="1"/>
  <c r="W6348" i="1"/>
  <c r="V6348" i="1"/>
  <c r="U6348" i="1"/>
  <c r="T6348" i="1"/>
  <c r="W6347" i="1"/>
  <c r="V6347" i="1"/>
  <c r="U6347" i="1"/>
  <c r="T6347" i="1"/>
  <c r="W6346" i="1"/>
  <c r="V6346" i="1"/>
  <c r="U6346" i="1"/>
  <c r="T6346" i="1"/>
  <c r="W6345" i="1"/>
  <c r="V6345" i="1"/>
  <c r="U6345" i="1"/>
  <c r="T6345" i="1"/>
  <c r="W6344" i="1"/>
  <c r="V6344" i="1"/>
  <c r="U6344" i="1"/>
  <c r="T6344" i="1"/>
  <c r="W6343" i="1"/>
  <c r="V6343" i="1"/>
  <c r="U6343" i="1"/>
  <c r="T6343" i="1"/>
  <c r="W6342" i="1"/>
  <c r="V6342" i="1"/>
  <c r="U6342" i="1"/>
  <c r="T6342" i="1"/>
  <c r="W6341" i="1"/>
  <c r="V6341" i="1"/>
  <c r="U6341" i="1"/>
  <c r="T6341" i="1"/>
  <c r="W6340" i="1"/>
  <c r="V6340" i="1"/>
  <c r="U6340" i="1"/>
  <c r="T6340" i="1"/>
  <c r="W6339" i="1"/>
  <c r="V6339" i="1"/>
  <c r="U6339" i="1"/>
  <c r="T6339" i="1"/>
  <c r="W6338" i="1"/>
  <c r="V6338" i="1"/>
  <c r="U6338" i="1"/>
  <c r="T6338" i="1"/>
  <c r="W6337" i="1"/>
  <c r="V6337" i="1"/>
  <c r="U6337" i="1"/>
  <c r="T6337" i="1"/>
  <c r="W6336" i="1"/>
  <c r="V6336" i="1"/>
  <c r="U6336" i="1"/>
  <c r="T6336" i="1"/>
  <c r="W6335" i="1"/>
  <c r="V6335" i="1"/>
  <c r="U6335" i="1"/>
  <c r="T6335" i="1"/>
  <c r="W6334" i="1"/>
  <c r="V6334" i="1"/>
  <c r="U6334" i="1"/>
  <c r="T6334" i="1"/>
  <c r="W6333" i="1"/>
  <c r="V6333" i="1"/>
  <c r="U6333" i="1"/>
  <c r="T6333" i="1"/>
  <c r="W6332" i="1"/>
  <c r="V6332" i="1"/>
  <c r="U6332" i="1"/>
  <c r="T6332" i="1"/>
  <c r="W6331" i="1"/>
  <c r="V6331" i="1"/>
  <c r="U6331" i="1"/>
  <c r="T6331" i="1"/>
  <c r="W6330" i="1"/>
  <c r="V6330" i="1"/>
  <c r="U6330" i="1"/>
  <c r="T6330" i="1"/>
  <c r="W6329" i="1"/>
  <c r="V6329" i="1"/>
  <c r="U6329" i="1"/>
  <c r="T6329" i="1"/>
  <c r="W6328" i="1"/>
  <c r="V6328" i="1"/>
  <c r="U6328" i="1"/>
  <c r="T6328" i="1"/>
  <c r="W6327" i="1"/>
  <c r="V6327" i="1"/>
  <c r="U6327" i="1"/>
  <c r="T6327" i="1"/>
  <c r="W6326" i="1"/>
  <c r="V6326" i="1"/>
  <c r="U6326" i="1"/>
  <c r="T6326" i="1"/>
  <c r="W6325" i="1"/>
  <c r="V6325" i="1"/>
  <c r="U6325" i="1"/>
  <c r="T6325" i="1"/>
  <c r="W6324" i="1"/>
  <c r="V6324" i="1"/>
  <c r="U6324" i="1"/>
  <c r="T6324" i="1"/>
  <c r="W6323" i="1"/>
  <c r="V6323" i="1"/>
  <c r="U6323" i="1"/>
  <c r="T6323" i="1"/>
  <c r="W6322" i="1"/>
  <c r="V6322" i="1"/>
  <c r="U6322" i="1"/>
  <c r="T6322" i="1"/>
  <c r="W6321" i="1"/>
  <c r="V6321" i="1"/>
  <c r="U6321" i="1"/>
  <c r="T6321" i="1"/>
  <c r="W6320" i="1"/>
  <c r="V6320" i="1"/>
  <c r="U6320" i="1"/>
  <c r="T6320" i="1"/>
  <c r="W6319" i="1"/>
  <c r="V6319" i="1"/>
  <c r="U6319" i="1"/>
  <c r="T6319" i="1"/>
  <c r="W6318" i="1"/>
  <c r="V6318" i="1"/>
  <c r="U6318" i="1"/>
  <c r="T6318" i="1"/>
  <c r="W6317" i="1"/>
  <c r="V6317" i="1"/>
  <c r="U6317" i="1"/>
  <c r="T6317" i="1"/>
  <c r="W6316" i="1"/>
  <c r="V6316" i="1"/>
  <c r="U6316" i="1"/>
  <c r="T6316" i="1"/>
  <c r="W6315" i="1"/>
  <c r="V6315" i="1"/>
  <c r="U6315" i="1"/>
  <c r="T6315" i="1"/>
  <c r="W6314" i="1"/>
  <c r="V6314" i="1"/>
  <c r="U6314" i="1"/>
  <c r="T6314" i="1"/>
  <c r="W6313" i="1"/>
  <c r="V6313" i="1"/>
  <c r="U6313" i="1"/>
  <c r="T6313" i="1"/>
  <c r="W6312" i="1"/>
  <c r="V6312" i="1"/>
  <c r="U6312" i="1"/>
  <c r="T6312" i="1"/>
  <c r="W6311" i="1"/>
  <c r="V6311" i="1"/>
  <c r="U6311" i="1"/>
  <c r="T6311" i="1"/>
  <c r="W6310" i="1"/>
  <c r="V6310" i="1"/>
  <c r="U6310" i="1"/>
  <c r="T6310" i="1"/>
  <c r="W6309" i="1"/>
  <c r="V6309" i="1"/>
  <c r="U6309" i="1"/>
  <c r="T6309" i="1"/>
  <c r="W6308" i="1"/>
  <c r="V6308" i="1"/>
  <c r="U6308" i="1"/>
  <c r="T6308" i="1"/>
  <c r="W6307" i="1"/>
  <c r="V6307" i="1"/>
  <c r="U6307" i="1"/>
  <c r="T6307" i="1"/>
  <c r="W6306" i="1"/>
  <c r="V6306" i="1"/>
  <c r="U6306" i="1"/>
  <c r="T6306" i="1"/>
  <c r="W6305" i="1"/>
  <c r="V6305" i="1"/>
  <c r="U6305" i="1"/>
  <c r="T6305" i="1"/>
  <c r="W6304" i="1"/>
  <c r="V6304" i="1"/>
  <c r="U6304" i="1"/>
  <c r="T6304" i="1"/>
  <c r="W6303" i="1"/>
  <c r="V6303" i="1"/>
  <c r="U6303" i="1"/>
  <c r="T6303" i="1"/>
  <c r="W6302" i="1"/>
  <c r="V6302" i="1"/>
  <c r="U6302" i="1"/>
  <c r="T6302" i="1"/>
  <c r="W6301" i="1"/>
  <c r="V6301" i="1"/>
  <c r="U6301" i="1"/>
  <c r="T6301" i="1"/>
  <c r="W6300" i="1"/>
  <c r="V6300" i="1"/>
  <c r="U6300" i="1"/>
  <c r="T6300" i="1"/>
  <c r="W6299" i="1"/>
  <c r="V6299" i="1"/>
  <c r="U6299" i="1"/>
  <c r="T6299" i="1"/>
  <c r="W6298" i="1"/>
  <c r="V6298" i="1"/>
  <c r="U6298" i="1"/>
  <c r="T6298" i="1"/>
  <c r="W6297" i="1"/>
  <c r="V6297" i="1"/>
  <c r="U6297" i="1"/>
  <c r="T6297" i="1"/>
  <c r="W6296" i="1"/>
  <c r="V6296" i="1"/>
  <c r="U6296" i="1"/>
  <c r="T6296" i="1"/>
  <c r="W6295" i="1"/>
  <c r="V6295" i="1"/>
  <c r="U6295" i="1"/>
  <c r="T6295" i="1"/>
  <c r="W6294" i="1"/>
  <c r="V6294" i="1"/>
  <c r="U6294" i="1"/>
  <c r="T6294" i="1"/>
  <c r="W6293" i="1"/>
  <c r="V6293" i="1"/>
  <c r="U6293" i="1"/>
  <c r="T6293" i="1"/>
  <c r="W6292" i="1"/>
  <c r="V6292" i="1"/>
  <c r="U6292" i="1"/>
  <c r="T6292" i="1"/>
  <c r="W6291" i="1"/>
  <c r="V6291" i="1"/>
  <c r="U6291" i="1"/>
  <c r="T6291" i="1"/>
  <c r="W6290" i="1"/>
  <c r="V6290" i="1"/>
  <c r="U6290" i="1"/>
  <c r="T6290" i="1"/>
  <c r="W6289" i="1"/>
  <c r="V6289" i="1"/>
  <c r="U6289" i="1"/>
  <c r="T6289" i="1"/>
  <c r="W6288" i="1"/>
  <c r="V6288" i="1"/>
  <c r="U6288" i="1"/>
  <c r="T6288" i="1"/>
  <c r="W6287" i="1"/>
  <c r="V6287" i="1"/>
  <c r="U6287" i="1"/>
  <c r="T6287" i="1"/>
  <c r="W6286" i="1"/>
  <c r="V6286" i="1"/>
  <c r="U6286" i="1"/>
  <c r="T6286" i="1"/>
  <c r="W6285" i="1"/>
  <c r="V6285" i="1"/>
  <c r="U6285" i="1"/>
  <c r="T6285" i="1"/>
  <c r="W6284" i="1"/>
  <c r="V6284" i="1"/>
  <c r="U6284" i="1"/>
  <c r="T6284" i="1"/>
  <c r="W6283" i="1"/>
  <c r="V6283" i="1"/>
  <c r="U6283" i="1"/>
  <c r="T6283" i="1"/>
  <c r="W6282" i="1"/>
  <c r="V6282" i="1"/>
  <c r="U6282" i="1"/>
  <c r="T6282" i="1"/>
  <c r="W6281" i="1"/>
  <c r="V6281" i="1"/>
  <c r="U6281" i="1"/>
  <c r="T6281" i="1"/>
  <c r="W6280" i="1"/>
  <c r="V6280" i="1"/>
  <c r="U6280" i="1"/>
  <c r="T6280" i="1"/>
  <c r="W6279" i="1"/>
  <c r="V6279" i="1"/>
  <c r="U6279" i="1"/>
  <c r="T6279" i="1"/>
  <c r="W6278" i="1"/>
  <c r="V6278" i="1"/>
  <c r="U6278" i="1"/>
  <c r="T6278" i="1"/>
  <c r="W6277" i="1"/>
  <c r="V6277" i="1"/>
  <c r="U6277" i="1"/>
  <c r="T6277" i="1"/>
  <c r="W6276" i="1"/>
  <c r="V6276" i="1"/>
  <c r="U6276" i="1"/>
  <c r="T6276" i="1"/>
  <c r="W6275" i="1"/>
  <c r="V6275" i="1"/>
  <c r="U6275" i="1"/>
  <c r="T6275" i="1"/>
  <c r="W6274" i="1"/>
  <c r="V6274" i="1"/>
  <c r="U6274" i="1"/>
  <c r="T6274" i="1"/>
  <c r="W6273" i="1"/>
  <c r="V6273" i="1"/>
  <c r="U6273" i="1"/>
  <c r="T6273" i="1"/>
  <c r="W6272" i="1"/>
  <c r="V6272" i="1"/>
  <c r="U6272" i="1"/>
  <c r="T6272" i="1"/>
  <c r="W6271" i="1"/>
  <c r="V6271" i="1"/>
  <c r="U6271" i="1"/>
  <c r="T6271" i="1"/>
  <c r="W6270" i="1"/>
  <c r="V6270" i="1"/>
  <c r="U6270" i="1"/>
  <c r="T6270" i="1"/>
  <c r="W6269" i="1"/>
  <c r="V6269" i="1"/>
  <c r="U6269" i="1"/>
  <c r="T6269" i="1"/>
  <c r="W6268" i="1"/>
  <c r="V6268" i="1"/>
  <c r="U6268" i="1"/>
  <c r="T6268" i="1"/>
  <c r="W6267" i="1"/>
  <c r="V6267" i="1"/>
  <c r="U6267" i="1"/>
  <c r="T6267" i="1"/>
  <c r="W6266" i="1"/>
  <c r="V6266" i="1"/>
  <c r="U6266" i="1"/>
  <c r="T6266" i="1"/>
  <c r="W6265" i="1"/>
  <c r="V6265" i="1"/>
  <c r="U6265" i="1"/>
  <c r="T6265" i="1"/>
  <c r="W6264" i="1"/>
  <c r="V6264" i="1"/>
  <c r="U6264" i="1"/>
  <c r="T6264" i="1"/>
  <c r="W6263" i="1"/>
  <c r="V6263" i="1"/>
  <c r="U6263" i="1"/>
  <c r="T6263" i="1"/>
  <c r="W6262" i="1"/>
  <c r="V6262" i="1"/>
  <c r="U6262" i="1"/>
  <c r="T6262" i="1"/>
  <c r="W6261" i="1"/>
  <c r="V6261" i="1"/>
  <c r="U6261" i="1"/>
  <c r="T6261" i="1"/>
  <c r="W6260" i="1"/>
  <c r="V6260" i="1"/>
  <c r="U6260" i="1"/>
  <c r="T6260" i="1"/>
  <c r="W6259" i="1"/>
  <c r="V6259" i="1"/>
  <c r="U6259" i="1"/>
  <c r="T6259" i="1"/>
  <c r="W6258" i="1"/>
  <c r="V6258" i="1"/>
  <c r="U6258" i="1"/>
  <c r="T6258" i="1"/>
  <c r="W6257" i="1"/>
  <c r="V6257" i="1"/>
  <c r="U6257" i="1"/>
  <c r="T6257" i="1"/>
  <c r="W6256" i="1"/>
  <c r="V6256" i="1"/>
  <c r="U6256" i="1"/>
  <c r="T6256" i="1"/>
  <c r="W6255" i="1"/>
  <c r="V6255" i="1"/>
  <c r="U6255" i="1"/>
  <c r="T6255" i="1"/>
  <c r="W6254" i="1"/>
  <c r="V6254" i="1"/>
  <c r="U6254" i="1"/>
  <c r="T6254" i="1"/>
  <c r="W6253" i="1"/>
  <c r="V6253" i="1"/>
  <c r="U6253" i="1"/>
  <c r="T6253" i="1"/>
  <c r="W6252" i="1"/>
  <c r="V6252" i="1"/>
  <c r="U6252" i="1"/>
  <c r="T6252" i="1"/>
  <c r="W6251" i="1"/>
  <c r="V6251" i="1"/>
  <c r="U6251" i="1"/>
  <c r="T6251" i="1"/>
  <c r="W6250" i="1"/>
  <c r="V6250" i="1"/>
  <c r="U6250" i="1"/>
  <c r="T6250" i="1"/>
  <c r="W6249" i="1"/>
  <c r="V6249" i="1"/>
  <c r="U6249" i="1"/>
  <c r="T6249" i="1"/>
  <c r="W6248" i="1"/>
  <c r="V6248" i="1"/>
  <c r="U6248" i="1"/>
  <c r="T6248" i="1"/>
  <c r="W6247" i="1"/>
  <c r="V6247" i="1"/>
  <c r="U6247" i="1"/>
  <c r="T6247" i="1"/>
  <c r="W6246" i="1"/>
  <c r="V6246" i="1"/>
  <c r="U6246" i="1"/>
  <c r="T6246" i="1"/>
  <c r="W6245" i="1"/>
  <c r="V6245" i="1"/>
  <c r="U6245" i="1"/>
  <c r="T6245" i="1"/>
  <c r="W6244" i="1"/>
  <c r="V6244" i="1"/>
  <c r="U6244" i="1"/>
  <c r="T6244" i="1"/>
  <c r="W6243" i="1"/>
  <c r="V6243" i="1"/>
  <c r="U6243" i="1"/>
  <c r="T6243" i="1"/>
  <c r="W6242" i="1"/>
  <c r="V6242" i="1"/>
  <c r="U6242" i="1"/>
  <c r="T6242" i="1"/>
  <c r="W6241" i="1"/>
  <c r="V6241" i="1"/>
  <c r="U6241" i="1"/>
  <c r="T6241" i="1"/>
  <c r="W6240" i="1"/>
  <c r="V6240" i="1"/>
  <c r="U6240" i="1"/>
  <c r="T6240" i="1"/>
  <c r="W6239" i="1"/>
  <c r="V6239" i="1"/>
  <c r="U6239" i="1"/>
  <c r="T6239" i="1"/>
  <c r="W6238" i="1"/>
  <c r="V6238" i="1"/>
  <c r="U6238" i="1"/>
  <c r="T6238" i="1"/>
  <c r="W6237" i="1"/>
  <c r="V6237" i="1"/>
  <c r="U6237" i="1"/>
  <c r="T6237" i="1"/>
  <c r="W6236" i="1"/>
  <c r="V6236" i="1"/>
  <c r="U6236" i="1"/>
  <c r="T6236" i="1"/>
  <c r="W6235" i="1"/>
  <c r="V6235" i="1"/>
  <c r="U6235" i="1"/>
  <c r="T6235" i="1"/>
  <c r="W6234" i="1"/>
  <c r="V6234" i="1"/>
  <c r="U6234" i="1"/>
  <c r="T6234" i="1"/>
  <c r="W6233" i="1"/>
  <c r="V6233" i="1"/>
  <c r="U6233" i="1"/>
  <c r="T6233" i="1"/>
  <c r="W6232" i="1"/>
  <c r="V6232" i="1"/>
  <c r="U6232" i="1"/>
  <c r="T6232" i="1"/>
  <c r="W6231" i="1"/>
  <c r="V6231" i="1"/>
  <c r="U6231" i="1"/>
  <c r="T6231" i="1"/>
  <c r="W6230" i="1"/>
  <c r="V6230" i="1"/>
  <c r="U6230" i="1"/>
  <c r="T6230" i="1"/>
  <c r="W6229" i="1"/>
  <c r="V6229" i="1"/>
  <c r="U6229" i="1"/>
  <c r="T6229" i="1"/>
  <c r="W6228" i="1"/>
  <c r="V6228" i="1"/>
  <c r="U6228" i="1"/>
  <c r="T6228" i="1"/>
  <c r="W6227" i="1"/>
  <c r="V6227" i="1"/>
  <c r="U6227" i="1"/>
  <c r="T6227" i="1"/>
  <c r="W6226" i="1"/>
  <c r="V6226" i="1"/>
  <c r="U6226" i="1"/>
  <c r="T6226" i="1"/>
  <c r="W6225" i="1"/>
  <c r="V6225" i="1"/>
  <c r="U6225" i="1"/>
  <c r="T6225" i="1"/>
  <c r="W6224" i="1"/>
  <c r="V6224" i="1"/>
  <c r="U6224" i="1"/>
  <c r="T6224" i="1"/>
  <c r="W6223" i="1"/>
  <c r="V6223" i="1"/>
  <c r="U6223" i="1"/>
  <c r="T6223" i="1"/>
  <c r="W6222" i="1"/>
  <c r="V6222" i="1"/>
  <c r="U6222" i="1"/>
  <c r="T6222" i="1"/>
  <c r="W6221" i="1"/>
  <c r="V6221" i="1"/>
  <c r="U6221" i="1"/>
  <c r="T6221" i="1"/>
  <c r="W6220" i="1"/>
  <c r="V6220" i="1"/>
  <c r="U6220" i="1"/>
  <c r="T6220" i="1"/>
  <c r="W6219" i="1"/>
  <c r="V6219" i="1"/>
  <c r="U6219" i="1"/>
  <c r="T6219" i="1"/>
  <c r="W6218" i="1"/>
  <c r="V6218" i="1"/>
  <c r="U6218" i="1"/>
  <c r="T6218" i="1"/>
  <c r="W6217" i="1"/>
  <c r="V6217" i="1"/>
  <c r="U6217" i="1"/>
  <c r="T6217" i="1"/>
  <c r="W6216" i="1"/>
  <c r="V6216" i="1"/>
  <c r="U6216" i="1"/>
  <c r="T6216" i="1"/>
  <c r="W6215" i="1"/>
  <c r="V6215" i="1"/>
  <c r="U6215" i="1"/>
  <c r="T6215" i="1"/>
  <c r="W6214" i="1"/>
  <c r="V6214" i="1"/>
  <c r="U6214" i="1"/>
  <c r="T6214" i="1"/>
  <c r="W6213" i="1"/>
  <c r="V6213" i="1"/>
  <c r="U6213" i="1"/>
  <c r="T6213" i="1"/>
  <c r="W6212" i="1"/>
  <c r="V6212" i="1"/>
  <c r="U6212" i="1"/>
  <c r="T6212" i="1"/>
  <c r="W6211" i="1"/>
  <c r="V6211" i="1"/>
  <c r="U6211" i="1"/>
  <c r="T6211" i="1"/>
  <c r="W6210" i="1"/>
  <c r="V6210" i="1"/>
  <c r="U6210" i="1"/>
  <c r="T6210" i="1"/>
  <c r="W6209" i="1"/>
  <c r="V6209" i="1"/>
  <c r="U6209" i="1"/>
  <c r="T6209" i="1"/>
  <c r="W6208" i="1"/>
  <c r="V6208" i="1"/>
  <c r="U6208" i="1"/>
  <c r="T6208" i="1"/>
  <c r="W6207" i="1"/>
  <c r="V6207" i="1"/>
  <c r="U6207" i="1"/>
  <c r="T6207" i="1"/>
  <c r="W6206" i="1"/>
  <c r="V6206" i="1"/>
  <c r="U6206" i="1"/>
  <c r="T6206" i="1"/>
  <c r="W6205" i="1"/>
  <c r="V6205" i="1"/>
  <c r="U6205" i="1"/>
  <c r="T6205" i="1"/>
  <c r="W6204" i="1"/>
  <c r="V6204" i="1"/>
  <c r="U6204" i="1"/>
  <c r="T6204" i="1"/>
  <c r="W6203" i="1"/>
  <c r="V6203" i="1"/>
  <c r="U6203" i="1"/>
  <c r="T6203" i="1"/>
  <c r="W6202" i="1"/>
  <c r="V6202" i="1"/>
  <c r="U6202" i="1"/>
  <c r="T6202" i="1"/>
  <c r="W6201" i="1"/>
  <c r="V6201" i="1"/>
  <c r="U6201" i="1"/>
  <c r="T6201" i="1"/>
  <c r="W6200" i="1"/>
  <c r="V6200" i="1"/>
  <c r="U6200" i="1"/>
  <c r="T6200" i="1"/>
  <c r="W6199" i="1"/>
  <c r="V6199" i="1"/>
  <c r="U6199" i="1"/>
  <c r="T6199" i="1"/>
  <c r="W6198" i="1"/>
  <c r="V6198" i="1"/>
  <c r="U6198" i="1"/>
  <c r="T6198" i="1"/>
  <c r="W6197" i="1"/>
  <c r="V6197" i="1"/>
  <c r="U6197" i="1"/>
  <c r="T6197" i="1"/>
  <c r="W6196" i="1"/>
  <c r="V6196" i="1"/>
  <c r="U6196" i="1"/>
  <c r="T6196" i="1"/>
  <c r="W6195" i="1"/>
  <c r="V6195" i="1"/>
  <c r="U6195" i="1"/>
  <c r="T6195" i="1"/>
  <c r="W6194" i="1"/>
  <c r="V6194" i="1"/>
  <c r="U6194" i="1"/>
  <c r="T6194" i="1"/>
  <c r="W6193" i="1"/>
  <c r="V6193" i="1"/>
  <c r="U6193" i="1"/>
  <c r="T6193" i="1"/>
  <c r="W6192" i="1"/>
  <c r="V6192" i="1"/>
  <c r="U6192" i="1"/>
  <c r="T6192" i="1"/>
  <c r="W6191" i="1"/>
  <c r="V6191" i="1"/>
  <c r="U6191" i="1"/>
  <c r="T6191" i="1"/>
  <c r="W6190" i="1"/>
  <c r="V6190" i="1"/>
  <c r="U6190" i="1"/>
  <c r="T6190" i="1"/>
  <c r="W6189" i="1"/>
  <c r="V6189" i="1"/>
  <c r="U6189" i="1"/>
  <c r="T6189" i="1"/>
  <c r="W6188" i="1"/>
  <c r="V6188" i="1"/>
  <c r="U6188" i="1"/>
  <c r="T6188" i="1"/>
  <c r="W6187" i="1"/>
  <c r="V6187" i="1"/>
  <c r="U6187" i="1"/>
  <c r="T6187" i="1"/>
  <c r="W6186" i="1"/>
  <c r="V6186" i="1"/>
  <c r="U6186" i="1"/>
  <c r="T6186" i="1"/>
  <c r="W6185" i="1"/>
  <c r="V6185" i="1"/>
  <c r="U6185" i="1"/>
  <c r="T6185" i="1"/>
  <c r="W6184" i="1"/>
  <c r="V6184" i="1"/>
  <c r="U6184" i="1"/>
  <c r="T6184" i="1"/>
  <c r="W6183" i="1"/>
  <c r="V6183" i="1"/>
  <c r="U6183" i="1"/>
  <c r="T6183" i="1"/>
  <c r="W6182" i="1"/>
  <c r="V6182" i="1"/>
  <c r="U6182" i="1"/>
  <c r="T6182" i="1"/>
  <c r="W6181" i="1"/>
  <c r="V6181" i="1"/>
  <c r="U6181" i="1"/>
  <c r="T6181" i="1"/>
  <c r="W6180" i="1"/>
  <c r="V6180" i="1"/>
  <c r="U6180" i="1"/>
  <c r="T6180" i="1"/>
  <c r="W6179" i="1"/>
  <c r="V6179" i="1"/>
  <c r="U6179" i="1"/>
  <c r="T6179" i="1"/>
  <c r="W6178" i="1"/>
  <c r="V6178" i="1"/>
  <c r="U6178" i="1"/>
  <c r="T6178" i="1"/>
  <c r="W6177" i="1"/>
  <c r="V6177" i="1"/>
  <c r="U6177" i="1"/>
  <c r="T6177" i="1"/>
  <c r="W6176" i="1"/>
  <c r="V6176" i="1"/>
  <c r="U6176" i="1"/>
  <c r="T6176" i="1"/>
  <c r="W6175" i="1"/>
  <c r="V6175" i="1"/>
  <c r="U6175" i="1"/>
  <c r="T6175" i="1"/>
  <c r="W6174" i="1"/>
  <c r="V6174" i="1"/>
  <c r="U6174" i="1"/>
  <c r="T6174" i="1"/>
  <c r="W6173" i="1"/>
  <c r="V6173" i="1"/>
  <c r="U6173" i="1"/>
  <c r="T6173" i="1"/>
  <c r="W6172" i="1"/>
  <c r="V6172" i="1"/>
  <c r="U6172" i="1"/>
  <c r="T6172" i="1"/>
  <c r="W6171" i="1"/>
  <c r="V6171" i="1"/>
  <c r="U6171" i="1"/>
  <c r="T6171" i="1"/>
  <c r="W6170" i="1"/>
  <c r="V6170" i="1"/>
  <c r="U6170" i="1"/>
  <c r="T6170" i="1"/>
  <c r="W6169" i="1"/>
  <c r="V6169" i="1"/>
  <c r="U6169" i="1"/>
  <c r="T6169" i="1"/>
  <c r="W6168" i="1"/>
  <c r="V6168" i="1"/>
  <c r="U6168" i="1"/>
  <c r="T6168" i="1"/>
  <c r="W6167" i="1"/>
  <c r="V6167" i="1"/>
  <c r="U6167" i="1"/>
  <c r="T6167" i="1"/>
  <c r="W6166" i="1"/>
  <c r="V6166" i="1"/>
  <c r="U6166" i="1"/>
  <c r="T6166" i="1"/>
  <c r="W6165" i="1"/>
  <c r="V6165" i="1"/>
  <c r="U6165" i="1"/>
  <c r="T6165" i="1"/>
  <c r="W6164" i="1"/>
  <c r="V6164" i="1"/>
  <c r="U6164" i="1"/>
  <c r="T6164" i="1"/>
  <c r="W6163" i="1"/>
  <c r="V6163" i="1"/>
  <c r="U6163" i="1"/>
  <c r="T6163" i="1"/>
  <c r="W6162" i="1"/>
  <c r="V6162" i="1"/>
  <c r="U6162" i="1"/>
  <c r="T6162" i="1"/>
  <c r="W6161" i="1"/>
  <c r="V6161" i="1"/>
  <c r="U6161" i="1"/>
  <c r="T6161" i="1"/>
  <c r="W6160" i="1"/>
  <c r="V6160" i="1"/>
  <c r="U6160" i="1"/>
  <c r="T6160" i="1"/>
  <c r="W6159" i="1"/>
  <c r="V6159" i="1"/>
  <c r="U6159" i="1"/>
  <c r="T6159" i="1"/>
  <c r="W6158" i="1"/>
  <c r="V6158" i="1"/>
  <c r="U6158" i="1"/>
  <c r="T6158" i="1"/>
  <c r="W6157" i="1"/>
  <c r="V6157" i="1"/>
  <c r="U6157" i="1"/>
  <c r="T6157" i="1"/>
  <c r="W6156" i="1"/>
  <c r="V6156" i="1"/>
  <c r="U6156" i="1"/>
  <c r="T6156" i="1"/>
  <c r="W6155" i="1"/>
  <c r="V6155" i="1"/>
  <c r="U6155" i="1"/>
  <c r="T6155" i="1"/>
  <c r="W6154" i="1"/>
  <c r="V6154" i="1"/>
  <c r="U6154" i="1"/>
  <c r="T6154" i="1"/>
  <c r="W6153" i="1"/>
  <c r="V6153" i="1"/>
  <c r="U6153" i="1"/>
  <c r="T6153" i="1"/>
  <c r="W6152" i="1"/>
  <c r="V6152" i="1"/>
  <c r="U6152" i="1"/>
  <c r="T6152" i="1"/>
  <c r="W6151" i="1"/>
  <c r="V6151" i="1"/>
  <c r="U6151" i="1"/>
  <c r="T6151" i="1"/>
  <c r="W6150" i="1"/>
  <c r="V6150" i="1"/>
  <c r="U6150" i="1"/>
  <c r="T6150" i="1"/>
  <c r="W6149" i="1"/>
  <c r="V6149" i="1"/>
  <c r="U6149" i="1"/>
  <c r="T6149" i="1"/>
  <c r="W6148" i="1"/>
  <c r="V6148" i="1"/>
  <c r="U6148" i="1"/>
  <c r="T6148" i="1"/>
  <c r="W6147" i="1"/>
  <c r="V6147" i="1"/>
  <c r="U6147" i="1"/>
  <c r="T6147" i="1"/>
  <c r="W6146" i="1"/>
  <c r="V6146" i="1"/>
  <c r="U6146" i="1"/>
  <c r="T6146" i="1"/>
  <c r="W6145" i="1"/>
  <c r="V6145" i="1"/>
  <c r="U6145" i="1"/>
  <c r="T6145" i="1"/>
  <c r="W6144" i="1"/>
  <c r="V6144" i="1"/>
  <c r="U6144" i="1"/>
  <c r="T6144" i="1"/>
  <c r="W6143" i="1"/>
  <c r="V6143" i="1"/>
  <c r="U6143" i="1"/>
  <c r="T6143" i="1"/>
  <c r="W6142" i="1"/>
  <c r="V6142" i="1"/>
  <c r="U6142" i="1"/>
  <c r="T6142" i="1"/>
  <c r="W6141" i="1"/>
  <c r="V6141" i="1"/>
  <c r="U6141" i="1"/>
  <c r="T6141" i="1"/>
  <c r="W6140" i="1"/>
  <c r="V6140" i="1"/>
  <c r="U6140" i="1"/>
  <c r="T6140" i="1"/>
  <c r="W6139" i="1"/>
  <c r="V6139" i="1"/>
  <c r="U6139" i="1"/>
  <c r="T6139" i="1"/>
  <c r="W6138" i="1"/>
  <c r="V6138" i="1"/>
  <c r="U6138" i="1"/>
  <c r="T6138" i="1"/>
  <c r="W6137" i="1"/>
  <c r="V6137" i="1"/>
  <c r="U6137" i="1"/>
  <c r="T6137" i="1"/>
  <c r="W6136" i="1"/>
  <c r="V6136" i="1"/>
  <c r="U6136" i="1"/>
  <c r="T6136" i="1"/>
  <c r="W6135" i="1"/>
  <c r="V6135" i="1"/>
  <c r="U6135" i="1"/>
  <c r="T6135" i="1"/>
  <c r="W6134" i="1"/>
  <c r="V6134" i="1"/>
  <c r="U6134" i="1"/>
  <c r="T6134" i="1"/>
  <c r="W6133" i="1"/>
  <c r="V6133" i="1"/>
  <c r="U6133" i="1"/>
  <c r="T6133" i="1"/>
  <c r="W6132" i="1"/>
  <c r="V6132" i="1"/>
  <c r="U6132" i="1"/>
  <c r="T6132" i="1"/>
  <c r="W6131" i="1"/>
  <c r="V6131" i="1"/>
  <c r="U6131" i="1"/>
  <c r="T6131" i="1"/>
  <c r="W6130" i="1"/>
  <c r="V6130" i="1"/>
  <c r="U6130" i="1"/>
  <c r="T6130" i="1"/>
  <c r="W6129" i="1"/>
  <c r="V6129" i="1"/>
  <c r="U6129" i="1"/>
  <c r="T6129" i="1"/>
  <c r="W6128" i="1"/>
  <c r="V6128" i="1"/>
  <c r="U6128" i="1"/>
  <c r="T6128" i="1"/>
  <c r="W6127" i="1"/>
  <c r="V6127" i="1"/>
  <c r="U6127" i="1"/>
  <c r="T6127" i="1"/>
  <c r="W6126" i="1"/>
  <c r="V6126" i="1"/>
  <c r="U6126" i="1"/>
  <c r="T6126" i="1"/>
  <c r="W6125" i="1"/>
  <c r="V6125" i="1"/>
  <c r="U6125" i="1"/>
  <c r="T6125" i="1"/>
  <c r="W6124" i="1"/>
  <c r="V6124" i="1"/>
  <c r="U6124" i="1"/>
  <c r="T6124" i="1"/>
  <c r="W6123" i="1"/>
  <c r="V6123" i="1"/>
  <c r="U6123" i="1"/>
  <c r="T6123" i="1"/>
  <c r="W6122" i="1"/>
  <c r="V6122" i="1"/>
  <c r="U6122" i="1"/>
  <c r="T6122" i="1"/>
  <c r="W6121" i="1"/>
  <c r="V6121" i="1"/>
  <c r="U6121" i="1"/>
  <c r="T6121" i="1"/>
  <c r="W6120" i="1"/>
  <c r="V6120" i="1"/>
  <c r="U6120" i="1"/>
  <c r="T6120" i="1"/>
  <c r="W6119" i="1"/>
  <c r="V6119" i="1"/>
  <c r="U6119" i="1"/>
  <c r="T6119" i="1"/>
  <c r="W6118" i="1"/>
  <c r="V6118" i="1"/>
  <c r="U6118" i="1"/>
  <c r="T6118" i="1"/>
  <c r="W6117" i="1"/>
  <c r="V6117" i="1"/>
  <c r="U6117" i="1"/>
  <c r="T6117" i="1"/>
  <c r="W6116" i="1"/>
  <c r="V6116" i="1"/>
  <c r="U6116" i="1"/>
  <c r="T6116" i="1"/>
  <c r="W6115" i="1"/>
  <c r="V6115" i="1"/>
  <c r="U6115" i="1"/>
  <c r="T6115" i="1"/>
  <c r="W6114" i="1"/>
  <c r="V6114" i="1"/>
  <c r="U6114" i="1"/>
  <c r="T6114" i="1"/>
  <c r="W6113" i="1"/>
  <c r="V6113" i="1"/>
  <c r="U6113" i="1"/>
  <c r="T6113" i="1"/>
  <c r="W6112" i="1"/>
  <c r="V6112" i="1"/>
  <c r="U6112" i="1"/>
  <c r="T6112" i="1"/>
  <c r="W6111" i="1"/>
  <c r="V6111" i="1"/>
  <c r="U6111" i="1"/>
  <c r="T6111" i="1"/>
  <c r="W6110" i="1"/>
  <c r="V6110" i="1"/>
  <c r="U6110" i="1"/>
  <c r="T6110" i="1"/>
  <c r="W6109" i="1"/>
  <c r="V6109" i="1"/>
  <c r="U6109" i="1"/>
  <c r="T6109" i="1"/>
  <c r="W6108" i="1"/>
  <c r="V6108" i="1"/>
  <c r="U6108" i="1"/>
  <c r="T6108" i="1"/>
  <c r="W6107" i="1"/>
  <c r="V6107" i="1"/>
  <c r="U6107" i="1"/>
  <c r="T6107" i="1"/>
  <c r="W6106" i="1"/>
  <c r="V6106" i="1"/>
  <c r="U6106" i="1"/>
  <c r="T6106" i="1"/>
  <c r="W6105" i="1"/>
  <c r="V6105" i="1"/>
  <c r="U6105" i="1"/>
  <c r="T6105" i="1"/>
  <c r="W6104" i="1"/>
  <c r="V6104" i="1"/>
  <c r="U6104" i="1"/>
  <c r="T6104" i="1"/>
  <c r="W6103" i="1"/>
  <c r="V6103" i="1"/>
  <c r="U6103" i="1"/>
  <c r="T6103" i="1"/>
  <c r="W6102" i="1"/>
  <c r="V6102" i="1"/>
  <c r="U6102" i="1"/>
  <c r="T6102" i="1"/>
  <c r="W6101" i="1"/>
  <c r="V6101" i="1"/>
  <c r="U6101" i="1"/>
  <c r="T6101" i="1"/>
  <c r="W6100" i="1"/>
  <c r="V6100" i="1"/>
  <c r="U6100" i="1"/>
  <c r="T6100" i="1"/>
  <c r="W6099" i="1"/>
  <c r="V6099" i="1"/>
  <c r="U6099" i="1"/>
  <c r="T6099" i="1"/>
  <c r="W6098" i="1"/>
  <c r="V6098" i="1"/>
  <c r="U6098" i="1"/>
  <c r="T6098" i="1"/>
  <c r="W6097" i="1"/>
  <c r="V6097" i="1"/>
  <c r="U6097" i="1"/>
  <c r="T6097" i="1"/>
  <c r="W6096" i="1"/>
  <c r="V6096" i="1"/>
  <c r="U6096" i="1"/>
  <c r="T6096" i="1"/>
  <c r="W6095" i="1"/>
  <c r="V6095" i="1"/>
  <c r="U6095" i="1"/>
  <c r="T6095" i="1"/>
  <c r="W6094" i="1"/>
  <c r="V6094" i="1"/>
  <c r="U6094" i="1"/>
  <c r="T6094" i="1"/>
  <c r="W6093" i="1"/>
  <c r="V6093" i="1"/>
  <c r="U6093" i="1"/>
  <c r="T6093" i="1"/>
  <c r="W6092" i="1"/>
  <c r="V6092" i="1"/>
  <c r="U6092" i="1"/>
  <c r="T6092" i="1"/>
  <c r="W6091" i="1"/>
  <c r="V6091" i="1"/>
  <c r="U6091" i="1"/>
  <c r="T6091" i="1"/>
  <c r="W6090" i="1"/>
  <c r="V6090" i="1"/>
  <c r="U6090" i="1"/>
  <c r="T6090" i="1"/>
  <c r="W6089" i="1"/>
  <c r="V6089" i="1"/>
  <c r="U6089" i="1"/>
  <c r="T6089" i="1"/>
  <c r="W6088" i="1"/>
  <c r="V6088" i="1"/>
  <c r="U6088" i="1"/>
  <c r="T6088" i="1"/>
  <c r="W6087" i="1"/>
  <c r="V6087" i="1"/>
  <c r="U6087" i="1"/>
  <c r="T6087" i="1"/>
  <c r="W6086" i="1"/>
  <c r="V6086" i="1"/>
  <c r="U6086" i="1"/>
  <c r="T6086" i="1"/>
  <c r="W6085" i="1"/>
  <c r="V6085" i="1"/>
  <c r="U6085" i="1"/>
  <c r="T6085" i="1"/>
  <c r="W6084" i="1"/>
  <c r="V6084" i="1"/>
  <c r="U6084" i="1"/>
  <c r="T6084" i="1"/>
  <c r="W6083" i="1"/>
  <c r="V6083" i="1"/>
  <c r="U6083" i="1"/>
  <c r="T6083" i="1"/>
  <c r="W6082" i="1"/>
  <c r="V6082" i="1"/>
  <c r="U6082" i="1"/>
  <c r="T6082" i="1"/>
  <c r="W6081" i="1"/>
  <c r="V6081" i="1"/>
  <c r="U6081" i="1"/>
  <c r="T6081" i="1"/>
  <c r="W6080" i="1"/>
  <c r="V6080" i="1"/>
  <c r="U6080" i="1"/>
  <c r="T6080" i="1"/>
  <c r="W6079" i="1"/>
  <c r="V6079" i="1"/>
  <c r="U6079" i="1"/>
  <c r="T6079" i="1"/>
  <c r="W6078" i="1"/>
  <c r="V6078" i="1"/>
  <c r="U6078" i="1"/>
  <c r="T6078" i="1"/>
  <c r="W6077" i="1"/>
  <c r="V6077" i="1"/>
  <c r="U6077" i="1"/>
  <c r="T6077" i="1"/>
  <c r="W6076" i="1"/>
  <c r="V6076" i="1"/>
  <c r="U6076" i="1"/>
  <c r="T6076" i="1"/>
  <c r="W6075" i="1"/>
  <c r="V6075" i="1"/>
  <c r="U6075" i="1"/>
  <c r="T6075" i="1"/>
  <c r="W6074" i="1"/>
  <c r="V6074" i="1"/>
  <c r="U6074" i="1"/>
  <c r="T6074" i="1"/>
  <c r="W6073" i="1"/>
  <c r="V6073" i="1"/>
  <c r="U6073" i="1"/>
  <c r="T6073" i="1"/>
  <c r="W6072" i="1"/>
  <c r="V6072" i="1"/>
  <c r="U6072" i="1"/>
  <c r="T6072" i="1"/>
  <c r="W6071" i="1"/>
  <c r="V6071" i="1"/>
  <c r="U6071" i="1"/>
  <c r="T6071" i="1"/>
  <c r="W6070" i="1"/>
  <c r="V6070" i="1"/>
  <c r="U6070" i="1"/>
  <c r="T6070" i="1"/>
  <c r="W6069" i="1"/>
  <c r="V6069" i="1"/>
  <c r="U6069" i="1"/>
  <c r="T6069" i="1"/>
  <c r="W6068" i="1"/>
  <c r="V6068" i="1"/>
  <c r="U6068" i="1"/>
  <c r="T6068" i="1"/>
  <c r="W6067" i="1"/>
  <c r="V6067" i="1"/>
  <c r="U6067" i="1"/>
  <c r="T6067" i="1"/>
  <c r="W6066" i="1"/>
  <c r="V6066" i="1"/>
  <c r="U6066" i="1"/>
  <c r="T6066" i="1"/>
  <c r="W6065" i="1"/>
  <c r="V6065" i="1"/>
  <c r="U6065" i="1"/>
  <c r="T6065" i="1"/>
  <c r="W6064" i="1"/>
  <c r="V6064" i="1"/>
  <c r="U6064" i="1"/>
  <c r="T6064" i="1"/>
  <c r="W6063" i="1"/>
  <c r="V6063" i="1"/>
  <c r="U6063" i="1"/>
  <c r="T6063" i="1"/>
  <c r="W6062" i="1"/>
  <c r="V6062" i="1"/>
  <c r="U6062" i="1"/>
  <c r="T6062" i="1"/>
  <c r="W6061" i="1"/>
  <c r="V6061" i="1"/>
  <c r="U6061" i="1"/>
  <c r="T6061" i="1"/>
  <c r="W6060" i="1"/>
  <c r="V6060" i="1"/>
  <c r="U6060" i="1"/>
  <c r="T6060" i="1"/>
  <c r="W6059" i="1"/>
  <c r="V6059" i="1"/>
  <c r="U6059" i="1"/>
  <c r="T6059" i="1"/>
  <c r="W6058" i="1"/>
  <c r="V6058" i="1"/>
  <c r="U6058" i="1"/>
  <c r="T6058" i="1"/>
  <c r="W6057" i="1"/>
  <c r="V6057" i="1"/>
  <c r="U6057" i="1"/>
  <c r="T6057" i="1"/>
  <c r="W6056" i="1"/>
  <c r="V6056" i="1"/>
  <c r="U6056" i="1"/>
  <c r="T6056" i="1"/>
  <c r="W6055" i="1"/>
  <c r="V6055" i="1"/>
  <c r="U6055" i="1"/>
  <c r="T6055" i="1"/>
  <c r="W6054" i="1"/>
  <c r="V6054" i="1"/>
  <c r="U6054" i="1"/>
  <c r="T6054" i="1"/>
  <c r="W6053" i="1"/>
  <c r="V6053" i="1"/>
  <c r="U6053" i="1"/>
  <c r="T6053" i="1"/>
  <c r="W6052" i="1"/>
  <c r="V6052" i="1"/>
  <c r="U6052" i="1"/>
  <c r="T6052" i="1"/>
  <c r="W6051" i="1"/>
  <c r="V6051" i="1"/>
  <c r="U6051" i="1"/>
  <c r="T6051" i="1"/>
  <c r="W6050" i="1"/>
  <c r="V6050" i="1"/>
  <c r="U6050" i="1"/>
  <c r="T6050" i="1"/>
  <c r="W6049" i="1"/>
  <c r="V6049" i="1"/>
  <c r="U6049" i="1"/>
  <c r="T6049" i="1"/>
  <c r="W6048" i="1"/>
  <c r="V6048" i="1"/>
  <c r="U6048" i="1"/>
  <c r="T6048" i="1"/>
  <c r="W6047" i="1"/>
  <c r="V6047" i="1"/>
  <c r="U6047" i="1"/>
  <c r="T6047" i="1"/>
  <c r="W6046" i="1"/>
  <c r="V6046" i="1"/>
  <c r="U6046" i="1"/>
  <c r="T6046" i="1"/>
  <c r="W6045" i="1"/>
  <c r="V6045" i="1"/>
  <c r="U6045" i="1"/>
  <c r="T6045" i="1"/>
  <c r="W6044" i="1"/>
  <c r="V6044" i="1"/>
  <c r="U6044" i="1"/>
  <c r="T6044" i="1"/>
  <c r="W6043" i="1"/>
  <c r="V6043" i="1"/>
  <c r="U6043" i="1"/>
  <c r="T6043" i="1"/>
  <c r="W6042" i="1"/>
  <c r="V6042" i="1"/>
  <c r="U6042" i="1"/>
  <c r="T6042" i="1"/>
  <c r="W6041" i="1"/>
  <c r="V6041" i="1"/>
  <c r="U6041" i="1"/>
  <c r="T6041" i="1"/>
  <c r="W6040" i="1"/>
  <c r="V6040" i="1"/>
  <c r="U6040" i="1"/>
  <c r="T6040" i="1"/>
  <c r="W6039" i="1"/>
  <c r="V6039" i="1"/>
  <c r="U6039" i="1"/>
  <c r="T6039" i="1"/>
  <c r="W6038" i="1"/>
  <c r="V6038" i="1"/>
  <c r="U6038" i="1"/>
  <c r="T6038" i="1"/>
  <c r="W6037" i="1"/>
  <c r="V6037" i="1"/>
  <c r="U6037" i="1"/>
  <c r="T6037" i="1"/>
  <c r="W6036" i="1"/>
  <c r="V6036" i="1"/>
  <c r="U6036" i="1"/>
  <c r="T6036" i="1"/>
  <c r="W6035" i="1"/>
  <c r="V6035" i="1"/>
  <c r="U6035" i="1"/>
  <c r="T6035" i="1"/>
  <c r="W6034" i="1"/>
  <c r="V6034" i="1"/>
  <c r="U6034" i="1"/>
  <c r="T6034" i="1"/>
  <c r="W6033" i="1"/>
  <c r="V6033" i="1"/>
  <c r="U6033" i="1"/>
  <c r="T6033" i="1"/>
  <c r="W6032" i="1"/>
  <c r="V6032" i="1"/>
  <c r="U6032" i="1"/>
  <c r="T6032" i="1"/>
  <c r="W6031" i="1"/>
  <c r="V6031" i="1"/>
  <c r="U6031" i="1"/>
  <c r="T6031" i="1"/>
  <c r="W6030" i="1"/>
  <c r="V6030" i="1"/>
  <c r="U6030" i="1"/>
  <c r="T6030" i="1"/>
  <c r="W6029" i="1"/>
  <c r="V6029" i="1"/>
  <c r="U6029" i="1"/>
  <c r="T6029" i="1"/>
  <c r="W6028" i="1"/>
  <c r="V6028" i="1"/>
  <c r="U6028" i="1"/>
  <c r="T6028" i="1"/>
  <c r="W6027" i="1"/>
  <c r="V6027" i="1"/>
  <c r="U6027" i="1"/>
  <c r="T6027" i="1"/>
  <c r="W6026" i="1"/>
  <c r="V6026" i="1"/>
  <c r="U6026" i="1"/>
  <c r="T6026" i="1"/>
  <c r="W6025" i="1"/>
  <c r="V6025" i="1"/>
  <c r="U6025" i="1"/>
  <c r="T6025" i="1"/>
  <c r="W6024" i="1"/>
  <c r="V6024" i="1"/>
  <c r="U6024" i="1"/>
  <c r="T6024" i="1"/>
  <c r="W6023" i="1"/>
  <c r="V6023" i="1"/>
  <c r="U6023" i="1"/>
  <c r="T6023" i="1"/>
  <c r="W6022" i="1"/>
  <c r="V6022" i="1"/>
  <c r="U6022" i="1"/>
  <c r="T6022" i="1"/>
  <c r="W6021" i="1"/>
  <c r="V6021" i="1"/>
  <c r="U6021" i="1"/>
  <c r="T6021" i="1"/>
  <c r="W6020" i="1"/>
  <c r="V6020" i="1"/>
  <c r="U6020" i="1"/>
  <c r="T6020" i="1"/>
  <c r="W6019" i="1"/>
  <c r="V6019" i="1"/>
  <c r="U6019" i="1"/>
  <c r="T6019" i="1"/>
  <c r="W6018" i="1"/>
  <c r="V6018" i="1"/>
  <c r="U6018" i="1"/>
  <c r="T6018" i="1"/>
  <c r="W6017" i="1"/>
  <c r="V6017" i="1"/>
  <c r="U6017" i="1"/>
  <c r="T6017" i="1"/>
  <c r="W6016" i="1"/>
  <c r="V6016" i="1"/>
  <c r="U6016" i="1"/>
  <c r="T6016" i="1"/>
  <c r="W6015" i="1"/>
  <c r="V6015" i="1"/>
  <c r="U6015" i="1"/>
  <c r="T6015" i="1"/>
  <c r="W6014" i="1"/>
  <c r="V6014" i="1"/>
  <c r="U6014" i="1"/>
  <c r="T6014" i="1"/>
  <c r="W6013" i="1"/>
  <c r="V6013" i="1"/>
  <c r="U6013" i="1"/>
  <c r="T6013" i="1"/>
  <c r="W6012" i="1"/>
  <c r="V6012" i="1"/>
  <c r="U6012" i="1"/>
  <c r="T6012" i="1"/>
  <c r="W6011" i="1"/>
  <c r="V6011" i="1"/>
  <c r="U6011" i="1"/>
  <c r="T6011" i="1"/>
  <c r="W6010" i="1"/>
  <c r="V6010" i="1"/>
  <c r="U6010" i="1"/>
  <c r="T6010" i="1"/>
  <c r="W6009" i="1"/>
  <c r="V6009" i="1"/>
  <c r="U6009" i="1"/>
  <c r="T6009" i="1"/>
  <c r="W6008" i="1"/>
  <c r="V6008" i="1"/>
  <c r="U6008" i="1"/>
  <c r="T6008" i="1"/>
  <c r="W6007" i="1"/>
  <c r="V6007" i="1"/>
  <c r="U6007" i="1"/>
  <c r="T6007" i="1"/>
  <c r="W6006" i="1"/>
  <c r="V6006" i="1"/>
  <c r="U6006" i="1"/>
  <c r="T6006" i="1"/>
  <c r="W6005" i="1"/>
  <c r="V6005" i="1"/>
  <c r="U6005" i="1"/>
  <c r="T6005" i="1"/>
  <c r="W6004" i="1"/>
  <c r="V6004" i="1"/>
  <c r="U6004" i="1"/>
  <c r="T6004" i="1"/>
  <c r="W6003" i="1"/>
  <c r="V6003" i="1"/>
  <c r="U6003" i="1"/>
  <c r="T6003" i="1"/>
  <c r="W6002" i="1"/>
  <c r="V6002" i="1"/>
  <c r="U6002" i="1"/>
  <c r="T6002" i="1"/>
  <c r="W6001" i="1"/>
  <c r="V6001" i="1"/>
  <c r="U6001" i="1"/>
  <c r="T6001" i="1"/>
  <c r="W6000" i="1"/>
  <c r="V6000" i="1"/>
  <c r="U6000" i="1"/>
  <c r="T6000" i="1"/>
  <c r="W5999" i="1"/>
  <c r="V5999" i="1"/>
  <c r="U5999" i="1"/>
  <c r="T5999" i="1"/>
  <c r="W5998" i="1"/>
  <c r="V5998" i="1"/>
  <c r="U5998" i="1"/>
  <c r="T5998" i="1"/>
  <c r="W5997" i="1"/>
  <c r="V5997" i="1"/>
  <c r="U5997" i="1"/>
  <c r="T5997" i="1"/>
  <c r="W5996" i="1"/>
  <c r="V5996" i="1"/>
  <c r="U5996" i="1"/>
  <c r="T5996" i="1"/>
  <c r="W5995" i="1"/>
  <c r="V5995" i="1"/>
  <c r="U5995" i="1"/>
  <c r="T5995" i="1"/>
  <c r="W5994" i="1"/>
  <c r="V5994" i="1"/>
  <c r="U5994" i="1"/>
  <c r="T5994" i="1"/>
  <c r="W5993" i="1"/>
  <c r="V5993" i="1"/>
  <c r="U5993" i="1"/>
  <c r="T5993" i="1"/>
  <c r="W5992" i="1"/>
  <c r="V5992" i="1"/>
  <c r="U5992" i="1"/>
  <c r="T5992" i="1"/>
  <c r="W5991" i="1"/>
  <c r="V5991" i="1"/>
  <c r="U5991" i="1"/>
  <c r="T5991" i="1"/>
  <c r="W5990" i="1"/>
  <c r="V5990" i="1"/>
  <c r="U5990" i="1"/>
  <c r="T5990" i="1"/>
  <c r="W5989" i="1"/>
  <c r="V5989" i="1"/>
  <c r="U5989" i="1"/>
  <c r="T5989" i="1"/>
  <c r="W5988" i="1"/>
  <c r="V5988" i="1"/>
  <c r="U5988" i="1"/>
  <c r="T5988" i="1"/>
  <c r="W5987" i="1"/>
  <c r="V5987" i="1"/>
  <c r="U5987" i="1"/>
  <c r="T5987" i="1"/>
  <c r="W5986" i="1"/>
  <c r="V5986" i="1"/>
  <c r="U5986" i="1"/>
  <c r="T5986" i="1"/>
  <c r="W5985" i="1"/>
  <c r="V5985" i="1"/>
  <c r="U5985" i="1"/>
  <c r="T5985" i="1"/>
  <c r="W5984" i="1"/>
  <c r="V5984" i="1"/>
  <c r="U5984" i="1"/>
  <c r="T5984" i="1"/>
  <c r="W5983" i="1"/>
  <c r="V5983" i="1"/>
  <c r="U5983" i="1"/>
  <c r="T5983" i="1"/>
  <c r="W5982" i="1"/>
  <c r="V5982" i="1"/>
  <c r="U5982" i="1"/>
  <c r="T5982" i="1"/>
  <c r="W5981" i="1"/>
  <c r="V5981" i="1"/>
  <c r="U5981" i="1"/>
  <c r="T5981" i="1"/>
  <c r="W5980" i="1"/>
  <c r="V5980" i="1"/>
  <c r="U5980" i="1"/>
  <c r="T5980" i="1"/>
  <c r="W5979" i="1"/>
  <c r="V5979" i="1"/>
  <c r="U5979" i="1"/>
  <c r="T5979" i="1"/>
  <c r="W5978" i="1"/>
  <c r="V5978" i="1"/>
  <c r="U5978" i="1"/>
  <c r="T5978" i="1"/>
  <c r="W5977" i="1"/>
  <c r="V5977" i="1"/>
  <c r="U5977" i="1"/>
  <c r="T5977" i="1"/>
  <c r="W5976" i="1"/>
  <c r="V5976" i="1"/>
  <c r="U5976" i="1"/>
  <c r="T5976" i="1"/>
  <c r="W5975" i="1"/>
  <c r="V5975" i="1"/>
  <c r="U5975" i="1"/>
  <c r="T5975" i="1"/>
  <c r="W5974" i="1"/>
  <c r="V5974" i="1"/>
  <c r="U5974" i="1"/>
  <c r="T5974" i="1"/>
  <c r="W5973" i="1"/>
  <c r="V5973" i="1"/>
  <c r="U5973" i="1"/>
  <c r="T5973" i="1"/>
  <c r="W5972" i="1"/>
  <c r="V5972" i="1"/>
  <c r="U5972" i="1"/>
  <c r="T5972" i="1"/>
  <c r="W5971" i="1"/>
  <c r="V5971" i="1"/>
  <c r="U5971" i="1"/>
  <c r="T5971" i="1"/>
  <c r="W5970" i="1"/>
  <c r="V5970" i="1"/>
  <c r="U5970" i="1"/>
  <c r="T5970" i="1"/>
  <c r="W5969" i="1"/>
  <c r="V5969" i="1"/>
  <c r="U5969" i="1"/>
  <c r="T5969" i="1"/>
  <c r="W5968" i="1"/>
  <c r="V5968" i="1"/>
  <c r="U5968" i="1"/>
  <c r="T5968" i="1"/>
  <c r="W5967" i="1"/>
  <c r="V5967" i="1"/>
  <c r="U5967" i="1"/>
  <c r="T5967" i="1"/>
  <c r="W5966" i="1"/>
  <c r="V5966" i="1"/>
  <c r="U5966" i="1"/>
  <c r="T5966" i="1"/>
  <c r="W5965" i="1"/>
  <c r="V5965" i="1"/>
  <c r="U5965" i="1"/>
  <c r="T5965" i="1"/>
  <c r="W5964" i="1"/>
  <c r="V5964" i="1"/>
  <c r="U5964" i="1"/>
  <c r="T5964" i="1"/>
  <c r="W5963" i="1"/>
  <c r="V5963" i="1"/>
  <c r="U5963" i="1"/>
  <c r="T5963" i="1"/>
  <c r="W5962" i="1"/>
  <c r="V5962" i="1"/>
  <c r="U5962" i="1"/>
  <c r="T5962" i="1"/>
  <c r="W5961" i="1"/>
  <c r="V5961" i="1"/>
  <c r="U5961" i="1"/>
  <c r="T5961" i="1"/>
  <c r="W5960" i="1"/>
  <c r="V5960" i="1"/>
  <c r="U5960" i="1"/>
  <c r="T5960" i="1"/>
  <c r="W5959" i="1"/>
  <c r="V5959" i="1"/>
  <c r="U5959" i="1"/>
  <c r="T5959" i="1"/>
  <c r="W5958" i="1"/>
  <c r="V5958" i="1"/>
  <c r="U5958" i="1"/>
  <c r="T5958" i="1"/>
  <c r="W5957" i="1"/>
  <c r="V5957" i="1"/>
  <c r="U5957" i="1"/>
  <c r="T5957" i="1"/>
  <c r="W5956" i="1"/>
  <c r="V5956" i="1"/>
  <c r="U5956" i="1"/>
  <c r="T5956" i="1"/>
  <c r="W5955" i="1"/>
  <c r="V5955" i="1"/>
  <c r="U5955" i="1"/>
  <c r="T5955" i="1"/>
  <c r="W5954" i="1"/>
  <c r="V5954" i="1"/>
  <c r="U5954" i="1"/>
  <c r="T5954" i="1"/>
  <c r="W5953" i="1"/>
  <c r="V5953" i="1"/>
  <c r="U5953" i="1"/>
  <c r="T5953" i="1"/>
  <c r="W5952" i="1"/>
  <c r="V5952" i="1"/>
  <c r="U5952" i="1"/>
  <c r="T5952" i="1"/>
  <c r="W5951" i="1"/>
  <c r="V5951" i="1"/>
  <c r="U5951" i="1"/>
  <c r="T5951" i="1"/>
  <c r="W5950" i="1"/>
  <c r="V5950" i="1"/>
  <c r="U5950" i="1"/>
  <c r="T5950" i="1"/>
  <c r="W5949" i="1"/>
  <c r="V5949" i="1"/>
  <c r="U5949" i="1"/>
  <c r="T5949" i="1"/>
  <c r="W5948" i="1"/>
  <c r="V5948" i="1"/>
  <c r="U5948" i="1"/>
  <c r="T5948" i="1"/>
  <c r="W5947" i="1"/>
  <c r="V5947" i="1"/>
  <c r="U5947" i="1"/>
  <c r="T5947" i="1"/>
  <c r="W5946" i="1"/>
  <c r="V5946" i="1"/>
  <c r="U5946" i="1"/>
  <c r="T5946" i="1"/>
  <c r="W5945" i="1"/>
  <c r="V5945" i="1"/>
  <c r="U5945" i="1"/>
  <c r="T5945" i="1"/>
  <c r="W5944" i="1"/>
  <c r="V5944" i="1"/>
  <c r="U5944" i="1"/>
  <c r="T5944" i="1"/>
  <c r="W5943" i="1"/>
  <c r="V5943" i="1"/>
  <c r="U5943" i="1"/>
  <c r="T5943" i="1"/>
  <c r="W5942" i="1"/>
  <c r="V5942" i="1"/>
  <c r="U5942" i="1"/>
  <c r="T5942" i="1"/>
  <c r="W5941" i="1"/>
  <c r="V5941" i="1"/>
  <c r="U5941" i="1"/>
  <c r="T5941" i="1"/>
  <c r="W5940" i="1"/>
  <c r="V5940" i="1"/>
  <c r="U5940" i="1"/>
  <c r="T5940" i="1"/>
  <c r="W5939" i="1"/>
  <c r="V5939" i="1"/>
  <c r="U5939" i="1"/>
  <c r="T5939" i="1"/>
  <c r="W5938" i="1"/>
  <c r="V5938" i="1"/>
  <c r="U5938" i="1"/>
  <c r="T5938" i="1"/>
  <c r="W5937" i="1"/>
  <c r="V5937" i="1"/>
  <c r="U5937" i="1"/>
  <c r="T5937" i="1"/>
  <c r="W5936" i="1"/>
  <c r="V5936" i="1"/>
  <c r="U5936" i="1"/>
  <c r="T5936" i="1"/>
  <c r="W5935" i="1"/>
  <c r="V5935" i="1"/>
  <c r="U5935" i="1"/>
  <c r="T5935" i="1"/>
  <c r="W5934" i="1"/>
  <c r="V5934" i="1"/>
  <c r="U5934" i="1"/>
  <c r="T5934" i="1"/>
  <c r="W5933" i="1"/>
  <c r="V5933" i="1"/>
  <c r="U5933" i="1"/>
  <c r="T5933" i="1"/>
  <c r="W5932" i="1"/>
  <c r="V5932" i="1"/>
  <c r="U5932" i="1"/>
  <c r="T5932" i="1"/>
  <c r="W5931" i="1"/>
  <c r="V5931" i="1"/>
  <c r="U5931" i="1"/>
  <c r="T5931" i="1"/>
  <c r="W5930" i="1"/>
  <c r="V5930" i="1"/>
  <c r="U5930" i="1"/>
  <c r="T5930" i="1"/>
  <c r="W5929" i="1"/>
  <c r="V5929" i="1"/>
  <c r="U5929" i="1"/>
  <c r="T5929" i="1"/>
  <c r="W5928" i="1"/>
  <c r="V5928" i="1"/>
  <c r="U5928" i="1"/>
  <c r="T5928" i="1"/>
  <c r="W5927" i="1"/>
  <c r="V5927" i="1"/>
  <c r="U5927" i="1"/>
  <c r="T5927" i="1"/>
  <c r="W5926" i="1"/>
  <c r="V5926" i="1"/>
  <c r="U5926" i="1"/>
  <c r="T5926" i="1"/>
  <c r="W5925" i="1"/>
  <c r="V5925" i="1"/>
  <c r="U5925" i="1"/>
  <c r="T5925" i="1"/>
  <c r="W5924" i="1"/>
  <c r="V5924" i="1"/>
  <c r="U5924" i="1"/>
  <c r="T5924" i="1"/>
  <c r="W5923" i="1"/>
  <c r="V5923" i="1"/>
  <c r="U5923" i="1"/>
  <c r="T5923" i="1"/>
  <c r="W5922" i="1"/>
  <c r="V5922" i="1"/>
  <c r="U5922" i="1"/>
  <c r="T5922" i="1"/>
  <c r="W5921" i="1"/>
  <c r="V5921" i="1"/>
  <c r="U5921" i="1"/>
  <c r="T5921" i="1"/>
  <c r="W5920" i="1"/>
  <c r="V5920" i="1"/>
  <c r="U5920" i="1"/>
  <c r="T5920" i="1"/>
  <c r="W5919" i="1"/>
  <c r="V5919" i="1"/>
  <c r="U5919" i="1"/>
  <c r="T5919" i="1"/>
  <c r="W5918" i="1"/>
  <c r="V5918" i="1"/>
  <c r="U5918" i="1"/>
  <c r="T5918" i="1"/>
  <c r="W5917" i="1"/>
  <c r="V5917" i="1"/>
  <c r="U5917" i="1"/>
  <c r="T5917" i="1"/>
  <c r="W5916" i="1"/>
  <c r="V5916" i="1"/>
  <c r="U5916" i="1"/>
  <c r="T5916" i="1"/>
  <c r="W5915" i="1"/>
  <c r="V5915" i="1"/>
  <c r="U5915" i="1"/>
  <c r="T5915" i="1"/>
  <c r="W5914" i="1"/>
  <c r="V5914" i="1"/>
  <c r="U5914" i="1"/>
  <c r="T5914" i="1"/>
  <c r="W5913" i="1"/>
  <c r="V5913" i="1"/>
  <c r="U5913" i="1"/>
  <c r="T5913" i="1"/>
  <c r="W5912" i="1"/>
  <c r="V5912" i="1"/>
  <c r="U5912" i="1"/>
  <c r="T5912" i="1"/>
  <c r="W5911" i="1"/>
  <c r="V5911" i="1"/>
  <c r="U5911" i="1"/>
  <c r="T5911" i="1"/>
  <c r="W5910" i="1"/>
  <c r="V5910" i="1"/>
  <c r="U5910" i="1"/>
  <c r="T5910" i="1"/>
  <c r="W5909" i="1"/>
  <c r="V5909" i="1"/>
  <c r="U5909" i="1"/>
  <c r="T5909" i="1"/>
  <c r="W5908" i="1"/>
  <c r="V5908" i="1"/>
  <c r="U5908" i="1"/>
  <c r="T5908" i="1"/>
  <c r="W5907" i="1"/>
  <c r="V5907" i="1"/>
  <c r="U5907" i="1"/>
  <c r="T5907" i="1"/>
  <c r="W5906" i="1"/>
  <c r="V5906" i="1"/>
  <c r="U5906" i="1"/>
  <c r="T5906" i="1"/>
  <c r="W5905" i="1"/>
  <c r="V5905" i="1"/>
  <c r="U5905" i="1"/>
  <c r="T5905" i="1"/>
  <c r="W5904" i="1"/>
  <c r="V5904" i="1"/>
  <c r="U5904" i="1"/>
  <c r="T5904" i="1"/>
  <c r="W5903" i="1"/>
  <c r="V5903" i="1"/>
  <c r="U5903" i="1"/>
  <c r="T5903" i="1"/>
  <c r="W5902" i="1"/>
  <c r="V5902" i="1"/>
  <c r="U5902" i="1"/>
  <c r="T5902" i="1"/>
  <c r="W5901" i="1"/>
  <c r="V5901" i="1"/>
  <c r="U5901" i="1"/>
  <c r="T5901" i="1"/>
  <c r="W5900" i="1"/>
  <c r="V5900" i="1"/>
  <c r="U5900" i="1"/>
  <c r="T5900" i="1"/>
  <c r="W5899" i="1"/>
  <c r="V5899" i="1"/>
  <c r="U5899" i="1"/>
  <c r="T5899" i="1"/>
  <c r="W5898" i="1"/>
  <c r="V5898" i="1"/>
  <c r="U5898" i="1"/>
  <c r="T5898" i="1"/>
  <c r="W5897" i="1"/>
  <c r="V5897" i="1"/>
  <c r="U5897" i="1"/>
  <c r="T5897" i="1"/>
  <c r="W5896" i="1"/>
  <c r="V5896" i="1"/>
  <c r="U5896" i="1"/>
  <c r="T5896" i="1"/>
  <c r="W5895" i="1"/>
  <c r="V5895" i="1"/>
  <c r="U5895" i="1"/>
  <c r="T5895" i="1"/>
  <c r="W5894" i="1"/>
  <c r="V5894" i="1"/>
  <c r="U5894" i="1"/>
  <c r="T5894" i="1"/>
  <c r="W5893" i="1"/>
  <c r="V5893" i="1"/>
  <c r="U5893" i="1"/>
  <c r="T5893" i="1"/>
  <c r="W5892" i="1"/>
  <c r="V5892" i="1"/>
  <c r="U5892" i="1"/>
  <c r="T5892" i="1"/>
  <c r="W5891" i="1"/>
  <c r="V5891" i="1"/>
  <c r="U5891" i="1"/>
  <c r="T5891" i="1"/>
  <c r="W5890" i="1"/>
  <c r="V5890" i="1"/>
  <c r="U5890" i="1"/>
  <c r="T5890" i="1"/>
  <c r="W5889" i="1"/>
  <c r="V5889" i="1"/>
  <c r="U5889" i="1"/>
  <c r="T5889" i="1"/>
  <c r="W5888" i="1"/>
  <c r="V5888" i="1"/>
  <c r="U5888" i="1"/>
  <c r="T5888" i="1"/>
  <c r="W5887" i="1"/>
  <c r="V5887" i="1"/>
  <c r="U5887" i="1"/>
  <c r="T5887" i="1"/>
  <c r="W5886" i="1"/>
  <c r="V5886" i="1"/>
  <c r="U5886" i="1"/>
  <c r="T5886" i="1"/>
  <c r="W5885" i="1"/>
  <c r="V5885" i="1"/>
  <c r="U5885" i="1"/>
  <c r="T5885" i="1"/>
  <c r="W5884" i="1"/>
  <c r="V5884" i="1"/>
  <c r="U5884" i="1"/>
  <c r="T5884" i="1"/>
  <c r="W5883" i="1"/>
  <c r="V5883" i="1"/>
  <c r="U5883" i="1"/>
  <c r="T5883" i="1"/>
  <c r="W5882" i="1"/>
  <c r="V5882" i="1"/>
  <c r="U5882" i="1"/>
  <c r="T5882" i="1"/>
  <c r="W5881" i="1"/>
  <c r="V5881" i="1"/>
  <c r="U5881" i="1"/>
  <c r="T5881" i="1"/>
  <c r="W5880" i="1"/>
  <c r="V5880" i="1"/>
  <c r="U5880" i="1"/>
  <c r="T5880" i="1"/>
  <c r="W5879" i="1"/>
  <c r="V5879" i="1"/>
  <c r="U5879" i="1"/>
  <c r="T5879" i="1"/>
  <c r="W5878" i="1"/>
  <c r="V5878" i="1"/>
  <c r="U5878" i="1"/>
  <c r="T5878" i="1"/>
  <c r="W5877" i="1"/>
  <c r="V5877" i="1"/>
  <c r="U5877" i="1"/>
  <c r="T5877" i="1"/>
  <c r="W5876" i="1"/>
  <c r="V5876" i="1"/>
  <c r="U5876" i="1"/>
  <c r="T5876" i="1"/>
  <c r="W5875" i="1"/>
  <c r="V5875" i="1"/>
  <c r="U5875" i="1"/>
  <c r="T5875" i="1"/>
  <c r="W5874" i="1"/>
  <c r="V5874" i="1"/>
  <c r="U5874" i="1"/>
  <c r="T5874" i="1"/>
  <c r="W5873" i="1"/>
  <c r="V5873" i="1"/>
  <c r="U5873" i="1"/>
  <c r="T5873" i="1"/>
  <c r="W5872" i="1"/>
  <c r="V5872" i="1"/>
  <c r="U5872" i="1"/>
  <c r="T5872" i="1"/>
  <c r="W5871" i="1"/>
  <c r="V5871" i="1"/>
  <c r="U5871" i="1"/>
  <c r="T5871" i="1"/>
  <c r="W5870" i="1"/>
  <c r="V5870" i="1"/>
  <c r="U5870" i="1"/>
  <c r="T5870" i="1"/>
  <c r="W5869" i="1"/>
  <c r="V5869" i="1"/>
  <c r="U5869" i="1"/>
  <c r="T5869" i="1"/>
  <c r="W5868" i="1"/>
  <c r="V5868" i="1"/>
  <c r="U5868" i="1"/>
  <c r="T5868" i="1"/>
  <c r="W5867" i="1"/>
  <c r="V5867" i="1"/>
  <c r="U5867" i="1"/>
  <c r="T5867" i="1"/>
  <c r="W5866" i="1"/>
  <c r="V5866" i="1"/>
  <c r="U5866" i="1"/>
  <c r="T5866" i="1"/>
  <c r="W5865" i="1"/>
  <c r="V5865" i="1"/>
  <c r="U5865" i="1"/>
  <c r="T5865" i="1"/>
  <c r="W5864" i="1"/>
  <c r="V5864" i="1"/>
  <c r="U5864" i="1"/>
  <c r="T5864" i="1"/>
  <c r="W5863" i="1"/>
  <c r="V5863" i="1"/>
  <c r="U5863" i="1"/>
  <c r="T5863" i="1"/>
  <c r="W5862" i="1"/>
  <c r="V5862" i="1"/>
  <c r="U5862" i="1"/>
  <c r="T5862" i="1"/>
  <c r="W5861" i="1"/>
  <c r="V5861" i="1"/>
  <c r="U5861" i="1"/>
  <c r="T5861" i="1"/>
  <c r="W5860" i="1"/>
  <c r="V5860" i="1"/>
  <c r="U5860" i="1"/>
  <c r="T5860" i="1"/>
  <c r="W5859" i="1"/>
  <c r="V5859" i="1"/>
  <c r="U5859" i="1"/>
  <c r="T5859" i="1"/>
  <c r="W5858" i="1"/>
  <c r="V5858" i="1"/>
  <c r="U5858" i="1"/>
  <c r="T5858" i="1"/>
  <c r="W5857" i="1"/>
  <c r="V5857" i="1"/>
  <c r="U5857" i="1"/>
  <c r="T5857" i="1"/>
  <c r="W5856" i="1"/>
  <c r="V5856" i="1"/>
  <c r="U5856" i="1"/>
  <c r="T5856" i="1"/>
  <c r="W5855" i="1"/>
  <c r="V5855" i="1"/>
  <c r="U5855" i="1"/>
  <c r="T5855" i="1"/>
  <c r="W5854" i="1"/>
  <c r="V5854" i="1"/>
  <c r="U5854" i="1"/>
  <c r="T5854" i="1"/>
  <c r="W5853" i="1"/>
  <c r="V5853" i="1"/>
  <c r="U5853" i="1"/>
  <c r="T5853" i="1"/>
  <c r="W5852" i="1"/>
  <c r="V5852" i="1"/>
  <c r="U5852" i="1"/>
  <c r="T5852" i="1"/>
  <c r="W5851" i="1"/>
  <c r="V5851" i="1"/>
  <c r="U5851" i="1"/>
  <c r="T5851" i="1"/>
  <c r="W5850" i="1"/>
  <c r="V5850" i="1"/>
  <c r="U5850" i="1"/>
  <c r="T5850" i="1"/>
  <c r="W5849" i="1"/>
  <c r="V5849" i="1"/>
  <c r="U5849" i="1"/>
  <c r="T5849" i="1"/>
  <c r="W5848" i="1"/>
  <c r="V5848" i="1"/>
  <c r="U5848" i="1"/>
  <c r="T5848" i="1"/>
  <c r="W5847" i="1"/>
  <c r="V5847" i="1"/>
  <c r="U5847" i="1"/>
  <c r="T5847" i="1"/>
  <c r="W5846" i="1"/>
  <c r="V5846" i="1"/>
  <c r="U5846" i="1"/>
  <c r="T5846" i="1"/>
  <c r="W5845" i="1"/>
  <c r="V5845" i="1"/>
  <c r="U5845" i="1"/>
  <c r="T5845" i="1"/>
  <c r="W5844" i="1"/>
  <c r="V5844" i="1"/>
  <c r="U5844" i="1"/>
  <c r="T5844" i="1"/>
  <c r="W5843" i="1"/>
  <c r="V5843" i="1"/>
  <c r="U5843" i="1"/>
  <c r="T5843" i="1"/>
  <c r="W5842" i="1"/>
  <c r="V5842" i="1"/>
  <c r="U5842" i="1"/>
  <c r="T5842" i="1"/>
  <c r="W5841" i="1"/>
  <c r="V5841" i="1"/>
  <c r="U5841" i="1"/>
  <c r="T5841" i="1"/>
  <c r="W5840" i="1"/>
  <c r="V5840" i="1"/>
  <c r="U5840" i="1"/>
  <c r="T5840" i="1"/>
  <c r="W5839" i="1"/>
  <c r="V5839" i="1"/>
  <c r="U5839" i="1"/>
  <c r="T5839" i="1"/>
  <c r="W5838" i="1"/>
  <c r="V5838" i="1"/>
  <c r="U5838" i="1"/>
  <c r="T5838" i="1"/>
  <c r="W5837" i="1"/>
  <c r="V5837" i="1"/>
  <c r="U5837" i="1"/>
  <c r="T5837" i="1"/>
  <c r="W5836" i="1"/>
  <c r="V5836" i="1"/>
  <c r="U5836" i="1"/>
  <c r="T5836" i="1"/>
  <c r="W5835" i="1"/>
  <c r="V5835" i="1"/>
  <c r="U5835" i="1"/>
  <c r="T5835" i="1"/>
  <c r="W5834" i="1"/>
  <c r="V5834" i="1"/>
  <c r="U5834" i="1"/>
  <c r="T5834" i="1"/>
  <c r="W5833" i="1"/>
  <c r="V5833" i="1"/>
  <c r="U5833" i="1"/>
  <c r="T5833" i="1"/>
  <c r="W5832" i="1"/>
  <c r="V5832" i="1"/>
  <c r="U5832" i="1"/>
  <c r="T5832" i="1"/>
  <c r="W5831" i="1"/>
  <c r="V5831" i="1"/>
  <c r="U5831" i="1"/>
  <c r="T5831" i="1"/>
  <c r="W5830" i="1"/>
  <c r="V5830" i="1"/>
  <c r="U5830" i="1"/>
  <c r="T5830" i="1"/>
  <c r="W5829" i="1"/>
  <c r="V5829" i="1"/>
  <c r="U5829" i="1"/>
  <c r="T5829" i="1"/>
  <c r="W5828" i="1"/>
  <c r="V5828" i="1"/>
  <c r="U5828" i="1"/>
  <c r="T5828" i="1"/>
  <c r="W5827" i="1"/>
  <c r="V5827" i="1"/>
  <c r="U5827" i="1"/>
  <c r="T5827" i="1"/>
  <c r="W5826" i="1"/>
  <c r="V5826" i="1"/>
  <c r="U5826" i="1"/>
  <c r="T5826" i="1"/>
  <c r="W5825" i="1"/>
  <c r="V5825" i="1"/>
  <c r="U5825" i="1"/>
  <c r="T5825" i="1"/>
  <c r="W5824" i="1"/>
  <c r="V5824" i="1"/>
  <c r="U5824" i="1"/>
  <c r="T5824" i="1"/>
  <c r="W5823" i="1"/>
  <c r="V5823" i="1"/>
  <c r="U5823" i="1"/>
  <c r="T5823" i="1"/>
  <c r="W5822" i="1"/>
  <c r="V5822" i="1"/>
  <c r="U5822" i="1"/>
  <c r="T5822" i="1"/>
  <c r="W5821" i="1"/>
  <c r="V5821" i="1"/>
  <c r="U5821" i="1"/>
  <c r="T5821" i="1"/>
  <c r="W5820" i="1"/>
  <c r="V5820" i="1"/>
  <c r="U5820" i="1"/>
  <c r="T5820" i="1"/>
  <c r="W5819" i="1"/>
  <c r="V5819" i="1"/>
  <c r="U5819" i="1"/>
  <c r="T5819" i="1"/>
  <c r="W5818" i="1"/>
  <c r="V5818" i="1"/>
  <c r="U5818" i="1"/>
  <c r="T5818" i="1"/>
  <c r="W5817" i="1"/>
  <c r="V5817" i="1"/>
  <c r="U5817" i="1"/>
  <c r="T5817" i="1"/>
  <c r="W5816" i="1"/>
  <c r="V5816" i="1"/>
  <c r="U5816" i="1"/>
  <c r="T5816" i="1"/>
  <c r="W5815" i="1"/>
  <c r="V5815" i="1"/>
  <c r="U5815" i="1"/>
  <c r="T5815" i="1"/>
  <c r="W5814" i="1"/>
  <c r="V5814" i="1"/>
  <c r="U5814" i="1"/>
  <c r="T5814" i="1"/>
  <c r="W5813" i="1"/>
  <c r="V5813" i="1"/>
  <c r="U5813" i="1"/>
  <c r="T5813" i="1"/>
  <c r="W5812" i="1"/>
  <c r="V5812" i="1"/>
  <c r="U5812" i="1"/>
  <c r="T5812" i="1"/>
  <c r="W5811" i="1"/>
  <c r="V5811" i="1"/>
  <c r="U5811" i="1"/>
  <c r="T5811" i="1"/>
  <c r="W5810" i="1"/>
  <c r="V5810" i="1"/>
  <c r="U5810" i="1"/>
  <c r="T5810" i="1"/>
  <c r="W5809" i="1"/>
  <c r="V5809" i="1"/>
  <c r="U5809" i="1"/>
  <c r="T5809" i="1"/>
  <c r="W5808" i="1"/>
  <c r="V5808" i="1"/>
  <c r="U5808" i="1"/>
  <c r="T5808" i="1"/>
  <c r="W5807" i="1"/>
  <c r="V5807" i="1"/>
  <c r="U5807" i="1"/>
  <c r="T5807" i="1"/>
  <c r="W5806" i="1"/>
  <c r="V5806" i="1"/>
  <c r="U5806" i="1"/>
  <c r="T5806" i="1"/>
  <c r="W5805" i="1"/>
  <c r="V5805" i="1"/>
  <c r="U5805" i="1"/>
  <c r="T5805" i="1"/>
  <c r="W5804" i="1"/>
  <c r="V5804" i="1"/>
  <c r="U5804" i="1"/>
  <c r="T5804" i="1"/>
  <c r="W5803" i="1"/>
  <c r="V5803" i="1"/>
  <c r="U5803" i="1"/>
  <c r="T5803" i="1"/>
  <c r="W5802" i="1"/>
  <c r="V5802" i="1"/>
  <c r="U5802" i="1"/>
  <c r="T5802" i="1"/>
  <c r="W5801" i="1"/>
  <c r="V5801" i="1"/>
  <c r="U5801" i="1"/>
  <c r="T5801" i="1"/>
  <c r="W5800" i="1"/>
  <c r="V5800" i="1"/>
  <c r="U5800" i="1"/>
  <c r="T5800" i="1"/>
  <c r="W5799" i="1"/>
  <c r="V5799" i="1"/>
  <c r="U5799" i="1"/>
  <c r="T5799" i="1"/>
  <c r="W5798" i="1"/>
  <c r="V5798" i="1"/>
  <c r="U5798" i="1"/>
  <c r="T5798" i="1"/>
  <c r="W5797" i="1"/>
  <c r="V5797" i="1"/>
  <c r="U5797" i="1"/>
  <c r="T5797" i="1"/>
  <c r="W5796" i="1"/>
  <c r="V5796" i="1"/>
  <c r="U5796" i="1"/>
  <c r="T5796" i="1"/>
  <c r="W5795" i="1"/>
  <c r="V5795" i="1"/>
  <c r="U5795" i="1"/>
  <c r="T5795" i="1"/>
  <c r="W5794" i="1"/>
  <c r="V5794" i="1"/>
  <c r="U5794" i="1"/>
  <c r="T5794" i="1"/>
  <c r="W5793" i="1"/>
  <c r="V5793" i="1"/>
  <c r="U5793" i="1"/>
  <c r="T5793" i="1"/>
  <c r="W5792" i="1"/>
  <c r="V5792" i="1"/>
  <c r="U5792" i="1"/>
  <c r="T5792" i="1"/>
  <c r="W5791" i="1"/>
  <c r="V5791" i="1"/>
  <c r="U5791" i="1"/>
  <c r="T5791" i="1"/>
  <c r="W5790" i="1"/>
  <c r="V5790" i="1"/>
  <c r="U5790" i="1"/>
  <c r="T5790" i="1"/>
  <c r="W5789" i="1"/>
  <c r="V5789" i="1"/>
  <c r="U5789" i="1"/>
  <c r="T5789" i="1"/>
  <c r="W5788" i="1"/>
  <c r="V5788" i="1"/>
  <c r="U5788" i="1"/>
  <c r="T5788" i="1"/>
  <c r="W5787" i="1"/>
  <c r="V5787" i="1"/>
  <c r="U5787" i="1"/>
  <c r="T5787" i="1"/>
  <c r="W5786" i="1"/>
  <c r="V5786" i="1"/>
  <c r="U5786" i="1"/>
  <c r="T5786" i="1"/>
  <c r="W5785" i="1"/>
  <c r="V5785" i="1"/>
  <c r="U5785" i="1"/>
  <c r="T5785" i="1"/>
  <c r="W5784" i="1"/>
  <c r="V5784" i="1"/>
  <c r="U5784" i="1"/>
  <c r="T5784" i="1"/>
  <c r="W5783" i="1"/>
  <c r="V5783" i="1"/>
  <c r="U5783" i="1"/>
  <c r="T5783" i="1"/>
  <c r="W5782" i="1"/>
  <c r="V5782" i="1"/>
  <c r="U5782" i="1"/>
  <c r="T5782" i="1"/>
  <c r="W5781" i="1"/>
  <c r="V5781" i="1"/>
  <c r="U5781" i="1"/>
  <c r="T5781" i="1"/>
  <c r="W5780" i="1"/>
  <c r="V5780" i="1"/>
  <c r="U5780" i="1"/>
  <c r="T5780" i="1"/>
  <c r="W5779" i="1"/>
  <c r="V5779" i="1"/>
  <c r="U5779" i="1"/>
  <c r="T5779" i="1"/>
  <c r="W5778" i="1"/>
  <c r="V5778" i="1"/>
  <c r="U5778" i="1"/>
  <c r="T5778" i="1"/>
  <c r="W5777" i="1"/>
  <c r="V5777" i="1"/>
  <c r="U5777" i="1"/>
  <c r="T5777" i="1"/>
  <c r="W5776" i="1"/>
  <c r="V5776" i="1"/>
  <c r="U5776" i="1"/>
  <c r="T5776" i="1"/>
  <c r="W5775" i="1"/>
  <c r="V5775" i="1"/>
  <c r="U5775" i="1"/>
  <c r="T5775" i="1"/>
  <c r="W5774" i="1"/>
  <c r="V5774" i="1"/>
  <c r="U5774" i="1"/>
  <c r="T5774" i="1"/>
  <c r="W5773" i="1"/>
  <c r="V5773" i="1"/>
  <c r="U5773" i="1"/>
  <c r="T5773" i="1"/>
  <c r="W5772" i="1"/>
  <c r="V5772" i="1"/>
  <c r="U5772" i="1"/>
  <c r="T5772" i="1"/>
  <c r="W5771" i="1"/>
  <c r="V5771" i="1"/>
  <c r="U5771" i="1"/>
  <c r="T5771" i="1"/>
  <c r="W5770" i="1"/>
  <c r="V5770" i="1"/>
  <c r="U5770" i="1"/>
  <c r="T5770" i="1"/>
  <c r="W5769" i="1"/>
  <c r="V5769" i="1"/>
  <c r="U5769" i="1"/>
  <c r="T5769" i="1"/>
  <c r="W5768" i="1"/>
  <c r="V5768" i="1"/>
  <c r="U5768" i="1"/>
  <c r="T5768" i="1"/>
  <c r="W5767" i="1"/>
  <c r="V5767" i="1"/>
  <c r="U5767" i="1"/>
  <c r="T5767" i="1"/>
  <c r="W5766" i="1"/>
  <c r="V5766" i="1"/>
  <c r="U5766" i="1"/>
  <c r="T5766" i="1"/>
  <c r="W5765" i="1"/>
  <c r="V5765" i="1"/>
  <c r="U5765" i="1"/>
  <c r="T5765" i="1"/>
  <c r="W5764" i="1"/>
  <c r="V5764" i="1"/>
  <c r="U5764" i="1"/>
  <c r="T5764" i="1"/>
  <c r="W5763" i="1"/>
  <c r="V5763" i="1"/>
  <c r="U5763" i="1"/>
  <c r="T5763" i="1"/>
  <c r="W5762" i="1"/>
  <c r="V5762" i="1"/>
  <c r="U5762" i="1"/>
  <c r="T5762" i="1"/>
  <c r="W5761" i="1"/>
  <c r="V5761" i="1"/>
  <c r="U5761" i="1"/>
  <c r="T5761" i="1"/>
  <c r="W5760" i="1"/>
  <c r="V5760" i="1"/>
  <c r="U5760" i="1"/>
  <c r="T5760" i="1"/>
  <c r="W5759" i="1"/>
  <c r="V5759" i="1"/>
  <c r="U5759" i="1"/>
  <c r="T5759" i="1"/>
  <c r="W5758" i="1"/>
  <c r="V5758" i="1"/>
  <c r="U5758" i="1"/>
  <c r="T5758" i="1"/>
  <c r="W5757" i="1"/>
  <c r="V5757" i="1"/>
  <c r="U5757" i="1"/>
  <c r="T5757" i="1"/>
  <c r="W5756" i="1"/>
  <c r="V5756" i="1"/>
  <c r="U5756" i="1"/>
  <c r="T5756" i="1"/>
  <c r="W5755" i="1"/>
  <c r="V5755" i="1"/>
  <c r="U5755" i="1"/>
  <c r="T5755" i="1"/>
  <c r="W5754" i="1"/>
  <c r="V5754" i="1"/>
  <c r="U5754" i="1"/>
  <c r="T5754" i="1"/>
  <c r="W5753" i="1"/>
  <c r="V5753" i="1"/>
  <c r="U5753" i="1"/>
  <c r="T5753" i="1"/>
  <c r="W5752" i="1"/>
  <c r="V5752" i="1"/>
  <c r="U5752" i="1"/>
  <c r="T5752" i="1"/>
  <c r="W5751" i="1"/>
  <c r="V5751" i="1"/>
  <c r="U5751" i="1"/>
  <c r="T5751" i="1"/>
  <c r="W5750" i="1"/>
  <c r="V5750" i="1"/>
  <c r="U5750" i="1"/>
  <c r="T5750" i="1"/>
  <c r="W5749" i="1"/>
  <c r="V5749" i="1"/>
  <c r="U5749" i="1"/>
  <c r="T5749" i="1"/>
  <c r="W5748" i="1"/>
  <c r="V5748" i="1"/>
  <c r="U5748" i="1"/>
  <c r="T5748" i="1"/>
  <c r="W5747" i="1"/>
  <c r="V5747" i="1"/>
  <c r="U5747" i="1"/>
  <c r="T5747" i="1"/>
  <c r="W5746" i="1"/>
  <c r="V5746" i="1"/>
  <c r="U5746" i="1"/>
  <c r="T5746" i="1"/>
  <c r="W5745" i="1"/>
  <c r="V5745" i="1"/>
  <c r="U5745" i="1"/>
  <c r="T5745" i="1"/>
  <c r="W5744" i="1"/>
  <c r="V5744" i="1"/>
  <c r="U5744" i="1"/>
  <c r="T5744" i="1"/>
  <c r="W5743" i="1"/>
  <c r="V5743" i="1"/>
  <c r="U5743" i="1"/>
  <c r="T5743" i="1"/>
  <c r="W5742" i="1"/>
  <c r="V5742" i="1"/>
  <c r="U5742" i="1"/>
  <c r="T5742" i="1"/>
  <c r="W5741" i="1"/>
  <c r="V5741" i="1"/>
  <c r="U5741" i="1"/>
  <c r="T5741" i="1"/>
  <c r="W5740" i="1"/>
  <c r="V5740" i="1"/>
  <c r="U5740" i="1"/>
  <c r="T5740" i="1"/>
  <c r="W5739" i="1"/>
  <c r="V5739" i="1"/>
  <c r="U5739" i="1"/>
  <c r="T5739" i="1"/>
  <c r="W5738" i="1"/>
  <c r="V5738" i="1"/>
  <c r="U5738" i="1"/>
  <c r="T5738" i="1"/>
  <c r="W5737" i="1"/>
  <c r="V5737" i="1"/>
  <c r="U5737" i="1"/>
  <c r="T5737" i="1"/>
  <c r="W5736" i="1"/>
  <c r="V5736" i="1"/>
  <c r="U5736" i="1"/>
  <c r="T5736" i="1"/>
  <c r="W5735" i="1"/>
  <c r="V5735" i="1"/>
  <c r="U5735" i="1"/>
  <c r="T5735" i="1"/>
  <c r="W5734" i="1"/>
  <c r="V5734" i="1"/>
  <c r="U5734" i="1"/>
  <c r="T5734" i="1"/>
  <c r="W5733" i="1"/>
  <c r="V5733" i="1"/>
  <c r="U5733" i="1"/>
  <c r="T5733" i="1"/>
  <c r="W5732" i="1"/>
  <c r="V5732" i="1"/>
  <c r="U5732" i="1"/>
  <c r="T5732" i="1"/>
  <c r="W5731" i="1"/>
  <c r="V5731" i="1"/>
  <c r="U5731" i="1"/>
  <c r="T5731" i="1"/>
  <c r="W5730" i="1"/>
  <c r="V5730" i="1"/>
  <c r="U5730" i="1"/>
  <c r="T5730" i="1"/>
  <c r="W5729" i="1"/>
  <c r="V5729" i="1"/>
  <c r="U5729" i="1"/>
  <c r="T5729" i="1"/>
  <c r="W5728" i="1"/>
  <c r="V5728" i="1"/>
  <c r="U5728" i="1"/>
  <c r="T5728" i="1"/>
  <c r="W5727" i="1"/>
  <c r="V5727" i="1"/>
  <c r="U5727" i="1"/>
  <c r="T5727" i="1"/>
  <c r="W5726" i="1"/>
  <c r="V5726" i="1"/>
  <c r="U5726" i="1"/>
  <c r="T5726" i="1"/>
  <c r="W5725" i="1"/>
  <c r="V5725" i="1"/>
  <c r="U5725" i="1"/>
  <c r="T5725" i="1"/>
  <c r="W5724" i="1"/>
  <c r="V5724" i="1"/>
  <c r="U5724" i="1"/>
  <c r="T5724" i="1"/>
  <c r="W5723" i="1"/>
  <c r="V5723" i="1"/>
  <c r="U5723" i="1"/>
  <c r="T5723" i="1"/>
  <c r="W5722" i="1"/>
  <c r="V5722" i="1"/>
  <c r="U5722" i="1"/>
  <c r="T5722" i="1"/>
  <c r="W5721" i="1"/>
  <c r="V5721" i="1"/>
  <c r="U5721" i="1"/>
  <c r="T5721" i="1"/>
  <c r="W5720" i="1"/>
  <c r="V5720" i="1"/>
  <c r="U5720" i="1"/>
  <c r="T5720" i="1"/>
  <c r="W5719" i="1"/>
  <c r="V5719" i="1"/>
  <c r="U5719" i="1"/>
  <c r="T5719" i="1"/>
  <c r="W5718" i="1"/>
  <c r="V5718" i="1"/>
  <c r="U5718" i="1"/>
  <c r="T5718" i="1"/>
  <c r="W5717" i="1"/>
  <c r="V5717" i="1"/>
  <c r="U5717" i="1"/>
  <c r="T5717" i="1"/>
  <c r="W5716" i="1"/>
  <c r="V5716" i="1"/>
  <c r="U5716" i="1"/>
  <c r="T5716" i="1"/>
  <c r="W5715" i="1"/>
  <c r="V5715" i="1"/>
  <c r="U5715" i="1"/>
  <c r="T5715" i="1"/>
  <c r="W5714" i="1"/>
  <c r="V5714" i="1"/>
  <c r="U5714" i="1"/>
  <c r="T5714" i="1"/>
  <c r="W5713" i="1"/>
  <c r="V5713" i="1"/>
  <c r="U5713" i="1"/>
  <c r="T5713" i="1"/>
  <c r="W5712" i="1"/>
  <c r="V5712" i="1"/>
  <c r="U5712" i="1"/>
  <c r="T5712" i="1"/>
  <c r="W5711" i="1"/>
  <c r="V5711" i="1"/>
  <c r="U5711" i="1"/>
  <c r="T5711" i="1"/>
  <c r="W5710" i="1"/>
  <c r="V5710" i="1"/>
  <c r="U5710" i="1"/>
  <c r="T5710" i="1"/>
  <c r="W5709" i="1"/>
  <c r="V5709" i="1"/>
  <c r="U5709" i="1"/>
  <c r="T5709" i="1"/>
  <c r="W5708" i="1"/>
  <c r="V5708" i="1"/>
  <c r="U5708" i="1"/>
  <c r="T5708" i="1"/>
  <c r="W5707" i="1"/>
  <c r="V5707" i="1"/>
  <c r="U5707" i="1"/>
  <c r="T5707" i="1"/>
  <c r="W5706" i="1"/>
  <c r="V5706" i="1"/>
  <c r="U5706" i="1"/>
  <c r="T5706" i="1"/>
  <c r="W5705" i="1"/>
  <c r="V5705" i="1"/>
  <c r="U5705" i="1"/>
  <c r="T5705" i="1"/>
  <c r="W5704" i="1"/>
  <c r="V5704" i="1"/>
  <c r="U5704" i="1"/>
  <c r="T5704" i="1"/>
  <c r="W5703" i="1"/>
  <c r="V5703" i="1"/>
  <c r="U5703" i="1"/>
  <c r="T5703" i="1"/>
  <c r="W5702" i="1"/>
  <c r="V5702" i="1"/>
  <c r="U5702" i="1"/>
  <c r="T5702" i="1"/>
  <c r="W5701" i="1"/>
  <c r="V5701" i="1"/>
  <c r="U5701" i="1"/>
  <c r="T5701" i="1"/>
  <c r="W5700" i="1"/>
  <c r="V5700" i="1"/>
  <c r="U5700" i="1"/>
  <c r="T5700" i="1"/>
  <c r="W5699" i="1"/>
  <c r="V5699" i="1"/>
  <c r="U5699" i="1"/>
  <c r="T5699" i="1"/>
  <c r="W5698" i="1"/>
  <c r="V5698" i="1"/>
  <c r="U5698" i="1"/>
  <c r="T5698" i="1"/>
  <c r="W5697" i="1"/>
  <c r="V5697" i="1"/>
  <c r="U5697" i="1"/>
  <c r="T5697" i="1"/>
  <c r="W5696" i="1"/>
  <c r="V5696" i="1"/>
  <c r="U5696" i="1"/>
  <c r="T5696" i="1"/>
  <c r="W5695" i="1"/>
  <c r="V5695" i="1"/>
  <c r="U5695" i="1"/>
  <c r="T5695" i="1"/>
  <c r="W5694" i="1"/>
  <c r="V5694" i="1"/>
  <c r="U5694" i="1"/>
  <c r="T5694" i="1"/>
  <c r="W5693" i="1"/>
  <c r="V5693" i="1"/>
  <c r="U5693" i="1"/>
  <c r="T5693" i="1"/>
  <c r="W5692" i="1"/>
  <c r="V5692" i="1"/>
  <c r="U5692" i="1"/>
  <c r="T5692" i="1"/>
  <c r="W5691" i="1"/>
  <c r="V5691" i="1"/>
  <c r="U5691" i="1"/>
  <c r="T5691" i="1"/>
  <c r="W5690" i="1"/>
  <c r="V5690" i="1"/>
  <c r="U5690" i="1"/>
  <c r="T5690" i="1"/>
  <c r="W5689" i="1"/>
  <c r="V5689" i="1"/>
  <c r="U5689" i="1"/>
  <c r="T5689" i="1"/>
  <c r="W5688" i="1"/>
  <c r="V5688" i="1"/>
  <c r="U5688" i="1"/>
  <c r="T5688" i="1"/>
  <c r="W5687" i="1"/>
  <c r="V5687" i="1"/>
  <c r="U5687" i="1"/>
  <c r="T5687" i="1"/>
  <c r="W5686" i="1"/>
  <c r="V5686" i="1"/>
  <c r="U5686" i="1"/>
  <c r="T5686" i="1"/>
  <c r="W5685" i="1"/>
  <c r="V5685" i="1"/>
  <c r="U5685" i="1"/>
  <c r="T5685" i="1"/>
  <c r="W5684" i="1"/>
  <c r="V5684" i="1"/>
  <c r="U5684" i="1"/>
  <c r="T5684" i="1"/>
  <c r="W5683" i="1"/>
  <c r="V5683" i="1"/>
  <c r="U5683" i="1"/>
  <c r="T5683" i="1"/>
  <c r="W5682" i="1"/>
  <c r="V5682" i="1"/>
  <c r="U5682" i="1"/>
  <c r="T5682" i="1"/>
  <c r="W5681" i="1"/>
  <c r="V5681" i="1"/>
  <c r="U5681" i="1"/>
  <c r="T5681" i="1"/>
  <c r="W5680" i="1"/>
  <c r="V5680" i="1"/>
  <c r="U5680" i="1"/>
  <c r="T5680" i="1"/>
  <c r="W5679" i="1"/>
  <c r="V5679" i="1"/>
  <c r="U5679" i="1"/>
  <c r="T5679" i="1"/>
  <c r="W5678" i="1"/>
  <c r="V5678" i="1"/>
  <c r="U5678" i="1"/>
  <c r="T5678" i="1"/>
  <c r="W5677" i="1"/>
  <c r="V5677" i="1"/>
  <c r="U5677" i="1"/>
  <c r="T5677" i="1"/>
  <c r="W5676" i="1"/>
  <c r="V5676" i="1"/>
  <c r="U5676" i="1"/>
  <c r="T5676" i="1"/>
  <c r="W5675" i="1"/>
  <c r="V5675" i="1"/>
  <c r="U5675" i="1"/>
  <c r="T5675" i="1"/>
  <c r="W5674" i="1"/>
  <c r="V5674" i="1"/>
  <c r="U5674" i="1"/>
  <c r="T5674" i="1"/>
  <c r="W5673" i="1"/>
  <c r="V5673" i="1"/>
  <c r="U5673" i="1"/>
  <c r="T5673" i="1"/>
  <c r="W5672" i="1"/>
  <c r="V5672" i="1"/>
  <c r="U5672" i="1"/>
  <c r="T5672" i="1"/>
  <c r="W5671" i="1"/>
  <c r="V5671" i="1"/>
  <c r="U5671" i="1"/>
  <c r="T5671" i="1"/>
  <c r="W5670" i="1"/>
  <c r="V5670" i="1"/>
  <c r="U5670" i="1"/>
  <c r="T5670" i="1"/>
  <c r="W5669" i="1"/>
  <c r="V5669" i="1"/>
  <c r="U5669" i="1"/>
  <c r="T5669" i="1"/>
  <c r="W5668" i="1"/>
  <c r="V5668" i="1"/>
  <c r="U5668" i="1"/>
  <c r="T5668" i="1"/>
  <c r="W5667" i="1"/>
  <c r="V5667" i="1"/>
  <c r="U5667" i="1"/>
  <c r="T5667" i="1"/>
  <c r="W5666" i="1"/>
  <c r="V5666" i="1"/>
  <c r="U5666" i="1"/>
  <c r="T5666" i="1"/>
  <c r="W5665" i="1"/>
  <c r="V5665" i="1"/>
  <c r="U5665" i="1"/>
  <c r="T5665" i="1"/>
  <c r="W5664" i="1"/>
  <c r="V5664" i="1"/>
  <c r="U5664" i="1"/>
  <c r="T5664" i="1"/>
  <c r="W5663" i="1"/>
  <c r="V5663" i="1"/>
  <c r="U5663" i="1"/>
  <c r="T5663" i="1"/>
  <c r="W5662" i="1"/>
  <c r="V5662" i="1"/>
  <c r="U5662" i="1"/>
  <c r="T5662" i="1"/>
  <c r="W5661" i="1"/>
  <c r="V5661" i="1"/>
  <c r="U5661" i="1"/>
  <c r="T5661" i="1"/>
  <c r="W5660" i="1"/>
  <c r="V5660" i="1"/>
  <c r="U5660" i="1"/>
  <c r="T5660" i="1"/>
  <c r="W5659" i="1"/>
  <c r="V5659" i="1"/>
  <c r="U5659" i="1"/>
  <c r="T5659" i="1"/>
  <c r="W5658" i="1"/>
  <c r="V5658" i="1"/>
  <c r="U5658" i="1"/>
  <c r="T5658" i="1"/>
  <c r="W5657" i="1"/>
  <c r="V5657" i="1"/>
  <c r="U5657" i="1"/>
  <c r="T5657" i="1"/>
  <c r="W5656" i="1"/>
  <c r="V5656" i="1"/>
  <c r="U5656" i="1"/>
  <c r="T5656" i="1"/>
  <c r="W5655" i="1"/>
  <c r="V5655" i="1"/>
  <c r="U5655" i="1"/>
  <c r="T5655" i="1"/>
  <c r="W5654" i="1"/>
  <c r="V5654" i="1"/>
  <c r="U5654" i="1"/>
  <c r="T5654" i="1"/>
  <c r="W5653" i="1"/>
  <c r="V5653" i="1"/>
  <c r="U5653" i="1"/>
  <c r="T5653" i="1"/>
  <c r="W5652" i="1"/>
  <c r="V5652" i="1"/>
  <c r="U5652" i="1"/>
  <c r="T5652" i="1"/>
  <c r="W5651" i="1"/>
  <c r="V5651" i="1"/>
  <c r="U5651" i="1"/>
  <c r="T5651" i="1"/>
  <c r="W5650" i="1"/>
  <c r="V5650" i="1"/>
  <c r="U5650" i="1"/>
  <c r="T5650" i="1"/>
  <c r="W5649" i="1"/>
  <c r="V5649" i="1"/>
  <c r="U5649" i="1"/>
  <c r="T5649" i="1"/>
  <c r="W5648" i="1"/>
  <c r="V5648" i="1"/>
  <c r="U5648" i="1"/>
  <c r="T5648" i="1"/>
  <c r="W5647" i="1"/>
  <c r="V5647" i="1"/>
  <c r="U5647" i="1"/>
  <c r="T5647" i="1"/>
  <c r="W5646" i="1"/>
  <c r="V5646" i="1"/>
  <c r="U5646" i="1"/>
  <c r="T5646" i="1"/>
  <c r="W5645" i="1"/>
  <c r="V5645" i="1"/>
  <c r="U5645" i="1"/>
  <c r="T5645" i="1"/>
  <c r="W5644" i="1"/>
  <c r="V5644" i="1"/>
  <c r="U5644" i="1"/>
  <c r="T5644" i="1"/>
  <c r="W5643" i="1"/>
  <c r="V5643" i="1"/>
  <c r="U5643" i="1"/>
  <c r="T5643" i="1"/>
  <c r="W5642" i="1"/>
  <c r="V5642" i="1"/>
  <c r="U5642" i="1"/>
  <c r="T5642" i="1"/>
  <c r="W5641" i="1"/>
  <c r="V5641" i="1"/>
  <c r="U5641" i="1"/>
  <c r="T5641" i="1"/>
  <c r="W5640" i="1"/>
  <c r="V5640" i="1"/>
  <c r="U5640" i="1"/>
  <c r="T5640" i="1"/>
  <c r="W5639" i="1"/>
  <c r="V5639" i="1"/>
  <c r="U5639" i="1"/>
  <c r="T5639" i="1"/>
  <c r="W5638" i="1"/>
  <c r="V5638" i="1"/>
  <c r="U5638" i="1"/>
  <c r="T5638" i="1"/>
  <c r="W5637" i="1"/>
  <c r="V5637" i="1"/>
  <c r="U5637" i="1"/>
  <c r="T5637" i="1"/>
  <c r="W5636" i="1"/>
  <c r="V5636" i="1"/>
  <c r="U5636" i="1"/>
  <c r="T5636" i="1"/>
  <c r="W5635" i="1"/>
  <c r="V5635" i="1"/>
  <c r="U5635" i="1"/>
  <c r="T5635" i="1"/>
  <c r="W5634" i="1"/>
  <c r="V5634" i="1"/>
  <c r="U5634" i="1"/>
  <c r="T5634" i="1"/>
  <c r="W5633" i="1"/>
  <c r="V5633" i="1"/>
  <c r="U5633" i="1"/>
  <c r="T5633" i="1"/>
  <c r="W5632" i="1"/>
  <c r="V5632" i="1"/>
  <c r="U5632" i="1"/>
  <c r="T5632" i="1"/>
  <c r="W5631" i="1"/>
  <c r="V5631" i="1"/>
  <c r="U5631" i="1"/>
  <c r="T5631" i="1"/>
  <c r="W5630" i="1"/>
  <c r="V5630" i="1"/>
  <c r="U5630" i="1"/>
  <c r="T5630" i="1"/>
  <c r="W5629" i="1"/>
  <c r="V5629" i="1"/>
  <c r="U5629" i="1"/>
  <c r="T5629" i="1"/>
  <c r="W5628" i="1"/>
  <c r="V5628" i="1"/>
  <c r="U5628" i="1"/>
  <c r="T5628" i="1"/>
  <c r="W5627" i="1"/>
  <c r="V5627" i="1"/>
  <c r="U5627" i="1"/>
  <c r="T5627" i="1"/>
  <c r="W5626" i="1"/>
  <c r="V5626" i="1"/>
  <c r="U5626" i="1"/>
  <c r="T5626" i="1"/>
  <c r="W5625" i="1"/>
  <c r="V5625" i="1"/>
  <c r="U5625" i="1"/>
  <c r="T5625" i="1"/>
  <c r="W5624" i="1"/>
  <c r="V5624" i="1"/>
  <c r="U5624" i="1"/>
  <c r="T5624" i="1"/>
  <c r="W5623" i="1"/>
  <c r="V5623" i="1"/>
  <c r="U5623" i="1"/>
  <c r="T5623" i="1"/>
  <c r="W5622" i="1"/>
  <c r="V5622" i="1"/>
  <c r="U5622" i="1"/>
  <c r="T5622" i="1"/>
  <c r="W5621" i="1"/>
  <c r="V5621" i="1"/>
  <c r="U5621" i="1"/>
  <c r="T5621" i="1"/>
  <c r="W5620" i="1"/>
  <c r="V5620" i="1"/>
  <c r="U5620" i="1"/>
  <c r="T5620" i="1"/>
  <c r="W5619" i="1"/>
  <c r="V5619" i="1"/>
  <c r="U5619" i="1"/>
  <c r="T5619" i="1"/>
  <c r="W5618" i="1"/>
  <c r="V5618" i="1"/>
  <c r="U5618" i="1"/>
  <c r="T5618" i="1"/>
  <c r="W5617" i="1"/>
  <c r="V5617" i="1"/>
  <c r="U5617" i="1"/>
  <c r="T5617" i="1"/>
  <c r="W5616" i="1"/>
  <c r="V5616" i="1"/>
  <c r="U5616" i="1"/>
  <c r="T5616" i="1"/>
  <c r="W5615" i="1"/>
  <c r="V5615" i="1"/>
  <c r="U5615" i="1"/>
  <c r="T5615" i="1"/>
  <c r="W5614" i="1"/>
  <c r="V5614" i="1"/>
  <c r="U5614" i="1"/>
  <c r="T5614" i="1"/>
  <c r="W5613" i="1"/>
  <c r="V5613" i="1"/>
  <c r="U5613" i="1"/>
  <c r="T5613" i="1"/>
  <c r="W5612" i="1"/>
  <c r="V5612" i="1"/>
  <c r="U5612" i="1"/>
  <c r="T5612" i="1"/>
  <c r="W5611" i="1"/>
  <c r="V5611" i="1"/>
  <c r="U5611" i="1"/>
  <c r="T5611" i="1"/>
  <c r="W5610" i="1"/>
  <c r="V5610" i="1"/>
  <c r="U5610" i="1"/>
  <c r="T5610" i="1"/>
  <c r="W5609" i="1"/>
  <c r="V5609" i="1"/>
  <c r="U5609" i="1"/>
  <c r="T5609" i="1"/>
  <c r="W5608" i="1"/>
  <c r="V5608" i="1"/>
  <c r="U5608" i="1"/>
  <c r="T5608" i="1"/>
  <c r="W5607" i="1"/>
  <c r="V5607" i="1"/>
  <c r="U5607" i="1"/>
  <c r="T5607" i="1"/>
  <c r="W5606" i="1"/>
  <c r="V5606" i="1"/>
  <c r="U5606" i="1"/>
  <c r="T5606" i="1"/>
  <c r="W5605" i="1"/>
  <c r="V5605" i="1"/>
  <c r="U5605" i="1"/>
  <c r="T5605" i="1"/>
  <c r="W5604" i="1"/>
  <c r="V5604" i="1"/>
  <c r="U5604" i="1"/>
  <c r="T5604" i="1"/>
  <c r="W5603" i="1"/>
  <c r="V5603" i="1"/>
  <c r="U5603" i="1"/>
  <c r="T5603" i="1"/>
  <c r="W5602" i="1"/>
  <c r="V5602" i="1"/>
  <c r="U5602" i="1"/>
  <c r="T5602" i="1"/>
  <c r="W5601" i="1"/>
  <c r="V5601" i="1"/>
  <c r="U5601" i="1"/>
  <c r="T5601" i="1"/>
  <c r="W5600" i="1"/>
  <c r="V5600" i="1"/>
  <c r="U5600" i="1"/>
  <c r="T5600" i="1"/>
  <c r="W5599" i="1"/>
  <c r="V5599" i="1"/>
  <c r="U5599" i="1"/>
  <c r="T5599" i="1"/>
  <c r="W5598" i="1"/>
  <c r="V5598" i="1"/>
  <c r="U5598" i="1"/>
  <c r="T5598" i="1"/>
  <c r="W5597" i="1"/>
  <c r="V5597" i="1"/>
  <c r="U5597" i="1"/>
  <c r="T5597" i="1"/>
  <c r="W5596" i="1"/>
  <c r="V5596" i="1"/>
  <c r="U5596" i="1"/>
  <c r="T5596" i="1"/>
  <c r="W5595" i="1"/>
  <c r="V5595" i="1"/>
  <c r="U5595" i="1"/>
  <c r="T5595" i="1"/>
  <c r="W5594" i="1"/>
  <c r="V5594" i="1"/>
  <c r="U5594" i="1"/>
  <c r="T5594" i="1"/>
  <c r="W5593" i="1"/>
  <c r="V5593" i="1"/>
  <c r="U5593" i="1"/>
  <c r="T5593" i="1"/>
  <c r="W5592" i="1"/>
  <c r="V5592" i="1"/>
  <c r="U5592" i="1"/>
  <c r="T5592" i="1"/>
  <c r="W5591" i="1"/>
  <c r="V5591" i="1"/>
  <c r="U5591" i="1"/>
  <c r="T5591" i="1"/>
  <c r="W5590" i="1"/>
  <c r="V5590" i="1"/>
  <c r="U5590" i="1"/>
  <c r="T5590" i="1"/>
  <c r="W5589" i="1"/>
  <c r="V5589" i="1"/>
  <c r="U5589" i="1"/>
  <c r="T5589" i="1"/>
  <c r="W5588" i="1"/>
  <c r="V5588" i="1"/>
  <c r="U5588" i="1"/>
  <c r="T5588" i="1"/>
  <c r="W5587" i="1"/>
  <c r="V5587" i="1"/>
  <c r="U5587" i="1"/>
  <c r="T5587" i="1"/>
  <c r="W5586" i="1"/>
  <c r="V5586" i="1"/>
  <c r="U5586" i="1"/>
  <c r="T5586" i="1"/>
  <c r="W5585" i="1"/>
  <c r="V5585" i="1"/>
  <c r="U5585" i="1"/>
  <c r="T5585" i="1"/>
  <c r="W5584" i="1"/>
  <c r="V5584" i="1"/>
  <c r="U5584" i="1"/>
  <c r="T5584" i="1"/>
  <c r="W5583" i="1"/>
  <c r="V5583" i="1"/>
  <c r="U5583" i="1"/>
  <c r="T5583" i="1"/>
  <c r="W5582" i="1"/>
  <c r="V5582" i="1"/>
  <c r="U5582" i="1"/>
  <c r="T5582" i="1"/>
  <c r="W5581" i="1"/>
  <c r="V5581" i="1"/>
  <c r="U5581" i="1"/>
  <c r="T5581" i="1"/>
  <c r="W5580" i="1"/>
  <c r="V5580" i="1"/>
  <c r="U5580" i="1"/>
  <c r="T5580" i="1"/>
  <c r="W5579" i="1"/>
  <c r="V5579" i="1"/>
  <c r="U5579" i="1"/>
  <c r="T5579" i="1"/>
  <c r="W5578" i="1"/>
  <c r="V5578" i="1"/>
  <c r="U5578" i="1"/>
  <c r="T5578" i="1"/>
  <c r="W5577" i="1"/>
  <c r="V5577" i="1"/>
  <c r="U5577" i="1"/>
  <c r="T5577" i="1"/>
  <c r="W5576" i="1"/>
  <c r="V5576" i="1"/>
  <c r="U5576" i="1"/>
  <c r="T5576" i="1"/>
  <c r="W5575" i="1"/>
  <c r="V5575" i="1"/>
  <c r="U5575" i="1"/>
  <c r="T5575" i="1"/>
  <c r="W5574" i="1"/>
  <c r="V5574" i="1"/>
  <c r="U5574" i="1"/>
  <c r="T5574" i="1"/>
  <c r="W5573" i="1"/>
  <c r="V5573" i="1"/>
  <c r="U5573" i="1"/>
  <c r="T5573" i="1"/>
  <c r="W5572" i="1"/>
  <c r="V5572" i="1"/>
  <c r="U5572" i="1"/>
  <c r="T5572" i="1"/>
  <c r="W5571" i="1"/>
  <c r="V5571" i="1"/>
  <c r="U5571" i="1"/>
  <c r="T5571" i="1"/>
  <c r="W5570" i="1"/>
  <c r="V5570" i="1"/>
  <c r="U5570" i="1"/>
  <c r="T5570" i="1"/>
  <c r="W5569" i="1"/>
  <c r="V5569" i="1"/>
  <c r="U5569" i="1"/>
  <c r="T5569" i="1"/>
  <c r="W5568" i="1"/>
  <c r="V5568" i="1"/>
  <c r="U5568" i="1"/>
  <c r="T5568" i="1"/>
  <c r="W5567" i="1"/>
  <c r="V5567" i="1"/>
  <c r="U5567" i="1"/>
  <c r="T5567" i="1"/>
  <c r="W5566" i="1"/>
  <c r="V5566" i="1"/>
  <c r="U5566" i="1"/>
  <c r="T5566" i="1"/>
  <c r="W5565" i="1"/>
  <c r="V5565" i="1"/>
  <c r="U5565" i="1"/>
  <c r="T5565" i="1"/>
  <c r="W5564" i="1"/>
  <c r="V5564" i="1"/>
  <c r="U5564" i="1"/>
  <c r="T5564" i="1"/>
  <c r="W5563" i="1"/>
  <c r="V5563" i="1"/>
  <c r="U5563" i="1"/>
  <c r="T5563" i="1"/>
  <c r="W5562" i="1"/>
  <c r="V5562" i="1"/>
  <c r="U5562" i="1"/>
  <c r="T5562" i="1"/>
  <c r="W5561" i="1"/>
  <c r="V5561" i="1"/>
  <c r="U5561" i="1"/>
  <c r="T5561" i="1"/>
  <c r="W5560" i="1"/>
  <c r="V5560" i="1"/>
  <c r="U5560" i="1"/>
  <c r="T5560" i="1"/>
  <c r="W5559" i="1"/>
  <c r="V5559" i="1"/>
  <c r="U5559" i="1"/>
  <c r="T5559" i="1"/>
  <c r="W5558" i="1"/>
  <c r="V5558" i="1"/>
  <c r="U5558" i="1"/>
  <c r="T5558" i="1"/>
  <c r="W5557" i="1"/>
  <c r="V5557" i="1"/>
  <c r="U5557" i="1"/>
  <c r="T5557" i="1"/>
  <c r="W5556" i="1"/>
  <c r="V5556" i="1"/>
  <c r="U5556" i="1"/>
  <c r="T5556" i="1"/>
  <c r="W5555" i="1"/>
  <c r="V5555" i="1"/>
  <c r="U5555" i="1"/>
  <c r="T5555" i="1"/>
  <c r="W5554" i="1"/>
  <c r="V5554" i="1"/>
  <c r="U5554" i="1"/>
  <c r="T5554" i="1"/>
  <c r="W5553" i="1"/>
  <c r="V5553" i="1"/>
  <c r="U5553" i="1"/>
  <c r="T5553" i="1"/>
  <c r="W5552" i="1"/>
  <c r="V5552" i="1"/>
  <c r="U5552" i="1"/>
  <c r="T5552" i="1"/>
  <c r="W5551" i="1"/>
  <c r="V5551" i="1"/>
  <c r="U5551" i="1"/>
  <c r="T5551" i="1"/>
  <c r="W5550" i="1"/>
  <c r="V5550" i="1"/>
  <c r="U5550" i="1"/>
  <c r="T5550" i="1"/>
  <c r="W5549" i="1"/>
  <c r="V5549" i="1"/>
  <c r="U5549" i="1"/>
  <c r="T5549" i="1"/>
  <c r="W5548" i="1"/>
  <c r="V5548" i="1"/>
  <c r="U5548" i="1"/>
  <c r="T5548" i="1"/>
  <c r="W5547" i="1"/>
  <c r="V5547" i="1"/>
  <c r="U5547" i="1"/>
  <c r="T5547" i="1"/>
  <c r="W5546" i="1"/>
  <c r="V5546" i="1"/>
  <c r="U5546" i="1"/>
  <c r="T5546" i="1"/>
  <c r="W5545" i="1"/>
  <c r="V5545" i="1"/>
  <c r="U5545" i="1"/>
  <c r="T5545" i="1"/>
  <c r="W5544" i="1"/>
  <c r="V5544" i="1"/>
  <c r="U5544" i="1"/>
  <c r="T5544" i="1"/>
  <c r="W5543" i="1"/>
  <c r="V5543" i="1"/>
  <c r="U5543" i="1"/>
  <c r="T5543" i="1"/>
  <c r="W5542" i="1"/>
  <c r="V5542" i="1"/>
  <c r="U5542" i="1"/>
  <c r="T5542" i="1"/>
  <c r="W5541" i="1"/>
  <c r="V5541" i="1"/>
  <c r="U5541" i="1"/>
  <c r="T5541" i="1"/>
  <c r="W5540" i="1"/>
  <c r="V5540" i="1"/>
  <c r="U5540" i="1"/>
  <c r="T5540" i="1"/>
  <c r="W5539" i="1"/>
  <c r="V5539" i="1"/>
  <c r="U5539" i="1"/>
  <c r="T5539" i="1"/>
  <c r="W5538" i="1"/>
  <c r="V5538" i="1"/>
  <c r="U5538" i="1"/>
  <c r="T5538" i="1"/>
  <c r="W5537" i="1"/>
  <c r="V5537" i="1"/>
  <c r="U5537" i="1"/>
  <c r="T5537" i="1"/>
  <c r="W5536" i="1"/>
  <c r="V5536" i="1"/>
  <c r="U5536" i="1"/>
  <c r="T5536" i="1"/>
  <c r="W5535" i="1"/>
  <c r="V5535" i="1"/>
  <c r="U5535" i="1"/>
  <c r="T5535" i="1"/>
  <c r="W5534" i="1"/>
  <c r="V5534" i="1"/>
  <c r="U5534" i="1"/>
  <c r="T5534" i="1"/>
  <c r="W5533" i="1"/>
  <c r="V5533" i="1"/>
  <c r="U5533" i="1"/>
  <c r="T5533" i="1"/>
  <c r="W5532" i="1"/>
  <c r="V5532" i="1"/>
  <c r="U5532" i="1"/>
  <c r="T5532" i="1"/>
  <c r="W5531" i="1"/>
  <c r="V5531" i="1"/>
  <c r="U5531" i="1"/>
  <c r="T5531" i="1"/>
  <c r="W5530" i="1"/>
  <c r="V5530" i="1"/>
  <c r="U5530" i="1"/>
  <c r="T5530" i="1"/>
  <c r="W5529" i="1"/>
  <c r="V5529" i="1"/>
  <c r="U5529" i="1"/>
  <c r="T5529" i="1"/>
  <c r="W5528" i="1"/>
  <c r="V5528" i="1"/>
  <c r="U5528" i="1"/>
  <c r="T5528" i="1"/>
  <c r="W5527" i="1"/>
  <c r="V5527" i="1"/>
  <c r="U5527" i="1"/>
  <c r="T5527" i="1"/>
  <c r="W5526" i="1"/>
  <c r="V5526" i="1"/>
  <c r="U5526" i="1"/>
  <c r="T5526" i="1"/>
  <c r="W5525" i="1"/>
  <c r="V5525" i="1"/>
  <c r="U5525" i="1"/>
  <c r="T5525" i="1"/>
  <c r="W5524" i="1"/>
  <c r="V5524" i="1"/>
  <c r="U5524" i="1"/>
  <c r="T5524" i="1"/>
  <c r="W5523" i="1"/>
  <c r="V5523" i="1"/>
  <c r="U5523" i="1"/>
  <c r="T5523" i="1"/>
  <c r="W5522" i="1"/>
  <c r="V5522" i="1"/>
  <c r="U5522" i="1"/>
  <c r="T5522" i="1"/>
  <c r="W5521" i="1"/>
  <c r="V5521" i="1"/>
  <c r="U5521" i="1"/>
  <c r="T5521" i="1"/>
  <c r="W5520" i="1"/>
  <c r="V5520" i="1"/>
  <c r="U5520" i="1"/>
  <c r="T5520" i="1"/>
  <c r="W5519" i="1"/>
  <c r="V5519" i="1"/>
  <c r="U5519" i="1"/>
  <c r="T5519" i="1"/>
  <c r="W5518" i="1"/>
  <c r="V5518" i="1"/>
  <c r="U5518" i="1"/>
  <c r="T5518" i="1"/>
  <c r="W5517" i="1"/>
  <c r="V5517" i="1"/>
  <c r="U5517" i="1"/>
  <c r="T5517" i="1"/>
  <c r="W5516" i="1"/>
  <c r="V5516" i="1"/>
  <c r="U5516" i="1"/>
  <c r="T5516" i="1"/>
  <c r="W5515" i="1"/>
  <c r="V5515" i="1"/>
  <c r="U5515" i="1"/>
  <c r="T5515" i="1"/>
  <c r="W5514" i="1"/>
  <c r="V5514" i="1"/>
  <c r="U5514" i="1"/>
  <c r="T5514" i="1"/>
  <c r="W5513" i="1"/>
  <c r="V5513" i="1"/>
  <c r="U5513" i="1"/>
  <c r="T5513" i="1"/>
  <c r="W5512" i="1"/>
  <c r="V5512" i="1"/>
  <c r="U5512" i="1"/>
  <c r="T5512" i="1"/>
  <c r="W5511" i="1"/>
  <c r="V5511" i="1"/>
  <c r="U5511" i="1"/>
  <c r="T5511" i="1"/>
  <c r="W5510" i="1"/>
  <c r="V5510" i="1"/>
  <c r="U5510" i="1"/>
  <c r="T5510" i="1"/>
  <c r="W5509" i="1"/>
  <c r="V5509" i="1"/>
  <c r="U5509" i="1"/>
  <c r="T5509" i="1"/>
  <c r="W5508" i="1"/>
  <c r="V5508" i="1"/>
  <c r="U5508" i="1"/>
  <c r="T5508" i="1"/>
  <c r="W5507" i="1"/>
  <c r="V5507" i="1"/>
  <c r="U5507" i="1"/>
  <c r="T5507" i="1"/>
  <c r="W5506" i="1"/>
  <c r="V5506" i="1"/>
  <c r="U5506" i="1"/>
  <c r="T5506" i="1"/>
  <c r="W5505" i="1"/>
  <c r="V5505" i="1"/>
  <c r="U5505" i="1"/>
  <c r="T5505" i="1"/>
  <c r="W5504" i="1"/>
  <c r="V5504" i="1"/>
  <c r="U5504" i="1"/>
  <c r="T5504" i="1"/>
  <c r="W5503" i="1"/>
  <c r="V5503" i="1"/>
  <c r="U5503" i="1"/>
  <c r="T5503" i="1"/>
  <c r="W5502" i="1"/>
  <c r="V5502" i="1"/>
  <c r="U5502" i="1"/>
  <c r="T5502" i="1"/>
  <c r="W5501" i="1"/>
  <c r="V5501" i="1"/>
  <c r="U5501" i="1"/>
  <c r="T5501" i="1"/>
  <c r="W5500" i="1"/>
  <c r="V5500" i="1"/>
  <c r="U5500" i="1"/>
  <c r="T5500" i="1"/>
  <c r="W5499" i="1"/>
  <c r="V5499" i="1"/>
  <c r="U5499" i="1"/>
  <c r="T5499" i="1"/>
  <c r="W5498" i="1"/>
  <c r="V5498" i="1"/>
  <c r="U5498" i="1"/>
  <c r="T5498" i="1"/>
  <c r="W5497" i="1"/>
  <c r="V5497" i="1"/>
  <c r="U5497" i="1"/>
  <c r="T5497" i="1"/>
  <c r="W5496" i="1"/>
  <c r="V5496" i="1"/>
  <c r="U5496" i="1"/>
  <c r="T5496" i="1"/>
  <c r="W5495" i="1"/>
  <c r="V5495" i="1"/>
  <c r="U5495" i="1"/>
  <c r="T5495" i="1"/>
  <c r="W5494" i="1"/>
  <c r="V5494" i="1"/>
  <c r="U5494" i="1"/>
  <c r="T5494" i="1"/>
  <c r="W5493" i="1"/>
  <c r="V5493" i="1"/>
  <c r="U5493" i="1"/>
  <c r="T5493" i="1"/>
  <c r="W5492" i="1"/>
  <c r="V5492" i="1"/>
  <c r="U5492" i="1"/>
  <c r="T5492" i="1"/>
  <c r="W5491" i="1"/>
  <c r="V5491" i="1"/>
  <c r="U5491" i="1"/>
  <c r="T5491" i="1"/>
  <c r="W5490" i="1"/>
  <c r="V5490" i="1"/>
  <c r="U5490" i="1"/>
  <c r="T5490" i="1"/>
  <c r="W5489" i="1"/>
  <c r="V5489" i="1"/>
  <c r="U5489" i="1"/>
  <c r="T5489" i="1"/>
  <c r="W5488" i="1"/>
  <c r="V5488" i="1"/>
  <c r="U5488" i="1"/>
  <c r="T5488" i="1"/>
  <c r="W5487" i="1"/>
  <c r="V5487" i="1"/>
  <c r="U5487" i="1"/>
  <c r="T5487" i="1"/>
  <c r="W5486" i="1"/>
  <c r="V5486" i="1"/>
  <c r="U5486" i="1"/>
  <c r="T5486" i="1"/>
  <c r="W5485" i="1"/>
  <c r="V5485" i="1"/>
  <c r="U5485" i="1"/>
  <c r="T5485" i="1"/>
  <c r="W5484" i="1"/>
  <c r="V5484" i="1"/>
  <c r="U5484" i="1"/>
  <c r="T5484" i="1"/>
  <c r="W5483" i="1"/>
  <c r="V5483" i="1"/>
  <c r="U5483" i="1"/>
  <c r="T5483" i="1"/>
  <c r="W5482" i="1"/>
  <c r="V5482" i="1"/>
  <c r="U5482" i="1"/>
  <c r="T5482" i="1"/>
  <c r="W5481" i="1"/>
  <c r="V5481" i="1"/>
  <c r="U5481" i="1"/>
  <c r="T5481" i="1"/>
  <c r="W5480" i="1"/>
  <c r="V5480" i="1"/>
  <c r="U5480" i="1"/>
  <c r="T5480" i="1"/>
  <c r="W5479" i="1"/>
  <c r="V5479" i="1"/>
  <c r="U5479" i="1"/>
  <c r="T5479" i="1"/>
  <c r="W5478" i="1"/>
  <c r="V5478" i="1"/>
  <c r="U5478" i="1"/>
  <c r="T5478" i="1"/>
  <c r="W5477" i="1"/>
  <c r="V5477" i="1"/>
  <c r="U5477" i="1"/>
  <c r="T5477" i="1"/>
  <c r="W5476" i="1"/>
  <c r="V5476" i="1"/>
  <c r="U5476" i="1"/>
  <c r="T5476" i="1"/>
  <c r="W5475" i="1"/>
  <c r="V5475" i="1"/>
  <c r="U5475" i="1"/>
  <c r="T5475" i="1"/>
  <c r="W5474" i="1"/>
  <c r="V5474" i="1"/>
  <c r="U5474" i="1"/>
  <c r="T5474" i="1"/>
  <c r="W5473" i="1"/>
  <c r="V5473" i="1"/>
  <c r="U5473" i="1"/>
  <c r="T5473" i="1"/>
  <c r="W5472" i="1"/>
  <c r="V5472" i="1"/>
  <c r="U5472" i="1"/>
  <c r="T5472" i="1"/>
  <c r="W5471" i="1"/>
  <c r="V5471" i="1"/>
  <c r="U5471" i="1"/>
  <c r="T5471" i="1"/>
  <c r="W5470" i="1"/>
  <c r="V5470" i="1"/>
  <c r="U5470" i="1"/>
  <c r="T5470" i="1"/>
  <c r="W5469" i="1"/>
  <c r="V5469" i="1"/>
  <c r="U5469" i="1"/>
  <c r="T5469" i="1"/>
  <c r="W5468" i="1"/>
  <c r="V5468" i="1"/>
  <c r="U5468" i="1"/>
  <c r="T5468" i="1"/>
  <c r="W5467" i="1"/>
  <c r="V5467" i="1"/>
  <c r="U5467" i="1"/>
  <c r="T5467" i="1"/>
  <c r="W5466" i="1"/>
  <c r="V5466" i="1"/>
  <c r="U5466" i="1"/>
  <c r="T5466" i="1"/>
  <c r="W5465" i="1"/>
  <c r="V5465" i="1"/>
  <c r="U5465" i="1"/>
  <c r="T5465" i="1"/>
  <c r="W5464" i="1"/>
  <c r="V5464" i="1"/>
  <c r="U5464" i="1"/>
  <c r="T5464" i="1"/>
  <c r="W5463" i="1"/>
  <c r="V5463" i="1"/>
  <c r="U5463" i="1"/>
  <c r="T5463" i="1"/>
  <c r="W5462" i="1"/>
  <c r="V5462" i="1"/>
  <c r="U5462" i="1"/>
  <c r="T5462" i="1"/>
  <c r="W5461" i="1"/>
  <c r="V5461" i="1"/>
  <c r="U5461" i="1"/>
  <c r="T5461" i="1"/>
  <c r="W5460" i="1"/>
  <c r="V5460" i="1"/>
  <c r="U5460" i="1"/>
  <c r="T5460" i="1"/>
  <c r="W5459" i="1"/>
  <c r="V5459" i="1"/>
  <c r="U5459" i="1"/>
  <c r="T5459" i="1"/>
  <c r="W5458" i="1"/>
  <c r="V5458" i="1"/>
  <c r="U5458" i="1"/>
  <c r="T5458" i="1"/>
  <c r="W5457" i="1"/>
  <c r="V5457" i="1"/>
  <c r="U5457" i="1"/>
  <c r="T5457" i="1"/>
  <c r="W5456" i="1"/>
  <c r="V5456" i="1"/>
  <c r="U5456" i="1"/>
  <c r="T5456" i="1"/>
  <c r="W5455" i="1"/>
  <c r="V5455" i="1"/>
  <c r="U5455" i="1"/>
  <c r="T5455" i="1"/>
  <c r="W5454" i="1"/>
  <c r="V5454" i="1"/>
  <c r="U5454" i="1"/>
  <c r="T5454" i="1"/>
  <c r="W5453" i="1"/>
  <c r="V5453" i="1"/>
  <c r="U5453" i="1"/>
  <c r="T5453" i="1"/>
  <c r="W5452" i="1"/>
  <c r="V5452" i="1"/>
  <c r="U5452" i="1"/>
  <c r="T5452" i="1"/>
  <c r="W5451" i="1"/>
  <c r="V5451" i="1"/>
  <c r="U5451" i="1"/>
  <c r="T5451" i="1"/>
  <c r="W5450" i="1"/>
  <c r="V5450" i="1"/>
  <c r="U5450" i="1"/>
  <c r="T5450" i="1"/>
  <c r="W5449" i="1"/>
  <c r="V5449" i="1"/>
  <c r="U5449" i="1"/>
  <c r="T5449" i="1"/>
  <c r="W5448" i="1"/>
  <c r="V5448" i="1"/>
  <c r="U5448" i="1"/>
  <c r="T5448" i="1"/>
  <c r="W5447" i="1"/>
  <c r="V5447" i="1"/>
  <c r="U5447" i="1"/>
  <c r="T5447" i="1"/>
  <c r="W5446" i="1"/>
  <c r="V5446" i="1"/>
  <c r="U5446" i="1"/>
  <c r="T5446" i="1"/>
  <c r="W5445" i="1"/>
  <c r="V5445" i="1"/>
  <c r="U5445" i="1"/>
  <c r="T5445" i="1"/>
  <c r="W5444" i="1"/>
  <c r="V5444" i="1"/>
  <c r="U5444" i="1"/>
  <c r="T5444" i="1"/>
  <c r="W5443" i="1"/>
  <c r="V5443" i="1"/>
  <c r="U5443" i="1"/>
  <c r="T5443" i="1"/>
  <c r="W5442" i="1"/>
  <c r="V5442" i="1"/>
  <c r="U5442" i="1"/>
  <c r="T5442" i="1"/>
  <c r="W5441" i="1"/>
  <c r="V5441" i="1"/>
  <c r="U5441" i="1"/>
  <c r="T5441" i="1"/>
  <c r="W5440" i="1"/>
  <c r="V5440" i="1"/>
  <c r="U5440" i="1"/>
  <c r="T5440" i="1"/>
  <c r="W5439" i="1"/>
  <c r="V5439" i="1"/>
  <c r="U5439" i="1"/>
  <c r="T5439" i="1"/>
  <c r="W5438" i="1"/>
  <c r="V5438" i="1"/>
  <c r="U5438" i="1"/>
  <c r="T5438" i="1"/>
  <c r="W5437" i="1"/>
  <c r="V5437" i="1"/>
  <c r="U5437" i="1"/>
  <c r="T5437" i="1"/>
  <c r="W5436" i="1"/>
  <c r="V5436" i="1"/>
  <c r="U5436" i="1"/>
  <c r="T5436" i="1"/>
  <c r="W5435" i="1"/>
  <c r="V5435" i="1"/>
  <c r="U5435" i="1"/>
  <c r="T5435" i="1"/>
  <c r="W5434" i="1"/>
  <c r="V5434" i="1"/>
  <c r="U5434" i="1"/>
  <c r="T5434" i="1"/>
  <c r="W5433" i="1"/>
  <c r="V5433" i="1"/>
  <c r="U5433" i="1"/>
  <c r="T5433" i="1"/>
  <c r="W5432" i="1"/>
  <c r="V5432" i="1"/>
  <c r="U5432" i="1"/>
  <c r="T5432" i="1"/>
  <c r="W5431" i="1"/>
  <c r="V5431" i="1"/>
  <c r="U5431" i="1"/>
  <c r="T5431" i="1"/>
  <c r="W5430" i="1"/>
  <c r="V5430" i="1"/>
  <c r="U5430" i="1"/>
  <c r="T5430" i="1"/>
  <c r="W5429" i="1"/>
  <c r="V5429" i="1"/>
  <c r="U5429" i="1"/>
  <c r="T5429" i="1"/>
  <c r="W5428" i="1"/>
  <c r="V5428" i="1"/>
  <c r="U5428" i="1"/>
  <c r="T5428" i="1"/>
  <c r="W5427" i="1"/>
  <c r="V5427" i="1"/>
  <c r="U5427" i="1"/>
  <c r="T5427" i="1"/>
  <c r="W5426" i="1"/>
  <c r="V5426" i="1"/>
  <c r="U5426" i="1"/>
  <c r="T5426" i="1"/>
  <c r="W5425" i="1"/>
  <c r="V5425" i="1"/>
  <c r="U5425" i="1"/>
  <c r="T5425" i="1"/>
  <c r="W5424" i="1"/>
  <c r="V5424" i="1"/>
  <c r="U5424" i="1"/>
  <c r="T5424" i="1"/>
  <c r="W5423" i="1"/>
  <c r="V5423" i="1"/>
  <c r="U5423" i="1"/>
  <c r="T5423" i="1"/>
  <c r="W5422" i="1"/>
  <c r="V5422" i="1"/>
  <c r="U5422" i="1"/>
  <c r="T5422" i="1"/>
  <c r="W5421" i="1"/>
  <c r="V5421" i="1"/>
  <c r="U5421" i="1"/>
  <c r="T5421" i="1"/>
  <c r="W5420" i="1"/>
  <c r="V5420" i="1"/>
  <c r="U5420" i="1"/>
  <c r="T5420" i="1"/>
  <c r="W5419" i="1"/>
  <c r="V5419" i="1"/>
  <c r="U5419" i="1"/>
  <c r="T5419" i="1"/>
  <c r="W5418" i="1"/>
  <c r="V5418" i="1"/>
  <c r="U5418" i="1"/>
  <c r="T5418" i="1"/>
  <c r="W5417" i="1"/>
  <c r="V5417" i="1"/>
  <c r="U5417" i="1"/>
  <c r="T5417" i="1"/>
  <c r="W5416" i="1"/>
  <c r="V5416" i="1"/>
  <c r="U5416" i="1"/>
  <c r="T5416" i="1"/>
  <c r="W5415" i="1"/>
  <c r="V5415" i="1"/>
  <c r="U5415" i="1"/>
  <c r="T5415" i="1"/>
  <c r="W5414" i="1"/>
  <c r="V5414" i="1"/>
  <c r="U5414" i="1"/>
  <c r="T5414" i="1"/>
  <c r="W5413" i="1"/>
  <c r="V5413" i="1"/>
  <c r="U5413" i="1"/>
  <c r="T5413" i="1"/>
  <c r="W5412" i="1"/>
  <c r="V5412" i="1"/>
  <c r="U5412" i="1"/>
  <c r="T5412" i="1"/>
  <c r="W5411" i="1"/>
  <c r="V5411" i="1"/>
  <c r="U5411" i="1"/>
  <c r="T5411" i="1"/>
  <c r="W5410" i="1"/>
  <c r="V5410" i="1"/>
  <c r="U5410" i="1"/>
  <c r="T5410" i="1"/>
  <c r="W5409" i="1"/>
  <c r="V5409" i="1"/>
  <c r="U5409" i="1"/>
  <c r="T5409" i="1"/>
  <c r="W5408" i="1"/>
  <c r="V5408" i="1"/>
  <c r="U5408" i="1"/>
  <c r="T5408" i="1"/>
  <c r="W5407" i="1"/>
  <c r="V5407" i="1"/>
  <c r="U5407" i="1"/>
  <c r="T5407" i="1"/>
  <c r="W5406" i="1"/>
  <c r="V5406" i="1"/>
  <c r="U5406" i="1"/>
  <c r="T5406" i="1"/>
  <c r="W5405" i="1"/>
  <c r="V5405" i="1"/>
  <c r="U5405" i="1"/>
  <c r="T5405" i="1"/>
  <c r="W5404" i="1"/>
  <c r="V5404" i="1"/>
  <c r="U5404" i="1"/>
  <c r="T5404" i="1"/>
  <c r="W5403" i="1"/>
  <c r="V5403" i="1"/>
  <c r="U5403" i="1"/>
  <c r="T5403" i="1"/>
  <c r="W5402" i="1"/>
  <c r="V5402" i="1"/>
  <c r="U5402" i="1"/>
  <c r="T5402" i="1"/>
  <c r="W5401" i="1"/>
  <c r="V5401" i="1"/>
  <c r="U5401" i="1"/>
  <c r="T5401" i="1"/>
  <c r="W5400" i="1"/>
  <c r="V5400" i="1"/>
  <c r="U5400" i="1"/>
  <c r="T5400" i="1"/>
  <c r="W5399" i="1"/>
  <c r="V5399" i="1"/>
  <c r="U5399" i="1"/>
  <c r="T5399" i="1"/>
  <c r="W5398" i="1"/>
  <c r="V5398" i="1"/>
  <c r="U5398" i="1"/>
  <c r="T5398" i="1"/>
  <c r="W5397" i="1"/>
  <c r="V5397" i="1"/>
  <c r="U5397" i="1"/>
  <c r="T5397" i="1"/>
  <c r="W5396" i="1"/>
  <c r="V5396" i="1"/>
  <c r="U5396" i="1"/>
  <c r="T5396" i="1"/>
  <c r="W5395" i="1"/>
  <c r="V5395" i="1"/>
  <c r="U5395" i="1"/>
  <c r="T5395" i="1"/>
  <c r="W5394" i="1"/>
  <c r="V5394" i="1"/>
  <c r="U5394" i="1"/>
  <c r="T5394" i="1"/>
  <c r="W5393" i="1"/>
  <c r="V5393" i="1"/>
  <c r="U5393" i="1"/>
  <c r="T5393" i="1"/>
  <c r="W5392" i="1"/>
  <c r="V5392" i="1"/>
  <c r="U5392" i="1"/>
  <c r="T5392" i="1"/>
  <c r="W5391" i="1"/>
  <c r="V5391" i="1"/>
  <c r="U5391" i="1"/>
  <c r="T5391" i="1"/>
  <c r="W5390" i="1"/>
  <c r="V5390" i="1"/>
  <c r="U5390" i="1"/>
  <c r="T5390" i="1"/>
  <c r="W5389" i="1"/>
  <c r="V5389" i="1"/>
  <c r="U5389" i="1"/>
  <c r="T5389" i="1"/>
  <c r="W5388" i="1"/>
  <c r="V5388" i="1"/>
  <c r="U5388" i="1"/>
  <c r="T5388" i="1"/>
  <c r="W5387" i="1"/>
  <c r="V5387" i="1"/>
  <c r="U5387" i="1"/>
  <c r="T5387" i="1"/>
  <c r="W5386" i="1"/>
  <c r="V5386" i="1"/>
  <c r="U5386" i="1"/>
  <c r="T5386" i="1"/>
  <c r="W5385" i="1"/>
  <c r="V5385" i="1"/>
  <c r="U5385" i="1"/>
  <c r="T5385" i="1"/>
  <c r="W5384" i="1"/>
  <c r="V5384" i="1"/>
  <c r="U5384" i="1"/>
  <c r="T5384" i="1"/>
  <c r="W5383" i="1"/>
  <c r="V5383" i="1"/>
  <c r="U5383" i="1"/>
  <c r="T5383" i="1"/>
  <c r="W5382" i="1"/>
  <c r="V5382" i="1"/>
  <c r="U5382" i="1"/>
  <c r="T5382" i="1"/>
  <c r="W5381" i="1"/>
  <c r="V5381" i="1"/>
  <c r="U5381" i="1"/>
  <c r="T5381" i="1"/>
  <c r="W5380" i="1"/>
  <c r="V5380" i="1"/>
  <c r="U5380" i="1"/>
  <c r="T5380" i="1"/>
  <c r="W5379" i="1"/>
  <c r="V5379" i="1"/>
  <c r="U5379" i="1"/>
  <c r="T5379" i="1"/>
  <c r="W5378" i="1"/>
  <c r="V5378" i="1"/>
  <c r="U5378" i="1"/>
  <c r="T5378" i="1"/>
  <c r="W5377" i="1"/>
  <c r="V5377" i="1"/>
  <c r="U5377" i="1"/>
  <c r="T5377" i="1"/>
  <c r="W5376" i="1"/>
  <c r="V5376" i="1"/>
  <c r="U5376" i="1"/>
  <c r="T5376" i="1"/>
  <c r="W5375" i="1"/>
  <c r="V5375" i="1"/>
  <c r="U5375" i="1"/>
  <c r="T5375" i="1"/>
  <c r="W5374" i="1"/>
  <c r="V5374" i="1"/>
  <c r="U5374" i="1"/>
  <c r="T5374" i="1"/>
  <c r="W5373" i="1"/>
  <c r="V5373" i="1"/>
  <c r="U5373" i="1"/>
  <c r="T5373" i="1"/>
  <c r="W5372" i="1"/>
  <c r="V5372" i="1"/>
  <c r="U5372" i="1"/>
  <c r="T5372" i="1"/>
  <c r="W5371" i="1"/>
  <c r="V5371" i="1"/>
  <c r="U5371" i="1"/>
  <c r="T5371" i="1"/>
  <c r="W5370" i="1"/>
  <c r="V5370" i="1"/>
  <c r="U5370" i="1"/>
  <c r="T5370" i="1"/>
  <c r="W5369" i="1"/>
  <c r="V5369" i="1"/>
  <c r="U5369" i="1"/>
  <c r="T5369" i="1"/>
  <c r="W5368" i="1"/>
  <c r="V5368" i="1"/>
  <c r="U5368" i="1"/>
  <c r="T5368" i="1"/>
  <c r="W5367" i="1"/>
  <c r="V5367" i="1"/>
  <c r="U5367" i="1"/>
  <c r="T5367" i="1"/>
  <c r="W5366" i="1"/>
  <c r="V5366" i="1"/>
  <c r="U5366" i="1"/>
  <c r="T5366" i="1"/>
  <c r="W5365" i="1"/>
  <c r="V5365" i="1"/>
  <c r="U5365" i="1"/>
  <c r="T5365" i="1"/>
  <c r="W5364" i="1"/>
  <c r="V5364" i="1"/>
  <c r="U5364" i="1"/>
  <c r="T5364" i="1"/>
  <c r="W5363" i="1"/>
  <c r="V5363" i="1"/>
  <c r="U5363" i="1"/>
  <c r="T5363" i="1"/>
  <c r="W5362" i="1"/>
  <c r="V5362" i="1"/>
  <c r="U5362" i="1"/>
  <c r="T5362" i="1"/>
  <c r="W5361" i="1"/>
  <c r="V5361" i="1"/>
  <c r="U5361" i="1"/>
  <c r="T5361" i="1"/>
  <c r="W5360" i="1"/>
  <c r="V5360" i="1"/>
  <c r="U5360" i="1"/>
  <c r="T5360" i="1"/>
  <c r="W5359" i="1"/>
  <c r="V5359" i="1"/>
  <c r="U5359" i="1"/>
  <c r="T5359" i="1"/>
  <c r="W5358" i="1"/>
  <c r="V5358" i="1"/>
  <c r="U5358" i="1"/>
  <c r="T5358" i="1"/>
  <c r="W5357" i="1"/>
  <c r="V5357" i="1"/>
  <c r="U5357" i="1"/>
  <c r="T5357" i="1"/>
  <c r="W5356" i="1"/>
  <c r="V5356" i="1"/>
  <c r="U5356" i="1"/>
  <c r="T5356" i="1"/>
  <c r="W5355" i="1"/>
  <c r="V5355" i="1"/>
  <c r="U5355" i="1"/>
  <c r="T5355" i="1"/>
  <c r="W5354" i="1"/>
  <c r="V5354" i="1"/>
  <c r="U5354" i="1"/>
  <c r="T5354" i="1"/>
  <c r="W5353" i="1"/>
  <c r="V5353" i="1"/>
  <c r="U5353" i="1"/>
  <c r="T5353" i="1"/>
  <c r="W5352" i="1"/>
  <c r="V5352" i="1"/>
  <c r="U5352" i="1"/>
  <c r="T5352" i="1"/>
  <c r="W5351" i="1"/>
  <c r="V5351" i="1"/>
  <c r="U5351" i="1"/>
  <c r="T5351" i="1"/>
  <c r="W5350" i="1"/>
  <c r="V5350" i="1"/>
  <c r="U5350" i="1"/>
  <c r="T5350" i="1"/>
  <c r="W5349" i="1"/>
  <c r="V5349" i="1"/>
  <c r="U5349" i="1"/>
  <c r="T5349" i="1"/>
  <c r="W5348" i="1"/>
  <c r="V5348" i="1"/>
  <c r="U5348" i="1"/>
  <c r="T5348" i="1"/>
  <c r="W5347" i="1"/>
  <c r="V5347" i="1"/>
  <c r="U5347" i="1"/>
  <c r="T5347" i="1"/>
  <c r="W5346" i="1"/>
  <c r="V5346" i="1"/>
  <c r="U5346" i="1"/>
  <c r="T5346" i="1"/>
  <c r="W5345" i="1"/>
  <c r="V5345" i="1"/>
  <c r="U5345" i="1"/>
  <c r="T5345" i="1"/>
  <c r="W5344" i="1"/>
  <c r="V5344" i="1"/>
  <c r="U5344" i="1"/>
  <c r="T5344" i="1"/>
  <c r="W5343" i="1"/>
  <c r="V5343" i="1"/>
  <c r="U5343" i="1"/>
  <c r="T5343" i="1"/>
  <c r="W5342" i="1"/>
  <c r="V5342" i="1"/>
  <c r="U5342" i="1"/>
  <c r="T5342" i="1"/>
  <c r="W5341" i="1"/>
  <c r="V5341" i="1"/>
  <c r="U5341" i="1"/>
  <c r="T5341" i="1"/>
  <c r="W5340" i="1"/>
  <c r="V5340" i="1"/>
  <c r="U5340" i="1"/>
  <c r="T5340" i="1"/>
  <c r="W5339" i="1"/>
  <c r="V5339" i="1"/>
  <c r="U5339" i="1"/>
  <c r="T5339" i="1"/>
  <c r="W5338" i="1"/>
  <c r="V5338" i="1"/>
  <c r="U5338" i="1"/>
  <c r="T5338" i="1"/>
  <c r="W5337" i="1"/>
  <c r="V5337" i="1"/>
  <c r="U5337" i="1"/>
  <c r="T5337" i="1"/>
  <c r="W5336" i="1"/>
  <c r="V5336" i="1"/>
  <c r="U5336" i="1"/>
  <c r="T5336" i="1"/>
  <c r="W5335" i="1"/>
  <c r="V5335" i="1"/>
  <c r="U5335" i="1"/>
  <c r="T5335" i="1"/>
  <c r="W5334" i="1"/>
  <c r="V5334" i="1"/>
  <c r="U5334" i="1"/>
  <c r="T5334" i="1"/>
  <c r="W5333" i="1"/>
  <c r="V5333" i="1"/>
  <c r="U5333" i="1"/>
  <c r="T5333" i="1"/>
  <c r="W5332" i="1"/>
  <c r="V5332" i="1"/>
  <c r="U5332" i="1"/>
  <c r="T5332" i="1"/>
  <c r="W5331" i="1"/>
  <c r="V5331" i="1"/>
  <c r="U5331" i="1"/>
  <c r="T5331" i="1"/>
  <c r="W5330" i="1"/>
  <c r="V5330" i="1"/>
  <c r="U5330" i="1"/>
  <c r="T5330" i="1"/>
  <c r="W5329" i="1"/>
  <c r="V5329" i="1"/>
  <c r="U5329" i="1"/>
  <c r="T5329" i="1"/>
  <c r="W5328" i="1"/>
  <c r="V5328" i="1"/>
  <c r="U5328" i="1"/>
  <c r="T5328" i="1"/>
  <c r="W5327" i="1"/>
  <c r="V5327" i="1"/>
  <c r="U5327" i="1"/>
  <c r="T5327" i="1"/>
  <c r="W5326" i="1"/>
  <c r="V5326" i="1"/>
  <c r="U5326" i="1"/>
  <c r="T5326" i="1"/>
  <c r="W5325" i="1"/>
  <c r="V5325" i="1"/>
  <c r="U5325" i="1"/>
  <c r="T5325" i="1"/>
  <c r="W5324" i="1"/>
  <c r="V5324" i="1"/>
  <c r="U5324" i="1"/>
  <c r="T5324" i="1"/>
  <c r="W5323" i="1"/>
  <c r="V5323" i="1"/>
  <c r="U5323" i="1"/>
  <c r="T5323" i="1"/>
  <c r="W5322" i="1"/>
  <c r="V5322" i="1"/>
  <c r="U5322" i="1"/>
  <c r="T5322" i="1"/>
  <c r="W5321" i="1"/>
  <c r="V5321" i="1"/>
  <c r="U5321" i="1"/>
  <c r="T5321" i="1"/>
  <c r="W5320" i="1"/>
  <c r="V5320" i="1"/>
  <c r="U5320" i="1"/>
  <c r="T5320" i="1"/>
  <c r="W5319" i="1"/>
  <c r="V5319" i="1"/>
  <c r="U5319" i="1"/>
  <c r="T5319" i="1"/>
  <c r="W5318" i="1"/>
  <c r="V5318" i="1"/>
  <c r="U5318" i="1"/>
  <c r="T5318" i="1"/>
  <c r="W5317" i="1"/>
  <c r="V5317" i="1"/>
  <c r="U5317" i="1"/>
  <c r="T5317" i="1"/>
  <c r="W5316" i="1"/>
  <c r="V5316" i="1"/>
  <c r="U5316" i="1"/>
  <c r="T5316" i="1"/>
  <c r="W5315" i="1"/>
  <c r="V5315" i="1"/>
  <c r="U5315" i="1"/>
  <c r="T5315" i="1"/>
  <c r="W5314" i="1"/>
  <c r="V5314" i="1"/>
  <c r="U5314" i="1"/>
  <c r="T5314" i="1"/>
  <c r="W5313" i="1"/>
  <c r="V5313" i="1"/>
  <c r="U5313" i="1"/>
  <c r="T5313" i="1"/>
  <c r="W5312" i="1"/>
  <c r="V5312" i="1"/>
  <c r="U5312" i="1"/>
  <c r="T5312" i="1"/>
  <c r="W5311" i="1"/>
  <c r="V5311" i="1"/>
  <c r="U5311" i="1"/>
  <c r="T5311" i="1"/>
  <c r="W5310" i="1"/>
  <c r="V5310" i="1"/>
  <c r="U5310" i="1"/>
  <c r="T5310" i="1"/>
  <c r="W5309" i="1"/>
  <c r="V5309" i="1"/>
  <c r="U5309" i="1"/>
  <c r="T5309" i="1"/>
  <c r="W5308" i="1"/>
  <c r="V5308" i="1"/>
  <c r="U5308" i="1"/>
  <c r="T5308" i="1"/>
  <c r="W5307" i="1"/>
  <c r="V5307" i="1"/>
  <c r="U5307" i="1"/>
  <c r="T5307" i="1"/>
  <c r="W5306" i="1"/>
  <c r="V5306" i="1"/>
  <c r="U5306" i="1"/>
  <c r="T5306" i="1"/>
  <c r="W5305" i="1"/>
  <c r="V5305" i="1"/>
  <c r="U5305" i="1"/>
  <c r="T5305" i="1"/>
  <c r="W5304" i="1"/>
  <c r="V5304" i="1"/>
  <c r="U5304" i="1"/>
  <c r="T5304" i="1"/>
  <c r="W5303" i="1"/>
  <c r="V5303" i="1"/>
  <c r="U5303" i="1"/>
  <c r="T5303" i="1"/>
  <c r="W5302" i="1"/>
  <c r="V5302" i="1"/>
  <c r="U5302" i="1"/>
  <c r="T5302" i="1"/>
  <c r="W5301" i="1"/>
  <c r="V5301" i="1"/>
  <c r="U5301" i="1"/>
  <c r="T5301" i="1"/>
  <c r="W5300" i="1"/>
  <c r="V5300" i="1"/>
  <c r="U5300" i="1"/>
  <c r="T5300" i="1"/>
  <c r="W5299" i="1"/>
  <c r="V5299" i="1"/>
  <c r="U5299" i="1"/>
  <c r="T5299" i="1"/>
  <c r="W5298" i="1"/>
  <c r="V5298" i="1"/>
  <c r="U5298" i="1"/>
  <c r="T5298" i="1"/>
  <c r="W5297" i="1"/>
  <c r="V5297" i="1"/>
  <c r="U5297" i="1"/>
  <c r="T5297" i="1"/>
  <c r="W5296" i="1"/>
  <c r="V5296" i="1"/>
  <c r="U5296" i="1"/>
  <c r="T5296" i="1"/>
  <c r="W5295" i="1"/>
  <c r="V5295" i="1"/>
  <c r="U5295" i="1"/>
  <c r="T5295" i="1"/>
  <c r="W5294" i="1"/>
  <c r="V5294" i="1"/>
  <c r="U5294" i="1"/>
  <c r="T5294" i="1"/>
  <c r="W5293" i="1"/>
  <c r="V5293" i="1"/>
  <c r="U5293" i="1"/>
  <c r="T5293" i="1"/>
  <c r="W5292" i="1"/>
  <c r="V5292" i="1"/>
  <c r="U5292" i="1"/>
  <c r="T5292" i="1"/>
  <c r="W5291" i="1"/>
  <c r="V5291" i="1"/>
  <c r="U5291" i="1"/>
  <c r="T5291" i="1"/>
  <c r="W5290" i="1"/>
  <c r="V5290" i="1"/>
  <c r="U5290" i="1"/>
  <c r="T5290" i="1"/>
  <c r="W5289" i="1"/>
  <c r="V5289" i="1"/>
  <c r="U5289" i="1"/>
  <c r="T5289" i="1"/>
  <c r="W5288" i="1"/>
  <c r="V5288" i="1"/>
  <c r="U5288" i="1"/>
  <c r="T5288" i="1"/>
  <c r="W5287" i="1"/>
  <c r="V5287" i="1"/>
  <c r="U5287" i="1"/>
  <c r="T5287" i="1"/>
  <c r="W5286" i="1"/>
  <c r="V5286" i="1"/>
  <c r="U5286" i="1"/>
  <c r="T5286" i="1"/>
  <c r="W5285" i="1"/>
  <c r="V5285" i="1"/>
  <c r="U5285" i="1"/>
  <c r="T5285" i="1"/>
  <c r="W5284" i="1"/>
  <c r="V5284" i="1"/>
  <c r="U5284" i="1"/>
  <c r="T5284" i="1"/>
  <c r="W5283" i="1"/>
  <c r="V5283" i="1"/>
  <c r="U5283" i="1"/>
  <c r="T5283" i="1"/>
  <c r="W5282" i="1"/>
  <c r="V5282" i="1"/>
  <c r="U5282" i="1"/>
  <c r="T5282" i="1"/>
  <c r="W5281" i="1"/>
  <c r="V5281" i="1"/>
  <c r="U5281" i="1"/>
  <c r="T5281" i="1"/>
  <c r="W5280" i="1"/>
  <c r="V5280" i="1"/>
  <c r="U5280" i="1"/>
  <c r="T5280" i="1"/>
  <c r="W5279" i="1"/>
  <c r="V5279" i="1"/>
  <c r="U5279" i="1"/>
  <c r="T5279" i="1"/>
  <c r="W5278" i="1"/>
  <c r="V5278" i="1"/>
  <c r="U5278" i="1"/>
  <c r="T5278" i="1"/>
  <c r="W5277" i="1"/>
  <c r="V5277" i="1"/>
  <c r="U5277" i="1"/>
  <c r="T5277" i="1"/>
  <c r="W5276" i="1"/>
  <c r="V5276" i="1"/>
  <c r="U5276" i="1"/>
  <c r="T5276" i="1"/>
  <c r="W5275" i="1"/>
  <c r="V5275" i="1"/>
  <c r="U5275" i="1"/>
  <c r="T5275" i="1"/>
  <c r="W5274" i="1"/>
  <c r="V5274" i="1"/>
  <c r="U5274" i="1"/>
  <c r="T5274" i="1"/>
  <c r="W5273" i="1"/>
  <c r="V5273" i="1"/>
  <c r="U5273" i="1"/>
  <c r="T5273" i="1"/>
  <c r="W5272" i="1"/>
  <c r="V5272" i="1"/>
  <c r="U5272" i="1"/>
  <c r="T5272" i="1"/>
  <c r="W5271" i="1"/>
  <c r="V5271" i="1"/>
  <c r="U5271" i="1"/>
  <c r="T5271" i="1"/>
  <c r="W5270" i="1"/>
  <c r="V5270" i="1"/>
  <c r="U5270" i="1"/>
  <c r="T5270" i="1"/>
  <c r="W5269" i="1"/>
  <c r="V5269" i="1"/>
  <c r="U5269" i="1"/>
  <c r="T5269" i="1"/>
  <c r="W5268" i="1"/>
  <c r="V5268" i="1"/>
  <c r="U5268" i="1"/>
  <c r="T5268" i="1"/>
  <c r="W5267" i="1"/>
  <c r="V5267" i="1"/>
  <c r="U5267" i="1"/>
  <c r="T5267" i="1"/>
  <c r="W5266" i="1"/>
  <c r="V5266" i="1"/>
  <c r="U5266" i="1"/>
  <c r="T5266" i="1"/>
  <c r="W5265" i="1"/>
  <c r="V5265" i="1"/>
  <c r="U5265" i="1"/>
  <c r="T5265" i="1"/>
  <c r="W5264" i="1"/>
  <c r="V5264" i="1"/>
  <c r="U5264" i="1"/>
  <c r="T5264" i="1"/>
  <c r="W5263" i="1"/>
  <c r="V5263" i="1"/>
  <c r="U5263" i="1"/>
  <c r="T5263" i="1"/>
  <c r="W5262" i="1"/>
  <c r="V5262" i="1"/>
  <c r="U5262" i="1"/>
  <c r="T5262" i="1"/>
  <c r="W5261" i="1"/>
  <c r="V5261" i="1"/>
  <c r="U5261" i="1"/>
  <c r="T5261" i="1"/>
  <c r="W5260" i="1"/>
  <c r="V5260" i="1"/>
  <c r="U5260" i="1"/>
  <c r="T5260" i="1"/>
  <c r="W5259" i="1"/>
  <c r="V5259" i="1"/>
  <c r="U5259" i="1"/>
  <c r="T5259" i="1"/>
  <c r="W5258" i="1"/>
  <c r="V5258" i="1"/>
  <c r="U5258" i="1"/>
  <c r="T5258" i="1"/>
  <c r="W5257" i="1"/>
  <c r="V5257" i="1"/>
  <c r="U5257" i="1"/>
  <c r="T5257" i="1"/>
  <c r="W5256" i="1"/>
  <c r="V5256" i="1"/>
  <c r="U5256" i="1"/>
  <c r="T5256" i="1"/>
  <c r="W5255" i="1"/>
  <c r="V5255" i="1"/>
  <c r="U5255" i="1"/>
  <c r="T5255" i="1"/>
  <c r="W5254" i="1"/>
  <c r="V5254" i="1"/>
  <c r="U5254" i="1"/>
  <c r="T5254" i="1"/>
  <c r="W5253" i="1"/>
  <c r="V5253" i="1"/>
  <c r="U5253" i="1"/>
  <c r="T5253" i="1"/>
  <c r="W5252" i="1"/>
  <c r="V5252" i="1"/>
  <c r="U5252" i="1"/>
  <c r="T5252" i="1"/>
  <c r="W5251" i="1"/>
  <c r="V5251" i="1"/>
  <c r="U5251" i="1"/>
  <c r="T5251" i="1"/>
  <c r="W5250" i="1"/>
  <c r="V5250" i="1"/>
  <c r="U5250" i="1"/>
  <c r="T5250" i="1"/>
  <c r="W5249" i="1"/>
  <c r="V5249" i="1"/>
  <c r="U5249" i="1"/>
  <c r="T5249" i="1"/>
  <c r="W5248" i="1"/>
  <c r="V5248" i="1"/>
  <c r="U5248" i="1"/>
  <c r="T5248" i="1"/>
  <c r="W5247" i="1"/>
  <c r="V5247" i="1"/>
  <c r="U5247" i="1"/>
  <c r="T5247" i="1"/>
  <c r="W5246" i="1"/>
  <c r="V5246" i="1"/>
  <c r="U5246" i="1"/>
  <c r="T5246" i="1"/>
  <c r="W5245" i="1"/>
  <c r="V5245" i="1"/>
  <c r="U5245" i="1"/>
  <c r="T5245" i="1"/>
  <c r="W5244" i="1"/>
  <c r="V5244" i="1"/>
  <c r="U5244" i="1"/>
  <c r="T5244" i="1"/>
  <c r="W5243" i="1"/>
  <c r="V5243" i="1"/>
  <c r="U5243" i="1"/>
  <c r="T5243" i="1"/>
  <c r="W5242" i="1"/>
  <c r="V5242" i="1"/>
  <c r="U5242" i="1"/>
  <c r="T5242" i="1"/>
  <c r="W5241" i="1"/>
  <c r="V5241" i="1"/>
  <c r="U5241" i="1"/>
  <c r="T5241" i="1"/>
  <c r="W5240" i="1"/>
  <c r="V5240" i="1"/>
  <c r="U5240" i="1"/>
  <c r="T5240" i="1"/>
  <c r="W5239" i="1"/>
  <c r="V5239" i="1"/>
  <c r="U5239" i="1"/>
  <c r="T5239" i="1"/>
  <c r="W5238" i="1"/>
  <c r="V5238" i="1"/>
  <c r="U5238" i="1"/>
  <c r="T5238" i="1"/>
  <c r="W5237" i="1"/>
  <c r="V5237" i="1"/>
  <c r="U5237" i="1"/>
  <c r="T5237" i="1"/>
  <c r="W5236" i="1"/>
  <c r="V5236" i="1"/>
  <c r="U5236" i="1"/>
  <c r="T5236" i="1"/>
  <c r="W5235" i="1"/>
  <c r="V5235" i="1"/>
  <c r="U5235" i="1"/>
  <c r="T5235" i="1"/>
  <c r="W5234" i="1"/>
  <c r="V5234" i="1"/>
  <c r="U5234" i="1"/>
  <c r="T5234" i="1"/>
  <c r="W5233" i="1"/>
  <c r="V5233" i="1"/>
  <c r="U5233" i="1"/>
  <c r="T5233" i="1"/>
  <c r="W5232" i="1"/>
  <c r="V5232" i="1"/>
  <c r="U5232" i="1"/>
  <c r="T5232" i="1"/>
  <c r="W5231" i="1"/>
  <c r="V5231" i="1"/>
  <c r="U5231" i="1"/>
  <c r="T5231" i="1"/>
  <c r="W5230" i="1"/>
  <c r="V5230" i="1"/>
  <c r="U5230" i="1"/>
  <c r="T5230" i="1"/>
  <c r="W5229" i="1"/>
  <c r="V5229" i="1"/>
  <c r="U5229" i="1"/>
  <c r="T5229" i="1"/>
  <c r="W5228" i="1"/>
  <c r="V5228" i="1"/>
  <c r="U5228" i="1"/>
  <c r="T5228" i="1"/>
  <c r="W5227" i="1"/>
  <c r="V5227" i="1"/>
  <c r="U5227" i="1"/>
  <c r="T5227" i="1"/>
  <c r="W5226" i="1"/>
  <c r="V5226" i="1"/>
  <c r="U5226" i="1"/>
  <c r="T5226" i="1"/>
  <c r="W5225" i="1"/>
  <c r="V5225" i="1"/>
  <c r="U5225" i="1"/>
  <c r="T5225" i="1"/>
  <c r="W5224" i="1"/>
  <c r="V5224" i="1"/>
  <c r="U5224" i="1"/>
  <c r="T5224" i="1"/>
  <c r="W5223" i="1"/>
  <c r="V5223" i="1"/>
  <c r="U5223" i="1"/>
  <c r="T5223" i="1"/>
  <c r="W5222" i="1"/>
  <c r="V5222" i="1"/>
  <c r="U5222" i="1"/>
  <c r="T5222" i="1"/>
  <c r="W5221" i="1"/>
  <c r="V5221" i="1"/>
  <c r="U5221" i="1"/>
  <c r="T5221" i="1"/>
  <c r="W5220" i="1"/>
  <c r="V5220" i="1"/>
  <c r="U5220" i="1"/>
  <c r="T5220" i="1"/>
  <c r="W5219" i="1"/>
  <c r="V5219" i="1"/>
  <c r="U5219" i="1"/>
  <c r="T5219" i="1"/>
  <c r="W5218" i="1"/>
  <c r="V5218" i="1"/>
  <c r="U5218" i="1"/>
  <c r="T5218" i="1"/>
  <c r="W5217" i="1"/>
  <c r="V5217" i="1"/>
  <c r="U5217" i="1"/>
  <c r="T5217" i="1"/>
  <c r="W5216" i="1"/>
  <c r="V5216" i="1"/>
  <c r="U5216" i="1"/>
  <c r="T5216" i="1"/>
  <c r="W5215" i="1"/>
  <c r="V5215" i="1"/>
  <c r="U5215" i="1"/>
  <c r="T5215" i="1"/>
  <c r="W5214" i="1"/>
  <c r="V5214" i="1"/>
  <c r="U5214" i="1"/>
  <c r="T5214" i="1"/>
  <c r="W5213" i="1"/>
  <c r="V5213" i="1"/>
  <c r="U5213" i="1"/>
  <c r="T5213" i="1"/>
  <c r="W5212" i="1"/>
  <c r="V5212" i="1"/>
  <c r="U5212" i="1"/>
  <c r="T5212" i="1"/>
  <c r="W5211" i="1"/>
  <c r="V5211" i="1"/>
  <c r="U5211" i="1"/>
  <c r="T5211" i="1"/>
  <c r="W5210" i="1"/>
  <c r="V5210" i="1"/>
  <c r="U5210" i="1"/>
  <c r="T5210" i="1"/>
  <c r="W5209" i="1"/>
  <c r="V5209" i="1"/>
  <c r="U5209" i="1"/>
  <c r="T5209" i="1"/>
  <c r="W5208" i="1"/>
  <c r="V5208" i="1"/>
  <c r="U5208" i="1"/>
  <c r="T5208" i="1"/>
  <c r="W5207" i="1"/>
  <c r="V5207" i="1"/>
  <c r="U5207" i="1"/>
  <c r="T5207" i="1"/>
  <c r="W5206" i="1"/>
  <c r="V5206" i="1"/>
  <c r="U5206" i="1"/>
  <c r="T5206" i="1"/>
  <c r="W5205" i="1"/>
  <c r="V5205" i="1"/>
  <c r="U5205" i="1"/>
  <c r="T5205" i="1"/>
  <c r="W5204" i="1"/>
  <c r="V5204" i="1"/>
  <c r="U5204" i="1"/>
  <c r="T5204" i="1"/>
  <c r="W5203" i="1"/>
  <c r="V5203" i="1"/>
  <c r="U5203" i="1"/>
  <c r="T5203" i="1"/>
  <c r="W5202" i="1"/>
  <c r="V5202" i="1"/>
  <c r="U5202" i="1"/>
  <c r="T5202" i="1"/>
  <c r="W5201" i="1"/>
  <c r="V5201" i="1"/>
  <c r="U5201" i="1"/>
  <c r="T5201" i="1"/>
  <c r="W5200" i="1"/>
  <c r="V5200" i="1"/>
  <c r="U5200" i="1"/>
  <c r="T5200" i="1"/>
  <c r="W5199" i="1"/>
  <c r="V5199" i="1"/>
  <c r="U5199" i="1"/>
  <c r="T5199" i="1"/>
  <c r="W5198" i="1"/>
  <c r="V5198" i="1"/>
  <c r="U5198" i="1"/>
  <c r="T5198" i="1"/>
  <c r="W5197" i="1"/>
  <c r="V5197" i="1"/>
  <c r="U5197" i="1"/>
  <c r="T5197" i="1"/>
  <c r="W5196" i="1"/>
  <c r="V5196" i="1"/>
  <c r="U5196" i="1"/>
  <c r="T5196" i="1"/>
  <c r="W5195" i="1"/>
  <c r="V5195" i="1"/>
  <c r="U5195" i="1"/>
  <c r="T5195" i="1"/>
  <c r="W5194" i="1"/>
  <c r="V5194" i="1"/>
  <c r="U5194" i="1"/>
  <c r="T5194" i="1"/>
  <c r="W5193" i="1"/>
  <c r="V5193" i="1"/>
  <c r="U5193" i="1"/>
  <c r="T5193" i="1"/>
  <c r="W5192" i="1"/>
  <c r="V5192" i="1"/>
  <c r="U5192" i="1"/>
  <c r="T5192" i="1"/>
  <c r="W5191" i="1"/>
  <c r="V5191" i="1"/>
  <c r="U5191" i="1"/>
  <c r="T5191" i="1"/>
  <c r="W5190" i="1"/>
  <c r="V5190" i="1"/>
  <c r="U5190" i="1"/>
  <c r="T5190" i="1"/>
  <c r="W5189" i="1"/>
  <c r="V5189" i="1"/>
  <c r="U5189" i="1"/>
  <c r="T5189" i="1"/>
  <c r="W5188" i="1"/>
  <c r="V5188" i="1"/>
  <c r="U5188" i="1"/>
  <c r="T5188" i="1"/>
  <c r="W5187" i="1"/>
  <c r="V5187" i="1"/>
  <c r="U5187" i="1"/>
  <c r="T5187" i="1"/>
  <c r="W5186" i="1"/>
  <c r="V5186" i="1"/>
  <c r="U5186" i="1"/>
  <c r="T5186" i="1"/>
  <c r="W5185" i="1"/>
  <c r="V5185" i="1"/>
  <c r="U5185" i="1"/>
  <c r="T5185" i="1"/>
  <c r="W5184" i="1"/>
  <c r="V5184" i="1"/>
  <c r="U5184" i="1"/>
  <c r="T5184" i="1"/>
  <c r="W5183" i="1"/>
  <c r="V5183" i="1"/>
  <c r="U5183" i="1"/>
  <c r="T5183" i="1"/>
  <c r="W5182" i="1"/>
  <c r="V5182" i="1"/>
  <c r="U5182" i="1"/>
  <c r="T5182" i="1"/>
  <c r="W5181" i="1"/>
  <c r="V5181" i="1"/>
  <c r="U5181" i="1"/>
  <c r="T5181" i="1"/>
  <c r="W5180" i="1"/>
  <c r="V5180" i="1"/>
  <c r="U5180" i="1"/>
  <c r="T5180" i="1"/>
  <c r="W5179" i="1"/>
  <c r="V5179" i="1"/>
  <c r="U5179" i="1"/>
  <c r="T5179" i="1"/>
  <c r="W5178" i="1"/>
  <c r="V5178" i="1"/>
  <c r="U5178" i="1"/>
  <c r="T5178" i="1"/>
  <c r="W5177" i="1"/>
  <c r="V5177" i="1"/>
  <c r="U5177" i="1"/>
  <c r="T5177" i="1"/>
  <c r="W5176" i="1"/>
  <c r="V5176" i="1"/>
  <c r="U5176" i="1"/>
  <c r="T5176" i="1"/>
  <c r="W5175" i="1"/>
  <c r="V5175" i="1"/>
  <c r="U5175" i="1"/>
  <c r="T5175" i="1"/>
  <c r="W5174" i="1"/>
  <c r="V5174" i="1"/>
  <c r="U5174" i="1"/>
  <c r="T5174" i="1"/>
  <c r="W5173" i="1"/>
  <c r="V5173" i="1"/>
  <c r="U5173" i="1"/>
  <c r="T5173" i="1"/>
  <c r="W5172" i="1"/>
  <c r="V5172" i="1"/>
  <c r="U5172" i="1"/>
  <c r="T5172" i="1"/>
  <c r="W5171" i="1"/>
  <c r="V5171" i="1"/>
  <c r="U5171" i="1"/>
  <c r="T5171" i="1"/>
  <c r="W5170" i="1"/>
  <c r="V5170" i="1"/>
  <c r="U5170" i="1"/>
  <c r="T5170" i="1"/>
  <c r="W5169" i="1"/>
  <c r="V5169" i="1"/>
  <c r="U5169" i="1"/>
  <c r="T5169" i="1"/>
  <c r="W5168" i="1"/>
  <c r="V5168" i="1"/>
  <c r="U5168" i="1"/>
  <c r="T5168" i="1"/>
  <c r="W5167" i="1"/>
  <c r="V5167" i="1"/>
  <c r="U5167" i="1"/>
  <c r="T5167" i="1"/>
  <c r="W5166" i="1"/>
  <c r="V5166" i="1"/>
  <c r="U5166" i="1"/>
  <c r="T5166" i="1"/>
  <c r="W5165" i="1"/>
  <c r="V5165" i="1"/>
  <c r="U5165" i="1"/>
  <c r="T5165" i="1"/>
  <c r="W5164" i="1"/>
  <c r="V5164" i="1"/>
  <c r="U5164" i="1"/>
  <c r="T5164" i="1"/>
  <c r="W5163" i="1"/>
  <c r="V5163" i="1"/>
  <c r="U5163" i="1"/>
  <c r="T5163" i="1"/>
  <c r="W5162" i="1"/>
  <c r="V5162" i="1"/>
  <c r="U5162" i="1"/>
  <c r="T5162" i="1"/>
  <c r="W5161" i="1"/>
  <c r="V5161" i="1"/>
  <c r="U5161" i="1"/>
  <c r="T5161" i="1"/>
  <c r="W5160" i="1"/>
  <c r="V5160" i="1"/>
  <c r="U5160" i="1"/>
  <c r="T5160" i="1"/>
  <c r="W5159" i="1"/>
  <c r="V5159" i="1"/>
  <c r="U5159" i="1"/>
  <c r="T5159" i="1"/>
  <c r="W5158" i="1"/>
  <c r="V5158" i="1"/>
  <c r="U5158" i="1"/>
  <c r="T5158" i="1"/>
  <c r="W5157" i="1"/>
  <c r="V5157" i="1"/>
  <c r="U5157" i="1"/>
  <c r="T5157" i="1"/>
  <c r="W5156" i="1"/>
  <c r="V5156" i="1"/>
  <c r="U5156" i="1"/>
  <c r="T5156" i="1"/>
  <c r="W5155" i="1"/>
  <c r="V5155" i="1"/>
  <c r="U5155" i="1"/>
  <c r="T5155" i="1"/>
  <c r="W5154" i="1"/>
  <c r="V5154" i="1"/>
  <c r="U5154" i="1"/>
  <c r="T5154" i="1"/>
  <c r="W5153" i="1"/>
  <c r="V5153" i="1"/>
  <c r="U5153" i="1"/>
  <c r="T5153" i="1"/>
  <c r="W5152" i="1"/>
  <c r="V5152" i="1"/>
  <c r="U5152" i="1"/>
  <c r="T5152" i="1"/>
  <c r="W5151" i="1"/>
  <c r="V5151" i="1"/>
  <c r="U5151" i="1"/>
  <c r="T5151" i="1"/>
  <c r="W5150" i="1"/>
  <c r="V5150" i="1"/>
  <c r="U5150" i="1"/>
  <c r="T5150" i="1"/>
  <c r="W5149" i="1"/>
  <c r="V5149" i="1"/>
  <c r="U5149" i="1"/>
  <c r="T5149" i="1"/>
  <c r="W5148" i="1"/>
  <c r="V5148" i="1"/>
  <c r="U5148" i="1"/>
  <c r="T5148" i="1"/>
  <c r="W5147" i="1"/>
  <c r="V5147" i="1"/>
  <c r="U5147" i="1"/>
  <c r="T5147" i="1"/>
  <c r="W5146" i="1"/>
  <c r="V5146" i="1"/>
  <c r="U5146" i="1"/>
  <c r="T5146" i="1"/>
  <c r="W5145" i="1"/>
  <c r="V5145" i="1"/>
  <c r="U5145" i="1"/>
  <c r="T5145" i="1"/>
  <c r="W5144" i="1"/>
  <c r="V5144" i="1"/>
  <c r="U5144" i="1"/>
  <c r="T5144" i="1"/>
  <c r="W5143" i="1"/>
  <c r="V5143" i="1"/>
  <c r="U5143" i="1"/>
  <c r="T5143" i="1"/>
  <c r="W5142" i="1"/>
  <c r="V5142" i="1"/>
  <c r="U5142" i="1"/>
  <c r="T5142" i="1"/>
  <c r="W5141" i="1"/>
  <c r="V5141" i="1"/>
  <c r="U5141" i="1"/>
  <c r="T5141" i="1"/>
  <c r="W5140" i="1"/>
  <c r="V5140" i="1"/>
  <c r="U5140" i="1"/>
  <c r="T5140" i="1"/>
  <c r="W5139" i="1"/>
  <c r="V5139" i="1"/>
  <c r="U5139" i="1"/>
  <c r="T5139" i="1"/>
  <c r="W5138" i="1"/>
  <c r="V5138" i="1"/>
  <c r="U5138" i="1"/>
  <c r="T5138" i="1"/>
  <c r="W5137" i="1"/>
  <c r="V5137" i="1"/>
  <c r="U5137" i="1"/>
  <c r="T5137" i="1"/>
  <c r="W5136" i="1"/>
  <c r="V5136" i="1"/>
  <c r="U5136" i="1"/>
  <c r="T5136" i="1"/>
  <c r="W5135" i="1"/>
  <c r="V5135" i="1"/>
  <c r="U5135" i="1"/>
  <c r="T5135" i="1"/>
  <c r="W5134" i="1"/>
  <c r="V5134" i="1"/>
  <c r="U5134" i="1"/>
  <c r="T5134" i="1"/>
  <c r="W5133" i="1"/>
  <c r="V5133" i="1"/>
  <c r="U5133" i="1"/>
  <c r="T5133" i="1"/>
  <c r="W5132" i="1"/>
  <c r="V5132" i="1"/>
  <c r="U5132" i="1"/>
  <c r="T5132" i="1"/>
  <c r="W5131" i="1"/>
  <c r="V5131" i="1"/>
  <c r="U5131" i="1"/>
  <c r="T5131" i="1"/>
  <c r="W5130" i="1"/>
  <c r="V5130" i="1"/>
  <c r="U5130" i="1"/>
  <c r="T5130" i="1"/>
  <c r="W5129" i="1"/>
  <c r="V5129" i="1"/>
  <c r="U5129" i="1"/>
  <c r="T5129" i="1"/>
  <c r="W5128" i="1"/>
  <c r="V5128" i="1"/>
  <c r="U5128" i="1"/>
  <c r="T5128" i="1"/>
  <c r="W5127" i="1"/>
  <c r="V5127" i="1"/>
  <c r="U5127" i="1"/>
  <c r="T5127" i="1"/>
  <c r="W5126" i="1"/>
  <c r="V5126" i="1"/>
  <c r="U5126" i="1"/>
  <c r="T5126" i="1"/>
  <c r="W5125" i="1"/>
  <c r="V5125" i="1"/>
  <c r="U5125" i="1"/>
  <c r="T5125" i="1"/>
  <c r="W5124" i="1"/>
  <c r="V5124" i="1"/>
  <c r="U5124" i="1"/>
  <c r="T5124" i="1"/>
  <c r="W5123" i="1"/>
  <c r="V5123" i="1"/>
  <c r="U5123" i="1"/>
  <c r="T5123" i="1"/>
  <c r="W5122" i="1"/>
  <c r="V5122" i="1"/>
  <c r="U5122" i="1"/>
  <c r="T5122" i="1"/>
  <c r="W5121" i="1"/>
  <c r="V5121" i="1"/>
  <c r="U5121" i="1"/>
  <c r="T5121" i="1"/>
  <c r="W5120" i="1"/>
  <c r="V5120" i="1"/>
  <c r="U5120" i="1"/>
  <c r="T5120" i="1"/>
  <c r="W5119" i="1"/>
  <c r="V5119" i="1"/>
  <c r="U5119" i="1"/>
  <c r="T5119" i="1"/>
  <c r="W5118" i="1"/>
  <c r="V5118" i="1"/>
  <c r="U5118" i="1"/>
  <c r="T5118" i="1"/>
  <c r="W5117" i="1"/>
  <c r="V5117" i="1"/>
  <c r="U5117" i="1"/>
  <c r="T5117" i="1"/>
  <c r="W5116" i="1"/>
  <c r="V5116" i="1"/>
  <c r="U5116" i="1"/>
  <c r="T5116" i="1"/>
  <c r="W5115" i="1"/>
  <c r="V5115" i="1"/>
  <c r="U5115" i="1"/>
  <c r="T5115" i="1"/>
  <c r="W5114" i="1"/>
  <c r="V5114" i="1"/>
  <c r="U5114" i="1"/>
  <c r="T5114" i="1"/>
  <c r="W5113" i="1"/>
  <c r="V5113" i="1"/>
  <c r="U5113" i="1"/>
  <c r="T5113" i="1"/>
  <c r="W5112" i="1"/>
  <c r="V5112" i="1"/>
  <c r="U5112" i="1"/>
  <c r="T5112" i="1"/>
  <c r="W5111" i="1"/>
  <c r="V5111" i="1"/>
  <c r="U5111" i="1"/>
  <c r="T5111" i="1"/>
  <c r="W5110" i="1"/>
  <c r="V5110" i="1"/>
  <c r="U5110" i="1"/>
  <c r="T5110" i="1"/>
  <c r="W5109" i="1"/>
  <c r="V5109" i="1"/>
  <c r="U5109" i="1"/>
  <c r="T5109" i="1"/>
  <c r="W5108" i="1"/>
  <c r="V5108" i="1"/>
  <c r="U5108" i="1"/>
  <c r="T5108" i="1"/>
  <c r="W5107" i="1"/>
  <c r="V5107" i="1"/>
  <c r="U5107" i="1"/>
  <c r="T5107" i="1"/>
  <c r="W5106" i="1"/>
  <c r="V5106" i="1"/>
  <c r="U5106" i="1"/>
  <c r="T5106" i="1"/>
  <c r="W5105" i="1"/>
  <c r="V5105" i="1"/>
  <c r="U5105" i="1"/>
  <c r="T5105" i="1"/>
  <c r="W5104" i="1"/>
  <c r="V5104" i="1"/>
  <c r="U5104" i="1"/>
  <c r="T5104" i="1"/>
  <c r="W5103" i="1"/>
  <c r="V5103" i="1"/>
  <c r="U5103" i="1"/>
  <c r="T5103" i="1"/>
  <c r="W5102" i="1"/>
  <c r="V5102" i="1"/>
  <c r="U5102" i="1"/>
  <c r="T5102" i="1"/>
  <c r="W5101" i="1"/>
  <c r="V5101" i="1"/>
  <c r="U5101" i="1"/>
  <c r="T5101" i="1"/>
  <c r="W5100" i="1"/>
  <c r="V5100" i="1"/>
  <c r="U5100" i="1"/>
  <c r="T5100" i="1"/>
  <c r="W5099" i="1"/>
  <c r="V5099" i="1"/>
  <c r="U5099" i="1"/>
  <c r="T5099" i="1"/>
  <c r="W5098" i="1"/>
  <c r="V5098" i="1"/>
  <c r="U5098" i="1"/>
  <c r="T5098" i="1"/>
  <c r="W5097" i="1"/>
  <c r="V5097" i="1"/>
  <c r="U5097" i="1"/>
  <c r="T5097" i="1"/>
  <c r="W5096" i="1"/>
  <c r="V5096" i="1"/>
  <c r="U5096" i="1"/>
  <c r="T5096" i="1"/>
  <c r="W5095" i="1"/>
  <c r="V5095" i="1"/>
  <c r="U5095" i="1"/>
  <c r="T5095" i="1"/>
  <c r="W5094" i="1"/>
  <c r="V5094" i="1"/>
  <c r="U5094" i="1"/>
  <c r="T5094" i="1"/>
  <c r="W5093" i="1"/>
  <c r="V5093" i="1"/>
  <c r="U5093" i="1"/>
  <c r="T5093" i="1"/>
  <c r="W5092" i="1"/>
  <c r="V5092" i="1"/>
  <c r="U5092" i="1"/>
  <c r="T5092" i="1"/>
  <c r="W5091" i="1"/>
  <c r="V5091" i="1"/>
  <c r="U5091" i="1"/>
  <c r="T5091" i="1"/>
  <c r="W5090" i="1"/>
  <c r="V5090" i="1"/>
  <c r="U5090" i="1"/>
  <c r="T5090" i="1"/>
  <c r="W5089" i="1"/>
  <c r="V5089" i="1"/>
  <c r="U5089" i="1"/>
  <c r="T5089" i="1"/>
  <c r="W5088" i="1"/>
  <c r="V5088" i="1"/>
  <c r="U5088" i="1"/>
  <c r="T5088" i="1"/>
  <c r="W5087" i="1"/>
  <c r="V5087" i="1"/>
  <c r="U5087" i="1"/>
  <c r="T5087" i="1"/>
  <c r="W5086" i="1"/>
  <c r="V5086" i="1"/>
  <c r="U5086" i="1"/>
  <c r="T5086" i="1"/>
  <c r="W5085" i="1"/>
  <c r="V5085" i="1"/>
  <c r="U5085" i="1"/>
  <c r="T5085" i="1"/>
  <c r="W5084" i="1"/>
  <c r="V5084" i="1"/>
  <c r="U5084" i="1"/>
  <c r="T5084" i="1"/>
  <c r="W5083" i="1"/>
  <c r="V5083" i="1"/>
  <c r="U5083" i="1"/>
  <c r="T5083" i="1"/>
  <c r="W5082" i="1"/>
  <c r="V5082" i="1"/>
  <c r="U5082" i="1"/>
  <c r="T5082" i="1"/>
  <c r="W5081" i="1"/>
  <c r="V5081" i="1"/>
  <c r="U5081" i="1"/>
  <c r="T5081" i="1"/>
  <c r="W5080" i="1"/>
  <c r="V5080" i="1"/>
  <c r="U5080" i="1"/>
  <c r="T5080" i="1"/>
  <c r="W5079" i="1"/>
  <c r="V5079" i="1"/>
  <c r="U5079" i="1"/>
  <c r="T5079" i="1"/>
  <c r="W5078" i="1"/>
  <c r="V5078" i="1"/>
  <c r="U5078" i="1"/>
  <c r="T5078" i="1"/>
  <c r="W5077" i="1"/>
  <c r="V5077" i="1"/>
  <c r="U5077" i="1"/>
  <c r="T5077" i="1"/>
  <c r="W5076" i="1"/>
  <c r="V5076" i="1"/>
  <c r="U5076" i="1"/>
  <c r="T5076" i="1"/>
  <c r="W5075" i="1"/>
  <c r="V5075" i="1"/>
  <c r="U5075" i="1"/>
  <c r="T5075" i="1"/>
  <c r="W5074" i="1"/>
  <c r="V5074" i="1"/>
  <c r="U5074" i="1"/>
  <c r="T5074" i="1"/>
  <c r="W5073" i="1"/>
  <c r="V5073" i="1"/>
  <c r="U5073" i="1"/>
  <c r="T5073" i="1"/>
  <c r="W5072" i="1"/>
  <c r="V5072" i="1"/>
  <c r="U5072" i="1"/>
  <c r="T5072" i="1"/>
  <c r="W5071" i="1"/>
  <c r="V5071" i="1"/>
  <c r="U5071" i="1"/>
  <c r="T5071" i="1"/>
  <c r="W5070" i="1"/>
  <c r="V5070" i="1"/>
  <c r="U5070" i="1"/>
  <c r="T5070" i="1"/>
  <c r="W5069" i="1"/>
  <c r="V5069" i="1"/>
  <c r="U5069" i="1"/>
  <c r="T5069" i="1"/>
  <c r="W5068" i="1"/>
  <c r="V5068" i="1"/>
  <c r="U5068" i="1"/>
  <c r="T5068" i="1"/>
  <c r="W5067" i="1"/>
  <c r="V5067" i="1"/>
  <c r="U5067" i="1"/>
  <c r="T5067" i="1"/>
  <c r="W5066" i="1"/>
  <c r="V5066" i="1"/>
  <c r="U5066" i="1"/>
  <c r="T5066" i="1"/>
  <c r="W5065" i="1"/>
  <c r="V5065" i="1"/>
  <c r="U5065" i="1"/>
  <c r="T5065" i="1"/>
  <c r="W5064" i="1"/>
  <c r="V5064" i="1"/>
  <c r="U5064" i="1"/>
  <c r="T5064" i="1"/>
  <c r="W5063" i="1"/>
  <c r="V5063" i="1"/>
  <c r="U5063" i="1"/>
  <c r="T5063" i="1"/>
  <c r="W5062" i="1"/>
  <c r="V5062" i="1"/>
  <c r="U5062" i="1"/>
  <c r="T5062" i="1"/>
  <c r="W5061" i="1"/>
  <c r="V5061" i="1"/>
  <c r="U5061" i="1"/>
  <c r="T5061" i="1"/>
  <c r="W5060" i="1"/>
  <c r="V5060" i="1"/>
  <c r="U5060" i="1"/>
  <c r="T5060" i="1"/>
  <c r="W5059" i="1"/>
  <c r="V5059" i="1"/>
  <c r="U5059" i="1"/>
  <c r="T5059" i="1"/>
  <c r="W5058" i="1"/>
  <c r="V5058" i="1"/>
  <c r="U5058" i="1"/>
  <c r="T5058" i="1"/>
  <c r="W5057" i="1"/>
  <c r="V5057" i="1"/>
  <c r="U5057" i="1"/>
  <c r="T5057" i="1"/>
  <c r="W5056" i="1"/>
  <c r="V5056" i="1"/>
  <c r="U5056" i="1"/>
  <c r="T5056" i="1"/>
  <c r="W5055" i="1"/>
  <c r="V5055" i="1"/>
  <c r="U5055" i="1"/>
  <c r="T5055" i="1"/>
  <c r="W5054" i="1"/>
  <c r="V5054" i="1"/>
  <c r="U5054" i="1"/>
  <c r="T5054" i="1"/>
  <c r="W5053" i="1"/>
  <c r="V5053" i="1"/>
  <c r="U5053" i="1"/>
  <c r="T5053" i="1"/>
  <c r="W5052" i="1"/>
  <c r="V5052" i="1"/>
  <c r="U5052" i="1"/>
  <c r="T5052" i="1"/>
  <c r="W5051" i="1"/>
  <c r="V5051" i="1"/>
  <c r="U5051" i="1"/>
  <c r="T5051" i="1"/>
  <c r="W5050" i="1"/>
  <c r="V5050" i="1"/>
  <c r="U5050" i="1"/>
  <c r="T5050" i="1"/>
  <c r="W5049" i="1"/>
  <c r="V5049" i="1"/>
  <c r="U5049" i="1"/>
  <c r="T5049" i="1"/>
  <c r="W5048" i="1"/>
  <c r="V5048" i="1"/>
  <c r="U5048" i="1"/>
  <c r="T5048" i="1"/>
  <c r="W5047" i="1"/>
  <c r="V5047" i="1"/>
  <c r="U5047" i="1"/>
  <c r="T5047" i="1"/>
  <c r="W5046" i="1"/>
  <c r="V5046" i="1"/>
  <c r="U5046" i="1"/>
  <c r="T5046" i="1"/>
  <c r="W5045" i="1"/>
  <c r="V5045" i="1"/>
  <c r="U5045" i="1"/>
  <c r="T5045" i="1"/>
  <c r="W5044" i="1"/>
  <c r="V5044" i="1"/>
  <c r="U5044" i="1"/>
  <c r="T5044" i="1"/>
  <c r="W5043" i="1"/>
  <c r="V5043" i="1"/>
  <c r="U5043" i="1"/>
  <c r="T5043" i="1"/>
  <c r="W5042" i="1"/>
  <c r="V5042" i="1"/>
  <c r="U5042" i="1"/>
  <c r="T5042" i="1"/>
  <c r="W5041" i="1"/>
  <c r="V5041" i="1"/>
  <c r="U5041" i="1"/>
  <c r="T5041" i="1"/>
  <c r="W5040" i="1"/>
  <c r="V5040" i="1"/>
  <c r="U5040" i="1"/>
  <c r="T5040" i="1"/>
  <c r="W5039" i="1"/>
  <c r="V5039" i="1"/>
  <c r="U5039" i="1"/>
  <c r="T5039" i="1"/>
  <c r="W5038" i="1"/>
  <c r="V5038" i="1"/>
  <c r="U5038" i="1"/>
  <c r="T5038" i="1"/>
  <c r="W5037" i="1"/>
  <c r="V5037" i="1"/>
  <c r="U5037" i="1"/>
  <c r="T5037" i="1"/>
  <c r="W5036" i="1"/>
  <c r="V5036" i="1"/>
  <c r="U5036" i="1"/>
  <c r="T5036" i="1"/>
  <c r="W5035" i="1"/>
  <c r="V5035" i="1"/>
  <c r="U5035" i="1"/>
  <c r="T5035" i="1"/>
  <c r="W5034" i="1"/>
  <c r="V5034" i="1"/>
  <c r="U5034" i="1"/>
  <c r="T5034" i="1"/>
  <c r="W5033" i="1"/>
  <c r="V5033" i="1"/>
  <c r="U5033" i="1"/>
  <c r="T5033" i="1"/>
  <c r="W5032" i="1"/>
  <c r="V5032" i="1"/>
  <c r="U5032" i="1"/>
  <c r="T5032" i="1"/>
  <c r="W5031" i="1"/>
  <c r="V5031" i="1"/>
  <c r="U5031" i="1"/>
  <c r="T5031" i="1"/>
  <c r="W5030" i="1"/>
  <c r="V5030" i="1"/>
  <c r="U5030" i="1"/>
  <c r="T5030" i="1"/>
  <c r="W5029" i="1"/>
  <c r="V5029" i="1"/>
  <c r="U5029" i="1"/>
  <c r="T5029" i="1"/>
  <c r="W5028" i="1"/>
  <c r="V5028" i="1"/>
  <c r="U5028" i="1"/>
  <c r="T5028" i="1"/>
  <c r="W5027" i="1"/>
  <c r="V5027" i="1"/>
  <c r="U5027" i="1"/>
  <c r="T5027" i="1"/>
  <c r="W5026" i="1"/>
  <c r="V5026" i="1"/>
  <c r="U5026" i="1"/>
  <c r="T5026" i="1"/>
  <c r="W5025" i="1"/>
  <c r="V5025" i="1"/>
  <c r="U5025" i="1"/>
  <c r="T5025" i="1"/>
  <c r="W5024" i="1"/>
  <c r="V5024" i="1"/>
  <c r="U5024" i="1"/>
  <c r="T5024" i="1"/>
  <c r="W5023" i="1"/>
  <c r="V5023" i="1"/>
  <c r="U5023" i="1"/>
  <c r="T5023" i="1"/>
  <c r="W5022" i="1"/>
  <c r="V5022" i="1"/>
  <c r="U5022" i="1"/>
  <c r="T5022" i="1"/>
  <c r="W5021" i="1"/>
  <c r="V5021" i="1"/>
  <c r="U5021" i="1"/>
  <c r="T5021" i="1"/>
  <c r="W5020" i="1"/>
  <c r="V5020" i="1"/>
  <c r="U5020" i="1"/>
  <c r="T5020" i="1"/>
  <c r="W5019" i="1"/>
  <c r="V5019" i="1"/>
  <c r="U5019" i="1"/>
  <c r="T5019" i="1"/>
  <c r="W5018" i="1"/>
  <c r="V5018" i="1"/>
  <c r="U5018" i="1"/>
  <c r="T5018" i="1"/>
  <c r="W5017" i="1"/>
  <c r="V5017" i="1"/>
  <c r="U5017" i="1"/>
  <c r="T5017" i="1"/>
  <c r="W5016" i="1"/>
  <c r="V5016" i="1"/>
  <c r="U5016" i="1"/>
  <c r="T5016" i="1"/>
  <c r="W5015" i="1"/>
  <c r="V5015" i="1"/>
  <c r="U5015" i="1"/>
  <c r="T5015" i="1"/>
  <c r="W5014" i="1"/>
  <c r="V5014" i="1"/>
  <c r="U5014" i="1"/>
  <c r="T5014" i="1"/>
  <c r="W5013" i="1"/>
  <c r="V5013" i="1"/>
  <c r="U5013" i="1"/>
  <c r="T5013" i="1"/>
  <c r="W5012" i="1"/>
  <c r="V5012" i="1"/>
  <c r="U5012" i="1"/>
  <c r="T5012" i="1"/>
  <c r="W5011" i="1"/>
  <c r="V5011" i="1"/>
  <c r="U5011" i="1"/>
  <c r="T5011" i="1"/>
  <c r="W5010" i="1"/>
  <c r="V5010" i="1"/>
  <c r="U5010" i="1"/>
  <c r="T5010" i="1"/>
  <c r="W5009" i="1"/>
  <c r="V5009" i="1"/>
  <c r="U5009" i="1"/>
  <c r="T5009" i="1"/>
  <c r="W5008" i="1"/>
  <c r="V5008" i="1"/>
  <c r="U5008" i="1"/>
  <c r="T5008" i="1"/>
  <c r="W5007" i="1"/>
  <c r="V5007" i="1"/>
  <c r="U5007" i="1"/>
  <c r="T5007" i="1"/>
  <c r="W5006" i="1"/>
  <c r="V5006" i="1"/>
  <c r="U5006" i="1"/>
  <c r="T5006" i="1"/>
  <c r="W5005" i="1"/>
  <c r="V5005" i="1"/>
  <c r="U5005" i="1"/>
  <c r="T5005" i="1"/>
  <c r="W5004" i="1"/>
  <c r="V5004" i="1"/>
  <c r="U5004" i="1"/>
  <c r="T5004" i="1"/>
  <c r="W5003" i="1"/>
  <c r="V5003" i="1"/>
  <c r="U5003" i="1"/>
  <c r="T5003" i="1"/>
  <c r="W5002" i="1"/>
  <c r="V5002" i="1"/>
  <c r="U5002" i="1"/>
  <c r="T5002" i="1"/>
  <c r="W5001" i="1"/>
  <c r="V5001" i="1"/>
  <c r="U5001" i="1"/>
  <c r="T5001" i="1"/>
  <c r="W5000" i="1"/>
  <c r="V5000" i="1"/>
  <c r="U5000" i="1"/>
  <c r="T5000" i="1"/>
  <c r="W4999" i="1"/>
  <c r="V4999" i="1"/>
  <c r="U4999" i="1"/>
  <c r="T4999" i="1"/>
  <c r="W4998" i="1"/>
  <c r="V4998" i="1"/>
  <c r="U4998" i="1"/>
  <c r="T4998" i="1"/>
  <c r="W4997" i="1"/>
  <c r="V4997" i="1"/>
  <c r="U4997" i="1"/>
  <c r="T4997" i="1"/>
  <c r="W4996" i="1"/>
  <c r="V4996" i="1"/>
  <c r="U4996" i="1"/>
  <c r="T4996" i="1"/>
  <c r="W4995" i="1"/>
  <c r="V4995" i="1"/>
  <c r="U4995" i="1"/>
  <c r="T4995" i="1"/>
  <c r="W4994" i="1"/>
  <c r="V4994" i="1"/>
  <c r="U4994" i="1"/>
  <c r="T4994" i="1"/>
  <c r="W4993" i="1"/>
  <c r="V4993" i="1"/>
  <c r="U4993" i="1"/>
  <c r="T4993" i="1"/>
  <c r="W4992" i="1"/>
  <c r="V4992" i="1"/>
  <c r="U4992" i="1"/>
  <c r="T4992" i="1"/>
  <c r="W4991" i="1"/>
  <c r="V4991" i="1"/>
  <c r="U4991" i="1"/>
  <c r="T4991" i="1"/>
  <c r="W4990" i="1"/>
  <c r="V4990" i="1"/>
  <c r="U4990" i="1"/>
  <c r="T4990" i="1"/>
  <c r="W4989" i="1"/>
  <c r="V4989" i="1"/>
  <c r="U4989" i="1"/>
  <c r="T4989" i="1"/>
  <c r="W4988" i="1"/>
  <c r="V4988" i="1"/>
  <c r="U4988" i="1"/>
  <c r="T4988" i="1"/>
  <c r="W4987" i="1"/>
  <c r="V4987" i="1"/>
  <c r="U4987" i="1"/>
  <c r="T4987" i="1"/>
  <c r="W4986" i="1"/>
  <c r="V4986" i="1"/>
  <c r="U4986" i="1"/>
  <c r="T4986" i="1"/>
  <c r="W4985" i="1"/>
  <c r="V4985" i="1"/>
  <c r="U4985" i="1"/>
  <c r="T4985" i="1"/>
  <c r="W4984" i="1"/>
  <c r="V4984" i="1"/>
  <c r="U4984" i="1"/>
  <c r="T4984" i="1"/>
  <c r="W4983" i="1"/>
  <c r="V4983" i="1"/>
  <c r="U4983" i="1"/>
  <c r="T4983" i="1"/>
  <c r="W4982" i="1"/>
  <c r="V4982" i="1"/>
  <c r="U4982" i="1"/>
  <c r="T4982" i="1"/>
  <c r="W4981" i="1"/>
  <c r="V4981" i="1"/>
  <c r="U4981" i="1"/>
  <c r="T4981" i="1"/>
  <c r="W4980" i="1"/>
  <c r="V4980" i="1"/>
  <c r="U4980" i="1"/>
  <c r="T4980" i="1"/>
  <c r="W4979" i="1"/>
  <c r="V4979" i="1"/>
  <c r="U4979" i="1"/>
  <c r="T4979" i="1"/>
  <c r="W4978" i="1"/>
  <c r="V4978" i="1"/>
  <c r="U4978" i="1"/>
  <c r="T4978" i="1"/>
  <c r="W4977" i="1"/>
  <c r="V4977" i="1"/>
  <c r="U4977" i="1"/>
  <c r="T4977" i="1"/>
  <c r="W4976" i="1"/>
  <c r="V4976" i="1"/>
  <c r="U4976" i="1"/>
  <c r="T4976" i="1"/>
  <c r="W4975" i="1"/>
  <c r="V4975" i="1"/>
  <c r="U4975" i="1"/>
  <c r="T4975" i="1"/>
  <c r="W4974" i="1"/>
  <c r="V4974" i="1"/>
  <c r="U4974" i="1"/>
  <c r="T4974" i="1"/>
  <c r="W4973" i="1"/>
  <c r="V4973" i="1"/>
  <c r="U4973" i="1"/>
  <c r="T4973" i="1"/>
  <c r="W4972" i="1"/>
  <c r="V4972" i="1"/>
  <c r="U4972" i="1"/>
  <c r="T4972" i="1"/>
  <c r="W4971" i="1"/>
  <c r="V4971" i="1"/>
  <c r="U4971" i="1"/>
  <c r="T4971" i="1"/>
  <c r="W4970" i="1"/>
  <c r="V4970" i="1"/>
  <c r="U4970" i="1"/>
  <c r="T4970" i="1"/>
  <c r="W4969" i="1"/>
  <c r="V4969" i="1"/>
  <c r="U4969" i="1"/>
  <c r="T4969" i="1"/>
  <c r="W4968" i="1"/>
  <c r="V4968" i="1"/>
  <c r="U4968" i="1"/>
  <c r="T4968" i="1"/>
  <c r="W4967" i="1"/>
  <c r="V4967" i="1"/>
  <c r="U4967" i="1"/>
  <c r="T4967" i="1"/>
  <c r="W4966" i="1"/>
  <c r="V4966" i="1"/>
  <c r="U4966" i="1"/>
  <c r="T4966" i="1"/>
  <c r="W4965" i="1"/>
  <c r="V4965" i="1"/>
  <c r="U4965" i="1"/>
  <c r="T4965" i="1"/>
  <c r="W4964" i="1"/>
  <c r="V4964" i="1"/>
  <c r="U4964" i="1"/>
  <c r="T4964" i="1"/>
  <c r="W4963" i="1"/>
  <c r="V4963" i="1"/>
  <c r="U4963" i="1"/>
  <c r="T4963" i="1"/>
  <c r="W4962" i="1"/>
  <c r="V4962" i="1"/>
  <c r="U4962" i="1"/>
  <c r="T4962" i="1"/>
  <c r="W4961" i="1"/>
  <c r="V4961" i="1"/>
  <c r="U4961" i="1"/>
  <c r="T4961" i="1"/>
  <c r="W4960" i="1"/>
  <c r="V4960" i="1"/>
  <c r="U4960" i="1"/>
  <c r="T4960" i="1"/>
  <c r="W4959" i="1"/>
  <c r="V4959" i="1"/>
  <c r="U4959" i="1"/>
  <c r="T4959" i="1"/>
  <c r="W4958" i="1"/>
  <c r="V4958" i="1"/>
  <c r="U4958" i="1"/>
  <c r="T4958" i="1"/>
  <c r="W4957" i="1"/>
  <c r="V4957" i="1"/>
  <c r="U4957" i="1"/>
  <c r="T4957" i="1"/>
  <c r="W4956" i="1"/>
  <c r="V4956" i="1"/>
  <c r="U4956" i="1"/>
  <c r="T4956" i="1"/>
  <c r="W4955" i="1"/>
  <c r="V4955" i="1"/>
  <c r="U4955" i="1"/>
  <c r="T4955" i="1"/>
  <c r="W4954" i="1"/>
  <c r="V4954" i="1"/>
  <c r="U4954" i="1"/>
  <c r="T4954" i="1"/>
  <c r="W4953" i="1"/>
  <c r="V4953" i="1"/>
  <c r="U4953" i="1"/>
  <c r="T4953" i="1"/>
  <c r="W4952" i="1"/>
  <c r="V4952" i="1"/>
  <c r="U4952" i="1"/>
  <c r="T4952" i="1"/>
  <c r="W4951" i="1"/>
  <c r="V4951" i="1"/>
  <c r="U4951" i="1"/>
  <c r="T4951" i="1"/>
  <c r="W4950" i="1"/>
  <c r="V4950" i="1"/>
  <c r="U4950" i="1"/>
  <c r="T4950" i="1"/>
  <c r="W4949" i="1"/>
  <c r="V4949" i="1"/>
  <c r="U4949" i="1"/>
  <c r="T4949" i="1"/>
  <c r="W4948" i="1"/>
  <c r="V4948" i="1"/>
  <c r="U4948" i="1"/>
  <c r="T4948" i="1"/>
  <c r="W4947" i="1"/>
  <c r="V4947" i="1"/>
  <c r="U4947" i="1"/>
  <c r="T4947" i="1"/>
  <c r="W4946" i="1"/>
  <c r="V4946" i="1"/>
  <c r="U4946" i="1"/>
  <c r="T4946" i="1"/>
  <c r="W4945" i="1"/>
  <c r="V4945" i="1"/>
  <c r="U4945" i="1"/>
  <c r="T4945" i="1"/>
  <c r="W4944" i="1"/>
  <c r="V4944" i="1"/>
  <c r="U4944" i="1"/>
  <c r="T4944" i="1"/>
  <c r="W4943" i="1"/>
  <c r="V4943" i="1"/>
  <c r="U4943" i="1"/>
  <c r="T4943" i="1"/>
  <c r="W4942" i="1"/>
  <c r="V4942" i="1"/>
  <c r="U4942" i="1"/>
  <c r="T4942" i="1"/>
  <c r="W4941" i="1"/>
  <c r="V4941" i="1"/>
  <c r="U4941" i="1"/>
  <c r="T4941" i="1"/>
  <c r="W4940" i="1"/>
  <c r="V4940" i="1"/>
  <c r="U4940" i="1"/>
  <c r="T4940" i="1"/>
  <c r="W4939" i="1"/>
  <c r="V4939" i="1"/>
  <c r="U4939" i="1"/>
  <c r="T4939" i="1"/>
  <c r="W4938" i="1"/>
  <c r="V4938" i="1"/>
  <c r="U4938" i="1"/>
  <c r="T4938" i="1"/>
  <c r="W4937" i="1"/>
  <c r="V4937" i="1"/>
  <c r="U4937" i="1"/>
  <c r="T4937" i="1"/>
  <c r="W4936" i="1"/>
  <c r="V4936" i="1"/>
  <c r="U4936" i="1"/>
  <c r="T4936" i="1"/>
  <c r="W4935" i="1"/>
  <c r="V4935" i="1"/>
  <c r="U4935" i="1"/>
  <c r="T4935" i="1"/>
  <c r="W4934" i="1"/>
  <c r="V4934" i="1"/>
  <c r="U4934" i="1"/>
  <c r="T4934" i="1"/>
  <c r="W4933" i="1"/>
  <c r="V4933" i="1"/>
  <c r="U4933" i="1"/>
  <c r="T4933" i="1"/>
  <c r="W4932" i="1"/>
  <c r="V4932" i="1"/>
  <c r="U4932" i="1"/>
  <c r="T4932" i="1"/>
  <c r="W4931" i="1"/>
  <c r="V4931" i="1"/>
  <c r="U4931" i="1"/>
  <c r="T4931" i="1"/>
  <c r="W4930" i="1"/>
  <c r="V4930" i="1"/>
  <c r="U4930" i="1"/>
  <c r="T4930" i="1"/>
  <c r="W4929" i="1"/>
  <c r="V4929" i="1"/>
  <c r="U4929" i="1"/>
  <c r="T4929" i="1"/>
  <c r="W4928" i="1"/>
  <c r="V4928" i="1"/>
  <c r="U4928" i="1"/>
  <c r="T4928" i="1"/>
  <c r="W4927" i="1"/>
  <c r="V4927" i="1"/>
  <c r="U4927" i="1"/>
  <c r="T4927" i="1"/>
  <c r="W4926" i="1"/>
  <c r="V4926" i="1"/>
  <c r="U4926" i="1"/>
  <c r="T4926" i="1"/>
  <c r="W4925" i="1"/>
  <c r="V4925" i="1"/>
  <c r="U4925" i="1"/>
  <c r="T4925" i="1"/>
  <c r="W4924" i="1"/>
  <c r="V4924" i="1"/>
  <c r="U4924" i="1"/>
  <c r="T4924" i="1"/>
  <c r="W4923" i="1"/>
  <c r="V4923" i="1"/>
  <c r="U4923" i="1"/>
  <c r="T4923" i="1"/>
  <c r="W4922" i="1"/>
  <c r="V4922" i="1"/>
  <c r="U4922" i="1"/>
  <c r="T4922" i="1"/>
  <c r="W4921" i="1"/>
  <c r="V4921" i="1"/>
  <c r="U4921" i="1"/>
  <c r="T4921" i="1"/>
  <c r="W4920" i="1"/>
  <c r="V4920" i="1"/>
  <c r="U4920" i="1"/>
  <c r="T4920" i="1"/>
  <c r="W4919" i="1"/>
  <c r="V4919" i="1"/>
  <c r="U4919" i="1"/>
  <c r="T4919" i="1"/>
  <c r="W4918" i="1"/>
  <c r="V4918" i="1"/>
  <c r="U4918" i="1"/>
  <c r="T4918" i="1"/>
  <c r="W4917" i="1"/>
  <c r="V4917" i="1"/>
  <c r="U4917" i="1"/>
  <c r="T4917" i="1"/>
  <c r="W4916" i="1"/>
  <c r="V4916" i="1"/>
  <c r="U4916" i="1"/>
  <c r="T4916" i="1"/>
  <c r="W4915" i="1"/>
  <c r="V4915" i="1"/>
  <c r="U4915" i="1"/>
  <c r="T4915" i="1"/>
  <c r="W4914" i="1"/>
  <c r="V4914" i="1"/>
  <c r="U4914" i="1"/>
  <c r="T4914" i="1"/>
  <c r="W4913" i="1"/>
  <c r="V4913" i="1"/>
  <c r="U4913" i="1"/>
  <c r="T4913" i="1"/>
  <c r="W4912" i="1"/>
  <c r="V4912" i="1"/>
  <c r="U4912" i="1"/>
  <c r="T4912" i="1"/>
  <c r="W4911" i="1"/>
  <c r="V4911" i="1"/>
  <c r="U4911" i="1"/>
  <c r="T4911" i="1"/>
  <c r="W4910" i="1"/>
  <c r="V4910" i="1"/>
  <c r="U4910" i="1"/>
  <c r="T4910" i="1"/>
  <c r="W4909" i="1"/>
  <c r="V4909" i="1"/>
  <c r="U4909" i="1"/>
  <c r="T4909" i="1"/>
  <c r="W4908" i="1"/>
  <c r="V4908" i="1"/>
  <c r="U4908" i="1"/>
  <c r="T4908" i="1"/>
  <c r="W4907" i="1"/>
  <c r="V4907" i="1"/>
  <c r="U4907" i="1"/>
  <c r="T4907" i="1"/>
  <c r="W4906" i="1"/>
  <c r="V4906" i="1"/>
  <c r="U4906" i="1"/>
  <c r="T4906" i="1"/>
  <c r="W4905" i="1"/>
  <c r="V4905" i="1"/>
  <c r="U4905" i="1"/>
  <c r="T4905" i="1"/>
  <c r="W4904" i="1"/>
  <c r="V4904" i="1"/>
  <c r="U4904" i="1"/>
  <c r="T4904" i="1"/>
  <c r="W4903" i="1"/>
  <c r="V4903" i="1"/>
  <c r="U4903" i="1"/>
  <c r="T4903" i="1"/>
  <c r="W4902" i="1"/>
  <c r="V4902" i="1"/>
  <c r="U4902" i="1"/>
  <c r="T4902" i="1"/>
  <c r="W4901" i="1"/>
  <c r="V4901" i="1"/>
  <c r="U4901" i="1"/>
  <c r="T4901" i="1"/>
  <c r="W4900" i="1"/>
  <c r="V4900" i="1"/>
  <c r="U4900" i="1"/>
  <c r="T4900" i="1"/>
  <c r="W4899" i="1"/>
  <c r="V4899" i="1"/>
  <c r="U4899" i="1"/>
  <c r="T4899" i="1"/>
  <c r="W4898" i="1"/>
  <c r="V4898" i="1"/>
  <c r="U4898" i="1"/>
  <c r="T4898" i="1"/>
  <c r="W4897" i="1"/>
  <c r="V4897" i="1"/>
  <c r="U4897" i="1"/>
  <c r="T4897" i="1"/>
  <c r="W4896" i="1"/>
  <c r="V4896" i="1"/>
  <c r="U4896" i="1"/>
  <c r="T4896" i="1"/>
  <c r="W4895" i="1"/>
  <c r="V4895" i="1"/>
  <c r="U4895" i="1"/>
  <c r="T4895" i="1"/>
  <c r="W4894" i="1"/>
  <c r="V4894" i="1"/>
  <c r="U4894" i="1"/>
  <c r="T4894" i="1"/>
  <c r="W4893" i="1"/>
  <c r="V4893" i="1"/>
  <c r="U4893" i="1"/>
  <c r="T4893" i="1"/>
  <c r="W4892" i="1"/>
  <c r="V4892" i="1"/>
  <c r="U4892" i="1"/>
  <c r="T4892" i="1"/>
  <c r="W4891" i="1"/>
  <c r="V4891" i="1"/>
  <c r="U4891" i="1"/>
  <c r="T4891" i="1"/>
  <c r="W4890" i="1"/>
  <c r="V4890" i="1"/>
  <c r="U4890" i="1"/>
  <c r="T4890" i="1"/>
  <c r="W4889" i="1"/>
  <c r="V4889" i="1"/>
  <c r="U4889" i="1"/>
  <c r="T4889" i="1"/>
  <c r="W4888" i="1"/>
  <c r="V4888" i="1"/>
  <c r="U4888" i="1"/>
  <c r="T4888" i="1"/>
  <c r="W4887" i="1"/>
  <c r="V4887" i="1"/>
  <c r="U4887" i="1"/>
  <c r="T4887" i="1"/>
  <c r="W4886" i="1"/>
  <c r="V4886" i="1"/>
  <c r="U4886" i="1"/>
  <c r="T4886" i="1"/>
  <c r="W4885" i="1"/>
  <c r="V4885" i="1"/>
  <c r="U4885" i="1"/>
  <c r="T4885" i="1"/>
  <c r="W4884" i="1"/>
  <c r="V4884" i="1"/>
  <c r="U4884" i="1"/>
  <c r="T4884" i="1"/>
  <c r="W4883" i="1"/>
  <c r="V4883" i="1"/>
  <c r="U4883" i="1"/>
  <c r="T4883" i="1"/>
  <c r="W4882" i="1"/>
  <c r="V4882" i="1"/>
  <c r="U4882" i="1"/>
  <c r="T4882" i="1"/>
  <c r="W4881" i="1"/>
  <c r="V4881" i="1"/>
  <c r="U4881" i="1"/>
  <c r="T4881" i="1"/>
  <c r="W4880" i="1"/>
  <c r="V4880" i="1"/>
  <c r="U4880" i="1"/>
  <c r="T4880" i="1"/>
  <c r="W4879" i="1"/>
  <c r="V4879" i="1"/>
  <c r="U4879" i="1"/>
  <c r="T4879" i="1"/>
  <c r="W4878" i="1"/>
  <c r="V4878" i="1"/>
  <c r="U4878" i="1"/>
  <c r="T4878" i="1"/>
  <c r="W4877" i="1"/>
  <c r="V4877" i="1"/>
  <c r="U4877" i="1"/>
  <c r="T4877" i="1"/>
  <c r="W4876" i="1"/>
  <c r="V4876" i="1"/>
  <c r="U4876" i="1"/>
  <c r="T4876" i="1"/>
  <c r="W4875" i="1"/>
  <c r="V4875" i="1"/>
  <c r="U4875" i="1"/>
  <c r="T4875" i="1"/>
  <c r="W4874" i="1"/>
  <c r="V4874" i="1"/>
  <c r="U4874" i="1"/>
  <c r="T4874" i="1"/>
  <c r="W4873" i="1"/>
  <c r="V4873" i="1"/>
  <c r="U4873" i="1"/>
  <c r="T4873" i="1"/>
  <c r="W4872" i="1"/>
  <c r="V4872" i="1"/>
  <c r="U4872" i="1"/>
  <c r="T4872" i="1"/>
  <c r="W4871" i="1"/>
  <c r="V4871" i="1"/>
  <c r="U4871" i="1"/>
  <c r="T4871" i="1"/>
  <c r="W4870" i="1"/>
  <c r="V4870" i="1"/>
  <c r="U4870" i="1"/>
  <c r="T4870" i="1"/>
  <c r="W4869" i="1"/>
  <c r="V4869" i="1"/>
  <c r="U4869" i="1"/>
  <c r="T4869" i="1"/>
  <c r="W4868" i="1"/>
  <c r="V4868" i="1"/>
  <c r="U4868" i="1"/>
  <c r="T4868" i="1"/>
  <c r="W4867" i="1"/>
  <c r="V4867" i="1"/>
  <c r="U4867" i="1"/>
  <c r="T4867" i="1"/>
  <c r="W4866" i="1"/>
  <c r="V4866" i="1"/>
  <c r="U4866" i="1"/>
  <c r="T4866" i="1"/>
  <c r="W4865" i="1"/>
  <c r="V4865" i="1"/>
  <c r="U4865" i="1"/>
  <c r="T4865" i="1"/>
  <c r="W4864" i="1"/>
  <c r="V4864" i="1"/>
  <c r="U4864" i="1"/>
  <c r="T4864" i="1"/>
  <c r="W4863" i="1"/>
  <c r="V4863" i="1"/>
  <c r="U4863" i="1"/>
  <c r="T4863" i="1"/>
  <c r="W4862" i="1"/>
  <c r="V4862" i="1"/>
  <c r="U4862" i="1"/>
  <c r="T4862" i="1"/>
  <c r="W4861" i="1"/>
  <c r="V4861" i="1"/>
  <c r="U4861" i="1"/>
  <c r="T4861" i="1"/>
  <c r="W4860" i="1"/>
  <c r="V4860" i="1"/>
  <c r="U4860" i="1"/>
  <c r="T4860" i="1"/>
  <c r="W4859" i="1"/>
  <c r="V4859" i="1"/>
  <c r="U4859" i="1"/>
  <c r="T4859" i="1"/>
  <c r="W4858" i="1"/>
  <c r="V4858" i="1"/>
  <c r="U4858" i="1"/>
  <c r="T4858" i="1"/>
  <c r="W4857" i="1"/>
  <c r="V4857" i="1"/>
  <c r="U4857" i="1"/>
  <c r="T4857" i="1"/>
  <c r="W4856" i="1"/>
  <c r="V4856" i="1"/>
  <c r="U4856" i="1"/>
  <c r="T4856" i="1"/>
  <c r="W4855" i="1"/>
  <c r="V4855" i="1"/>
  <c r="U4855" i="1"/>
  <c r="T4855" i="1"/>
  <c r="W4854" i="1"/>
  <c r="V4854" i="1"/>
  <c r="U4854" i="1"/>
  <c r="T4854" i="1"/>
  <c r="W4853" i="1"/>
  <c r="V4853" i="1"/>
  <c r="U4853" i="1"/>
  <c r="T4853" i="1"/>
  <c r="W4852" i="1"/>
  <c r="V4852" i="1"/>
  <c r="U4852" i="1"/>
  <c r="T4852" i="1"/>
  <c r="W4851" i="1"/>
  <c r="V4851" i="1"/>
  <c r="U4851" i="1"/>
  <c r="T4851" i="1"/>
  <c r="W4850" i="1"/>
  <c r="V4850" i="1"/>
  <c r="U4850" i="1"/>
  <c r="T4850" i="1"/>
  <c r="W4849" i="1"/>
  <c r="V4849" i="1"/>
  <c r="U4849" i="1"/>
  <c r="T4849" i="1"/>
  <c r="W4848" i="1"/>
  <c r="V4848" i="1"/>
  <c r="U4848" i="1"/>
  <c r="T4848" i="1"/>
  <c r="W4847" i="1"/>
  <c r="V4847" i="1"/>
  <c r="U4847" i="1"/>
  <c r="T4847" i="1"/>
  <c r="W4846" i="1"/>
  <c r="V4846" i="1"/>
  <c r="U4846" i="1"/>
  <c r="T4846" i="1"/>
  <c r="W4845" i="1"/>
  <c r="V4845" i="1"/>
  <c r="U4845" i="1"/>
  <c r="T4845" i="1"/>
  <c r="W4844" i="1"/>
  <c r="V4844" i="1"/>
  <c r="U4844" i="1"/>
  <c r="T4844" i="1"/>
  <c r="W4843" i="1"/>
  <c r="V4843" i="1"/>
  <c r="U4843" i="1"/>
  <c r="T4843" i="1"/>
  <c r="W4842" i="1"/>
  <c r="V4842" i="1"/>
  <c r="U4842" i="1"/>
  <c r="T4842" i="1"/>
  <c r="W4841" i="1"/>
  <c r="V4841" i="1"/>
  <c r="U4841" i="1"/>
  <c r="T4841" i="1"/>
  <c r="W4840" i="1"/>
  <c r="V4840" i="1"/>
  <c r="U4840" i="1"/>
  <c r="T4840" i="1"/>
  <c r="W4839" i="1"/>
  <c r="V4839" i="1"/>
  <c r="U4839" i="1"/>
  <c r="T4839" i="1"/>
  <c r="W4838" i="1"/>
  <c r="V4838" i="1"/>
  <c r="U4838" i="1"/>
  <c r="T4838" i="1"/>
  <c r="W4837" i="1"/>
  <c r="V4837" i="1"/>
  <c r="U4837" i="1"/>
  <c r="T4837" i="1"/>
  <c r="W4836" i="1"/>
  <c r="V4836" i="1"/>
  <c r="U4836" i="1"/>
  <c r="T4836" i="1"/>
  <c r="W4835" i="1"/>
  <c r="V4835" i="1"/>
  <c r="U4835" i="1"/>
  <c r="T4835" i="1"/>
  <c r="W4834" i="1"/>
  <c r="V4834" i="1"/>
  <c r="U4834" i="1"/>
  <c r="T4834" i="1"/>
  <c r="W4833" i="1"/>
  <c r="V4833" i="1"/>
  <c r="U4833" i="1"/>
  <c r="T4833" i="1"/>
  <c r="W4832" i="1"/>
  <c r="V4832" i="1"/>
  <c r="U4832" i="1"/>
  <c r="T4832" i="1"/>
  <c r="W4831" i="1"/>
  <c r="V4831" i="1"/>
  <c r="U4831" i="1"/>
  <c r="T4831" i="1"/>
  <c r="W4830" i="1"/>
  <c r="V4830" i="1"/>
  <c r="U4830" i="1"/>
  <c r="T4830" i="1"/>
  <c r="W4829" i="1"/>
  <c r="V4829" i="1"/>
  <c r="U4829" i="1"/>
  <c r="T4829" i="1"/>
  <c r="W4828" i="1"/>
  <c r="V4828" i="1"/>
  <c r="U4828" i="1"/>
  <c r="T4828" i="1"/>
  <c r="W4827" i="1"/>
  <c r="V4827" i="1"/>
  <c r="U4827" i="1"/>
  <c r="T4827" i="1"/>
  <c r="W4826" i="1"/>
  <c r="V4826" i="1"/>
  <c r="U4826" i="1"/>
  <c r="T4826" i="1"/>
  <c r="W4825" i="1"/>
  <c r="V4825" i="1"/>
  <c r="U4825" i="1"/>
  <c r="T4825" i="1"/>
  <c r="W4824" i="1"/>
  <c r="V4824" i="1"/>
  <c r="U4824" i="1"/>
  <c r="T4824" i="1"/>
  <c r="W4823" i="1"/>
  <c r="V4823" i="1"/>
  <c r="U4823" i="1"/>
  <c r="T4823" i="1"/>
  <c r="W4822" i="1"/>
  <c r="V4822" i="1"/>
  <c r="U4822" i="1"/>
  <c r="T4822" i="1"/>
  <c r="W4821" i="1"/>
  <c r="V4821" i="1"/>
  <c r="U4821" i="1"/>
  <c r="T4821" i="1"/>
  <c r="W4820" i="1"/>
  <c r="V4820" i="1"/>
  <c r="U4820" i="1"/>
  <c r="T4820" i="1"/>
  <c r="W4819" i="1"/>
  <c r="V4819" i="1"/>
  <c r="U4819" i="1"/>
  <c r="T4819" i="1"/>
  <c r="W4818" i="1"/>
  <c r="V4818" i="1"/>
  <c r="U4818" i="1"/>
  <c r="T4818" i="1"/>
  <c r="W4817" i="1"/>
  <c r="V4817" i="1"/>
  <c r="U4817" i="1"/>
  <c r="T4817" i="1"/>
  <c r="W4816" i="1"/>
  <c r="V4816" i="1"/>
  <c r="U4816" i="1"/>
  <c r="T4816" i="1"/>
  <c r="W4815" i="1"/>
  <c r="V4815" i="1"/>
  <c r="U4815" i="1"/>
  <c r="T4815" i="1"/>
  <c r="W4814" i="1"/>
  <c r="V4814" i="1"/>
  <c r="U4814" i="1"/>
  <c r="T4814" i="1"/>
  <c r="W4813" i="1"/>
  <c r="V4813" i="1"/>
  <c r="U4813" i="1"/>
  <c r="T4813" i="1"/>
  <c r="W4812" i="1"/>
  <c r="V4812" i="1"/>
  <c r="U4812" i="1"/>
  <c r="T4812" i="1"/>
  <c r="W4811" i="1"/>
  <c r="V4811" i="1"/>
  <c r="U4811" i="1"/>
  <c r="T4811" i="1"/>
  <c r="W4810" i="1"/>
  <c r="V4810" i="1"/>
  <c r="U4810" i="1"/>
  <c r="T4810" i="1"/>
  <c r="W4809" i="1"/>
  <c r="V4809" i="1"/>
  <c r="U4809" i="1"/>
  <c r="T4809" i="1"/>
  <c r="W4808" i="1"/>
  <c r="V4808" i="1"/>
  <c r="U4808" i="1"/>
  <c r="T4808" i="1"/>
  <c r="W4807" i="1"/>
  <c r="V4807" i="1"/>
  <c r="U4807" i="1"/>
  <c r="T4807" i="1"/>
  <c r="W4806" i="1"/>
  <c r="V4806" i="1"/>
  <c r="U4806" i="1"/>
  <c r="T4806" i="1"/>
  <c r="W4805" i="1"/>
  <c r="V4805" i="1"/>
  <c r="U4805" i="1"/>
  <c r="T4805" i="1"/>
  <c r="W4804" i="1"/>
  <c r="V4804" i="1"/>
  <c r="U4804" i="1"/>
  <c r="T4804" i="1"/>
  <c r="W4803" i="1"/>
  <c r="V4803" i="1"/>
  <c r="U4803" i="1"/>
  <c r="T4803" i="1"/>
  <c r="W4802" i="1"/>
  <c r="V4802" i="1"/>
  <c r="U4802" i="1"/>
  <c r="T4802" i="1"/>
  <c r="W4801" i="1"/>
  <c r="V4801" i="1"/>
  <c r="U4801" i="1"/>
  <c r="T4801" i="1"/>
  <c r="W4800" i="1"/>
  <c r="V4800" i="1"/>
  <c r="U4800" i="1"/>
  <c r="T4800" i="1"/>
  <c r="W4799" i="1"/>
  <c r="V4799" i="1"/>
  <c r="U4799" i="1"/>
  <c r="T4799" i="1"/>
  <c r="W4798" i="1"/>
  <c r="V4798" i="1"/>
  <c r="U4798" i="1"/>
  <c r="T4798" i="1"/>
  <c r="W4797" i="1"/>
  <c r="V4797" i="1"/>
  <c r="U4797" i="1"/>
  <c r="T4797" i="1"/>
  <c r="W4796" i="1"/>
  <c r="V4796" i="1"/>
  <c r="U4796" i="1"/>
  <c r="T4796" i="1"/>
  <c r="W4795" i="1"/>
  <c r="V4795" i="1"/>
  <c r="U4795" i="1"/>
  <c r="T4795" i="1"/>
  <c r="W4794" i="1"/>
  <c r="V4794" i="1"/>
  <c r="U4794" i="1"/>
  <c r="T4794" i="1"/>
  <c r="W4793" i="1"/>
  <c r="V4793" i="1"/>
  <c r="U4793" i="1"/>
  <c r="T4793" i="1"/>
  <c r="W4792" i="1"/>
  <c r="V4792" i="1"/>
  <c r="U4792" i="1"/>
  <c r="T4792" i="1"/>
  <c r="W4791" i="1"/>
  <c r="V4791" i="1"/>
  <c r="U4791" i="1"/>
  <c r="T4791" i="1"/>
  <c r="W4790" i="1"/>
  <c r="V4790" i="1"/>
  <c r="U4790" i="1"/>
  <c r="T4790" i="1"/>
  <c r="W4789" i="1"/>
  <c r="V4789" i="1"/>
  <c r="U4789" i="1"/>
  <c r="T4789" i="1"/>
  <c r="W4788" i="1"/>
  <c r="V4788" i="1"/>
  <c r="U4788" i="1"/>
  <c r="T4788" i="1"/>
  <c r="W4787" i="1"/>
  <c r="V4787" i="1"/>
  <c r="U4787" i="1"/>
  <c r="T4787" i="1"/>
  <c r="W4786" i="1"/>
  <c r="V4786" i="1"/>
  <c r="U4786" i="1"/>
  <c r="T4786" i="1"/>
  <c r="W4785" i="1"/>
  <c r="V4785" i="1"/>
  <c r="U4785" i="1"/>
  <c r="T4785" i="1"/>
  <c r="W4784" i="1"/>
  <c r="V4784" i="1"/>
  <c r="U4784" i="1"/>
  <c r="T4784" i="1"/>
  <c r="W4783" i="1"/>
  <c r="V4783" i="1"/>
  <c r="U4783" i="1"/>
  <c r="T4783" i="1"/>
  <c r="W4782" i="1"/>
  <c r="V4782" i="1"/>
  <c r="U4782" i="1"/>
  <c r="T4782" i="1"/>
  <c r="W4781" i="1"/>
  <c r="V4781" i="1"/>
  <c r="U4781" i="1"/>
  <c r="T4781" i="1"/>
  <c r="W4780" i="1"/>
  <c r="V4780" i="1"/>
  <c r="U4780" i="1"/>
  <c r="T4780" i="1"/>
  <c r="W4779" i="1"/>
  <c r="V4779" i="1"/>
  <c r="U4779" i="1"/>
  <c r="T4779" i="1"/>
  <c r="W4778" i="1"/>
  <c r="V4778" i="1"/>
  <c r="U4778" i="1"/>
  <c r="T4778" i="1"/>
  <c r="W4777" i="1"/>
  <c r="V4777" i="1"/>
  <c r="U4777" i="1"/>
  <c r="T4777" i="1"/>
  <c r="W4776" i="1"/>
  <c r="V4776" i="1"/>
  <c r="U4776" i="1"/>
  <c r="T4776" i="1"/>
  <c r="W4775" i="1"/>
  <c r="V4775" i="1"/>
  <c r="U4775" i="1"/>
  <c r="T4775" i="1"/>
  <c r="W4774" i="1"/>
  <c r="V4774" i="1"/>
  <c r="U4774" i="1"/>
  <c r="T4774" i="1"/>
  <c r="W4773" i="1"/>
  <c r="V4773" i="1"/>
  <c r="U4773" i="1"/>
  <c r="T4773" i="1"/>
  <c r="W4772" i="1"/>
  <c r="V4772" i="1"/>
  <c r="U4772" i="1"/>
  <c r="T4772" i="1"/>
  <c r="W4771" i="1"/>
  <c r="V4771" i="1"/>
  <c r="U4771" i="1"/>
  <c r="T4771" i="1"/>
  <c r="W4770" i="1"/>
  <c r="V4770" i="1"/>
  <c r="U4770" i="1"/>
  <c r="T4770" i="1"/>
  <c r="W4769" i="1"/>
  <c r="V4769" i="1"/>
  <c r="U4769" i="1"/>
  <c r="T4769" i="1"/>
  <c r="W4768" i="1"/>
  <c r="V4768" i="1"/>
  <c r="U4768" i="1"/>
  <c r="T4768" i="1"/>
  <c r="W4767" i="1"/>
  <c r="V4767" i="1"/>
  <c r="U4767" i="1"/>
  <c r="T4767" i="1"/>
  <c r="W4766" i="1"/>
  <c r="V4766" i="1"/>
  <c r="U4766" i="1"/>
  <c r="T4766" i="1"/>
  <c r="W4765" i="1"/>
  <c r="V4765" i="1"/>
  <c r="U4765" i="1"/>
  <c r="T4765" i="1"/>
  <c r="W4764" i="1"/>
  <c r="V4764" i="1"/>
  <c r="U4764" i="1"/>
  <c r="T4764" i="1"/>
  <c r="W4763" i="1"/>
  <c r="V4763" i="1"/>
  <c r="U4763" i="1"/>
  <c r="T4763" i="1"/>
  <c r="W4762" i="1"/>
  <c r="V4762" i="1"/>
  <c r="U4762" i="1"/>
  <c r="T4762" i="1"/>
  <c r="W4761" i="1"/>
  <c r="V4761" i="1"/>
  <c r="U4761" i="1"/>
  <c r="T4761" i="1"/>
  <c r="W4760" i="1"/>
  <c r="V4760" i="1"/>
  <c r="U4760" i="1"/>
  <c r="T4760" i="1"/>
  <c r="W4759" i="1"/>
  <c r="V4759" i="1"/>
  <c r="U4759" i="1"/>
  <c r="T4759" i="1"/>
  <c r="W4758" i="1"/>
  <c r="V4758" i="1"/>
  <c r="U4758" i="1"/>
  <c r="T4758" i="1"/>
  <c r="W4757" i="1"/>
  <c r="V4757" i="1"/>
  <c r="U4757" i="1"/>
  <c r="T4757" i="1"/>
  <c r="W4756" i="1"/>
  <c r="V4756" i="1"/>
  <c r="U4756" i="1"/>
  <c r="T4756" i="1"/>
  <c r="W4755" i="1"/>
  <c r="V4755" i="1"/>
  <c r="U4755" i="1"/>
  <c r="T4755" i="1"/>
  <c r="W4754" i="1"/>
  <c r="V4754" i="1"/>
  <c r="U4754" i="1"/>
  <c r="T4754" i="1"/>
  <c r="W4753" i="1"/>
  <c r="V4753" i="1"/>
  <c r="U4753" i="1"/>
  <c r="T4753" i="1"/>
  <c r="W4752" i="1"/>
  <c r="V4752" i="1"/>
  <c r="U4752" i="1"/>
  <c r="T4752" i="1"/>
  <c r="W4751" i="1"/>
  <c r="V4751" i="1"/>
  <c r="U4751" i="1"/>
  <c r="T4751" i="1"/>
  <c r="W4750" i="1"/>
  <c r="V4750" i="1"/>
  <c r="U4750" i="1"/>
  <c r="T4750" i="1"/>
  <c r="W4749" i="1"/>
  <c r="V4749" i="1"/>
  <c r="U4749" i="1"/>
  <c r="T4749" i="1"/>
  <c r="W4748" i="1"/>
  <c r="V4748" i="1"/>
  <c r="U4748" i="1"/>
  <c r="T4748" i="1"/>
  <c r="W4747" i="1"/>
  <c r="V4747" i="1"/>
  <c r="U4747" i="1"/>
  <c r="T4747" i="1"/>
  <c r="W4746" i="1"/>
  <c r="V4746" i="1"/>
  <c r="U4746" i="1"/>
  <c r="T4746" i="1"/>
  <c r="W4745" i="1"/>
  <c r="V4745" i="1"/>
  <c r="U4745" i="1"/>
  <c r="T4745" i="1"/>
  <c r="W4744" i="1"/>
  <c r="V4744" i="1"/>
  <c r="U4744" i="1"/>
  <c r="T4744" i="1"/>
  <c r="W4743" i="1"/>
  <c r="V4743" i="1"/>
  <c r="U4743" i="1"/>
  <c r="T4743" i="1"/>
  <c r="W4742" i="1"/>
  <c r="V4742" i="1"/>
  <c r="U4742" i="1"/>
  <c r="T4742" i="1"/>
  <c r="W4741" i="1"/>
  <c r="V4741" i="1"/>
  <c r="U4741" i="1"/>
  <c r="T4741" i="1"/>
  <c r="W4740" i="1"/>
  <c r="V4740" i="1"/>
  <c r="U4740" i="1"/>
  <c r="T4740" i="1"/>
  <c r="W4739" i="1"/>
  <c r="V4739" i="1"/>
  <c r="U4739" i="1"/>
  <c r="T4739" i="1"/>
  <c r="W4738" i="1"/>
  <c r="V4738" i="1"/>
  <c r="U4738" i="1"/>
  <c r="T4738" i="1"/>
  <c r="W4737" i="1"/>
  <c r="V4737" i="1"/>
  <c r="U4737" i="1"/>
  <c r="T4737" i="1"/>
  <c r="W4736" i="1"/>
  <c r="V4736" i="1"/>
  <c r="U4736" i="1"/>
  <c r="T4736" i="1"/>
  <c r="W4735" i="1"/>
  <c r="V4735" i="1"/>
  <c r="U4735" i="1"/>
  <c r="T4735" i="1"/>
  <c r="W4734" i="1"/>
  <c r="V4734" i="1"/>
  <c r="U4734" i="1"/>
  <c r="T4734" i="1"/>
  <c r="W4733" i="1"/>
  <c r="V4733" i="1"/>
  <c r="U4733" i="1"/>
  <c r="T4733" i="1"/>
  <c r="W4732" i="1"/>
  <c r="V4732" i="1"/>
  <c r="U4732" i="1"/>
  <c r="T4732" i="1"/>
  <c r="W4731" i="1"/>
  <c r="V4731" i="1"/>
  <c r="U4731" i="1"/>
  <c r="T4731" i="1"/>
  <c r="W4730" i="1"/>
  <c r="V4730" i="1"/>
  <c r="U4730" i="1"/>
  <c r="T4730" i="1"/>
  <c r="W4729" i="1"/>
  <c r="V4729" i="1"/>
  <c r="U4729" i="1"/>
  <c r="T4729" i="1"/>
  <c r="W4728" i="1"/>
  <c r="V4728" i="1"/>
  <c r="U4728" i="1"/>
  <c r="T4728" i="1"/>
  <c r="W4727" i="1"/>
  <c r="V4727" i="1"/>
  <c r="U4727" i="1"/>
  <c r="T4727" i="1"/>
  <c r="W4726" i="1"/>
  <c r="V4726" i="1"/>
  <c r="U4726" i="1"/>
  <c r="T4726" i="1"/>
  <c r="W4725" i="1"/>
  <c r="V4725" i="1"/>
  <c r="U4725" i="1"/>
  <c r="T4725" i="1"/>
  <c r="W4724" i="1"/>
  <c r="V4724" i="1"/>
  <c r="U4724" i="1"/>
  <c r="T4724" i="1"/>
  <c r="W4723" i="1"/>
  <c r="V4723" i="1"/>
  <c r="U4723" i="1"/>
  <c r="T4723" i="1"/>
  <c r="W4722" i="1"/>
  <c r="V4722" i="1"/>
  <c r="U4722" i="1"/>
  <c r="T4722" i="1"/>
  <c r="W4721" i="1"/>
  <c r="V4721" i="1"/>
  <c r="U4721" i="1"/>
  <c r="T4721" i="1"/>
  <c r="W4720" i="1"/>
  <c r="V4720" i="1"/>
  <c r="U4720" i="1"/>
  <c r="T4720" i="1"/>
  <c r="W4719" i="1"/>
  <c r="V4719" i="1"/>
  <c r="U4719" i="1"/>
  <c r="T4719" i="1"/>
  <c r="W4718" i="1"/>
  <c r="V4718" i="1"/>
  <c r="U4718" i="1"/>
  <c r="T4718" i="1"/>
  <c r="W4717" i="1"/>
  <c r="V4717" i="1"/>
  <c r="U4717" i="1"/>
  <c r="T4717" i="1"/>
  <c r="W4716" i="1"/>
  <c r="V4716" i="1"/>
  <c r="U4716" i="1"/>
  <c r="T4716" i="1"/>
  <c r="W4715" i="1"/>
  <c r="V4715" i="1"/>
  <c r="U4715" i="1"/>
  <c r="T4715" i="1"/>
  <c r="W4714" i="1"/>
  <c r="V4714" i="1"/>
  <c r="U4714" i="1"/>
  <c r="T4714" i="1"/>
  <c r="W4713" i="1"/>
  <c r="V4713" i="1"/>
  <c r="U4713" i="1"/>
  <c r="T4713" i="1"/>
  <c r="W4712" i="1"/>
  <c r="V4712" i="1"/>
  <c r="U4712" i="1"/>
  <c r="T4712" i="1"/>
  <c r="W4711" i="1"/>
  <c r="V4711" i="1"/>
  <c r="U4711" i="1"/>
  <c r="T4711" i="1"/>
  <c r="W4710" i="1"/>
  <c r="V4710" i="1"/>
  <c r="U4710" i="1"/>
  <c r="T4710" i="1"/>
  <c r="W4709" i="1"/>
  <c r="V4709" i="1"/>
  <c r="U4709" i="1"/>
  <c r="T4709" i="1"/>
  <c r="W4708" i="1"/>
  <c r="V4708" i="1"/>
  <c r="U4708" i="1"/>
  <c r="T4708" i="1"/>
  <c r="W4707" i="1"/>
  <c r="V4707" i="1"/>
  <c r="U4707" i="1"/>
  <c r="T4707" i="1"/>
  <c r="W4706" i="1"/>
  <c r="V4706" i="1"/>
  <c r="U4706" i="1"/>
  <c r="T4706" i="1"/>
  <c r="W4705" i="1"/>
  <c r="V4705" i="1"/>
  <c r="U4705" i="1"/>
  <c r="T4705" i="1"/>
  <c r="W4704" i="1"/>
  <c r="V4704" i="1"/>
  <c r="U4704" i="1"/>
  <c r="T4704" i="1"/>
  <c r="W4703" i="1"/>
  <c r="V4703" i="1"/>
  <c r="U4703" i="1"/>
  <c r="T4703" i="1"/>
  <c r="W4702" i="1"/>
  <c r="V4702" i="1"/>
  <c r="U4702" i="1"/>
  <c r="T4702" i="1"/>
  <c r="W4701" i="1"/>
  <c r="V4701" i="1"/>
  <c r="U4701" i="1"/>
  <c r="T4701" i="1"/>
  <c r="W4700" i="1"/>
  <c r="V4700" i="1"/>
  <c r="U4700" i="1"/>
  <c r="T4700" i="1"/>
  <c r="W4699" i="1"/>
  <c r="V4699" i="1"/>
  <c r="U4699" i="1"/>
  <c r="T4699" i="1"/>
  <c r="W4698" i="1"/>
  <c r="V4698" i="1"/>
  <c r="U4698" i="1"/>
  <c r="T4698" i="1"/>
  <c r="W4697" i="1"/>
  <c r="V4697" i="1"/>
  <c r="U4697" i="1"/>
  <c r="T4697" i="1"/>
  <c r="W4696" i="1"/>
  <c r="V4696" i="1"/>
  <c r="U4696" i="1"/>
  <c r="T4696" i="1"/>
  <c r="W4695" i="1"/>
  <c r="V4695" i="1"/>
  <c r="U4695" i="1"/>
  <c r="T4695" i="1"/>
  <c r="W4694" i="1"/>
  <c r="V4694" i="1"/>
  <c r="U4694" i="1"/>
  <c r="T4694" i="1"/>
  <c r="W4693" i="1"/>
  <c r="V4693" i="1"/>
  <c r="U4693" i="1"/>
  <c r="T4693" i="1"/>
  <c r="W4692" i="1"/>
  <c r="V4692" i="1"/>
  <c r="U4692" i="1"/>
  <c r="T4692" i="1"/>
  <c r="W4691" i="1"/>
  <c r="V4691" i="1"/>
  <c r="U4691" i="1"/>
  <c r="T4691" i="1"/>
  <c r="W4690" i="1"/>
  <c r="V4690" i="1"/>
  <c r="U4690" i="1"/>
  <c r="T4690" i="1"/>
  <c r="W4689" i="1"/>
  <c r="V4689" i="1"/>
  <c r="U4689" i="1"/>
  <c r="T4689" i="1"/>
  <c r="W4688" i="1"/>
  <c r="V4688" i="1"/>
  <c r="U4688" i="1"/>
  <c r="T4688" i="1"/>
  <c r="W4687" i="1"/>
  <c r="V4687" i="1"/>
  <c r="U4687" i="1"/>
  <c r="T4687" i="1"/>
  <c r="W4686" i="1"/>
  <c r="V4686" i="1"/>
  <c r="U4686" i="1"/>
  <c r="T4686" i="1"/>
  <c r="W4685" i="1"/>
  <c r="V4685" i="1"/>
  <c r="U4685" i="1"/>
  <c r="T4685" i="1"/>
  <c r="W4684" i="1"/>
  <c r="V4684" i="1"/>
  <c r="U4684" i="1"/>
  <c r="T4684" i="1"/>
  <c r="W4683" i="1"/>
  <c r="V4683" i="1"/>
  <c r="U4683" i="1"/>
  <c r="T4683" i="1"/>
  <c r="W4682" i="1"/>
  <c r="V4682" i="1"/>
  <c r="U4682" i="1"/>
  <c r="T4682" i="1"/>
  <c r="W4681" i="1"/>
  <c r="V4681" i="1"/>
  <c r="U4681" i="1"/>
  <c r="T4681" i="1"/>
  <c r="W4680" i="1"/>
  <c r="V4680" i="1"/>
  <c r="U4680" i="1"/>
  <c r="T4680" i="1"/>
  <c r="W4679" i="1"/>
  <c r="V4679" i="1"/>
  <c r="U4679" i="1"/>
  <c r="T4679" i="1"/>
  <c r="W4678" i="1"/>
  <c r="V4678" i="1"/>
  <c r="U4678" i="1"/>
  <c r="T4678" i="1"/>
  <c r="W4677" i="1"/>
  <c r="V4677" i="1"/>
  <c r="U4677" i="1"/>
  <c r="T4677" i="1"/>
  <c r="W4676" i="1"/>
  <c r="V4676" i="1"/>
  <c r="U4676" i="1"/>
  <c r="T4676" i="1"/>
  <c r="W4675" i="1"/>
  <c r="V4675" i="1"/>
  <c r="U4675" i="1"/>
  <c r="T4675" i="1"/>
  <c r="W4674" i="1"/>
  <c r="V4674" i="1"/>
  <c r="U4674" i="1"/>
  <c r="T4674" i="1"/>
  <c r="W4673" i="1"/>
  <c r="V4673" i="1"/>
  <c r="U4673" i="1"/>
  <c r="T4673" i="1"/>
  <c r="W4672" i="1"/>
  <c r="V4672" i="1"/>
  <c r="U4672" i="1"/>
  <c r="T4672" i="1"/>
  <c r="W4671" i="1"/>
  <c r="V4671" i="1"/>
  <c r="U4671" i="1"/>
  <c r="T4671" i="1"/>
  <c r="W4670" i="1"/>
  <c r="V4670" i="1"/>
  <c r="U4670" i="1"/>
  <c r="T4670" i="1"/>
  <c r="W4669" i="1"/>
  <c r="V4669" i="1"/>
  <c r="U4669" i="1"/>
  <c r="T4669" i="1"/>
  <c r="W4668" i="1"/>
  <c r="V4668" i="1"/>
  <c r="U4668" i="1"/>
  <c r="T4668" i="1"/>
  <c r="W4667" i="1"/>
  <c r="V4667" i="1"/>
  <c r="U4667" i="1"/>
  <c r="T4667" i="1"/>
  <c r="W4666" i="1"/>
  <c r="V4666" i="1"/>
  <c r="U4666" i="1"/>
  <c r="T4666" i="1"/>
  <c r="W4665" i="1"/>
  <c r="V4665" i="1"/>
  <c r="U4665" i="1"/>
  <c r="T4665" i="1"/>
  <c r="W4664" i="1"/>
  <c r="V4664" i="1"/>
  <c r="U4664" i="1"/>
  <c r="T4664" i="1"/>
  <c r="W4663" i="1"/>
  <c r="V4663" i="1"/>
  <c r="U4663" i="1"/>
  <c r="T4663" i="1"/>
  <c r="W4662" i="1"/>
  <c r="V4662" i="1"/>
  <c r="U4662" i="1"/>
  <c r="T4662" i="1"/>
  <c r="W4661" i="1"/>
  <c r="V4661" i="1"/>
  <c r="U4661" i="1"/>
  <c r="T4661" i="1"/>
  <c r="W4660" i="1"/>
  <c r="V4660" i="1"/>
  <c r="U4660" i="1"/>
  <c r="T4660" i="1"/>
  <c r="W4659" i="1"/>
  <c r="V4659" i="1"/>
  <c r="U4659" i="1"/>
  <c r="T4659" i="1"/>
  <c r="W4658" i="1"/>
  <c r="V4658" i="1"/>
  <c r="U4658" i="1"/>
  <c r="T4658" i="1"/>
  <c r="W4657" i="1"/>
  <c r="V4657" i="1"/>
  <c r="U4657" i="1"/>
  <c r="T4657" i="1"/>
  <c r="W4656" i="1"/>
  <c r="V4656" i="1"/>
  <c r="U4656" i="1"/>
  <c r="T4656" i="1"/>
  <c r="W4655" i="1"/>
  <c r="V4655" i="1"/>
  <c r="U4655" i="1"/>
  <c r="T4655" i="1"/>
  <c r="W4654" i="1"/>
  <c r="V4654" i="1"/>
  <c r="U4654" i="1"/>
  <c r="T4654" i="1"/>
  <c r="W4653" i="1"/>
  <c r="V4653" i="1"/>
  <c r="U4653" i="1"/>
  <c r="T4653" i="1"/>
  <c r="W4652" i="1"/>
  <c r="V4652" i="1"/>
  <c r="U4652" i="1"/>
  <c r="T4652" i="1"/>
  <c r="W4651" i="1"/>
  <c r="V4651" i="1"/>
  <c r="U4651" i="1"/>
  <c r="T4651" i="1"/>
  <c r="W4650" i="1"/>
  <c r="V4650" i="1"/>
  <c r="U4650" i="1"/>
  <c r="T4650" i="1"/>
  <c r="W4649" i="1"/>
  <c r="V4649" i="1"/>
  <c r="U4649" i="1"/>
  <c r="T4649" i="1"/>
  <c r="W4648" i="1"/>
  <c r="V4648" i="1"/>
  <c r="U4648" i="1"/>
  <c r="T4648" i="1"/>
  <c r="W4647" i="1"/>
  <c r="V4647" i="1"/>
  <c r="U4647" i="1"/>
  <c r="T4647" i="1"/>
  <c r="W4646" i="1"/>
  <c r="V4646" i="1"/>
  <c r="U4646" i="1"/>
  <c r="T4646" i="1"/>
  <c r="W4645" i="1"/>
  <c r="V4645" i="1"/>
  <c r="U4645" i="1"/>
  <c r="T4645" i="1"/>
  <c r="W4644" i="1"/>
  <c r="V4644" i="1"/>
  <c r="U4644" i="1"/>
  <c r="T4644" i="1"/>
  <c r="W4643" i="1"/>
  <c r="V4643" i="1"/>
  <c r="U4643" i="1"/>
  <c r="T4643" i="1"/>
  <c r="W4642" i="1"/>
  <c r="V4642" i="1"/>
  <c r="U4642" i="1"/>
  <c r="T4642" i="1"/>
  <c r="W4641" i="1"/>
  <c r="V4641" i="1"/>
  <c r="U4641" i="1"/>
  <c r="T4641" i="1"/>
  <c r="W4640" i="1"/>
  <c r="V4640" i="1"/>
  <c r="U4640" i="1"/>
  <c r="T4640" i="1"/>
  <c r="W4639" i="1"/>
  <c r="V4639" i="1"/>
  <c r="U4639" i="1"/>
  <c r="T4639" i="1"/>
  <c r="W4638" i="1"/>
  <c r="V4638" i="1"/>
  <c r="U4638" i="1"/>
  <c r="T4638" i="1"/>
  <c r="W4637" i="1"/>
  <c r="V4637" i="1"/>
  <c r="U4637" i="1"/>
  <c r="T4637" i="1"/>
  <c r="W4636" i="1"/>
  <c r="V4636" i="1"/>
  <c r="U4636" i="1"/>
  <c r="T4636" i="1"/>
  <c r="W4635" i="1"/>
  <c r="V4635" i="1"/>
  <c r="U4635" i="1"/>
  <c r="T4635" i="1"/>
  <c r="W4634" i="1"/>
  <c r="V4634" i="1"/>
  <c r="U4634" i="1"/>
  <c r="T4634" i="1"/>
  <c r="W4633" i="1"/>
  <c r="V4633" i="1"/>
  <c r="U4633" i="1"/>
  <c r="T4633" i="1"/>
  <c r="W4632" i="1"/>
  <c r="V4632" i="1"/>
  <c r="U4632" i="1"/>
  <c r="T4632" i="1"/>
  <c r="W4631" i="1"/>
  <c r="V4631" i="1"/>
  <c r="U4631" i="1"/>
  <c r="T4631" i="1"/>
  <c r="W4630" i="1"/>
  <c r="V4630" i="1"/>
  <c r="U4630" i="1"/>
  <c r="T4630" i="1"/>
  <c r="W4629" i="1"/>
  <c r="V4629" i="1"/>
  <c r="U4629" i="1"/>
  <c r="T4629" i="1"/>
  <c r="W4628" i="1"/>
  <c r="V4628" i="1"/>
  <c r="U4628" i="1"/>
  <c r="T4628" i="1"/>
  <c r="W4627" i="1"/>
  <c r="V4627" i="1"/>
  <c r="U4627" i="1"/>
  <c r="T4627" i="1"/>
  <c r="W4626" i="1"/>
  <c r="V4626" i="1"/>
  <c r="U4626" i="1"/>
  <c r="T4626" i="1"/>
  <c r="W4625" i="1"/>
  <c r="V4625" i="1"/>
  <c r="U4625" i="1"/>
  <c r="T4625" i="1"/>
  <c r="W4624" i="1"/>
  <c r="V4624" i="1"/>
  <c r="U4624" i="1"/>
  <c r="T4624" i="1"/>
  <c r="W4623" i="1"/>
  <c r="V4623" i="1"/>
  <c r="U4623" i="1"/>
  <c r="T4623" i="1"/>
  <c r="W4622" i="1"/>
  <c r="V4622" i="1"/>
  <c r="U4622" i="1"/>
  <c r="T4622" i="1"/>
  <c r="W4621" i="1"/>
  <c r="V4621" i="1"/>
  <c r="U4621" i="1"/>
  <c r="T4621" i="1"/>
  <c r="W4620" i="1"/>
  <c r="V4620" i="1"/>
  <c r="U4620" i="1"/>
  <c r="T4620" i="1"/>
  <c r="W4619" i="1"/>
  <c r="V4619" i="1"/>
  <c r="U4619" i="1"/>
  <c r="T4619" i="1"/>
  <c r="W4618" i="1"/>
  <c r="V4618" i="1"/>
  <c r="U4618" i="1"/>
  <c r="T4618" i="1"/>
  <c r="W4617" i="1"/>
  <c r="V4617" i="1"/>
  <c r="U4617" i="1"/>
  <c r="T4617" i="1"/>
  <c r="W4616" i="1"/>
  <c r="V4616" i="1"/>
  <c r="U4616" i="1"/>
  <c r="T4616" i="1"/>
  <c r="W4615" i="1"/>
  <c r="V4615" i="1"/>
  <c r="U4615" i="1"/>
  <c r="T4615" i="1"/>
  <c r="W4614" i="1"/>
  <c r="V4614" i="1"/>
  <c r="U4614" i="1"/>
  <c r="T4614" i="1"/>
  <c r="W4613" i="1"/>
  <c r="V4613" i="1"/>
  <c r="U4613" i="1"/>
  <c r="T4613" i="1"/>
  <c r="W4612" i="1"/>
  <c r="V4612" i="1"/>
  <c r="U4612" i="1"/>
  <c r="T4612" i="1"/>
  <c r="W4611" i="1"/>
  <c r="V4611" i="1"/>
  <c r="U4611" i="1"/>
  <c r="T4611" i="1"/>
  <c r="W4610" i="1"/>
  <c r="V4610" i="1"/>
  <c r="U4610" i="1"/>
  <c r="T4610" i="1"/>
  <c r="W4609" i="1"/>
  <c r="V4609" i="1"/>
  <c r="U4609" i="1"/>
  <c r="T4609" i="1"/>
  <c r="W4608" i="1"/>
  <c r="V4608" i="1"/>
  <c r="U4608" i="1"/>
  <c r="T4608" i="1"/>
  <c r="W4607" i="1"/>
  <c r="V4607" i="1"/>
  <c r="U4607" i="1"/>
  <c r="T4607" i="1"/>
  <c r="W4606" i="1"/>
  <c r="V4606" i="1"/>
  <c r="U4606" i="1"/>
  <c r="T4606" i="1"/>
  <c r="W4605" i="1"/>
  <c r="V4605" i="1"/>
  <c r="U4605" i="1"/>
  <c r="T4605" i="1"/>
  <c r="W4604" i="1"/>
  <c r="V4604" i="1"/>
  <c r="U4604" i="1"/>
  <c r="T4604" i="1"/>
  <c r="W4603" i="1"/>
  <c r="V4603" i="1"/>
  <c r="U4603" i="1"/>
  <c r="T4603" i="1"/>
  <c r="W4602" i="1"/>
  <c r="V4602" i="1"/>
  <c r="U4602" i="1"/>
  <c r="T4602" i="1"/>
  <c r="W4601" i="1"/>
  <c r="V4601" i="1"/>
  <c r="U4601" i="1"/>
  <c r="T4601" i="1"/>
  <c r="W4600" i="1"/>
  <c r="V4600" i="1"/>
  <c r="U4600" i="1"/>
  <c r="T4600" i="1"/>
  <c r="W4599" i="1"/>
  <c r="V4599" i="1"/>
  <c r="U4599" i="1"/>
  <c r="T4599" i="1"/>
  <c r="W4598" i="1"/>
  <c r="V4598" i="1"/>
  <c r="U4598" i="1"/>
  <c r="T4598" i="1"/>
  <c r="W4597" i="1"/>
  <c r="V4597" i="1"/>
  <c r="U4597" i="1"/>
  <c r="T4597" i="1"/>
  <c r="W4596" i="1"/>
  <c r="V4596" i="1"/>
  <c r="U4596" i="1"/>
  <c r="T4596" i="1"/>
  <c r="W4595" i="1"/>
  <c r="V4595" i="1"/>
  <c r="U4595" i="1"/>
  <c r="T4595" i="1"/>
  <c r="W4594" i="1"/>
  <c r="V4594" i="1"/>
  <c r="U4594" i="1"/>
  <c r="T4594" i="1"/>
  <c r="W4593" i="1"/>
  <c r="V4593" i="1"/>
  <c r="U4593" i="1"/>
  <c r="T4593" i="1"/>
  <c r="W4592" i="1"/>
  <c r="V4592" i="1"/>
  <c r="U4592" i="1"/>
  <c r="T4592" i="1"/>
  <c r="W4591" i="1"/>
  <c r="V4591" i="1"/>
  <c r="U4591" i="1"/>
  <c r="T4591" i="1"/>
  <c r="W4590" i="1"/>
  <c r="V4590" i="1"/>
  <c r="U4590" i="1"/>
  <c r="T4590" i="1"/>
  <c r="W4589" i="1"/>
  <c r="V4589" i="1"/>
  <c r="U4589" i="1"/>
  <c r="T4589" i="1"/>
  <c r="W4588" i="1"/>
  <c r="V4588" i="1"/>
  <c r="U4588" i="1"/>
  <c r="T4588" i="1"/>
  <c r="W4587" i="1"/>
  <c r="V4587" i="1"/>
  <c r="U4587" i="1"/>
  <c r="T4587" i="1"/>
  <c r="W4586" i="1"/>
  <c r="V4586" i="1"/>
  <c r="U4586" i="1"/>
  <c r="T4586" i="1"/>
  <c r="W4585" i="1"/>
  <c r="V4585" i="1"/>
  <c r="U4585" i="1"/>
  <c r="T4585" i="1"/>
  <c r="W4584" i="1"/>
  <c r="V4584" i="1"/>
  <c r="U4584" i="1"/>
  <c r="T4584" i="1"/>
  <c r="W4583" i="1"/>
  <c r="V4583" i="1"/>
  <c r="U4583" i="1"/>
  <c r="T4583" i="1"/>
  <c r="W4582" i="1"/>
  <c r="V4582" i="1"/>
  <c r="U4582" i="1"/>
  <c r="T4582" i="1"/>
  <c r="W4581" i="1"/>
  <c r="V4581" i="1"/>
  <c r="U4581" i="1"/>
  <c r="T4581" i="1"/>
  <c r="W4580" i="1"/>
  <c r="V4580" i="1"/>
  <c r="U4580" i="1"/>
  <c r="T4580" i="1"/>
  <c r="W4579" i="1"/>
  <c r="V4579" i="1"/>
  <c r="U4579" i="1"/>
  <c r="T4579" i="1"/>
  <c r="W4578" i="1"/>
  <c r="V4578" i="1"/>
  <c r="U4578" i="1"/>
  <c r="T4578" i="1"/>
  <c r="W4577" i="1"/>
  <c r="V4577" i="1"/>
  <c r="U4577" i="1"/>
  <c r="T4577" i="1"/>
  <c r="W4576" i="1"/>
  <c r="V4576" i="1"/>
  <c r="U4576" i="1"/>
  <c r="T4576" i="1"/>
  <c r="W4575" i="1"/>
  <c r="V4575" i="1"/>
  <c r="U4575" i="1"/>
  <c r="T4575" i="1"/>
  <c r="W4574" i="1"/>
  <c r="V4574" i="1"/>
  <c r="U4574" i="1"/>
  <c r="T4574" i="1"/>
  <c r="W4573" i="1"/>
  <c r="V4573" i="1"/>
  <c r="U4573" i="1"/>
  <c r="T4573" i="1"/>
  <c r="W4572" i="1"/>
  <c r="V4572" i="1"/>
  <c r="U4572" i="1"/>
  <c r="T4572" i="1"/>
  <c r="W4571" i="1"/>
  <c r="V4571" i="1"/>
  <c r="U4571" i="1"/>
  <c r="T4571" i="1"/>
  <c r="W4570" i="1"/>
  <c r="V4570" i="1"/>
  <c r="U4570" i="1"/>
  <c r="T4570" i="1"/>
  <c r="W4569" i="1"/>
  <c r="V4569" i="1"/>
  <c r="U4569" i="1"/>
  <c r="T4569" i="1"/>
  <c r="W4568" i="1"/>
  <c r="V4568" i="1"/>
  <c r="U4568" i="1"/>
  <c r="T4568" i="1"/>
  <c r="W4567" i="1"/>
  <c r="V4567" i="1"/>
  <c r="U4567" i="1"/>
  <c r="T4567" i="1"/>
  <c r="W4566" i="1"/>
  <c r="V4566" i="1"/>
  <c r="U4566" i="1"/>
  <c r="T4566" i="1"/>
  <c r="W4565" i="1"/>
  <c r="V4565" i="1"/>
  <c r="U4565" i="1"/>
  <c r="T4565" i="1"/>
  <c r="W4564" i="1"/>
  <c r="V4564" i="1"/>
  <c r="U4564" i="1"/>
  <c r="T4564" i="1"/>
  <c r="W4563" i="1"/>
  <c r="V4563" i="1"/>
  <c r="U4563" i="1"/>
  <c r="T4563" i="1"/>
  <c r="W4562" i="1"/>
  <c r="V4562" i="1"/>
  <c r="U4562" i="1"/>
  <c r="T4562" i="1"/>
  <c r="W4561" i="1"/>
  <c r="V4561" i="1"/>
  <c r="U4561" i="1"/>
  <c r="T4561" i="1"/>
  <c r="W4560" i="1"/>
  <c r="V4560" i="1"/>
  <c r="U4560" i="1"/>
  <c r="T4560" i="1"/>
  <c r="W4559" i="1"/>
  <c r="V4559" i="1"/>
  <c r="U4559" i="1"/>
  <c r="T4559" i="1"/>
  <c r="W4558" i="1"/>
  <c r="V4558" i="1"/>
  <c r="U4558" i="1"/>
  <c r="T4558" i="1"/>
  <c r="W4557" i="1"/>
  <c r="V4557" i="1"/>
  <c r="U4557" i="1"/>
  <c r="T4557" i="1"/>
  <c r="W4556" i="1"/>
  <c r="V4556" i="1"/>
  <c r="U4556" i="1"/>
  <c r="T4556" i="1"/>
  <c r="W4555" i="1"/>
  <c r="V4555" i="1"/>
  <c r="U4555" i="1"/>
  <c r="T4555" i="1"/>
  <c r="W4554" i="1"/>
  <c r="V4554" i="1"/>
  <c r="U4554" i="1"/>
  <c r="T4554" i="1"/>
  <c r="W4553" i="1"/>
  <c r="V4553" i="1"/>
  <c r="U4553" i="1"/>
  <c r="T4553" i="1"/>
  <c r="W4552" i="1"/>
  <c r="V4552" i="1"/>
  <c r="U4552" i="1"/>
  <c r="T4552" i="1"/>
  <c r="W4551" i="1"/>
  <c r="V4551" i="1"/>
  <c r="U4551" i="1"/>
  <c r="T4551" i="1"/>
  <c r="W4550" i="1"/>
  <c r="V4550" i="1"/>
  <c r="U4550" i="1"/>
  <c r="T4550" i="1"/>
  <c r="W4549" i="1"/>
  <c r="V4549" i="1"/>
  <c r="U4549" i="1"/>
  <c r="T4549" i="1"/>
  <c r="W4548" i="1"/>
  <c r="V4548" i="1"/>
  <c r="U4548" i="1"/>
  <c r="T4548" i="1"/>
  <c r="W4547" i="1"/>
  <c r="V4547" i="1"/>
  <c r="U4547" i="1"/>
  <c r="T4547" i="1"/>
  <c r="W4546" i="1"/>
  <c r="V4546" i="1"/>
  <c r="U4546" i="1"/>
  <c r="T4546" i="1"/>
  <c r="W4545" i="1"/>
  <c r="V4545" i="1"/>
  <c r="U4545" i="1"/>
  <c r="T4545" i="1"/>
  <c r="W4544" i="1"/>
  <c r="V4544" i="1"/>
  <c r="U4544" i="1"/>
  <c r="T4544" i="1"/>
  <c r="W4543" i="1"/>
  <c r="V4543" i="1"/>
  <c r="U4543" i="1"/>
  <c r="T4543" i="1"/>
  <c r="W4542" i="1"/>
  <c r="V4542" i="1"/>
  <c r="U4542" i="1"/>
  <c r="T4542" i="1"/>
  <c r="W4541" i="1"/>
  <c r="V4541" i="1"/>
  <c r="U4541" i="1"/>
  <c r="T4541" i="1"/>
  <c r="W4540" i="1"/>
  <c r="V4540" i="1"/>
  <c r="U4540" i="1"/>
  <c r="T4540" i="1"/>
  <c r="W4539" i="1"/>
  <c r="V4539" i="1"/>
  <c r="U4539" i="1"/>
  <c r="T4539" i="1"/>
  <c r="W4538" i="1"/>
  <c r="V4538" i="1"/>
  <c r="U4538" i="1"/>
  <c r="T4538" i="1"/>
  <c r="W4537" i="1"/>
  <c r="V4537" i="1"/>
  <c r="U4537" i="1"/>
  <c r="T4537" i="1"/>
  <c r="W4536" i="1"/>
  <c r="V4536" i="1"/>
  <c r="U4536" i="1"/>
  <c r="T4536" i="1"/>
  <c r="W4535" i="1"/>
  <c r="V4535" i="1"/>
  <c r="U4535" i="1"/>
  <c r="T4535" i="1"/>
  <c r="W4534" i="1"/>
  <c r="V4534" i="1"/>
  <c r="U4534" i="1"/>
  <c r="T4534" i="1"/>
  <c r="W4533" i="1"/>
  <c r="V4533" i="1"/>
  <c r="U4533" i="1"/>
  <c r="T4533" i="1"/>
  <c r="W4532" i="1"/>
  <c r="V4532" i="1"/>
  <c r="U4532" i="1"/>
  <c r="T4532" i="1"/>
  <c r="W4531" i="1"/>
  <c r="V4531" i="1"/>
  <c r="U4531" i="1"/>
  <c r="T4531" i="1"/>
  <c r="W4530" i="1"/>
  <c r="V4530" i="1"/>
  <c r="U4530" i="1"/>
  <c r="T4530" i="1"/>
  <c r="W4529" i="1"/>
  <c r="V4529" i="1"/>
  <c r="U4529" i="1"/>
  <c r="T4529" i="1"/>
  <c r="W4528" i="1"/>
  <c r="V4528" i="1"/>
  <c r="U4528" i="1"/>
  <c r="T4528" i="1"/>
  <c r="W4527" i="1"/>
  <c r="V4527" i="1"/>
  <c r="U4527" i="1"/>
  <c r="T4527" i="1"/>
  <c r="W4526" i="1"/>
  <c r="V4526" i="1"/>
  <c r="U4526" i="1"/>
  <c r="T4526" i="1"/>
  <c r="W4525" i="1"/>
  <c r="V4525" i="1"/>
  <c r="U4525" i="1"/>
  <c r="T4525" i="1"/>
  <c r="W4524" i="1"/>
  <c r="V4524" i="1"/>
  <c r="U4524" i="1"/>
  <c r="T4524" i="1"/>
  <c r="W4523" i="1"/>
  <c r="V4523" i="1"/>
  <c r="U4523" i="1"/>
  <c r="T4523" i="1"/>
  <c r="W4522" i="1"/>
  <c r="V4522" i="1"/>
  <c r="U4522" i="1"/>
  <c r="T4522" i="1"/>
  <c r="W4521" i="1"/>
  <c r="V4521" i="1"/>
  <c r="U4521" i="1"/>
  <c r="T4521" i="1"/>
  <c r="W4520" i="1"/>
  <c r="V4520" i="1"/>
  <c r="U4520" i="1"/>
  <c r="T4520" i="1"/>
  <c r="W4519" i="1"/>
  <c r="V4519" i="1"/>
  <c r="U4519" i="1"/>
  <c r="T4519" i="1"/>
  <c r="W4518" i="1"/>
  <c r="V4518" i="1"/>
  <c r="U4518" i="1"/>
  <c r="T4518" i="1"/>
  <c r="W4517" i="1"/>
  <c r="V4517" i="1"/>
  <c r="U4517" i="1"/>
  <c r="T4517" i="1"/>
  <c r="W4516" i="1"/>
  <c r="V4516" i="1"/>
  <c r="U4516" i="1"/>
  <c r="T4516" i="1"/>
  <c r="W4515" i="1"/>
  <c r="V4515" i="1"/>
  <c r="U4515" i="1"/>
  <c r="T4515" i="1"/>
  <c r="W4514" i="1"/>
  <c r="V4514" i="1"/>
  <c r="U4514" i="1"/>
  <c r="T4514" i="1"/>
  <c r="W4513" i="1"/>
  <c r="V4513" i="1"/>
  <c r="U4513" i="1"/>
  <c r="T4513" i="1"/>
  <c r="W4512" i="1"/>
  <c r="V4512" i="1"/>
  <c r="U4512" i="1"/>
  <c r="T4512" i="1"/>
  <c r="W4511" i="1"/>
  <c r="V4511" i="1"/>
  <c r="U4511" i="1"/>
  <c r="T4511" i="1"/>
  <c r="W4510" i="1"/>
  <c r="V4510" i="1"/>
  <c r="U4510" i="1"/>
  <c r="T4510" i="1"/>
  <c r="W4509" i="1"/>
  <c r="V4509" i="1"/>
  <c r="U4509" i="1"/>
  <c r="T4509" i="1"/>
  <c r="W4508" i="1"/>
  <c r="V4508" i="1"/>
  <c r="U4508" i="1"/>
  <c r="T4508" i="1"/>
  <c r="W4507" i="1"/>
  <c r="V4507" i="1"/>
  <c r="U4507" i="1"/>
  <c r="T4507" i="1"/>
  <c r="W4506" i="1"/>
  <c r="V4506" i="1"/>
  <c r="U4506" i="1"/>
  <c r="T4506" i="1"/>
  <c r="W4505" i="1"/>
  <c r="V4505" i="1"/>
  <c r="U4505" i="1"/>
  <c r="T4505" i="1"/>
  <c r="W4504" i="1"/>
  <c r="V4504" i="1"/>
  <c r="U4504" i="1"/>
  <c r="T4504" i="1"/>
  <c r="W4503" i="1"/>
  <c r="V4503" i="1"/>
  <c r="U4503" i="1"/>
  <c r="T4503" i="1"/>
  <c r="W4502" i="1"/>
  <c r="V4502" i="1"/>
  <c r="U4502" i="1"/>
  <c r="T4502" i="1"/>
  <c r="W4501" i="1"/>
  <c r="V4501" i="1"/>
  <c r="U4501" i="1"/>
  <c r="T4501" i="1"/>
  <c r="W4500" i="1"/>
  <c r="V4500" i="1"/>
  <c r="U4500" i="1"/>
  <c r="T4500" i="1"/>
  <c r="W4499" i="1"/>
  <c r="V4499" i="1"/>
  <c r="U4499" i="1"/>
  <c r="T4499" i="1"/>
  <c r="W4498" i="1"/>
  <c r="V4498" i="1"/>
  <c r="U4498" i="1"/>
  <c r="T4498" i="1"/>
  <c r="W4497" i="1"/>
  <c r="V4497" i="1"/>
  <c r="U4497" i="1"/>
  <c r="T4497" i="1"/>
  <c r="W4496" i="1"/>
  <c r="V4496" i="1"/>
  <c r="U4496" i="1"/>
  <c r="T4496" i="1"/>
  <c r="W4495" i="1"/>
  <c r="V4495" i="1"/>
  <c r="U4495" i="1"/>
  <c r="T4495" i="1"/>
  <c r="W4494" i="1"/>
  <c r="V4494" i="1"/>
  <c r="U4494" i="1"/>
  <c r="T4494" i="1"/>
  <c r="W4493" i="1"/>
  <c r="V4493" i="1"/>
  <c r="U4493" i="1"/>
  <c r="T4493" i="1"/>
  <c r="W4492" i="1"/>
  <c r="V4492" i="1"/>
  <c r="U4492" i="1"/>
  <c r="T4492" i="1"/>
  <c r="W4491" i="1"/>
  <c r="V4491" i="1"/>
  <c r="U4491" i="1"/>
  <c r="T4491" i="1"/>
  <c r="W4490" i="1"/>
  <c r="V4490" i="1"/>
  <c r="U4490" i="1"/>
  <c r="T4490" i="1"/>
  <c r="W4489" i="1"/>
  <c r="V4489" i="1"/>
  <c r="U4489" i="1"/>
  <c r="T4489" i="1"/>
  <c r="W4488" i="1"/>
  <c r="V4488" i="1"/>
  <c r="U4488" i="1"/>
  <c r="T4488" i="1"/>
  <c r="W4487" i="1"/>
  <c r="V4487" i="1"/>
  <c r="U4487" i="1"/>
  <c r="T4487" i="1"/>
  <c r="W4486" i="1"/>
  <c r="V4486" i="1"/>
  <c r="U4486" i="1"/>
  <c r="T4486" i="1"/>
  <c r="W4485" i="1"/>
  <c r="V4485" i="1"/>
  <c r="U4485" i="1"/>
  <c r="T4485" i="1"/>
  <c r="W4484" i="1"/>
  <c r="V4484" i="1"/>
  <c r="U4484" i="1"/>
  <c r="T4484" i="1"/>
  <c r="W4483" i="1"/>
  <c r="V4483" i="1"/>
  <c r="U4483" i="1"/>
  <c r="T4483" i="1"/>
  <c r="W4482" i="1"/>
  <c r="V4482" i="1"/>
  <c r="U4482" i="1"/>
  <c r="T4482" i="1"/>
  <c r="W4481" i="1"/>
  <c r="V4481" i="1"/>
  <c r="U4481" i="1"/>
  <c r="T4481" i="1"/>
  <c r="W4480" i="1"/>
  <c r="V4480" i="1"/>
  <c r="U4480" i="1"/>
  <c r="T4480" i="1"/>
  <c r="W4479" i="1"/>
  <c r="V4479" i="1"/>
  <c r="U4479" i="1"/>
  <c r="T4479" i="1"/>
  <c r="W4478" i="1"/>
  <c r="V4478" i="1"/>
  <c r="U4478" i="1"/>
  <c r="T4478" i="1"/>
  <c r="W4477" i="1"/>
  <c r="V4477" i="1"/>
  <c r="U4477" i="1"/>
  <c r="T4477" i="1"/>
  <c r="W4476" i="1"/>
  <c r="V4476" i="1"/>
  <c r="U4476" i="1"/>
  <c r="T4476" i="1"/>
  <c r="W4475" i="1"/>
  <c r="V4475" i="1"/>
  <c r="U4475" i="1"/>
  <c r="T4475" i="1"/>
  <c r="W4474" i="1"/>
  <c r="V4474" i="1"/>
  <c r="U4474" i="1"/>
  <c r="T4474" i="1"/>
  <c r="W4473" i="1"/>
  <c r="V4473" i="1"/>
  <c r="U4473" i="1"/>
  <c r="T4473" i="1"/>
  <c r="W4472" i="1"/>
  <c r="V4472" i="1"/>
  <c r="U4472" i="1"/>
  <c r="T4472" i="1"/>
  <c r="W4471" i="1"/>
  <c r="V4471" i="1"/>
  <c r="U4471" i="1"/>
  <c r="T4471" i="1"/>
  <c r="W4470" i="1"/>
  <c r="V4470" i="1"/>
  <c r="U4470" i="1"/>
  <c r="T4470" i="1"/>
  <c r="W4469" i="1"/>
  <c r="V4469" i="1"/>
  <c r="U4469" i="1"/>
  <c r="T4469" i="1"/>
  <c r="W4468" i="1"/>
  <c r="V4468" i="1"/>
  <c r="U4468" i="1"/>
  <c r="T4468" i="1"/>
  <c r="W4467" i="1"/>
  <c r="V4467" i="1"/>
  <c r="U4467" i="1"/>
  <c r="T4467" i="1"/>
  <c r="W4466" i="1"/>
  <c r="V4466" i="1"/>
  <c r="U4466" i="1"/>
  <c r="T4466" i="1"/>
  <c r="W4465" i="1"/>
  <c r="V4465" i="1"/>
  <c r="U4465" i="1"/>
  <c r="T4465" i="1"/>
  <c r="W4464" i="1"/>
  <c r="V4464" i="1"/>
  <c r="U4464" i="1"/>
  <c r="T4464" i="1"/>
  <c r="W4463" i="1"/>
  <c r="V4463" i="1"/>
  <c r="U4463" i="1"/>
  <c r="T4463" i="1"/>
  <c r="W4462" i="1"/>
  <c r="V4462" i="1"/>
  <c r="U4462" i="1"/>
  <c r="T4462" i="1"/>
  <c r="W4461" i="1"/>
  <c r="V4461" i="1"/>
  <c r="U4461" i="1"/>
  <c r="T4461" i="1"/>
  <c r="W4460" i="1"/>
  <c r="V4460" i="1"/>
  <c r="U4460" i="1"/>
  <c r="T4460" i="1"/>
  <c r="W4459" i="1"/>
  <c r="V4459" i="1"/>
  <c r="U4459" i="1"/>
  <c r="T4459" i="1"/>
  <c r="W4458" i="1"/>
  <c r="V4458" i="1"/>
  <c r="U4458" i="1"/>
  <c r="T4458" i="1"/>
  <c r="W4457" i="1"/>
  <c r="V4457" i="1"/>
  <c r="U4457" i="1"/>
  <c r="T4457" i="1"/>
  <c r="W4456" i="1"/>
  <c r="V4456" i="1"/>
  <c r="U4456" i="1"/>
  <c r="T4456" i="1"/>
  <c r="W4455" i="1"/>
  <c r="V4455" i="1"/>
  <c r="U4455" i="1"/>
  <c r="T4455" i="1"/>
  <c r="W4454" i="1"/>
  <c r="V4454" i="1"/>
  <c r="U4454" i="1"/>
  <c r="T4454" i="1"/>
  <c r="W4453" i="1"/>
  <c r="V4453" i="1"/>
  <c r="U4453" i="1"/>
  <c r="T4453" i="1"/>
  <c r="W4452" i="1"/>
  <c r="V4452" i="1"/>
  <c r="U4452" i="1"/>
  <c r="T4452" i="1"/>
  <c r="W4451" i="1"/>
  <c r="V4451" i="1"/>
  <c r="U4451" i="1"/>
  <c r="T4451" i="1"/>
  <c r="W4450" i="1"/>
  <c r="V4450" i="1"/>
  <c r="U4450" i="1"/>
  <c r="T4450" i="1"/>
  <c r="W4449" i="1"/>
  <c r="V4449" i="1"/>
  <c r="U4449" i="1"/>
  <c r="T4449" i="1"/>
  <c r="W4448" i="1"/>
  <c r="V4448" i="1"/>
  <c r="U4448" i="1"/>
  <c r="T4448" i="1"/>
  <c r="W4447" i="1"/>
  <c r="V4447" i="1"/>
  <c r="U4447" i="1"/>
  <c r="T4447" i="1"/>
  <c r="W4446" i="1"/>
  <c r="V4446" i="1"/>
  <c r="U4446" i="1"/>
  <c r="T4446" i="1"/>
  <c r="W4445" i="1"/>
  <c r="V4445" i="1"/>
  <c r="U4445" i="1"/>
  <c r="T4445" i="1"/>
  <c r="W4444" i="1"/>
  <c r="V4444" i="1"/>
  <c r="U4444" i="1"/>
  <c r="T4444" i="1"/>
  <c r="W4443" i="1"/>
  <c r="V4443" i="1"/>
  <c r="U4443" i="1"/>
  <c r="T4443" i="1"/>
  <c r="W4442" i="1"/>
  <c r="V4442" i="1"/>
  <c r="U4442" i="1"/>
  <c r="T4442" i="1"/>
  <c r="W4441" i="1"/>
  <c r="V4441" i="1"/>
  <c r="U4441" i="1"/>
  <c r="T4441" i="1"/>
  <c r="W4440" i="1"/>
  <c r="V4440" i="1"/>
  <c r="U4440" i="1"/>
  <c r="T4440" i="1"/>
  <c r="W4439" i="1"/>
  <c r="V4439" i="1"/>
  <c r="U4439" i="1"/>
  <c r="T4439" i="1"/>
  <c r="W4438" i="1"/>
  <c r="V4438" i="1"/>
  <c r="U4438" i="1"/>
  <c r="T4438" i="1"/>
  <c r="W4437" i="1"/>
  <c r="V4437" i="1"/>
  <c r="U4437" i="1"/>
  <c r="T4437" i="1"/>
  <c r="W4436" i="1"/>
  <c r="V4436" i="1"/>
  <c r="U4436" i="1"/>
  <c r="T4436" i="1"/>
  <c r="W4435" i="1"/>
  <c r="V4435" i="1"/>
  <c r="U4435" i="1"/>
  <c r="T4435" i="1"/>
  <c r="W4434" i="1"/>
  <c r="V4434" i="1"/>
  <c r="U4434" i="1"/>
  <c r="T4434" i="1"/>
  <c r="W4433" i="1"/>
  <c r="V4433" i="1"/>
  <c r="U4433" i="1"/>
  <c r="T4433" i="1"/>
  <c r="W4432" i="1"/>
  <c r="V4432" i="1"/>
  <c r="U4432" i="1"/>
  <c r="T4432" i="1"/>
  <c r="W4431" i="1"/>
  <c r="V4431" i="1"/>
  <c r="U4431" i="1"/>
  <c r="T4431" i="1"/>
  <c r="W4430" i="1"/>
  <c r="V4430" i="1"/>
  <c r="U4430" i="1"/>
  <c r="T4430" i="1"/>
  <c r="W4429" i="1"/>
  <c r="V4429" i="1"/>
  <c r="U4429" i="1"/>
  <c r="T4429" i="1"/>
  <c r="W4428" i="1"/>
  <c r="V4428" i="1"/>
  <c r="U4428" i="1"/>
  <c r="T4428" i="1"/>
  <c r="W4427" i="1"/>
  <c r="V4427" i="1"/>
  <c r="U4427" i="1"/>
  <c r="T4427" i="1"/>
  <c r="W4426" i="1"/>
  <c r="V4426" i="1"/>
  <c r="U4426" i="1"/>
  <c r="T4426" i="1"/>
  <c r="W4425" i="1"/>
  <c r="V4425" i="1"/>
  <c r="U4425" i="1"/>
  <c r="T4425" i="1"/>
  <c r="W4424" i="1"/>
  <c r="V4424" i="1"/>
  <c r="U4424" i="1"/>
  <c r="T4424" i="1"/>
  <c r="W4423" i="1"/>
  <c r="V4423" i="1"/>
  <c r="U4423" i="1"/>
  <c r="T4423" i="1"/>
  <c r="W4422" i="1"/>
  <c r="V4422" i="1"/>
  <c r="U4422" i="1"/>
  <c r="T4422" i="1"/>
  <c r="W4421" i="1"/>
  <c r="V4421" i="1"/>
  <c r="U4421" i="1"/>
  <c r="T4421" i="1"/>
  <c r="W4420" i="1"/>
  <c r="V4420" i="1"/>
  <c r="U4420" i="1"/>
  <c r="T4420" i="1"/>
  <c r="W4419" i="1"/>
  <c r="V4419" i="1"/>
  <c r="U4419" i="1"/>
  <c r="T4419" i="1"/>
  <c r="W4418" i="1"/>
  <c r="V4418" i="1"/>
  <c r="U4418" i="1"/>
  <c r="T4418" i="1"/>
  <c r="W4417" i="1"/>
  <c r="V4417" i="1"/>
  <c r="U4417" i="1"/>
  <c r="T4417" i="1"/>
  <c r="W4416" i="1"/>
  <c r="V4416" i="1"/>
  <c r="U4416" i="1"/>
  <c r="T4416" i="1"/>
  <c r="W4415" i="1"/>
  <c r="V4415" i="1"/>
  <c r="U4415" i="1"/>
  <c r="T4415" i="1"/>
  <c r="W4414" i="1"/>
  <c r="V4414" i="1"/>
  <c r="U4414" i="1"/>
  <c r="T4414" i="1"/>
  <c r="W4413" i="1"/>
  <c r="V4413" i="1"/>
  <c r="U4413" i="1"/>
  <c r="T4413" i="1"/>
  <c r="W4412" i="1"/>
  <c r="V4412" i="1"/>
  <c r="U4412" i="1"/>
  <c r="T4412" i="1"/>
  <c r="W4411" i="1"/>
  <c r="V4411" i="1"/>
  <c r="U4411" i="1"/>
  <c r="T4411" i="1"/>
  <c r="W4410" i="1"/>
  <c r="V4410" i="1"/>
  <c r="U4410" i="1"/>
  <c r="T4410" i="1"/>
  <c r="W4409" i="1"/>
  <c r="V4409" i="1"/>
  <c r="U4409" i="1"/>
  <c r="T4409" i="1"/>
  <c r="W4408" i="1"/>
  <c r="V4408" i="1"/>
  <c r="U4408" i="1"/>
  <c r="T4408" i="1"/>
  <c r="W4407" i="1"/>
  <c r="V4407" i="1"/>
  <c r="U4407" i="1"/>
  <c r="T4407" i="1"/>
  <c r="W4406" i="1"/>
  <c r="V4406" i="1"/>
  <c r="U4406" i="1"/>
  <c r="T4406" i="1"/>
  <c r="W4405" i="1"/>
  <c r="V4405" i="1"/>
  <c r="U4405" i="1"/>
  <c r="T4405" i="1"/>
  <c r="W4404" i="1"/>
  <c r="V4404" i="1"/>
  <c r="U4404" i="1"/>
  <c r="T4404" i="1"/>
  <c r="W4403" i="1"/>
  <c r="V4403" i="1"/>
  <c r="U4403" i="1"/>
  <c r="T4403" i="1"/>
  <c r="W4402" i="1"/>
  <c r="V4402" i="1"/>
  <c r="U4402" i="1"/>
  <c r="T4402" i="1"/>
  <c r="W4401" i="1"/>
  <c r="V4401" i="1"/>
  <c r="U4401" i="1"/>
  <c r="T4401" i="1"/>
  <c r="W4400" i="1"/>
  <c r="V4400" i="1"/>
  <c r="U4400" i="1"/>
  <c r="T4400" i="1"/>
  <c r="W4399" i="1"/>
  <c r="V4399" i="1"/>
  <c r="U4399" i="1"/>
  <c r="T4399" i="1"/>
  <c r="W4398" i="1"/>
  <c r="V4398" i="1"/>
  <c r="U4398" i="1"/>
  <c r="T4398" i="1"/>
  <c r="W4397" i="1"/>
  <c r="V4397" i="1"/>
  <c r="U4397" i="1"/>
  <c r="T4397" i="1"/>
  <c r="W4396" i="1"/>
  <c r="V4396" i="1"/>
  <c r="U4396" i="1"/>
  <c r="T4396" i="1"/>
  <c r="W4395" i="1"/>
  <c r="V4395" i="1"/>
  <c r="U4395" i="1"/>
  <c r="T4395" i="1"/>
  <c r="W4394" i="1"/>
  <c r="V4394" i="1"/>
  <c r="U4394" i="1"/>
  <c r="T4394" i="1"/>
  <c r="W4393" i="1"/>
  <c r="V4393" i="1"/>
  <c r="U4393" i="1"/>
  <c r="T4393" i="1"/>
  <c r="W4392" i="1"/>
  <c r="V4392" i="1"/>
  <c r="U4392" i="1"/>
  <c r="T4392" i="1"/>
  <c r="W4391" i="1"/>
  <c r="V4391" i="1"/>
  <c r="U4391" i="1"/>
  <c r="T4391" i="1"/>
  <c r="W4390" i="1"/>
  <c r="V4390" i="1"/>
  <c r="U4390" i="1"/>
  <c r="T4390" i="1"/>
  <c r="W4389" i="1"/>
  <c r="V4389" i="1"/>
  <c r="U4389" i="1"/>
  <c r="T4389" i="1"/>
  <c r="W4388" i="1"/>
  <c r="V4388" i="1"/>
  <c r="U4388" i="1"/>
  <c r="T4388" i="1"/>
  <c r="W4387" i="1"/>
  <c r="V4387" i="1"/>
  <c r="U4387" i="1"/>
  <c r="T4387" i="1"/>
  <c r="W4386" i="1"/>
  <c r="V4386" i="1"/>
  <c r="U4386" i="1"/>
  <c r="T4386" i="1"/>
  <c r="W4385" i="1"/>
  <c r="V4385" i="1"/>
  <c r="U4385" i="1"/>
  <c r="T4385" i="1"/>
  <c r="W4384" i="1"/>
  <c r="V4384" i="1"/>
  <c r="U4384" i="1"/>
  <c r="T4384" i="1"/>
  <c r="W4383" i="1"/>
  <c r="V4383" i="1"/>
  <c r="U4383" i="1"/>
  <c r="T4383" i="1"/>
  <c r="W4382" i="1"/>
  <c r="V4382" i="1"/>
  <c r="U4382" i="1"/>
  <c r="T4382" i="1"/>
  <c r="W4381" i="1"/>
  <c r="V4381" i="1"/>
  <c r="U4381" i="1"/>
  <c r="T4381" i="1"/>
  <c r="W4380" i="1"/>
  <c r="V4380" i="1"/>
  <c r="U4380" i="1"/>
  <c r="T4380" i="1"/>
  <c r="W4379" i="1"/>
  <c r="V4379" i="1"/>
  <c r="U4379" i="1"/>
  <c r="T4379" i="1"/>
  <c r="W4378" i="1"/>
  <c r="V4378" i="1"/>
  <c r="U4378" i="1"/>
  <c r="T4378" i="1"/>
  <c r="W4377" i="1"/>
  <c r="V4377" i="1"/>
  <c r="U4377" i="1"/>
  <c r="T4377" i="1"/>
  <c r="W4376" i="1"/>
  <c r="V4376" i="1"/>
  <c r="U4376" i="1"/>
  <c r="T4376" i="1"/>
  <c r="W4375" i="1"/>
  <c r="V4375" i="1"/>
  <c r="U4375" i="1"/>
  <c r="T4375" i="1"/>
  <c r="W4374" i="1"/>
  <c r="V4374" i="1"/>
  <c r="U4374" i="1"/>
  <c r="T4374" i="1"/>
  <c r="W4373" i="1"/>
  <c r="V4373" i="1"/>
  <c r="U4373" i="1"/>
  <c r="T4373" i="1"/>
  <c r="W4372" i="1"/>
  <c r="V4372" i="1"/>
  <c r="U4372" i="1"/>
  <c r="T4372" i="1"/>
  <c r="W4371" i="1"/>
  <c r="V4371" i="1"/>
  <c r="U4371" i="1"/>
  <c r="T4371" i="1"/>
  <c r="W4370" i="1"/>
  <c r="V4370" i="1"/>
  <c r="U4370" i="1"/>
  <c r="T4370" i="1"/>
  <c r="W4369" i="1"/>
  <c r="V4369" i="1"/>
  <c r="U4369" i="1"/>
  <c r="T4369" i="1"/>
  <c r="W4368" i="1"/>
  <c r="V4368" i="1"/>
  <c r="U4368" i="1"/>
  <c r="T4368" i="1"/>
  <c r="W4367" i="1"/>
  <c r="V4367" i="1"/>
  <c r="U4367" i="1"/>
  <c r="T4367" i="1"/>
  <c r="W4366" i="1"/>
  <c r="V4366" i="1"/>
  <c r="U4366" i="1"/>
  <c r="T4366" i="1"/>
  <c r="W4365" i="1"/>
  <c r="V4365" i="1"/>
  <c r="U4365" i="1"/>
  <c r="T4365" i="1"/>
  <c r="W4364" i="1"/>
  <c r="V4364" i="1"/>
  <c r="U4364" i="1"/>
  <c r="T4364" i="1"/>
  <c r="W4363" i="1"/>
  <c r="V4363" i="1"/>
  <c r="U4363" i="1"/>
  <c r="T4363" i="1"/>
  <c r="W4362" i="1"/>
  <c r="V4362" i="1"/>
  <c r="U4362" i="1"/>
  <c r="T4362" i="1"/>
  <c r="W4361" i="1"/>
  <c r="V4361" i="1"/>
  <c r="U4361" i="1"/>
  <c r="T4361" i="1"/>
  <c r="W4360" i="1"/>
  <c r="V4360" i="1"/>
  <c r="U4360" i="1"/>
  <c r="T4360" i="1"/>
  <c r="W4359" i="1"/>
  <c r="V4359" i="1"/>
  <c r="U4359" i="1"/>
  <c r="T4359" i="1"/>
  <c r="W4358" i="1"/>
  <c r="V4358" i="1"/>
  <c r="U4358" i="1"/>
  <c r="T4358" i="1"/>
  <c r="W4357" i="1"/>
  <c r="V4357" i="1"/>
  <c r="U4357" i="1"/>
  <c r="T4357" i="1"/>
  <c r="W4356" i="1"/>
  <c r="V4356" i="1"/>
  <c r="U4356" i="1"/>
  <c r="T4356" i="1"/>
  <c r="W4355" i="1"/>
  <c r="V4355" i="1"/>
  <c r="U4355" i="1"/>
  <c r="T4355" i="1"/>
  <c r="W4354" i="1"/>
  <c r="V4354" i="1"/>
  <c r="U4354" i="1"/>
  <c r="T4354" i="1"/>
  <c r="W4353" i="1"/>
  <c r="V4353" i="1"/>
  <c r="U4353" i="1"/>
  <c r="T4353" i="1"/>
  <c r="W4352" i="1"/>
  <c r="V4352" i="1"/>
  <c r="U4352" i="1"/>
  <c r="T4352" i="1"/>
  <c r="W4351" i="1"/>
  <c r="V4351" i="1"/>
  <c r="U4351" i="1"/>
  <c r="T4351" i="1"/>
  <c r="W4350" i="1"/>
  <c r="V4350" i="1"/>
  <c r="U4350" i="1"/>
  <c r="T4350" i="1"/>
  <c r="W4349" i="1"/>
  <c r="V4349" i="1"/>
  <c r="U4349" i="1"/>
  <c r="T4349" i="1"/>
  <c r="W4348" i="1"/>
  <c r="V4348" i="1"/>
  <c r="U4348" i="1"/>
  <c r="T4348" i="1"/>
  <c r="W4347" i="1"/>
  <c r="V4347" i="1"/>
  <c r="U4347" i="1"/>
  <c r="T4347" i="1"/>
  <c r="W4346" i="1"/>
  <c r="V4346" i="1"/>
  <c r="U4346" i="1"/>
  <c r="T4346" i="1"/>
  <c r="W4345" i="1"/>
  <c r="V4345" i="1"/>
  <c r="U4345" i="1"/>
  <c r="T4345" i="1"/>
  <c r="W4344" i="1"/>
  <c r="V4344" i="1"/>
  <c r="U4344" i="1"/>
  <c r="T4344" i="1"/>
  <c r="W4343" i="1"/>
  <c r="V4343" i="1"/>
  <c r="U4343" i="1"/>
  <c r="T4343" i="1"/>
  <c r="W4342" i="1"/>
  <c r="V4342" i="1"/>
  <c r="U4342" i="1"/>
  <c r="T4342" i="1"/>
  <c r="W4341" i="1"/>
  <c r="V4341" i="1"/>
  <c r="U4341" i="1"/>
  <c r="T4341" i="1"/>
  <c r="W4340" i="1"/>
  <c r="V4340" i="1"/>
  <c r="U4340" i="1"/>
  <c r="T4340" i="1"/>
  <c r="W4339" i="1"/>
  <c r="V4339" i="1"/>
  <c r="U4339" i="1"/>
  <c r="T4339" i="1"/>
  <c r="W4338" i="1"/>
  <c r="V4338" i="1"/>
  <c r="U4338" i="1"/>
  <c r="T4338" i="1"/>
  <c r="W4337" i="1"/>
  <c r="V4337" i="1"/>
  <c r="U4337" i="1"/>
  <c r="T4337" i="1"/>
  <c r="W4336" i="1"/>
  <c r="V4336" i="1"/>
  <c r="U4336" i="1"/>
  <c r="T4336" i="1"/>
  <c r="W4335" i="1"/>
  <c r="V4335" i="1"/>
  <c r="U4335" i="1"/>
  <c r="T4335" i="1"/>
  <c r="W4334" i="1"/>
  <c r="V4334" i="1"/>
  <c r="U4334" i="1"/>
  <c r="T4334" i="1"/>
  <c r="W4333" i="1"/>
  <c r="V4333" i="1"/>
  <c r="U4333" i="1"/>
  <c r="T4333" i="1"/>
  <c r="W4332" i="1"/>
  <c r="V4332" i="1"/>
  <c r="U4332" i="1"/>
  <c r="T4332" i="1"/>
  <c r="W4331" i="1"/>
  <c r="V4331" i="1"/>
  <c r="U4331" i="1"/>
  <c r="T4331" i="1"/>
  <c r="W4330" i="1"/>
  <c r="V4330" i="1"/>
  <c r="U4330" i="1"/>
  <c r="T4330" i="1"/>
  <c r="W4329" i="1"/>
  <c r="V4329" i="1"/>
  <c r="U4329" i="1"/>
  <c r="T4329" i="1"/>
  <c r="W4328" i="1"/>
  <c r="V4328" i="1"/>
  <c r="U4328" i="1"/>
  <c r="T4328" i="1"/>
  <c r="W4327" i="1"/>
  <c r="V4327" i="1"/>
  <c r="U4327" i="1"/>
  <c r="T4327" i="1"/>
  <c r="W4326" i="1"/>
  <c r="V4326" i="1"/>
  <c r="U4326" i="1"/>
  <c r="T4326" i="1"/>
  <c r="W4325" i="1"/>
  <c r="V4325" i="1"/>
  <c r="U4325" i="1"/>
  <c r="T4325" i="1"/>
  <c r="W4324" i="1"/>
  <c r="V4324" i="1"/>
  <c r="U4324" i="1"/>
  <c r="T4324" i="1"/>
  <c r="W4323" i="1"/>
  <c r="V4323" i="1"/>
  <c r="U4323" i="1"/>
  <c r="T4323" i="1"/>
  <c r="W4322" i="1"/>
  <c r="V4322" i="1"/>
  <c r="U4322" i="1"/>
  <c r="T4322" i="1"/>
  <c r="W4321" i="1"/>
  <c r="V4321" i="1"/>
  <c r="U4321" i="1"/>
  <c r="T4321" i="1"/>
  <c r="W4320" i="1"/>
  <c r="V4320" i="1"/>
  <c r="U4320" i="1"/>
  <c r="T4320" i="1"/>
  <c r="W4319" i="1"/>
  <c r="V4319" i="1"/>
  <c r="U4319" i="1"/>
  <c r="T4319" i="1"/>
  <c r="W4318" i="1"/>
  <c r="V4318" i="1"/>
  <c r="U4318" i="1"/>
  <c r="T4318" i="1"/>
  <c r="W4317" i="1"/>
  <c r="V4317" i="1"/>
  <c r="U4317" i="1"/>
  <c r="T4317" i="1"/>
  <c r="W4316" i="1"/>
  <c r="V4316" i="1"/>
  <c r="U4316" i="1"/>
  <c r="T4316" i="1"/>
  <c r="W4315" i="1"/>
  <c r="V4315" i="1"/>
  <c r="U4315" i="1"/>
  <c r="T4315" i="1"/>
  <c r="W4314" i="1"/>
  <c r="V4314" i="1"/>
  <c r="U4314" i="1"/>
  <c r="T4314" i="1"/>
  <c r="W4313" i="1"/>
  <c r="V4313" i="1"/>
  <c r="U4313" i="1"/>
  <c r="T4313" i="1"/>
  <c r="W4312" i="1"/>
  <c r="V4312" i="1"/>
  <c r="U4312" i="1"/>
  <c r="T4312" i="1"/>
  <c r="W4311" i="1"/>
  <c r="V4311" i="1"/>
  <c r="U4311" i="1"/>
  <c r="T4311" i="1"/>
  <c r="W4310" i="1"/>
  <c r="V4310" i="1"/>
  <c r="U4310" i="1"/>
  <c r="T4310" i="1"/>
  <c r="W4309" i="1"/>
  <c r="V4309" i="1"/>
  <c r="U4309" i="1"/>
  <c r="T4309" i="1"/>
  <c r="W4308" i="1"/>
  <c r="V4308" i="1"/>
  <c r="U4308" i="1"/>
  <c r="T4308" i="1"/>
  <c r="W4307" i="1"/>
  <c r="V4307" i="1"/>
  <c r="U4307" i="1"/>
  <c r="T4307" i="1"/>
  <c r="W4306" i="1"/>
  <c r="V4306" i="1"/>
  <c r="U4306" i="1"/>
  <c r="T4306" i="1"/>
  <c r="W4305" i="1"/>
  <c r="V4305" i="1"/>
  <c r="U4305" i="1"/>
  <c r="T4305" i="1"/>
  <c r="W4304" i="1"/>
  <c r="V4304" i="1"/>
  <c r="U4304" i="1"/>
  <c r="T4304" i="1"/>
  <c r="W4303" i="1"/>
  <c r="V4303" i="1"/>
  <c r="U4303" i="1"/>
  <c r="T4303" i="1"/>
  <c r="W4302" i="1"/>
  <c r="V4302" i="1"/>
  <c r="U4302" i="1"/>
  <c r="T4302" i="1"/>
  <c r="W4301" i="1"/>
  <c r="V4301" i="1"/>
  <c r="U4301" i="1"/>
  <c r="T4301" i="1"/>
  <c r="W4300" i="1"/>
  <c r="V4300" i="1"/>
  <c r="U4300" i="1"/>
  <c r="T4300" i="1"/>
  <c r="W4299" i="1"/>
  <c r="V4299" i="1"/>
  <c r="U4299" i="1"/>
  <c r="T4299" i="1"/>
  <c r="W4298" i="1"/>
  <c r="V4298" i="1"/>
  <c r="U4298" i="1"/>
  <c r="T4298" i="1"/>
  <c r="W4297" i="1"/>
  <c r="V4297" i="1"/>
  <c r="U4297" i="1"/>
  <c r="T4297" i="1"/>
  <c r="W4296" i="1"/>
  <c r="V4296" i="1"/>
  <c r="U4296" i="1"/>
  <c r="T4296" i="1"/>
  <c r="W4295" i="1"/>
  <c r="V4295" i="1"/>
  <c r="U4295" i="1"/>
  <c r="T4295" i="1"/>
  <c r="W4294" i="1"/>
  <c r="V4294" i="1"/>
  <c r="U4294" i="1"/>
  <c r="T4294" i="1"/>
  <c r="W4293" i="1"/>
  <c r="V4293" i="1"/>
  <c r="U4293" i="1"/>
  <c r="T4293" i="1"/>
  <c r="W4292" i="1"/>
  <c r="V4292" i="1"/>
  <c r="U4292" i="1"/>
  <c r="T4292" i="1"/>
  <c r="W4291" i="1"/>
  <c r="V4291" i="1"/>
  <c r="U4291" i="1"/>
  <c r="T4291" i="1"/>
  <c r="W4290" i="1"/>
  <c r="V4290" i="1"/>
  <c r="U4290" i="1"/>
  <c r="T4290" i="1"/>
  <c r="W4289" i="1"/>
  <c r="V4289" i="1"/>
  <c r="U4289" i="1"/>
  <c r="T4289" i="1"/>
  <c r="W4288" i="1"/>
  <c r="V4288" i="1"/>
  <c r="U4288" i="1"/>
  <c r="T4288" i="1"/>
  <c r="W4287" i="1"/>
  <c r="V4287" i="1"/>
  <c r="U4287" i="1"/>
  <c r="T4287" i="1"/>
  <c r="W4286" i="1"/>
  <c r="V4286" i="1"/>
  <c r="U4286" i="1"/>
  <c r="T4286" i="1"/>
  <c r="W4285" i="1"/>
  <c r="V4285" i="1"/>
  <c r="U4285" i="1"/>
  <c r="T4285" i="1"/>
  <c r="W4284" i="1"/>
  <c r="V4284" i="1"/>
  <c r="U4284" i="1"/>
  <c r="T4284" i="1"/>
  <c r="W4283" i="1"/>
  <c r="V4283" i="1"/>
  <c r="U4283" i="1"/>
  <c r="T4283" i="1"/>
  <c r="W4282" i="1"/>
  <c r="V4282" i="1"/>
  <c r="U4282" i="1"/>
  <c r="T4282" i="1"/>
  <c r="W4281" i="1"/>
  <c r="V4281" i="1"/>
  <c r="U4281" i="1"/>
  <c r="T4281" i="1"/>
  <c r="W4280" i="1"/>
  <c r="V4280" i="1"/>
  <c r="U4280" i="1"/>
  <c r="T4280" i="1"/>
  <c r="W4279" i="1"/>
  <c r="V4279" i="1"/>
  <c r="U4279" i="1"/>
  <c r="T4279" i="1"/>
  <c r="W4278" i="1"/>
  <c r="V4278" i="1"/>
  <c r="U4278" i="1"/>
  <c r="T4278" i="1"/>
  <c r="W4277" i="1"/>
  <c r="V4277" i="1"/>
  <c r="U4277" i="1"/>
  <c r="T4277" i="1"/>
  <c r="W4276" i="1"/>
  <c r="V4276" i="1"/>
  <c r="U4276" i="1"/>
  <c r="T4276" i="1"/>
  <c r="W4275" i="1"/>
  <c r="V4275" i="1"/>
  <c r="U4275" i="1"/>
  <c r="T4275" i="1"/>
  <c r="W4274" i="1"/>
  <c r="V4274" i="1"/>
  <c r="U4274" i="1"/>
  <c r="T4274" i="1"/>
  <c r="W4273" i="1"/>
  <c r="V4273" i="1"/>
  <c r="U4273" i="1"/>
  <c r="T4273" i="1"/>
  <c r="W4272" i="1"/>
  <c r="V4272" i="1"/>
  <c r="U4272" i="1"/>
  <c r="T4272" i="1"/>
  <c r="W4271" i="1"/>
  <c r="V4271" i="1"/>
  <c r="U4271" i="1"/>
  <c r="T4271" i="1"/>
  <c r="W4270" i="1"/>
  <c r="V4270" i="1"/>
  <c r="U4270" i="1"/>
  <c r="T4270" i="1"/>
  <c r="W4269" i="1"/>
  <c r="V4269" i="1"/>
  <c r="U4269" i="1"/>
  <c r="T4269" i="1"/>
  <c r="W4268" i="1"/>
  <c r="V4268" i="1"/>
  <c r="U4268" i="1"/>
  <c r="T4268" i="1"/>
  <c r="W4267" i="1"/>
  <c r="V4267" i="1"/>
  <c r="U4267" i="1"/>
  <c r="T4267" i="1"/>
  <c r="W4266" i="1"/>
  <c r="V4266" i="1"/>
  <c r="U4266" i="1"/>
  <c r="T4266" i="1"/>
  <c r="W4265" i="1"/>
  <c r="V4265" i="1"/>
  <c r="U4265" i="1"/>
  <c r="T4265" i="1"/>
  <c r="W4264" i="1"/>
  <c r="V4264" i="1"/>
  <c r="U4264" i="1"/>
  <c r="T4264" i="1"/>
  <c r="W4263" i="1"/>
  <c r="V4263" i="1"/>
  <c r="U4263" i="1"/>
  <c r="T4263" i="1"/>
  <c r="W4262" i="1"/>
  <c r="V4262" i="1"/>
  <c r="U4262" i="1"/>
  <c r="T4262" i="1"/>
  <c r="W4261" i="1"/>
  <c r="V4261" i="1"/>
  <c r="U4261" i="1"/>
  <c r="T4261" i="1"/>
  <c r="W4260" i="1"/>
  <c r="V4260" i="1"/>
  <c r="U4260" i="1"/>
  <c r="T4260" i="1"/>
  <c r="W4259" i="1"/>
  <c r="V4259" i="1"/>
  <c r="U4259" i="1"/>
  <c r="T4259" i="1"/>
  <c r="W4258" i="1"/>
  <c r="V4258" i="1"/>
  <c r="U4258" i="1"/>
  <c r="T4258" i="1"/>
  <c r="W4257" i="1"/>
  <c r="V4257" i="1"/>
  <c r="U4257" i="1"/>
  <c r="T4257" i="1"/>
  <c r="W4256" i="1"/>
  <c r="V4256" i="1"/>
  <c r="U4256" i="1"/>
  <c r="T4256" i="1"/>
  <c r="W4255" i="1"/>
  <c r="V4255" i="1"/>
  <c r="U4255" i="1"/>
  <c r="T4255" i="1"/>
  <c r="W4254" i="1"/>
  <c r="V4254" i="1"/>
  <c r="U4254" i="1"/>
  <c r="T4254" i="1"/>
  <c r="W4253" i="1"/>
  <c r="V4253" i="1"/>
  <c r="U4253" i="1"/>
  <c r="T4253" i="1"/>
  <c r="W4252" i="1"/>
  <c r="V4252" i="1"/>
  <c r="U4252" i="1"/>
  <c r="T4252" i="1"/>
  <c r="W4251" i="1"/>
  <c r="V4251" i="1"/>
  <c r="U4251" i="1"/>
  <c r="T4251" i="1"/>
  <c r="W4250" i="1"/>
  <c r="V4250" i="1"/>
  <c r="U4250" i="1"/>
  <c r="T4250" i="1"/>
  <c r="W4249" i="1"/>
  <c r="V4249" i="1"/>
  <c r="U4249" i="1"/>
  <c r="T4249" i="1"/>
  <c r="W4248" i="1"/>
  <c r="V4248" i="1"/>
  <c r="U4248" i="1"/>
  <c r="T4248" i="1"/>
  <c r="W4247" i="1"/>
  <c r="V4247" i="1"/>
  <c r="U4247" i="1"/>
  <c r="T4247" i="1"/>
  <c r="W4246" i="1"/>
  <c r="V4246" i="1"/>
  <c r="U4246" i="1"/>
  <c r="T4246" i="1"/>
  <c r="W4245" i="1"/>
  <c r="V4245" i="1"/>
  <c r="U4245" i="1"/>
  <c r="T4245" i="1"/>
  <c r="W4244" i="1"/>
  <c r="V4244" i="1"/>
  <c r="U4244" i="1"/>
  <c r="T4244" i="1"/>
  <c r="W4243" i="1"/>
  <c r="V4243" i="1"/>
  <c r="U4243" i="1"/>
  <c r="T4243" i="1"/>
  <c r="W4242" i="1"/>
  <c r="V4242" i="1"/>
  <c r="U4242" i="1"/>
  <c r="T4242" i="1"/>
  <c r="W4241" i="1"/>
  <c r="V4241" i="1"/>
  <c r="U4241" i="1"/>
  <c r="T4241" i="1"/>
  <c r="W4240" i="1"/>
  <c r="V4240" i="1"/>
  <c r="U4240" i="1"/>
  <c r="T4240" i="1"/>
  <c r="W4239" i="1"/>
  <c r="V4239" i="1"/>
  <c r="U4239" i="1"/>
  <c r="T4239" i="1"/>
  <c r="W4238" i="1"/>
  <c r="V4238" i="1"/>
  <c r="U4238" i="1"/>
  <c r="T4238" i="1"/>
  <c r="W4237" i="1"/>
  <c r="V4237" i="1"/>
  <c r="U4237" i="1"/>
  <c r="T4237" i="1"/>
  <c r="W4236" i="1"/>
  <c r="V4236" i="1"/>
  <c r="U4236" i="1"/>
  <c r="T4236" i="1"/>
  <c r="W4235" i="1"/>
  <c r="V4235" i="1"/>
  <c r="U4235" i="1"/>
  <c r="T4235" i="1"/>
  <c r="W4234" i="1"/>
  <c r="V4234" i="1"/>
  <c r="U4234" i="1"/>
  <c r="T4234" i="1"/>
  <c r="W4233" i="1"/>
  <c r="V4233" i="1"/>
  <c r="U4233" i="1"/>
  <c r="T4233" i="1"/>
  <c r="W4232" i="1"/>
  <c r="V4232" i="1"/>
  <c r="U4232" i="1"/>
  <c r="T4232" i="1"/>
  <c r="W4231" i="1"/>
  <c r="V4231" i="1"/>
  <c r="U4231" i="1"/>
  <c r="T4231" i="1"/>
  <c r="W4230" i="1"/>
  <c r="V4230" i="1"/>
  <c r="U4230" i="1"/>
  <c r="T4230" i="1"/>
  <c r="W4229" i="1"/>
  <c r="V4229" i="1"/>
  <c r="U4229" i="1"/>
  <c r="T4229" i="1"/>
  <c r="W4228" i="1"/>
  <c r="V4228" i="1"/>
  <c r="U4228" i="1"/>
  <c r="T4228" i="1"/>
  <c r="W4227" i="1"/>
  <c r="V4227" i="1"/>
  <c r="U4227" i="1"/>
  <c r="T4227" i="1"/>
  <c r="W4226" i="1"/>
  <c r="V4226" i="1"/>
  <c r="U4226" i="1"/>
  <c r="T4226" i="1"/>
  <c r="W4225" i="1"/>
  <c r="V4225" i="1"/>
  <c r="U4225" i="1"/>
  <c r="T4225" i="1"/>
  <c r="W4224" i="1"/>
  <c r="V4224" i="1"/>
  <c r="U4224" i="1"/>
  <c r="T4224" i="1"/>
  <c r="W4223" i="1"/>
  <c r="V4223" i="1"/>
  <c r="U4223" i="1"/>
  <c r="T4223" i="1"/>
  <c r="W4222" i="1"/>
  <c r="V4222" i="1"/>
  <c r="U4222" i="1"/>
  <c r="T4222" i="1"/>
  <c r="W4221" i="1"/>
  <c r="V4221" i="1"/>
  <c r="U4221" i="1"/>
  <c r="T4221" i="1"/>
  <c r="W4220" i="1"/>
  <c r="V4220" i="1"/>
  <c r="U4220" i="1"/>
  <c r="T4220" i="1"/>
  <c r="W4219" i="1"/>
  <c r="V4219" i="1"/>
  <c r="U4219" i="1"/>
  <c r="T4219" i="1"/>
  <c r="W4218" i="1"/>
  <c r="V4218" i="1"/>
  <c r="U4218" i="1"/>
  <c r="T4218" i="1"/>
  <c r="W4217" i="1"/>
  <c r="V4217" i="1"/>
  <c r="U4217" i="1"/>
  <c r="T4217" i="1"/>
  <c r="W4216" i="1"/>
  <c r="V4216" i="1"/>
  <c r="U4216" i="1"/>
  <c r="T4216" i="1"/>
  <c r="W4215" i="1"/>
  <c r="V4215" i="1"/>
  <c r="U4215" i="1"/>
  <c r="T4215" i="1"/>
  <c r="W4214" i="1"/>
  <c r="V4214" i="1"/>
  <c r="U4214" i="1"/>
  <c r="T4214" i="1"/>
  <c r="W4213" i="1"/>
  <c r="V4213" i="1"/>
  <c r="U4213" i="1"/>
  <c r="T4213" i="1"/>
  <c r="W4212" i="1"/>
  <c r="V4212" i="1"/>
  <c r="U4212" i="1"/>
  <c r="T4212" i="1"/>
  <c r="W4211" i="1"/>
  <c r="V4211" i="1"/>
  <c r="U4211" i="1"/>
  <c r="T4211" i="1"/>
  <c r="W4210" i="1"/>
  <c r="V4210" i="1"/>
  <c r="U4210" i="1"/>
  <c r="T4210" i="1"/>
  <c r="W4209" i="1"/>
  <c r="V4209" i="1"/>
  <c r="U4209" i="1"/>
  <c r="T4209" i="1"/>
  <c r="W4208" i="1"/>
  <c r="V4208" i="1"/>
  <c r="U4208" i="1"/>
  <c r="T4208" i="1"/>
  <c r="W4207" i="1"/>
  <c r="V4207" i="1"/>
  <c r="U4207" i="1"/>
  <c r="T4207" i="1"/>
  <c r="W4206" i="1"/>
  <c r="V4206" i="1"/>
  <c r="U4206" i="1"/>
  <c r="T4206" i="1"/>
  <c r="W4205" i="1"/>
  <c r="V4205" i="1"/>
  <c r="U4205" i="1"/>
  <c r="T4205" i="1"/>
  <c r="W4204" i="1"/>
  <c r="V4204" i="1"/>
  <c r="U4204" i="1"/>
  <c r="T4204" i="1"/>
  <c r="W4203" i="1"/>
  <c r="V4203" i="1"/>
  <c r="U4203" i="1"/>
  <c r="T4203" i="1"/>
  <c r="W4202" i="1"/>
  <c r="V4202" i="1"/>
  <c r="U4202" i="1"/>
  <c r="T4202" i="1"/>
  <c r="W4201" i="1"/>
  <c r="V4201" i="1"/>
  <c r="U4201" i="1"/>
  <c r="T4201" i="1"/>
  <c r="W4200" i="1"/>
  <c r="V4200" i="1"/>
  <c r="U4200" i="1"/>
  <c r="T4200" i="1"/>
  <c r="W4199" i="1"/>
  <c r="V4199" i="1"/>
  <c r="U4199" i="1"/>
  <c r="T4199" i="1"/>
  <c r="W4198" i="1"/>
  <c r="V4198" i="1"/>
  <c r="U4198" i="1"/>
  <c r="T4198" i="1"/>
  <c r="W4197" i="1"/>
  <c r="V4197" i="1"/>
  <c r="U4197" i="1"/>
  <c r="T4197" i="1"/>
  <c r="W4196" i="1"/>
  <c r="V4196" i="1"/>
  <c r="U4196" i="1"/>
  <c r="T4196" i="1"/>
  <c r="W4195" i="1"/>
  <c r="V4195" i="1"/>
  <c r="U4195" i="1"/>
  <c r="T4195" i="1"/>
  <c r="W4194" i="1"/>
  <c r="V4194" i="1"/>
  <c r="U4194" i="1"/>
  <c r="T4194" i="1"/>
  <c r="W4193" i="1"/>
  <c r="V4193" i="1"/>
  <c r="U4193" i="1"/>
  <c r="T4193" i="1"/>
  <c r="W4192" i="1"/>
  <c r="V4192" i="1"/>
  <c r="U4192" i="1"/>
  <c r="T4192" i="1"/>
  <c r="W4191" i="1"/>
  <c r="V4191" i="1"/>
  <c r="U4191" i="1"/>
  <c r="T4191" i="1"/>
  <c r="W4190" i="1"/>
  <c r="V4190" i="1"/>
  <c r="U4190" i="1"/>
  <c r="T4190" i="1"/>
  <c r="W4189" i="1"/>
  <c r="V4189" i="1"/>
  <c r="U4189" i="1"/>
  <c r="T4189" i="1"/>
  <c r="W4188" i="1"/>
  <c r="V4188" i="1"/>
  <c r="U4188" i="1"/>
  <c r="T4188" i="1"/>
  <c r="W4187" i="1"/>
  <c r="V4187" i="1"/>
  <c r="U4187" i="1"/>
  <c r="T4187" i="1"/>
  <c r="W4186" i="1"/>
  <c r="V4186" i="1"/>
  <c r="U4186" i="1"/>
  <c r="T4186" i="1"/>
  <c r="W4185" i="1"/>
  <c r="V4185" i="1"/>
  <c r="U4185" i="1"/>
  <c r="T4185" i="1"/>
  <c r="W4184" i="1"/>
  <c r="V4184" i="1"/>
  <c r="U4184" i="1"/>
  <c r="T4184" i="1"/>
  <c r="W4183" i="1"/>
  <c r="V4183" i="1"/>
  <c r="U4183" i="1"/>
  <c r="T4183" i="1"/>
  <c r="W4182" i="1"/>
  <c r="V4182" i="1"/>
  <c r="U4182" i="1"/>
  <c r="T4182" i="1"/>
  <c r="W4181" i="1"/>
  <c r="V4181" i="1"/>
  <c r="U4181" i="1"/>
  <c r="T4181" i="1"/>
  <c r="W4180" i="1"/>
  <c r="V4180" i="1"/>
  <c r="U4180" i="1"/>
  <c r="T4180" i="1"/>
  <c r="W4179" i="1"/>
  <c r="V4179" i="1"/>
  <c r="U4179" i="1"/>
  <c r="T4179" i="1"/>
  <c r="W4178" i="1"/>
  <c r="V4178" i="1"/>
  <c r="U4178" i="1"/>
  <c r="T4178" i="1"/>
  <c r="W4177" i="1"/>
  <c r="V4177" i="1"/>
  <c r="U4177" i="1"/>
  <c r="T4177" i="1"/>
  <c r="W4176" i="1"/>
  <c r="V4176" i="1"/>
  <c r="U4176" i="1"/>
  <c r="T4176" i="1"/>
  <c r="W4175" i="1"/>
  <c r="V4175" i="1"/>
  <c r="U4175" i="1"/>
  <c r="T4175" i="1"/>
  <c r="W4174" i="1"/>
  <c r="V4174" i="1"/>
  <c r="U4174" i="1"/>
  <c r="T4174" i="1"/>
  <c r="W4173" i="1"/>
  <c r="V4173" i="1"/>
  <c r="U4173" i="1"/>
  <c r="T4173" i="1"/>
  <c r="W4172" i="1"/>
  <c r="V4172" i="1"/>
  <c r="U4172" i="1"/>
  <c r="T4172" i="1"/>
  <c r="W4171" i="1"/>
  <c r="V4171" i="1"/>
  <c r="U4171" i="1"/>
  <c r="T4171" i="1"/>
  <c r="W4170" i="1"/>
  <c r="V4170" i="1"/>
  <c r="U4170" i="1"/>
  <c r="T4170" i="1"/>
  <c r="W4169" i="1"/>
  <c r="V4169" i="1"/>
  <c r="U4169" i="1"/>
  <c r="T4169" i="1"/>
  <c r="W4168" i="1"/>
  <c r="V4168" i="1"/>
  <c r="U4168" i="1"/>
  <c r="T4168" i="1"/>
  <c r="W4167" i="1"/>
  <c r="V4167" i="1"/>
  <c r="U4167" i="1"/>
  <c r="T4167" i="1"/>
  <c r="W4166" i="1"/>
  <c r="V4166" i="1"/>
  <c r="U4166" i="1"/>
  <c r="T4166" i="1"/>
  <c r="W4165" i="1"/>
  <c r="V4165" i="1"/>
  <c r="U4165" i="1"/>
  <c r="T4165" i="1"/>
  <c r="W4164" i="1"/>
  <c r="V4164" i="1"/>
  <c r="U4164" i="1"/>
  <c r="T4164" i="1"/>
  <c r="W4163" i="1"/>
  <c r="V4163" i="1"/>
  <c r="U4163" i="1"/>
  <c r="T4163" i="1"/>
  <c r="W4162" i="1"/>
  <c r="V4162" i="1"/>
  <c r="U4162" i="1"/>
  <c r="T4162" i="1"/>
  <c r="W4161" i="1"/>
  <c r="V4161" i="1"/>
  <c r="U4161" i="1"/>
  <c r="T4161" i="1"/>
  <c r="W4160" i="1"/>
  <c r="V4160" i="1"/>
  <c r="U4160" i="1"/>
  <c r="T4160" i="1"/>
  <c r="W4159" i="1"/>
  <c r="V4159" i="1"/>
  <c r="U4159" i="1"/>
  <c r="T4159" i="1"/>
  <c r="W4158" i="1"/>
  <c r="V4158" i="1"/>
  <c r="U4158" i="1"/>
  <c r="T4158" i="1"/>
  <c r="W4157" i="1"/>
  <c r="V4157" i="1"/>
  <c r="U4157" i="1"/>
  <c r="T4157" i="1"/>
  <c r="W4156" i="1"/>
  <c r="V4156" i="1"/>
  <c r="U4156" i="1"/>
  <c r="T4156" i="1"/>
  <c r="W4155" i="1"/>
  <c r="V4155" i="1"/>
  <c r="U4155" i="1"/>
  <c r="T4155" i="1"/>
  <c r="W4154" i="1"/>
  <c r="V4154" i="1"/>
  <c r="U4154" i="1"/>
  <c r="T4154" i="1"/>
  <c r="W4153" i="1"/>
  <c r="V4153" i="1"/>
  <c r="U4153" i="1"/>
  <c r="T4153" i="1"/>
  <c r="W4152" i="1"/>
  <c r="V4152" i="1"/>
  <c r="U4152" i="1"/>
  <c r="T4152" i="1"/>
  <c r="W4151" i="1"/>
  <c r="V4151" i="1"/>
  <c r="U4151" i="1"/>
  <c r="T4151" i="1"/>
  <c r="W4150" i="1"/>
  <c r="V4150" i="1"/>
  <c r="U4150" i="1"/>
  <c r="T4150" i="1"/>
  <c r="W4149" i="1"/>
  <c r="V4149" i="1"/>
  <c r="U4149" i="1"/>
  <c r="T4149" i="1"/>
  <c r="W4148" i="1"/>
  <c r="V4148" i="1"/>
  <c r="U4148" i="1"/>
  <c r="T4148" i="1"/>
  <c r="W4147" i="1"/>
  <c r="V4147" i="1"/>
  <c r="U4147" i="1"/>
  <c r="T4147" i="1"/>
  <c r="W4146" i="1"/>
  <c r="V4146" i="1"/>
  <c r="U4146" i="1"/>
  <c r="T4146" i="1"/>
  <c r="W4145" i="1"/>
  <c r="V4145" i="1"/>
  <c r="U4145" i="1"/>
  <c r="T4145" i="1"/>
  <c r="W4144" i="1"/>
  <c r="V4144" i="1"/>
  <c r="U4144" i="1"/>
  <c r="T4144" i="1"/>
  <c r="W4143" i="1"/>
  <c r="V4143" i="1"/>
  <c r="U4143" i="1"/>
  <c r="T4143" i="1"/>
  <c r="W4142" i="1"/>
  <c r="V4142" i="1"/>
  <c r="U4142" i="1"/>
  <c r="T4142" i="1"/>
  <c r="W4141" i="1"/>
  <c r="V4141" i="1"/>
  <c r="U4141" i="1"/>
  <c r="T4141" i="1"/>
  <c r="W4140" i="1"/>
  <c r="V4140" i="1"/>
  <c r="U4140" i="1"/>
  <c r="T4140" i="1"/>
  <c r="W4139" i="1"/>
  <c r="V4139" i="1"/>
  <c r="U4139" i="1"/>
  <c r="T4139" i="1"/>
  <c r="W4138" i="1"/>
  <c r="V4138" i="1"/>
  <c r="U4138" i="1"/>
  <c r="T4138" i="1"/>
  <c r="W4137" i="1"/>
  <c r="V4137" i="1"/>
  <c r="U4137" i="1"/>
  <c r="T4137" i="1"/>
  <c r="W4136" i="1"/>
  <c r="V4136" i="1"/>
  <c r="U4136" i="1"/>
  <c r="T4136" i="1"/>
  <c r="W4135" i="1"/>
  <c r="V4135" i="1"/>
  <c r="U4135" i="1"/>
  <c r="T4135" i="1"/>
  <c r="W4134" i="1"/>
  <c r="V4134" i="1"/>
  <c r="U4134" i="1"/>
  <c r="T4134" i="1"/>
  <c r="W4133" i="1"/>
  <c r="V4133" i="1"/>
  <c r="U4133" i="1"/>
  <c r="T4133" i="1"/>
  <c r="W4132" i="1"/>
  <c r="V4132" i="1"/>
  <c r="U4132" i="1"/>
  <c r="T4132" i="1"/>
  <c r="W4131" i="1"/>
  <c r="V4131" i="1"/>
  <c r="U4131" i="1"/>
  <c r="T4131" i="1"/>
  <c r="W4130" i="1"/>
  <c r="V4130" i="1"/>
  <c r="U4130" i="1"/>
  <c r="T4130" i="1"/>
  <c r="W4129" i="1"/>
  <c r="V4129" i="1"/>
  <c r="U4129" i="1"/>
  <c r="T4129" i="1"/>
  <c r="W4128" i="1"/>
  <c r="V4128" i="1"/>
  <c r="U4128" i="1"/>
  <c r="T4128" i="1"/>
  <c r="W4127" i="1"/>
  <c r="V4127" i="1"/>
  <c r="U4127" i="1"/>
  <c r="T4127" i="1"/>
  <c r="W4126" i="1"/>
  <c r="V4126" i="1"/>
  <c r="U4126" i="1"/>
  <c r="T4126" i="1"/>
  <c r="W4125" i="1"/>
  <c r="V4125" i="1"/>
  <c r="U4125" i="1"/>
  <c r="T4125" i="1"/>
  <c r="W4124" i="1"/>
  <c r="V4124" i="1"/>
  <c r="U4124" i="1"/>
  <c r="T4124" i="1"/>
  <c r="W4123" i="1"/>
  <c r="V4123" i="1"/>
  <c r="U4123" i="1"/>
  <c r="T4123" i="1"/>
  <c r="W4122" i="1"/>
  <c r="V4122" i="1"/>
  <c r="U4122" i="1"/>
  <c r="T4122" i="1"/>
  <c r="W4121" i="1"/>
  <c r="V4121" i="1"/>
  <c r="U4121" i="1"/>
  <c r="T4121" i="1"/>
  <c r="W4120" i="1"/>
  <c r="V4120" i="1"/>
  <c r="U4120" i="1"/>
  <c r="T4120" i="1"/>
  <c r="W4119" i="1"/>
  <c r="V4119" i="1"/>
  <c r="U4119" i="1"/>
  <c r="T4119" i="1"/>
  <c r="W4118" i="1"/>
  <c r="V4118" i="1"/>
  <c r="U4118" i="1"/>
  <c r="T4118" i="1"/>
  <c r="W4117" i="1"/>
  <c r="V4117" i="1"/>
  <c r="U4117" i="1"/>
  <c r="T4117" i="1"/>
  <c r="W4116" i="1"/>
  <c r="V4116" i="1"/>
  <c r="U4116" i="1"/>
  <c r="T4116" i="1"/>
  <c r="W4115" i="1"/>
  <c r="V4115" i="1"/>
  <c r="U4115" i="1"/>
  <c r="T4115" i="1"/>
  <c r="W4114" i="1"/>
  <c r="V4114" i="1"/>
  <c r="U4114" i="1"/>
  <c r="T4114" i="1"/>
  <c r="W4113" i="1"/>
  <c r="V4113" i="1"/>
  <c r="U4113" i="1"/>
  <c r="T4113" i="1"/>
  <c r="W4112" i="1"/>
  <c r="V4112" i="1"/>
  <c r="U4112" i="1"/>
  <c r="T4112" i="1"/>
  <c r="W4111" i="1"/>
  <c r="V4111" i="1"/>
  <c r="U4111" i="1"/>
  <c r="T4111" i="1"/>
  <c r="W4110" i="1"/>
  <c r="V4110" i="1"/>
  <c r="U4110" i="1"/>
  <c r="T4110" i="1"/>
  <c r="W4109" i="1"/>
  <c r="V4109" i="1"/>
  <c r="U4109" i="1"/>
  <c r="T4109" i="1"/>
  <c r="W4108" i="1"/>
  <c r="V4108" i="1"/>
  <c r="U4108" i="1"/>
  <c r="T4108" i="1"/>
  <c r="W4107" i="1"/>
  <c r="V4107" i="1"/>
  <c r="U4107" i="1"/>
  <c r="T4107" i="1"/>
  <c r="W4106" i="1"/>
  <c r="V4106" i="1"/>
  <c r="U4106" i="1"/>
  <c r="T4106" i="1"/>
  <c r="W4105" i="1"/>
  <c r="V4105" i="1"/>
  <c r="U4105" i="1"/>
  <c r="T4105" i="1"/>
  <c r="W4104" i="1"/>
  <c r="V4104" i="1"/>
  <c r="U4104" i="1"/>
  <c r="T4104" i="1"/>
  <c r="W4103" i="1"/>
  <c r="V4103" i="1"/>
  <c r="U4103" i="1"/>
  <c r="T4103" i="1"/>
  <c r="W4102" i="1"/>
  <c r="V4102" i="1"/>
  <c r="U4102" i="1"/>
  <c r="T4102" i="1"/>
  <c r="W4101" i="1"/>
  <c r="V4101" i="1"/>
  <c r="U4101" i="1"/>
  <c r="T4101" i="1"/>
  <c r="W4100" i="1"/>
  <c r="V4100" i="1"/>
  <c r="U4100" i="1"/>
  <c r="T4100" i="1"/>
  <c r="W4099" i="1"/>
  <c r="V4099" i="1"/>
  <c r="U4099" i="1"/>
  <c r="T4099" i="1"/>
  <c r="W4098" i="1"/>
  <c r="V4098" i="1"/>
  <c r="U4098" i="1"/>
  <c r="T4098" i="1"/>
  <c r="W4097" i="1"/>
  <c r="V4097" i="1"/>
  <c r="U4097" i="1"/>
  <c r="T4097" i="1"/>
  <c r="W4096" i="1"/>
  <c r="V4096" i="1"/>
  <c r="U4096" i="1"/>
  <c r="T4096" i="1"/>
  <c r="W4095" i="1"/>
  <c r="V4095" i="1"/>
  <c r="U4095" i="1"/>
  <c r="T4095" i="1"/>
  <c r="W4094" i="1"/>
  <c r="V4094" i="1"/>
  <c r="U4094" i="1"/>
  <c r="T4094" i="1"/>
  <c r="W4093" i="1"/>
  <c r="V4093" i="1"/>
  <c r="U4093" i="1"/>
  <c r="T4093" i="1"/>
  <c r="W4092" i="1"/>
  <c r="V4092" i="1"/>
  <c r="U4092" i="1"/>
  <c r="T4092" i="1"/>
  <c r="W4091" i="1"/>
  <c r="V4091" i="1"/>
  <c r="U4091" i="1"/>
  <c r="T4091" i="1"/>
  <c r="W4090" i="1"/>
  <c r="V4090" i="1"/>
  <c r="U4090" i="1"/>
  <c r="T4090" i="1"/>
  <c r="W4089" i="1"/>
  <c r="V4089" i="1"/>
  <c r="U4089" i="1"/>
  <c r="T4089" i="1"/>
  <c r="W4088" i="1"/>
  <c r="V4088" i="1"/>
  <c r="U4088" i="1"/>
  <c r="T4088" i="1"/>
  <c r="W4087" i="1"/>
  <c r="V4087" i="1"/>
  <c r="U4087" i="1"/>
  <c r="T4087" i="1"/>
  <c r="W4086" i="1"/>
  <c r="V4086" i="1"/>
  <c r="U4086" i="1"/>
  <c r="T4086" i="1"/>
  <c r="W4085" i="1"/>
  <c r="V4085" i="1"/>
  <c r="U4085" i="1"/>
  <c r="T4085" i="1"/>
  <c r="W4084" i="1"/>
  <c r="V4084" i="1"/>
  <c r="U4084" i="1"/>
  <c r="T4084" i="1"/>
  <c r="W4083" i="1"/>
  <c r="V4083" i="1"/>
  <c r="U4083" i="1"/>
  <c r="T4083" i="1"/>
  <c r="W4082" i="1"/>
  <c r="V4082" i="1"/>
  <c r="U4082" i="1"/>
  <c r="T4082" i="1"/>
  <c r="W4081" i="1"/>
  <c r="V4081" i="1"/>
  <c r="U4081" i="1"/>
  <c r="T4081" i="1"/>
  <c r="W4080" i="1"/>
  <c r="V4080" i="1"/>
  <c r="U4080" i="1"/>
  <c r="T4080" i="1"/>
  <c r="W4079" i="1"/>
  <c r="V4079" i="1"/>
  <c r="U4079" i="1"/>
  <c r="T4079" i="1"/>
  <c r="W4078" i="1"/>
  <c r="V4078" i="1"/>
  <c r="U4078" i="1"/>
  <c r="T4078" i="1"/>
  <c r="W4077" i="1"/>
  <c r="V4077" i="1"/>
  <c r="U4077" i="1"/>
  <c r="T4077" i="1"/>
  <c r="W4076" i="1"/>
  <c r="V4076" i="1"/>
  <c r="U4076" i="1"/>
  <c r="T4076" i="1"/>
  <c r="W4075" i="1"/>
  <c r="V4075" i="1"/>
  <c r="U4075" i="1"/>
  <c r="T4075" i="1"/>
  <c r="W4074" i="1"/>
  <c r="V4074" i="1"/>
  <c r="U4074" i="1"/>
  <c r="T4074" i="1"/>
  <c r="W4073" i="1"/>
  <c r="V4073" i="1"/>
  <c r="U4073" i="1"/>
  <c r="T4073" i="1"/>
  <c r="W4072" i="1"/>
  <c r="V4072" i="1"/>
  <c r="U4072" i="1"/>
  <c r="T4072" i="1"/>
  <c r="W4071" i="1"/>
  <c r="V4071" i="1"/>
  <c r="U4071" i="1"/>
  <c r="T4071" i="1"/>
  <c r="W4070" i="1"/>
  <c r="V4070" i="1"/>
  <c r="U4070" i="1"/>
  <c r="T4070" i="1"/>
  <c r="W4069" i="1"/>
  <c r="V4069" i="1"/>
  <c r="U4069" i="1"/>
  <c r="T4069" i="1"/>
  <c r="W4068" i="1"/>
  <c r="V4068" i="1"/>
  <c r="U4068" i="1"/>
  <c r="T4068" i="1"/>
  <c r="W4067" i="1"/>
  <c r="V4067" i="1"/>
  <c r="U4067" i="1"/>
  <c r="T4067" i="1"/>
  <c r="W4066" i="1"/>
  <c r="V4066" i="1"/>
  <c r="U4066" i="1"/>
  <c r="T4066" i="1"/>
  <c r="W4065" i="1"/>
  <c r="V4065" i="1"/>
  <c r="U4065" i="1"/>
  <c r="T4065" i="1"/>
  <c r="W4064" i="1"/>
  <c r="V4064" i="1"/>
  <c r="U4064" i="1"/>
  <c r="T4064" i="1"/>
  <c r="W4063" i="1"/>
  <c r="V4063" i="1"/>
  <c r="U4063" i="1"/>
  <c r="T4063" i="1"/>
  <c r="W4062" i="1"/>
  <c r="V4062" i="1"/>
  <c r="U4062" i="1"/>
  <c r="T4062" i="1"/>
  <c r="W4061" i="1"/>
  <c r="V4061" i="1"/>
  <c r="U4061" i="1"/>
  <c r="T4061" i="1"/>
  <c r="W4060" i="1"/>
  <c r="V4060" i="1"/>
  <c r="U4060" i="1"/>
  <c r="T4060" i="1"/>
  <c r="W4059" i="1"/>
  <c r="V4059" i="1"/>
  <c r="U4059" i="1"/>
  <c r="T4059" i="1"/>
  <c r="W4058" i="1"/>
  <c r="V4058" i="1"/>
  <c r="U4058" i="1"/>
  <c r="T4058" i="1"/>
  <c r="W4057" i="1"/>
  <c r="V4057" i="1"/>
  <c r="U4057" i="1"/>
  <c r="T4057" i="1"/>
  <c r="W4056" i="1"/>
  <c r="V4056" i="1"/>
  <c r="U4056" i="1"/>
  <c r="T4056" i="1"/>
  <c r="W4055" i="1"/>
  <c r="V4055" i="1"/>
  <c r="U4055" i="1"/>
  <c r="T4055" i="1"/>
  <c r="W4054" i="1"/>
  <c r="V4054" i="1"/>
  <c r="U4054" i="1"/>
  <c r="T4054" i="1"/>
  <c r="W4053" i="1"/>
  <c r="V4053" i="1"/>
  <c r="U4053" i="1"/>
  <c r="T4053" i="1"/>
  <c r="W4052" i="1"/>
  <c r="V4052" i="1"/>
  <c r="U4052" i="1"/>
  <c r="T4052" i="1"/>
  <c r="W4051" i="1"/>
  <c r="V4051" i="1"/>
  <c r="U4051" i="1"/>
  <c r="T4051" i="1"/>
  <c r="W4050" i="1"/>
  <c r="V4050" i="1"/>
  <c r="U4050" i="1"/>
  <c r="T4050" i="1"/>
  <c r="W4049" i="1"/>
  <c r="V4049" i="1"/>
  <c r="U4049" i="1"/>
  <c r="T4049" i="1"/>
  <c r="W4048" i="1"/>
  <c r="V4048" i="1"/>
  <c r="U4048" i="1"/>
  <c r="T4048" i="1"/>
  <c r="W4047" i="1"/>
  <c r="V4047" i="1"/>
  <c r="U4047" i="1"/>
  <c r="T4047" i="1"/>
  <c r="W4046" i="1"/>
  <c r="V4046" i="1"/>
  <c r="U4046" i="1"/>
  <c r="T4046" i="1"/>
  <c r="W4045" i="1"/>
  <c r="V4045" i="1"/>
  <c r="U4045" i="1"/>
  <c r="T4045" i="1"/>
  <c r="W4044" i="1"/>
  <c r="V4044" i="1"/>
  <c r="U4044" i="1"/>
  <c r="T4044" i="1"/>
  <c r="W4043" i="1"/>
  <c r="V4043" i="1"/>
  <c r="U4043" i="1"/>
  <c r="T4043" i="1"/>
  <c r="W4042" i="1"/>
  <c r="V4042" i="1"/>
  <c r="U4042" i="1"/>
  <c r="T4042" i="1"/>
  <c r="W4041" i="1"/>
  <c r="V4041" i="1"/>
  <c r="U4041" i="1"/>
  <c r="T4041" i="1"/>
  <c r="W4040" i="1"/>
  <c r="V4040" i="1"/>
  <c r="U4040" i="1"/>
  <c r="T4040" i="1"/>
  <c r="W4039" i="1"/>
  <c r="V4039" i="1"/>
  <c r="U4039" i="1"/>
  <c r="T4039" i="1"/>
  <c r="W4038" i="1"/>
  <c r="V4038" i="1"/>
  <c r="U4038" i="1"/>
  <c r="T4038" i="1"/>
  <c r="W4037" i="1"/>
  <c r="V4037" i="1"/>
  <c r="U4037" i="1"/>
  <c r="T4037" i="1"/>
  <c r="W4036" i="1"/>
  <c r="V4036" i="1"/>
  <c r="U4036" i="1"/>
  <c r="T4036" i="1"/>
  <c r="W4035" i="1"/>
  <c r="V4035" i="1"/>
  <c r="U4035" i="1"/>
  <c r="T4035" i="1"/>
  <c r="W4034" i="1"/>
  <c r="V4034" i="1"/>
  <c r="U4034" i="1"/>
  <c r="T4034" i="1"/>
  <c r="W4033" i="1"/>
  <c r="V4033" i="1"/>
  <c r="U4033" i="1"/>
  <c r="T4033" i="1"/>
  <c r="W4032" i="1"/>
  <c r="V4032" i="1"/>
  <c r="U4032" i="1"/>
  <c r="T4032" i="1"/>
  <c r="W4031" i="1"/>
  <c r="V4031" i="1"/>
  <c r="U4031" i="1"/>
  <c r="T4031" i="1"/>
  <c r="W4030" i="1"/>
  <c r="V4030" i="1"/>
  <c r="U4030" i="1"/>
  <c r="T4030" i="1"/>
  <c r="W4029" i="1"/>
  <c r="V4029" i="1"/>
  <c r="U4029" i="1"/>
  <c r="T4029" i="1"/>
  <c r="W4028" i="1"/>
  <c r="V4028" i="1"/>
  <c r="U4028" i="1"/>
  <c r="T4028" i="1"/>
  <c r="W4027" i="1"/>
  <c r="V4027" i="1"/>
  <c r="U4027" i="1"/>
  <c r="T4027" i="1"/>
  <c r="W4026" i="1"/>
  <c r="V4026" i="1"/>
  <c r="U4026" i="1"/>
  <c r="T4026" i="1"/>
  <c r="W4025" i="1"/>
  <c r="V4025" i="1"/>
  <c r="U4025" i="1"/>
  <c r="T4025" i="1"/>
  <c r="W4024" i="1"/>
  <c r="V4024" i="1"/>
  <c r="U4024" i="1"/>
  <c r="T4024" i="1"/>
  <c r="W4023" i="1"/>
  <c r="V4023" i="1"/>
  <c r="U4023" i="1"/>
  <c r="T4023" i="1"/>
  <c r="W4022" i="1"/>
  <c r="V4022" i="1"/>
  <c r="U4022" i="1"/>
  <c r="T4022" i="1"/>
  <c r="W4021" i="1"/>
  <c r="V4021" i="1"/>
  <c r="U4021" i="1"/>
  <c r="T4021" i="1"/>
  <c r="W4020" i="1"/>
  <c r="V4020" i="1"/>
  <c r="U4020" i="1"/>
  <c r="T4020" i="1"/>
  <c r="W4019" i="1"/>
  <c r="V4019" i="1"/>
  <c r="U4019" i="1"/>
  <c r="T4019" i="1"/>
  <c r="W4018" i="1"/>
  <c r="V4018" i="1"/>
  <c r="U4018" i="1"/>
  <c r="T4018" i="1"/>
  <c r="W4017" i="1"/>
  <c r="V4017" i="1"/>
  <c r="U4017" i="1"/>
  <c r="T4017" i="1"/>
  <c r="W4016" i="1"/>
  <c r="V4016" i="1"/>
  <c r="U4016" i="1"/>
  <c r="T4016" i="1"/>
  <c r="W4015" i="1"/>
  <c r="V4015" i="1"/>
  <c r="U4015" i="1"/>
  <c r="T4015" i="1"/>
  <c r="W4014" i="1"/>
  <c r="V4014" i="1"/>
  <c r="U4014" i="1"/>
  <c r="T4014" i="1"/>
  <c r="W4013" i="1"/>
  <c r="V4013" i="1"/>
  <c r="U4013" i="1"/>
  <c r="T4013" i="1"/>
  <c r="W4012" i="1"/>
  <c r="V4012" i="1"/>
  <c r="U4012" i="1"/>
  <c r="T4012" i="1"/>
  <c r="W4011" i="1"/>
  <c r="V4011" i="1"/>
  <c r="U4011" i="1"/>
  <c r="T4011" i="1"/>
  <c r="W4010" i="1"/>
  <c r="V4010" i="1"/>
  <c r="U4010" i="1"/>
  <c r="T4010" i="1"/>
  <c r="W4009" i="1"/>
  <c r="V4009" i="1"/>
  <c r="U4009" i="1"/>
  <c r="T4009" i="1"/>
  <c r="W4008" i="1"/>
  <c r="V4008" i="1"/>
  <c r="U4008" i="1"/>
  <c r="T4008" i="1"/>
  <c r="W4007" i="1"/>
  <c r="V4007" i="1"/>
  <c r="U4007" i="1"/>
  <c r="T4007" i="1"/>
  <c r="W4006" i="1"/>
  <c r="V4006" i="1"/>
  <c r="U4006" i="1"/>
  <c r="T4006" i="1"/>
  <c r="W4005" i="1"/>
  <c r="V4005" i="1"/>
  <c r="U4005" i="1"/>
  <c r="T4005" i="1"/>
  <c r="W4004" i="1"/>
  <c r="V4004" i="1"/>
  <c r="U4004" i="1"/>
  <c r="T4004" i="1"/>
  <c r="W4003" i="1"/>
  <c r="V4003" i="1"/>
  <c r="U4003" i="1"/>
  <c r="T4003" i="1"/>
  <c r="W4002" i="1"/>
  <c r="V4002" i="1"/>
  <c r="U4002" i="1"/>
  <c r="T4002" i="1"/>
  <c r="W4001" i="1"/>
  <c r="V4001" i="1"/>
  <c r="U4001" i="1"/>
  <c r="T4001" i="1"/>
  <c r="W4000" i="1"/>
  <c r="V4000" i="1"/>
  <c r="U4000" i="1"/>
  <c r="T4000" i="1"/>
  <c r="W3999" i="1"/>
  <c r="V3999" i="1"/>
  <c r="U3999" i="1"/>
  <c r="T3999" i="1"/>
  <c r="W3998" i="1"/>
  <c r="V3998" i="1"/>
  <c r="U3998" i="1"/>
  <c r="T3998" i="1"/>
  <c r="W3997" i="1"/>
  <c r="V3997" i="1"/>
  <c r="U3997" i="1"/>
  <c r="T3997" i="1"/>
  <c r="W3996" i="1"/>
  <c r="V3996" i="1"/>
  <c r="U3996" i="1"/>
  <c r="T3996" i="1"/>
  <c r="W3995" i="1"/>
  <c r="V3995" i="1"/>
  <c r="U3995" i="1"/>
  <c r="T3995" i="1"/>
  <c r="W3994" i="1"/>
  <c r="V3994" i="1"/>
  <c r="U3994" i="1"/>
  <c r="T3994" i="1"/>
  <c r="W3993" i="1"/>
  <c r="V3993" i="1"/>
  <c r="U3993" i="1"/>
  <c r="T3993" i="1"/>
  <c r="W3992" i="1"/>
  <c r="V3992" i="1"/>
  <c r="U3992" i="1"/>
  <c r="T3992" i="1"/>
  <c r="W3991" i="1"/>
  <c r="V3991" i="1"/>
  <c r="U3991" i="1"/>
  <c r="T3991" i="1"/>
  <c r="W3990" i="1"/>
  <c r="V3990" i="1"/>
  <c r="U3990" i="1"/>
  <c r="T3990" i="1"/>
  <c r="W3989" i="1"/>
  <c r="V3989" i="1"/>
  <c r="U3989" i="1"/>
  <c r="T3989" i="1"/>
  <c r="W3988" i="1"/>
  <c r="V3988" i="1"/>
  <c r="U3988" i="1"/>
  <c r="T3988" i="1"/>
  <c r="W3987" i="1"/>
  <c r="V3987" i="1"/>
  <c r="U3987" i="1"/>
  <c r="T3987" i="1"/>
  <c r="W3986" i="1"/>
  <c r="V3986" i="1"/>
  <c r="U3986" i="1"/>
  <c r="T3986" i="1"/>
  <c r="W3985" i="1"/>
  <c r="V3985" i="1"/>
  <c r="U3985" i="1"/>
  <c r="T3985" i="1"/>
  <c r="W3984" i="1"/>
  <c r="V3984" i="1"/>
  <c r="U3984" i="1"/>
  <c r="T3984" i="1"/>
  <c r="W3983" i="1"/>
  <c r="V3983" i="1"/>
  <c r="U3983" i="1"/>
  <c r="T3983" i="1"/>
  <c r="W3982" i="1"/>
  <c r="V3982" i="1"/>
  <c r="U3982" i="1"/>
  <c r="T3982" i="1"/>
  <c r="W3981" i="1"/>
  <c r="V3981" i="1"/>
  <c r="U3981" i="1"/>
  <c r="T3981" i="1"/>
  <c r="W3980" i="1"/>
  <c r="V3980" i="1"/>
  <c r="U3980" i="1"/>
  <c r="T3980" i="1"/>
  <c r="W3979" i="1"/>
  <c r="V3979" i="1"/>
  <c r="U3979" i="1"/>
  <c r="T3979" i="1"/>
  <c r="W3978" i="1"/>
  <c r="V3978" i="1"/>
  <c r="U3978" i="1"/>
  <c r="T3978" i="1"/>
  <c r="W3977" i="1"/>
  <c r="V3977" i="1"/>
  <c r="U3977" i="1"/>
  <c r="T3977" i="1"/>
  <c r="W3976" i="1"/>
  <c r="V3976" i="1"/>
  <c r="U3976" i="1"/>
  <c r="T3976" i="1"/>
  <c r="W3975" i="1"/>
  <c r="V3975" i="1"/>
  <c r="U3975" i="1"/>
  <c r="T3975" i="1"/>
  <c r="W3974" i="1"/>
  <c r="V3974" i="1"/>
  <c r="U3974" i="1"/>
  <c r="T3974" i="1"/>
  <c r="W3973" i="1"/>
  <c r="V3973" i="1"/>
  <c r="U3973" i="1"/>
  <c r="T3973" i="1"/>
  <c r="W3972" i="1"/>
  <c r="V3972" i="1"/>
  <c r="U3972" i="1"/>
  <c r="T3972" i="1"/>
  <c r="W3971" i="1"/>
  <c r="V3971" i="1"/>
  <c r="U3971" i="1"/>
  <c r="T3971" i="1"/>
  <c r="W3970" i="1"/>
  <c r="V3970" i="1"/>
  <c r="U3970" i="1"/>
  <c r="T3970" i="1"/>
  <c r="W3969" i="1"/>
  <c r="V3969" i="1"/>
  <c r="U3969" i="1"/>
  <c r="T3969" i="1"/>
  <c r="W3968" i="1"/>
  <c r="V3968" i="1"/>
  <c r="U3968" i="1"/>
  <c r="T3968" i="1"/>
  <c r="W3967" i="1"/>
  <c r="V3967" i="1"/>
  <c r="U3967" i="1"/>
  <c r="T3967" i="1"/>
  <c r="W3966" i="1"/>
  <c r="V3966" i="1"/>
  <c r="U3966" i="1"/>
  <c r="T3966" i="1"/>
  <c r="W3965" i="1"/>
  <c r="V3965" i="1"/>
  <c r="U3965" i="1"/>
  <c r="T3965" i="1"/>
  <c r="W3964" i="1"/>
  <c r="V3964" i="1"/>
  <c r="U3964" i="1"/>
  <c r="T3964" i="1"/>
  <c r="W3963" i="1"/>
  <c r="V3963" i="1"/>
  <c r="U3963" i="1"/>
  <c r="T3963" i="1"/>
  <c r="W3962" i="1"/>
  <c r="V3962" i="1"/>
  <c r="U3962" i="1"/>
  <c r="T3962" i="1"/>
  <c r="W3961" i="1"/>
  <c r="V3961" i="1"/>
  <c r="U3961" i="1"/>
  <c r="T3961" i="1"/>
  <c r="W3960" i="1"/>
  <c r="V3960" i="1"/>
  <c r="U3960" i="1"/>
  <c r="T3960" i="1"/>
  <c r="W3959" i="1"/>
  <c r="V3959" i="1"/>
  <c r="U3959" i="1"/>
  <c r="T3959" i="1"/>
  <c r="W3958" i="1"/>
  <c r="V3958" i="1"/>
  <c r="U3958" i="1"/>
  <c r="T3958" i="1"/>
  <c r="W3957" i="1"/>
  <c r="V3957" i="1"/>
  <c r="U3957" i="1"/>
  <c r="T3957" i="1"/>
  <c r="W3956" i="1"/>
  <c r="V3956" i="1"/>
  <c r="U3956" i="1"/>
  <c r="T3956" i="1"/>
  <c r="W3955" i="1"/>
  <c r="V3955" i="1"/>
  <c r="U3955" i="1"/>
  <c r="T3955" i="1"/>
  <c r="W3954" i="1"/>
  <c r="V3954" i="1"/>
  <c r="U3954" i="1"/>
  <c r="T3954" i="1"/>
  <c r="W3953" i="1"/>
  <c r="V3953" i="1"/>
  <c r="U3953" i="1"/>
  <c r="T3953" i="1"/>
  <c r="W3952" i="1"/>
  <c r="V3952" i="1"/>
  <c r="U3952" i="1"/>
  <c r="T3952" i="1"/>
  <c r="W3951" i="1"/>
  <c r="V3951" i="1"/>
  <c r="U3951" i="1"/>
  <c r="T3951" i="1"/>
  <c r="W3950" i="1"/>
  <c r="V3950" i="1"/>
  <c r="U3950" i="1"/>
  <c r="T3950" i="1"/>
  <c r="W3949" i="1"/>
  <c r="V3949" i="1"/>
  <c r="U3949" i="1"/>
  <c r="T3949" i="1"/>
  <c r="W3948" i="1"/>
  <c r="V3948" i="1"/>
  <c r="U3948" i="1"/>
  <c r="T3948" i="1"/>
  <c r="W3947" i="1"/>
  <c r="V3947" i="1"/>
  <c r="U3947" i="1"/>
  <c r="T3947" i="1"/>
  <c r="W3946" i="1"/>
  <c r="V3946" i="1"/>
  <c r="U3946" i="1"/>
  <c r="T3946" i="1"/>
  <c r="W3945" i="1"/>
  <c r="V3945" i="1"/>
  <c r="U3945" i="1"/>
  <c r="T3945" i="1"/>
  <c r="W3944" i="1"/>
  <c r="V3944" i="1"/>
  <c r="U3944" i="1"/>
  <c r="T3944" i="1"/>
  <c r="W3943" i="1"/>
  <c r="V3943" i="1"/>
  <c r="U3943" i="1"/>
  <c r="T3943" i="1"/>
  <c r="W3942" i="1"/>
  <c r="V3942" i="1"/>
  <c r="U3942" i="1"/>
  <c r="T3942" i="1"/>
  <c r="W3941" i="1"/>
  <c r="V3941" i="1"/>
  <c r="U3941" i="1"/>
  <c r="T3941" i="1"/>
  <c r="W3940" i="1"/>
  <c r="V3940" i="1"/>
  <c r="U3940" i="1"/>
  <c r="T3940" i="1"/>
  <c r="W3939" i="1"/>
  <c r="V3939" i="1"/>
  <c r="U3939" i="1"/>
  <c r="T3939" i="1"/>
  <c r="W3938" i="1"/>
  <c r="V3938" i="1"/>
  <c r="U3938" i="1"/>
  <c r="T3938" i="1"/>
  <c r="W3937" i="1"/>
  <c r="V3937" i="1"/>
  <c r="U3937" i="1"/>
  <c r="T3937" i="1"/>
  <c r="W3936" i="1"/>
  <c r="V3936" i="1"/>
  <c r="U3936" i="1"/>
  <c r="T3936" i="1"/>
  <c r="W3935" i="1"/>
  <c r="V3935" i="1"/>
  <c r="U3935" i="1"/>
  <c r="T3935" i="1"/>
  <c r="W3934" i="1"/>
  <c r="V3934" i="1"/>
  <c r="U3934" i="1"/>
  <c r="T3934" i="1"/>
  <c r="W3933" i="1"/>
  <c r="V3933" i="1"/>
  <c r="U3933" i="1"/>
  <c r="T3933" i="1"/>
  <c r="W3932" i="1"/>
  <c r="V3932" i="1"/>
  <c r="U3932" i="1"/>
  <c r="T3932" i="1"/>
  <c r="W3931" i="1"/>
  <c r="V3931" i="1"/>
  <c r="U3931" i="1"/>
  <c r="T3931" i="1"/>
  <c r="W3930" i="1"/>
  <c r="V3930" i="1"/>
  <c r="U3930" i="1"/>
  <c r="T3930" i="1"/>
  <c r="W3929" i="1"/>
  <c r="V3929" i="1"/>
  <c r="U3929" i="1"/>
  <c r="T3929" i="1"/>
  <c r="W3928" i="1"/>
  <c r="V3928" i="1"/>
  <c r="U3928" i="1"/>
  <c r="T3928" i="1"/>
  <c r="W3927" i="1"/>
  <c r="V3927" i="1"/>
  <c r="U3927" i="1"/>
  <c r="T3927" i="1"/>
  <c r="W3926" i="1"/>
  <c r="V3926" i="1"/>
  <c r="U3926" i="1"/>
  <c r="T3926" i="1"/>
  <c r="W3925" i="1"/>
  <c r="V3925" i="1"/>
  <c r="U3925" i="1"/>
  <c r="T3925" i="1"/>
  <c r="W3924" i="1"/>
  <c r="V3924" i="1"/>
  <c r="U3924" i="1"/>
  <c r="T3924" i="1"/>
  <c r="W3923" i="1"/>
  <c r="V3923" i="1"/>
  <c r="U3923" i="1"/>
  <c r="T3923" i="1"/>
  <c r="W3922" i="1"/>
  <c r="V3922" i="1"/>
  <c r="U3922" i="1"/>
  <c r="T3922" i="1"/>
  <c r="W3921" i="1"/>
  <c r="V3921" i="1"/>
  <c r="U3921" i="1"/>
  <c r="T3921" i="1"/>
  <c r="W3920" i="1"/>
  <c r="V3920" i="1"/>
  <c r="U3920" i="1"/>
  <c r="T3920" i="1"/>
  <c r="W3919" i="1"/>
  <c r="V3919" i="1"/>
  <c r="U3919" i="1"/>
  <c r="T3919" i="1"/>
  <c r="W3918" i="1"/>
  <c r="V3918" i="1"/>
  <c r="U3918" i="1"/>
  <c r="T3918" i="1"/>
  <c r="W3917" i="1"/>
  <c r="V3917" i="1"/>
  <c r="U3917" i="1"/>
  <c r="T3917" i="1"/>
  <c r="W3916" i="1"/>
  <c r="V3916" i="1"/>
  <c r="U3916" i="1"/>
  <c r="T3916" i="1"/>
  <c r="W3915" i="1"/>
  <c r="V3915" i="1"/>
  <c r="U3915" i="1"/>
  <c r="T3915" i="1"/>
  <c r="W3914" i="1"/>
  <c r="V3914" i="1"/>
  <c r="U3914" i="1"/>
  <c r="T3914" i="1"/>
  <c r="W3913" i="1"/>
  <c r="V3913" i="1"/>
  <c r="U3913" i="1"/>
  <c r="T3913" i="1"/>
  <c r="W3912" i="1"/>
  <c r="V3912" i="1"/>
  <c r="U3912" i="1"/>
  <c r="T3912" i="1"/>
  <c r="W3911" i="1"/>
  <c r="V3911" i="1"/>
  <c r="U3911" i="1"/>
  <c r="T3911" i="1"/>
  <c r="W3910" i="1"/>
  <c r="V3910" i="1"/>
  <c r="U3910" i="1"/>
  <c r="T3910" i="1"/>
  <c r="W3909" i="1"/>
  <c r="V3909" i="1"/>
  <c r="U3909" i="1"/>
  <c r="T3909" i="1"/>
  <c r="W3908" i="1"/>
  <c r="V3908" i="1"/>
  <c r="U3908" i="1"/>
  <c r="T3908" i="1"/>
  <c r="W3907" i="1"/>
  <c r="V3907" i="1"/>
  <c r="U3907" i="1"/>
  <c r="T3907" i="1"/>
  <c r="W3906" i="1"/>
  <c r="V3906" i="1"/>
  <c r="U3906" i="1"/>
  <c r="T3906" i="1"/>
  <c r="W3905" i="1"/>
  <c r="V3905" i="1"/>
  <c r="U3905" i="1"/>
  <c r="T3905" i="1"/>
  <c r="W3904" i="1"/>
  <c r="V3904" i="1"/>
  <c r="U3904" i="1"/>
  <c r="T3904" i="1"/>
  <c r="W3903" i="1"/>
  <c r="V3903" i="1"/>
  <c r="U3903" i="1"/>
  <c r="T3903" i="1"/>
  <c r="W3902" i="1"/>
  <c r="V3902" i="1"/>
  <c r="U3902" i="1"/>
  <c r="T3902" i="1"/>
  <c r="W3901" i="1"/>
  <c r="V3901" i="1"/>
  <c r="U3901" i="1"/>
  <c r="T3901" i="1"/>
  <c r="W3900" i="1"/>
  <c r="V3900" i="1"/>
  <c r="U3900" i="1"/>
  <c r="T3900" i="1"/>
  <c r="W3899" i="1"/>
  <c r="V3899" i="1"/>
  <c r="U3899" i="1"/>
  <c r="T3899" i="1"/>
  <c r="W3898" i="1"/>
  <c r="V3898" i="1"/>
  <c r="U3898" i="1"/>
  <c r="T3898" i="1"/>
  <c r="W3897" i="1"/>
  <c r="V3897" i="1"/>
  <c r="U3897" i="1"/>
  <c r="T3897" i="1"/>
  <c r="W3896" i="1"/>
  <c r="V3896" i="1"/>
  <c r="U3896" i="1"/>
  <c r="T3896" i="1"/>
  <c r="W3895" i="1"/>
  <c r="V3895" i="1"/>
  <c r="U3895" i="1"/>
  <c r="T3895" i="1"/>
  <c r="W3894" i="1"/>
  <c r="V3894" i="1"/>
  <c r="U3894" i="1"/>
  <c r="T3894" i="1"/>
  <c r="W3893" i="1"/>
  <c r="V3893" i="1"/>
  <c r="U3893" i="1"/>
  <c r="T3893" i="1"/>
  <c r="W3892" i="1"/>
  <c r="V3892" i="1"/>
  <c r="U3892" i="1"/>
  <c r="T3892" i="1"/>
  <c r="W3891" i="1"/>
  <c r="V3891" i="1"/>
  <c r="U3891" i="1"/>
  <c r="T3891" i="1"/>
  <c r="W3890" i="1"/>
  <c r="V3890" i="1"/>
  <c r="U3890" i="1"/>
  <c r="T3890" i="1"/>
  <c r="W3889" i="1"/>
  <c r="V3889" i="1"/>
  <c r="U3889" i="1"/>
  <c r="T3889" i="1"/>
  <c r="W3888" i="1"/>
  <c r="V3888" i="1"/>
  <c r="U3888" i="1"/>
  <c r="T3888" i="1"/>
  <c r="W3887" i="1"/>
  <c r="V3887" i="1"/>
  <c r="U3887" i="1"/>
  <c r="T3887" i="1"/>
  <c r="W3886" i="1"/>
  <c r="V3886" i="1"/>
  <c r="U3886" i="1"/>
  <c r="T3886" i="1"/>
  <c r="W3885" i="1"/>
  <c r="V3885" i="1"/>
  <c r="U3885" i="1"/>
  <c r="T3885" i="1"/>
  <c r="W3884" i="1"/>
  <c r="V3884" i="1"/>
  <c r="U3884" i="1"/>
  <c r="T3884" i="1"/>
  <c r="W3883" i="1"/>
  <c r="V3883" i="1"/>
  <c r="U3883" i="1"/>
  <c r="T3883" i="1"/>
  <c r="W3882" i="1"/>
  <c r="V3882" i="1"/>
  <c r="U3882" i="1"/>
  <c r="T3882" i="1"/>
  <c r="W3881" i="1"/>
  <c r="V3881" i="1"/>
  <c r="U3881" i="1"/>
  <c r="T3881" i="1"/>
  <c r="W3880" i="1"/>
  <c r="V3880" i="1"/>
  <c r="U3880" i="1"/>
  <c r="T3880" i="1"/>
  <c r="W3879" i="1"/>
  <c r="V3879" i="1"/>
  <c r="U3879" i="1"/>
  <c r="T3879" i="1"/>
  <c r="W3878" i="1"/>
  <c r="V3878" i="1"/>
  <c r="U3878" i="1"/>
  <c r="T3878" i="1"/>
  <c r="W3877" i="1"/>
  <c r="V3877" i="1"/>
  <c r="U3877" i="1"/>
  <c r="T3877" i="1"/>
  <c r="W3876" i="1"/>
  <c r="V3876" i="1"/>
  <c r="U3876" i="1"/>
  <c r="T3876" i="1"/>
  <c r="W3875" i="1"/>
  <c r="V3875" i="1"/>
  <c r="U3875" i="1"/>
  <c r="T3875" i="1"/>
  <c r="W3874" i="1"/>
  <c r="V3874" i="1"/>
  <c r="U3874" i="1"/>
  <c r="T3874" i="1"/>
  <c r="W3873" i="1"/>
  <c r="V3873" i="1"/>
  <c r="U3873" i="1"/>
  <c r="T3873" i="1"/>
  <c r="W3872" i="1"/>
  <c r="V3872" i="1"/>
  <c r="U3872" i="1"/>
  <c r="T3872" i="1"/>
  <c r="W3871" i="1"/>
  <c r="V3871" i="1"/>
  <c r="U3871" i="1"/>
  <c r="T3871" i="1"/>
  <c r="W3870" i="1"/>
  <c r="V3870" i="1"/>
  <c r="U3870" i="1"/>
  <c r="T3870" i="1"/>
  <c r="W3869" i="1"/>
  <c r="V3869" i="1"/>
  <c r="U3869" i="1"/>
  <c r="T3869" i="1"/>
  <c r="W3868" i="1"/>
  <c r="V3868" i="1"/>
  <c r="U3868" i="1"/>
  <c r="T3868" i="1"/>
  <c r="W3867" i="1"/>
  <c r="V3867" i="1"/>
  <c r="U3867" i="1"/>
  <c r="T3867" i="1"/>
  <c r="W3866" i="1"/>
  <c r="V3866" i="1"/>
  <c r="U3866" i="1"/>
  <c r="T3866" i="1"/>
  <c r="W3865" i="1"/>
  <c r="V3865" i="1"/>
  <c r="U3865" i="1"/>
  <c r="T3865" i="1"/>
  <c r="W3864" i="1"/>
  <c r="V3864" i="1"/>
  <c r="U3864" i="1"/>
  <c r="T3864" i="1"/>
  <c r="W3863" i="1"/>
  <c r="V3863" i="1"/>
  <c r="U3863" i="1"/>
  <c r="T3863" i="1"/>
  <c r="W3862" i="1"/>
  <c r="V3862" i="1"/>
  <c r="U3862" i="1"/>
  <c r="T3862" i="1"/>
  <c r="W3861" i="1"/>
  <c r="V3861" i="1"/>
  <c r="U3861" i="1"/>
  <c r="T3861" i="1"/>
  <c r="W3860" i="1"/>
  <c r="V3860" i="1"/>
  <c r="U3860" i="1"/>
  <c r="T3860" i="1"/>
  <c r="W3859" i="1"/>
  <c r="V3859" i="1"/>
  <c r="U3859" i="1"/>
  <c r="T3859" i="1"/>
  <c r="W3858" i="1"/>
  <c r="V3858" i="1"/>
  <c r="U3858" i="1"/>
  <c r="T3858" i="1"/>
  <c r="W3857" i="1"/>
  <c r="V3857" i="1"/>
  <c r="U3857" i="1"/>
  <c r="T3857" i="1"/>
  <c r="W3856" i="1"/>
  <c r="V3856" i="1"/>
  <c r="U3856" i="1"/>
  <c r="T3856" i="1"/>
  <c r="W3855" i="1"/>
  <c r="V3855" i="1"/>
  <c r="U3855" i="1"/>
  <c r="T3855" i="1"/>
  <c r="W3854" i="1"/>
  <c r="V3854" i="1"/>
  <c r="U3854" i="1"/>
  <c r="T3854" i="1"/>
  <c r="W3853" i="1"/>
  <c r="V3853" i="1"/>
  <c r="U3853" i="1"/>
  <c r="T3853" i="1"/>
  <c r="W3852" i="1"/>
  <c r="V3852" i="1"/>
  <c r="U3852" i="1"/>
  <c r="T3852" i="1"/>
  <c r="W3851" i="1"/>
  <c r="V3851" i="1"/>
  <c r="U3851" i="1"/>
  <c r="T3851" i="1"/>
  <c r="W3850" i="1"/>
  <c r="V3850" i="1"/>
  <c r="U3850" i="1"/>
  <c r="T3850" i="1"/>
  <c r="W3849" i="1"/>
  <c r="V3849" i="1"/>
  <c r="U3849" i="1"/>
  <c r="T3849" i="1"/>
  <c r="W3848" i="1"/>
  <c r="V3848" i="1"/>
  <c r="U3848" i="1"/>
  <c r="T3848" i="1"/>
  <c r="W3847" i="1"/>
  <c r="V3847" i="1"/>
  <c r="U3847" i="1"/>
  <c r="T3847" i="1"/>
  <c r="W3846" i="1"/>
  <c r="V3846" i="1"/>
  <c r="U3846" i="1"/>
  <c r="T3846" i="1"/>
  <c r="W3845" i="1"/>
  <c r="V3845" i="1"/>
  <c r="U3845" i="1"/>
  <c r="T3845" i="1"/>
  <c r="W3844" i="1"/>
  <c r="V3844" i="1"/>
  <c r="U3844" i="1"/>
  <c r="T3844" i="1"/>
  <c r="W3843" i="1"/>
  <c r="V3843" i="1"/>
  <c r="U3843" i="1"/>
  <c r="T3843" i="1"/>
  <c r="W3842" i="1"/>
  <c r="V3842" i="1"/>
  <c r="U3842" i="1"/>
  <c r="T3842" i="1"/>
  <c r="W3841" i="1"/>
  <c r="V3841" i="1"/>
  <c r="U3841" i="1"/>
  <c r="T3841" i="1"/>
  <c r="W3840" i="1"/>
  <c r="V3840" i="1"/>
  <c r="U3840" i="1"/>
  <c r="T3840" i="1"/>
  <c r="W3839" i="1"/>
  <c r="V3839" i="1"/>
  <c r="U3839" i="1"/>
  <c r="T3839" i="1"/>
  <c r="W3838" i="1"/>
  <c r="V3838" i="1"/>
  <c r="U3838" i="1"/>
  <c r="T3838" i="1"/>
  <c r="W3837" i="1"/>
  <c r="V3837" i="1"/>
  <c r="U3837" i="1"/>
  <c r="T3837" i="1"/>
  <c r="W3836" i="1"/>
  <c r="V3836" i="1"/>
  <c r="U3836" i="1"/>
  <c r="T3836" i="1"/>
  <c r="W3835" i="1"/>
  <c r="V3835" i="1"/>
  <c r="U3835" i="1"/>
  <c r="T3835" i="1"/>
  <c r="W3834" i="1"/>
  <c r="V3834" i="1"/>
  <c r="U3834" i="1"/>
  <c r="T3834" i="1"/>
  <c r="W3833" i="1"/>
  <c r="V3833" i="1"/>
  <c r="U3833" i="1"/>
  <c r="T3833" i="1"/>
  <c r="W3832" i="1"/>
  <c r="V3832" i="1"/>
  <c r="U3832" i="1"/>
  <c r="T3832" i="1"/>
  <c r="W3831" i="1"/>
  <c r="V3831" i="1"/>
  <c r="U3831" i="1"/>
  <c r="T3831" i="1"/>
  <c r="W3830" i="1"/>
  <c r="V3830" i="1"/>
  <c r="U3830" i="1"/>
  <c r="T3830" i="1"/>
  <c r="W3829" i="1"/>
  <c r="V3829" i="1"/>
  <c r="U3829" i="1"/>
  <c r="T3829" i="1"/>
  <c r="W3828" i="1"/>
  <c r="V3828" i="1"/>
  <c r="U3828" i="1"/>
  <c r="T3828" i="1"/>
  <c r="W3827" i="1"/>
  <c r="V3827" i="1"/>
  <c r="U3827" i="1"/>
  <c r="T3827" i="1"/>
  <c r="W3826" i="1"/>
  <c r="V3826" i="1"/>
  <c r="U3826" i="1"/>
  <c r="T3826" i="1"/>
  <c r="W3825" i="1"/>
  <c r="V3825" i="1"/>
  <c r="U3825" i="1"/>
  <c r="T3825" i="1"/>
  <c r="W3824" i="1"/>
  <c r="V3824" i="1"/>
  <c r="U3824" i="1"/>
  <c r="T3824" i="1"/>
  <c r="W3823" i="1"/>
  <c r="V3823" i="1"/>
  <c r="U3823" i="1"/>
  <c r="T3823" i="1"/>
  <c r="W3822" i="1"/>
  <c r="V3822" i="1"/>
  <c r="U3822" i="1"/>
  <c r="T3822" i="1"/>
  <c r="W3821" i="1"/>
  <c r="V3821" i="1"/>
  <c r="U3821" i="1"/>
  <c r="T3821" i="1"/>
  <c r="W3820" i="1"/>
  <c r="V3820" i="1"/>
  <c r="U3820" i="1"/>
  <c r="T3820" i="1"/>
  <c r="W3819" i="1"/>
  <c r="V3819" i="1"/>
  <c r="U3819" i="1"/>
  <c r="T3819" i="1"/>
  <c r="W3818" i="1"/>
  <c r="V3818" i="1"/>
  <c r="U3818" i="1"/>
  <c r="T3818" i="1"/>
  <c r="W3817" i="1"/>
  <c r="V3817" i="1"/>
  <c r="U3817" i="1"/>
  <c r="T3817" i="1"/>
  <c r="W3816" i="1"/>
  <c r="V3816" i="1"/>
  <c r="U3816" i="1"/>
  <c r="T3816" i="1"/>
  <c r="W3815" i="1"/>
  <c r="V3815" i="1"/>
  <c r="U3815" i="1"/>
  <c r="T3815" i="1"/>
  <c r="W3814" i="1"/>
  <c r="V3814" i="1"/>
  <c r="U3814" i="1"/>
  <c r="T3814" i="1"/>
  <c r="W3813" i="1"/>
  <c r="V3813" i="1"/>
  <c r="U3813" i="1"/>
  <c r="T3813" i="1"/>
  <c r="W3812" i="1"/>
  <c r="V3812" i="1"/>
  <c r="U3812" i="1"/>
  <c r="T3812" i="1"/>
  <c r="W3811" i="1"/>
  <c r="V3811" i="1"/>
  <c r="U3811" i="1"/>
  <c r="T3811" i="1"/>
  <c r="W3810" i="1"/>
  <c r="V3810" i="1"/>
  <c r="U3810" i="1"/>
  <c r="T3810" i="1"/>
  <c r="W3809" i="1"/>
  <c r="V3809" i="1"/>
  <c r="U3809" i="1"/>
  <c r="T3809" i="1"/>
  <c r="W3808" i="1"/>
  <c r="V3808" i="1"/>
  <c r="U3808" i="1"/>
  <c r="T3808" i="1"/>
  <c r="W3807" i="1"/>
  <c r="V3807" i="1"/>
  <c r="U3807" i="1"/>
  <c r="T3807" i="1"/>
  <c r="W3806" i="1"/>
  <c r="V3806" i="1"/>
  <c r="U3806" i="1"/>
  <c r="T3806" i="1"/>
  <c r="W3805" i="1"/>
  <c r="V3805" i="1"/>
  <c r="U3805" i="1"/>
  <c r="T3805" i="1"/>
  <c r="W3804" i="1"/>
  <c r="V3804" i="1"/>
  <c r="U3804" i="1"/>
  <c r="T3804" i="1"/>
  <c r="W3803" i="1"/>
  <c r="V3803" i="1"/>
  <c r="U3803" i="1"/>
  <c r="T3803" i="1"/>
  <c r="W3802" i="1"/>
  <c r="V3802" i="1"/>
  <c r="U3802" i="1"/>
  <c r="T3802" i="1"/>
  <c r="W3801" i="1"/>
  <c r="V3801" i="1"/>
  <c r="U3801" i="1"/>
  <c r="T3801" i="1"/>
  <c r="W3800" i="1"/>
  <c r="V3800" i="1"/>
  <c r="U3800" i="1"/>
  <c r="T3800" i="1"/>
  <c r="W3799" i="1"/>
  <c r="V3799" i="1"/>
  <c r="U3799" i="1"/>
  <c r="T3799" i="1"/>
  <c r="W3798" i="1"/>
  <c r="V3798" i="1"/>
  <c r="U3798" i="1"/>
  <c r="T3798" i="1"/>
  <c r="W3797" i="1"/>
  <c r="V3797" i="1"/>
  <c r="U3797" i="1"/>
  <c r="T3797" i="1"/>
  <c r="W3796" i="1"/>
  <c r="V3796" i="1"/>
  <c r="U3796" i="1"/>
  <c r="T3796" i="1"/>
  <c r="W3795" i="1"/>
  <c r="V3795" i="1"/>
  <c r="U3795" i="1"/>
  <c r="T3795" i="1"/>
  <c r="W3794" i="1"/>
  <c r="V3794" i="1"/>
  <c r="U3794" i="1"/>
  <c r="T3794" i="1"/>
  <c r="W3793" i="1"/>
  <c r="V3793" i="1"/>
  <c r="U3793" i="1"/>
  <c r="T3793" i="1"/>
  <c r="W3792" i="1"/>
  <c r="V3792" i="1"/>
  <c r="U3792" i="1"/>
  <c r="T3792" i="1"/>
  <c r="W3791" i="1"/>
  <c r="V3791" i="1"/>
  <c r="U3791" i="1"/>
  <c r="T3791" i="1"/>
  <c r="W3790" i="1"/>
  <c r="V3790" i="1"/>
  <c r="U3790" i="1"/>
  <c r="T3790" i="1"/>
  <c r="W3789" i="1"/>
  <c r="V3789" i="1"/>
  <c r="U3789" i="1"/>
  <c r="T3789" i="1"/>
  <c r="W3788" i="1"/>
  <c r="V3788" i="1"/>
  <c r="U3788" i="1"/>
  <c r="T3788" i="1"/>
  <c r="W3787" i="1"/>
  <c r="V3787" i="1"/>
  <c r="U3787" i="1"/>
  <c r="T3787" i="1"/>
  <c r="W3786" i="1"/>
  <c r="V3786" i="1"/>
  <c r="U3786" i="1"/>
  <c r="T3786" i="1"/>
  <c r="W3785" i="1"/>
  <c r="V3785" i="1"/>
  <c r="U3785" i="1"/>
  <c r="T3785" i="1"/>
  <c r="W3784" i="1"/>
  <c r="V3784" i="1"/>
  <c r="U3784" i="1"/>
  <c r="T3784" i="1"/>
  <c r="W3783" i="1"/>
  <c r="V3783" i="1"/>
  <c r="U3783" i="1"/>
  <c r="T3783" i="1"/>
  <c r="W3782" i="1"/>
  <c r="V3782" i="1"/>
  <c r="U3782" i="1"/>
  <c r="T3782" i="1"/>
  <c r="W3781" i="1"/>
  <c r="V3781" i="1"/>
  <c r="U3781" i="1"/>
  <c r="T3781" i="1"/>
  <c r="W3780" i="1"/>
  <c r="V3780" i="1"/>
  <c r="U3780" i="1"/>
  <c r="T3780" i="1"/>
  <c r="W3779" i="1"/>
  <c r="V3779" i="1"/>
  <c r="U3779" i="1"/>
  <c r="T3779" i="1"/>
  <c r="W3778" i="1"/>
  <c r="V3778" i="1"/>
  <c r="U3778" i="1"/>
  <c r="T3778" i="1"/>
  <c r="W3777" i="1"/>
  <c r="V3777" i="1"/>
  <c r="U3777" i="1"/>
  <c r="T3777" i="1"/>
  <c r="W3776" i="1"/>
  <c r="V3776" i="1"/>
  <c r="U3776" i="1"/>
  <c r="T3776" i="1"/>
  <c r="W3775" i="1"/>
  <c r="V3775" i="1"/>
  <c r="U3775" i="1"/>
  <c r="T3775" i="1"/>
  <c r="W3774" i="1"/>
  <c r="V3774" i="1"/>
  <c r="U3774" i="1"/>
  <c r="T3774" i="1"/>
  <c r="W3773" i="1"/>
  <c r="V3773" i="1"/>
  <c r="U3773" i="1"/>
  <c r="T3773" i="1"/>
  <c r="W3772" i="1"/>
  <c r="V3772" i="1"/>
  <c r="U3772" i="1"/>
  <c r="T3772" i="1"/>
  <c r="W3771" i="1"/>
  <c r="V3771" i="1"/>
  <c r="U3771" i="1"/>
  <c r="T3771" i="1"/>
  <c r="W3770" i="1"/>
  <c r="V3770" i="1"/>
  <c r="U3770" i="1"/>
  <c r="T3770" i="1"/>
  <c r="W3769" i="1"/>
  <c r="V3769" i="1"/>
  <c r="U3769" i="1"/>
  <c r="T3769" i="1"/>
  <c r="W3768" i="1"/>
  <c r="V3768" i="1"/>
  <c r="U3768" i="1"/>
  <c r="T3768" i="1"/>
  <c r="W3767" i="1"/>
  <c r="V3767" i="1"/>
  <c r="U3767" i="1"/>
  <c r="T3767" i="1"/>
  <c r="W3766" i="1"/>
  <c r="V3766" i="1"/>
  <c r="U3766" i="1"/>
  <c r="T3766" i="1"/>
  <c r="W3765" i="1"/>
  <c r="V3765" i="1"/>
  <c r="U3765" i="1"/>
  <c r="T3765" i="1"/>
  <c r="W3764" i="1"/>
  <c r="V3764" i="1"/>
  <c r="U3764" i="1"/>
  <c r="T3764" i="1"/>
  <c r="W3763" i="1"/>
  <c r="V3763" i="1"/>
  <c r="U3763" i="1"/>
  <c r="T3763" i="1"/>
  <c r="W3762" i="1"/>
  <c r="V3762" i="1"/>
  <c r="U3762" i="1"/>
  <c r="T3762" i="1"/>
  <c r="W3761" i="1"/>
  <c r="V3761" i="1"/>
  <c r="U3761" i="1"/>
  <c r="T3761" i="1"/>
  <c r="W3760" i="1"/>
  <c r="V3760" i="1"/>
  <c r="U3760" i="1"/>
  <c r="T3760" i="1"/>
  <c r="W3759" i="1"/>
  <c r="V3759" i="1"/>
  <c r="U3759" i="1"/>
  <c r="T3759" i="1"/>
  <c r="W3758" i="1"/>
  <c r="V3758" i="1"/>
  <c r="U3758" i="1"/>
  <c r="T3758" i="1"/>
  <c r="W3757" i="1"/>
  <c r="V3757" i="1"/>
  <c r="U3757" i="1"/>
  <c r="T3757" i="1"/>
  <c r="W3756" i="1"/>
  <c r="V3756" i="1"/>
  <c r="U3756" i="1"/>
  <c r="T3756" i="1"/>
  <c r="W3755" i="1"/>
  <c r="V3755" i="1"/>
  <c r="U3755" i="1"/>
  <c r="T3755" i="1"/>
  <c r="W3754" i="1"/>
  <c r="V3754" i="1"/>
  <c r="U3754" i="1"/>
  <c r="T3754" i="1"/>
  <c r="W3753" i="1"/>
  <c r="V3753" i="1"/>
  <c r="U3753" i="1"/>
  <c r="T3753" i="1"/>
  <c r="W3752" i="1"/>
  <c r="V3752" i="1"/>
  <c r="U3752" i="1"/>
  <c r="T3752" i="1"/>
  <c r="W3751" i="1"/>
  <c r="V3751" i="1"/>
  <c r="U3751" i="1"/>
  <c r="T3751" i="1"/>
  <c r="W3750" i="1"/>
  <c r="V3750" i="1"/>
  <c r="U3750" i="1"/>
  <c r="T3750" i="1"/>
  <c r="W3749" i="1"/>
  <c r="V3749" i="1"/>
  <c r="U3749" i="1"/>
  <c r="T3749" i="1"/>
  <c r="W3748" i="1"/>
  <c r="V3748" i="1"/>
  <c r="U3748" i="1"/>
  <c r="T3748" i="1"/>
  <c r="W3747" i="1"/>
  <c r="V3747" i="1"/>
  <c r="U3747" i="1"/>
  <c r="T3747" i="1"/>
  <c r="W3746" i="1"/>
  <c r="V3746" i="1"/>
  <c r="U3746" i="1"/>
  <c r="T3746" i="1"/>
  <c r="W3745" i="1"/>
  <c r="V3745" i="1"/>
  <c r="U3745" i="1"/>
  <c r="T3745" i="1"/>
  <c r="W3744" i="1"/>
  <c r="V3744" i="1"/>
  <c r="U3744" i="1"/>
  <c r="T3744" i="1"/>
  <c r="W3743" i="1"/>
  <c r="V3743" i="1"/>
  <c r="U3743" i="1"/>
  <c r="T3743" i="1"/>
  <c r="W3742" i="1"/>
  <c r="V3742" i="1"/>
  <c r="U3742" i="1"/>
  <c r="T3742" i="1"/>
  <c r="W3741" i="1"/>
  <c r="V3741" i="1"/>
  <c r="U3741" i="1"/>
  <c r="T3741" i="1"/>
  <c r="W3740" i="1"/>
  <c r="V3740" i="1"/>
  <c r="U3740" i="1"/>
  <c r="T3740" i="1"/>
  <c r="W3739" i="1"/>
  <c r="V3739" i="1"/>
  <c r="U3739" i="1"/>
  <c r="T3739" i="1"/>
  <c r="W3738" i="1"/>
  <c r="V3738" i="1"/>
  <c r="U3738" i="1"/>
  <c r="T3738" i="1"/>
  <c r="W3737" i="1"/>
  <c r="V3737" i="1"/>
  <c r="U3737" i="1"/>
  <c r="T3737" i="1"/>
  <c r="W3736" i="1"/>
  <c r="V3736" i="1"/>
  <c r="U3736" i="1"/>
  <c r="T3736" i="1"/>
  <c r="W3735" i="1"/>
  <c r="V3735" i="1"/>
  <c r="U3735" i="1"/>
  <c r="T3735" i="1"/>
  <c r="W3734" i="1"/>
  <c r="V3734" i="1"/>
  <c r="U3734" i="1"/>
  <c r="T3734" i="1"/>
  <c r="W3733" i="1"/>
  <c r="V3733" i="1"/>
  <c r="U3733" i="1"/>
  <c r="T3733" i="1"/>
  <c r="W3732" i="1"/>
  <c r="V3732" i="1"/>
  <c r="U3732" i="1"/>
  <c r="T3732" i="1"/>
  <c r="W3731" i="1"/>
  <c r="V3731" i="1"/>
  <c r="U3731" i="1"/>
  <c r="T3731" i="1"/>
  <c r="W3730" i="1"/>
  <c r="V3730" i="1"/>
  <c r="U3730" i="1"/>
  <c r="T3730" i="1"/>
  <c r="W3729" i="1"/>
  <c r="V3729" i="1"/>
  <c r="U3729" i="1"/>
  <c r="T3729" i="1"/>
  <c r="W3728" i="1"/>
  <c r="V3728" i="1"/>
  <c r="U3728" i="1"/>
  <c r="T3728" i="1"/>
  <c r="W3727" i="1"/>
  <c r="V3727" i="1"/>
  <c r="U3727" i="1"/>
  <c r="T3727" i="1"/>
  <c r="W3726" i="1"/>
  <c r="V3726" i="1"/>
  <c r="U3726" i="1"/>
  <c r="T3726" i="1"/>
  <c r="W3725" i="1"/>
  <c r="V3725" i="1"/>
  <c r="U3725" i="1"/>
  <c r="T3725" i="1"/>
  <c r="W3724" i="1"/>
  <c r="V3724" i="1"/>
  <c r="U3724" i="1"/>
  <c r="T3724" i="1"/>
  <c r="W3723" i="1"/>
  <c r="V3723" i="1"/>
  <c r="U3723" i="1"/>
  <c r="T3723" i="1"/>
  <c r="W3722" i="1"/>
  <c r="V3722" i="1"/>
  <c r="U3722" i="1"/>
  <c r="T3722" i="1"/>
  <c r="W3721" i="1"/>
  <c r="V3721" i="1"/>
  <c r="U3721" i="1"/>
  <c r="T3721" i="1"/>
  <c r="W3720" i="1"/>
  <c r="V3720" i="1"/>
  <c r="U3720" i="1"/>
  <c r="T3720" i="1"/>
  <c r="W3719" i="1"/>
  <c r="V3719" i="1"/>
  <c r="U3719" i="1"/>
  <c r="T3719" i="1"/>
  <c r="W3718" i="1"/>
  <c r="V3718" i="1"/>
  <c r="U3718" i="1"/>
  <c r="T3718" i="1"/>
  <c r="W3717" i="1"/>
  <c r="V3717" i="1"/>
  <c r="U3717" i="1"/>
  <c r="T3717" i="1"/>
  <c r="W3716" i="1"/>
  <c r="V3716" i="1"/>
  <c r="U3716" i="1"/>
  <c r="T3716" i="1"/>
  <c r="W3715" i="1"/>
  <c r="V3715" i="1"/>
  <c r="U3715" i="1"/>
  <c r="T3715" i="1"/>
  <c r="W3714" i="1"/>
  <c r="V3714" i="1"/>
  <c r="U3714" i="1"/>
  <c r="T3714" i="1"/>
  <c r="W3713" i="1"/>
  <c r="V3713" i="1"/>
  <c r="U3713" i="1"/>
  <c r="T3713" i="1"/>
  <c r="W3712" i="1"/>
  <c r="V3712" i="1"/>
  <c r="U3712" i="1"/>
  <c r="T3712" i="1"/>
  <c r="W3711" i="1"/>
  <c r="V3711" i="1"/>
  <c r="U3711" i="1"/>
  <c r="T3711" i="1"/>
  <c r="W3710" i="1"/>
  <c r="V3710" i="1"/>
  <c r="U3710" i="1"/>
  <c r="T3710" i="1"/>
  <c r="W3709" i="1"/>
  <c r="V3709" i="1"/>
  <c r="U3709" i="1"/>
  <c r="T3709" i="1"/>
  <c r="W3708" i="1"/>
  <c r="V3708" i="1"/>
  <c r="U3708" i="1"/>
  <c r="T3708" i="1"/>
  <c r="W3707" i="1"/>
  <c r="V3707" i="1"/>
  <c r="U3707" i="1"/>
  <c r="T3707" i="1"/>
  <c r="W3706" i="1"/>
  <c r="V3706" i="1"/>
  <c r="U3706" i="1"/>
  <c r="T3706" i="1"/>
  <c r="W3705" i="1"/>
  <c r="V3705" i="1"/>
  <c r="U3705" i="1"/>
  <c r="T3705" i="1"/>
  <c r="W3704" i="1"/>
  <c r="V3704" i="1"/>
  <c r="U3704" i="1"/>
  <c r="T3704" i="1"/>
  <c r="W3703" i="1"/>
  <c r="V3703" i="1"/>
  <c r="U3703" i="1"/>
  <c r="T3703" i="1"/>
  <c r="W3702" i="1"/>
  <c r="V3702" i="1"/>
  <c r="U3702" i="1"/>
  <c r="T3702" i="1"/>
  <c r="W3701" i="1"/>
  <c r="V3701" i="1"/>
  <c r="U3701" i="1"/>
  <c r="T3701" i="1"/>
  <c r="W3700" i="1"/>
  <c r="V3700" i="1"/>
  <c r="U3700" i="1"/>
  <c r="T3700" i="1"/>
  <c r="W3699" i="1"/>
  <c r="V3699" i="1"/>
  <c r="U3699" i="1"/>
  <c r="T3699" i="1"/>
  <c r="W3698" i="1"/>
  <c r="V3698" i="1"/>
  <c r="U3698" i="1"/>
  <c r="T3698" i="1"/>
  <c r="W3697" i="1"/>
  <c r="V3697" i="1"/>
  <c r="U3697" i="1"/>
  <c r="T3697" i="1"/>
  <c r="W3696" i="1"/>
  <c r="V3696" i="1"/>
  <c r="U3696" i="1"/>
  <c r="T3696" i="1"/>
  <c r="W3695" i="1"/>
  <c r="V3695" i="1"/>
  <c r="U3695" i="1"/>
  <c r="T3695" i="1"/>
  <c r="W3694" i="1"/>
  <c r="V3694" i="1"/>
  <c r="U3694" i="1"/>
  <c r="T3694" i="1"/>
  <c r="W3693" i="1"/>
  <c r="V3693" i="1"/>
  <c r="U3693" i="1"/>
  <c r="T3693" i="1"/>
  <c r="W3692" i="1"/>
  <c r="V3692" i="1"/>
  <c r="U3692" i="1"/>
  <c r="T3692" i="1"/>
  <c r="W3691" i="1"/>
  <c r="V3691" i="1"/>
  <c r="U3691" i="1"/>
  <c r="T3691" i="1"/>
  <c r="W3690" i="1"/>
  <c r="V3690" i="1"/>
  <c r="U3690" i="1"/>
  <c r="T3690" i="1"/>
  <c r="W3689" i="1"/>
  <c r="V3689" i="1"/>
  <c r="U3689" i="1"/>
  <c r="T3689" i="1"/>
  <c r="W3688" i="1"/>
  <c r="V3688" i="1"/>
  <c r="U3688" i="1"/>
  <c r="T3688" i="1"/>
  <c r="W3687" i="1"/>
  <c r="V3687" i="1"/>
  <c r="U3687" i="1"/>
  <c r="T3687" i="1"/>
  <c r="W3686" i="1"/>
  <c r="V3686" i="1"/>
  <c r="U3686" i="1"/>
  <c r="T3686" i="1"/>
  <c r="W3685" i="1"/>
  <c r="V3685" i="1"/>
  <c r="U3685" i="1"/>
  <c r="T3685" i="1"/>
  <c r="W3684" i="1"/>
  <c r="V3684" i="1"/>
  <c r="U3684" i="1"/>
  <c r="T3684" i="1"/>
  <c r="W3683" i="1"/>
  <c r="V3683" i="1"/>
  <c r="U3683" i="1"/>
  <c r="T3683" i="1"/>
  <c r="W3682" i="1"/>
  <c r="V3682" i="1"/>
  <c r="U3682" i="1"/>
  <c r="T3682" i="1"/>
  <c r="W3681" i="1"/>
  <c r="V3681" i="1"/>
  <c r="U3681" i="1"/>
  <c r="T3681" i="1"/>
  <c r="W3680" i="1"/>
  <c r="V3680" i="1"/>
  <c r="U3680" i="1"/>
  <c r="T3680" i="1"/>
  <c r="W3679" i="1"/>
  <c r="V3679" i="1"/>
  <c r="U3679" i="1"/>
  <c r="T3679" i="1"/>
  <c r="W3678" i="1"/>
  <c r="V3678" i="1"/>
  <c r="U3678" i="1"/>
  <c r="T3678" i="1"/>
  <c r="W3677" i="1"/>
  <c r="V3677" i="1"/>
  <c r="U3677" i="1"/>
  <c r="T3677" i="1"/>
  <c r="W3676" i="1"/>
  <c r="V3676" i="1"/>
  <c r="U3676" i="1"/>
  <c r="T3676" i="1"/>
  <c r="W3675" i="1"/>
  <c r="V3675" i="1"/>
  <c r="U3675" i="1"/>
  <c r="T3675" i="1"/>
  <c r="W3674" i="1"/>
  <c r="V3674" i="1"/>
  <c r="U3674" i="1"/>
  <c r="T3674" i="1"/>
  <c r="W3673" i="1"/>
  <c r="V3673" i="1"/>
  <c r="U3673" i="1"/>
  <c r="T3673" i="1"/>
  <c r="W3672" i="1"/>
  <c r="V3672" i="1"/>
  <c r="U3672" i="1"/>
  <c r="T3672" i="1"/>
  <c r="W3671" i="1"/>
  <c r="V3671" i="1"/>
  <c r="U3671" i="1"/>
  <c r="T3671" i="1"/>
  <c r="W3670" i="1"/>
  <c r="V3670" i="1"/>
  <c r="U3670" i="1"/>
  <c r="T3670" i="1"/>
  <c r="W3669" i="1"/>
  <c r="V3669" i="1"/>
  <c r="U3669" i="1"/>
  <c r="T3669" i="1"/>
  <c r="W3668" i="1"/>
  <c r="V3668" i="1"/>
  <c r="U3668" i="1"/>
  <c r="T3668" i="1"/>
  <c r="W3667" i="1"/>
  <c r="V3667" i="1"/>
  <c r="U3667" i="1"/>
  <c r="T3667" i="1"/>
  <c r="W3666" i="1"/>
  <c r="V3666" i="1"/>
  <c r="U3666" i="1"/>
  <c r="T3666" i="1"/>
  <c r="W3665" i="1"/>
  <c r="V3665" i="1"/>
  <c r="U3665" i="1"/>
  <c r="T3665" i="1"/>
  <c r="W3664" i="1"/>
  <c r="V3664" i="1"/>
  <c r="U3664" i="1"/>
  <c r="T3664" i="1"/>
  <c r="W3663" i="1"/>
  <c r="V3663" i="1"/>
  <c r="U3663" i="1"/>
  <c r="T3663" i="1"/>
  <c r="W3662" i="1"/>
  <c r="V3662" i="1"/>
  <c r="U3662" i="1"/>
  <c r="T3662" i="1"/>
  <c r="W3661" i="1"/>
  <c r="V3661" i="1"/>
  <c r="U3661" i="1"/>
  <c r="T3661" i="1"/>
  <c r="W3660" i="1"/>
  <c r="V3660" i="1"/>
  <c r="U3660" i="1"/>
  <c r="T3660" i="1"/>
  <c r="W3659" i="1"/>
  <c r="V3659" i="1"/>
  <c r="U3659" i="1"/>
  <c r="T3659" i="1"/>
  <c r="W3658" i="1"/>
  <c r="V3658" i="1"/>
  <c r="U3658" i="1"/>
  <c r="T3658" i="1"/>
  <c r="W3657" i="1"/>
  <c r="V3657" i="1"/>
  <c r="U3657" i="1"/>
  <c r="T3657" i="1"/>
  <c r="W3656" i="1"/>
  <c r="V3656" i="1"/>
  <c r="U3656" i="1"/>
  <c r="T3656" i="1"/>
  <c r="W3655" i="1"/>
  <c r="V3655" i="1"/>
  <c r="U3655" i="1"/>
  <c r="T3655" i="1"/>
  <c r="W3654" i="1"/>
  <c r="V3654" i="1"/>
  <c r="U3654" i="1"/>
  <c r="T3654" i="1"/>
  <c r="W3653" i="1"/>
  <c r="V3653" i="1"/>
  <c r="U3653" i="1"/>
  <c r="T3653" i="1"/>
  <c r="W3652" i="1"/>
  <c r="V3652" i="1"/>
  <c r="U3652" i="1"/>
  <c r="T3652" i="1"/>
  <c r="W3651" i="1"/>
  <c r="V3651" i="1"/>
  <c r="U3651" i="1"/>
  <c r="T3651" i="1"/>
  <c r="W3650" i="1"/>
  <c r="V3650" i="1"/>
  <c r="U3650" i="1"/>
  <c r="T3650" i="1"/>
  <c r="W3649" i="1"/>
  <c r="V3649" i="1"/>
  <c r="U3649" i="1"/>
  <c r="T3649" i="1"/>
  <c r="W3648" i="1"/>
  <c r="V3648" i="1"/>
  <c r="U3648" i="1"/>
  <c r="T3648" i="1"/>
  <c r="W3647" i="1"/>
  <c r="V3647" i="1"/>
  <c r="U3647" i="1"/>
  <c r="T3647" i="1"/>
  <c r="W3646" i="1"/>
  <c r="V3646" i="1"/>
  <c r="U3646" i="1"/>
  <c r="T3646" i="1"/>
  <c r="W3645" i="1"/>
  <c r="V3645" i="1"/>
  <c r="U3645" i="1"/>
  <c r="T3645" i="1"/>
  <c r="W3644" i="1"/>
  <c r="V3644" i="1"/>
  <c r="U3644" i="1"/>
  <c r="T3644" i="1"/>
  <c r="W3643" i="1"/>
  <c r="V3643" i="1"/>
  <c r="U3643" i="1"/>
  <c r="T3643" i="1"/>
  <c r="W3642" i="1"/>
  <c r="V3642" i="1"/>
  <c r="U3642" i="1"/>
  <c r="T3642" i="1"/>
  <c r="W3641" i="1"/>
  <c r="V3641" i="1"/>
  <c r="U3641" i="1"/>
  <c r="T3641" i="1"/>
  <c r="W3640" i="1"/>
  <c r="V3640" i="1"/>
  <c r="U3640" i="1"/>
  <c r="T3640" i="1"/>
  <c r="W3639" i="1"/>
  <c r="V3639" i="1"/>
  <c r="U3639" i="1"/>
  <c r="T3639" i="1"/>
  <c r="W3638" i="1"/>
  <c r="V3638" i="1"/>
  <c r="U3638" i="1"/>
  <c r="T3638" i="1"/>
  <c r="W3637" i="1"/>
  <c r="V3637" i="1"/>
  <c r="U3637" i="1"/>
  <c r="T3637" i="1"/>
  <c r="W3636" i="1"/>
  <c r="V3636" i="1"/>
  <c r="U3636" i="1"/>
  <c r="T3636" i="1"/>
  <c r="W3635" i="1"/>
  <c r="V3635" i="1"/>
  <c r="U3635" i="1"/>
  <c r="T3635" i="1"/>
  <c r="W3634" i="1"/>
  <c r="V3634" i="1"/>
  <c r="U3634" i="1"/>
  <c r="T3634" i="1"/>
  <c r="W3633" i="1"/>
  <c r="V3633" i="1"/>
  <c r="U3633" i="1"/>
  <c r="T3633" i="1"/>
  <c r="W3632" i="1"/>
  <c r="V3632" i="1"/>
  <c r="U3632" i="1"/>
  <c r="T3632" i="1"/>
  <c r="W3631" i="1"/>
  <c r="V3631" i="1"/>
  <c r="U3631" i="1"/>
  <c r="T3631" i="1"/>
  <c r="W3630" i="1"/>
  <c r="V3630" i="1"/>
  <c r="U3630" i="1"/>
  <c r="T3630" i="1"/>
  <c r="W3629" i="1"/>
  <c r="V3629" i="1"/>
  <c r="U3629" i="1"/>
  <c r="T3629" i="1"/>
  <c r="W3628" i="1"/>
  <c r="V3628" i="1"/>
  <c r="U3628" i="1"/>
  <c r="T3628" i="1"/>
  <c r="W3627" i="1"/>
  <c r="V3627" i="1"/>
  <c r="U3627" i="1"/>
  <c r="T3627" i="1"/>
  <c r="W3626" i="1"/>
  <c r="V3626" i="1"/>
  <c r="U3626" i="1"/>
  <c r="T3626" i="1"/>
  <c r="W3625" i="1"/>
  <c r="V3625" i="1"/>
  <c r="U3625" i="1"/>
  <c r="T3625" i="1"/>
  <c r="W3624" i="1"/>
  <c r="V3624" i="1"/>
  <c r="U3624" i="1"/>
  <c r="T3624" i="1"/>
  <c r="W3623" i="1"/>
  <c r="V3623" i="1"/>
  <c r="U3623" i="1"/>
  <c r="T3623" i="1"/>
  <c r="W3622" i="1"/>
  <c r="V3622" i="1"/>
  <c r="U3622" i="1"/>
  <c r="T3622" i="1"/>
  <c r="W3621" i="1"/>
  <c r="V3621" i="1"/>
  <c r="U3621" i="1"/>
  <c r="T3621" i="1"/>
  <c r="W3620" i="1"/>
  <c r="V3620" i="1"/>
  <c r="U3620" i="1"/>
  <c r="T3620" i="1"/>
  <c r="W3619" i="1"/>
  <c r="V3619" i="1"/>
  <c r="U3619" i="1"/>
  <c r="T3619" i="1"/>
  <c r="W3618" i="1"/>
  <c r="V3618" i="1"/>
  <c r="U3618" i="1"/>
  <c r="T3618" i="1"/>
  <c r="W3617" i="1"/>
  <c r="V3617" i="1"/>
  <c r="U3617" i="1"/>
  <c r="T3617" i="1"/>
  <c r="W3616" i="1"/>
  <c r="V3616" i="1"/>
  <c r="U3616" i="1"/>
  <c r="T3616" i="1"/>
  <c r="W3615" i="1"/>
  <c r="V3615" i="1"/>
  <c r="U3615" i="1"/>
  <c r="T3615" i="1"/>
  <c r="W3614" i="1"/>
  <c r="V3614" i="1"/>
  <c r="U3614" i="1"/>
  <c r="T3614" i="1"/>
  <c r="W3613" i="1"/>
  <c r="V3613" i="1"/>
  <c r="U3613" i="1"/>
  <c r="T3613" i="1"/>
  <c r="W3612" i="1"/>
  <c r="V3612" i="1"/>
  <c r="U3612" i="1"/>
  <c r="T3612" i="1"/>
  <c r="W3611" i="1"/>
  <c r="V3611" i="1"/>
  <c r="U3611" i="1"/>
  <c r="T3611" i="1"/>
  <c r="W3610" i="1"/>
  <c r="V3610" i="1"/>
  <c r="U3610" i="1"/>
  <c r="T3610" i="1"/>
  <c r="W3609" i="1"/>
  <c r="V3609" i="1"/>
  <c r="U3609" i="1"/>
  <c r="T3609" i="1"/>
  <c r="W3608" i="1"/>
  <c r="V3608" i="1"/>
  <c r="U3608" i="1"/>
  <c r="T3608" i="1"/>
  <c r="W3607" i="1"/>
  <c r="V3607" i="1"/>
  <c r="U3607" i="1"/>
  <c r="T3607" i="1"/>
  <c r="W3606" i="1"/>
  <c r="V3606" i="1"/>
  <c r="U3606" i="1"/>
  <c r="T3606" i="1"/>
  <c r="W3605" i="1"/>
  <c r="V3605" i="1"/>
  <c r="U3605" i="1"/>
  <c r="T3605" i="1"/>
  <c r="W3604" i="1"/>
  <c r="V3604" i="1"/>
  <c r="U3604" i="1"/>
  <c r="T3604" i="1"/>
  <c r="W3603" i="1"/>
  <c r="V3603" i="1"/>
  <c r="U3603" i="1"/>
  <c r="T3603" i="1"/>
  <c r="W3602" i="1"/>
  <c r="V3602" i="1"/>
  <c r="U3602" i="1"/>
  <c r="T3602" i="1"/>
  <c r="W3601" i="1"/>
  <c r="V3601" i="1"/>
  <c r="U3601" i="1"/>
  <c r="T3601" i="1"/>
  <c r="W3600" i="1"/>
  <c r="V3600" i="1"/>
  <c r="U3600" i="1"/>
  <c r="T3600" i="1"/>
  <c r="W3599" i="1"/>
  <c r="V3599" i="1"/>
  <c r="U3599" i="1"/>
  <c r="T3599" i="1"/>
  <c r="W3598" i="1"/>
  <c r="V3598" i="1"/>
  <c r="U3598" i="1"/>
  <c r="T3598" i="1"/>
  <c r="W3597" i="1"/>
  <c r="V3597" i="1"/>
  <c r="U3597" i="1"/>
  <c r="T3597" i="1"/>
  <c r="W3596" i="1"/>
  <c r="V3596" i="1"/>
  <c r="U3596" i="1"/>
  <c r="T3596" i="1"/>
  <c r="W3595" i="1"/>
  <c r="V3595" i="1"/>
  <c r="U3595" i="1"/>
  <c r="T3595" i="1"/>
  <c r="W3594" i="1"/>
  <c r="V3594" i="1"/>
  <c r="U3594" i="1"/>
  <c r="T3594" i="1"/>
  <c r="W3593" i="1"/>
  <c r="V3593" i="1"/>
  <c r="U3593" i="1"/>
  <c r="T3593" i="1"/>
  <c r="W3592" i="1"/>
  <c r="V3592" i="1"/>
  <c r="U3592" i="1"/>
  <c r="T3592" i="1"/>
  <c r="W3591" i="1"/>
  <c r="V3591" i="1"/>
  <c r="U3591" i="1"/>
  <c r="T3591" i="1"/>
  <c r="W3590" i="1"/>
  <c r="V3590" i="1"/>
  <c r="U3590" i="1"/>
  <c r="T3590" i="1"/>
  <c r="W3589" i="1"/>
  <c r="V3589" i="1"/>
  <c r="U3589" i="1"/>
  <c r="T3589" i="1"/>
  <c r="W3588" i="1"/>
  <c r="V3588" i="1"/>
  <c r="U3588" i="1"/>
  <c r="T3588" i="1"/>
  <c r="W3587" i="1"/>
  <c r="V3587" i="1"/>
  <c r="U3587" i="1"/>
  <c r="T3587" i="1"/>
  <c r="W3586" i="1"/>
  <c r="V3586" i="1"/>
  <c r="U3586" i="1"/>
  <c r="T3586" i="1"/>
  <c r="W3585" i="1"/>
  <c r="V3585" i="1"/>
  <c r="U3585" i="1"/>
  <c r="T3585" i="1"/>
  <c r="W3584" i="1"/>
  <c r="V3584" i="1"/>
  <c r="U3584" i="1"/>
  <c r="T3584" i="1"/>
  <c r="W3583" i="1"/>
  <c r="V3583" i="1"/>
  <c r="U3583" i="1"/>
  <c r="T3583" i="1"/>
  <c r="W3582" i="1"/>
  <c r="V3582" i="1"/>
  <c r="U3582" i="1"/>
  <c r="T3582" i="1"/>
  <c r="W3581" i="1"/>
  <c r="V3581" i="1"/>
  <c r="U3581" i="1"/>
  <c r="T3581" i="1"/>
  <c r="W3580" i="1"/>
  <c r="V3580" i="1"/>
  <c r="U3580" i="1"/>
  <c r="T3580" i="1"/>
  <c r="W3579" i="1"/>
  <c r="V3579" i="1"/>
  <c r="U3579" i="1"/>
  <c r="T3579" i="1"/>
  <c r="W3578" i="1"/>
  <c r="V3578" i="1"/>
  <c r="U3578" i="1"/>
  <c r="T3578" i="1"/>
  <c r="W3577" i="1"/>
  <c r="V3577" i="1"/>
  <c r="U3577" i="1"/>
  <c r="T3577" i="1"/>
  <c r="W3576" i="1"/>
  <c r="V3576" i="1"/>
  <c r="U3576" i="1"/>
  <c r="T3576" i="1"/>
  <c r="W3575" i="1"/>
  <c r="V3575" i="1"/>
  <c r="U3575" i="1"/>
  <c r="T3575" i="1"/>
  <c r="W3574" i="1"/>
  <c r="V3574" i="1"/>
  <c r="U3574" i="1"/>
  <c r="T3574" i="1"/>
  <c r="W3573" i="1"/>
  <c r="V3573" i="1"/>
  <c r="U3573" i="1"/>
  <c r="T3573" i="1"/>
  <c r="W3572" i="1"/>
  <c r="V3572" i="1"/>
  <c r="U3572" i="1"/>
  <c r="T3572" i="1"/>
  <c r="W3571" i="1"/>
  <c r="V3571" i="1"/>
  <c r="U3571" i="1"/>
  <c r="T3571" i="1"/>
  <c r="W3570" i="1"/>
  <c r="V3570" i="1"/>
  <c r="U3570" i="1"/>
  <c r="T3570" i="1"/>
  <c r="W3569" i="1"/>
  <c r="V3569" i="1"/>
  <c r="U3569" i="1"/>
  <c r="T3569" i="1"/>
  <c r="W3568" i="1"/>
  <c r="V3568" i="1"/>
  <c r="U3568" i="1"/>
  <c r="T3568" i="1"/>
  <c r="W3567" i="1"/>
  <c r="V3567" i="1"/>
  <c r="U3567" i="1"/>
  <c r="T3567" i="1"/>
  <c r="W3566" i="1"/>
  <c r="V3566" i="1"/>
  <c r="U3566" i="1"/>
  <c r="T3566" i="1"/>
  <c r="W3565" i="1"/>
  <c r="V3565" i="1"/>
  <c r="U3565" i="1"/>
  <c r="T3565" i="1"/>
  <c r="W3564" i="1"/>
  <c r="V3564" i="1"/>
  <c r="U3564" i="1"/>
  <c r="T3564" i="1"/>
  <c r="W3563" i="1"/>
  <c r="V3563" i="1"/>
  <c r="U3563" i="1"/>
  <c r="T3563" i="1"/>
  <c r="W3562" i="1"/>
  <c r="V3562" i="1"/>
  <c r="U3562" i="1"/>
  <c r="T3562" i="1"/>
  <c r="W3561" i="1"/>
  <c r="V3561" i="1"/>
  <c r="U3561" i="1"/>
  <c r="T3561" i="1"/>
  <c r="W3560" i="1"/>
  <c r="V3560" i="1"/>
  <c r="U3560" i="1"/>
  <c r="T3560" i="1"/>
  <c r="W3559" i="1"/>
  <c r="V3559" i="1"/>
  <c r="U3559" i="1"/>
  <c r="T3559" i="1"/>
  <c r="W3558" i="1"/>
  <c r="V3558" i="1"/>
  <c r="U3558" i="1"/>
  <c r="T3558" i="1"/>
  <c r="W3557" i="1"/>
  <c r="V3557" i="1"/>
  <c r="U3557" i="1"/>
  <c r="T3557" i="1"/>
  <c r="W3556" i="1"/>
  <c r="V3556" i="1"/>
  <c r="U3556" i="1"/>
  <c r="T3556" i="1"/>
  <c r="W3555" i="1"/>
  <c r="V3555" i="1"/>
  <c r="U3555" i="1"/>
  <c r="T3555" i="1"/>
  <c r="W3554" i="1"/>
  <c r="V3554" i="1"/>
  <c r="U3554" i="1"/>
  <c r="T3554" i="1"/>
  <c r="W3553" i="1"/>
  <c r="V3553" i="1"/>
  <c r="U3553" i="1"/>
  <c r="T3553" i="1"/>
  <c r="W3552" i="1"/>
  <c r="V3552" i="1"/>
  <c r="U3552" i="1"/>
  <c r="T3552" i="1"/>
  <c r="W3551" i="1"/>
  <c r="V3551" i="1"/>
  <c r="U3551" i="1"/>
  <c r="T3551" i="1"/>
  <c r="W3550" i="1"/>
  <c r="V3550" i="1"/>
  <c r="U3550" i="1"/>
  <c r="T3550" i="1"/>
  <c r="W3549" i="1"/>
  <c r="V3549" i="1"/>
  <c r="U3549" i="1"/>
  <c r="T3549" i="1"/>
  <c r="W3548" i="1"/>
  <c r="V3548" i="1"/>
  <c r="U3548" i="1"/>
  <c r="T3548" i="1"/>
  <c r="W3547" i="1"/>
  <c r="V3547" i="1"/>
  <c r="U3547" i="1"/>
  <c r="T3547" i="1"/>
  <c r="W3546" i="1"/>
  <c r="V3546" i="1"/>
  <c r="U3546" i="1"/>
  <c r="T3546" i="1"/>
  <c r="W3545" i="1"/>
  <c r="V3545" i="1"/>
  <c r="U3545" i="1"/>
  <c r="T3545" i="1"/>
  <c r="W3544" i="1"/>
  <c r="V3544" i="1"/>
  <c r="U3544" i="1"/>
  <c r="T3544" i="1"/>
  <c r="W3543" i="1"/>
  <c r="V3543" i="1"/>
  <c r="U3543" i="1"/>
  <c r="T3543" i="1"/>
  <c r="W3542" i="1"/>
  <c r="V3542" i="1"/>
  <c r="U3542" i="1"/>
  <c r="T3542" i="1"/>
  <c r="W3541" i="1"/>
  <c r="V3541" i="1"/>
  <c r="U3541" i="1"/>
  <c r="T3541" i="1"/>
  <c r="W3540" i="1"/>
  <c r="V3540" i="1"/>
  <c r="U3540" i="1"/>
  <c r="T3540" i="1"/>
  <c r="W3539" i="1"/>
  <c r="V3539" i="1"/>
  <c r="U3539" i="1"/>
  <c r="T3539" i="1"/>
  <c r="W3538" i="1"/>
  <c r="V3538" i="1"/>
  <c r="U3538" i="1"/>
  <c r="T3538" i="1"/>
  <c r="W3537" i="1"/>
  <c r="V3537" i="1"/>
  <c r="U3537" i="1"/>
  <c r="T3537" i="1"/>
  <c r="W3536" i="1"/>
  <c r="V3536" i="1"/>
  <c r="U3536" i="1"/>
  <c r="T3536" i="1"/>
  <c r="W3535" i="1"/>
  <c r="V3535" i="1"/>
  <c r="U3535" i="1"/>
  <c r="T3535" i="1"/>
  <c r="W3534" i="1"/>
  <c r="V3534" i="1"/>
  <c r="U3534" i="1"/>
  <c r="T3534" i="1"/>
  <c r="W3533" i="1"/>
  <c r="V3533" i="1"/>
  <c r="U3533" i="1"/>
  <c r="T3533" i="1"/>
  <c r="W3532" i="1"/>
  <c r="V3532" i="1"/>
  <c r="U3532" i="1"/>
  <c r="T3532" i="1"/>
  <c r="W3531" i="1"/>
  <c r="V3531" i="1"/>
  <c r="U3531" i="1"/>
  <c r="T3531" i="1"/>
  <c r="W3530" i="1"/>
  <c r="V3530" i="1"/>
  <c r="U3530" i="1"/>
  <c r="T3530" i="1"/>
  <c r="W3529" i="1"/>
  <c r="V3529" i="1"/>
  <c r="U3529" i="1"/>
  <c r="T3529" i="1"/>
  <c r="W3528" i="1"/>
  <c r="V3528" i="1"/>
  <c r="U3528" i="1"/>
  <c r="T3528" i="1"/>
  <c r="W3527" i="1"/>
  <c r="V3527" i="1"/>
  <c r="U3527" i="1"/>
  <c r="T3527" i="1"/>
  <c r="W3526" i="1"/>
  <c r="V3526" i="1"/>
  <c r="U3526" i="1"/>
  <c r="T3526" i="1"/>
  <c r="W3525" i="1"/>
  <c r="V3525" i="1"/>
  <c r="U3525" i="1"/>
  <c r="T3525" i="1"/>
  <c r="W3524" i="1"/>
  <c r="V3524" i="1"/>
  <c r="U3524" i="1"/>
  <c r="T3524" i="1"/>
  <c r="W3523" i="1"/>
  <c r="V3523" i="1"/>
  <c r="U3523" i="1"/>
  <c r="T3523" i="1"/>
  <c r="W3522" i="1"/>
  <c r="V3522" i="1"/>
  <c r="U3522" i="1"/>
  <c r="T3522" i="1"/>
  <c r="W3521" i="1"/>
  <c r="V3521" i="1"/>
  <c r="U3521" i="1"/>
  <c r="T3521" i="1"/>
  <c r="W3520" i="1"/>
  <c r="V3520" i="1"/>
  <c r="U3520" i="1"/>
  <c r="T3520" i="1"/>
  <c r="W3519" i="1"/>
  <c r="V3519" i="1"/>
  <c r="U3519" i="1"/>
  <c r="T3519" i="1"/>
  <c r="W3518" i="1"/>
  <c r="V3518" i="1"/>
  <c r="U3518" i="1"/>
  <c r="T3518" i="1"/>
  <c r="W3517" i="1"/>
  <c r="V3517" i="1"/>
  <c r="U3517" i="1"/>
  <c r="T3517" i="1"/>
  <c r="W3516" i="1"/>
  <c r="V3516" i="1"/>
  <c r="U3516" i="1"/>
  <c r="T3516" i="1"/>
  <c r="W3515" i="1"/>
  <c r="V3515" i="1"/>
  <c r="U3515" i="1"/>
  <c r="T3515" i="1"/>
  <c r="W3514" i="1"/>
  <c r="V3514" i="1"/>
  <c r="U3514" i="1"/>
  <c r="T3514" i="1"/>
  <c r="W3513" i="1"/>
  <c r="V3513" i="1"/>
  <c r="U3513" i="1"/>
  <c r="T3513" i="1"/>
  <c r="W3512" i="1"/>
  <c r="V3512" i="1"/>
  <c r="U3512" i="1"/>
  <c r="T3512" i="1"/>
  <c r="W3511" i="1"/>
  <c r="V3511" i="1"/>
  <c r="U3511" i="1"/>
  <c r="T3511" i="1"/>
  <c r="W3510" i="1"/>
  <c r="V3510" i="1"/>
  <c r="U3510" i="1"/>
  <c r="T3510" i="1"/>
  <c r="W3509" i="1"/>
  <c r="V3509" i="1"/>
  <c r="U3509" i="1"/>
  <c r="T3509" i="1"/>
  <c r="W3508" i="1"/>
  <c r="V3508" i="1"/>
  <c r="U3508" i="1"/>
  <c r="T3508" i="1"/>
  <c r="W3507" i="1"/>
  <c r="V3507" i="1"/>
  <c r="U3507" i="1"/>
  <c r="T3507" i="1"/>
  <c r="W3506" i="1"/>
  <c r="V3506" i="1"/>
  <c r="U3506" i="1"/>
  <c r="T3506" i="1"/>
  <c r="W3505" i="1"/>
  <c r="V3505" i="1"/>
  <c r="U3505" i="1"/>
  <c r="T3505" i="1"/>
  <c r="W3504" i="1"/>
  <c r="V3504" i="1"/>
  <c r="U3504" i="1"/>
  <c r="T3504" i="1"/>
  <c r="W3503" i="1"/>
  <c r="V3503" i="1"/>
  <c r="U3503" i="1"/>
  <c r="T3503" i="1"/>
  <c r="W3502" i="1"/>
  <c r="V3502" i="1"/>
  <c r="U3502" i="1"/>
  <c r="T3502" i="1"/>
  <c r="W3501" i="1"/>
  <c r="V3501" i="1"/>
  <c r="U3501" i="1"/>
  <c r="T3501" i="1"/>
  <c r="W3500" i="1"/>
  <c r="V3500" i="1"/>
  <c r="U3500" i="1"/>
  <c r="T3500" i="1"/>
  <c r="W3499" i="1"/>
  <c r="V3499" i="1"/>
  <c r="U3499" i="1"/>
  <c r="T3499" i="1"/>
  <c r="W3498" i="1"/>
  <c r="V3498" i="1"/>
  <c r="U3498" i="1"/>
  <c r="T3498" i="1"/>
  <c r="W3497" i="1"/>
  <c r="V3497" i="1"/>
  <c r="U3497" i="1"/>
  <c r="T3497" i="1"/>
  <c r="W3496" i="1"/>
  <c r="V3496" i="1"/>
  <c r="U3496" i="1"/>
  <c r="T3496" i="1"/>
  <c r="W3495" i="1"/>
  <c r="V3495" i="1"/>
  <c r="U3495" i="1"/>
  <c r="T3495" i="1"/>
  <c r="W3494" i="1"/>
  <c r="V3494" i="1"/>
  <c r="U3494" i="1"/>
  <c r="T3494" i="1"/>
  <c r="W3493" i="1"/>
  <c r="V3493" i="1"/>
  <c r="U3493" i="1"/>
  <c r="T3493" i="1"/>
  <c r="W3492" i="1"/>
  <c r="V3492" i="1"/>
  <c r="U3492" i="1"/>
  <c r="T3492" i="1"/>
  <c r="W3491" i="1"/>
  <c r="V3491" i="1"/>
  <c r="U3491" i="1"/>
  <c r="T3491" i="1"/>
  <c r="W3490" i="1"/>
  <c r="V3490" i="1"/>
  <c r="U3490" i="1"/>
  <c r="T3490" i="1"/>
  <c r="W3489" i="1"/>
  <c r="V3489" i="1"/>
  <c r="U3489" i="1"/>
  <c r="T3489" i="1"/>
  <c r="W3488" i="1"/>
  <c r="V3488" i="1"/>
  <c r="U3488" i="1"/>
  <c r="T3488" i="1"/>
  <c r="W3487" i="1"/>
  <c r="V3487" i="1"/>
  <c r="U3487" i="1"/>
  <c r="T3487" i="1"/>
  <c r="W3486" i="1"/>
  <c r="V3486" i="1"/>
  <c r="U3486" i="1"/>
  <c r="T3486" i="1"/>
  <c r="W3485" i="1"/>
  <c r="V3485" i="1"/>
  <c r="U3485" i="1"/>
  <c r="T3485" i="1"/>
  <c r="W3484" i="1"/>
  <c r="V3484" i="1"/>
  <c r="U3484" i="1"/>
  <c r="T3484" i="1"/>
  <c r="W3483" i="1"/>
  <c r="V3483" i="1"/>
  <c r="U3483" i="1"/>
  <c r="T3483" i="1"/>
  <c r="W3482" i="1"/>
  <c r="V3482" i="1"/>
  <c r="U3482" i="1"/>
  <c r="T3482" i="1"/>
  <c r="W3481" i="1"/>
  <c r="V3481" i="1"/>
  <c r="U3481" i="1"/>
  <c r="T3481" i="1"/>
  <c r="W3480" i="1"/>
  <c r="V3480" i="1"/>
  <c r="U3480" i="1"/>
  <c r="T3480" i="1"/>
  <c r="W3479" i="1"/>
  <c r="V3479" i="1"/>
  <c r="U3479" i="1"/>
  <c r="T3479" i="1"/>
  <c r="W3478" i="1"/>
  <c r="V3478" i="1"/>
  <c r="U3478" i="1"/>
  <c r="T3478" i="1"/>
  <c r="W3477" i="1"/>
  <c r="V3477" i="1"/>
  <c r="U3477" i="1"/>
  <c r="T3477" i="1"/>
  <c r="W3476" i="1"/>
  <c r="V3476" i="1"/>
  <c r="U3476" i="1"/>
  <c r="T3476" i="1"/>
  <c r="W3475" i="1"/>
  <c r="V3475" i="1"/>
  <c r="U3475" i="1"/>
  <c r="T3475" i="1"/>
  <c r="W3474" i="1"/>
  <c r="V3474" i="1"/>
  <c r="U3474" i="1"/>
  <c r="T3474" i="1"/>
  <c r="W3473" i="1"/>
  <c r="V3473" i="1"/>
  <c r="U3473" i="1"/>
  <c r="T3473" i="1"/>
  <c r="W3472" i="1"/>
  <c r="V3472" i="1"/>
  <c r="U3472" i="1"/>
  <c r="T3472" i="1"/>
  <c r="W3471" i="1"/>
  <c r="V3471" i="1"/>
  <c r="U3471" i="1"/>
  <c r="T3471" i="1"/>
  <c r="W3470" i="1"/>
  <c r="V3470" i="1"/>
  <c r="U3470" i="1"/>
  <c r="T3470" i="1"/>
  <c r="W3469" i="1"/>
  <c r="V3469" i="1"/>
  <c r="U3469" i="1"/>
  <c r="T3469" i="1"/>
  <c r="W3468" i="1"/>
  <c r="V3468" i="1"/>
  <c r="U3468" i="1"/>
  <c r="T3468" i="1"/>
  <c r="W3467" i="1"/>
  <c r="V3467" i="1"/>
  <c r="U3467" i="1"/>
  <c r="T3467" i="1"/>
  <c r="W3466" i="1"/>
  <c r="V3466" i="1"/>
  <c r="U3466" i="1"/>
  <c r="T3466" i="1"/>
  <c r="W3465" i="1"/>
  <c r="V3465" i="1"/>
  <c r="U3465" i="1"/>
  <c r="T3465" i="1"/>
  <c r="W3464" i="1"/>
  <c r="V3464" i="1"/>
  <c r="U3464" i="1"/>
  <c r="T3464" i="1"/>
  <c r="W3463" i="1"/>
  <c r="V3463" i="1"/>
  <c r="U3463" i="1"/>
  <c r="T3463" i="1"/>
  <c r="W3462" i="1"/>
  <c r="V3462" i="1"/>
  <c r="U3462" i="1"/>
  <c r="T3462" i="1"/>
  <c r="W3461" i="1"/>
  <c r="V3461" i="1"/>
  <c r="U3461" i="1"/>
  <c r="T3461" i="1"/>
  <c r="W3460" i="1"/>
  <c r="V3460" i="1"/>
  <c r="U3460" i="1"/>
  <c r="T3460" i="1"/>
  <c r="W3459" i="1"/>
  <c r="V3459" i="1"/>
  <c r="U3459" i="1"/>
  <c r="T3459" i="1"/>
  <c r="W3458" i="1"/>
  <c r="V3458" i="1"/>
  <c r="U3458" i="1"/>
  <c r="T3458" i="1"/>
  <c r="W3457" i="1"/>
  <c r="V3457" i="1"/>
  <c r="U3457" i="1"/>
  <c r="T3457" i="1"/>
  <c r="W3456" i="1"/>
  <c r="V3456" i="1"/>
  <c r="U3456" i="1"/>
  <c r="T3456" i="1"/>
  <c r="W3455" i="1"/>
  <c r="V3455" i="1"/>
  <c r="U3455" i="1"/>
  <c r="T3455" i="1"/>
  <c r="W3454" i="1"/>
  <c r="V3454" i="1"/>
  <c r="U3454" i="1"/>
  <c r="T3454" i="1"/>
  <c r="W3453" i="1"/>
  <c r="V3453" i="1"/>
  <c r="U3453" i="1"/>
  <c r="T3453" i="1"/>
  <c r="W3452" i="1"/>
  <c r="V3452" i="1"/>
  <c r="U3452" i="1"/>
  <c r="T3452" i="1"/>
  <c r="W3451" i="1"/>
  <c r="V3451" i="1"/>
  <c r="U3451" i="1"/>
  <c r="T3451" i="1"/>
  <c r="W3450" i="1"/>
  <c r="V3450" i="1"/>
  <c r="U3450" i="1"/>
  <c r="T3450" i="1"/>
  <c r="W3449" i="1"/>
  <c r="V3449" i="1"/>
  <c r="U3449" i="1"/>
  <c r="T3449" i="1"/>
  <c r="W3448" i="1"/>
  <c r="V3448" i="1"/>
  <c r="U3448" i="1"/>
  <c r="T3448" i="1"/>
  <c r="W3447" i="1"/>
  <c r="V3447" i="1"/>
  <c r="U3447" i="1"/>
  <c r="T3447" i="1"/>
  <c r="W3446" i="1"/>
  <c r="V3446" i="1"/>
  <c r="U3446" i="1"/>
  <c r="T3446" i="1"/>
  <c r="W3445" i="1"/>
  <c r="V3445" i="1"/>
  <c r="U3445" i="1"/>
  <c r="T3445" i="1"/>
  <c r="W3444" i="1"/>
  <c r="V3444" i="1"/>
  <c r="U3444" i="1"/>
  <c r="T3444" i="1"/>
  <c r="W3443" i="1"/>
  <c r="V3443" i="1"/>
  <c r="U3443" i="1"/>
  <c r="T3443" i="1"/>
  <c r="W3442" i="1"/>
  <c r="V3442" i="1"/>
  <c r="U3442" i="1"/>
  <c r="T3442" i="1"/>
  <c r="W3441" i="1"/>
  <c r="V3441" i="1"/>
  <c r="U3441" i="1"/>
  <c r="T3441" i="1"/>
  <c r="W3440" i="1"/>
  <c r="V3440" i="1"/>
  <c r="U3440" i="1"/>
  <c r="T3440" i="1"/>
  <c r="W3439" i="1"/>
  <c r="V3439" i="1"/>
  <c r="U3439" i="1"/>
  <c r="T3439" i="1"/>
  <c r="W3438" i="1"/>
  <c r="V3438" i="1"/>
  <c r="U3438" i="1"/>
  <c r="T3438" i="1"/>
  <c r="W3437" i="1"/>
  <c r="V3437" i="1"/>
  <c r="U3437" i="1"/>
  <c r="T3437" i="1"/>
  <c r="W3436" i="1"/>
  <c r="V3436" i="1"/>
  <c r="U3436" i="1"/>
  <c r="T3436" i="1"/>
  <c r="W3435" i="1"/>
  <c r="V3435" i="1"/>
  <c r="U3435" i="1"/>
  <c r="T3435" i="1"/>
  <c r="W3434" i="1"/>
  <c r="V3434" i="1"/>
  <c r="U3434" i="1"/>
  <c r="T3434" i="1"/>
  <c r="W3433" i="1"/>
  <c r="V3433" i="1"/>
  <c r="U3433" i="1"/>
  <c r="T3433" i="1"/>
  <c r="W3432" i="1"/>
  <c r="V3432" i="1"/>
  <c r="U3432" i="1"/>
  <c r="T3432" i="1"/>
  <c r="W3431" i="1"/>
  <c r="V3431" i="1"/>
  <c r="U3431" i="1"/>
  <c r="T3431" i="1"/>
  <c r="W3430" i="1"/>
  <c r="V3430" i="1"/>
  <c r="U3430" i="1"/>
  <c r="T3430" i="1"/>
  <c r="W3429" i="1"/>
  <c r="V3429" i="1"/>
  <c r="U3429" i="1"/>
  <c r="T3429" i="1"/>
  <c r="W3428" i="1"/>
  <c r="V3428" i="1"/>
  <c r="U3428" i="1"/>
  <c r="T3428" i="1"/>
  <c r="W3427" i="1"/>
  <c r="V3427" i="1"/>
  <c r="U3427" i="1"/>
  <c r="T3427" i="1"/>
  <c r="W3426" i="1"/>
  <c r="V3426" i="1"/>
  <c r="U3426" i="1"/>
  <c r="T3426" i="1"/>
  <c r="W3425" i="1"/>
  <c r="V3425" i="1"/>
  <c r="U3425" i="1"/>
  <c r="T3425" i="1"/>
  <c r="W3424" i="1"/>
  <c r="V3424" i="1"/>
  <c r="U3424" i="1"/>
  <c r="T3424" i="1"/>
  <c r="W3423" i="1"/>
  <c r="V3423" i="1"/>
  <c r="U3423" i="1"/>
  <c r="T3423" i="1"/>
  <c r="W3422" i="1"/>
  <c r="V3422" i="1"/>
  <c r="U3422" i="1"/>
  <c r="T3422" i="1"/>
  <c r="W3421" i="1"/>
  <c r="V3421" i="1"/>
  <c r="U3421" i="1"/>
  <c r="T3421" i="1"/>
  <c r="W3420" i="1"/>
  <c r="V3420" i="1"/>
  <c r="U3420" i="1"/>
  <c r="T3420" i="1"/>
  <c r="W3419" i="1"/>
  <c r="V3419" i="1"/>
  <c r="U3419" i="1"/>
  <c r="T3419" i="1"/>
  <c r="W3418" i="1"/>
  <c r="V3418" i="1"/>
  <c r="U3418" i="1"/>
  <c r="T3418" i="1"/>
  <c r="W3417" i="1"/>
  <c r="V3417" i="1"/>
  <c r="U3417" i="1"/>
  <c r="T3417" i="1"/>
  <c r="W3416" i="1"/>
  <c r="V3416" i="1"/>
  <c r="U3416" i="1"/>
  <c r="T3416" i="1"/>
  <c r="W3415" i="1"/>
  <c r="V3415" i="1"/>
  <c r="U3415" i="1"/>
  <c r="T3415" i="1"/>
  <c r="W3414" i="1"/>
  <c r="V3414" i="1"/>
  <c r="U3414" i="1"/>
  <c r="T3414" i="1"/>
  <c r="W3413" i="1"/>
  <c r="V3413" i="1"/>
  <c r="U3413" i="1"/>
  <c r="T3413" i="1"/>
  <c r="W3412" i="1"/>
  <c r="V3412" i="1"/>
  <c r="U3412" i="1"/>
  <c r="T3412" i="1"/>
  <c r="W3411" i="1"/>
  <c r="V3411" i="1"/>
  <c r="U3411" i="1"/>
  <c r="T3411" i="1"/>
  <c r="W3410" i="1"/>
  <c r="V3410" i="1"/>
  <c r="U3410" i="1"/>
  <c r="T3410" i="1"/>
  <c r="W3409" i="1"/>
  <c r="V3409" i="1"/>
  <c r="U3409" i="1"/>
  <c r="T3409" i="1"/>
  <c r="W3408" i="1"/>
  <c r="V3408" i="1"/>
  <c r="U3408" i="1"/>
  <c r="T3408" i="1"/>
  <c r="W3407" i="1"/>
  <c r="V3407" i="1"/>
  <c r="U3407" i="1"/>
  <c r="T3407" i="1"/>
  <c r="W3406" i="1"/>
  <c r="V3406" i="1"/>
  <c r="U3406" i="1"/>
  <c r="T3406" i="1"/>
  <c r="W3405" i="1"/>
  <c r="V3405" i="1"/>
  <c r="U3405" i="1"/>
  <c r="T3405" i="1"/>
  <c r="W3404" i="1"/>
  <c r="V3404" i="1"/>
  <c r="U3404" i="1"/>
  <c r="T3404" i="1"/>
  <c r="W3403" i="1"/>
  <c r="V3403" i="1"/>
  <c r="U3403" i="1"/>
  <c r="T3403" i="1"/>
  <c r="W3402" i="1"/>
  <c r="V3402" i="1"/>
  <c r="U3402" i="1"/>
  <c r="T3402" i="1"/>
  <c r="W3401" i="1"/>
  <c r="V3401" i="1"/>
  <c r="U3401" i="1"/>
  <c r="T3401" i="1"/>
  <c r="W3400" i="1"/>
  <c r="V3400" i="1"/>
  <c r="U3400" i="1"/>
  <c r="T3400" i="1"/>
  <c r="W3399" i="1"/>
  <c r="V3399" i="1"/>
  <c r="U3399" i="1"/>
  <c r="T3399" i="1"/>
  <c r="W3398" i="1"/>
  <c r="V3398" i="1"/>
  <c r="U3398" i="1"/>
  <c r="T3398" i="1"/>
  <c r="W3397" i="1"/>
  <c r="V3397" i="1"/>
  <c r="U3397" i="1"/>
  <c r="T3397" i="1"/>
  <c r="W3396" i="1"/>
  <c r="V3396" i="1"/>
  <c r="U3396" i="1"/>
  <c r="T3396" i="1"/>
  <c r="W3395" i="1"/>
  <c r="V3395" i="1"/>
  <c r="U3395" i="1"/>
  <c r="T3395" i="1"/>
  <c r="W3394" i="1"/>
  <c r="V3394" i="1"/>
  <c r="U3394" i="1"/>
  <c r="T3394" i="1"/>
  <c r="W3393" i="1"/>
  <c r="V3393" i="1"/>
  <c r="U3393" i="1"/>
  <c r="T3393" i="1"/>
  <c r="W3392" i="1"/>
  <c r="V3392" i="1"/>
  <c r="U3392" i="1"/>
  <c r="T3392" i="1"/>
  <c r="W3391" i="1"/>
  <c r="V3391" i="1"/>
  <c r="U3391" i="1"/>
  <c r="T3391" i="1"/>
  <c r="W3390" i="1"/>
  <c r="V3390" i="1"/>
  <c r="U3390" i="1"/>
  <c r="T3390" i="1"/>
  <c r="W3389" i="1"/>
  <c r="V3389" i="1"/>
  <c r="U3389" i="1"/>
  <c r="T3389" i="1"/>
  <c r="W3388" i="1"/>
  <c r="V3388" i="1"/>
  <c r="U3388" i="1"/>
  <c r="T3388" i="1"/>
  <c r="W3387" i="1"/>
  <c r="V3387" i="1"/>
  <c r="U3387" i="1"/>
  <c r="T3387" i="1"/>
  <c r="W3386" i="1"/>
  <c r="V3386" i="1"/>
  <c r="U3386" i="1"/>
  <c r="T3386" i="1"/>
  <c r="W3385" i="1"/>
  <c r="V3385" i="1"/>
  <c r="U3385" i="1"/>
  <c r="T3385" i="1"/>
  <c r="W3384" i="1"/>
  <c r="V3384" i="1"/>
  <c r="U3384" i="1"/>
  <c r="T3384" i="1"/>
  <c r="W3383" i="1"/>
  <c r="V3383" i="1"/>
  <c r="U3383" i="1"/>
  <c r="T3383" i="1"/>
  <c r="W3382" i="1"/>
  <c r="V3382" i="1"/>
  <c r="U3382" i="1"/>
  <c r="T3382" i="1"/>
  <c r="W3381" i="1"/>
  <c r="V3381" i="1"/>
  <c r="U3381" i="1"/>
  <c r="T3381" i="1"/>
  <c r="W3380" i="1"/>
  <c r="V3380" i="1"/>
  <c r="U3380" i="1"/>
  <c r="T3380" i="1"/>
  <c r="W3379" i="1"/>
  <c r="V3379" i="1"/>
  <c r="U3379" i="1"/>
  <c r="T3379" i="1"/>
  <c r="W3378" i="1"/>
  <c r="V3378" i="1"/>
  <c r="U3378" i="1"/>
  <c r="T3378" i="1"/>
  <c r="W3377" i="1"/>
  <c r="V3377" i="1"/>
  <c r="U3377" i="1"/>
  <c r="T3377" i="1"/>
  <c r="W3376" i="1"/>
  <c r="V3376" i="1"/>
  <c r="U3376" i="1"/>
  <c r="T3376" i="1"/>
  <c r="W3375" i="1"/>
  <c r="V3375" i="1"/>
  <c r="U3375" i="1"/>
  <c r="T3375" i="1"/>
  <c r="W3374" i="1"/>
  <c r="V3374" i="1"/>
  <c r="U3374" i="1"/>
  <c r="T3374" i="1"/>
  <c r="W3373" i="1"/>
  <c r="V3373" i="1"/>
  <c r="U3373" i="1"/>
  <c r="T3373" i="1"/>
  <c r="W3372" i="1"/>
  <c r="V3372" i="1"/>
  <c r="U3372" i="1"/>
  <c r="T3372" i="1"/>
  <c r="W3371" i="1"/>
  <c r="V3371" i="1"/>
  <c r="U3371" i="1"/>
  <c r="T3371" i="1"/>
  <c r="W3370" i="1"/>
  <c r="V3370" i="1"/>
  <c r="U3370" i="1"/>
  <c r="T3370" i="1"/>
  <c r="W3369" i="1"/>
  <c r="V3369" i="1"/>
  <c r="U3369" i="1"/>
  <c r="T3369" i="1"/>
  <c r="W3368" i="1"/>
  <c r="V3368" i="1"/>
  <c r="U3368" i="1"/>
  <c r="T3368" i="1"/>
  <c r="W3367" i="1"/>
  <c r="V3367" i="1"/>
  <c r="U3367" i="1"/>
  <c r="T3367" i="1"/>
  <c r="W3366" i="1"/>
  <c r="V3366" i="1"/>
  <c r="U3366" i="1"/>
  <c r="T3366" i="1"/>
  <c r="W3365" i="1"/>
  <c r="V3365" i="1"/>
  <c r="U3365" i="1"/>
  <c r="T3365" i="1"/>
  <c r="W3364" i="1"/>
  <c r="V3364" i="1"/>
  <c r="U3364" i="1"/>
  <c r="T3364" i="1"/>
  <c r="W3363" i="1"/>
  <c r="V3363" i="1"/>
  <c r="U3363" i="1"/>
  <c r="T3363" i="1"/>
  <c r="W3362" i="1"/>
  <c r="V3362" i="1"/>
  <c r="U3362" i="1"/>
  <c r="T3362" i="1"/>
  <c r="W3361" i="1"/>
  <c r="V3361" i="1"/>
  <c r="U3361" i="1"/>
  <c r="T3361" i="1"/>
  <c r="W3360" i="1"/>
  <c r="V3360" i="1"/>
  <c r="U3360" i="1"/>
  <c r="T3360" i="1"/>
  <c r="W3359" i="1"/>
  <c r="V3359" i="1"/>
  <c r="U3359" i="1"/>
  <c r="T3359" i="1"/>
  <c r="W3358" i="1"/>
  <c r="V3358" i="1"/>
  <c r="U3358" i="1"/>
  <c r="T3358" i="1"/>
  <c r="W3357" i="1"/>
  <c r="V3357" i="1"/>
  <c r="U3357" i="1"/>
  <c r="T3357" i="1"/>
  <c r="W3356" i="1"/>
  <c r="V3356" i="1"/>
  <c r="U3356" i="1"/>
  <c r="T3356" i="1"/>
  <c r="W3355" i="1"/>
  <c r="V3355" i="1"/>
  <c r="U3355" i="1"/>
  <c r="T3355" i="1"/>
  <c r="W3354" i="1"/>
  <c r="V3354" i="1"/>
  <c r="U3354" i="1"/>
  <c r="T3354" i="1"/>
  <c r="W3353" i="1"/>
  <c r="V3353" i="1"/>
  <c r="U3353" i="1"/>
  <c r="T3353" i="1"/>
  <c r="W3352" i="1"/>
  <c r="V3352" i="1"/>
  <c r="U3352" i="1"/>
  <c r="T3352" i="1"/>
  <c r="W3351" i="1"/>
  <c r="V3351" i="1"/>
  <c r="U3351" i="1"/>
  <c r="T3351" i="1"/>
  <c r="W3350" i="1"/>
  <c r="V3350" i="1"/>
  <c r="U3350" i="1"/>
  <c r="T3350" i="1"/>
  <c r="W3349" i="1"/>
  <c r="V3349" i="1"/>
  <c r="U3349" i="1"/>
  <c r="T3349" i="1"/>
  <c r="W3348" i="1"/>
  <c r="V3348" i="1"/>
  <c r="U3348" i="1"/>
  <c r="T3348" i="1"/>
  <c r="W3347" i="1"/>
  <c r="V3347" i="1"/>
  <c r="U3347" i="1"/>
  <c r="T3347" i="1"/>
  <c r="W3346" i="1"/>
  <c r="V3346" i="1"/>
  <c r="U3346" i="1"/>
  <c r="T3346" i="1"/>
  <c r="W3345" i="1"/>
  <c r="V3345" i="1"/>
  <c r="U3345" i="1"/>
  <c r="T3345" i="1"/>
  <c r="W3344" i="1"/>
  <c r="V3344" i="1"/>
  <c r="U3344" i="1"/>
  <c r="T3344" i="1"/>
  <c r="W3343" i="1"/>
  <c r="V3343" i="1"/>
  <c r="U3343" i="1"/>
  <c r="T3343" i="1"/>
  <c r="W3342" i="1"/>
  <c r="V3342" i="1"/>
  <c r="U3342" i="1"/>
  <c r="T3342" i="1"/>
  <c r="W3341" i="1"/>
  <c r="V3341" i="1"/>
  <c r="U3341" i="1"/>
  <c r="T3341" i="1"/>
  <c r="W3340" i="1"/>
  <c r="V3340" i="1"/>
  <c r="U3340" i="1"/>
  <c r="T3340" i="1"/>
  <c r="W3339" i="1"/>
  <c r="V3339" i="1"/>
  <c r="U3339" i="1"/>
  <c r="T3339" i="1"/>
  <c r="W3338" i="1"/>
  <c r="V3338" i="1"/>
  <c r="U3338" i="1"/>
  <c r="T3338" i="1"/>
  <c r="W3337" i="1"/>
  <c r="V3337" i="1"/>
  <c r="U3337" i="1"/>
  <c r="T3337" i="1"/>
  <c r="W3336" i="1"/>
  <c r="V3336" i="1"/>
  <c r="U3336" i="1"/>
  <c r="T3336" i="1"/>
  <c r="W3335" i="1"/>
  <c r="V3335" i="1"/>
  <c r="U3335" i="1"/>
  <c r="T3335" i="1"/>
  <c r="W3334" i="1"/>
  <c r="V3334" i="1"/>
  <c r="U3334" i="1"/>
  <c r="T3334" i="1"/>
  <c r="W3333" i="1"/>
  <c r="V3333" i="1"/>
  <c r="U3333" i="1"/>
  <c r="T3333" i="1"/>
  <c r="W3332" i="1"/>
  <c r="V3332" i="1"/>
  <c r="U3332" i="1"/>
  <c r="T3332" i="1"/>
  <c r="W3331" i="1"/>
  <c r="V3331" i="1"/>
  <c r="U3331" i="1"/>
  <c r="T3331" i="1"/>
  <c r="W3330" i="1"/>
  <c r="V3330" i="1"/>
  <c r="U3330" i="1"/>
  <c r="T3330" i="1"/>
  <c r="W3329" i="1"/>
  <c r="V3329" i="1"/>
  <c r="U3329" i="1"/>
  <c r="T3329" i="1"/>
  <c r="W3328" i="1"/>
  <c r="V3328" i="1"/>
  <c r="U3328" i="1"/>
  <c r="T3328" i="1"/>
  <c r="W3327" i="1"/>
  <c r="V3327" i="1"/>
  <c r="U3327" i="1"/>
  <c r="T3327" i="1"/>
  <c r="W3326" i="1"/>
  <c r="V3326" i="1"/>
  <c r="U3326" i="1"/>
  <c r="T3326" i="1"/>
  <c r="W3325" i="1"/>
  <c r="V3325" i="1"/>
  <c r="U3325" i="1"/>
  <c r="T3325" i="1"/>
  <c r="W3324" i="1"/>
  <c r="V3324" i="1"/>
  <c r="U3324" i="1"/>
  <c r="T3324" i="1"/>
  <c r="W3323" i="1"/>
  <c r="V3323" i="1"/>
  <c r="U3323" i="1"/>
  <c r="T3323" i="1"/>
  <c r="W3322" i="1"/>
  <c r="V3322" i="1"/>
  <c r="U3322" i="1"/>
  <c r="T3322" i="1"/>
  <c r="W3321" i="1"/>
  <c r="V3321" i="1"/>
  <c r="U3321" i="1"/>
  <c r="T3321" i="1"/>
  <c r="W3320" i="1"/>
  <c r="V3320" i="1"/>
  <c r="U3320" i="1"/>
  <c r="T3320" i="1"/>
  <c r="W3319" i="1"/>
  <c r="V3319" i="1"/>
  <c r="U3319" i="1"/>
  <c r="T3319" i="1"/>
  <c r="W3318" i="1"/>
  <c r="V3318" i="1"/>
  <c r="U3318" i="1"/>
  <c r="T3318" i="1"/>
  <c r="W3317" i="1"/>
  <c r="V3317" i="1"/>
  <c r="U3317" i="1"/>
  <c r="T3317" i="1"/>
  <c r="W3316" i="1"/>
  <c r="V3316" i="1"/>
  <c r="U3316" i="1"/>
  <c r="T3316" i="1"/>
  <c r="W3315" i="1"/>
  <c r="V3315" i="1"/>
  <c r="U3315" i="1"/>
  <c r="T3315" i="1"/>
  <c r="W3314" i="1"/>
  <c r="V3314" i="1"/>
  <c r="U3314" i="1"/>
  <c r="T3314" i="1"/>
  <c r="W3313" i="1"/>
  <c r="V3313" i="1"/>
  <c r="U3313" i="1"/>
  <c r="T3313" i="1"/>
  <c r="W3312" i="1"/>
  <c r="V3312" i="1"/>
  <c r="U3312" i="1"/>
  <c r="T3312" i="1"/>
  <c r="W3311" i="1"/>
  <c r="V3311" i="1"/>
  <c r="U3311" i="1"/>
  <c r="T3311" i="1"/>
  <c r="W3310" i="1"/>
  <c r="V3310" i="1"/>
  <c r="U3310" i="1"/>
  <c r="T3310" i="1"/>
  <c r="W3309" i="1"/>
  <c r="V3309" i="1"/>
  <c r="U3309" i="1"/>
  <c r="T3309" i="1"/>
  <c r="W3308" i="1"/>
  <c r="V3308" i="1"/>
  <c r="U3308" i="1"/>
  <c r="T3308" i="1"/>
  <c r="W3307" i="1"/>
  <c r="V3307" i="1"/>
  <c r="U3307" i="1"/>
  <c r="T3307" i="1"/>
  <c r="W3306" i="1"/>
  <c r="V3306" i="1"/>
  <c r="U3306" i="1"/>
  <c r="T3306" i="1"/>
  <c r="W3305" i="1"/>
  <c r="V3305" i="1"/>
  <c r="U3305" i="1"/>
  <c r="T3305" i="1"/>
  <c r="W3304" i="1"/>
  <c r="V3304" i="1"/>
  <c r="U3304" i="1"/>
  <c r="T3304" i="1"/>
  <c r="W3303" i="1"/>
  <c r="V3303" i="1"/>
  <c r="U3303" i="1"/>
  <c r="T3303" i="1"/>
  <c r="W3302" i="1"/>
  <c r="V3302" i="1"/>
  <c r="U3302" i="1"/>
  <c r="T3302" i="1"/>
  <c r="W3301" i="1"/>
  <c r="V3301" i="1"/>
  <c r="U3301" i="1"/>
  <c r="T3301" i="1"/>
  <c r="W3300" i="1"/>
  <c r="V3300" i="1"/>
  <c r="U3300" i="1"/>
  <c r="T3300" i="1"/>
  <c r="W3299" i="1"/>
  <c r="V3299" i="1"/>
  <c r="U3299" i="1"/>
  <c r="T3299" i="1"/>
  <c r="W3298" i="1"/>
  <c r="V3298" i="1"/>
  <c r="U3298" i="1"/>
  <c r="T3298" i="1"/>
  <c r="W3297" i="1"/>
  <c r="V3297" i="1"/>
  <c r="U3297" i="1"/>
  <c r="T3297" i="1"/>
  <c r="W3296" i="1"/>
  <c r="V3296" i="1"/>
  <c r="U3296" i="1"/>
  <c r="T3296" i="1"/>
  <c r="W3295" i="1"/>
  <c r="V3295" i="1"/>
  <c r="U3295" i="1"/>
  <c r="T3295" i="1"/>
  <c r="W3294" i="1"/>
  <c r="V3294" i="1"/>
  <c r="U3294" i="1"/>
  <c r="T3294" i="1"/>
  <c r="W3293" i="1"/>
  <c r="V3293" i="1"/>
  <c r="U3293" i="1"/>
  <c r="T3293" i="1"/>
  <c r="W3292" i="1"/>
  <c r="V3292" i="1"/>
  <c r="U3292" i="1"/>
  <c r="T3292" i="1"/>
  <c r="W3291" i="1"/>
  <c r="V3291" i="1"/>
  <c r="U3291" i="1"/>
  <c r="T3291" i="1"/>
  <c r="W3290" i="1"/>
  <c r="V3290" i="1"/>
  <c r="U3290" i="1"/>
  <c r="T3290" i="1"/>
  <c r="W3289" i="1"/>
  <c r="V3289" i="1"/>
  <c r="U3289" i="1"/>
  <c r="T3289" i="1"/>
  <c r="W3288" i="1"/>
  <c r="V3288" i="1"/>
  <c r="U3288" i="1"/>
  <c r="T3288" i="1"/>
  <c r="W3287" i="1"/>
  <c r="V3287" i="1"/>
  <c r="U3287" i="1"/>
  <c r="T3287" i="1"/>
  <c r="W3286" i="1"/>
  <c r="V3286" i="1"/>
  <c r="U3286" i="1"/>
  <c r="T3286" i="1"/>
  <c r="W3285" i="1"/>
  <c r="V3285" i="1"/>
  <c r="U3285" i="1"/>
  <c r="T3285" i="1"/>
  <c r="W3284" i="1"/>
  <c r="V3284" i="1"/>
  <c r="U3284" i="1"/>
  <c r="T3284" i="1"/>
  <c r="W3283" i="1"/>
  <c r="V3283" i="1"/>
  <c r="U3283" i="1"/>
  <c r="T3283" i="1"/>
  <c r="W3282" i="1"/>
  <c r="V3282" i="1"/>
  <c r="U3282" i="1"/>
  <c r="T3282" i="1"/>
  <c r="W3281" i="1"/>
  <c r="V3281" i="1"/>
  <c r="U3281" i="1"/>
  <c r="T3281" i="1"/>
  <c r="W3280" i="1"/>
  <c r="V3280" i="1"/>
  <c r="U3280" i="1"/>
  <c r="T3280" i="1"/>
  <c r="W3279" i="1"/>
  <c r="V3279" i="1"/>
  <c r="U3279" i="1"/>
  <c r="T3279" i="1"/>
  <c r="W3278" i="1"/>
  <c r="V3278" i="1"/>
  <c r="U3278" i="1"/>
  <c r="T3278" i="1"/>
  <c r="W3277" i="1"/>
  <c r="V3277" i="1"/>
  <c r="U3277" i="1"/>
  <c r="T3277" i="1"/>
  <c r="W3276" i="1"/>
  <c r="V3276" i="1"/>
  <c r="U3276" i="1"/>
  <c r="T3276" i="1"/>
  <c r="W3275" i="1"/>
  <c r="V3275" i="1"/>
  <c r="U3275" i="1"/>
  <c r="T3275" i="1"/>
  <c r="W3274" i="1"/>
  <c r="V3274" i="1"/>
  <c r="U3274" i="1"/>
  <c r="T3274" i="1"/>
  <c r="W3273" i="1"/>
  <c r="V3273" i="1"/>
  <c r="U3273" i="1"/>
  <c r="T3273" i="1"/>
  <c r="W3272" i="1"/>
  <c r="V3272" i="1"/>
  <c r="U3272" i="1"/>
  <c r="T3272" i="1"/>
  <c r="W3271" i="1"/>
  <c r="V3271" i="1"/>
  <c r="U3271" i="1"/>
  <c r="T3271" i="1"/>
  <c r="W3270" i="1"/>
  <c r="V3270" i="1"/>
  <c r="U3270" i="1"/>
  <c r="T3270" i="1"/>
  <c r="W3269" i="1"/>
  <c r="V3269" i="1"/>
  <c r="U3269" i="1"/>
  <c r="T3269" i="1"/>
  <c r="W3268" i="1"/>
  <c r="V3268" i="1"/>
  <c r="U3268" i="1"/>
  <c r="T3268" i="1"/>
  <c r="W3267" i="1"/>
  <c r="V3267" i="1"/>
  <c r="U3267" i="1"/>
  <c r="T3267" i="1"/>
  <c r="W3266" i="1"/>
  <c r="V3266" i="1"/>
  <c r="U3266" i="1"/>
  <c r="T3266" i="1"/>
  <c r="W3265" i="1"/>
  <c r="V3265" i="1"/>
  <c r="U3265" i="1"/>
  <c r="T3265" i="1"/>
  <c r="W3264" i="1"/>
  <c r="V3264" i="1"/>
  <c r="U3264" i="1"/>
  <c r="T3264" i="1"/>
  <c r="W3263" i="1"/>
  <c r="V3263" i="1"/>
  <c r="U3263" i="1"/>
  <c r="T3263" i="1"/>
  <c r="W3262" i="1"/>
  <c r="V3262" i="1"/>
  <c r="U3262" i="1"/>
  <c r="T3262" i="1"/>
  <c r="W3261" i="1"/>
  <c r="V3261" i="1"/>
  <c r="U3261" i="1"/>
  <c r="T3261" i="1"/>
  <c r="W3260" i="1"/>
  <c r="V3260" i="1"/>
  <c r="U3260" i="1"/>
  <c r="T3260" i="1"/>
  <c r="W3259" i="1"/>
  <c r="V3259" i="1"/>
  <c r="U3259" i="1"/>
  <c r="T3259" i="1"/>
  <c r="W3258" i="1"/>
  <c r="V3258" i="1"/>
  <c r="U3258" i="1"/>
  <c r="T3258" i="1"/>
  <c r="W3257" i="1"/>
  <c r="V3257" i="1"/>
  <c r="U3257" i="1"/>
  <c r="T3257" i="1"/>
  <c r="W3256" i="1"/>
  <c r="V3256" i="1"/>
  <c r="U3256" i="1"/>
  <c r="T3256" i="1"/>
  <c r="W3255" i="1"/>
  <c r="V3255" i="1"/>
  <c r="U3255" i="1"/>
  <c r="T3255" i="1"/>
  <c r="W3254" i="1"/>
  <c r="V3254" i="1"/>
  <c r="U3254" i="1"/>
  <c r="T3254" i="1"/>
  <c r="W3253" i="1"/>
  <c r="V3253" i="1"/>
  <c r="U3253" i="1"/>
  <c r="T3253" i="1"/>
  <c r="W3252" i="1"/>
  <c r="V3252" i="1"/>
  <c r="U3252" i="1"/>
  <c r="T3252" i="1"/>
  <c r="W3251" i="1"/>
  <c r="V3251" i="1"/>
  <c r="U3251" i="1"/>
  <c r="T3251" i="1"/>
  <c r="W3250" i="1"/>
  <c r="V3250" i="1"/>
  <c r="U3250" i="1"/>
  <c r="T3250" i="1"/>
  <c r="W3249" i="1"/>
  <c r="V3249" i="1"/>
  <c r="U3249" i="1"/>
  <c r="T3249" i="1"/>
  <c r="W3248" i="1"/>
  <c r="V3248" i="1"/>
  <c r="U3248" i="1"/>
  <c r="T3248" i="1"/>
  <c r="W3247" i="1"/>
  <c r="V3247" i="1"/>
  <c r="U3247" i="1"/>
  <c r="T3247" i="1"/>
  <c r="W3246" i="1"/>
  <c r="V3246" i="1"/>
  <c r="U3246" i="1"/>
  <c r="T3246" i="1"/>
  <c r="W3245" i="1"/>
  <c r="V3245" i="1"/>
  <c r="U3245" i="1"/>
  <c r="T3245" i="1"/>
  <c r="W3244" i="1"/>
  <c r="V3244" i="1"/>
  <c r="U3244" i="1"/>
  <c r="T3244" i="1"/>
  <c r="W3243" i="1"/>
  <c r="V3243" i="1"/>
  <c r="U3243" i="1"/>
  <c r="T3243" i="1"/>
  <c r="W3242" i="1"/>
  <c r="V3242" i="1"/>
  <c r="U3242" i="1"/>
  <c r="T3242" i="1"/>
  <c r="W3241" i="1"/>
  <c r="V3241" i="1"/>
  <c r="U3241" i="1"/>
  <c r="T3241" i="1"/>
  <c r="W3240" i="1"/>
  <c r="V3240" i="1"/>
  <c r="U3240" i="1"/>
  <c r="T3240" i="1"/>
  <c r="W3239" i="1"/>
  <c r="V3239" i="1"/>
  <c r="U3239" i="1"/>
  <c r="T3239" i="1"/>
  <c r="W3238" i="1"/>
  <c r="V3238" i="1"/>
  <c r="U3238" i="1"/>
  <c r="T3238" i="1"/>
  <c r="W3237" i="1"/>
  <c r="V3237" i="1"/>
  <c r="U3237" i="1"/>
  <c r="T3237" i="1"/>
  <c r="W3236" i="1"/>
  <c r="V3236" i="1"/>
  <c r="U3236" i="1"/>
  <c r="T3236" i="1"/>
  <c r="W3235" i="1"/>
  <c r="V3235" i="1"/>
  <c r="U3235" i="1"/>
  <c r="T3235" i="1"/>
  <c r="W3234" i="1"/>
  <c r="V3234" i="1"/>
  <c r="U3234" i="1"/>
  <c r="T3234" i="1"/>
  <c r="W3233" i="1"/>
  <c r="V3233" i="1"/>
  <c r="U3233" i="1"/>
  <c r="T3233" i="1"/>
  <c r="W3232" i="1"/>
  <c r="V3232" i="1"/>
  <c r="U3232" i="1"/>
  <c r="T3232" i="1"/>
  <c r="W3231" i="1"/>
  <c r="V3231" i="1"/>
  <c r="U3231" i="1"/>
  <c r="T3231" i="1"/>
  <c r="W3230" i="1"/>
  <c r="V3230" i="1"/>
  <c r="U3230" i="1"/>
  <c r="T3230" i="1"/>
  <c r="W3229" i="1"/>
  <c r="V3229" i="1"/>
  <c r="U3229" i="1"/>
  <c r="T3229" i="1"/>
  <c r="W3228" i="1"/>
  <c r="V3228" i="1"/>
  <c r="U3228" i="1"/>
  <c r="T3228" i="1"/>
  <c r="W3227" i="1"/>
  <c r="V3227" i="1"/>
  <c r="U3227" i="1"/>
  <c r="T3227" i="1"/>
  <c r="W3226" i="1"/>
  <c r="V3226" i="1"/>
  <c r="U3226" i="1"/>
  <c r="T3226" i="1"/>
  <c r="W3225" i="1"/>
  <c r="V3225" i="1"/>
  <c r="U3225" i="1"/>
  <c r="T3225" i="1"/>
  <c r="W3224" i="1"/>
  <c r="V3224" i="1"/>
  <c r="U3224" i="1"/>
  <c r="T3224" i="1"/>
  <c r="W3223" i="1"/>
  <c r="V3223" i="1"/>
  <c r="U3223" i="1"/>
  <c r="T3223" i="1"/>
  <c r="W3222" i="1"/>
  <c r="V3222" i="1"/>
  <c r="U3222" i="1"/>
  <c r="T3222" i="1"/>
  <c r="W3221" i="1"/>
  <c r="V3221" i="1"/>
  <c r="U3221" i="1"/>
  <c r="T3221" i="1"/>
  <c r="W3220" i="1"/>
  <c r="V3220" i="1"/>
  <c r="U3220" i="1"/>
  <c r="T3220" i="1"/>
  <c r="W3219" i="1"/>
  <c r="V3219" i="1"/>
  <c r="U3219" i="1"/>
  <c r="T3219" i="1"/>
  <c r="W3218" i="1"/>
  <c r="V3218" i="1"/>
  <c r="U3218" i="1"/>
  <c r="T3218" i="1"/>
  <c r="W3217" i="1"/>
  <c r="V3217" i="1"/>
  <c r="U3217" i="1"/>
  <c r="T3217" i="1"/>
  <c r="W3216" i="1"/>
  <c r="V3216" i="1"/>
  <c r="U3216" i="1"/>
  <c r="T3216" i="1"/>
  <c r="W3215" i="1"/>
  <c r="V3215" i="1"/>
  <c r="U3215" i="1"/>
  <c r="T3215" i="1"/>
  <c r="W3214" i="1"/>
  <c r="V3214" i="1"/>
  <c r="U3214" i="1"/>
  <c r="T3214" i="1"/>
  <c r="W3213" i="1"/>
  <c r="V3213" i="1"/>
  <c r="U3213" i="1"/>
  <c r="T3213" i="1"/>
  <c r="W3212" i="1"/>
  <c r="V3212" i="1"/>
  <c r="U3212" i="1"/>
  <c r="T3212" i="1"/>
  <c r="W3211" i="1"/>
  <c r="V3211" i="1"/>
  <c r="U3211" i="1"/>
  <c r="T3211" i="1"/>
  <c r="W3210" i="1"/>
  <c r="V3210" i="1"/>
  <c r="U3210" i="1"/>
  <c r="T3210" i="1"/>
  <c r="W3209" i="1"/>
  <c r="V3209" i="1"/>
  <c r="U3209" i="1"/>
  <c r="T3209" i="1"/>
  <c r="W3208" i="1"/>
  <c r="V3208" i="1"/>
  <c r="U3208" i="1"/>
  <c r="T3208" i="1"/>
  <c r="W3207" i="1"/>
  <c r="V3207" i="1"/>
  <c r="U3207" i="1"/>
  <c r="T3207" i="1"/>
  <c r="W3206" i="1"/>
  <c r="V3206" i="1"/>
  <c r="U3206" i="1"/>
  <c r="T3206" i="1"/>
  <c r="W3205" i="1"/>
  <c r="V3205" i="1"/>
  <c r="U3205" i="1"/>
  <c r="T3205" i="1"/>
  <c r="W3204" i="1"/>
  <c r="V3204" i="1"/>
  <c r="U3204" i="1"/>
  <c r="T3204" i="1"/>
  <c r="W3203" i="1"/>
  <c r="V3203" i="1"/>
  <c r="U3203" i="1"/>
  <c r="T3203" i="1"/>
  <c r="W3202" i="1"/>
  <c r="V3202" i="1"/>
  <c r="U3202" i="1"/>
  <c r="T3202" i="1"/>
  <c r="W3201" i="1"/>
  <c r="V3201" i="1"/>
  <c r="U3201" i="1"/>
  <c r="T3201" i="1"/>
  <c r="W3200" i="1"/>
  <c r="V3200" i="1"/>
  <c r="U3200" i="1"/>
  <c r="T3200" i="1"/>
  <c r="W3199" i="1"/>
  <c r="V3199" i="1"/>
  <c r="U3199" i="1"/>
  <c r="T3199" i="1"/>
  <c r="W3198" i="1"/>
  <c r="V3198" i="1"/>
  <c r="U3198" i="1"/>
  <c r="T3198" i="1"/>
  <c r="W3197" i="1"/>
  <c r="V3197" i="1"/>
  <c r="U3197" i="1"/>
  <c r="T3197" i="1"/>
  <c r="W3196" i="1"/>
  <c r="V3196" i="1"/>
  <c r="U3196" i="1"/>
  <c r="T3196" i="1"/>
  <c r="W3195" i="1"/>
  <c r="V3195" i="1"/>
  <c r="U3195" i="1"/>
  <c r="T3195" i="1"/>
  <c r="W3194" i="1"/>
  <c r="V3194" i="1"/>
  <c r="U3194" i="1"/>
  <c r="T3194" i="1"/>
  <c r="W3193" i="1"/>
  <c r="V3193" i="1"/>
  <c r="U3193" i="1"/>
  <c r="T3193" i="1"/>
  <c r="W3192" i="1"/>
  <c r="V3192" i="1"/>
  <c r="U3192" i="1"/>
  <c r="T3192" i="1"/>
  <c r="W3191" i="1"/>
  <c r="V3191" i="1"/>
  <c r="U3191" i="1"/>
  <c r="T3191" i="1"/>
  <c r="W3190" i="1"/>
  <c r="V3190" i="1"/>
  <c r="U3190" i="1"/>
  <c r="T3190" i="1"/>
  <c r="W3189" i="1"/>
  <c r="V3189" i="1"/>
  <c r="U3189" i="1"/>
  <c r="T3189" i="1"/>
  <c r="W3188" i="1"/>
  <c r="V3188" i="1"/>
  <c r="U3188" i="1"/>
  <c r="T3188" i="1"/>
  <c r="W3187" i="1"/>
  <c r="V3187" i="1"/>
  <c r="U3187" i="1"/>
  <c r="T3187" i="1"/>
  <c r="W3186" i="1"/>
  <c r="V3186" i="1"/>
  <c r="U3186" i="1"/>
  <c r="T3186" i="1"/>
  <c r="W3185" i="1"/>
  <c r="V3185" i="1"/>
  <c r="U3185" i="1"/>
  <c r="T3185" i="1"/>
  <c r="W3184" i="1"/>
  <c r="V3184" i="1"/>
  <c r="U3184" i="1"/>
  <c r="T3184" i="1"/>
  <c r="W3183" i="1"/>
  <c r="V3183" i="1"/>
  <c r="U3183" i="1"/>
  <c r="T3183" i="1"/>
  <c r="W3182" i="1"/>
  <c r="V3182" i="1"/>
  <c r="U3182" i="1"/>
  <c r="T3182" i="1"/>
  <c r="W3181" i="1"/>
  <c r="V3181" i="1"/>
  <c r="U3181" i="1"/>
  <c r="T3181" i="1"/>
  <c r="W3180" i="1"/>
  <c r="V3180" i="1"/>
  <c r="U3180" i="1"/>
  <c r="T3180" i="1"/>
  <c r="W3179" i="1"/>
  <c r="V3179" i="1"/>
  <c r="U3179" i="1"/>
  <c r="T3179" i="1"/>
  <c r="W3178" i="1"/>
  <c r="V3178" i="1"/>
  <c r="U3178" i="1"/>
  <c r="T3178" i="1"/>
  <c r="W3177" i="1"/>
  <c r="V3177" i="1"/>
  <c r="U3177" i="1"/>
  <c r="T3177" i="1"/>
  <c r="W3176" i="1"/>
  <c r="V3176" i="1"/>
  <c r="U3176" i="1"/>
  <c r="T3176" i="1"/>
  <c r="W3175" i="1"/>
  <c r="V3175" i="1"/>
  <c r="U3175" i="1"/>
  <c r="T3175" i="1"/>
  <c r="W3174" i="1"/>
  <c r="V3174" i="1"/>
  <c r="U3174" i="1"/>
  <c r="T3174" i="1"/>
  <c r="W3173" i="1"/>
  <c r="V3173" i="1"/>
  <c r="U3173" i="1"/>
  <c r="T3173" i="1"/>
  <c r="W3172" i="1"/>
  <c r="V3172" i="1"/>
  <c r="U3172" i="1"/>
  <c r="T3172" i="1"/>
  <c r="W3171" i="1"/>
  <c r="V3171" i="1"/>
  <c r="U3171" i="1"/>
  <c r="T3171" i="1"/>
  <c r="W3170" i="1"/>
  <c r="V3170" i="1"/>
  <c r="U3170" i="1"/>
  <c r="T3170" i="1"/>
  <c r="W3169" i="1"/>
  <c r="V3169" i="1"/>
  <c r="U3169" i="1"/>
  <c r="T3169" i="1"/>
  <c r="W3168" i="1"/>
  <c r="V3168" i="1"/>
  <c r="U3168" i="1"/>
  <c r="T3168" i="1"/>
  <c r="W3167" i="1"/>
  <c r="V3167" i="1"/>
  <c r="U3167" i="1"/>
  <c r="T3167" i="1"/>
  <c r="W3166" i="1"/>
  <c r="V3166" i="1"/>
  <c r="U3166" i="1"/>
  <c r="T3166" i="1"/>
  <c r="W3165" i="1"/>
  <c r="V3165" i="1"/>
  <c r="U3165" i="1"/>
  <c r="T3165" i="1"/>
  <c r="W3164" i="1"/>
  <c r="V3164" i="1"/>
  <c r="U3164" i="1"/>
  <c r="T3164" i="1"/>
  <c r="W3163" i="1"/>
  <c r="V3163" i="1"/>
  <c r="U3163" i="1"/>
  <c r="T3163" i="1"/>
  <c r="W3162" i="1"/>
  <c r="V3162" i="1"/>
  <c r="U3162" i="1"/>
  <c r="T3162" i="1"/>
  <c r="W3161" i="1"/>
  <c r="V3161" i="1"/>
  <c r="U3161" i="1"/>
  <c r="T3161" i="1"/>
  <c r="W3160" i="1"/>
  <c r="V3160" i="1"/>
  <c r="U3160" i="1"/>
  <c r="T3160" i="1"/>
  <c r="W3159" i="1"/>
  <c r="V3159" i="1"/>
  <c r="U3159" i="1"/>
  <c r="T3159" i="1"/>
  <c r="W3158" i="1"/>
  <c r="V3158" i="1"/>
  <c r="U3158" i="1"/>
  <c r="T3158" i="1"/>
  <c r="W3157" i="1"/>
  <c r="V3157" i="1"/>
  <c r="U3157" i="1"/>
  <c r="T3157" i="1"/>
  <c r="W3156" i="1"/>
  <c r="V3156" i="1"/>
  <c r="U3156" i="1"/>
  <c r="T3156" i="1"/>
  <c r="W3155" i="1"/>
  <c r="V3155" i="1"/>
  <c r="U3155" i="1"/>
  <c r="T3155" i="1"/>
  <c r="W3154" i="1"/>
  <c r="V3154" i="1"/>
  <c r="U3154" i="1"/>
  <c r="T3154" i="1"/>
  <c r="W3153" i="1"/>
  <c r="V3153" i="1"/>
  <c r="U3153" i="1"/>
  <c r="T3153" i="1"/>
  <c r="W3152" i="1"/>
  <c r="V3152" i="1"/>
  <c r="U3152" i="1"/>
  <c r="T3152" i="1"/>
  <c r="W3151" i="1"/>
  <c r="V3151" i="1"/>
  <c r="U3151" i="1"/>
  <c r="T3151" i="1"/>
  <c r="W3150" i="1"/>
  <c r="V3150" i="1"/>
  <c r="U3150" i="1"/>
  <c r="T3150" i="1"/>
  <c r="W3149" i="1"/>
  <c r="V3149" i="1"/>
  <c r="U3149" i="1"/>
  <c r="T3149" i="1"/>
  <c r="W3148" i="1"/>
  <c r="V3148" i="1"/>
  <c r="U3148" i="1"/>
  <c r="T3148" i="1"/>
  <c r="W3147" i="1"/>
  <c r="V3147" i="1"/>
  <c r="U3147" i="1"/>
  <c r="T3147" i="1"/>
  <c r="W3146" i="1"/>
  <c r="V3146" i="1"/>
  <c r="U3146" i="1"/>
  <c r="T3146" i="1"/>
  <c r="W3145" i="1"/>
  <c r="V3145" i="1"/>
  <c r="U3145" i="1"/>
  <c r="T3145" i="1"/>
  <c r="W3144" i="1"/>
  <c r="V3144" i="1"/>
  <c r="U3144" i="1"/>
  <c r="T3144" i="1"/>
  <c r="W3143" i="1"/>
  <c r="V3143" i="1"/>
  <c r="U3143" i="1"/>
  <c r="T3143" i="1"/>
  <c r="W3142" i="1"/>
  <c r="V3142" i="1"/>
  <c r="U3142" i="1"/>
  <c r="T3142" i="1"/>
  <c r="W3141" i="1"/>
  <c r="V3141" i="1"/>
  <c r="U3141" i="1"/>
  <c r="T3141" i="1"/>
  <c r="W3140" i="1"/>
  <c r="V3140" i="1"/>
  <c r="U3140" i="1"/>
  <c r="T3140" i="1"/>
  <c r="W3139" i="1"/>
  <c r="V3139" i="1"/>
  <c r="U3139" i="1"/>
  <c r="T3139" i="1"/>
  <c r="W3138" i="1"/>
  <c r="V3138" i="1"/>
  <c r="U3138" i="1"/>
  <c r="T3138" i="1"/>
  <c r="W3137" i="1"/>
  <c r="V3137" i="1"/>
  <c r="U3137" i="1"/>
  <c r="T3137" i="1"/>
  <c r="W3136" i="1"/>
  <c r="V3136" i="1"/>
  <c r="U3136" i="1"/>
  <c r="T3136" i="1"/>
  <c r="W3135" i="1"/>
  <c r="V3135" i="1"/>
  <c r="U3135" i="1"/>
  <c r="T3135" i="1"/>
  <c r="W3134" i="1"/>
  <c r="V3134" i="1"/>
  <c r="U3134" i="1"/>
  <c r="T3134" i="1"/>
  <c r="W3133" i="1"/>
  <c r="V3133" i="1"/>
  <c r="U3133" i="1"/>
  <c r="T3133" i="1"/>
  <c r="W3132" i="1"/>
  <c r="V3132" i="1"/>
  <c r="U3132" i="1"/>
  <c r="T3132" i="1"/>
  <c r="W3131" i="1"/>
  <c r="V3131" i="1"/>
  <c r="U3131" i="1"/>
  <c r="T3131" i="1"/>
  <c r="W3130" i="1"/>
  <c r="V3130" i="1"/>
  <c r="U3130" i="1"/>
  <c r="T3130" i="1"/>
  <c r="W3129" i="1"/>
  <c r="V3129" i="1"/>
  <c r="U3129" i="1"/>
  <c r="T3129" i="1"/>
  <c r="W3128" i="1"/>
  <c r="V3128" i="1"/>
  <c r="U3128" i="1"/>
  <c r="T3128" i="1"/>
  <c r="W3127" i="1"/>
  <c r="V3127" i="1"/>
  <c r="U3127" i="1"/>
  <c r="T3127" i="1"/>
  <c r="W3126" i="1"/>
  <c r="V3126" i="1"/>
  <c r="U3126" i="1"/>
  <c r="T3126" i="1"/>
  <c r="W3125" i="1"/>
  <c r="V3125" i="1"/>
  <c r="U3125" i="1"/>
  <c r="T3125" i="1"/>
  <c r="W3124" i="1"/>
  <c r="V3124" i="1"/>
  <c r="U3124" i="1"/>
  <c r="T3124" i="1"/>
  <c r="W3123" i="1"/>
  <c r="V3123" i="1"/>
  <c r="U3123" i="1"/>
  <c r="T3123" i="1"/>
  <c r="W3122" i="1"/>
  <c r="V3122" i="1"/>
  <c r="U3122" i="1"/>
  <c r="T3122" i="1"/>
  <c r="W3121" i="1"/>
  <c r="V3121" i="1"/>
  <c r="U3121" i="1"/>
  <c r="T3121" i="1"/>
  <c r="W3120" i="1"/>
  <c r="V3120" i="1"/>
  <c r="U3120" i="1"/>
  <c r="T3120" i="1"/>
  <c r="W3119" i="1"/>
  <c r="V3119" i="1"/>
  <c r="U3119" i="1"/>
  <c r="T3119" i="1"/>
  <c r="W3118" i="1"/>
  <c r="V3118" i="1"/>
  <c r="U3118" i="1"/>
  <c r="T3118" i="1"/>
  <c r="W3117" i="1"/>
  <c r="V3117" i="1"/>
  <c r="U3117" i="1"/>
  <c r="T3117" i="1"/>
  <c r="W3116" i="1"/>
  <c r="V3116" i="1"/>
  <c r="U3116" i="1"/>
  <c r="T3116" i="1"/>
  <c r="W3115" i="1"/>
  <c r="V3115" i="1"/>
  <c r="U3115" i="1"/>
  <c r="T3115" i="1"/>
  <c r="W3114" i="1"/>
  <c r="V3114" i="1"/>
  <c r="U3114" i="1"/>
  <c r="T3114" i="1"/>
  <c r="W3113" i="1"/>
  <c r="V3113" i="1"/>
  <c r="U3113" i="1"/>
  <c r="T3113" i="1"/>
  <c r="W3112" i="1"/>
  <c r="V3112" i="1"/>
  <c r="U3112" i="1"/>
  <c r="T3112" i="1"/>
  <c r="W3111" i="1"/>
  <c r="V3111" i="1"/>
  <c r="U3111" i="1"/>
  <c r="T3111" i="1"/>
  <c r="W3110" i="1"/>
  <c r="V3110" i="1"/>
  <c r="U3110" i="1"/>
  <c r="T3110" i="1"/>
  <c r="W3109" i="1"/>
  <c r="V3109" i="1"/>
  <c r="U3109" i="1"/>
  <c r="T3109" i="1"/>
  <c r="W3108" i="1"/>
  <c r="V3108" i="1"/>
  <c r="U3108" i="1"/>
  <c r="T3108" i="1"/>
  <c r="W3107" i="1"/>
  <c r="V3107" i="1"/>
  <c r="U3107" i="1"/>
  <c r="T3107" i="1"/>
  <c r="W3106" i="1"/>
  <c r="V3106" i="1"/>
  <c r="U3106" i="1"/>
  <c r="T3106" i="1"/>
  <c r="W3105" i="1"/>
  <c r="V3105" i="1"/>
  <c r="U3105" i="1"/>
  <c r="T3105" i="1"/>
  <c r="W3104" i="1"/>
  <c r="V3104" i="1"/>
  <c r="U3104" i="1"/>
  <c r="T3104" i="1"/>
  <c r="W3103" i="1"/>
  <c r="V3103" i="1"/>
  <c r="U3103" i="1"/>
  <c r="T3103" i="1"/>
  <c r="W3102" i="1"/>
  <c r="V3102" i="1"/>
  <c r="U3102" i="1"/>
  <c r="T3102" i="1"/>
  <c r="W3101" i="1"/>
  <c r="V3101" i="1"/>
  <c r="U3101" i="1"/>
  <c r="T3101" i="1"/>
  <c r="W3100" i="1"/>
  <c r="V3100" i="1"/>
  <c r="U3100" i="1"/>
  <c r="T3100" i="1"/>
  <c r="W3099" i="1"/>
  <c r="V3099" i="1"/>
  <c r="U3099" i="1"/>
  <c r="T3099" i="1"/>
  <c r="W3098" i="1"/>
  <c r="V3098" i="1"/>
  <c r="U3098" i="1"/>
  <c r="T3098" i="1"/>
  <c r="W3097" i="1"/>
  <c r="V3097" i="1"/>
  <c r="U3097" i="1"/>
  <c r="T3097" i="1"/>
  <c r="W3096" i="1"/>
  <c r="V3096" i="1"/>
  <c r="U3096" i="1"/>
  <c r="T3096" i="1"/>
  <c r="W3095" i="1"/>
  <c r="V3095" i="1"/>
  <c r="U3095" i="1"/>
  <c r="T3095" i="1"/>
  <c r="W3094" i="1"/>
  <c r="V3094" i="1"/>
  <c r="U3094" i="1"/>
  <c r="T3094" i="1"/>
  <c r="W3093" i="1"/>
  <c r="V3093" i="1"/>
  <c r="U3093" i="1"/>
  <c r="T3093" i="1"/>
  <c r="W3092" i="1"/>
  <c r="V3092" i="1"/>
  <c r="U3092" i="1"/>
  <c r="T3092" i="1"/>
  <c r="W3091" i="1"/>
  <c r="V3091" i="1"/>
  <c r="U3091" i="1"/>
  <c r="T3091" i="1"/>
  <c r="W3090" i="1"/>
  <c r="V3090" i="1"/>
  <c r="U3090" i="1"/>
  <c r="T3090" i="1"/>
  <c r="W3089" i="1"/>
  <c r="V3089" i="1"/>
  <c r="U3089" i="1"/>
  <c r="T3089" i="1"/>
  <c r="W3088" i="1"/>
  <c r="V3088" i="1"/>
  <c r="U3088" i="1"/>
  <c r="T3088" i="1"/>
  <c r="W3087" i="1"/>
  <c r="V3087" i="1"/>
  <c r="U3087" i="1"/>
  <c r="T3087" i="1"/>
  <c r="W3086" i="1"/>
  <c r="V3086" i="1"/>
  <c r="U3086" i="1"/>
  <c r="T3086" i="1"/>
  <c r="W3085" i="1"/>
  <c r="V3085" i="1"/>
  <c r="U3085" i="1"/>
  <c r="T3085" i="1"/>
  <c r="W3084" i="1"/>
  <c r="V3084" i="1"/>
  <c r="U3084" i="1"/>
  <c r="T3084" i="1"/>
  <c r="W3083" i="1"/>
  <c r="V3083" i="1"/>
  <c r="U3083" i="1"/>
  <c r="T3083" i="1"/>
  <c r="W3082" i="1"/>
  <c r="V3082" i="1"/>
  <c r="U3082" i="1"/>
  <c r="T3082" i="1"/>
  <c r="W3081" i="1"/>
  <c r="V3081" i="1"/>
  <c r="U3081" i="1"/>
  <c r="T3081" i="1"/>
  <c r="W3080" i="1"/>
  <c r="V3080" i="1"/>
  <c r="U3080" i="1"/>
  <c r="T3080" i="1"/>
  <c r="W3079" i="1"/>
  <c r="V3079" i="1"/>
  <c r="U3079" i="1"/>
  <c r="T3079" i="1"/>
  <c r="W3078" i="1"/>
  <c r="V3078" i="1"/>
  <c r="U3078" i="1"/>
  <c r="T3078" i="1"/>
  <c r="W3077" i="1"/>
  <c r="V3077" i="1"/>
  <c r="U3077" i="1"/>
  <c r="T3077" i="1"/>
  <c r="W3076" i="1"/>
  <c r="V3076" i="1"/>
  <c r="U3076" i="1"/>
  <c r="T3076" i="1"/>
  <c r="W3075" i="1"/>
  <c r="V3075" i="1"/>
  <c r="U3075" i="1"/>
  <c r="T3075" i="1"/>
  <c r="W3074" i="1"/>
  <c r="V3074" i="1"/>
  <c r="U3074" i="1"/>
  <c r="T3074" i="1"/>
  <c r="W3073" i="1"/>
  <c r="V3073" i="1"/>
  <c r="U3073" i="1"/>
  <c r="T3073" i="1"/>
  <c r="W3072" i="1"/>
  <c r="V3072" i="1"/>
  <c r="U3072" i="1"/>
  <c r="T3072" i="1"/>
  <c r="W3071" i="1"/>
  <c r="V3071" i="1"/>
  <c r="U3071" i="1"/>
  <c r="T3071" i="1"/>
  <c r="W3070" i="1"/>
  <c r="V3070" i="1"/>
  <c r="U3070" i="1"/>
  <c r="T3070" i="1"/>
  <c r="W3069" i="1"/>
  <c r="V3069" i="1"/>
  <c r="U3069" i="1"/>
  <c r="T3069" i="1"/>
  <c r="W3068" i="1"/>
  <c r="V3068" i="1"/>
  <c r="U3068" i="1"/>
  <c r="T3068" i="1"/>
  <c r="W3067" i="1"/>
  <c r="V3067" i="1"/>
  <c r="U3067" i="1"/>
  <c r="T3067" i="1"/>
  <c r="W3066" i="1"/>
  <c r="V3066" i="1"/>
  <c r="U3066" i="1"/>
  <c r="T3066" i="1"/>
  <c r="W3065" i="1"/>
  <c r="V3065" i="1"/>
  <c r="U3065" i="1"/>
  <c r="T3065" i="1"/>
  <c r="W3064" i="1"/>
  <c r="V3064" i="1"/>
  <c r="U3064" i="1"/>
  <c r="T3064" i="1"/>
  <c r="W3063" i="1"/>
  <c r="V3063" i="1"/>
  <c r="U3063" i="1"/>
  <c r="T3063" i="1"/>
  <c r="W3062" i="1"/>
  <c r="V3062" i="1"/>
  <c r="U3062" i="1"/>
  <c r="T3062" i="1"/>
  <c r="W3061" i="1"/>
  <c r="V3061" i="1"/>
  <c r="U3061" i="1"/>
  <c r="T3061" i="1"/>
  <c r="W3060" i="1"/>
  <c r="V3060" i="1"/>
  <c r="U3060" i="1"/>
  <c r="T3060" i="1"/>
  <c r="W3059" i="1"/>
  <c r="V3059" i="1"/>
  <c r="U3059" i="1"/>
  <c r="T3059" i="1"/>
  <c r="W3058" i="1"/>
  <c r="V3058" i="1"/>
  <c r="U3058" i="1"/>
  <c r="T3058" i="1"/>
  <c r="W3057" i="1"/>
  <c r="V3057" i="1"/>
  <c r="U3057" i="1"/>
  <c r="T3057" i="1"/>
  <c r="W3056" i="1"/>
  <c r="V3056" i="1"/>
  <c r="U3056" i="1"/>
  <c r="T3056" i="1"/>
  <c r="W3055" i="1"/>
  <c r="V3055" i="1"/>
  <c r="U3055" i="1"/>
  <c r="T3055" i="1"/>
  <c r="W3054" i="1"/>
  <c r="V3054" i="1"/>
  <c r="U3054" i="1"/>
  <c r="T3054" i="1"/>
  <c r="W3053" i="1"/>
  <c r="V3053" i="1"/>
  <c r="U3053" i="1"/>
  <c r="T3053" i="1"/>
  <c r="W3052" i="1"/>
  <c r="V3052" i="1"/>
  <c r="U3052" i="1"/>
  <c r="T3052" i="1"/>
  <c r="W3051" i="1"/>
  <c r="V3051" i="1"/>
  <c r="U3051" i="1"/>
  <c r="T3051" i="1"/>
  <c r="W3050" i="1"/>
  <c r="V3050" i="1"/>
  <c r="U3050" i="1"/>
  <c r="T3050" i="1"/>
  <c r="W3049" i="1"/>
  <c r="V3049" i="1"/>
  <c r="U3049" i="1"/>
  <c r="T3049" i="1"/>
  <c r="W3048" i="1"/>
  <c r="V3048" i="1"/>
  <c r="U3048" i="1"/>
  <c r="T3048" i="1"/>
  <c r="W3047" i="1"/>
  <c r="V3047" i="1"/>
  <c r="U3047" i="1"/>
  <c r="T3047" i="1"/>
  <c r="W3046" i="1"/>
  <c r="V3046" i="1"/>
  <c r="U3046" i="1"/>
  <c r="T3046" i="1"/>
  <c r="W3045" i="1"/>
  <c r="V3045" i="1"/>
  <c r="U3045" i="1"/>
  <c r="T3045" i="1"/>
  <c r="W3044" i="1"/>
  <c r="V3044" i="1"/>
  <c r="U3044" i="1"/>
  <c r="T3044" i="1"/>
  <c r="W3043" i="1"/>
  <c r="V3043" i="1"/>
  <c r="U3043" i="1"/>
  <c r="T3043" i="1"/>
  <c r="W3042" i="1"/>
  <c r="V3042" i="1"/>
  <c r="U3042" i="1"/>
  <c r="T3042" i="1"/>
  <c r="W3041" i="1"/>
  <c r="V3041" i="1"/>
  <c r="U3041" i="1"/>
  <c r="T3041" i="1"/>
  <c r="W3040" i="1"/>
  <c r="V3040" i="1"/>
  <c r="U3040" i="1"/>
  <c r="T3040" i="1"/>
  <c r="W3039" i="1"/>
  <c r="V3039" i="1"/>
  <c r="U3039" i="1"/>
  <c r="T3039" i="1"/>
  <c r="W3038" i="1"/>
  <c r="V3038" i="1"/>
  <c r="U3038" i="1"/>
  <c r="T3038" i="1"/>
  <c r="W3037" i="1"/>
  <c r="V3037" i="1"/>
  <c r="U3037" i="1"/>
  <c r="T3037" i="1"/>
  <c r="W3036" i="1"/>
  <c r="V3036" i="1"/>
  <c r="U3036" i="1"/>
  <c r="T3036" i="1"/>
  <c r="W3035" i="1"/>
  <c r="V3035" i="1"/>
  <c r="U3035" i="1"/>
  <c r="T3035" i="1"/>
  <c r="W3034" i="1"/>
  <c r="V3034" i="1"/>
  <c r="U3034" i="1"/>
  <c r="T3034" i="1"/>
  <c r="W3033" i="1"/>
  <c r="V3033" i="1"/>
  <c r="U3033" i="1"/>
  <c r="T3033" i="1"/>
  <c r="W3032" i="1"/>
  <c r="V3032" i="1"/>
  <c r="U3032" i="1"/>
  <c r="T3032" i="1"/>
  <c r="W3031" i="1"/>
  <c r="V3031" i="1"/>
  <c r="U3031" i="1"/>
  <c r="T3031" i="1"/>
  <c r="W3030" i="1"/>
  <c r="V3030" i="1"/>
  <c r="U3030" i="1"/>
  <c r="T3030" i="1"/>
  <c r="W3029" i="1"/>
  <c r="V3029" i="1"/>
  <c r="U3029" i="1"/>
  <c r="T3029" i="1"/>
  <c r="W3028" i="1"/>
  <c r="V3028" i="1"/>
  <c r="U3028" i="1"/>
  <c r="T3028" i="1"/>
  <c r="W3027" i="1"/>
  <c r="V3027" i="1"/>
  <c r="U3027" i="1"/>
  <c r="T3027" i="1"/>
  <c r="W3026" i="1"/>
  <c r="V3026" i="1"/>
  <c r="U3026" i="1"/>
  <c r="T3026" i="1"/>
  <c r="W3025" i="1"/>
  <c r="V3025" i="1"/>
  <c r="U3025" i="1"/>
  <c r="T3025" i="1"/>
  <c r="W3024" i="1"/>
  <c r="V3024" i="1"/>
  <c r="U3024" i="1"/>
  <c r="T3024" i="1"/>
  <c r="W3023" i="1"/>
  <c r="V3023" i="1"/>
  <c r="U3023" i="1"/>
  <c r="T3023" i="1"/>
  <c r="W3022" i="1"/>
  <c r="V3022" i="1"/>
  <c r="U3022" i="1"/>
  <c r="T3022" i="1"/>
  <c r="W3021" i="1"/>
  <c r="V3021" i="1"/>
  <c r="U3021" i="1"/>
  <c r="T3021" i="1"/>
  <c r="W3020" i="1"/>
  <c r="V3020" i="1"/>
  <c r="U3020" i="1"/>
  <c r="T3020" i="1"/>
  <c r="W3019" i="1"/>
  <c r="V3019" i="1"/>
  <c r="U3019" i="1"/>
  <c r="T3019" i="1"/>
  <c r="W3018" i="1"/>
  <c r="V3018" i="1"/>
  <c r="U3018" i="1"/>
  <c r="T3018" i="1"/>
  <c r="W3017" i="1"/>
  <c r="V3017" i="1"/>
  <c r="U3017" i="1"/>
  <c r="T3017" i="1"/>
  <c r="W3016" i="1"/>
  <c r="V3016" i="1"/>
  <c r="U3016" i="1"/>
  <c r="T3016" i="1"/>
  <c r="W3015" i="1"/>
  <c r="V3015" i="1"/>
  <c r="U3015" i="1"/>
  <c r="T3015" i="1"/>
  <c r="W3014" i="1"/>
  <c r="V3014" i="1"/>
  <c r="U3014" i="1"/>
  <c r="T3014" i="1"/>
  <c r="W3013" i="1"/>
  <c r="V3013" i="1"/>
  <c r="U3013" i="1"/>
  <c r="T3013" i="1"/>
  <c r="W3012" i="1"/>
  <c r="V3012" i="1"/>
  <c r="U3012" i="1"/>
  <c r="T3012" i="1"/>
  <c r="W3011" i="1"/>
  <c r="V3011" i="1"/>
  <c r="U3011" i="1"/>
  <c r="T3011" i="1"/>
  <c r="W3010" i="1"/>
  <c r="V3010" i="1"/>
  <c r="U3010" i="1"/>
  <c r="T3010" i="1"/>
  <c r="W3009" i="1"/>
  <c r="V3009" i="1"/>
  <c r="U3009" i="1"/>
  <c r="T3009" i="1"/>
  <c r="W3008" i="1"/>
  <c r="V3008" i="1"/>
  <c r="U3008" i="1"/>
  <c r="T3008" i="1"/>
  <c r="W3007" i="1"/>
  <c r="V3007" i="1"/>
  <c r="U3007" i="1"/>
  <c r="T3007" i="1"/>
  <c r="W3006" i="1"/>
  <c r="V3006" i="1"/>
  <c r="U3006" i="1"/>
  <c r="T3006" i="1"/>
  <c r="W3005" i="1"/>
  <c r="V3005" i="1"/>
  <c r="U3005" i="1"/>
  <c r="T3005" i="1"/>
  <c r="W3004" i="1"/>
  <c r="V3004" i="1"/>
  <c r="U3004" i="1"/>
  <c r="T3004" i="1"/>
  <c r="W3003" i="1"/>
  <c r="V3003" i="1"/>
  <c r="U3003" i="1"/>
  <c r="T3003" i="1"/>
  <c r="W3002" i="1"/>
  <c r="V3002" i="1"/>
  <c r="U3002" i="1"/>
  <c r="T3002" i="1"/>
  <c r="W3001" i="1"/>
  <c r="V3001" i="1"/>
  <c r="U3001" i="1"/>
  <c r="T3001" i="1"/>
  <c r="W3000" i="1"/>
  <c r="V3000" i="1"/>
  <c r="U3000" i="1"/>
  <c r="T3000" i="1"/>
  <c r="W2999" i="1"/>
  <c r="V2999" i="1"/>
  <c r="U2999" i="1"/>
  <c r="T2999" i="1"/>
  <c r="W2998" i="1"/>
  <c r="V2998" i="1"/>
  <c r="U2998" i="1"/>
  <c r="T2998" i="1"/>
  <c r="W2997" i="1"/>
  <c r="V2997" i="1"/>
  <c r="U2997" i="1"/>
  <c r="T2997" i="1"/>
  <c r="W2996" i="1"/>
  <c r="V2996" i="1"/>
  <c r="U2996" i="1"/>
  <c r="T2996" i="1"/>
  <c r="W2995" i="1"/>
  <c r="V2995" i="1"/>
  <c r="U2995" i="1"/>
  <c r="T2995" i="1"/>
  <c r="W2994" i="1"/>
  <c r="V2994" i="1"/>
  <c r="U2994" i="1"/>
  <c r="T2994" i="1"/>
  <c r="W2993" i="1"/>
  <c r="V2993" i="1"/>
  <c r="U2993" i="1"/>
  <c r="T2993" i="1"/>
  <c r="W2992" i="1"/>
  <c r="V2992" i="1"/>
  <c r="U2992" i="1"/>
  <c r="T2992" i="1"/>
  <c r="W2991" i="1"/>
  <c r="V2991" i="1"/>
  <c r="U2991" i="1"/>
  <c r="T2991" i="1"/>
  <c r="W2990" i="1"/>
  <c r="V2990" i="1"/>
  <c r="U2990" i="1"/>
  <c r="T2990" i="1"/>
  <c r="W2989" i="1"/>
  <c r="V2989" i="1"/>
  <c r="U2989" i="1"/>
  <c r="T2989" i="1"/>
  <c r="W2988" i="1"/>
  <c r="V2988" i="1"/>
  <c r="U2988" i="1"/>
  <c r="T2988" i="1"/>
  <c r="W2987" i="1"/>
  <c r="V2987" i="1"/>
  <c r="U2987" i="1"/>
  <c r="T2987" i="1"/>
  <c r="W2986" i="1"/>
  <c r="V2986" i="1"/>
  <c r="U2986" i="1"/>
  <c r="T2986" i="1"/>
  <c r="W2985" i="1"/>
  <c r="V2985" i="1"/>
  <c r="U2985" i="1"/>
  <c r="T2985" i="1"/>
  <c r="W2984" i="1"/>
  <c r="V2984" i="1"/>
  <c r="U2984" i="1"/>
  <c r="T2984" i="1"/>
  <c r="W2983" i="1"/>
  <c r="V2983" i="1"/>
  <c r="U2983" i="1"/>
  <c r="T2983" i="1"/>
  <c r="W2982" i="1"/>
  <c r="V2982" i="1"/>
  <c r="U2982" i="1"/>
  <c r="T2982" i="1"/>
  <c r="W2981" i="1"/>
  <c r="V2981" i="1"/>
  <c r="U2981" i="1"/>
  <c r="T2981" i="1"/>
  <c r="W2980" i="1"/>
  <c r="V2980" i="1"/>
  <c r="U2980" i="1"/>
  <c r="T2980" i="1"/>
  <c r="W2979" i="1"/>
  <c r="V2979" i="1"/>
  <c r="U2979" i="1"/>
  <c r="T2979" i="1"/>
  <c r="W2978" i="1"/>
  <c r="V2978" i="1"/>
  <c r="U2978" i="1"/>
  <c r="T2978" i="1"/>
  <c r="W2977" i="1"/>
  <c r="V2977" i="1"/>
  <c r="U2977" i="1"/>
  <c r="T2977" i="1"/>
  <c r="W2976" i="1"/>
  <c r="V2976" i="1"/>
  <c r="U2976" i="1"/>
  <c r="T2976" i="1"/>
  <c r="W2975" i="1"/>
  <c r="V2975" i="1"/>
  <c r="U2975" i="1"/>
  <c r="T2975" i="1"/>
  <c r="W2974" i="1"/>
  <c r="V2974" i="1"/>
  <c r="U2974" i="1"/>
  <c r="T2974" i="1"/>
  <c r="W2973" i="1"/>
  <c r="V2973" i="1"/>
  <c r="U2973" i="1"/>
  <c r="T2973" i="1"/>
  <c r="W2972" i="1"/>
  <c r="V2972" i="1"/>
  <c r="U2972" i="1"/>
  <c r="T2972" i="1"/>
  <c r="W2971" i="1"/>
  <c r="V2971" i="1"/>
  <c r="U2971" i="1"/>
  <c r="T2971" i="1"/>
  <c r="W2970" i="1"/>
  <c r="V2970" i="1"/>
  <c r="U2970" i="1"/>
  <c r="T2970" i="1"/>
  <c r="W2969" i="1"/>
  <c r="V2969" i="1"/>
  <c r="U2969" i="1"/>
  <c r="T2969" i="1"/>
  <c r="W2968" i="1"/>
  <c r="V2968" i="1"/>
  <c r="U2968" i="1"/>
  <c r="T2968" i="1"/>
  <c r="W2967" i="1"/>
  <c r="V2967" i="1"/>
  <c r="U2967" i="1"/>
  <c r="T2967" i="1"/>
  <c r="W2966" i="1"/>
  <c r="V2966" i="1"/>
  <c r="U2966" i="1"/>
  <c r="T2966" i="1"/>
  <c r="W2965" i="1"/>
  <c r="V2965" i="1"/>
  <c r="U2965" i="1"/>
  <c r="T2965" i="1"/>
  <c r="W2964" i="1"/>
  <c r="V2964" i="1"/>
  <c r="U2964" i="1"/>
  <c r="T2964" i="1"/>
  <c r="W2963" i="1"/>
  <c r="V2963" i="1"/>
  <c r="U2963" i="1"/>
  <c r="T2963" i="1"/>
  <c r="W2962" i="1"/>
  <c r="V2962" i="1"/>
  <c r="U2962" i="1"/>
  <c r="T2962" i="1"/>
  <c r="W2961" i="1"/>
  <c r="V2961" i="1"/>
  <c r="U2961" i="1"/>
  <c r="T2961" i="1"/>
  <c r="W2960" i="1"/>
  <c r="V2960" i="1"/>
  <c r="U2960" i="1"/>
  <c r="T2960" i="1"/>
  <c r="W2959" i="1"/>
  <c r="V2959" i="1"/>
  <c r="U2959" i="1"/>
  <c r="T2959" i="1"/>
  <c r="W2958" i="1"/>
  <c r="V2958" i="1"/>
  <c r="U2958" i="1"/>
  <c r="T2958" i="1"/>
  <c r="W2957" i="1"/>
  <c r="V2957" i="1"/>
  <c r="U2957" i="1"/>
  <c r="T2957" i="1"/>
  <c r="W2956" i="1"/>
  <c r="V2956" i="1"/>
  <c r="U2956" i="1"/>
  <c r="T2956" i="1"/>
  <c r="W2955" i="1"/>
  <c r="V2955" i="1"/>
  <c r="U2955" i="1"/>
  <c r="T2955" i="1"/>
  <c r="W2954" i="1"/>
  <c r="V2954" i="1"/>
  <c r="U2954" i="1"/>
  <c r="T2954" i="1"/>
  <c r="W2953" i="1"/>
  <c r="V2953" i="1"/>
  <c r="U2953" i="1"/>
  <c r="T2953" i="1"/>
  <c r="W2952" i="1"/>
  <c r="V2952" i="1"/>
  <c r="U2952" i="1"/>
  <c r="T2952" i="1"/>
  <c r="W2951" i="1"/>
  <c r="V2951" i="1"/>
  <c r="U2951" i="1"/>
  <c r="T2951" i="1"/>
  <c r="W2950" i="1"/>
  <c r="V2950" i="1"/>
  <c r="U2950" i="1"/>
  <c r="T2950" i="1"/>
  <c r="W2949" i="1"/>
  <c r="V2949" i="1"/>
  <c r="U2949" i="1"/>
  <c r="T2949" i="1"/>
  <c r="W2948" i="1"/>
  <c r="V2948" i="1"/>
  <c r="U2948" i="1"/>
  <c r="T2948" i="1"/>
  <c r="W2947" i="1"/>
  <c r="V2947" i="1"/>
  <c r="U2947" i="1"/>
  <c r="T2947" i="1"/>
  <c r="W2946" i="1"/>
  <c r="V2946" i="1"/>
  <c r="U2946" i="1"/>
  <c r="T2946" i="1"/>
  <c r="W2945" i="1"/>
  <c r="V2945" i="1"/>
  <c r="U2945" i="1"/>
  <c r="T2945" i="1"/>
  <c r="W2944" i="1"/>
  <c r="V2944" i="1"/>
  <c r="U2944" i="1"/>
  <c r="T2944" i="1"/>
  <c r="W2943" i="1"/>
  <c r="V2943" i="1"/>
  <c r="U2943" i="1"/>
  <c r="T2943" i="1"/>
  <c r="W2942" i="1"/>
  <c r="V2942" i="1"/>
  <c r="U2942" i="1"/>
  <c r="T2942" i="1"/>
  <c r="W2941" i="1"/>
  <c r="V2941" i="1"/>
  <c r="U2941" i="1"/>
  <c r="T2941" i="1"/>
  <c r="W2940" i="1"/>
  <c r="V2940" i="1"/>
  <c r="U2940" i="1"/>
  <c r="T2940" i="1"/>
  <c r="W2939" i="1"/>
  <c r="V2939" i="1"/>
  <c r="U2939" i="1"/>
  <c r="T2939" i="1"/>
  <c r="W2938" i="1"/>
  <c r="V2938" i="1"/>
  <c r="U2938" i="1"/>
  <c r="T2938" i="1"/>
  <c r="W2937" i="1"/>
  <c r="V2937" i="1"/>
  <c r="U2937" i="1"/>
  <c r="T2937" i="1"/>
  <c r="W2936" i="1"/>
  <c r="V2936" i="1"/>
  <c r="U2936" i="1"/>
  <c r="T2936" i="1"/>
  <c r="W2935" i="1"/>
  <c r="V2935" i="1"/>
  <c r="U2935" i="1"/>
  <c r="T2935" i="1"/>
  <c r="W2934" i="1"/>
  <c r="V2934" i="1"/>
  <c r="U2934" i="1"/>
  <c r="T2934" i="1"/>
  <c r="W2933" i="1"/>
  <c r="V2933" i="1"/>
  <c r="U2933" i="1"/>
  <c r="T2933" i="1"/>
  <c r="W2932" i="1"/>
  <c r="V2932" i="1"/>
  <c r="U2932" i="1"/>
  <c r="T2932" i="1"/>
  <c r="W2931" i="1"/>
  <c r="V2931" i="1"/>
  <c r="U2931" i="1"/>
  <c r="T2931" i="1"/>
  <c r="W2930" i="1"/>
  <c r="V2930" i="1"/>
  <c r="U2930" i="1"/>
  <c r="T2930" i="1"/>
  <c r="W2929" i="1"/>
  <c r="V2929" i="1"/>
  <c r="U2929" i="1"/>
  <c r="T2929" i="1"/>
  <c r="W2928" i="1"/>
  <c r="V2928" i="1"/>
  <c r="U2928" i="1"/>
  <c r="T2928" i="1"/>
  <c r="W2927" i="1"/>
  <c r="V2927" i="1"/>
  <c r="U2927" i="1"/>
  <c r="T2927" i="1"/>
  <c r="W2926" i="1"/>
  <c r="V2926" i="1"/>
  <c r="U2926" i="1"/>
  <c r="T2926" i="1"/>
  <c r="W2925" i="1"/>
  <c r="V2925" i="1"/>
  <c r="U2925" i="1"/>
  <c r="T2925" i="1"/>
  <c r="W2924" i="1"/>
  <c r="V2924" i="1"/>
  <c r="U2924" i="1"/>
  <c r="T2924" i="1"/>
  <c r="W2923" i="1"/>
  <c r="V2923" i="1"/>
  <c r="U2923" i="1"/>
  <c r="T2923" i="1"/>
  <c r="W2922" i="1"/>
  <c r="V2922" i="1"/>
  <c r="U2922" i="1"/>
  <c r="T2922" i="1"/>
  <c r="W2921" i="1"/>
  <c r="V2921" i="1"/>
  <c r="U2921" i="1"/>
  <c r="T2921" i="1"/>
  <c r="W2920" i="1"/>
  <c r="V2920" i="1"/>
  <c r="U2920" i="1"/>
  <c r="T2920" i="1"/>
  <c r="W2919" i="1"/>
  <c r="V2919" i="1"/>
  <c r="U2919" i="1"/>
  <c r="T2919" i="1"/>
  <c r="W2918" i="1"/>
  <c r="V2918" i="1"/>
  <c r="U2918" i="1"/>
  <c r="T2918" i="1"/>
  <c r="W2917" i="1"/>
  <c r="V2917" i="1"/>
  <c r="U2917" i="1"/>
  <c r="T2917" i="1"/>
  <c r="W2916" i="1"/>
  <c r="V2916" i="1"/>
  <c r="U2916" i="1"/>
  <c r="T2916" i="1"/>
  <c r="W2915" i="1"/>
  <c r="V2915" i="1"/>
  <c r="U2915" i="1"/>
  <c r="T2915" i="1"/>
  <c r="W2914" i="1"/>
  <c r="V2914" i="1"/>
  <c r="U2914" i="1"/>
  <c r="T2914" i="1"/>
  <c r="W2913" i="1"/>
  <c r="V2913" i="1"/>
  <c r="U2913" i="1"/>
  <c r="T2913" i="1"/>
  <c r="W2912" i="1"/>
  <c r="V2912" i="1"/>
  <c r="U2912" i="1"/>
  <c r="T2912" i="1"/>
  <c r="W2911" i="1"/>
  <c r="V2911" i="1"/>
  <c r="U2911" i="1"/>
  <c r="T2911" i="1"/>
  <c r="W2910" i="1"/>
  <c r="V2910" i="1"/>
  <c r="U2910" i="1"/>
  <c r="T2910" i="1"/>
  <c r="W2909" i="1"/>
  <c r="V2909" i="1"/>
  <c r="U2909" i="1"/>
  <c r="T2909" i="1"/>
  <c r="W2908" i="1"/>
  <c r="V2908" i="1"/>
  <c r="U2908" i="1"/>
  <c r="T2908" i="1"/>
  <c r="W2907" i="1"/>
  <c r="V2907" i="1"/>
  <c r="U2907" i="1"/>
  <c r="T2907" i="1"/>
  <c r="W2906" i="1"/>
  <c r="V2906" i="1"/>
  <c r="U2906" i="1"/>
  <c r="T2906" i="1"/>
  <c r="W2905" i="1"/>
  <c r="V2905" i="1"/>
  <c r="U2905" i="1"/>
  <c r="T2905" i="1"/>
  <c r="W2904" i="1"/>
  <c r="V2904" i="1"/>
  <c r="U2904" i="1"/>
  <c r="T2904" i="1"/>
  <c r="W2903" i="1"/>
  <c r="V2903" i="1"/>
  <c r="U2903" i="1"/>
  <c r="T2903" i="1"/>
  <c r="W2902" i="1"/>
  <c r="V2902" i="1"/>
  <c r="U2902" i="1"/>
  <c r="T2902" i="1"/>
  <c r="W2901" i="1"/>
  <c r="V2901" i="1"/>
  <c r="U2901" i="1"/>
  <c r="T2901" i="1"/>
  <c r="W2900" i="1"/>
  <c r="V2900" i="1"/>
  <c r="U2900" i="1"/>
  <c r="T2900" i="1"/>
  <c r="W2899" i="1"/>
  <c r="V2899" i="1"/>
  <c r="U2899" i="1"/>
  <c r="T2899" i="1"/>
  <c r="W2898" i="1"/>
  <c r="V2898" i="1"/>
  <c r="U2898" i="1"/>
  <c r="T2898" i="1"/>
  <c r="W2897" i="1"/>
  <c r="V2897" i="1"/>
  <c r="U2897" i="1"/>
  <c r="T2897" i="1"/>
  <c r="W2896" i="1"/>
  <c r="V2896" i="1"/>
  <c r="U2896" i="1"/>
  <c r="T2896" i="1"/>
  <c r="W2895" i="1"/>
  <c r="V2895" i="1"/>
  <c r="U2895" i="1"/>
  <c r="T2895" i="1"/>
  <c r="W2894" i="1"/>
  <c r="V2894" i="1"/>
  <c r="U2894" i="1"/>
  <c r="T2894" i="1"/>
  <c r="W2893" i="1"/>
  <c r="V2893" i="1"/>
  <c r="U2893" i="1"/>
  <c r="T2893" i="1"/>
  <c r="W2892" i="1"/>
  <c r="V2892" i="1"/>
  <c r="U2892" i="1"/>
  <c r="T2892" i="1"/>
  <c r="W2891" i="1"/>
  <c r="V2891" i="1"/>
  <c r="U2891" i="1"/>
  <c r="T2891" i="1"/>
  <c r="W2890" i="1"/>
  <c r="V2890" i="1"/>
  <c r="U2890" i="1"/>
  <c r="T2890" i="1"/>
  <c r="W2889" i="1"/>
  <c r="V2889" i="1"/>
  <c r="U2889" i="1"/>
  <c r="T2889" i="1"/>
  <c r="W2888" i="1"/>
  <c r="V2888" i="1"/>
  <c r="U2888" i="1"/>
  <c r="T2888" i="1"/>
  <c r="W2887" i="1"/>
  <c r="V2887" i="1"/>
  <c r="U2887" i="1"/>
  <c r="T2887" i="1"/>
  <c r="W2886" i="1"/>
  <c r="V2886" i="1"/>
  <c r="U2886" i="1"/>
  <c r="T2886" i="1"/>
  <c r="W2885" i="1"/>
  <c r="V2885" i="1"/>
  <c r="U2885" i="1"/>
  <c r="T2885" i="1"/>
  <c r="W2884" i="1"/>
  <c r="V2884" i="1"/>
  <c r="U2884" i="1"/>
  <c r="T2884" i="1"/>
  <c r="W2883" i="1"/>
  <c r="V2883" i="1"/>
  <c r="U2883" i="1"/>
  <c r="T2883" i="1"/>
  <c r="W2882" i="1"/>
  <c r="V2882" i="1"/>
  <c r="U2882" i="1"/>
  <c r="T2882" i="1"/>
  <c r="W2881" i="1"/>
  <c r="V2881" i="1"/>
  <c r="U2881" i="1"/>
  <c r="T2881" i="1"/>
  <c r="W2880" i="1"/>
  <c r="V2880" i="1"/>
  <c r="U2880" i="1"/>
  <c r="T2880" i="1"/>
  <c r="W2879" i="1"/>
  <c r="V2879" i="1"/>
  <c r="U2879" i="1"/>
  <c r="T2879" i="1"/>
  <c r="W2878" i="1"/>
  <c r="V2878" i="1"/>
  <c r="U2878" i="1"/>
  <c r="T2878" i="1"/>
  <c r="W2877" i="1"/>
  <c r="V2877" i="1"/>
  <c r="U2877" i="1"/>
  <c r="T2877" i="1"/>
  <c r="W2876" i="1"/>
  <c r="V2876" i="1"/>
  <c r="U2876" i="1"/>
  <c r="T2876" i="1"/>
  <c r="W2875" i="1"/>
  <c r="V2875" i="1"/>
  <c r="U2875" i="1"/>
  <c r="T2875" i="1"/>
  <c r="W2874" i="1"/>
  <c r="V2874" i="1"/>
  <c r="U2874" i="1"/>
  <c r="T2874" i="1"/>
  <c r="W2873" i="1"/>
  <c r="V2873" i="1"/>
  <c r="U2873" i="1"/>
  <c r="T2873" i="1"/>
  <c r="W2872" i="1"/>
  <c r="V2872" i="1"/>
  <c r="U2872" i="1"/>
  <c r="T2872" i="1"/>
  <c r="W2871" i="1"/>
  <c r="V2871" i="1"/>
  <c r="U2871" i="1"/>
  <c r="T2871" i="1"/>
  <c r="W2870" i="1"/>
  <c r="V2870" i="1"/>
  <c r="U2870" i="1"/>
  <c r="T2870" i="1"/>
  <c r="W2869" i="1"/>
  <c r="V2869" i="1"/>
  <c r="U2869" i="1"/>
  <c r="T2869" i="1"/>
  <c r="W2868" i="1"/>
  <c r="V2868" i="1"/>
  <c r="U2868" i="1"/>
  <c r="T2868" i="1"/>
  <c r="W2867" i="1"/>
  <c r="V2867" i="1"/>
  <c r="U2867" i="1"/>
  <c r="T2867" i="1"/>
  <c r="W2866" i="1"/>
  <c r="V2866" i="1"/>
  <c r="U2866" i="1"/>
  <c r="T2866" i="1"/>
  <c r="W2865" i="1"/>
  <c r="V2865" i="1"/>
  <c r="U2865" i="1"/>
  <c r="T2865" i="1"/>
  <c r="W2864" i="1"/>
  <c r="V2864" i="1"/>
  <c r="U2864" i="1"/>
  <c r="T2864" i="1"/>
  <c r="W2863" i="1"/>
  <c r="V2863" i="1"/>
  <c r="U2863" i="1"/>
  <c r="T2863" i="1"/>
  <c r="W2862" i="1"/>
  <c r="V2862" i="1"/>
  <c r="U2862" i="1"/>
  <c r="T2862" i="1"/>
  <c r="W2861" i="1"/>
  <c r="V2861" i="1"/>
  <c r="U2861" i="1"/>
  <c r="T2861" i="1"/>
  <c r="W2860" i="1"/>
  <c r="V2860" i="1"/>
  <c r="U2860" i="1"/>
  <c r="T2860" i="1"/>
  <c r="W2859" i="1"/>
  <c r="V2859" i="1"/>
  <c r="U2859" i="1"/>
  <c r="T2859" i="1"/>
  <c r="W2858" i="1"/>
  <c r="V2858" i="1"/>
  <c r="U2858" i="1"/>
  <c r="T2858" i="1"/>
  <c r="W2857" i="1"/>
  <c r="V2857" i="1"/>
  <c r="U2857" i="1"/>
  <c r="T2857" i="1"/>
  <c r="W2856" i="1"/>
  <c r="V2856" i="1"/>
  <c r="U2856" i="1"/>
  <c r="T2856" i="1"/>
  <c r="W2855" i="1"/>
  <c r="V2855" i="1"/>
  <c r="U2855" i="1"/>
  <c r="T2855" i="1"/>
  <c r="W2854" i="1"/>
  <c r="V2854" i="1"/>
  <c r="U2854" i="1"/>
  <c r="T2854" i="1"/>
  <c r="W2853" i="1"/>
  <c r="V2853" i="1"/>
  <c r="U2853" i="1"/>
  <c r="T2853" i="1"/>
  <c r="W2852" i="1"/>
  <c r="V2852" i="1"/>
  <c r="U2852" i="1"/>
  <c r="T2852" i="1"/>
  <c r="W2851" i="1"/>
  <c r="V2851" i="1"/>
  <c r="U2851" i="1"/>
  <c r="T2851" i="1"/>
  <c r="W2850" i="1"/>
  <c r="V2850" i="1"/>
  <c r="U2850" i="1"/>
  <c r="T2850" i="1"/>
  <c r="W2849" i="1"/>
  <c r="V2849" i="1"/>
  <c r="U2849" i="1"/>
  <c r="T2849" i="1"/>
  <c r="W2848" i="1"/>
  <c r="V2848" i="1"/>
  <c r="U2848" i="1"/>
  <c r="T2848" i="1"/>
  <c r="W2847" i="1"/>
  <c r="V2847" i="1"/>
  <c r="U2847" i="1"/>
  <c r="T2847" i="1"/>
  <c r="W2846" i="1"/>
  <c r="V2846" i="1"/>
  <c r="U2846" i="1"/>
  <c r="T2846" i="1"/>
  <c r="W2845" i="1"/>
  <c r="V2845" i="1"/>
  <c r="U2845" i="1"/>
  <c r="T2845" i="1"/>
  <c r="W2844" i="1"/>
  <c r="V2844" i="1"/>
  <c r="U2844" i="1"/>
  <c r="T2844" i="1"/>
  <c r="W2843" i="1"/>
  <c r="V2843" i="1"/>
  <c r="U2843" i="1"/>
  <c r="T2843" i="1"/>
  <c r="W2842" i="1"/>
  <c r="V2842" i="1"/>
  <c r="U2842" i="1"/>
  <c r="T2842" i="1"/>
  <c r="W2841" i="1"/>
  <c r="V2841" i="1"/>
  <c r="U2841" i="1"/>
  <c r="T2841" i="1"/>
  <c r="W2840" i="1"/>
  <c r="V2840" i="1"/>
  <c r="U2840" i="1"/>
  <c r="T2840" i="1"/>
  <c r="W2839" i="1"/>
  <c r="V2839" i="1"/>
  <c r="U2839" i="1"/>
  <c r="T2839" i="1"/>
  <c r="W2838" i="1"/>
  <c r="V2838" i="1"/>
  <c r="U2838" i="1"/>
  <c r="T2838" i="1"/>
  <c r="W2837" i="1"/>
  <c r="V2837" i="1"/>
  <c r="U2837" i="1"/>
  <c r="T2837" i="1"/>
  <c r="W2836" i="1"/>
  <c r="V2836" i="1"/>
  <c r="U2836" i="1"/>
  <c r="T2836" i="1"/>
  <c r="W2835" i="1"/>
  <c r="V2835" i="1"/>
  <c r="U2835" i="1"/>
  <c r="T2835" i="1"/>
  <c r="W2834" i="1"/>
  <c r="V2834" i="1"/>
  <c r="U2834" i="1"/>
  <c r="T2834" i="1"/>
  <c r="W2833" i="1"/>
  <c r="V2833" i="1"/>
  <c r="U2833" i="1"/>
  <c r="T2833" i="1"/>
  <c r="W2832" i="1"/>
  <c r="V2832" i="1"/>
  <c r="U2832" i="1"/>
  <c r="T2832" i="1"/>
  <c r="W2831" i="1"/>
  <c r="V2831" i="1"/>
  <c r="U2831" i="1"/>
  <c r="T2831" i="1"/>
  <c r="W2830" i="1"/>
  <c r="V2830" i="1"/>
  <c r="U2830" i="1"/>
  <c r="T2830" i="1"/>
  <c r="W2829" i="1"/>
  <c r="V2829" i="1"/>
  <c r="U2829" i="1"/>
  <c r="T2829" i="1"/>
  <c r="W2828" i="1"/>
  <c r="V2828" i="1"/>
  <c r="U2828" i="1"/>
  <c r="T2828" i="1"/>
  <c r="W2827" i="1"/>
  <c r="V2827" i="1"/>
  <c r="U2827" i="1"/>
  <c r="T2827" i="1"/>
  <c r="W2826" i="1"/>
  <c r="V2826" i="1"/>
  <c r="U2826" i="1"/>
  <c r="T2826" i="1"/>
  <c r="W2825" i="1"/>
  <c r="V2825" i="1"/>
  <c r="U2825" i="1"/>
  <c r="T2825" i="1"/>
  <c r="W2824" i="1"/>
  <c r="V2824" i="1"/>
  <c r="U2824" i="1"/>
  <c r="T2824" i="1"/>
  <c r="W2823" i="1"/>
  <c r="V2823" i="1"/>
  <c r="U2823" i="1"/>
  <c r="T2823" i="1"/>
  <c r="W2822" i="1"/>
  <c r="V2822" i="1"/>
  <c r="U2822" i="1"/>
  <c r="T2822" i="1"/>
  <c r="W2821" i="1"/>
  <c r="V2821" i="1"/>
  <c r="U2821" i="1"/>
  <c r="T2821" i="1"/>
  <c r="W2820" i="1"/>
  <c r="V2820" i="1"/>
  <c r="U2820" i="1"/>
  <c r="T2820" i="1"/>
  <c r="W2819" i="1"/>
  <c r="V2819" i="1"/>
  <c r="U2819" i="1"/>
  <c r="T2819" i="1"/>
  <c r="W2818" i="1"/>
  <c r="V2818" i="1"/>
  <c r="U2818" i="1"/>
  <c r="T2818" i="1"/>
  <c r="W2817" i="1"/>
  <c r="V2817" i="1"/>
  <c r="U2817" i="1"/>
  <c r="T2817" i="1"/>
  <c r="W2816" i="1"/>
  <c r="V2816" i="1"/>
  <c r="U2816" i="1"/>
  <c r="T2816" i="1"/>
  <c r="W2815" i="1"/>
  <c r="V2815" i="1"/>
  <c r="U2815" i="1"/>
  <c r="T2815" i="1"/>
  <c r="W2814" i="1"/>
  <c r="V2814" i="1"/>
  <c r="U2814" i="1"/>
  <c r="T2814" i="1"/>
  <c r="W2813" i="1"/>
  <c r="V2813" i="1"/>
  <c r="U2813" i="1"/>
  <c r="T2813" i="1"/>
  <c r="W2812" i="1"/>
  <c r="V2812" i="1"/>
  <c r="U2812" i="1"/>
  <c r="T2812" i="1"/>
  <c r="W2811" i="1"/>
  <c r="V2811" i="1"/>
  <c r="U2811" i="1"/>
  <c r="T2811" i="1"/>
  <c r="W2810" i="1"/>
  <c r="V2810" i="1"/>
  <c r="U2810" i="1"/>
  <c r="T2810" i="1"/>
  <c r="W2809" i="1"/>
  <c r="V2809" i="1"/>
  <c r="U2809" i="1"/>
  <c r="T2809" i="1"/>
  <c r="W2808" i="1"/>
  <c r="V2808" i="1"/>
  <c r="U2808" i="1"/>
  <c r="T2808" i="1"/>
  <c r="W2807" i="1"/>
  <c r="V2807" i="1"/>
  <c r="U2807" i="1"/>
  <c r="T2807" i="1"/>
  <c r="W2806" i="1"/>
  <c r="V2806" i="1"/>
  <c r="U2806" i="1"/>
  <c r="T2806" i="1"/>
  <c r="W2805" i="1"/>
  <c r="V2805" i="1"/>
  <c r="U2805" i="1"/>
  <c r="T2805" i="1"/>
  <c r="W2804" i="1"/>
  <c r="V2804" i="1"/>
  <c r="U2804" i="1"/>
  <c r="T2804" i="1"/>
  <c r="W2803" i="1"/>
  <c r="V2803" i="1"/>
  <c r="U2803" i="1"/>
  <c r="T2803" i="1"/>
  <c r="W2802" i="1"/>
  <c r="V2802" i="1"/>
  <c r="U2802" i="1"/>
  <c r="T2802" i="1"/>
  <c r="W2801" i="1"/>
  <c r="V2801" i="1"/>
  <c r="U2801" i="1"/>
  <c r="T2801" i="1"/>
  <c r="W2800" i="1"/>
  <c r="V2800" i="1"/>
  <c r="U2800" i="1"/>
  <c r="T2800" i="1"/>
  <c r="W2799" i="1"/>
  <c r="V2799" i="1"/>
  <c r="U2799" i="1"/>
  <c r="T2799" i="1"/>
  <c r="W2798" i="1"/>
  <c r="V2798" i="1"/>
  <c r="U2798" i="1"/>
  <c r="T2798" i="1"/>
  <c r="W2797" i="1"/>
  <c r="V2797" i="1"/>
  <c r="U2797" i="1"/>
  <c r="T2797" i="1"/>
  <c r="W2796" i="1"/>
  <c r="V2796" i="1"/>
  <c r="U2796" i="1"/>
  <c r="T2796" i="1"/>
  <c r="W2795" i="1"/>
  <c r="V2795" i="1"/>
  <c r="U2795" i="1"/>
  <c r="T2795" i="1"/>
  <c r="W2794" i="1"/>
  <c r="V2794" i="1"/>
  <c r="U2794" i="1"/>
  <c r="T2794" i="1"/>
  <c r="W2793" i="1"/>
  <c r="V2793" i="1"/>
  <c r="U2793" i="1"/>
  <c r="T2793" i="1"/>
  <c r="W2792" i="1"/>
  <c r="V2792" i="1"/>
  <c r="U2792" i="1"/>
  <c r="T2792" i="1"/>
  <c r="W2791" i="1"/>
  <c r="V2791" i="1"/>
  <c r="U2791" i="1"/>
  <c r="T2791" i="1"/>
  <c r="W2790" i="1"/>
  <c r="V2790" i="1"/>
  <c r="U2790" i="1"/>
  <c r="T2790" i="1"/>
  <c r="W2789" i="1"/>
  <c r="V2789" i="1"/>
  <c r="U2789" i="1"/>
  <c r="T2789" i="1"/>
  <c r="W2788" i="1"/>
  <c r="V2788" i="1"/>
  <c r="U2788" i="1"/>
  <c r="T2788" i="1"/>
  <c r="W2787" i="1"/>
  <c r="V2787" i="1"/>
  <c r="U2787" i="1"/>
  <c r="T2787" i="1"/>
  <c r="W2786" i="1"/>
  <c r="V2786" i="1"/>
  <c r="U2786" i="1"/>
  <c r="T2786" i="1"/>
  <c r="W2785" i="1"/>
  <c r="V2785" i="1"/>
  <c r="U2785" i="1"/>
  <c r="T2785" i="1"/>
  <c r="W2784" i="1"/>
  <c r="V2784" i="1"/>
  <c r="U2784" i="1"/>
  <c r="T2784" i="1"/>
  <c r="W2783" i="1"/>
  <c r="V2783" i="1"/>
  <c r="U2783" i="1"/>
  <c r="T2783" i="1"/>
  <c r="W2782" i="1"/>
  <c r="V2782" i="1"/>
  <c r="U2782" i="1"/>
  <c r="T2782" i="1"/>
  <c r="W2781" i="1"/>
  <c r="V2781" i="1"/>
  <c r="U2781" i="1"/>
  <c r="T2781" i="1"/>
  <c r="W2780" i="1"/>
  <c r="V2780" i="1"/>
  <c r="U2780" i="1"/>
  <c r="T2780" i="1"/>
  <c r="W2779" i="1"/>
  <c r="V2779" i="1"/>
  <c r="U2779" i="1"/>
  <c r="T2779" i="1"/>
  <c r="W2778" i="1"/>
  <c r="V2778" i="1"/>
  <c r="U2778" i="1"/>
  <c r="T2778" i="1"/>
  <c r="W2777" i="1"/>
  <c r="V2777" i="1"/>
  <c r="U2777" i="1"/>
  <c r="T2777" i="1"/>
  <c r="W2776" i="1"/>
  <c r="V2776" i="1"/>
  <c r="U2776" i="1"/>
  <c r="T2776" i="1"/>
  <c r="W2775" i="1"/>
  <c r="V2775" i="1"/>
  <c r="U2775" i="1"/>
  <c r="T2775" i="1"/>
  <c r="W2774" i="1"/>
  <c r="V2774" i="1"/>
  <c r="U2774" i="1"/>
  <c r="T2774" i="1"/>
  <c r="W2773" i="1"/>
  <c r="V2773" i="1"/>
  <c r="U2773" i="1"/>
  <c r="T2773" i="1"/>
  <c r="W2772" i="1"/>
  <c r="V2772" i="1"/>
  <c r="U2772" i="1"/>
  <c r="T2772" i="1"/>
  <c r="W2771" i="1"/>
  <c r="V2771" i="1"/>
  <c r="U2771" i="1"/>
  <c r="T2771" i="1"/>
  <c r="W2770" i="1"/>
  <c r="V2770" i="1"/>
  <c r="U2770" i="1"/>
  <c r="T2770" i="1"/>
  <c r="W2769" i="1"/>
  <c r="V2769" i="1"/>
  <c r="U2769" i="1"/>
  <c r="T2769" i="1"/>
  <c r="W2768" i="1"/>
  <c r="V2768" i="1"/>
  <c r="U2768" i="1"/>
  <c r="T2768" i="1"/>
  <c r="W2767" i="1"/>
  <c r="V2767" i="1"/>
  <c r="U2767" i="1"/>
  <c r="T2767" i="1"/>
  <c r="W2766" i="1"/>
  <c r="V2766" i="1"/>
  <c r="U2766" i="1"/>
  <c r="T2766" i="1"/>
  <c r="W2765" i="1"/>
  <c r="V2765" i="1"/>
  <c r="U2765" i="1"/>
  <c r="T2765" i="1"/>
  <c r="W2764" i="1"/>
  <c r="V2764" i="1"/>
  <c r="U2764" i="1"/>
  <c r="T2764" i="1"/>
  <c r="W2763" i="1"/>
  <c r="V2763" i="1"/>
  <c r="U2763" i="1"/>
  <c r="T2763" i="1"/>
  <c r="W2762" i="1"/>
  <c r="V2762" i="1"/>
  <c r="U2762" i="1"/>
  <c r="T2762" i="1"/>
  <c r="W2761" i="1"/>
  <c r="V2761" i="1"/>
  <c r="U2761" i="1"/>
  <c r="T2761" i="1"/>
  <c r="W2760" i="1"/>
  <c r="V2760" i="1"/>
  <c r="U2760" i="1"/>
  <c r="T2760" i="1"/>
  <c r="W2759" i="1"/>
  <c r="V2759" i="1"/>
  <c r="U2759" i="1"/>
  <c r="T2759" i="1"/>
  <c r="W2758" i="1"/>
  <c r="V2758" i="1"/>
  <c r="U2758" i="1"/>
  <c r="T2758" i="1"/>
  <c r="W2757" i="1"/>
  <c r="V2757" i="1"/>
  <c r="U2757" i="1"/>
  <c r="T2757" i="1"/>
  <c r="W2756" i="1"/>
  <c r="V2756" i="1"/>
  <c r="U2756" i="1"/>
  <c r="T2756" i="1"/>
  <c r="W2755" i="1"/>
  <c r="V2755" i="1"/>
  <c r="U2755" i="1"/>
  <c r="T2755" i="1"/>
  <c r="W2754" i="1"/>
  <c r="V2754" i="1"/>
  <c r="U2754" i="1"/>
  <c r="T2754" i="1"/>
  <c r="W2753" i="1"/>
  <c r="V2753" i="1"/>
  <c r="U2753" i="1"/>
  <c r="T2753" i="1"/>
  <c r="W2752" i="1"/>
  <c r="V2752" i="1"/>
  <c r="U2752" i="1"/>
  <c r="T2752" i="1"/>
  <c r="W2751" i="1"/>
  <c r="V2751" i="1"/>
  <c r="U2751" i="1"/>
  <c r="T2751" i="1"/>
  <c r="W2750" i="1"/>
  <c r="V2750" i="1"/>
  <c r="U2750" i="1"/>
  <c r="T2750" i="1"/>
  <c r="W2749" i="1"/>
  <c r="V2749" i="1"/>
  <c r="U2749" i="1"/>
  <c r="T2749" i="1"/>
  <c r="W2748" i="1"/>
  <c r="V2748" i="1"/>
  <c r="U2748" i="1"/>
  <c r="T2748" i="1"/>
  <c r="W2747" i="1"/>
  <c r="V2747" i="1"/>
  <c r="U2747" i="1"/>
  <c r="T2747" i="1"/>
  <c r="W2746" i="1"/>
  <c r="V2746" i="1"/>
  <c r="U2746" i="1"/>
  <c r="T2746" i="1"/>
  <c r="W2745" i="1"/>
  <c r="V2745" i="1"/>
  <c r="U2745" i="1"/>
  <c r="T2745" i="1"/>
  <c r="W2744" i="1"/>
  <c r="V2744" i="1"/>
  <c r="U2744" i="1"/>
  <c r="T2744" i="1"/>
  <c r="W2743" i="1"/>
  <c r="V2743" i="1"/>
  <c r="U2743" i="1"/>
  <c r="T2743" i="1"/>
  <c r="W2742" i="1"/>
  <c r="V2742" i="1"/>
  <c r="U2742" i="1"/>
  <c r="T2742" i="1"/>
  <c r="W2741" i="1"/>
  <c r="V2741" i="1"/>
  <c r="U2741" i="1"/>
  <c r="T2741" i="1"/>
  <c r="W2740" i="1"/>
  <c r="V2740" i="1"/>
  <c r="U2740" i="1"/>
  <c r="T2740" i="1"/>
  <c r="W2739" i="1"/>
  <c r="V2739" i="1"/>
  <c r="U2739" i="1"/>
  <c r="T2739" i="1"/>
  <c r="W2738" i="1"/>
  <c r="V2738" i="1"/>
  <c r="U2738" i="1"/>
  <c r="T2738" i="1"/>
  <c r="W2737" i="1"/>
  <c r="V2737" i="1"/>
  <c r="U2737" i="1"/>
  <c r="T2737" i="1"/>
  <c r="W2736" i="1"/>
  <c r="V2736" i="1"/>
  <c r="U2736" i="1"/>
  <c r="T2736" i="1"/>
  <c r="W2735" i="1"/>
  <c r="V2735" i="1"/>
  <c r="U2735" i="1"/>
  <c r="T2735" i="1"/>
  <c r="W2734" i="1"/>
  <c r="V2734" i="1"/>
  <c r="U2734" i="1"/>
  <c r="T2734" i="1"/>
  <c r="W2733" i="1"/>
  <c r="V2733" i="1"/>
  <c r="U2733" i="1"/>
  <c r="T2733" i="1"/>
  <c r="W2732" i="1"/>
  <c r="V2732" i="1"/>
  <c r="U2732" i="1"/>
  <c r="T2732" i="1"/>
  <c r="W2731" i="1"/>
  <c r="V2731" i="1"/>
  <c r="U2731" i="1"/>
  <c r="T2731" i="1"/>
  <c r="W2730" i="1"/>
  <c r="V2730" i="1"/>
  <c r="U2730" i="1"/>
  <c r="T2730" i="1"/>
  <c r="W2729" i="1"/>
  <c r="V2729" i="1"/>
  <c r="U2729" i="1"/>
  <c r="T2729" i="1"/>
  <c r="W2728" i="1"/>
  <c r="V2728" i="1"/>
  <c r="U2728" i="1"/>
  <c r="T2728" i="1"/>
  <c r="W2727" i="1"/>
  <c r="V2727" i="1"/>
  <c r="U2727" i="1"/>
  <c r="T2727" i="1"/>
  <c r="W2726" i="1"/>
  <c r="V2726" i="1"/>
  <c r="U2726" i="1"/>
  <c r="T2726" i="1"/>
  <c r="W2725" i="1"/>
  <c r="V2725" i="1"/>
  <c r="U2725" i="1"/>
  <c r="T2725" i="1"/>
  <c r="W2724" i="1"/>
  <c r="V2724" i="1"/>
  <c r="U2724" i="1"/>
  <c r="T2724" i="1"/>
  <c r="W2723" i="1"/>
  <c r="V2723" i="1"/>
  <c r="U2723" i="1"/>
  <c r="T2723" i="1"/>
  <c r="W2722" i="1"/>
  <c r="V2722" i="1"/>
  <c r="U2722" i="1"/>
  <c r="T2722" i="1"/>
  <c r="W2721" i="1"/>
  <c r="V2721" i="1"/>
  <c r="U2721" i="1"/>
  <c r="T2721" i="1"/>
  <c r="W2720" i="1"/>
  <c r="V2720" i="1"/>
  <c r="U2720" i="1"/>
  <c r="T2720" i="1"/>
  <c r="W2719" i="1"/>
  <c r="V2719" i="1"/>
  <c r="U2719" i="1"/>
  <c r="T2719" i="1"/>
  <c r="W2718" i="1"/>
  <c r="V2718" i="1"/>
  <c r="U2718" i="1"/>
  <c r="T2718" i="1"/>
  <c r="W2717" i="1"/>
  <c r="V2717" i="1"/>
  <c r="U2717" i="1"/>
  <c r="T2717" i="1"/>
  <c r="W2716" i="1"/>
  <c r="V2716" i="1"/>
  <c r="U2716" i="1"/>
  <c r="T2716" i="1"/>
  <c r="W2715" i="1"/>
  <c r="V2715" i="1"/>
  <c r="U2715" i="1"/>
  <c r="T2715" i="1"/>
  <c r="W2714" i="1"/>
  <c r="V2714" i="1"/>
  <c r="U2714" i="1"/>
  <c r="T2714" i="1"/>
  <c r="W2713" i="1"/>
  <c r="V2713" i="1"/>
  <c r="U2713" i="1"/>
  <c r="T2713" i="1"/>
  <c r="W2712" i="1"/>
  <c r="V2712" i="1"/>
  <c r="U2712" i="1"/>
  <c r="T2712" i="1"/>
  <c r="W2711" i="1"/>
  <c r="V2711" i="1"/>
  <c r="U2711" i="1"/>
  <c r="T2711" i="1"/>
  <c r="W2710" i="1"/>
  <c r="V2710" i="1"/>
  <c r="U2710" i="1"/>
  <c r="T2710" i="1"/>
  <c r="W2709" i="1"/>
  <c r="V2709" i="1"/>
  <c r="U2709" i="1"/>
  <c r="T2709" i="1"/>
  <c r="W2708" i="1"/>
  <c r="V2708" i="1"/>
  <c r="U2708" i="1"/>
  <c r="T2708" i="1"/>
  <c r="W2707" i="1"/>
  <c r="V2707" i="1"/>
  <c r="U2707" i="1"/>
  <c r="T2707" i="1"/>
  <c r="W2706" i="1"/>
  <c r="V2706" i="1"/>
  <c r="U2706" i="1"/>
  <c r="T2706" i="1"/>
  <c r="W2705" i="1"/>
  <c r="V2705" i="1"/>
  <c r="U2705" i="1"/>
  <c r="T2705" i="1"/>
  <c r="W2704" i="1"/>
  <c r="V2704" i="1"/>
  <c r="U2704" i="1"/>
  <c r="T2704" i="1"/>
  <c r="W2703" i="1"/>
  <c r="V2703" i="1"/>
  <c r="U2703" i="1"/>
  <c r="T2703" i="1"/>
  <c r="W2702" i="1"/>
  <c r="V2702" i="1"/>
  <c r="U2702" i="1"/>
  <c r="T2702" i="1"/>
  <c r="W2701" i="1"/>
  <c r="V2701" i="1"/>
  <c r="U2701" i="1"/>
  <c r="T2701" i="1"/>
  <c r="W2700" i="1"/>
  <c r="V2700" i="1"/>
  <c r="U2700" i="1"/>
  <c r="T2700" i="1"/>
  <c r="W2699" i="1"/>
  <c r="V2699" i="1"/>
  <c r="U2699" i="1"/>
  <c r="T2699" i="1"/>
  <c r="W2698" i="1"/>
  <c r="V2698" i="1"/>
  <c r="U2698" i="1"/>
  <c r="T2698" i="1"/>
  <c r="W2697" i="1"/>
  <c r="V2697" i="1"/>
  <c r="U2697" i="1"/>
  <c r="T2697" i="1"/>
  <c r="W2696" i="1"/>
  <c r="V2696" i="1"/>
  <c r="U2696" i="1"/>
  <c r="T2696" i="1"/>
  <c r="W2695" i="1"/>
  <c r="V2695" i="1"/>
  <c r="U2695" i="1"/>
  <c r="T2695" i="1"/>
  <c r="W2694" i="1"/>
  <c r="V2694" i="1"/>
  <c r="U2694" i="1"/>
  <c r="T2694" i="1"/>
  <c r="W2693" i="1"/>
  <c r="V2693" i="1"/>
  <c r="U2693" i="1"/>
  <c r="T2693" i="1"/>
  <c r="W2692" i="1"/>
  <c r="V2692" i="1"/>
  <c r="U2692" i="1"/>
  <c r="T2692" i="1"/>
  <c r="W2691" i="1"/>
  <c r="V2691" i="1"/>
  <c r="U2691" i="1"/>
  <c r="T2691" i="1"/>
  <c r="W2690" i="1"/>
  <c r="V2690" i="1"/>
  <c r="U2690" i="1"/>
  <c r="T2690" i="1"/>
  <c r="W2689" i="1"/>
  <c r="V2689" i="1"/>
  <c r="U2689" i="1"/>
  <c r="T2689" i="1"/>
  <c r="W2688" i="1"/>
  <c r="V2688" i="1"/>
  <c r="U2688" i="1"/>
  <c r="T2688" i="1"/>
  <c r="W2687" i="1"/>
  <c r="V2687" i="1"/>
  <c r="U2687" i="1"/>
  <c r="T2687" i="1"/>
  <c r="W2686" i="1"/>
  <c r="V2686" i="1"/>
  <c r="U2686" i="1"/>
  <c r="T2686" i="1"/>
  <c r="W2685" i="1"/>
  <c r="V2685" i="1"/>
  <c r="U2685" i="1"/>
  <c r="T2685" i="1"/>
  <c r="W2684" i="1"/>
  <c r="V2684" i="1"/>
  <c r="U2684" i="1"/>
  <c r="T2684" i="1"/>
  <c r="W2683" i="1"/>
  <c r="V2683" i="1"/>
  <c r="U2683" i="1"/>
  <c r="T2683" i="1"/>
  <c r="W2682" i="1"/>
  <c r="V2682" i="1"/>
  <c r="U2682" i="1"/>
  <c r="T2682" i="1"/>
  <c r="W2681" i="1"/>
  <c r="V2681" i="1"/>
  <c r="U2681" i="1"/>
  <c r="T2681" i="1"/>
  <c r="W2680" i="1"/>
  <c r="V2680" i="1"/>
  <c r="U2680" i="1"/>
  <c r="T2680" i="1"/>
  <c r="W2679" i="1"/>
  <c r="V2679" i="1"/>
  <c r="U2679" i="1"/>
  <c r="T2679" i="1"/>
  <c r="W2678" i="1"/>
  <c r="V2678" i="1"/>
  <c r="U2678" i="1"/>
  <c r="T2678" i="1"/>
  <c r="W2677" i="1"/>
  <c r="V2677" i="1"/>
  <c r="U2677" i="1"/>
  <c r="T2677" i="1"/>
  <c r="W2676" i="1"/>
  <c r="V2676" i="1"/>
  <c r="U2676" i="1"/>
  <c r="T2676" i="1"/>
  <c r="W2675" i="1"/>
  <c r="V2675" i="1"/>
  <c r="U2675" i="1"/>
  <c r="T2675" i="1"/>
  <c r="W2674" i="1"/>
  <c r="V2674" i="1"/>
  <c r="U2674" i="1"/>
  <c r="T2674" i="1"/>
  <c r="W2673" i="1"/>
  <c r="V2673" i="1"/>
  <c r="U2673" i="1"/>
  <c r="T2673" i="1"/>
  <c r="W2672" i="1"/>
  <c r="V2672" i="1"/>
  <c r="U2672" i="1"/>
  <c r="T2672" i="1"/>
  <c r="W2671" i="1"/>
  <c r="V2671" i="1"/>
  <c r="U2671" i="1"/>
  <c r="T2671" i="1"/>
  <c r="W2670" i="1"/>
  <c r="V2670" i="1"/>
  <c r="U2670" i="1"/>
  <c r="T2670" i="1"/>
  <c r="W2669" i="1"/>
  <c r="V2669" i="1"/>
  <c r="U2669" i="1"/>
  <c r="T2669" i="1"/>
  <c r="W2668" i="1"/>
  <c r="V2668" i="1"/>
  <c r="U2668" i="1"/>
  <c r="T2668" i="1"/>
  <c r="W2667" i="1"/>
  <c r="V2667" i="1"/>
  <c r="U2667" i="1"/>
  <c r="T2667" i="1"/>
  <c r="W2666" i="1"/>
  <c r="V2666" i="1"/>
  <c r="U2666" i="1"/>
  <c r="T2666" i="1"/>
  <c r="W2665" i="1"/>
  <c r="V2665" i="1"/>
  <c r="U2665" i="1"/>
  <c r="T2665" i="1"/>
  <c r="W2664" i="1"/>
  <c r="V2664" i="1"/>
  <c r="U2664" i="1"/>
  <c r="T2664" i="1"/>
  <c r="W2663" i="1"/>
  <c r="V2663" i="1"/>
  <c r="U2663" i="1"/>
  <c r="T2663" i="1"/>
  <c r="W2662" i="1"/>
  <c r="V2662" i="1"/>
  <c r="U2662" i="1"/>
  <c r="T2662" i="1"/>
  <c r="W2661" i="1"/>
  <c r="V2661" i="1"/>
  <c r="U2661" i="1"/>
  <c r="T2661" i="1"/>
  <c r="W2660" i="1"/>
  <c r="V2660" i="1"/>
  <c r="U2660" i="1"/>
  <c r="T2660" i="1"/>
  <c r="W2659" i="1"/>
  <c r="V2659" i="1"/>
  <c r="U2659" i="1"/>
  <c r="T2659" i="1"/>
  <c r="W2658" i="1"/>
  <c r="V2658" i="1"/>
  <c r="U2658" i="1"/>
  <c r="T2658" i="1"/>
  <c r="W2657" i="1"/>
  <c r="V2657" i="1"/>
  <c r="U2657" i="1"/>
  <c r="T2657" i="1"/>
  <c r="W2656" i="1"/>
  <c r="V2656" i="1"/>
  <c r="U2656" i="1"/>
  <c r="T2656" i="1"/>
  <c r="W2655" i="1"/>
  <c r="V2655" i="1"/>
  <c r="U2655" i="1"/>
  <c r="T2655" i="1"/>
  <c r="W2654" i="1"/>
  <c r="V2654" i="1"/>
  <c r="U2654" i="1"/>
  <c r="T2654" i="1"/>
  <c r="W2653" i="1"/>
  <c r="V2653" i="1"/>
  <c r="U2653" i="1"/>
  <c r="T2653" i="1"/>
  <c r="W2652" i="1"/>
  <c r="V2652" i="1"/>
  <c r="U2652" i="1"/>
  <c r="T2652" i="1"/>
  <c r="W2651" i="1"/>
  <c r="V2651" i="1"/>
  <c r="U2651" i="1"/>
  <c r="T2651" i="1"/>
  <c r="W2650" i="1"/>
  <c r="V2650" i="1"/>
  <c r="U2650" i="1"/>
  <c r="T2650" i="1"/>
  <c r="W2649" i="1"/>
  <c r="V2649" i="1"/>
  <c r="U2649" i="1"/>
  <c r="T2649" i="1"/>
  <c r="W2648" i="1"/>
  <c r="V2648" i="1"/>
  <c r="U2648" i="1"/>
  <c r="T2648" i="1"/>
  <c r="W2647" i="1"/>
  <c r="V2647" i="1"/>
  <c r="U2647" i="1"/>
  <c r="T2647" i="1"/>
  <c r="W2646" i="1"/>
  <c r="V2646" i="1"/>
  <c r="U2646" i="1"/>
  <c r="T2646" i="1"/>
  <c r="W2645" i="1"/>
  <c r="V2645" i="1"/>
  <c r="U2645" i="1"/>
  <c r="T2645" i="1"/>
  <c r="W2644" i="1"/>
  <c r="V2644" i="1"/>
  <c r="U2644" i="1"/>
  <c r="T2644" i="1"/>
  <c r="W2643" i="1"/>
  <c r="V2643" i="1"/>
  <c r="U2643" i="1"/>
  <c r="T2643" i="1"/>
  <c r="W2642" i="1"/>
  <c r="V2642" i="1"/>
  <c r="U2642" i="1"/>
  <c r="T2642" i="1"/>
  <c r="W2641" i="1"/>
  <c r="V2641" i="1"/>
  <c r="U2641" i="1"/>
  <c r="T2641" i="1"/>
  <c r="W2640" i="1"/>
  <c r="V2640" i="1"/>
  <c r="U2640" i="1"/>
  <c r="T2640" i="1"/>
  <c r="W2639" i="1"/>
  <c r="V2639" i="1"/>
  <c r="U2639" i="1"/>
  <c r="T2639" i="1"/>
  <c r="W2638" i="1"/>
  <c r="V2638" i="1"/>
  <c r="U2638" i="1"/>
  <c r="T2638" i="1"/>
  <c r="W2637" i="1"/>
  <c r="V2637" i="1"/>
  <c r="U2637" i="1"/>
  <c r="T2637" i="1"/>
  <c r="W2636" i="1"/>
  <c r="V2636" i="1"/>
  <c r="U2636" i="1"/>
  <c r="T2636" i="1"/>
  <c r="W2635" i="1"/>
  <c r="V2635" i="1"/>
  <c r="U2635" i="1"/>
  <c r="T2635" i="1"/>
  <c r="W2634" i="1"/>
  <c r="V2634" i="1"/>
  <c r="U2634" i="1"/>
  <c r="T2634" i="1"/>
  <c r="W2633" i="1"/>
  <c r="V2633" i="1"/>
  <c r="U2633" i="1"/>
  <c r="T2633" i="1"/>
  <c r="W2632" i="1"/>
  <c r="V2632" i="1"/>
  <c r="U2632" i="1"/>
  <c r="T2632" i="1"/>
  <c r="W2631" i="1"/>
  <c r="V2631" i="1"/>
  <c r="U2631" i="1"/>
  <c r="T2631" i="1"/>
  <c r="W2630" i="1"/>
  <c r="V2630" i="1"/>
  <c r="U2630" i="1"/>
  <c r="T2630" i="1"/>
  <c r="W2629" i="1"/>
  <c r="V2629" i="1"/>
  <c r="U2629" i="1"/>
  <c r="T2629" i="1"/>
  <c r="W2628" i="1"/>
  <c r="V2628" i="1"/>
  <c r="U2628" i="1"/>
  <c r="T2628" i="1"/>
  <c r="W2627" i="1"/>
  <c r="V2627" i="1"/>
  <c r="U2627" i="1"/>
  <c r="T2627" i="1"/>
  <c r="W2626" i="1"/>
  <c r="V2626" i="1"/>
  <c r="U2626" i="1"/>
  <c r="T2626" i="1"/>
  <c r="W2625" i="1"/>
  <c r="V2625" i="1"/>
  <c r="U2625" i="1"/>
  <c r="T2625" i="1"/>
  <c r="W2624" i="1"/>
  <c r="V2624" i="1"/>
  <c r="U2624" i="1"/>
  <c r="T2624" i="1"/>
  <c r="W2623" i="1"/>
  <c r="V2623" i="1"/>
  <c r="U2623" i="1"/>
  <c r="T2623" i="1"/>
  <c r="W2622" i="1"/>
  <c r="V2622" i="1"/>
  <c r="U2622" i="1"/>
  <c r="T2622" i="1"/>
  <c r="W2621" i="1"/>
  <c r="V2621" i="1"/>
  <c r="U2621" i="1"/>
  <c r="T2621" i="1"/>
  <c r="W2620" i="1"/>
  <c r="V2620" i="1"/>
  <c r="U2620" i="1"/>
  <c r="T2620" i="1"/>
  <c r="W2619" i="1"/>
  <c r="V2619" i="1"/>
  <c r="U2619" i="1"/>
  <c r="T2619" i="1"/>
  <c r="W2618" i="1"/>
  <c r="V2618" i="1"/>
  <c r="U2618" i="1"/>
  <c r="T2618" i="1"/>
  <c r="W2617" i="1"/>
  <c r="V2617" i="1"/>
  <c r="U2617" i="1"/>
  <c r="T2617" i="1"/>
  <c r="W2616" i="1"/>
  <c r="V2616" i="1"/>
  <c r="U2616" i="1"/>
  <c r="T2616" i="1"/>
  <c r="W2615" i="1"/>
  <c r="V2615" i="1"/>
  <c r="U2615" i="1"/>
  <c r="T2615" i="1"/>
  <c r="W2614" i="1"/>
  <c r="V2614" i="1"/>
  <c r="U2614" i="1"/>
  <c r="T2614" i="1"/>
  <c r="W2613" i="1"/>
  <c r="V2613" i="1"/>
  <c r="U2613" i="1"/>
  <c r="T2613" i="1"/>
  <c r="W2612" i="1"/>
  <c r="V2612" i="1"/>
  <c r="U2612" i="1"/>
  <c r="T2612" i="1"/>
  <c r="W2611" i="1"/>
  <c r="V2611" i="1"/>
  <c r="U2611" i="1"/>
  <c r="T2611" i="1"/>
  <c r="W2610" i="1"/>
  <c r="V2610" i="1"/>
  <c r="U2610" i="1"/>
  <c r="T2610" i="1"/>
  <c r="W2609" i="1"/>
  <c r="V2609" i="1"/>
  <c r="U2609" i="1"/>
  <c r="T2609" i="1"/>
  <c r="W2608" i="1"/>
  <c r="V2608" i="1"/>
  <c r="U2608" i="1"/>
  <c r="T2608" i="1"/>
  <c r="W2607" i="1"/>
  <c r="V2607" i="1"/>
  <c r="U2607" i="1"/>
  <c r="T2607" i="1"/>
  <c r="W2606" i="1"/>
  <c r="V2606" i="1"/>
  <c r="U2606" i="1"/>
  <c r="T2606" i="1"/>
  <c r="W2605" i="1"/>
  <c r="V2605" i="1"/>
  <c r="U2605" i="1"/>
  <c r="T2605" i="1"/>
  <c r="W2604" i="1"/>
  <c r="V2604" i="1"/>
  <c r="U2604" i="1"/>
  <c r="T2604" i="1"/>
  <c r="W2603" i="1"/>
  <c r="V2603" i="1"/>
  <c r="U2603" i="1"/>
  <c r="T2603" i="1"/>
  <c r="W2602" i="1"/>
  <c r="V2602" i="1"/>
  <c r="U2602" i="1"/>
  <c r="T2602" i="1"/>
  <c r="W2601" i="1"/>
  <c r="V2601" i="1"/>
  <c r="U2601" i="1"/>
  <c r="T2601" i="1"/>
  <c r="W2600" i="1"/>
  <c r="V2600" i="1"/>
  <c r="U2600" i="1"/>
  <c r="T2600" i="1"/>
  <c r="W2599" i="1"/>
  <c r="V2599" i="1"/>
  <c r="U2599" i="1"/>
  <c r="T2599" i="1"/>
  <c r="W2598" i="1"/>
  <c r="V2598" i="1"/>
  <c r="U2598" i="1"/>
  <c r="T2598" i="1"/>
  <c r="W2597" i="1"/>
  <c r="V2597" i="1"/>
  <c r="U2597" i="1"/>
  <c r="T2597" i="1"/>
  <c r="W2596" i="1"/>
  <c r="V2596" i="1"/>
  <c r="U2596" i="1"/>
  <c r="T2596" i="1"/>
  <c r="W2595" i="1"/>
  <c r="V2595" i="1"/>
  <c r="U2595" i="1"/>
  <c r="T2595" i="1"/>
  <c r="W2594" i="1"/>
  <c r="V2594" i="1"/>
  <c r="U2594" i="1"/>
  <c r="T2594" i="1"/>
  <c r="W2593" i="1"/>
  <c r="V2593" i="1"/>
  <c r="U2593" i="1"/>
  <c r="T2593" i="1"/>
  <c r="W2592" i="1"/>
  <c r="V2592" i="1"/>
  <c r="U2592" i="1"/>
  <c r="T2592" i="1"/>
  <c r="W2591" i="1"/>
  <c r="V2591" i="1"/>
  <c r="U2591" i="1"/>
  <c r="T2591" i="1"/>
  <c r="W2590" i="1"/>
  <c r="V2590" i="1"/>
  <c r="U2590" i="1"/>
  <c r="T2590" i="1"/>
  <c r="W2589" i="1"/>
  <c r="V2589" i="1"/>
  <c r="U2589" i="1"/>
  <c r="T2589" i="1"/>
  <c r="W2588" i="1"/>
  <c r="V2588" i="1"/>
  <c r="U2588" i="1"/>
  <c r="T2588" i="1"/>
  <c r="W2587" i="1"/>
  <c r="V2587" i="1"/>
  <c r="U2587" i="1"/>
  <c r="T2587" i="1"/>
  <c r="W2586" i="1"/>
  <c r="V2586" i="1"/>
  <c r="U2586" i="1"/>
  <c r="T2586" i="1"/>
  <c r="W2585" i="1"/>
  <c r="V2585" i="1"/>
  <c r="U2585" i="1"/>
  <c r="T2585" i="1"/>
  <c r="W2584" i="1"/>
  <c r="V2584" i="1"/>
  <c r="U2584" i="1"/>
  <c r="T2584" i="1"/>
  <c r="W2583" i="1"/>
  <c r="V2583" i="1"/>
  <c r="U2583" i="1"/>
  <c r="T2583" i="1"/>
  <c r="W2582" i="1"/>
  <c r="V2582" i="1"/>
  <c r="U2582" i="1"/>
  <c r="T2582" i="1"/>
  <c r="W2581" i="1"/>
  <c r="V2581" i="1"/>
  <c r="U2581" i="1"/>
  <c r="T2581" i="1"/>
  <c r="W2580" i="1"/>
  <c r="V2580" i="1"/>
  <c r="U2580" i="1"/>
  <c r="T2580" i="1"/>
  <c r="W2579" i="1"/>
  <c r="V2579" i="1"/>
  <c r="U2579" i="1"/>
  <c r="T2579" i="1"/>
  <c r="W2578" i="1"/>
  <c r="V2578" i="1"/>
  <c r="U2578" i="1"/>
  <c r="T2578" i="1"/>
  <c r="W2577" i="1"/>
  <c r="V2577" i="1"/>
  <c r="U2577" i="1"/>
  <c r="T2577" i="1"/>
  <c r="W2576" i="1"/>
  <c r="V2576" i="1"/>
  <c r="U2576" i="1"/>
  <c r="T2576" i="1"/>
  <c r="W2575" i="1"/>
  <c r="V2575" i="1"/>
  <c r="U2575" i="1"/>
  <c r="T2575" i="1"/>
  <c r="W2574" i="1"/>
  <c r="V2574" i="1"/>
  <c r="U2574" i="1"/>
  <c r="T2574" i="1"/>
  <c r="W2573" i="1"/>
  <c r="V2573" i="1"/>
  <c r="U2573" i="1"/>
  <c r="T2573" i="1"/>
  <c r="W2572" i="1"/>
  <c r="V2572" i="1"/>
  <c r="U2572" i="1"/>
  <c r="T2572" i="1"/>
  <c r="W2571" i="1"/>
  <c r="V2571" i="1"/>
  <c r="U2571" i="1"/>
  <c r="T2571" i="1"/>
  <c r="W2570" i="1"/>
  <c r="V2570" i="1"/>
  <c r="U2570" i="1"/>
  <c r="T2570" i="1"/>
  <c r="W2569" i="1"/>
  <c r="V2569" i="1"/>
  <c r="U2569" i="1"/>
  <c r="T2569" i="1"/>
  <c r="W2568" i="1"/>
  <c r="V2568" i="1"/>
  <c r="U2568" i="1"/>
  <c r="T2568" i="1"/>
  <c r="W2567" i="1"/>
  <c r="V2567" i="1"/>
  <c r="U2567" i="1"/>
  <c r="T2567" i="1"/>
  <c r="W2566" i="1"/>
  <c r="V2566" i="1"/>
  <c r="U2566" i="1"/>
  <c r="T2566" i="1"/>
  <c r="W2565" i="1"/>
  <c r="V2565" i="1"/>
  <c r="U2565" i="1"/>
  <c r="T2565" i="1"/>
  <c r="W2564" i="1"/>
  <c r="V2564" i="1"/>
  <c r="U2564" i="1"/>
  <c r="T2564" i="1"/>
  <c r="W2563" i="1"/>
  <c r="V2563" i="1"/>
  <c r="U2563" i="1"/>
  <c r="T2563" i="1"/>
  <c r="W2562" i="1"/>
  <c r="V2562" i="1"/>
  <c r="U2562" i="1"/>
  <c r="T2562" i="1"/>
  <c r="W2561" i="1"/>
  <c r="V2561" i="1"/>
  <c r="U2561" i="1"/>
  <c r="T2561" i="1"/>
  <c r="W2560" i="1"/>
  <c r="V2560" i="1"/>
  <c r="U2560" i="1"/>
  <c r="T2560" i="1"/>
  <c r="W2559" i="1"/>
  <c r="V2559" i="1"/>
  <c r="U2559" i="1"/>
  <c r="T2559" i="1"/>
  <c r="W2558" i="1"/>
  <c r="V2558" i="1"/>
  <c r="U2558" i="1"/>
  <c r="T2558" i="1"/>
  <c r="W2557" i="1"/>
  <c r="V2557" i="1"/>
  <c r="U2557" i="1"/>
  <c r="T2557" i="1"/>
  <c r="W2556" i="1"/>
  <c r="V2556" i="1"/>
  <c r="U2556" i="1"/>
  <c r="T2556" i="1"/>
  <c r="W2555" i="1"/>
  <c r="V2555" i="1"/>
  <c r="U2555" i="1"/>
  <c r="T2555" i="1"/>
  <c r="W2554" i="1"/>
  <c r="V2554" i="1"/>
  <c r="U2554" i="1"/>
  <c r="T2554" i="1"/>
  <c r="W2553" i="1"/>
  <c r="V2553" i="1"/>
  <c r="U2553" i="1"/>
  <c r="T2553" i="1"/>
  <c r="W2552" i="1"/>
  <c r="V2552" i="1"/>
  <c r="U2552" i="1"/>
  <c r="T2552" i="1"/>
  <c r="W2551" i="1"/>
  <c r="V2551" i="1"/>
  <c r="U2551" i="1"/>
  <c r="T2551" i="1"/>
  <c r="W2550" i="1"/>
  <c r="V2550" i="1"/>
  <c r="U2550" i="1"/>
  <c r="T2550" i="1"/>
  <c r="W2549" i="1"/>
  <c r="V2549" i="1"/>
  <c r="U2549" i="1"/>
  <c r="T2549" i="1"/>
  <c r="W2548" i="1"/>
  <c r="V2548" i="1"/>
  <c r="U2548" i="1"/>
  <c r="T2548" i="1"/>
  <c r="W2547" i="1"/>
  <c r="V2547" i="1"/>
  <c r="U2547" i="1"/>
  <c r="T2547" i="1"/>
  <c r="W2546" i="1"/>
  <c r="V2546" i="1"/>
  <c r="U2546" i="1"/>
  <c r="T2546" i="1"/>
  <c r="W2545" i="1"/>
  <c r="V2545" i="1"/>
  <c r="U2545" i="1"/>
  <c r="T2545" i="1"/>
  <c r="W2544" i="1"/>
  <c r="V2544" i="1"/>
  <c r="U2544" i="1"/>
  <c r="T2544" i="1"/>
  <c r="W2543" i="1"/>
  <c r="V2543" i="1"/>
  <c r="U2543" i="1"/>
  <c r="T2543" i="1"/>
  <c r="W2542" i="1"/>
  <c r="V2542" i="1"/>
  <c r="U2542" i="1"/>
  <c r="T2542" i="1"/>
  <c r="W2541" i="1"/>
  <c r="V2541" i="1"/>
  <c r="U2541" i="1"/>
  <c r="T2541" i="1"/>
  <c r="W2540" i="1"/>
  <c r="V2540" i="1"/>
  <c r="U2540" i="1"/>
  <c r="T2540" i="1"/>
  <c r="W2539" i="1"/>
  <c r="V2539" i="1"/>
  <c r="U2539" i="1"/>
  <c r="T2539" i="1"/>
  <c r="W2538" i="1"/>
  <c r="V2538" i="1"/>
  <c r="U2538" i="1"/>
  <c r="T2538" i="1"/>
  <c r="W2537" i="1"/>
  <c r="V2537" i="1"/>
  <c r="U2537" i="1"/>
  <c r="T2537" i="1"/>
  <c r="W2536" i="1"/>
  <c r="V2536" i="1"/>
  <c r="U2536" i="1"/>
  <c r="T2536" i="1"/>
  <c r="W2535" i="1"/>
  <c r="V2535" i="1"/>
  <c r="U2535" i="1"/>
  <c r="T2535" i="1"/>
  <c r="W2534" i="1"/>
  <c r="V2534" i="1"/>
  <c r="U2534" i="1"/>
  <c r="T2534" i="1"/>
  <c r="W2533" i="1"/>
  <c r="V2533" i="1"/>
  <c r="U2533" i="1"/>
  <c r="T2533" i="1"/>
  <c r="W2532" i="1"/>
  <c r="V2532" i="1"/>
  <c r="U2532" i="1"/>
  <c r="T2532" i="1"/>
  <c r="W2531" i="1"/>
  <c r="V2531" i="1"/>
  <c r="U2531" i="1"/>
  <c r="T2531" i="1"/>
  <c r="W2530" i="1"/>
  <c r="V2530" i="1"/>
  <c r="U2530" i="1"/>
  <c r="T2530" i="1"/>
  <c r="W2529" i="1"/>
  <c r="V2529" i="1"/>
  <c r="U2529" i="1"/>
  <c r="T2529" i="1"/>
  <c r="W2528" i="1"/>
  <c r="V2528" i="1"/>
  <c r="U2528" i="1"/>
  <c r="T2528" i="1"/>
  <c r="W2527" i="1"/>
  <c r="V2527" i="1"/>
  <c r="U2527" i="1"/>
  <c r="T2527" i="1"/>
  <c r="W2526" i="1"/>
  <c r="V2526" i="1"/>
  <c r="U2526" i="1"/>
  <c r="T2526" i="1"/>
  <c r="W2525" i="1"/>
  <c r="V2525" i="1"/>
  <c r="U2525" i="1"/>
  <c r="T2525" i="1"/>
  <c r="W2524" i="1"/>
  <c r="V2524" i="1"/>
  <c r="U2524" i="1"/>
  <c r="T2524" i="1"/>
  <c r="W2523" i="1"/>
  <c r="V2523" i="1"/>
  <c r="U2523" i="1"/>
  <c r="T2523" i="1"/>
  <c r="W2522" i="1"/>
  <c r="V2522" i="1"/>
  <c r="U2522" i="1"/>
  <c r="T2522" i="1"/>
  <c r="W2521" i="1"/>
  <c r="V2521" i="1"/>
  <c r="U2521" i="1"/>
  <c r="T2521" i="1"/>
  <c r="W2520" i="1"/>
  <c r="V2520" i="1"/>
  <c r="U2520" i="1"/>
  <c r="T2520" i="1"/>
  <c r="W2519" i="1"/>
  <c r="V2519" i="1"/>
  <c r="U2519" i="1"/>
  <c r="T2519" i="1"/>
  <c r="W2518" i="1"/>
  <c r="V2518" i="1"/>
  <c r="U2518" i="1"/>
  <c r="T2518" i="1"/>
  <c r="W2517" i="1"/>
  <c r="V2517" i="1"/>
  <c r="U2517" i="1"/>
  <c r="T2517" i="1"/>
  <c r="W2516" i="1"/>
  <c r="V2516" i="1"/>
  <c r="U2516" i="1"/>
  <c r="T2516" i="1"/>
  <c r="W2515" i="1"/>
  <c r="V2515" i="1"/>
  <c r="U2515" i="1"/>
  <c r="T2515" i="1"/>
  <c r="W2514" i="1"/>
  <c r="V2514" i="1"/>
  <c r="U2514" i="1"/>
  <c r="T2514" i="1"/>
  <c r="W2513" i="1"/>
  <c r="V2513" i="1"/>
  <c r="U2513" i="1"/>
  <c r="T2513" i="1"/>
  <c r="W2512" i="1"/>
  <c r="V2512" i="1"/>
  <c r="U2512" i="1"/>
  <c r="T2512" i="1"/>
  <c r="W2511" i="1"/>
  <c r="V2511" i="1"/>
  <c r="U2511" i="1"/>
  <c r="T2511" i="1"/>
  <c r="W2510" i="1"/>
  <c r="V2510" i="1"/>
  <c r="U2510" i="1"/>
  <c r="T2510" i="1"/>
  <c r="W2509" i="1"/>
  <c r="V2509" i="1"/>
  <c r="U2509" i="1"/>
  <c r="T2509" i="1"/>
  <c r="W2508" i="1"/>
  <c r="V2508" i="1"/>
  <c r="U2508" i="1"/>
  <c r="T2508" i="1"/>
  <c r="W2507" i="1"/>
  <c r="V2507" i="1"/>
  <c r="U2507" i="1"/>
  <c r="T2507" i="1"/>
  <c r="W2506" i="1"/>
  <c r="V2506" i="1"/>
  <c r="U2506" i="1"/>
  <c r="T2506" i="1"/>
  <c r="W2505" i="1"/>
  <c r="V2505" i="1"/>
  <c r="U2505" i="1"/>
  <c r="T2505" i="1"/>
  <c r="W2504" i="1"/>
  <c r="V2504" i="1"/>
  <c r="U2504" i="1"/>
  <c r="T2504" i="1"/>
  <c r="W2503" i="1"/>
  <c r="V2503" i="1"/>
  <c r="U2503" i="1"/>
  <c r="T2503" i="1"/>
  <c r="W2502" i="1"/>
  <c r="V2502" i="1"/>
  <c r="U2502" i="1"/>
  <c r="T2502" i="1"/>
  <c r="W2501" i="1"/>
  <c r="V2501" i="1"/>
  <c r="U2501" i="1"/>
  <c r="T2501" i="1"/>
  <c r="W2500" i="1"/>
  <c r="V2500" i="1"/>
  <c r="U2500" i="1"/>
  <c r="T2500" i="1"/>
  <c r="W2499" i="1"/>
  <c r="V2499" i="1"/>
  <c r="U2499" i="1"/>
  <c r="T2499" i="1"/>
  <c r="W2498" i="1"/>
  <c r="V2498" i="1"/>
  <c r="U2498" i="1"/>
  <c r="T2498" i="1"/>
  <c r="W2497" i="1"/>
  <c r="V2497" i="1"/>
  <c r="U2497" i="1"/>
  <c r="T2497" i="1"/>
  <c r="W2496" i="1"/>
  <c r="V2496" i="1"/>
  <c r="U2496" i="1"/>
  <c r="T2496" i="1"/>
  <c r="W2495" i="1"/>
  <c r="V2495" i="1"/>
  <c r="U2495" i="1"/>
  <c r="T2495" i="1"/>
  <c r="W2494" i="1"/>
  <c r="V2494" i="1"/>
  <c r="U2494" i="1"/>
  <c r="T2494" i="1"/>
  <c r="W2493" i="1"/>
  <c r="V2493" i="1"/>
  <c r="U2493" i="1"/>
  <c r="T2493" i="1"/>
  <c r="W2492" i="1"/>
  <c r="V2492" i="1"/>
  <c r="U2492" i="1"/>
  <c r="T2492" i="1"/>
  <c r="W2491" i="1"/>
  <c r="V2491" i="1"/>
  <c r="U2491" i="1"/>
  <c r="T2491" i="1"/>
  <c r="W2490" i="1"/>
  <c r="V2490" i="1"/>
  <c r="U2490" i="1"/>
  <c r="T2490" i="1"/>
  <c r="W2489" i="1"/>
  <c r="V2489" i="1"/>
  <c r="U2489" i="1"/>
  <c r="T2489" i="1"/>
  <c r="W2488" i="1"/>
  <c r="V2488" i="1"/>
  <c r="U2488" i="1"/>
  <c r="T2488" i="1"/>
  <c r="W2487" i="1"/>
  <c r="V2487" i="1"/>
  <c r="U2487" i="1"/>
  <c r="T2487" i="1"/>
  <c r="W2486" i="1"/>
  <c r="V2486" i="1"/>
  <c r="U2486" i="1"/>
  <c r="T2486" i="1"/>
  <c r="W2485" i="1"/>
  <c r="V2485" i="1"/>
  <c r="U2485" i="1"/>
  <c r="T2485" i="1"/>
  <c r="W2484" i="1"/>
  <c r="V2484" i="1"/>
  <c r="U2484" i="1"/>
  <c r="T2484" i="1"/>
  <c r="W2483" i="1"/>
  <c r="V2483" i="1"/>
  <c r="U2483" i="1"/>
  <c r="T2483" i="1"/>
  <c r="W2482" i="1"/>
  <c r="V2482" i="1"/>
  <c r="U2482" i="1"/>
  <c r="T2482" i="1"/>
  <c r="W2481" i="1"/>
  <c r="V2481" i="1"/>
  <c r="U2481" i="1"/>
  <c r="T2481" i="1"/>
  <c r="W2480" i="1"/>
  <c r="V2480" i="1"/>
  <c r="U2480" i="1"/>
  <c r="T2480" i="1"/>
  <c r="W2479" i="1"/>
  <c r="V2479" i="1"/>
  <c r="U2479" i="1"/>
  <c r="T2479" i="1"/>
  <c r="W2478" i="1"/>
  <c r="V2478" i="1"/>
  <c r="U2478" i="1"/>
  <c r="T2478" i="1"/>
  <c r="W2477" i="1"/>
  <c r="V2477" i="1"/>
  <c r="U2477" i="1"/>
  <c r="T2477" i="1"/>
  <c r="W2476" i="1"/>
  <c r="V2476" i="1"/>
  <c r="U2476" i="1"/>
  <c r="T2476" i="1"/>
  <c r="W2475" i="1"/>
  <c r="V2475" i="1"/>
  <c r="U2475" i="1"/>
  <c r="T2475" i="1"/>
  <c r="W2474" i="1"/>
  <c r="V2474" i="1"/>
  <c r="U2474" i="1"/>
  <c r="T2474" i="1"/>
  <c r="W2473" i="1"/>
  <c r="V2473" i="1"/>
  <c r="U2473" i="1"/>
  <c r="T2473" i="1"/>
  <c r="W2472" i="1"/>
  <c r="V2472" i="1"/>
  <c r="U2472" i="1"/>
  <c r="T2472" i="1"/>
  <c r="W2471" i="1"/>
  <c r="V2471" i="1"/>
  <c r="U2471" i="1"/>
  <c r="T2471" i="1"/>
  <c r="W2470" i="1"/>
  <c r="V2470" i="1"/>
  <c r="U2470" i="1"/>
  <c r="T2470" i="1"/>
  <c r="W2469" i="1"/>
  <c r="V2469" i="1"/>
  <c r="U2469" i="1"/>
  <c r="T2469" i="1"/>
  <c r="W2468" i="1"/>
  <c r="V2468" i="1"/>
  <c r="U2468" i="1"/>
  <c r="T2468" i="1"/>
  <c r="W2467" i="1"/>
  <c r="V2467" i="1"/>
  <c r="U2467" i="1"/>
  <c r="T2467" i="1"/>
  <c r="W2466" i="1"/>
  <c r="V2466" i="1"/>
  <c r="U2466" i="1"/>
  <c r="T2466" i="1"/>
  <c r="W2465" i="1"/>
  <c r="V2465" i="1"/>
  <c r="U2465" i="1"/>
  <c r="T2465" i="1"/>
  <c r="W2464" i="1"/>
  <c r="V2464" i="1"/>
  <c r="U2464" i="1"/>
  <c r="T2464" i="1"/>
  <c r="W2463" i="1"/>
  <c r="V2463" i="1"/>
  <c r="U2463" i="1"/>
  <c r="T2463" i="1"/>
  <c r="W2462" i="1"/>
  <c r="V2462" i="1"/>
  <c r="U2462" i="1"/>
  <c r="T2462" i="1"/>
  <c r="W2461" i="1"/>
  <c r="V2461" i="1"/>
  <c r="U2461" i="1"/>
  <c r="T2461" i="1"/>
  <c r="W2460" i="1"/>
  <c r="V2460" i="1"/>
  <c r="U2460" i="1"/>
  <c r="T2460" i="1"/>
  <c r="W2459" i="1"/>
  <c r="V2459" i="1"/>
  <c r="U2459" i="1"/>
  <c r="T2459" i="1"/>
  <c r="W2458" i="1"/>
  <c r="V2458" i="1"/>
  <c r="U2458" i="1"/>
  <c r="T2458" i="1"/>
  <c r="W2457" i="1"/>
  <c r="V2457" i="1"/>
  <c r="U2457" i="1"/>
  <c r="T2457" i="1"/>
  <c r="W2456" i="1"/>
  <c r="V2456" i="1"/>
  <c r="U2456" i="1"/>
  <c r="T2456" i="1"/>
  <c r="W2455" i="1"/>
  <c r="V2455" i="1"/>
  <c r="U2455" i="1"/>
  <c r="T2455" i="1"/>
  <c r="W2454" i="1"/>
  <c r="V2454" i="1"/>
  <c r="U2454" i="1"/>
  <c r="T2454" i="1"/>
  <c r="W2453" i="1"/>
  <c r="V2453" i="1"/>
  <c r="U2453" i="1"/>
  <c r="T2453" i="1"/>
  <c r="W2452" i="1"/>
  <c r="V2452" i="1"/>
  <c r="U2452" i="1"/>
  <c r="T2452" i="1"/>
  <c r="W2451" i="1"/>
  <c r="V2451" i="1"/>
  <c r="U2451" i="1"/>
  <c r="T2451" i="1"/>
  <c r="W2450" i="1"/>
  <c r="V2450" i="1"/>
  <c r="U2450" i="1"/>
  <c r="T2450" i="1"/>
  <c r="W2449" i="1"/>
  <c r="V2449" i="1"/>
  <c r="U2449" i="1"/>
  <c r="T2449" i="1"/>
  <c r="W2448" i="1"/>
  <c r="V2448" i="1"/>
  <c r="U2448" i="1"/>
  <c r="T2448" i="1"/>
  <c r="W2447" i="1"/>
  <c r="V2447" i="1"/>
  <c r="U2447" i="1"/>
  <c r="T2447" i="1"/>
  <c r="W2446" i="1"/>
  <c r="V2446" i="1"/>
  <c r="U2446" i="1"/>
  <c r="T2446" i="1"/>
  <c r="W2445" i="1"/>
  <c r="V2445" i="1"/>
  <c r="U2445" i="1"/>
  <c r="T2445" i="1"/>
  <c r="W2444" i="1"/>
  <c r="V2444" i="1"/>
  <c r="U2444" i="1"/>
  <c r="T2444" i="1"/>
  <c r="W2443" i="1"/>
  <c r="V2443" i="1"/>
  <c r="U2443" i="1"/>
  <c r="T2443" i="1"/>
  <c r="W2442" i="1"/>
  <c r="V2442" i="1"/>
  <c r="U2442" i="1"/>
  <c r="T2442" i="1"/>
  <c r="W2441" i="1"/>
  <c r="V2441" i="1"/>
  <c r="U2441" i="1"/>
  <c r="T2441" i="1"/>
  <c r="W2440" i="1"/>
  <c r="V2440" i="1"/>
  <c r="U2440" i="1"/>
  <c r="T2440" i="1"/>
  <c r="W2439" i="1"/>
  <c r="V2439" i="1"/>
  <c r="U2439" i="1"/>
  <c r="T2439" i="1"/>
  <c r="W2438" i="1"/>
  <c r="V2438" i="1"/>
  <c r="U2438" i="1"/>
  <c r="T2438" i="1"/>
  <c r="W2437" i="1"/>
  <c r="V2437" i="1"/>
  <c r="U2437" i="1"/>
  <c r="T2437" i="1"/>
  <c r="W2436" i="1"/>
  <c r="V2436" i="1"/>
  <c r="U2436" i="1"/>
  <c r="T2436" i="1"/>
  <c r="W2435" i="1"/>
  <c r="V2435" i="1"/>
  <c r="U2435" i="1"/>
  <c r="T2435" i="1"/>
  <c r="W2434" i="1"/>
  <c r="V2434" i="1"/>
  <c r="U2434" i="1"/>
  <c r="T2434" i="1"/>
  <c r="W2433" i="1"/>
  <c r="V2433" i="1"/>
  <c r="U2433" i="1"/>
  <c r="T2433" i="1"/>
  <c r="W2432" i="1"/>
  <c r="V2432" i="1"/>
  <c r="U2432" i="1"/>
  <c r="T2432" i="1"/>
  <c r="W2431" i="1"/>
  <c r="V2431" i="1"/>
  <c r="U2431" i="1"/>
  <c r="T2431" i="1"/>
  <c r="W2430" i="1"/>
  <c r="V2430" i="1"/>
  <c r="U2430" i="1"/>
  <c r="T2430" i="1"/>
  <c r="W2429" i="1"/>
  <c r="V2429" i="1"/>
  <c r="U2429" i="1"/>
  <c r="T2429" i="1"/>
  <c r="W2428" i="1"/>
  <c r="V2428" i="1"/>
  <c r="U2428" i="1"/>
  <c r="T2428" i="1"/>
  <c r="W2427" i="1"/>
  <c r="V2427" i="1"/>
  <c r="U2427" i="1"/>
  <c r="T2427" i="1"/>
  <c r="W2426" i="1"/>
  <c r="V2426" i="1"/>
  <c r="U2426" i="1"/>
  <c r="T2426" i="1"/>
  <c r="W2425" i="1"/>
  <c r="V2425" i="1"/>
  <c r="U2425" i="1"/>
  <c r="T2425" i="1"/>
  <c r="W2424" i="1"/>
  <c r="V2424" i="1"/>
  <c r="U2424" i="1"/>
  <c r="T2424" i="1"/>
  <c r="W2423" i="1"/>
  <c r="V2423" i="1"/>
  <c r="U2423" i="1"/>
  <c r="T2423" i="1"/>
  <c r="W2422" i="1"/>
  <c r="V2422" i="1"/>
  <c r="U2422" i="1"/>
  <c r="T2422" i="1"/>
  <c r="W2421" i="1"/>
  <c r="V2421" i="1"/>
  <c r="U2421" i="1"/>
  <c r="T2421" i="1"/>
  <c r="W2420" i="1"/>
  <c r="V2420" i="1"/>
  <c r="U2420" i="1"/>
  <c r="T2420" i="1"/>
  <c r="W2419" i="1"/>
  <c r="V2419" i="1"/>
  <c r="U2419" i="1"/>
  <c r="T2419" i="1"/>
  <c r="W2418" i="1"/>
  <c r="V2418" i="1"/>
  <c r="U2418" i="1"/>
  <c r="T2418" i="1"/>
  <c r="W2417" i="1"/>
  <c r="V2417" i="1"/>
  <c r="U2417" i="1"/>
  <c r="T2417" i="1"/>
  <c r="W2416" i="1"/>
  <c r="V2416" i="1"/>
  <c r="U2416" i="1"/>
  <c r="T2416" i="1"/>
  <c r="W2415" i="1"/>
  <c r="V2415" i="1"/>
  <c r="U2415" i="1"/>
  <c r="T2415" i="1"/>
  <c r="W2414" i="1"/>
  <c r="V2414" i="1"/>
  <c r="U2414" i="1"/>
  <c r="T2414" i="1"/>
  <c r="W2413" i="1"/>
  <c r="V2413" i="1"/>
  <c r="U2413" i="1"/>
  <c r="T2413" i="1"/>
  <c r="W2412" i="1"/>
  <c r="V2412" i="1"/>
  <c r="U2412" i="1"/>
  <c r="T2412" i="1"/>
  <c r="W2411" i="1"/>
  <c r="V2411" i="1"/>
  <c r="U2411" i="1"/>
  <c r="T2411" i="1"/>
  <c r="W2410" i="1"/>
  <c r="V2410" i="1"/>
  <c r="U2410" i="1"/>
  <c r="T2410" i="1"/>
  <c r="W2409" i="1"/>
  <c r="V2409" i="1"/>
  <c r="U2409" i="1"/>
  <c r="T2409" i="1"/>
  <c r="W2408" i="1"/>
  <c r="V2408" i="1"/>
  <c r="U2408" i="1"/>
  <c r="T2408" i="1"/>
  <c r="W2407" i="1"/>
  <c r="V2407" i="1"/>
  <c r="U2407" i="1"/>
  <c r="T2407" i="1"/>
  <c r="W2406" i="1"/>
  <c r="V2406" i="1"/>
  <c r="U2406" i="1"/>
  <c r="T2406" i="1"/>
  <c r="W2405" i="1"/>
  <c r="V2405" i="1"/>
  <c r="U2405" i="1"/>
  <c r="T2405" i="1"/>
  <c r="W2404" i="1"/>
  <c r="V2404" i="1"/>
  <c r="U2404" i="1"/>
  <c r="T2404" i="1"/>
  <c r="W2403" i="1"/>
  <c r="V2403" i="1"/>
  <c r="U2403" i="1"/>
  <c r="T2403" i="1"/>
  <c r="W2402" i="1"/>
  <c r="V2402" i="1"/>
  <c r="U2402" i="1"/>
  <c r="T2402" i="1"/>
  <c r="W2401" i="1"/>
  <c r="V2401" i="1"/>
  <c r="U2401" i="1"/>
  <c r="T2401" i="1"/>
  <c r="W2400" i="1"/>
  <c r="V2400" i="1"/>
  <c r="U2400" i="1"/>
  <c r="T2400" i="1"/>
  <c r="W2399" i="1"/>
  <c r="V2399" i="1"/>
  <c r="U2399" i="1"/>
  <c r="T2399" i="1"/>
  <c r="W2398" i="1"/>
  <c r="V2398" i="1"/>
  <c r="U2398" i="1"/>
  <c r="T2398" i="1"/>
  <c r="W2397" i="1"/>
  <c r="V2397" i="1"/>
  <c r="U2397" i="1"/>
  <c r="T2397" i="1"/>
  <c r="W2396" i="1"/>
  <c r="V2396" i="1"/>
  <c r="U2396" i="1"/>
  <c r="T2396" i="1"/>
  <c r="W2395" i="1"/>
  <c r="V2395" i="1"/>
  <c r="U2395" i="1"/>
  <c r="T2395" i="1"/>
  <c r="W2394" i="1"/>
  <c r="V2394" i="1"/>
  <c r="U2394" i="1"/>
  <c r="T2394" i="1"/>
  <c r="W2393" i="1"/>
  <c r="V2393" i="1"/>
  <c r="U2393" i="1"/>
  <c r="T2393" i="1"/>
  <c r="W2392" i="1"/>
  <c r="V2392" i="1"/>
  <c r="U2392" i="1"/>
  <c r="T2392" i="1"/>
  <c r="W2391" i="1"/>
  <c r="V2391" i="1"/>
  <c r="U2391" i="1"/>
  <c r="T2391" i="1"/>
  <c r="W2390" i="1"/>
  <c r="V2390" i="1"/>
  <c r="U2390" i="1"/>
  <c r="T2390" i="1"/>
  <c r="W2389" i="1"/>
  <c r="V2389" i="1"/>
  <c r="U2389" i="1"/>
  <c r="T2389" i="1"/>
  <c r="W2388" i="1"/>
  <c r="V2388" i="1"/>
  <c r="U2388" i="1"/>
  <c r="T2388" i="1"/>
  <c r="W2387" i="1"/>
  <c r="V2387" i="1"/>
  <c r="U2387" i="1"/>
  <c r="T2387" i="1"/>
  <c r="W2386" i="1"/>
  <c r="V2386" i="1"/>
  <c r="U2386" i="1"/>
  <c r="T2386" i="1"/>
  <c r="W2385" i="1"/>
  <c r="V2385" i="1"/>
  <c r="U2385" i="1"/>
  <c r="T2385" i="1"/>
  <c r="W2384" i="1"/>
  <c r="V2384" i="1"/>
  <c r="U2384" i="1"/>
  <c r="T2384" i="1"/>
  <c r="W2383" i="1"/>
  <c r="V2383" i="1"/>
  <c r="U2383" i="1"/>
  <c r="T2383" i="1"/>
  <c r="W2382" i="1"/>
  <c r="V2382" i="1"/>
  <c r="U2382" i="1"/>
  <c r="T2382" i="1"/>
  <c r="W2381" i="1"/>
  <c r="V2381" i="1"/>
  <c r="U2381" i="1"/>
  <c r="T2381" i="1"/>
  <c r="W2380" i="1"/>
  <c r="V2380" i="1"/>
  <c r="U2380" i="1"/>
  <c r="T2380" i="1"/>
  <c r="W2379" i="1"/>
  <c r="V2379" i="1"/>
  <c r="U2379" i="1"/>
  <c r="T2379" i="1"/>
  <c r="W2378" i="1"/>
  <c r="V2378" i="1"/>
  <c r="U2378" i="1"/>
  <c r="T2378" i="1"/>
  <c r="W2377" i="1"/>
  <c r="V2377" i="1"/>
  <c r="U2377" i="1"/>
  <c r="T2377" i="1"/>
  <c r="W2376" i="1"/>
  <c r="V2376" i="1"/>
  <c r="U2376" i="1"/>
  <c r="T2376" i="1"/>
  <c r="W2375" i="1"/>
  <c r="V2375" i="1"/>
  <c r="U2375" i="1"/>
  <c r="T2375" i="1"/>
  <c r="W2374" i="1"/>
  <c r="V2374" i="1"/>
  <c r="U2374" i="1"/>
  <c r="T2374" i="1"/>
  <c r="W2373" i="1"/>
  <c r="V2373" i="1"/>
  <c r="U2373" i="1"/>
  <c r="T2373" i="1"/>
  <c r="W2372" i="1"/>
  <c r="V2372" i="1"/>
  <c r="U2372" i="1"/>
  <c r="T2372" i="1"/>
  <c r="W2371" i="1"/>
  <c r="V2371" i="1"/>
  <c r="U2371" i="1"/>
  <c r="T2371" i="1"/>
  <c r="W2370" i="1"/>
  <c r="V2370" i="1"/>
  <c r="U2370" i="1"/>
  <c r="T2370" i="1"/>
  <c r="W2369" i="1"/>
  <c r="V2369" i="1"/>
  <c r="U2369" i="1"/>
  <c r="T2369" i="1"/>
  <c r="W2368" i="1"/>
  <c r="V2368" i="1"/>
  <c r="U2368" i="1"/>
  <c r="T2368" i="1"/>
  <c r="W2367" i="1"/>
  <c r="V2367" i="1"/>
  <c r="U2367" i="1"/>
  <c r="T2367" i="1"/>
  <c r="W2366" i="1"/>
  <c r="V2366" i="1"/>
  <c r="U2366" i="1"/>
  <c r="T2366" i="1"/>
  <c r="W2365" i="1"/>
  <c r="V2365" i="1"/>
  <c r="U2365" i="1"/>
  <c r="T2365" i="1"/>
  <c r="W2364" i="1"/>
  <c r="V2364" i="1"/>
  <c r="U2364" i="1"/>
  <c r="T2364" i="1"/>
  <c r="W2363" i="1"/>
  <c r="V2363" i="1"/>
  <c r="U2363" i="1"/>
  <c r="T2363" i="1"/>
  <c r="W2362" i="1"/>
  <c r="V2362" i="1"/>
  <c r="U2362" i="1"/>
  <c r="T2362" i="1"/>
  <c r="W2361" i="1"/>
  <c r="V2361" i="1"/>
  <c r="U2361" i="1"/>
  <c r="T2361" i="1"/>
  <c r="W2360" i="1"/>
  <c r="V2360" i="1"/>
  <c r="U2360" i="1"/>
  <c r="T2360" i="1"/>
  <c r="W2359" i="1"/>
  <c r="V2359" i="1"/>
  <c r="U2359" i="1"/>
  <c r="T2359" i="1"/>
  <c r="W2358" i="1"/>
  <c r="V2358" i="1"/>
  <c r="U2358" i="1"/>
  <c r="T2358" i="1"/>
  <c r="W2357" i="1"/>
  <c r="V2357" i="1"/>
  <c r="U2357" i="1"/>
  <c r="T2357" i="1"/>
  <c r="W2356" i="1"/>
  <c r="V2356" i="1"/>
  <c r="U2356" i="1"/>
  <c r="T2356" i="1"/>
  <c r="W2355" i="1"/>
  <c r="V2355" i="1"/>
  <c r="U2355" i="1"/>
  <c r="T2355" i="1"/>
  <c r="W2354" i="1"/>
  <c r="V2354" i="1"/>
  <c r="U2354" i="1"/>
  <c r="T2354" i="1"/>
  <c r="W2353" i="1"/>
  <c r="V2353" i="1"/>
  <c r="U2353" i="1"/>
  <c r="T2353" i="1"/>
  <c r="W2352" i="1"/>
  <c r="V2352" i="1"/>
  <c r="U2352" i="1"/>
  <c r="T2352" i="1"/>
  <c r="W2351" i="1"/>
  <c r="V2351" i="1"/>
  <c r="U2351" i="1"/>
  <c r="T2351" i="1"/>
  <c r="W2350" i="1"/>
  <c r="V2350" i="1"/>
  <c r="U2350" i="1"/>
  <c r="T2350" i="1"/>
  <c r="W2349" i="1"/>
  <c r="V2349" i="1"/>
  <c r="U2349" i="1"/>
  <c r="T2349" i="1"/>
  <c r="W2348" i="1"/>
  <c r="V2348" i="1"/>
  <c r="U2348" i="1"/>
  <c r="T2348" i="1"/>
  <c r="W2347" i="1"/>
  <c r="V2347" i="1"/>
  <c r="U2347" i="1"/>
  <c r="T2347" i="1"/>
  <c r="W2346" i="1"/>
  <c r="V2346" i="1"/>
  <c r="U2346" i="1"/>
  <c r="T2346" i="1"/>
  <c r="W2345" i="1"/>
  <c r="V2345" i="1"/>
  <c r="U2345" i="1"/>
  <c r="T2345" i="1"/>
  <c r="W2344" i="1"/>
  <c r="V2344" i="1"/>
  <c r="U2344" i="1"/>
  <c r="T2344" i="1"/>
  <c r="W2343" i="1"/>
  <c r="V2343" i="1"/>
  <c r="U2343" i="1"/>
  <c r="T2343" i="1"/>
  <c r="W2342" i="1"/>
  <c r="V2342" i="1"/>
  <c r="U2342" i="1"/>
  <c r="T2342" i="1"/>
  <c r="W2341" i="1"/>
  <c r="V2341" i="1"/>
  <c r="U2341" i="1"/>
  <c r="T2341" i="1"/>
  <c r="W2340" i="1"/>
  <c r="V2340" i="1"/>
  <c r="U2340" i="1"/>
  <c r="T2340" i="1"/>
  <c r="W2339" i="1"/>
  <c r="V2339" i="1"/>
  <c r="U2339" i="1"/>
  <c r="T2339" i="1"/>
  <c r="W2338" i="1"/>
  <c r="V2338" i="1"/>
  <c r="U2338" i="1"/>
  <c r="T2338" i="1"/>
  <c r="W2337" i="1"/>
  <c r="V2337" i="1"/>
  <c r="U2337" i="1"/>
  <c r="T2337" i="1"/>
  <c r="W2336" i="1"/>
  <c r="V2336" i="1"/>
  <c r="U2336" i="1"/>
  <c r="T2336" i="1"/>
  <c r="W2335" i="1"/>
  <c r="V2335" i="1"/>
  <c r="U2335" i="1"/>
  <c r="T2335" i="1"/>
  <c r="W2334" i="1"/>
  <c r="V2334" i="1"/>
  <c r="U2334" i="1"/>
  <c r="T2334" i="1"/>
  <c r="W2333" i="1"/>
  <c r="V2333" i="1"/>
  <c r="U2333" i="1"/>
  <c r="T2333" i="1"/>
  <c r="W2332" i="1"/>
  <c r="V2332" i="1"/>
  <c r="U2332" i="1"/>
  <c r="T2332" i="1"/>
  <c r="W2331" i="1"/>
  <c r="V2331" i="1"/>
  <c r="U2331" i="1"/>
  <c r="T2331" i="1"/>
  <c r="W2330" i="1"/>
  <c r="V2330" i="1"/>
  <c r="U2330" i="1"/>
  <c r="T2330" i="1"/>
  <c r="W2329" i="1"/>
  <c r="V2329" i="1"/>
  <c r="U2329" i="1"/>
  <c r="T2329" i="1"/>
  <c r="W2328" i="1"/>
  <c r="V2328" i="1"/>
  <c r="U2328" i="1"/>
  <c r="T2328" i="1"/>
  <c r="W2327" i="1"/>
  <c r="V2327" i="1"/>
  <c r="U2327" i="1"/>
  <c r="T2327" i="1"/>
  <c r="W2326" i="1"/>
  <c r="V2326" i="1"/>
  <c r="U2326" i="1"/>
  <c r="T2326" i="1"/>
  <c r="W2325" i="1"/>
  <c r="V2325" i="1"/>
  <c r="U2325" i="1"/>
  <c r="T2325" i="1"/>
  <c r="W2324" i="1"/>
  <c r="V2324" i="1"/>
  <c r="U2324" i="1"/>
  <c r="T2324" i="1"/>
  <c r="W2323" i="1"/>
  <c r="V2323" i="1"/>
  <c r="U2323" i="1"/>
  <c r="T2323" i="1"/>
  <c r="W2322" i="1"/>
  <c r="V2322" i="1"/>
  <c r="U2322" i="1"/>
  <c r="T2322" i="1"/>
  <c r="W2321" i="1"/>
  <c r="V2321" i="1"/>
  <c r="U2321" i="1"/>
  <c r="T2321" i="1"/>
  <c r="W2320" i="1"/>
  <c r="V2320" i="1"/>
  <c r="U2320" i="1"/>
  <c r="T2320" i="1"/>
  <c r="W2319" i="1"/>
  <c r="V2319" i="1"/>
  <c r="U2319" i="1"/>
  <c r="T2319" i="1"/>
  <c r="W2318" i="1"/>
  <c r="V2318" i="1"/>
  <c r="U2318" i="1"/>
  <c r="T2318" i="1"/>
  <c r="W2317" i="1"/>
  <c r="V2317" i="1"/>
  <c r="U2317" i="1"/>
  <c r="T2317" i="1"/>
  <c r="W2316" i="1"/>
  <c r="V2316" i="1"/>
  <c r="U2316" i="1"/>
  <c r="T2316" i="1"/>
  <c r="W2315" i="1"/>
  <c r="V2315" i="1"/>
  <c r="U2315" i="1"/>
  <c r="T2315" i="1"/>
  <c r="W2314" i="1"/>
  <c r="V2314" i="1"/>
  <c r="U2314" i="1"/>
  <c r="T2314" i="1"/>
  <c r="W2313" i="1"/>
  <c r="V2313" i="1"/>
  <c r="U2313" i="1"/>
  <c r="T2313" i="1"/>
  <c r="W2312" i="1"/>
  <c r="V2312" i="1"/>
  <c r="U2312" i="1"/>
  <c r="T2312" i="1"/>
  <c r="W2311" i="1"/>
  <c r="V2311" i="1"/>
  <c r="U2311" i="1"/>
  <c r="T2311" i="1"/>
  <c r="W2310" i="1"/>
  <c r="V2310" i="1"/>
  <c r="U2310" i="1"/>
  <c r="T2310" i="1"/>
  <c r="W2309" i="1"/>
  <c r="V2309" i="1"/>
  <c r="U2309" i="1"/>
  <c r="T2309" i="1"/>
  <c r="W2308" i="1"/>
  <c r="V2308" i="1"/>
  <c r="U2308" i="1"/>
  <c r="T2308" i="1"/>
  <c r="W2307" i="1"/>
  <c r="V2307" i="1"/>
  <c r="U2307" i="1"/>
  <c r="T2307" i="1"/>
  <c r="W2306" i="1"/>
  <c r="V2306" i="1"/>
  <c r="U2306" i="1"/>
  <c r="T2306" i="1"/>
  <c r="W2305" i="1"/>
  <c r="V2305" i="1"/>
  <c r="U2305" i="1"/>
  <c r="T2305" i="1"/>
  <c r="W2304" i="1"/>
  <c r="V2304" i="1"/>
  <c r="U2304" i="1"/>
  <c r="T2304" i="1"/>
  <c r="W2303" i="1"/>
  <c r="V2303" i="1"/>
  <c r="U2303" i="1"/>
  <c r="T2303" i="1"/>
  <c r="W2302" i="1"/>
  <c r="V2302" i="1"/>
  <c r="U2302" i="1"/>
  <c r="T2302" i="1"/>
  <c r="W2301" i="1"/>
  <c r="V2301" i="1"/>
  <c r="U2301" i="1"/>
  <c r="T2301" i="1"/>
  <c r="W2300" i="1"/>
  <c r="V2300" i="1"/>
  <c r="U2300" i="1"/>
  <c r="T2300" i="1"/>
  <c r="W2299" i="1"/>
  <c r="V2299" i="1"/>
  <c r="U2299" i="1"/>
  <c r="T2299" i="1"/>
  <c r="W2298" i="1"/>
  <c r="V2298" i="1"/>
  <c r="U2298" i="1"/>
  <c r="T2298" i="1"/>
  <c r="W2297" i="1"/>
  <c r="V2297" i="1"/>
  <c r="U2297" i="1"/>
  <c r="T2297" i="1"/>
  <c r="W2296" i="1"/>
  <c r="V2296" i="1"/>
  <c r="U2296" i="1"/>
  <c r="T2296" i="1"/>
  <c r="W2295" i="1"/>
  <c r="V2295" i="1"/>
  <c r="U2295" i="1"/>
  <c r="T2295" i="1"/>
  <c r="W2294" i="1"/>
  <c r="V2294" i="1"/>
  <c r="U2294" i="1"/>
  <c r="T2294" i="1"/>
  <c r="W2293" i="1"/>
  <c r="V2293" i="1"/>
  <c r="U2293" i="1"/>
  <c r="T2293" i="1"/>
  <c r="W2292" i="1"/>
  <c r="V2292" i="1"/>
  <c r="U2292" i="1"/>
  <c r="T2292" i="1"/>
  <c r="W2291" i="1"/>
  <c r="V2291" i="1"/>
  <c r="U2291" i="1"/>
  <c r="T2291" i="1"/>
  <c r="W2290" i="1"/>
  <c r="V2290" i="1"/>
  <c r="U2290" i="1"/>
  <c r="T2290" i="1"/>
  <c r="W2289" i="1"/>
  <c r="V2289" i="1"/>
  <c r="U2289" i="1"/>
  <c r="T2289" i="1"/>
  <c r="W2288" i="1"/>
  <c r="V2288" i="1"/>
  <c r="U2288" i="1"/>
  <c r="T2288" i="1"/>
  <c r="W2287" i="1"/>
  <c r="V2287" i="1"/>
  <c r="U2287" i="1"/>
  <c r="T2287" i="1"/>
  <c r="W2286" i="1"/>
  <c r="V2286" i="1"/>
  <c r="U2286" i="1"/>
  <c r="T2286" i="1"/>
  <c r="W2285" i="1"/>
  <c r="V2285" i="1"/>
  <c r="U2285" i="1"/>
  <c r="T2285" i="1"/>
  <c r="W2284" i="1"/>
  <c r="V2284" i="1"/>
  <c r="U2284" i="1"/>
  <c r="T2284" i="1"/>
  <c r="W2283" i="1"/>
  <c r="V2283" i="1"/>
  <c r="U2283" i="1"/>
  <c r="T2283" i="1"/>
  <c r="W2282" i="1"/>
  <c r="V2282" i="1"/>
  <c r="U2282" i="1"/>
  <c r="T2282" i="1"/>
  <c r="W2281" i="1"/>
  <c r="V2281" i="1"/>
  <c r="U2281" i="1"/>
  <c r="T2281" i="1"/>
  <c r="W2280" i="1"/>
  <c r="V2280" i="1"/>
  <c r="U2280" i="1"/>
  <c r="T2280" i="1"/>
  <c r="W2279" i="1"/>
  <c r="V2279" i="1"/>
  <c r="U2279" i="1"/>
  <c r="T2279" i="1"/>
  <c r="W2278" i="1"/>
  <c r="V2278" i="1"/>
  <c r="U2278" i="1"/>
  <c r="T2278" i="1"/>
  <c r="W2277" i="1"/>
  <c r="V2277" i="1"/>
  <c r="U2277" i="1"/>
  <c r="T2277" i="1"/>
  <c r="W2276" i="1"/>
  <c r="V2276" i="1"/>
  <c r="U2276" i="1"/>
  <c r="T2276" i="1"/>
  <c r="W2275" i="1"/>
  <c r="V2275" i="1"/>
  <c r="U2275" i="1"/>
  <c r="T2275" i="1"/>
  <c r="W2274" i="1"/>
  <c r="V2274" i="1"/>
  <c r="U2274" i="1"/>
  <c r="T2274" i="1"/>
  <c r="W2273" i="1"/>
  <c r="V2273" i="1"/>
  <c r="U2273" i="1"/>
  <c r="T2273" i="1"/>
  <c r="W2272" i="1"/>
  <c r="V2272" i="1"/>
  <c r="U2272" i="1"/>
  <c r="T2272" i="1"/>
  <c r="W2271" i="1"/>
  <c r="V2271" i="1"/>
  <c r="U2271" i="1"/>
  <c r="T2271" i="1"/>
  <c r="W2270" i="1"/>
  <c r="V2270" i="1"/>
  <c r="U2270" i="1"/>
  <c r="T2270" i="1"/>
  <c r="W2269" i="1"/>
  <c r="V2269" i="1"/>
  <c r="U2269" i="1"/>
  <c r="T2269" i="1"/>
  <c r="W2268" i="1"/>
  <c r="V2268" i="1"/>
  <c r="U2268" i="1"/>
  <c r="T2268" i="1"/>
  <c r="W2267" i="1"/>
  <c r="V2267" i="1"/>
  <c r="U2267" i="1"/>
  <c r="T2267" i="1"/>
  <c r="W2266" i="1"/>
  <c r="V2266" i="1"/>
  <c r="U2266" i="1"/>
  <c r="T2266" i="1"/>
  <c r="W2265" i="1"/>
  <c r="V2265" i="1"/>
  <c r="U2265" i="1"/>
  <c r="T2265" i="1"/>
  <c r="W2264" i="1"/>
  <c r="V2264" i="1"/>
  <c r="U2264" i="1"/>
  <c r="T2264" i="1"/>
  <c r="W2263" i="1"/>
  <c r="V2263" i="1"/>
  <c r="U2263" i="1"/>
  <c r="T2263" i="1"/>
  <c r="W2262" i="1"/>
  <c r="V2262" i="1"/>
  <c r="U2262" i="1"/>
  <c r="T2262" i="1"/>
  <c r="W2261" i="1"/>
  <c r="V2261" i="1"/>
  <c r="U2261" i="1"/>
  <c r="T2261" i="1"/>
  <c r="W2260" i="1"/>
  <c r="V2260" i="1"/>
  <c r="U2260" i="1"/>
  <c r="T2260" i="1"/>
  <c r="W2259" i="1"/>
  <c r="V2259" i="1"/>
  <c r="U2259" i="1"/>
  <c r="T2259" i="1"/>
  <c r="W2258" i="1"/>
  <c r="V2258" i="1"/>
  <c r="U2258" i="1"/>
  <c r="T2258" i="1"/>
  <c r="W2257" i="1"/>
  <c r="V2257" i="1"/>
  <c r="U2257" i="1"/>
  <c r="T2257" i="1"/>
  <c r="W2256" i="1"/>
  <c r="V2256" i="1"/>
  <c r="U2256" i="1"/>
  <c r="T2256" i="1"/>
  <c r="W2255" i="1"/>
  <c r="V2255" i="1"/>
  <c r="U2255" i="1"/>
  <c r="T2255" i="1"/>
  <c r="W2254" i="1"/>
  <c r="V2254" i="1"/>
  <c r="U2254" i="1"/>
  <c r="T2254" i="1"/>
  <c r="W2253" i="1"/>
  <c r="V2253" i="1"/>
  <c r="U2253" i="1"/>
  <c r="T2253" i="1"/>
  <c r="W2252" i="1"/>
  <c r="V2252" i="1"/>
  <c r="U2252" i="1"/>
  <c r="T2252" i="1"/>
  <c r="W2251" i="1"/>
  <c r="V2251" i="1"/>
  <c r="U2251" i="1"/>
  <c r="T2251" i="1"/>
  <c r="W2250" i="1"/>
  <c r="V2250" i="1"/>
  <c r="U2250" i="1"/>
  <c r="T2250" i="1"/>
  <c r="W2249" i="1"/>
  <c r="V2249" i="1"/>
  <c r="U2249" i="1"/>
  <c r="T2249" i="1"/>
  <c r="W2248" i="1"/>
  <c r="V2248" i="1"/>
  <c r="U2248" i="1"/>
  <c r="T2248" i="1"/>
  <c r="W2247" i="1"/>
  <c r="V2247" i="1"/>
  <c r="U2247" i="1"/>
  <c r="T2247" i="1"/>
  <c r="W2246" i="1"/>
  <c r="V2246" i="1"/>
  <c r="U2246" i="1"/>
  <c r="T2246" i="1"/>
  <c r="W2245" i="1"/>
  <c r="V2245" i="1"/>
  <c r="U2245" i="1"/>
  <c r="T2245" i="1"/>
  <c r="W2244" i="1"/>
  <c r="V2244" i="1"/>
  <c r="U2244" i="1"/>
  <c r="T2244" i="1"/>
  <c r="W2243" i="1"/>
  <c r="V2243" i="1"/>
  <c r="U2243" i="1"/>
  <c r="T2243" i="1"/>
  <c r="W2242" i="1"/>
  <c r="V2242" i="1"/>
  <c r="U2242" i="1"/>
  <c r="T2242" i="1"/>
  <c r="W2241" i="1"/>
  <c r="V2241" i="1"/>
  <c r="U2241" i="1"/>
  <c r="T2241" i="1"/>
  <c r="W2240" i="1"/>
  <c r="V2240" i="1"/>
  <c r="U2240" i="1"/>
  <c r="T2240" i="1"/>
  <c r="W2239" i="1"/>
  <c r="V2239" i="1"/>
  <c r="U2239" i="1"/>
  <c r="T2239" i="1"/>
  <c r="W2238" i="1"/>
  <c r="V2238" i="1"/>
  <c r="U2238" i="1"/>
  <c r="T2238" i="1"/>
  <c r="W2237" i="1"/>
  <c r="V2237" i="1"/>
  <c r="U2237" i="1"/>
  <c r="T2237" i="1"/>
  <c r="W2236" i="1"/>
  <c r="V2236" i="1"/>
  <c r="U2236" i="1"/>
  <c r="T2236" i="1"/>
  <c r="W2235" i="1"/>
  <c r="V2235" i="1"/>
  <c r="U2235" i="1"/>
  <c r="T2235" i="1"/>
  <c r="W2234" i="1"/>
  <c r="V2234" i="1"/>
  <c r="U2234" i="1"/>
  <c r="T2234" i="1"/>
  <c r="W2233" i="1"/>
  <c r="V2233" i="1"/>
  <c r="U2233" i="1"/>
  <c r="T2233" i="1"/>
  <c r="W2232" i="1"/>
  <c r="V2232" i="1"/>
  <c r="U2232" i="1"/>
  <c r="T2232" i="1"/>
  <c r="W2231" i="1"/>
  <c r="V2231" i="1"/>
  <c r="U2231" i="1"/>
  <c r="T2231" i="1"/>
  <c r="W2230" i="1"/>
  <c r="V2230" i="1"/>
  <c r="U2230" i="1"/>
  <c r="T2230" i="1"/>
  <c r="W2229" i="1"/>
  <c r="V2229" i="1"/>
  <c r="U2229" i="1"/>
  <c r="T2229" i="1"/>
  <c r="W2228" i="1"/>
  <c r="V2228" i="1"/>
  <c r="U2228" i="1"/>
  <c r="T2228" i="1"/>
  <c r="W2227" i="1"/>
  <c r="V2227" i="1"/>
  <c r="U2227" i="1"/>
  <c r="T2227" i="1"/>
  <c r="W2226" i="1"/>
  <c r="V2226" i="1"/>
  <c r="U2226" i="1"/>
  <c r="T2226" i="1"/>
  <c r="W2225" i="1"/>
  <c r="V2225" i="1"/>
  <c r="U2225" i="1"/>
  <c r="T2225" i="1"/>
  <c r="W2224" i="1"/>
  <c r="V2224" i="1"/>
  <c r="U2224" i="1"/>
  <c r="T2224" i="1"/>
  <c r="W2223" i="1"/>
  <c r="V2223" i="1"/>
  <c r="U2223" i="1"/>
  <c r="T2223" i="1"/>
  <c r="W2222" i="1"/>
  <c r="V2222" i="1"/>
  <c r="U2222" i="1"/>
  <c r="T2222" i="1"/>
  <c r="W2221" i="1"/>
  <c r="V2221" i="1"/>
  <c r="U2221" i="1"/>
  <c r="T2221" i="1"/>
  <c r="W2220" i="1"/>
  <c r="V2220" i="1"/>
  <c r="U2220" i="1"/>
  <c r="T2220" i="1"/>
  <c r="W2219" i="1"/>
  <c r="V2219" i="1"/>
  <c r="U2219" i="1"/>
  <c r="T2219" i="1"/>
  <c r="W2218" i="1"/>
  <c r="V2218" i="1"/>
  <c r="U2218" i="1"/>
  <c r="T2218" i="1"/>
  <c r="W2217" i="1"/>
  <c r="V2217" i="1"/>
  <c r="U2217" i="1"/>
  <c r="T2217" i="1"/>
  <c r="W2216" i="1"/>
  <c r="V2216" i="1"/>
  <c r="U2216" i="1"/>
  <c r="T2216" i="1"/>
  <c r="W2215" i="1"/>
  <c r="V2215" i="1"/>
  <c r="U2215" i="1"/>
  <c r="T2215" i="1"/>
  <c r="W2214" i="1"/>
  <c r="V2214" i="1"/>
  <c r="U2214" i="1"/>
  <c r="T2214" i="1"/>
  <c r="W2213" i="1"/>
  <c r="V2213" i="1"/>
  <c r="U2213" i="1"/>
  <c r="T2213" i="1"/>
  <c r="W2212" i="1"/>
  <c r="V2212" i="1"/>
  <c r="U2212" i="1"/>
  <c r="T2212" i="1"/>
  <c r="W2211" i="1"/>
  <c r="V2211" i="1"/>
  <c r="U2211" i="1"/>
  <c r="T2211" i="1"/>
  <c r="W2210" i="1"/>
  <c r="V2210" i="1"/>
  <c r="U2210" i="1"/>
  <c r="T2210" i="1"/>
  <c r="W2209" i="1"/>
  <c r="V2209" i="1"/>
  <c r="U2209" i="1"/>
  <c r="T2209" i="1"/>
  <c r="W2208" i="1"/>
  <c r="V2208" i="1"/>
  <c r="U2208" i="1"/>
  <c r="T2208" i="1"/>
  <c r="W2207" i="1"/>
  <c r="V2207" i="1"/>
  <c r="U2207" i="1"/>
  <c r="T2207" i="1"/>
  <c r="W2206" i="1"/>
  <c r="V2206" i="1"/>
  <c r="U2206" i="1"/>
  <c r="T2206" i="1"/>
  <c r="W2205" i="1"/>
  <c r="V2205" i="1"/>
  <c r="U2205" i="1"/>
  <c r="T2205" i="1"/>
  <c r="W2204" i="1"/>
  <c r="V2204" i="1"/>
  <c r="U2204" i="1"/>
  <c r="T2204" i="1"/>
  <c r="W2203" i="1"/>
  <c r="V2203" i="1"/>
  <c r="U2203" i="1"/>
  <c r="T2203" i="1"/>
  <c r="W2202" i="1"/>
  <c r="V2202" i="1"/>
  <c r="U2202" i="1"/>
  <c r="T2202" i="1"/>
  <c r="W2201" i="1"/>
  <c r="V2201" i="1"/>
  <c r="U2201" i="1"/>
  <c r="T2201" i="1"/>
  <c r="W2200" i="1"/>
  <c r="V2200" i="1"/>
  <c r="U2200" i="1"/>
  <c r="T2200" i="1"/>
  <c r="W2199" i="1"/>
  <c r="V2199" i="1"/>
  <c r="U2199" i="1"/>
  <c r="T2199" i="1"/>
  <c r="W2198" i="1"/>
  <c r="V2198" i="1"/>
  <c r="U2198" i="1"/>
  <c r="T2198" i="1"/>
  <c r="W2197" i="1"/>
  <c r="V2197" i="1"/>
  <c r="U2197" i="1"/>
  <c r="T2197" i="1"/>
  <c r="W2196" i="1"/>
  <c r="V2196" i="1"/>
  <c r="U2196" i="1"/>
  <c r="T2196" i="1"/>
  <c r="W2195" i="1"/>
  <c r="V2195" i="1"/>
  <c r="U2195" i="1"/>
  <c r="T2195" i="1"/>
  <c r="W2194" i="1"/>
  <c r="V2194" i="1"/>
  <c r="U2194" i="1"/>
  <c r="T2194" i="1"/>
  <c r="W2193" i="1"/>
  <c r="V2193" i="1"/>
  <c r="U2193" i="1"/>
  <c r="T2193" i="1"/>
  <c r="W2192" i="1"/>
  <c r="V2192" i="1"/>
  <c r="U2192" i="1"/>
  <c r="T2192" i="1"/>
  <c r="W2191" i="1"/>
  <c r="V2191" i="1"/>
  <c r="U2191" i="1"/>
  <c r="T2191" i="1"/>
  <c r="W2190" i="1"/>
  <c r="V2190" i="1"/>
  <c r="U2190" i="1"/>
  <c r="T2190" i="1"/>
  <c r="W2189" i="1"/>
  <c r="V2189" i="1"/>
  <c r="U2189" i="1"/>
  <c r="T2189" i="1"/>
  <c r="W2188" i="1"/>
  <c r="V2188" i="1"/>
  <c r="U2188" i="1"/>
  <c r="T2188" i="1"/>
  <c r="W2187" i="1"/>
  <c r="V2187" i="1"/>
  <c r="U2187" i="1"/>
  <c r="T2187" i="1"/>
  <c r="W2186" i="1"/>
  <c r="V2186" i="1"/>
  <c r="U2186" i="1"/>
  <c r="T2186" i="1"/>
  <c r="W2185" i="1"/>
  <c r="V2185" i="1"/>
  <c r="U2185" i="1"/>
  <c r="T2185" i="1"/>
  <c r="W2184" i="1"/>
  <c r="V2184" i="1"/>
  <c r="U2184" i="1"/>
  <c r="T2184" i="1"/>
  <c r="W2183" i="1"/>
  <c r="V2183" i="1"/>
  <c r="U2183" i="1"/>
  <c r="T2183" i="1"/>
  <c r="W2182" i="1"/>
  <c r="V2182" i="1"/>
  <c r="U2182" i="1"/>
  <c r="T2182" i="1"/>
  <c r="W2181" i="1"/>
  <c r="V2181" i="1"/>
  <c r="U2181" i="1"/>
  <c r="T2181" i="1"/>
  <c r="W2180" i="1"/>
  <c r="V2180" i="1"/>
  <c r="U2180" i="1"/>
  <c r="T2180" i="1"/>
  <c r="W2179" i="1"/>
  <c r="V2179" i="1"/>
  <c r="U2179" i="1"/>
  <c r="T2179" i="1"/>
  <c r="W2178" i="1"/>
  <c r="V2178" i="1"/>
  <c r="U2178" i="1"/>
  <c r="T2178" i="1"/>
  <c r="W2177" i="1"/>
  <c r="V2177" i="1"/>
  <c r="U2177" i="1"/>
  <c r="T2177" i="1"/>
  <c r="W2176" i="1"/>
  <c r="V2176" i="1"/>
  <c r="U2176" i="1"/>
  <c r="T2176" i="1"/>
  <c r="W2175" i="1"/>
  <c r="V2175" i="1"/>
  <c r="U2175" i="1"/>
  <c r="T2175" i="1"/>
  <c r="W2174" i="1"/>
  <c r="V2174" i="1"/>
  <c r="U2174" i="1"/>
  <c r="T2174" i="1"/>
  <c r="W2173" i="1"/>
  <c r="V2173" i="1"/>
  <c r="U2173" i="1"/>
  <c r="T2173" i="1"/>
  <c r="W2172" i="1"/>
  <c r="V2172" i="1"/>
  <c r="U2172" i="1"/>
  <c r="T2172" i="1"/>
  <c r="W2171" i="1"/>
  <c r="V2171" i="1"/>
  <c r="U2171" i="1"/>
  <c r="T2171" i="1"/>
  <c r="W2170" i="1"/>
  <c r="V2170" i="1"/>
  <c r="U2170" i="1"/>
  <c r="T2170" i="1"/>
  <c r="W2169" i="1"/>
  <c r="V2169" i="1"/>
  <c r="U2169" i="1"/>
  <c r="T2169" i="1"/>
  <c r="W2168" i="1"/>
  <c r="V2168" i="1"/>
  <c r="U2168" i="1"/>
  <c r="T2168" i="1"/>
  <c r="W2167" i="1"/>
  <c r="V2167" i="1"/>
  <c r="U2167" i="1"/>
  <c r="T2167" i="1"/>
  <c r="W2166" i="1"/>
  <c r="V2166" i="1"/>
  <c r="U2166" i="1"/>
  <c r="T2166" i="1"/>
  <c r="W2165" i="1"/>
  <c r="V2165" i="1"/>
  <c r="U2165" i="1"/>
  <c r="T2165" i="1"/>
  <c r="W2164" i="1"/>
  <c r="V2164" i="1"/>
  <c r="U2164" i="1"/>
  <c r="T2164" i="1"/>
  <c r="W2163" i="1"/>
  <c r="V2163" i="1"/>
  <c r="U2163" i="1"/>
  <c r="T2163" i="1"/>
  <c r="W2162" i="1"/>
  <c r="V2162" i="1"/>
  <c r="U2162" i="1"/>
  <c r="T2162" i="1"/>
  <c r="W2161" i="1"/>
  <c r="V2161" i="1"/>
  <c r="U2161" i="1"/>
  <c r="T2161" i="1"/>
  <c r="W2160" i="1"/>
  <c r="V2160" i="1"/>
  <c r="U2160" i="1"/>
  <c r="T2160" i="1"/>
  <c r="W2159" i="1"/>
  <c r="V2159" i="1"/>
  <c r="U2159" i="1"/>
  <c r="T2159" i="1"/>
  <c r="W2158" i="1"/>
  <c r="V2158" i="1"/>
  <c r="U2158" i="1"/>
  <c r="T2158" i="1"/>
  <c r="W2157" i="1"/>
  <c r="V2157" i="1"/>
  <c r="U2157" i="1"/>
  <c r="T2157" i="1"/>
  <c r="W2156" i="1"/>
  <c r="V2156" i="1"/>
  <c r="U2156" i="1"/>
  <c r="T2156" i="1"/>
  <c r="W2155" i="1"/>
  <c r="V2155" i="1"/>
  <c r="U2155" i="1"/>
  <c r="T2155" i="1"/>
  <c r="W2154" i="1"/>
  <c r="V2154" i="1"/>
  <c r="U2154" i="1"/>
  <c r="T2154" i="1"/>
  <c r="W2153" i="1"/>
  <c r="V2153" i="1"/>
  <c r="U2153" i="1"/>
  <c r="T2153" i="1"/>
  <c r="W2152" i="1"/>
  <c r="V2152" i="1"/>
  <c r="U2152" i="1"/>
  <c r="T2152" i="1"/>
  <c r="W2151" i="1"/>
  <c r="V2151" i="1"/>
  <c r="U2151" i="1"/>
  <c r="T2151" i="1"/>
  <c r="W2150" i="1"/>
  <c r="V2150" i="1"/>
  <c r="U2150" i="1"/>
  <c r="T2150" i="1"/>
  <c r="W2149" i="1"/>
  <c r="V2149" i="1"/>
  <c r="U2149" i="1"/>
  <c r="T2149" i="1"/>
  <c r="W2148" i="1"/>
  <c r="V2148" i="1"/>
  <c r="U2148" i="1"/>
  <c r="T2148" i="1"/>
  <c r="W2147" i="1"/>
  <c r="V2147" i="1"/>
  <c r="U2147" i="1"/>
  <c r="T2147" i="1"/>
  <c r="W2146" i="1"/>
  <c r="V2146" i="1"/>
  <c r="U2146" i="1"/>
  <c r="T2146" i="1"/>
  <c r="W2145" i="1"/>
  <c r="V2145" i="1"/>
  <c r="U2145" i="1"/>
  <c r="T2145" i="1"/>
  <c r="W2144" i="1"/>
  <c r="V2144" i="1"/>
  <c r="U2144" i="1"/>
  <c r="T2144" i="1"/>
  <c r="W2143" i="1"/>
  <c r="V2143" i="1"/>
  <c r="U2143" i="1"/>
  <c r="T2143" i="1"/>
  <c r="W2142" i="1"/>
  <c r="V2142" i="1"/>
  <c r="U2142" i="1"/>
  <c r="T2142" i="1"/>
  <c r="W2141" i="1"/>
  <c r="V2141" i="1"/>
  <c r="U2141" i="1"/>
  <c r="T2141" i="1"/>
  <c r="W2140" i="1"/>
  <c r="V2140" i="1"/>
  <c r="U2140" i="1"/>
  <c r="T2140" i="1"/>
  <c r="W2139" i="1"/>
  <c r="V2139" i="1"/>
  <c r="U2139" i="1"/>
  <c r="T2139" i="1"/>
  <c r="W2138" i="1"/>
  <c r="V2138" i="1"/>
  <c r="U2138" i="1"/>
  <c r="T2138" i="1"/>
  <c r="W2137" i="1"/>
  <c r="V2137" i="1"/>
  <c r="U2137" i="1"/>
  <c r="T2137" i="1"/>
  <c r="W2136" i="1"/>
  <c r="V2136" i="1"/>
  <c r="U2136" i="1"/>
  <c r="T2136" i="1"/>
  <c r="W2135" i="1"/>
  <c r="V2135" i="1"/>
  <c r="U2135" i="1"/>
  <c r="T2135" i="1"/>
  <c r="W2134" i="1"/>
  <c r="V2134" i="1"/>
  <c r="U2134" i="1"/>
  <c r="T2134" i="1"/>
  <c r="W2133" i="1"/>
  <c r="V2133" i="1"/>
  <c r="U2133" i="1"/>
  <c r="T2133" i="1"/>
  <c r="W2132" i="1"/>
  <c r="V2132" i="1"/>
  <c r="U2132" i="1"/>
  <c r="T2132" i="1"/>
  <c r="W2131" i="1"/>
  <c r="V2131" i="1"/>
  <c r="U2131" i="1"/>
  <c r="T2131" i="1"/>
  <c r="W2130" i="1"/>
  <c r="V2130" i="1"/>
  <c r="U2130" i="1"/>
  <c r="T2130" i="1"/>
  <c r="W2129" i="1"/>
  <c r="V2129" i="1"/>
  <c r="U2129" i="1"/>
  <c r="T2129" i="1"/>
  <c r="W2128" i="1"/>
  <c r="V2128" i="1"/>
  <c r="U2128" i="1"/>
  <c r="T2128" i="1"/>
  <c r="W2127" i="1"/>
  <c r="V2127" i="1"/>
  <c r="U2127" i="1"/>
  <c r="T2127" i="1"/>
  <c r="W2126" i="1"/>
  <c r="V2126" i="1"/>
  <c r="U2126" i="1"/>
  <c r="T2126" i="1"/>
  <c r="W2125" i="1"/>
  <c r="V2125" i="1"/>
  <c r="U2125" i="1"/>
  <c r="T2125" i="1"/>
  <c r="W2124" i="1"/>
  <c r="V2124" i="1"/>
  <c r="U2124" i="1"/>
  <c r="T2124" i="1"/>
  <c r="W2123" i="1"/>
  <c r="V2123" i="1"/>
  <c r="U2123" i="1"/>
  <c r="T2123" i="1"/>
  <c r="W2122" i="1"/>
  <c r="V2122" i="1"/>
  <c r="U2122" i="1"/>
  <c r="T2122" i="1"/>
  <c r="W2121" i="1"/>
  <c r="V2121" i="1"/>
  <c r="U2121" i="1"/>
  <c r="T2121" i="1"/>
  <c r="W2120" i="1"/>
  <c r="V2120" i="1"/>
  <c r="U2120" i="1"/>
  <c r="T2120" i="1"/>
  <c r="W2119" i="1"/>
  <c r="V2119" i="1"/>
  <c r="U2119" i="1"/>
  <c r="T2119" i="1"/>
  <c r="W2118" i="1"/>
  <c r="V2118" i="1"/>
  <c r="U2118" i="1"/>
  <c r="T2118" i="1"/>
  <c r="W2117" i="1"/>
  <c r="V2117" i="1"/>
  <c r="U2117" i="1"/>
  <c r="T2117" i="1"/>
  <c r="W2116" i="1"/>
  <c r="V2116" i="1"/>
  <c r="U2116" i="1"/>
  <c r="T2116" i="1"/>
  <c r="W2115" i="1"/>
  <c r="V2115" i="1"/>
  <c r="U2115" i="1"/>
  <c r="T2115" i="1"/>
  <c r="W2114" i="1"/>
  <c r="V2114" i="1"/>
  <c r="U2114" i="1"/>
  <c r="T2114" i="1"/>
  <c r="W2113" i="1"/>
  <c r="V2113" i="1"/>
  <c r="U2113" i="1"/>
  <c r="T2113" i="1"/>
  <c r="W2112" i="1"/>
  <c r="V2112" i="1"/>
  <c r="U2112" i="1"/>
  <c r="T2112" i="1"/>
  <c r="W2111" i="1"/>
  <c r="V2111" i="1"/>
  <c r="U2111" i="1"/>
  <c r="T2111" i="1"/>
  <c r="W2110" i="1"/>
  <c r="V2110" i="1"/>
  <c r="U2110" i="1"/>
  <c r="T2110" i="1"/>
  <c r="W2109" i="1"/>
  <c r="V2109" i="1"/>
  <c r="U2109" i="1"/>
  <c r="T2109" i="1"/>
  <c r="W2108" i="1"/>
  <c r="V2108" i="1"/>
  <c r="U2108" i="1"/>
  <c r="T2108" i="1"/>
  <c r="W2107" i="1"/>
  <c r="V2107" i="1"/>
  <c r="U2107" i="1"/>
  <c r="T2107" i="1"/>
  <c r="W2106" i="1"/>
  <c r="V2106" i="1"/>
  <c r="U2106" i="1"/>
  <c r="T2106" i="1"/>
  <c r="W2105" i="1"/>
  <c r="V2105" i="1"/>
  <c r="U2105" i="1"/>
  <c r="T2105" i="1"/>
  <c r="W2104" i="1"/>
  <c r="V2104" i="1"/>
  <c r="U2104" i="1"/>
  <c r="T2104" i="1"/>
  <c r="W2103" i="1"/>
  <c r="V2103" i="1"/>
  <c r="U2103" i="1"/>
  <c r="T2103" i="1"/>
  <c r="W2102" i="1"/>
  <c r="V2102" i="1"/>
  <c r="U2102" i="1"/>
  <c r="T2102" i="1"/>
  <c r="W2101" i="1"/>
  <c r="V2101" i="1"/>
  <c r="U2101" i="1"/>
  <c r="T2101" i="1"/>
  <c r="W2100" i="1"/>
  <c r="V2100" i="1"/>
  <c r="U2100" i="1"/>
  <c r="T2100" i="1"/>
  <c r="W2099" i="1"/>
  <c r="V2099" i="1"/>
  <c r="U2099" i="1"/>
  <c r="T2099" i="1"/>
  <c r="W2098" i="1"/>
  <c r="V2098" i="1"/>
  <c r="U2098" i="1"/>
  <c r="T2098" i="1"/>
  <c r="W2097" i="1"/>
  <c r="V2097" i="1"/>
  <c r="U2097" i="1"/>
  <c r="T2097" i="1"/>
  <c r="W2096" i="1"/>
  <c r="V2096" i="1"/>
  <c r="U2096" i="1"/>
  <c r="T2096" i="1"/>
  <c r="W2095" i="1"/>
  <c r="V2095" i="1"/>
  <c r="U2095" i="1"/>
  <c r="T2095" i="1"/>
  <c r="W2094" i="1"/>
  <c r="V2094" i="1"/>
  <c r="U2094" i="1"/>
  <c r="T2094" i="1"/>
  <c r="W2093" i="1"/>
  <c r="V2093" i="1"/>
  <c r="U2093" i="1"/>
  <c r="T2093" i="1"/>
  <c r="W2092" i="1"/>
  <c r="V2092" i="1"/>
  <c r="U2092" i="1"/>
  <c r="T2092" i="1"/>
  <c r="W2091" i="1"/>
  <c r="V2091" i="1"/>
  <c r="U2091" i="1"/>
  <c r="T2091" i="1"/>
  <c r="W2090" i="1"/>
  <c r="V2090" i="1"/>
  <c r="U2090" i="1"/>
  <c r="T2090" i="1"/>
  <c r="W2089" i="1"/>
  <c r="V2089" i="1"/>
  <c r="U2089" i="1"/>
  <c r="T2089" i="1"/>
  <c r="W2088" i="1"/>
  <c r="V2088" i="1"/>
  <c r="U2088" i="1"/>
  <c r="T2088" i="1"/>
  <c r="W2087" i="1"/>
  <c r="V2087" i="1"/>
  <c r="U2087" i="1"/>
  <c r="T2087" i="1"/>
  <c r="W2086" i="1"/>
  <c r="V2086" i="1"/>
  <c r="U2086" i="1"/>
  <c r="T2086" i="1"/>
  <c r="W2085" i="1"/>
  <c r="V2085" i="1"/>
  <c r="U2085" i="1"/>
  <c r="T2085" i="1"/>
  <c r="W2084" i="1"/>
  <c r="V2084" i="1"/>
  <c r="U2084" i="1"/>
  <c r="T2084" i="1"/>
  <c r="W2083" i="1"/>
  <c r="V2083" i="1"/>
  <c r="U2083" i="1"/>
  <c r="T2083" i="1"/>
  <c r="W2082" i="1"/>
  <c r="V2082" i="1"/>
  <c r="U2082" i="1"/>
  <c r="T2082" i="1"/>
  <c r="W2081" i="1"/>
  <c r="V2081" i="1"/>
  <c r="U2081" i="1"/>
  <c r="T2081" i="1"/>
  <c r="W2080" i="1"/>
  <c r="V2080" i="1"/>
  <c r="U2080" i="1"/>
  <c r="T2080" i="1"/>
  <c r="W2079" i="1"/>
  <c r="V2079" i="1"/>
  <c r="U2079" i="1"/>
  <c r="T2079" i="1"/>
  <c r="W2078" i="1"/>
  <c r="V2078" i="1"/>
  <c r="U2078" i="1"/>
  <c r="T2078" i="1"/>
  <c r="W2077" i="1"/>
  <c r="V2077" i="1"/>
  <c r="U2077" i="1"/>
  <c r="T2077" i="1"/>
  <c r="W2076" i="1"/>
  <c r="V2076" i="1"/>
  <c r="U2076" i="1"/>
  <c r="T2076" i="1"/>
  <c r="W2075" i="1"/>
  <c r="V2075" i="1"/>
  <c r="U2075" i="1"/>
  <c r="T2075" i="1"/>
  <c r="W2074" i="1"/>
  <c r="V2074" i="1"/>
  <c r="U2074" i="1"/>
  <c r="T2074" i="1"/>
  <c r="W2073" i="1"/>
  <c r="V2073" i="1"/>
  <c r="U2073" i="1"/>
  <c r="T2073" i="1"/>
  <c r="W2072" i="1"/>
  <c r="V2072" i="1"/>
  <c r="U2072" i="1"/>
  <c r="T2072" i="1"/>
  <c r="W2071" i="1"/>
  <c r="V2071" i="1"/>
  <c r="U2071" i="1"/>
  <c r="T2071" i="1"/>
  <c r="W2070" i="1"/>
  <c r="V2070" i="1"/>
  <c r="U2070" i="1"/>
  <c r="T2070" i="1"/>
  <c r="W2069" i="1"/>
  <c r="V2069" i="1"/>
  <c r="U2069" i="1"/>
  <c r="T2069" i="1"/>
  <c r="W2068" i="1"/>
  <c r="V2068" i="1"/>
  <c r="U2068" i="1"/>
  <c r="T2068" i="1"/>
  <c r="W2067" i="1"/>
  <c r="V2067" i="1"/>
  <c r="U2067" i="1"/>
  <c r="T2067" i="1"/>
  <c r="W2066" i="1"/>
  <c r="V2066" i="1"/>
  <c r="U2066" i="1"/>
  <c r="T2066" i="1"/>
  <c r="W2065" i="1"/>
  <c r="V2065" i="1"/>
  <c r="U2065" i="1"/>
  <c r="T2065" i="1"/>
  <c r="W2064" i="1"/>
  <c r="V2064" i="1"/>
  <c r="U2064" i="1"/>
  <c r="T2064" i="1"/>
  <c r="W2063" i="1"/>
  <c r="V2063" i="1"/>
  <c r="U2063" i="1"/>
  <c r="T2063" i="1"/>
  <c r="W2062" i="1"/>
  <c r="V2062" i="1"/>
  <c r="U2062" i="1"/>
  <c r="T2062" i="1"/>
  <c r="W2061" i="1"/>
  <c r="V2061" i="1"/>
  <c r="U2061" i="1"/>
  <c r="T2061" i="1"/>
  <c r="W2060" i="1"/>
  <c r="V2060" i="1"/>
  <c r="U2060" i="1"/>
  <c r="T2060" i="1"/>
  <c r="W2059" i="1"/>
  <c r="V2059" i="1"/>
  <c r="U2059" i="1"/>
  <c r="T2059" i="1"/>
  <c r="W2058" i="1"/>
  <c r="V2058" i="1"/>
  <c r="U2058" i="1"/>
  <c r="T2058" i="1"/>
  <c r="W2057" i="1"/>
  <c r="V2057" i="1"/>
  <c r="U2057" i="1"/>
  <c r="T2057" i="1"/>
  <c r="W2056" i="1"/>
  <c r="V2056" i="1"/>
  <c r="U2056" i="1"/>
  <c r="T2056" i="1"/>
  <c r="W2055" i="1"/>
  <c r="V2055" i="1"/>
  <c r="U2055" i="1"/>
  <c r="T2055" i="1"/>
  <c r="W2054" i="1"/>
  <c r="V2054" i="1"/>
  <c r="U2054" i="1"/>
  <c r="T2054" i="1"/>
  <c r="W2053" i="1"/>
  <c r="V2053" i="1"/>
  <c r="U2053" i="1"/>
  <c r="T2053" i="1"/>
  <c r="W2052" i="1"/>
  <c r="V2052" i="1"/>
  <c r="U2052" i="1"/>
  <c r="T2052" i="1"/>
  <c r="W2051" i="1"/>
  <c r="V2051" i="1"/>
  <c r="U2051" i="1"/>
  <c r="T2051" i="1"/>
  <c r="W2050" i="1"/>
  <c r="V2050" i="1"/>
  <c r="U2050" i="1"/>
  <c r="T2050" i="1"/>
  <c r="W2049" i="1"/>
  <c r="V2049" i="1"/>
  <c r="U2049" i="1"/>
  <c r="T2049" i="1"/>
  <c r="W2048" i="1"/>
  <c r="V2048" i="1"/>
  <c r="U2048" i="1"/>
  <c r="T2048" i="1"/>
  <c r="W2047" i="1"/>
  <c r="V2047" i="1"/>
  <c r="U2047" i="1"/>
  <c r="T2047" i="1"/>
  <c r="W2046" i="1"/>
  <c r="V2046" i="1"/>
  <c r="U2046" i="1"/>
  <c r="T2046" i="1"/>
  <c r="W2045" i="1"/>
  <c r="V2045" i="1"/>
  <c r="U2045" i="1"/>
  <c r="T2045" i="1"/>
  <c r="W2044" i="1"/>
  <c r="V2044" i="1"/>
  <c r="U2044" i="1"/>
  <c r="T2044" i="1"/>
  <c r="W2043" i="1"/>
  <c r="V2043" i="1"/>
  <c r="U2043" i="1"/>
  <c r="T2043" i="1"/>
  <c r="W2042" i="1"/>
  <c r="V2042" i="1"/>
  <c r="U2042" i="1"/>
  <c r="T2042" i="1"/>
  <c r="W2041" i="1"/>
  <c r="V2041" i="1"/>
  <c r="U2041" i="1"/>
  <c r="T2041" i="1"/>
  <c r="W2040" i="1"/>
  <c r="V2040" i="1"/>
  <c r="U2040" i="1"/>
  <c r="T2040" i="1"/>
  <c r="W2039" i="1"/>
  <c r="V2039" i="1"/>
  <c r="U2039" i="1"/>
  <c r="T2039" i="1"/>
  <c r="W2038" i="1"/>
  <c r="V2038" i="1"/>
  <c r="U2038" i="1"/>
  <c r="T2038" i="1"/>
  <c r="W2037" i="1"/>
  <c r="V2037" i="1"/>
  <c r="U2037" i="1"/>
  <c r="T2037" i="1"/>
  <c r="W2036" i="1"/>
  <c r="V2036" i="1"/>
  <c r="U2036" i="1"/>
  <c r="T2036" i="1"/>
  <c r="W2035" i="1"/>
  <c r="V2035" i="1"/>
  <c r="U2035" i="1"/>
  <c r="T2035" i="1"/>
  <c r="W2034" i="1"/>
  <c r="V2034" i="1"/>
  <c r="U2034" i="1"/>
  <c r="T2034" i="1"/>
  <c r="W2033" i="1"/>
  <c r="V2033" i="1"/>
  <c r="U2033" i="1"/>
  <c r="T2033" i="1"/>
  <c r="W2032" i="1"/>
  <c r="V2032" i="1"/>
  <c r="U2032" i="1"/>
  <c r="T2032" i="1"/>
  <c r="W2031" i="1"/>
  <c r="V2031" i="1"/>
  <c r="U2031" i="1"/>
  <c r="T2031" i="1"/>
  <c r="W2030" i="1"/>
  <c r="V2030" i="1"/>
  <c r="U2030" i="1"/>
  <c r="T2030" i="1"/>
  <c r="W2029" i="1"/>
  <c r="V2029" i="1"/>
  <c r="U2029" i="1"/>
  <c r="T2029" i="1"/>
  <c r="W2028" i="1"/>
  <c r="V2028" i="1"/>
  <c r="U2028" i="1"/>
  <c r="T2028" i="1"/>
  <c r="W2027" i="1"/>
  <c r="V2027" i="1"/>
  <c r="U2027" i="1"/>
  <c r="T2027" i="1"/>
  <c r="W2026" i="1"/>
  <c r="V2026" i="1"/>
  <c r="U2026" i="1"/>
  <c r="T2026" i="1"/>
  <c r="W2025" i="1"/>
  <c r="V2025" i="1"/>
  <c r="U2025" i="1"/>
  <c r="T2025" i="1"/>
  <c r="W2024" i="1"/>
  <c r="V2024" i="1"/>
  <c r="U2024" i="1"/>
  <c r="T2024" i="1"/>
  <c r="W2023" i="1"/>
  <c r="V2023" i="1"/>
  <c r="U2023" i="1"/>
  <c r="T2023" i="1"/>
  <c r="W2022" i="1"/>
  <c r="V2022" i="1"/>
  <c r="U2022" i="1"/>
  <c r="T2022" i="1"/>
  <c r="W2021" i="1"/>
  <c r="V2021" i="1"/>
  <c r="U2021" i="1"/>
  <c r="T2021" i="1"/>
  <c r="W2020" i="1"/>
  <c r="V2020" i="1"/>
  <c r="U2020" i="1"/>
  <c r="T2020" i="1"/>
  <c r="W2019" i="1"/>
  <c r="V2019" i="1"/>
  <c r="U2019" i="1"/>
  <c r="T2019" i="1"/>
  <c r="W2018" i="1"/>
  <c r="V2018" i="1"/>
  <c r="U2018" i="1"/>
  <c r="T2018" i="1"/>
  <c r="W2017" i="1"/>
  <c r="V2017" i="1"/>
  <c r="U2017" i="1"/>
  <c r="T2017" i="1"/>
  <c r="W2016" i="1"/>
  <c r="V2016" i="1"/>
  <c r="U2016" i="1"/>
  <c r="T2016" i="1"/>
  <c r="W2015" i="1"/>
  <c r="V2015" i="1"/>
  <c r="U2015" i="1"/>
  <c r="T2015" i="1"/>
  <c r="W2014" i="1"/>
  <c r="V2014" i="1"/>
  <c r="U2014" i="1"/>
  <c r="T2014" i="1"/>
  <c r="W2013" i="1"/>
  <c r="V2013" i="1"/>
  <c r="U2013" i="1"/>
  <c r="T2013" i="1"/>
  <c r="W2012" i="1"/>
  <c r="V2012" i="1"/>
  <c r="U2012" i="1"/>
  <c r="T2012" i="1"/>
  <c r="W2011" i="1"/>
  <c r="V2011" i="1"/>
  <c r="U2011" i="1"/>
  <c r="T2011" i="1"/>
  <c r="W2010" i="1"/>
  <c r="V2010" i="1"/>
  <c r="U2010" i="1"/>
  <c r="T2010" i="1"/>
  <c r="W2009" i="1"/>
  <c r="V2009" i="1"/>
  <c r="U2009" i="1"/>
  <c r="T2009" i="1"/>
  <c r="W2008" i="1"/>
  <c r="V2008" i="1"/>
  <c r="U2008" i="1"/>
  <c r="T2008" i="1"/>
  <c r="W2007" i="1"/>
  <c r="V2007" i="1"/>
  <c r="U2007" i="1"/>
  <c r="T2007" i="1"/>
  <c r="W2006" i="1"/>
  <c r="V2006" i="1"/>
  <c r="U2006" i="1"/>
  <c r="T2006" i="1"/>
  <c r="W2005" i="1"/>
  <c r="V2005" i="1"/>
  <c r="U2005" i="1"/>
  <c r="T2005" i="1"/>
  <c r="W2004" i="1"/>
  <c r="V2004" i="1"/>
  <c r="U2004" i="1"/>
  <c r="T2004" i="1"/>
  <c r="W2003" i="1"/>
  <c r="V2003" i="1"/>
  <c r="U2003" i="1"/>
  <c r="T2003" i="1"/>
  <c r="W2002" i="1"/>
  <c r="V2002" i="1"/>
  <c r="U2002" i="1"/>
  <c r="T2002" i="1"/>
  <c r="W2001" i="1"/>
  <c r="V2001" i="1"/>
  <c r="U2001" i="1"/>
  <c r="T2001" i="1"/>
  <c r="W2000" i="1"/>
  <c r="V2000" i="1"/>
  <c r="U2000" i="1"/>
  <c r="T2000" i="1"/>
  <c r="W1999" i="1"/>
  <c r="V1999" i="1"/>
  <c r="U1999" i="1"/>
  <c r="T1999" i="1"/>
  <c r="W1998" i="1"/>
  <c r="V1998" i="1"/>
  <c r="U1998" i="1"/>
  <c r="T1998" i="1"/>
  <c r="W1997" i="1"/>
  <c r="V1997" i="1"/>
  <c r="U1997" i="1"/>
  <c r="T1997" i="1"/>
  <c r="W1996" i="1"/>
  <c r="V1996" i="1"/>
  <c r="U1996" i="1"/>
  <c r="T1996" i="1"/>
  <c r="W1995" i="1"/>
  <c r="V1995" i="1"/>
  <c r="U1995" i="1"/>
  <c r="T1995" i="1"/>
  <c r="W1994" i="1"/>
  <c r="V1994" i="1"/>
  <c r="U1994" i="1"/>
  <c r="T1994" i="1"/>
  <c r="W1993" i="1"/>
  <c r="V1993" i="1"/>
  <c r="U1993" i="1"/>
  <c r="T1993" i="1"/>
  <c r="W1992" i="1"/>
  <c r="V1992" i="1"/>
  <c r="U1992" i="1"/>
  <c r="T1992" i="1"/>
  <c r="W1991" i="1"/>
  <c r="V1991" i="1"/>
  <c r="U1991" i="1"/>
  <c r="T1991" i="1"/>
  <c r="W1990" i="1"/>
  <c r="V1990" i="1"/>
  <c r="U1990" i="1"/>
  <c r="T1990" i="1"/>
  <c r="W1989" i="1"/>
  <c r="V1989" i="1"/>
  <c r="U1989" i="1"/>
  <c r="T1989" i="1"/>
  <c r="W1988" i="1"/>
  <c r="V1988" i="1"/>
  <c r="U1988" i="1"/>
  <c r="T1988" i="1"/>
  <c r="W1987" i="1"/>
  <c r="V1987" i="1"/>
  <c r="U1987" i="1"/>
  <c r="T1987" i="1"/>
  <c r="W1986" i="1"/>
  <c r="V1986" i="1"/>
  <c r="U1986" i="1"/>
  <c r="T1986" i="1"/>
  <c r="W1985" i="1"/>
  <c r="V1985" i="1"/>
  <c r="U1985" i="1"/>
  <c r="T1985" i="1"/>
  <c r="W1984" i="1"/>
  <c r="V1984" i="1"/>
  <c r="U1984" i="1"/>
  <c r="T1984" i="1"/>
  <c r="W1983" i="1"/>
  <c r="V1983" i="1"/>
  <c r="U1983" i="1"/>
  <c r="T1983" i="1"/>
  <c r="W1982" i="1"/>
  <c r="V1982" i="1"/>
  <c r="U1982" i="1"/>
  <c r="T1982" i="1"/>
  <c r="W1981" i="1"/>
  <c r="V1981" i="1"/>
  <c r="U1981" i="1"/>
  <c r="T1981" i="1"/>
  <c r="W1980" i="1"/>
  <c r="V1980" i="1"/>
  <c r="U1980" i="1"/>
  <c r="T1980" i="1"/>
  <c r="W1979" i="1"/>
  <c r="V1979" i="1"/>
  <c r="U1979" i="1"/>
  <c r="T1979" i="1"/>
  <c r="W1978" i="1"/>
  <c r="V1978" i="1"/>
  <c r="U1978" i="1"/>
  <c r="T1978" i="1"/>
  <c r="W1977" i="1"/>
  <c r="V1977" i="1"/>
  <c r="U1977" i="1"/>
  <c r="T1977" i="1"/>
  <c r="W1976" i="1"/>
  <c r="V1976" i="1"/>
  <c r="U1976" i="1"/>
  <c r="T1976" i="1"/>
  <c r="W1975" i="1"/>
  <c r="V1975" i="1"/>
  <c r="U1975" i="1"/>
  <c r="T1975" i="1"/>
  <c r="W1974" i="1"/>
  <c r="V1974" i="1"/>
  <c r="U1974" i="1"/>
  <c r="T1974" i="1"/>
  <c r="W1973" i="1"/>
  <c r="V1973" i="1"/>
  <c r="U1973" i="1"/>
  <c r="T1973" i="1"/>
  <c r="W1972" i="1"/>
  <c r="V1972" i="1"/>
  <c r="U1972" i="1"/>
  <c r="T1972" i="1"/>
  <c r="W1971" i="1"/>
  <c r="V1971" i="1"/>
  <c r="U1971" i="1"/>
  <c r="T1971" i="1"/>
  <c r="W1970" i="1"/>
  <c r="V1970" i="1"/>
  <c r="U1970" i="1"/>
  <c r="T1970" i="1"/>
  <c r="W1969" i="1"/>
  <c r="V1969" i="1"/>
  <c r="U1969" i="1"/>
  <c r="T1969" i="1"/>
  <c r="W1968" i="1"/>
  <c r="V1968" i="1"/>
  <c r="U1968" i="1"/>
  <c r="T1968" i="1"/>
  <c r="W1967" i="1"/>
  <c r="V1967" i="1"/>
  <c r="U1967" i="1"/>
  <c r="T1967" i="1"/>
  <c r="W1966" i="1"/>
  <c r="V1966" i="1"/>
  <c r="U1966" i="1"/>
  <c r="T1966" i="1"/>
  <c r="W1965" i="1"/>
  <c r="V1965" i="1"/>
  <c r="U1965" i="1"/>
  <c r="T1965" i="1"/>
  <c r="W1964" i="1"/>
  <c r="V1964" i="1"/>
  <c r="U1964" i="1"/>
  <c r="T1964" i="1"/>
  <c r="W1963" i="1"/>
  <c r="V1963" i="1"/>
  <c r="U1963" i="1"/>
  <c r="T1963" i="1"/>
  <c r="W1962" i="1"/>
  <c r="V1962" i="1"/>
  <c r="U1962" i="1"/>
  <c r="T1962" i="1"/>
  <c r="W1961" i="1"/>
  <c r="V1961" i="1"/>
  <c r="U1961" i="1"/>
  <c r="T1961" i="1"/>
  <c r="W1960" i="1"/>
  <c r="V1960" i="1"/>
  <c r="U1960" i="1"/>
  <c r="T1960" i="1"/>
  <c r="W1959" i="1"/>
  <c r="V1959" i="1"/>
  <c r="U1959" i="1"/>
  <c r="T1959" i="1"/>
  <c r="W1958" i="1"/>
  <c r="V1958" i="1"/>
  <c r="U1958" i="1"/>
  <c r="T1958" i="1"/>
  <c r="W1957" i="1"/>
  <c r="V1957" i="1"/>
  <c r="U1957" i="1"/>
  <c r="T1957" i="1"/>
  <c r="W1956" i="1"/>
  <c r="V1956" i="1"/>
  <c r="U1956" i="1"/>
  <c r="T1956" i="1"/>
  <c r="W1955" i="1"/>
  <c r="V1955" i="1"/>
  <c r="U1955" i="1"/>
  <c r="T1955" i="1"/>
  <c r="W1954" i="1"/>
  <c r="V1954" i="1"/>
  <c r="U1954" i="1"/>
  <c r="T1954" i="1"/>
  <c r="W1953" i="1"/>
  <c r="V1953" i="1"/>
  <c r="U1953" i="1"/>
  <c r="T1953" i="1"/>
  <c r="W1952" i="1"/>
  <c r="V1952" i="1"/>
  <c r="U1952" i="1"/>
  <c r="T1952" i="1"/>
  <c r="W1951" i="1"/>
  <c r="V1951" i="1"/>
  <c r="U1951" i="1"/>
  <c r="T1951" i="1"/>
  <c r="W1950" i="1"/>
  <c r="V1950" i="1"/>
  <c r="U1950" i="1"/>
  <c r="T1950" i="1"/>
  <c r="W1949" i="1"/>
  <c r="V1949" i="1"/>
  <c r="U1949" i="1"/>
  <c r="T1949" i="1"/>
  <c r="W1948" i="1"/>
  <c r="V1948" i="1"/>
  <c r="U1948" i="1"/>
  <c r="T1948" i="1"/>
  <c r="W1947" i="1"/>
  <c r="V1947" i="1"/>
  <c r="U1947" i="1"/>
  <c r="T1947" i="1"/>
  <c r="W1946" i="1"/>
  <c r="V1946" i="1"/>
  <c r="U1946" i="1"/>
  <c r="T1946" i="1"/>
  <c r="W1945" i="1"/>
  <c r="V1945" i="1"/>
  <c r="U1945" i="1"/>
  <c r="T1945" i="1"/>
  <c r="W1944" i="1"/>
  <c r="V1944" i="1"/>
  <c r="U1944" i="1"/>
  <c r="T1944" i="1"/>
  <c r="W1943" i="1"/>
  <c r="V1943" i="1"/>
  <c r="U1943" i="1"/>
  <c r="T1943" i="1"/>
  <c r="W1942" i="1"/>
  <c r="V1942" i="1"/>
  <c r="U1942" i="1"/>
  <c r="T1942" i="1"/>
  <c r="W1941" i="1"/>
  <c r="V1941" i="1"/>
  <c r="U1941" i="1"/>
  <c r="T1941" i="1"/>
  <c r="W1940" i="1"/>
  <c r="V1940" i="1"/>
  <c r="U1940" i="1"/>
  <c r="T1940" i="1"/>
  <c r="W1939" i="1"/>
  <c r="V1939" i="1"/>
  <c r="U1939" i="1"/>
  <c r="T1939" i="1"/>
  <c r="W1938" i="1"/>
  <c r="V1938" i="1"/>
  <c r="U1938" i="1"/>
  <c r="T1938" i="1"/>
  <c r="W1937" i="1"/>
  <c r="V1937" i="1"/>
  <c r="U1937" i="1"/>
  <c r="T1937" i="1"/>
  <c r="W1936" i="1"/>
  <c r="V1936" i="1"/>
  <c r="U1936" i="1"/>
  <c r="T1936" i="1"/>
  <c r="W1935" i="1"/>
  <c r="V1935" i="1"/>
  <c r="U1935" i="1"/>
  <c r="T1935" i="1"/>
  <c r="W1934" i="1"/>
  <c r="V1934" i="1"/>
  <c r="U1934" i="1"/>
  <c r="T1934" i="1"/>
  <c r="W1933" i="1"/>
  <c r="V1933" i="1"/>
  <c r="U1933" i="1"/>
  <c r="T1933" i="1"/>
  <c r="W1932" i="1"/>
  <c r="V1932" i="1"/>
  <c r="U1932" i="1"/>
  <c r="T1932" i="1"/>
  <c r="W1931" i="1"/>
  <c r="V1931" i="1"/>
  <c r="U1931" i="1"/>
  <c r="T1931" i="1"/>
  <c r="W1930" i="1"/>
  <c r="V1930" i="1"/>
  <c r="U1930" i="1"/>
  <c r="T1930" i="1"/>
  <c r="W1929" i="1"/>
  <c r="V1929" i="1"/>
  <c r="U1929" i="1"/>
  <c r="T1929" i="1"/>
  <c r="W1928" i="1"/>
  <c r="V1928" i="1"/>
  <c r="U1928" i="1"/>
  <c r="T1928" i="1"/>
  <c r="W1927" i="1"/>
  <c r="V1927" i="1"/>
  <c r="U1927" i="1"/>
  <c r="T1927" i="1"/>
  <c r="W1926" i="1"/>
  <c r="V1926" i="1"/>
  <c r="U1926" i="1"/>
  <c r="T1926" i="1"/>
  <c r="W1925" i="1"/>
  <c r="V1925" i="1"/>
  <c r="U1925" i="1"/>
  <c r="T1925" i="1"/>
  <c r="W1924" i="1"/>
  <c r="V1924" i="1"/>
  <c r="U1924" i="1"/>
  <c r="T1924" i="1"/>
  <c r="W1923" i="1"/>
  <c r="V1923" i="1"/>
  <c r="U1923" i="1"/>
  <c r="T1923" i="1"/>
  <c r="W1922" i="1"/>
  <c r="V1922" i="1"/>
  <c r="U1922" i="1"/>
  <c r="T1922" i="1"/>
  <c r="W1921" i="1"/>
  <c r="V1921" i="1"/>
  <c r="U1921" i="1"/>
  <c r="T1921" i="1"/>
  <c r="W1920" i="1"/>
  <c r="V1920" i="1"/>
  <c r="U1920" i="1"/>
  <c r="T1920" i="1"/>
  <c r="W1919" i="1"/>
  <c r="V1919" i="1"/>
  <c r="U1919" i="1"/>
  <c r="T1919" i="1"/>
  <c r="W1918" i="1"/>
  <c r="V1918" i="1"/>
  <c r="U1918" i="1"/>
  <c r="T1918" i="1"/>
  <c r="W1917" i="1"/>
  <c r="V1917" i="1"/>
  <c r="U1917" i="1"/>
  <c r="T1917" i="1"/>
  <c r="W1916" i="1"/>
  <c r="V1916" i="1"/>
  <c r="U1916" i="1"/>
  <c r="T1916" i="1"/>
  <c r="W1915" i="1"/>
  <c r="V1915" i="1"/>
  <c r="U1915" i="1"/>
  <c r="T1915" i="1"/>
  <c r="W1914" i="1"/>
  <c r="V1914" i="1"/>
  <c r="U1914" i="1"/>
  <c r="T1914" i="1"/>
  <c r="W1913" i="1"/>
  <c r="V1913" i="1"/>
  <c r="U1913" i="1"/>
  <c r="T1913" i="1"/>
  <c r="W1912" i="1"/>
  <c r="V1912" i="1"/>
  <c r="U1912" i="1"/>
  <c r="T1912" i="1"/>
  <c r="W1911" i="1"/>
  <c r="V1911" i="1"/>
  <c r="U1911" i="1"/>
  <c r="T1911" i="1"/>
  <c r="W1910" i="1"/>
  <c r="V1910" i="1"/>
  <c r="U1910" i="1"/>
  <c r="T1910" i="1"/>
  <c r="W1909" i="1"/>
  <c r="V1909" i="1"/>
  <c r="U1909" i="1"/>
  <c r="T1909" i="1"/>
  <c r="W1908" i="1"/>
  <c r="V1908" i="1"/>
  <c r="U1908" i="1"/>
  <c r="T1908" i="1"/>
  <c r="W1907" i="1"/>
  <c r="V1907" i="1"/>
  <c r="U1907" i="1"/>
  <c r="T1907" i="1"/>
  <c r="W1906" i="1"/>
  <c r="V1906" i="1"/>
  <c r="U1906" i="1"/>
  <c r="T1906" i="1"/>
  <c r="W1905" i="1"/>
  <c r="V1905" i="1"/>
  <c r="U1905" i="1"/>
  <c r="T1905" i="1"/>
  <c r="W1904" i="1"/>
  <c r="V1904" i="1"/>
  <c r="U1904" i="1"/>
  <c r="T1904" i="1"/>
  <c r="W1903" i="1"/>
  <c r="V1903" i="1"/>
  <c r="U1903" i="1"/>
  <c r="T1903" i="1"/>
  <c r="W1902" i="1"/>
  <c r="V1902" i="1"/>
  <c r="U1902" i="1"/>
  <c r="T1902" i="1"/>
  <c r="W1901" i="1"/>
  <c r="V1901" i="1"/>
  <c r="U1901" i="1"/>
  <c r="T1901" i="1"/>
  <c r="W1900" i="1"/>
  <c r="V1900" i="1"/>
  <c r="U1900" i="1"/>
  <c r="T1900" i="1"/>
  <c r="W1899" i="1"/>
  <c r="V1899" i="1"/>
  <c r="U1899" i="1"/>
  <c r="T1899" i="1"/>
  <c r="W1898" i="1"/>
  <c r="V1898" i="1"/>
  <c r="U1898" i="1"/>
  <c r="T1898" i="1"/>
  <c r="W1897" i="1"/>
  <c r="V1897" i="1"/>
  <c r="U1897" i="1"/>
  <c r="T1897" i="1"/>
  <c r="W1896" i="1"/>
  <c r="V1896" i="1"/>
  <c r="U1896" i="1"/>
  <c r="T1896" i="1"/>
  <c r="W1895" i="1"/>
  <c r="V1895" i="1"/>
  <c r="U1895" i="1"/>
  <c r="T1895" i="1"/>
  <c r="W1894" i="1"/>
  <c r="V1894" i="1"/>
  <c r="U1894" i="1"/>
  <c r="T1894" i="1"/>
  <c r="W1893" i="1"/>
  <c r="V1893" i="1"/>
  <c r="U1893" i="1"/>
  <c r="T1893" i="1"/>
  <c r="W1892" i="1"/>
  <c r="V1892" i="1"/>
  <c r="U1892" i="1"/>
  <c r="T1892" i="1"/>
  <c r="W1891" i="1"/>
  <c r="V1891" i="1"/>
  <c r="U1891" i="1"/>
  <c r="T1891" i="1"/>
  <c r="W1890" i="1"/>
  <c r="V1890" i="1"/>
  <c r="U1890" i="1"/>
  <c r="T1890" i="1"/>
  <c r="W1889" i="1"/>
  <c r="V1889" i="1"/>
  <c r="U1889" i="1"/>
  <c r="T1889" i="1"/>
  <c r="W1888" i="1"/>
  <c r="V1888" i="1"/>
  <c r="U1888" i="1"/>
  <c r="T1888" i="1"/>
  <c r="W1887" i="1"/>
  <c r="V1887" i="1"/>
  <c r="U1887" i="1"/>
  <c r="T1887" i="1"/>
  <c r="W1886" i="1"/>
  <c r="V1886" i="1"/>
  <c r="U1886" i="1"/>
  <c r="T1886" i="1"/>
  <c r="W1885" i="1"/>
  <c r="V1885" i="1"/>
  <c r="U1885" i="1"/>
  <c r="T1885" i="1"/>
  <c r="W1884" i="1"/>
  <c r="V1884" i="1"/>
  <c r="U1884" i="1"/>
  <c r="T1884" i="1"/>
  <c r="W1883" i="1"/>
  <c r="V1883" i="1"/>
  <c r="U1883" i="1"/>
  <c r="T1883" i="1"/>
  <c r="W1882" i="1"/>
  <c r="V1882" i="1"/>
  <c r="U1882" i="1"/>
  <c r="T1882" i="1"/>
  <c r="W1881" i="1"/>
  <c r="V1881" i="1"/>
  <c r="U1881" i="1"/>
  <c r="T1881" i="1"/>
  <c r="W1880" i="1"/>
  <c r="V1880" i="1"/>
  <c r="U1880" i="1"/>
  <c r="T1880" i="1"/>
  <c r="W1879" i="1"/>
  <c r="V1879" i="1"/>
  <c r="U1879" i="1"/>
  <c r="T1879" i="1"/>
  <c r="W1878" i="1"/>
  <c r="V1878" i="1"/>
  <c r="U1878" i="1"/>
  <c r="T1878" i="1"/>
  <c r="W1877" i="1"/>
  <c r="V1877" i="1"/>
  <c r="U1877" i="1"/>
  <c r="T1877" i="1"/>
  <c r="W1876" i="1"/>
  <c r="V1876" i="1"/>
  <c r="U1876" i="1"/>
  <c r="T1876" i="1"/>
  <c r="W1875" i="1"/>
  <c r="V1875" i="1"/>
  <c r="U1875" i="1"/>
  <c r="T1875" i="1"/>
  <c r="W1874" i="1"/>
  <c r="V1874" i="1"/>
  <c r="U1874" i="1"/>
  <c r="T1874" i="1"/>
  <c r="W1873" i="1"/>
  <c r="V1873" i="1"/>
  <c r="U1873" i="1"/>
  <c r="T1873" i="1"/>
  <c r="W1872" i="1"/>
  <c r="V1872" i="1"/>
  <c r="U1872" i="1"/>
  <c r="T1872" i="1"/>
  <c r="W1871" i="1"/>
  <c r="V1871" i="1"/>
  <c r="U1871" i="1"/>
  <c r="T1871" i="1"/>
  <c r="W1870" i="1"/>
  <c r="V1870" i="1"/>
  <c r="U1870" i="1"/>
  <c r="T1870" i="1"/>
  <c r="W1869" i="1"/>
  <c r="V1869" i="1"/>
  <c r="U1869" i="1"/>
  <c r="T1869" i="1"/>
  <c r="W1868" i="1"/>
  <c r="V1868" i="1"/>
  <c r="U1868" i="1"/>
  <c r="T1868" i="1"/>
  <c r="W1867" i="1"/>
  <c r="V1867" i="1"/>
  <c r="U1867" i="1"/>
  <c r="T1867" i="1"/>
  <c r="W1866" i="1"/>
  <c r="V1866" i="1"/>
  <c r="U1866" i="1"/>
  <c r="T1866" i="1"/>
  <c r="W1865" i="1"/>
  <c r="V1865" i="1"/>
  <c r="U1865" i="1"/>
  <c r="T1865" i="1"/>
  <c r="W1864" i="1"/>
  <c r="V1864" i="1"/>
  <c r="U1864" i="1"/>
  <c r="T1864" i="1"/>
  <c r="W1863" i="1"/>
  <c r="V1863" i="1"/>
  <c r="U1863" i="1"/>
  <c r="T1863" i="1"/>
  <c r="W1862" i="1"/>
  <c r="V1862" i="1"/>
  <c r="U1862" i="1"/>
  <c r="T1862" i="1"/>
  <c r="W1861" i="1"/>
  <c r="V1861" i="1"/>
  <c r="U1861" i="1"/>
  <c r="T1861" i="1"/>
  <c r="W1860" i="1"/>
  <c r="V1860" i="1"/>
  <c r="U1860" i="1"/>
  <c r="T1860" i="1"/>
  <c r="W1859" i="1"/>
  <c r="V1859" i="1"/>
  <c r="U1859" i="1"/>
  <c r="T1859" i="1"/>
  <c r="W1858" i="1"/>
  <c r="V1858" i="1"/>
  <c r="U1858" i="1"/>
  <c r="T1858" i="1"/>
  <c r="W1857" i="1"/>
  <c r="V1857" i="1"/>
  <c r="U1857" i="1"/>
  <c r="T1857" i="1"/>
  <c r="W1856" i="1"/>
  <c r="V1856" i="1"/>
  <c r="U1856" i="1"/>
  <c r="T1856" i="1"/>
  <c r="W1855" i="1"/>
  <c r="V1855" i="1"/>
  <c r="U1855" i="1"/>
  <c r="T1855" i="1"/>
  <c r="W1854" i="1"/>
  <c r="V1854" i="1"/>
  <c r="U1854" i="1"/>
  <c r="T1854" i="1"/>
  <c r="W1853" i="1"/>
  <c r="V1853" i="1"/>
  <c r="U1853" i="1"/>
  <c r="T1853" i="1"/>
  <c r="W1852" i="1"/>
  <c r="V1852" i="1"/>
  <c r="U1852" i="1"/>
  <c r="T1852" i="1"/>
  <c r="W1851" i="1"/>
  <c r="V1851" i="1"/>
  <c r="U1851" i="1"/>
  <c r="T1851" i="1"/>
  <c r="W1850" i="1"/>
  <c r="V1850" i="1"/>
  <c r="U1850" i="1"/>
  <c r="T1850" i="1"/>
  <c r="W1849" i="1"/>
  <c r="V1849" i="1"/>
  <c r="U1849" i="1"/>
  <c r="T1849" i="1"/>
  <c r="W1848" i="1"/>
  <c r="V1848" i="1"/>
  <c r="U1848" i="1"/>
  <c r="T1848" i="1"/>
  <c r="W1847" i="1"/>
  <c r="V1847" i="1"/>
  <c r="U1847" i="1"/>
  <c r="T1847" i="1"/>
  <c r="W1846" i="1"/>
  <c r="V1846" i="1"/>
  <c r="U1846" i="1"/>
  <c r="T1846" i="1"/>
  <c r="W1845" i="1"/>
  <c r="V1845" i="1"/>
  <c r="U1845" i="1"/>
  <c r="T1845" i="1"/>
  <c r="W1844" i="1"/>
  <c r="V1844" i="1"/>
  <c r="U1844" i="1"/>
  <c r="T1844" i="1"/>
  <c r="W1843" i="1"/>
  <c r="V1843" i="1"/>
  <c r="U1843" i="1"/>
  <c r="T1843" i="1"/>
  <c r="W1842" i="1"/>
  <c r="V1842" i="1"/>
  <c r="U1842" i="1"/>
  <c r="T1842" i="1"/>
  <c r="W1841" i="1"/>
  <c r="V1841" i="1"/>
  <c r="U1841" i="1"/>
  <c r="T1841" i="1"/>
  <c r="W1840" i="1"/>
  <c r="V1840" i="1"/>
  <c r="U1840" i="1"/>
  <c r="T1840" i="1"/>
  <c r="W1839" i="1"/>
  <c r="V1839" i="1"/>
  <c r="U1839" i="1"/>
  <c r="T1839" i="1"/>
  <c r="W1838" i="1"/>
  <c r="V1838" i="1"/>
  <c r="U1838" i="1"/>
  <c r="T1838" i="1"/>
  <c r="W1837" i="1"/>
  <c r="V1837" i="1"/>
  <c r="U1837" i="1"/>
  <c r="T1837" i="1"/>
  <c r="W1836" i="1"/>
  <c r="V1836" i="1"/>
  <c r="U1836" i="1"/>
  <c r="T1836" i="1"/>
  <c r="W1835" i="1"/>
  <c r="V1835" i="1"/>
  <c r="U1835" i="1"/>
  <c r="T1835" i="1"/>
  <c r="W1834" i="1"/>
  <c r="V1834" i="1"/>
  <c r="U1834" i="1"/>
  <c r="T1834" i="1"/>
  <c r="W1833" i="1"/>
  <c r="V1833" i="1"/>
  <c r="U1833" i="1"/>
  <c r="T1833" i="1"/>
  <c r="W1832" i="1"/>
  <c r="V1832" i="1"/>
  <c r="U1832" i="1"/>
  <c r="T1832" i="1"/>
  <c r="W1831" i="1"/>
  <c r="V1831" i="1"/>
  <c r="U1831" i="1"/>
  <c r="T1831" i="1"/>
  <c r="W1830" i="1"/>
  <c r="V1830" i="1"/>
  <c r="U1830" i="1"/>
  <c r="T1830" i="1"/>
  <c r="W1829" i="1"/>
  <c r="V1829" i="1"/>
  <c r="U1829" i="1"/>
  <c r="T1829" i="1"/>
  <c r="W1828" i="1"/>
  <c r="V1828" i="1"/>
  <c r="U1828" i="1"/>
  <c r="T1828" i="1"/>
  <c r="W1827" i="1"/>
  <c r="V1827" i="1"/>
  <c r="U1827" i="1"/>
  <c r="T1827" i="1"/>
  <c r="W1826" i="1"/>
  <c r="V1826" i="1"/>
  <c r="U1826" i="1"/>
  <c r="T1826" i="1"/>
  <c r="W1825" i="1"/>
  <c r="V1825" i="1"/>
  <c r="U1825" i="1"/>
  <c r="T1825" i="1"/>
  <c r="W1824" i="1"/>
  <c r="V1824" i="1"/>
  <c r="U1824" i="1"/>
  <c r="T1824" i="1"/>
  <c r="W1823" i="1"/>
  <c r="V1823" i="1"/>
  <c r="U1823" i="1"/>
  <c r="T1823" i="1"/>
  <c r="W1822" i="1"/>
  <c r="V1822" i="1"/>
  <c r="U1822" i="1"/>
  <c r="T1822" i="1"/>
  <c r="W1821" i="1"/>
  <c r="V1821" i="1"/>
  <c r="U1821" i="1"/>
  <c r="T1821" i="1"/>
  <c r="W1820" i="1"/>
  <c r="V1820" i="1"/>
  <c r="U1820" i="1"/>
  <c r="T1820" i="1"/>
  <c r="W1819" i="1"/>
  <c r="V1819" i="1"/>
  <c r="U1819" i="1"/>
  <c r="T1819" i="1"/>
  <c r="W1818" i="1"/>
  <c r="V1818" i="1"/>
  <c r="U1818" i="1"/>
  <c r="T1818" i="1"/>
  <c r="W1817" i="1"/>
  <c r="V1817" i="1"/>
  <c r="U1817" i="1"/>
  <c r="T1817" i="1"/>
  <c r="W1816" i="1"/>
  <c r="V1816" i="1"/>
  <c r="U1816" i="1"/>
  <c r="T1816" i="1"/>
  <c r="W1815" i="1"/>
  <c r="V1815" i="1"/>
  <c r="U1815" i="1"/>
  <c r="T1815" i="1"/>
  <c r="W1814" i="1"/>
  <c r="V1814" i="1"/>
  <c r="U1814" i="1"/>
  <c r="T1814" i="1"/>
  <c r="W1813" i="1"/>
  <c r="V1813" i="1"/>
  <c r="U1813" i="1"/>
  <c r="T1813" i="1"/>
  <c r="W1812" i="1"/>
  <c r="V1812" i="1"/>
  <c r="U1812" i="1"/>
  <c r="T1812" i="1"/>
  <c r="W1811" i="1"/>
  <c r="V1811" i="1"/>
  <c r="U1811" i="1"/>
  <c r="T1811" i="1"/>
  <c r="W1810" i="1"/>
  <c r="V1810" i="1"/>
  <c r="U1810" i="1"/>
  <c r="T1810" i="1"/>
  <c r="W1809" i="1"/>
  <c r="V1809" i="1"/>
  <c r="U1809" i="1"/>
  <c r="T1809" i="1"/>
  <c r="W1808" i="1"/>
  <c r="V1808" i="1"/>
  <c r="U1808" i="1"/>
  <c r="T1808" i="1"/>
  <c r="W1807" i="1"/>
  <c r="V1807" i="1"/>
  <c r="U1807" i="1"/>
  <c r="T1807" i="1"/>
  <c r="W1806" i="1"/>
  <c r="V1806" i="1"/>
  <c r="U1806" i="1"/>
  <c r="T1806" i="1"/>
  <c r="W1805" i="1"/>
  <c r="V1805" i="1"/>
  <c r="U1805" i="1"/>
  <c r="T1805" i="1"/>
  <c r="W1804" i="1"/>
  <c r="V1804" i="1"/>
  <c r="U1804" i="1"/>
  <c r="T1804" i="1"/>
  <c r="W1803" i="1"/>
  <c r="V1803" i="1"/>
  <c r="U1803" i="1"/>
  <c r="T1803" i="1"/>
  <c r="W1802" i="1"/>
  <c r="V1802" i="1"/>
  <c r="U1802" i="1"/>
  <c r="T1802" i="1"/>
  <c r="W1801" i="1"/>
  <c r="V1801" i="1"/>
  <c r="U1801" i="1"/>
  <c r="T1801" i="1"/>
  <c r="W1800" i="1"/>
  <c r="V1800" i="1"/>
  <c r="U1800" i="1"/>
  <c r="T1800" i="1"/>
  <c r="W1799" i="1"/>
  <c r="V1799" i="1"/>
  <c r="U1799" i="1"/>
  <c r="T1799" i="1"/>
  <c r="W1798" i="1"/>
  <c r="V1798" i="1"/>
  <c r="U1798" i="1"/>
  <c r="T1798" i="1"/>
  <c r="W1797" i="1"/>
  <c r="V1797" i="1"/>
  <c r="U1797" i="1"/>
  <c r="T1797" i="1"/>
  <c r="W1796" i="1"/>
  <c r="V1796" i="1"/>
  <c r="U1796" i="1"/>
  <c r="T1796" i="1"/>
  <c r="W1795" i="1"/>
  <c r="V1795" i="1"/>
  <c r="U1795" i="1"/>
  <c r="T1795" i="1"/>
  <c r="W1794" i="1"/>
  <c r="V1794" i="1"/>
  <c r="U1794" i="1"/>
  <c r="T1794" i="1"/>
  <c r="W1793" i="1"/>
  <c r="V1793" i="1"/>
  <c r="U1793" i="1"/>
  <c r="T1793" i="1"/>
  <c r="W1792" i="1"/>
  <c r="V1792" i="1"/>
  <c r="U1792" i="1"/>
  <c r="T1792" i="1"/>
  <c r="W1791" i="1"/>
  <c r="V1791" i="1"/>
  <c r="U1791" i="1"/>
  <c r="T1791" i="1"/>
  <c r="W1790" i="1"/>
  <c r="V1790" i="1"/>
  <c r="U1790" i="1"/>
  <c r="T1790" i="1"/>
  <c r="W1789" i="1"/>
  <c r="V1789" i="1"/>
  <c r="U1789" i="1"/>
  <c r="T1789" i="1"/>
  <c r="W1788" i="1"/>
  <c r="V1788" i="1"/>
  <c r="U1788" i="1"/>
  <c r="T1788" i="1"/>
  <c r="W1787" i="1"/>
  <c r="V1787" i="1"/>
  <c r="U1787" i="1"/>
  <c r="T1787" i="1"/>
  <c r="W1786" i="1"/>
  <c r="V1786" i="1"/>
  <c r="U1786" i="1"/>
  <c r="T1786" i="1"/>
  <c r="W1785" i="1"/>
  <c r="V1785" i="1"/>
  <c r="U1785" i="1"/>
  <c r="T1785" i="1"/>
  <c r="W1784" i="1"/>
  <c r="V1784" i="1"/>
  <c r="U1784" i="1"/>
  <c r="T1784" i="1"/>
  <c r="W1783" i="1"/>
  <c r="V1783" i="1"/>
  <c r="U1783" i="1"/>
  <c r="T1783" i="1"/>
  <c r="W1782" i="1"/>
  <c r="V1782" i="1"/>
  <c r="U1782" i="1"/>
  <c r="T1782" i="1"/>
  <c r="W1781" i="1"/>
  <c r="V1781" i="1"/>
  <c r="U1781" i="1"/>
  <c r="T1781" i="1"/>
  <c r="W1780" i="1"/>
  <c r="V1780" i="1"/>
  <c r="U1780" i="1"/>
  <c r="T1780" i="1"/>
  <c r="W1779" i="1"/>
  <c r="V1779" i="1"/>
  <c r="U1779" i="1"/>
  <c r="T1779" i="1"/>
  <c r="W1778" i="1"/>
  <c r="V1778" i="1"/>
  <c r="U1778" i="1"/>
  <c r="T1778" i="1"/>
  <c r="W1777" i="1"/>
  <c r="V1777" i="1"/>
  <c r="U1777" i="1"/>
  <c r="T1777" i="1"/>
  <c r="W1776" i="1"/>
  <c r="V1776" i="1"/>
  <c r="U1776" i="1"/>
  <c r="T1776" i="1"/>
  <c r="W1775" i="1"/>
  <c r="V1775" i="1"/>
  <c r="U1775" i="1"/>
  <c r="T1775" i="1"/>
  <c r="W1774" i="1"/>
  <c r="V1774" i="1"/>
  <c r="U1774" i="1"/>
  <c r="T1774" i="1"/>
  <c r="W1773" i="1"/>
  <c r="V1773" i="1"/>
  <c r="U1773" i="1"/>
  <c r="T1773" i="1"/>
  <c r="W1772" i="1"/>
  <c r="V1772" i="1"/>
  <c r="U1772" i="1"/>
  <c r="T1772" i="1"/>
  <c r="W1771" i="1"/>
  <c r="V1771" i="1"/>
  <c r="U1771" i="1"/>
  <c r="T1771" i="1"/>
  <c r="W1770" i="1"/>
  <c r="V1770" i="1"/>
  <c r="U1770" i="1"/>
  <c r="T1770" i="1"/>
  <c r="W1769" i="1"/>
  <c r="V1769" i="1"/>
  <c r="U1769" i="1"/>
  <c r="T1769" i="1"/>
  <c r="W1768" i="1"/>
  <c r="V1768" i="1"/>
  <c r="U1768" i="1"/>
  <c r="T1768" i="1"/>
  <c r="W1767" i="1"/>
  <c r="V1767" i="1"/>
  <c r="U1767" i="1"/>
  <c r="T1767" i="1"/>
  <c r="W1766" i="1"/>
  <c r="V1766" i="1"/>
  <c r="U1766" i="1"/>
  <c r="T1766" i="1"/>
  <c r="W1765" i="1"/>
  <c r="V1765" i="1"/>
  <c r="U1765" i="1"/>
  <c r="T1765" i="1"/>
  <c r="W1764" i="1"/>
  <c r="V1764" i="1"/>
  <c r="U1764" i="1"/>
  <c r="T1764" i="1"/>
  <c r="W1763" i="1"/>
  <c r="V1763" i="1"/>
  <c r="U1763" i="1"/>
  <c r="T1763" i="1"/>
  <c r="W1762" i="1"/>
  <c r="V1762" i="1"/>
  <c r="U1762" i="1"/>
  <c r="T1762" i="1"/>
  <c r="W1761" i="1"/>
  <c r="V1761" i="1"/>
  <c r="U1761" i="1"/>
  <c r="T1761" i="1"/>
  <c r="W1760" i="1"/>
  <c r="V1760" i="1"/>
  <c r="U1760" i="1"/>
  <c r="T1760" i="1"/>
  <c r="W1759" i="1"/>
  <c r="V1759" i="1"/>
  <c r="U1759" i="1"/>
  <c r="T1759" i="1"/>
  <c r="W1758" i="1"/>
  <c r="V1758" i="1"/>
  <c r="U1758" i="1"/>
  <c r="T1758" i="1"/>
  <c r="W1757" i="1"/>
  <c r="V1757" i="1"/>
  <c r="U1757" i="1"/>
  <c r="T1757" i="1"/>
  <c r="W1756" i="1"/>
  <c r="V1756" i="1"/>
  <c r="U1756" i="1"/>
  <c r="T1756" i="1"/>
  <c r="W1755" i="1"/>
  <c r="V1755" i="1"/>
  <c r="U1755" i="1"/>
  <c r="T1755" i="1"/>
  <c r="W1754" i="1"/>
  <c r="V1754" i="1"/>
  <c r="U1754" i="1"/>
  <c r="T1754" i="1"/>
  <c r="W1753" i="1"/>
  <c r="V1753" i="1"/>
  <c r="U1753" i="1"/>
  <c r="T1753" i="1"/>
  <c r="W1752" i="1"/>
  <c r="V1752" i="1"/>
  <c r="U1752" i="1"/>
  <c r="T1752" i="1"/>
  <c r="W1751" i="1"/>
  <c r="V1751" i="1"/>
  <c r="U1751" i="1"/>
  <c r="T1751" i="1"/>
  <c r="W1750" i="1"/>
  <c r="V1750" i="1"/>
  <c r="U1750" i="1"/>
  <c r="T1750" i="1"/>
  <c r="W1749" i="1"/>
  <c r="V1749" i="1"/>
  <c r="U1749" i="1"/>
  <c r="T1749" i="1"/>
  <c r="W1748" i="1"/>
  <c r="V1748" i="1"/>
  <c r="U1748" i="1"/>
  <c r="T1748" i="1"/>
  <c r="W1747" i="1"/>
  <c r="V1747" i="1"/>
  <c r="U1747" i="1"/>
  <c r="T1747" i="1"/>
  <c r="W1746" i="1"/>
  <c r="V1746" i="1"/>
  <c r="U1746" i="1"/>
  <c r="T1746" i="1"/>
  <c r="W1745" i="1"/>
  <c r="V1745" i="1"/>
  <c r="U1745" i="1"/>
  <c r="T1745" i="1"/>
  <c r="W1744" i="1"/>
  <c r="V1744" i="1"/>
  <c r="U1744" i="1"/>
  <c r="T1744" i="1"/>
  <c r="W1743" i="1"/>
  <c r="V1743" i="1"/>
  <c r="U1743" i="1"/>
  <c r="T1743" i="1"/>
  <c r="W1742" i="1"/>
  <c r="V1742" i="1"/>
  <c r="U1742" i="1"/>
  <c r="T1742" i="1"/>
  <c r="W1741" i="1"/>
  <c r="V1741" i="1"/>
  <c r="U1741" i="1"/>
  <c r="T1741" i="1"/>
  <c r="W1740" i="1"/>
  <c r="V1740" i="1"/>
  <c r="U1740" i="1"/>
  <c r="T1740" i="1"/>
  <c r="W1739" i="1"/>
  <c r="V1739" i="1"/>
  <c r="U1739" i="1"/>
  <c r="T1739" i="1"/>
  <c r="W1738" i="1"/>
  <c r="V1738" i="1"/>
  <c r="U1738" i="1"/>
  <c r="T1738" i="1"/>
  <c r="W1737" i="1"/>
  <c r="V1737" i="1"/>
  <c r="U1737" i="1"/>
  <c r="T1737" i="1"/>
  <c r="W1736" i="1"/>
  <c r="V1736" i="1"/>
  <c r="U1736" i="1"/>
  <c r="T1736" i="1"/>
  <c r="W1735" i="1"/>
  <c r="V1735" i="1"/>
  <c r="U1735" i="1"/>
  <c r="T1735" i="1"/>
  <c r="W1734" i="1"/>
  <c r="V1734" i="1"/>
  <c r="U1734" i="1"/>
  <c r="T1734" i="1"/>
  <c r="W1733" i="1"/>
  <c r="V1733" i="1"/>
  <c r="U1733" i="1"/>
  <c r="T1733" i="1"/>
  <c r="W1732" i="1"/>
  <c r="V1732" i="1"/>
  <c r="U1732" i="1"/>
  <c r="T1732" i="1"/>
  <c r="W1731" i="1"/>
  <c r="V1731" i="1"/>
  <c r="U1731" i="1"/>
  <c r="T1731" i="1"/>
  <c r="W1730" i="1"/>
  <c r="V1730" i="1"/>
  <c r="U1730" i="1"/>
  <c r="T1730" i="1"/>
  <c r="W1729" i="1"/>
  <c r="V1729" i="1"/>
  <c r="U1729" i="1"/>
  <c r="T1729" i="1"/>
  <c r="W1728" i="1"/>
  <c r="V1728" i="1"/>
  <c r="U1728" i="1"/>
  <c r="T1728" i="1"/>
  <c r="W1727" i="1"/>
  <c r="V1727" i="1"/>
  <c r="U1727" i="1"/>
  <c r="T1727" i="1"/>
  <c r="W1726" i="1"/>
  <c r="V1726" i="1"/>
  <c r="U1726" i="1"/>
  <c r="T1726" i="1"/>
  <c r="W1725" i="1"/>
  <c r="V1725" i="1"/>
  <c r="U1725" i="1"/>
  <c r="T1725" i="1"/>
  <c r="W1724" i="1"/>
  <c r="V1724" i="1"/>
  <c r="U1724" i="1"/>
  <c r="T1724" i="1"/>
  <c r="W1723" i="1"/>
  <c r="V1723" i="1"/>
  <c r="U1723" i="1"/>
  <c r="T1723" i="1"/>
  <c r="W1722" i="1"/>
  <c r="V1722" i="1"/>
  <c r="U1722" i="1"/>
  <c r="T1722" i="1"/>
  <c r="W1721" i="1"/>
  <c r="V1721" i="1"/>
  <c r="U1721" i="1"/>
  <c r="T1721" i="1"/>
  <c r="W1720" i="1"/>
  <c r="V1720" i="1"/>
  <c r="U1720" i="1"/>
  <c r="T1720" i="1"/>
  <c r="W1719" i="1"/>
  <c r="V1719" i="1"/>
  <c r="U1719" i="1"/>
  <c r="T1719" i="1"/>
  <c r="W1718" i="1"/>
  <c r="V1718" i="1"/>
  <c r="U1718" i="1"/>
  <c r="T1718" i="1"/>
  <c r="W1717" i="1"/>
  <c r="V1717" i="1"/>
  <c r="U1717" i="1"/>
  <c r="T1717" i="1"/>
  <c r="W1716" i="1"/>
  <c r="V1716" i="1"/>
  <c r="U1716" i="1"/>
  <c r="T1716" i="1"/>
  <c r="W1715" i="1"/>
  <c r="V1715" i="1"/>
  <c r="U1715" i="1"/>
  <c r="T1715" i="1"/>
  <c r="W1714" i="1"/>
  <c r="V1714" i="1"/>
  <c r="U1714" i="1"/>
  <c r="T1714" i="1"/>
  <c r="W1713" i="1"/>
  <c r="V1713" i="1"/>
  <c r="U1713" i="1"/>
  <c r="T1713" i="1"/>
  <c r="W1712" i="1"/>
  <c r="V1712" i="1"/>
  <c r="U1712" i="1"/>
  <c r="T1712" i="1"/>
  <c r="W1711" i="1"/>
  <c r="V1711" i="1"/>
  <c r="U1711" i="1"/>
  <c r="T1711" i="1"/>
  <c r="W1710" i="1"/>
  <c r="V1710" i="1"/>
  <c r="U1710" i="1"/>
  <c r="T1710" i="1"/>
  <c r="W1709" i="1"/>
  <c r="V1709" i="1"/>
  <c r="U1709" i="1"/>
  <c r="T1709" i="1"/>
  <c r="W1708" i="1"/>
  <c r="V1708" i="1"/>
  <c r="U1708" i="1"/>
  <c r="T1708" i="1"/>
  <c r="W1707" i="1"/>
  <c r="V1707" i="1"/>
  <c r="U1707" i="1"/>
  <c r="T1707" i="1"/>
  <c r="W1706" i="1"/>
  <c r="V1706" i="1"/>
  <c r="U1706" i="1"/>
  <c r="T1706" i="1"/>
  <c r="W1705" i="1"/>
  <c r="V1705" i="1"/>
  <c r="U1705" i="1"/>
  <c r="T1705" i="1"/>
  <c r="W1704" i="1"/>
  <c r="V1704" i="1"/>
  <c r="U1704" i="1"/>
  <c r="T1704" i="1"/>
  <c r="W1703" i="1"/>
  <c r="V1703" i="1"/>
  <c r="U1703" i="1"/>
  <c r="T1703" i="1"/>
  <c r="W1702" i="1"/>
  <c r="V1702" i="1"/>
  <c r="U1702" i="1"/>
  <c r="T1702" i="1"/>
  <c r="W1701" i="1"/>
  <c r="V1701" i="1"/>
  <c r="U1701" i="1"/>
  <c r="T1701" i="1"/>
  <c r="W1700" i="1"/>
  <c r="V1700" i="1"/>
  <c r="U1700" i="1"/>
  <c r="T1700" i="1"/>
  <c r="W1699" i="1"/>
  <c r="V1699" i="1"/>
  <c r="U1699" i="1"/>
  <c r="T1699" i="1"/>
  <c r="W1698" i="1"/>
  <c r="V1698" i="1"/>
  <c r="U1698" i="1"/>
  <c r="T1698" i="1"/>
  <c r="W1697" i="1"/>
  <c r="V1697" i="1"/>
  <c r="U1697" i="1"/>
  <c r="T1697" i="1"/>
  <c r="W1696" i="1"/>
  <c r="V1696" i="1"/>
  <c r="U1696" i="1"/>
  <c r="T1696" i="1"/>
  <c r="W1695" i="1"/>
  <c r="V1695" i="1"/>
  <c r="U1695" i="1"/>
  <c r="T1695" i="1"/>
  <c r="W1694" i="1"/>
  <c r="V1694" i="1"/>
  <c r="U1694" i="1"/>
  <c r="T1694" i="1"/>
  <c r="W1693" i="1"/>
  <c r="V1693" i="1"/>
  <c r="U1693" i="1"/>
  <c r="T1693" i="1"/>
  <c r="W1692" i="1"/>
  <c r="V1692" i="1"/>
  <c r="U1692" i="1"/>
  <c r="T1692" i="1"/>
  <c r="W1691" i="1"/>
  <c r="V1691" i="1"/>
  <c r="U1691" i="1"/>
  <c r="T1691" i="1"/>
  <c r="W1690" i="1"/>
  <c r="V1690" i="1"/>
  <c r="U1690" i="1"/>
  <c r="T1690" i="1"/>
  <c r="W1689" i="1"/>
  <c r="V1689" i="1"/>
  <c r="U1689" i="1"/>
  <c r="T1689" i="1"/>
  <c r="W1688" i="1"/>
  <c r="V1688" i="1"/>
  <c r="U1688" i="1"/>
  <c r="T1688" i="1"/>
  <c r="W1687" i="1"/>
  <c r="V1687" i="1"/>
  <c r="U1687" i="1"/>
  <c r="T1687" i="1"/>
  <c r="W1686" i="1"/>
  <c r="V1686" i="1"/>
  <c r="U1686" i="1"/>
  <c r="T1686" i="1"/>
  <c r="W1685" i="1"/>
  <c r="V1685" i="1"/>
  <c r="U1685" i="1"/>
  <c r="T1685" i="1"/>
  <c r="W1684" i="1"/>
  <c r="V1684" i="1"/>
  <c r="U1684" i="1"/>
  <c r="T1684" i="1"/>
  <c r="W1683" i="1"/>
  <c r="V1683" i="1"/>
  <c r="U1683" i="1"/>
  <c r="T1683" i="1"/>
  <c r="W1682" i="1"/>
  <c r="V1682" i="1"/>
  <c r="U1682" i="1"/>
  <c r="T1682" i="1"/>
  <c r="W1681" i="1"/>
  <c r="V1681" i="1"/>
  <c r="U1681" i="1"/>
  <c r="T1681" i="1"/>
  <c r="W1680" i="1"/>
  <c r="V1680" i="1"/>
  <c r="U1680" i="1"/>
  <c r="T1680" i="1"/>
  <c r="W1679" i="1"/>
  <c r="V1679" i="1"/>
  <c r="U1679" i="1"/>
  <c r="T1679" i="1"/>
  <c r="W1678" i="1"/>
  <c r="V1678" i="1"/>
  <c r="U1678" i="1"/>
  <c r="T1678" i="1"/>
  <c r="W1677" i="1"/>
  <c r="V1677" i="1"/>
  <c r="U1677" i="1"/>
  <c r="T1677" i="1"/>
  <c r="W1676" i="1"/>
  <c r="V1676" i="1"/>
  <c r="U1676" i="1"/>
  <c r="T1676" i="1"/>
  <c r="W1675" i="1"/>
  <c r="V1675" i="1"/>
  <c r="U1675" i="1"/>
  <c r="T1675" i="1"/>
  <c r="W1674" i="1"/>
  <c r="V1674" i="1"/>
  <c r="U1674" i="1"/>
  <c r="T1674" i="1"/>
  <c r="W1673" i="1"/>
  <c r="V1673" i="1"/>
  <c r="U1673" i="1"/>
  <c r="T1673" i="1"/>
  <c r="W1672" i="1"/>
  <c r="V1672" i="1"/>
  <c r="U1672" i="1"/>
  <c r="T1672" i="1"/>
  <c r="W1671" i="1"/>
  <c r="V1671" i="1"/>
  <c r="U1671" i="1"/>
  <c r="T1671" i="1"/>
  <c r="W1670" i="1"/>
  <c r="V1670" i="1"/>
  <c r="U1670" i="1"/>
  <c r="T1670" i="1"/>
  <c r="W1669" i="1"/>
  <c r="V1669" i="1"/>
  <c r="U1669" i="1"/>
  <c r="T1669" i="1"/>
  <c r="W1668" i="1"/>
  <c r="V1668" i="1"/>
  <c r="U1668" i="1"/>
  <c r="T1668" i="1"/>
  <c r="W1667" i="1"/>
  <c r="V1667" i="1"/>
  <c r="U1667" i="1"/>
  <c r="T1667" i="1"/>
  <c r="W1666" i="1"/>
  <c r="V1666" i="1"/>
  <c r="U1666" i="1"/>
  <c r="T1666" i="1"/>
  <c r="W1665" i="1"/>
  <c r="V1665" i="1"/>
  <c r="U1665" i="1"/>
  <c r="T1665" i="1"/>
  <c r="W1664" i="1"/>
  <c r="V1664" i="1"/>
  <c r="U1664" i="1"/>
  <c r="T1664" i="1"/>
  <c r="W1663" i="1"/>
  <c r="V1663" i="1"/>
  <c r="U1663" i="1"/>
  <c r="T1663" i="1"/>
  <c r="W1662" i="1"/>
  <c r="V1662" i="1"/>
  <c r="U1662" i="1"/>
  <c r="T1662" i="1"/>
  <c r="W1661" i="1"/>
  <c r="V1661" i="1"/>
  <c r="U1661" i="1"/>
  <c r="T1661" i="1"/>
  <c r="W1660" i="1"/>
  <c r="V1660" i="1"/>
  <c r="U1660" i="1"/>
  <c r="T1660" i="1"/>
  <c r="W1659" i="1"/>
  <c r="V1659" i="1"/>
  <c r="U1659" i="1"/>
  <c r="T1659" i="1"/>
  <c r="W1658" i="1"/>
  <c r="V1658" i="1"/>
  <c r="U1658" i="1"/>
  <c r="T1658" i="1"/>
  <c r="W1657" i="1"/>
  <c r="V1657" i="1"/>
  <c r="U1657" i="1"/>
  <c r="T1657" i="1"/>
  <c r="W1656" i="1"/>
  <c r="V1656" i="1"/>
  <c r="U1656" i="1"/>
  <c r="T1656" i="1"/>
  <c r="W1655" i="1"/>
  <c r="V1655" i="1"/>
  <c r="U1655" i="1"/>
  <c r="T1655" i="1"/>
  <c r="W1654" i="1"/>
  <c r="V1654" i="1"/>
  <c r="U1654" i="1"/>
  <c r="T1654" i="1"/>
  <c r="W1653" i="1"/>
  <c r="V1653" i="1"/>
  <c r="U1653" i="1"/>
  <c r="T1653" i="1"/>
  <c r="W1652" i="1"/>
  <c r="V1652" i="1"/>
  <c r="U1652" i="1"/>
  <c r="T1652" i="1"/>
  <c r="W1651" i="1"/>
  <c r="V1651" i="1"/>
  <c r="U1651" i="1"/>
  <c r="T1651" i="1"/>
  <c r="W1650" i="1"/>
  <c r="V1650" i="1"/>
  <c r="U1650" i="1"/>
  <c r="T1650" i="1"/>
  <c r="W1649" i="1"/>
  <c r="V1649" i="1"/>
  <c r="U1649" i="1"/>
  <c r="T1649" i="1"/>
  <c r="W1648" i="1"/>
  <c r="V1648" i="1"/>
  <c r="U1648" i="1"/>
  <c r="T1648" i="1"/>
  <c r="W1647" i="1"/>
  <c r="V1647" i="1"/>
  <c r="U1647" i="1"/>
  <c r="T1647" i="1"/>
  <c r="W1646" i="1"/>
  <c r="V1646" i="1"/>
  <c r="U1646" i="1"/>
  <c r="T1646" i="1"/>
  <c r="W1645" i="1"/>
  <c r="V1645" i="1"/>
  <c r="U1645" i="1"/>
  <c r="T1645" i="1"/>
  <c r="W1644" i="1"/>
  <c r="V1644" i="1"/>
  <c r="U1644" i="1"/>
  <c r="T1644" i="1"/>
  <c r="W1643" i="1"/>
  <c r="V1643" i="1"/>
  <c r="U1643" i="1"/>
  <c r="T1643" i="1"/>
  <c r="W1642" i="1"/>
  <c r="V1642" i="1"/>
  <c r="U1642" i="1"/>
  <c r="T1642" i="1"/>
  <c r="W1641" i="1"/>
  <c r="V1641" i="1"/>
  <c r="U1641" i="1"/>
  <c r="T1641" i="1"/>
  <c r="W1640" i="1"/>
  <c r="V1640" i="1"/>
  <c r="U1640" i="1"/>
  <c r="T1640" i="1"/>
  <c r="W1639" i="1"/>
  <c r="V1639" i="1"/>
  <c r="U1639" i="1"/>
  <c r="T1639" i="1"/>
  <c r="W1638" i="1"/>
  <c r="V1638" i="1"/>
  <c r="U1638" i="1"/>
  <c r="T1638" i="1"/>
  <c r="W1637" i="1"/>
  <c r="V1637" i="1"/>
  <c r="U1637" i="1"/>
  <c r="T1637" i="1"/>
  <c r="W1636" i="1"/>
  <c r="V1636" i="1"/>
  <c r="U1636" i="1"/>
  <c r="T1636" i="1"/>
  <c r="W1635" i="1"/>
  <c r="V1635" i="1"/>
  <c r="U1635" i="1"/>
  <c r="T1635" i="1"/>
  <c r="W1634" i="1"/>
  <c r="V1634" i="1"/>
  <c r="U1634" i="1"/>
  <c r="T1634" i="1"/>
  <c r="W1633" i="1"/>
  <c r="V1633" i="1"/>
  <c r="U1633" i="1"/>
  <c r="T1633" i="1"/>
  <c r="W1632" i="1"/>
  <c r="V1632" i="1"/>
  <c r="U1632" i="1"/>
  <c r="T1632" i="1"/>
  <c r="W1631" i="1"/>
  <c r="V1631" i="1"/>
  <c r="U1631" i="1"/>
  <c r="T1631" i="1"/>
  <c r="W1630" i="1"/>
  <c r="V1630" i="1"/>
  <c r="U1630" i="1"/>
  <c r="T1630" i="1"/>
  <c r="W1629" i="1"/>
  <c r="V1629" i="1"/>
  <c r="U1629" i="1"/>
  <c r="T1629" i="1"/>
  <c r="W1628" i="1"/>
  <c r="V1628" i="1"/>
  <c r="U1628" i="1"/>
  <c r="T1628" i="1"/>
  <c r="W1627" i="1"/>
  <c r="V1627" i="1"/>
  <c r="U1627" i="1"/>
  <c r="T1627" i="1"/>
  <c r="W1626" i="1"/>
  <c r="V1626" i="1"/>
  <c r="U1626" i="1"/>
  <c r="T1626" i="1"/>
  <c r="W1625" i="1"/>
  <c r="V1625" i="1"/>
  <c r="U1625" i="1"/>
  <c r="T1625" i="1"/>
  <c r="W1624" i="1"/>
  <c r="V1624" i="1"/>
  <c r="U1624" i="1"/>
  <c r="T1624" i="1"/>
  <c r="W1623" i="1"/>
  <c r="V1623" i="1"/>
  <c r="U1623" i="1"/>
  <c r="T1623" i="1"/>
  <c r="W1622" i="1"/>
  <c r="V1622" i="1"/>
  <c r="U1622" i="1"/>
  <c r="T1622" i="1"/>
  <c r="W1621" i="1"/>
  <c r="V1621" i="1"/>
  <c r="U1621" i="1"/>
  <c r="T1621" i="1"/>
  <c r="W1620" i="1"/>
  <c r="V1620" i="1"/>
  <c r="U1620" i="1"/>
  <c r="T1620" i="1"/>
  <c r="W1619" i="1"/>
  <c r="V1619" i="1"/>
  <c r="U1619" i="1"/>
  <c r="T1619" i="1"/>
  <c r="W1618" i="1"/>
  <c r="V1618" i="1"/>
  <c r="U1618" i="1"/>
  <c r="T1618" i="1"/>
  <c r="W1617" i="1"/>
  <c r="V1617" i="1"/>
  <c r="U1617" i="1"/>
  <c r="T1617" i="1"/>
  <c r="W1616" i="1"/>
  <c r="V1616" i="1"/>
  <c r="U1616" i="1"/>
  <c r="T1616" i="1"/>
  <c r="W1615" i="1"/>
  <c r="V1615" i="1"/>
  <c r="U1615" i="1"/>
  <c r="T1615" i="1"/>
  <c r="W1614" i="1"/>
  <c r="V1614" i="1"/>
  <c r="U1614" i="1"/>
  <c r="T1614" i="1"/>
  <c r="W1613" i="1"/>
  <c r="V1613" i="1"/>
  <c r="U1613" i="1"/>
  <c r="T1613" i="1"/>
  <c r="W1612" i="1"/>
  <c r="V1612" i="1"/>
  <c r="U1612" i="1"/>
  <c r="T1612" i="1"/>
  <c r="W1611" i="1"/>
  <c r="V1611" i="1"/>
  <c r="U1611" i="1"/>
  <c r="T1611" i="1"/>
  <c r="W1610" i="1"/>
  <c r="V1610" i="1"/>
  <c r="U1610" i="1"/>
  <c r="T1610" i="1"/>
  <c r="W1609" i="1"/>
  <c r="V1609" i="1"/>
  <c r="U1609" i="1"/>
  <c r="T1609" i="1"/>
  <c r="W1608" i="1"/>
  <c r="V1608" i="1"/>
  <c r="U1608" i="1"/>
  <c r="T1608" i="1"/>
  <c r="W1607" i="1"/>
  <c r="V1607" i="1"/>
  <c r="U1607" i="1"/>
  <c r="T1607" i="1"/>
  <c r="W1606" i="1"/>
  <c r="V1606" i="1"/>
  <c r="U1606" i="1"/>
  <c r="T1606" i="1"/>
  <c r="W1605" i="1"/>
  <c r="V1605" i="1"/>
  <c r="U1605" i="1"/>
  <c r="T1605" i="1"/>
  <c r="W1604" i="1"/>
  <c r="V1604" i="1"/>
  <c r="U1604" i="1"/>
  <c r="T1604" i="1"/>
  <c r="W1603" i="1"/>
  <c r="V1603" i="1"/>
  <c r="U1603" i="1"/>
  <c r="T1603" i="1"/>
  <c r="W1602" i="1"/>
  <c r="V1602" i="1"/>
  <c r="U1602" i="1"/>
  <c r="T1602" i="1"/>
  <c r="W1601" i="1"/>
  <c r="V1601" i="1"/>
  <c r="U1601" i="1"/>
  <c r="T1601" i="1"/>
  <c r="W1600" i="1"/>
  <c r="V1600" i="1"/>
  <c r="U1600" i="1"/>
  <c r="T1600" i="1"/>
  <c r="W1599" i="1"/>
  <c r="V1599" i="1"/>
  <c r="U1599" i="1"/>
  <c r="T1599" i="1"/>
  <c r="W1598" i="1"/>
  <c r="V1598" i="1"/>
  <c r="U1598" i="1"/>
  <c r="T1598" i="1"/>
  <c r="W1597" i="1"/>
  <c r="V1597" i="1"/>
  <c r="U1597" i="1"/>
  <c r="T1597" i="1"/>
  <c r="W1596" i="1"/>
  <c r="V1596" i="1"/>
  <c r="U1596" i="1"/>
  <c r="T1596" i="1"/>
  <c r="W1595" i="1"/>
  <c r="V1595" i="1"/>
  <c r="U1595" i="1"/>
  <c r="T1595" i="1"/>
  <c r="W1594" i="1"/>
  <c r="V1594" i="1"/>
  <c r="U1594" i="1"/>
  <c r="T1594" i="1"/>
  <c r="W1593" i="1"/>
  <c r="V1593" i="1"/>
  <c r="U1593" i="1"/>
  <c r="T1593" i="1"/>
  <c r="W1592" i="1"/>
  <c r="V1592" i="1"/>
  <c r="U1592" i="1"/>
  <c r="T1592" i="1"/>
  <c r="W1591" i="1"/>
  <c r="V1591" i="1"/>
  <c r="U1591" i="1"/>
  <c r="T1591" i="1"/>
  <c r="W1590" i="1"/>
  <c r="V1590" i="1"/>
  <c r="U1590" i="1"/>
  <c r="T1590" i="1"/>
  <c r="W1589" i="1"/>
  <c r="V1589" i="1"/>
  <c r="U1589" i="1"/>
  <c r="T1589" i="1"/>
  <c r="W1588" i="1"/>
  <c r="V1588" i="1"/>
  <c r="U1588" i="1"/>
  <c r="T1588" i="1"/>
  <c r="W1587" i="1"/>
  <c r="V1587" i="1"/>
  <c r="U1587" i="1"/>
  <c r="T1587" i="1"/>
  <c r="W1586" i="1"/>
  <c r="V1586" i="1"/>
  <c r="U1586" i="1"/>
  <c r="T1586" i="1"/>
  <c r="W1585" i="1"/>
  <c r="V1585" i="1"/>
  <c r="U1585" i="1"/>
  <c r="T1585" i="1"/>
  <c r="W1584" i="1"/>
  <c r="V1584" i="1"/>
  <c r="U1584" i="1"/>
  <c r="T1584" i="1"/>
  <c r="W1583" i="1"/>
  <c r="V1583" i="1"/>
  <c r="U1583" i="1"/>
  <c r="T1583" i="1"/>
  <c r="W1582" i="1"/>
  <c r="V1582" i="1"/>
  <c r="U1582" i="1"/>
  <c r="T1582" i="1"/>
  <c r="W1581" i="1"/>
  <c r="V1581" i="1"/>
  <c r="U1581" i="1"/>
  <c r="T1581" i="1"/>
  <c r="W1580" i="1"/>
  <c r="V1580" i="1"/>
  <c r="U1580" i="1"/>
  <c r="T1580" i="1"/>
  <c r="W1579" i="1"/>
  <c r="V1579" i="1"/>
  <c r="U1579" i="1"/>
  <c r="T1579" i="1"/>
  <c r="W1578" i="1"/>
  <c r="V1578" i="1"/>
  <c r="U1578" i="1"/>
  <c r="T1578" i="1"/>
  <c r="W1577" i="1"/>
  <c r="V1577" i="1"/>
  <c r="U1577" i="1"/>
  <c r="T1577" i="1"/>
  <c r="W1576" i="1"/>
  <c r="V1576" i="1"/>
  <c r="U1576" i="1"/>
  <c r="T1576" i="1"/>
  <c r="W1575" i="1"/>
  <c r="V1575" i="1"/>
  <c r="U1575" i="1"/>
  <c r="T1575" i="1"/>
  <c r="W1574" i="1"/>
  <c r="V1574" i="1"/>
  <c r="U1574" i="1"/>
  <c r="T1574" i="1"/>
  <c r="W1573" i="1"/>
  <c r="V1573" i="1"/>
  <c r="U1573" i="1"/>
  <c r="T1573" i="1"/>
  <c r="W1572" i="1"/>
  <c r="V1572" i="1"/>
  <c r="U1572" i="1"/>
  <c r="T1572" i="1"/>
  <c r="W1571" i="1"/>
  <c r="V1571" i="1"/>
  <c r="U1571" i="1"/>
  <c r="T1571" i="1"/>
  <c r="W1570" i="1"/>
  <c r="V1570" i="1"/>
  <c r="U1570" i="1"/>
  <c r="T1570" i="1"/>
  <c r="W1569" i="1"/>
  <c r="V1569" i="1"/>
  <c r="U1569" i="1"/>
  <c r="T1569" i="1"/>
  <c r="W1568" i="1"/>
  <c r="V1568" i="1"/>
  <c r="U1568" i="1"/>
  <c r="T1568" i="1"/>
  <c r="W1567" i="1"/>
  <c r="V1567" i="1"/>
  <c r="U1567" i="1"/>
  <c r="T1567" i="1"/>
  <c r="W1566" i="1"/>
  <c r="V1566" i="1"/>
  <c r="U1566" i="1"/>
  <c r="T1566" i="1"/>
  <c r="W1565" i="1"/>
  <c r="V1565" i="1"/>
  <c r="U1565" i="1"/>
  <c r="T1565" i="1"/>
  <c r="W1564" i="1"/>
  <c r="V1564" i="1"/>
  <c r="U1564" i="1"/>
  <c r="T1564" i="1"/>
  <c r="W1563" i="1"/>
  <c r="V1563" i="1"/>
  <c r="U1563" i="1"/>
  <c r="T1563" i="1"/>
  <c r="W1562" i="1"/>
  <c r="V1562" i="1"/>
  <c r="U1562" i="1"/>
  <c r="T1562" i="1"/>
  <c r="W1561" i="1"/>
  <c r="V1561" i="1"/>
  <c r="U1561" i="1"/>
  <c r="T1561" i="1"/>
  <c r="W1560" i="1"/>
  <c r="V1560" i="1"/>
  <c r="U1560" i="1"/>
  <c r="T1560" i="1"/>
  <c r="W1559" i="1"/>
  <c r="V1559" i="1"/>
  <c r="U1559" i="1"/>
  <c r="T1559" i="1"/>
  <c r="W1558" i="1"/>
  <c r="V1558" i="1"/>
  <c r="U1558" i="1"/>
  <c r="T1558" i="1"/>
  <c r="W1557" i="1"/>
  <c r="V1557" i="1"/>
  <c r="U1557" i="1"/>
  <c r="T1557" i="1"/>
  <c r="W1556" i="1"/>
  <c r="V1556" i="1"/>
  <c r="U1556" i="1"/>
  <c r="T1556" i="1"/>
  <c r="W1555" i="1"/>
  <c r="V1555" i="1"/>
  <c r="U1555" i="1"/>
  <c r="T1555" i="1"/>
  <c r="W1554" i="1"/>
  <c r="V1554" i="1"/>
  <c r="U1554" i="1"/>
  <c r="T1554" i="1"/>
  <c r="W1553" i="1"/>
  <c r="V1553" i="1"/>
  <c r="U1553" i="1"/>
  <c r="T1553" i="1"/>
  <c r="W1552" i="1"/>
  <c r="V1552" i="1"/>
  <c r="U1552" i="1"/>
  <c r="T1552" i="1"/>
  <c r="W1551" i="1"/>
  <c r="V1551" i="1"/>
  <c r="U1551" i="1"/>
  <c r="T1551" i="1"/>
  <c r="W1550" i="1"/>
  <c r="V1550" i="1"/>
  <c r="U1550" i="1"/>
  <c r="T1550" i="1"/>
  <c r="W1549" i="1"/>
  <c r="V1549" i="1"/>
  <c r="U1549" i="1"/>
  <c r="T1549" i="1"/>
  <c r="W1548" i="1"/>
  <c r="V1548" i="1"/>
  <c r="U1548" i="1"/>
  <c r="T1548" i="1"/>
  <c r="W1547" i="1"/>
  <c r="V1547" i="1"/>
  <c r="U1547" i="1"/>
  <c r="T1547" i="1"/>
  <c r="W1546" i="1"/>
  <c r="V1546" i="1"/>
  <c r="U1546" i="1"/>
  <c r="T1546" i="1"/>
  <c r="W1545" i="1"/>
  <c r="V1545" i="1"/>
  <c r="U1545" i="1"/>
  <c r="T1545" i="1"/>
  <c r="W1544" i="1"/>
  <c r="V1544" i="1"/>
  <c r="U1544" i="1"/>
  <c r="T1544" i="1"/>
  <c r="W1543" i="1"/>
  <c r="V1543" i="1"/>
  <c r="U1543" i="1"/>
  <c r="T1543" i="1"/>
  <c r="W1542" i="1"/>
  <c r="V1542" i="1"/>
  <c r="U1542" i="1"/>
  <c r="T1542" i="1"/>
  <c r="W1541" i="1"/>
  <c r="V1541" i="1"/>
  <c r="U1541" i="1"/>
  <c r="T1541" i="1"/>
  <c r="W1540" i="1"/>
  <c r="V1540" i="1"/>
  <c r="U1540" i="1"/>
  <c r="T1540" i="1"/>
  <c r="W1539" i="1"/>
  <c r="V1539" i="1"/>
  <c r="U1539" i="1"/>
  <c r="T1539" i="1"/>
  <c r="W1538" i="1"/>
  <c r="V1538" i="1"/>
  <c r="U1538" i="1"/>
  <c r="T1538" i="1"/>
  <c r="W1537" i="1"/>
  <c r="V1537" i="1"/>
  <c r="U1537" i="1"/>
  <c r="T1537" i="1"/>
  <c r="W1536" i="1"/>
  <c r="V1536" i="1"/>
  <c r="U1536" i="1"/>
  <c r="T1536" i="1"/>
  <c r="W1535" i="1"/>
  <c r="V1535" i="1"/>
  <c r="U1535" i="1"/>
  <c r="T1535" i="1"/>
  <c r="W1534" i="1"/>
  <c r="V1534" i="1"/>
  <c r="U1534" i="1"/>
  <c r="T1534" i="1"/>
  <c r="W1533" i="1"/>
  <c r="V1533" i="1"/>
  <c r="U1533" i="1"/>
  <c r="T1533" i="1"/>
  <c r="W1532" i="1"/>
  <c r="V1532" i="1"/>
  <c r="U1532" i="1"/>
  <c r="T1532" i="1"/>
  <c r="W1531" i="1"/>
  <c r="V1531" i="1"/>
  <c r="U1531" i="1"/>
  <c r="T1531" i="1"/>
  <c r="W1530" i="1"/>
  <c r="V1530" i="1"/>
  <c r="U1530" i="1"/>
  <c r="T1530" i="1"/>
  <c r="W1529" i="1"/>
  <c r="V1529" i="1"/>
  <c r="U1529" i="1"/>
  <c r="T1529" i="1"/>
  <c r="W1528" i="1"/>
  <c r="V1528" i="1"/>
  <c r="U1528" i="1"/>
  <c r="T1528" i="1"/>
  <c r="W1527" i="1"/>
  <c r="V1527" i="1"/>
  <c r="U1527" i="1"/>
  <c r="T1527" i="1"/>
  <c r="W1526" i="1"/>
  <c r="V1526" i="1"/>
  <c r="U1526" i="1"/>
  <c r="T1526" i="1"/>
  <c r="W1525" i="1"/>
  <c r="V1525" i="1"/>
  <c r="U1525" i="1"/>
  <c r="T1525" i="1"/>
  <c r="W1524" i="1"/>
  <c r="V1524" i="1"/>
  <c r="U1524" i="1"/>
  <c r="T1524" i="1"/>
  <c r="W1523" i="1"/>
  <c r="V1523" i="1"/>
  <c r="U1523" i="1"/>
  <c r="T1523" i="1"/>
  <c r="W1522" i="1"/>
  <c r="V1522" i="1"/>
  <c r="U1522" i="1"/>
  <c r="T1522" i="1"/>
  <c r="W1521" i="1"/>
  <c r="V1521" i="1"/>
  <c r="U1521" i="1"/>
  <c r="T1521" i="1"/>
  <c r="W1520" i="1"/>
  <c r="V1520" i="1"/>
  <c r="U1520" i="1"/>
  <c r="T1520" i="1"/>
  <c r="W1519" i="1"/>
  <c r="V1519" i="1"/>
  <c r="U1519" i="1"/>
  <c r="T1519" i="1"/>
  <c r="W1518" i="1"/>
  <c r="V1518" i="1"/>
  <c r="U1518" i="1"/>
  <c r="T1518" i="1"/>
  <c r="W1517" i="1"/>
  <c r="V1517" i="1"/>
  <c r="U1517" i="1"/>
  <c r="T1517" i="1"/>
  <c r="W1516" i="1"/>
  <c r="V1516" i="1"/>
  <c r="U1516" i="1"/>
  <c r="T1516" i="1"/>
  <c r="W1515" i="1"/>
  <c r="V1515" i="1"/>
  <c r="U1515" i="1"/>
  <c r="T1515" i="1"/>
  <c r="W1514" i="1"/>
  <c r="V1514" i="1"/>
  <c r="U1514" i="1"/>
  <c r="T1514" i="1"/>
  <c r="W1513" i="1"/>
  <c r="V1513" i="1"/>
  <c r="U1513" i="1"/>
  <c r="T1513" i="1"/>
  <c r="W1512" i="1"/>
  <c r="V1512" i="1"/>
  <c r="U1512" i="1"/>
  <c r="T1512" i="1"/>
  <c r="W1511" i="1"/>
  <c r="V1511" i="1"/>
  <c r="U1511" i="1"/>
  <c r="T1511" i="1"/>
  <c r="W1510" i="1"/>
  <c r="V1510" i="1"/>
  <c r="U1510" i="1"/>
  <c r="T1510" i="1"/>
  <c r="W1509" i="1"/>
  <c r="V1509" i="1"/>
  <c r="U1509" i="1"/>
  <c r="T1509" i="1"/>
  <c r="W1508" i="1"/>
  <c r="V1508" i="1"/>
  <c r="U1508" i="1"/>
  <c r="T1508" i="1"/>
  <c r="W1507" i="1"/>
  <c r="V1507" i="1"/>
  <c r="U1507" i="1"/>
  <c r="T1507" i="1"/>
  <c r="W1506" i="1"/>
  <c r="V1506" i="1"/>
  <c r="U1506" i="1"/>
  <c r="T1506" i="1"/>
  <c r="W1505" i="1"/>
  <c r="V1505" i="1"/>
  <c r="U1505" i="1"/>
  <c r="T1505" i="1"/>
  <c r="W1504" i="1"/>
  <c r="V1504" i="1"/>
  <c r="U1504" i="1"/>
  <c r="T1504" i="1"/>
  <c r="W1503" i="1"/>
  <c r="V1503" i="1"/>
  <c r="U1503" i="1"/>
  <c r="T1503" i="1"/>
  <c r="W1502" i="1"/>
  <c r="V1502" i="1"/>
  <c r="U1502" i="1"/>
  <c r="T1502" i="1"/>
  <c r="W1501" i="1"/>
  <c r="V1501" i="1"/>
  <c r="U1501" i="1"/>
  <c r="T1501" i="1"/>
  <c r="W1500" i="1"/>
  <c r="V1500" i="1"/>
  <c r="U1500" i="1"/>
  <c r="T1500" i="1"/>
  <c r="W1499" i="1"/>
  <c r="V1499" i="1"/>
  <c r="U1499" i="1"/>
  <c r="T1499" i="1"/>
  <c r="W1498" i="1"/>
  <c r="V1498" i="1"/>
  <c r="U1498" i="1"/>
  <c r="T1498" i="1"/>
  <c r="W1497" i="1"/>
  <c r="V1497" i="1"/>
  <c r="U1497" i="1"/>
  <c r="T1497" i="1"/>
  <c r="W1496" i="1"/>
  <c r="V1496" i="1"/>
  <c r="U1496" i="1"/>
  <c r="T1496" i="1"/>
  <c r="W1495" i="1"/>
  <c r="V1495" i="1"/>
  <c r="U1495" i="1"/>
  <c r="T1495" i="1"/>
  <c r="W1494" i="1"/>
  <c r="V1494" i="1"/>
  <c r="U1494" i="1"/>
  <c r="T1494" i="1"/>
  <c r="W1493" i="1"/>
  <c r="V1493" i="1"/>
  <c r="U1493" i="1"/>
  <c r="T1493" i="1"/>
  <c r="W1492" i="1"/>
  <c r="V1492" i="1"/>
  <c r="U1492" i="1"/>
  <c r="T1492" i="1"/>
  <c r="W1491" i="1"/>
  <c r="V1491" i="1"/>
  <c r="U1491" i="1"/>
  <c r="T1491" i="1"/>
  <c r="W1490" i="1"/>
  <c r="V1490" i="1"/>
  <c r="U1490" i="1"/>
  <c r="T1490" i="1"/>
  <c r="W1489" i="1"/>
  <c r="V1489" i="1"/>
  <c r="U1489" i="1"/>
  <c r="T1489" i="1"/>
  <c r="W1488" i="1"/>
  <c r="V1488" i="1"/>
  <c r="U1488" i="1"/>
  <c r="T1488" i="1"/>
  <c r="W1487" i="1"/>
  <c r="V1487" i="1"/>
  <c r="U1487" i="1"/>
  <c r="T1487" i="1"/>
  <c r="W1486" i="1"/>
  <c r="V1486" i="1"/>
  <c r="U1486" i="1"/>
  <c r="T1486" i="1"/>
  <c r="W1485" i="1"/>
  <c r="V1485" i="1"/>
  <c r="U1485" i="1"/>
  <c r="T1485" i="1"/>
  <c r="W1484" i="1"/>
  <c r="V1484" i="1"/>
  <c r="U1484" i="1"/>
  <c r="T1484" i="1"/>
  <c r="W1483" i="1"/>
  <c r="V1483" i="1"/>
  <c r="U1483" i="1"/>
  <c r="T1483" i="1"/>
  <c r="W1482" i="1"/>
  <c r="V1482" i="1"/>
  <c r="U1482" i="1"/>
  <c r="T1482" i="1"/>
  <c r="W1481" i="1"/>
  <c r="V1481" i="1"/>
  <c r="U1481" i="1"/>
  <c r="T1481" i="1"/>
  <c r="W1480" i="1"/>
  <c r="V1480" i="1"/>
  <c r="U1480" i="1"/>
  <c r="T1480" i="1"/>
  <c r="W1479" i="1"/>
  <c r="V1479" i="1"/>
  <c r="U1479" i="1"/>
  <c r="T1479" i="1"/>
  <c r="W1478" i="1"/>
  <c r="V1478" i="1"/>
  <c r="U1478" i="1"/>
  <c r="T1478" i="1"/>
  <c r="W1477" i="1"/>
  <c r="V1477" i="1"/>
  <c r="U1477" i="1"/>
  <c r="T1477" i="1"/>
  <c r="W1476" i="1"/>
  <c r="V1476" i="1"/>
  <c r="U1476" i="1"/>
  <c r="T1476" i="1"/>
  <c r="W1475" i="1"/>
  <c r="V1475" i="1"/>
  <c r="U1475" i="1"/>
  <c r="T1475" i="1"/>
  <c r="W1474" i="1"/>
  <c r="V1474" i="1"/>
  <c r="U1474" i="1"/>
  <c r="T1474" i="1"/>
  <c r="W1473" i="1"/>
  <c r="V1473" i="1"/>
  <c r="U1473" i="1"/>
  <c r="T1473" i="1"/>
  <c r="W1472" i="1"/>
  <c r="V1472" i="1"/>
  <c r="U1472" i="1"/>
  <c r="T1472" i="1"/>
  <c r="W1471" i="1"/>
  <c r="V1471" i="1"/>
  <c r="U1471" i="1"/>
  <c r="T1471" i="1"/>
  <c r="W1470" i="1"/>
  <c r="V1470" i="1"/>
  <c r="U1470" i="1"/>
  <c r="T1470" i="1"/>
  <c r="W1469" i="1"/>
  <c r="V1469" i="1"/>
  <c r="U1469" i="1"/>
  <c r="T1469" i="1"/>
  <c r="W1468" i="1"/>
  <c r="V1468" i="1"/>
  <c r="U1468" i="1"/>
  <c r="T1468" i="1"/>
  <c r="W1467" i="1"/>
  <c r="V1467" i="1"/>
  <c r="U1467" i="1"/>
  <c r="T1467" i="1"/>
  <c r="W1466" i="1"/>
  <c r="V1466" i="1"/>
  <c r="U1466" i="1"/>
  <c r="T1466" i="1"/>
  <c r="W1465" i="1"/>
  <c r="V1465" i="1"/>
  <c r="U1465" i="1"/>
  <c r="T1465" i="1"/>
  <c r="W1464" i="1"/>
  <c r="V1464" i="1"/>
  <c r="U1464" i="1"/>
  <c r="T1464" i="1"/>
  <c r="W1463" i="1"/>
  <c r="V1463" i="1"/>
  <c r="U1463" i="1"/>
  <c r="T1463" i="1"/>
  <c r="W1462" i="1"/>
  <c r="V1462" i="1"/>
  <c r="U1462" i="1"/>
  <c r="T1462" i="1"/>
  <c r="W1461" i="1"/>
  <c r="V1461" i="1"/>
  <c r="U1461" i="1"/>
  <c r="T1461" i="1"/>
  <c r="W1460" i="1"/>
  <c r="V1460" i="1"/>
  <c r="U1460" i="1"/>
  <c r="T1460" i="1"/>
  <c r="W1459" i="1"/>
  <c r="V1459" i="1"/>
  <c r="U1459" i="1"/>
  <c r="T1459" i="1"/>
  <c r="W1458" i="1"/>
  <c r="V1458" i="1"/>
  <c r="U1458" i="1"/>
  <c r="T1458" i="1"/>
  <c r="W1457" i="1"/>
  <c r="V1457" i="1"/>
  <c r="U1457" i="1"/>
  <c r="T1457" i="1"/>
  <c r="W1456" i="1"/>
  <c r="V1456" i="1"/>
  <c r="U1456" i="1"/>
  <c r="T1456" i="1"/>
  <c r="W1455" i="1"/>
  <c r="V1455" i="1"/>
  <c r="U1455" i="1"/>
  <c r="T1455" i="1"/>
  <c r="W1454" i="1"/>
  <c r="V1454" i="1"/>
  <c r="U1454" i="1"/>
  <c r="T1454" i="1"/>
  <c r="W1453" i="1"/>
  <c r="V1453" i="1"/>
  <c r="U1453" i="1"/>
  <c r="T1453" i="1"/>
  <c r="W1452" i="1"/>
  <c r="V1452" i="1"/>
  <c r="U1452" i="1"/>
  <c r="T1452" i="1"/>
  <c r="W1451" i="1"/>
  <c r="V1451" i="1"/>
  <c r="U1451" i="1"/>
  <c r="T1451" i="1"/>
  <c r="W1450" i="1"/>
  <c r="V1450" i="1"/>
  <c r="U1450" i="1"/>
  <c r="T1450" i="1"/>
  <c r="W1449" i="1"/>
  <c r="V1449" i="1"/>
  <c r="U1449" i="1"/>
  <c r="T1449" i="1"/>
  <c r="W1448" i="1"/>
  <c r="V1448" i="1"/>
  <c r="U1448" i="1"/>
  <c r="T1448" i="1"/>
  <c r="W1447" i="1"/>
  <c r="V1447" i="1"/>
  <c r="U1447" i="1"/>
  <c r="T1447" i="1"/>
  <c r="W1446" i="1"/>
  <c r="V1446" i="1"/>
  <c r="U1446" i="1"/>
  <c r="T1446" i="1"/>
  <c r="W1445" i="1"/>
  <c r="V1445" i="1"/>
  <c r="U1445" i="1"/>
  <c r="T1445" i="1"/>
  <c r="W1444" i="1"/>
  <c r="V1444" i="1"/>
  <c r="U1444" i="1"/>
  <c r="T1444" i="1"/>
  <c r="W1443" i="1"/>
  <c r="V1443" i="1"/>
  <c r="U1443" i="1"/>
  <c r="T1443" i="1"/>
  <c r="W1442" i="1"/>
  <c r="V1442" i="1"/>
  <c r="U1442" i="1"/>
  <c r="T1442" i="1"/>
  <c r="W1441" i="1"/>
  <c r="V1441" i="1"/>
  <c r="U1441" i="1"/>
  <c r="T1441" i="1"/>
  <c r="W1440" i="1"/>
  <c r="V1440" i="1"/>
  <c r="U1440" i="1"/>
  <c r="T1440" i="1"/>
  <c r="W1439" i="1"/>
  <c r="V1439" i="1"/>
  <c r="U1439" i="1"/>
  <c r="T1439" i="1"/>
  <c r="W1438" i="1"/>
  <c r="V1438" i="1"/>
  <c r="U1438" i="1"/>
  <c r="T1438" i="1"/>
  <c r="W1437" i="1"/>
  <c r="V1437" i="1"/>
  <c r="U1437" i="1"/>
  <c r="T1437" i="1"/>
  <c r="W1436" i="1"/>
  <c r="V1436" i="1"/>
  <c r="U1436" i="1"/>
  <c r="T1436" i="1"/>
  <c r="W1435" i="1"/>
  <c r="V1435" i="1"/>
  <c r="U1435" i="1"/>
  <c r="T1435" i="1"/>
  <c r="W1434" i="1"/>
  <c r="V1434" i="1"/>
  <c r="U1434" i="1"/>
  <c r="T1434" i="1"/>
  <c r="W1433" i="1"/>
  <c r="V1433" i="1"/>
  <c r="U1433" i="1"/>
  <c r="T1433" i="1"/>
  <c r="W1432" i="1"/>
  <c r="V1432" i="1"/>
  <c r="U1432" i="1"/>
  <c r="T1432" i="1"/>
  <c r="W1431" i="1"/>
  <c r="V1431" i="1"/>
  <c r="U1431" i="1"/>
  <c r="T1431" i="1"/>
  <c r="W1430" i="1"/>
  <c r="V1430" i="1"/>
  <c r="U1430" i="1"/>
  <c r="T1430" i="1"/>
  <c r="W1429" i="1"/>
  <c r="V1429" i="1"/>
  <c r="U1429" i="1"/>
  <c r="T1429" i="1"/>
  <c r="W1428" i="1"/>
  <c r="V1428" i="1"/>
  <c r="U1428" i="1"/>
  <c r="T1428" i="1"/>
  <c r="W1427" i="1"/>
  <c r="V1427" i="1"/>
  <c r="U1427" i="1"/>
  <c r="T1427" i="1"/>
  <c r="W1426" i="1"/>
  <c r="V1426" i="1"/>
  <c r="U1426" i="1"/>
  <c r="T1426" i="1"/>
  <c r="W1425" i="1"/>
  <c r="V1425" i="1"/>
  <c r="U1425" i="1"/>
  <c r="T1425" i="1"/>
  <c r="W1424" i="1"/>
  <c r="V1424" i="1"/>
  <c r="U1424" i="1"/>
  <c r="T1424" i="1"/>
  <c r="W1423" i="1"/>
  <c r="V1423" i="1"/>
  <c r="U1423" i="1"/>
  <c r="T1423" i="1"/>
  <c r="W1422" i="1"/>
  <c r="V1422" i="1"/>
  <c r="U1422" i="1"/>
  <c r="T1422" i="1"/>
  <c r="W1421" i="1"/>
  <c r="V1421" i="1"/>
  <c r="U1421" i="1"/>
  <c r="T1421" i="1"/>
  <c r="W1420" i="1"/>
  <c r="V1420" i="1"/>
  <c r="U1420" i="1"/>
  <c r="T1420" i="1"/>
  <c r="W1419" i="1"/>
  <c r="V1419" i="1"/>
  <c r="U1419" i="1"/>
  <c r="T1419" i="1"/>
  <c r="W1418" i="1"/>
  <c r="V1418" i="1"/>
  <c r="U1418" i="1"/>
  <c r="T1418" i="1"/>
  <c r="W1417" i="1"/>
  <c r="V1417" i="1"/>
  <c r="U1417" i="1"/>
  <c r="T1417" i="1"/>
  <c r="W1416" i="1"/>
  <c r="V1416" i="1"/>
  <c r="U1416" i="1"/>
  <c r="T1416" i="1"/>
  <c r="W1415" i="1"/>
  <c r="V1415" i="1"/>
  <c r="U1415" i="1"/>
  <c r="T1415" i="1"/>
  <c r="W1414" i="1"/>
  <c r="V1414" i="1"/>
  <c r="U1414" i="1"/>
  <c r="T1414" i="1"/>
  <c r="W1413" i="1"/>
  <c r="V1413" i="1"/>
  <c r="U1413" i="1"/>
  <c r="T1413" i="1"/>
  <c r="W1412" i="1"/>
  <c r="V1412" i="1"/>
  <c r="U1412" i="1"/>
  <c r="T1412" i="1"/>
  <c r="W1411" i="1"/>
  <c r="V1411" i="1"/>
  <c r="U1411" i="1"/>
  <c r="T1411" i="1"/>
  <c r="W1410" i="1"/>
  <c r="V1410" i="1"/>
  <c r="U1410" i="1"/>
  <c r="T1410" i="1"/>
  <c r="W1409" i="1"/>
  <c r="V1409" i="1"/>
  <c r="U1409" i="1"/>
  <c r="T1409" i="1"/>
  <c r="W1408" i="1"/>
  <c r="V1408" i="1"/>
  <c r="U1408" i="1"/>
  <c r="T1408" i="1"/>
  <c r="W1407" i="1"/>
  <c r="V1407" i="1"/>
  <c r="U1407" i="1"/>
  <c r="T1407" i="1"/>
  <c r="W1406" i="1"/>
  <c r="V1406" i="1"/>
  <c r="U1406" i="1"/>
  <c r="T1406" i="1"/>
  <c r="W1405" i="1"/>
  <c r="V1405" i="1"/>
  <c r="U1405" i="1"/>
  <c r="T1405" i="1"/>
  <c r="W1404" i="1"/>
  <c r="V1404" i="1"/>
  <c r="U1404" i="1"/>
  <c r="T1404" i="1"/>
  <c r="W1403" i="1"/>
  <c r="V1403" i="1"/>
  <c r="U1403" i="1"/>
  <c r="T1403" i="1"/>
  <c r="W1402" i="1"/>
  <c r="V1402" i="1"/>
  <c r="U1402" i="1"/>
  <c r="T1402" i="1"/>
  <c r="W1401" i="1"/>
  <c r="V1401" i="1"/>
  <c r="U1401" i="1"/>
  <c r="T1401" i="1"/>
  <c r="W1400" i="1"/>
  <c r="V1400" i="1"/>
  <c r="U1400" i="1"/>
  <c r="T1400" i="1"/>
  <c r="W1399" i="1"/>
  <c r="V1399" i="1"/>
  <c r="U1399" i="1"/>
  <c r="T1399" i="1"/>
  <c r="W1398" i="1"/>
  <c r="V1398" i="1"/>
  <c r="U1398" i="1"/>
  <c r="T1398" i="1"/>
  <c r="W1397" i="1"/>
  <c r="V1397" i="1"/>
  <c r="U1397" i="1"/>
  <c r="T1397" i="1"/>
  <c r="W1396" i="1"/>
  <c r="V1396" i="1"/>
  <c r="U1396" i="1"/>
  <c r="T1396" i="1"/>
  <c r="W1395" i="1"/>
  <c r="V1395" i="1"/>
  <c r="U1395" i="1"/>
  <c r="T1395" i="1"/>
  <c r="W1394" i="1"/>
  <c r="V1394" i="1"/>
  <c r="U1394" i="1"/>
  <c r="T1394" i="1"/>
  <c r="W1393" i="1"/>
  <c r="V1393" i="1"/>
  <c r="U1393" i="1"/>
  <c r="T1393" i="1"/>
  <c r="W1392" i="1"/>
  <c r="V1392" i="1"/>
  <c r="U1392" i="1"/>
  <c r="T1392" i="1"/>
  <c r="W1391" i="1"/>
  <c r="V1391" i="1"/>
  <c r="U1391" i="1"/>
  <c r="T1391" i="1"/>
  <c r="W1390" i="1"/>
  <c r="V1390" i="1"/>
  <c r="U1390" i="1"/>
  <c r="T1390" i="1"/>
  <c r="W1389" i="1"/>
  <c r="V1389" i="1"/>
  <c r="U1389" i="1"/>
  <c r="T1389" i="1"/>
  <c r="W1388" i="1"/>
  <c r="V1388" i="1"/>
  <c r="U1388" i="1"/>
  <c r="T1388" i="1"/>
  <c r="W1387" i="1"/>
  <c r="V1387" i="1"/>
  <c r="U1387" i="1"/>
  <c r="T1387" i="1"/>
  <c r="W1386" i="1"/>
  <c r="V1386" i="1"/>
  <c r="U1386" i="1"/>
  <c r="T1386" i="1"/>
  <c r="W1385" i="1"/>
  <c r="V1385" i="1"/>
  <c r="U1385" i="1"/>
  <c r="T1385" i="1"/>
  <c r="W1384" i="1"/>
  <c r="V1384" i="1"/>
  <c r="U1384" i="1"/>
  <c r="T1384" i="1"/>
  <c r="W1383" i="1"/>
  <c r="V1383" i="1"/>
  <c r="U1383" i="1"/>
  <c r="T1383" i="1"/>
  <c r="W1382" i="1"/>
  <c r="V1382" i="1"/>
  <c r="U1382" i="1"/>
  <c r="T1382" i="1"/>
  <c r="W1381" i="1"/>
  <c r="V1381" i="1"/>
  <c r="U1381" i="1"/>
  <c r="T1381" i="1"/>
  <c r="W1380" i="1"/>
  <c r="V1380" i="1"/>
  <c r="U1380" i="1"/>
  <c r="T1380" i="1"/>
  <c r="W1379" i="1"/>
  <c r="V1379" i="1"/>
  <c r="U1379" i="1"/>
  <c r="T1379" i="1"/>
  <c r="W1378" i="1"/>
  <c r="V1378" i="1"/>
  <c r="U1378" i="1"/>
  <c r="T1378" i="1"/>
  <c r="W1377" i="1"/>
  <c r="V1377" i="1"/>
  <c r="U1377" i="1"/>
  <c r="T1377" i="1"/>
  <c r="W1376" i="1"/>
  <c r="V1376" i="1"/>
  <c r="U1376" i="1"/>
  <c r="T1376" i="1"/>
  <c r="W1375" i="1"/>
  <c r="V1375" i="1"/>
  <c r="U1375" i="1"/>
  <c r="T1375" i="1"/>
  <c r="W1374" i="1"/>
  <c r="V1374" i="1"/>
  <c r="U1374" i="1"/>
  <c r="T1374" i="1"/>
  <c r="W1373" i="1"/>
  <c r="V1373" i="1"/>
  <c r="U1373" i="1"/>
  <c r="T1373" i="1"/>
  <c r="W1372" i="1"/>
  <c r="V1372" i="1"/>
  <c r="U1372" i="1"/>
  <c r="T1372" i="1"/>
  <c r="W1371" i="1"/>
  <c r="V1371" i="1"/>
  <c r="U1371" i="1"/>
  <c r="T1371" i="1"/>
  <c r="W1370" i="1"/>
  <c r="V1370" i="1"/>
  <c r="U1370" i="1"/>
  <c r="T1370" i="1"/>
  <c r="W1369" i="1"/>
  <c r="V1369" i="1"/>
  <c r="U1369" i="1"/>
  <c r="T1369" i="1"/>
  <c r="W1368" i="1"/>
  <c r="V1368" i="1"/>
  <c r="U1368" i="1"/>
  <c r="T1368" i="1"/>
  <c r="W1367" i="1"/>
  <c r="V1367" i="1"/>
  <c r="U1367" i="1"/>
  <c r="T1367" i="1"/>
  <c r="W1366" i="1"/>
  <c r="V1366" i="1"/>
  <c r="U1366" i="1"/>
  <c r="T1366" i="1"/>
  <c r="W1365" i="1"/>
  <c r="V1365" i="1"/>
  <c r="U1365" i="1"/>
  <c r="T1365" i="1"/>
  <c r="W1364" i="1"/>
  <c r="V1364" i="1"/>
  <c r="U1364" i="1"/>
  <c r="T1364" i="1"/>
  <c r="W1363" i="1"/>
  <c r="V1363" i="1"/>
  <c r="U1363" i="1"/>
  <c r="T1363" i="1"/>
  <c r="W1362" i="1"/>
  <c r="V1362" i="1"/>
  <c r="U1362" i="1"/>
  <c r="T1362" i="1"/>
  <c r="W1361" i="1"/>
  <c r="V1361" i="1"/>
  <c r="U1361" i="1"/>
  <c r="T1361" i="1"/>
  <c r="W1360" i="1"/>
  <c r="V1360" i="1"/>
  <c r="U1360" i="1"/>
  <c r="T1360" i="1"/>
  <c r="W1359" i="1"/>
  <c r="V1359" i="1"/>
  <c r="U1359" i="1"/>
  <c r="T1359" i="1"/>
  <c r="W1358" i="1"/>
  <c r="V1358" i="1"/>
  <c r="U1358" i="1"/>
  <c r="T1358" i="1"/>
  <c r="W1357" i="1"/>
  <c r="V1357" i="1"/>
  <c r="U1357" i="1"/>
  <c r="T1357" i="1"/>
  <c r="W1356" i="1"/>
  <c r="V1356" i="1"/>
  <c r="U1356" i="1"/>
  <c r="T1356" i="1"/>
  <c r="W1355" i="1"/>
  <c r="V1355" i="1"/>
  <c r="U1355" i="1"/>
  <c r="T1355" i="1"/>
  <c r="W1354" i="1"/>
  <c r="V1354" i="1"/>
  <c r="U1354" i="1"/>
  <c r="T1354" i="1"/>
  <c r="W1353" i="1"/>
  <c r="V1353" i="1"/>
  <c r="U1353" i="1"/>
  <c r="T1353" i="1"/>
  <c r="W1352" i="1"/>
  <c r="V1352" i="1"/>
  <c r="U1352" i="1"/>
  <c r="T1352" i="1"/>
  <c r="W1351" i="1"/>
  <c r="V1351" i="1"/>
  <c r="U1351" i="1"/>
  <c r="T1351" i="1"/>
  <c r="W1350" i="1"/>
  <c r="V1350" i="1"/>
  <c r="U1350" i="1"/>
  <c r="T1350" i="1"/>
  <c r="W1349" i="1"/>
  <c r="V1349" i="1"/>
  <c r="U1349" i="1"/>
  <c r="T1349" i="1"/>
  <c r="W1348" i="1"/>
  <c r="V1348" i="1"/>
  <c r="U1348" i="1"/>
  <c r="T1348" i="1"/>
  <c r="W1347" i="1"/>
  <c r="V1347" i="1"/>
  <c r="U1347" i="1"/>
  <c r="T1347" i="1"/>
  <c r="W1346" i="1"/>
  <c r="V1346" i="1"/>
  <c r="U1346" i="1"/>
  <c r="T1346" i="1"/>
  <c r="W1345" i="1"/>
  <c r="V1345" i="1"/>
  <c r="U1345" i="1"/>
  <c r="T1345" i="1"/>
  <c r="W1344" i="1"/>
  <c r="V1344" i="1"/>
  <c r="U1344" i="1"/>
  <c r="T1344" i="1"/>
  <c r="W1343" i="1"/>
  <c r="V1343" i="1"/>
  <c r="U1343" i="1"/>
  <c r="T1343" i="1"/>
  <c r="W1342" i="1"/>
  <c r="V1342" i="1"/>
  <c r="U1342" i="1"/>
  <c r="T1342" i="1"/>
  <c r="W1341" i="1"/>
  <c r="V1341" i="1"/>
  <c r="U1341" i="1"/>
  <c r="T1341" i="1"/>
  <c r="W1340" i="1"/>
  <c r="V1340" i="1"/>
  <c r="U1340" i="1"/>
  <c r="T1340" i="1"/>
  <c r="W1339" i="1"/>
  <c r="V1339" i="1"/>
  <c r="U1339" i="1"/>
  <c r="T1339" i="1"/>
  <c r="W1338" i="1"/>
  <c r="V1338" i="1"/>
  <c r="U1338" i="1"/>
  <c r="T1338" i="1"/>
  <c r="W1337" i="1"/>
  <c r="V1337" i="1"/>
  <c r="U1337" i="1"/>
  <c r="T1337" i="1"/>
  <c r="W1336" i="1"/>
  <c r="V1336" i="1"/>
  <c r="U1336" i="1"/>
  <c r="T1336" i="1"/>
  <c r="W1335" i="1"/>
  <c r="V1335" i="1"/>
  <c r="U1335" i="1"/>
  <c r="T1335" i="1"/>
  <c r="W1334" i="1"/>
  <c r="V1334" i="1"/>
  <c r="U1334" i="1"/>
  <c r="T1334" i="1"/>
  <c r="W1333" i="1"/>
  <c r="V1333" i="1"/>
  <c r="U1333" i="1"/>
  <c r="T1333" i="1"/>
  <c r="W1332" i="1"/>
  <c r="V1332" i="1"/>
  <c r="U1332" i="1"/>
  <c r="T1332" i="1"/>
  <c r="W1331" i="1"/>
  <c r="V1331" i="1"/>
  <c r="U1331" i="1"/>
  <c r="T1331" i="1"/>
  <c r="W1330" i="1"/>
  <c r="V1330" i="1"/>
  <c r="U1330" i="1"/>
  <c r="T1330" i="1"/>
  <c r="W1329" i="1"/>
  <c r="V1329" i="1"/>
  <c r="U1329" i="1"/>
  <c r="T1329" i="1"/>
  <c r="W1328" i="1"/>
  <c r="V1328" i="1"/>
  <c r="U1328" i="1"/>
  <c r="T1328" i="1"/>
  <c r="W1327" i="1"/>
  <c r="V1327" i="1"/>
  <c r="U1327" i="1"/>
  <c r="T1327" i="1"/>
  <c r="W1326" i="1"/>
  <c r="V1326" i="1"/>
  <c r="U1326" i="1"/>
  <c r="T1326" i="1"/>
  <c r="W1325" i="1"/>
  <c r="V1325" i="1"/>
  <c r="U1325" i="1"/>
  <c r="T1325" i="1"/>
  <c r="W1324" i="1"/>
  <c r="V1324" i="1"/>
  <c r="U1324" i="1"/>
  <c r="T1324" i="1"/>
  <c r="W1323" i="1"/>
  <c r="V1323" i="1"/>
  <c r="U1323" i="1"/>
  <c r="T1323" i="1"/>
  <c r="W1322" i="1"/>
  <c r="V1322" i="1"/>
  <c r="U1322" i="1"/>
  <c r="T1322" i="1"/>
  <c r="W1321" i="1"/>
  <c r="V1321" i="1"/>
  <c r="U1321" i="1"/>
  <c r="T1321" i="1"/>
  <c r="W1320" i="1"/>
  <c r="V1320" i="1"/>
  <c r="U1320" i="1"/>
  <c r="T1320" i="1"/>
  <c r="W1319" i="1"/>
  <c r="V1319" i="1"/>
  <c r="U1319" i="1"/>
  <c r="T1319" i="1"/>
  <c r="W1318" i="1"/>
  <c r="V1318" i="1"/>
  <c r="U1318" i="1"/>
  <c r="T1318" i="1"/>
  <c r="W1317" i="1"/>
  <c r="V1317" i="1"/>
  <c r="U1317" i="1"/>
  <c r="T1317" i="1"/>
  <c r="W1316" i="1"/>
  <c r="V1316" i="1"/>
  <c r="U1316" i="1"/>
  <c r="T1316" i="1"/>
  <c r="W1315" i="1"/>
  <c r="V1315" i="1"/>
  <c r="U1315" i="1"/>
  <c r="T1315" i="1"/>
  <c r="W1314" i="1"/>
  <c r="V1314" i="1"/>
  <c r="U1314" i="1"/>
  <c r="T1314" i="1"/>
  <c r="W1313" i="1"/>
  <c r="V1313" i="1"/>
  <c r="U1313" i="1"/>
  <c r="T1313" i="1"/>
  <c r="W1312" i="1"/>
  <c r="V1312" i="1"/>
  <c r="U1312" i="1"/>
  <c r="T1312" i="1"/>
  <c r="W1311" i="1"/>
  <c r="V1311" i="1"/>
  <c r="U1311" i="1"/>
  <c r="T1311" i="1"/>
  <c r="W1310" i="1"/>
  <c r="V1310" i="1"/>
  <c r="U1310" i="1"/>
  <c r="T1310" i="1"/>
  <c r="W1309" i="1"/>
  <c r="V1309" i="1"/>
  <c r="U1309" i="1"/>
  <c r="T1309" i="1"/>
  <c r="W1308" i="1"/>
  <c r="V1308" i="1"/>
  <c r="U1308" i="1"/>
  <c r="T1308" i="1"/>
  <c r="W1307" i="1"/>
  <c r="V1307" i="1"/>
  <c r="U1307" i="1"/>
  <c r="T1307" i="1"/>
  <c r="W1306" i="1"/>
  <c r="V1306" i="1"/>
  <c r="U1306" i="1"/>
  <c r="T1306" i="1"/>
  <c r="W1305" i="1"/>
  <c r="V1305" i="1"/>
  <c r="U1305" i="1"/>
  <c r="T1305" i="1"/>
  <c r="W1304" i="1"/>
  <c r="V1304" i="1"/>
  <c r="U1304" i="1"/>
  <c r="T1304" i="1"/>
  <c r="W1303" i="1"/>
  <c r="V1303" i="1"/>
  <c r="U1303" i="1"/>
  <c r="T1303" i="1"/>
  <c r="W1302" i="1"/>
  <c r="V1302" i="1"/>
  <c r="U1302" i="1"/>
  <c r="T1302" i="1"/>
  <c r="W1301" i="1"/>
  <c r="V1301" i="1"/>
  <c r="U1301" i="1"/>
  <c r="T1301" i="1"/>
  <c r="W1300" i="1"/>
  <c r="V1300" i="1"/>
  <c r="U1300" i="1"/>
  <c r="T1300" i="1"/>
  <c r="W1299" i="1"/>
  <c r="V1299" i="1"/>
  <c r="U1299" i="1"/>
  <c r="T1299" i="1"/>
  <c r="W1298" i="1"/>
  <c r="V1298" i="1"/>
  <c r="U1298" i="1"/>
  <c r="T1298" i="1"/>
  <c r="W1297" i="1"/>
  <c r="V1297" i="1"/>
  <c r="U1297" i="1"/>
  <c r="T1297" i="1"/>
  <c r="W1296" i="1"/>
  <c r="V1296" i="1"/>
  <c r="U1296" i="1"/>
  <c r="T1296" i="1"/>
  <c r="W1295" i="1"/>
  <c r="V1295" i="1"/>
  <c r="U1295" i="1"/>
  <c r="T1295" i="1"/>
  <c r="W1294" i="1"/>
  <c r="V1294" i="1"/>
  <c r="U1294" i="1"/>
  <c r="T1294" i="1"/>
  <c r="W1293" i="1"/>
  <c r="V1293" i="1"/>
  <c r="U1293" i="1"/>
  <c r="T1293" i="1"/>
  <c r="W1292" i="1"/>
  <c r="V1292" i="1"/>
  <c r="U1292" i="1"/>
  <c r="T1292" i="1"/>
  <c r="W1291" i="1"/>
  <c r="V1291" i="1"/>
  <c r="U1291" i="1"/>
  <c r="T1291" i="1"/>
  <c r="W1290" i="1"/>
  <c r="V1290" i="1"/>
  <c r="U1290" i="1"/>
  <c r="T1290" i="1"/>
  <c r="W1289" i="1"/>
  <c r="V1289" i="1"/>
  <c r="U1289" i="1"/>
  <c r="T1289" i="1"/>
  <c r="W1288" i="1"/>
  <c r="V1288" i="1"/>
  <c r="U1288" i="1"/>
  <c r="T1288" i="1"/>
  <c r="W1287" i="1"/>
  <c r="V1287" i="1"/>
  <c r="U1287" i="1"/>
  <c r="T1287" i="1"/>
  <c r="W1286" i="1"/>
  <c r="V1286" i="1"/>
  <c r="U1286" i="1"/>
  <c r="T1286" i="1"/>
  <c r="W1285" i="1"/>
  <c r="V1285" i="1"/>
  <c r="U1285" i="1"/>
  <c r="T1285" i="1"/>
  <c r="W1284" i="1"/>
  <c r="V1284" i="1"/>
  <c r="U1284" i="1"/>
  <c r="T1284" i="1"/>
  <c r="W1283" i="1"/>
  <c r="V1283" i="1"/>
  <c r="U1283" i="1"/>
  <c r="T1283" i="1"/>
  <c r="W1282" i="1"/>
  <c r="V1282" i="1"/>
  <c r="U1282" i="1"/>
  <c r="T1282" i="1"/>
  <c r="W1281" i="1"/>
  <c r="V1281" i="1"/>
  <c r="U1281" i="1"/>
  <c r="T1281" i="1"/>
  <c r="W1280" i="1"/>
  <c r="V1280" i="1"/>
  <c r="U1280" i="1"/>
  <c r="T1280" i="1"/>
  <c r="W1279" i="1"/>
  <c r="V1279" i="1"/>
  <c r="U1279" i="1"/>
  <c r="T1279" i="1"/>
  <c r="W1278" i="1"/>
  <c r="V1278" i="1"/>
  <c r="U1278" i="1"/>
  <c r="T1278" i="1"/>
  <c r="W1277" i="1"/>
  <c r="V1277" i="1"/>
  <c r="U1277" i="1"/>
  <c r="T1277" i="1"/>
  <c r="W1276" i="1"/>
  <c r="V1276" i="1"/>
  <c r="U1276" i="1"/>
  <c r="T1276" i="1"/>
  <c r="W1275" i="1"/>
  <c r="V1275" i="1"/>
  <c r="U1275" i="1"/>
  <c r="T1275" i="1"/>
  <c r="W1274" i="1"/>
  <c r="V1274" i="1"/>
  <c r="U1274" i="1"/>
  <c r="T1274" i="1"/>
  <c r="W1273" i="1"/>
  <c r="V1273" i="1"/>
  <c r="U1273" i="1"/>
  <c r="T1273" i="1"/>
  <c r="W1272" i="1"/>
  <c r="V1272" i="1"/>
  <c r="U1272" i="1"/>
  <c r="T1272" i="1"/>
  <c r="W1271" i="1"/>
  <c r="V1271" i="1"/>
  <c r="U1271" i="1"/>
  <c r="T1271" i="1"/>
  <c r="W1270" i="1"/>
  <c r="V1270" i="1"/>
  <c r="U1270" i="1"/>
  <c r="T1270" i="1"/>
  <c r="W1269" i="1"/>
  <c r="V1269" i="1"/>
  <c r="U1269" i="1"/>
  <c r="T1269" i="1"/>
  <c r="W1268" i="1"/>
  <c r="V1268" i="1"/>
  <c r="U1268" i="1"/>
  <c r="T1268" i="1"/>
  <c r="W1267" i="1"/>
  <c r="V1267" i="1"/>
  <c r="U1267" i="1"/>
  <c r="T1267" i="1"/>
  <c r="W1266" i="1"/>
  <c r="V1266" i="1"/>
  <c r="U1266" i="1"/>
  <c r="T1266" i="1"/>
  <c r="W1265" i="1"/>
  <c r="V1265" i="1"/>
  <c r="U1265" i="1"/>
  <c r="T1265" i="1"/>
  <c r="W1264" i="1"/>
  <c r="V1264" i="1"/>
  <c r="U1264" i="1"/>
  <c r="T1264" i="1"/>
  <c r="W1263" i="1"/>
  <c r="V1263" i="1"/>
  <c r="U1263" i="1"/>
  <c r="T1263" i="1"/>
  <c r="W1262" i="1"/>
  <c r="V1262" i="1"/>
  <c r="U1262" i="1"/>
  <c r="T1262" i="1"/>
  <c r="W1261" i="1"/>
  <c r="V1261" i="1"/>
  <c r="U1261" i="1"/>
  <c r="T1261" i="1"/>
  <c r="W1260" i="1"/>
  <c r="V1260" i="1"/>
  <c r="U1260" i="1"/>
  <c r="T1260" i="1"/>
  <c r="W1259" i="1"/>
  <c r="V1259" i="1"/>
  <c r="U1259" i="1"/>
  <c r="T1259" i="1"/>
  <c r="W1258" i="1"/>
  <c r="V1258" i="1"/>
  <c r="U1258" i="1"/>
  <c r="T1258" i="1"/>
  <c r="W1257" i="1"/>
  <c r="V1257" i="1"/>
  <c r="U1257" i="1"/>
  <c r="T1257" i="1"/>
  <c r="W1256" i="1"/>
  <c r="V1256" i="1"/>
  <c r="U1256" i="1"/>
  <c r="T1256" i="1"/>
  <c r="W1255" i="1"/>
  <c r="V1255" i="1"/>
  <c r="U1255" i="1"/>
  <c r="T1255" i="1"/>
  <c r="W1254" i="1"/>
  <c r="V1254" i="1"/>
  <c r="U1254" i="1"/>
  <c r="T1254" i="1"/>
  <c r="W1253" i="1"/>
  <c r="V1253" i="1"/>
  <c r="U1253" i="1"/>
  <c r="T1253" i="1"/>
  <c r="W1252" i="1"/>
  <c r="V1252" i="1"/>
  <c r="U1252" i="1"/>
  <c r="T1252" i="1"/>
  <c r="W1251" i="1"/>
  <c r="V1251" i="1"/>
  <c r="U1251" i="1"/>
  <c r="T1251" i="1"/>
  <c r="W1250" i="1"/>
  <c r="V1250" i="1"/>
  <c r="U1250" i="1"/>
  <c r="T1250" i="1"/>
  <c r="W1249" i="1"/>
  <c r="V1249" i="1"/>
  <c r="U1249" i="1"/>
  <c r="T1249" i="1"/>
  <c r="W1248" i="1"/>
  <c r="V1248" i="1"/>
  <c r="U1248" i="1"/>
  <c r="T1248" i="1"/>
  <c r="W1247" i="1"/>
  <c r="V1247" i="1"/>
  <c r="U1247" i="1"/>
  <c r="T1247" i="1"/>
  <c r="W1246" i="1"/>
  <c r="V1246" i="1"/>
  <c r="U1246" i="1"/>
  <c r="T1246" i="1"/>
  <c r="W1245" i="1"/>
  <c r="V1245" i="1"/>
  <c r="U1245" i="1"/>
  <c r="T1245" i="1"/>
  <c r="W1244" i="1"/>
  <c r="V1244" i="1"/>
  <c r="U1244" i="1"/>
  <c r="T1244" i="1"/>
  <c r="W1243" i="1"/>
  <c r="V1243" i="1"/>
  <c r="U1243" i="1"/>
  <c r="T1243" i="1"/>
  <c r="W1242" i="1"/>
  <c r="V1242" i="1"/>
  <c r="U1242" i="1"/>
  <c r="T1242" i="1"/>
  <c r="W1241" i="1"/>
  <c r="V1241" i="1"/>
  <c r="U1241" i="1"/>
  <c r="T1241" i="1"/>
  <c r="W1240" i="1"/>
  <c r="V1240" i="1"/>
  <c r="U1240" i="1"/>
  <c r="T1240" i="1"/>
  <c r="W1239" i="1"/>
  <c r="V1239" i="1"/>
  <c r="U1239" i="1"/>
  <c r="T1239" i="1"/>
  <c r="W1238" i="1"/>
  <c r="V1238" i="1"/>
  <c r="U1238" i="1"/>
  <c r="T1238" i="1"/>
  <c r="W1237" i="1"/>
  <c r="V1237" i="1"/>
  <c r="U1237" i="1"/>
  <c r="T1237" i="1"/>
  <c r="W1236" i="1"/>
  <c r="V1236" i="1"/>
  <c r="U1236" i="1"/>
  <c r="T1236" i="1"/>
  <c r="W1235" i="1"/>
  <c r="V1235" i="1"/>
  <c r="U1235" i="1"/>
  <c r="T1235" i="1"/>
  <c r="W1234" i="1"/>
  <c r="V1234" i="1"/>
  <c r="U1234" i="1"/>
  <c r="T1234" i="1"/>
  <c r="W1233" i="1"/>
  <c r="V1233" i="1"/>
  <c r="U1233" i="1"/>
  <c r="T1233" i="1"/>
  <c r="W1232" i="1"/>
  <c r="V1232" i="1"/>
  <c r="U1232" i="1"/>
  <c r="T1232" i="1"/>
  <c r="W1231" i="1"/>
  <c r="V1231" i="1"/>
  <c r="U1231" i="1"/>
  <c r="T1231" i="1"/>
  <c r="W1230" i="1"/>
  <c r="V1230" i="1"/>
  <c r="U1230" i="1"/>
  <c r="T1230" i="1"/>
  <c r="W1229" i="1"/>
  <c r="V1229" i="1"/>
  <c r="U1229" i="1"/>
  <c r="T1229" i="1"/>
  <c r="W1228" i="1"/>
  <c r="V1228" i="1"/>
  <c r="U1228" i="1"/>
  <c r="T1228" i="1"/>
  <c r="W1227" i="1"/>
  <c r="V1227" i="1"/>
  <c r="U1227" i="1"/>
  <c r="T1227" i="1"/>
  <c r="W1226" i="1"/>
  <c r="V1226" i="1"/>
  <c r="U1226" i="1"/>
  <c r="T1226" i="1"/>
  <c r="W1225" i="1"/>
  <c r="V1225" i="1"/>
  <c r="U1225" i="1"/>
  <c r="T1225" i="1"/>
  <c r="W1224" i="1"/>
  <c r="V1224" i="1"/>
  <c r="U1224" i="1"/>
  <c r="T1224" i="1"/>
  <c r="W1223" i="1"/>
  <c r="V1223" i="1"/>
  <c r="U1223" i="1"/>
  <c r="T1223" i="1"/>
  <c r="W1222" i="1"/>
  <c r="V1222" i="1"/>
  <c r="U1222" i="1"/>
  <c r="T1222" i="1"/>
  <c r="W1221" i="1"/>
  <c r="V1221" i="1"/>
  <c r="U1221" i="1"/>
  <c r="T1221" i="1"/>
  <c r="W1220" i="1"/>
  <c r="V1220" i="1"/>
  <c r="U1220" i="1"/>
  <c r="T1220" i="1"/>
  <c r="W1219" i="1"/>
  <c r="V1219" i="1"/>
  <c r="U1219" i="1"/>
  <c r="T1219" i="1"/>
  <c r="W1218" i="1"/>
  <c r="V1218" i="1"/>
  <c r="U1218" i="1"/>
  <c r="T1218" i="1"/>
  <c r="W1217" i="1"/>
  <c r="V1217" i="1"/>
  <c r="U1217" i="1"/>
  <c r="T1217" i="1"/>
  <c r="W1216" i="1"/>
  <c r="V1216" i="1"/>
  <c r="U1216" i="1"/>
  <c r="T1216" i="1"/>
  <c r="W1215" i="1"/>
  <c r="V1215" i="1"/>
  <c r="U1215" i="1"/>
  <c r="T1215" i="1"/>
  <c r="W1214" i="1"/>
  <c r="V1214" i="1"/>
  <c r="U1214" i="1"/>
  <c r="T1214" i="1"/>
  <c r="W1213" i="1"/>
  <c r="V1213" i="1"/>
  <c r="U1213" i="1"/>
  <c r="T1213" i="1"/>
  <c r="W1212" i="1"/>
  <c r="V1212" i="1"/>
  <c r="U1212" i="1"/>
  <c r="T1212" i="1"/>
  <c r="W1211" i="1"/>
  <c r="V1211" i="1"/>
  <c r="U1211" i="1"/>
  <c r="T1211" i="1"/>
  <c r="W1210" i="1"/>
  <c r="V1210" i="1"/>
  <c r="U1210" i="1"/>
  <c r="T1210" i="1"/>
  <c r="W1209" i="1"/>
  <c r="V1209" i="1"/>
  <c r="U1209" i="1"/>
  <c r="T1209" i="1"/>
  <c r="W1208" i="1"/>
  <c r="V1208" i="1"/>
  <c r="U1208" i="1"/>
  <c r="T1208" i="1"/>
  <c r="W1207" i="1"/>
  <c r="V1207" i="1"/>
  <c r="U1207" i="1"/>
  <c r="T1207" i="1"/>
  <c r="W1206" i="1"/>
  <c r="V1206" i="1"/>
  <c r="U1206" i="1"/>
  <c r="T1206" i="1"/>
  <c r="W1205" i="1"/>
  <c r="V1205" i="1"/>
  <c r="U1205" i="1"/>
  <c r="T1205" i="1"/>
  <c r="W1204" i="1"/>
  <c r="V1204" i="1"/>
  <c r="U1204" i="1"/>
  <c r="T1204" i="1"/>
  <c r="W1203" i="1"/>
  <c r="V1203" i="1"/>
  <c r="U1203" i="1"/>
  <c r="T1203" i="1"/>
  <c r="W1202" i="1"/>
  <c r="V1202" i="1"/>
  <c r="U1202" i="1"/>
  <c r="T1202" i="1"/>
  <c r="W1201" i="1"/>
  <c r="V1201" i="1"/>
  <c r="U1201" i="1"/>
  <c r="T1201" i="1"/>
  <c r="W1200" i="1"/>
  <c r="V1200" i="1"/>
  <c r="U1200" i="1"/>
  <c r="T1200" i="1"/>
  <c r="W1199" i="1"/>
  <c r="V1199" i="1"/>
  <c r="U1199" i="1"/>
  <c r="T1199" i="1"/>
  <c r="W1198" i="1"/>
  <c r="V1198" i="1"/>
  <c r="U1198" i="1"/>
  <c r="T1198" i="1"/>
  <c r="W1197" i="1"/>
  <c r="V1197" i="1"/>
  <c r="U1197" i="1"/>
  <c r="T1197" i="1"/>
  <c r="W1196" i="1"/>
  <c r="V1196" i="1"/>
  <c r="U1196" i="1"/>
  <c r="T1196" i="1"/>
  <c r="W1195" i="1"/>
  <c r="V1195" i="1"/>
  <c r="U1195" i="1"/>
  <c r="T1195" i="1"/>
  <c r="W1194" i="1"/>
  <c r="V1194" i="1"/>
  <c r="U1194" i="1"/>
  <c r="T1194" i="1"/>
  <c r="W1193" i="1"/>
  <c r="V1193" i="1"/>
  <c r="U1193" i="1"/>
  <c r="T1193" i="1"/>
  <c r="W1192" i="1"/>
  <c r="V1192" i="1"/>
  <c r="U1192" i="1"/>
  <c r="T1192" i="1"/>
  <c r="W1191" i="1"/>
  <c r="V1191" i="1"/>
  <c r="U1191" i="1"/>
  <c r="T1191" i="1"/>
  <c r="W1190" i="1"/>
  <c r="V1190" i="1"/>
  <c r="U1190" i="1"/>
  <c r="T1190" i="1"/>
  <c r="W1189" i="1"/>
  <c r="V1189" i="1"/>
  <c r="U1189" i="1"/>
  <c r="T1189" i="1"/>
  <c r="W1188" i="1"/>
  <c r="V1188" i="1"/>
  <c r="U1188" i="1"/>
  <c r="T1188" i="1"/>
  <c r="W1187" i="1"/>
  <c r="V1187" i="1"/>
  <c r="U1187" i="1"/>
  <c r="T1187" i="1"/>
  <c r="W1186" i="1"/>
  <c r="V1186" i="1"/>
  <c r="U1186" i="1"/>
  <c r="T1186" i="1"/>
  <c r="W1185" i="1"/>
  <c r="V1185" i="1"/>
  <c r="U1185" i="1"/>
  <c r="T1185" i="1"/>
  <c r="W1184" i="1"/>
  <c r="V1184" i="1"/>
  <c r="U1184" i="1"/>
  <c r="T1184" i="1"/>
  <c r="W1183" i="1"/>
  <c r="V1183" i="1"/>
  <c r="U1183" i="1"/>
  <c r="T1183" i="1"/>
  <c r="W1182" i="1"/>
  <c r="V1182" i="1"/>
  <c r="U1182" i="1"/>
  <c r="T1182" i="1"/>
  <c r="W1181" i="1"/>
  <c r="V1181" i="1"/>
  <c r="U1181" i="1"/>
  <c r="T1181" i="1"/>
  <c r="W1180" i="1"/>
  <c r="V1180" i="1"/>
  <c r="U1180" i="1"/>
  <c r="T1180" i="1"/>
  <c r="W1179" i="1"/>
  <c r="V1179" i="1"/>
  <c r="U1179" i="1"/>
  <c r="T1179" i="1"/>
  <c r="W1178" i="1"/>
  <c r="V1178" i="1"/>
  <c r="U1178" i="1"/>
  <c r="T1178" i="1"/>
  <c r="W1177" i="1"/>
  <c r="V1177" i="1"/>
  <c r="U1177" i="1"/>
  <c r="T1177" i="1"/>
  <c r="W1176" i="1"/>
  <c r="V1176" i="1"/>
  <c r="U1176" i="1"/>
  <c r="T1176" i="1"/>
  <c r="W1175" i="1"/>
  <c r="V1175" i="1"/>
  <c r="U1175" i="1"/>
  <c r="T1175" i="1"/>
  <c r="W1174" i="1"/>
  <c r="V1174" i="1"/>
  <c r="U1174" i="1"/>
  <c r="T1174" i="1"/>
  <c r="W1173" i="1"/>
  <c r="V1173" i="1"/>
  <c r="U1173" i="1"/>
  <c r="T1173" i="1"/>
  <c r="W1172" i="1"/>
  <c r="V1172" i="1"/>
  <c r="U1172" i="1"/>
  <c r="T1172" i="1"/>
  <c r="W1171" i="1"/>
  <c r="V1171" i="1"/>
  <c r="U1171" i="1"/>
  <c r="T1171" i="1"/>
  <c r="W1170" i="1"/>
  <c r="V1170" i="1"/>
  <c r="U1170" i="1"/>
  <c r="T1170" i="1"/>
  <c r="W1169" i="1"/>
  <c r="V1169" i="1"/>
  <c r="U1169" i="1"/>
  <c r="T1169" i="1"/>
  <c r="W1168" i="1"/>
  <c r="V1168" i="1"/>
  <c r="U1168" i="1"/>
  <c r="T1168" i="1"/>
  <c r="W1167" i="1"/>
  <c r="V1167" i="1"/>
  <c r="U1167" i="1"/>
  <c r="T1167" i="1"/>
  <c r="W1166" i="1"/>
  <c r="V1166" i="1"/>
  <c r="U1166" i="1"/>
  <c r="T1166" i="1"/>
  <c r="W1165" i="1"/>
  <c r="V1165" i="1"/>
  <c r="U1165" i="1"/>
  <c r="T1165" i="1"/>
  <c r="W1164" i="1"/>
  <c r="V1164" i="1"/>
  <c r="U1164" i="1"/>
  <c r="T1164" i="1"/>
  <c r="W1163" i="1"/>
  <c r="V1163" i="1"/>
  <c r="U1163" i="1"/>
  <c r="T1163" i="1"/>
  <c r="W1162" i="1"/>
  <c r="V1162" i="1"/>
  <c r="U1162" i="1"/>
  <c r="T1162" i="1"/>
  <c r="W1161" i="1"/>
  <c r="V1161" i="1"/>
  <c r="U1161" i="1"/>
  <c r="T1161" i="1"/>
  <c r="W1160" i="1"/>
  <c r="V1160" i="1"/>
  <c r="U1160" i="1"/>
  <c r="T1160" i="1"/>
  <c r="W1159" i="1"/>
  <c r="V1159" i="1"/>
  <c r="U1159" i="1"/>
  <c r="T1159" i="1"/>
  <c r="W1158" i="1"/>
  <c r="V1158" i="1"/>
  <c r="U1158" i="1"/>
  <c r="T1158" i="1"/>
  <c r="W1157" i="1"/>
  <c r="V1157" i="1"/>
  <c r="U1157" i="1"/>
  <c r="T1157" i="1"/>
  <c r="W1156" i="1"/>
  <c r="V1156" i="1"/>
  <c r="U1156" i="1"/>
  <c r="T1156" i="1"/>
  <c r="W1155" i="1"/>
  <c r="V1155" i="1"/>
  <c r="U1155" i="1"/>
  <c r="T1155" i="1"/>
  <c r="W1154" i="1"/>
  <c r="V1154" i="1"/>
  <c r="U1154" i="1"/>
  <c r="T1154" i="1"/>
  <c r="W1153" i="1"/>
  <c r="V1153" i="1"/>
  <c r="U1153" i="1"/>
  <c r="T1153" i="1"/>
  <c r="W1152" i="1"/>
  <c r="V1152" i="1"/>
  <c r="U1152" i="1"/>
  <c r="T1152" i="1"/>
  <c r="W1151" i="1"/>
  <c r="V1151" i="1"/>
  <c r="U1151" i="1"/>
  <c r="T1151" i="1"/>
  <c r="W1150" i="1"/>
  <c r="V1150" i="1"/>
  <c r="U1150" i="1"/>
  <c r="T1150" i="1"/>
  <c r="W1149" i="1"/>
  <c r="V1149" i="1"/>
  <c r="U1149" i="1"/>
  <c r="T1149" i="1"/>
  <c r="W1148" i="1"/>
  <c r="V1148" i="1"/>
  <c r="U1148" i="1"/>
  <c r="T1148" i="1"/>
  <c r="W1147" i="1"/>
  <c r="V1147" i="1"/>
  <c r="U1147" i="1"/>
  <c r="T1147" i="1"/>
  <c r="W1146" i="1"/>
  <c r="V1146" i="1"/>
  <c r="U1146" i="1"/>
  <c r="T1146" i="1"/>
  <c r="W1145" i="1"/>
  <c r="V1145" i="1"/>
  <c r="U1145" i="1"/>
  <c r="T1145" i="1"/>
  <c r="W1144" i="1"/>
  <c r="V1144" i="1"/>
  <c r="U1144" i="1"/>
  <c r="T1144" i="1"/>
  <c r="W1143" i="1"/>
  <c r="V1143" i="1"/>
  <c r="U1143" i="1"/>
  <c r="T1143" i="1"/>
  <c r="W1142" i="1"/>
  <c r="V1142" i="1"/>
  <c r="U1142" i="1"/>
  <c r="T1142" i="1"/>
  <c r="W1141" i="1"/>
  <c r="V1141" i="1"/>
  <c r="U1141" i="1"/>
  <c r="T1141" i="1"/>
  <c r="W1140" i="1"/>
  <c r="V1140" i="1"/>
  <c r="U1140" i="1"/>
  <c r="T1140" i="1"/>
  <c r="W1139" i="1"/>
  <c r="V1139" i="1"/>
  <c r="U1139" i="1"/>
  <c r="T1139" i="1"/>
  <c r="W1138" i="1"/>
  <c r="V1138" i="1"/>
  <c r="U1138" i="1"/>
  <c r="T1138" i="1"/>
  <c r="W1137" i="1"/>
  <c r="V1137" i="1"/>
  <c r="U1137" i="1"/>
  <c r="T1137" i="1"/>
  <c r="W1136" i="1"/>
  <c r="V1136" i="1"/>
  <c r="U1136" i="1"/>
  <c r="T1136" i="1"/>
  <c r="W1135" i="1"/>
  <c r="V1135" i="1"/>
  <c r="U1135" i="1"/>
  <c r="T1135" i="1"/>
  <c r="W1134" i="1"/>
  <c r="V1134" i="1"/>
  <c r="U1134" i="1"/>
  <c r="T1134" i="1"/>
  <c r="W1133" i="1"/>
  <c r="V1133" i="1"/>
  <c r="U1133" i="1"/>
  <c r="T1133" i="1"/>
  <c r="W1132" i="1"/>
  <c r="V1132" i="1"/>
  <c r="U1132" i="1"/>
  <c r="T1132" i="1"/>
  <c r="W1131" i="1"/>
  <c r="V1131" i="1"/>
  <c r="U1131" i="1"/>
  <c r="T1131" i="1"/>
  <c r="W1130" i="1"/>
  <c r="V1130" i="1"/>
  <c r="U1130" i="1"/>
  <c r="T1130" i="1"/>
  <c r="W1129" i="1"/>
  <c r="V1129" i="1"/>
  <c r="U1129" i="1"/>
  <c r="T1129" i="1"/>
  <c r="W1128" i="1"/>
  <c r="V1128" i="1"/>
  <c r="U1128" i="1"/>
  <c r="T1128" i="1"/>
  <c r="W1127" i="1"/>
  <c r="V1127" i="1"/>
  <c r="U1127" i="1"/>
  <c r="T1127" i="1"/>
  <c r="W1126" i="1"/>
  <c r="V1126" i="1"/>
  <c r="U1126" i="1"/>
  <c r="T1126" i="1"/>
  <c r="W1125" i="1"/>
  <c r="V1125" i="1"/>
  <c r="U1125" i="1"/>
  <c r="T1125" i="1"/>
  <c r="W1124" i="1"/>
  <c r="V1124" i="1"/>
  <c r="U1124" i="1"/>
  <c r="T1124" i="1"/>
  <c r="W1123" i="1"/>
  <c r="V1123" i="1"/>
  <c r="U1123" i="1"/>
  <c r="T1123" i="1"/>
  <c r="W1122" i="1"/>
  <c r="V1122" i="1"/>
  <c r="U1122" i="1"/>
  <c r="T1122" i="1"/>
  <c r="W1121" i="1"/>
  <c r="V1121" i="1"/>
  <c r="U1121" i="1"/>
  <c r="T1121" i="1"/>
  <c r="W1120" i="1"/>
  <c r="V1120" i="1"/>
  <c r="U1120" i="1"/>
  <c r="T1120" i="1"/>
  <c r="W1119" i="1"/>
  <c r="V1119" i="1"/>
  <c r="U1119" i="1"/>
  <c r="T1119" i="1"/>
  <c r="W1118" i="1"/>
  <c r="V1118" i="1"/>
  <c r="U1118" i="1"/>
  <c r="T1118" i="1"/>
  <c r="W1117" i="1"/>
  <c r="V1117" i="1"/>
  <c r="U1117" i="1"/>
  <c r="T1117" i="1"/>
  <c r="W1116" i="1"/>
  <c r="V1116" i="1"/>
  <c r="U1116" i="1"/>
  <c r="T1116" i="1"/>
  <c r="W1115" i="1"/>
  <c r="V1115" i="1"/>
  <c r="U1115" i="1"/>
  <c r="T1115" i="1"/>
  <c r="W1114" i="1"/>
  <c r="V1114" i="1"/>
  <c r="U1114" i="1"/>
  <c r="T1114" i="1"/>
  <c r="W1113" i="1"/>
  <c r="V1113" i="1"/>
  <c r="U1113" i="1"/>
  <c r="T1113" i="1"/>
  <c r="W1112" i="1"/>
  <c r="V1112" i="1"/>
  <c r="U1112" i="1"/>
  <c r="T1112" i="1"/>
  <c r="W1111" i="1"/>
  <c r="V1111" i="1"/>
  <c r="U1111" i="1"/>
  <c r="T1111" i="1"/>
  <c r="W1110" i="1"/>
  <c r="V1110" i="1"/>
  <c r="U1110" i="1"/>
  <c r="T1110" i="1"/>
  <c r="W1109" i="1"/>
  <c r="V1109" i="1"/>
  <c r="U1109" i="1"/>
  <c r="T1109" i="1"/>
  <c r="W1108" i="1"/>
  <c r="V1108" i="1"/>
  <c r="U1108" i="1"/>
  <c r="T1108" i="1"/>
  <c r="W1107" i="1"/>
  <c r="V1107" i="1"/>
  <c r="U1107" i="1"/>
  <c r="T1107" i="1"/>
  <c r="W1106" i="1"/>
  <c r="V1106" i="1"/>
  <c r="U1106" i="1"/>
  <c r="T1106" i="1"/>
  <c r="W1105" i="1"/>
  <c r="V1105" i="1"/>
  <c r="U1105" i="1"/>
  <c r="T1105" i="1"/>
  <c r="W1104" i="1"/>
  <c r="V1104" i="1"/>
  <c r="U1104" i="1"/>
  <c r="T1104" i="1"/>
  <c r="W1103" i="1"/>
  <c r="V1103" i="1"/>
  <c r="U1103" i="1"/>
  <c r="T1103" i="1"/>
  <c r="W1102" i="1"/>
  <c r="V1102" i="1"/>
  <c r="U1102" i="1"/>
  <c r="T1102" i="1"/>
  <c r="W1101" i="1"/>
  <c r="V1101" i="1"/>
  <c r="U1101" i="1"/>
  <c r="T1101" i="1"/>
  <c r="W1100" i="1"/>
  <c r="V1100" i="1"/>
  <c r="U1100" i="1"/>
  <c r="T1100" i="1"/>
  <c r="W1099" i="1"/>
  <c r="V1099" i="1"/>
  <c r="U1099" i="1"/>
  <c r="T1099" i="1"/>
  <c r="W1098" i="1"/>
  <c r="V1098" i="1"/>
  <c r="U1098" i="1"/>
  <c r="T1098" i="1"/>
  <c r="W1097" i="1"/>
  <c r="V1097" i="1"/>
  <c r="U1097" i="1"/>
  <c r="T1097" i="1"/>
  <c r="W1096" i="1"/>
  <c r="V1096" i="1"/>
  <c r="U1096" i="1"/>
  <c r="T1096" i="1"/>
  <c r="W1095" i="1"/>
  <c r="V1095" i="1"/>
  <c r="U1095" i="1"/>
  <c r="T1095" i="1"/>
  <c r="W1094" i="1"/>
  <c r="V1094" i="1"/>
  <c r="U1094" i="1"/>
  <c r="T1094" i="1"/>
  <c r="W1093" i="1"/>
  <c r="V1093" i="1"/>
  <c r="U1093" i="1"/>
  <c r="T1093" i="1"/>
  <c r="W1092" i="1"/>
  <c r="V1092" i="1"/>
  <c r="U1092" i="1"/>
  <c r="T1092" i="1"/>
  <c r="W1091" i="1"/>
  <c r="V1091" i="1"/>
  <c r="U1091" i="1"/>
  <c r="T1091" i="1"/>
  <c r="W1090" i="1"/>
  <c r="V1090" i="1"/>
  <c r="U1090" i="1"/>
  <c r="T1090" i="1"/>
  <c r="W1089" i="1"/>
  <c r="V1089" i="1"/>
  <c r="U1089" i="1"/>
  <c r="T1089" i="1"/>
  <c r="W1088" i="1"/>
  <c r="V1088" i="1"/>
  <c r="U1088" i="1"/>
  <c r="T1088" i="1"/>
  <c r="W1087" i="1"/>
  <c r="V1087" i="1"/>
  <c r="U1087" i="1"/>
  <c r="T1087" i="1"/>
  <c r="W1086" i="1"/>
  <c r="V1086" i="1"/>
  <c r="U1086" i="1"/>
  <c r="T1086" i="1"/>
  <c r="W1085" i="1"/>
  <c r="V1085" i="1"/>
  <c r="U1085" i="1"/>
  <c r="T1085" i="1"/>
  <c r="W1084" i="1"/>
  <c r="V1084" i="1"/>
  <c r="U1084" i="1"/>
  <c r="T1084" i="1"/>
  <c r="W1083" i="1"/>
  <c r="V1083" i="1"/>
  <c r="U1083" i="1"/>
  <c r="T1083" i="1"/>
  <c r="W1082" i="1"/>
  <c r="V1082" i="1"/>
  <c r="U1082" i="1"/>
  <c r="T1082" i="1"/>
  <c r="W1081" i="1"/>
  <c r="V1081" i="1"/>
  <c r="U1081" i="1"/>
  <c r="T1081" i="1"/>
  <c r="W1080" i="1"/>
  <c r="V1080" i="1"/>
  <c r="U1080" i="1"/>
  <c r="T1080" i="1"/>
  <c r="W1079" i="1"/>
  <c r="V1079" i="1"/>
  <c r="U1079" i="1"/>
  <c r="T1079" i="1"/>
  <c r="W1078" i="1"/>
  <c r="V1078" i="1"/>
  <c r="U1078" i="1"/>
  <c r="T1078" i="1"/>
  <c r="W1077" i="1"/>
  <c r="V1077" i="1"/>
  <c r="U1077" i="1"/>
  <c r="T1077" i="1"/>
  <c r="W1076" i="1"/>
  <c r="V1076" i="1"/>
  <c r="U1076" i="1"/>
  <c r="T1076" i="1"/>
  <c r="W1075" i="1"/>
  <c r="V1075" i="1"/>
  <c r="U1075" i="1"/>
  <c r="T1075" i="1"/>
  <c r="W1074" i="1"/>
  <c r="V1074" i="1"/>
  <c r="U1074" i="1"/>
  <c r="T1074" i="1"/>
  <c r="W1073" i="1"/>
  <c r="V1073" i="1"/>
  <c r="U1073" i="1"/>
  <c r="T1073" i="1"/>
  <c r="W1072" i="1"/>
  <c r="V1072" i="1"/>
  <c r="U1072" i="1"/>
  <c r="T1072" i="1"/>
  <c r="W1071" i="1"/>
  <c r="V1071" i="1"/>
  <c r="U1071" i="1"/>
  <c r="T1071" i="1"/>
  <c r="W1070" i="1"/>
  <c r="V1070" i="1"/>
  <c r="U1070" i="1"/>
  <c r="T1070" i="1"/>
  <c r="W1069" i="1"/>
  <c r="V1069" i="1"/>
  <c r="U1069" i="1"/>
  <c r="T1069" i="1"/>
  <c r="W1068" i="1"/>
  <c r="V1068" i="1"/>
  <c r="U1068" i="1"/>
  <c r="T1068" i="1"/>
  <c r="W1067" i="1"/>
  <c r="V1067" i="1"/>
  <c r="U1067" i="1"/>
  <c r="T1067" i="1"/>
  <c r="W1066" i="1"/>
  <c r="V1066" i="1"/>
  <c r="U1066" i="1"/>
  <c r="T1066" i="1"/>
  <c r="W1065" i="1"/>
  <c r="V1065" i="1"/>
  <c r="U1065" i="1"/>
  <c r="T1065" i="1"/>
  <c r="W1064" i="1"/>
  <c r="V1064" i="1"/>
  <c r="U1064" i="1"/>
  <c r="T1064" i="1"/>
  <c r="W1063" i="1"/>
  <c r="V1063" i="1"/>
  <c r="U1063" i="1"/>
  <c r="T1063" i="1"/>
  <c r="W1062" i="1"/>
  <c r="V1062" i="1"/>
  <c r="U1062" i="1"/>
  <c r="T1062" i="1"/>
  <c r="W1061" i="1"/>
  <c r="V1061" i="1"/>
  <c r="U1061" i="1"/>
  <c r="T1061" i="1"/>
  <c r="W1060" i="1"/>
  <c r="V1060" i="1"/>
  <c r="U1060" i="1"/>
  <c r="T1060" i="1"/>
  <c r="W1059" i="1"/>
  <c r="V1059" i="1"/>
  <c r="U1059" i="1"/>
  <c r="T1059" i="1"/>
  <c r="W1058" i="1"/>
  <c r="V1058" i="1"/>
  <c r="U1058" i="1"/>
  <c r="T1058" i="1"/>
  <c r="W1057" i="1"/>
  <c r="V1057" i="1"/>
  <c r="U1057" i="1"/>
  <c r="T1057" i="1"/>
  <c r="W1056" i="1"/>
  <c r="V1056" i="1"/>
  <c r="U1056" i="1"/>
  <c r="T1056" i="1"/>
  <c r="W1055" i="1"/>
  <c r="V1055" i="1"/>
  <c r="U1055" i="1"/>
  <c r="T1055" i="1"/>
  <c r="W1054" i="1"/>
  <c r="V1054" i="1"/>
  <c r="U1054" i="1"/>
  <c r="T1054" i="1"/>
  <c r="W1053" i="1"/>
  <c r="V1053" i="1"/>
  <c r="U1053" i="1"/>
  <c r="T1053" i="1"/>
  <c r="W1052" i="1"/>
  <c r="V1052" i="1"/>
  <c r="U1052" i="1"/>
  <c r="T1052" i="1"/>
  <c r="W1051" i="1"/>
  <c r="V1051" i="1"/>
  <c r="U1051" i="1"/>
  <c r="T1051" i="1"/>
  <c r="W1050" i="1"/>
  <c r="V1050" i="1"/>
  <c r="U1050" i="1"/>
  <c r="T1050" i="1"/>
  <c r="W1049" i="1"/>
  <c r="V1049" i="1"/>
  <c r="U1049" i="1"/>
  <c r="T1049" i="1"/>
  <c r="W1048" i="1"/>
  <c r="V1048" i="1"/>
  <c r="U1048" i="1"/>
  <c r="T1048" i="1"/>
  <c r="W1047" i="1"/>
  <c r="V1047" i="1"/>
  <c r="U1047" i="1"/>
  <c r="T1047" i="1"/>
  <c r="W1046" i="1"/>
  <c r="V1046" i="1"/>
  <c r="U1046" i="1"/>
  <c r="T1046" i="1"/>
  <c r="W1045" i="1"/>
  <c r="V1045" i="1"/>
  <c r="U1045" i="1"/>
  <c r="T1045" i="1"/>
  <c r="W1044" i="1"/>
  <c r="V1044" i="1"/>
  <c r="U1044" i="1"/>
  <c r="T1044" i="1"/>
  <c r="W1043" i="1"/>
  <c r="V1043" i="1"/>
  <c r="U1043" i="1"/>
  <c r="T1043" i="1"/>
  <c r="W1042" i="1"/>
  <c r="V1042" i="1"/>
  <c r="U1042" i="1"/>
  <c r="T1042" i="1"/>
  <c r="W1041" i="1"/>
  <c r="V1041" i="1"/>
  <c r="U1041" i="1"/>
  <c r="T1041" i="1"/>
  <c r="W1040" i="1"/>
  <c r="V1040" i="1"/>
  <c r="U1040" i="1"/>
  <c r="T1040" i="1"/>
  <c r="W1039" i="1"/>
  <c r="V1039" i="1"/>
  <c r="U1039" i="1"/>
  <c r="T1039" i="1"/>
  <c r="W1038" i="1"/>
  <c r="V1038" i="1"/>
  <c r="U1038" i="1"/>
  <c r="T1038" i="1"/>
  <c r="W1037" i="1"/>
  <c r="V1037" i="1"/>
  <c r="U1037" i="1"/>
  <c r="T1037" i="1"/>
  <c r="W1036" i="1"/>
  <c r="V1036" i="1"/>
  <c r="U1036" i="1"/>
  <c r="T1036" i="1"/>
  <c r="W1035" i="1"/>
  <c r="V1035" i="1"/>
  <c r="U1035" i="1"/>
  <c r="T1035" i="1"/>
  <c r="W1034" i="1"/>
  <c r="V1034" i="1"/>
  <c r="U1034" i="1"/>
  <c r="T1034" i="1"/>
  <c r="W1033" i="1"/>
  <c r="V1033" i="1"/>
  <c r="U1033" i="1"/>
  <c r="T1033" i="1"/>
  <c r="W1032" i="1"/>
  <c r="V1032" i="1"/>
  <c r="U1032" i="1"/>
  <c r="T1032" i="1"/>
  <c r="W1031" i="1"/>
  <c r="V1031" i="1"/>
  <c r="U1031" i="1"/>
  <c r="T1031" i="1"/>
  <c r="W1030" i="1"/>
  <c r="V1030" i="1"/>
  <c r="U1030" i="1"/>
  <c r="T1030" i="1"/>
  <c r="W1029" i="1"/>
  <c r="V1029" i="1"/>
  <c r="U1029" i="1"/>
  <c r="T1029" i="1"/>
  <c r="W1028" i="1"/>
  <c r="V1028" i="1"/>
  <c r="U1028" i="1"/>
  <c r="T1028" i="1"/>
  <c r="W1027" i="1"/>
  <c r="V1027" i="1"/>
  <c r="U1027" i="1"/>
  <c r="T1027" i="1"/>
  <c r="W1026" i="1"/>
  <c r="V1026" i="1"/>
  <c r="U1026" i="1"/>
  <c r="T1026" i="1"/>
  <c r="W1025" i="1"/>
  <c r="V1025" i="1"/>
  <c r="U1025" i="1"/>
  <c r="T1025" i="1"/>
  <c r="W1024" i="1"/>
  <c r="V1024" i="1"/>
  <c r="U1024" i="1"/>
  <c r="T1024" i="1"/>
  <c r="W1023" i="1"/>
  <c r="V1023" i="1"/>
  <c r="U1023" i="1"/>
  <c r="T1023" i="1"/>
  <c r="W1022" i="1"/>
  <c r="V1022" i="1"/>
  <c r="U1022" i="1"/>
  <c r="T1022" i="1"/>
  <c r="W1021" i="1"/>
  <c r="V1021" i="1"/>
  <c r="U1021" i="1"/>
  <c r="T1021" i="1"/>
  <c r="W1020" i="1"/>
  <c r="V1020" i="1"/>
  <c r="U1020" i="1"/>
  <c r="T1020" i="1"/>
  <c r="W1019" i="1"/>
  <c r="V1019" i="1"/>
  <c r="U1019" i="1"/>
  <c r="T1019" i="1"/>
  <c r="W1018" i="1"/>
  <c r="V1018" i="1"/>
  <c r="U1018" i="1"/>
  <c r="T1018" i="1"/>
  <c r="W1017" i="1"/>
  <c r="V1017" i="1"/>
  <c r="U1017" i="1"/>
  <c r="T1017" i="1"/>
  <c r="W1016" i="1"/>
  <c r="V1016" i="1"/>
  <c r="U1016" i="1"/>
  <c r="T1016" i="1"/>
  <c r="W1015" i="1"/>
  <c r="V1015" i="1"/>
  <c r="U1015" i="1"/>
  <c r="T1015" i="1"/>
  <c r="W1014" i="1"/>
  <c r="V1014" i="1"/>
  <c r="U1014" i="1"/>
  <c r="T1014" i="1"/>
  <c r="W1013" i="1"/>
  <c r="V1013" i="1"/>
  <c r="U1013" i="1"/>
  <c r="T1013" i="1"/>
  <c r="W1012" i="1"/>
  <c r="V1012" i="1"/>
  <c r="U1012" i="1"/>
  <c r="T1012" i="1"/>
  <c r="W1011" i="1"/>
  <c r="V1011" i="1"/>
  <c r="U1011" i="1"/>
  <c r="T1011" i="1"/>
  <c r="W1010" i="1"/>
  <c r="V1010" i="1"/>
  <c r="U1010" i="1"/>
  <c r="T1010" i="1"/>
  <c r="W1009" i="1"/>
  <c r="V1009" i="1"/>
  <c r="U1009" i="1"/>
  <c r="T1009" i="1"/>
  <c r="W1008" i="1"/>
  <c r="V1008" i="1"/>
  <c r="U1008" i="1"/>
  <c r="T1008" i="1"/>
  <c r="W1007" i="1"/>
  <c r="V1007" i="1"/>
  <c r="U1007" i="1"/>
  <c r="T1007" i="1"/>
  <c r="W1006" i="1"/>
  <c r="V1006" i="1"/>
  <c r="U1006" i="1"/>
  <c r="T1006" i="1"/>
  <c r="W1005" i="1"/>
  <c r="V1005" i="1"/>
  <c r="U1005" i="1"/>
  <c r="T1005" i="1"/>
  <c r="W1004" i="1"/>
  <c r="V1004" i="1"/>
  <c r="U1004" i="1"/>
  <c r="T1004" i="1"/>
  <c r="W1003" i="1"/>
  <c r="V1003" i="1"/>
  <c r="U1003" i="1"/>
  <c r="T1003" i="1"/>
  <c r="W1002" i="1"/>
  <c r="V1002" i="1"/>
  <c r="U1002" i="1"/>
  <c r="T1002" i="1"/>
  <c r="W1001" i="1"/>
  <c r="V1001" i="1"/>
  <c r="U1001" i="1"/>
  <c r="T1001" i="1"/>
  <c r="W1000" i="1"/>
  <c r="V1000" i="1"/>
  <c r="U1000" i="1"/>
  <c r="T1000" i="1"/>
  <c r="W999" i="1"/>
  <c r="V999" i="1"/>
  <c r="U999" i="1"/>
  <c r="T999" i="1"/>
  <c r="W998" i="1"/>
  <c r="V998" i="1"/>
  <c r="U998" i="1"/>
  <c r="T998" i="1"/>
  <c r="W997" i="1"/>
  <c r="V997" i="1"/>
  <c r="U997" i="1"/>
  <c r="T997" i="1"/>
  <c r="W996" i="1"/>
  <c r="V996" i="1"/>
  <c r="U996" i="1"/>
  <c r="T996" i="1"/>
  <c r="W995" i="1"/>
  <c r="V995" i="1"/>
  <c r="U995" i="1"/>
  <c r="T995" i="1"/>
  <c r="W994" i="1"/>
  <c r="V994" i="1"/>
  <c r="U994" i="1"/>
  <c r="T994" i="1"/>
  <c r="W993" i="1"/>
  <c r="V993" i="1"/>
  <c r="U993" i="1"/>
  <c r="T993" i="1"/>
  <c r="W992" i="1"/>
  <c r="V992" i="1"/>
  <c r="U992" i="1"/>
  <c r="T992" i="1"/>
  <c r="W991" i="1"/>
  <c r="V991" i="1"/>
  <c r="U991" i="1"/>
  <c r="T991" i="1"/>
  <c r="W990" i="1"/>
  <c r="V990" i="1"/>
  <c r="U990" i="1"/>
  <c r="T990" i="1"/>
  <c r="W989" i="1"/>
  <c r="V989" i="1"/>
  <c r="U989" i="1"/>
  <c r="T989" i="1"/>
  <c r="W988" i="1"/>
  <c r="V988" i="1"/>
  <c r="U988" i="1"/>
  <c r="T988" i="1"/>
  <c r="W987" i="1"/>
  <c r="V987" i="1"/>
  <c r="U987" i="1"/>
  <c r="T987" i="1"/>
  <c r="W986" i="1"/>
  <c r="V986" i="1"/>
  <c r="U986" i="1"/>
  <c r="T986" i="1"/>
  <c r="W985" i="1"/>
  <c r="V985" i="1"/>
  <c r="U985" i="1"/>
  <c r="T985" i="1"/>
  <c r="W984" i="1"/>
  <c r="V984" i="1"/>
  <c r="U984" i="1"/>
  <c r="T984" i="1"/>
  <c r="W983" i="1"/>
  <c r="V983" i="1"/>
  <c r="U983" i="1"/>
  <c r="T983" i="1"/>
  <c r="W982" i="1"/>
  <c r="V982" i="1"/>
  <c r="U982" i="1"/>
  <c r="T982" i="1"/>
  <c r="W981" i="1"/>
  <c r="V981" i="1"/>
  <c r="U981" i="1"/>
  <c r="T981" i="1"/>
  <c r="W980" i="1"/>
  <c r="V980" i="1"/>
  <c r="U980" i="1"/>
  <c r="T980" i="1"/>
  <c r="W979" i="1"/>
  <c r="V979" i="1"/>
  <c r="U979" i="1"/>
  <c r="T979" i="1"/>
  <c r="W978" i="1"/>
  <c r="V978" i="1"/>
  <c r="U978" i="1"/>
  <c r="T978" i="1"/>
  <c r="W977" i="1"/>
  <c r="V977" i="1"/>
  <c r="U977" i="1"/>
  <c r="T977" i="1"/>
  <c r="W976" i="1"/>
  <c r="V976" i="1"/>
  <c r="U976" i="1"/>
  <c r="T976" i="1"/>
  <c r="W975" i="1"/>
  <c r="V975" i="1"/>
  <c r="U975" i="1"/>
  <c r="T975" i="1"/>
  <c r="W974" i="1"/>
  <c r="V974" i="1"/>
  <c r="U974" i="1"/>
  <c r="T974" i="1"/>
  <c r="W973" i="1"/>
  <c r="V973" i="1"/>
  <c r="U973" i="1"/>
  <c r="T973" i="1"/>
  <c r="W972" i="1"/>
  <c r="V972" i="1"/>
  <c r="U972" i="1"/>
  <c r="T972" i="1"/>
  <c r="W971" i="1"/>
  <c r="V971" i="1"/>
  <c r="U971" i="1"/>
  <c r="T971" i="1"/>
  <c r="W970" i="1"/>
  <c r="V970" i="1"/>
  <c r="U970" i="1"/>
  <c r="T970" i="1"/>
  <c r="W969" i="1"/>
  <c r="V969" i="1"/>
  <c r="U969" i="1"/>
  <c r="T969" i="1"/>
  <c r="W968" i="1"/>
  <c r="V968" i="1"/>
  <c r="U968" i="1"/>
  <c r="T968" i="1"/>
  <c r="W967" i="1"/>
  <c r="V967" i="1"/>
  <c r="U967" i="1"/>
  <c r="T967" i="1"/>
  <c r="W966" i="1"/>
  <c r="V966" i="1"/>
  <c r="U966" i="1"/>
  <c r="T966" i="1"/>
  <c r="W965" i="1"/>
  <c r="V965" i="1"/>
  <c r="U965" i="1"/>
  <c r="T965" i="1"/>
  <c r="W964" i="1"/>
  <c r="V964" i="1"/>
  <c r="U964" i="1"/>
  <c r="T964" i="1"/>
  <c r="W963" i="1"/>
  <c r="V963" i="1"/>
  <c r="U963" i="1"/>
  <c r="T963" i="1"/>
  <c r="W962" i="1"/>
  <c r="V962" i="1"/>
  <c r="U962" i="1"/>
  <c r="T962" i="1"/>
  <c r="W961" i="1"/>
  <c r="V961" i="1"/>
  <c r="U961" i="1"/>
  <c r="T961" i="1"/>
  <c r="W960" i="1"/>
  <c r="V960" i="1"/>
  <c r="U960" i="1"/>
  <c r="T960" i="1"/>
  <c r="W959" i="1"/>
  <c r="V959" i="1"/>
  <c r="U959" i="1"/>
  <c r="T959" i="1"/>
  <c r="W958" i="1"/>
  <c r="V958" i="1"/>
  <c r="U958" i="1"/>
  <c r="T958" i="1"/>
  <c r="W957" i="1"/>
  <c r="V957" i="1"/>
  <c r="U957" i="1"/>
  <c r="T957" i="1"/>
  <c r="W956" i="1"/>
  <c r="V956" i="1"/>
  <c r="U956" i="1"/>
  <c r="T956" i="1"/>
  <c r="W955" i="1"/>
  <c r="V955" i="1"/>
  <c r="U955" i="1"/>
  <c r="T955" i="1"/>
  <c r="W954" i="1"/>
  <c r="V954" i="1"/>
  <c r="U954" i="1"/>
  <c r="T954" i="1"/>
  <c r="W953" i="1"/>
  <c r="V953" i="1"/>
  <c r="U953" i="1"/>
  <c r="T953" i="1"/>
  <c r="W952" i="1"/>
  <c r="V952" i="1"/>
  <c r="U952" i="1"/>
  <c r="T952" i="1"/>
  <c r="W951" i="1"/>
  <c r="V951" i="1"/>
  <c r="U951" i="1"/>
  <c r="T951" i="1"/>
  <c r="W950" i="1"/>
  <c r="V950" i="1"/>
  <c r="U950" i="1"/>
  <c r="T950" i="1"/>
  <c r="W949" i="1"/>
  <c r="V949" i="1"/>
  <c r="U949" i="1"/>
  <c r="T949" i="1"/>
  <c r="W948" i="1"/>
  <c r="V948" i="1"/>
  <c r="U948" i="1"/>
  <c r="T948" i="1"/>
  <c r="W947" i="1"/>
  <c r="V947" i="1"/>
  <c r="U947" i="1"/>
  <c r="T947" i="1"/>
  <c r="W946" i="1"/>
  <c r="V946" i="1"/>
  <c r="U946" i="1"/>
  <c r="T946" i="1"/>
  <c r="W945" i="1"/>
  <c r="V945" i="1"/>
  <c r="U945" i="1"/>
  <c r="T945" i="1"/>
  <c r="W944" i="1"/>
  <c r="V944" i="1"/>
  <c r="U944" i="1"/>
  <c r="T944" i="1"/>
  <c r="W943" i="1"/>
  <c r="V943" i="1"/>
  <c r="U943" i="1"/>
  <c r="T943" i="1"/>
  <c r="W942" i="1"/>
  <c r="V942" i="1"/>
  <c r="U942" i="1"/>
  <c r="T942" i="1"/>
  <c r="W941" i="1"/>
  <c r="V941" i="1"/>
  <c r="U941" i="1"/>
  <c r="T941" i="1"/>
  <c r="W940" i="1"/>
  <c r="V940" i="1"/>
  <c r="U940" i="1"/>
  <c r="T940" i="1"/>
  <c r="W939" i="1"/>
  <c r="V939" i="1"/>
  <c r="U939" i="1"/>
  <c r="T939" i="1"/>
  <c r="W938" i="1"/>
  <c r="V938" i="1"/>
  <c r="U938" i="1"/>
  <c r="T938" i="1"/>
  <c r="W937" i="1"/>
  <c r="V937" i="1"/>
  <c r="U937" i="1"/>
  <c r="T937" i="1"/>
  <c r="W936" i="1"/>
  <c r="V936" i="1"/>
  <c r="U936" i="1"/>
  <c r="T936" i="1"/>
  <c r="W935" i="1"/>
  <c r="V935" i="1"/>
  <c r="U935" i="1"/>
  <c r="T935" i="1"/>
  <c r="W934" i="1"/>
  <c r="V934" i="1"/>
  <c r="U934" i="1"/>
  <c r="T934" i="1"/>
  <c r="W933" i="1"/>
  <c r="V933" i="1"/>
  <c r="U933" i="1"/>
  <c r="T933" i="1"/>
  <c r="W932" i="1"/>
  <c r="V932" i="1"/>
  <c r="U932" i="1"/>
  <c r="T932" i="1"/>
  <c r="W931" i="1"/>
  <c r="V931" i="1"/>
  <c r="U931" i="1"/>
  <c r="T931" i="1"/>
  <c r="W930" i="1"/>
  <c r="V930" i="1"/>
  <c r="U930" i="1"/>
  <c r="T930" i="1"/>
  <c r="W929" i="1"/>
  <c r="V929" i="1"/>
  <c r="U929" i="1"/>
  <c r="T929" i="1"/>
  <c r="W928" i="1"/>
  <c r="V928" i="1"/>
  <c r="U928" i="1"/>
  <c r="T928" i="1"/>
  <c r="W927" i="1"/>
  <c r="V927" i="1"/>
  <c r="U927" i="1"/>
  <c r="T927" i="1"/>
  <c r="W926" i="1"/>
  <c r="V926" i="1"/>
  <c r="U926" i="1"/>
  <c r="T926" i="1"/>
  <c r="W925" i="1"/>
  <c r="V925" i="1"/>
  <c r="U925" i="1"/>
  <c r="T925" i="1"/>
  <c r="W924" i="1"/>
  <c r="V924" i="1"/>
  <c r="U924" i="1"/>
  <c r="T924" i="1"/>
  <c r="W923" i="1"/>
  <c r="V923" i="1"/>
  <c r="U923" i="1"/>
  <c r="T923" i="1"/>
  <c r="W922" i="1"/>
  <c r="V922" i="1"/>
  <c r="U922" i="1"/>
  <c r="T922" i="1"/>
  <c r="W921" i="1"/>
  <c r="V921" i="1"/>
  <c r="U921" i="1"/>
  <c r="T921" i="1"/>
  <c r="W920" i="1"/>
  <c r="V920" i="1"/>
  <c r="U920" i="1"/>
  <c r="T920" i="1"/>
  <c r="W919" i="1"/>
  <c r="V919" i="1"/>
  <c r="U919" i="1"/>
  <c r="T919" i="1"/>
  <c r="W918" i="1"/>
  <c r="V918" i="1"/>
  <c r="U918" i="1"/>
  <c r="T918" i="1"/>
  <c r="W917" i="1"/>
  <c r="V917" i="1"/>
  <c r="U917" i="1"/>
  <c r="T917" i="1"/>
  <c r="W916" i="1"/>
  <c r="V916" i="1"/>
  <c r="U916" i="1"/>
  <c r="T916" i="1"/>
  <c r="W915" i="1"/>
  <c r="V915" i="1"/>
  <c r="U915" i="1"/>
  <c r="T915" i="1"/>
  <c r="W914" i="1"/>
  <c r="V914" i="1"/>
  <c r="U914" i="1"/>
  <c r="T914" i="1"/>
  <c r="W913" i="1"/>
  <c r="V913" i="1"/>
  <c r="U913" i="1"/>
  <c r="T913" i="1"/>
  <c r="W912" i="1"/>
  <c r="V912" i="1"/>
  <c r="U912" i="1"/>
  <c r="T912" i="1"/>
  <c r="W911" i="1"/>
  <c r="V911" i="1"/>
  <c r="U911" i="1"/>
  <c r="T911" i="1"/>
  <c r="W910" i="1"/>
  <c r="V910" i="1"/>
  <c r="U910" i="1"/>
  <c r="T910" i="1"/>
  <c r="W909" i="1"/>
  <c r="V909" i="1"/>
  <c r="U909" i="1"/>
  <c r="T909" i="1"/>
  <c r="W908" i="1"/>
  <c r="V908" i="1"/>
  <c r="U908" i="1"/>
  <c r="T908" i="1"/>
  <c r="W907" i="1"/>
  <c r="V907" i="1"/>
  <c r="U907" i="1"/>
  <c r="T907" i="1"/>
  <c r="W906" i="1"/>
  <c r="V906" i="1"/>
  <c r="U906" i="1"/>
  <c r="T906" i="1"/>
  <c r="W905" i="1"/>
  <c r="V905" i="1"/>
  <c r="U905" i="1"/>
  <c r="T905" i="1"/>
  <c r="W904" i="1"/>
  <c r="V904" i="1"/>
  <c r="U904" i="1"/>
  <c r="T904" i="1"/>
  <c r="W903" i="1"/>
  <c r="V903" i="1"/>
  <c r="U903" i="1"/>
  <c r="T903" i="1"/>
  <c r="W902" i="1"/>
  <c r="V902" i="1"/>
  <c r="U902" i="1"/>
  <c r="T902" i="1"/>
  <c r="W901" i="1"/>
  <c r="V901" i="1"/>
  <c r="U901" i="1"/>
  <c r="T901" i="1"/>
  <c r="W900" i="1"/>
  <c r="V900" i="1"/>
  <c r="U900" i="1"/>
  <c r="T900" i="1"/>
  <c r="W899" i="1"/>
  <c r="V899" i="1"/>
  <c r="U899" i="1"/>
  <c r="T899" i="1"/>
  <c r="W898" i="1"/>
  <c r="V898" i="1"/>
  <c r="U898" i="1"/>
  <c r="T898" i="1"/>
  <c r="W897" i="1"/>
  <c r="V897" i="1"/>
  <c r="U897" i="1"/>
  <c r="T897" i="1"/>
  <c r="W896" i="1"/>
  <c r="V896" i="1"/>
  <c r="U896" i="1"/>
  <c r="T896" i="1"/>
  <c r="W895" i="1"/>
  <c r="V895" i="1"/>
  <c r="U895" i="1"/>
  <c r="T895" i="1"/>
  <c r="W894" i="1"/>
  <c r="V894" i="1"/>
  <c r="U894" i="1"/>
  <c r="T894" i="1"/>
  <c r="W893" i="1"/>
  <c r="V893" i="1"/>
  <c r="U893" i="1"/>
  <c r="T893" i="1"/>
  <c r="W892" i="1"/>
  <c r="V892" i="1"/>
  <c r="U892" i="1"/>
  <c r="T892" i="1"/>
  <c r="W891" i="1"/>
  <c r="V891" i="1"/>
  <c r="U891" i="1"/>
  <c r="T891" i="1"/>
  <c r="W890" i="1"/>
  <c r="V890" i="1"/>
  <c r="U890" i="1"/>
  <c r="T890" i="1"/>
  <c r="W889" i="1"/>
  <c r="V889" i="1"/>
  <c r="U889" i="1"/>
  <c r="T889" i="1"/>
  <c r="W888" i="1"/>
  <c r="V888" i="1"/>
  <c r="U888" i="1"/>
  <c r="T888" i="1"/>
  <c r="W887" i="1"/>
  <c r="V887" i="1"/>
  <c r="U887" i="1"/>
  <c r="T887" i="1"/>
  <c r="W886" i="1"/>
  <c r="V886" i="1"/>
  <c r="U886" i="1"/>
  <c r="T886" i="1"/>
  <c r="W885" i="1"/>
  <c r="V885" i="1"/>
  <c r="U885" i="1"/>
  <c r="T885" i="1"/>
  <c r="W884" i="1"/>
  <c r="V884" i="1"/>
  <c r="U884" i="1"/>
  <c r="T884" i="1"/>
  <c r="W883" i="1"/>
  <c r="V883" i="1"/>
  <c r="U883" i="1"/>
  <c r="T883" i="1"/>
  <c r="W882" i="1"/>
  <c r="V882" i="1"/>
  <c r="U882" i="1"/>
  <c r="T882" i="1"/>
  <c r="W881" i="1"/>
  <c r="V881" i="1"/>
  <c r="U881" i="1"/>
  <c r="T881" i="1"/>
  <c r="W880" i="1"/>
  <c r="V880" i="1"/>
  <c r="U880" i="1"/>
  <c r="T880" i="1"/>
  <c r="W879" i="1"/>
  <c r="V879" i="1"/>
  <c r="U879" i="1"/>
  <c r="T879" i="1"/>
  <c r="W878" i="1"/>
  <c r="V878" i="1"/>
  <c r="U878" i="1"/>
  <c r="T878" i="1"/>
  <c r="W877" i="1"/>
  <c r="V877" i="1"/>
  <c r="U877" i="1"/>
  <c r="T877" i="1"/>
  <c r="W876" i="1"/>
  <c r="V876" i="1"/>
  <c r="U876" i="1"/>
  <c r="T876" i="1"/>
  <c r="W875" i="1"/>
  <c r="V875" i="1"/>
  <c r="U875" i="1"/>
  <c r="T875" i="1"/>
  <c r="W874" i="1"/>
  <c r="V874" i="1"/>
  <c r="U874" i="1"/>
  <c r="T874" i="1"/>
  <c r="W873" i="1"/>
  <c r="V873" i="1"/>
  <c r="U873" i="1"/>
  <c r="T873" i="1"/>
  <c r="W872" i="1"/>
  <c r="V872" i="1"/>
  <c r="U872" i="1"/>
  <c r="T872" i="1"/>
  <c r="W871" i="1"/>
  <c r="V871" i="1"/>
  <c r="U871" i="1"/>
  <c r="T871" i="1"/>
  <c r="W870" i="1"/>
  <c r="V870" i="1"/>
  <c r="U870" i="1"/>
  <c r="T870" i="1"/>
  <c r="W869" i="1"/>
  <c r="V869" i="1"/>
  <c r="U869" i="1"/>
  <c r="T869" i="1"/>
  <c r="W868" i="1"/>
  <c r="V868" i="1"/>
  <c r="U868" i="1"/>
  <c r="T868" i="1"/>
  <c r="W867" i="1"/>
  <c r="V867" i="1"/>
  <c r="U867" i="1"/>
  <c r="T867" i="1"/>
  <c r="W866" i="1"/>
  <c r="V866" i="1"/>
  <c r="U866" i="1"/>
  <c r="T866" i="1"/>
  <c r="W865" i="1"/>
  <c r="V865" i="1"/>
  <c r="U865" i="1"/>
  <c r="T865" i="1"/>
  <c r="W864" i="1"/>
  <c r="V864" i="1"/>
  <c r="U864" i="1"/>
  <c r="T864" i="1"/>
  <c r="W863" i="1"/>
  <c r="V863" i="1"/>
  <c r="U863" i="1"/>
  <c r="T863" i="1"/>
  <c r="W862" i="1"/>
  <c r="V862" i="1"/>
  <c r="U862" i="1"/>
  <c r="T862" i="1"/>
  <c r="W861" i="1"/>
  <c r="V861" i="1"/>
  <c r="U861" i="1"/>
  <c r="T861" i="1"/>
  <c r="W860" i="1"/>
  <c r="V860" i="1"/>
  <c r="U860" i="1"/>
  <c r="T860" i="1"/>
  <c r="W859" i="1"/>
  <c r="V859" i="1"/>
  <c r="U859" i="1"/>
  <c r="T859" i="1"/>
  <c r="W858" i="1"/>
  <c r="V858" i="1"/>
  <c r="U858" i="1"/>
  <c r="T858" i="1"/>
  <c r="W857" i="1"/>
  <c r="V857" i="1"/>
  <c r="U857" i="1"/>
  <c r="T857" i="1"/>
  <c r="W856" i="1"/>
  <c r="V856" i="1"/>
  <c r="U856" i="1"/>
  <c r="T856" i="1"/>
  <c r="W855" i="1"/>
  <c r="V855" i="1"/>
  <c r="U855" i="1"/>
  <c r="T855" i="1"/>
  <c r="W854" i="1"/>
  <c r="V854" i="1"/>
  <c r="U854" i="1"/>
  <c r="T854" i="1"/>
  <c r="W853" i="1"/>
  <c r="V853" i="1"/>
  <c r="U853" i="1"/>
  <c r="T853" i="1"/>
  <c r="W852" i="1"/>
  <c r="V852" i="1"/>
  <c r="U852" i="1"/>
  <c r="T852" i="1"/>
  <c r="W851" i="1"/>
  <c r="V851" i="1"/>
  <c r="U851" i="1"/>
  <c r="T851" i="1"/>
  <c r="W850" i="1"/>
  <c r="V850" i="1"/>
  <c r="U850" i="1"/>
  <c r="T850" i="1"/>
  <c r="W849" i="1"/>
  <c r="V849" i="1"/>
  <c r="U849" i="1"/>
  <c r="T849" i="1"/>
  <c r="W848" i="1"/>
  <c r="V848" i="1"/>
  <c r="U848" i="1"/>
  <c r="T848" i="1"/>
  <c r="W847" i="1"/>
  <c r="V847" i="1"/>
  <c r="U847" i="1"/>
  <c r="T847" i="1"/>
  <c r="W846" i="1"/>
  <c r="V846" i="1"/>
  <c r="U846" i="1"/>
  <c r="T846" i="1"/>
  <c r="W845" i="1"/>
  <c r="V845" i="1"/>
  <c r="U845" i="1"/>
  <c r="T845" i="1"/>
  <c r="W844" i="1"/>
  <c r="V844" i="1"/>
  <c r="U844" i="1"/>
  <c r="T844" i="1"/>
  <c r="W843" i="1"/>
  <c r="V843" i="1"/>
  <c r="U843" i="1"/>
  <c r="T843" i="1"/>
  <c r="W842" i="1"/>
  <c r="V842" i="1"/>
  <c r="U842" i="1"/>
  <c r="T842" i="1"/>
  <c r="W841" i="1"/>
  <c r="V841" i="1"/>
  <c r="U841" i="1"/>
  <c r="T841" i="1"/>
  <c r="W840" i="1"/>
  <c r="V840" i="1"/>
  <c r="U840" i="1"/>
  <c r="T840" i="1"/>
  <c r="W839" i="1"/>
  <c r="V839" i="1"/>
  <c r="U839" i="1"/>
  <c r="T839" i="1"/>
  <c r="W838" i="1"/>
  <c r="V838" i="1"/>
  <c r="U838" i="1"/>
  <c r="T838" i="1"/>
  <c r="W837" i="1"/>
  <c r="V837" i="1"/>
  <c r="U837" i="1"/>
  <c r="T837" i="1"/>
  <c r="W836" i="1"/>
  <c r="V836" i="1"/>
  <c r="U836" i="1"/>
  <c r="T836" i="1"/>
  <c r="W835" i="1"/>
  <c r="V835" i="1"/>
  <c r="U835" i="1"/>
  <c r="T835" i="1"/>
  <c r="W834" i="1"/>
  <c r="V834" i="1"/>
  <c r="U834" i="1"/>
  <c r="T834" i="1"/>
  <c r="W833" i="1"/>
  <c r="V833" i="1"/>
  <c r="U833" i="1"/>
  <c r="T833" i="1"/>
  <c r="W832" i="1"/>
  <c r="V832" i="1"/>
  <c r="U832" i="1"/>
  <c r="T832" i="1"/>
  <c r="W831" i="1"/>
  <c r="V831" i="1"/>
  <c r="U831" i="1"/>
  <c r="T831" i="1"/>
  <c r="W830" i="1"/>
  <c r="V830" i="1"/>
  <c r="U830" i="1"/>
  <c r="T830" i="1"/>
  <c r="W829" i="1"/>
  <c r="V829" i="1"/>
  <c r="U829" i="1"/>
  <c r="T829" i="1"/>
  <c r="W828" i="1"/>
  <c r="V828" i="1"/>
  <c r="U828" i="1"/>
  <c r="T828" i="1"/>
  <c r="W827" i="1"/>
  <c r="V827" i="1"/>
  <c r="U827" i="1"/>
  <c r="T827" i="1"/>
  <c r="W826" i="1"/>
  <c r="V826" i="1"/>
  <c r="U826" i="1"/>
  <c r="T826" i="1"/>
  <c r="W825" i="1"/>
  <c r="V825" i="1"/>
  <c r="U825" i="1"/>
  <c r="T825" i="1"/>
  <c r="W824" i="1"/>
  <c r="V824" i="1"/>
  <c r="U824" i="1"/>
  <c r="T824" i="1"/>
  <c r="W823" i="1"/>
  <c r="V823" i="1"/>
  <c r="U823" i="1"/>
  <c r="T823" i="1"/>
  <c r="W822" i="1"/>
  <c r="V822" i="1"/>
  <c r="U822" i="1"/>
  <c r="T822" i="1"/>
  <c r="W821" i="1"/>
  <c r="V821" i="1"/>
  <c r="U821" i="1"/>
  <c r="T821" i="1"/>
  <c r="W820" i="1"/>
  <c r="V820" i="1"/>
  <c r="U820" i="1"/>
  <c r="T820" i="1"/>
  <c r="W819" i="1"/>
  <c r="V819" i="1"/>
  <c r="U819" i="1"/>
  <c r="T819" i="1"/>
  <c r="W818" i="1"/>
  <c r="V818" i="1"/>
  <c r="U818" i="1"/>
  <c r="T818" i="1"/>
  <c r="W817" i="1"/>
  <c r="V817" i="1"/>
  <c r="U817" i="1"/>
  <c r="T817" i="1"/>
  <c r="W816" i="1"/>
  <c r="V816" i="1"/>
  <c r="U816" i="1"/>
  <c r="T816" i="1"/>
  <c r="W815" i="1"/>
  <c r="V815" i="1"/>
  <c r="U815" i="1"/>
  <c r="T815" i="1"/>
  <c r="W814" i="1"/>
  <c r="V814" i="1"/>
  <c r="U814" i="1"/>
  <c r="T814" i="1"/>
  <c r="W813" i="1"/>
  <c r="V813" i="1"/>
  <c r="U813" i="1"/>
  <c r="T813" i="1"/>
  <c r="W812" i="1"/>
  <c r="V812" i="1"/>
  <c r="U812" i="1"/>
  <c r="T812" i="1"/>
  <c r="W811" i="1"/>
  <c r="V811" i="1"/>
  <c r="U811" i="1"/>
  <c r="T811" i="1"/>
  <c r="W810" i="1"/>
  <c r="V810" i="1"/>
  <c r="U810" i="1"/>
  <c r="T810" i="1"/>
  <c r="W809" i="1"/>
  <c r="V809" i="1"/>
  <c r="U809" i="1"/>
  <c r="T809" i="1"/>
  <c r="W808" i="1"/>
  <c r="V808" i="1"/>
  <c r="U808" i="1"/>
  <c r="T808" i="1"/>
  <c r="W807" i="1"/>
  <c r="V807" i="1"/>
  <c r="U807" i="1"/>
  <c r="T807" i="1"/>
  <c r="W806" i="1"/>
  <c r="V806" i="1"/>
  <c r="U806" i="1"/>
  <c r="T806" i="1"/>
  <c r="W805" i="1"/>
  <c r="V805" i="1"/>
  <c r="U805" i="1"/>
  <c r="T805" i="1"/>
  <c r="W804" i="1"/>
  <c r="V804" i="1"/>
  <c r="U804" i="1"/>
  <c r="T804" i="1"/>
  <c r="W803" i="1"/>
  <c r="V803" i="1"/>
  <c r="U803" i="1"/>
  <c r="T803" i="1"/>
  <c r="W802" i="1"/>
  <c r="V802" i="1"/>
  <c r="U802" i="1"/>
  <c r="T802" i="1"/>
  <c r="W801" i="1"/>
  <c r="V801" i="1"/>
  <c r="U801" i="1"/>
  <c r="T801" i="1"/>
  <c r="W800" i="1"/>
  <c r="V800" i="1"/>
  <c r="U800" i="1"/>
  <c r="T800" i="1"/>
  <c r="W799" i="1"/>
  <c r="V799" i="1"/>
  <c r="U799" i="1"/>
  <c r="T799" i="1"/>
  <c r="W798" i="1"/>
  <c r="V798" i="1"/>
  <c r="U798" i="1"/>
  <c r="T798" i="1"/>
  <c r="W797" i="1"/>
  <c r="V797" i="1"/>
  <c r="U797" i="1"/>
  <c r="T797" i="1"/>
  <c r="W796" i="1"/>
  <c r="V796" i="1"/>
  <c r="U796" i="1"/>
  <c r="T796" i="1"/>
  <c r="W795" i="1"/>
  <c r="V795" i="1"/>
  <c r="U795" i="1"/>
  <c r="T795" i="1"/>
  <c r="W794" i="1"/>
  <c r="V794" i="1"/>
  <c r="U794" i="1"/>
  <c r="T794" i="1"/>
  <c r="W793" i="1"/>
  <c r="V793" i="1"/>
  <c r="U793" i="1"/>
  <c r="T793" i="1"/>
  <c r="W792" i="1"/>
  <c r="V792" i="1"/>
  <c r="U792" i="1"/>
  <c r="T792" i="1"/>
  <c r="W791" i="1"/>
  <c r="V791" i="1"/>
  <c r="U791" i="1"/>
  <c r="T791" i="1"/>
  <c r="W790" i="1"/>
  <c r="V790" i="1"/>
  <c r="U790" i="1"/>
  <c r="T790" i="1"/>
  <c r="W789" i="1"/>
  <c r="V789" i="1"/>
  <c r="U789" i="1"/>
  <c r="T789" i="1"/>
  <c r="W788" i="1"/>
  <c r="V788" i="1"/>
  <c r="U788" i="1"/>
  <c r="T788" i="1"/>
  <c r="W787" i="1"/>
  <c r="V787" i="1"/>
  <c r="U787" i="1"/>
  <c r="T787" i="1"/>
  <c r="W786" i="1"/>
  <c r="V786" i="1"/>
  <c r="U786" i="1"/>
  <c r="T786" i="1"/>
  <c r="W785" i="1"/>
  <c r="V785" i="1"/>
  <c r="U785" i="1"/>
  <c r="T785" i="1"/>
  <c r="W784" i="1"/>
  <c r="V784" i="1"/>
  <c r="U784" i="1"/>
  <c r="T784" i="1"/>
  <c r="W783" i="1"/>
  <c r="V783" i="1"/>
  <c r="U783" i="1"/>
  <c r="T783" i="1"/>
  <c r="W782" i="1"/>
  <c r="V782" i="1"/>
  <c r="U782" i="1"/>
  <c r="T782" i="1"/>
  <c r="W781" i="1"/>
  <c r="V781" i="1"/>
  <c r="U781" i="1"/>
  <c r="T781" i="1"/>
  <c r="W780" i="1"/>
  <c r="V780" i="1"/>
  <c r="U780" i="1"/>
  <c r="T780" i="1"/>
  <c r="W779" i="1"/>
  <c r="V779" i="1"/>
  <c r="U779" i="1"/>
  <c r="T779" i="1"/>
  <c r="W778" i="1"/>
  <c r="V778" i="1"/>
  <c r="U778" i="1"/>
  <c r="T778" i="1"/>
  <c r="W777" i="1"/>
  <c r="V777" i="1"/>
  <c r="U777" i="1"/>
  <c r="T777" i="1"/>
  <c r="W776" i="1"/>
  <c r="V776" i="1"/>
  <c r="U776" i="1"/>
  <c r="T776" i="1"/>
  <c r="W775" i="1"/>
  <c r="V775" i="1"/>
  <c r="U775" i="1"/>
  <c r="T775" i="1"/>
  <c r="W774" i="1"/>
  <c r="V774" i="1"/>
  <c r="U774" i="1"/>
  <c r="T774" i="1"/>
  <c r="W773" i="1"/>
  <c r="V773" i="1"/>
  <c r="U773" i="1"/>
  <c r="T773" i="1"/>
  <c r="W772" i="1"/>
  <c r="V772" i="1"/>
  <c r="U772" i="1"/>
  <c r="T772" i="1"/>
  <c r="W771" i="1"/>
  <c r="V771" i="1"/>
  <c r="U771" i="1"/>
  <c r="T771" i="1"/>
  <c r="W770" i="1"/>
  <c r="V770" i="1"/>
  <c r="U770" i="1"/>
  <c r="T770" i="1"/>
  <c r="W769" i="1"/>
  <c r="V769" i="1"/>
  <c r="U769" i="1"/>
  <c r="T769" i="1"/>
  <c r="W768" i="1"/>
  <c r="V768" i="1"/>
  <c r="U768" i="1"/>
  <c r="T768" i="1"/>
  <c r="W767" i="1"/>
  <c r="V767" i="1"/>
  <c r="U767" i="1"/>
  <c r="T767" i="1"/>
  <c r="W766" i="1"/>
  <c r="V766" i="1"/>
  <c r="U766" i="1"/>
  <c r="T766" i="1"/>
  <c r="W765" i="1"/>
  <c r="V765" i="1"/>
  <c r="U765" i="1"/>
  <c r="T765" i="1"/>
  <c r="W764" i="1"/>
  <c r="V764" i="1"/>
  <c r="U764" i="1"/>
  <c r="T764" i="1"/>
  <c r="W763" i="1"/>
  <c r="V763" i="1"/>
  <c r="U763" i="1"/>
  <c r="T763" i="1"/>
  <c r="W762" i="1"/>
  <c r="V762" i="1"/>
  <c r="U762" i="1"/>
  <c r="T762" i="1"/>
  <c r="W761" i="1"/>
  <c r="V761" i="1"/>
  <c r="U761" i="1"/>
  <c r="T761" i="1"/>
  <c r="W760" i="1"/>
  <c r="V760" i="1"/>
  <c r="U760" i="1"/>
  <c r="T760" i="1"/>
  <c r="W759" i="1"/>
  <c r="V759" i="1"/>
  <c r="U759" i="1"/>
  <c r="T759" i="1"/>
  <c r="W758" i="1"/>
  <c r="V758" i="1"/>
  <c r="U758" i="1"/>
  <c r="T758" i="1"/>
  <c r="W757" i="1"/>
  <c r="V757" i="1"/>
  <c r="U757" i="1"/>
  <c r="T757" i="1"/>
  <c r="W756" i="1"/>
  <c r="V756" i="1"/>
  <c r="U756" i="1"/>
  <c r="T756" i="1"/>
  <c r="W755" i="1"/>
  <c r="V755" i="1"/>
  <c r="U755" i="1"/>
  <c r="T755" i="1"/>
  <c r="W754" i="1"/>
  <c r="V754" i="1"/>
  <c r="U754" i="1"/>
  <c r="T754" i="1"/>
  <c r="W753" i="1"/>
  <c r="V753" i="1"/>
  <c r="U753" i="1"/>
  <c r="T753" i="1"/>
  <c r="W752" i="1"/>
  <c r="V752" i="1"/>
  <c r="U752" i="1"/>
  <c r="T752" i="1"/>
  <c r="W751" i="1"/>
  <c r="V751" i="1"/>
  <c r="U751" i="1"/>
  <c r="T751" i="1"/>
  <c r="W750" i="1"/>
  <c r="V750" i="1"/>
  <c r="U750" i="1"/>
  <c r="T750" i="1"/>
  <c r="W749" i="1"/>
  <c r="V749" i="1"/>
  <c r="U749" i="1"/>
  <c r="T749" i="1"/>
  <c r="W748" i="1"/>
  <c r="V748" i="1"/>
  <c r="U748" i="1"/>
  <c r="T748" i="1"/>
  <c r="W747" i="1"/>
  <c r="V747" i="1"/>
  <c r="U747" i="1"/>
  <c r="T747" i="1"/>
  <c r="W746" i="1"/>
  <c r="V746" i="1"/>
  <c r="U746" i="1"/>
  <c r="T746" i="1"/>
  <c r="W745" i="1"/>
  <c r="V745" i="1"/>
  <c r="U745" i="1"/>
  <c r="T745" i="1"/>
  <c r="W744" i="1"/>
  <c r="V744" i="1"/>
  <c r="U744" i="1"/>
  <c r="T744" i="1"/>
  <c r="W743" i="1"/>
  <c r="V743" i="1"/>
  <c r="U743" i="1"/>
  <c r="T743" i="1"/>
  <c r="W742" i="1"/>
  <c r="V742" i="1"/>
  <c r="U742" i="1"/>
  <c r="T742" i="1"/>
  <c r="W741" i="1"/>
  <c r="V741" i="1"/>
  <c r="U741" i="1"/>
  <c r="T741" i="1"/>
  <c r="W740" i="1"/>
  <c r="V740" i="1"/>
  <c r="U740" i="1"/>
  <c r="T740" i="1"/>
  <c r="W739" i="1"/>
  <c r="V739" i="1"/>
  <c r="U739" i="1"/>
  <c r="T739" i="1"/>
  <c r="W738" i="1"/>
  <c r="V738" i="1"/>
  <c r="U738" i="1"/>
  <c r="T738" i="1"/>
  <c r="W737" i="1"/>
  <c r="V737" i="1"/>
  <c r="U737" i="1"/>
  <c r="T737" i="1"/>
  <c r="W736" i="1"/>
  <c r="V736" i="1"/>
  <c r="U736" i="1"/>
  <c r="T736" i="1"/>
  <c r="W735" i="1"/>
  <c r="V735" i="1"/>
  <c r="U735" i="1"/>
  <c r="T735" i="1"/>
  <c r="W734" i="1"/>
  <c r="V734" i="1"/>
  <c r="U734" i="1"/>
  <c r="T734" i="1"/>
  <c r="W733" i="1"/>
  <c r="V733" i="1"/>
  <c r="U733" i="1"/>
  <c r="T733" i="1"/>
  <c r="W732" i="1"/>
  <c r="V732" i="1"/>
  <c r="U732" i="1"/>
  <c r="T732" i="1"/>
  <c r="W731" i="1"/>
  <c r="V731" i="1"/>
  <c r="U731" i="1"/>
  <c r="T731" i="1"/>
  <c r="W730" i="1"/>
  <c r="V730" i="1"/>
  <c r="U730" i="1"/>
  <c r="T730" i="1"/>
  <c r="W729" i="1"/>
  <c r="V729" i="1"/>
  <c r="U729" i="1"/>
  <c r="T729" i="1"/>
  <c r="W728" i="1"/>
  <c r="V728" i="1"/>
  <c r="U728" i="1"/>
  <c r="T728" i="1"/>
  <c r="W727" i="1"/>
  <c r="V727" i="1"/>
  <c r="U727" i="1"/>
  <c r="T727" i="1"/>
  <c r="W726" i="1"/>
  <c r="V726" i="1"/>
  <c r="U726" i="1"/>
  <c r="T726" i="1"/>
  <c r="W725" i="1"/>
  <c r="V725" i="1"/>
  <c r="U725" i="1"/>
  <c r="T725" i="1"/>
  <c r="W724" i="1"/>
  <c r="V724" i="1"/>
  <c r="U724" i="1"/>
  <c r="T724" i="1"/>
  <c r="W723" i="1"/>
  <c r="V723" i="1"/>
  <c r="U723" i="1"/>
  <c r="T723" i="1"/>
  <c r="W722" i="1"/>
  <c r="V722" i="1"/>
  <c r="U722" i="1"/>
  <c r="T722" i="1"/>
  <c r="W721" i="1"/>
  <c r="V721" i="1"/>
  <c r="U721" i="1"/>
  <c r="T721" i="1"/>
  <c r="W720" i="1"/>
  <c r="V720" i="1"/>
  <c r="U720" i="1"/>
  <c r="T720" i="1"/>
  <c r="W719" i="1"/>
  <c r="V719" i="1"/>
  <c r="U719" i="1"/>
  <c r="T719" i="1"/>
  <c r="W718" i="1"/>
  <c r="V718" i="1"/>
  <c r="U718" i="1"/>
  <c r="T718" i="1"/>
  <c r="W717" i="1"/>
  <c r="V717" i="1"/>
  <c r="U717" i="1"/>
  <c r="T717" i="1"/>
  <c r="W716" i="1"/>
  <c r="V716" i="1"/>
  <c r="U716" i="1"/>
  <c r="T716" i="1"/>
  <c r="W715" i="1"/>
  <c r="V715" i="1"/>
  <c r="U715" i="1"/>
  <c r="T715" i="1"/>
  <c r="W714" i="1"/>
  <c r="V714" i="1"/>
  <c r="U714" i="1"/>
  <c r="T714" i="1"/>
  <c r="W713" i="1"/>
  <c r="V713" i="1"/>
  <c r="U713" i="1"/>
  <c r="T713" i="1"/>
  <c r="W712" i="1"/>
  <c r="V712" i="1"/>
  <c r="U712" i="1"/>
  <c r="T712" i="1"/>
  <c r="W711" i="1"/>
  <c r="V711" i="1"/>
  <c r="U711" i="1"/>
  <c r="T711" i="1"/>
  <c r="W710" i="1"/>
  <c r="V710" i="1"/>
  <c r="U710" i="1"/>
  <c r="T710" i="1"/>
  <c r="W709" i="1"/>
  <c r="V709" i="1"/>
  <c r="U709" i="1"/>
  <c r="T709" i="1"/>
  <c r="W708" i="1"/>
  <c r="V708" i="1"/>
  <c r="U708" i="1"/>
  <c r="T708" i="1"/>
  <c r="W707" i="1"/>
  <c r="V707" i="1"/>
  <c r="U707" i="1"/>
  <c r="T707" i="1"/>
  <c r="W706" i="1"/>
  <c r="V706" i="1"/>
  <c r="U706" i="1"/>
  <c r="T706" i="1"/>
  <c r="W705" i="1"/>
  <c r="V705" i="1"/>
  <c r="U705" i="1"/>
  <c r="T705" i="1"/>
  <c r="W704" i="1"/>
  <c r="V704" i="1"/>
  <c r="U704" i="1"/>
  <c r="T704" i="1"/>
  <c r="W703" i="1"/>
  <c r="V703" i="1"/>
  <c r="U703" i="1"/>
  <c r="T703" i="1"/>
  <c r="W702" i="1"/>
  <c r="V702" i="1"/>
  <c r="U702" i="1"/>
  <c r="T702" i="1"/>
  <c r="W701" i="1"/>
  <c r="V701" i="1"/>
  <c r="U701" i="1"/>
  <c r="T701" i="1"/>
  <c r="W700" i="1"/>
  <c r="V700" i="1"/>
  <c r="U700" i="1"/>
  <c r="T700" i="1"/>
  <c r="W699" i="1"/>
  <c r="V699" i="1"/>
  <c r="U699" i="1"/>
  <c r="T699" i="1"/>
  <c r="W698" i="1"/>
  <c r="V698" i="1"/>
  <c r="U698" i="1"/>
  <c r="T698" i="1"/>
  <c r="W697" i="1"/>
  <c r="V697" i="1"/>
  <c r="U697" i="1"/>
  <c r="T697" i="1"/>
  <c r="W696" i="1"/>
  <c r="V696" i="1"/>
  <c r="U696" i="1"/>
  <c r="T696" i="1"/>
  <c r="W695" i="1"/>
  <c r="V695" i="1"/>
  <c r="U695" i="1"/>
  <c r="T695" i="1"/>
  <c r="W694" i="1"/>
  <c r="V694" i="1"/>
  <c r="U694" i="1"/>
  <c r="T694" i="1"/>
  <c r="W693" i="1"/>
  <c r="V693" i="1"/>
  <c r="U693" i="1"/>
  <c r="T693" i="1"/>
  <c r="W692" i="1"/>
  <c r="V692" i="1"/>
  <c r="U692" i="1"/>
  <c r="T692" i="1"/>
  <c r="W691" i="1"/>
  <c r="V691" i="1"/>
  <c r="U691" i="1"/>
  <c r="T691" i="1"/>
  <c r="W690" i="1"/>
  <c r="V690" i="1"/>
  <c r="U690" i="1"/>
  <c r="T690" i="1"/>
  <c r="W689" i="1"/>
  <c r="V689" i="1"/>
  <c r="U689" i="1"/>
  <c r="T689" i="1"/>
  <c r="W688" i="1"/>
  <c r="V688" i="1"/>
  <c r="U688" i="1"/>
  <c r="T688" i="1"/>
  <c r="W687" i="1"/>
  <c r="V687" i="1"/>
  <c r="U687" i="1"/>
  <c r="T687" i="1"/>
  <c r="W686" i="1"/>
  <c r="V686" i="1"/>
  <c r="U686" i="1"/>
  <c r="T686" i="1"/>
  <c r="W685" i="1"/>
  <c r="V685" i="1"/>
  <c r="U685" i="1"/>
  <c r="T685" i="1"/>
  <c r="W684" i="1"/>
  <c r="V684" i="1"/>
  <c r="U684" i="1"/>
  <c r="T684" i="1"/>
  <c r="W683" i="1"/>
  <c r="V683" i="1"/>
  <c r="U683" i="1"/>
  <c r="T683" i="1"/>
  <c r="W682" i="1"/>
  <c r="V682" i="1"/>
  <c r="U682" i="1"/>
  <c r="T682" i="1"/>
  <c r="W681" i="1"/>
  <c r="V681" i="1"/>
  <c r="U681" i="1"/>
  <c r="T681" i="1"/>
  <c r="W680" i="1"/>
  <c r="V680" i="1"/>
  <c r="U680" i="1"/>
  <c r="T680" i="1"/>
  <c r="W679" i="1"/>
  <c r="V679" i="1"/>
  <c r="U679" i="1"/>
  <c r="T679" i="1"/>
  <c r="W678" i="1"/>
  <c r="V678" i="1"/>
  <c r="U678" i="1"/>
  <c r="T678" i="1"/>
  <c r="W677" i="1"/>
  <c r="V677" i="1"/>
  <c r="U677" i="1"/>
  <c r="T677" i="1"/>
  <c r="W676" i="1"/>
  <c r="V676" i="1"/>
  <c r="U676" i="1"/>
  <c r="T676" i="1"/>
  <c r="W675" i="1"/>
  <c r="V675" i="1"/>
  <c r="U675" i="1"/>
  <c r="T675" i="1"/>
  <c r="W674" i="1"/>
  <c r="V674" i="1"/>
  <c r="U674" i="1"/>
  <c r="T674" i="1"/>
  <c r="W673" i="1"/>
  <c r="V673" i="1"/>
  <c r="U673" i="1"/>
  <c r="T673" i="1"/>
  <c r="W672" i="1"/>
  <c r="V672" i="1"/>
  <c r="U672" i="1"/>
  <c r="T672" i="1"/>
  <c r="W671" i="1"/>
  <c r="V671" i="1"/>
  <c r="U671" i="1"/>
  <c r="T671" i="1"/>
  <c r="W670" i="1"/>
  <c r="V670" i="1"/>
  <c r="U670" i="1"/>
  <c r="T670" i="1"/>
  <c r="W669" i="1"/>
  <c r="V669" i="1"/>
  <c r="U669" i="1"/>
  <c r="T669" i="1"/>
  <c r="W668" i="1"/>
  <c r="V668" i="1"/>
  <c r="U668" i="1"/>
  <c r="T668" i="1"/>
  <c r="W667" i="1"/>
  <c r="V667" i="1"/>
  <c r="U667" i="1"/>
  <c r="T667" i="1"/>
  <c r="W666" i="1"/>
  <c r="V666" i="1"/>
  <c r="U666" i="1"/>
  <c r="T666" i="1"/>
  <c r="W665" i="1"/>
  <c r="V665" i="1"/>
  <c r="U665" i="1"/>
  <c r="T665" i="1"/>
  <c r="W664" i="1"/>
  <c r="V664" i="1"/>
  <c r="U664" i="1"/>
  <c r="T664" i="1"/>
  <c r="W663" i="1"/>
  <c r="V663" i="1"/>
  <c r="U663" i="1"/>
  <c r="T663" i="1"/>
  <c r="W662" i="1"/>
  <c r="V662" i="1"/>
  <c r="U662" i="1"/>
  <c r="T662" i="1"/>
  <c r="W661" i="1"/>
  <c r="V661" i="1"/>
  <c r="U661" i="1"/>
  <c r="T661" i="1"/>
  <c r="W660" i="1"/>
  <c r="V660" i="1"/>
  <c r="U660" i="1"/>
  <c r="T660" i="1"/>
  <c r="W659" i="1"/>
  <c r="V659" i="1"/>
  <c r="U659" i="1"/>
  <c r="T659" i="1"/>
  <c r="W658" i="1"/>
  <c r="V658" i="1"/>
  <c r="U658" i="1"/>
  <c r="T658" i="1"/>
  <c r="W657" i="1"/>
  <c r="V657" i="1"/>
  <c r="U657" i="1"/>
  <c r="T657" i="1"/>
  <c r="W656" i="1"/>
  <c r="V656" i="1"/>
  <c r="U656" i="1"/>
  <c r="T656" i="1"/>
  <c r="W655" i="1"/>
  <c r="V655" i="1"/>
  <c r="U655" i="1"/>
  <c r="T655" i="1"/>
  <c r="W654" i="1"/>
  <c r="V654" i="1"/>
  <c r="U654" i="1"/>
  <c r="T654" i="1"/>
  <c r="W653" i="1"/>
  <c r="V653" i="1"/>
  <c r="U653" i="1"/>
  <c r="T653" i="1"/>
  <c r="W652" i="1"/>
  <c r="V652" i="1"/>
  <c r="U652" i="1"/>
  <c r="T652" i="1"/>
  <c r="W651" i="1"/>
  <c r="V651" i="1"/>
  <c r="U651" i="1"/>
  <c r="T651" i="1"/>
  <c r="W650" i="1"/>
  <c r="V650" i="1"/>
  <c r="U650" i="1"/>
  <c r="T650" i="1"/>
  <c r="W649" i="1"/>
  <c r="V649" i="1"/>
  <c r="U649" i="1"/>
  <c r="T649" i="1"/>
  <c r="W648" i="1"/>
  <c r="V648" i="1"/>
  <c r="U648" i="1"/>
  <c r="T648" i="1"/>
  <c r="W647" i="1"/>
  <c r="V647" i="1"/>
  <c r="U647" i="1"/>
  <c r="T647" i="1"/>
  <c r="W646" i="1"/>
  <c r="V646" i="1"/>
  <c r="U646" i="1"/>
  <c r="T646" i="1"/>
  <c r="W645" i="1"/>
  <c r="V645" i="1"/>
  <c r="U645" i="1"/>
  <c r="T645" i="1"/>
  <c r="W644" i="1"/>
  <c r="V644" i="1"/>
  <c r="U644" i="1"/>
  <c r="T644" i="1"/>
  <c r="W643" i="1"/>
  <c r="V643" i="1"/>
  <c r="U643" i="1"/>
  <c r="T643" i="1"/>
  <c r="W642" i="1"/>
  <c r="V642" i="1"/>
  <c r="U642" i="1"/>
  <c r="T642" i="1"/>
  <c r="W641" i="1"/>
  <c r="V641" i="1"/>
  <c r="U641" i="1"/>
  <c r="T641" i="1"/>
  <c r="W640" i="1"/>
  <c r="V640" i="1"/>
  <c r="U640" i="1"/>
  <c r="T640" i="1"/>
  <c r="W639" i="1"/>
  <c r="V639" i="1"/>
  <c r="U639" i="1"/>
  <c r="T639" i="1"/>
  <c r="W638" i="1"/>
  <c r="V638" i="1"/>
  <c r="U638" i="1"/>
  <c r="T638" i="1"/>
  <c r="W637" i="1"/>
  <c r="V637" i="1"/>
  <c r="U637" i="1"/>
  <c r="T637" i="1"/>
  <c r="W636" i="1"/>
  <c r="V636" i="1"/>
  <c r="U636" i="1"/>
  <c r="T636" i="1"/>
  <c r="W635" i="1"/>
  <c r="V635" i="1"/>
  <c r="U635" i="1"/>
  <c r="T635" i="1"/>
  <c r="W634" i="1"/>
  <c r="V634" i="1"/>
  <c r="U634" i="1"/>
  <c r="T634" i="1"/>
  <c r="W633" i="1"/>
  <c r="V633" i="1"/>
  <c r="U633" i="1"/>
  <c r="T633" i="1"/>
  <c r="W632" i="1"/>
  <c r="V632" i="1"/>
  <c r="U632" i="1"/>
  <c r="T632" i="1"/>
  <c r="W631" i="1"/>
  <c r="V631" i="1"/>
  <c r="U631" i="1"/>
  <c r="T631" i="1"/>
  <c r="W630" i="1"/>
  <c r="V630" i="1"/>
  <c r="U630" i="1"/>
  <c r="T630" i="1"/>
  <c r="W629" i="1"/>
  <c r="V629" i="1"/>
  <c r="U629" i="1"/>
  <c r="T629" i="1"/>
  <c r="W628" i="1"/>
  <c r="V628" i="1"/>
  <c r="U628" i="1"/>
  <c r="T628" i="1"/>
  <c r="W627" i="1"/>
  <c r="V627" i="1"/>
  <c r="U627" i="1"/>
  <c r="T627" i="1"/>
  <c r="W626" i="1"/>
  <c r="V626" i="1"/>
  <c r="U626" i="1"/>
  <c r="T626" i="1"/>
  <c r="W625" i="1"/>
  <c r="V625" i="1"/>
  <c r="U625" i="1"/>
  <c r="T625" i="1"/>
  <c r="W624" i="1"/>
  <c r="V624" i="1"/>
  <c r="U624" i="1"/>
  <c r="T624" i="1"/>
  <c r="W623" i="1"/>
  <c r="V623" i="1"/>
  <c r="U623" i="1"/>
  <c r="T623" i="1"/>
  <c r="W622" i="1"/>
  <c r="V622" i="1"/>
  <c r="U622" i="1"/>
  <c r="T622" i="1"/>
  <c r="W621" i="1"/>
  <c r="V621" i="1"/>
  <c r="U621" i="1"/>
  <c r="T621" i="1"/>
  <c r="W620" i="1"/>
  <c r="V620" i="1"/>
  <c r="U620" i="1"/>
  <c r="T620" i="1"/>
  <c r="W619" i="1"/>
  <c r="V619" i="1"/>
  <c r="U619" i="1"/>
  <c r="T619" i="1"/>
  <c r="W618" i="1"/>
  <c r="V618" i="1"/>
  <c r="U618" i="1"/>
  <c r="T618" i="1"/>
  <c r="W617" i="1"/>
  <c r="V617" i="1"/>
  <c r="U617" i="1"/>
  <c r="T617" i="1"/>
  <c r="W616" i="1"/>
  <c r="V616" i="1"/>
  <c r="U616" i="1"/>
  <c r="T616" i="1"/>
  <c r="W615" i="1"/>
  <c r="V615" i="1"/>
  <c r="U615" i="1"/>
  <c r="T615" i="1"/>
  <c r="W614" i="1"/>
  <c r="V614" i="1"/>
  <c r="U614" i="1"/>
  <c r="T614" i="1"/>
  <c r="W613" i="1"/>
  <c r="V613" i="1"/>
  <c r="U613" i="1"/>
  <c r="T613" i="1"/>
  <c r="W612" i="1"/>
  <c r="V612" i="1"/>
  <c r="U612" i="1"/>
  <c r="T612" i="1"/>
  <c r="W611" i="1"/>
  <c r="V611" i="1"/>
  <c r="U611" i="1"/>
  <c r="T611" i="1"/>
  <c r="W610" i="1"/>
  <c r="V610" i="1"/>
  <c r="U610" i="1"/>
  <c r="T610" i="1"/>
  <c r="W609" i="1"/>
  <c r="V609" i="1"/>
  <c r="U609" i="1"/>
  <c r="T609" i="1"/>
  <c r="W608" i="1"/>
  <c r="V608" i="1"/>
  <c r="U608" i="1"/>
  <c r="T608" i="1"/>
  <c r="W607" i="1"/>
  <c r="V607" i="1"/>
  <c r="U607" i="1"/>
  <c r="T607" i="1"/>
  <c r="W606" i="1"/>
  <c r="V606" i="1"/>
  <c r="U606" i="1"/>
  <c r="T606" i="1"/>
  <c r="W605" i="1"/>
  <c r="V605" i="1"/>
  <c r="U605" i="1"/>
  <c r="T605" i="1"/>
  <c r="W604" i="1"/>
  <c r="V604" i="1"/>
  <c r="U604" i="1"/>
  <c r="T604" i="1"/>
  <c r="W603" i="1"/>
  <c r="V603" i="1"/>
  <c r="U603" i="1"/>
  <c r="T603" i="1"/>
  <c r="W602" i="1"/>
  <c r="V602" i="1"/>
  <c r="U602" i="1"/>
  <c r="T602" i="1"/>
  <c r="W601" i="1"/>
  <c r="V601" i="1"/>
  <c r="U601" i="1"/>
  <c r="T601" i="1"/>
  <c r="W600" i="1"/>
  <c r="V600" i="1"/>
  <c r="U600" i="1"/>
  <c r="T600" i="1"/>
  <c r="W599" i="1"/>
  <c r="V599" i="1"/>
  <c r="U599" i="1"/>
  <c r="T599" i="1"/>
  <c r="W598" i="1"/>
  <c r="V598" i="1"/>
  <c r="U598" i="1"/>
  <c r="T598" i="1"/>
  <c r="W597" i="1"/>
  <c r="V597" i="1"/>
  <c r="U597" i="1"/>
  <c r="T597" i="1"/>
  <c r="W596" i="1"/>
  <c r="V596" i="1"/>
  <c r="U596" i="1"/>
  <c r="T596" i="1"/>
  <c r="W595" i="1"/>
  <c r="V595" i="1"/>
  <c r="U595" i="1"/>
  <c r="T595" i="1"/>
  <c r="W594" i="1"/>
  <c r="V594" i="1"/>
  <c r="U594" i="1"/>
  <c r="T594" i="1"/>
  <c r="W593" i="1"/>
  <c r="V593" i="1"/>
  <c r="U593" i="1"/>
  <c r="T593" i="1"/>
  <c r="W592" i="1"/>
  <c r="V592" i="1"/>
  <c r="U592" i="1"/>
  <c r="T592" i="1"/>
  <c r="W591" i="1"/>
  <c r="V591" i="1"/>
  <c r="U591" i="1"/>
  <c r="T591" i="1"/>
  <c r="W590" i="1"/>
  <c r="V590" i="1"/>
  <c r="U590" i="1"/>
  <c r="T590" i="1"/>
  <c r="W589" i="1"/>
  <c r="V589" i="1"/>
  <c r="U589" i="1"/>
  <c r="T589" i="1"/>
  <c r="W588" i="1"/>
  <c r="V588" i="1"/>
  <c r="U588" i="1"/>
  <c r="T588" i="1"/>
  <c r="W587" i="1"/>
  <c r="V587" i="1"/>
  <c r="U587" i="1"/>
  <c r="T587" i="1"/>
  <c r="W586" i="1"/>
  <c r="V586" i="1"/>
  <c r="U586" i="1"/>
  <c r="T586" i="1"/>
  <c r="W585" i="1"/>
  <c r="V585" i="1"/>
  <c r="U585" i="1"/>
  <c r="T585" i="1"/>
  <c r="W584" i="1"/>
  <c r="V584" i="1"/>
  <c r="U584" i="1"/>
  <c r="T584" i="1"/>
  <c r="W583" i="1"/>
  <c r="V583" i="1"/>
  <c r="U583" i="1"/>
  <c r="T583" i="1"/>
  <c r="W582" i="1"/>
  <c r="V582" i="1"/>
  <c r="U582" i="1"/>
  <c r="T582" i="1"/>
  <c r="W581" i="1"/>
  <c r="V581" i="1"/>
  <c r="U581" i="1"/>
  <c r="T581" i="1"/>
  <c r="W580" i="1"/>
  <c r="V580" i="1"/>
  <c r="U580" i="1"/>
  <c r="T580" i="1"/>
  <c r="W579" i="1"/>
  <c r="V579" i="1"/>
  <c r="U579" i="1"/>
  <c r="T579" i="1"/>
  <c r="W578" i="1"/>
  <c r="V578" i="1"/>
  <c r="U578" i="1"/>
  <c r="T578" i="1"/>
  <c r="W577" i="1"/>
  <c r="V577" i="1"/>
  <c r="U577" i="1"/>
  <c r="T577" i="1"/>
  <c r="W576" i="1"/>
  <c r="V576" i="1"/>
  <c r="U576" i="1"/>
  <c r="T576" i="1"/>
  <c r="W575" i="1"/>
  <c r="V575" i="1"/>
  <c r="U575" i="1"/>
  <c r="T575" i="1"/>
  <c r="W574" i="1"/>
  <c r="V574" i="1"/>
  <c r="U574" i="1"/>
  <c r="T574" i="1"/>
  <c r="W573" i="1"/>
  <c r="V573" i="1"/>
  <c r="U573" i="1"/>
  <c r="T573" i="1"/>
  <c r="W572" i="1"/>
  <c r="V572" i="1"/>
  <c r="U572" i="1"/>
  <c r="T572" i="1"/>
  <c r="W571" i="1"/>
  <c r="V571" i="1"/>
  <c r="U571" i="1"/>
  <c r="T571" i="1"/>
  <c r="W570" i="1"/>
  <c r="V570" i="1"/>
  <c r="U570" i="1"/>
  <c r="T570" i="1"/>
  <c r="W569" i="1"/>
  <c r="V569" i="1"/>
  <c r="U569" i="1"/>
  <c r="T569" i="1"/>
  <c r="W568" i="1"/>
  <c r="V568" i="1"/>
  <c r="U568" i="1"/>
  <c r="T568" i="1"/>
  <c r="W567" i="1"/>
  <c r="V567" i="1"/>
  <c r="U567" i="1"/>
  <c r="T567" i="1"/>
  <c r="W566" i="1"/>
  <c r="V566" i="1"/>
  <c r="U566" i="1"/>
  <c r="T566" i="1"/>
  <c r="W565" i="1"/>
  <c r="V565" i="1"/>
  <c r="U565" i="1"/>
  <c r="T565" i="1"/>
  <c r="W564" i="1"/>
  <c r="V564" i="1"/>
  <c r="U564" i="1"/>
  <c r="T564" i="1"/>
  <c r="W563" i="1"/>
  <c r="V563" i="1"/>
  <c r="U563" i="1"/>
  <c r="T563" i="1"/>
  <c r="W562" i="1"/>
  <c r="V562" i="1"/>
  <c r="U562" i="1"/>
  <c r="T562" i="1"/>
  <c r="W561" i="1"/>
  <c r="V561" i="1"/>
  <c r="U561" i="1"/>
  <c r="T561" i="1"/>
  <c r="W560" i="1"/>
  <c r="V560" i="1"/>
  <c r="U560" i="1"/>
  <c r="T560" i="1"/>
  <c r="W559" i="1"/>
  <c r="V559" i="1"/>
  <c r="U559" i="1"/>
  <c r="T559" i="1"/>
  <c r="W558" i="1"/>
  <c r="V558" i="1"/>
  <c r="U558" i="1"/>
  <c r="T558" i="1"/>
  <c r="W557" i="1"/>
  <c r="V557" i="1"/>
  <c r="U557" i="1"/>
  <c r="T557" i="1"/>
  <c r="W556" i="1"/>
  <c r="V556" i="1"/>
  <c r="U556" i="1"/>
  <c r="T556" i="1"/>
  <c r="W555" i="1"/>
  <c r="V555" i="1"/>
  <c r="U555" i="1"/>
  <c r="T555" i="1"/>
  <c r="W554" i="1"/>
  <c r="V554" i="1"/>
  <c r="U554" i="1"/>
  <c r="T554" i="1"/>
  <c r="W553" i="1"/>
  <c r="V553" i="1"/>
  <c r="U553" i="1"/>
  <c r="T553" i="1"/>
  <c r="W552" i="1"/>
  <c r="V552" i="1"/>
  <c r="U552" i="1"/>
  <c r="T552" i="1"/>
  <c r="W551" i="1"/>
  <c r="V551" i="1"/>
  <c r="U551" i="1"/>
  <c r="T551" i="1"/>
  <c r="W550" i="1"/>
  <c r="V550" i="1"/>
  <c r="U550" i="1"/>
  <c r="T550" i="1"/>
  <c r="W549" i="1"/>
  <c r="V549" i="1"/>
  <c r="U549" i="1"/>
  <c r="T549" i="1"/>
  <c r="W548" i="1"/>
  <c r="V548" i="1"/>
  <c r="U548" i="1"/>
  <c r="T548" i="1"/>
  <c r="W547" i="1"/>
  <c r="V547" i="1"/>
  <c r="U547" i="1"/>
  <c r="T547" i="1"/>
  <c r="W546" i="1"/>
  <c r="V546" i="1"/>
  <c r="U546" i="1"/>
  <c r="T546" i="1"/>
  <c r="W545" i="1"/>
  <c r="V545" i="1"/>
  <c r="U545" i="1"/>
  <c r="T545" i="1"/>
  <c r="W544" i="1"/>
  <c r="V544" i="1"/>
  <c r="U544" i="1"/>
  <c r="T544" i="1"/>
  <c r="W543" i="1"/>
  <c r="V543" i="1"/>
  <c r="U543" i="1"/>
  <c r="T543" i="1"/>
  <c r="W542" i="1"/>
  <c r="V542" i="1"/>
  <c r="U542" i="1"/>
  <c r="T542" i="1"/>
  <c r="W541" i="1"/>
  <c r="V541" i="1"/>
  <c r="U541" i="1"/>
  <c r="T541" i="1"/>
  <c r="W540" i="1"/>
  <c r="V540" i="1"/>
  <c r="U540" i="1"/>
  <c r="T540" i="1"/>
  <c r="W539" i="1"/>
  <c r="V539" i="1"/>
  <c r="U539" i="1"/>
  <c r="T539" i="1"/>
  <c r="W538" i="1"/>
  <c r="V538" i="1"/>
  <c r="U538" i="1"/>
  <c r="T538" i="1"/>
  <c r="W537" i="1"/>
  <c r="V537" i="1"/>
  <c r="U537" i="1"/>
  <c r="T537" i="1"/>
  <c r="W536" i="1"/>
  <c r="V536" i="1"/>
  <c r="U536" i="1"/>
  <c r="T536" i="1"/>
  <c r="W535" i="1"/>
  <c r="V535" i="1"/>
  <c r="U535" i="1"/>
  <c r="T535" i="1"/>
  <c r="W534" i="1"/>
  <c r="V534" i="1"/>
  <c r="U534" i="1"/>
  <c r="T534" i="1"/>
  <c r="W533" i="1"/>
  <c r="V533" i="1"/>
  <c r="U533" i="1"/>
  <c r="T533" i="1"/>
  <c r="W532" i="1"/>
  <c r="V532" i="1"/>
  <c r="U532" i="1"/>
  <c r="T532" i="1"/>
  <c r="W531" i="1"/>
  <c r="V531" i="1"/>
  <c r="U531" i="1"/>
  <c r="T531" i="1"/>
  <c r="W530" i="1"/>
  <c r="V530" i="1"/>
  <c r="U530" i="1"/>
  <c r="T530" i="1"/>
  <c r="W529" i="1"/>
  <c r="V529" i="1"/>
  <c r="U529" i="1"/>
  <c r="T529" i="1"/>
  <c r="W528" i="1"/>
  <c r="V528" i="1"/>
  <c r="U528" i="1"/>
  <c r="T528" i="1"/>
  <c r="W527" i="1"/>
  <c r="V527" i="1"/>
  <c r="U527" i="1"/>
  <c r="T527" i="1"/>
  <c r="W526" i="1"/>
  <c r="V526" i="1"/>
  <c r="U526" i="1"/>
  <c r="T526" i="1"/>
  <c r="W525" i="1"/>
  <c r="V525" i="1"/>
  <c r="U525" i="1"/>
  <c r="T525" i="1"/>
  <c r="W524" i="1"/>
  <c r="V524" i="1"/>
  <c r="U524" i="1"/>
  <c r="T524" i="1"/>
  <c r="W523" i="1"/>
  <c r="V523" i="1"/>
  <c r="U523" i="1"/>
  <c r="T523" i="1"/>
  <c r="W522" i="1"/>
  <c r="V522" i="1"/>
  <c r="U522" i="1"/>
  <c r="T522" i="1"/>
  <c r="W521" i="1"/>
  <c r="V521" i="1"/>
  <c r="U521" i="1"/>
  <c r="T521" i="1"/>
  <c r="W520" i="1"/>
  <c r="V520" i="1"/>
  <c r="U520" i="1"/>
  <c r="T520" i="1"/>
  <c r="W519" i="1"/>
  <c r="V519" i="1"/>
  <c r="U519" i="1"/>
  <c r="T519" i="1"/>
  <c r="W518" i="1"/>
  <c r="V518" i="1"/>
  <c r="U518" i="1"/>
  <c r="T518" i="1"/>
  <c r="W517" i="1"/>
  <c r="V517" i="1"/>
  <c r="U517" i="1"/>
  <c r="T517" i="1"/>
  <c r="W516" i="1"/>
  <c r="V516" i="1"/>
  <c r="U516" i="1"/>
  <c r="T516" i="1"/>
  <c r="W515" i="1"/>
  <c r="V515" i="1"/>
  <c r="U515" i="1"/>
  <c r="T515" i="1"/>
  <c r="W514" i="1"/>
  <c r="V514" i="1"/>
  <c r="U514" i="1"/>
  <c r="T514" i="1"/>
  <c r="W513" i="1"/>
  <c r="V513" i="1"/>
  <c r="U513" i="1"/>
  <c r="T513" i="1"/>
  <c r="W512" i="1"/>
  <c r="V512" i="1"/>
  <c r="U512" i="1"/>
  <c r="T512" i="1"/>
  <c r="W511" i="1"/>
  <c r="V511" i="1"/>
  <c r="U511" i="1"/>
  <c r="T511" i="1"/>
  <c r="W510" i="1"/>
  <c r="V510" i="1"/>
  <c r="U510" i="1"/>
  <c r="T510" i="1"/>
  <c r="W509" i="1"/>
  <c r="V509" i="1"/>
  <c r="U509" i="1"/>
  <c r="T509" i="1"/>
  <c r="W508" i="1"/>
  <c r="V508" i="1"/>
  <c r="U508" i="1"/>
  <c r="T508" i="1"/>
  <c r="W507" i="1"/>
  <c r="V507" i="1"/>
  <c r="U507" i="1"/>
  <c r="T507" i="1"/>
  <c r="W506" i="1"/>
  <c r="V506" i="1"/>
  <c r="U506" i="1"/>
  <c r="T506" i="1"/>
  <c r="W505" i="1"/>
  <c r="V505" i="1"/>
  <c r="U505" i="1"/>
  <c r="T505" i="1"/>
  <c r="W504" i="1"/>
  <c r="V504" i="1"/>
  <c r="U504" i="1"/>
  <c r="T504" i="1"/>
  <c r="W503" i="1"/>
  <c r="V503" i="1"/>
  <c r="U503" i="1"/>
  <c r="T503" i="1"/>
  <c r="W502" i="1"/>
  <c r="V502" i="1"/>
  <c r="U502" i="1"/>
  <c r="T502" i="1"/>
  <c r="W501" i="1"/>
  <c r="V501" i="1"/>
  <c r="U501" i="1"/>
  <c r="T501" i="1"/>
  <c r="W500" i="1"/>
  <c r="V500" i="1"/>
  <c r="U500" i="1"/>
  <c r="T500" i="1"/>
  <c r="W499" i="1"/>
  <c r="V499" i="1"/>
  <c r="U499" i="1"/>
  <c r="T499" i="1"/>
  <c r="W498" i="1"/>
  <c r="V498" i="1"/>
  <c r="U498" i="1"/>
  <c r="T498" i="1"/>
  <c r="W497" i="1"/>
  <c r="V497" i="1"/>
  <c r="U497" i="1"/>
  <c r="T497" i="1"/>
  <c r="W496" i="1"/>
  <c r="V496" i="1"/>
  <c r="U496" i="1"/>
  <c r="T496" i="1"/>
  <c r="W495" i="1"/>
  <c r="V495" i="1"/>
  <c r="U495" i="1"/>
  <c r="T495" i="1"/>
  <c r="W494" i="1"/>
  <c r="V494" i="1"/>
  <c r="U494" i="1"/>
  <c r="T494" i="1"/>
  <c r="W493" i="1"/>
  <c r="V493" i="1"/>
  <c r="U493" i="1"/>
  <c r="T493" i="1"/>
  <c r="W492" i="1"/>
  <c r="V492" i="1"/>
  <c r="U492" i="1"/>
  <c r="T492" i="1"/>
  <c r="W491" i="1"/>
  <c r="V491" i="1"/>
  <c r="U491" i="1"/>
  <c r="T491" i="1"/>
  <c r="W490" i="1"/>
  <c r="V490" i="1"/>
  <c r="U490" i="1"/>
  <c r="T490" i="1"/>
  <c r="W489" i="1"/>
  <c r="V489" i="1"/>
  <c r="U489" i="1"/>
  <c r="T489" i="1"/>
  <c r="W488" i="1"/>
  <c r="V488" i="1"/>
  <c r="U488" i="1"/>
  <c r="T488" i="1"/>
  <c r="W487" i="1"/>
  <c r="V487" i="1"/>
  <c r="U487" i="1"/>
  <c r="T487" i="1"/>
  <c r="W486" i="1"/>
  <c r="V486" i="1"/>
  <c r="U486" i="1"/>
  <c r="T486" i="1"/>
  <c r="W485" i="1"/>
  <c r="V485" i="1"/>
  <c r="U485" i="1"/>
  <c r="T485" i="1"/>
  <c r="W484" i="1"/>
  <c r="V484" i="1"/>
  <c r="U484" i="1"/>
  <c r="T484" i="1"/>
  <c r="W483" i="1"/>
  <c r="V483" i="1"/>
  <c r="U483" i="1"/>
  <c r="T483" i="1"/>
  <c r="W482" i="1"/>
  <c r="V482" i="1"/>
  <c r="U482" i="1"/>
  <c r="T482" i="1"/>
  <c r="W481" i="1"/>
  <c r="V481" i="1"/>
  <c r="U481" i="1"/>
  <c r="T481" i="1"/>
  <c r="W480" i="1"/>
  <c r="V480" i="1"/>
  <c r="U480" i="1"/>
  <c r="T480" i="1"/>
  <c r="W479" i="1"/>
  <c r="V479" i="1"/>
  <c r="U479" i="1"/>
  <c r="T479" i="1"/>
  <c r="W478" i="1"/>
  <c r="V478" i="1"/>
  <c r="U478" i="1"/>
  <c r="T478" i="1"/>
  <c r="W477" i="1"/>
  <c r="V477" i="1"/>
  <c r="U477" i="1"/>
  <c r="T477" i="1"/>
  <c r="W476" i="1"/>
  <c r="V476" i="1"/>
  <c r="U476" i="1"/>
  <c r="T476" i="1"/>
  <c r="W475" i="1"/>
  <c r="V475" i="1"/>
  <c r="U475" i="1"/>
  <c r="T475" i="1"/>
  <c r="W474" i="1"/>
  <c r="V474" i="1"/>
  <c r="U474" i="1"/>
  <c r="T474" i="1"/>
  <c r="W473" i="1"/>
  <c r="V473" i="1"/>
  <c r="U473" i="1"/>
  <c r="T473" i="1"/>
  <c r="W472" i="1"/>
  <c r="V472" i="1"/>
  <c r="U472" i="1"/>
  <c r="T472" i="1"/>
  <c r="W471" i="1"/>
  <c r="V471" i="1"/>
  <c r="U471" i="1"/>
  <c r="T471" i="1"/>
  <c r="W470" i="1"/>
  <c r="V470" i="1"/>
  <c r="U470" i="1"/>
  <c r="T470" i="1"/>
  <c r="W469" i="1"/>
  <c r="V469" i="1"/>
  <c r="U469" i="1"/>
  <c r="T469" i="1"/>
  <c r="W468" i="1"/>
  <c r="V468" i="1"/>
  <c r="U468" i="1"/>
  <c r="T468" i="1"/>
  <c r="W467" i="1"/>
  <c r="V467" i="1"/>
  <c r="U467" i="1"/>
  <c r="T467" i="1"/>
  <c r="W466" i="1"/>
  <c r="V466" i="1"/>
  <c r="U466" i="1"/>
  <c r="T466" i="1"/>
  <c r="W465" i="1"/>
  <c r="V465" i="1"/>
  <c r="U465" i="1"/>
  <c r="T465" i="1"/>
  <c r="W464" i="1"/>
  <c r="V464" i="1"/>
  <c r="U464" i="1"/>
  <c r="T464" i="1"/>
  <c r="W463" i="1"/>
  <c r="V463" i="1"/>
  <c r="U463" i="1"/>
  <c r="T463" i="1"/>
  <c r="W462" i="1"/>
  <c r="V462" i="1"/>
  <c r="U462" i="1"/>
  <c r="T462" i="1"/>
  <c r="W461" i="1"/>
  <c r="V461" i="1"/>
  <c r="U461" i="1"/>
  <c r="T461" i="1"/>
  <c r="W460" i="1"/>
  <c r="V460" i="1"/>
  <c r="U460" i="1"/>
  <c r="T460" i="1"/>
  <c r="W459" i="1"/>
  <c r="V459" i="1"/>
  <c r="U459" i="1"/>
  <c r="T459" i="1"/>
  <c r="W458" i="1"/>
  <c r="V458" i="1"/>
  <c r="U458" i="1"/>
  <c r="T458" i="1"/>
  <c r="W457" i="1"/>
  <c r="V457" i="1"/>
  <c r="U457" i="1"/>
  <c r="T457" i="1"/>
  <c r="W456" i="1"/>
  <c r="V456" i="1"/>
  <c r="U456" i="1"/>
  <c r="T456" i="1"/>
  <c r="W455" i="1"/>
  <c r="V455" i="1"/>
  <c r="U455" i="1"/>
  <c r="T455" i="1"/>
  <c r="W454" i="1"/>
  <c r="V454" i="1"/>
  <c r="U454" i="1"/>
  <c r="T454" i="1"/>
  <c r="W453" i="1"/>
  <c r="V453" i="1"/>
  <c r="U453" i="1"/>
  <c r="T453" i="1"/>
  <c r="W452" i="1"/>
  <c r="V452" i="1"/>
  <c r="U452" i="1"/>
  <c r="T452" i="1"/>
  <c r="W451" i="1"/>
  <c r="V451" i="1"/>
  <c r="U451" i="1"/>
  <c r="T451" i="1"/>
  <c r="W450" i="1"/>
  <c r="V450" i="1"/>
  <c r="U450" i="1"/>
  <c r="T450" i="1"/>
  <c r="W449" i="1"/>
  <c r="V449" i="1"/>
  <c r="U449" i="1"/>
  <c r="T449" i="1"/>
  <c r="W448" i="1"/>
  <c r="V448" i="1"/>
  <c r="U448" i="1"/>
  <c r="T448" i="1"/>
  <c r="W447" i="1"/>
  <c r="V447" i="1"/>
  <c r="U447" i="1"/>
  <c r="T447" i="1"/>
  <c r="W446" i="1"/>
  <c r="V446" i="1"/>
  <c r="U446" i="1"/>
  <c r="T446" i="1"/>
  <c r="W445" i="1"/>
  <c r="V445" i="1"/>
  <c r="U445" i="1"/>
  <c r="T445" i="1"/>
  <c r="W444" i="1"/>
  <c r="V444" i="1"/>
  <c r="U444" i="1"/>
  <c r="T444" i="1"/>
  <c r="W443" i="1"/>
  <c r="V443" i="1"/>
  <c r="U443" i="1"/>
  <c r="T443" i="1"/>
  <c r="W442" i="1"/>
  <c r="V442" i="1"/>
  <c r="U442" i="1"/>
  <c r="T442" i="1"/>
  <c r="W441" i="1"/>
  <c r="V441" i="1"/>
  <c r="U441" i="1"/>
  <c r="T441" i="1"/>
  <c r="W440" i="1"/>
  <c r="V440" i="1"/>
  <c r="U440" i="1"/>
  <c r="T440" i="1"/>
  <c r="W439" i="1"/>
  <c r="V439" i="1"/>
  <c r="U439" i="1"/>
  <c r="T439" i="1"/>
  <c r="W438" i="1"/>
  <c r="V438" i="1"/>
  <c r="U438" i="1"/>
  <c r="T438" i="1"/>
  <c r="W437" i="1"/>
  <c r="V437" i="1"/>
  <c r="U437" i="1"/>
  <c r="T437" i="1"/>
  <c r="W436" i="1"/>
  <c r="V436" i="1"/>
  <c r="U436" i="1"/>
  <c r="T436" i="1"/>
  <c r="W435" i="1"/>
  <c r="V435" i="1"/>
  <c r="U435" i="1"/>
  <c r="T435" i="1"/>
  <c r="W434" i="1"/>
  <c r="V434" i="1"/>
  <c r="U434" i="1"/>
  <c r="T434" i="1"/>
  <c r="W433" i="1"/>
  <c r="V433" i="1"/>
  <c r="U433" i="1"/>
  <c r="T433" i="1"/>
  <c r="W432" i="1"/>
  <c r="V432" i="1"/>
  <c r="U432" i="1"/>
  <c r="T432" i="1"/>
  <c r="W431" i="1"/>
  <c r="V431" i="1"/>
  <c r="U431" i="1"/>
  <c r="T431" i="1"/>
  <c r="W430" i="1"/>
  <c r="V430" i="1"/>
  <c r="U430" i="1"/>
  <c r="T430" i="1"/>
  <c r="W429" i="1"/>
  <c r="V429" i="1"/>
  <c r="U429" i="1"/>
  <c r="T429" i="1"/>
  <c r="W428" i="1"/>
  <c r="V428" i="1"/>
  <c r="U428" i="1"/>
  <c r="T428" i="1"/>
  <c r="W427" i="1"/>
  <c r="V427" i="1"/>
  <c r="U427" i="1"/>
  <c r="T427" i="1"/>
  <c r="W426" i="1"/>
  <c r="V426" i="1"/>
  <c r="U426" i="1"/>
  <c r="T426" i="1"/>
  <c r="W425" i="1"/>
  <c r="V425" i="1"/>
  <c r="U425" i="1"/>
  <c r="T425" i="1"/>
  <c r="W424" i="1"/>
  <c r="V424" i="1"/>
  <c r="U424" i="1"/>
  <c r="T424" i="1"/>
  <c r="W423" i="1"/>
  <c r="V423" i="1"/>
  <c r="U423" i="1"/>
  <c r="T423" i="1"/>
  <c r="W422" i="1"/>
  <c r="V422" i="1"/>
  <c r="U422" i="1"/>
  <c r="T422" i="1"/>
  <c r="W421" i="1"/>
  <c r="V421" i="1"/>
  <c r="U421" i="1"/>
  <c r="T421" i="1"/>
  <c r="W420" i="1"/>
  <c r="V420" i="1"/>
  <c r="U420" i="1"/>
  <c r="T420" i="1"/>
  <c r="W419" i="1"/>
  <c r="V419" i="1"/>
  <c r="U419" i="1"/>
  <c r="T419" i="1"/>
  <c r="W418" i="1"/>
  <c r="V418" i="1"/>
  <c r="U418" i="1"/>
  <c r="T418" i="1"/>
  <c r="W417" i="1"/>
  <c r="V417" i="1"/>
  <c r="U417" i="1"/>
  <c r="T417" i="1"/>
  <c r="W416" i="1"/>
  <c r="V416" i="1"/>
  <c r="U416" i="1"/>
  <c r="T416" i="1"/>
  <c r="W415" i="1"/>
  <c r="V415" i="1"/>
  <c r="U415" i="1"/>
  <c r="T415" i="1"/>
  <c r="W414" i="1"/>
  <c r="V414" i="1"/>
  <c r="U414" i="1"/>
  <c r="T414" i="1"/>
  <c r="W413" i="1"/>
  <c r="V413" i="1"/>
  <c r="U413" i="1"/>
  <c r="T413" i="1"/>
  <c r="W412" i="1"/>
  <c r="V412" i="1"/>
  <c r="U412" i="1"/>
  <c r="T412" i="1"/>
  <c r="W411" i="1"/>
  <c r="V411" i="1"/>
  <c r="U411" i="1"/>
  <c r="T411" i="1"/>
  <c r="W410" i="1"/>
  <c r="V410" i="1"/>
  <c r="U410" i="1"/>
  <c r="T410" i="1"/>
  <c r="W409" i="1"/>
  <c r="V409" i="1"/>
  <c r="U409" i="1"/>
  <c r="T409" i="1"/>
  <c r="W408" i="1"/>
  <c r="V408" i="1"/>
  <c r="U408" i="1"/>
  <c r="T408" i="1"/>
  <c r="W407" i="1"/>
  <c r="V407" i="1"/>
  <c r="U407" i="1"/>
  <c r="T407" i="1"/>
  <c r="W406" i="1"/>
  <c r="V406" i="1"/>
  <c r="U406" i="1"/>
  <c r="T406" i="1"/>
  <c r="W405" i="1"/>
  <c r="V405" i="1"/>
  <c r="U405" i="1"/>
  <c r="T405" i="1"/>
  <c r="W404" i="1"/>
  <c r="V404" i="1"/>
  <c r="U404" i="1"/>
  <c r="T404" i="1"/>
  <c r="W403" i="1"/>
  <c r="V403" i="1"/>
  <c r="U403" i="1"/>
  <c r="T403" i="1"/>
  <c r="W402" i="1"/>
  <c r="V402" i="1"/>
  <c r="U402" i="1"/>
  <c r="T402" i="1"/>
  <c r="W401" i="1"/>
  <c r="V401" i="1"/>
  <c r="U401" i="1"/>
  <c r="T401" i="1"/>
  <c r="W400" i="1"/>
  <c r="V400" i="1"/>
  <c r="U400" i="1"/>
  <c r="T400" i="1"/>
  <c r="W399" i="1"/>
  <c r="V399" i="1"/>
  <c r="U399" i="1"/>
  <c r="T399" i="1"/>
  <c r="W398" i="1"/>
  <c r="V398" i="1"/>
  <c r="U398" i="1"/>
  <c r="T398" i="1"/>
  <c r="W397" i="1"/>
  <c r="V397" i="1"/>
  <c r="U397" i="1"/>
  <c r="T397" i="1"/>
  <c r="W396" i="1"/>
  <c r="V396" i="1"/>
  <c r="U396" i="1"/>
  <c r="T396" i="1"/>
  <c r="W395" i="1"/>
  <c r="V395" i="1"/>
  <c r="U395" i="1"/>
  <c r="T395" i="1"/>
  <c r="W394" i="1"/>
  <c r="V394" i="1"/>
  <c r="U394" i="1"/>
  <c r="T394" i="1"/>
  <c r="W393" i="1"/>
  <c r="V393" i="1"/>
  <c r="U393" i="1"/>
  <c r="T393" i="1"/>
  <c r="W392" i="1"/>
  <c r="V392" i="1"/>
  <c r="U392" i="1"/>
  <c r="T392" i="1"/>
  <c r="W391" i="1"/>
  <c r="V391" i="1"/>
  <c r="U391" i="1"/>
  <c r="T391" i="1"/>
  <c r="W390" i="1"/>
  <c r="V390" i="1"/>
  <c r="U390" i="1"/>
  <c r="T390" i="1"/>
  <c r="W389" i="1"/>
  <c r="V389" i="1"/>
  <c r="U389" i="1"/>
  <c r="T389" i="1"/>
  <c r="W388" i="1"/>
  <c r="V388" i="1"/>
  <c r="U388" i="1"/>
  <c r="T388" i="1"/>
  <c r="W387" i="1"/>
  <c r="V387" i="1"/>
  <c r="U387" i="1"/>
  <c r="T387" i="1"/>
  <c r="W386" i="1"/>
  <c r="V386" i="1"/>
  <c r="U386" i="1"/>
  <c r="T386" i="1"/>
  <c r="W385" i="1"/>
  <c r="V385" i="1"/>
  <c r="U385" i="1"/>
  <c r="T385" i="1"/>
  <c r="W384" i="1"/>
  <c r="V384" i="1"/>
  <c r="U384" i="1"/>
  <c r="T384" i="1"/>
  <c r="W383" i="1"/>
  <c r="V383" i="1"/>
  <c r="U383" i="1"/>
  <c r="T383" i="1"/>
  <c r="W382" i="1"/>
  <c r="V382" i="1"/>
  <c r="U382" i="1"/>
  <c r="T382" i="1"/>
  <c r="W381" i="1"/>
  <c r="V381" i="1"/>
  <c r="U381" i="1"/>
  <c r="T381" i="1"/>
  <c r="W380" i="1"/>
  <c r="V380" i="1"/>
  <c r="U380" i="1"/>
  <c r="T380" i="1"/>
  <c r="W379" i="1"/>
  <c r="V379" i="1"/>
  <c r="U379" i="1"/>
  <c r="T379" i="1"/>
  <c r="W378" i="1"/>
  <c r="V378" i="1"/>
  <c r="U378" i="1"/>
  <c r="T378" i="1"/>
  <c r="W377" i="1"/>
  <c r="V377" i="1"/>
  <c r="U377" i="1"/>
  <c r="T377" i="1"/>
  <c r="W376" i="1"/>
  <c r="V376" i="1"/>
  <c r="U376" i="1"/>
  <c r="T376" i="1"/>
  <c r="W375" i="1"/>
  <c r="V375" i="1"/>
  <c r="U375" i="1"/>
  <c r="T375" i="1"/>
  <c r="W374" i="1"/>
  <c r="V374" i="1"/>
  <c r="U374" i="1"/>
  <c r="T374" i="1"/>
  <c r="W373" i="1"/>
  <c r="V373" i="1"/>
  <c r="U373" i="1"/>
  <c r="T373" i="1"/>
  <c r="W372" i="1"/>
  <c r="V372" i="1"/>
  <c r="U372" i="1"/>
  <c r="T372" i="1"/>
  <c r="W371" i="1"/>
  <c r="V371" i="1"/>
  <c r="U371" i="1"/>
  <c r="T371" i="1"/>
  <c r="W370" i="1"/>
  <c r="V370" i="1"/>
  <c r="U370" i="1"/>
  <c r="T370" i="1"/>
  <c r="W369" i="1"/>
  <c r="V369" i="1"/>
  <c r="U369" i="1"/>
  <c r="T369" i="1"/>
  <c r="W368" i="1"/>
  <c r="V368" i="1"/>
  <c r="U368" i="1"/>
  <c r="T368" i="1"/>
  <c r="W367" i="1"/>
  <c r="V367" i="1"/>
  <c r="U367" i="1"/>
  <c r="T367" i="1"/>
  <c r="W366" i="1"/>
  <c r="V366" i="1"/>
  <c r="U366" i="1"/>
  <c r="T366" i="1"/>
  <c r="W365" i="1"/>
  <c r="V365" i="1"/>
  <c r="U365" i="1"/>
  <c r="T365" i="1"/>
  <c r="W364" i="1"/>
  <c r="V364" i="1"/>
  <c r="U364" i="1"/>
  <c r="T364" i="1"/>
  <c r="W363" i="1"/>
  <c r="V363" i="1"/>
  <c r="U363" i="1"/>
  <c r="T363" i="1"/>
  <c r="W362" i="1"/>
  <c r="V362" i="1"/>
  <c r="U362" i="1"/>
  <c r="T362" i="1"/>
  <c r="W361" i="1"/>
  <c r="V361" i="1"/>
  <c r="U361" i="1"/>
  <c r="T361" i="1"/>
  <c r="W360" i="1"/>
  <c r="V360" i="1"/>
  <c r="U360" i="1"/>
  <c r="T360" i="1"/>
  <c r="W359" i="1"/>
  <c r="V359" i="1"/>
  <c r="U359" i="1"/>
  <c r="T359" i="1"/>
  <c r="W358" i="1"/>
  <c r="V358" i="1"/>
  <c r="U358" i="1"/>
  <c r="T358" i="1"/>
  <c r="W357" i="1"/>
  <c r="V357" i="1"/>
  <c r="U357" i="1"/>
  <c r="T357" i="1"/>
  <c r="W356" i="1"/>
  <c r="V356" i="1"/>
  <c r="U356" i="1"/>
  <c r="T356" i="1"/>
  <c r="W355" i="1"/>
  <c r="V355" i="1"/>
  <c r="U355" i="1"/>
  <c r="T355" i="1"/>
  <c r="W354" i="1"/>
  <c r="V354" i="1"/>
  <c r="U354" i="1"/>
  <c r="T354" i="1"/>
  <c r="W353" i="1"/>
  <c r="V353" i="1"/>
  <c r="U353" i="1"/>
  <c r="T353" i="1"/>
  <c r="W352" i="1"/>
  <c r="V352" i="1"/>
  <c r="U352" i="1"/>
  <c r="T352" i="1"/>
  <c r="W351" i="1"/>
  <c r="V351" i="1"/>
  <c r="U351" i="1"/>
  <c r="T351" i="1"/>
  <c r="W350" i="1"/>
  <c r="V350" i="1"/>
  <c r="U350" i="1"/>
  <c r="T350" i="1"/>
  <c r="W349" i="1"/>
  <c r="V349" i="1"/>
  <c r="U349" i="1"/>
  <c r="T349" i="1"/>
  <c r="W348" i="1"/>
  <c r="V348" i="1"/>
  <c r="U348" i="1"/>
  <c r="T348" i="1"/>
  <c r="W347" i="1"/>
  <c r="V347" i="1"/>
  <c r="U347" i="1"/>
  <c r="T347" i="1"/>
  <c r="W346" i="1"/>
  <c r="V346" i="1"/>
  <c r="U346" i="1"/>
  <c r="T346" i="1"/>
  <c r="W345" i="1"/>
  <c r="V345" i="1"/>
  <c r="U345" i="1"/>
  <c r="T345" i="1"/>
  <c r="W344" i="1"/>
  <c r="V344" i="1"/>
  <c r="U344" i="1"/>
  <c r="T344" i="1"/>
  <c r="W343" i="1"/>
  <c r="V343" i="1"/>
  <c r="U343" i="1"/>
  <c r="T343" i="1"/>
  <c r="W342" i="1"/>
  <c r="V342" i="1"/>
  <c r="U342" i="1"/>
  <c r="T342" i="1"/>
  <c r="W341" i="1"/>
  <c r="V341" i="1"/>
  <c r="U341" i="1"/>
  <c r="T341" i="1"/>
  <c r="W340" i="1"/>
  <c r="V340" i="1"/>
  <c r="U340" i="1"/>
  <c r="T340" i="1"/>
  <c r="W339" i="1"/>
  <c r="V339" i="1"/>
  <c r="U339" i="1"/>
  <c r="T339" i="1"/>
  <c r="W338" i="1"/>
  <c r="V338" i="1"/>
  <c r="U338" i="1"/>
  <c r="T338" i="1"/>
  <c r="W337" i="1"/>
  <c r="V337" i="1"/>
  <c r="U337" i="1"/>
  <c r="T337" i="1"/>
  <c r="W336" i="1"/>
  <c r="V336" i="1"/>
  <c r="U336" i="1"/>
  <c r="T336" i="1"/>
  <c r="W335" i="1"/>
  <c r="V335" i="1"/>
  <c r="U335" i="1"/>
  <c r="T335" i="1"/>
  <c r="W334" i="1"/>
  <c r="V334" i="1"/>
  <c r="U334" i="1"/>
  <c r="T334" i="1"/>
  <c r="W333" i="1"/>
  <c r="V333" i="1"/>
  <c r="U333" i="1"/>
  <c r="T333" i="1"/>
  <c r="W332" i="1"/>
  <c r="V332" i="1"/>
  <c r="U332" i="1"/>
  <c r="T332" i="1"/>
  <c r="W331" i="1"/>
  <c r="V331" i="1"/>
  <c r="U331" i="1"/>
  <c r="T331" i="1"/>
  <c r="W330" i="1"/>
  <c r="V330" i="1"/>
  <c r="U330" i="1"/>
  <c r="T330" i="1"/>
  <c r="W329" i="1"/>
  <c r="V329" i="1"/>
  <c r="U329" i="1"/>
  <c r="T329" i="1"/>
  <c r="W328" i="1"/>
  <c r="V328" i="1"/>
  <c r="U328" i="1"/>
  <c r="T328" i="1"/>
  <c r="W327" i="1"/>
  <c r="V327" i="1"/>
  <c r="U327" i="1"/>
  <c r="T327" i="1"/>
  <c r="W326" i="1"/>
  <c r="V326" i="1"/>
  <c r="U326" i="1"/>
  <c r="T326" i="1"/>
  <c r="W325" i="1"/>
  <c r="V325" i="1"/>
  <c r="U325" i="1"/>
  <c r="T325" i="1"/>
  <c r="W324" i="1"/>
  <c r="V324" i="1"/>
  <c r="U324" i="1"/>
  <c r="T324" i="1"/>
  <c r="W323" i="1"/>
  <c r="V323" i="1"/>
  <c r="U323" i="1"/>
  <c r="T323" i="1"/>
  <c r="W322" i="1"/>
  <c r="V322" i="1"/>
  <c r="U322" i="1"/>
  <c r="T322" i="1"/>
  <c r="W321" i="1"/>
  <c r="V321" i="1"/>
  <c r="U321" i="1"/>
  <c r="T321" i="1"/>
  <c r="W320" i="1"/>
  <c r="V320" i="1"/>
  <c r="U320" i="1"/>
  <c r="T320" i="1"/>
  <c r="W319" i="1"/>
  <c r="V319" i="1"/>
  <c r="U319" i="1"/>
  <c r="T319" i="1"/>
  <c r="W318" i="1"/>
  <c r="V318" i="1"/>
  <c r="U318" i="1"/>
  <c r="T318" i="1"/>
  <c r="W317" i="1"/>
  <c r="V317" i="1"/>
  <c r="U317" i="1"/>
  <c r="T317" i="1"/>
  <c r="W316" i="1"/>
  <c r="V316" i="1"/>
  <c r="U316" i="1"/>
  <c r="T316" i="1"/>
  <c r="W315" i="1"/>
  <c r="V315" i="1"/>
  <c r="U315" i="1"/>
  <c r="T315" i="1"/>
  <c r="W314" i="1"/>
  <c r="V314" i="1"/>
  <c r="U314" i="1"/>
  <c r="T314" i="1"/>
  <c r="W313" i="1"/>
  <c r="V313" i="1"/>
  <c r="U313" i="1"/>
  <c r="T313" i="1"/>
  <c r="W312" i="1"/>
  <c r="V312" i="1"/>
  <c r="U312" i="1"/>
  <c r="T312" i="1"/>
  <c r="W311" i="1"/>
  <c r="V311" i="1"/>
  <c r="U311" i="1"/>
  <c r="T311" i="1"/>
  <c r="W310" i="1"/>
  <c r="V310" i="1"/>
  <c r="U310" i="1"/>
  <c r="T310" i="1"/>
  <c r="W309" i="1"/>
  <c r="V309" i="1"/>
  <c r="U309" i="1"/>
  <c r="T309" i="1"/>
  <c r="W308" i="1"/>
  <c r="V308" i="1"/>
  <c r="U308" i="1"/>
  <c r="T308" i="1"/>
  <c r="W307" i="1"/>
  <c r="V307" i="1"/>
  <c r="U307" i="1"/>
  <c r="T307" i="1"/>
  <c r="W306" i="1"/>
  <c r="V306" i="1"/>
  <c r="U306" i="1"/>
  <c r="T306" i="1"/>
  <c r="W305" i="1"/>
  <c r="V305" i="1"/>
  <c r="U305" i="1"/>
  <c r="T305" i="1"/>
  <c r="W304" i="1"/>
  <c r="V304" i="1"/>
  <c r="U304" i="1"/>
  <c r="T304" i="1"/>
  <c r="W303" i="1"/>
  <c r="V303" i="1"/>
  <c r="U303" i="1"/>
  <c r="T303" i="1"/>
  <c r="W302" i="1"/>
  <c r="V302" i="1"/>
  <c r="U302" i="1"/>
  <c r="T302" i="1"/>
  <c r="W301" i="1"/>
  <c r="V301" i="1"/>
  <c r="U301" i="1"/>
  <c r="T301" i="1"/>
  <c r="W300" i="1"/>
  <c r="V300" i="1"/>
  <c r="U300" i="1"/>
  <c r="T300" i="1"/>
  <c r="W299" i="1"/>
  <c r="V299" i="1"/>
  <c r="U299" i="1"/>
  <c r="T299" i="1"/>
  <c r="W298" i="1"/>
  <c r="V298" i="1"/>
  <c r="U298" i="1"/>
  <c r="T298" i="1"/>
  <c r="W297" i="1"/>
  <c r="V297" i="1"/>
  <c r="U297" i="1"/>
  <c r="T297" i="1"/>
  <c r="W296" i="1"/>
  <c r="V296" i="1"/>
  <c r="U296" i="1"/>
  <c r="T296" i="1"/>
  <c r="W295" i="1"/>
  <c r="V295" i="1"/>
  <c r="U295" i="1"/>
  <c r="T295" i="1"/>
  <c r="W294" i="1"/>
  <c r="V294" i="1"/>
  <c r="U294" i="1"/>
  <c r="T294" i="1"/>
  <c r="W293" i="1"/>
  <c r="V293" i="1"/>
  <c r="U293" i="1"/>
  <c r="T293" i="1"/>
  <c r="W292" i="1"/>
  <c r="V292" i="1"/>
  <c r="U292" i="1"/>
  <c r="T292" i="1"/>
  <c r="W291" i="1"/>
  <c r="V291" i="1"/>
  <c r="U291" i="1"/>
  <c r="T291" i="1"/>
  <c r="W290" i="1"/>
  <c r="V290" i="1"/>
  <c r="U290" i="1"/>
  <c r="T290" i="1"/>
  <c r="W289" i="1"/>
  <c r="V289" i="1"/>
  <c r="U289" i="1"/>
  <c r="T289" i="1"/>
  <c r="W288" i="1"/>
  <c r="V288" i="1"/>
  <c r="U288" i="1"/>
  <c r="T288" i="1"/>
  <c r="W287" i="1"/>
  <c r="V287" i="1"/>
  <c r="U287" i="1"/>
  <c r="T287" i="1"/>
  <c r="W286" i="1"/>
  <c r="V286" i="1"/>
  <c r="U286" i="1"/>
  <c r="T286" i="1"/>
  <c r="W285" i="1"/>
  <c r="V285" i="1"/>
  <c r="U285" i="1"/>
  <c r="T285" i="1"/>
  <c r="W284" i="1"/>
  <c r="V284" i="1"/>
  <c r="U284" i="1"/>
  <c r="T284" i="1"/>
  <c r="W283" i="1"/>
  <c r="V283" i="1"/>
  <c r="U283" i="1"/>
  <c r="T283" i="1"/>
  <c r="W282" i="1"/>
  <c r="V282" i="1"/>
  <c r="U282" i="1"/>
  <c r="T282" i="1"/>
  <c r="W281" i="1"/>
  <c r="V281" i="1"/>
  <c r="U281" i="1"/>
  <c r="T281" i="1"/>
  <c r="W280" i="1"/>
  <c r="V280" i="1"/>
  <c r="U280" i="1"/>
  <c r="T280" i="1"/>
  <c r="W279" i="1"/>
  <c r="V279" i="1"/>
  <c r="U279" i="1"/>
  <c r="T279" i="1"/>
  <c r="W278" i="1"/>
  <c r="V278" i="1"/>
  <c r="U278" i="1"/>
  <c r="T278" i="1"/>
  <c r="W277" i="1"/>
  <c r="V277" i="1"/>
  <c r="U277" i="1"/>
  <c r="T277" i="1"/>
  <c r="W276" i="1"/>
  <c r="V276" i="1"/>
  <c r="U276" i="1"/>
  <c r="T276" i="1"/>
  <c r="W275" i="1"/>
  <c r="V275" i="1"/>
  <c r="U275" i="1"/>
  <c r="T275" i="1"/>
  <c r="W274" i="1"/>
  <c r="V274" i="1"/>
  <c r="U274" i="1"/>
  <c r="T274" i="1"/>
  <c r="W273" i="1"/>
  <c r="V273" i="1"/>
  <c r="U273" i="1"/>
  <c r="T273" i="1"/>
  <c r="W272" i="1"/>
  <c r="V272" i="1"/>
  <c r="U272" i="1"/>
  <c r="T272" i="1"/>
  <c r="W271" i="1"/>
  <c r="V271" i="1"/>
  <c r="U271" i="1"/>
  <c r="T271" i="1"/>
  <c r="W270" i="1"/>
  <c r="V270" i="1"/>
  <c r="U270" i="1"/>
  <c r="T270" i="1"/>
  <c r="W269" i="1"/>
  <c r="V269" i="1"/>
  <c r="U269" i="1"/>
  <c r="T269" i="1"/>
  <c r="W268" i="1"/>
  <c r="V268" i="1"/>
  <c r="U268" i="1"/>
  <c r="T268" i="1"/>
  <c r="W267" i="1"/>
  <c r="V267" i="1"/>
  <c r="U267" i="1"/>
  <c r="T267" i="1"/>
  <c r="W266" i="1"/>
  <c r="V266" i="1"/>
  <c r="U266" i="1"/>
  <c r="T266" i="1"/>
  <c r="W265" i="1"/>
  <c r="V265" i="1"/>
  <c r="U265" i="1"/>
  <c r="T265" i="1"/>
  <c r="W264" i="1"/>
  <c r="V264" i="1"/>
  <c r="U264" i="1"/>
  <c r="T264" i="1"/>
  <c r="W263" i="1"/>
  <c r="V263" i="1"/>
  <c r="U263" i="1"/>
  <c r="T263" i="1"/>
  <c r="W262" i="1"/>
  <c r="V262" i="1"/>
  <c r="U262" i="1"/>
  <c r="T262" i="1"/>
  <c r="W261" i="1"/>
  <c r="V261" i="1"/>
  <c r="U261" i="1"/>
  <c r="T261" i="1"/>
  <c r="W260" i="1"/>
  <c r="V260" i="1"/>
  <c r="U260" i="1"/>
  <c r="T260" i="1"/>
  <c r="W259" i="1"/>
  <c r="V259" i="1"/>
  <c r="U259" i="1"/>
  <c r="T259" i="1"/>
  <c r="W258" i="1"/>
  <c r="V258" i="1"/>
  <c r="U258" i="1"/>
  <c r="T258" i="1"/>
  <c r="W257" i="1"/>
  <c r="V257" i="1"/>
  <c r="U257" i="1"/>
  <c r="T257" i="1"/>
  <c r="W256" i="1"/>
  <c r="V256" i="1"/>
  <c r="U256" i="1"/>
  <c r="T256" i="1"/>
  <c r="W255" i="1"/>
  <c r="V255" i="1"/>
  <c r="U255" i="1"/>
  <c r="T255" i="1"/>
  <c r="W254" i="1"/>
  <c r="V254" i="1"/>
  <c r="U254" i="1"/>
  <c r="T254" i="1"/>
  <c r="W253" i="1"/>
  <c r="V253" i="1"/>
  <c r="U253" i="1"/>
  <c r="T253" i="1"/>
  <c r="W252" i="1"/>
  <c r="V252" i="1"/>
  <c r="U252" i="1"/>
  <c r="T252" i="1"/>
  <c r="W251" i="1"/>
  <c r="V251" i="1"/>
  <c r="U251" i="1"/>
  <c r="T251" i="1"/>
  <c r="W250" i="1"/>
  <c r="V250" i="1"/>
  <c r="U250" i="1"/>
  <c r="T250" i="1"/>
  <c r="W249" i="1"/>
  <c r="V249" i="1"/>
  <c r="U249" i="1"/>
  <c r="T249" i="1"/>
  <c r="W248" i="1"/>
  <c r="V248" i="1"/>
  <c r="U248" i="1"/>
  <c r="T248" i="1"/>
  <c r="W247" i="1"/>
  <c r="V247" i="1"/>
  <c r="U247" i="1"/>
  <c r="T247" i="1"/>
  <c r="W246" i="1"/>
  <c r="V246" i="1"/>
  <c r="U246" i="1"/>
  <c r="T246" i="1"/>
  <c r="W245" i="1"/>
  <c r="V245" i="1"/>
  <c r="U245" i="1"/>
  <c r="T245" i="1"/>
  <c r="W244" i="1"/>
  <c r="V244" i="1"/>
  <c r="U244" i="1"/>
  <c r="T244" i="1"/>
  <c r="W243" i="1"/>
  <c r="V243" i="1"/>
  <c r="U243" i="1"/>
  <c r="T243" i="1"/>
  <c r="W242" i="1"/>
  <c r="V242" i="1"/>
  <c r="U242" i="1"/>
  <c r="T242" i="1"/>
  <c r="W241" i="1"/>
  <c r="V241" i="1"/>
  <c r="U241" i="1"/>
  <c r="T241" i="1"/>
  <c r="W240" i="1"/>
  <c r="V240" i="1"/>
  <c r="U240" i="1"/>
  <c r="T240" i="1"/>
  <c r="W239" i="1"/>
  <c r="V239" i="1"/>
  <c r="U239" i="1"/>
  <c r="T239" i="1"/>
  <c r="W238" i="1"/>
  <c r="V238" i="1"/>
  <c r="U238" i="1"/>
  <c r="T238" i="1"/>
  <c r="W237" i="1"/>
  <c r="V237" i="1"/>
  <c r="U237" i="1"/>
  <c r="T237" i="1"/>
  <c r="W236" i="1"/>
  <c r="V236" i="1"/>
  <c r="U236" i="1"/>
  <c r="T236" i="1"/>
  <c r="W235" i="1"/>
  <c r="V235" i="1"/>
  <c r="U235" i="1"/>
  <c r="T235" i="1"/>
  <c r="W234" i="1"/>
  <c r="V234" i="1"/>
  <c r="U234" i="1"/>
  <c r="T234" i="1"/>
  <c r="W233" i="1"/>
  <c r="V233" i="1"/>
  <c r="U233" i="1"/>
  <c r="T233" i="1"/>
  <c r="W232" i="1"/>
  <c r="V232" i="1"/>
  <c r="U232" i="1"/>
  <c r="T232" i="1"/>
  <c r="W231" i="1"/>
  <c r="V231" i="1"/>
  <c r="U231" i="1"/>
  <c r="T231" i="1"/>
  <c r="W230" i="1"/>
  <c r="V230" i="1"/>
  <c r="U230" i="1"/>
  <c r="T230" i="1"/>
  <c r="W229" i="1"/>
  <c r="V229" i="1"/>
  <c r="U229" i="1"/>
  <c r="T229" i="1"/>
  <c r="W228" i="1"/>
  <c r="V228" i="1"/>
  <c r="U228" i="1"/>
  <c r="T228" i="1"/>
  <c r="W227" i="1"/>
  <c r="V227" i="1"/>
  <c r="U227" i="1"/>
  <c r="T227" i="1"/>
  <c r="W226" i="1"/>
  <c r="V226" i="1"/>
  <c r="U226" i="1"/>
  <c r="T226" i="1"/>
  <c r="W225" i="1"/>
  <c r="V225" i="1"/>
  <c r="U225" i="1"/>
  <c r="T225" i="1"/>
  <c r="W224" i="1"/>
  <c r="V224" i="1"/>
  <c r="U224" i="1"/>
  <c r="T224" i="1"/>
  <c r="W223" i="1"/>
  <c r="V223" i="1"/>
  <c r="U223" i="1"/>
  <c r="T223" i="1"/>
  <c r="W222" i="1"/>
  <c r="V222" i="1"/>
  <c r="U222" i="1"/>
  <c r="T222" i="1"/>
  <c r="W221" i="1"/>
  <c r="V221" i="1"/>
  <c r="U221" i="1"/>
  <c r="T221" i="1"/>
  <c r="W220" i="1"/>
  <c r="V220" i="1"/>
  <c r="U220" i="1"/>
  <c r="T220" i="1"/>
  <c r="W219" i="1"/>
  <c r="V219" i="1"/>
  <c r="U219" i="1"/>
  <c r="T219" i="1"/>
  <c r="W218" i="1"/>
  <c r="V218" i="1"/>
  <c r="U218" i="1"/>
  <c r="T218" i="1"/>
  <c r="W217" i="1"/>
  <c r="V217" i="1"/>
  <c r="U217" i="1"/>
  <c r="T217" i="1"/>
  <c r="W216" i="1"/>
  <c r="V216" i="1"/>
  <c r="U216" i="1"/>
  <c r="T216" i="1"/>
  <c r="W215" i="1"/>
  <c r="V215" i="1"/>
  <c r="U215" i="1"/>
  <c r="T215" i="1"/>
  <c r="W214" i="1"/>
  <c r="V214" i="1"/>
  <c r="U214" i="1"/>
  <c r="T214" i="1"/>
  <c r="W213" i="1"/>
  <c r="V213" i="1"/>
  <c r="U213" i="1"/>
  <c r="T213" i="1"/>
  <c r="W212" i="1"/>
  <c r="V212" i="1"/>
  <c r="U212" i="1"/>
  <c r="T212" i="1"/>
  <c r="W211" i="1"/>
  <c r="V211" i="1"/>
  <c r="U211" i="1"/>
  <c r="T211" i="1"/>
  <c r="W210" i="1"/>
  <c r="V210" i="1"/>
  <c r="U210" i="1"/>
  <c r="T210" i="1"/>
  <c r="W209" i="1"/>
  <c r="V209" i="1"/>
  <c r="U209" i="1"/>
  <c r="T209" i="1"/>
  <c r="W208" i="1"/>
  <c r="V208" i="1"/>
  <c r="U208" i="1"/>
  <c r="T208" i="1"/>
  <c r="W207" i="1"/>
  <c r="V207" i="1"/>
  <c r="U207" i="1"/>
  <c r="T207" i="1"/>
  <c r="W206" i="1"/>
  <c r="V206" i="1"/>
  <c r="U206" i="1"/>
  <c r="T206" i="1"/>
  <c r="W205" i="1"/>
  <c r="V205" i="1"/>
  <c r="U205" i="1"/>
  <c r="T205" i="1"/>
  <c r="W204" i="1"/>
  <c r="V204" i="1"/>
  <c r="U204" i="1"/>
  <c r="T204" i="1"/>
  <c r="W203" i="1"/>
  <c r="V203" i="1"/>
  <c r="U203" i="1"/>
  <c r="T203" i="1"/>
  <c r="W202" i="1"/>
  <c r="V202" i="1"/>
  <c r="U202" i="1"/>
  <c r="T202" i="1"/>
  <c r="W201" i="1"/>
  <c r="V201" i="1"/>
  <c r="U201" i="1"/>
  <c r="T201" i="1"/>
  <c r="W200" i="1"/>
  <c r="V200" i="1"/>
  <c r="U200" i="1"/>
  <c r="T200" i="1"/>
  <c r="W199" i="1"/>
  <c r="V199" i="1"/>
  <c r="U199" i="1"/>
  <c r="T199" i="1"/>
  <c r="W198" i="1"/>
  <c r="V198" i="1"/>
  <c r="U198" i="1"/>
  <c r="T198" i="1"/>
  <c r="W197" i="1"/>
  <c r="V197" i="1"/>
  <c r="U197" i="1"/>
  <c r="T197" i="1"/>
  <c r="W196" i="1"/>
  <c r="V196" i="1"/>
  <c r="U196" i="1"/>
  <c r="T196" i="1"/>
  <c r="W195" i="1"/>
  <c r="V195" i="1"/>
  <c r="U195" i="1"/>
  <c r="T195" i="1"/>
  <c r="W194" i="1"/>
  <c r="V194" i="1"/>
  <c r="U194" i="1"/>
  <c r="T194" i="1"/>
  <c r="W193" i="1"/>
  <c r="V193" i="1"/>
  <c r="U193" i="1"/>
  <c r="T193" i="1"/>
  <c r="W192" i="1"/>
  <c r="V192" i="1"/>
  <c r="U192" i="1"/>
  <c r="T192" i="1"/>
  <c r="W191" i="1"/>
  <c r="V191" i="1"/>
  <c r="U191" i="1"/>
  <c r="T191" i="1"/>
  <c r="W190" i="1"/>
  <c r="V190" i="1"/>
  <c r="U190" i="1"/>
  <c r="T190" i="1"/>
  <c r="W189" i="1"/>
  <c r="V189" i="1"/>
  <c r="U189" i="1"/>
  <c r="T189" i="1"/>
  <c r="W188" i="1"/>
  <c r="V188" i="1"/>
  <c r="U188" i="1"/>
  <c r="T188" i="1"/>
  <c r="W187" i="1"/>
  <c r="V187" i="1"/>
  <c r="U187" i="1"/>
  <c r="T187" i="1"/>
  <c r="W186" i="1"/>
  <c r="V186" i="1"/>
  <c r="U186" i="1"/>
  <c r="T186" i="1"/>
  <c r="W185" i="1"/>
  <c r="V185" i="1"/>
  <c r="U185" i="1"/>
  <c r="T185" i="1"/>
  <c r="W184" i="1"/>
  <c r="V184" i="1"/>
  <c r="U184" i="1"/>
  <c r="T184" i="1"/>
  <c r="W183" i="1"/>
  <c r="V183" i="1"/>
  <c r="U183" i="1"/>
  <c r="T183" i="1"/>
  <c r="W182" i="1"/>
  <c r="V182" i="1"/>
  <c r="U182" i="1"/>
  <c r="T182" i="1"/>
  <c r="W181" i="1"/>
  <c r="V181" i="1"/>
  <c r="U181" i="1"/>
  <c r="T181" i="1"/>
  <c r="W180" i="1"/>
  <c r="V180" i="1"/>
  <c r="U180" i="1"/>
  <c r="T180" i="1"/>
  <c r="W179" i="1"/>
  <c r="V179" i="1"/>
  <c r="U179" i="1"/>
  <c r="T179" i="1"/>
  <c r="W178" i="1"/>
  <c r="V178" i="1"/>
  <c r="U178" i="1"/>
  <c r="T178" i="1"/>
  <c r="W177" i="1"/>
  <c r="V177" i="1"/>
  <c r="U177" i="1"/>
  <c r="T177" i="1"/>
  <c r="W176" i="1"/>
  <c r="V176" i="1"/>
  <c r="U176" i="1"/>
  <c r="T176" i="1"/>
  <c r="W175" i="1"/>
  <c r="V175" i="1"/>
  <c r="U175" i="1"/>
  <c r="T175" i="1"/>
  <c r="W174" i="1"/>
  <c r="V174" i="1"/>
  <c r="U174" i="1"/>
  <c r="T174" i="1"/>
  <c r="W173" i="1"/>
  <c r="V173" i="1"/>
  <c r="U173" i="1"/>
  <c r="T173" i="1"/>
  <c r="W172" i="1"/>
  <c r="V172" i="1"/>
  <c r="U172" i="1"/>
  <c r="T172" i="1"/>
  <c r="W171" i="1"/>
  <c r="V171" i="1"/>
  <c r="U171" i="1"/>
  <c r="T171" i="1"/>
  <c r="W170" i="1"/>
  <c r="V170" i="1"/>
  <c r="U170" i="1"/>
  <c r="T170" i="1"/>
  <c r="W169" i="1"/>
  <c r="V169" i="1"/>
  <c r="U169" i="1"/>
  <c r="T169" i="1"/>
  <c r="W168" i="1"/>
  <c r="V168" i="1"/>
  <c r="U168" i="1"/>
  <c r="T168" i="1"/>
  <c r="W167" i="1"/>
  <c r="V167" i="1"/>
  <c r="U167" i="1"/>
  <c r="T167" i="1"/>
  <c r="W166" i="1"/>
  <c r="V166" i="1"/>
  <c r="U166" i="1"/>
  <c r="T166" i="1"/>
  <c r="W165" i="1"/>
  <c r="V165" i="1"/>
  <c r="U165" i="1"/>
  <c r="T165" i="1"/>
  <c r="W164" i="1"/>
  <c r="V164" i="1"/>
  <c r="U164" i="1"/>
  <c r="T164" i="1"/>
  <c r="W163" i="1"/>
  <c r="V163" i="1"/>
  <c r="U163" i="1"/>
  <c r="T163" i="1"/>
  <c r="W162" i="1"/>
  <c r="V162" i="1"/>
  <c r="U162" i="1"/>
  <c r="T162" i="1"/>
  <c r="W161" i="1"/>
  <c r="V161" i="1"/>
  <c r="U161" i="1"/>
  <c r="T161" i="1"/>
  <c r="W160" i="1"/>
  <c r="V160" i="1"/>
  <c r="U160" i="1"/>
  <c r="T160" i="1"/>
  <c r="W159" i="1"/>
  <c r="V159" i="1"/>
  <c r="U159" i="1"/>
  <c r="T159" i="1"/>
  <c r="W158" i="1"/>
  <c r="V158" i="1"/>
  <c r="U158" i="1"/>
  <c r="T158" i="1"/>
  <c r="W157" i="1"/>
  <c r="V157" i="1"/>
  <c r="U157" i="1"/>
  <c r="T157" i="1"/>
  <c r="W156" i="1"/>
  <c r="V156" i="1"/>
  <c r="U156" i="1"/>
  <c r="T156" i="1"/>
  <c r="W155" i="1"/>
  <c r="V155" i="1"/>
  <c r="U155" i="1"/>
  <c r="T155" i="1"/>
  <c r="W154" i="1"/>
  <c r="V154" i="1"/>
  <c r="U154" i="1"/>
  <c r="T154" i="1"/>
  <c r="W153" i="1"/>
  <c r="V153" i="1"/>
  <c r="U153" i="1"/>
  <c r="T153" i="1"/>
  <c r="W152" i="1"/>
  <c r="V152" i="1"/>
  <c r="U152" i="1"/>
  <c r="T152" i="1"/>
  <c r="W151" i="1"/>
  <c r="V151" i="1"/>
  <c r="U151" i="1"/>
  <c r="T151" i="1"/>
  <c r="W150" i="1"/>
  <c r="V150" i="1"/>
  <c r="U150" i="1"/>
  <c r="T150" i="1"/>
  <c r="W149" i="1"/>
  <c r="V149" i="1"/>
  <c r="U149" i="1"/>
  <c r="T149" i="1"/>
  <c r="W148" i="1"/>
  <c r="V148" i="1"/>
  <c r="U148" i="1"/>
  <c r="T148" i="1"/>
  <c r="W147" i="1"/>
  <c r="V147" i="1"/>
  <c r="U147" i="1"/>
  <c r="T147" i="1"/>
  <c r="W146" i="1"/>
  <c r="V146" i="1"/>
  <c r="U146" i="1"/>
  <c r="T146" i="1"/>
  <c r="W145" i="1"/>
  <c r="V145" i="1"/>
  <c r="U145" i="1"/>
  <c r="T145" i="1"/>
  <c r="W144" i="1"/>
  <c r="V144" i="1"/>
  <c r="U144" i="1"/>
  <c r="T144" i="1"/>
  <c r="W143" i="1"/>
  <c r="V143" i="1"/>
  <c r="U143" i="1"/>
  <c r="T143" i="1"/>
  <c r="W142" i="1"/>
  <c r="V142" i="1"/>
  <c r="U142" i="1"/>
  <c r="T142" i="1"/>
  <c r="W141" i="1"/>
  <c r="V141" i="1"/>
  <c r="U141" i="1"/>
  <c r="T141" i="1"/>
  <c r="W140" i="1"/>
  <c r="V140" i="1"/>
  <c r="U140" i="1"/>
  <c r="T140" i="1"/>
  <c r="W139" i="1"/>
  <c r="V139" i="1"/>
  <c r="U139" i="1"/>
  <c r="T139" i="1"/>
  <c r="W138" i="1"/>
  <c r="V138" i="1"/>
  <c r="U138" i="1"/>
  <c r="T138" i="1"/>
  <c r="W137" i="1"/>
  <c r="V137" i="1"/>
  <c r="U137" i="1"/>
  <c r="T137" i="1"/>
  <c r="W136" i="1"/>
  <c r="V136" i="1"/>
  <c r="U136" i="1"/>
  <c r="T136" i="1"/>
  <c r="W135" i="1"/>
  <c r="V135" i="1"/>
  <c r="U135" i="1"/>
  <c r="T135" i="1"/>
  <c r="W134" i="1"/>
  <c r="V134" i="1"/>
  <c r="U134" i="1"/>
  <c r="T134" i="1"/>
  <c r="W133" i="1"/>
  <c r="V133" i="1"/>
  <c r="U133" i="1"/>
  <c r="T133" i="1"/>
  <c r="W132" i="1"/>
  <c r="V132" i="1"/>
  <c r="U132" i="1"/>
  <c r="T132" i="1"/>
  <c r="W131" i="1"/>
  <c r="V131" i="1"/>
  <c r="U131" i="1"/>
  <c r="T131" i="1"/>
  <c r="W130" i="1"/>
  <c r="V130" i="1"/>
  <c r="U130" i="1"/>
  <c r="T130" i="1"/>
  <c r="W129" i="1"/>
  <c r="V129" i="1"/>
  <c r="U129" i="1"/>
  <c r="T129" i="1"/>
  <c r="W128" i="1"/>
  <c r="V128" i="1"/>
  <c r="U128" i="1"/>
  <c r="T128" i="1"/>
  <c r="W127" i="1"/>
  <c r="V127" i="1"/>
  <c r="U127" i="1"/>
  <c r="T127" i="1"/>
  <c r="W126" i="1"/>
  <c r="V126" i="1"/>
  <c r="U126" i="1"/>
  <c r="T126" i="1"/>
  <c r="W125" i="1"/>
  <c r="V125" i="1"/>
  <c r="U125" i="1"/>
  <c r="T125" i="1"/>
  <c r="W124" i="1"/>
  <c r="V124" i="1"/>
  <c r="U124" i="1"/>
  <c r="T124" i="1"/>
  <c r="W123" i="1"/>
  <c r="V123" i="1"/>
  <c r="U123" i="1"/>
  <c r="T123" i="1"/>
  <c r="W122" i="1"/>
  <c r="V122" i="1"/>
  <c r="U122" i="1"/>
  <c r="T122" i="1"/>
  <c r="W121" i="1"/>
  <c r="V121" i="1"/>
  <c r="U121" i="1"/>
  <c r="T121" i="1"/>
  <c r="W120" i="1"/>
  <c r="V120" i="1"/>
  <c r="U120" i="1"/>
  <c r="T120" i="1"/>
  <c r="W119" i="1"/>
  <c r="V119" i="1"/>
  <c r="U119" i="1"/>
  <c r="T119" i="1"/>
  <c r="W118" i="1"/>
  <c r="V118" i="1"/>
  <c r="U118" i="1"/>
  <c r="T118" i="1"/>
  <c r="W117" i="1"/>
  <c r="V117" i="1"/>
  <c r="U117" i="1"/>
  <c r="T117" i="1"/>
  <c r="W116" i="1"/>
  <c r="V116" i="1"/>
  <c r="U116" i="1"/>
  <c r="T116" i="1"/>
  <c r="W115" i="1"/>
  <c r="V115" i="1"/>
  <c r="U115" i="1"/>
  <c r="T115" i="1"/>
  <c r="W114" i="1"/>
  <c r="V114" i="1"/>
  <c r="U114" i="1"/>
  <c r="T114" i="1"/>
  <c r="W113" i="1"/>
  <c r="V113" i="1"/>
  <c r="U113" i="1"/>
  <c r="T113" i="1"/>
  <c r="W112" i="1"/>
  <c r="V112" i="1"/>
  <c r="U112" i="1"/>
  <c r="T112" i="1"/>
  <c r="W111" i="1"/>
  <c r="V111" i="1"/>
  <c r="U111" i="1"/>
  <c r="T111" i="1"/>
  <c r="W110" i="1"/>
  <c r="V110" i="1"/>
  <c r="U110" i="1"/>
  <c r="T110" i="1"/>
  <c r="W109" i="1"/>
  <c r="V109" i="1"/>
  <c r="U109" i="1"/>
  <c r="T109" i="1"/>
  <c r="W108" i="1"/>
  <c r="V108" i="1"/>
  <c r="U108" i="1"/>
  <c r="T108" i="1"/>
  <c r="W107" i="1"/>
  <c r="V107" i="1"/>
  <c r="U107" i="1"/>
  <c r="T107" i="1"/>
  <c r="W106" i="1"/>
  <c r="V106" i="1"/>
  <c r="U106" i="1"/>
  <c r="T106" i="1"/>
  <c r="W105" i="1"/>
  <c r="V105" i="1"/>
  <c r="U105" i="1"/>
  <c r="T105" i="1"/>
  <c r="W104" i="1"/>
  <c r="V104" i="1"/>
  <c r="U104" i="1"/>
  <c r="T104" i="1"/>
  <c r="W103" i="1"/>
  <c r="V103" i="1"/>
  <c r="U103" i="1"/>
  <c r="T103" i="1"/>
  <c r="W102" i="1"/>
  <c r="V102" i="1"/>
  <c r="U102" i="1"/>
  <c r="T102" i="1"/>
  <c r="W101" i="1"/>
  <c r="V101" i="1"/>
  <c r="U101" i="1"/>
  <c r="T101" i="1"/>
  <c r="W100" i="1"/>
  <c r="V100" i="1"/>
  <c r="U100" i="1"/>
  <c r="T100" i="1"/>
  <c r="W99" i="1"/>
  <c r="V99" i="1"/>
  <c r="U99" i="1"/>
  <c r="T99" i="1"/>
  <c r="W98" i="1"/>
  <c r="V98" i="1"/>
  <c r="U98" i="1"/>
  <c r="T98" i="1"/>
  <c r="W97" i="1"/>
  <c r="V97" i="1"/>
  <c r="U97" i="1"/>
  <c r="T97" i="1"/>
  <c r="W96" i="1"/>
  <c r="V96" i="1"/>
  <c r="U96" i="1"/>
  <c r="T96" i="1"/>
  <c r="W95" i="1"/>
  <c r="V95" i="1"/>
  <c r="U95" i="1"/>
  <c r="T95" i="1"/>
  <c r="W94" i="1"/>
  <c r="V94" i="1"/>
  <c r="U94" i="1"/>
  <c r="T94" i="1"/>
  <c r="W93" i="1"/>
  <c r="V93" i="1"/>
  <c r="U93" i="1"/>
  <c r="T93" i="1"/>
  <c r="W92" i="1"/>
  <c r="V92" i="1"/>
  <c r="U92" i="1"/>
  <c r="T92" i="1"/>
  <c r="W91" i="1"/>
  <c r="V91" i="1"/>
  <c r="U91" i="1"/>
  <c r="T91" i="1"/>
  <c r="W90" i="1"/>
  <c r="V90" i="1"/>
  <c r="U90" i="1"/>
  <c r="T90" i="1"/>
  <c r="W89" i="1"/>
  <c r="V89" i="1"/>
  <c r="U89" i="1"/>
  <c r="T89" i="1"/>
  <c r="W88" i="1"/>
  <c r="V88" i="1"/>
  <c r="U88" i="1"/>
  <c r="T88" i="1"/>
  <c r="W87" i="1"/>
  <c r="V87" i="1"/>
  <c r="U87" i="1"/>
  <c r="T87" i="1"/>
  <c r="W86" i="1"/>
  <c r="V86" i="1"/>
  <c r="U86" i="1"/>
  <c r="T86" i="1"/>
  <c r="W85" i="1"/>
  <c r="V85" i="1"/>
  <c r="U85" i="1"/>
  <c r="T85" i="1"/>
  <c r="W84" i="1"/>
  <c r="V84" i="1"/>
  <c r="U84" i="1"/>
  <c r="T84" i="1"/>
  <c r="W83" i="1"/>
  <c r="V83" i="1"/>
  <c r="U83" i="1"/>
  <c r="T83" i="1"/>
  <c r="W82" i="1"/>
  <c r="V82" i="1"/>
  <c r="U82" i="1"/>
  <c r="T82" i="1"/>
  <c r="W81" i="1"/>
  <c r="V81" i="1"/>
  <c r="U81" i="1"/>
  <c r="T81" i="1"/>
  <c r="W80" i="1"/>
  <c r="V80" i="1"/>
  <c r="U80" i="1"/>
  <c r="T80" i="1"/>
  <c r="W79" i="1"/>
  <c r="V79" i="1"/>
  <c r="U79" i="1"/>
  <c r="T79" i="1"/>
  <c r="W78" i="1"/>
  <c r="V78" i="1"/>
  <c r="U78" i="1"/>
  <c r="T78" i="1"/>
  <c r="W77" i="1"/>
  <c r="V77" i="1"/>
  <c r="U77" i="1"/>
  <c r="T77" i="1"/>
  <c r="W76" i="1"/>
  <c r="V76" i="1"/>
  <c r="U76" i="1"/>
  <c r="T76" i="1"/>
  <c r="W75" i="1"/>
  <c r="V75" i="1"/>
  <c r="U75" i="1"/>
  <c r="T75" i="1"/>
  <c r="W74" i="1"/>
  <c r="V74" i="1"/>
  <c r="U74" i="1"/>
  <c r="T74" i="1"/>
  <c r="W73" i="1"/>
  <c r="V73" i="1"/>
  <c r="U73" i="1"/>
  <c r="T73" i="1"/>
  <c r="W72" i="1"/>
  <c r="V72" i="1"/>
  <c r="U72" i="1"/>
  <c r="T72" i="1"/>
  <c r="W71" i="1"/>
  <c r="V71" i="1"/>
  <c r="U71" i="1"/>
  <c r="T71" i="1"/>
  <c r="W70" i="1"/>
  <c r="V70" i="1"/>
  <c r="U70" i="1"/>
  <c r="T70" i="1"/>
  <c r="W69" i="1"/>
  <c r="V69" i="1"/>
  <c r="U69" i="1"/>
  <c r="T69" i="1"/>
  <c r="W68" i="1"/>
  <c r="V68" i="1"/>
  <c r="U68" i="1"/>
  <c r="T68" i="1"/>
  <c r="W67" i="1"/>
  <c r="V67" i="1"/>
  <c r="U67" i="1"/>
  <c r="T67" i="1"/>
  <c r="W66" i="1"/>
  <c r="V66" i="1"/>
  <c r="U66" i="1"/>
  <c r="T66" i="1"/>
  <c r="W65" i="1"/>
  <c r="V65" i="1"/>
  <c r="U65" i="1"/>
  <c r="T65" i="1"/>
  <c r="W64" i="1"/>
  <c r="V64" i="1"/>
  <c r="U64" i="1"/>
  <c r="T64" i="1"/>
  <c r="W63" i="1"/>
  <c r="V63" i="1"/>
  <c r="U63" i="1"/>
  <c r="T63" i="1"/>
  <c r="W62" i="1"/>
  <c r="V62" i="1"/>
  <c r="U62" i="1"/>
  <c r="T62" i="1"/>
  <c r="W61" i="1"/>
  <c r="V61" i="1"/>
  <c r="U61" i="1"/>
  <c r="T61" i="1"/>
  <c r="W60" i="1"/>
  <c r="V60" i="1"/>
  <c r="U60" i="1"/>
  <c r="T60" i="1"/>
  <c r="W59" i="1"/>
  <c r="V59" i="1"/>
  <c r="U59" i="1"/>
  <c r="T59" i="1"/>
  <c r="W58" i="1"/>
  <c r="V58" i="1"/>
  <c r="U58" i="1"/>
  <c r="T58" i="1"/>
  <c r="W57" i="1"/>
  <c r="V57" i="1"/>
  <c r="U57" i="1"/>
  <c r="T57" i="1"/>
  <c r="W56" i="1"/>
  <c r="V56" i="1"/>
  <c r="U56" i="1"/>
  <c r="T56" i="1"/>
  <c r="W55" i="1"/>
  <c r="V55" i="1"/>
  <c r="U55" i="1"/>
  <c r="T55" i="1"/>
  <c r="W54" i="1"/>
  <c r="V54" i="1"/>
  <c r="U54" i="1"/>
  <c r="T54" i="1"/>
  <c r="W53" i="1"/>
  <c r="V53" i="1"/>
  <c r="U53" i="1"/>
  <c r="T53" i="1"/>
  <c r="W52" i="1"/>
  <c r="V52" i="1"/>
  <c r="U52" i="1"/>
  <c r="T52" i="1"/>
  <c r="W51" i="1"/>
  <c r="V51" i="1"/>
  <c r="U51" i="1"/>
  <c r="T51" i="1"/>
  <c r="W50" i="1"/>
  <c r="V50" i="1"/>
  <c r="U50" i="1"/>
  <c r="T50" i="1"/>
  <c r="W49" i="1"/>
  <c r="V49" i="1"/>
  <c r="U49" i="1"/>
  <c r="T49" i="1"/>
  <c r="W48" i="1"/>
  <c r="V48" i="1"/>
  <c r="U48" i="1"/>
  <c r="T48" i="1"/>
  <c r="W47" i="1"/>
  <c r="V47" i="1"/>
  <c r="U47" i="1"/>
  <c r="T47" i="1"/>
  <c r="W46" i="1"/>
  <c r="V46" i="1"/>
  <c r="U46" i="1"/>
  <c r="T46" i="1"/>
  <c r="W45" i="1"/>
  <c r="V45" i="1"/>
  <c r="U45" i="1"/>
  <c r="T45" i="1"/>
  <c r="W44" i="1"/>
  <c r="V44" i="1"/>
  <c r="U44" i="1"/>
  <c r="T44" i="1"/>
  <c r="W43" i="1"/>
  <c r="V43" i="1"/>
  <c r="U43" i="1"/>
  <c r="T43" i="1"/>
  <c r="W42" i="1"/>
  <c r="V42" i="1"/>
  <c r="U42" i="1"/>
  <c r="T42" i="1"/>
  <c r="W41" i="1"/>
  <c r="V41" i="1"/>
  <c r="U41" i="1"/>
  <c r="T41" i="1"/>
  <c r="W40" i="1"/>
  <c r="V40" i="1"/>
  <c r="U40" i="1"/>
  <c r="T40" i="1"/>
  <c r="W39" i="1"/>
  <c r="V39" i="1"/>
  <c r="U39" i="1"/>
  <c r="T39" i="1"/>
  <c r="W38" i="1"/>
  <c r="V38" i="1"/>
  <c r="U38" i="1"/>
  <c r="T38" i="1"/>
  <c r="W37" i="1"/>
  <c r="V37" i="1"/>
  <c r="U37" i="1"/>
  <c r="T37" i="1"/>
  <c r="W36" i="1"/>
  <c r="V36" i="1"/>
  <c r="U36" i="1"/>
  <c r="T36" i="1"/>
  <c r="W35" i="1"/>
  <c r="V35" i="1"/>
  <c r="U35" i="1"/>
  <c r="T35" i="1"/>
  <c r="W34" i="1"/>
  <c r="V34" i="1"/>
  <c r="U34" i="1"/>
  <c r="T34" i="1"/>
  <c r="W33" i="1"/>
  <c r="V33" i="1"/>
  <c r="U33" i="1"/>
  <c r="T33" i="1"/>
  <c r="W32" i="1"/>
  <c r="V32" i="1"/>
  <c r="U32" i="1"/>
  <c r="T32" i="1"/>
  <c r="W31" i="1"/>
  <c r="V31" i="1"/>
  <c r="U31" i="1"/>
  <c r="T31" i="1"/>
  <c r="W30" i="1"/>
  <c r="V30" i="1"/>
  <c r="U30" i="1"/>
  <c r="T30" i="1"/>
  <c r="W29" i="1"/>
  <c r="V29" i="1"/>
  <c r="U29" i="1"/>
  <c r="T29" i="1"/>
  <c r="W28" i="1"/>
  <c r="V28" i="1"/>
  <c r="U28" i="1"/>
  <c r="T28" i="1"/>
  <c r="W27" i="1"/>
  <c r="V27" i="1"/>
  <c r="U27" i="1"/>
  <c r="T27" i="1"/>
  <c r="W26" i="1"/>
  <c r="V26" i="1"/>
  <c r="U26" i="1"/>
  <c r="T26" i="1"/>
  <c r="W25" i="1"/>
  <c r="V25" i="1"/>
  <c r="U25" i="1"/>
  <c r="T25" i="1"/>
  <c r="W24" i="1"/>
  <c r="V24" i="1"/>
  <c r="U24" i="1"/>
  <c r="T24" i="1"/>
  <c r="W23" i="1"/>
  <c r="V23" i="1"/>
  <c r="U23" i="1"/>
  <c r="T23" i="1"/>
  <c r="W22" i="1"/>
  <c r="V22" i="1"/>
  <c r="U22" i="1"/>
  <c r="T22" i="1"/>
  <c r="W21" i="1"/>
  <c r="V21" i="1"/>
  <c r="U21" i="1"/>
  <c r="T21" i="1"/>
  <c r="W20" i="1"/>
  <c r="V20" i="1"/>
  <c r="U20" i="1"/>
  <c r="T20" i="1"/>
  <c r="W19" i="1"/>
  <c r="V19" i="1"/>
  <c r="U19" i="1"/>
  <c r="T19" i="1"/>
  <c r="W18" i="1"/>
  <c r="V18" i="1"/>
  <c r="U18" i="1"/>
  <c r="T18" i="1"/>
  <c r="W17" i="1"/>
  <c r="V17" i="1"/>
  <c r="U17" i="1"/>
  <c r="T17" i="1"/>
  <c r="W16" i="1"/>
  <c r="V16" i="1"/>
  <c r="U16" i="1"/>
  <c r="T16" i="1"/>
  <c r="W15" i="1"/>
  <c r="V15" i="1"/>
  <c r="U15" i="1"/>
  <c r="T15" i="1"/>
  <c r="W14" i="1"/>
  <c r="V14" i="1"/>
  <c r="U14" i="1"/>
  <c r="T14" i="1"/>
  <c r="W13" i="1"/>
  <c r="V13" i="1"/>
  <c r="U13" i="1"/>
  <c r="T13" i="1"/>
  <c r="W12" i="1"/>
  <c r="V12" i="1"/>
  <c r="U12" i="1"/>
  <c r="T12" i="1"/>
  <c r="W11" i="1"/>
  <c r="V11" i="1"/>
  <c r="U11" i="1"/>
  <c r="T11" i="1"/>
  <c r="W10" i="1"/>
  <c r="V10" i="1"/>
  <c r="U10" i="1"/>
  <c r="T10" i="1"/>
  <c r="W9" i="1"/>
  <c r="V9" i="1"/>
  <c r="U9" i="1"/>
  <c r="T9" i="1"/>
  <c r="W8" i="1"/>
  <c r="V8" i="1"/>
  <c r="U8" i="1"/>
  <c r="T8" i="1"/>
  <c r="W7" i="1"/>
  <c r="V7" i="1"/>
  <c r="U7" i="1"/>
  <c r="T7" i="1"/>
  <c r="W6" i="1"/>
  <c r="V6" i="1"/>
  <c r="U6" i="1"/>
  <c r="T6" i="1"/>
  <c r="W5" i="1"/>
  <c r="V5" i="1"/>
  <c r="U5" i="1"/>
  <c r="T5" i="1"/>
  <c r="W4" i="1"/>
  <c r="V4" i="1"/>
  <c r="U4" i="1"/>
  <c r="T4" i="1"/>
  <c r="W3" i="1"/>
  <c r="V3" i="1"/>
  <c r="U3" i="1"/>
  <c r="T3" i="1"/>
  <c r="W2" i="1"/>
  <c r="V2" i="1"/>
  <c r="U2" i="1"/>
  <c r="T2" i="1"/>
  <c r="H8" i="4"/>
  <c r="H13" i="4"/>
  <c r="H20" i="4"/>
  <c r="H17" i="4"/>
  <c r="H1" i="4"/>
  <c r="H10" i="4"/>
  <c r="H3" i="4"/>
  <c r="H5" i="4"/>
  <c r="L4"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89F2C0-A27E-4396-8C12-053A16FD66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0254DB7-5529-417F-8992-598EB864BC7C}" name="WorksheetConnection_PROJECT(AutoRecovered).xlsx!tblOrders" type="102" refreshedVersion="8" minRefreshableVersion="5">
    <extLst>
      <ext xmlns:x15="http://schemas.microsoft.com/office/spreadsheetml/2010/11/main" uri="{DE250136-89BD-433C-8126-D09CA5730AF9}">
        <x15:connection id="tblOrders" autoDelete="1">
          <x15:rangePr sourceName="_xlcn.WorksheetConnection_PROJECTAutoRecovered.xlsxtblOrders1"/>
        </x15:connection>
      </ext>
    </extLst>
  </connection>
</connections>
</file>

<file path=xl/sharedStrings.xml><?xml version="1.0" encoding="utf-8"?>
<sst xmlns="http://schemas.openxmlformats.org/spreadsheetml/2006/main" count="84268" uniqueCount="9505">
  <si>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</si>
  <si>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</si>
  <si>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</si>
  <si>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</si>
  <si>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</si>
  <si>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</si>
  <si>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</si>
  <si>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</si>
  <si>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</si>
  <si>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</si>
  <si>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</si>
  <si>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</si>
  <si>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</si>
  <si>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</si>
  <si>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</si>
  <si>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</si>
  <si>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</si>
  <si>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</si>
  <si>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</si>
  <si>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</si>
  <si>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</si>
  <si>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</si>
  <si>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</si>
  <si>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</si>
  <si>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</si>
  <si>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</si>
  <si>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</si>
  <si>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</si>
  <si>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</si>
  <si>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</si>
  <si>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</si>
  <si>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</si>
  <si>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</si>
  <si>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</si>
  <si>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</si>
  <si>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</si>
  <si>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</si>
  <si>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</si>
  <si>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</si>
  <si>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</si>
  <si>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</si>
  <si>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</si>
  <si>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</si>
  <si>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</si>
  <si>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</si>
  <si>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</si>
  <si>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</si>
  <si>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</si>
  <si>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</si>
  <si>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</si>
  <si>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</si>
  <si>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</si>
  <si>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</si>
  <si>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</si>
  <si>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</si>
  <si>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</si>
  <si>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</si>
  <si>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</si>
  <si>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</si>
  <si>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</si>
  <si>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</si>
  <si>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</si>
  <si>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</si>
  <si>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</si>
  <si>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</si>
  <si>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</si>
  <si>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</si>
  <si>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</si>
  <si>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</si>
  <si>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</si>
  <si>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</si>
  <si>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</si>
  <si>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</si>
  <si>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</si>
  <si>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</si>
  <si>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</si>
  <si>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</si>
  <si>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</si>
  <si>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</si>
  <si>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</si>
  <si>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</si>
  <si>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</si>
  <si>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</si>
  <si>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</si>
  <si>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</si>
  <si>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</si>
  <si>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</si>
  <si>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</si>
  <si>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</si>
  <si>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</si>
  <si>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</si>
  <si>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</si>
  <si>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</si>
  <si>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</si>
  <si>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</si>
  <si>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</si>
  <si>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</si>
  <si>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</si>
  <si>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</si>
  <si>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</si>
  <si>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</si>
  <si>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</si>
  <si>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</si>
  <si>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</si>
  <si>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</si>
  <si>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</si>
  <si>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</si>
  <si>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</si>
  <si>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</si>
  <si>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</si>
  <si>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</si>
  <si>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</si>
  <si>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</si>
  <si>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</si>
  <si>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</si>
  <si>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</si>
  <si>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</si>
  <si>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</si>
  <si>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</si>
  <si>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</si>
  <si>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</si>
  <si>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</si>
  <si>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</si>
  <si>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</si>
  <si>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</si>
  <si>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</si>
  <si>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</si>
  <si>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</si>
  <si>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</si>
  <si>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</si>
  <si>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</si>
  <si>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</si>
  <si>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</si>
  <si>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</si>
  <si>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</si>
  <si>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</si>
  <si>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</si>
  <si>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</si>
  <si>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</si>
  <si>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</si>
  <si>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</si>
  <si>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</si>
  <si>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</si>
  <si>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</si>
  <si>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</si>
  <si>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</si>
  <si>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</si>
  <si>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</si>
  <si>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</si>
  <si>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</si>
  <si>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</si>
  <si>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</si>
  <si>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</si>
  <si>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</si>
  <si>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</si>
  <si>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</si>
  <si>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</si>
  <si>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</si>
  <si>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</si>
  <si>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</si>
  <si>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</si>
  <si>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</si>
  <si>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</si>
  <si>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</si>
  <si>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</si>
  <si>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</si>
  <si>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</si>
  <si>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</si>
  <si>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</si>
  <si>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</si>
  <si>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</si>
  <si>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</si>
  <si>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</si>
  <si>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</si>
  <si>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</si>
  <si>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</si>
  <si>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</si>
  <si>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</si>
  <si>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</si>
  <si>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</si>
  <si>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</si>
  <si>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</si>
  <si>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</si>
  <si>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</si>
  <si>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</si>
  <si>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</si>
  <si>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</si>
  <si>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</si>
  <si>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</si>
  <si>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</si>
  <si>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</si>
  <si>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</si>
  <si>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</si>
  <si>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</si>
  <si>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</si>
  <si>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</si>
  <si>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</si>
  <si>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</si>
  <si>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</si>
  <si>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</si>
  <si>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</si>
  <si>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</si>
  <si>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</si>
  <si>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</si>
  <si>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</si>
  <si>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</si>
  <si>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</si>
  <si>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</si>
  <si>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</si>
  <si>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</si>
  <si>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</si>
  <si>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</si>
  <si>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</si>
  <si>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</si>
  <si>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</si>
  <si>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</si>
  <si>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</si>
  <si>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</si>
  <si>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</si>
  <si>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</si>
  <si>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</si>
  <si>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</si>
  <si>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</si>
  <si>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</si>
  <si>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</si>
  <si>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</si>
  <si>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</si>
  <si>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</si>
  <si>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</si>
  <si>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</si>
  <si>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</si>
  <si>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</si>
  <si>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</si>
  <si>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</si>
  <si>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</si>
  <si>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</si>
  <si>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</si>
  <si>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</si>
  <si>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</si>
  <si>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</si>
  <si>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</si>
  <si>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</si>
  <si>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</si>
  <si>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</si>
  <si>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</si>
  <si>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</si>
  <si>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</si>
  <si>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</si>
  <si>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</si>
  <si>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</si>
  <si>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</si>
  <si>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</si>
  <si>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</si>
  <si>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</si>
  <si>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</si>
  <si>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</si>
  <si>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</si>
  <si>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</si>
  <si>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</si>
  <si>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</si>
  <si>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</si>
  <si>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</si>
  <si>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</si>
  <si>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</si>
  <si>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</si>
  <si>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</si>
  <si>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</si>
  <si>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</si>
  <si>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</si>
  <si>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</si>
  <si>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</si>
  <si>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</si>
  <si>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</si>
  <si>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</si>
  <si>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</si>
  <si>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</si>
  <si>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</si>
  <si>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</si>
  <si>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</si>
  <si>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</si>
  <si>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</si>
  <si>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</si>
  <si>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</si>
  <si>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</si>
  <si>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</si>
  <si>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</si>
  <si>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</si>
  <si>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</si>
  <si>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</si>
  <si>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</si>
  <si>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</si>
  <si>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</si>
  <si>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</si>
  <si>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</si>
  <si>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</si>
  <si>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</si>
  <si>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</si>
  <si>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</si>
  <si>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</si>
  <si>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</si>
  <si>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</si>
  <si>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</si>
  <si>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</si>
  <si>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</si>
  <si>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</si>
  <si>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</si>
  <si>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</si>
  <si>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</si>
  <si>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</si>
  <si>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</si>
  <si>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</si>
  <si>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</si>
  <si>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</si>
  <si>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</si>
  <si>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</si>
  <si>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</si>
  <si>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</si>
  <si>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</si>
  <si>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</si>
  <si>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</si>
  <si>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</si>
  <si>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</si>
  <si>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</si>
  <si>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</si>
  <si>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</si>
  <si>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</si>
  <si>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</si>
  <si>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</si>
  <si>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</si>
  <si>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</si>
  <si>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</si>
  <si>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</si>
  <si>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</si>
  <si>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</si>
  <si>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</si>
  <si>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</si>
  <si>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</si>
  <si>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</si>
  <si>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</si>
  <si>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</si>
  <si>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</si>
  <si>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</si>
  <si>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</si>
  <si>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</si>
  <si>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</si>
  <si>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</si>
  <si>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</si>
  <si>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</si>
  <si>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</si>
  <si>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</si>
  <si>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</si>
  <si>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</si>
  <si>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</si>
  <si>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</si>
  <si>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</si>
  <si>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</si>
  <si>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</si>
  <si>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</si>
  <si>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</si>
  <si>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</si>
  <si>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</si>
  <si>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</si>
  <si>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</si>
  <si>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</si>
  <si>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</si>
  <si>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</si>
  <si>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</si>
  <si>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</si>
  <si>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</si>
  <si>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</si>
  <si>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</si>
  <si>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</si>
  <si>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</si>
  <si>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</si>
  <si>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</si>
  <si>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</si>
  <si>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</si>
  <si>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</si>
  <si>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</si>
  <si>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</si>
  <si>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</si>
  <si>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</si>
  <si>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</si>
  <si>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</si>
  <si>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</si>
  <si>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</si>
  <si>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</si>
  <si>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</si>
  <si>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</si>
  <si>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</si>
  <si>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</si>
  <si>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</si>
  <si>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</si>
  <si>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</si>
  <si>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</si>
  <si>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</si>
  <si>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</si>
  <si>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</si>
  <si>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</si>
  <si>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</si>
  <si>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</si>
  <si>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</si>
  <si>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</si>
  <si>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</si>
  <si>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</si>
  <si>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</si>
  <si>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</si>
  <si>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</si>
  <si>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</si>
  <si>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</si>
  <si>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</si>
  <si>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</si>
  <si>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</si>
  <si>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</si>
  <si>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</si>
  <si>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</si>
  <si>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</si>
  <si>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</si>
  <si>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</si>
  <si>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</si>
  <si>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</si>
  <si>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</si>
  <si>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</si>
  <si>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</si>
  <si>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</si>
  <si>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</si>
  <si>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</si>
  <si>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</si>
  <si>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</si>
  <si>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</si>
  <si>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</si>
  <si>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</si>
  <si>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</si>
  <si>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</si>
  <si>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</si>
  <si>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</si>
  <si>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</si>
  <si>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</si>
  <si>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</si>
  <si>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</si>
  <si>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</si>
  <si>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</si>
  <si>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</si>
  <si>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</si>
  <si>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</si>
  <si>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</si>
  <si>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</si>
  <si>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</si>
  <si>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</si>
  <si>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</si>
  <si>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</si>
  <si>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</si>
  <si>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</si>
  <si>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</si>
  <si>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</si>
  <si>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</si>
  <si>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</si>
  <si>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</si>
  <si>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</si>
  <si>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</si>
  <si>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</si>
  <si>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</si>
  <si>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</si>
  <si>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</si>
  <si>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</si>
  <si>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</si>
  <si>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</si>
  <si>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</si>
  <si>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</si>
  <si>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</si>
  <si>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</si>
  <si>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</si>
  <si>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</si>
  <si>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</si>
  <si>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</si>
  <si>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</si>
  <si>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</si>
  <si>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</si>
  <si>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</si>
  <si>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</si>
  <si>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</si>
  <si>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</si>
  <si>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</si>
  <si>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</si>
  <si>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</si>
  <si>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</si>
  <si>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</si>
  <si>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</si>
  <si>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</si>
  <si>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</si>
  <si>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</si>
  <si>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</si>
  <si>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</si>
  <si>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</si>
  <si>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</si>
  <si>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</si>
  <si>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</si>
  <si>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</si>
  <si>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</si>
  <si>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</si>
  <si>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</si>
  <si>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</si>
  <si>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</si>
  <si>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</si>
  <si>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</si>
  <si>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</si>
  <si>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</si>
  <si>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</si>
  <si>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</si>
  <si>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</si>
  <si>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</si>
  <si>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</si>
  <si>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</si>
  <si>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</si>
  <si>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</si>
  <si>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</si>
  <si>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</si>
  <si>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</si>
  <si>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</si>
  <si>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</si>
  <si>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</si>
  <si>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</si>
  <si>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</si>
  <si>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</si>
  <si>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</si>
  <si>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</si>
  <si>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</si>
  <si>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</si>
  <si>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</si>
  <si>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</si>
  <si>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</si>
  <si>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</si>
  <si>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</si>
  <si>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</si>
  <si>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</si>
  <si>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</si>
  <si>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</si>
  <si>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</si>
  <si>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</si>
  <si>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</si>
  <si>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</si>
  <si>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</si>
  <si>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</si>
  <si>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</si>
  <si>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</si>
  <si>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</si>
  <si>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</si>
  <si>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</si>
  <si>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</si>
  <si>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</si>
  <si>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</si>
  <si>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</si>
  <si>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</si>
  <si>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</si>
  <si>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</si>
  <si>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</si>
  <si>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</si>
  <si>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</si>
  <si>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</si>
  <si>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</si>
  <si>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</si>
  <si>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</si>
  <si>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</si>
  <si>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</si>
  <si>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</si>
  <si>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</si>
  <si>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</si>
  <si>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</si>
  <si>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</si>
  <si>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</si>
  <si>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</si>
  <si>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</si>
  <si>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</si>
  <si>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</si>
  <si>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</si>
  <si>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</si>
  <si>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</si>
  <si>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</si>
  <si>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</si>
  <si>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</si>
  <si>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</si>
  <si>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</si>
  <si>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</si>
  <si>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</si>
  <si>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</si>
  <si>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</si>
  <si>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</si>
  <si>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</si>
  <si>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</si>
  <si>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</si>
  <si>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</si>
  <si>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</si>
  <si>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</si>
  <si>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</si>
  <si>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</si>
  <si>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</si>
  <si>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</si>
  <si>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</si>
  <si>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</si>
  <si>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</si>
  <si>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</si>
  <si>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</si>
  <si>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</si>
  <si>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</si>
  <si>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</si>
  <si>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</si>
  <si>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</si>
  <si>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</si>
  <si>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</si>
  <si>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</si>
  <si>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</si>
  <si>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</si>
  <si>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</si>
  <si>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</si>
  <si>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</si>
  <si>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</si>
  <si>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</si>
  <si>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</si>
  <si>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</si>
  <si>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</si>
  <si>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</si>
  <si>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</si>
  <si>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</si>
  <si>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</si>
  <si>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</si>
  <si>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</si>
  <si>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</si>
  <si>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</si>
  <si>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</si>
  <si>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</si>
  <si>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</si>
  <si>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</si>
  <si>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</si>
  <si>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</si>
  <si>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</si>
  <si>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</si>
  <si>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</si>
  <si>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</si>
  <si>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</si>
  <si>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</si>
  <si>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</si>
  <si>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</si>
  <si>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</si>
  <si>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</si>
  <si>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</si>
  <si>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</si>
  <si>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</si>
  <si>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</si>
  <si>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</si>
  <si>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</si>
  <si>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</si>
  <si>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</si>
  <si>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</si>
  <si>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</si>
  <si>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</si>
  <si>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</si>
  <si>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</si>
  <si>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</si>
  <si>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</si>
  <si>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</si>
  <si>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</si>
  <si>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</si>
  <si>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</si>
  <si>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</si>
  <si>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</si>
  <si>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</si>
  <si>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</si>
  <si>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</si>
  <si>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</si>
  <si>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</si>
  <si>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</si>
  <si>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</si>
  <si>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</si>
  <si>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</si>
  <si>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</si>
  <si>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</si>
  <si>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</si>
  <si>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</si>
  <si>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</si>
  <si>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</si>
  <si>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</si>
  <si>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</si>
  <si>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</si>
  <si>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</si>
  <si>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</si>
  <si>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</si>
  <si>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</si>
  <si>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</si>
  <si>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</si>
  <si>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</si>
  <si>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</si>
  <si>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</si>
  <si>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</si>
  <si>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</si>
  <si>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</si>
  <si>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</si>
  <si>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</si>
  <si>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</si>
  <si>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</si>
  <si>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</si>
  <si>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</si>
  <si>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</si>
  <si>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</si>
  <si>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</si>
  <si>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</si>
  <si>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</si>
  <si>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</si>
  <si>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</si>
  <si>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</si>
  <si>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</si>
  <si>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</si>
  <si>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</si>
  <si>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</si>
  <si>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</si>
  <si>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</si>
  <si>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</si>
  <si>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</si>
  <si>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</si>
  <si>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</si>
  <si>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</si>
  <si>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</si>
  <si>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</si>
  <si>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</si>
  <si>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</si>
  <si>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</si>
  <si>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</si>
  <si>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</si>
  <si>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</si>
  <si>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</si>
  <si>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</si>
  <si>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</si>
  <si>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</si>
  <si>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</si>
  <si>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</si>
  <si>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</si>
  <si>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</si>
  <si>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</si>
  <si>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</si>
  <si>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</si>
  <si>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</si>
  <si>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</si>
  <si>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</si>
  <si>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</si>
  <si>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</si>
  <si>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</si>
  <si>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</si>
  <si>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</si>
  <si>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</si>
  <si>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</si>
  <si>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</si>
  <si>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</si>
  <si>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</si>
  <si>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</si>
  <si>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</si>
  <si>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</si>
  <si>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</si>
  <si>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</si>
  <si>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</si>
  <si>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</si>
  <si>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</si>
  <si>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</si>
  <si>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</si>
  <si>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</si>
  <si>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</si>
  <si>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</si>
  <si>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</si>
  <si>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</si>
  <si>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</si>
  <si>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</si>
  <si>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</si>
  <si>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</si>
  <si>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</si>
  <si>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</si>
  <si>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</si>
  <si>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</si>
  <si>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</si>
  <si>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</si>
  <si>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</si>
  <si>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</si>
  <si>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</si>
  <si>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</si>
  <si>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</si>
  <si>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</si>
  <si>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</si>
  <si>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</si>
  <si>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</si>
  <si>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</si>
  <si>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</si>
  <si>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</si>
  <si>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</si>
  <si>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</si>
  <si>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</si>
  <si>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</si>
  <si>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</si>
  <si>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</si>
  <si>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</si>
  <si>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</si>
  <si>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</si>
  <si>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</si>
  <si>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</si>
  <si>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</si>
  <si>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</si>
  <si>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</si>
  <si>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</si>
  <si>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</si>
  <si>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</si>
  <si>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</si>
  <si>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</si>
  <si>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</si>
  <si>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</si>
  <si>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</si>
  <si>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</si>
  <si>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</si>
  <si>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</si>
  <si>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</si>
  <si>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</si>
  <si>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</si>
  <si>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</si>
  <si>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</si>
  <si>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</si>
  <si>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</si>
  <si>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</si>
  <si>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</si>
  <si>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</si>
  <si>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</si>
  <si>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</si>
  <si>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</si>
  <si>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</si>
  <si>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</si>
  <si>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</si>
  <si>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</si>
  <si>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</si>
  <si>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</si>
  <si>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</si>
  <si>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</si>
  <si>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</si>
  <si>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</si>
  <si>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</si>
  <si>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</si>
  <si>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</si>
  <si>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</si>
  <si>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</si>
  <si>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</si>
  <si>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</si>
  <si>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</si>
  <si>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</si>
  <si>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</si>
  <si>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</si>
  <si>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</si>
  <si>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</si>
  <si>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</si>
  <si>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</si>
  <si>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</si>
  <si>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</si>
  <si>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</si>
  <si>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</si>
  <si>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</si>
  <si>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</si>
  <si>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</si>
  <si>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</si>
  <si>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</si>
  <si>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</si>
  <si>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</si>
  <si>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</si>
  <si>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</si>
  <si>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</si>
  <si>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</si>
  <si>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</si>
  <si>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</si>
  <si>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</si>
  <si>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</si>
  <si>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</si>
  <si>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</si>
  <si>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</si>
  <si>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</si>
  <si>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</si>
  <si>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</si>
  <si>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</si>
  <si>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</si>
  <si>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</si>
  <si>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</si>
  <si>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</si>
  <si>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</si>
  <si>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</si>
  <si>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</si>
  <si>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</si>
  <si>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</si>
  <si>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</si>
  <si>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</si>
  <si>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</si>
  <si>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</si>
  <si>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</si>
  <si>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</si>
  <si>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</si>
  <si>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</si>
  <si>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</si>
  <si>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</si>
  <si>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</si>
  <si>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</si>
  <si>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</si>
  <si>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</si>
  <si>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</si>
  <si>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</si>
  <si>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</si>
  <si>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</si>
  <si>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</si>
  <si>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</si>
  <si>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</si>
  <si>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</si>
  <si>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</si>
  <si>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</si>
  <si>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</si>
  <si>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</si>
  <si>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</si>
  <si>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</si>
  <si>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</si>
  <si>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</si>
  <si>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</si>
  <si>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</si>
  <si>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</si>
  <si>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</si>
  <si>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</si>
  <si>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</si>
  <si>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</si>
  <si>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</si>
  <si>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</si>
  <si>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</si>
  <si>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</si>
  <si>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</si>
  <si>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</si>
  <si>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</si>
  <si>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</si>
  <si>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</si>
  <si>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</si>
  <si>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</si>
  <si>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</si>
  <si>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</si>
  <si>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</si>
  <si>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</si>
  <si>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</si>
  <si>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</si>
  <si>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</si>
  <si>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</si>
  <si>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</si>
  <si>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</si>
  <si>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</si>
  <si>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</si>
  <si>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</si>
  <si>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</si>
  <si>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</si>
  <si>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</si>
  <si>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</si>
  <si>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</si>
  <si>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</si>
  <si>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</si>
  <si>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</si>
  <si>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</si>
  <si>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</si>
  <si>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</si>
  <si>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</si>
  <si>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</si>
  <si>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</si>
  <si>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</si>
  <si>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</si>
  <si>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</si>
  <si>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</si>
  <si>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</si>
  <si>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</si>
  <si>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</si>
  <si>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</si>
  <si>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</si>
  <si>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</si>
  <si>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</si>
  <si>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</si>
  <si>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</si>
  <si>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</si>
  <si>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</si>
  <si>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</si>
  <si>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</si>
  <si>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</si>
  <si>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</si>
  <si>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</si>
  <si>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</si>
  <si>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</si>
  <si>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</si>
  <si>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</si>
  <si>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</si>
  <si>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</si>
  <si>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</si>
  <si>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</si>
  <si>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</si>
  <si>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</si>
  <si>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</si>
  <si>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</si>
  <si>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</si>
  <si>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</si>
  <si>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</si>
  <si>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</si>
  <si>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</si>
  <si>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</si>
  <si>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</si>
  <si>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</si>
  <si>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</si>
  <si>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</si>
  <si>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</si>
  <si>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</si>
  <si>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</si>
  <si>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</si>
  <si>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</si>
  <si>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</si>
  <si>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</si>
  <si>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</si>
  <si>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</si>
  <si>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</si>
  <si>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</si>
  <si>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</si>
  <si>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</si>
  <si>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</si>
  <si>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</si>
  <si>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</si>
  <si>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</si>
  <si>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</si>
  <si>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</si>
  <si>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</si>
  <si>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</si>
  <si>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</si>
  <si>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</si>
  <si>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</si>
  <si>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</si>
  <si>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</si>
  <si>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</si>
  <si>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</si>
  <si>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</si>
  <si>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</si>
  <si>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</si>
  <si>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</si>
  <si>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</si>
  <si>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</si>
  <si>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</si>
  <si>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</si>
  <si>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</si>
  <si>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</si>
  <si>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</si>
  <si>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</si>
  <si>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</si>
  <si>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</si>
  <si>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</si>
  <si>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</si>
  <si>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</si>
  <si>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</si>
  <si>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</si>
  <si>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</si>
  <si>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</si>
  <si>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</si>
  <si>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</si>
  <si>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</si>
  <si>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</si>
  <si>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</si>
  <si>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</si>
  <si>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</si>
  <si>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</si>
  <si>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</si>
  <si>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</si>
  <si>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</si>
  <si>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</si>
  <si>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</si>
  <si>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</si>
  <si>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</si>
  <si>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</si>
  <si>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</si>
  <si>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</si>
  <si>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</si>
  <si>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</si>
  <si>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</si>
  <si>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</si>
  <si>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</si>
  <si>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</si>
  <si>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</si>
  <si>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</si>
  <si>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</si>
  <si>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</si>
  <si>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</si>
  <si>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</si>
  <si>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</si>
  <si>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</si>
  <si>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</si>
  <si>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</si>
  <si>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</si>
  <si>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</si>
  <si>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</si>
  <si>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</si>
  <si>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</si>
  <si>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</si>
  <si>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</si>
  <si>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</si>
  <si>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</si>
  <si>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</si>
  <si>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</si>
  <si>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</si>
  <si>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</si>
  <si>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</si>
  <si>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</si>
  <si>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</si>
  <si>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</si>
  <si>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</si>
  <si>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</si>
  <si>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</si>
  <si>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</si>
  <si>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</si>
  <si>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</si>
  <si>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</si>
  <si>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</si>
  <si>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</si>
  <si>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</si>
  <si>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</si>
  <si>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</si>
  <si>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</si>
  <si>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</si>
  <si>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</si>
  <si>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</si>
  <si>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</si>
  <si>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</si>
  <si>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</si>
  <si>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</si>
  <si>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</si>
  <si>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</si>
  <si>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</si>
  <si>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</si>
  <si>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</si>
  <si>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</si>
  <si>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</si>
  <si>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</si>
  <si>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</si>
  <si>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</si>
  <si>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</si>
  <si>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</si>
  <si>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</si>
  <si>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</si>
  <si>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</si>
  <si>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</si>
  <si>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</si>
  <si>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</si>
  <si>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</si>
  <si>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</si>
  <si>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</si>
  <si>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</si>
  <si>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</si>
  <si>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</si>
  <si>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</si>
  <si>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</si>
  <si>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</si>
  <si>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</si>
  <si>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</si>
  <si>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</si>
  <si>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</si>
  <si>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</si>
  <si>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</si>
  <si>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</si>
  <si>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</si>
  <si>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</si>
  <si>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</si>
  <si>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</si>
  <si>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</si>
  <si>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</si>
  <si>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</si>
  <si>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</si>
  <si>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</si>
  <si>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</si>
  <si>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</si>
  <si>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</si>
  <si>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</si>
  <si>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</si>
  <si>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</si>
  <si>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</si>
  <si>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</si>
  <si>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</si>
  <si>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</si>
  <si>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</si>
  <si>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</si>
  <si>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</si>
  <si>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</si>
  <si>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</si>
  <si>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</si>
  <si>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</si>
  <si>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</si>
  <si>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</si>
  <si>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</si>
  <si>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</si>
  <si>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</si>
  <si>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</si>
  <si>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</si>
  <si>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</si>
  <si>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</si>
  <si>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</si>
  <si>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</si>
  <si>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</si>
  <si>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</si>
  <si>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</si>
  <si>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</si>
  <si>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</si>
  <si>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</si>
  <si>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</si>
  <si>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</si>
  <si>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</si>
  <si>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</si>
  <si>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</si>
  <si>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</si>
  <si>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</si>
  <si>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</si>
  <si>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</si>
  <si>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</si>
  <si>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</si>
  <si>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</si>
  <si>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</si>
  <si>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</si>
  <si>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</si>
  <si>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</si>
  <si>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</si>
  <si>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</si>
  <si>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</si>
  <si>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</si>
  <si>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</si>
  <si>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</si>
  <si>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</si>
  <si>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</si>
  <si>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</si>
  <si>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</si>
  <si>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</si>
  <si>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</si>
  <si>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</si>
  <si>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</si>
  <si>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</si>
  <si>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</si>
  <si>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</si>
  <si>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</si>
  <si>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</si>
  <si>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</si>
  <si>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</si>
  <si>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</si>
  <si>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</si>
  <si>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</si>
  <si>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</si>
  <si>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</si>
  <si>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</si>
  <si>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</si>
  <si>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</si>
  <si>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</si>
  <si>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</si>
  <si>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</si>
  <si>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</si>
  <si>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</si>
  <si>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</si>
  <si>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</si>
  <si>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</si>
  <si>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</si>
  <si>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</si>
  <si>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</si>
  <si>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</si>
  <si>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</si>
  <si>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</si>
  <si>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</si>
  <si>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</si>
  <si>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</si>
  <si>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</si>
  <si>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</si>
  <si>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</si>
  <si>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</si>
  <si>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</si>
  <si>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</si>
  <si>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</si>
  <si>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</si>
  <si>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</si>
  <si>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</si>
  <si>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</si>
  <si>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</si>
  <si>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</si>
  <si>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</si>
  <si>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</si>
  <si>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</si>
  <si>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</si>
  <si>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</si>
  <si>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</si>
  <si>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</si>
  <si>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</si>
  <si>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</si>
  <si>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</si>
  <si>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</si>
  <si>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</si>
  <si>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</si>
  <si>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</si>
  <si>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</si>
  <si>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</si>
  <si>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</si>
  <si>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</si>
  <si>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</si>
  <si>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</si>
  <si>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</si>
  <si>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</si>
  <si>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</si>
  <si>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</si>
  <si>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</si>
  <si>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</si>
  <si>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</si>
  <si>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</si>
  <si>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</si>
  <si>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</si>
  <si>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</si>
  <si>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</si>
  <si>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</si>
  <si>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</si>
  <si>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</si>
  <si>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</si>
  <si>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</si>
  <si>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</si>
  <si>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</si>
  <si>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</si>
  <si>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</si>
  <si>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</si>
  <si>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</si>
  <si>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</si>
  <si>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</si>
  <si>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</si>
  <si>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</si>
  <si>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</si>
  <si>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</si>
  <si>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</si>
  <si>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</si>
  <si>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</si>
  <si>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</si>
  <si>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</si>
  <si>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</si>
  <si>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</si>
  <si>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</si>
  <si>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</si>
  <si>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</si>
  <si>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</si>
  <si>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</si>
  <si>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</si>
  <si>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</si>
  <si>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</si>
  <si>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</si>
  <si>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</si>
  <si>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</si>
  <si>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</si>
  <si>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</si>
  <si>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</si>
  <si>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</si>
  <si>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</si>
  <si>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</si>
  <si>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</si>
  <si>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</si>
  <si>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</si>
  <si>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</si>
  <si>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</si>
  <si>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</si>
  <si>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</si>
  <si>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</si>
  <si>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</si>
  <si>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</si>
  <si>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</si>
  <si>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</si>
  <si>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</si>
  <si>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</si>
  <si>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</si>
  <si>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</si>
  <si>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</si>
  <si>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</si>
  <si>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</si>
  <si>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</si>
  <si>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</si>
  <si>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</si>
  <si>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</si>
  <si>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</si>
  <si>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</si>
  <si>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</si>
  <si>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</si>
  <si>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</si>
  <si>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</si>
  <si>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</si>
  <si>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</si>
  <si>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</si>
  <si>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</si>
  <si>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</si>
  <si>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</si>
  <si>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</si>
  <si>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</si>
  <si>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</si>
  <si>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</si>
  <si>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</si>
  <si>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</si>
  <si>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</si>
  <si>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</si>
  <si>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</si>
  <si>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</si>
  <si>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</si>
  <si>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</si>
  <si>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</si>
  <si>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</si>
  <si>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</si>
  <si>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</si>
  <si>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</si>
  <si>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</si>
  <si>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</si>
  <si>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</si>
  <si>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</si>
  <si>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</si>
  <si>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</si>
  <si>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</si>
  <si>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</si>
  <si>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</si>
  <si>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</si>
  <si>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</si>
  <si>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</si>
  <si>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</si>
  <si>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</si>
  <si>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</si>
  <si>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</si>
  <si>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</si>
  <si>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</si>
  <si>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</si>
  <si>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</si>
  <si>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</si>
  <si>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</si>
  <si>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</si>
  <si>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</si>
  <si>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</si>
  <si>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</si>
  <si>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</si>
  <si>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</si>
  <si>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</si>
  <si>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</si>
  <si>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</si>
  <si>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</si>
  <si>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</si>
  <si>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</si>
  <si>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</si>
  <si>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</si>
  <si>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</si>
  <si>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</si>
  <si>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</si>
  <si>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</si>
  <si>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</si>
  <si>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</si>
  <si>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</si>
  <si>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</si>
  <si>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</si>
  <si>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</si>
  <si>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</si>
  <si>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</si>
  <si>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</si>
  <si>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</si>
  <si>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</si>
  <si>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</si>
  <si>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</si>
  <si>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</si>
  <si>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</si>
  <si>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</si>
  <si>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</si>
  <si>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</si>
  <si>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</si>
  <si>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</si>
  <si>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</si>
  <si>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</si>
  <si>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</si>
  <si>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</si>
  <si>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</si>
  <si>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</si>
  <si>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</si>
  <si>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</si>
  <si>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</si>
  <si>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</si>
  <si>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</si>
  <si>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</si>
  <si>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</si>
  <si>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</si>
  <si>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</si>
  <si>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</si>
  <si>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</si>
  <si>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</si>
  <si>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</si>
  <si>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</si>
  <si>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</si>
  <si>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</si>
  <si>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</si>
  <si>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</si>
  <si>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</si>
  <si>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</si>
  <si>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</si>
  <si>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</si>
  <si>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</si>
  <si>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</si>
  <si>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</si>
  <si>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</si>
  <si>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</si>
  <si>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</si>
  <si>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</si>
  <si>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</si>
  <si>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</si>
  <si>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</si>
  <si>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</si>
  <si>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</si>
  <si>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</si>
  <si>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</si>
  <si>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</si>
  <si>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</si>
  <si>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</si>
  <si>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</si>
  <si>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</si>
  <si>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</si>
  <si>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</si>
  <si>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</si>
  <si>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</si>
  <si>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</si>
  <si>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</si>
  <si>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</si>
  <si>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</si>
  <si>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</si>
  <si>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</si>
  <si>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</si>
  <si>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</si>
  <si>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</si>
  <si>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</si>
  <si>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</si>
  <si>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</si>
  <si>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</si>
  <si>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</si>
  <si>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</si>
  <si>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</si>
  <si>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</si>
  <si>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</si>
  <si>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</si>
  <si>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</si>
  <si>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</si>
  <si>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</si>
  <si>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</si>
  <si>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</si>
  <si>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</si>
  <si>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</si>
  <si>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</si>
  <si>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</si>
  <si>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</si>
  <si>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</si>
  <si>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</si>
  <si>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</si>
  <si>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</si>
  <si>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</si>
  <si>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</si>
  <si>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</si>
  <si>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</si>
  <si>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</si>
  <si>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</si>
  <si>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</si>
  <si>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</si>
  <si>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</si>
  <si>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</si>
  <si>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</si>
  <si>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</si>
  <si>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</si>
  <si>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</si>
  <si>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</si>
  <si>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</si>
  <si>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</si>
  <si>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</si>
  <si>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</si>
  <si>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</si>
  <si>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</si>
  <si>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</si>
  <si>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</si>
  <si>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</si>
  <si>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</si>
  <si>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</si>
  <si>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</si>
  <si>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</si>
  <si>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</si>
  <si>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</si>
  <si>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</si>
  <si>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</si>
  <si>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</si>
  <si>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</si>
  <si>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</si>
  <si>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</si>
  <si>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</si>
  <si>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</si>
  <si>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</si>
  <si>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</si>
  <si>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</si>
  <si>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</si>
  <si>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</si>
  <si>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</si>
  <si>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</si>
  <si>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</si>
  <si>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</si>
  <si>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</si>
  <si>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</si>
  <si>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</si>
  <si>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</si>
  <si>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</si>
  <si>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</si>
  <si>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</si>
  <si>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</si>
  <si>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</si>
  <si>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</si>
  <si>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</si>
  <si>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</si>
  <si>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</si>
  <si>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</si>
  <si>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</si>
  <si>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</si>
  <si>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</si>
  <si>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</si>
  <si>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</si>
  <si>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</si>
  <si>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</si>
  <si>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</si>
  <si>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</si>
  <si>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</si>
  <si>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</si>
  <si>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</si>
  <si>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</si>
  <si>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</si>
  <si>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</si>
  <si>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</si>
  <si>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</si>
  <si>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</si>
  <si>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</si>
  <si>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</si>
  <si>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</si>
  <si>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</si>
  <si>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</si>
  <si>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</si>
  <si>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</si>
  <si>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</si>
  <si>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</si>
  <si>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</si>
  <si>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</si>
  <si>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</si>
  <si>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</si>
  <si>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</si>
  <si>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</si>
  <si>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</si>
  <si>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</si>
  <si>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</si>
  <si>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</si>
  <si>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</si>
  <si>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</si>
  <si>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</si>
  <si>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</si>
  <si>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</si>
  <si>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</si>
  <si>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</si>
  <si>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</si>
  <si>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</si>
  <si>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</si>
  <si>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</si>
  <si>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</si>
  <si>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</si>
  <si>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</si>
  <si>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</si>
  <si>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</si>
  <si>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</si>
  <si>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</si>
  <si>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</si>
  <si>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</si>
  <si>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</si>
  <si>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</si>
  <si>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</si>
  <si>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</si>
  <si>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</si>
  <si>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</si>
  <si>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</si>
  <si>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</si>
  <si>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</si>
  <si>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</si>
  <si>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</si>
  <si>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</si>
  <si>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</si>
  <si>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</si>
  <si>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</si>
  <si>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</si>
  <si>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</si>
  <si>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</si>
  <si>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</si>
  <si>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</si>
  <si>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</si>
  <si>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</si>
  <si>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</si>
  <si>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</si>
  <si>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</si>
  <si>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</si>
  <si>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</si>
  <si>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</si>
  <si>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</si>
  <si>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</si>
  <si>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</si>
  <si>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</si>
  <si>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</si>
  <si>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</si>
  <si>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</si>
  <si>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</si>
  <si>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</si>
  <si>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</si>
  <si>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</si>
  <si>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</si>
  <si>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</si>
  <si>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</si>
  <si>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</si>
  <si>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</si>
  <si>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</si>
  <si>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</si>
  <si>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</si>
  <si>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</si>
  <si>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</si>
  <si>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</si>
  <si>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</si>
  <si>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</si>
  <si>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</si>
  <si>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</si>
  <si>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</si>
  <si>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</si>
  <si>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</si>
  <si>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</si>
  <si>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</si>
  <si>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</si>
  <si>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</si>
  <si>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</si>
  <si>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</si>
  <si>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</si>
  <si>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</si>
  <si>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</si>
  <si>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</si>
  <si>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</si>
  <si>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</si>
  <si>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</si>
  <si>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</si>
  <si>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</si>
  <si>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</si>
  <si>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</si>
  <si>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</si>
  <si>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</si>
  <si>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</si>
  <si>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</si>
  <si>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</si>
  <si>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</si>
  <si>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</si>
  <si>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</si>
  <si>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</si>
  <si>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</si>
  <si>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</si>
  <si>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</si>
  <si>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</si>
  <si>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</si>
  <si>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</si>
  <si>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</si>
  <si>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</si>
  <si>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</si>
  <si>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</si>
  <si>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</si>
  <si>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</si>
  <si>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</si>
  <si>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</si>
  <si>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</si>
  <si>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</si>
  <si>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</si>
  <si>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</si>
  <si>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</si>
  <si>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</si>
  <si>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</si>
  <si>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</si>
  <si>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</si>
  <si>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</si>
  <si>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</si>
  <si>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</si>
  <si>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</si>
  <si>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</si>
  <si>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</si>
  <si>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</si>
  <si>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</si>
  <si>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</si>
  <si>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</si>
  <si>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</si>
  <si>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</si>
  <si>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</si>
  <si>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</si>
  <si>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</si>
  <si>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</si>
  <si>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</si>
  <si>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</si>
  <si>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</si>
  <si>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</si>
  <si>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</si>
  <si>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</si>
  <si>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</si>
  <si>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</si>
  <si>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</si>
  <si>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</si>
  <si>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</si>
  <si>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</si>
  <si>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</si>
  <si>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</si>
  <si>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</si>
  <si>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</si>
  <si>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</si>
  <si>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</si>
  <si>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</si>
  <si>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</si>
  <si>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</si>
  <si>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</si>
  <si>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</si>
  <si>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</si>
  <si>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</si>
  <si>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</si>
  <si>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</si>
  <si>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</si>
  <si>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</si>
  <si>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</si>
  <si>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</si>
  <si>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</si>
  <si>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</si>
  <si>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</si>
  <si>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</si>
  <si>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</si>
  <si>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</si>
  <si>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</si>
  <si>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</si>
  <si>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</si>
  <si>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</si>
  <si>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</si>
  <si>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</si>
  <si>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</si>
  <si>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</si>
  <si>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</si>
  <si>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</si>
  <si>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</si>
  <si>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</si>
  <si>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</si>
  <si>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</si>
  <si>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</si>
  <si>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</si>
  <si>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</si>
  <si>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</si>
  <si>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</si>
  <si>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</si>
  <si>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</si>
  <si>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</si>
  <si>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</si>
  <si>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</si>
  <si>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</si>
  <si>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</si>
  <si>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</si>
  <si>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</si>
  <si>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</si>
  <si>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</si>
  <si>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</si>
  <si>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</si>
  <si>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</si>
  <si>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</si>
  <si>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</si>
  <si>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</si>
  <si>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</si>
  <si>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</si>
  <si>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</si>
  <si>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</si>
  <si>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</si>
  <si>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</si>
  <si>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</si>
  <si>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</si>
  <si>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</si>
  <si>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</si>
  <si>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</si>
  <si>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</si>
  <si>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</si>
  <si>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</si>
  <si>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</si>
  <si>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</si>
  <si>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</si>
  <si>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</si>
  <si>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</si>
  <si>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</si>
  <si>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</si>
  <si>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</si>
  <si>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</si>
  <si>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</si>
  <si>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</si>
  <si>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</si>
  <si>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</si>
  <si>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</si>
  <si>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</si>
  <si>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</si>
  <si>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</si>
  <si>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</si>
  <si>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</si>
  <si>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</si>
  <si>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</si>
  <si>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</si>
  <si>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</si>
  <si>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</si>
  <si>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</si>
  <si>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</si>
  <si>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</si>
  <si>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</si>
  <si>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</si>
  <si>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</si>
  <si>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</si>
  <si>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</si>
  <si>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</si>
  <si>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</si>
  <si>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</si>
  <si>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</si>
  <si>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</si>
  <si>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</si>
  <si>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</si>
  <si>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</si>
  <si>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</si>
  <si>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</si>
  <si>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</si>
  <si>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</si>
  <si>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</si>
  <si>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</si>
  <si>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</si>
  <si>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</si>
  <si>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</si>
  <si>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</si>
  <si>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</si>
  <si>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</si>
  <si>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</si>
  <si>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</si>
  <si>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</si>
  <si>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</si>
  <si>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</si>
  <si>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</si>
  <si>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</si>
  <si>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</si>
  <si>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</si>
  <si>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</si>
  <si>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</si>
  <si>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</si>
  <si>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</si>
  <si>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</si>
  <si>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</si>
  <si>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</si>
  <si>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</si>
  <si>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</si>
  <si>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</si>
  <si>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</si>
  <si>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</si>
  <si>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</si>
  <si>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</si>
  <si>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</si>
  <si>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</si>
  <si>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</si>
  <si>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</si>
  <si>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</si>
  <si>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</si>
  <si>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</si>
  <si>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</si>
  <si>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</si>
  <si>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</si>
  <si>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</si>
  <si>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</si>
  <si>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</si>
  <si>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</si>
  <si>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</si>
  <si>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</si>
  <si>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</si>
  <si>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</si>
  <si>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</si>
  <si>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</si>
  <si>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</si>
  <si>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</si>
  <si>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</si>
  <si>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</si>
  <si>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</si>
  <si>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</si>
  <si>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</si>
  <si>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</si>
  <si>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</si>
  <si>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</si>
  <si>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</si>
  <si>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</si>
  <si>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</si>
  <si>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</si>
  <si>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</si>
  <si>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</si>
  <si>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</si>
  <si>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</si>
  <si>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</si>
  <si>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</si>
  <si>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</si>
  <si>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</si>
  <si>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</si>
  <si>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</si>
  <si>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</si>
  <si>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</si>
  <si>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</si>
  <si>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</si>
  <si>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</si>
  <si>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</si>
  <si>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</si>
  <si>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</si>
  <si>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</si>
  <si>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</si>
  <si>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</si>
  <si>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</si>
  <si>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</si>
  <si>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</si>
  <si>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</si>
  <si>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</si>
  <si>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</si>
  <si>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</si>
  <si>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</si>
  <si>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</si>
  <si>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</si>
  <si>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</si>
  <si>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</si>
  <si>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</si>
  <si>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</si>
  <si>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</si>
  <si>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</si>
  <si>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</si>
  <si>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</si>
  <si>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</si>
  <si>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</si>
  <si>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</si>
  <si>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</si>
  <si>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</si>
  <si>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</si>
  <si>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</si>
  <si>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</si>
  <si>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</si>
  <si>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</si>
  <si>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</si>
  <si>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</si>
  <si>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</si>
  <si>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</si>
  <si>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</si>
  <si>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</si>
  <si>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</si>
  <si>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</si>
  <si>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</si>
  <si>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</si>
  <si>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</si>
  <si>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</si>
  <si>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</si>
  <si>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</si>
  <si>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</si>
  <si>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</si>
  <si>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</si>
  <si>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</si>
  <si>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</si>
  <si>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</si>
  <si>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</si>
  <si>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</si>
  <si>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</si>
  <si>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</si>
  <si>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</si>
  <si>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</si>
  <si>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</si>
  <si>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</si>
  <si>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</si>
  <si>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</si>
  <si>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</si>
  <si>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</si>
  <si>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</si>
  <si>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</si>
  <si>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</si>
  <si>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</si>
  <si>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</si>
  <si>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</si>
  <si>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</si>
  <si>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</si>
  <si>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</si>
  <si>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</si>
  <si>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</si>
  <si>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</si>
  <si>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</si>
  <si>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</si>
  <si>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</si>
  <si>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</si>
  <si>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</si>
  <si>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</si>
  <si>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</si>
  <si>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</si>
  <si>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</si>
  <si>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</si>
  <si>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</si>
  <si>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</si>
  <si>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</si>
  <si>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</si>
  <si>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</si>
  <si>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</si>
  <si>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</si>
  <si>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</si>
  <si>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</si>
  <si>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</si>
  <si>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</si>
  <si>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</si>
  <si>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</si>
  <si>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</si>
  <si>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</si>
  <si>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</si>
  <si>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</si>
  <si>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</si>
  <si>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</si>
  <si>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</si>
  <si>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</si>
  <si>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</si>
  <si>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</si>
  <si>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</si>
  <si>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</si>
  <si>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</si>
  <si>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</si>
  <si>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</si>
  <si>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</si>
  <si>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</si>
  <si>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</si>
  <si>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</si>
  <si>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</si>
  <si>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</si>
  <si>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</si>
  <si>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</si>
  <si>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</si>
  <si>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</si>
  <si>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</si>
  <si>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</si>
  <si>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</si>
  <si>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</si>
  <si>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</si>
  <si>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</si>
  <si>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</si>
  <si>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</si>
  <si>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</si>
  <si>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</si>
  <si>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</si>
  <si>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</si>
  <si>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</si>
  <si>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</si>
  <si>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</si>
  <si>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</si>
  <si>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</si>
  <si>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</si>
  <si>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</si>
  <si>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</si>
  <si>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</si>
  <si>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</si>
  <si>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</si>
  <si>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</si>
  <si>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</si>
  <si>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</si>
  <si>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</si>
  <si>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</si>
  <si>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</si>
  <si>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</si>
  <si>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</si>
  <si>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</si>
  <si>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</si>
  <si>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</si>
  <si>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</si>
  <si>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</si>
  <si>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</si>
  <si>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</si>
  <si>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</si>
  <si>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</si>
  <si>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</si>
  <si>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</si>
  <si>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</si>
  <si>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</si>
  <si>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</si>
  <si>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</si>
  <si>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</si>
  <si>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</si>
  <si>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</si>
  <si>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</si>
  <si>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</si>
  <si>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</si>
  <si>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</si>
  <si>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</si>
  <si>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</si>
  <si>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</si>
  <si>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</si>
  <si>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</si>
  <si>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</si>
  <si>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</si>
  <si>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</si>
  <si>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</si>
  <si>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</si>
  <si>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</si>
  <si>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</si>
  <si>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</si>
  <si>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</si>
  <si>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</si>
  <si>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</si>
  <si>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</si>
  <si>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</si>
  <si>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</si>
  <si>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</si>
  <si>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</si>
  <si>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</si>
  <si>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</si>
  <si>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</si>
  <si>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</si>
  <si>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</si>
  <si>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</si>
  <si>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</si>
  <si>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</si>
  <si>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</si>
  <si>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</si>
  <si>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</si>
  <si>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</si>
  <si>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</si>
  <si>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</si>
  <si>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</si>
  <si>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</si>
  <si>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</si>
  <si>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</si>
  <si>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</si>
  <si>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</si>
  <si>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</si>
  <si>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</si>
  <si>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</si>
  <si>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</si>
  <si>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</si>
  <si>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</si>
  <si>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</si>
  <si>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</si>
  <si>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</si>
  <si>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</si>
  <si>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</si>
  <si>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</si>
  <si>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</si>
  <si>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</si>
  <si>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</si>
  <si>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</si>
  <si>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</si>
  <si>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</si>
  <si>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</si>
  <si>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</si>
  <si>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</si>
  <si>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</si>
  <si>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</si>
  <si>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</si>
  <si>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</si>
  <si>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</si>
  <si>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</si>
  <si>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</si>
  <si>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</si>
  <si>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</si>
  <si>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</si>
  <si>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</si>
  <si>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</si>
  <si>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</si>
  <si>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</si>
  <si>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</si>
  <si>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</si>
  <si>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</si>
  <si>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</si>
  <si>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</si>
  <si>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</si>
  <si>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</si>
  <si>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</si>
  <si>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</si>
  <si>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</si>
  <si>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</si>
  <si>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</si>
  <si>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</si>
  <si>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</si>
  <si>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</si>
  <si>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</si>
  <si>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</si>
  <si>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</si>
  <si>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</si>
  <si>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</si>
  <si>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</si>
  <si>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</si>
  <si>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</si>
  <si>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</si>
  <si>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</si>
  <si>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</si>
  <si>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</si>
  <si>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</si>
  <si>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</si>
  <si>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</si>
  <si>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</si>
  <si>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</si>
  <si>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</si>
  <si>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</si>
  <si>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</si>
  <si>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</si>
  <si>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</si>
  <si>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</si>
  <si>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</si>
  <si>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</si>
  <si>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</si>
  <si>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</si>
  <si>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</si>
  <si>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</si>
  <si>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</si>
  <si>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</si>
  <si>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</si>
  <si>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</si>
  <si>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</si>
  <si>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</si>
  <si>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</si>
  <si>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</si>
  <si>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</si>
  <si>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</si>
  <si>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</si>
  <si>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</si>
  <si>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</si>
  <si>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</si>
  <si>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</si>
  <si>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</si>
  <si>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</si>
  <si>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</si>
  <si>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</si>
  <si>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</si>
  <si>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</si>
  <si>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</si>
  <si>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</si>
  <si>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</si>
  <si>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</si>
  <si>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</si>
  <si>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</si>
  <si>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</si>
  <si>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</si>
  <si>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</si>
  <si>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</si>
  <si>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</si>
  <si>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</si>
  <si>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</si>
  <si>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</si>
  <si>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</si>
  <si>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</si>
  <si>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</si>
  <si>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</si>
  <si>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</si>
  <si>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</si>
  <si>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</si>
  <si>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</si>
  <si>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</si>
  <si>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</si>
  <si>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</si>
  <si>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</si>
  <si>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</si>
  <si>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</si>
  <si>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</si>
  <si>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</si>
  <si>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</si>
  <si>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</si>
  <si>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</si>
  <si>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</si>
  <si>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</si>
  <si>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</si>
  <si>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</si>
  <si>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</si>
  <si>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</si>
  <si>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</si>
  <si>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</si>
  <si>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</si>
  <si>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</si>
  <si>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</si>
  <si>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</si>
  <si>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</si>
  <si>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</si>
  <si>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</si>
  <si>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</si>
  <si>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</si>
  <si>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</si>
  <si>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</si>
  <si>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</si>
  <si>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</si>
  <si>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</si>
  <si>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</si>
  <si>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</si>
  <si>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</si>
  <si>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</si>
  <si>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</si>
  <si>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</si>
  <si>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</si>
  <si>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</si>
  <si>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</si>
  <si>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</si>
  <si>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</si>
  <si>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</si>
  <si>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</si>
  <si>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</si>
  <si>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</si>
  <si>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</si>
  <si>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</si>
  <si>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</si>
  <si>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</si>
  <si>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</si>
  <si>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</si>
  <si>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</si>
  <si>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</si>
  <si>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</si>
  <si>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</si>
  <si>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</si>
  <si>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</si>
  <si>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</si>
  <si>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</si>
  <si>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</si>
  <si>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</si>
  <si>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</si>
  <si>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</si>
  <si>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</si>
  <si>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</si>
  <si>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</si>
  <si>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</si>
  <si>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</si>
  <si>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</si>
  <si>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</si>
  <si>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</si>
  <si>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</si>
  <si>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</si>
  <si>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</si>
  <si>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</si>
  <si>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</si>
  <si>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</si>
  <si>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</si>
  <si>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</si>
  <si>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</si>
  <si>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</si>
  <si>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</si>
  <si>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</si>
  <si>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</si>
  <si>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</si>
  <si>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</si>
  <si>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</si>
  <si>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</si>
  <si>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</si>
  <si>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</si>
  <si>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</si>
  <si>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</si>
  <si>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</si>
  <si>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</si>
  <si>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</si>
  <si>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</si>
  <si>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</si>
  <si>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</si>
  <si>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</si>
  <si>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</si>
  <si>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</si>
  <si>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</si>
  <si>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</si>
  <si>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</si>
  <si>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</si>
  <si>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</si>
  <si>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</si>
  <si>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</si>
  <si>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</si>
  <si>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</si>
  <si>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</si>
  <si>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</si>
  <si>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</si>
  <si>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</si>
  <si>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</si>
  <si>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</si>
  <si>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</si>
  <si>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</si>
  <si>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</si>
  <si>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</si>
  <si>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</si>
  <si>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</si>
  <si>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</si>
  <si>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</si>
  <si>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</si>
  <si>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</si>
  <si>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</si>
  <si>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</si>
  <si>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</si>
  <si>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</si>
  <si>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</si>
  <si>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</si>
  <si>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</si>
  <si>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</si>
  <si>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</si>
  <si>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</si>
  <si>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</si>
  <si>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</si>
  <si>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</si>
  <si>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</si>
  <si>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</si>
  <si>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</si>
  <si>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</si>
  <si>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</si>
  <si>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</si>
  <si>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</si>
  <si>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</si>
  <si>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</si>
  <si>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</si>
  <si>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</si>
  <si>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</si>
  <si>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</si>
  <si>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</si>
  <si>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</si>
  <si>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</si>
  <si>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</si>
  <si>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</si>
  <si>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</si>
  <si>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</si>
  <si>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</si>
  <si>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</si>
  <si>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</si>
  <si>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</si>
  <si>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</si>
  <si>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</si>
  <si>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</si>
  <si>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</si>
  <si>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</si>
  <si>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</si>
  <si>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</si>
  <si>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</si>
  <si>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</si>
  <si>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</si>
  <si>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</si>
  <si>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</si>
  <si>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</si>
  <si>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</si>
  <si>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</si>
  <si>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</si>
  <si>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</si>
  <si>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</si>
  <si>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</si>
  <si>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</si>
  <si>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</si>
  <si>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</si>
  <si>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</si>
  <si>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</si>
  <si>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</si>
  <si>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</si>
  <si>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</si>
  <si>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</si>
  <si>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</si>
  <si>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</si>
  <si>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</si>
  <si>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</si>
  <si>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</si>
  <si>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</si>
  <si>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</si>
  <si>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</si>
  <si>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</si>
  <si>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</si>
  <si>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</si>
  <si>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</si>
  <si>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</si>
  <si>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</si>
  <si>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</si>
  <si>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</si>
  <si>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</si>
  <si>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</si>
  <si>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</si>
  <si>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</si>
  <si>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</si>
  <si>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</si>
  <si>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</si>
  <si>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</si>
  <si>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</si>
  <si>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</si>
  <si>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</si>
  <si>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</si>
  <si>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</si>
  <si>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</si>
  <si>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</si>
  <si>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</si>
  <si>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</si>
  <si>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</si>
  <si>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</si>
  <si>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</si>
  <si>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</si>
  <si>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</si>
  <si>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</si>
  <si>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</si>
  <si>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</si>
  <si>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</si>
  <si>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</si>
  <si>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</si>
  <si>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</si>
  <si>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</si>
  <si>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</si>
  <si>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</si>
  <si>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</si>
  <si>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</si>
  <si>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</si>
  <si>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</si>
  <si>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</si>
  <si>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</si>
  <si>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</si>
  <si>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</si>
  <si>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</si>
  <si>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</si>
  <si>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</si>
  <si>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</si>
  <si>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</si>
  <si>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</si>
  <si>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</si>
  <si>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</si>
  <si>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</si>
  <si>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</si>
  <si>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</si>
  <si>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</si>
  <si>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</si>
  <si>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</si>
  <si>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</si>
  <si>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</si>
  <si>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</si>
  <si>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</si>
  <si>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</si>
  <si>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</si>
  <si>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</si>
  <si>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</si>
  <si>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</si>
  <si>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</si>
  <si>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</si>
  <si>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</si>
  <si>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</si>
  <si>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</si>
  <si>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</si>
  <si>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</si>
  <si>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</si>
  <si>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</si>
  <si>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</si>
  <si>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</si>
  <si>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</si>
  <si>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</si>
  <si>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</si>
  <si>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</si>
  <si>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</si>
  <si>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</si>
  <si>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</si>
  <si>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</si>
  <si>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</si>
  <si>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</si>
  <si>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</si>
  <si>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</si>
  <si>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</si>
  <si>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</si>
  <si>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</si>
  <si>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</si>
  <si>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</si>
  <si>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</si>
  <si>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</si>
  <si>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</si>
  <si>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</si>
  <si>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</si>
  <si>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</si>
  <si>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</si>
  <si>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</si>
  <si>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</si>
  <si>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</si>
  <si>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</si>
  <si>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</si>
  <si>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</si>
  <si>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</si>
  <si>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</si>
  <si>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</si>
  <si>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</si>
  <si>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</si>
  <si>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</si>
  <si>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</si>
  <si>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</si>
  <si>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</si>
  <si>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</si>
  <si>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</si>
  <si>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</si>
  <si>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</si>
  <si>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</si>
  <si>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</si>
  <si>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</si>
  <si>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</si>
  <si>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</si>
  <si>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</si>
  <si>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</si>
  <si>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</si>
  <si>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</si>
  <si>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</si>
  <si>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</si>
  <si>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</si>
  <si>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</si>
  <si>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</si>
  <si>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</si>
  <si>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</si>
  <si>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</si>
  <si>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</si>
  <si>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</si>
  <si>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</si>
  <si>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</si>
  <si>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</si>
  <si>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</si>
  <si>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</si>
  <si>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</si>
  <si>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</si>
  <si>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</si>
  <si>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</si>
  <si>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</si>
  <si>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</si>
  <si>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</si>
  <si>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</si>
  <si>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</si>
  <si>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</si>
  <si>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</si>
  <si>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</si>
  <si>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</si>
  <si>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</si>
  <si>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</si>
  <si>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</si>
  <si>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</si>
  <si>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</si>
  <si>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</si>
  <si>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</si>
  <si>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</si>
  <si>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</si>
  <si>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</si>
  <si>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</si>
  <si>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</si>
  <si>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</si>
  <si>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</si>
  <si>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</si>
  <si>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</si>
  <si>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</si>
  <si>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</si>
  <si>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</si>
  <si>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</si>
  <si>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</si>
  <si>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</si>
  <si>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</si>
  <si>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</si>
  <si>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</si>
  <si>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</si>
  <si>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</si>
  <si>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</si>
  <si>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</si>
  <si>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</si>
  <si>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</si>
  <si>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</si>
  <si>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</si>
  <si>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</si>
  <si>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</si>
  <si>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</si>
  <si>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</si>
  <si>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</si>
  <si>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</si>
  <si>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</si>
  <si>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</si>
  <si>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</si>
  <si>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</si>
  <si>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</si>
  <si>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</si>
  <si>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</si>
  <si>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</si>
  <si>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</si>
  <si>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</si>
  <si>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</si>
  <si>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</si>
  <si>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</si>
  <si>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</si>
  <si>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</si>
  <si>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</si>
  <si>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</si>
  <si>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</si>
  <si>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</si>
  <si>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</si>
  <si>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</si>
  <si>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</si>
  <si>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</si>
  <si>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</si>
  <si>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</si>
  <si>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</si>
  <si>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</si>
  <si>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</si>
  <si>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</si>
  <si>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</si>
  <si>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</si>
  <si>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</si>
  <si>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</si>
  <si>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</si>
  <si>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</si>
  <si>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</si>
  <si>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</si>
  <si>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</si>
  <si>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</si>
  <si>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</si>
  <si>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</si>
  <si>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</si>
  <si>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</si>
  <si>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</si>
  <si>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</si>
  <si>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</si>
  <si>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</si>
  <si>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</si>
  <si>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</si>
  <si>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</si>
  <si>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</si>
  <si>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</si>
  <si>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</si>
  <si>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</si>
  <si>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</si>
  <si>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</si>
  <si>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</si>
  <si>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</si>
  <si>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</si>
  <si>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</si>
  <si>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</si>
  <si>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</si>
  <si>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</si>
  <si>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</si>
  <si>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</si>
  <si>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</si>
  <si>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</si>
  <si>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</si>
  <si>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</si>
  <si>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</si>
  <si>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</si>
  <si>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</si>
  <si>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</si>
  <si>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</si>
  <si>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</si>
  <si>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</si>
  <si>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</si>
  <si>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</si>
  <si>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</si>
  <si>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</si>
  <si>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</si>
  <si>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</si>
  <si>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</si>
  <si>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</si>
  <si>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</si>
  <si>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</si>
  <si>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</si>
  <si>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</si>
  <si>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</si>
  <si>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</si>
  <si>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</si>
  <si>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</si>
  <si>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</si>
  <si>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</si>
  <si>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</si>
  <si>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</si>
  <si>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</si>
  <si>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</si>
  <si>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</si>
  <si>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</si>
  <si>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</si>
  <si>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</si>
  <si>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</si>
  <si>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</si>
  <si>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</si>
  <si>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</si>
  <si>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</si>
  <si>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</si>
  <si>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</si>
  <si>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</si>
  <si>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</si>
  <si>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</si>
  <si>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</si>
  <si>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</si>
  <si>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</si>
  <si>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</si>
  <si>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</si>
  <si>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</si>
  <si>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</si>
  <si>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</si>
  <si>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</si>
  <si>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</si>
  <si>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</si>
  <si>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</si>
  <si>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</si>
  <si>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</si>
  <si>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</si>
  <si>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</si>
  <si>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</si>
  <si>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</si>
  <si>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</si>
  <si>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</si>
  <si>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</si>
  <si>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</si>
  <si>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</si>
  <si>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</si>
  <si>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</si>
  <si>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</si>
  <si>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</si>
  <si>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</si>
  <si>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</si>
  <si>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</si>
  <si>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</si>
  <si>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</si>
  <si>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</si>
  <si>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</si>
  <si>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</si>
  <si>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</si>
  <si>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</si>
  <si>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</si>
  <si>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</si>
  <si>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</si>
  <si>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</si>
  <si>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</si>
  <si>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</si>
  <si>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</si>
  <si>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</si>
  <si>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</si>
  <si>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</si>
  <si>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</si>
  <si>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</si>
  <si>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</si>
  <si>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</si>
  <si>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</si>
  <si>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</si>
  <si>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</si>
  <si>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</si>
  <si>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</si>
  <si>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</si>
  <si>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</si>
  <si>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</si>
  <si>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</si>
  <si>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</si>
  <si>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</si>
  <si>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</si>
  <si>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</si>
  <si>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</si>
  <si>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</si>
  <si>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</si>
  <si>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</si>
  <si>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</si>
  <si>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</si>
  <si>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</si>
  <si>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</si>
  <si>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</si>
  <si>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</si>
  <si>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</si>
  <si>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</si>
  <si>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</si>
  <si>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</si>
  <si>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</si>
  <si>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</si>
  <si>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</si>
  <si>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</si>
  <si>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</si>
  <si>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</si>
  <si>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</si>
  <si>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</si>
  <si>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</si>
  <si>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</si>
  <si>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</si>
  <si>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</si>
  <si>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</si>
  <si>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</si>
  <si>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</si>
  <si>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</si>
  <si>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</si>
  <si>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</si>
  <si>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</si>
  <si>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</si>
  <si>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</si>
  <si>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</si>
  <si>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</si>
  <si>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</si>
  <si>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</si>
  <si>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</si>
  <si>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</si>
  <si>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</si>
  <si>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</si>
  <si>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</si>
  <si>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</si>
  <si>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</si>
  <si>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</si>
  <si>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</si>
  <si>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</si>
  <si>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</si>
  <si>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</si>
  <si>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</si>
  <si>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</si>
  <si>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</si>
  <si>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</si>
  <si>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</si>
  <si>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</si>
  <si>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</si>
  <si>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</si>
  <si>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</si>
  <si>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</si>
  <si>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</si>
  <si>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</si>
  <si>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</si>
  <si>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</si>
  <si>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</si>
  <si>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</si>
  <si>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</si>
  <si>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</si>
  <si>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</si>
  <si>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</si>
  <si>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</si>
  <si>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</si>
  <si>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</si>
  <si>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</si>
  <si>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</si>
  <si>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</si>
  <si>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</si>
  <si>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</si>
  <si>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</si>
  <si>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</si>
  <si>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</si>
  <si>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</si>
  <si>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</si>
  <si>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</si>
  <si>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</si>
  <si>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</si>
  <si>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</si>
  <si>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</si>
  <si>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</si>
  <si>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</si>
  <si>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</si>
  <si>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</si>
  <si>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</si>
  <si>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</si>
  <si>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</si>
  <si>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</si>
  <si>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</si>
  <si>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</si>
  <si>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</si>
  <si>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</si>
  <si>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</si>
  <si>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</si>
  <si>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</si>
  <si>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</si>
  <si>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</si>
  <si>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</si>
  <si>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</si>
  <si>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</si>
  <si>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</si>
  <si>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</si>
  <si>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</si>
  <si>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</si>
  <si>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</si>
  <si>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</si>
  <si>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</si>
  <si>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</si>
  <si>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</si>
  <si>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</si>
  <si>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</si>
  <si>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</si>
  <si>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</si>
  <si>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</si>
  <si>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</si>
  <si>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</si>
  <si>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</si>
  <si>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</si>
  <si>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</si>
  <si>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</si>
  <si>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</si>
  <si>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</si>
  <si>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</si>
  <si>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</si>
  <si>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</si>
  <si>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</si>
  <si>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</si>
  <si>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</si>
  <si>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</si>
  <si>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</si>
  <si>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</si>
  <si>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</si>
  <si>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</si>
  <si>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</si>
  <si>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</si>
  <si>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</si>
  <si>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</si>
  <si>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</si>
  <si>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</si>
  <si>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</si>
  <si>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</si>
  <si>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</si>
  <si>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</si>
  <si>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</si>
  <si>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</si>
  <si>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</si>
  <si>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</si>
  <si>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</si>
  <si>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</si>
  <si>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</si>
  <si>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</si>
  <si>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</si>
  <si>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</si>
  <si>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</si>
  <si>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</si>
  <si>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</si>
  <si>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</si>
  <si>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</si>
  <si>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</si>
  <si>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</si>
  <si>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</si>
  <si>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</si>
  <si>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</si>
  <si>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</si>
  <si>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</si>
  <si>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</si>
  <si>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</si>
  <si>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</si>
  <si>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</si>
  <si>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</si>
  <si>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</si>
  <si>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</si>
  <si>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</si>
  <si>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</si>
  <si>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</si>
  <si>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</si>
  <si>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</si>
  <si>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</si>
  <si>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</si>
  <si>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</si>
  <si>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</si>
  <si>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</si>
  <si>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</si>
  <si>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</si>
  <si>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</si>
  <si>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</si>
  <si>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</si>
  <si>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</si>
  <si>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</si>
  <si>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</si>
  <si>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</si>
  <si>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</si>
  <si>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</si>
  <si>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</si>
  <si>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</si>
  <si>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</si>
  <si>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</si>
  <si>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</si>
  <si>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</si>
  <si>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</si>
  <si>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</si>
  <si>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</si>
  <si>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</si>
  <si>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</si>
  <si>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</si>
  <si>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</si>
  <si>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</si>
  <si>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</si>
  <si>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</si>
  <si>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</si>
  <si>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</si>
  <si>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</si>
  <si>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</si>
  <si>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</si>
  <si>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</si>
  <si>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</si>
  <si>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</si>
  <si>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</si>
  <si>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</si>
  <si>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</si>
  <si>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</si>
  <si>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</si>
  <si>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</si>
  <si>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</si>
  <si>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</si>
  <si>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</si>
  <si>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</si>
  <si>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</si>
  <si>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</si>
  <si>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</si>
  <si>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</si>
  <si>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</si>
  <si>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</si>
  <si>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</si>
  <si>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</si>
  <si>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</si>
  <si>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</si>
  <si>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</si>
  <si>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</si>
  <si>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</si>
  <si>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</si>
  <si>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</si>
  <si>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</si>
  <si>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</si>
  <si>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</si>
  <si>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</si>
  <si>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</si>
  <si>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</si>
  <si>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</si>
  <si>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</si>
  <si>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</si>
  <si>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</si>
  <si>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</si>
  <si>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</si>
  <si>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</si>
  <si>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</si>
  <si>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</si>
  <si>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</si>
  <si>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</si>
  <si>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</si>
  <si>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</si>
  <si>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</si>
  <si>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</si>
  <si>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</si>
  <si>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</si>
  <si>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</si>
  <si>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</si>
  <si>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</si>
  <si>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</si>
  <si>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</si>
  <si>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</si>
  <si>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</si>
  <si>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</si>
  <si>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</si>
  <si>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</si>
  <si>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</si>
  <si>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</si>
  <si>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</si>
  <si>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</si>
  <si>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</si>
  <si>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</si>
  <si>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</si>
  <si>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</si>
  <si>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</si>
  <si>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</si>
  <si>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</si>
  <si>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</si>
  <si>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</si>
  <si>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</si>
  <si>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</si>
  <si>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</si>
  <si>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</si>
  <si>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</si>
  <si>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</si>
  <si>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</si>
  <si>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</si>
  <si>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</si>
  <si>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</si>
  <si>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</si>
  <si>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</si>
  <si>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</si>
  <si>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</si>
  <si>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</si>
  <si>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</si>
  <si>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</si>
  <si>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</si>
  <si>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</si>
  <si>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</si>
  <si>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</si>
  <si>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</si>
  <si>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</si>
  <si>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</si>
  <si>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</si>
  <si>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</si>
  <si>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</si>
  <si>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</si>
  <si>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</si>
  <si>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</si>
  <si>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</si>
  <si>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</si>
  <si>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</si>
  <si>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</si>
  <si>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</si>
  <si>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</si>
  <si>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</si>
  <si>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</si>
  <si>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</si>
  <si>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</si>
  <si>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</si>
  <si>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</si>
  <si>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</si>
  <si>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</si>
  <si>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</si>
  <si>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</si>
  <si>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</si>
  <si>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</si>
  <si>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</si>
  <si>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</si>
  <si>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</si>
  <si>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</si>
  <si>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</si>
  <si>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</si>
  <si>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</si>
  <si>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</si>
  <si>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</si>
  <si>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</si>
  <si>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</si>
  <si>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</si>
  <si>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</si>
  <si>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</si>
  <si>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</si>
  <si>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</si>
  <si>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</si>
  <si>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</si>
  <si>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</si>
  <si>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</si>
  <si>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</si>
  <si>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</si>
  <si>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</si>
  <si>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</si>
  <si>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</si>
  <si>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</si>
  <si>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</si>
  <si>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</si>
  <si>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</si>
  <si>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</si>
  <si>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</si>
  <si>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</si>
  <si>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</si>
  <si>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</si>
  <si>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</si>
  <si>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</si>
  <si>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</si>
  <si>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</si>
  <si>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</si>
  <si>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</si>
  <si>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</si>
  <si>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</si>
  <si>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</si>
  <si>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</si>
  <si>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</si>
  <si>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</si>
  <si>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</si>
  <si>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</si>
  <si>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</si>
  <si>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</si>
  <si>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</si>
  <si>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</si>
  <si>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</si>
  <si>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</si>
  <si>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</si>
  <si>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</si>
  <si>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</si>
  <si>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</si>
  <si>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</si>
  <si>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</si>
  <si>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</si>
  <si>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</si>
  <si>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</si>
  <si>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</si>
  <si>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</si>
  <si>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</si>
  <si>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</si>
  <si>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</si>
  <si>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</si>
  <si>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</si>
  <si>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</si>
  <si>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</si>
  <si>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</si>
  <si>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</si>
  <si>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</si>
  <si>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</si>
  <si>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</si>
  <si>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</si>
  <si>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</si>
  <si>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</si>
  <si>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</si>
  <si>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</si>
  <si>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</si>
  <si>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</si>
  <si>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</si>
  <si>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</si>
  <si>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</si>
  <si>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</si>
  <si>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</si>
  <si>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</si>
  <si>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</si>
  <si>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</si>
  <si>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</si>
  <si>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</si>
  <si>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</si>
  <si>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</si>
  <si>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</si>
  <si>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</si>
  <si>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</si>
  <si>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</si>
  <si>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</si>
  <si>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</si>
  <si>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</si>
  <si>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</si>
  <si>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</si>
  <si>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</si>
  <si>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</si>
  <si>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</si>
  <si>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</si>
  <si>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</si>
  <si>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</si>
  <si>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</si>
  <si>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</si>
  <si>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</si>
  <si>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</si>
  <si>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</si>
  <si>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</si>
  <si>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</si>
  <si>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</si>
  <si>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</si>
  <si>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</si>
  <si>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</si>
  <si>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</si>
  <si>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</si>
  <si>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</si>
  <si>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</si>
  <si>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</si>
  <si>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</si>
  <si>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</si>
  <si>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</si>
  <si>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</si>
  <si>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</si>
  <si>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</si>
  <si>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</si>
  <si>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</si>
  <si>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</si>
  <si>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</si>
  <si>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</si>
  <si>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</si>
  <si>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</si>
  <si>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</si>
  <si>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</si>
  <si>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</si>
  <si>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</si>
  <si>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</si>
  <si>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</si>
  <si>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</si>
  <si>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</si>
  <si>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</si>
  <si>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</si>
  <si>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</si>
  <si>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</si>
  <si>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</si>
  <si>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</si>
  <si>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</si>
  <si>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</si>
  <si>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</si>
  <si>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</si>
  <si>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</si>
  <si>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</si>
  <si>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</si>
  <si>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</si>
  <si>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</si>
  <si>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</si>
  <si>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</si>
  <si>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</si>
  <si>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</si>
  <si>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</si>
  <si>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</si>
  <si>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</si>
  <si>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</si>
  <si>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</si>
  <si>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</si>
  <si>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</si>
  <si>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</si>
  <si>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</si>
  <si>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</si>
  <si>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</si>
  <si>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</si>
  <si>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</si>
  <si>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</si>
  <si>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</si>
  <si>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</si>
  <si>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</si>
  <si>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</si>
  <si>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</si>
  <si>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</si>
  <si>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</si>
  <si>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</si>
  <si>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</si>
  <si>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</si>
  <si>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</si>
  <si>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</si>
  <si>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</si>
  <si>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</si>
  <si>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</si>
  <si>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</si>
  <si>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</si>
  <si>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</si>
  <si>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</si>
  <si>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</si>
  <si>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</si>
  <si>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</si>
  <si>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</si>
  <si>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</si>
  <si>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</si>
  <si>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</si>
  <si>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</si>
  <si>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</si>
  <si>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</si>
  <si>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</si>
  <si>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</si>
  <si>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</si>
  <si>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</si>
  <si>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</si>
  <si>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</si>
  <si>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</si>
  <si>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</si>
  <si>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</si>
  <si>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</si>
  <si>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</si>
  <si>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</si>
  <si>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</si>
  <si>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</si>
  <si>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</si>
  <si>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</si>
  <si>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</si>
  <si>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</si>
  <si>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</si>
  <si>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</si>
  <si>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</si>
  <si>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</si>
  <si>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</si>
  <si>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</si>
  <si>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</si>
  <si>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</si>
  <si>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</si>
  <si>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</si>
  <si>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</si>
  <si>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</si>
  <si>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</si>
  <si>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</si>
  <si>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</si>
  <si>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</si>
  <si>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</si>
  <si>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</si>
  <si>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</si>
  <si>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</si>
  <si>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</si>
  <si>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</si>
  <si>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</si>
  <si>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</si>
  <si>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</si>
  <si>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</si>
  <si>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</si>
  <si>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</si>
  <si>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</si>
  <si>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</si>
  <si>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</si>
  <si>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</si>
  <si>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</si>
  <si>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</si>
  <si>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</si>
  <si>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</si>
  <si>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</si>
  <si>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</si>
  <si>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</si>
  <si>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</si>
  <si>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</si>
  <si>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</si>
  <si>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</si>
  <si>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</si>
  <si>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</si>
  <si>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</si>
  <si>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</si>
  <si>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</si>
  <si>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</si>
  <si>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</si>
  <si>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</si>
  <si>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</si>
  <si>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</si>
  <si>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</si>
  <si>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</si>
  <si>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</si>
  <si>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</si>
  <si>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</si>
  <si>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</si>
  <si>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</si>
  <si>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</si>
  <si>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</si>
  <si>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</si>
  <si>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</si>
  <si>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</si>
  <si>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</si>
  <si>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</si>
  <si>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</si>
  <si>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</si>
  <si>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</si>
  <si>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</si>
  <si>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</si>
  <si>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</si>
  <si>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</si>
  <si>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</si>
  <si>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</si>
  <si>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</si>
  <si>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</si>
  <si>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</si>
  <si>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</si>
  <si>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</si>
  <si>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</si>
  <si>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</si>
  <si>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</si>
  <si>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</si>
  <si>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</si>
  <si>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</si>
  <si>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</si>
  <si>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</si>
  <si>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</si>
  <si>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</si>
  <si>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</si>
  <si>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</si>
  <si>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</si>
  <si>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</si>
  <si>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</si>
  <si>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</si>
  <si>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</si>
  <si>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</si>
  <si>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</si>
  <si>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</si>
  <si>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</si>
  <si>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</si>
  <si>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</si>
  <si>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</si>
  <si>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</si>
  <si>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</si>
  <si>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</si>
  <si>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</si>
  <si>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</si>
  <si>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</si>
  <si>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</si>
  <si>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</si>
  <si>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</si>
  <si>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</si>
  <si>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</si>
  <si>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</si>
  <si>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</si>
  <si>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</si>
  <si>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</si>
  <si>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</si>
  <si>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</si>
  <si>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</si>
  <si>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</si>
  <si>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</si>
  <si>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</si>
  <si>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</si>
  <si>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</si>
  <si>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</si>
  <si>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</si>
  <si>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</si>
  <si>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</si>
  <si>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</si>
  <si>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</si>
  <si>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</si>
  <si>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</si>
  <si>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</si>
  <si>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</si>
  <si>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</si>
  <si>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</si>
  <si>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</si>
  <si>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</si>
  <si>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</si>
  <si>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</si>
  <si>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</si>
  <si>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</si>
  <si>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</si>
  <si>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</si>
  <si>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</si>
  <si>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</si>
  <si>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</si>
  <si>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</si>
  <si>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</si>
  <si>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</si>
  <si>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</si>
  <si>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</si>
  <si>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</si>
  <si>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</si>
  <si>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</si>
  <si>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</si>
  <si>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</si>
  <si>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</si>
  <si>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</si>
  <si>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</si>
  <si>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</si>
  <si>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</si>
  <si>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</si>
  <si>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</si>
  <si>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</si>
  <si>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</si>
  <si>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</si>
  <si>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</si>
  <si>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</si>
  <si>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</si>
  <si>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</si>
  <si>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</si>
  <si>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</si>
  <si>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</si>
  <si>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</si>
  <si>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</si>
  <si>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</si>
  <si>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</si>
  <si>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</si>
  <si>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</si>
  <si>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</si>
  <si>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</si>
  <si>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</si>
  <si>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</si>
  <si>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</si>
  <si>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</si>
  <si>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</si>
  <si>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</si>
  <si>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</si>
  <si>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</si>
  <si>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</si>
  <si>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</si>
  <si>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</si>
  <si>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</si>
  <si>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</si>
  <si>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</si>
  <si>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</si>
  <si>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</si>
  <si>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</si>
  <si>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</si>
  <si>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</si>
  <si>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</si>
  <si>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</si>
  <si>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</si>
  <si>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</si>
  <si>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</si>
  <si>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</si>
  <si>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</si>
  <si>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</si>
  <si>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</si>
  <si>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</si>
  <si>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</si>
  <si>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</si>
  <si>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</si>
  <si>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</si>
  <si>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</si>
  <si>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</si>
  <si>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</si>
  <si>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</si>
  <si>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</si>
  <si>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</si>
  <si>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</si>
  <si>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</si>
  <si>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</si>
  <si>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</si>
  <si>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</si>
  <si>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</si>
  <si>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</si>
  <si>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</si>
  <si>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</si>
  <si>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</si>
  <si>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</si>
  <si>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</si>
  <si>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</si>
  <si>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</si>
  <si>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</si>
  <si>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</si>
  <si>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</si>
  <si>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</si>
  <si>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</si>
  <si>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</si>
  <si>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</si>
  <si>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</si>
  <si>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</si>
  <si>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</si>
  <si>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</si>
  <si>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</si>
  <si>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</si>
  <si>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</si>
  <si>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</si>
  <si>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</si>
  <si>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</si>
  <si>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</si>
  <si>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</si>
  <si>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</si>
  <si>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</si>
  <si>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</si>
  <si>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</si>
  <si>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</si>
  <si>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</si>
  <si>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</si>
  <si>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</si>
  <si>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</si>
  <si>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</si>
  <si>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</si>
  <si>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</si>
  <si>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</si>
  <si>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</si>
  <si>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</si>
  <si>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</si>
  <si>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</si>
  <si>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</si>
  <si>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</si>
  <si>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</si>
  <si>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</si>
  <si>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</si>
  <si>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</si>
  <si>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</si>
  <si>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</si>
  <si>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</si>
  <si>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</si>
  <si>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</si>
  <si>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</si>
  <si>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</si>
  <si>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</si>
  <si>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</si>
  <si>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</si>
  <si>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</si>
  <si>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</si>
  <si>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</si>
  <si>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</si>
  <si>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</si>
  <si>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</si>
  <si>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</si>
  <si>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</si>
  <si>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</si>
  <si>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</si>
  <si>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</si>
  <si>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</si>
  <si>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</si>
  <si>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</si>
  <si>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</si>
  <si>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</si>
  <si>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</si>
  <si>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</si>
  <si>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</si>
  <si>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</si>
  <si>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</si>
  <si>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</si>
  <si>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</si>
  <si>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</si>
  <si>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</si>
  <si>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</si>
  <si>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</si>
  <si>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</si>
  <si>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</si>
  <si>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</si>
  <si>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</si>
  <si>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</si>
  <si>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</si>
  <si>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</si>
  <si>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</si>
  <si>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</si>
  <si>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</si>
  <si>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</si>
  <si>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</si>
  <si>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</si>
  <si>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</si>
  <si>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</si>
  <si>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</si>
  <si>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</si>
  <si>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</si>
  <si>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</si>
  <si>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</si>
  <si>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</si>
  <si>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</si>
  <si>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</si>
  <si>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</si>
  <si>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</si>
  <si>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</si>
  <si>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</si>
  <si>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</si>
  <si>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</si>
  <si>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</si>
  <si>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</si>
  <si>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</si>
  <si>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</si>
  <si>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</si>
  <si>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</si>
  <si>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</si>
  <si>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</si>
  <si>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</si>
  <si>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</si>
  <si>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</si>
  <si>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</si>
  <si>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</si>
  <si>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</si>
  <si>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</si>
  <si>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</si>
  <si>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</si>
  <si>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</si>
  <si>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</si>
  <si>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</si>
  <si>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</si>
  <si>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</si>
  <si>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</si>
  <si>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</si>
  <si>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</si>
  <si>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</si>
  <si>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</si>
  <si>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</si>
  <si>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</si>
  <si>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</si>
  <si>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</si>
  <si>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</si>
  <si>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</si>
  <si>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</si>
  <si>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</si>
  <si>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</si>
  <si>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</si>
  <si>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</si>
  <si>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</si>
  <si>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</si>
  <si>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</si>
  <si>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</si>
  <si>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</si>
  <si>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</si>
  <si>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</si>
  <si>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</si>
  <si>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</si>
  <si>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</si>
  <si>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</si>
  <si>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</si>
  <si>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</si>
  <si>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</si>
  <si>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</si>
  <si>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</si>
  <si>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</si>
  <si>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</si>
  <si>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</si>
  <si>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</si>
  <si>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</si>
  <si>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</si>
  <si>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</si>
  <si>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</si>
  <si>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</si>
  <si>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</si>
  <si>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</si>
  <si>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</si>
  <si>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</si>
  <si>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</si>
  <si>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</si>
  <si>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</si>
  <si>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</si>
  <si>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</si>
  <si>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</si>
  <si>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</si>
  <si>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</si>
  <si>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</si>
  <si>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</si>
  <si>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</si>
  <si>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</si>
  <si>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</si>
  <si>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</si>
  <si>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</si>
  <si>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</si>
  <si>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</si>
  <si>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</si>
  <si>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</si>
  <si>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</si>
  <si>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</si>
  <si>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</si>
  <si>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</si>
  <si>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</si>
  <si>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</si>
  <si>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</si>
  <si>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</si>
  <si>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</si>
  <si>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</si>
  <si>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</si>
  <si>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</si>
  <si>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</si>
  <si>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</si>
  <si>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</si>
  <si>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</si>
  <si>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</si>
  <si>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</si>
  <si>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</si>
  <si>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</si>
  <si>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</si>
  <si>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</si>
  <si>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</si>
  <si>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</si>
  <si>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</si>
  <si>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</si>
  <si>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</si>
  <si>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</si>
  <si>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</si>
  <si>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</si>
  <si>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</si>
  <si>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</si>
  <si>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</si>
  <si>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</si>
  <si>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</si>
  <si>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</si>
  <si>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</si>
  <si>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</si>
  <si>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</si>
  <si>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</si>
  <si>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</si>
  <si>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</si>
  <si>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</si>
  <si>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</si>
  <si>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</si>
  <si>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</si>
  <si>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</si>
  <si>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</si>
  <si>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</si>
  <si>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</si>
  <si>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</si>
  <si>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</si>
  <si>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</si>
  <si>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</si>
  <si>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</si>
  <si>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</si>
  <si>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</si>
  <si>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</si>
  <si>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</si>
  <si>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</si>
  <si>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</si>
  <si>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</si>
  <si>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</si>
  <si>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</si>
  <si>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</si>
  <si>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</si>
  <si>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</si>
  <si>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</si>
  <si>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</si>
  <si>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</si>
  <si>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</si>
  <si>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</si>
  <si>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</si>
  <si>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</si>
  <si>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</si>
  <si>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</si>
  <si>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</si>
  <si>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</si>
  <si>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</si>
  <si>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</si>
  <si>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</si>
  <si>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</si>
  <si>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</si>
  <si>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</si>
  <si>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</si>
  <si>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</si>
  <si>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</si>
  <si>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</si>
  <si>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</si>
  <si>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</si>
  <si>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</si>
  <si>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</si>
  <si>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</si>
  <si>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</si>
  <si>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</si>
  <si>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</si>
  <si>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</si>
  <si>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</si>
  <si>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</si>
  <si>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</si>
  <si>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</si>
  <si>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</si>
  <si>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</si>
  <si>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</si>
  <si>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</si>
  <si>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</si>
  <si>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</si>
  <si>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</si>
  <si>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</si>
  <si>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</si>
  <si>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</si>
  <si>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</si>
  <si>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</si>
  <si>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</si>
  <si>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</si>
  <si>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</si>
  <si>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</si>
  <si>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</si>
  <si>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</si>
  <si>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</si>
  <si>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</si>
  <si>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</si>
  <si>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</si>
  <si>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</si>
  <si>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</si>
  <si>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</si>
  <si>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</si>
  <si>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</si>
  <si>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</si>
  <si>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</si>
  <si>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</si>
  <si>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</si>
  <si>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</si>
  <si>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</si>
  <si>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</si>
  <si>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</si>
  <si>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</si>
  <si>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</si>
  <si>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</si>
  <si>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</si>
  <si>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</si>
  <si>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</si>
  <si>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</si>
  <si>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</si>
  <si>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</si>
  <si>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</si>
  <si>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</si>
  <si>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</si>
  <si>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</si>
  <si>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</si>
  <si>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</si>
  <si>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</si>
  <si>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</si>
  <si>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</si>
  <si>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</si>
  <si>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</si>
  <si>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</si>
  <si>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</si>
  <si>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</si>
  <si>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</si>
  <si>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</si>
  <si>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</si>
  <si>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</si>
  <si>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</si>
  <si>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</si>
  <si>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</si>
  <si>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</si>
  <si>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</si>
  <si>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</si>
  <si>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</si>
  <si>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</si>
  <si>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</si>
  <si>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</si>
  <si>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</si>
  <si>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</si>
  <si>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</si>
  <si>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</si>
  <si>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</si>
  <si>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</si>
  <si>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</si>
  <si>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</si>
  <si>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</si>
  <si>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</si>
  <si>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</si>
  <si>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</si>
  <si>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</si>
  <si>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</si>
  <si>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</si>
  <si>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</si>
  <si>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</si>
  <si>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</si>
  <si>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</si>
  <si>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</si>
  <si>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</si>
  <si>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</si>
  <si>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</si>
  <si>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</si>
  <si>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</si>
  <si>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</si>
  <si>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</si>
  <si>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</si>
  <si>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</si>
  <si>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</si>
  <si>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</si>
  <si>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</si>
  <si>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</si>
  <si>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</si>
  <si>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</si>
  <si>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</si>
  <si>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</si>
  <si>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</si>
  <si>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</si>
  <si>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</si>
  <si>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</si>
  <si>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</si>
  <si>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</si>
  <si>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</si>
  <si>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</si>
  <si>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</si>
  <si>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</si>
  <si>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</si>
  <si>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</si>
  <si>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</si>
  <si>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</si>
  <si>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</si>
  <si>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</si>
  <si>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</si>
  <si>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</si>
  <si>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</si>
  <si>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</si>
  <si>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</si>
  <si>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</si>
  <si>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</si>
  <si>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</si>
  <si>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</si>
  <si>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</si>
  <si>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</si>
  <si>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</si>
  <si>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</si>
  <si>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</si>
  <si>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</si>
  <si>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</si>
  <si>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</si>
  <si>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</si>
  <si>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</si>
  <si>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</si>
  <si>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</si>
  <si>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</si>
  <si>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</si>
  <si>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</si>
  <si>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</si>
  <si>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</si>
  <si>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</si>
  <si>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</si>
  <si>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</si>
  <si>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</si>
  <si>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</si>
  <si>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</si>
  <si>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</si>
  <si>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</si>
  <si>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</si>
  <si>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</si>
  <si>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</si>
  <si>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</si>
  <si>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</si>
  <si>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</si>
  <si>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</si>
  <si>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</si>
  <si>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</si>
  <si>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</si>
  <si>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</si>
  <si>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</si>
  <si>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</si>
  <si>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</si>
  <si>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</si>
  <si>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</si>
  <si>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</si>
  <si>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</si>
  <si>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</si>
  <si>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</si>
  <si>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</si>
  <si>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</si>
  <si>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</si>
  <si>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</si>
  <si>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</si>
  <si>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</si>
  <si>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</si>
  <si>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</si>
  <si>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</si>
  <si>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</si>
  <si>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</si>
  <si>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</si>
  <si>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</si>
  <si>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</si>
  <si>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</si>
  <si>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</si>
  <si>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</si>
  <si>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</si>
  <si>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</si>
  <si>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</si>
  <si>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</si>
  <si>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</si>
  <si>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</si>
  <si>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</si>
  <si>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</si>
  <si>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</si>
  <si>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</si>
  <si>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</si>
  <si>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</si>
  <si>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</si>
  <si>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</si>
  <si>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</si>
  <si>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</si>
  <si>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</si>
  <si>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</si>
  <si>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</si>
  <si>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</si>
  <si>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</si>
  <si>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</si>
  <si>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</si>
  <si>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</si>
  <si>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</si>
  <si>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</si>
  <si>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</si>
  <si>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</si>
  <si>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</si>
  <si>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</si>
  <si>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</si>
  <si>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</si>
  <si>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</si>
  <si>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</si>
  <si>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</si>
  <si>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</si>
  <si>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</si>
  <si>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</si>
  <si>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</si>
  <si>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</si>
  <si>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</si>
  <si>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</si>
  <si>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</si>
  <si>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</si>
  <si>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</si>
  <si>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</si>
  <si>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</si>
  <si>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</si>
  <si>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</si>
  <si>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</si>
  <si>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</si>
  <si>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</si>
  <si>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</si>
  <si>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</si>
  <si>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</si>
  <si>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</si>
  <si>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</si>
  <si>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</si>
  <si>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</si>
  <si>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</si>
  <si>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</si>
  <si>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</si>
  <si>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</si>
  <si>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</si>
  <si>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</si>
  <si>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</si>
  <si>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</si>
  <si>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</si>
  <si>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</si>
  <si>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</si>
  <si>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</si>
  <si>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</si>
  <si>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</si>
  <si>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</si>
  <si>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</si>
  <si>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</si>
  <si>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</si>
  <si>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</si>
  <si>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</si>
  <si>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</si>
  <si>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</si>
  <si>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</si>
  <si>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</si>
  <si>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</si>
  <si>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</si>
  <si>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</si>
  <si>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</si>
  <si>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</si>
  <si>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</si>
  <si>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</si>
  <si>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</si>
  <si>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</si>
  <si>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</si>
  <si>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</si>
  <si>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</si>
  <si>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</si>
  <si>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</si>
  <si>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</si>
  <si>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</si>
  <si>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</si>
  <si>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</si>
  <si>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</si>
  <si>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</si>
  <si>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</si>
  <si>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</si>
  <si>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</si>
  <si>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</si>
  <si>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</si>
  <si>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</si>
  <si>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</si>
  <si>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</si>
  <si>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</si>
  <si>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</si>
  <si>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</si>
  <si>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</si>
  <si>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</si>
  <si>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</si>
  <si>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</si>
  <si>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</si>
  <si>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</si>
  <si>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</si>
  <si>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</si>
  <si>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</si>
  <si>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</si>
  <si>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</si>
  <si>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</si>
  <si>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</si>
  <si>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</si>
  <si>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</si>
  <si>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</si>
  <si>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</si>
  <si>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</si>
  <si>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</si>
  <si>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</si>
  <si>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</si>
  <si>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</si>
  <si>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</si>
  <si>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</si>
  <si>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</si>
  <si>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</si>
  <si>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</si>
  <si>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</si>
  <si>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</si>
  <si>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</si>
  <si>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</si>
  <si>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</si>
  <si>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</si>
  <si>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</si>
  <si>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</si>
  <si>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</si>
  <si>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</si>
  <si>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</si>
  <si>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</si>
  <si>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</si>
  <si>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</si>
  <si>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</si>
  <si>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</si>
  <si>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</si>
  <si>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</si>
  <si>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</si>
  <si>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</si>
  <si>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</si>
  <si>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</si>
  <si>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</si>
  <si>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</si>
  <si>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</si>
  <si>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</si>
  <si>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</si>
  <si>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</si>
  <si>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</si>
  <si>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</si>
  <si>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</si>
  <si>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</si>
  <si>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</si>
  <si>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</si>
  <si>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</si>
  <si>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</si>
  <si>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</si>
  <si>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</si>
  <si>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</si>
  <si>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</si>
  <si>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</si>
  <si>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</si>
  <si>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</si>
  <si>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</si>
  <si>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</si>
  <si>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</si>
  <si>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</si>
  <si>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</si>
  <si>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</si>
  <si>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</si>
  <si>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</si>
  <si>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</si>
  <si>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</si>
  <si>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</si>
  <si>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</si>
  <si>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</si>
  <si>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</si>
  <si>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</si>
  <si>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</si>
  <si>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</si>
  <si>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</si>
  <si>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</si>
  <si>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</si>
  <si>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</si>
  <si>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</si>
  <si>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</si>
  <si>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</si>
  <si>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</si>
  <si>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</si>
  <si>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</si>
  <si>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</si>
  <si>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</si>
  <si>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</si>
  <si>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</si>
  <si>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</si>
  <si>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</si>
  <si>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</si>
  <si>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</si>
  <si>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</si>
  <si>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</si>
  <si>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</si>
  <si>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</si>
  <si>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</si>
  <si>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</si>
  <si>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</si>
  <si>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</si>
  <si>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</si>
  <si>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</si>
  <si>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</si>
  <si>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</si>
  <si>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</si>
  <si>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</si>
  <si>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</si>
  <si>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</si>
  <si>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</si>
  <si>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</si>
  <si>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</si>
  <si>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</si>
  <si>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</si>
  <si>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</si>
  <si>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</si>
  <si>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</si>
  <si>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</si>
  <si>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</si>
  <si>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</si>
  <si>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</si>
  <si>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</si>
  <si>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</si>
  <si>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</si>
  <si>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</si>
  <si>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</si>
  <si>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</si>
  <si>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</si>
  <si>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</si>
  <si>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</si>
  <si>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</si>
  <si>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</si>
  <si>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</si>
  <si>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</si>
  <si>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</si>
  <si>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</si>
  <si>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</si>
  <si>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</si>
  <si>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</si>
  <si>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</si>
  <si>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</si>
  <si>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</si>
  <si>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</si>
  <si>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</si>
  <si>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</si>
  <si>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</si>
  <si>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</si>
  <si>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</si>
  <si>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</si>
  <si>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</si>
  <si>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</si>
  <si>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</si>
  <si>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</si>
  <si>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</si>
  <si>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</si>
  <si>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</si>
  <si>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</si>
  <si>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</si>
  <si>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</si>
  <si>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</si>
  <si>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</si>
  <si>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</si>
  <si>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</si>
  <si>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</si>
  <si>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</si>
  <si>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</si>
  <si>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</si>
  <si>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</si>
  <si>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</si>
  <si>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</si>
  <si>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</si>
  <si>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</si>
  <si>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</si>
  <si>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</si>
  <si>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</si>
  <si>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</si>
  <si>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</si>
  <si>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</si>
  <si>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</si>
  <si>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</si>
  <si>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</si>
  <si>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</si>
  <si>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</si>
  <si>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</si>
  <si>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</si>
  <si>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</si>
  <si>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</si>
  <si>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</si>
  <si>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</si>
  <si>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</si>
  <si>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</si>
  <si>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</si>
  <si>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</si>
  <si>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</si>
  <si>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</si>
  <si>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</si>
  <si>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</si>
  <si>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</si>
  <si>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</si>
  <si>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</si>
  <si>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</si>
  <si>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</si>
  <si>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</si>
  <si>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</si>
  <si>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</si>
  <si>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</si>
  <si>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</si>
  <si>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</si>
  <si>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</si>
  <si>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</si>
  <si>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</si>
  <si>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</si>
  <si>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</si>
  <si>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</si>
  <si>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</si>
  <si>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</si>
  <si>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</si>
  <si>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</si>
  <si>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</si>
  <si>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</si>
  <si>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</si>
  <si>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</si>
  <si>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</si>
  <si>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</si>
  <si>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</si>
  <si>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</si>
  <si>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</si>
  <si>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</si>
  <si>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</si>
  <si>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</si>
  <si>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</si>
  <si>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</si>
  <si>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</si>
  <si>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</si>
  <si>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</si>
  <si>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</si>
  <si>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</si>
  <si>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</si>
  <si>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</si>
  <si>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</si>
  <si>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</si>
  <si>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</si>
  <si>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</si>
  <si>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</si>
  <si>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</si>
  <si>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</si>
  <si>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</si>
  <si>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</si>
  <si>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</si>
  <si>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</si>
  <si>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</si>
  <si>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</si>
  <si>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</si>
  <si>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</si>
  <si>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</si>
  <si>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</si>
  <si>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</si>
  <si>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</si>
  <si>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</si>
  <si>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</si>
  <si>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</si>
  <si>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</si>
  <si>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</si>
  <si>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</si>
  <si>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</si>
  <si>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</si>
  <si>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</si>
  <si>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</si>
  <si>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</si>
  <si>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</si>
  <si>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</si>
  <si>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</si>
  <si>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</si>
  <si>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</si>
  <si>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</si>
  <si>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</si>
  <si>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</si>
  <si>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</si>
  <si>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</si>
  <si>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</si>
  <si>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</si>
  <si>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</si>
  <si>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</si>
  <si>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</si>
  <si>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</si>
  <si>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</si>
  <si>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</si>
  <si>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</si>
  <si>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</si>
  <si>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</si>
  <si>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</si>
  <si>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</si>
  <si>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</si>
  <si>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</si>
  <si>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</si>
  <si>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</si>
  <si>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</si>
  <si>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</si>
  <si>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</si>
  <si>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</si>
  <si>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</si>
  <si>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</si>
  <si>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</si>
  <si>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</si>
  <si>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</si>
  <si>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</si>
  <si>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</si>
  <si>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</si>
  <si>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</si>
  <si>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</si>
  <si>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</si>
  <si>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</si>
  <si>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</si>
  <si>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</si>
  <si>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</si>
  <si>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</si>
  <si>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</si>
  <si>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</si>
  <si>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</si>
  <si>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</si>
  <si>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</si>
  <si>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</si>
  <si>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</si>
  <si>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</si>
  <si>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</si>
  <si>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</si>
  <si>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</si>
  <si>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</si>
  <si>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</si>
  <si>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</si>
  <si>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</si>
  <si>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</si>
  <si>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</si>
  <si>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</si>
  <si>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</si>
  <si>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</si>
  <si>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</si>
  <si>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</si>
  <si>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</si>
  <si>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</si>
  <si>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</si>
  <si>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</si>
  <si>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</si>
  <si>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</si>
  <si>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</si>
  <si>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</si>
  <si>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</si>
  <si>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</si>
  <si>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</si>
  <si>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</si>
  <si>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</si>
  <si>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</si>
  <si>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</si>
  <si>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</si>
  <si>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</si>
  <si>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</si>
  <si>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</si>
  <si>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</si>
  <si>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</si>
  <si>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</si>
  <si>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</si>
  <si>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</si>
  <si>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</si>
  <si>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</si>
  <si>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</si>
  <si>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</si>
  <si>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</si>
  <si>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</si>
  <si>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</si>
  <si>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</si>
  <si>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</si>
  <si>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</si>
  <si>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</si>
  <si>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</si>
  <si>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</si>
  <si>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</si>
  <si>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</si>
  <si>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</si>
  <si>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</si>
  <si>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</si>
  <si>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</si>
  <si>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</si>
  <si>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</si>
  <si>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</si>
  <si>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</si>
  <si>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</si>
  <si>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</si>
  <si>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</si>
  <si>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</si>
  <si>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</si>
  <si>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</si>
  <si>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</si>
  <si>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</si>
  <si>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</si>
  <si>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</si>
  <si>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</si>
  <si>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</si>
  <si>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</si>
  <si>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</si>
  <si>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</si>
  <si>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</si>
  <si>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</si>
  <si>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</si>
  <si>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</si>
  <si>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</si>
  <si>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</si>
  <si>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</si>
  <si>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</si>
  <si>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</si>
  <si>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</si>
  <si>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</si>
  <si>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</si>
  <si>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</si>
  <si>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</si>
  <si>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</si>
  <si>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</si>
  <si>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</si>
  <si>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</si>
  <si>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</si>
  <si>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</si>
  <si>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</si>
  <si>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</si>
  <si>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</si>
  <si>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</si>
  <si>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</si>
  <si>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</si>
  <si>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</si>
  <si>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</si>
  <si>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</si>
  <si>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</si>
  <si>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</si>
  <si>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</si>
  <si>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</si>
  <si>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</si>
  <si>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</si>
  <si>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</si>
  <si>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</si>
  <si>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</si>
  <si>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</si>
  <si>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</si>
  <si>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</si>
  <si>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</si>
  <si>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</si>
  <si>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</si>
  <si>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</si>
  <si>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</si>
  <si>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</si>
  <si>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</si>
  <si>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</si>
  <si>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</si>
  <si>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</si>
  <si>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</si>
  <si>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</si>
  <si>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</si>
  <si>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</si>
  <si>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</si>
  <si>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</si>
  <si>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</si>
  <si>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</si>
  <si>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</si>
  <si>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</si>
  <si>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</si>
  <si>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</si>
  <si>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</si>
  <si>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</si>
  <si>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</si>
  <si>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</si>
  <si>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</si>
  <si>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</si>
  <si>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</si>
  <si>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</si>
  <si>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</si>
  <si>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</si>
  <si>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</si>
  <si>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</si>
  <si>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</si>
  <si>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</si>
  <si>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</si>
  <si>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</si>
  <si>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</si>
  <si>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</si>
  <si>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</si>
  <si>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</si>
  <si>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</si>
  <si>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</si>
  <si>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</si>
  <si>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</si>
  <si>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</si>
  <si>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</si>
  <si>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</si>
  <si>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</si>
  <si>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</si>
  <si>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</si>
  <si>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</si>
  <si>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</si>
  <si>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</si>
  <si>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</si>
  <si>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</si>
  <si>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</si>
  <si>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</si>
  <si>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</si>
  <si>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</si>
  <si>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</si>
  <si>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</si>
  <si>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</si>
  <si>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</si>
  <si>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</si>
  <si>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</si>
  <si>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</si>
  <si>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</si>
  <si>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</si>
  <si>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</si>
  <si>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</si>
  <si>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</si>
  <si>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</si>
  <si>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</si>
  <si>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</si>
  <si>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</si>
  <si>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</si>
  <si>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</si>
  <si>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</si>
  <si>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</si>
  <si>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</si>
  <si>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</si>
  <si>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</si>
  <si>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</si>
  <si>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</si>
  <si>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</si>
  <si>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</si>
  <si>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</si>
  <si>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</si>
  <si>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</si>
  <si>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</si>
  <si>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</si>
  <si>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</si>
  <si>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</si>
  <si>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</si>
  <si>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</si>
  <si>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</si>
  <si>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</si>
  <si>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</si>
  <si>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</si>
  <si>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</si>
  <si>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</si>
  <si>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</si>
  <si>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</si>
  <si>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</si>
  <si>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</si>
  <si>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</si>
  <si>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</si>
  <si>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</si>
  <si>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</si>
  <si>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</si>
  <si>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</si>
  <si>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</si>
  <si>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</si>
  <si>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</si>
  <si>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</si>
  <si>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</si>
  <si>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</si>
  <si>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</si>
  <si>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</si>
  <si>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</si>
  <si>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</si>
  <si>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</si>
  <si>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</si>
  <si>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</si>
  <si>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</si>
  <si>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</si>
  <si>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</si>
  <si>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</si>
  <si>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</si>
  <si>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</si>
  <si>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</si>
  <si>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</si>
  <si>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</si>
  <si>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</si>
  <si>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</si>
  <si>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</si>
  <si>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</si>
  <si>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</si>
  <si>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</si>
  <si>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</si>
  <si>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</si>
  <si>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</si>
  <si>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</si>
  <si>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</si>
  <si>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</si>
  <si>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</si>
  <si>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</si>
  <si>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</si>
  <si>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</si>
  <si>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</si>
  <si>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</si>
  <si>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</si>
  <si>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</si>
  <si>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</si>
  <si>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</si>
  <si>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</si>
  <si>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</si>
  <si>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</si>
  <si>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</si>
  <si>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</si>
  <si>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</si>
  <si>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</si>
  <si>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</si>
  <si>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</si>
  <si>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</si>
  <si>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</si>
  <si>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</si>
  <si>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</si>
  <si>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</si>
  <si>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</si>
  <si>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</si>
  <si>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</si>
  <si>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</si>
  <si>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</si>
  <si>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</si>
  <si>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</si>
  <si>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</si>
  <si>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</si>
  <si>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</si>
  <si>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</si>
  <si>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</si>
  <si>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</si>
  <si>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</si>
  <si>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</si>
  <si>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</si>
  <si>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</si>
  <si>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</si>
  <si>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</si>
  <si>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</si>
  <si>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</si>
  <si>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</si>
  <si>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</si>
  <si>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</si>
  <si>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</si>
  <si>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</si>
  <si>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</si>
  <si>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</si>
  <si>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</si>
  <si>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</si>
  <si>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</si>
  <si>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</si>
  <si>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</si>
  <si>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</si>
  <si>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</si>
  <si>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</si>
  <si>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</si>
  <si>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</si>
  <si>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</si>
  <si>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</si>
  <si>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</si>
  <si>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</si>
  <si>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</si>
  <si>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</si>
  <si>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</si>
  <si>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</si>
  <si>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</si>
  <si>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</si>
  <si>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</si>
  <si>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</si>
  <si>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</si>
  <si>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</si>
  <si>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</si>
  <si>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</si>
  <si>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</si>
  <si>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</si>
  <si>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</si>
  <si>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</si>
  <si>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</si>
  <si>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</si>
  <si>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</si>
  <si>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</si>
  <si>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</si>
  <si>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</si>
  <si>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</si>
  <si>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</si>
  <si>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</si>
  <si>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</si>
  <si>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</si>
  <si>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</si>
  <si>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</si>
  <si>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</si>
  <si>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</si>
  <si>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</si>
  <si>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</si>
  <si>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</si>
  <si>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</si>
  <si>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</si>
  <si>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</si>
  <si>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</si>
  <si>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</si>
  <si>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</si>
  <si>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</si>
  <si>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</si>
  <si>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</si>
  <si>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</si>
  <si>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</si>
  <si>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</si>
  <si>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</si>
  <si>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</si>
  <si>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</si>
  <si>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</si>
  <si>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</si>
  <si>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</si>
  <si>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</si>
  <si>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</si>
  <si>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</si>
  <si>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</si>
  <si>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</si>
  <si>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</si>
  <si>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</si>
  <si>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</si>
  <si>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</si>
  <si>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</si>
  <si>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</si>
  <si>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</si>
  <si>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</si>
  <si>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</si>
  <si>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</si>
  <si>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</si>
  <si>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</si>
  <si>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</si>
  <si>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</si>
  <si>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</si>
  <si>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</si>
  <si>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</si>
  <si>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</si>
  <si>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</si>
  <si>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</si>
  <si>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</si>
  <si>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</si>
  <si>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</si>
  <si>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</si>
  <si>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</si>
  <si>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</si>
  <si>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</si>
  <si>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</si>
  <si>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</si>
  <si>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</si>
  <si>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</si>
  <si>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</si>
  <si>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</si>
  <si>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</si>
  <si>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</si>
  <si>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</si>
  <si>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</si>
  <si>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</si>
  <si>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</si>
  <si>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</si>
  <si>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</si>
  <si>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</si>
  <si>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</si>
  <si>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</si>
  <si>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</si>
  <si>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</si>
  <si>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</si>
  <si>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</si>
  <si>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</si>
  <si>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</si>
  <si>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</si>
  <si>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</si>
  <si>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</si>
  <si>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</si>
  <si>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</si>
  <si>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</si>
  <si>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</si>
  <si>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</si>
  <si>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</si>
  <si>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</si>
  <si>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</si>
  <si>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</si>
  <si>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</si>
  <si>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</si>
  <si>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</si>
  <si>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</si>
  <si>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</si>
  <si>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</si>
  <si>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</si>
  <si>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</si>
  <si>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</si>
  <si>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</si>
  <si>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</si>
  <si>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</si>
  <si>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</si>
  <si>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</si>
  <si>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</si>
  <si>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</si>
  <si>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</si>
  <si>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</si>
  <si>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</si>
  <si>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</si>
  <si>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</si>
  <si>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</si>
  <si>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</si>
  <si>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</si>
  <si>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</si>
  <si>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</si>
  <si>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</si>
  <si>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</si>
  <si>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</si>
  <si>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</si>
  <si>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</si>
  <si>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</si>
  <si>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</si>
  <si>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</si>
  <si>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</si>
  <si>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</si>
  <si>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</si>
  <si>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</si>
  <si>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</si>
  <si>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</si>
  <si>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</si>
  <si>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</si>
  <si>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</si>
  <si>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</si>
  <si>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</si>
  <si>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</si>
  <si>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</si>
  <si>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</si>
  <si>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</si>
  <si>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</si>
  <si>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</si>
  <si>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</si>
  <si>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</si>
  <si>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</si>
  <si>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</si>
  <si>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</si>
  <si>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</si>
  <si>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</si>
  <si>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</si>
  <si>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</si>
  <si>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</si>
  <si>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</si>
  <si>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</si>
  <si>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</si>
  <si>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</si>
  <si>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</si>
  <si>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</si>
  <si>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</si>
  <si>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</si>
  <si>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</si>
  <si>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</si>
  <si>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</si>
  <si>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</si>
  <si>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</si>
  <si>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</si>
  <si>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</si>
  <si>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</si>
  <si>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</si>
  <si>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</si>
  <si>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</si>
  <si>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</si>
  <si>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</si>
  <si>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</si>
  <si>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</si>
  <si>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</si>
  <si>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</si>
  <si>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</si>
  <si>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</si>
  <si>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</si>
  <si>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</si>
  <si>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</si>
  <si>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</si>
  <si>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</si>
  <si>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</si>
  <si>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</si>
  <si>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</si>
  <si>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</si>
  <si>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</si>
  <si>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</si>
  <si>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</si>
  <si>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</si>
  <si>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</si>
  <si>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</si>
  <si>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</si>
  <si>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</si>
  <si>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</si>
  <si>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</si>
  <si>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</si>
  <si>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</si>
  <si>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</si>
  <si>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</si>
  <si>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</si>
  <si>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</si>
  <si>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</si>
  <si>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</si>
  <si>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</si>
  <si>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</si>
  <si>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</si>
  <si>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</si>
  <si>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</si>
  <si>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</si>
  <si>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</si>
  <si>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</si>
  <si>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</si>
  <si>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</si>
  <si>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</si>
  <si>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</si>
  <si>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</si>
  <si>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</si>
  <si>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</si>
  <si>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</si>
  <si>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</si>
  <si>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</si>
  <si>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</si>
  <si>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</si>
  <si>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</si>
  <si>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</si>
  <si>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</si>
  <si>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</si>
  <si>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</si>
  <si>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</si>
  <si>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</si>
  <si>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</si>
  <si>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</si>
  <si>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</si>
  <si>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</si>
  <si>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</si>
  <si>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</si>
  <si>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</si>
  <si>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</si>
  <si>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</si>
  <si>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</si>
  <si>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</si>
  <si>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</si>
  <si>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</si>
  <si>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</si>
  <si>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</si>
  <si>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</si>
  <si>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</si>
  <si>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</si>
  <si>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</si>
  <si>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</si>
  <si>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</si>
  <si>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</si>
  <si>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</si>
  <si>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</si>
  <si>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</si>
  <si>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</si>
  <si>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</si>
  <si>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</si>
  <si>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</si>
  <si>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</si>
  <si>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</si>
  <si>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</si>
  <si>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</si>
  <si>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</si>
  <si>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</si>
  <si>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</si>
  <si>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</si>
  <si>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</si>
  <si>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</si>
  <si>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</si>
  <si>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</si>
  <si>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</si>
  <si>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</si>
  <si>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</si>
  <si>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</si>
  <si>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</si>
  <si>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</si>
  <si>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</si>
  <si>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</si>
  <si>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</si>
  <si>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</si>
  <si>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</si>
  <si>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</si>
  <si>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</si>
  <si>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</si>
  <si>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</si>
  <si>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</si>
  <si>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</si>
  <si>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</si>
  <si>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</si>
  <si>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</si>
  <si>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</si>
  <si>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</si>
  <si>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</si>
  <si>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</si>
  <si>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</si>
  <si>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</si>
  <si>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</si>
  <si>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</si>
  <si>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</si>
  <si>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</si>
  <si>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</si>
  <si>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</si>
  <si>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</si>
  <si>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</si>
  <si>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</si>
  <si>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</si>
  <si>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</si>
  <si>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</si>
  <si>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</si>
  <si>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</si>
  <si>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</si>
  <si>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</si>
  <si>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</si>
  <si>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</si>
  <si>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</si>
  <si>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</si>
  <si>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</si>
  <si>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</si>
  <si>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</si>
  <si>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</si>
  <si>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</si>
  <si>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</si>
  <si>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</si>
  <si>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</si>
  <si>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</si>
  <si>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</si>
  <si>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</si>
  <si>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</si>
  <si>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</si>
  <si>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</si>
  <si>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</si>
  <si>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</si>
  <si>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</si>
  <si>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</si>
  <si>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</si>
  <si>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</si>
  <si>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</si>
  <si>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</si>
  <si>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</si>
  <si>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</si>
  <si>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</si>
  <si>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</si>
  <si>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</si>
  <si>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</si>
  <si>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</si>
  <si>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</si>
  <si>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</si>
  <si>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</si>
  <si>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</si>
  <si>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</si>
  <si>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</si>
  <si>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</si>
  <si>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</si>
  <si>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</si>
  <si>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</si>
  <si>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</si>
  <si>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</si>
  <si>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</si>
  <si>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</si>
  <si>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</si>
  <si>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</si>
  <si>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</si>
  <si>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</si>
  <si>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</si>
  <si>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</si>
  <si>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</si>
  <si>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</si>
  <si>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</si>
  <si>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</si>
  <si>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</si>
  <si>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</si>
  <si>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</si>
  <si>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</si>
  <si>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</si>
  <si>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</si>
  <si>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</si>
  <si>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</si>
  <si>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</si>
  <si>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</si>
  <si>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</si>
  <si>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</si>
  <si>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</si>
  <si>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</si>
  <si>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</si>
  <si>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</si>
  <si>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</si>
  <si>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</si>
  <si>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</si>
  <si>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</si>
  <si>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</si>
  <si>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</si>
  <si>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</si>
  <si>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</si>
  <si>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</si>
  <si>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</si>
  <si>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</si>
  <si>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</si>
  <si>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</si>
  <si>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</si>
  <si>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</si>
  <si>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</si>
  <si>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</si>
  <si>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</si>
  <si>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</si>
  <si>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</si>
  <si>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</si>
  <si>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</si>
  <si>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</si>
  <si>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</si>
  <si>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</si>
  <si>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</si>
  <si>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</si>
  <si>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</si>
  <si>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</si>
  <si>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</si>
  <si>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</si>
  <si>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</si>
  <si>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</si>
  <si>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</si>
  <si>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</si>
  <si>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</si>
  <si>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</si>
  <si>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</si>
  <si>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</si>
  <si>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</si>
  <si>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</si>
  <si>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</si>
  <si>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</si>
  <si>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</si>
  <si>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</si>
  <si>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</si>
  <si>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</si>
  <si>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</si>
  <si>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</si>
  <si>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</si>
  <si>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</si>
  <si>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</si>
  <si>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</si>
  <si>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</si>
  <si>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</si>
  <si>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</si>
  <si>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</si>
  <si>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</si>
  <si>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</si>
  <si>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</si>
  <si>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</si>
  <si>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</si>
  <si>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</si>
  <si>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</si>
  <si>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</si>
  <si>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</si>
  <si>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</si>
  <si>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</si>
  <si>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</si>
  <si>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</si>
  <si>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</si>
  <si>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</si>
  <si>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</si>
  <si>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</si>
  <si>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</si>
  <si>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</si>
  <si>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</si>
  <si>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</si>
  <si>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</si>
  <si>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</si>
  <si>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</si>
  <si>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</si>
  <si>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</si>
  <si>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</si>
  <si>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</si>
  <si>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</si>
  <si>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</si>
  <si>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</si>
  <si>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</si>
  <si>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</si>
  <si>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</si>
  <si>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</si>
  <si>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</si>
  <si>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</si>
  <si>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</si>
  <si>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</si>
  <si>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</si>
  <si>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</si>
  <si>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</si>
  <si>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</si>
  <si>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</si>
  <si>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</si>
  <si>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</si>
  <si>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</si>
  <si>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</si>
  <si>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</si>
  <si>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</si>
  <si>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</si>
  <si>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</si>
  <si>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</si>
  <si>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</si>
  <si>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</si>
  <si>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</si>
  <si>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</si>
  <si>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</si>
  <si>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</si>
  <si>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</si>
  <si>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</si>
  <si>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</si>
  <si>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</si>
  <si>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</si>
  <si>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</si>
  <si>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</si>
  <si>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</si>
  <si>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</si>
  <si>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</si>
  <si>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</si>
  <si>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</si>
  <si>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</si>
  <si>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</si>
  <si>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</si>
  <si>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</si>
  <si>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</si>
  <si>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</si>
  <si>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</si>
  <si>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</si>
  <si>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</si>
  <si>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</si>
  <si>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</si>
  <si>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</si>
  <si>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</si>
  <si>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</si>
  <si>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</si>
  <si>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</si>
  <si>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</si>
  <si>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</si>
  <si>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</si>
  <si>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</si>
  <si>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</si>
  <si>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</si>
  <si>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</si>
  <si>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</si>
  <si>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</si>
  <si>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</si>
  <si>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</si>
  <si>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</si>
  <si>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</si>
  <si>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</si>
  <si>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</si>
  <si>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</si>
  <si>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</si>
  <si>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</si>
  <si>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</si>
  <si>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</si>
  <si>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</si>
  <si>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</si>
  <si>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</si>
  <si>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</si>
  <si>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</si>
  <si>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</si>
  <si>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</si>
  <si>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</si>
  <si>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</si>
  <si>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</si>
  <si>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</si>
  <si>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</si>
  <si>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</si>
  <si>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</si>
  <si>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</si>
  <si>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</si>
  <si>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</si>
  <si>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</si>
  <si>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</si>
  <si>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</si>
  <si>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</si>
  <si>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</si>
  <si>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</si>
  <si>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</si>
  <si>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</si>
  <si>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</si>
  <si>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</si>
  <si>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</si>
  <si>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</si>
  <si>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</si>
  <si>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</si>
  <si>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</si>
  <si>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</si>
  <si>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</si>
  <si>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</si>
  <si>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</si>
  <si>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</si>
  <si>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</si>
  <si>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</si>
  <si>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</si>
  <si>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</si>
  <si>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</si>
  <si>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</si>
  <si>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</si>
  <si>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</si>
  <si>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</si>
  <si>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</si>
  <si>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</si>
  <si>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</si>
  <si>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</si>
  <si>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</si>
  <si>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</si>
  <si>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</si>
  <si>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</si>
  <si>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</si>
  <si>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</si>
  <si>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</si>
  <si>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</si>
  <si>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</si>
  <si>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</si>
  <si>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</si>
  <si>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</si>
  <si>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</si>
  <si>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</si>
  <si>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</si>
  <si>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</si>
  <si>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</si>
  <si>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</si>
  <si>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</si>
  <si>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</si>
  <si>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</si>
  <si>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</si>
  <si>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</si>
  <si>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</si>
  <si>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</si>
  <si>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</si>
  <si>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</si>
  <si>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</si>
  <si>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</si>
  <si>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</si>
  <si>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</si>
  <si>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</si>
  <si>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</si>
  <si>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</si>
  <si>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</si>
  <si>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</si>
  <si>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</si>
  <si>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</si>
  <si>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</si>
  <si>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</si>
  <si>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</si>
  <si>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</si>
  <si>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</si>
  <si>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</si>
  <si>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</si>
  <si>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</si>
  <si>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</si>
  <si>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</si>
  <si>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</si>
  <si>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</si>
  <si>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</si>
  <si>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</si>
  <si>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</si>
  <si>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</si>
  <si>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</si>
  <si>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</si>
  <si>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</si>
  <si>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</si>
  <si>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</si>
  <si>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</si>
  <si>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</si>
  <si>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</si>
  <si>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</si>
  <si>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</si>
  <si>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</si>
  <si>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</si>
  <si>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</si>
  <si>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</si>
  <si>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</si>
  <si>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</si>
  <si>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</si>
  <si>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</si>
  <si>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</si>
  <si>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</si>
  <si>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</si>
  <si>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</si>
  <si>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</si>
  <si>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</si>
  <si>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</si>
  <si>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</si>
  <si>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</si>
  <si>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</si>
  <si>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</si>
  <si>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</si>
  <si>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</si>
  <si>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</si>
  <si>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</si>
  <si>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</si>
  <si>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</si>
  <si>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</si>
  <si>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</si>
  <si>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</si>
  <si>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</si>
  <si>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</si>
  <si>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</si>
  <si>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</si>
  <si>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</si>
  <si>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</si>
  <si>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</si>
  <si>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</si>
  <si>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</si>
  <si>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</si>
  <si>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</si>
  <si>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</si>
  <si>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</si>
  <si>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</si>
  <si>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</si>
  <si>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</si>
  <si>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</si>
  <si>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</si>
  <si>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</si>
  <si>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</si>
  <si>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</si>
  <si>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</si>
  <si>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</si>
  <si>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</si>
  <si>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</si>
  <si>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</si>
  <si>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</si>
  <si>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</si>
  <si>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</si>
  <si>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</si>
  <si>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</si>
  <si>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</si>
  <si>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</si>
  <si>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</si>
  <si>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</si>
  <si>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</si>
  <si>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</si>
  <si>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</si>
  <si>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</si>
  <si>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</si>
  <si>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</si>
  <si>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</si>
  <si>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</si>
  <si>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</si>
  <si>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</si>
  <si>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</si>
  <si>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</si>
  <si>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</si>
  <si>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</si>
  <si>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</si>
  <si>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</si>
  <si>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</si>
  <si>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</si>
  <si>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</si>
  <si>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</si>
  <si>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</si>
  <si>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</si>
  <si>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</si>
  <si>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</si>
  <si>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</si>
  <si>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</si>
  <si>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</si>
  <si>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</si>
  <si>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</si>
  <si>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</si>
  <si>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</si>
  <si>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</si>
  <si>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</si>
  <si>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</si>
  <si>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</si>
  <si>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</si>
  <si>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</si>
  <si>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</si>
  <si>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</si>
  <si>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</si>
  <si>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</si>
  <si>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</si>
  <si>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</si>
  <si>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</si>
  <si>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</si>
  <si>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</si>
  <si>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</si>
  <si>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</si>
  <si>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</si>
  <si>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</si>
  <si>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</si>
  <si>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</si>
  <si>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</si>
  <si>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</si>
  <si>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</si>
  <si>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</si>
  <si>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</si>
  <si>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</si>
  <si>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</si>
  <si>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</si>
  <si>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</si>
  <si>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</si>
  <si>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</si>
  <si>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</si>
  <si>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</si>
  <si>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</si>
  <si>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</si>
  <si>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</si>
  <si>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</si>
  <si>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</si>
  <si>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</si>
  <si>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</si>
  <si>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</si>
  <si>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</si>
  <si>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</si>
  <si>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</si>
  <si>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</si>
  <si>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</si>
  <si>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</si>
  <si>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</si>
  <si>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</si>
  <si>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</si>
  <si>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</si>
  <si>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</si>
  <si>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</si>
  <si>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</si>
  <si>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</si>
  <si>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</si>
  <si>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</si>
  <si>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</si>
  <si>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</si>
  <si>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</si>
  <si>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</si>
  <si>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</si>
  <si>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</si>
  <si>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</si>
  <si>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</si>
  <si>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</si>
  <si>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</si>
  <si>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</si>
  <si>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</si>
  <si>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</si>
  <si>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</si>
  <si>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</si>
  <si>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</si>
  <si>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</si>
  <si>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</si>
  <si>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</si>
  <si>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</si>
  <si>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</si>
  <si>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</si>
  <si>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</si>
  <si>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</si>
  <si>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</si>
  <si>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</si>
  <si>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</si>
  <si>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</si>
  <si>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</si>
  <si>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</si>
  <si>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</si>
  <si>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</si>
  <si>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</si>
  <si>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</si>
  <si>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</si>
  <si>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</si>
  <si>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</si>
  <si>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</si>
  <si>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</si>
  <si>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</si>
  <si>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</si>
  <si>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</si>
  <si>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</si>
  <si>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</si>
  <si>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</si>
  <si>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</si>
  <si>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</si>
  <si>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</si>
  <si>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</si>
  <si>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</si>
  <si>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</si>
  <si>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</si>
  <si>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</si>
  <si>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</si>
  <si>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</si>
  <si>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</si>
  <si>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</si>
  <si>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</si>
  <si>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</si>
  <si>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</si>
  <si>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</si>
  <si>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</si>
  <si>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</si>
  <si>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</si>
  <si>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</si>
  <si>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</si>
  <si>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</si>
  <si>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</si>
  <si>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</si>
  <si>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</si>
  <si>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</si>
  <si>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</si>
  <si>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</si>
  <si>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</si>
  <si>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</si>
  <si>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</si>
  <si>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</si>
  <si>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</si>
  <si>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</si>
  <si>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</si>
  <si>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</si>
  <si>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</si>
  <si>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</si>
  <si>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</si>
  <si>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</si>
  <si>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</si>
  <si>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</si>
  <si>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</si>
  <si>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</si>
  <si>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</si>
  <si>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</si>
  <si>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</si>
  <si>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</si>
  <si>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</si>
  <si>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</si>
  <si>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</si>
  <si>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</si>
  <si>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</si>
  <si>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</si>
  <si>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</si>
  <si>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</si>
  <si>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</si>
  <si>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</si>
  <si>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</si>
  <si>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</si>
  <si>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</si>
  <si>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</si>
  <si>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</si>
  <si>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</si>
  <si>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</si>
  <si>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</si>
  <si>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</si>
  <si>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</si>
  <si>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</si>
  <si>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</si>
  <si>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</si>
  <si>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</si>
  <si>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</si>
  <si>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</si>
  <si>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</si>
  <si>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</si>
  <si>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</si>
  <si>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</si>
  <si>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</si>
  <si>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</si>
  <si>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</si>
  <si>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</si>
  <si>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</si>
  <si>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</si>
  <si>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</si>
  <si>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</si>
  <si>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</si>
  <si>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</si>
  <si>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</si>
  <si>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</si>
  <si>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</si>
  <si>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</si>
  <si>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</si>
  <si>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</si>
  <si>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</si>
  <si>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</si>
  <si>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</si>
  <si>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</si>
  <si>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</si>
  <si>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</si>
  <si>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</si>
  <si>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</si>
  <si>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</si>
  <si>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</si>
  <si>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</si>
  <si>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</si>
  <si>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</si>
  <si>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</si>
  <si>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</si>
  <si>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</si>
  <si>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</si>
  <si>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</si>
  <si>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</si>
  <si>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</si>
  <si>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</si>
  <si>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</si>
  <si>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</si>
  <si>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</si>
  <si>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</si>
  <si>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</si>
  <si>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</si>
  <si>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</si>
  <si>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</si>
  <si>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</si>
  <si>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</si>
  <si>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</si>
  <si>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</si>
  <si>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</si>
  <si>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</si>
  <si>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</si>
  <si>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</si>
  <si>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</si>
  <si>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</si>
  <si>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</si>
  <si>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</si>
  <si>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</si>
  <si>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</si>
  <si>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</si>
  <si>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</si>
  <si>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</si>
  <si>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</si>
  <si>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</si>
  <si>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</si>
  <si>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</si>
  <si>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</si>
  <si>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</si>
  <si>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</si>
  <si>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</si>
  <si>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</si>
  <si>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</si>
  <si>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</si>
  <si>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</si>
  <si>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</si>
  <si>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</si>
  <si>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</si>
  <si>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</si>
  <si>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</si>
  <si>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</si>
  <si>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</si>
  <si>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</si>
  <si>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</si>
  <si>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</si>
  <si>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</si>
  <si>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</si>
  <si>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</si>
  <si>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</si>
  <si>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</si>
  <si>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</si>
  <si>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</si>
  <si>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</si>
  <si>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</si>
  <si>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</si>
  <si>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</si>
  <si>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</si>
  <si>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</si>
  <si>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</si>
  <si>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</si>
  <si>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</si>
  <si>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</si>
  <si>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</si>
  <si>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</si>
  <si>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</si>
  <si>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</si>
  <si>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</si>
  <si>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</si>
  <si>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</si>
  <si>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</si>
  <si>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</si>
  <si>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</si>
  <si>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</si>
  <si>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</si>
  <si>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</si>
  <si>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</si>
  <si>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</si>
  <si>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</si>
  <si>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</si>
  <si>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</si>
  <si>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</si>
  <si>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</si>
  <si>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</si>
  <si>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</si>
  <si>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</si>
  <si>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</si>
  <si>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</si>
  <si>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</si>
  <si>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</si>
  <si>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</si>
  <si>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</si>
  <si>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</si>
  <si>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</si>
  <si>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</si>
  <si>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</si>
  <si>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</si>
  <si>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</si>
  <si>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</si>
  <si>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</si>
  <si>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</si>
  <si>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</si>
  <si>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</si>
  <si>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</si>
  <si>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</si>
  <si>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</si>
  <si>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</si>
  <si>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</si>
  <si>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</si>
  <si>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</si>
  <si>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</si>
  <si>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</si>
  <si>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</si>
  <si>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</si>
  <si>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</si>
  <si>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</si>
  <si>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</si>
  <si>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</si>
  <si>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</si>
  <si>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</si>
  <si>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</si>
  <si>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</si>
  <si>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</si>
  <si>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</si>
  <si>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</si>
  <si>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</si>
  <si>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</si>
  <si>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</si>
  <si>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</si>
  <si>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</si>
  <si>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</si>
  <si>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</si>
  <si>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</si>
  <si>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</si>
  <si>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</si>
  <si>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</si>
  <si>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</si>
  <si>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</si>
  <si>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</si>
  <si>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</si>
  <si>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</si>
  <si>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</si>
  <si>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</si>
  <si>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</si>
  <si>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</si>
  <si>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</si>
  <si>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</si>
  <si>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</si>
  <si>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</si>
  <si>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</si>
  <si>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</si>
  <si>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</si>
  <si>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</si>
  <si>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</si>
  <si>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</si>
  <si>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</si>
  <si>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</si>
  <si>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</si>
  <si>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</si>
  <si>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</si>
  <si>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</si>
  <si>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</si>
  <si>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</si>
  <si>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</si>
  <si>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</si>
  <si>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</si>
  <si>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</si>
  <si>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</si>
  <si>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</si>
  <si>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</si>
  <si>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</si>
  <si>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</si>
  <si>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</si>
  <si>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</si>
  <si>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</si>
  <si>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</si>
  <si>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</si>
  <si>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</si>
  <si>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</si>
  <si>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</si>
  <si>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</si>
  <si>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</si>
  <si>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</si>
  <si>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</si>
  <si>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</si>
  <si>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</si>
  <si>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</si>
  <si>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</si>
  <si>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</si>
  <si>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</si>
  <si>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</si>
  <si>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</si>
  <si>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</si>
  <si>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</si>
  <si>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</si>
  <si>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</si>
  <si>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</si>
  <si>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</si>
  <si>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</si>
  <si>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</si>
  <si>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</si>
  <si>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</si>
  <si>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</si>
  <si>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</si>
  <si>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</si>
  <si>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</si>
  <si>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</si>
  <si>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</si>
  <si>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</si>
  <si>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</si>
  <si>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</si>
  <si>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</si>
  <si>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</si>
  <si>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</si>
  <si>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</si>
  <si>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</si>
  <si>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</si>
  <si>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</si>
  <si>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</si>
  <si>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</si>
  <si>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</si>
  <si>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</si>
  <si>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</si>
  <si>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</si>
  <si>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</si>
  <si>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</si>
  <si>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</si>
  <si>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</si>
  <si>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</si>
  <si>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</si>
  <si>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</si>
  <si>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</si>
  <si>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</si>
  <si>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</si>
  <si>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</si>
  <si>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</si>
  <si>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</si>
  <si>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</si>
  <si>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</si>
  <si>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</si>
  <si>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</si>
  <si>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</si>
  <si>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</si>
  <si>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</si>
  <si>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</si>
  <si>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</si>
  <si>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</si>
  <si>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</si>
  <si>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</si>
  <si>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</si>
  <si>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</si>
  <si>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</si>
  <si>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</si>
  <si>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</si>
  <si>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</si>
  <si>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</si>
  <si>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</si>
  <si>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</si>
  <si>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</si>
  <si>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</si>
  <si>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</si>
  <si>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</si>
  <si>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</si>
  <si>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</si>
  <si>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</si>
  <si>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</si>
  <si>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</si>
  <si>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</si>
  <si>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</si>
  <si>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</si>
  <si>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</si>
  <si>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</si>
  <si>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</si>
  <si>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</si>
  <si>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</si>
  <si>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</si>
  <si>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</si>
  <si>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</si>
  <si>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</si>
  <si>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</si>
  <si>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</si>
  <si>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</si>
  <si>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</si>
  <si>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</si>
  <si>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</si>
  <si>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</si>
  <si>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</si>
  <si>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</si>
  <si>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</si>
  <si>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</si>
  <si>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</si>
  <si>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</si>
  <si>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</si>
  <si>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</si>
  <si>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</si>
  <si>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</si>
  <si>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</si>
  <si>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</si>
  <si>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</si>
  <si>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</si>
  <si>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</si>
  <si>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</si>
  <si>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</si>
  <si>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</si>
  <si>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</si>
  <si>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</si>
  <si>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</si>
  <si>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</si>
  <si>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</si>
  <si>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</si>
  <si>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</si>
  <si>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</si>
  <si>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</si>
  <si>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</si>
  <si>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</si>
  <si>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</si>
  <si>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</si>
  <si>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</si>
  <si>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</si>
  <si>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</si>
  <si>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</si>
  <si>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</si>
  <si>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</si>
  <si>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</si>
  <si>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</si>
  <si>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</si>
  <si>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</si>
  <si>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</si>
  <si>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</si>
  <si>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</si>
  <si>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</si>
  <si>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</si>
  <si>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</si>
  <si>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</si>
  <si>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</si>
  <si>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</si>
  <si>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</si>
  <si>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</si>
  <si>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</si>
  <si>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</si>
  <si>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</si>
  <si>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</si>
  <si>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</si>
  <si>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</si>
  <si>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</si>
  <si>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</si>
  <si>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</si>
  <si>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</si>
  <si>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</si>
  <si>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</si>
  <si>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</si>
  <si>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</si>
  <si>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</si>
  <si>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</si>
  <si>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</si>
  <si>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</si>
  <si>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</si>
  <si>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</si>
  <si>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</si>
  <si>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</si>
  <si>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</si>
  <si>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</si>
  <si>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</si>
  <si>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</si>
  <si>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</si>
  <si>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</si>
  <si>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</si>
  <si>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</si>
  <si>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</si>
  <si>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</si>
  <si>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</si>
  <si>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</si>
  <si>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</si>
  <si>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</si>
  <si>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</si>
  <si>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</si>
  <si>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</si>
  <si>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</si>
  <si>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</si>
  <si>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</si>
  <si>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</si>
  <si>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</si>
  <si>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</si>
  <si>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</si>
  <si>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</si>
  <si>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</si>
  <si>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</si>
  <si>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</si>
  <si>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</si>
  <si>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</si>
  <si>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</si>
  <si>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</si>
  <si>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</si>
  <si>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</si>
  <si>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</si>
  <si>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</si>
  <si>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</si>
  <si>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</si>
  <si>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</si>
  <si>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</si>
  <si>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</si>
  <si>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</si>
  <si>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</si>
  <si>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</si>
  <si>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</si>
  <si>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</si>
  <si>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</si>
  <si>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</si>
  <si>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</si>
  <si>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</si>
  <si>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</si>
  <si>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</si>
  <si>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</si>
  <si>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</si>
  <si>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</si>
  <si>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</si>
  <si>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</si>
  <si>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</si>
  <si>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</si>
  <si>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</si>
  <si>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</si>
  <si>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</si>
  <si>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</si>
  <si>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</si>
  <si>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</si>
  <si>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</si>
  <si>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</si>
  <si>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</si>
  <si>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</si>
  <si>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</si>
  <si>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</si>
  <si>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</si>
  <si>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</si>
  <si>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</si>
  <si>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</si>
  <si>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</si>
  <si>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</si>
  <si>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</si>
  <si>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</si>
  <si>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</si>
  <si>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</si>
  <si>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</si>
  <si>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</si>
  <si>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</si>
  <si>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</si>
  <si>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</si>
  <si>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</si>
  <si>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</si>
  <si>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</si>
  <si>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</si>
  <si>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</si>
  <si>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</si>
  <si>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</si>
  <si>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</si>
  <si>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</si>
  <si>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</si>
  <si>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</si>
  <si>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</si>
  <si>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</si>
  <si>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</si>
  <si>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</si>
  <si>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</si>
  <si>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</si>
  <si>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</si>
  <si>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</si>
  <si>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</si>
  <si>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</si>
  <si>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</si>
  <si>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</si>
  <si>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</si>
  <si>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</si>
  <si>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</si>
  <si>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</si>
  <si>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</si>
  <si>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</si>
  <si>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</si>
  <si>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</si>
  <si>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</si>
  <si>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</si>
  <si>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</si>
  <si>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</si>
  <si>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</si>
  <si>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</si>
  <si>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</si>
  <si>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</si>
  <si>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</si>
  <si>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</si>
  <si>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</si>
  <si>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</si>
  <si>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</si>
  <si>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</si>
  <si>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</si>
  <si>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</si>
  <si>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</si>
  <si>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</si>
  <si>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</si>
  <si>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</si>
  <si>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</si>
  <si>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</si>
  <si>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</si>
  <si>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</si>
  <si>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</si>
  <si>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</si>
  <si>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</si>
  <si>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</si>
  <si>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</si>
  <si>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</si>
  <si>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</si>
  <si>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</si>
  <si>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</si>
  <si>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</si>
  <si>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</si>
  <si>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</si>
  <si>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</si>
  <si>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</si>
  <si>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</si>
  <si>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</si>
  <si>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</si>
  <si>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</si>
  <si>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</si>
  <si>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</si>
  <si>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</si>
  <si>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</si>
  <si>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</si>
  <si>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</si>
  <si>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</si>
  <si>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</si>
  <si>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</si>
  <si>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</si>
  <si>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</si>
  <si>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</si>
  <si>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</si>
  <si>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</si>
  <si>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</si>
  <si>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</si>
  <si>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</si>
  <si>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</si>
  <si>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</si>
  <si>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</si>
  <si>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</si>
  <si>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</si>
  <si>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</si>
  <si>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</si>
  <si>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</si>
  <si>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</si>
  <si>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</si>
  <si>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</si>
  <si>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</si>
  <si>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</si>
  <si>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</si>
  <si>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</si>
  <si>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</si>
  <si>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</si>
  <si>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</si>
  <si>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</si>
  <si>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</si>
  <si>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</si>
  <si>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</si>
  <si>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</si>
  <si>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</si>
  <si>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</si>
  <si>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</si>
  <si>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</si>
  <si>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</si>
  <si>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</si>
  <si>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</si>
  <si>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</si>
  <si>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</si>
  <si>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</si>
  <si>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</si>
  <si>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</si>
  <si>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</si>
  <si>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</si>
  <si>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</si>
  <si>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</si>
  <si>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</si>
  <si>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</si>
  <si>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</si>
  <si>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</si>
  <si>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</si>
  <si>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</si>
  <si>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</si>
  <si>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</si>
  <si>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</si>
  <si>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</si>
  <si>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</si>
  <si>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</si>
  <si>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</si>
  <si>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</si>
  <si>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</si>
  <si>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</si>
  <si>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</si>
  <si>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</si>
  <si>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</si>
  <si>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</si>
  <si>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</si>
  <si>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</si>
  <si>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</si>
  <si>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</si>
  <si>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</si>
  <si>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</si>
  <si>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</si>
  <si>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</si>
  <si>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</si>
  <si>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</si>
  <si>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</si>
  <si>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</si>
  <si>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</si>
  <si>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</si>
  <si>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</si>
  <si>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</si>
  <si>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</si>
  <si>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</si>
  <si>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</si>
  <si>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</si>
  <si>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</si>
  <si>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</si>
  <si>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</si>
  <si>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</si>
  <si>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</si>
  <si>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</si>
  <si>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</si>
  <si>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</si>
  <si>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</si>
  <si>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</si>
  <si>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</si>
  <si>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</si>
  <si>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</si>
  <si>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</si>
  <si>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</si>
  <si>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</si>
  <si>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</si>
  <si>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</si>
  <si>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</si>
  <si>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</si>
  <si>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</si>
  <si>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</si>
  <si>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</si>
  <si>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</si>
  <si>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</si>
  <si>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</si>
  <si>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</si>
  <si>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</si>
  <si>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</si>
  <si>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</si>
  <si>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</si>
  <si>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</si>
  <si>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</si>
  <si>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</si>
  <si>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</si>
  <si>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</si>
  <si>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</si>
  <si>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</si>
  <si>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</si>
  <si>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</si>
  <si>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</si>
  <si>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</si>
  <si>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</si>
  <si>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</si>
  <si>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</si>
  <si>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</si>
  <si>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</si>
  <si>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</si>
  <si>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</si>
  <si>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</si>
  <si>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</si>
  <si>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</si>
  <si>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</si>
  <si>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</si>
  <si>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</si>
  <si>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</si>
  <si>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</si>
  <si>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</si>
  <si>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</si>
  <si>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</si>
  <si>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</si>
  <si>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</si>
  <si>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</si>
  <si>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</si>
  <si>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</si>
  <si>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</si>
  <si>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</si>
  <si>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</si>
  <si>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</si>
  <si>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</si>
  <si>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</si>
  <si>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</si>
  <si>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</si>
  <si>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</si>
  <si>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</si>
  <si>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</si>
  <si>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</si>
  <si>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</si>
  <si>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</si>
  <si>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</si>
  <si>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</si>
  <si>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</si>
  <si>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</si>
  <si>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</si>
  <si>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</si>
  <si>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</si>
  <si>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</si>
  <si>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</si>
  <si>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</si>
  <si>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</si>
  <si>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</si>
  <si>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</si>
  <si>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</si>
  <si>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</si>
  <si>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</si>
  <si>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</si>
  <si>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</si>
  <si>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</si>
  <si>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</si>
  <si>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</si>
  <si>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</si>
  <si>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</si>
  <si>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</si>
  <si>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</si>
  <si>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</si>
  <si>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</si>
  <si>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</si>
  <si>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</si>
  <si>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</si>
  <si>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</si>
  <si>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</si>
  <si>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</si>
  <si>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</si>
  <si>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</si>
  <si>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</si>
  <si>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</si>
  <si>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</si>
  <si>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</si>
  <si>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</si>
  <si>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</si>
  <si>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</si>
  <si>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</si>
  <si>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</si>
  <si>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</si>
  <si>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</si>
  <si>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</si>
  <si>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</si>
  <si>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</si>
  <si>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</si>
  <si>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</si>
  <si>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</si>
  <si>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</si>
  <si>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</si>
  <si>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</si>
  <si>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</si>
  <si>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</si>
  <si>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</si>
  <si>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</si>
  <si>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</si>
  <si>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</si>
  <si>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</si>
  <si>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</si>
  <si>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</si>
  <si>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</si>
  <si>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</si>
  <si>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</si>
  <si>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</si>
  <si>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</si>
  <si>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</si>
  <si>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</si>
  <si>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</si>
  <si>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</si>
  <si>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</si>
  <si>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</si>
  <si>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</si>
  <si>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</si>
  <si>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</si>
  <si>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</si>
  <si>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</si>
  <si>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</si>
  <si>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</si>
  <si>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</si>
  <si>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</si>
  <si>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</si>
  <si>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</si>
  <si>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</si>
  <si>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</si>
  <si>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</si>
  <si>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</si>
  <si>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</si>
  <si>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</si>
  <si>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</si>
  <si>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</si>
  <si>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</si>
  <si>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</si>
  <si>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</si>
  <si>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</si>
  <si>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</si>
  <si>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</si>
  <si>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</si>
  <si>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</si>
  <si>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</si>
  <si>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</si>
  <si>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</si>
  <si>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</si>
  <si>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</si>
  <si>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</si>
  <si>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</si>
  <si>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</si>
  <si>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</si>
  <si>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</si>
  <si>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</si>
  <si>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</si>
  <si>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</si>
  <si>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</si>
  <si>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</si>
  <si>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</si>
  <si>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</si>
  <si>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</si>
  <si>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</si>
  <si>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</si>
  <si>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</si>
  <si>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</si>
  <si>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</si>
  <si>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</si>
  <si>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</si>
  <si>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</si>
  <si>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</si>
  <si>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</si>
  <si>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</si>
  <si>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</si>
  <si>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</si>
  <si>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</si>
  <si>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</si>
  <si>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</si>
  <si>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</si>
  <si>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</si>
  <si>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</si>
  <si>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</si>
  <si>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</si>
  <si>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</si>
  <si>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</si>
  <si>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</si>
  <si>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</si>
  <si>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</si>
  <si>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</si>
  <si>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</si>
  <si>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</si>
  <si>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</si>
  <si>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</si>
  <si>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</si>
  <si>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</si>
  <si>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</si>
  <si>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</si>
  <si>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</si>
  <si>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</si>
  <si>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</si>
  <si>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</si>
  <si>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</si>
  <si>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</si>
  <si>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</si>
  <si>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</si>
  <si>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</si>
  <si>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</si>
  <si>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</si>
  <si>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</si>
  <si>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</si>
  <si>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</si>
  <si>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</si>
  <si>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</si>
  <si>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</si>
  <si>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</si>
  <si>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</si>
  <si>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</si>
  <si>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</si>
  <si>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</si>
  <si>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</si>
  <si>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</si>
  <si>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</si>
  <si>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</si>
  <si>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</si>
  <si>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</si>
  <si>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</si>
  <si>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</si>
  <si>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</si>
  <si>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</si>
  <si>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</si>
  <si>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</si>
  <si>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</si>
  <si>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</si>
  <si>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</si>
  <si>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</si>
  <si>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</si>
  <si>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</si>
  <si>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</si>
  <si>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</si>
  <si>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</si>
  <si>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</si>
  <si>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</si>
  <si>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</si>
  <si>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</si>
  <si>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</si>
  <si>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</si>
  <si>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</si>
  <si>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</si>
  <si>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</si>
  <si>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</si>
  <si>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</si>
  <si>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</si>
  <si>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</si>
  <si>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</si>
  <si>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</si>
  <si>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</si>
  <si>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</si>
  <si>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</si>
  <si>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</si>
  <si>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</si>
  <si>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</si>
  <si>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</si>
  <si>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</si>
  <si>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</si>
  <si>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</si>
  <si>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</si>
  <si>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</si>
  <si>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</si>
  <si>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</si>
  <si>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</si>
  <si>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</si>
  <si>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</si>
  <si>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</si>
  <si>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</si>
  <si>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</si>
  <si>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</si>
  <si>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</si>
  <si>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</si>
  <si>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</si>
  <si>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</si>
  <si>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</si>
  <si>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</si>
  <si>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</si>
  <si>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</si>
  <si>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</si>
  <si>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</si>
  <si>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</si>
  <si>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</si>
  <si>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</si>
  <si>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</si>
  <si>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</si>
  <si>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</si>
  <si>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</si>
  <si>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</si>
  <si>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</si>
  <si>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</si>
  <si>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</si>
  <si>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</si>
  <si>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</si>
  <si>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</si>
  <si>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</si>
  <si>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</si>
  <si>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</si>
  <si>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</si>
  <si>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</si>
  <si>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</si>
  <si>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</si>
  <si>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</si>
  <si>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</si>
  <si>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</si>
  <si>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</si>
  <si>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</si>
  <si>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</si>
  <si>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</si>
  <si>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</si>
  <si>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</si>
  <si>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</si>
  <si>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</si>
  <si>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</si>
  <si>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</si>
  <si>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</si>
  <si>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</si>
  <si>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</si>
  <si>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</si>
  <si>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</si>
  <si>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</si>
  <si>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</si>
  <si>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</si>
  <si>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</si>
  <si>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</si>
  <si>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</si>
  <si>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</si>
  <si>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</si>
  <si>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</si>
  <si>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</si>
  <si>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</si>
  <si>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</si>
  <si>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</si>
  <si>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</si>
  <si>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</si>
  <si>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</si>
  <si>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</si>
  <si>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</si>
  <si>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</si>
  <si>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</si>
  <si>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</si>
  <si>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</si>
  <si>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</si>
  <si>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</si>
  <si>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</si>
  <si>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</si>
  <si>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</si>
  <si>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</si>
  <si>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</si>
  <si>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</si>
  <si>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</si>
  <si>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</si>
  <si>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</si>
  <si>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</si>
  <si>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</si>
  <si>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</si>
  <si>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</si>
  <si>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</si>
  <si>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</si>
  <si>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</si>
  <si>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</si>
  <si>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</si>
  <si>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</si>
  <si>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</si>
  <si>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</si>
  <si>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</si>
  <si>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</si>
  <si>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</si>
  <si>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</si>
  <si>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</si>
  <si>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</si>
  <si>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</si>
  <si>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</si>
  <si>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</si>
  <si>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</si>
  <si>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</si>
  <si>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</si>
  <si>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</si>
  <si>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</si>
  <si>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</si>
  <si>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</si>
  <si>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</si>
  <si>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</si>
  <si>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</si>
  <si>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</si>
  <si>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</si>
  <si>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</si>
  <si>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</si>
  <si>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</si>
  <si>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</si>
  <si>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</si>
  <si>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</si>
  <si>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</si>
  <si>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</si>
  <si>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</si>
  <si>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</si>
  <si>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</si>
  <si>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</si>
  <si>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</si>
  <si>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</si>
  <si>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</si>
  <si>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</si>
  <si>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</si>
  <si>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</si>
  <si>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</si>
  <si>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</si>
  <si>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</si>
  <si>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</si>
  <si>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</si>
  <si>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</si>
  <si>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</si>
  <si>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</si>
  <si>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</si>
  <si>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</si>
  <si>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</si>
  <si>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</si>
  <si>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</si>
  <si>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</si>
  <si>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</si>
  <si>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</si>
  <si>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</si>
  <si>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</si>
  <si>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</si>
  <si>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</si>
  <si>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</si>
  <si>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</si>
  <si>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</si>
  <si>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</si>
  <si>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</si>
  <si>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</si>
  <si>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</si>
  <si>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</si>
  <si>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</si>
  <si>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</si>
  <si>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</si>
  <si>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</si>
  <si>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</si>
  <si>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</si>
  <si>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</si>
  <si>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</si>
  <si>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</si>
  <si>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</si>
  <si>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</si>
  <si>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</si>
  <si>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</si>
  <si>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</si>
  <si>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</si>
  <si>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</si>
  <si>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</si>
  <si>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</si>
  <si>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</si>
  <si>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</si>
  <si>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</si>
  <si>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</si>
  <si>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</si>
  <si>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</si>
  <si>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</si>
  <si>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</si>
  <si>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</si>
  <si>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</si>
  <si>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</si>
  <si>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</si>
  <si>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</si>
  <si>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</si>
  <si>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</si>
  <si>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</si>
  <si>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</si>
  <si>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</si>
  <si>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</si>
  <si>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</si>
  <si>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</si>
  <si>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</si>
  <si>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</si>
  <si>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</si>
  <si>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</si>
  <si>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</si>
  <si>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</si>
  <si>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</si>
  <si>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</si>
  <si>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</si>
  <si>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</si>
  <si>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</si>
  <si>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</si>
  <si>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</si>
  <si>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</si>
  <si>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</si>
  <si>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</si>
  <si>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</si>
  <si>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</si>
  <si>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</si>
  <si>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</si>
  <si>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</si>
  <si>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</si>
  <si>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</si>
  <si>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</si>
  <si>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</si>
  <si>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</si>
  <si>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</si>
  <si>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</si>
  <si>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</si>
  <si>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</si>
  <si>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</si>
  <si>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</si>
  <si>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</si>
  <si>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</si>
  <si>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</si>
  <si>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</si>
  <si>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</si>
  <si>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</si>
  <si>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</si>
  <si>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</si>
  <si>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</si>
  <si>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</si>
  <si>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</si>
  <si>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</si>
  <si>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</si>
  <si>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</si>
  <si>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</si>
  <si>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</si>
  <si>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</si>
  <si>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</si>
  <si>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</si>
  <si>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</si>
  <si>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</si>
  <si>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</si>
  <si>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</si>
  <si>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</si>
  <si>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</si>
  <si>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</si>
  <si>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</si>
  <si>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</si>
  <si>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</si>
  <si>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</si>
  <si>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</si>
  <si>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</si>
  <si>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</si>
  <si>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</si>
  <si>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</si>
  <si>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</si>
  <si>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</si>
  <si>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</si>
  <si>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</si>
  <si>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</si>
  <si>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</si>
  <si>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</si>
  <si>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</si>
  <si>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</si>
  <si>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</si>
  <si>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</si>
  <si>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</si>
  <si>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</si>
  <si>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</si>
  <si>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</si>
  <si>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</si>
  <si>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</si>
  <si>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</si>
  <si>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</si>
  <si>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</si>
  <si>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</si>
  <si>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</si>
  <si>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</si>
  <si>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</si>
  <si>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</si>
  <si>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</si>
  <si>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</si>
  <si>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</si>
  <si>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</si>
  <si>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</si>
  <si>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</si>
  <si>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</si>
  <si>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</si>
  <si>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</si>
  <si>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</si>
  <si>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</si>
  <si>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</si>
  <si>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</si>
  <si>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</si>
  <si>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</si>
  <si>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</si>
  <si>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</si>
  <si>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</si>
  <si>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</si>
  <si>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</si>
  <si>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</si>
  <si>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</si>
  <si>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</si>
  <si>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</si>
  <si>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</si>
  <si>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</si>
  <si>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</si>
  <si>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</si>
  <si>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</si>
  <si>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</si>
  <si>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</si>
  <si>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</si>
  <si>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</si>
  <si>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</si>
  <si>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</si>
  <si>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</si>
  <si>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</si>
  <si>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</si>
  <si>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</si>
  <si>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</si>
  <si>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</si>
  <si>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</si>
  <si>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</si>
  <si>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</si>
  <si>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</si>
  <si>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</si>
  <si>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</si>
  <si>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</si>
  <si>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</si>
  <si>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</si>
  <si>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</si>
  <si>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</si>
  <si>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</si>
  <si>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</si>
  <si>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</si>
  <si>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</si>
  <si>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</si>
  <si>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</si>
  <si>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</si>
  <si>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</si>
  <si>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</si>
  <si>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</si>
  <si>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</si>
  <si>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</si>
  <si>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</si>
  <si>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</si>
  <si>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</si>
  <si>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</si>
  <si>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</si>
  <si>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</si>
  <si>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</si>
  <si>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</si>
  <si>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</si>
  <si>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</si>
  <si>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</si>
  <si>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</si>
  <si>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</si>
  <si>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</si>
  <si>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</si>
  <si>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</si>
  <si>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</si>
  <si>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</si>
  <si>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</si>
  <si>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</si>
  <si>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</si>
  <si>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</si>
  <si>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</si>
  <si>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</si>
  <si>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</si>
  <si>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</si>
  <si>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</si>
  <si>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</si>
  <si>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</si>
  <si>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</si>
  <si>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</si>
  <si>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</si>
  <si>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</si>
  <si>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</si>
  <si>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</si>
  <si>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</si>
  <si>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</si>
  <si>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</si>
  <si>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</si>
  <si>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</si>
  <si>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</si>
  <si>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</si>
  <si>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</si>
  <si>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</si>
  <si>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</si>
  <si>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</si>
  <si>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</si>
  <si>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</si>
  <si>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</si>
  <si>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</si>
  <si>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</si>
  <si>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</si>
  <si>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</si>
  <si>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</si>
  <si>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</si>
  <si>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</si>
  <si>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</si>
  <si>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</si>
  <si>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</si>
  <si>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</si>
  <si>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</si>
  <si>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</si>
  <si>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</si>
  <si>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</si>
  <si>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</si>
  <si>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</si>
  <si>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</si>
  <si>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</si>
  <si>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</si>
  <si>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</si>
  <si>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</si>
  <si>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</si>
  <si>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</si>
  <si>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</si>
  <si>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</si>
  <si>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</si>
  <si>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</si>
  <si>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</si>
  <si>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</si>
  <si>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</si>
  <si>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</si>
  <si>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</si>
  <si>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</si>
  <si>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</si>
  <si>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</si>
  <si>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</si>
  <si>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</si>
  <si>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</si>
  <si>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</si>
  <si>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</si>
  <si>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</si>
  <si>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</si>
  <si>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</si>
  <si>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</si>
  <si>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</si>
  <si>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</si>
  <si>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</si>
  <si>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</si>
  <si>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</si>
  <si>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</si>
  <si>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</si>
  <si>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</si>
  <si>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</si>
  <si>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</si>
  <si>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</si>
  <si>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</si>
  <si>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</si>
  <si>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</si>
  <si>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</si>
  <si>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</si>
  <si>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</si>
  <si>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</si>
  <si>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</si>
  <si>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</si>
  <si>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</si>
  <si>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</si>
  <si>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</si>
  <si>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</si>
  <si>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</si>
  <si>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</si>
  <si>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</si>
  <si>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</si>
  <si>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</si>
  <si>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</si>
  <si>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</si>
  <si>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</si>
  <si>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</si>
  <si>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</si>
  <si>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</si>
  <si>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</si>
  <si>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</si>
  <si>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</si>
  <si>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</si>
  <si>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</si>
  <si>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</si>
  <si>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</si>
  <si>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</si>
  <si>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</si>
  <si>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</si>
  <si>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</si>
  <si>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</si>
  <si>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</si>
  <si>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</si>
  <si>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</si>
  <si>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</si>
  <si>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</si>
  <si>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</si>
  <si>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</si>
  <si>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</si>
  <si>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</si>
  <si>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</si>
  <si>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</si>
  <si>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</si>
  <si>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</si>
  <si>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</si>
  <si>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</si>
  <si>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</si>
  <si>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</si>
  <si>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</si>
  <si>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</si>
  <si>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</si>
  <si>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</si>
  <si>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</si>
  <si>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</si>
  <si>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</si>
  <si>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</si>
  <si>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</si>
  <si>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</si>
  <si>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</si>
  <si>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</si>
  <si>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</si>
  <si>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</si>
  <si>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</si>
  <si>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</si>
  <si>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</si>
  <si>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</si>
  <si>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</si>
  <si>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</si>
  <si>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</si>
  <si>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</si>
  <si>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</si>
  <si>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</si>
  <si>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</si>
  <si>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</si>
  <si>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</si>
  <si>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</si>
  <si>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</si>
  <si>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</si>
  <si>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</si>
  <si>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</si>
  <si>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</si>
  <si>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</si>
  <si>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</si>
  <si>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</si>
  <si>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</si>
  <si>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</si>
  <si>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</si>
  <si>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</si>
  <si>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</si>
  <si>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</si>
  <si>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</si>
  <si>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</si>
  <si>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</si>
  <si>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</si>
  <si>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</si>
  <si>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</si>
  <si>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</si>
  <si>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</si>
  <si>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</si>
  <si>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</si>
  <si>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</si>
  <si>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</si>
  <si>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</si>
  <si>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</si>
  <si>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</si>
  <si>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</si>
  <si>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</si>
  <si>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</si>
  <si>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</si>
  <si>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</si>
  <si>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</si>
  <si>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</si>
  <si>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</si>
  <si>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</si>
  <si>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</si>
  <si>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</si>
  <si>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</si>
  <si>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</si>
  <si>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</si>
  <si>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</si>
  <si>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</si>
  <si>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</si>
  <si>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</si>
  <si>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</si>
  <si>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</si>
  <si>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</si>
  <si>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</si>
  <si>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</si>
  <si>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</si>
  <si>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</si>
  <si>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</si>
  <si>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</si>
  <si>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</si>
  <si>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</si>
  <si>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</si>
  <si>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</si>
  <si>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</si>
  <si>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</si>
  <si>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</si>
  <si>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</si>
  <si>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</si>
  <si>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</si>
  <si>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</si>
  <si>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</si>
  <si>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</si>
  <si>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</si>
  <si>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</si>
  <si>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</si>
  <si>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</si>
  <si>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</si>
  <si>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</si>
  <si>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</si>
  <si>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</si>
  <si>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</si>
  <si>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</si>
  <si>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</si>
  <si>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</si>
  <si>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</si>
  <si>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</si>
  <si>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</si>
  <si>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</si>
  <si>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</si>
  <si>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</si>
  <si>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</si>
  <si>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</si>
  <si>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</si>
  <si>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</si>
  <si>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</si>
  <si>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</si>
  <si>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</si>
  <si>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</si>
  <si>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</si>
  <si>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</si>
  <si>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</si>
  <si>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</si>
  <si>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</si>
  <si>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</si>
  <si>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</si>
  <si>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</si>
  <si>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</si>
  <si>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</si>
  <si>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</si>
  <si>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</si>
  <si>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</si>
  <si>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</si>
  <si>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</si>
  <si>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</si>
  <si>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</si>
  <si>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</si>
  <si>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</si>
  <si>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</si>
  <si>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</si>
  <si>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</si>
  <si>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</si>
  <si>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</si>
  <si>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</si>
  <si>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</si>
  <si>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</si>
  <si>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</si>
  <si>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</si>
  <si>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</si>
  <si>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</si>
  <si>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</si>
  <si>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</si>
  <si>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</si>
  <si>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</si>
  <si>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</si>
  <si>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</si>
  <si>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</si>
  <si>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</si>
  <si>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</si>
  <si>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</si>
  <si>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</si>
  <si>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</si>
  <si>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</si>
  <si>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</si>
  <si>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</si>
  <si>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</si>
  <si>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</si>
  <si>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</si>
  <si>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</si>
  <si>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</si>
  <si>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</si>
  <si>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</si>
  <si>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</si>
  <si>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</si>
  <si>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</si>
  <si>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</si>
  <si>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</si>
  <si>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</si>
  <si>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</si>
  <si>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</si>
  <si>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</si>
  <si>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</si>
  <si>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</si>
  <si>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</si>
  <si>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</si>
  <si>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</si>
  <si>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</si>
  <si>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</si>
  <si>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</si>
  <si>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</si>
  <si>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</si>
  <si>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</si>
  <si>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</si>
  <si>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</si>
  <si>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</si>
  <si>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</si>
  <si>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</si>
  <si>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</si>
  <si>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</si>
  <si>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</si>
  <si>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</si>
  <si>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</si>
  <si>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</si>
  <si>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</si>
  <si>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</si>
  <si>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</si>
  <si>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</si>
  <si>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</si>
  <si>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</si>
  <si>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</si>
  <si>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</si>
  <si>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</si>
  <si>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</si>
  <si>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</si>
  <si>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</si>
  <si>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</si>
  <si>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</si>
  <si>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</si>
  <si>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</si>
  <si>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</si>
  <si>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</si>
  <si>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</si>
  <si>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</si>
  <si>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</si>
  <si>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</si>
  <si>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</si>
  <si>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</si>
  <si>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</si>
  <si>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</si>
  <si>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</si>
  <si>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</si>
  <si>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</si>
  <si>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</si>
  <si>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</si>
  <si>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</si>
  <si>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</si>
  <si>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</si>
  <si>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</si>
  <si>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</si>
  <si>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</si>
  <si>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</si>
  <si>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</si>
  <si>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</si>
  <si>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</si>
  <si>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</si>
  <si>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</si>
  <si>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</si>
  <si>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</si>
  <si>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</si>
  <si>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</si>
  <si>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</si>
  <si>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</si>
  <si>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</si>
  <si>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</si>
  <si>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</si>
  <si>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</si>
  <si>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</si>
  <si>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</si>
  <si>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</si>
  <si>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</si>
  <si>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</si>
  <si>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</si>
  <si>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</si>
  <si>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</si>
  <si>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</si>
  <si>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</si>
  <si>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</si>
  <si>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</si>
  <si>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</si>
  <si>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</si>
  <si>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</si>
  <si>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</si>
  <si>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</si>
  <si>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</si>
  <si>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</si>
  <si>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</si>
  <si>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</si>
  <si>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</si>
  <si>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</si>
  <si>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</si>
  <si>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</si>
  <si>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</si>
  <si>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</si>
  <si>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</si>
  <si>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</si>
  <si>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</si>
  <si>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</si>
  <si>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</si>
  <si>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</si>
  <si>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</si>
  <si>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</si>
  <si>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</si>
  <si>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</si>
  <si>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</si>
  <si>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</si>
  <si>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</si>
  <si>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</si>
  <si>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</si>
  <si>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</si>
  <si>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</si>
  <si>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</si>
  <si>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</si>
  <si>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</si>
  <si>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</si>
  <si>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</si>
  <si>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</si>
  <si>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</si>
  <si>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</si>
  <si>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</si>
  <si>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</si>
  <si>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</si>
  <si>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</si>
  <si>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</si>
  <si>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</si>
  <si>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</si>
  <si>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</si>
  <si>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</si>
  <si>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</si>
  <si>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</si>
  <si>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</si>
  <si>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</si>
  <si>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</si>
  <si>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</si>
  <si>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</si>
  <si>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</si>
  <si>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</si>
  <si>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</si>
  <si>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</si>
  <si>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</si>
  <si>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</si>
  <si>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</si>
  <si>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</si>
  <si>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</si>
  <si>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</si>
  <si>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</si>
  <si>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</si>
  <si>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</si>
  <si>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</si>
  <si>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</si>
  <si>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</si>
  <si>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</si>
  <si>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</si>
  <si>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</si>
  <si>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</si>
  <si>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</si>
  <si>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</si>
  <si>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</si>
  <si>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</si>
  <si>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</si>
  <si>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</si>
  <si>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</si>
  <si>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</si>
  <si>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</si>
  <si>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</si>
  <si>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</si>
  <si>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</si>
  <si>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</si>
  <si>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</si>
  <si>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</si>
  <si>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</si>
  <si>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</si>
  <si>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</si>
  <si>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</si>
  <si>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</si>
  <si>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</si>
  <si>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</si>
  <si>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</si>
  <si>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</si>
  <si>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</si>
  <si>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</si>
  <si>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</si>
  <si>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</si>
  <si>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</si>
  <si>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</si>
  <si>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</si>
  <si>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</si>
  <si>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</si>
  <si>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</si>
  <si>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</si>
  <si>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</si>
  <si>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</si>
  <si>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</si>
  <si>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</si>
  <si>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</si>
  <si>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</si>
  <si>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</si>
  <si>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</si>
  <si>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</si>
  <si>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</si>
  <si>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</si>
  <si>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</si>
  <si>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</si>
  <si>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</si>
  <si>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</si>
  <si>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</si>
  <si>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</si>
  <si>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</si>
  <si>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</si>
  <si>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</si>
  <si>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</si>
  <si>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</si>
  <si>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</si>
  <si>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</si>
  <si>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</si>
  <si>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</si>
  <si>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</si>
  <si>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</si>
  <si>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</si>
  <si>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</si>
  <si>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</si>
  <si>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</si>
  <si>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</si>
  <si>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</si>
  <si>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</si>
  <si>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</si>
  <si>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</si>
  <si>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</si>
  <si>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</si>
  <si>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</si>
  <si>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</si>
  <si>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</si>
  <si>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</si>
  <si>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</si>
  <si>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</si>
  <si>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</si>
  <si>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</si>
  <si>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</si>
  <si>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</si>
  <si>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</si>
  <si>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</si>
  <si>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</si>
  <si>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</si>
  <si>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</si>
  <si>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</si>
  <si>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</si>
  <si>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</si>
  <si>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</si>
  <si>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</si>
  <si>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</si>
  <si>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</si>
  <si>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</si>
  <si>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</si>
  <si>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</si>
  <si>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</si>
  <si>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</si>
  <si>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</si>
  <si>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</si>
  <si>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</si>
  <si>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</si>
  <si>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</si>
  <si>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</si>
  <si>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</si>
  <si>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</si>
  <si>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</si>
  <si>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</si>
  <si>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</si>
  <si>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</si>
  <si>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</si>
  <si>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</si>
  <si>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</si>
  <si>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</si>
  <si>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</si>
  <si>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</si>
  <si>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</si>
  <si>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</si>
  <si>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</si>
  <si>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</si>
  <si>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</si>
  <si>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</si>
  <si>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</si>
  <si>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</si>
  <si>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</si>
  <si>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</si>
  <si>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</si>
  <si>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</si>
  <si>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</si>
  <si>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</si>
  <si>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</si>
  <si>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</si>
  <si>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</si>
  <si>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</si>
  <si>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</si>
  <si>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</si>
  <si>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</si>
  <si>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</si>
  <si>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</si>
  <si>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</si>
  <si>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</si>
  <si>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</si>
  <si>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</si>
  <si>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</si>
  <si>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</si>
  <si>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</si>
  <si>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</si>
  <si>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</si>
  <si>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</si>
  <si>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</si>
  <si>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</si>
  <si>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</si>
  <si>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</si>
  <si>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</si>
  <si>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</si>
  <si>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</si>
  <si>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</si>
  <si>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</si>
  <si>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</si>
  <si>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</si>
  <si>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</si>
  <si>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</si>
  <si>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</si>
  <si>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</si>
  <si>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</si>
  <si>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</si>
  <si>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</si>
  <si>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</si>
  <si>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</si>
  <si>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</si>
  <si>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</si>
  <si>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</si>
  <si>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</si>
  <si>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</si>
  <si>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</si>
  <si>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</si>
  <si>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</si>
  <si>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</si>
  <si>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</si>
  <si>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</si>
  <si>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</si>
  <si>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</si>
  <si>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</si>
  <si>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</si>
  <si>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</si>
  <si>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</si>
  <si>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</si>
  <si>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</si>
  <si>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</si>
  <si>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</si>
  <si>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</si>
  <si>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</si>
  <si>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</si>
  <si>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</si>
  <si>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</si>
  <si>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</si>
  <si>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</si>
  <si>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</si>
  <si>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</si>
  <si>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</si>
  <si>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</si>
  <si>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</si>
  <si>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</si>
  <si>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</si>
  <si>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</si>
  <si>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</si>
  <si>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</si>
  <si>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</si>
  <si>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</si>
  <si>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</si>
  <si>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</si>
  <si>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</si>
  <si>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</si>
  <si>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</si>
  <si>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</si>
  <si>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</si>
  <si>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</si>
  <si>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</si>
  <si>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</si>
  <si>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</si>
  <si>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</si>
  <si>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</si>
  <si>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</si>
  <si>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</si>
  <si>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</si>
  <si>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</si>
  <si>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</si>
  <si>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</si>
  <si>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</si>
  <si>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</si>
  <si>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</si>
  <si>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</si>
  <si>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</si>
  <si>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</si>
  <si>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</si>
  <si>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</si>
  <si>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</si>
  <si>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</si>
  <si>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</si>
  <si>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</si>
  <si>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</si>
  <si>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</si>
  <si>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</si>
  <si>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</si>
  <si>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</si>
  <si>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</si>
  <si>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</si>
  <si>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</si>
  <si>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</si>
  <si>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</si>
  <si>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</si>
  <si>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</si>
  <si>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</si>
  <si>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</si>
  <si>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</si>
  <si>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</si>
  <si>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</si>
  <si>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</si>
  <si>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</si>
  <si>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</si>
  <si>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</si>
  <si>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</si>
  <si>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</si>
  <si>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</si>
  <si>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</si>
  <si>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</si>
  <si>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</si>
  <si>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</si>
  <si>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</si>
  <si>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</si>
  <si>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</si>
  <si>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</si>
  <si>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</si>
  <si>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</si>
  <si>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</si>
  <si>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</si>
  <si>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</si>
  <si>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</si>
  <si>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</si>
  <si>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</si>
  <si>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</si>
  <si>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</si>
  <si>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</si>
  <si>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</si>
  <si>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</si>
  <si>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</si>
  <si>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</si>
  <si>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</si>
  <si>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</si>
  <si>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</si>
  <si>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</si>
  <si>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</si>
  <si>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</si>
  <si>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</si>
  <si>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</si>
  <si>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</si>
  <si>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</si>
  <si>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</si>
  <si>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</si>
  <si>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</si>
  <si>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</si>
  <si>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</si>
  <si>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</si>
  <si>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</si>
  <si>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</si>
  <si>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</si>
  <si>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</si>
  <si>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</si>
  <si>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</si>
  <si>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</si>
  <si>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</si>
  <si>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</si>
  <si>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</si>
  <si>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</si>
  <si>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</si>
  <si>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</si>
  <si>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</si>
  <si>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</si>
  <si>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</si>
  <si>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</si>
  <si>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</si>
  <si>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</si>
  <si>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</si>
  <si>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</si>
  <si>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</si>
  <si>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</si>
  <si>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</si>
  <si>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</si>
  <si>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</si>
  <si>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</si>
  <si>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</si>
  <si>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</si>
  <si>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</si>
  <si>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</si>
  <si>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</si>
  <si>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</si>
  <si>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</si>
  <si>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</si>
  <si>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</si>
  <si>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</si>
  <si>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</si>
  <si>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</si>
  <si>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</si>
  <si>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</si>
  <si>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</si>
  <si>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</si>
  <si>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</si>
  <si>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</si>
  <si>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</si>
  <si>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</si>
  <si>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</si>
  <si>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</si>
  <si>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</si>
  <si>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</si>
  <si>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</si>
  <si>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</si>
  <si>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</si>
  <si>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</si>
  <si>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</si>
  <si>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</si>
  <si>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</si>
  <si>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</si>
  <si>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</si>
  <si>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</si>
  <si>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</si>
  <si>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</si>
  <si>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</si>
  <si>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</si>
  <si>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</si>
  <si>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</si>
  <si>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</si>
  <si>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</si>
  <si>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</si>
  <si>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</si>
  <si>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</si>
  <si>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</si>
  <si>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</si>
  <si>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</si>
  <si>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</si>
  <si>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</si>
  <si>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</si>
  <si>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</si>
  <si>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</si>
  <si>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</si>
  <si>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</si>
  <si>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</si>
  <si>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</si>
  <si>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</si>
  <si>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</si>
  <si>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</si>
  <si>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</si>
  <si>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</si>
  <si>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</si>
  <si>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</si>
  <si>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</si>
  <si>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</si>
  <si>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</si>
  <si>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</si>
  <si>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</si>
  <si>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</si>
  <si>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</si>
  <si>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</si>
  <si>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</si>
  <si>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</si>
  <si>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</si>
  <si>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</si>
  <si>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</si>
  <si>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</si>
  <si>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</si>
  <si>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</si>
  <si>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</si>
  <si>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</si>
  <si>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</si>
  <si>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</si>
  <si>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</si>
  <si>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</si>
  <si>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</si>
  <si>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</si>
  <si>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</si>
  <si>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</si>
  <si>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</si>
  <si>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</si>
  <si>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</si>
  <si>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</si>
  <si>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</si>
  <si>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</si>
  <si>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</si>
  <si>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</si>
  <si>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</si>
  <si>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</si>
  <si>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</si>
  <si>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</si>
  <si>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</si>
  <si>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</si>
  <si>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</si>
  <si>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</si>
  <si>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</si>
  <si>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</si>
  <si>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</si>
  <si>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</si>
  <si>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</si>
  <si>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</si>
  <si>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</si>
  <si>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</si>
  <si>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</si>
  <si>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</si>
  <si>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</si>
  <si>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</si>
  <si>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</si>
  <si>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</si>
  <si>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</si>
  <si>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</si>
  <si>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</si>
  <si>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</si>
  <si>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</si>
  <si>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</si>
  <si>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</si>
  <si>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</si>
  <si>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</si>
  <si>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</si>
  <si>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</si>
  <si>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</si>
  <si>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</si>
  <si>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</si>
  <si>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</si>
  <si>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</si>
  <si>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</si>
  <si>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</si>
  <si>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</si>
  <si>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</si>
  <si>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</si>
  <si>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</si>
  <si>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</si>
  <si>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</si>
  <si>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</si>
  <si>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</si>
  <si>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</si>
  <si>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</si>
  <si>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</si>
  <si>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</si>
  <si>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</si>
  <si>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</si>
  <si>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</si>
  <si>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</si>
  <si>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</si>
  <si>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</si>
  <si>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</si>
  <si>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</si>
  <si>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</si>
  <si>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</si>
  <si>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</si>
  <si>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</si>
  <si>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</si>
  <si>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</si>
  <si>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</si>
  <si>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</si>
  <si>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</si>
  <si>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</si>
  <si>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</si>
  <si>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</si>
  <si>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</si>
  <si>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</si>
  <si>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</si>
  <si>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</si>
  <si>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</si>
  <si>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</si>
  <si>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</si>
  <si>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</si>
  <si>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</si>
  <si>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</si>
  <si>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</si>
  <si>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</si>
  <si>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</si>
  <si>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</si>
  <si>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</si>
  <si>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</si>
  <si>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</si>
  <si>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</si>
  <si>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</si>
  <si>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</si>
  <si>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</si>
  <si>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</si>
  <si>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</si>
  <si>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</si>
  <si>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</si>
  <si>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</si>
  <si>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</si>
  <si>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</si>
  <si>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</si>
  <si>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</si>
  <si>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</si>
  <si>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</si>
  <si>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</si>
  <si>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</si>
  <si>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</si>
  <si>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</si>
  <si>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</si>
  <si>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</si>
  <si>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</si>
  <si>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</si>
  <si>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</si>
  <si>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</si>
  <si>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</si>
  <si>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</si>
  <si>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</si>
  <si>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</si>
  <si>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</si>
  <si>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</si>
  <si>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</si>
  <si>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</si>
  <si>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</si>
  <si>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</si>
  <si>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</si>
  <si>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</si>
  <si>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</si>
  <si>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</si>
  <si>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</si>
  <si>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</si>
  <si>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</si>
  <si>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</si>
  <si>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</si>
  <si>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</si>
  <si>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</si>
  <si>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</si>
  <si>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</si>
  <si>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</si>
  <si>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</si>
  <si>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</si>
  <si>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</si>
  <si>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</si>
  <si>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</si>
  <si>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</si>
  <si>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</si>
  <si>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</si>
  <si>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</si>
  <si>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</si>
  <si>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</si>
  <si>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</si>
  <si>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</si>
  <si>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</si>
  <si>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</si>
  <si>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</si>
  <si>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</si>
  <si>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</si>
  <si>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</si>
  <si>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</si>
  <si>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</si>
  <si>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</si>
  <si>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</si>
  <si>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</si>
  <si>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</si>
  <si>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</si>
  <si>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</si>
  <si>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</si>
  <si>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</si>
  <si>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</si>
  <si>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</si>
  <si>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</si>
  <si>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</si>
  <si>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</si>
  <si>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</si>
  <si>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</si>
  <si>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</si>
  <si>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</si>
  <si>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</si>
  <si>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</si>
  <si>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</si>
  <si>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</si>
  <si>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</si>
  <si>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</si>
  <si>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</si>
  <si>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</si>
  <si>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</si>
  <si>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</si>
  <si>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</si>
  <si>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</si>
  <si>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</si>
  <si>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</si>
  <si>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</si>
  <si>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</si>
  <si>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</si>
  <si>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</si>
  <si>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</si>
  <si>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</si>
  <si>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</si>
  <si>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</si>
  <si>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</si>
  <si>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</si>
  <si>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</si>
  <si>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</si>
  <si>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</si>
  <si>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</si>
  <si>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</si>
  <si>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</si>
  <si>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</si>
  <si>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</si>
  <si>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</si>
  <si>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</si>
  <si>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</si>
  <si>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</si>
  <si>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</si>
  <si>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</si>
  <si>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</si>
  <si>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</si>
  <si>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</si>
  <si>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</si>
  <si>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</si>
  <si>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</si>
  <si>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</si>
  <si>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</si>
  <si>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</si>
  <si>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</si>
  <si>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</si>
  <si>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</si>
  <si>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</si>
  <si>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</si>
  <si>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</si>
  <si>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</si>
  <si>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</si>
  <si>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</si>
  <si>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</si>
  <si>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</si>
  <si>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</si>
  <si>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</si>
  <si>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</si>
  <si>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</si>
  <si>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</si>
  <si>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</si>
  <si>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</si>
  <si>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</si>
  <si>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</si>
  <si>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</si>
  <si>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</si>
  <si>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</si>
  <si>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</si>
  <si>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</si>
  <si>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</si>
  <si>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</si>
  <si>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</si>
  <si>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</si>
  <si>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</si>
  <si>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</si>
  <si>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</si>
  <si>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</si>
  <si>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</si>
  <si>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</si>
  <si>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</si>
  <si>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</si>
  <si>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</si>
  <si>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</si>
  <si>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</si>
  <si>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</si>
  <si>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</si>
  <si>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</si>
  <si>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</si>
  <si>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</si>
  <si>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</si>
  <si>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</si>
  <si>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</si>
  <si>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</si>
  <si>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</si>
  <si>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</si>
  <si>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</si>
  <si>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</si>
  <si>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</si>
  <si>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</si>
  <si>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</si>
  <si>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</si>
  <si>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</si>
  <si>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</si>
  <si>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</si>
  <si>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</si>
  <si>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</si>
  <si>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</si>
  <si>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</si>
  <si>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</si>
  <si>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</si>
  <si>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</si>
  <si>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</si>
  <si>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</si>
  <si>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</si>
  <si>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</si>
  <si>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</si>
  <si>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</si>
  <si>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</si>
  <si>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</si>
  <si>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</si>
  <si>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</si>
  <si>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</si>
  <si>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</si>
  <si>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</si>
  <si>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</si>
  <si>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</si>
  <si>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</si>
  <si>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</si>
  <si>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</si>
  <si>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</si>
  <si>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</si>
  <si>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</si>
  <si>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</si>
  <si>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</si>
  <si>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</si>
  <si>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</si>
  <si>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</si>
  <si>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</si>
  <si>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</si>
  <si>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</si>
  <si>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</si>
  <si>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</si>
  <si>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</si>
  <si>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</si>
  <si>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</si>
  <si>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</si>
  <si>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</si>
  <si>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</si>
  <si>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</si>
  <si>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</si>
  <si>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</si>
  <si>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</si>
  <si>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</si>
  <si>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</si>
  <si>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</si>
  <si>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</si>
  <si>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</si>
  <si>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</si>
  <si>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</si>
  <si>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</si>
  <si>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</si>
  <si>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</si>
  <si>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</si>
  <si>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</si>
  <si>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</si>
  <si>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</si>
  <si>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</si>
  <si>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</si>
  <si>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</si>
  <si>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</si>
  <si>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</si>
  <si>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</si>
  <si>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</si>
  <si>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</si>
  <si>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</si>
  <si>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</si>
  <si>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</si>
  <si>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</si>
  <si>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</si>
  <si>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</si>
  <si>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</si>
  <si>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</si>
  <si>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</si>
  <si>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</si>
  <si>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</si>
  <si>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</si>
  <si>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</si>
  <si>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</si>
  <si>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</si>
  <si>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</si>
  <si>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</si>
  <si>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</si>
  <si>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</si>
  <si>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</si>
  <si>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</si>
  <si>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</si>
  <si>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</si>
  <si>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</si>
  <si>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</si>
  <si>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</si>
  <si>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</si>
  <si>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</si>
  <si>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</si>
  <si>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</si>
  <si>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</si>
  <si>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</si>
  <si>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</si>
  <si>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</si>
  <si>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</si>
  <si>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</si>
  <si>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</si>
  <si>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</si>
  <si>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</si>
  <si>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</si>
  <si>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</si>
  <si>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</si>
  <si>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</si>
  <si>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</si>
  <si>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</si>
  <si>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</si>
  <si>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</si>
  <si>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</si>
  <si>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</si>
  <si>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</si>
  <si>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</si>
  <si>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</si>
  <si>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</si>
  <si>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</si>
  <si>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</si>
  <si>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</si>
  <si>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</si>
  <si>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</si>
  <si>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</si>
  <si>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</si>
  <si>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</si>
  <si>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</si>
  <si>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</si>
  <si>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</si>
  <si>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</si>
  <si>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</si>
  <si>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</si>
  <si>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</si>
  <si>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</si>
  <si>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</si>
  <si>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</si>
  <si>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</si>
  <si>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</si>
  <si>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</si>
  <si>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</si>
  <si>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</si>
  <si>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</si>
  <si>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</si>
  <si>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</si>
  <si>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</si>
  <si>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</si>
  <si>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</si>
  <si>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</si>
  <si>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</si>
  <si>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</si>
  <si>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</si>
  <si>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</si>
  <si>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</si>
  <si>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</si>
  <si>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</si>
  <si>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</si>
  <si>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</si>
  <si>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</si>
  <si>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</si>
  <si>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</si>
  <si>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</si>
  <si>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</si>
  <si>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</si>
  <si>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</si>
  <si>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</si>
  <si>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</si>
  <si>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</si>
  <si>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</si>
  <si>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</si>
  <si>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</si>
  <si>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</si>
  <si>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</si>
  <si>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</si>
  <si>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</si>
  <si>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</si>
  <si>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</si>
  <si>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</si>
  <si>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</si>
  <si>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</si>
  <si>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</si>
  <si>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</si>
  <si>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</si>
  <si>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</si>
  <si>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</si>
  <si>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</si>
  <si>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</si>
  <si>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</si>
  <si>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</si>
  <si>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</si>
  <si>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</si>
  <si>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</si>
  <si>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</si>
  <si>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</si>
  <si>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</si>
  <si>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</si>
  <si>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</si>
  <si>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</si>
  <si>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</si>
  <si>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</si>
  <si>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</si>
  <si>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</si>
  <si>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</si>
  <si>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</si>
  <si>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</si>
  <si>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</si>
  <si>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</si>
  <si>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</si>
  <si>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</si>
  <si>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</si>
  <si>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</si>
  <si>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</si>
  <si>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</si>
  <si>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</si>
  <si>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</si>
  <si>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</si>
  <si>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</si>
  <si>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</si>
  <si>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</si>
  <si>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</si>
  <si>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</si>
  <si>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</si>
  <si>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</si>
  <si>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</si>
  <si>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</si>
  <si>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</si>
  <si>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</si>
  <si>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</si>
  <si>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</si>
  <si>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</si>
  <si>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</si>
  <si>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</si>
  <si>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</si>
  <si>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</si>
  <si>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</si>
  <si>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</si>
  <si>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</si>
  <si>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</si>
  <si>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</si>
  <si>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</si>
  <si>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</si>
  <si>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</si>
  <si>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</si>
  <si>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</si>
  <si>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</si>
  <si>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</si>
  <si>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</si>
  <si>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</si>
  <si>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</si>
  <si>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</si>
  <si>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</si>
  <si>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</si>
  <si>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</si>
  <si>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</si>
  <si>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</si>
  <si>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</si>
  <si>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</si>
  <si>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</si>
  <si>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</si>
  <si>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</si>
  <si>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</si>
  <si>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</si>
  <si>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</si>
  <si>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</si>
  <si>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</si>
  <si>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</si>
  <si>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</si>
  <si>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</si>
  <si>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</si>
  <si>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</si>
  <si>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</si>
  <si>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</si>
  <si>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</si>
  <si>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</si>
  <si>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</si>
  <si>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</si>
  <si>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</si>
  <si>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</si>
  <si>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</si>
  <si>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</si>
  <si>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</si>
  <si>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</si>
  <si>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</si>
  <si>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</si>
  <si>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</si>
  <si>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</si>
  <si>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</si>
  <si>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</si>
  <si>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</si>
  <si>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</si>
  <si>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</si>
  <si>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</si>
  <si>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</si>
  <si>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</si>
  <si>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</si>
  <si>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</si>
  <si>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</si>
  <si>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</si>
  <si>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</si>
  <si>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</si>
  <si>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</si>
  <si>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</si>
  <si>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</si>
  <si>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</si>
  <si>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</si>
  <si>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</si>
  <si>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</si>
  <si>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</si>
  <si>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</si>
  <si>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</si>
  <si>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</si>
  <si>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</si>
  <si>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</si>
  <si>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</si>
  <si>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</si>
  <si>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</si>
  <si>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</si>
  <si>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</si>
  <si>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</si>
  <si>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</si>
  <si>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</si>
  <si>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</si>
  <si>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</si>
  <si>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</si>
  <si>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</si>
  <si>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</si>
  <si>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</si>
  <si>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</si>
  <si>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</si>
  <si>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</si>
  <si>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</si>
  <si>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</si>
  <si>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</si>
  <si>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</si>
  <si>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</si>
  <si>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</si>
  <si>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</si>
  <si>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</si>
  <si>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</si>
  <si>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</si>
  <si>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</si>
  <si>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</si>
  <si>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</si>
  <si>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</si>
  <si>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</si>
  <si>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</si>
  <si>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</si>
  <si>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</si>
  <si>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</si>
  <si>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</si>
  <si>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</si>
  <si>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</si>
  <si>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</si>
  <si>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</si>
  <si>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</si>
  <si>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</si>
  <si>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</si>
  <si>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</si>
  <si>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</si>
  <si>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</si>
  <si>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</si>
  <si>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</si>
  <si>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</si>
  <si>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</si>
  <si>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</si>
  <si>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</si>
  <si>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</si>
  <si>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</si>
  <si>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</si>
  <si>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</si>
  <si>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</si>
  <si>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</si>
  <si>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</si>
  <si>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</si>
  <si>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</si>
  <si>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</si>
  <si>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</si>
  <si>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</si>
  <si>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</si>
  <si>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</si>
  <si>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</si>
  <si>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</si>
  <si>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</si>
  <si>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</si>
  <si>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</si>
  <si>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</si>
  <si>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</si>
  <si>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</si>
  <si>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</si>
  <si>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</si>
  <si>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</si>
  <si>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</si>
  <si>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</si>
  <si>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</si>
  <si>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</si>
  <si>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</si>
  <si>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</si>
  <si>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</si>
  <si>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</si>
  <si>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</si>
  <si>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</si>
  <si>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</si>
  <si>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</si>
  <si>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</si>
  <si>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</si>
  <si>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</si>
  <si>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</si>
  <si>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</si>
  <si>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</si>
  <si>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</si>
  <si>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</si>
  <si>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</si>
  <si>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</si>
  <si>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</si>
  <si>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</si>
  <si>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</si>
  <si>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</si>
  <si>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</si>
  <si>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</si>
  <si>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</si>
  <si>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</si>
  <si>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</si>
  <si>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</si>
  <si>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</si>
  <si>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</si>
  <si>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</si>
  <si>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</si>
  <si>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</si>
  <si>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</si>
  <si>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</si>
  <si>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</si>
  <si>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</si>
  <si>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</si>
  <si>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</si>
  <si>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</si>
  <si>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</si>
  <si>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</si>
  <si>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</si>
  <si>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</si>
  <si>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</si>
  <si>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</si>
  <si>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</si>
  <si>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</si>
  <si>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</si>
  <si>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</si>
  <si>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</si>
  <si>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</si>
  <si>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</si>
  <si>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</si>
  <si>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</si>
  <si>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</si>
  <si>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</si>
  <si>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</si>
  <si>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</si>
  <si>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</si>
  <si>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</si>
  <si>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</si>
  <si>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</si>
  <si>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</si>
  <si>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</si>
  <si>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</si>
  <si>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</si>
  <si>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</si>
  <si>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</si>
  <si>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</si>
  <si>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</si>
  <si>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</si>
  <si>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</si>
  <si>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</si>
  <si>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</si>
  <si>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</si>
  <si>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</si>
  <si>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</si>
  <si>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</si>
  <si>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</si>
  <si>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</si>
  <si>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</si>
  <si>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</si>
  <si>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</si>
  <si>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</si>
  <si>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</si>
  <si>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</si>
  <si>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</si>
  <si>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</si>
  <si>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</si>
  <si>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</si>
  <si>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</si>
  <si>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</si>
  <si>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</si>
  <si>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</si>
  <si>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</si>
  <si>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</si>
  <si>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</si>
  <si>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</si>
  <si>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</si>
  <si>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</si>
  <si>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</si>
  <si>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</si>
  <si>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</si>
  <si>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</si>
  <si>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</si>
  <si>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</si>
  <si>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</si>
  <si>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</si>
  <si>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</si>
  <si>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</si>
  <si>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</si>
  <si>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</si>
  <si>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</si>
  <si>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</si>
  <si>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</si>
  <si>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</si>
  <si>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</si>
  <si>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</si>
  <si>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</si>
  <si>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</si>
  <si>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</si>
  <si>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</si>
  <si>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</si>
  <si>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</si>
  <si>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</si>
  <si>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</si>
  <si>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</si>
  <si>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</si>
  <si>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</si>
  <si>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</si>
  <si>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</si>
  <si>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</si>
  <si>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</si>
  <si>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</si>
  <si>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</si>
  <si>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</si>
  <si>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</si>
  <si>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</si>
  <si>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</si>
  <si>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</si>
  <si>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</si>
  <si>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</si>
  <si>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</si>
  <si>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</si>
  <si>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</si>
  <si>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</si>
  <si>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</si>
  <si>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</si>
  <si>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</si>
  <si>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</si>
  <si>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</si>
  <si>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</si>
  <si>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</si>
  <si>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</si>
  <si>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</si>
  <si>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</si>
  <si>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</si>
  <si>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</si>
  <si>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</si>
  <si>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</si>
  <si>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</si>
  <si>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</si>
  <si>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</si>
  <si>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</si>
  <si>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</si>
  <si>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</si>
  <si>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</si>
  <si>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</si>
  <si>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</si>
  <si>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</si>
  <si>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</si>
  <si>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</si>
  <si>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</si>
  <si>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</si>
  <si>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</si>
  <si>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</si>
  <si>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</si>
  <si>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</si>
  <si>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</si>
  <si>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</si>
  <si>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</si>
  <si>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</si>
  <si>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</si>
  <si>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</si>
  <si>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</si>
  <si>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</si>
  <si>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</si>
  <si>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</si>
  <si>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</si>
  <si>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</si>
  <si>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</si>
  <si>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</si>
  <si>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</si>
  <si>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</si>
  <si>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</si>
  <si>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</si>
  <si>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</si>
  <si>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</si>
  <si>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</si>
  <si>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</si>
  <si>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</si>
  <si>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</si>
  <si>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</si>
  <si>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</si>
  <si>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</si>
  <si>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</si>
  <si>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</si>
  <si>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</si>
  <si>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</si>
  <si>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</si>
  <si>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</si>
  <si>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</si>
  <si>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</si>
  <si>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</si>
  <si>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</si>
  <si>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</si>
  <si>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</si>
  <si>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</si>
  <si>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</si>
  <si>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</si>
  <si>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</si>
  <si>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</si>
  <si>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</si>
  <si>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</si>
  <si>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</si>
  <si>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</si>
  <si>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</si>
  <si>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</si>
  <si>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</si>
  <si>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</si>
  <si>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</si>
  <si>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</si>
  <si>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</si>
  <si>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</si>
  <si>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</si>
  <si>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</si>
  <si>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</si>
  <si>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</si>
  <si>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</si>
  <si>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</si>
  <si>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</si>
  <si>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</si>
  <si>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</si>
  <si>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</si>
  <si>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</si>
  <si>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</si>
  <si>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</si>
  <si>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</si>
  <si>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</si>
  <si>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</si>
  <si>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</si>
  <si>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</si>
  <si>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</si>
  <si>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</si>
  <si>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</si>
  <si>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</si>
  <si>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</si>
  <si>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</si>
  <si>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</si>
  <si>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</si>
  <si>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</si>
  <si>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</si>
  <si>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</si>
  <si>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</si>
  <si>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</si>
  <si>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</si>
  <si>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</si>
  <si>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</si>
  <si>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</si>
  <si>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</si>
  <si>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</si>
  <si>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</si>
  <si>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</si>
  <si>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</si>
  <si>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</si>
  <si>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</si>
  <si>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</si>
  <si>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</si>
  <si>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</si>
  <si>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</si>
  <si>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</si>
  <si>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</si>
  <si>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</si>
  <si>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</si>
  <si>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</si>
  <si>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</si>
  <si>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</si>
  <si>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</si>
  <si>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</si>
  <si>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</si>
  <si>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</si>
  <si>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</si>
  <si>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</si>
  <si>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</si>
  <si>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</si>
  <si>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</si>
  <si>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</si>
  <si>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</si>
  <si>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</si>
  <si>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</si>
  <si>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</si>
  <si>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</si>
  <si>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</si>
  <si>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</si>
  <si>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</si>
  <si>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</si>
  <si>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</si>
  <si>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</si>
  <si>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</si>
  <si>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</si>
  <si>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</si>
  <si>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</si>
  <si>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</si>
  <si>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</si>
  <si>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</si>
  <si>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</si>
  <si>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</si>
  <si>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</si>
  <si>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</si>
  <si>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</si>
  <si>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</si>
  <si>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</si>
  <si>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</si>
  <si>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</si>
  <si>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</si>
  <si>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</si>
  <si>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</si>
  <si>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</si>
  <si>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</si>
  <si>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</si>
  <si>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</si>
  <si>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</si>
  <si>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</si>
  <si>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</si>
  <si>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</si>
  <si>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</si>
  <si>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</si>
  <si>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</si>
  <si>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</si>
  <si>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</si>
  <si>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</si>
  <si>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</si>
  <si>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</si>
  <si>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</si>
  <si>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</si>
  <si>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</si>
  <si>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</si>
  <si>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</si>
  <si>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</si>
  <si>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</si>
  <si>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</si>
  <si>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</si>
  <si>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</si>
  <si>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</si>
  <si>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</si>
  <si>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</si>
  <si>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</si>
  <si>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</si>
  <si>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</si>
  <si>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</si>
  <si>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</si>
  <si>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</si>
  <si>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</si>
  <si>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</si>
  <si>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</si>
  <si>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</si>
  <si>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</si>
  <si>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</si>
  <si>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</si>
  <si>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</si>
  <si>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</si>
  <si>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</si>
  <si>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</si>
  <si>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</si>
  <si>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</si>
  <si>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</si>
  <si>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</si>
  <si>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</si>
  <si>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</si>
  <si>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</si>
  <si>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</si>
  <si>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</si>
  <si>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</si>
  <si>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</si>
  <si>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</si>
  <si>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</si>
  <si>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</si>
  <si>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</si>
  <si>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</si>
  <si>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</si>
  <si>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</si>
  <si>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</si>
  <si>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</si>
  <si>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</si>
  <si>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</si>
  <si>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</si>
  <si>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</si>
  <si>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</si>
  <si>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</si>
  <si>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</si>
  <si>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</si>
  <si>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</si>
  <si>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</si>
  <si>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</si>
  <si>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</si>
  <si>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</si>
  <si>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</si>
  <si>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</si>
  <si>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</si>
  <si>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</si>
  <si>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</si>
  <si>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</si>
  <si>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</si>
  <si>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</si>
  <si>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</si>
  <si>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</si>
  <si>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</si>
  <si>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</si>
  <si>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</si>
  <si>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</si>
  <si>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</si>
  <si>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</si>
  <si>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</si>
  <si>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</si>
  <si>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</si>
  <si>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</si>
  <si>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</si>
  <si>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</si>
  <si>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</si>
  <si>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</si>
  <si>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</si>
  <si>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</si>
  <si>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</si>
  <si>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</si>
  <si>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</si>
  <si>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</si>
  <si>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</si>
  <si>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</si>
  <si>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</si>
  <si>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</si>
  <si>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</si>
  <si>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</si>
  <si>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</si>
  <si>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</si>
  <si>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</si>
  <si>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</si>
  <si>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</si>
  <si>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</si>
  <si>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</si>
  <si>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</si>
  <si>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</si>
  <si>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</si>
  <si>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</si>
  <si>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</si>
  <si>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</si>
  <si>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</si>
  <si>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</si>
  <si>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</si>
  <si>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</si>
  <si>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</si>
  <si>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</si>
  <si>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</si>
  <si>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</si>
  <si>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</si>
  <si>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</si>
  <si>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</si>
  <si>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</si>
  <si>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</si>
  <si>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</si>
  <si>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</si>
  <si>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</si>
  <si>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</si>
  <si>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</si>
  <si>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</si>
  <si>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</si>
  <si>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</si>
  <si>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</si>
  <si>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</si>
  <si>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</si>
  <si>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</si>
  <si>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</si>
  <si>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</si>
  <si>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</si>
  <si>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</si>
  <si>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</si>
  <si>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</si>
  <si>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</si>
  <si>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</si>
  <si>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</si>
  <si>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</si>
  <si>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</si>
  <si>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</si>
  <si>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</si>
  <si>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</si>
  <si>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</si>
  <si>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</si>
  <si>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</si>
  <si>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</si>
  <si>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</si>
  <si>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</si>
  <si>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</si>
  <si>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</si>
  <si>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</si>
  <si>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</si>
  <si>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</si>
  <si>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</si>
  <si>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</si>
  <si>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</si>
  <si>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</si>
  <si>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</si>
  <si>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</si>
  <si>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</si>
  <si>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</si>
  <si>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</si>
  <si>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</si>
  <si>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</si>
  <si>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</si>
  <si>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</si>
  <si>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</si>
  <si>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</si>
  <si>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</si>
  <si>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</si>
  <si>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</si>
  <si>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</si>
  <si>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</si>
  <si>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</si>
  <si>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</si>
  <si>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</si>
  <si>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</si>
  <si>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</si>
  <si>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</si>
  <si>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</si>
  <si>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year</t>
  </si>
  <si>
    <t>month</t>
  </si>
  <si>
    <t>profit margin %</t>
  </si>
  <si>
    <t>Region</t>
  </si>
  <si>
    <t>North</t>
  </si>
  <si>
    <t>West</t>
  </si>
  <si>
    <t>South</t>
  </si>
  <si>
    <t>TOTAL SALES</t>
  </si>
  <si>
    <t xml:space="preserve"> </t>
  </si>
  <si>
    <t>TOTAL ORDERS</t>
  </si>
  <si>
    <t>TOTAL CUSTOMERS</t>
  </si>
  <si>
    <t>TOTAL PROFIT</t>
  </si>
  <si>
    <t>Row Labels</t>
  </si>
  <si>
    <t>Grand Total</t>
  </si>
  <si>
    <t>Sum of Sales Amount</t>
  </si>
  <si>
    <t>Sum of Profit</t>
  </si>
  <si>
    <t>sales by category</t>
  </si>
  <si>
    <t>top 10 products</t>
  </si>
  <si>
    <t>bottom 10 products</t>
  </si>
  <si>
    <t>SALES BY REGION</t>
  </si>
  <si>
    <t>TOP CUSTOMERS</t>
  </si>
  <si>
    <t>Count of Order ID</t>
  </si>
  <si>
    <t>Average of profit margin %</t>
  </si>
  <si>
    <t>DISCOUNT VS PROFIT MARGIN</t>
  </si>
  <si>
    <t>PAYMENT METHOD PERFORMANCE</t>
  </si>
  <si>
    <t>SALES CHANNEL PERFORMANCE</t>
  </si>
  <si>
    <t>Dec</t>
  </si>
  <si>
    <t>Distinct Count of Customer ID</t>
  </si>
  <si>
    <t>PROFIT MARGIN</t>
  </si>
  <si>
    <t>AVERAGE ORDER VALUE</t>
  </si>
  <si>
    <t>RETURN RATE</t>
  </si>
  <si>
    <t>Jan</t>
  </si>
  <si>
    <t>Feb</t>
  </si>
  <si>
    <t>Mar</t>
  </si>
  <si>
    <t>Apr</t>
  </si>
  <si>
    <t>May</t>
  </si>
  <si>
    <t>Jun</t>
  </si>
  <si>
    <t>Jul</t>
  </si>
  <si>
    <t>Aug</t>
  </si>
  <si>
    <t>Sep</t>
  </si>
  <si>
    <t>Oct</t>
  </si>
  <si>
    <t>Nov</t>
  </si>
  <si>
    <t>Sales Growth</t>
  </si>
  <si>
    <t>Sum of Units</t>
  </si>
  <si>
    <t>TOTAL QUANTITY SOLD</t>
  </si>
  <si>
    <t>State</t>
  </si>
  <si>
    <t>Maharashtra</t>
  </si>
  <si>
    <t>Karnataka</t>
  </si>
  <si>
    <t>Tamil Nadu</t>
  </si>
  <si>
    <t>Telengana</t>
  </si>
  <si>
    <t>Kerala</t>
  </si>
  <si>
    <t>SALES</t>
  </si>
  <si>
    <t>REVENUE %</t>
  </si>
  <si>
    <t>Q1. How are total sales and profit changing month by month? Use: Line Chart — Monthly Sales, Monthly Profit, Growth %</t>
  </si>
  <si>
    <r>
      <rPr>
        <b/>
        <sz val="14"/>
        <color theme="1"/>
        <rFont val="Calibri"/>
        <family val="2"/>
        <scheme val="minor"/>
      </rPr>
      <t>Q2. Which product categories generate the highest revenue? Use: Column Chart — Category, Sales, Prof</t>
    </r>
    <r>
      <rPr>
        <sz val="11"/>
        <color theme="1"/>
        <rFont val="Calibri"/>
        <family val="2"/>
        <scheme val="minor"/>
      </rPr>
      <t>i</t>
    </r>
  </si>
  <si>
    <r>
      <t>Q</t>
    </r>
    <r>
      <rPr>
        <b/>
        <sz val="14"/>
        <color theme="1"/>
        <rFont val="Calibri"/>
        <family val="2"/>
        <scheme val="minor"/>
      </rPr>
      <t>3. Which products are the best and worst performers? Create: Top 10 Products, Bottom 10 Products — Sales, Quantity, Profit</t>
    </r>
  </si>
  <si>
    <t>Q4. Which regions and states generate the most sales? Use: Region comparison, State-level analysis, Map chart if available</t>
  </si>
  <si>
    <r>
      <t>Q</t>
    </r>
    <r>
      <rPr>
        <b/>
        <sz val="14"/>
        <color theme="1"/>
        <rFont val="Calibri"/>
        <family val="2"/>
        <scheme val="minor"/>
      </rPr>
      <t>5. Which customers contribute the most revenue? Create: Top 10 Customers — Customer Sales, Orders, Average Order Value</t>
    </r>
  </si>
  <si>
    <t>Q6. Does discounting increase sales but reduce profitability? Analyze: Discount %, Sales, Profit Margin, Quantity</t>
  </si>
  <si>
    <t>Q7. Which payment methods and marketing channels perform best? Compare: Payment Mode, Marketing Channel — Orders, Sales, Conversion/Revenue contribution</t>
  </si>
  <si>
    <t>Average of Sales Amount2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</si>
</sst>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445]\ #,##0.00"/>
    <numFmt numFmtId="166" formatCode="[$₹-439]#,##0"/>
  </numFmts>
  <fonts count="9" x14ac:knownFonts="1">
    <font>
      <sz val="11"/>
      <color theme="1"/>
      <name val="Calibri"/>
      <family val="2"/>
      <scheme val="minor"/>
    </font>
    <font>
      <b/>
      <sz val="11"/>
      <name val="Calibri"/>
    </font>
    <font>
      <b/>
      <sz val="11"/>
      <name val="Calibri"/>
      <family val="2"/>
    </font>
    <font>
      <b/>
      <sz val="12"/>
      <color theme="1"/>
      <name val="Calibri"/>
      <family val="2"/>
      <scheme val="minor"/>
    </font>
    <font>
      <b/>
      <sz val="11"/>
      <color theme="1"/>
      <name val="Calibri"/>
      <family val="2"/>
      <scheme val="minor"/>
    </font>
    <font>
      <sz val="20"/>
      <color theme="1"/>
      <name val="Calibri"/>
      <family val="2"/>
      <scheme val="minor"/>
    </font>
    <font>
      <b/>
      <sz val="20"/>
      <color theme="1"/>
      <name val="Calibri"/>
      <family val="2"/>
      <scheme val="minor"/>
    </font>
    <font>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164" fontId="0" fillId="0" borderId="0" xfId="0" applyNumberFormat="1"/>
    <xf numFmtId="0" fontId="1" fillId="0" borderId="1" xfId="0" applyFont="1" applyBorder="1" applyAlignment="1">
      <alignment horizontal="center" vertical="top"/>
    </xf>
    <xf numFmtId="10" fontId="2" fillId="0" borderId="1" xfId="0" applyNumberFormat="1" applyFont="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0" fontId="3" fillId="2" borderId="0" xfId="0" applyFont="1" applyFill="1"/>
    <xf numFmtId="0" fontId="3" fillId="0" borderId="0" xfId="0" applyFont="1"/>
    <xf numFmtId="0" fontId="0" fillId="0" borderId="0" xfId="0" applyAlignment="1">
      <alignment horizontal="left" indent="1"/>
    </xf>
    <xf numFmtId="0" fontId="0" fillId="2" borderId="0" xfId="0" applyFill="1"/>
    <xf numFmtId="0" fontId="4" fillId="2" borderId="0" xfId="0" applyFont="1" applyFill="1"/>
    <xf numFmtId="165" fontId="0" fillId="0" borderId="0" xfId="0" applyNumberFormat="1"/>
    <xf numFmtId="2" fontId="5" fillId="0" borderId="0" xfId="0" applyNumberFormat="1" applyFont="1"/>
    <xf numFmtId="0" fontId="6" fillId="0" borderId="0" xfId="0" applyFont="1"/>
    <xf numFmtId="10" fontId="6" fillId="0" borderId="0" xfId="0" applyNumberFormat="1" applyFont="1"/>
    <xf numFmtId="166" fontId="5" fillId="0" borderId="0" xfId="0" applyNumberFormat="1" applyFont="1"/>
    <xf numFmtId="3" fontId="0" fillId="0" borderId="0" xfId="0" applyNumberFormat="1"/>
    <xf numFmtId="0" fontId="2" fillId="0" borderId="1" xfId="0" applyFont="1" applyBorder="1" applyAlignment="1">
      <alignment horizontal="center" vertical="top"/>
    </xf>
    <xf numFmtId="3" fontId="6" fillId="0" borderId="0" xfId="0" applyNumberFormat="1" applyFont="1"/>
    <xf numFmtId="0" fontId="4" fillId="0" borderId="0" xfId="0" applyFont="1"/>
    <xf numFmtId="0" fontId="7" fillId="0" borderId="0" xfId="0" applyFont="1"/>
    <xf numFmtId="0" fontId="8" fillId="0" borderId="0" xfId="0" applyFont="1"/>
  </cellXfs>
  <cellStyles count="1">
    <cellStyle name="Normal" xfId="0" builtinId="0"/>
  </cellStyles>
  <dxfs count="13">
    <dxf>
      <numFmt numFmtId="0" formatCode="General"/>
    </dxf>
    <dxf>
      <numFmt numFmtId="0" formatCode="General"/>
    </dxf>
    <dxf>
      <numFmt numFmtId="14" formatCode="0.00%"/>
    </dxf>
    <dxf>
      <numFmt numFmtId="0" formatCode="General"/>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sz val="11"/>
        <color theme="0"/>
        <name val="Calibri"/>
        <family val="2"/>
        <scheme val="minor"/>
      </font>
      <fill>
        <patternFill>
          <bgColor rgb="FF1B4965"/>
        </patternFill>
      </fill>
    </dxf>
    <dxf>
      <fill>
        <patternFill patternType="solid">
          <fgColor theme="0"/>
          <bgColor rgb="FFEAF4FB"/>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rgb="FF1B4965"/>
        </patternFill>
      </fill>
    </dxf>
    <dxf>
      <fill>
        <patternFill>
          <bgColor rgb="FFEAF4FB"/>
        </patternFill>
      </fill>
    </dxf>
  </dxfs>
  <tableStyles count="2" defaultTableStyle="TableStyleMedium2" defaultPivotStyle="PivotStyleLight16">
    <tableStyle name="Slicer Style 1" pivot="0" table="0" count="4" xr9:uid="{B4C406AD-F7F6-4671-B4EE-2E8C6C29B3A8}">
      <tableStyleElement type="wholeTable" dxfId="12"/>
      <tableStyleElement type="headerRow" dxfId="11"/>
    </tableStyle>
    <tableStyle name="Timeline Style 1" pivot="0" table="0" count="8" xr9:uid="{B9D296C8-8F21-43E3-9368-D01460DA84FE}">
      <tableStyleElement type="wholeTable" dxfId="10"/>
      <tableStyleElement type="headerRow" dxfId="9"/>
    </tableStyle>
  </tableStyles>
  <colors>
    <mruColors>
      <color rgb="FF2C6E91"/>
      <color rgb="FF4BACC6"/>
      <color rgb="FF1B4965"/>
      <color rgb="FF2196F3"/>
      <color rgb="FF79E0F2"/>
      <color rgb="FFD6EAF8"/>
      <color rgb="FFEAF4FB"/>
      <color rgb="FFBFE3F5"/>
      <color rgb="FF2563EB"/>
      <color rgb="FFDC2626"/>
    </mruColors>
  </colors>
  <extLst>
    <ext xmlns:x14="http://schemas.microsoft.com/office/spreadsheetml/2009/9/main" uri="{46F421CA-312F-682f-3DD2-61675219B42D}">
      <x14:dxfs count="2">
        <dxf>
          <font>
            <color theme="0"/>
          </font>
          <fill>
            <patternFill>
              <bgColor rgb="FF2C6E91"/>
            </patternFill>
          </fill>
        </dxf>
        <dxf>
          <font>
            <color rgb="FF1B4965"/>
          </font>
          <fill>
            <patternFill>
              <bgColor rgb="FFD6EAF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2C6E91"/>
            </patternFill>
          </fill>
        </dxf>
        <dxf>
          <font>
            <sz val="9"/>
            <color theme="1" tint="0.499984740745262"/>
          </font>
        </dxf>
        <dxf>
          <font>
            <sz val="9"/>
            <color theme="1" tint="0.499984740745262"/>
          </font>
        </dxf>
        <dxf>
          <font>
            <sz val="9"/>
            <color rgb="FF2C6E91"/>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[project1.xlsx]PivotData!pivotmonthlysales</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Monthly Sales, Profit &amp; Growth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B72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B72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B72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6B72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2563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B72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PivotData!$B$1</c:f>
              <c:strCache>
                <c:ptCount val="1"/>
                <c:pt idx="0">
                  <c:v>Sum of Sales Amount</c:v>
                </c:pt>
              </c:strCache>
            </c:strRef>
          </c:tx>
          <c:spPr>
            <a:ln w="28575" cap="rnd">
              <a:solidFill>
                <a:srgbClr val="2563EB"/>
              </a:solidFill>
              <a:round/>
            </a:ln>
            <a:effectLst/>
          </c:spPr>
          <c:marker>
            <c:symbol val="none"/>
          </c:marker>
          <c:cat>
            <c:strRef>
              <c:f>PivotData!$A$2:$A$14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PivotData!$B$2:$B$14</c:f>
              <c:numCache>
                <c:formatCode>General</c:formatCode>
                <c:ptCount val="12"/>
                <c:pt idx="0">
                  <c:v>238964.2</c:v>
                </c:pt>
                <c:pt idx="1">
                  <c:v>193336.7499999998</c:v>
                </c:pt>
                <c:pt idx="2">
                  <c:v>226949.55000000013</c:v>
                </c:pt>
                <c:pt idx="3">
                  <c:v>236778.20000000007</c:v>
                </c:pt>
                <c:pt idx="4">
                  <c:v>224974.45000000004</c:v>
                </c:pt>
                <c:pt idx="5">
                  <c:v>213493.4499999999</c:v>
                </c:pt>
                <c:pt idx="6">
                  <c:v>240590.7999999999</c:v>
                </c:pt>
                <c:pt idx="7">
                  <c:v>240496.64999999985</c:v>
                </c:pt>
                <c:pt idx="8">
                  <c:v>229300.74999999997</c:v>
                </c:pt>
                <c:pt idx="9">
                  <c:v>231320.65000000008</c:v>
                </c:pt>
                <c:pt idx="10">
                  <c:v>199286.30000000008</c:v>
                </c:pt>
                <c:pt idx="11">
                  <c:v>252568.99999999994</c:v>
                </c:pt>
              </c:numCache>
            </c:numRef>
          </c:val>
          <c:smooth val="0"/>
          <c:extLst>
            <c:ext xmlns:c16="http://schemas.microsoft.com/office/drawing/2014/chart" uri="{C3380CC4-5D6E-409C-BE32-E72D297353CC}">
              <c16:uniqueId val="{00000000-59C3-4233-8B55-0CCADA9DC11C}"/>
            </c:ext>
          </c:extLst>
        </c:ser>
        <c:ser>
          <c:idx val="1"/>
          <c:order val="1"/>
          <c:tx>
            <c:strRef>
              <c:f>PivotData!$C$1</c:f>
              <c:strCache>
                <c:ptCount val="1"/>
                <c:pt idx="0">
                  <c:v>Sum of Profit</c:v>
                </c:pt>
              </c:strCache>
            </c:strRef>
          </c:tx>
          <c:spPr>
            <a:ln w="28575" cap="rnd">
              <a:solidFill>
                <a:srgbClr val="6B7280"/>
              </a:solidFill>
              <a:round/>
            </a:ln>
            <a:effectLst/>
          </c:spPr>
          <c:marker>
            <c:symbol val="none"/>
          </c:marker>
          <c:cat>
            <c:strRef>
              <c:f>PivotData!$A$2:$A$14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PivotData!$C$2:$C$14</c:f>
              <c:numCache>
                <c:formatCode>General</c:formatCode>
                <c:ptCount val="12"/>
                <c:pt idx="0">
                  <c:v>50585.2</c:v>
                </c:pt>
                <c:pt idx="1">
                  <c:v>45989.750000000065</c:v>
                </c:pt>
                <c:pt idx="2">
                  <c:v>54137.549999999959</c:v>
                </c:pt>
                <c:pt idx="3">
                  <c:v>52800.199999999975</c:v>
                </c:pt>
                <c:pt idx="4">
                  <c:v>49557.449999999983</c:v>
                </c:pt>
                <c:pt idx="5">
                  <c:v>48868.450000000004</c:v>
                </c:pt>
                <c:pt idx="6">
                  <c:v>52508.800000000017</c:v>
                </c:pt>
                <c:pt idx="7">
                  <c:v>56227.650000000038</c:v>
                </c:pt>
                <c:pt idx="8">
                  <c:v>52911.750000000015</c:v>
                </c:pt>
                <c:pt idx="9">
                  <c:v>51712.649999999994</c:v>
                </c:pt>
                <c:pt idx="10">
                  <c:v>45440.299999999988</c:v>
                </c:pt>
                <c:pt idx="11">
                  <c:v>54764.000000000022</c:v>
                </c:pt>
              </c:numCache>
            </c:numRef>
          </c:val>
          <c:smooth val="0"/>
          <c:extLst>
            <c:ext xmlns:c16="http://schemas.microsoft.com/office/drawing/2014/chart" uri="{C3380CC4-5D6E-409C-BE32-E72D297353CC}">
              <c16:uniqueId val="{00000001-59C3-4233-8B55-0CCADA9DC11C}"/>
            </c:ext>
          </c:extLst>
        </c:ser>
        <c:dLbls>
          <c:showLegendKey val="0"/>
          <c:showVal val="0"/>
          <c:showCatName val="0"/>
          <c:showSerName val="0"/>
          <c:showPercent val="0"/>
          <c:showBubbleSize val="0"/>
        </c:dLbls>
        <c:marker val="1"/>
        <c:smooth val="0"/>
        <c:axId val="104850111"/>
        <c:axId val="2073471871"/>
      </c:lineChart>
      <c:lineChart>
        <c:grouping val="standard"/>
        <c:varyColors val="0"/>
        <c:ser>
          <c:idx val="2"/>
          <c:order val="2"/>
          <c:tx>
            <c:strRef>
              <c:f>PivotData!$D$1</c:f>
              <c:strCache>
                <c:ptCount val="1"/>
                <c:pt idx="0">
                  <c:v>Sales Growth</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PivotData!$D$2:$D$14</c:f>
              <c:numCache>
                <c:formatCode>0.00%</c:formatCode>
                <c:ptCount val="12"/>
                <c:pt idx="1">
                  <c:v>-0.19093843345572356</c:v>
                </c:pt>
                <c:pt idx="2">
                  <c:v>0.1738562378854531</c:v>
                </c:pt>
                <c:pt idx="3">
                  <c:v>4.3307642601626353E-2</c:v>
                </c:pt>
                <c:pt idx="4">
                  <c:v>-4.9851506599847557E-2</c:v>
                </c:pt>
                <c:pt idx="5">
                  <c:v>-5.1032461686205448E-2</c:v>
                </c:pt>
                <c:pt idx="6">
                  <c:v>0.12692356603914556</c:v>
                </c:pt>
                <c:pt idx="7">
                  <c:v>-3.9132834672004263E-4</c:v>
                </c:pt>
                <c:pt idx="8">
                  <c:v>-4.6553247207393053E-2</c:v>
                </c:pt>
                <c:pt idx="9">
                  <c:v>8.8089550513904165E-3</c:v>
                </c:pt>
                <c:pt idx="10">
                  <c:v>-0.13848460999915049</c:v>
                </c:pt>
                <c:pt idx="11">
                  <c:v>0.26736760128518544</c:v>
                </c:pt>
              </c:numCache>
            </c:numRef>
          </c:val>
          <c:smooth val="0"/>
          <c:extLst>
            <c:ext xmlns:c16="http://schemas.microsoft.com/office/drawing/2014/chart" uri="{C3380CC4-5D6E-409C-BE32-E72D297353CC}">
              <c16:uniqueId val="{00000000-BAAC-4E19-A138-0A395BD5DA60}"/>
            </c:ext>
          </c:extLst>
        </c:ser>
        <c:dLbls>
          <c:showLegendKey val="0"/>
          <c:showVal val="0"/>
          <c:showCatName val="0"/>
          <c:showSerName val="0"/>
          <c:showPercent val="0"/>
          <c:showBubbleSize val="0"/>
        </c:dLbls>
        <c:marker val="1"/>
        <c:smooth val="0"/>
        <c:axId val="1674876879"/>
        <c:axId val="1673700543"/>
      </c:lineChart>
      <c:catAx>
        <c:axId val="10485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471871"/>
        <c:crosses val="autoZero"/>
        <c:auto val="1"/>
        <c:lblAlgn val="ctr"/>
        <c:lblOffset val="100"/>
        <c:noMultiLvlLbl val="0"/>
      </c:catAx>
      <c:valAx>
        <c:axId val="2073471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0111"/>
        <c:crosses val="autoZero"/>
        <c:crossBetween val="between"/>
      </c:valAx>
      <c:valAx>
        <c:axId val="167370054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876879"/>
        <c:crosses val="max"/>
        <c:crossBetween val="between"/>
      </c:valAx>
      <c:catAx>
        <c:axId val="1674876879"/>
        <c:scaling>
          <c:orientation val="minMax"/>
        </c:scaling>
        <c:delete val="1"/>
        <c:axPos val="b"/>
        <c:numFmt formatCode="General" sourceLinked="1"/>
        <c:majorTickMark val="out"/>
        <c:minorTickMark val="none"/>
        <c:tickLblPos val="nextTo"/>
        <c:crossAx val="16737005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[project1.xlsx]PivotData!sales by category</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effectLst/>
              </a:rPr>
              <a:t>Category</a:t>
            </a:r>
            <a:r>
              <a:rPr lang="en-IN" b="1" i="0" baseline="0">
                <a:effectLst/>
              </a:rPr>
              <a:t> Sales&amp;Profit</a:t>
            </a:r>
            <a:br>
              <a:rPr lang="en-IN"/>
            </a:b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2C6E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6E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6E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PivotData!$B$19</c:f>
              <c:strCache>
                <c:ptCount val="1"/>
                <c:pt idx="0">
                  <c:v>Sum of Sales Amount</c:v>
                </c:pt>
              </c:strCache>
            </c:strRef>
          </c:tx>
          <c:spPr>
            <a:solidFill>
              <a:srgbClr val="2C6E9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PivotData!$A$20:$A$24</c:f>
              <c:strCache>
                <c:ptCount val="4"/>
                <c:pt idx="0">
                  <c:v>Electronics</c:v>
                </c:pt>
                <c:pt idx="1">
                  <c:v>Home</c:v>
                </c:pt>
                <c:pt idx="2">
                  <c:v>Fashion</c:v>
                </c:pt>
                <c:pt idx="3">
                  <c:v>Beauty</c:v>
                </c:pt>
              </c:strCache>
            </c:strRef>
          </c:cat>
          <c:val>
            <c:numRef>
              <c:f>PivotData!$B$20:$B$24</c:f>
              <c:numCache>
                <c:formatCode>#,##0</c:formatCode>
                <c:ptCount val="4"/>
                <c:pt idx="0">
                  <c:v>1766805.8500000006</c:v>
                </c:pt>
                <c:pt idx="1">
                  <c:v>670230.69999999984</c:v>
                </c:pt>
                <c:pt idx="2">
                  <c:v>244137.5</c:v>
                </c:pt>
                <c:pt idx="3">
                  <c:v>46886.699999999968</c:v>
                </c:pt>
              </c:numCache>
            </c:numRef>
          </c:val>
          <c:extLst>
            <c:ext xmlns:c16="http://schemas.microsoft.com/office/drawing/2014/chart" uri="{C3380CC4-5D6E-409C-BE32-E72D297353CC}">
              <c16:uniqueId val="{00000000-C029-4719-8C1D-6E135C82ADE2}"/>
            </c:ext>
          </c:extLst>
        </c:ser>
        <c:ser>
          <c:idx val="1"/>
          <c:order val="1"/>
          <c:tx>
            <c:strRef>
              <c:f>PivotData!$C$19</c:f>
              <c:strCache>
                <c:ptCount val="1"/>
                <c:pt idx="0">
                  <c:v>Sum of Profit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PivotData!$A$20:$A$24</c:f>
              <c:strCache>
                <c:ptCount val="4"/>
                <c:pt idx="0">
                  <c:v>Electronics</c:v>
                </c:pt>
                <c:pt idx="1">
                  <c:v>Home</c:v>
                </c:pt>
                <c:pt idx="2">
                  <c:v>Fashion</c:v>
                </c:pt>
                <c:pt idx="3">
                  <c:v>Beauty</c:v>
                </c:pt>
              </c:strCache>
            </c:strRef>
          </c:cat>
          <c:val>
            <c:numRef>
              <c:f>PivotData!$C$20:$C$24</c:f>
              <c:numCache>
                <c:formatCode>#,##0</c:formatCode>
                <c:ptCount val="4"/>
                <c:pt idx="0">
                  <c:v>320189.84999999969</c:v>
                </c:pt>
                <c:pt idx="1">
                  <c:v>194497.7000000001</c:v>
                </c:pt>
                <c:pt idx="2">
                  <c:v>79999.5</c:v>
                </c:pt>
                <c:pt idx="3">
                  <c:v>20816.699999999972</c:v>
                </c:pt>
              </c:numCache>
            </c:numRef>
          </c:val>
          <c:extLst>
            <c:ext xmlns:c16="http://schemas.microsoft.com/office/drawing/2014/chart" uri="{C3380CC4-5D6E-409C-BE32-E72D297353CC}">
              <c16:uniqueId val="{00000001-C029-4719-8C1D-6E135C82ADE2}"/>
            </c:ext>
          </c:extLst>
        </c:ser>
        <c:dLbls>
          <c:dLblPos val="outEnd"/>
          <c:showLegendKey val="0"/>
          <c:showVal val="1"/>
          <c:showCatName val="0"/>
          <c:showSerName val="0"/>
          <c:showPercent val="0"/>
          <c:showBubbleSize val="0"/>
        </c:dLbls>
        <c:gapWidth val="219"/>
        <c:overlap val="-27"/>
        <c:axId val="687664079"/>
        <c:axId val="49125119"/>
      </c:barChart>
      <c:catAx>
        <c:axId val="68766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25119"/>
        <c:crosses val="autoZero"/>
        <c:auto val="1"/>
        <c:lblAlgn val="ctr"/>
        <c:lblOffset val="100"/>
        <c:noMultiLvlLbl val="0"/>
      </c:catAx>
      <c:valAx>
        <c:axId val="491251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6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[project1.xlsx]PivotData!top 10 products</c:name>
    <c:fmtId val="26"/>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TOP 10 PRODUCTS</a:t>
            </a:r>
          </a:p>
          <a:p>
            <a:pPr>
              <a:defRPr/>
            </a:pPr>
            <a:endParaRPr lang="en-IN"/>
          </a:p>
        </c:rich>
      </c:tx>
      <c:layout>
        <c:manualLayout>
          <c:xMode val="edge"/>
          <c:yMode val="edge"/>
          <c:x val="0.34168201350521799"/>
          <c:y val="0"/>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95396431799617"/>
          <c:y val="0.27910726845418832"/>
          <c:w val="0.69278268393246423"/>
          <c:h val="0.5631660748288817"/>
        </c:manualLayout>
      </c:layout>
      <c:barChart>
        <c:barDir val="bar"/>
        <c:grouping val="clustered"/>
        <c:varyColors val="0"/>
        <c:ser>
          <c:idx val="0"/>
          <c:order val="0"/>
          <c:tx>
            <c:strRef>
              <c:f>PivotData!$B$30</c:f>
              <c:strCache>
                <c:ptCount val="1"/>
                <c:pt idx="0">
                  <c:v>Sum of Sales Amount</c:v>
                </c:pt>
              </c:strCache>
            </c:strRef>
          </c:tx>
          <c:spPr>
            <a:noFill/>
            <a:ln w="25400" cap="flat" cmpd="sng" algn="ctr">
              <a:solidFill>
                <a:schemeClr val="accent1"/>
              </a:solidFill>
              <a:miter lim="800000"/>
            </a:ln>
            <a:effectLst/>
          </c:spPr>
          <c:invertIfNegative val="0"/>
          <c:cat>
            <c:strRef>
              <c:f>PivotData!$A$31:$A$41</c:f>
              <c:strCache>
                <c:ptCount val="10"/>
                <c:pt idx="0">
                  <c:v>Desk Lamp</c:v>
                </c:pt>
                <c:pt idx="1">
                  <c:v>Backpack</c:v>
                </c:pt>
                <c:pt idx="2">
                  <c:v>Bluetooth Speaker</c:v>
                </c:pt>
                <c:pt idx="3">
                  <c:v>Coffee Maker</c:v>
                </c:pt>
                <c:pt idx="4">
                  <c:v>Wireless Headphones</c:v>
                </c:pt>
                <c:pt idx="5">
                  <c:v>Running Shoes</c:v>
                </c:pt>
                <c:pt idx="6">
                  <c:v>Air Fryer</c:v>
                </c:pt>
                <c:pt idx="7">
                  <c:v>Smart Watch</c:v>
                </c:pt>
                <c:pt idx="8">
                  <c:v>Office Chair</c:v>
                </c:pt>
                <c:pt idx="9">
                  <c:v>Laptop</c:v>
                </c:pt>
              </c:strCache>
            </c:strRef>
          </c:cat>
          <c:val>
            <c:numRef>
              <c:f>PivotData!$B$31:$B$41</c:f>
              <c:numCache>
                <c:formatCode>#,##0</c:formatCode>
                <c:ptCount val="10"/>
                <c:pt idx="0">
                  <c:v>63781.2</c:v>
                </c:pt>
                <c:pt idx="1">
                  <c:v>67131</c:v>
                </c:pt>
                <c:pt idx="2">
                  <c:v>103684.75</c:v>
                </c:pt>
                <c:pt idx="3">
                  <c:v>135872.5</c:v>
                </c:pt>
                <c:pt idx="4">
                  <c:v>154210.2999999999</c:v>
                </c:pt>
                <c:pt idx="5">
                  <c:v>177006.5</c:v>
                </c:pt>
                <c:pt idx="6">
                  <c:v>186774</c:v>
                </c:pt>
                <c:pt idx="7">
                  <c:v>223120.05000000002</c:v>
                </c:pt>
                <c:pt idx="8">
                  <c:v>283803</c:v>
                </c:pt>
                <c:pt idx="9">
                  <c:v>1285790.7500000009</c:v>
                </c:pt>
              </c:numCache>
            </c:numRef>
          </c:val>
          <c:extLst>
            <c:ext xmlns:c16="http://schemas.microsoft.com/office/drawing/2014/chart" uri="{C3380CC4-5D6E-409C-BE32-E72D297353CC}">
              <c16:uniqueId val="{00000000-67E8-4BC2-8AA2-29B23A26BD16}"/>
            </c:ext>
          </c:extLst>
        </c:ser>
        <c:ser>
          <c:idx val="1"/>
          <c:order val="1"/>
          <c:tx>
            <c:strRef>
              <c:f>PivotData!$C$30</c:f>
              <c:strCache>
                <c:ptCount val="1"/>
                <c:pt idx="0">
                  <c:v>Sum of Profit</c:v>
                </c:pt>
              </c:strCache>
            </c:strRef>
          </c:tx>
          <c:spPr>
            <a:noFill/>
            <a:ln w="25400" cap="flat" cmpd="sng" algn="ctr">
              <a:solidFill>
                <a:schemeClr val="accent2"/>
              </a:solidFill>
              <a:miter lim="800000"/>
            </a:ln>
            <a:effectLst/>
          </c:spPr>
          <c:invertIfNegative val="0"/>
          <c:cat>
            <c:strRef>
              <c:f>PivotData!$A$31:$A$41</c:f>
              <c:strCache>
                <c:ptCount val="10"/>
                <c:pt idx="0">
                  <c:v>Desk Lamp</c:v>
                </c:pt>
                <c:pt idx="1">
                  <c:v>Backpack</c:v>
                </c:pt>
                <c:pt idx="2">
                  <c:v>Bluetooth Speaker</c:v>
                </c:pt>
                <c:pt idx="3">
                  <c:v>Coffee Maker</c:v>
                </c:pt>
                <c:pt idx="4">
                  <c:v>Wireless Headphones</c:v>
                </c:pt>
                <c:pt idx="5">
                  <c:v>Running Shoes</c:v>
                </c:pt>
                <c:pt idx="6">
                  <c:v>Air Fryer</c:v>
                </c:pt>
                <c:pt idx="7">
                  <c:v>Smart Watch</c:v>
                </c:pt>
                <c:pt idx="8">
                  <c:v>Office Chair</c:v>
                </c:pt>
                <c:pt idx="9">
                  <c:v>Laptop</c:v>
                </c:pt>
              </c:strCache>
            </c:strRef>
          </c:cat>
          <c:val>
            <c:numRef>
              <c:f>PivotData!$C$31:$C$41</c:f>
              <c:numCache>
                <c:formatCode>#,##0</c:formatCode>
                <c:ptCount val="10"/>
                <c:pt idx="0">
                  <c:v>23581.200000000008</c:v>
                </c:pt>
                <c:pt idx="1">
                  <c:v>24101</c:v>
                </c:pt>
                <c:pt idx="2">
                  <c:v>36158.75</c:v>
                </c:pt>
                <c:pt idx="3">
                  <c:v>43468.5</c:v>
                </c:pt>
                <c:pt idx="4">
                  <c:v>48005.300000000032</c:v>
                </c:pt>
                <c:pt idx="5">
                  <c:v>55898.5</c:v>
                </c:pt>
                <c:pt idx="6">
                  <c:v>52770</c:v>
                </c:pt>
                <c:pt idx="7">
                  <c:v>64375.049999999974</c:v>
                </c:pt>
                <c:pt idx="8">
                  <c:v>74678</c:v>
                </c:pt>
                <c:pt idx="9">
                  <c:v>171650.74999999988</c:v>
                </c:pt>
              </c:numCache>
            </c:numRef>
          </c:val>
          <c:extLst>
            <c:ext xmlns:c16="http://schemas.microsoft.com/office/drawing/2014/chart" uri="{C3380CC4-5D6E-409C-BE32-E72D297353CC}">
              <c16:uniqueId val="{00000001-67E8-4BC2-8AA2-29B23A26BD16}"/>
            </c:ext>
          </c:extLst>
        </c:ser>
        <c:ser>
          <c:idx val="2"/>
          <c:order val="2"/>
          <c:tx>
            <c:strRef>
              <c:f>PivotData!$D$30</c:f>
              <c:strCache>
                <c:ptCount val="1"/>
                <c:pt idx="0">
                  <c:v>Sum of Units</c:v>
                </c:pt>
              </c:strCache>
            </c:strRef>
          </c:tx>
          <c:spPr>
            <a:solidFill>
              <a:schemeClr val="bg1">
                <a:lumMod val="50000"/>
              </a:schemeClr>
            </a:solidFill>
            <a:ln w="25400" cap="flat" cmpd="sng" algn="ctr">
              <a:solidFill>
                <a:schemeClr val="accent3"/>
              </a:solidFill>
              <a:miter lim="800000"/>
            </a:ln>
            <a:effectLst/>
          </c:spPr>
          <c:invertIfNegative val="0"/>
          <c:cat>
            <c:strRef>
              <c:f>PivotData!$A$31:$A$41</c:f>
              <c:strCache>
                <c:ptCount val="10"/>
                <c:pt idx="0">
                  <c:v>Desk Lamp</c:v>
                </c:pt>
                <c:pt idx="1">
                  <c:v>Backpack</c:v>
                </c:pt>
                <c:pt idx="2">
                  <c:v>Bluetooth Speaker</c:v>
                </c:pt>
                <c:pt idx="3">
                  <c:v>Coffee Maker</c:v>
                </c:pt>
                <c:pt idx="4">
                  <c:v>Wireless Headphones</c:v>
                </c:pt>
                <c:pt idx="5">
                  <c:v>Running Shoes</c:v>
                </c:pt>
                <c:pt idx="6">
                  <c:v>Air Fryer</c:v>
                </c:pt>
                <c:pt idx="7">
                  <c:v>Smart Watch</c:v>
                </c:pt>
                <c:pt idx="8">
                  <c:v>Office Chair</c:v>
                </c:pt>
                <c:pt idx="9">
                  <c:v>Laptop</c:v>
                </c:pt>
              </c:strCache>
            </c:strRef>
          </c:cat>
          <c:val>
            <c:numRef>
              <c:f>PivotData!$D$31:$D$41</c:f>
              <c:numCache>
                <c:formatCode>General</c:formatCode>
                <c:ptCount val="10"/>
                <c:pt idx="0">
                  <c:v>1675</c:v>
                </c:pt>
                <c:pt idx="1">
                  <c:v>1655</c:v>
                </c:pt>
                <c:pt idx="2">
                  <c:v>1777</c:v>
                </c:pt>
                <c:pt idx="3">
                  <c:v>1777</c:v>
                </c:pt>
                <c:pt idx="4">
                  <c:v>1931</c:v>
                </c:pt>
                <c:pt idx="5">
                  <c:v>1781</c:v>
                </c:pt>
                <c:pt idx="6">
                  <c:v>1718</c:v>
                </c:pt>
                <c:pt idx="7">
                  <c:v>1671</c:v>
                </c:pt>
                <c:pt idx="8">
                  <c:v>1673</c:v>
                </c:pt>
                <c:pt idx="9">
                  <c:v>1797</c:v>
                </c:pt>
              </c:numCache>
            </c:numRef>
          </c:val>
          <c:extLst>
            <c:ext xmlns:c16="http://schemas.microsoft.com/office/drawing/2014/chart" uri="{C3380CC4-5D6E-409C-BE32-E72D297353CC}">
              <c16:uniqueId val="{00000000-7AF2-44F4-B7E1-9E443742023A}"/>
            </c:ext>
          </c:extLst>
        </c:ser>
        <c:dLbls>
          <c:showLegendKey val="0"/>
          <c:showVal val="0"/>
          <c:showCatName val="0"/>
          <c:showSerName val="0"/>
          <c:showPercent val="0"/>
          <c:showBubbleSize val="0"/>
        </c:dLbls>
        <c:gapWidth val="227"/>
        <c:overlap val="-48"/>
        <c:axId val="1623425440"/>
        <c:axId val="1620968768"/>
      </c:barChart>
      <c:catAx>
        <c:axId val="1623425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620968768"/>
        <c:crosses val="autoZero"/>
        <c:auto val="1"/>
        <c:lblAlgn val="ctr"/>
        <c:lblOffset val="100"/>
        <c:noMultiLvlLbl val="0"/>
      </c:catAx>
      <c:valAx>
        <c:axId val="1620968768"/>
        <c:scaling>
          <c:orientation val="minMax"/>
        </c:scaling>
        <c:delete val="0"/>
        <c:axPos val="b"/>
        <c:numFmt formatCode="#,##0"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623425440"/>
        <c:crosses val="autoZero"/>
        <c:crossBetween val="between"/>
      </c:valAx>
      <c:spPr>
        <a:noFill/>
        <a:ln>
          <a:noFill/>
        </a:ln>
        <a:effectLst/>
      </c:spPr>
    </c:plotArea>
    <c:legend>
      <c:legendPos val="t"/>
      <c:layout>
        <c:manualLayout>
          <c:xMode val="edge"/>
          <c:yMode val="edge"/>
          <c:x val="0.2203398825044719"/>
          <c:y val="0.12617041198501874"/>
          <c:w val="0.59881956299376837"/>
          <c:h val="7.90033619393081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[project1.xlsx]PivotData!bottom 10 products</c:name>
    <c:fmtId val="32"/>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BOTTOM 10 PRODUCTS</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C6E91"/>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PivotData!$G$30</c:f>
              <c:strCache>
                <c:ptCount val="1"/>
                <c:pt idx="0">
                  <c:v>Sum of Sales Amount</c:v>
                </c:pt>
              </c:strCache>
            </c:strRef>
          </c:tx>
          <c:spPr>
            <a:solidFill>
              <a:srgbClr val="2C6E91"/>
            </a:solidFill>
            <a:ln w="25400" cap="flat" cmpd="sng" algn="ctr">
              <a:solidFill>
                <a:schemeClr val="accent1"/>
              </a:solidFill>
              <a:miter lim="800000"/>
            </a:ln>
            <a:effectLst/>
          </c:spPr>
          <c:invertIfNegative val="0"/>
          <c:cat>
            <c:strRef>
              <c:f>PivotData!$F$31:$F$41</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PivotData!$G$31:$G$41</c:f>
              <c:numCache>
                <c:formatCode>#,##0</c:formatCode>
                <c:ptCount val="10"/>
                <c:pt idx="0">
                  <c:v>223120.05000000002</c:v>
                </c:pt>
                <c:pt idx="1">
                  <c:v>186774</c:v>
                </c:pt>
                <c:pt idx="2">
                  <c:v>177006.5</c:v>
                </c:pt>
                <c:pt idx="3">
                  <c:v>154210.2999999999</c:v>
                </c:pt>
                <c:pt idx="4">
                  <c:v>135872.5</c:v>
                </c:pt>
                <c:pt idx="5">
                  <c:v>103684.75</c:v>
                </c:pt>
                <c:pt idx="6">
                  <c:v>67131</c:v>
                </c:pt>
                <c:pt idx="7">
                  <c:v>63781.2</c:v>
                </c:pt>
                <c:pt idx="8">
                  <c:v>28014.299999999981</c:v>
                </c:pt>
                <c:pt idx="9">
                  <c:v>18872.399999999987</c:v>
                </c:pt>
              </c:numCache>
            </c:numRef>
          </c:val>
          <c:extLst>
            <c:ext xmlns:c16="http://schemas.microsoft.com/office/drawing/2014/chart" uri="{C3380CC4-5D6E-409C-BE32-E72D297353CC}">
              <c16:uniqueId val="{00000000-0C53-495F-8D86-BE021FA7007B}"/>
            </c:ext>
          </c:extLst>
        </c:ser>
        <c:ser>
          <c:idx val="1"/>
          <c:order val="1"/>
          <c:tx>
            <c:strRef>
              <c:f>PivotData!$H$30</c:f>
              <c:strCache>
                <c:ptCount val="1"/>
                <c:pt idx="0">
                  <c:v>Sum of Profit</c:v>
                </c:pt>
              </c:strCache>
            </c:strRef>
          </c:tx>
          <c:spPr>
            <a:solidFill>
              <a:srgbClr val="C00000"/>
            </a:solidFill>
            <a:ln w="25400" cap="flat" cmpd="sng" algn="ctr">
              <a:solidFill>
                <a:schemeClr val="accent2"/>
              </a:solidFill>
              <a:miter lim="800000"/>
            </a:ln>
            <a:effectLst/>
          </c:spPr>
          <c:invertIfNegative val="0"/>
          <c:cat>
            <c:strRef>
              <c:f>PivotData!$F$31:$F$41</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PivotData!$H$31:$H$41</c:f>
              <c:numCache>
                <c:formatCode>#,##0</c:formatCode>
                <c:ptCount val="10"/>
                <c:pt idx="0">
                  <c:v>64375.049999999974</c:v>
                </c:pt>
                <c:pt idx="1">
                  <c:v>52770</c:v>
                </c:pt>
                <c:pt idx="2">
                  <c:v>55898.5</c:v>
                </c:pt>
                <c:pt idx="3">
                  <c:v>48005.300000000032</c:v>
                </c:pt>
                <c:pt idx="4">
                  <c:v>43468.5</c:v>
                </c:pt>
                <c:pt idx="5">
                  <c:v>36158.75</c:v>
                </c:pt>
                <c:pt idx="6">
                  <c:v>24101</c:v>
                </c:pt>
                <c:pt idx="7">
                  <c:v>23581.200000000008</c:v>
                </c:pt>
                <c:pt idx="8">
                  <c:v>12444.300000000003</c:v>
                </c:pt>
                <c:pt idx="9">
                  <c:v>8372.4000000000051</c:v>
                </c:pt>
              </c:numCache>
            </c:numRef>
          </c:val>
          <c:extLst>
            <c:ext xmlns:c16="http://schemas.microsoft.com/office/drawing/2014/chart" uri="{C3380CC4-5D6E-409C-BE32-E72D297353CC}">
              <c16:uniqueId val="{00000001-0C53-495F-8D86-BE021FA7007B}"/>
            </c:ext>
          </c:extLst>
        </c:ser>
        <c:ser>
          <c:idx val="2"/>
          <c:order val="2"/>
          <c:tx>
            <c:strRef>
              <c:f>PivotData!$I$30</c:f>
              <c:strCache>
                <c:ptCount val="1"/>
                <c:pt idx="0">
                  <c:v>Sum of Units</c:v>
                </c:pt>
              </c:strCache>
            </c:strRef>
          </c:tx>
          <c:spPr>
            <a:noFill/>
            <a:ln w="25400" cap="flat" cmpd="sng" algn="ctr">
              <a:solidFill>
                <a:schemeClr val="accent3"/>
              </a:solidFill>
              <a:miter lim="800000"/>
            </a:ln>
            <a:effectLst/>
          </c:spPr>
          <c:invertIfNegative val="0"/>
          <c:cat>
            <c:strRef>
              <c:f>PivotData!$F$31:$F$41</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PivotData!$I$31:$I$41</c:f>
              <c:numCache>
                <c:formatCode>General</c:formatCode>
                <c:ptCount val="10"/>
                <c:pt idx="0">
                  <c:v>1671</c:v>
                </c:pt>
                <c:pt idx="1">
                  <c:v>1718</c:v>
                </c:pt>
                <c:pt idx="2">
                  <c:v>1781</c:v>
                </c:pt>
                <c:pt idx="3">
                  <c:v>1931</c:v>
                </c:pt>
                <c:pt idx="4">
                  <c:v>1777</c:v>
                </c:pt>
                <c:pt idx="5">
                  <c:v>1777</c:v>
                </c:pt>
                <c:pt idx="6">
                  <c:v>1655</c:v>
                </c:pt>
                <c:pt idx="7">
                  <c:v>1675</c:v>
                </c:pt>
                <c:pt idx="8">
                  <c:v>1730</c:v>
                </c:pt>
                <c:pt idx="9">
                  <c:v>1750</c:v>
                </c:pt>
              </c:numCache>
            </c:numRef>
          </c:val>
          <c:extLst>
            <c:ext xmlns:c16="http://schemas.microsoft.com/office/drawing/2014/chart" uri="{C3380CC4-5D6E-409C-BE32-E72D297353CC}">
              <c16:uniqueId val="{00000002-0C53-495F-8D86-BE021FA7007B}"/>
            </c:ext>
          </c:extLst>
        </c:ser>
        <c:dLbls>
          <c:showLegendKey val="0"/>
          <c:showVal val="0"/>
          <c:showCatName val="0"/>
          <c:showSerName val="0"/>
          <c:showPercent val="0"/>
          <c:showBubbleSize val="0"/>
        </c:dLbls>
        <c:gapWidth val="227"/>
        <c:overlap val="-48"/>
        <c:axId val="1950446656"/>
        <c:axId val="1161891984"/>
      </c:barChart>
      <c:catAx>
        <c:axId val="19504466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161891984"/>
        <c:crosses val="autoZero"/>
        <c:auto val="1"/>
        <c:lblAlgn val="ctr"/>
        <c:lblOffset val="100"/>
        <c:noMultiLvlLbl val="0"/>
      </c:catAx>
      <c:valAx>
        <c:axId val="1161891984"/>
        <c:scaling>
          <c:orientation val="minMax"/>
        </c:scaling>
        <c:delete val="0"/>
        <c:axPos val="b"/>
        <c:numFmt formatCode="#,##0"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950446656"/>
        <c:crosses val="autoZero"/>
        <c:crossBetween val="between"/>
      </c:valAx>
      <c:spPr>
        <a:noFill/>
        <a:ln>
          <a:noFill/>
        </a:ln>
        <a:effectLst/>
      </c:spPr>
    </c:plotArea>
    <c:legend>
      <c:legendPos val="t"/>
      <c:layout>
        <c:manualLayout>
          <c:xMode val="edge"/>
          <c:yMode val="edge"/>
          <c:x val="0.19960924945315206"/>
          <c:y val="0.14927656101810802"/>
          <c:w val="0.59964214727983078"/>
          <c:h val="7.87820640067050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[project1.xlsx]PivotData!PivotTable12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a:t>
            </a:r>
            <a:r>
              <a:rPr lang="en-US" sz="1600" b="1" baseline="0"/>
              <a:t>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C6E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53913490010507"/>
          <c:y val="0.17359672162361955"/>
          <c:w val="0.53728011364454409"/>
          <c:h val="0.69216639412199543"/>
        </c:manualLayout>
      </c:layout>
      <c:barChart>
        <c:barDir val="bar"/>
        <c:grouping val="clustered"/>
        <c:varyColors val="0"/>
        <c:ser>
          <c:idx val="0"/>
          <c:order val="0"/>
          <c:tx>
            <c:strRef>
              <c:f>PivotData!$B$200</c:f>
              <c:strCache>
                <c:ptCount val="1"/>
                <c:pt idx="0">
                  <c:v>Count of Order ID</c:v>
                </c:pt>
              </c:strCache>
            </c:strRef>
          </c:tx>
          <c:spPr>
            <a:solidFill>
              <a:schemeClr val="accent1"/>
            </a:solidFill>
            <a:ln>
              <a:noFill/>
            </a:ln>
            <a:effectLst/>
          </c:spPr>
          <c:invertIfNegative val="0"/>
          <c:cat>
            <c:strRef>
              <c:f>PivotData!$A$201:$A$214</c:f>
              <c:strCache>
                <c:ptCount val="13"/>
                <c:pt idx="0">
                  <c:v>CUST00534</c:v>
                </c:pt>
                <c:pt idx="1">
                  <c:v>CUST01401</c:v>
                </c:pt>
                <c:pt idx="2">
                  <c:v>CUST00955</c:v>
                </c:pt>
                <c:pt idx="3">
                  <c:v>CUST00454</c:v>
                </c:pt>
                <c:pt idx="4">
                  <c:v>CUST01697</c:v>
                </c:pt>
                <c:pt idx="5">
                  <c:v>CUST01107</c:v>
                </c:pt>
                <c:pt idx="6">
                  <c:v>CUST02467</c:v>
                </c:pt>
                <c:pt idx="7">
                  <c:v>CUST00165</c:v>
                </c:pt>
                <c:pt idx="8">
                  <c:v>CUST00224</c:v>
                </c:pt>
                <c:pt idx="9">
                  <c:v>CUST01800</c:v>
                </c:pt>
                <c:pt idx="10">
                  <c:v>CUST02468</c:v>
                </c:pt>
                <c:pt idx="11">
                  <c:v>CUST00021</c:v>
                </c:pt>
                <c:pt idx="12">
                  <c:v>CUST01873</c:v>
                </c:pt>
              </c:strCache>
            </c:strRef>
          </c:cat>
          <c:val>
            <c:numRef>
              <c:f>PivotData!$B$201:$B$214</c:f>
              <c:numCache>
                <c:formatCode>General</c:formatCode>
                <c:ptCount val="13"/>
                <c:pt idx="0">
                  <c:v>8</c:v>
                </c:pt>
                <c:pt idx="1">
                  <c:v>9</c:v>
                </c:pt>
                <c:pt idx="2">
                  <c:v>8</c:v>
                </c:pt>
                <c:pt idx="3">
                  <c:v>8</c:v>
                </c:pt>
                <c:pt idx="4">
                  <c:v>9</c:v>
                </c:pt>
                <c:pt idx="5">
                  <c:v>9</c:v>
                </c:pt>
                <c:pt idx="6">
                  <c:v>8</c:v>
                </c:pt>
                <c:pt idx="7">
                  <c:v>8</c:v>
                </c:pt>
                <c:pt idx="8">
                  <c:v>8</c:v>
                </c:pt>
                <c:pt idx="9">
                  <c:v>8</c:v>
                </c:pt>
                <c:pt idx="10">
                  <c:v>8</c:v>
                </c:pt>
                <c:pt idx="11">
                  <c:v>8</c:v>
                </c:pt>
                <c:pt idx="12">
                  <c:v>9</c:v>
                </c:pt>
              </c:numCache>
            </c:numRef>
          </c:val>
          <c:extLst>
            <c:ext xmlns:c16="http://schemas.microsoft.com/office/drawing/2014/chart" uri="{C3380CC4-5D6E-409C-BE32-E72D297353CC}">
              <c16:uniqueId val="{00000000-6854-4752-8641-39E4F494C97C}"/>
            </c:ext>
          </c:extLst>
        </c:ser>
        <c:ser>
          <c:idx val="1"/>
          <c:order val="1"/>
          <c:tx>
            <c:strRef>
              <c:f>PivotData!$C$200</c:f>
              <c:strCache>
                <c:ptCount val="1"/>
                <c:pt idx="0">
                  <c:v>Sum of Sales Amount</c:v>
                </c:pt>
              </c:strCache>
            </c:strRef>
          </c:tx>
          <c:spPr>
            <a:solidFill>
              <a:srgbClr val="2C6E91"/>
            </a:solidFill>
            <a:ln>
              <a:noFill/>
            </a:ln>
            <a:effectLst/>
          </c:spPr>
          <c:invertIfNegative val="0"/>
          <c:cat>
            <c:strRef>
              <c:f>PivotData!$A$201:$A$214</c:f>
              <c:strCache>
                <c:ptCount val="13"/>
                <c:pt idx="0">
                  <c:v>CUST00534</c:v>
                </c:pt>
                <c:pt idx="1">
                  <c:v>CUST01401</c:v>
                </c:pt>
                <c:pt idx="2">
                  <c:v>CUST00955</c:v>
                </c:pt>
                <c:pt idx="3">
                  <c:v>CUST00454</c:v>
                </c:pt>
                <c:pt idx="4">
                  <c:v>CUST01697</c:v>
                </c:pt>
                <c:pt idx="5">
                  <c:v>CUST01107</c:v>
                </c:pt>
                <c:pt idx="6">
                  <c:v>CUST02467</c:v>
                </c:pt>
                <c:pt idx="7">
                  <c:v>CUST00165</c:v>
                </c:pt>
                <c:pt idx="8">
                  <c:v>CUST00224</c:v>
                </c:pt>
                <c:pt idx="9">
                  <c:v>CUST01800</c:v>
                </c:pt>
                <c:pt idx="10">
                  <c:v>CUST02468</c:v>
                </c:pt>
                <c:pt idx="11">
                  <c:v>CUST00021</c:v>
                </c:pt>
                <c:pt idx="12">
                  <c:v>CUST01873</c:v>
                </c:pt>
              </c:strCache>
            </c:strRef>
          </c:cat>
          <c:val>
            <c:numRef>
              <c:f>PivotData!$C$201:$C$214</c:f>
              <c:numCache>
                <c:formatCode>General</c:formatCode>
                <c:ptCount val="13"/>
                <c:pt idx="0">
                  <c:v>9748.4500000000007</c:v>
                </c:pt>
                <c:pt idx="1">
                  <c:v>8045.4</c:v>
                </c:pt>
                <c:pt idx="2">
                  <c:v>3205.3999999999996</c:v>
                </c:pt>
                <c:pt idx="3">
                  <c:v>2847.8999999999996</c:v>
                </c:pt>
                <c:pt idx="4">
                  <c:v>2637.35</c:v>
                </c:pt>
                <c:pt idx="5">
                  <c:v>2252.6999999999998</c:v>
                </c:pt>
                <c:pt idx="6">
                  <c:v>2161.5500000000002</c:v>
                </c:pt>
                <c:pt idx="7">
                  <c:v>2062.5</c:v>
                </c:pt>
                <c:pt idx="8">
                  <c:v>1921.6500000000003</c:v>
                </c:pt>
                <c:pt idx="9">
                  <c:v>1730.55</c:v>
                </c:pt>
                <c:pt idx="10">
                  <c:v>1587.5500000000002</c:v>
                </c:pt>
                <c:pt idx="11">
                  <c:v>1355.25</c:v>
                </c:pt>
                <c:pt idx="12">
                  <c:v>1243.9000000000001</c:v>
                </c:pt>
              </c:numCache>
            </c:numRef>
          </c:val>
          <c:extLst>
            <c:ext xmlns:c16="http://schemas.microsoft.com/office/drawing/2014/chart" uri="{C3380CC4-5D6E-409C-BE32-E72D297353CC}">
              <c16:uniqueId val="{00000001-6854-4752-8641-39E4F494C97C}"/>
            </c:ext>
          </c:extLst>
        </c:ser>
        <c:ser>
          <c:idx val="2"/>
          <c:order val="2"/>
          <c:tx>
            <c:strRef>
              <c:f>PivotData!$D$200</c:f>
              <c:strCache>
                <c:ptCount val="1"/>
                <c:pt idx="0">
                  <c:v>Average of Sales Amount2</c:v>
                </c:pt>
              </c:strCache>
            </c:strRef>
          </c:tx>
          <c:spPr>
            <a:solidFill>
              <a:schemeClr val="accent3"/>
            </a:solidFill>
            <a:ln>
              <a:noFill/>
            </a:ln>
            <a:effectLst/>
          </c:spPr>
          <c:invertIfNegative val="0"/>
          <c:cat>
            <c:strRef>
              <c:f>PivotData!$A$201:$A$214</c:f>
              <c:strCache>
                <c:ptCount val="13"/>
                <c:pt idx="0">
                  <c:v>CUST00534</c:v>
                </c:pt>
                <c:pt idx="1">
                  <c:v>CUST01401</c:v>
                </c:pt>
                <c:pt idx="2">
                  <c:v>CUST00955</c:v>
                </c:pt>
                <c:pt idx="3">
                  <c:v>CUST00454</c:v>
                </c:pt>
                <c:pt idx="4">
                  <c:v>CUST01697</c:v>
                </c:pt>
                <c:pt idx="5">
                  <c:v>CUST01107</c:v>
                </c:pt>
                <c:pt idx="6">
                  <c:v>CUST02467</c:v>
                </c:pt>
                <c:pt idx="7">
                  <c:v>CUST00165</c:v>
                </c:pt>
                <c:pt idx="8">
                  <c:v>CUST00224</c:v>
                </c:pt>
                <c:pt idx="9">
                  <c:v>CUST01800</c:v>
                </c:pt>
                <c:pt idx="10">
                  <c:v>CUST02468</c:v>
                </c:pt>
                <c:pt idx="11">
                  <c:v>CUST00021</c:v>
                </c:pt>
                <c:pt idx="12">
                  <c:v>CUST01873</c:v>
                </c:pt>
              </c:strCache>
            </c:strRef>
          </c:cat>
          <c:val>
            <c:numRef>
              <c:f>PivotData!$D$201:$D$214</c:f>
              <c:numCache>
                <c:formatCode>General</c:formatCode>
                <c:ptCount val="13"/>
                <c:pt idx="0">
                  <c:v>1218.5562500000001</c:v>
                </c:pt>
                <c:pt idx="1">
                  <c:v>893.93333333333328</c:v>
                </c:pt>
                <c:pt idx="2">
                  <c:v>400.67499999999995</c:v>
                </c:pt>
                <c:pt idx="3">
                  <c:v>355.98749999999995</c:v>
                </c:pt>
                <c:pt idx="4">
                  <c:v>293.03888888888889</c:v>
                </c:pt>
                <c:pt idx="5">
                  <c:v>250.29999999999998</c:v>
                </c:pt>
                <c:pt idx="6">
                  <c:v>270.19375000000002</c:v>
                </c:pt>
                <c:pt idx="7">
                  <c:v>257.8125</c:v>
                </c:pt>
                <c:pt idx="8">
                  <c:v>240.20625000000004</c:v>
                </c:pt>
                <c:pt idx="9">
                  <c:v>216.31874999999999</c:v>
                </c:pt>
                <c:pt idx="10">
                  <c:v>198.44375000000002</c:v>
                </c:pt>
                <c:pt idx="11">
                  <c:v>169.40625</c:v>
                </c:pt>
                <c:pt idx="12">
                  <c:v>138.21111111111111</c:v>
                </c:pt>
              </c:numCache>
            </c:numRef>
          </c:val>
          <c:extLst>
            <c:ext xmlns:c16="http://schemas.microsoft.com/office/drawing/2014/chart" uri="{C3380CC4-5D6E-409C-BE32-E72D297353CC}">
              <c16:uniqueId val="{00000002-6854-4752-8641-39E4F494C97C}"/>
            </c:ext>
          </c:extLst>
        </c:ser>
        <c:dLbls>
          <c:showLegendKey val="0"/>
          <c:showVal val="0"/>
          <c:showCatName val="0"/>
          <c:showSerName val="0"/>
          <c:showPercent val="0"/>
          <c:showBubbleSize val="0"/>
        </c:dLbls>
        <c:gapWidth val="182"/>
        <c:axId val="2072630192"/>
        <c:axId val="88707312"/>
      </c:barChart>
      <c:catAx>
        <c:axId val="207263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8707312"/>
        <c:crosses val="autoZero"/>
        <c:auto val="1"/>
        <c:lblAlgn val="ctr"/>
        <c:lblOffset val="100"/>
        <c:noMultiLvlLbl val="0"/>
      </c:catAx>
      <c:valAx>
        <c:axId val="88707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263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[project1.xlsx]PivotData!PivotTable13</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STATE&amp;REGION</a:t>
            </a:r>
          </a:p>
          <a:p>
            <a:pPr>
              <a:defRPr/>
            </a:pP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6E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PivotData!$B$216</c:f>
              <c:strCache>
                <c:ptCount val="1"/>
                <c:pt idx="0">
                  <c:v>Total</c:v>
                </c:pt>
              </c:strCache>
            </c:strRef>
          </c:tx>
          <c:spPr>
            <a:solidFill>
              <a:srgbClr val="2C6E91"/>
            </a:solidFill>
            <a:ln>
              <a:noFill/>
            </a:ln>
            <a:effectLst/>
          </c:spPr>
          <c:invertIfNegative val="0"/>
          <c:cat>
            <c:multiLvlStrRef>
              <c:f>PivotData!$A$217:$A$226</c:f>
              <c:multiLvlStrCache>
                <c:ptCount val="6"/>
                <c:lvl>
                  <c:pt idx="0">
                    <c:v>Karnataka</c:v>
                  </c:pt>
                  <c:pt idx="1">
                    <c:v>Kerala</c:v>
                  </c:pt>
                  <c:pt idx="2">
                    <c:v>Tamil Nadu</c:v>
                  </c:pt>
                  <c:pt idx="3">
                    <c:v>Telengana</c:v>
                  </c:pt>
                  <c:pt idx="4">
                    <c:v>Maharashtra</c:v>
                  </c:pt>
                  <c:pt idx="5">
                    <c:v>Delhi</c:v>
                  </c:pt>
                </c:lvl>
                <c:lvl>
                  <c:pt idx="0">
                    <c:v>South</c:v>
                  </c:pt>
                  <c:pt idx="4">
                    <c:v>West</c:v>
                  </c:pt>
                  <c:pt idx="5">
                    <c:v>North</c:v>
                  </c:pt>
                </c:lvl>
              </c:multiLvlStrCache>
            </c:multiLvlStrRef>
          </c:cat>
          <c:val>
            <c:numRef>
              <c:f>PivotData!$B$217:$B$226</c:f>
              <c:numCache>
                <c:formatCode>General</c:formatCode>
                <c:ptCount val="6"/>
                <c:pt idx="0">
                  <c:v>260807.14999999997</c:v>
                </c:pt>
                <c:pt idx="1">
                  <c:v>1055569.9000000008</c:v>
                </c:pt>
                <c:pt idx="2">
                  <c:v>271149.54999999981</c:v>
                </c:pt>
                <c:pt idx="3">
                  <c:v>279963.5500000001</c:v>
                </c:pt>
                <c:pt idx="4">
                  <c:v>567792.0500000004</c:v>
                </c:pt>
                <c:pt idx="5">
                  <c:v>292778.54999999981</c:v>
                </c:pt>
              </c:numCache>
            </c:numRef>
          </c:val>
          <c:extLst>
            <c:ext xmlns:c16="http://schemas.microsoft.com/office/drawing/2014/chart" uri="{C3380CC4-5D6E-409C-BE32-E72D297353CC}">
              <c16:uniqueId val="{00000000-7B42-4A10-B5DE-940652A98937}"/>
            </c:ext>
          </c:extLst>
        </c:ser>
        <c:dLbls>
          <c:showLegendKey val="0"/>
          <c:showVal val="0"/>
          <c:showCatName val="0"/>
          <c:showSerName val="0"/>
          <c:showPercent val="0"/>
          <c:showBubbleSize val="0"/>
        </c:dLbls>
        <c:gapWidth val="182"/>
        <c:axId val="1322580384"/>
        <c:axId val="88742832"/>
      </c:barChart>
      <c:catAx>
        <c:axId val="132258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8742832"/>
        <c:crosses val="autoZero"/>
        <c:auto val="1"/>
        <c:lblAlgn val="ctr"/>
        <c:lblOffset val="100"/>
        <c:noMultiLvlLbl val="0"/>
      </c:catAx>
      <c:valAx>
        <c:axId val="8874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2258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[project1.xlsx]PivotData!PivotTable7</c:name>
    <c:fmtId val="4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DICOUNT vs SALES&amp;PROFIT MARGIN</a:t>
            </a:r>
          </a:p>
        </c:rich>
      </c:tx>
      <c:layout>
        <c:manualLayout>
          <c:xMode val="edge"/>
          <c:yMode val="edge"/>
          <c:x val="0.19300163719481445"/>
          <c:y val="1.04036620890553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PivotData!$G$64</c:f>
              <c:strCache>
                <c:ptCount val="1"/>
                <c:pt idx="0">
                  <c:v>Sum of Sales Amount</c:v>
                </c:pt>
              </c:strCache>
            </c:strRef>
          </c:tx>
          <c:spPr>
            <a:solidFill>
              <a:schemeClr val="accent1"/>
            </a:solidFill>
            <a:ln>
              <a:noFill/>
            </a:ln>
            <a:effectLst/>
          </c:spPr>
          <c:invertIfNegative val="0"/>
          <c:cat>
            <c:strRef>
              <c:f>PivotData!$F$65:$F$70</c:f>
              <c:strCache>
                <c:ptCount val="5"/>
                <c:pt idx="0">
                  <c:v>0</c:v>
                </c:pt>
                <c:pt idx="1">
                  <c:v>0.05</c:v>
                </c:pt>
                <c:pt idx="2">
                  <c:v>0.1</c:v>
                </c:pt>
                <c:pt idx="3">
                  <c:v>0.15</c:v>
                </c:pt>
                <c:pt idx="4">
                  <c:v>0.2</c:v>
                </c:pt>
              </c:strCache>
            </c:strRef>
          </c:cat>
          <c:val>
            <c:numRef>
              <c:f>PivotData!$G$65:$G$70</c:f>
              <c:numCache>
                <c:formatCode>General</c:formatCode>
                <c:ptCount val="5"/>
                <c:pt idx="0">
                  <c:v>573597</c:v>
                </c:pt>
                <c:pt idx="1">
                  <c:v>555418.4499999996</c:v>
                </c:pt>
                <c:pt idx="2">
                  <c:v>560222.99999999988</c:v>
                </c:pt>
                <c:pt idx="3">
                  <c:v>532438.30000000028</c:v>
                </c:pt>
                <c:pt idx="4">
                  <c:v>506384.00000000006</c:v>
                </c:pt>
              </c:numCache>
            </c:numRef>
          </c:val>
          <c:extLst>
            <c:ext xmlns:c16="http://schemas.microsoft.com/office/drawing/2014/chart" uri="{C3380CC4-5D6E-409C-BE32-E72D297353CC}">
              <c16:uniqueId val="{00000000-E14F-465D-9078-132EE08B2725}"/>
            </c:ext>
          </c:extLst>
        </c:ser>
        <c:dLbls>
          <c:showLegendKey val="0"/>
          <c:showVal val="0"/>
          <c:showCatName val="0"/>
          <c:showSerName val="0"/>
          <c:showPercent val="0"/>
          <c:showBubbleSize val="0"/>
        </c:dLbls>
        <c:gapWidth val="219"/>
        <c:overlap val="-27"/>
        <c:axId val="2034619856"/>
        <c:axId val="1205471120"/>
      </c:barChart>
      <c:lineChart>
        <c:grouping val="standard"/>
        <c:varyColors val="0"/>
        <c:ser>
          <c:idx val="1"/>
          <c:order val="1"/>
          <c:tx>
            <c:strRef>
              <c:f>PivotData!$H$64</c:f>
              <c:strCache>
                <c:ptCount val="1"/>
                <c:pt idx="0">
                  <c:v>Sum of Units</c:v>
                </c:pt>
              </c:strCache>
            </c:strRef>
          </c:tx>
          <c:spPr>
            <a:ln w="28575" cap="rnd">
              <a:solidFill>
                <a:schemeClr val="accent2"/>
              </a:solidFill>
              <a:round/>
            </a:ln>
            <a:effectLst/>
          </c:spPr>
          <c:marker>
            <c:symbol val="none"/>
          </c:marker>
          <c:cat>
            <c:strRef>
              <c:f>PivotData!$F$65:$F$70</c:f>
              <c:strCache>
                <c:ptCount val="5"/>
                <c:pt idx="0">
                  <c:v>0</c:v>
                </c:pt>
                <c:pt idx="1">
                  <c:v>0.05</c:v>
                </c:pt>
                <c:pt idx="2">
                  <c:v>0.1</c:v>
                </c:pt>
                <c:pt idx="3">
                  <c:v>0.15</c:v>
                </c:pt>
                <c:pt idx="4">
                  <c:v>0.2</c:v>
                </c:pt>
              </c:strCache>
            </c:strRef>
          </c:cat>
          <c:val>
            <c:numRef>
              <c:f>PivotData!$H$65:$H$70</c:f>
              <c:numCache>
                <c:formatCode>General</c:formatCode>
                <c:ptCount val="5"/>
                <c:pt idx="0">
                  <c:v>4114</c:v>
                </c:pt>
                <c:pt idx="1">
                  <c:v>4180</c:v>
                </c:pt>
                <c:pt idx="2">
                  <c:v>4231</c:v>
                </c:pt>
                <c:pt idx="3">
                  <c:v>4218</c:v>
                </c:pt>
                <c:pt idx="4">
                  <c:v>4192</c:v>
                </c:pt>
              </c:numCache>
            </c:numRef>
          </c:val>
          <c:smooth val="0"/>
          <c:extLst>
            <c:ext xmlns:c16="http://schemas.microsoft.com/office/drawing/2014/chart" uri="{C3380CC4-5D6E-409C-BE32-E72D297353CC}">
              <c16:uniqueId val="{00000001-E14F-465D-9078-132EE08B2725}"/>
            </c:ext>
          </c:extLst>
        </c:ser>
        <c:dLbls>
          <c:showLegendKey val="0"/>
          <c:showVal val="0"/>
          <c:showCatName val="0"/>
          <c:showSerName val="0"/>
          <c:showPercent val="0"/>
          <c:showBubbleSize val="0"/>
        </c:dLbls>
        <c:marker val="1"/>
        <c:smooth val="0"/>
        <c:axId val="2034619856"/>
        <c:axId val="1205471120"/>
      </c:lineChart>
      <c:lineChart>
        <c:grouping val="standard"/>
        <c:varyColors val="0"/>
        <c:ser>
          <c:idx val="2"/>
          <c:order val="2"/>
          <c:tx>
            <c:strRef>
              <c:f>PivotData!$I$64</c:f>
              <c:strCache>
                <c:ptCount val="1"/>
                <c:pt idx="0">
                  <c:v>Average of profit margin %</c:v>
                </c:pt>
              </c:strCache>
            </c:strRef>
          </c:tx>
          <c:spPr>
            <a:ln w="28575" cap="rnd">
              <a:solidFill>
                <a:schemeClr val="accent3"/>
              </a:solidFill>
              <a:round/>
            </a:ln>
            <a:effectLst/>
          </c:spPr>
          <c:marker>
            <c:symbol val="none"/>
          </c:marker>
          <c:cat>
            <c:strRef>
              <c:f>PivotData!$F$65:$F$70</c:f>
              <c:strCache>
                <c:ptCount val="5"/>
                <c:pt idx="0">
                  <c:v>0</c:v>
                </c:pt>
                <c:pt idx="1">
                  <c:v>0.05</c:v>
                </c:pt>
                <c:pt idx="2">
                  <c:v>0.1</c:v>
                </c:pt>
                <c:pt idx="3">
                  <c:v>0.15</c:v>
                </c:pt>
                <c:pt idx="4">
                  <c:v>0.2</c:v>
                </c:pt>
              </c:strCache>
            </c:strRef>
          </c:cat>
          <c:val>
            <c:numRef>
              <c:f>PivotData!$I$65:$I$70</c:f>
              <c:numCache>
                <c:formatCode>0.00%</c:formatCode>
                <c:ptCount val="5"/>
                <c:pt idx="0">
                  <c:v>0.3941099908703018</c:v>
                </c:pt>
                <c:pt idx="1">
                  <c:v>0.35864517674093682</c:v>
                </c:pt>
                <c:pt idx="2">
                  <c:v>0.32403512749253677</c:v>
                </c:pt>
                <c:pt idx="3">
                  <c:v>0.28201486746294957</c:v>
                </c:pt>
                <c:pt idx="4">
                  <c:v>0.23668471021735807</c:v>
                </c:pt>
              </c:numCache>
            </c:numRef>
          </c:val>
          <c:smooth val="0"/>
          <c:extLst>
            <c:ext xmlns:c16="http://schemas.microsoft.com/office/drawing/2014/chart" uri="{C3380CC4-5D6E-409C-BE32-E72D297353CC}">
              <c16:uniqueId val="{00000002-E14F-465D-9078-132EE08B2725}"/>
            </c:ext>
          </c:extLst>
        </c:ser>
        <c:dLbls>
          <c:showLegendKey val="0"/>
          <c:showVal val="0"/>
          <c:showCatName val="0"/>
          <c:showSerName val="0"/>
          <c:showPercent val="0"/>
          <c:showBubbleSize val="0"/>
        </c:dLbls>
        <c:marker val="1"/>
        <c:smooth val="0"/>
        <c:axId val="2034557680"/>
        <c:axId val="1205476400"/>
      </c:lineChart>
      <c:catAx>
        <c:axId val="2034619856"/>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5471120"/>
        <c:crosses val="autoZero"/>
        <c:auto val="1"/>
        <c:lblAlgn val="ctr"/>
        <c:lblOffset val="100"/>
        <c:noMultiLvlLbl val="0"/>
      </c:catAx>
      <c:valAx>
        <c:axId val="120547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34619856"/>
        <c:crosses val="autoZero"/>
        <c:crossBetween val="between"/>
      </c:valAx>
      <c:valAx>
        <c:axId val="12054764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4557680"/>
        <c:crosses val="max"/>
        <c:crossBetween val="between"/>
      </c:valAx>
      <c:catAx>
        <c:axId val="2034557680"/>
        <c:scaling>
          <c:orientation val="minMax"/>
        </c:scaling>
        <c:delete val="1"/>
        <c:axPos val="b"/>
        <c:numFmt formatCode="General" sourceLinked="1"/>
        <c:majorTickMark val="out"/>
        <c:minorTickMark val="none"/>
        <c:tickLblPos val="nextTo"/>
        <c:crossAx val="12054764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[project1.xlsx]PivotData!PivotTable8</c:name>
    <c:fmtId val="53"/>
  </c:pivotSource>
  <c:chart>
    <c:title>
      <c:tx>
        <c:rich>
          <a:bodyPr rot="0" spcFirstLastPara="1" vertOverflow="ellipsis" vert="horz" wrap="square" anchor="ctr" anchorCtr="1"/>
          <a:lstStyle/>
          <a:p>
            <a:pPr>
              <a:defRPr sz="1800" b="1" i="0" u="none" strike="noStrike" kern="1200" cap="none" spc="50" baseline="0">
                <a:solidFill>
                  <a:sysClr val="windowText" lastClr="000000"/>
                </a:solidFill>
                <a:latin typeface="+mn-lt"/>
                <a:ea typeface="+mn-ea"/>
                <a:cs typeface="+mn-cs"/>
              </a:defRPr>
            </a:pPr>
            <a:r>
              <a:rPr lang="en-US" b="1">
                <a:solidFill>
                  <a:sysClr val="windowText" lastClr="000000"/>
                </a:solidFill>
              </a:rPr>
              <a:t>PAYMENT METHOD PERFOMANCE</a:t>
            </a:r>
          </a:p>
        </c:rich>
      </c:tx>
      <c:overlay val="0"/>
      <c:spPr>
        <a:noFill/>
        <a:ln>
          <a:noFill/>
        </a:ln>
        <a:effectLst/>
      </c:spPr>
      <c:txPr>
        <a:bodyPr rot="0" spcFirstLastPara="1" vertOverflow="ellipsis" vert="horz" wrap="square" anchor="ctr" anchorCtr="1"/>
        <a:lstStyle/>
        <a:p>
          <a:pPr>
            <a:defRPr sz="1800" b="1" i="0" u="none" strike="noStrike" kern="1200" cap="none"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25400" cap="flat" cmpd="sng" algn="ctr">
            <a:solidFill>
              <a:schemeClr val="accent1"/>
            </a:solidFill>
            <a:miter lim="800000"/>
          </a:ln>
          <a:effectLst/>
        </c:spPr>
        <c:dLbl>
          <c:idx val="0"/>
          <c:layout>
            <c:manualLayout>
              <c:x val="2.8368794326241134E-2"/>
              <c:y val="-4.46096654275092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w="25400" cap="flat" cmpd="sng" algn="ctr">
            <a:solidFill>
              <a:schemeClr val="accent1"/>
            </a:solidFill>
            <a:miter lim="800000"/>
          </a:ln>
          <a:effectLst/>
        </c:spPr>
        <c:dLbl>
          <c:idx val="0"/>
          <c:layout>
            <c:manualLayout>
              <c:x val="1.7730496453900711E-2"/>
              <c:y val="-4.4609665427509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w="25400" cap="flat" cmpd="sng" algn="ctr">
            <a:solidFill>
              <a:schemeClr val="accent1"/>
            </a:solidFill>
            <a:miter lim="800000"/>
          </a:ln>
          <a:effectLst/>
        </c:spPr>
        <c:dLbl>
          <c:idx val="0"/>
          <c:layout>
            <c:manualLayout>
              <c:x val="3.9007092198581561E-2"/>
              <c:y val="-9.91325898389095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PivotData!$B$82</c:f>
              <c:strCache>
                <c:ptCount val="1"/>
                <c:pt idx="0">
                  <c:v>Count of Order ID</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PivotData!$A$83:$A$88</c:f>
              <c:strCache>
                <c:ptCount val="5"/>
                <c:pt idx="0">
                  <c:v>Net Banking</c:v>
                </c:pt>
                <c:pt idx="1">
                  <c:v>UPI</c:v>
                </c:pt>
                <c:pt idx="2">
                  <c:v>COD</c:v>
                </c:pt>
                <c:pt idx="3">
                  <c:v>Credit Card</c:v>
                </c:pt>
                <c:pt idx="4">
                  <c:v>Debit Card</c:v>
                </c:pt>
              </c:strCache>
            </c:strRef>
          </c:cat>
          <c:val>
            <c:numRef>
              <c:f>PivotData!$B$83:$B$88</c:f>
              <c:numCache>
                <c:formatCode>General</c:formatCode>
                <c:ptCount val="5"/>
                <c:pt idx="0">
                  <c:v>1417</c:v>
                </c:pt>
                <c:pt idx="1">
                  <c:v>1418</c:v>
                </c:pt>
                <c:pt idx="2">
                  <c:v>1438</c:v>
                </c:pt>
                <c:pt idx="3">
                  <c:v>1390</c:v>
                </c:pt>
                <c:pt idx="4">
                  <c:v>1337</c:v>
                </c:pt>
              </c:numCache>
            </c:numRef>
          </c:val>
          <c:extLst>
            <c:ext xmlns:c16="http://schemas.microsoft.com/office/drawing/2014/chart" uri="{C3380CC4-5D6E-409C-BE32-E72D297353CC}">
              <c16:uniqueId val="{00000000-2354-4FE1-A7EC-9AA8F66BBDF9}"/>
            </c:ext>
          </c:extLst>
        </c:ser>
        <c:ser>
          <c:idx val="1"/>
          <c:order val="1"/>
          <c:tx>
            <c:strRef>
              <c:f>PivotData!$C$82</c:f>
              <c:strCache>
                <c:ptCount val="1"/>
                <c:pt idx="0">
                  <c:v>SALES</c:v>
                </c:pt>
              </c:strCache>
            </c:strRef>
          </c:tx>
          <c:spPr>
            <a:solidFill>
              <a:srgbClr val="C00000"/>
            </a:solidFill>
            <a:ln w="25400" cap="flat" cmpd="sng" algn="ctr">
              <a:solidFill>
                <a:schemeClr val="accent2"/>
              </a:solidFill>
              <a:miter lim="800000"/>
            </a:ln>
            <a:effectLst/>
          </c:spPr>
          <c:invertIfNegative val="0"/>
          <c:dPt>
            <c:idx val="1"/>
            <c:invertIfNegative val="0"/>
            <c:bubble3D val="0"/>
            <c:extLst>
              <c:ext xmlns:c16="http://schemas.microsoft.com/office/drawing/2014/chart" uri="{C3380CC4-5D6E-409C-BE32-E72D297353CC}">
                <c16:uniqueId val="{00000001-8B15-431E-8265-A27A2BD0A03B}"/>
              </c:ext>
            </c:extLst>
          </c:dPt>
          <c:dPt>
            <c:idx val="3"/>
            <c:invertIfNegative val="0"/>
            <c:bubble3D val="0"/>
            <c:extLst>
              <c:ext xmlns:c16="http://schemas.microsoft.com/office/drawing/2014/chart" uri="{C3380CC4-5D6E-409C-BE32-E72D297353CC}">
                <c16:uniqueId val="{00000002-8B15-431E-8265-A27A2BD0A03B}"/>
              </c:ext>
            </c:extLst>
          </c:dPt>
          <c:dPt>
            <c:idx val="4"/>
            <c:invertIfNegative val="0"/>
            <c:bubble3D val="0"/>
            <c:extLst>
              <c:ext xmlns:c16="http://schemas.microsoft.com/office/drawing/2014/chart" uri="{C3380CC4-5D6E-409C-BE32-E72D297353CC}">
                <c16:uniqueId val="{00000003-8B15-431E-8265-A27A2BD0A03B}"/>
              </c:ext>
            </c:extLst>
          </c:dPt>
          <c:dLbls>
            <c:dLbl>
              <c:idx val="1"/>
              <c:layout>
                <c:manualLayout>
                  <c:x val="2.8368794326241134E-2"/>
                  <c:y val="-4.46096654275092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15-431E-8265-A27A2BD0A03B}"/>
                </c:ext>
              </c:extLst>
            </c:dLbl>
            <c:dLbl>
              <c:idx val="3"/>
              <c:layout>
                <c:manualLayout>
                  <c:x val="1.7730496453900711E-2"/>
                  <c:y val="-4.4609665427509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15-431E-8265-A27A2BD0A03B}"/>
                </c:ext>
              </c:extLst>
            </c:dLbl>
            <c:dLbl>
              <c:idx val="4"/>
              <c:layout>
                <c:manualLayout>
                  <c:x val="3.9007092198581561E-2"/>
                  <c:y val="-9.91325898389095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15-431E-8265-A27A2BD0A0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PivotData!$A$83:$A$88</c:f>
              <c:strCache>
                <c:ptCount val="5"/>
                <c:pt idx="0">
                  <c:v>Net Banking</c:v>
                </c:pt>
                <c:pt idx="1">
                  <c:v>UPI</c:v>
                </c:pt>
                <c:pt idx="2">
                  <c:v>COD</c:v>
                </c:pt>
                <c:pt idx="3">
                  <c:v>Credit Card</c:v>
                </c:pt>
                <c:pt idx="4">
                  <c:v>Debit Card</c:v>
                </c:pt>
              </c:strCache>
            </c:strRef>
          </c:cat>
          <c:val>
            <c:numRef>
              <c:f>PivotData!$C$83:$C$88</c:f>
              <c:numCache>
                <c:formatCode>#,##0</c:formatCode>
                <c:ptCount val="5"/>
                <c:pt idx="0">
                  <c:v>594134.74999999965</c:v>
                </c:pt>
                <c:pt idx="1">
                  <c:v>543695.85000000033</c:v>
                </c:pt>
                <c:pt idx="2">
                  <c:v>541548.09999999951</c:v>
                </c:pt>
                <c:pt idx="3">
                  <c:v>537450.30000000016</c:v>
                </c:pt>
                <c:pt idx="4">
                  <c:v>511231.75000000012</c:v>
                </c:pt>
              </c:numCache>
            </c:numRef>
          </c:val>
          <c:extLst>
            <c:ext xmlns:c16="http://schemas.microsoft.com/office/drawing/2014/chart" uri="{C3380CC4-5D6E-409C-BE32-E72D297353CC}">
              <c16:uniqueId val="{00000001-2354-4FE1-A7EC-9AA8F66BBDF9}"/>
            </c:ext>
          </c:extLst>
        </c:ser>
        <c:ser>
          <c:idx val="2"/>
          <c:order val="2"/>
          <c:tx>
            <c:strRef>
              <c:f>PivotData!$D$82</c:f>
              <c:strCache>
                <c:ptCount val="1"/>
                <c:pt idx="0">
                  <c:v>REVENUE %</c:v>
                </c:pt>
              </c:strCache>
            </c:strRef>
          </c:tx>
          <c:spPr>
            <a:noFill/>
            <a:ln w="25400" cap="flat" cmpd="sng" algn="ctr">
              <a:solidFill>
                <a:schemeClr val="accent3"/>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PivotData!$A$83:$A$88</c:f>
              <c:strCache>
                <c:ptCount val="5"/>
                <c:pt idx="0">
                  <c:v>Net Banking</c:v>
                </c:pt>
                <c:pt idx="1">
                  <c:v>UPI</c:v>
                </c:pt>
                <c:pt idx="2">
                  <c:v>COD</c:v>
                </c:pt>
                <c:pt idx="3">
                  <c:v>Credit Card</c:v>
                </c:pt>
                <c:pt idx="4">
                  <c:v>Debit Card</c:v>
                </c:pt>
              </c:strCache>
            </c:strRef>
          </c:cat>
          <c:val>
            <c:numRef>
              <c:f>PivotData!$D$83:$D$88</c:f>
              <c:numCache>
                <c:formatCode>0.00%</c:formatCode>
                <c:ptCount val="5"/>
                <c:pt idx="0">
                  <c:v>0.21778648074460955</c:v>
                </c:pt>
                <c:pt idx="1">
                  <c:v>0.19929755963095788</c:v>
                </c:pt>
                <c:pt idx="2">
                  <c:v>0.19851027877586666</c:v>
                </c:pt>
                <c:pt idx="3">
                  <c:v>0.19700818612635387</c:v>
                </c:pt>
                <c:pt idx="4">
                  <c:v>0.18739749472221265</c:v>
                </c:pt>
              </c:numCache>
            </c:numRef>
          </c:val>
          <c:extLst>
            <c:ext xmlns:c16="http://schemas.microsoft.com/office/drawing/2014/chart" uri="{C3380CC4-5D6E-409C-BE32-E72D297353CC}">
              <c16:uniqueId val="{00000002-2354-4FE1-A7EC-9AA8F66BBDF9}"/>
            </c:ext>
          </c:extLst>
        </c:ser>
        <c:dLbls>
          <c:dLblPos val="outEnd"/>
          <c:showLegendKey val="0"/>
          <c:showVal val="1"/>
          <c:showCatName val="0"/>
          <c:showSerName val="0"/>
          <c:showPercent val="0"/>
          <c:showBubbleSize val="0"/>
        </c:dLbls>
        <c:gapWidth val="164"/>
        <c:overlap val="-35"/>
        <c:axId val="2354847"/>
        <c:axId val="88762032"/>
      </c:barChart>
      <c:catAx>
        <c:axId val="235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8762032"/>
        <c:crosses val="autoZero"/>
        <c:auto val="1"/>
        <c:lblAlgn val="ctr"/>
        <c:lblOffset val="100"/>
        <c:noMultiLvlLbl val="0"/>
      </c:catAx>
      <c:valAx>
        <c:axId val="8876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35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[project1.xlsx]PivotData!PivotTable20</c:name>
    <c:fmtId val="59"/>
  </c:pivotSource>
  <c:chart>
    <c:title>
      <c:tx>
        <c:rich>
          <a:bodyPr rot="0" spcFirstLastPara="1" vertOverflow="ellipsis" vert="horz" wrap="square" anchor="ctr" anchorCtr="1"/>
          <a:lstStyle/>
          <a:p>
            <a:pPr>
              <a:defRPr sz="1800" b="1" i="0" u="none" strike="noStrike" kern="1200" cap="none" spc="50" baseline="0">
                <a:solidFill>
                  <a:sysClr val="windowText" lastClr="000000"/>
                </a:solidFill>
                <a:latin typeface="+mn-lt"/>
                <a:ea typeface="+mn-ea"/>
                <a:cs typeface="+mn-cs"/>
              </a:defRPr>
            </a:pPr>
            <a:r>
              <a:rPr lang="en-US" b="1">
                <a:solidFill>
                  <a:sysClr val="windowText" lastClr="000000"/>
                </a:solidFill>
              </a:rPr>
              <a:t> SALES CHANNEL PERFORMANCE</a:t>
            </a:r>
          </a:p>
        </c:rich>
      </c:tx>
      <c:overlay val="0"/>
      <c:spPr>
        <a:noFill/>
        <a:ln>
          <a:noFill/>
        </a:ln>
        <a:effectLst/>
      </c:spPr>
      <c:txPr>
        <a:bodyPr rot="0" spcFirstLastPara="1" vertOverflow="ellipsis" vert="horz" wrap="square" anchor="ctr" anchorCtr="1"/>
        <a:lstStyle/>
        <a:p>
          <a:pPr>
            <a:defRPr sz="1800" b="1" i="0" u="none" strike="noStrike" kern="1200" cap="none"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PivotData!$G$82</c:f>
              <c:strCache>
                <c:ptCount val="1"/>
                <c:pt idx="0">
                  <c:v>Count of Order ID</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PivotData!$F$83:$F$86</c:f>
              <c:strCache>
                <c:ptCount val="3"/>
                <c:pt idx="0">
                  <c:v>Website</c:v>
                </c:pt>
                <c:pt idx="1">
                  <c:v>Marketplace</c:v>
                </c:pt>
                <c:pt idx="2">
                  <c:v>Mobile App</c:v>
                </c:pt>
              </c:strCache>
            </c:strRef>
          </c:cat>
          <c:val>
            <c:numRef>
              <c:f>PivotData!$G$83:$G$86</c:f>
              <c:numCache>
                <c:formatCode>General</c:formatCode>
                <c:ptCount val="3"/>
                <c:pt idx="0">
                  <c:v>2363</c:v>
                </c:pt>
                <c:pt idx="1">
                  <c:v>2324</c:v>
                </c:pt>
                <c:pt idx="2">
                  <c:v>2313</c:v>
                </c:pt>
              </c:numCache>
            </c:numRef>
          </c:val>
          <c:extLst>
            <c:ext xmlns:c16="http://schemas.microsoft.com/office/drawing/2014/chart" uri="{C3380CC4-5D6E-409C-BE32-E72D297353CC}">
              <c16:uniqueId val="{00000000-9CCB-4A16-A16F-B1E00C872B2B}"/>
            </c:ext>
          </c:extLst>
        </c:ser>
        <c:ser>
          <c:idx val="1"/>
          <c:order val="1"/>
          <c:tx>
            <c:strRef>
              <c:f>PivotData!$H$82</c:f>
              <c:strCache>
                <c:ptCount val="1"/>
                <c:pt idx="0">
                  <c:v>SALES</c:v>
                </c:pt>
              </c:strCache>
            </c:strRef>
          </c:tx>
          <c:spPr>
            <a:solidFill>
              <a:srgbClr val="C00000"/>
            </a:solidFill>
            <a:ln w="25400" cap="flat" cmpd="sng" algn="ctr">
              <a:solidFill>
                <a:schemeClr val="accent2"/>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PivotData!$F$83:$F$86</c:f>
              <c:strCache>
                <c:ptCount val="3"/>
                <c:pt idx="0">
                  <c:v>Website</c:v>
                </c:pt>
                <c:pt idx="1">
                  <c:v>Marketplace</c:v>
                </c:pt>
                <c:pt idx="2">
                  <c:v>Mobile App</c:v>
                </c:pt>
              </c:strCache>
            </c:strRef>
          </c:cat>
          <c:val>
            <c:numRef>
              <c:f>PivotData!$H$83:$H$86</c:f>
              <c:numCache>
                <c:formatCode>#,##0</c:formatCode>
                <c:ptCount val="3"/>
                <c:pt idx="0">
                  <c:v>934506.3</c:v>
                </c:pt>
                <c:pt idx="1">
                  <c:v>901055.30000000075</c:v>
                </c:pt>
                <c:pt idx="2">
                  <c:v>892499.14999999991</c:v>
                </c:pt>
              </c:numCache>
            </c:numRef>
          </c:val>
          <c:extLst>
            <c:ext xmlns:c16="http://schemas.microsoft.com/office/drawing/2014/chart" uri="{C3380CC4-5D6E-409C-BE32-E72D297353CC}">
              <c16:uniqueId val="{00000001-9CCB-4A16-A16F-B1E00C872B2B}"/>
            </c:ext>
          </c:extLst>
        </c:ser>
        <c:ser>
          <c:idx val="2"/>
          <c:order val="2"/>
          <c:tx>
            <c:strRef>
              <c:f>PivotData!$I$82</c:f>
              <c:strCache>
                <c:ptCount val="1"/>
                <c:pt idx="0">
                  <c:v>REVENUE %</c:v>
                </c:pt>
              </c:strCache>
            </c:strRef>
          </c:tx>
          <c:spPr>
            <a:noFill/>
            <a:ln w="25400" cap="flat" cmpd="sng" algn="ctr">
              <a:solidFill>
                <a:schemeClr val="accent3"/>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PivotData!$F$83:$F$86</c:f>
              <c:strCache>
                <c:ptCount val="3"/>
                <c:pt idx="0">
                  <c:v>Website</c:v>
                </c:pt>
                <c:pt idx="1">
                  <c:v>Marketplace</c:v>
                </c:pt>
                <c:pt idx="2">
                  <c:v>Mobile App</c:v>
                </c:pt>
              </c:strCache>
            </c:strRef>
          </c:cat>
          <c:val>
            <c:numRef>
              <c:f>PivotData!$I$83:$I$86</c:f>
              <c:numCache>
                <c:formatCode>0.00%</c:formatCode>
                <c:ptCount val="3"/>
                <c:pt idx="0">
                  <c:v>0.34255333206930955</c:v>
                </c:pt>
                <c:pt idx="1">
                  <c:v>0.33029150835442372</c:v>
                </c:pt>
                <c:pt idx="2">
                  <c:v>0.32715515957626662</c:v>
                </c:pt>
              </c:numCache>
            </c:numRef>
          </c:val>
          <c:extLst>
            <c:ext xmlns:c16="http://schemas.microsoft.com/office/drawing/2014/chart" uri="{C3380CC4-5D6E-409C-BE32-E72D297353CC}">
              <c16:uniqueId val="{00000002-9CCB-4A16-A16F-B1E00C872B2B}"/>
            </c:ext>
          </c:extLst>
        </c:ser>
        <c:dLbls>
          <c:dLblPos val="ctr"/>
          <c:showLegendKey val="0"/>
          <c:showVal val="1"/>
          <c:showCatName val="0"/>
          <c:showSerName val="0"/>
          <c:showPercent val="0"/>
          <c:showBubbleSize val="0"/>
        </c:dLbls>
        <c:gapWidth val="164"/>
        <c:overlap val="-35"/>
        <c:axId val="1950515792"/>
        <c:axId val="163661744"/>
      </c:barChart>
      <c:catAx>
        <c:axId val="195051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3661744"/>
        <c:crosses val="autoZero"/>
        <c:auto val="1"/>
        <c:lblAlgn val="ctr"/>
        <c:lblOffset val="100"/>
        <c:noMultiLvlLbl val="0"/>
      </c:catAx>
      <c:valAx>
        <c:axId val="16366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72 Black" panose="020B0A04030603020204" pitchFamily="34" charset="0"/>
                <a:ea typeface="+mn-ea"/>
                <a:cs typeface="72 Black" panose="020B0A04030603020204" pitchFamily="34" charset="0"/>
              </a:defRPr>
            </a:pPr>
            <a:endParaRPr lang="en-US"/>
          </a:p>
        </c:txPr>
        <c:crossAx val="195051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image" Target="../media/image8.svg"/><Relationship Id="rId18" Type="http://schemas.openxmlformats.org/officeDocument/2006/relationships/image" Target="../media/image13.svg"/><Relationship Id="rId3" Type="http://schemas.openxmlformats.org/officeDocument/2006/relationships/image" Target="../media/image3.png"/><Relationship Id="rId7" Type="http://schemas.openxmlformats.org/officeDocument/2006/relationships/hyperlink" Target="#Products!A1"/><Relationship Id="rId12" Type="http://schemas.openxmlformats.org/officeDocument/2006/relationships/image" Target="../media/image7.png"/><Relationship Id="rId17" Type="http://schemas.openxmlformats.org/officeDocument/2006/relationships/image" Target="../media/image12.png"/><Relationship Id="rId2" Type="http://schemas.openxmlformats.org/officeDocument/2006/relationships/image" Target="../media/image2.svg"/><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image" Target="../media/image1.png"/><Relationship Id="rId6" Type="http://schemas.openxmlformats.org/officeDocument/2006/relationships/hyperlink" Target="#'Trend&amp;Category'!A1"/><Relationship Id="rId11" Type="http://schemas.openxmlformats.org/officeDocument/2006/relationships/image" Target="../media/image6.svg"/><Relationship Id="rId5" Type="http://schemas.openxmlformats.org/officeDocument/2006/relationships/hyperlink" Target="#overview!A1"/><Relationship Id="rId15" Type="http://schemas.openxmlformats.org/officeDocument/2006/relationships/image" Target="../media/image10.png"/><Relationship Id="rId10" Type="http://schemas.openxmlformats.org/officeDocument/2006/relationships/image" Target="../media/image5.png"/><Relationship Id="rId19" Type="http://schemas.openxmlformats.org/officeDocument/2006/relationships/image" Target="../media/image14.png"/><Relationship Id="rId4" Type="http://schemas.openxmlformats.org/officeDocument/2006/relationships/image" Target="../media/image4.svg"/><Relationship Id="rId9" Type="http://schemas.openxmlformats.org/officeDocument/2006/relationships/hyperlink" Target="#'Discount&amp;Channels'!A1"/><Relationship Id="rId14" Type="http://schemas.openxmlformats.org/officeDocument/2006/relationships/image" Target="../media/image9.sv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2.svg"/><Relationship Id="rId18" Type="http://schemas.openxmlformats.org/officeDocument/2006/relationships/image" Target="../media/image12.png"/><Relationship Id="rId3" Type="http://schemas.openxmlformats.org/officeDocument/2006/relationships/hyperlink" Target="#overview!A1"/><Relationship Id="rId21" Type="http://schemas.openxmlformats.org/officeDocument/2006/relationships/image" Target="../media/image15.svg"/><Relationship Id="rId7" Type="http://schemas.openxmlformats.org/officeDocument/2006/relationships/hyperlink" Target="#'Discount&amp;Channels'!A1"/><Relationship Id="rId12" Type="http://schemas.openxmlformats.org/officeDocument/2006/relationships/image" Target="../media/image1.png"/><Relationship Id="rId17" Type="http://schemas.openxmlformats.org/officeDocument/2006/relationships/image" Target="../media/image11.svg"/><Relationship Id="rId2" Type="http://schemas.openxmlformats.org/officeDocument/2006/relationships/image" Target="../media/image9.svg"/><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image" Target="../media/image3.png"/><Relationship Id="rId6" Type="http://schemas.openxmlformats.org/officeDocument/2006/relationships/hyperlink" Target="#customers!A1"/><Relationship Id="rId11" Type="http://schemas.openxmlformats.org/officeDocument/2006/relationships/chart" Target="../charts/chart2.xml"/><Relationship Id="rId5" Type="http://schemas.openxmlformats.org/officeDocument/2006/relationships/hyperlink" Target="#Products!A1"/><Relationship Id="rId15" Type="http://schemas.openxmlformats.org/officeDocument/2006/relationships/image" Target="../media/image8.svg"/><Relationship Id="rId10" Type="http://schemas.openxmlformats.org/officeDocument/2006/relationships/chart" Target="../charts/chart1.xml"/><Relationship Id="rId19" Type="http://schemas.openxmlformats.org/officeDocument/2006/relationships/image" Target="../media/image13.svg"/><Relationship Id="rId4" Type="http://schemas.openxmlformats.org/officeDocument/2006/relationships/hyperlink" Target="#'Trend&amp;Category'!A1"/><Relationship Id="rId9" Type="http://schemas.openxmlformats.org/officeDocument/2006/relationships/image" Target="../media/image6.svg"/><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4.xml"/><Relationship Id="rId18" Type="http://schemas.openxmlformats.org/officeDocument/2006/relationships/image" Target="../media/image12.png"/><Relationship Id="rId3" Type="http://schemas.openxmlformats.org/officeDocument/2006/relationships/image" Target="../media/image7.png"/><Relationship Id="rId21" Type="http://schemas.openxmlformats.org/officeDocument/2006/relationships/image" Target="../media/image11.svg"/><Relationship Id="rId7" Type="http://schemas.openxmlformats.org/officeDocument/2006/relationships/hyperlink" Target="#Products!A1"/><Relationship Id="rId12" Type="http://schemas.openxmlformats.org/officeDocument/2006/relationships/chart" Target="../charts/chart3.xml"/><Relationship Id="rId17" Type="http://schemas.openxmlformats.org/officeDocument/2006/relationships/image" Target="../media/image15.svg"/><Relationship Id="rId2" Type="http://schemas.openxmlformats.org/officeDocument/2006/relationships/image" Target="../media/image9.svg"/><Relationship Id="rId16" Type="http://schemas.openxmlformats.org/officeDocument/2006/relationships/image" Target="../media/image14.png"/><Relationship Id="rId20" Type="http://schemas.openxmlformats.org/officeDocument/2006/relationships/image" Target="../media/image10.png"/><Relationship Id="rId1" Type="http://schemas.openxmlformats.org/officeDocument/2006/relationships/image" Target="../media/image3.png"/><Relationship Id="rId6" Type="http://schemas.openxmlformats.org/officeDocument/2006/relationships/hyperlink" Target="#'Trend&amp;Category'!A1"/><Relationship Id="rId11" Type="http://schemas.openxmlformats.org/officeDocument/2006/relationships/image" Target="../media/image6.svg"/><Relationship Id="rId5" Type="http://schemas.openxmlformats.org/officeDocument/2006/relationships/hyperlink" Target="#overview!A1"/><Relationship Id="rId15" Type="http://schemas.openxmlformats.org/officeDocument/2006/relationships/image" Target="../media/image2.svg"/><Relationship Id="rId10" Type="http://schemas.openxmlformats.org/officeDocument/2006/relationships/image" Target="../media/image5.png"/><Relationship Id="rId19" Type="http://schemas.openxmlformats.org/officeDocument/2006/relationships/image" Target="../media/image13.svg"/><Relationship Id="rId4" Type="http://schemas.openxmlformats.org/officeDocument/2006/relationships/image" Target="../media/image8.svg"/><Relationship Id="rId9" Type="http://schemas.openxmlformats.org/officeDocument/2006/relationships/hyperlink" Target="#'Discount&amp;Channels'!A1"/><Relationship Id="rId14"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6.xml"/><Relationship Id="rId18" Type="http://schemas.openxmlformats.org/officeDocument/2006/relationships/image" Target="../media/image12.png"/><Relationship Id="rId3" Type="http://schemas.openxmlformats.org/officeDocument/2006/relationships/image" Target="../media/image7.png"/><Relationship Id="rId21" Type="http://schemas.openxmlformats.org/officeDocument/2006/relationships/image" Target="../media/image15.svg"/><Relationship Id="rId7" Type="http://schemas.openxmlformats.org/officeDocument/2006/relationships/hyperlink" Target="#Products!A1"/><Relationship Id="rId12" Type="http://schemas.openxmlformats.org/officeDocument/2006/relationships/chart" Target="../charts/chart5.xml"/><Relationship Id="rId17" Type="http://schemas.openxmlformats.org/officeDocument/2006/relationships/image" Target="../media/image11.svg"/><Relationship Id="rId2" Type="http://schemas.openxmlformats.org/officeDocument/2006/relationships/image" Target="../media/image9.svg"/><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image" Target="../media/image3.png"/><Relationship Id="rId6" Type="http://schemas.openxmlformats.org/officeDocument/2006/relationships/hyperlink" Target="#'Trend&amp;Category'!A1"/><Relationship Id="rId11" Type="http://schemas.openxmlformats.org/officeDocument/2006/relationships/image" Target="../media/image6.svg"/><Relationship Id="rId5" Type="http://schemas.openxmlformats.org/officeDocument/2006/relationships/hyperlink" Target="#overview!A1"/><Relationship Id="rId15" Type="http://schemas.openxmlformats.org/officeDocument/2006/relationships/image" Target="../media/image2.svg"/><Relationship Id="rId10" Type="http://schemas.openxmlformats.org/officeDocument/2006/relationships/image" Target="../media/image5.png"/><Relationship Id="rId19" Type="http://schemas.openxmlformats.org/officeDocument/2006/relationships/image" Target="../media/image13.svg"/><Relationship Id="rId4" Type="http://schemas.openxmlformats.org/officeDocument/2006/relationships/image" Target="../media/image8.svg"/><Relationship Id="rId9" Type="http://schemas.openxmlformats.org/officeDocument/2006/relationships/hyperlink" Target="#'Discount&amp;Channels'!A1"/><Relationship Id="rId14"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8.xml"/><Relationship Id="rId18" Type="http://schemas.openxmlformats.org/officeDocument/2006/relationships/image" Target="../media/image13.svg"/><Relationship Id="rId3" Type="http://schemas.openxmlformats.org/officeDocument/2006/relationships/image" Target="../media/image7.png"/><Relationship Id="rId21" Type="http://schemas.openxmlformats.org/officeDocument/2006/relationships/image" Target="../media/image14.png"/><Relationship Id="rId7" Type="http://schemas.openxmlformats.org/officeDocument/2006/relationships/hyperlink" Target="#Products!A1"/><Relationship Id="rId12" Type="http://schemas.openxmlformats.org/officeDocument/2006/relationships/chart" Target="../charts/chart7.xml"/><Relationship Id="rId17" Type="http://schemas.openxmlformats.org/officeDocument/2006/relationships/image" Target="../media/image12.png"/><Relationship Id="rId2" Type="http://schemas.openxmlformats.org/officeDocument/2006/relationships/image" Target="../media/image9.svg"/><Relationship Id="rId16" Type="http://schemas.openxmlformats.org/officeDocument/2006/relationships/image" Target="../media/image2.svg"/><Relationship Id="rId20" Type="http://schemas.openxmlformats.org/officeDocument/2006/relationships/image" Target="../media/image11.svg"/><Relationship Id="rId1" Type="http://schemas.openxmlformats.org/officeDocument/2006/relationships/image" Target="../media/image3.png"/><Relationship Id="rId6" Type="http://schemas.openxmlformats.org/officeDocument/2006/relationships/hyperlink" Target="#'Trend&amp;Category'!A1"/><Relationship Id="rId11" Type="http://schemas.openxmlformats.org/officeDocument/2006/relationships/image" Target="../media/image6.svg"/><Relationship Id="rId5" Type="http://schemas.openxmlformats.org/officeDocument/2006/relationships/hyperlink" Target="#overview!A1"/><Relationship Id="rId15" Type="http://schemas.openxmlformats.org/officeDocument/2006/relationships/image" Target="../media/image1.png"/><Relationship Id="rId10" Type="http://schemas.openxmlformats.org/officeDocument/2006/relationships/image" Target="../media/image5.png"/><Relationship Id="rId19" Type="http://schemas.openxmlformats.org/officeDocument/2006/relationships/image" Target="../media/image10.png"/><Relationship Id="rId4" Type="http://schemas.openxmlformats.org/officeDocument/2006/relationships/image" Target="../media/image8.svg"/><Relationship Id="rId9" Type="http://schemas.openxmlformats.org/officeDocument/2006/relationships/hyperlink" Target="#'Discount&amp;Channels'!A1"/><Relationship Id="rId14" Type="http://schemas.openxmlformats.org/officeDocument/2006/relationships/chart" Target="../charts/chart9.xml"/><Relationship Id="rId22"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1</xdr:col>
      <xdr:colOff>335280</xdr:colOff>
      <xdr:row>0</xdr:row>
      <xdr:rowOff>129540</xdr:rowOff>
    </xdr:from>
    <xdr:to>
      <xdr:col>21</xdr:col>
      <xdr:colOff>114300</xdr:colOff>
      <xdr:row>26</xdr:row>
      <xdr:rowOff>7620</xdr:rowOff>
    </xdr:to>
    <xdr:sp macro="" textlink="">
      <xdr:nvSpPr>
        <xdr:cNvPr id="2" name="Rectangle 1">
          <a:extLst>
            <a:ext uri="{FF2B5EF4-FFF2-40B4-BE49-F238E27FC236}">
              <a16:creationId xmlns:a16="http://schemas.microsoft.com/office/drawing/2014/main" id="{01870238-0340-4C84-B72E-B0ACB40E47D0}"/>
            </a:ext>
          </a:extLst>
        </xdr:cNvPr>
        <xdr:cNvSpPr/>
      </xdr:nvSpPr>
      <xdr:spPr>
        <a:xfrm>
          <a:off x="944880" y="129540"/>
          <a:ext cx="11971020" cy="5067300"/>
        </a:xfrm>
        <a:prstGeom prst="rect">
          <a:avLst/>
        </a:prstGeom>
        <a:gradFill flip="none" rotWithShape="1">
          <a:gsLst>
            <a:gs pos="17500">
              <a:srgbClr val="BFE3F5"/>
            </a:gs>
            <a:gs pos="0">
              <a:srgbClr val="BFE3F5"/>
            </a:gs>
            <a:gs pos="35000">
              <a:srgbClr val="BFE3F5"/>
            </a:gs>
            <a:gs pos="67500">
              <a:srgbClr val="BFE3F5"/>
            </a:gs>
            <a:gs pos="100000">
              <a:schemeClr val="accent5"/>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115359</xdr:colOff>
      <xdr:row>19</xdr:row>
      <xdr:rowOff>22225</xdr:rowOff>
    </xdr:from>
    <xdr:to>
      <xdr:col>21</xdr:col>
      <xdr:colOff>95250</xdr:colOff>
      <xdr:row>25</xdr:row>
      <xdr:rowOff>153248</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9157FC1B-3218-4C43-BB36-FAA451CEEADB}"/>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553759" y="4060825"/>
              <a:ext cx="10343091" cy="12740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95250</xdr:colOff>
      <xdr:row>13</xdr:row>
      <xdr:rowOff>0</xdr:rowOff>
    </xdr:from>
    <xdr:to>
      <xdr:col>16</xdr:col>
      <xdr:colOff>406800</xdr:colOff>
      <xdr:row>16</xdr:row>
      <xdr:rowOff>177300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00877239-40CA-4756-96CB-BD35B239F21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33650" y="2476500"/>
              <a:ext cx="7626750"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438150</xdr:colOff>
      <xdr:row>13</xdr:row>
      <xdr:rowOff>12698</xdr:rowOff>
    </xdr:from>
    <xdr:to>
      <xdr:col>21</xdr:col>
      <xdr:colOff>95249</xdr:colOff>
      <xdr:row>16</xdr:row>
      <xdr:rowOff>189998</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FB8C0471-71C4-4627-9BB8-EC2ACD8610E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191750" y="2489198"/>
              <a:ext cx="2705099"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59267</xdr:colOff>
      <xdr:row>16</xdr:row>
      <xdr:rowOff>238125</xdr:rowOff>
    </xdr:from>
    <xdr:to>
      <xdr:col>14</xdr:col>
      <xdr:colOff>413807</xdr:colOff>
      <xdr:row>18</xdr:row>
      <xdr:rowOff>150283</xdr:rowOff>
    </xdr:to>
    <mc:AlternateContent xmlns:mc="http://schemas.openxmlformats.org/markup-compatibility/2006" xmlns:a14="http://schemas.microsoft.com/office/drawing/2010/main">
      <mc:Choice Requires="a14">
        <xdr:graphicFrame macro="">
          <xdr:nvGraphicFramePr>
            <xdr:cNvPr id="6" name="Payment Method 1">
              <a:extLst>
                <a:ext uri="{FF2B5EF4-FFF2-40B4-BE49-F238E27FC236}">
                  <a16:creationId xmlns:a16="http://schemas.microsoft.com/office/drawing/2014/main" id="{5C2D4312-0002-46F0-8D35-5E072E1D2B52}"/>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497667" y="3286125"/>
              <a:ext cx="6450540" cy="712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454025</xdr:colOff>
      <xdr:row>16</xdr:row>
      <xdr:rowOff>247649</xdr:rowOff>
    </xdr:from>
    <xdr:to>
      <xdr:col>21</xdr:col>
      <xdr:colOff>114300</xdr:colOff>
      <xdr:row>18</xdr:row>
      <xdr:rowOff>159808</xdr:rowOff>
    </xdr:to>
    <mc:AlternateContent xmlns:mc="http://schemas.openxmlformats.org/markup-compatibility/2006" xmlns:a14="http://schemas.microsoft.com/office/drawing/2010/main">
      <mc:Choice Requires="a14">
        <xdr:graphicFrame macro="">
          <xdr:nvGraphicFramePr>
            <xdr:cNvPr id="7" name="Order Status 1">
              <a:extLst>
                <a:ext uri="{FF2B5EF4-FFF2-40B4-BE49-F238E27FC236}">
                  <a16:creationId xmlns:a16="http://schemas.microsoft.com/office/drawing/2014/main" id="{53843814-B526-4ECA-ABEE-69272924B510}"/>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8988425" y="3295649"/>
              <a:ext cx="3927475" cy="712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542924</xdr:colOff>
      <xdr:row>0</xdr:row>
      <xdr:rowOff>9525</xdr:rowOff>
    </xdr:from>
    <xdr:to>
      <xdr:col>21</xdr:col>
      <xdr:colOff>121919</xdr:colOff>
      <xdr:row>2</xdr:row>
      <xdr:rowOff>0</xdr:rowOff>
    </xdr:to>
    <xdr:sp macro="" textlink="">
      <xdr:nvSpPr>
        <xdr:cNvPr id="16" name="Rectangle 15">
          <a:extLst>
            <a:ext uri="{FF2B5EF4-FFF2-40B4-BE49-F238E27FC236}">
              <a16:creationId xmlns:a16="http://schemas.microsoft.com/office/drawing/2014/main" id="{15E8A379-1215-47DF-ADD6-9F122C0AA8F0}"/>
            </a:ext>
          </a:extLst>
        </xdr:cNvPr>
        <xdr:cNvSpPr/>
      </xdr:nvSpPr>
      <xdr:spPr>
        <a:xfrm>
          <a:off x="2371724" y="9525"/>
          <a:ext cx="10551795" cy="356235"/>
        </a:xfrm>
        <a:prstGeom prst="rect">
          <a:avLst/>
        </a:prstGeom>
        <a:gradFill flip="none" rotWithShape="1">
          <a:gsLst>
            <a:gs pos="0">
              <a:schemeClr val="accent5">
                <a:lumMod val="100000"/>
                <a:alpha val="95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Aptos Narrow" panose="020B0004020202020204" pitchFamily="34" charset="0"/>
            </a:rPr>
            <a:t>                            E-COMMERCE SALES ANALYSIS </a:t>
          </a:r>
        </a:p>
      </xdr:txBody>
    </xdr:sp>
    <xdr:clientData/>
  </xdr:twoCellAnchor>
  <xdr:twoCellAnchor editAs="oneCell">
    <xdr:from>
      <xdr:col>23</xdr:col>
      <xdr:colOff>371475</xdr:colOff>
      <xdr:row>13</xdr:row>
      <xdr:rowOff>9525</xdr:rowOff>
    </xdr:from>
    <xdr:to>
      <xdr:col>26</xdr:col>
      <xdr:colOff>390525</xdr:colOff>
      <xdr:row>17</xdr:row>
      <xdr:rowOff>9525</xdr:rowOff>
    </xdr:to>
    <xdr:sp macro="" textlink="">
      <xdr:nvSpPr>
        <xdr:cNvPr id="1025" name="AutoShape 1">
          <a:extLst>
            <a:ext uri="{FF2B5EF4-FFF2-40B4-BE49-F238E27FC236}">
              <a16:creationId xmlns:a16="http://schemas.microsoft.com/office/drawing/2014/main" id="{5E294A05-CA25-A5A5-6D4B-49D1095428F7}"/>
            </a:ext>
          </a:extLst>
        </xdr:cNvPr>
        <xdr:cNvSpPr>
          <a:spLocks noChangeAspect="1" noChangeArrowheads="1"/>
        </xdr:cNvSpPr>
      </xdr:nvSpPr>
      <xdr:spPr bwMode="auto">
        <a:xfrm>
          <a:off x="14392275" y="2362200"/>
          <a:ext cx="184785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172932</xdr:colOff>
      <xdr:row>2</xdr:row>
      <xdr:rowOff>61171</xdr:rowOff>
    </xdr:from>
    <xdr:to>
      <xdr:col>7</xdr:col>
      <xdr:colOff>308398</xdr:colOff>
      <xdr:row>7</xdr:row>
      <xdr:rowOff>44238</xdr:rowOff>
    </xdr:to>
    <xdr:sp macro="" textlink="">
      <xdr:nvSpPr>
        <xdr:cNvPr id="8" name="Rectangle: Rounded Corners 7">
          <a:extLst>
            <a:ext uri="{FF2B5EF4-FFF2-40B4-BE49-F238E27FC236}">
              <a16:creationId xmlns:a16="http://schemas.microsoft.com/office/drawing/2014/main" id="{FBE8000C-B909-E06F-B658-BB80014139E9}"/>
            </a:ext>
          </a:extLst>
        </xdr:cNvPr>
        <xdr:cNvSpPr/>
      </xdr:nvSpPr>
      <xdr:spPr>
        <a:xfrm>
          <a:off x="2611332" y="426931"/>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523875</xdr:colOff>
      <xdr:row>2</xdr:row>
      <xdr:rowOff>28575</xdr:rowOff>
    </xdr:from>
    <xdr:to>
      <xdr:col>7</xdr:col>
      <xdr:colOff>152400</xdr:colOff>
      <xdr:row>3</xdr:row>
      <xdr:rowOff>180975</xdr:rowOff>
    </xdr:to>
    <xdr:sp macro="" textlink="">
      <xdr:nvSpPr>
        <xdr:cNvPr id="11" name="TextBox 10">
          <a:extLst>
            <a:ext uri="{FF2B5EF4-FFF2-40B4-BE49-F238E27FC236}">
              <a16:creationId xmlns:a16="http://schemas.microsoft.com/office/drawing/2014/main" id="{D2E5101C-30EA-D1CB-9E13-2D60E1B0654F}"/>
            </a:ext>
          </a:extLst>
        </xdr:cNvPr>
        <xdr:cNvSpPr txBox="1"/>
      </xdr:nvSpPr>
      <xdr:spPr>
        <a:xfrm>
          <a:off x="2962275" y="394335"/>
          <a:ext cx="145732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SALES</a:t>
          </a:r>
          <a:endParaRPr lang="en-US" sz="1400" b="1">
            <a:solidFill>
              <a:schemeClr val="bg1"/>
            </a:solidFill>
            <a:latin typeface="Aptos Narrow" panose="020B0004020202020204" pitchFamily="34" charset="0"/>
          </a:endParaRPr>
        </a:p>
      </xdr:txBody>
    </xdr:sp>
    <xdr:clientData/>
  </xdr:twoCellAnchor>
  <xdr:twoCellAnchor>
    <xdr:from>
      <xdr:col>4</xdr:col>
      <xdr:colOff>546735</xdr:colOff>
      <xdr:row>3</xdr:row>
      <xdr:rowOff>83820</xdr:rowOff>
    </xdr:from>
    <xdr:to>
      <xdr:col>7</xdr:col>
      <xdr:colOff>137160</xdr:colOff>
      <xdr:row>5</xdr:row>
      <xdr:rowOff>161925</xdr:rowOff>
    </xdr:to>
    <xdr:sp macro="" textlink="PivotData!H1">
      <xdr:nvSpPr>
        <xdr:cNvPr id="12" name="TextBox 11">
          <a:extLst>
            <a:ext uri="{FF2B5EF4-FFF2-40B4-BE49-F238E27FC236}">
              <a16:creationId xmlns:a16="http://schemas.microsoft.com/office/drawing/2014/main" id="{FB8ADDF8-ECDB-D1F9-2085-E3B133983D87}"/>
            </a:ext>
          </a:extLst>
        </xdr:cNvPr>
        <xdr:cNvSpPr txBox="1"/>
      </xdr:nvSpPr>
      <xdr:spPr>
        <a:xfrm>
          <a:off x="2985135" y="655320"/>
          <a:ext cx="1419225" cy="459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8F2000-BF02-4AC0-A85F-895AC6D944D0}" type="TxLink">
            <a:rPr lang="en-US" sz="2000" b="1" i="0" u="none" strike="noStrike">
              <a:solidFill>
                <a:srgbClr val="000000"/>
              </a:solidFill>
              <a:latin typeface="Calibri"/>
              <a:ea typeface="Calibri"/>
              <a:cs typeface="Calibri"/>
            </a:rPr>
            <a:pPr/>
            <a:t>₹27,28,061</a:t>
          </a:fld>
          <a:endParaRPr lang="en-US" sz="1400" b="1"/>
        </a:p>
      </xdr:txBody>
    </xdr:sp>
    <xdr:clientData/>
  </xdr:twoCellAnchor>
  <xdr:twoCellAnchor>
    <xdr:from>
      <xdr:col>17</xdr:col>
      <xdr:colOff>430530</xdr:colOff>
      <xdr:row>2</xdr:row>
      <xdr:rowOff>74295</xdr:rowOff>
    </xdr:from>
    <xdr:to>
      <xdr:col>20</xdr:col>
      <xdr:colOff>565996</xdr:colOff>
      <xdr:row>7</xdr:row>
      <xdr:rowOff>57362</xdr:rowOff>
    </xdr:to>
    <xdr:sp macro="" textlink="">
      <xdr:nvSpPr>
        <xdr:cNvPr id="13" name="Rectangle: Rounded Corners 12">
          <a:extLst>
            <a:ext uri="{FF2B5EF4-FFF2-40B4-BE49-F238E27FC236}">
              <a16:creationId xmlns:a16="http://schemas.microsoft.com/office/drawing/2014/main" id="{132B32C5-8B66-488F-8E39-E369CC110789}"/>
            </a:ext>
          </a:extLst>
        </xdr:cNvPr>
        <xdr:cNvSpPr/>
      </xdr:nvSpPr>
      <xdr:spPr>
        <a:xfrm>
          <a:off x="10793730" y="440055"/>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201930</xdr:colOff>
      <xdr:row>2</xdr:row>
      <xdr:rowOff>64769</xdr:rowOff>
    </xdr:from>
    <xdr:to>
      <xdr:col>20</xdr:col>
      <xdr:colOff>382905</xdr:colOff>
      <xdr:row>4</xdr:row>
      <xdr:rowOff>24764</xdr:rowOff>
    </xdr:to>
    <xdr:sp macro="" textlink="">
      <xdr:nvSpPr>
        <xdr:cNvPr id="14" name="TextBox 13">
          <a:extLst>
            <a:ext uri="{FF2B5EF4-FFF2-40B4-BE49-F238E27FC236}">
              <a16:creationId xmlns:a16="http://schemas.microsoft.com/office/drawing/2014/main" id="{BC7BAF02-DE7B-9157-5BC0-3C44118CDD7B}"/>
            </a:ext>
          </a:extLst>
        </xdr:cNvPr>
        <xdr:cNvSpPr txBox="1"/>
      </xdr:nvSpPr>
      <xdr:spPr>
        <a:xfrm>
          <a:off x="11174730" y="445769"/>
          <a:ext cx="1400175" cy="340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PROFIT</a:t>
          </a:r>
          <a:endParaRPr lang="en-US" sz="1400" b="1">
            <a:solidFill>
              <a:schemeClr val="bg1"/>
            </a:solidFill>
            <a:latin typeface="Aptos Narrow" panose="020B0004020202020204" pitchFamily="34" charset="0"/>
          </a:endParaRPr>
        </a:p>
      </xdr:txBody>
    </xdr:sp>
    <xdr:clientData/>
  </xdr:twoCellAnchor>
  <xdr:twoCellAnchor>
    <xdr:from>
      <xdr:col>18</xdr:col>
      <xdr:colOff>382905</xdr:colOff>
      <xdr:row>3</xdr:row>
      <xdr:rowOff>104775</xdr:rowOff>
    </xdr:from>
    <xdr:to>
      <xdr:col>20</xdr:col>
      <xdr:colOff>325755</xdr:colOff>
      <xdr:row>6</xdr:row>
      <xdr:rowOff>38100</xdr:rowOff>
    </xdr:to>
    <xdr:sp macro="" textlink="PivotData!H3">
      <xdr:nvSpPr>
        <xdr:cNvPr id="15" name="TextBox 14">
          <a:extLst>
            <a:ext uri="{FF2B5EF4-FFF2-40B4-BE49-F238E27FC236}">
              <a16:creationId xmlns:a16="http://schemas.microsoft.com/office/drawing/2014/main" id="{BB43FE50-EF8D-3354-3AF2-252D3ADC0807}"/>
            </a:ext>
          </a:extLst>
        </xdr:cNvPr>
        <xdr:cNvSpPr txBox="1"/>
      </xdr:nvSpPr>
      <xdr:spPr>
        <a:xfrm>
          <a:off x="11355705" y="653415"/>
          <a:ext cx="1162050" cy="481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75B12D-441F-4B3D-B18B-562B1D4732AB}" type="TxLink">
            <a:rPr lang="en-US" sz="2000" b="1" i="0" u="none" strike="noStrike">
              <a:solidFill>
                <a:srgbClr val="000000"/>
              </a:solidFill>
              <a:latin typeface="Calibri"/>
              <a:ea typeface="Calibri"/>
              <a:cs typeface="Calibri"/>
            </a:rPr>
            <a:pPr/>
            <a:t>615503.75</a:t>
          </a:fld>
          <a:endParaRPr lang="en-US" sz="1100" b="1"/>
        </a:p>
      </xdr:txBody>
    </xdr:sp>
    <xdr:clientData/>
  </xdr:twoCellAnchor>
  <xdr:twoCellAnchor>
    <xdr:from>
      <xdr:col>7</xdr:col>
      <xdr:colOff>377190</xdr:colOff>
      <xdr:row>2</xdr:row>
      <xdr:rowOff>59055</xdr:rowOff>
    </xdr:from>
    <xdr:to>
      <xdr:col>10</xdr:col>
      <xdr:colOff>512656</xdr:colOff>
      <xdr:row>7</xdr:row>
      <xdr:rowOff>42122</xdr:rowOff>
    </xdr:to>
    <xdr:sp macro="" textlink="">
      <xdr:nvSpPr>
        <xdr:cNvPr id="17" name="Rectangle: Rounded Corners 16">
          <a:extLst>
            <a:ext uri="{FF2B5EF4-FFF2-40B4-BE49-F238E27FC236}">
              <a16:creationId xmlns:a16="http://schemas.microsoft.com/office/drawing/2014/main" id="{9525ADAE-3C72-4233-A3AB-076EE3D91D35}"/>
            </a:ext>
          </a:extLst>
        </xdr:cNvPr>
        <xdr:cNvSpPr/>
      </xdr:nvSpPr>
      <xdr:spPr>
        <a:xfrm>
          <a:off x="4644390" y="424815"/>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99060</xdr:colOff>
      <xdr:row>2</xdr:row>
      <xdr:rowOff>45720</xdr:rowOff>
    </xdr:from>
    <xdr:to>
      <xdr:col>10</xdr:col>
      <xdr:colOff>184785</xdr:colOff>
      <xdr:row>3</xdr:row>
      <xdr:rowOff>179070</xdr:rowOff>
    </xdr:to>
    <xdr:sp macro="" textlink="">
      <xdr:nvSpPr>
        <xdr:cNvPr id="19" name="TextBox 18">
          <a:extLst>
            <a:ext uri="{FF2B5EF4-FFF2-40B4-BE49-F238E27FC236}">
              <a16:creationId xmlns:a16="http://schemas.microsoft.com/office/drawing/2014/main" id="{8DDF95C0-BA5D-CE4F-D265-8EA3B6584926}"/>
            </a:ext>
          </a:extLst>
        </xdr:cNvPr>
        <xdr:cNvSpPr txBox="1"/>
      </xdr:nvSpPr>
      <xdr:spPr>
        <a:xfrm>
          <a:off x="4975860" y="411480"/>
          <a:ext cx="1304925" cy="316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 ORDERS</a:t>
          </a:r>
        </a:p>
      </xdr:txBody>
    </xdr:sp>
    <xdr:clientData/>
  </xdr:twoCellAnchor>
  <xdr:twoCellAnchor>
    <xdr:from>
      <xdr:col>8</xdr:col>
      <xdr:colOff>377190</xdr:colOff>
      <xdr:row>3</xdr:row>
      <xdr:rowOff>121921</xdr:rowOff>
    </xdr:from>
    <xdr:to>
      <xdr:col>10</xdr:col>
      <xdr:colOff>62865</xdr:colOff>
      <xdr:row>6</xdr:row>
      <xdr:rowOff>24766</xdr:rowOff>
    </xdr:to>
    <xdr:sp macro="" textlink="PivotData!H5">
      <xdr:nvSpPr>
        <xdr:cNvPr id="20" name="TextBox 19">
          <a:extLst>
            <a:ext uri="{FF2B5EF4-FFF2-40B4-BE49-F238E27FC236}">
              <a16:creationId xmlns:a16="http://schemas.microsoft.com/office/drawing/2014/main" id="{AC55AEFF-27B2-E518-F979-27A99885552D}"/>
            </a:ext>
          </a:extLst>
        </xdr:cNvPr>
        <xdr:cNvSpPr txBox="1"/>
      </xdr:nvSpPr>
      <xdr:spPr>
        <a:xfrm>
          <a:off x="5253990" y="670561"/>
          <a:ext cx="904875" cy="451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B47E5C-7AD2-4B23-8E71-428F3586BC73}" type="TxLink">
            <a:rPr lang="en-US" sz="2000" b="1" i="0" u="none" strike="noStrike">
              <a:solidFill>
                <a:srgbClr val="000000"/>
              </a:solidFill>
              <a:latin typeface="Calibri"/>
              <a:ea typeface="Calibri"/>
              <a:cs typeface="Calibri"/>
            </a:rPr>
            <a:pPr/>
            <a:t>7000</a:t>
          </a:fld>
          <a:endParaRPr lang="en-US" sz="1100"/>
        </a:p>
      </xdr:txBody>
    </xdr:sp>
    <xdr:clientData/>
  </xdr:twoCellAnchor>
  <xdr:twoCellAnchor>
    <xdr:from>
      <xdr:col>7</xdr:col>
      <xdr:colOff>481965</xdr:colOff>
      <xdr:row>7</xdr:row>
      <xdr:rowOff>158115</xdr:rowOff>
    </xdr:from>
    <xdr:to>
      <xdr:col>11</xdr:col>
      <xdr:colOff>7831</xdr:colOff>
      <xdr:row>12</xdr:row>
      <xdr:rowOff>141182</xdr:rowOff>
    </xdr:to>
    <xdr:sp macro="" textlink="">
      <xdr:nvSpPr>
        <xdr:cNvPr id="29" name="Rectangle: Rounded Corners 28">
          <a:extLst>
            <a:ext uri="{FF2B5EF4-FFF2-40B4-BE49-F238E27FC236}">
              <a16:creationId xmlns:a16="http://schemas.microsoft.com/office/drawing/2014/main" id="{B10C0BC6-8240-4B47-85FF-E3CA4C536214}"/>
            </a:ext>
          </a:extLst>
        </xdr:cNvPr>
        <xdr:cNvSpPr/>
      </xdr:nvSpPr>
      <xdr:spPr>
        <a:xfrm>
          <a:off x="4749165" y="1438275"/>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158116</xdr:colOff>
      <xdr:row>7</xdr:row>
      <xdr:rowOff>179070</xdr:rowOff>
    </xdr:from>
    <xdr:to>
      <xdr:col>10</xdr:col>
      <xdr:colOff>481966</xdr:colOff>
      <xdr:row>9</xdr:row>
      <xdr:rowOff>160020</xdr:rowOff>
    </xdr:to>
    <xdr:sp macro="" textlink="">
      <xdr:nvSpPr>
        <xdr:cNvPr id="32" name="TextBox 31">
          <a:extLst>
            <a:ext uri="{FF2B5EF4-FFF2-40B4-BE49-F238E27FC236}">
              <a16:creationId xmlns:a16="http://schemas.microsoft.com/office/drawing/2014/main" id="{151FF03D-9452-4206-A992-117C85FBA888}"/>
            </a:ext>
          </a:extLst>
        </xdr:cNvPr>
        <xdr:cNvSpPr txBox="1"/>
      </xdr:nvSpPr>
      <xdr:spPr>
        <a:xfrm>
          <a:off x="5034916" y="1459230"/>
          <a:ext cx="1543050" cy="346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PROFIT MARGIN</a:t>
          </a:r>
        </a:p>
      </xdr:txBody>
    </xdr:sp>
    <xdr:clientData/>
  </xdr:twoCellAnchor>
  <xdr:twoCellAnchor editAs="oneCell">
    <xdr:from>
      <xdr:col>4</xdr:col>
      <xdr:colOff>348615</xdr:colOff>
      <xdr:row>3</xdr:row>
      <xdr:rowOff>135255</xdr:rowOff>
    </xdr:from>
    <xdr:to>
      <xdr:col>5</xdr:col>
      <xdr:colOff>34290</xdr:colOff>
      <xdr:row>5</xdr:row>
      <xdr:rowOff>66675</xdr:rowOff>
    </xdr:to>
    <xdr:pic>
      <xdr:nvPicPr>
        <xdr:cNvPr id="34" name="Graphic 33" descr="Coins with solid fill">
          <a:extLst>
            <a:ext uri="{FF2B5EF4-FFF2-40B4-BE49-F238E27FC236}">
              <a16:creationId xmlns:a16="http://schemas.microsoft.com/office/drawing/2014/main" id="{9B6164F9-49DD-2AEE-462D-79902EA938F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87015" y="706755"/>
          <a:ext cx="295275" cy="312420"/>
        </a:xfrm>
        <a:prstGeom prst="rect">
          <a:avLst/>
        </a:prstGeom>
      </xdr:spPr>
    </xdr:pic>
    <xdr:clientData/>
  </xdr:twoCellAnchor>
  <xdr:twoCellAnchor editAs="oneCell">
    <xdr:from>
      <xdr:col>12</xdr:col>
      <xdr:colOff>85725</xdr:colOff>
      <xdr:row>4</xdr:row>
      <xdr:rowOff>57150</xdr:rowOff>
    </xdr:from>
    <xdr:to>
      <xdr:col>12</xdr:col>
      <xdr:colOff>371475</xdr:colOff>
      <xdr:row>5</xdr:row>
      <xdr:rowOff>161925</xdr:rowOff>
    </xdr:to>
    <xdr:pic>
      <xdr:nvPicPr>
        <xdr:cNvPr id="36" name="Graphic 35" descr="Shopping cart with solid fill">
          <a:extLst>
            <a:ext uri="{FF2B5EF4-FFF2-40B4-BE49-F238E27FC236}">
              <a16:creationId xmlns:a16="http://schemas.microsoft.com/office/drawing/2014/main" id="{63E10C8B-F016-7692-FCC5-F039AAF060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0925" y="819150"/>
          <a:ext cx="285750" cy="295275"/>
        </a:xfrm>
        <a:prstGeom prst="rect">
          <a:avLst/>
        </a:prstGeom>
      </xdr:spPr>
    </xdr:pic>
    <xdr:clientData/>
  </xdr:twoCellAnchor>
  <xdr:twoCellAnchor>
    <xdr:from>
      <xdr:col>8</xdr:col>
      <xdr:colOff>453390</xdr:colOff>
      <xdr:row>9</xdr:row>
      <xdr:rowOff>106680</xdr:rowOff>
    </xdr:from>
    <xdr:to>
      <xdr:col>10</xdr:col>
      <xdr:colOff>481965</xdr:colOff>
      <xdr:row>11</xdr:row>
      <xdr:rowOff>106680</xdr:rowOff>
    </xdr:to>
    <xdr:sp macro="" textlink="PivotData!H10">
      <xdr:nvSpPr>
        <xdr:cNvPr id="39" name="TextBox 38">
          <a:extLst>
            <a:ext uri="{FF2B5EF4-FFF2-40B4-BE49-F238E27FC236}">
              <a16:creationId xmlns:a16="http://schemas.microsoft.com/office/drawing/2014/main" id="{BD804530-EF6E-2DEA-0FCB-23586B2F7F13}"/>
            </a:ext>
          </a:extLst>
        </xdr:cNvPr>
        <xdr:cNvSpPr txBox="1"/>
      </xdr:nvSpPr>
      <xdr:spPr>
        <a:xfrm>
          <a:off x="5330190" y="1752600"/>
          <a:ext cx="1247775"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DCE282-E9F6-44F4-868C-1BB781FA8A3C}" type="TxLink">
            <a:rPr lang="en-US" sz="2000" b="1" i="0" u="none" strike="noStrike">
              <a:solidFill>
                <a:srgbClr val="000000"/>
              </a:solidFill>
              <a:latin typeface="Calibri"/>
              <a:ea typeface="Calibri"/>
              <a:cs typeface="Calibri"/>
            </a:rPr>
            <a:pPr/>
            <a:t>22.56%</a:t>
          </a:fld>
          <a:endParaRPr lang="en-US" sz="1100"/>
        </a:p>
      </xdr:txBody>
    </xdr:sp>
    <xdr:clientData/>
  </xdr:twoCellAnchor>
  <xdr:twoCellAnchor>
    <xdr:from>
      <xdr:col>14</xdr:col>
      <xdr:colOff>396240</xdr:colOff>
      <xdr:row>7</xdr:row>
      <xdr:rowOff>142875</xdr:rowOff>
    </xdr:from>
    <xdr:to>
      <xdr:col>17</xdr:col>
      <xdr:colOff>531706</xdr:colOff>
      <xdr:row>12</xdr:row>
      <xdr:rowOff>118322</xdr:rowOff>
    </xdr:to>
    <xdr:sp macro="" textlink="">
      <xdr:nvSpPr>
        <xdr:cNvPr id="40" name="Rectangle: Rounded Corners 39">
          <a:extLst>
            <a:ext uri="{FF2B5EF4-FFF2-40B4-BE49-F238E27FC236}">
              <a16:creationId xmlns:a16="http://schemas.microsoft.com/office/drawing/2014/main" id="{F09A42C7-5CEA-4947-AC01-B9BE958EB3A4}"/>
            </a:ext>
          </a:extLst>
        </xdr:cNvPr>
        <xdr:cNvSpPr/>
      </xdr:nvSpPr>
      <xdr:spPr>
        <a:xfrm>
          <a:off x="8930640" y="1423035"/>
          <a:ext cx="1964266" cy="88984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125730</xdr:colOff>
      <xdr:row>7</xdr:row>
      <xdr:rowOff>148590</xdr:rowOff>
    </xdr:from>
    <xdr:to>
      <xdr:col>14</xdr:col>
      <xdr:colOff>261196</xdr:colOff>
      <xdr:row>12</xdr:row>
      <xdr:rowOff>131657</xdr:rowOff>
    </xdr:to>
    <xdr:sp macro="" textlink="">
      <xdr:nvSpPr>
        <xdr:cNvPr id="43" name="Rectangle: Rounded Corners 42">
          <a:extLst>
            <a:ext uri="{FF2B5EF4-FFF2-40B4-BE49-F238E27FC236}">
              <a16:creationId xmlns:a16="http://schemas.microsoft.com/office/drawing/2014/main" id="{75DFF812-46A5-4279-ADE7-FA957F99691F}"/>
            </a:ext>
          </a:extLst>
        </xdr:cNvPr>
        <xdr:cNvSpPr/>
      </xdr:nvSpPr>
      <xdr:spPr>
        <a:xfrm>
          <a:off x="6831330" y="1428750"/>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198120</xdr:colOff>
      <xdr:row>7</xdr:row>
      <xdr:rowOff>123825</xdr:rowOff>
    </xdr:from>
    <xdr:to>
      <xdr:col>17</xdr:col>
      <xdr:colOff>220980</xdr:colOff>
      <xdr:row>9</xdr:row>
      <xdr:rowOff>85725</xdr:rowOff>
    </xdr:to>
    <xdr:sp macro="" textlink="">
      <xdr:nvSpPr>
        <xdr:cNvPr id="44" name="TextBox 43">
          <a:extLst>
            <a:ext uri="{FF2B5EF4-FFF2-40B4-BE49-F238E27FC236}">
              <a16:creationId xmlns:a16="http://schemas.microsoft.com/office/drawing/2014/main" id="{822E2512-7F8D-7180-2133-424021EF18F5}"/>
            </a:ext>
          </a:extLst>
        </xdr:cNvPr>
        <xdr:cNvSpPr txBox="1"/>
      </xdr:nvSpPr>
      <xdr:spPr>
        <a:xfrm>
          <a:off x="9342120" y="1403985"/>
          <a:ext cx="12420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RETURN</a:t>
          </a:r>
          <a:r>
            <a:rPr lang="en-US" sz="1400" b="1" baseline="0">
              <a:solidFill>
                <a:schemeClr val="bg1"/>
              </a:solidFill>
              <a:latin typeface="Aptos Narrow" panose="020B0004020202020204" pitchFamily="34" charset="0"/>
            </a:rPr>
            <a:t> RATE</a:t>
          </a:r>
          <a:endParaRPr lang="en-US" sz="1400" b="1">
            <a:solidFill>
              <a:schemeClr val="bg1"/>
            </a:solidFill>
            <a:latin typeface="Aptos Narrow" panose="020B0004020202020204" pitchFamily="34" charset="0"/>
          </a:endParaRPr>
        </a:p>
      </xdr:txBody>
    </xdr:sp>
    <xdr:clientData/>
  </xdr:twoCellAnchor>
  <xdr:twoCellAnchor>
    <xdr:from>
      <xdr:col>1</xdr:col>
      <xdr:colOff>342900</xdr:colOff>
      <xdr:row>0</xdr:row>
      <xdr:rowOff>9525</xdr:rowOff>
    </xdr:from>
    <xdr:to>
      <xdr:col>4</xdr:col>
      <xdr:colOff>95250</xdr:colOff>
      <xdr:row>25</xdr:row>
      <xdr:rowOff>161925</xdr:rowOff>
    </xdr:to>
    <xdr:sp macro="" textlink="">
      <xdr:nvSpPr>
        <xdr:cNvPr id="9" name="Rectangle 8">
          <a:extLst>
            <a:ext uri="{FF2B5EF4-FFF2-40B4-BE49-F238E27FC236}">
              <a16:creationId xmlns:a16="http://schemas.microsoft.com/office/drawing/2014/main" id="{1444CDE9-711B-FE05-773E-85F4EC810691}"/>
            </a:ext>
          </a:extLst>
        </xdr:cNvPr>
        <xdr:cNvSpPr/>
      </xdr:nvSpPr>
      <xdr:spPr>
        <a:xfrm>
          <a:off x="952500" y="9525"/>
          <a:ext cx="1581150" cy="5158740"/>
        </a:xfrm>
        <a:prstGeom prst="rect">
          <a:avLst/>
        </a:prstGeom>
        <a:solidFill>
          <a:srgbClr val="1B4965"/>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498475</xdr:colOff>
      <xdr:row>4</xdr:row>
      <xdr:rowOff>170391</xdr:rowOff>
    </xdr:from>
    <xdr:to>
      <xdr:col>3</xdr:col>
      <xdr:colOff>578909</xdr:colOff>
      <xdr:row>7</xdr:row>
      <xdr:rowOff>159808</xdr:rowOff>
    </xdr:to>
    <xdr:sp macro="" textlink="">
      <xdr:nvSpPr>
        <xdr:cNvPr id="21" name="Rectangle: Rounded Corners 20">
          <a:hlinkClick xmlns:r="http://schemas.openxmlformats.org/officeDocument/2006/relationships" r:id="rId5"/>
          <a:extLst>
            <a:ext uri="{FF2B5EF4-FFF2-40B4-BE49-F238E27FC236}">
              <a16:creationId xmlns:a16="http://schemas.microsoft.com/office/drawing/2014/main" id="{554D1F37-9B92-0719-1AE8-9D99D5E8F4F0}"/>
            </a:ext>
          </a:extLst>
        </xdr:cNvPr>
        <xdr:cNvSpPr/>
      </xdr:nvSpPr>
      <xdr:spPr>
        <a:xfrm>
          <a:off x="1108075" y="932391"/>
          <a:ext cx="1299634" cy="56091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4BACC6"/>
              </a:solidFill>
            </a:rPr>
            <a:t>OVERVIEW</a:t>
          </a:r>
        </a:p>
      </xdr:txBody>
    </xdr:sp>
    <xdr:clientData/>
  </xdr:twoCellAnchor>
  <xdr:twoCellAnchor>
    <xdr:from>
      <xdr:col>1</xdr:col>
      <xdr:colOff>488949</xdr:colOff>
      <xdr:row>8</xdr:row>
      <xdr:rowOff>75140</xdr:rowOff>
    </xdr:from>
    <xdr:to>
      <xdr:col>3</xdr:col>
      <xdr:colOff>575282</xdr:colOff>
      <xdr:row>11</xdr:row>
      <xdr:rowOff>66673</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E03485D8-CC3F-49FE-A3CD-46C9B76E2C39}"/>
            </a:ext>
          </a:extLst>
        </xdr:cNvPr>
        <xdr:cNvSpPr>
          <a:spLocks noChangeAspect="1"/>
        </xdr:cNvSpPr>
      </xdr:nvSpPr>
      <xdr:spPr>
        <a:xfrm>
          <a:off x="1098549" y="1599140"/>
          <a:ext cx="1305533" cy="563033"/>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TREND&amp; CATEGORY</a:t>
          </a:r>
        </a:p>
      </xdr:txBody>
    </xdr:sp>
    <xdr:clientData/>
  </xdr:twoCellAnchor>
  <xdr:twoCellAnchor>
    <xdr:from>
      <xdr:col>1</xdr:col>
      <xdr:colOff>490006</xdr:colOff>
      <xdr:row>11</xdr:row>
      <xdr:rowOff>180974</xdr:rowOff>
    </xdr:from>
    <xdr:to>
      <xdr:col>3</xdr:col>
      <xdr:colOff>576339</xdr:colOff>
      <xdr:row>14</xdr:row>
      <xdr:rowOff>171074</xdr:rowOff>
    </xdr:to>
    <xdr:sp macro="" textlink="">
      <xdr:nvSpPr>
        <xdr:cNvPr id="23" name="Rectangle: Rounded Corners 22">
          <a:hlinkClick xmlns:r="http://schemas.openxmlformats.org/officeDocument/2006/relationships" r:id="rId7"/>
          <a:extLst>
            <a:ext uri="{FF2B5EF4-FFF2-40B4-BE49-F238E27FC236}">
              <a16:creationId xmlns:a16="http://schemas.microsoft.com/office/drawing/2014/main" id="{C78DC03B-2385-49DC-8B6A-D39BF1C84F34}"/>
            </a:ext>
          </a:extLst>
        </xdr:cNvPr>
        <xdr:cNvSpPr>
          <a:spLocks noChangeAspect="1"/>
        </xdr:cNvSpPr>
      </xdr:nvSpPr>
      <xdr:spPr>
        <a:xfrm>
          <a:off x="1099606" y="2276474"/>
          <a:ext cx="1305533" cy="561600"/>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PRODUCTS</a:t>
          </a:r>
        </a:p>
      </xdr:txBody>
    </xdr:sp>
    <xdr:clientData/>
  </xdr:twoCellAnchor>
  <xdr:twoCellAnchor>
    <xdr:from>
      <xdr:col>1</xdr:col>
      <xdr:colOff>498476</xdr:colOff>
      <xdr:row>15</xdr:row>
      <xdr:rowOff>75142</xdr:rowOff>
    </xdr:from>
    <xdr:to>
      <xdr:col>3</xdr:col>
      <xdr:colOff>585577</xdr:colOff>
      <xdr:row>17</xdr:row>
      <xdr:rowOff>46192</xdr:rowOff>
    </xdr:to>
    <xdr:sp macro="" textlink="">
      <xdr:nvSpPr>
        <xdr:cNvPr id="24" name="Rectangle: Rounded Corners 23">
          <a:hlinkClick xmlns:r="http://schemas.openxmlformats.org/officeDocument/2006/relationships" r:id="rId8"/>
          <a:extLst>
            <a:ext uri="{FF2B5EF4-FFF2-40B4-BE49-F238E27FC236}">
              <a16:creationId xmlns:a16="http://schemas.microsoft.com/office/drawing/2014/main" id="{DFAA9538-A93B-426E-8327-D357D73115F6}"/>
            </a:ext>
          </a:extLst>
        </xdr:cNvPr>
        <xdr:cNvSpPr>
          <a:spLocks noChangeAspect="1"/>
        </xdr:cNvSpPr>
      </xdr:nvSpPr>
      <xdr:spPr>
        <a:xfrm>
          <a:off x="1108076" y="2932642"/>
          <a:ext cx="1306301" cy="561600"/>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CUSTOMERS</a:t>
          </a:r>
        </a:p>
      </xdr:txBody>
    </xdr:sp>
    <xdr:clientData/>
  </xdr:twoCellAnchor>
  <xdr:twoCellAnchor>
    <xdr:from>
      <xdr:col>1</xdr:col>
      <xdr:colOff>485773</xdr:colOff>
      <xdr:row>17</xdr:row>
      <xdr:rowOff>133348</xdr:rowOff>
    </xdr:from>
    <xdr:to>
      <xdr:col>3</xdr:col>
      <xdr:colOff>572106</xdr:colOff>
      <xdr:row>19</xdr:row>
      <xdr:rowOff>105831</xdr:rowOff>
    </xdr:to>
    <xdr:sp macro="" textlink="">
      <xdr:nvSpPr>
        <xdr:cNvPr id="25" name="Rectangle: Rounded Corners 24">
          <a:hlinkClick xmlns:r="http://schemas.openxmlformats.org/officeDocument/2006/relationships" r:id="rId9"/>
          <a:extLst>
            <a:ext uri="{FF2B5EF4-FFF2-40B4-BE49-F238E27FC236}">
              <a16:creationId xmlns:a16="http://schemas.microsoft.com/office/drawing/2014/main" id="{AE93466D-25ED-4328-AA4C-4A7CCFDFDA2A}"/>
            </a:ext>
          </a:extLst>
        </xdr:cNvPr>
        <xdr:cNvSpPr>
          <a:spLocks noChangeAspect="1"/>
        </xdr:cNvSpPr>
      </xdr:nvSpPr>
      <xdr:spPr>
        <a:xfrm>
          <a:off x="1095373" y="3581398"/>
          <a:ext cx="1305533" cy="563033"/>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DISCOUNT&amp; CHANNELS</a:t>
          </a:r>
        </a:p>
      </xdr:txBody>
    </xdr:sp>
    <xdr:clientData/>
  </xdr:twoCellAnchor>
  <xdr:twoCellAnchor>
    <xdr:from>
      <xdr:col>2</xdr:col>
      <xdr:colOff>247650</xdr:colOff>
      <xdr:row>0</xdr:row>
      <xdr:rowOff>152400</xdr:rowOff>
    </xdr:from>
    <xdr:to>
      <xdr:col>3</xdr:col>
      <xdr:colOff>161925</xdr:colOff>
      <xdr:row>2</xdr:row>
      <xdr:rowOff>180975</xdr:rowOff>
    </xdr:to>
    <xdr:sp macro="" textlink="">
      <xdr:nvSpPr>
        <xdr:cNvPr id="10" name="Rectangle: Rounded Corners 9">
          <a:extLst>
            <a:ext uri="{FF2B5EF4-FFF2-40B4-BE49-F238E27FC236}">
              <a16:creationId xmlns:a16="http://schemas.microsoft.com/office/drawing/2014/main" id="{A45E4DC2-2B5F-9462-16DC-2C39C9338807}"/>
            </a:ext>
          </a:extLst>
        </xdr:cNvPr>
        <xdr:cNvSpPr/>
      </xdr:nvSpPr>
      <xdr:spPr>
        <a:xfrm>
          <a:off x="1466850" y="152400"/>
          <a:ext cx="523875" cy="409575"/>
        </a:xfrm>
        <a:prstGeom prst="roundRect">
          <a:avLst/>
        </a:prstGeom>
        <a:solidFill>
          <a:sysClr val="window" lastClr="FFFFFF"/>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304801</xdr:colOff>
      <xdr:row>0</xdr:row>
      <xdr:rowOff>114301</xdr:rowOff>
    </xdr:from>
    <xdr:to>
      <xdr:col>3</xdr:col>
      <xdr:colOff>142875</xdr:colOff>
      <xdr:row>2</xdr:row>
      <xdr:rowOff>180975</xdr:rowOff>
    </xdr:to>
    <xdr:pic>
      <xdr:nvPicPr>
        <xdr:cNvPr id="31" name="Graphic 30" descr="Shopping cart with solid fill">
          <a:extLst>
            <a:ext uri="{FF2B5EF4-FFF2-40B4-BE49-F238E27FC236}">
              <a16:creationId xmlns:a16="http://schemas.microsoft.com/office/drawing/2014/main" id="{F3FFD5E2-B42F-CAF8-F9B6-DEB91FEDA89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24001" y="114301"/>
          <a:ext cx="447674" cy="447674"/>
        </a:xfrm>
        <a:prstGeom prst="rect">
          <a:avLst/>
        </a:prstGeom>
      </xdr:spPr>
    </xdr:pic>
    <xdr:clientData/>
  </xdr:twoCellAnchor>
  <xdr:twoCellAnchor>
    <xdr:from>
      <xdr:col>15</xdr:col>
      <xdr:colOff>375285</xdr:colOff>
      <xdr:row>9</xdr:row>
      <xdr:rowOff>38100</xdr:rowOff>
    </xdr:from>
    <xdr:to>
      <xdr:col>17</xdr:col>
      <xdr:colOff>118110</xdr:colOff>
      <xdr:row>11</xdr:row>
      <xdr:rowOff>19050</xdr:rowOff>
    </xdr:to>
    <xdr:sp macro="" textlink="PivotData!H17">
      <xdr:nvSpPr>
        <xdr:cNvPr id="53" name="TextBox 52">
          <a:extLst>
            <a:ext uri="{FF2B5EF4-FFF2-40B4-BE49-F238E27FC236}">
              <a16:creationId xmlns:a16="http://schemas.microsoft.com/office/drawing/2014/main" id="{4D7570F2-A9CB-BB05-DC31-9859C8370001}"/>
            </a:ext>
          </a:extLst>
        </xdr:cNvPr>
        <xdr:cNvSpPr txBox="1"/>
      </xdr:nvSpPr>
      <xdr:spPr>
        <a:xfrm>
          <a:off x="9519285" y="1684020"/>
          <a:ext cx="962025" cy="346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834AA6-A7DC-425F-8BFF-E2920F43075F}" type="TxLink">
            <a:rPr lang="en-US" sz="2000" b="1" i="0" u="none" strike="noStrike">
              <a:solidFill>
                <a:srgbClr val="000000"/>
              </a:solidFill>
              <a:latin typeface="Calibri"/>
              <a:cs typeface="Calibri"/>
            </a:rPr>
            <a:pPr/>
            <a:t>5.69%</a:t>
          </a:fld>
          <a:endParaRPr lang="en-IN" sz="1100"/>
        </a:p>
      </xdr:txBody>
    </xdr:sp>
    <xdr:clientData/>
  </xdr:twoCellAnchor>
  <xdr:twoCellAnchor>
    <xdr:from>
      <xdr:col>14</xdr:col>
      <xdr:colOff>213360</xdr:colOff>
      <xdr:row>2</xdr:row>
      <xdr:rowOff>68580</xdr:rowOff>
    </xdr:from>
    <xdr:to>
      <xdr:col>17</xdr:col>
      <xdr:colOff>348826</xdr:colOff>
      <xdr:row>7</xdr:row>
      <xdr:rowOff>51647</xdr:rowOff>
    </xdr:to>
    <xdr:sp macro="" textlink="">
      <xdr:nvSpPr>
        <xdr:cNvPr id="18" name="Rectangle: Rounded Corners 17">
          <a:extLst>
            <a:ext uri="{FF2B5EF4-FFF2-40B4-BE49-F238E27FC236}">
              <a16:creationId xmlns:a16="http://schemas.microsoft.com/office/drawing/2014/main" id="{E811116B-E3E7-4338-8C50-9083BF06FD72}"/>
            </a:ext>
          </a:extLst>
        </xdr:cNvPr>
        <xdr:cNvSpPr/>
      </xdr:nvSpPr>
      <xdr:spPr>
        <a:xfrm>
          <a:off x="8747760" y="434340"/>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274320</xdr:colOff>
      <xdr:row>2</xdr:row>
      <xdr:rowOff>60960</xdr:rowOff>
    </xdr:from>
    <xdr:to>
      <xdr:col>17</xdr:col>
      <xdr:colOff>388620</xdr:colOff>
      <xdr:row>3</xdr:row>
      <xdr:rowOff>121920</xdr:rowOff>
    </xdr:to>
    <xdr:sp macro="" textlink="">
      <xdr:nvSpPr>
        <xdr:cNvPr id="28" name="TextBox 27">
          <a:extLst>
            <a:ext uri="{FF2B5EF4-FFF2-40B4-BE49-F238E27FC236}">
              <a16:creationId xmlns:a16="http://schemas.microsoft.com/office/drawing/2014/main" id="{4B822E79-C01E-6351-6E46-55A062F34011}"/>
            </a:ext>
          </a:extLst>
        </xdr:cNvPr>
        <xdr:cNvSpPr txBox="1"/>
      </xdr:nvSpPr>
      <xdr:spPr>
        <a:xfrm>
          <a:off x="8808720" y="426720"/>
          <a:ext cx="19431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QUANTITY SOLD</a:t>
          </a:r>
          <a:endParaRPr lang="en-US" sz="1400" b="1">
            <a:solidFill>
              <a:schemeClr val="bg1"/>
            </a:solidFill>
            <a:latin typeface="Aptos Narrow" panose="020B0004020202020204" pitchFamily="34" charset="0"/>
          </a:endParaRPr>
        </a:p>
      </xdr:txBody>
    </xdr:sp>
    <xdr:clientData/>
  </xdr:twoCellAnchor>
  <xdr:twoCellAnchor>
    <xdr:from>
      <xdr:col>15</xdr:col>
      <xdr:colOff>137160</xdr:colOff>
      <xdr:row>3</xdr:row>
      <xdr:rowOff>106680</xdr:rowOff>
    </xdr:from>
    <xdr:to>
      <xdr:col>16</xdr:col>
      <xdr:colOff>434340</xdr:colOff>
      <xdr:row>5</xdr:row>
      <xdr:rowOff>121920</xdr:rowOff>
    </xdr:to>
    <xdr:sp macro="" textlink="PivotData!H20">
      <xdr:nvSpPr>
        <xdr:cNvPr id="30" name="TextBox 29">
          <a:extLst>
            <a:ext uri="{FF2B5EF4-FFF2-40B4-BE49-F238E27FC236}">
              <a16:creationId xmlns:a16="http://schemas.microsoft.com/office/drawing/2014/main" id="{614749A6-14B7-59BD-2B8C-A24A30CF6BDA}"/>
            </a:ext>
          </a:extLst>
        </xdr:cNvPr>
        <xdr:cNvSpPr txBox="1"/>
      </xdr:nvSpPr>
      <xdr:spPr>
        <a:xfrm>
          <a:off x="9281160" y="655320"/>
          <a:ext cx="9067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4A6EFF-66DB-4622-9ACD-2B987FA8B619}" type="TxLink">
            <a:rPr lang="en-US" sz="2000" b="1" i="0" u="none" strike="noStrike">
              <a:solidFill>
                <a:srgbClr val="000000"/>
              </a:solidFill>
              <a:latin typeface="Calibri"/>
              <a:ea typeface="Calibri"/>
              <a:cs typeface="Calibri"/>
            </a:rPr>
            <a:pPr/>
            <a:t>20935</a:t>
          </a:fld>
          <a:endParaRPr lang="en-US" sz="1100"/>
        </a:p>
      </xdr:txBody>
    </xdr:sp>
    <xdr:clientData/>
  </xdr:twoCellAnchor>
  <xdr:twoCellAnchor>
    <xdr:from>
      <xdr:col>10</xdr:col>
      <xdr:colOff>581025</xdr:colOff>
      <xdr:row>2</xdr:row>
      <xdr:rowOff>68580</xdr:rowOff>
    </xdr:from>
    <xdr:to>
      <xdr:col>14</xdr:col>
      <xdr:colOff>106891</xdr:colOff>
      <xdr:row>7</xdr:row>
      <xdr:rowOff>51647</xdr:rowOff>
    </xdr:to>
    <xdr:sp macro="" textlink="">
      <xdr:nvSpPr>
        <xdr:cNvPr id="26" name="Rectangle: Rounded Corners 25">
          <a:extLst>
            <a:ext uri="{FF2B5EF4-FFF2-40B4-BE49-F238E27FC236}">
              <a16:creationId xmlns:a16="http://schemas.microsoft.com/office/drawing/2014/main" id="{6F5882E9-2E5F-4410-88A9-524FBB5E4E91}"/>
            </a:ext>
          </a:extLst>
        </xdr:cNvPr>
        <xdr:cNvSpPr/>
      </xdr:nvSpPr>
      <xdr:spPr>
        <a:xfrm>
          <a:off x="6677025" y="434340"/>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154305</xdr:colOff>
      <xdr:row>2</xdr:row>
      <xdr:rowOff>45720</xdr:rowOff>
    </xdr:from>
    <xdr:to>
      <xdr:col>14</xdr:col>
      <xdr:colOff>78105</xdr:colOff>
      <xdr:row>3</xdr:row>
      <xdr:rowOff>179070</xdr:rowOff>
    </xdr:to>
    <xdr:sp macro="" textlink="">
      <xdr:nvSpPr>
        <xdr:cNvPr id="27" name="TextBox 26">
          <a:extLst>
            <a:ext uri="{FF2B5EF4-FFF2-40B4-BE49-F238E27FC236}">
              <a16:creationId xmlns:a16="http://schemas.microsoft.com/office/drawing/2014/main" id="{47BFCDCE-ED98-1666-778D-8B6FF0749759}"/>
            </a:ext>
          </a:extLst>
        </xdr:cNvPr>
        <xdr:cNvSpPr txBox="1"/>
      </xdr:nvSpPr>
      <xdr:spPr>
        <a:xfrm>
          <a:off x="6859905" y="411480"/>
          <a:ext cx="1752600" cy="316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CUSTOMERS</a:t>
          </a:r>
          <a:endParaRPr lang="en-US" sz="1400" b="1">
            <a:solidFill>
              <a:schemeClr val="bg1"/>
            </a:solidFill>
            <a:latin typeface="Aptos Narrow" panose="020B0004020202020204" pitchFamily="34" charset="0"/>
          </a:endParaRPr>
        </a:p>
      </xdr:txBody>
    </xdr:sp>
    <xdr:clientData/>
  </xdr:twoCellAnchor>
  <xdr:twoCellAnchor editAs="oneCell">
    <xdr:from>
      <xdr:col>11</xdr:col>
      <xdr:colOff>491490</xdr:colOff>
      <xdr:row>3</xdr:row>
      <xdr:rowOff>120015</xdr:rowOff>
    </xdr:from>
    <xdr:to>
      <xdr:col>12</xdr:col>
      <xdr:colOff>300990</xdr:colOff>
      <xdr:row>5</xdr:row>
      <xdr:rowOff>169545</xdr:rowOff>
    </xdr:to>
    <xdr:pic>
      <xdr:nvPicPr>
        <xdr:cNvPr id="38" name="Graphic 37" descr="Users with solid fill">
          <a:extLst>
            <a:ext uri="{FF2B5EF4-FFF2-40B4-BE49-F238E27FC236}">
              <a16:creationId xmlns:a16="http://schemas.microsoft.com/office/drawing/2014/main" id="{AFE7E5ED-5B4D-6792-DB20-B3D553ADD27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197090" y="668655"/>
          <a:ext cx="419100" cy="415290"/>
        </a:xfrm>
        <a:prstGeom prst="rect">
          <a:avLst/>
        </a:prstGeom>
      </xdr:spPr>
    </xdr:pic>
    <xdr:clientData/>
  </xdr:twoCellAnchor>
  <xdr:twoCellAnchor>
    <xdr:from>
      <xdr:col>12</xdr:col>
      <xdr:colOff>241935</xdr:colOff>
      <xdr:row>3</xdr:row>
      <xdr:rowOff>116205</xdr:rowOff>
    </xdr:from>
    <xdr:to>
      <xdr:col>14</xdr:col>
      <xdr:colOff>22860</xdr:colOff>
      <xdr:row>5</xdr:row>
      <xdr:rowOff>137160</xdr:rowOff>
    </xdr:to>
    <xdr:sp macro="" textlink="PivotData!H8">
      <xdr:nvSpPr>
        <xdr:cNvPr id="52" name="TextBox 51">
          <a:extLst>
            <a:ext uri="{FF2B5EF4-FFF2-40B4-BE49-F238E27FC236}">
              <a16:creationId xmlns:a16="http://schemas.microsoft.com/office/drawing/2014/main" id="{F1CBDDDB-2295-C712-5A11-4DDEAFA54FEC}"/>
            </a:ext>
          </a:extLst>
        </xdr:cNvPr>
        <xdr:cNvSpPr txBox="1"/>
      </xdr:nvSpPr>
      <xdr:spPr>
        <a:xfrm>
          <a:off x="7557135" y="664845"/>
          <a:ext cx="1000125" cy="386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49C4D-8EE4-40F1-9801-07859C36CB38}" type="TxLink">
            <a:rPr lang="en-US" sz="2000" b="1" i="0" u="none" strike="noStrike">
              <a:solidFill>
                <a:srgbClr val="000000"/>
              </a:solidFill>
              <a:latin typeface="Calibri"/>
              <a:cs typeface="Calibri"/>
            </a:rPr>
            <a:pPr/>
            <a:t>2359</a:t>
          </a:fld>
          <a:endParaRPr lang="en-IN" sz="1100"/>
        </a:p>
      </xdr:txBody>
    </xdr:sp>
    <xdr:clientData/>
  </xdr:twoCellAnchor>
  <xdr:twoCellAnchor>
    <xdr:from>
      <xdr:col>12</xdr:col>
      <xdr:colOff>234315</xdr:colOff>
      <xdr:row>9</xdr:row>
      <xdr:rowOff>68580</xdr:rowOff>
    </xdr:from>
    <xdr:to>
      <xdr:col>14</xdr:col>
      <xdr:colOff>180975</xdr:colOff>
      <xdr:row>11</xdr:row>
      <xdr:rowOff>182880</xdr:rowOff>
    </xdr:to>
    <xdr:sp macro="" textlink="PivotData!H13">
      <xdr:nvSpPr>
        <xdr:cNvPr id="42" name="TextBox 41">
          <a:extLst>
            <a:ext uri="{FF2B5EF4-FFF2-40B4-BE49-F238E27FC236}">
              <a16:creationId xmlns:a16="http://schemas.microsoft.com/office/drawing/2014/main" id="{98E20BB2-5ABF-9D20-D043-28FB18766EC7}"/>
            </a:ext>
          </a:extLst>
        </xdr:cNvPr>
        <xdr:cNvSpPr txBox="1"/>
      </xdr:nvSpPr>
      <xdr:spPr>
        <a:xfrm>
          <a:off x="7549515" y="1783080"/>
          <a:ext cx="11658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9DB9B1-1F71-4424-8FB5-B36156548B11}" type="TxLink">
            <a:rPr lang="en-US" sz="2000" b="1" i="0" u="none" strike="noStrike">
              <a:solidFill>
                <a:srgbClr val="000000"/>
              </a:solidFill>
              <a:latin typeface="Calibri"/>
              <a:ea typeface="Calibri"/>
              <a:cs typeface="Calibri"/>
            </a:rPr>
            <a:pPr/>
            <a:t>390</a:t>
          </a:fld>
          <a:endParaRPr lang="en-US" sz="1100"/>
        </a:p>
      </xdr:txBody>
    </xdr:sp>
    <xdr:clientData/>
  </xdr:twoCellAnchor>
  <xdr:twoCellAnchor>
    <xdr:from>
      <xdr:col>11</xdr:col>
      <xdr:colOff>150495</xdr:colOff>
      <xdr:row>7</xdr:row>
      <xdr:rowOff>137160</xdr:rowOff>
    </xdr:from>
    <xdr:to>
      <xdr:col>14</xdr:col>
      <xdr:colOff>302895</xdr:colOff>
      <xdr:row>9</xdr:row>
      <xdr:rowOff>137160</xdr:rowOff>
    </xdr:to>
    <xdr:sp macro="" textlink="">
      <xdr:nvSpPr>
        <xdr:cNvPr id="41" name="TextBox 40">
          <a:extLst>
            <a:ext uri="{FF2B5EF4-FFF2-40B4-BE49-F238E27FC236}">
              <a16:creationId xmlns:a16="http://schemas.microsoft.com/office/drawing/2014/main" id="{9728F199-0FE0-3306-973A-145876AFE4F4}"/>
            </a:ext>
          </a:extLst>
        </xdr:cNvPr>
        <xdr:cNvSpPr txBox="1"/>
      </xdr:nvSpPr>
      <xdr:spPr>
        <a:xfrm>
          <a:off x="6856095" y="1417320"/>
          <a:ext cx="1981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AVERAGE</a:t>
          </a:r>
          <a:r>
            <a:rPr lang="en-US" sz="1400" b="1" baseline="0">
              <a:solidFill>
                <a:schemeClr val="bg1"/>
              </a:solidFill>
              <a:latin typeface="Aptos Narrow" panose="020B0004020202020204" pitchFamily="34" charset="0"/>
            </a:rPr>
            <a:t> ORDER VALUE</a:t>
          </a:r>
          <a:endParaRPr lang="en-US" sz="1400" b="1">
            <a:solidFill>
              <a:schemeClr val="bg1"/>
            </a:solidFill>
            <a:latin typeface="Aptos Narrow" panose="020B0004020202020204" pitchFamily="34" charset="0"/>
          </a:endParaRPr>
        </a:p>
      </xdr:txBody>
    </xdr:sp>
    <xdr:clientData/>
  </xdr:twoCellAnchor>
  <xdr:twoCellAnchor editAs="oneCell">
    <xdr:from>
      <xdr:col>8</xdr:col>
      <xdr:colOff>190500</xdr:colOff>
      <xdr:row>3</xdr:row>
      <xdr:rowOff>180975</xdr:rowOff>
    </xdr:from>
    <xdr:to>
      <xdr:col>8</xdr:col>
      <xdr:colOff>474785</xdr:colOff>
      <xdr:row>5</xdr:row>
      <xdr:rowOff>104775</xdr:rowOff>
    </xdr:to>
    <xdr:pic>
      <xdr:nvPicPr>
        <xdr:cNvPr id="33" name="Graphic 32" descr="Shopping cart with solid fill">
          <a:extLst>
            <a:ext uri="{FF2B5EF4-FFF2-40B4-BE49-F238E27FC236}">
              <a16:creationId xmlns:a16="http://schemas.microsoft.com/office/drawing/2014/main" id="{BAE3160E-3C3F-443D-82FF-D41EF31392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14"/>
            </a:ext>
          </a:extLst>
        </a:blip>
        <a:stretch>
          <a:fillRect/>
        </a:stretch>
      </xdr:blipFill>
      <xdr:spPr>
        <a:xfrm>
          <a:off x="5067300" y="752475"/>
          <a:ext cx="284285" cy="304800"/>
        </a:xfrm>
        <a:prstGeom prst="rect">
          <a:avLst/>
        </a:prstGeom>
      </xdr:spPr>
    </xdr:pic>
    <xdr:clientData/>
  </xdr:twoCellAnchor>
  <xdr:twoCellAnchor editAs="oneCell">
    <xdr:from>
      <xdr:col>18</xdr:col>
      <xdr:colOff>123825</xdr:colOff>
      <xdr:row>3</xdr:row>
      <xdr:rowOff>95250</xdr:rowOff>
    </xdr:from>
    <xdr:to>
      <xdr:col>18</xdr:col>
      <xdr:colOff>466725</xdr:colOff>
      <xdr:row>5</xdr:row>
      <xdr:rowOff>57150</xdr:rowOff>
    </xdr:to>
    <xdr:pic>
      <xdr:nvPicPr>
        <xdr:cNvPr id="37" name="Graphic 36" descr="Upward trend with solid fill">
          <a:extLst>
            <a:ext uri="{FF2B5EF4-FFF2-40B4-BE49-F238E27FC236}">
              <a16:creationId xmlns:a16="http://schemas.microsoft.com/office/drawing/2014/main" id="{8F05D6D9-76C7-2F94-A58C-81BCDA05EBB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096625" y="666750"/>
          <a:ext cx="342900" cy="342900"/>
        </a:xfrm>
        <a:prstGeom prst="rect">
          <a:avLst/>
        </a:prstGeom>
      </xdr:spPr>
    </xdr:pic>
    <xdr:clientData/>
  </xdr:twoCellAnchor>
  <xdr:twoCellAnchor editAs="oneCell">
    <xdr:from>
      <xdr:col>15</xdr:col>
      <xdr:colOff>200024</xdr:colOff>
      <xdr:row>9</xdr:row>
      <xdr:rowOff>114300</xdr:rowOff>
    </xdr:from>
    <xdr:to>
      <xdr:col>15</xdr:col>
      <xdr:colOff>476249</xdr:colOff>
      <xdr:row>11</xdr:row>
      <xdr:rowOff>9525</xdr:rowOff>
    </xdr:to>
    <xdr:pic>
      <xdr:nvPicPr>
        <xdr:cNvPr id="46" name="Graphic 45" descr="Back with solid fill">
          <a:extLst>
            <a:ext uri="{FF2B5EF4-FFF2-40B4-BE49-F238E27FC236}">
              <a16:creationId xmlns:a16="http://schemas.microsoft.com/office/drawing/2014/main" id="{2DEF5882-8FAA-90DA-CA43-D983E7BA1F6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344024" y="1828800"/>
          <a:ext cx="276225" cy="276225"/>
        </a:xfrm>
        <a:prstGeom prst="rect">
          <a:avLst/>
        </a:prstGeom>
      </xdr:spPr>
    </xdr:pic>
    <xdr:clientData/>
  </xdr:twoCellAnchor>
  <xdr:twoCellAnchor editAs="oneCell">
    <xdr:from>
      <xdr:col>8</xdr:col>
      <xdr:colOff>171450</xdr:colOff>
      <xdr:row>9</xdr:row>
      <xdr:rowOff>85725</xdr:rowOff>
    </xdr:from>
    <xdr:to>
      <xdr:col>8</xdr:col>
      <xdr:colOff>514350</xdr:colOff>
      <xdr:row>11</xdr:row>
      <xdr:rowOff>47625</xdr:rowOff>
    </xdr:to>
    <xdr:pic>
      <xdr:nvPicPr>
        <xdr:cNvPr id="47" name="Graphic 46" descr="Upward trend with solid fill">
          <a:extLst>
            <a:ext uri="{FF2B5EF4-FFF2-40B4-BE49-F238E27FC236}">
              <a16:creationId xmlns:a16="http://schemas.microsoft.com/office/drawing/2014/main" id="{87C76485-82BB-4D3B-97CD-07FE25D9C7F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048250" y="1800225"/>
          <a:ext cx="342900" cy="342900"/>
        </a:xfrm>
        <a:prstGeom prst="rect">
          <a:avLst/>
        </a:prstGeom>
      </xdr:spPr>
    </xdr:pic>
    <xdr:clientData/>
  </xdr:twoCellAnchor>
  <xdr:twoCellAnchor editAs="oneCell">
    <xdr:from>
      <xdr:col>5</xdr:col>
      <xdr:colOff>228600</xdr:colOff>
      <xdr:row>0</xdr:row>
      <xdr:rowOff>9525</xdr:rowOff>
    </xdr:from>
    <xdr:to>
      <xdr:col>5</xdr:col>
      <xdr:colOff>542925</xdr:colOff>
      <xdr:row>1</xdr:row>
      <xdr:rowOff>133350</xdr:rowOff>
    </xdr:to>
    <xdr:pic>
      <xdr:nvPicPr>
        <xdr:cNvPr id="35" name="Graphic 34" descr="Bar graph with upward trend with solid fill">
          <a:extLst>
            <a:ext uri="{FF2B5EF4-FFF2-40B4-BE49-F238E27FC236}">
              <a16:creationId xmlns:a16="http://schemas.microsoft.com/office/drawing/2014/main" id="{5EBDC06E-91A3-42B9-8335-1EC11F6C3F2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276600" y="9525"/>
          <a:ext cx="314325" cy="314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323850</xdr:colOff>
      <xdr:row>0</xdr:row>
      <xdr:rowOff>1</xdr:rowOff>
    </xdr:from>
    <xdr:to>
      <xdr:col>21</xdr:col>
      <xdr:colOff>105833</xdr:colOff>
      <xdr:row>37</xdr:row>
      <xdr:rowOff>154782</xdr:rowOff>
    </xdr:to>
    <xdr:sp macro="" textlink="">
      <xdr:nvSpPr>
        <xdr:cNvPr id="2" name="Rectangle 1">
          <a:extLst>
            <a:ext uri="{FF2B5EF4-FFF2-40B4-BE49-F238E27FC236}">
              <a16:creationId xmlns:a16="http://schemas.microsoft.com/office/drawing/2014/main" id="{075628DA-3B5D-499F-978B-F9528A25A48A}"/>
            </a:ext>
          </a:extLst>
        </xdr:cNvPr>
        <xdr:cNvSpPr/>
      </xdr:nvSpPr>
      <xdr:spPr>
        <a:xfrm>
          <a:off x="933450" y="1"/>
          <a:ext cx="11973983" cy="7298531"/>
        </a:xfrm>
        <a:prstGeom prst="rect">
          <a:avLst/>
        </a:prstGeom>
        <a:gradFill flip="none" rotWithShape="1">
          <a:gsLst>
            <a:gs pos="17500">
              <a:srgbClr val="BFE3F5"/>
            </a:gs>
            <a:gs pos="0">
              <a:srgbClr val="BFE3F5"/>
            </a:gs>
            <a:gs pos="35000">
              <a:srgbClr val="BFE3F5"/>
            </a:gs>
            <a:gs pos="67500">
              <a:srgbClr val="BFE3F5"/>
            </a:gs>
            <a:gs pos="100000">
              <a:schemeClr val="accent5"/>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115359</xdr:colOff>
      <xdr:row>19</xdr:row>
      <xdr:rowOff>22225</xdr:rowOff>
    </xdr:from>
    <xdr:to>
      <xdr:col>21</xdr:col>
      <xdr:colOff>95250</xdr:colOff>
      <xdr:row>25</xdr:row>
      <xdr:rowOff>153248</xdr:rowOff>
    </xdr:to>
    <mc:AlternateContent xmlns:mc="http://schemas.openxmlformats.org/markup-compatibility/2006" xmlns:tsle="http://schemas.microsoft.com/office/drawing/2012/timeslicer">
      <mc:Choice Requires="tsle">
        <xdr:graphicFrame macro="">
          <xdr:nvGraphicFramePr>
            <xdr:cNvPr id="3" name="Order Date 2">
              <a:extLst>
                <a:ext uri="{FF2B5EF4-FFF2-40B4-BE49-F238E27FC236}">
                  <a16:creationId xmlns:a16="http://schemas.microsoft.com/office/drawing/2014/main" id="{C1AB33D3-E27A-4ABC-8AA8-793DA2FF03C5}"/>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2544234" y="4070350"/>
              <a:ext cx="10302610" cy="12740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95250</xdr:colOff>
      <xdr:row>13</xdr:row>
      <xdr:rowOff>0</xdr:rowOff>
    </xdr:from>
    <xdr:to>
      <xdr:col>16</xdr:col>
      <xdr:colOff>406800</xdr:colOff>
      <xdr:row>16</xdr:row>
      <xdr:rowOff>177300</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924D10FB-E598-415E-95CF-7BA83DE5577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524125" y="2476500"/>
              <a:ext cx="7598175"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438150</xdr:colOff>
      <xdr:row>13</xdr:row>
      <xdr:rowOff>12698</xdr:rowOff>
    </xdr:from>
    <xdr:to>
      <xdr:col>21</xdr:col>
      <xdr:colOff>95249</xdr:colOff>
      <xdr:row>16</xdr:row>
      <xdr:rowOff>189998</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85B77989-FD7C-4B9A-9A0A-3D2A2AD8501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153650" y="2489198"/>
              <a:ext cx="2693193"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59267</xdr:colOff>
      <xdr:row>16</xdr:row>
      <xdr:rowOff>238125</xdr:rowOff>
    </xdr:from>
    <xdr:to>
      <xdr:col>14</xdr:col>
      <xdr:colOff>413807</xdr:colOff>
      <xdr:row>18</xdr:row>
      <xdr:rowOff>150283</xdr:rowOff>
    </xdr:to>
    <mc:AlternateContent xmlns:mc="http://schemas.openxmlformats.org/markup-compatibility/2006" xmlns:a14="http://schemas.microsoft.com/office/drawing/2010/main">
      <mc:Choice Requires="a14">
        <xdr:graphicFrame macro="">
          <xdr:nvGraphicFramePr>
            <xdr:cNvPr id="6" name="Payment Method 2">
              <a:extLst>
                <a:ext uri="{FF2B5EF4-FFF2-40B4-BE49-F238E27FC236}">
                  <a16:creationId xmlns:a16="http://schemas.microsoft.com/office/drawing/2014/main" id="{B8E9CC88-5569-49D4-B288-12BAFA9E0956}"/>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2488142" y="3286125"/>
              <a:ext cx="6426728" cy="721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454025</xdr:colOff>
      <xdr:row>16</xdr:row>
      <xdr:rowOff>247649</xdr:rowOff>
    </xdr:from>
    <xdr:to>
      <xdr:col>21</xdr:col>
      <xdr:colOff>114300</xdr:colOff>
      <xdr:row>18</xdr:row>
      <xdr:rowOff>159808</xdr:rowOff>
    </xdr:to>
    <mc:AlternateContent xmlns:mc="http://schemas.openxmlformats.org/markup-compatibility/2006" xmlns:a14="http://schemas.microsoft.com/office/drawing/2010/main">
      <mc:Choice Requires="a14">
        <xdr:graphicFrame macro="">
          <xdr:nvGraphicFramePr>
            <xdr:cNvPr id="7" name="Order Status 2">
              <a:extLst>
                <a:ext uri="{FF2B5EF4-FFF2-40B4-BE49-F238E27FC236}">
                  <a16:creationId xmlns:a16="http://schemas.microsoft.com/office/drawing/2014/main" id="{921D4B3D-C097-4588-BB85-8F6759246BFC}"/>
                </a:ext>
              </a:extLst>
            </xdr:cNvPr>
            <xdr:cNvGraphicFramePr/>
          </xdr:nvGraphicFramePr>
          <xdr:xfrm>
            <a:off x="0" y="0"/>
            <a:ext cx="0" cy="0"/>
          </xdr:xfrm>
          <a:graphic>
            <a:graphicData uri="http://schemas.microsoft.com/office/drawing/2010/slicer">
              <sle:slicer xmlns:sle="http://schemas.microsoft.com/office/drawing/2010/slicer" name="Order Status 2"/>
            </a:graphicData>
          </a:graphic>
        </xdr:graphicFrame>
      </mc:Choice>
      <mc:Fallback xmlns="">
        <xdr:sp macro="" textlink="">
          <xdr:nvSpPr>
            <xdr:cNvPr id="0" name=""/>
            <xdr:cNvSpPr>
              <a:spLocks noTextEdit="1"/>
            </xdr:cNvSpPr>
          </xdr:nvSpPr>
          <xdr:spPr>
            <a:xfrm>
              <a:off x="8955088" y="3295649"/>
              <a:ext cx="3910806" cy="721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542925</xdr:colOff>
      <xdr:row>0</xdr:row>
      <xdr:rowOff>9525</xdr:rowOff>
    </xdr:from>
    <xdr:to>
      <xdr:col>21</xdr:col>
      <xdr:colOff>76201</xdr:colOff>
      <xdr:row>2</xdr:row>
      <xdr:rowOff>0</xdr:rowOff>
    </xdr:to>
    <xdr:sp macro="" textlink="">
      <xdr:nvSpPr>
        <xdr:cNvPr id="8" name="Rectangle 7">
          <a:extLst>
            <a:ext uri="{FF2B5EF4-FFF2-40B4-BE49-F238E27FC236}">
              <a16:creationId xmlns:a16="http://schemas.microsoft.com/office/drawing/2014/main" id="{16FB62D5-4933-45C8-AD07-17A60DB33BF7}"/>
            </a:ext>
          </a:extLst>
        </xdr:cNvPr>
        <xdr:cNvSpPr/>
      </xdr:nvSpPr>
      <xdr:spPr>
        <a:xfrm>
          <a:off x="2371725" y="9525"/>
          <a:ext cx="10506076" cy="371475"/>
        </a:xfrm>
        <a:prstGeom prst="rect">
          <a:avLst/>
        </a:prstGeom>
        <a:gradFill flip="none" rotWithShape="1">
          <a:gsLst>
            <a:gs pos="0">
              <a:schemeClr val="accent5">
                <a:lumMod val="100000"/>
                <a:alpha val="95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Aptos Narrow" panose="020B0004020202020204" pitchFamily="34" charset="0"/>
            </a:rPr>
            <a:t>                            E-COMMERCE SALES ANALYSIS </a:t>
          </a:r>
        </a:p>
      </xdr:txBody>
    </xdr:sp>
    <xdr:clientData/>
  </xdr:twoCellAnchor>
  <xdr:twoCellAnchor editAs="oneCell">
    <xdr:from>
      <xdr:col>23</xdr:col>
      <xdr:colOff>371475</xdr:colOff>
      <xdr:row>13</xdr:row>
      <xdr:rowOff>9525</xdr:rowOff>
    </xdr:from>
    <xdr:to>
      <xdr:col>26</xdr:col>
      <xdr:colOff>390525</xdr:colOff>
      <xdr:row>17</xdr:row>
      <xdr:rowOff>9525</xdr:rowOff>
    </xdr:to>
    <xdr:sp macro="" textlink="">
      <xdr:nvSpPr>
        <xdr:cNvPr id="9" name="AutoShape 1">
          <a:extLst>
            <a:ext uri="{FF2B5EF4-FFF2-40B4-BE49-F238E27FC236}">
              <a16:creationId xmlns:a16="http://schemas.microsoft.com/office/drawing/2014/main" id="{46E3D9B2-0C60-492D-89B9-87B127DC67D4}"/>
            </a:ext>
          </a:extLst>
        </xdr:cNvPr>
        <xdr:cNvSpPr>
          <a:spLocks noChangeAspect="1" noChangeArrowheads="1"/>
        </xdr:cNvSpPr>
      </xdr:nvSpPr>
      <xdr:spPr bwMode="auto">
        <a:xfrm>
          <a:off x="14392275" y="2362200"/>
          <a:ext cx="184785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271992</xdr:colOff>
      <xdr:row>2</xdr:row>
      <xdr:rowOff>68791</xdr:rowOff>
    </xdr:from>
    <xdr:to>
      <xdr:col>7</xdr:col>
      <xdr:colOff>407458</xdr:colOff>
      <xdr:row>7</xdr:row>
      <xdr:rowOff>51858</xdr:rowOff>
    </xdr:to>
    <xdr:sp macro="" textlink="">
      <xdr:nvSpPr>
        <xdr:cNvPr id="10" name="Rectangle: Rounded Corners 9">
          <a:extLst>
            <a:ext uri="{FF2B5EF4-FFF2-40B4-BE49-F238E27FC236}">
              <a16:creationId xmlns:a16="http://schemas.microsoft.com/office/drawing/2014/main" id="{200F00F3-8B29-4B7C-BB77-84DFC657D0D5}"/>
            </a:ext>
          </a:extLst>
        </xdr:cNvPr>
        <xdr:cNvSpPr/>
      </xdr:nvSpPr>
      <xdr:spPr>
        <a:xfrm>
          <a:off x="2710392" y="449791"/>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xdr:colOff>
      <xdr:row>2</xdr:row>
      <xdr:rowOff>28575</xdr:rowOff>
    </xdr:from>
    <xdr:to>
      <xdr:col>7</xdr:col>
      <xdr:colOff>266700</xdr:colOff>
      <xdr:row>3</xdr:row>
      <xdr:rowOff>180975</xdr:rowOff>
    </xdr:to>
    <xdr:sp macro="" textlink="">
      <xdr:nvSpPr>
        <xdr:cNvPr id="11" name="TextBox 10">
          <a:extLst>
            <a:ext uri="{FF2B5EF4-FFF2-40B4-BE49-F238E27FC236}">
              <a16:creationId xmlns:a16="http://schemas.microsoft.com/office/drawing/2014/main" id="{8D6095A9-C589-4A4F-BB44-9B947ED1B8D2}"/>
            </a:ext>
          </a:extLst>
        </xdr:cNvPr>
        <xdr:cNvSpPr txBox="1"/>
      </xdr:nvSpPr>
      <xdr:spPr>
        <a:xfrm>
          <a:off x="3076575" y="409575"/>
          <a:ext cx="14573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SALES</a:t>
          </a:r>
          <a:endParaRPr lang="en-US" sz="1400" b="1">
            <a:solidFill>
              <a:schemeClr val="bg1"/>
            </a:solidFill>
            <a:latin typeface="Aptos Narrow" panose="020B0004020202020204" pitchFamily="34" charset="0"/>
          </a:endParaRPr>
        </a:p>
      </xdr:txBody>
    </xdr:sp>
    <xdr:clientData/>
  </xdr:twoCellAnchor>
  <xdr:twoCellAnchor>
    <xdr:from>
      <xdr:col>5</xdr:col>
      <xdr:colOff>276225</xdr:colOff>
      <xdr:row>3</xdr:row>
      <xdr:rowOff>152400</xdr:rowOff>
    </xdr:from>
    <xdr:to>
      <xdr:col>7</xdr:col>
      <xdr:colOff>476250</xdr:colOff>
      <xdr:row>6</xdr:row>
      <xdr:rowOff>47625</xdr:rowOff>
    </xdr:to>
    <xdr:sp macro="" textlink="PivotData!H1">
      <xdr:nvSpPr>
        <xdr:cNvPr id="12" name="TextBox 11">
          <a:extLst>
            <a:ext uri="{FF2B5EF4-FFF2-40B4-BE49-F238E27FC236}">
              <a16:creationId xmlns:a16="http://schemas.microsoft.com/office/drawing/2014/main" id="{277637C5-8442-43D6-95F6-B1F8FF39EAE0}"/>
            </a:ext>
          </a:extLst>
        </xdr:cNvPr>
        <xdr:cNvSpPr txBox="1"/>
      </xdr:nvSpPr>
      <xdr:spPr>
        <a:xfrm>
          <a:off x="3324225" y="723900"/>
          <a:ext cx="14192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8F2000-BF02-4AC0-A85F-895AC6D944D0}" type="TxLink">
            <a:rPr lang="en-US" sz="2000" b="1" i="0" u="none" strike="noStrike">
              <a:solidFill>
                <a:srgbClr val="000000"/>
              </a:solidFill>
              <a:latin typeface="Calibri"/>
              <a:ea typeface="Calibri"/>
              <a:cs typeface="Calibri"/>
            </a:rPr>
            <a:pPr/>
            <a:t>₹27,28,061</a:t>
          </a:fld>
          <a:endParaRPr lang="en-US" sz="1400" b="1"/>
        </a:p>
      </xdr:txBody>
    </xdr:sp>
    <xdr:clientData/>
  </xdr:twoCellAnchor>
  <xdr:twoCellAnchor>
    <xdr:from>
      <xdr:col>7</xdr:col>
      <xdr:colOff>476250</xdr:colOff>
      <xdr:row>2</xdr:row>
      <xdr:rowOff>66675</xdr:rowOff>
    </xdr:from>
    <xdr:to>
      <xdr:col>11</xdr:col>
      <xdr:colOff>2116</xdr:colOff>
      <xdr:row>7</xdr:row>
      <xdr:rowOff>49742</xdr:rowOff>
    </xdr:to>
    <xdr:sp macro="" textlink="">
      <xdr:nvSpPr>
        <xdr:cNvPr id="13" name="Rectangle: Rounded Corners 12">
          <a:extLst>
            <a:ext uri="{FF2B5EF4-FFF2-40B4-BE49-F238E27FC236}">
              <a16:creationId xmlns:a16="http://schemas.microsoft.com/office/drawing/2014/main" id="{689B93DC-F85C-4B01-B5DC-9BE7BD1866BD}"/>
            </a:ext>
          </a:extLst>
        </xdr:cNvPr>
        <xdr:cNvSpPr/>
      </xdr:nvSpPr>
      <xdr:spPr>
        <a:xfrm>
          <a:off x="4743450" y="428625"/>
          <a:ext cx="1964266" cy="88794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142875</xdr:colOff>
      <xdr:row>2</xdr:row>
      <xdr:rowOff>66675</xdr:rowOff>
    </xdr:from>
    <xdr:to>
      <xdr:col>10</xdr:col>
      <xdr:colOff>228600</xdr:colOff>
      <xdr:row>4</xdr:row>
      <xdr:rowOff>19050</xdr:rowOff>
    </xdr:to>
    <xdr:sp macro="" textlink="">
      <xdr:nvSpPr>
        <xdr:cNvPr id="17" name="TextBox 16">
          <a:extLst>
            <a:ext uri="{FF2B5EF4-FFF2-40B4-BE49-F238E27FC236}">
              <a16:creationId xmlns:a16="http://schemas.microsoft.com/office/drawing/2014/main" id="{A4D4160E-B0ED-4DCA-BCFE-9ED835EEB110}"/>
            </a:ext>
          </a:extLst>
        </xdr:cNvPr>
        <xdr:cNvSpPr txBox="1"/>
      </xdr:nvSpPr>
      <xdr:spPr>
        <a:xfrm>
          <a:off x="5019675" y="428625"/>
          <a:ext cx="13049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 ORDERS</a:t>
          </a:r>
        </a:p>
      </xdr:txBody>
    </xdr:sp>
    <xdr:clientData/>
  </xdr:twoCellAnchor>
  <xdr:twoCellAnchor>
    <xdr:from>
      <xdr:col>8</xdr:col>
      <xdr:colOff>495300</xdr:colOff>
      <xdr:row>3</xdr:row>
      <xdr:rowOff>161926</xdr:rowOff>
    </xdr:from>
    <xdr:to>
      <xdr:col>10</xdr:col>
      <xdr:colOff>180975</xdr:colOff>
      <xdr:row>6</xdr:row>
      <xdr:rowOff>66676</xdr:rowOff>
    </xdr:to>
    <xdr:sp macro="" textlink="PivotData!H5">
      <xdr:nvSpPr>
        <xdr:cNvPr id="18" name="TextBox 17">
          <a:extLst>
            <a:ext uri="{FF2B5EF4-FFF2-40B4-BE49-F238E27FC236}">
              <a16:creationId xmlns:a16="http://schemas.microsoft.com/office/drawing/2014/main" id="{E8FF5257-55A6-48C0-9D63-2728CA306513}"/>
            </a:ext>
          </a:extLst>
        </xdr:cNvPr>
        <xdr:cNvSpPr txBox="1"/>
      </xdr:nvSpPr>
      <xdr:spPr>
        <a:xfrm>
          <a:off x="5372100" y="704851"/>
          <a:ext cx="9048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B47E5C-7AD2-4B23-8E71-428F3586BC73}" type="TxLink">
            <a:rPr lang="en-US" sz="2000" b="1" i="0" u="none" strike="noStrike">
              <a:solidFill>
                <a:srgbClr val="000000"/>
              </a:solidFill>
              <a:latin typeface="Calibri"/>
              <a:ea typeface="Calibri"/>
              <a:cs typeface="Calibri"/>
            </a:rPr>
            <a:pPr/>
            <a:t>7000</a:t>
          </a:fld>
          <a:endParaRPr lang="en-US" sz="1100"/>
        </a:p>
      </xdr:txBody>
    </xdr:sp>
    <xdr:clientData/>
  </xdr:twoCellAnchor>
  <xdr:twoCellAnchor>
    <xdr:from>
      <xdr:col>14</xdr:col>
      <xdr:colOff>333375</xdr:colOff>
      <xdr:row>7</xdr:row>
      <xdr:rowOff>142875</xdr:rowOff>
    </xdr:from>
    <xdr:to>
      <xdr:col>17</xdr:col>
      <xdr:colOff>468841</xdr:colOff>
      <xdr:row>12</xdr:row>
      <xdr:rowOff>125942</xdr:rowOff>
    </xdr:to>
    <xdr:sp macro="" textlink="">
      <xdr:nvSpPr>
        <xdr:cNvPr id="19" name="Rectangle: Rounded Corners 18">
          <a:extLst>
            <a:ext uri="{FF2B5EF4-FFF2-40B4-BE49-F238E27FC236}">
              <a16:creationId xmlns:a16="http://schemas.microsoft.com/office/drawing/2014/main" id="{8E94D468-C9E0-4665-84D5-A441CF564820}"/>
            </a:ext>
          </a:extLst>
        </xdr:cNvPr>
        <xdr:cNvSpPr/>
      </xdr:nvSpPr>
      <xdr:spPr>
        <a:xfrm>
          <a:off x="8867775" y="1409700"/>
          <a:ext cx="1964266" cy="88794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504825</xdr:colOff>
      <xdr:row>2</xdr:row>
      <xdr:rowOff>66675</xdr:rowOff>
    </xdr:from>
    <xdr:to>
      <xdr:col>21</xdr:col>
      <xdr:colOff>30691</xdr:colOff>
      <xdr:row>7</xdr:row>
      <xdr:rowOff>49742</xdr:rowOff>
    </xdr:to>
    <xdr:sp macro="" textlink="">
      <xdr:nvSpPr>
        <xdr:cNvPr id="21" name="Rectangle: Rounded Corners 20">
          <a:extLst>
            <a:ext uri="{FF2B5EF4-FFF2-40B4-BE49-F238E27FC236}">
              <a16:creationId xmlns:a16="http://schemas.microsoft.com/office/drawing/2014/main" id="{B6A39B7A-2B19-4525-A13D-7E73408B59E1}"/>
            </a:ext>
          </a:extLst>
        </xdr:cNvPr>
        <xdr:cNvSpPr/>
      </xdr:nvSpPr>
      <xdr:spPr>
        <a:xfrm>
          <a:off x="10868025" y="447675"/>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85725</xdr:colOff>
      <xdr:row>4</xdr:row>
      <xdr:rowOff>57150</xdr:rowOff>
    </xdr:from>
    <xdr:to>
      <xdr:col>12</xdr:col>
      <xdr:colOff>371475</xdr:colOff>
      <xdr:row>5</xdr:row>
      <xdr:rowOff>161925</xdr:rowOff>
    </xdr:to>
    <xdr:pic>
      <xdr:nvPicPr>
        <xdr:cNvPr id="24" name="Graphic 23" descr="Shopping cart with solid fill">
          <a:extLst>
            <a:ext uri="{FF2B5EF4-FFF2-40B4-BE49-F238E27FC236}">
              <a16:creationId xmlns:a16="http://schemas.microsoft.com/office/drawing/2014/main" id="{C050F268-CE25-4127-8F3F-9010B0BB4C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0925" y="819150"/>
          <a:ext cx="285750" cy="295275"/>
        </a:xfrm>
        <a:prstGeom prst="rect">
          <a:avLst/>
        </a:prstGeom>
      </xdr:spPr>
    </xdr:pic>
    <xdr:clientData/>
  </xdr:twoCellAnchor>
  <xdr:twoCellAnchor>
    <xdr:from>
      <xdr:col>7</xdr:col>
      <xdr:colOff>461010</xdr:colOff>
      <xdr:row>7</xdr:row>
      <xdr:rowOff>152400</xdr:rowOff>
    </xdr:from>
    <xdr:to>
      <xdr:col>10</xdr:col>
      <xdr:colOff>596476</xdr:colOff>
      <xdr:row>12</xdr:row>
      <xdr:rowOff>127847</xdr:rowOff>
    </xdr:to>
    <xdr:sp macro="" textlink="">
      <xdr:nvSpPr>
        <xdr:cNvPr id="27" name="Rectangle: Rounded Corners 26">
          <a:extLst>
            <a:ext uri="{FF2B5EF4-FFF2-40B4-BE49-F238E27FC236}">
              <a16:creationId xmlns:a16="http://schemas.microsoft.com/office/drawing/2014/main" id="{DC3F3D0F-3D0A-4DA8-8B41-B34D4BF08981}"/>
            </a:ext>
          </a:extLst>
        </xdr:cNvPr>
        <xdr:cNvSpPr/>
      </xdr:nvSpPr>
      <xdr:spPr>
        <a:xfrm>
          <a:off x="4728210" y="1419225"/>
          <a:ext cx="1964266" cy="88032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100965</xdr:colOff>
      <xdr:row>7</xdr:row>
      <xdr:rowOff>139065</xdr:rowOff>
    </xdr:from>
    <xdr:to>
      <xdr:col>14</xdr:col>
      <xdr:colOff>236431</xdr:colOff>
      <xdr:row>12</xdr:row>
      <xdr:rowOff>122132</xdr:rowOff>
    </xdr:to>
    <xdr:sp macro="" textlink="">
      <xdr:nvSpPr>
        <xdr:cNvPr id="30" name="Rectangle: Rounded Corners 29">
          <a:extLst>
            <a:ext uri="{FF2B5EF4-FFF2-40B4-BE49-F238E27FC236}">
              <a16:creationId xmlns:a16="http://schemas.microsoft.com/office/drawing/2014/main" id="{C7AA2B53-FB88-4A81-9667-D6E76E674FE2}"/>
            </a:ext>
          </a:extLst>
        </xdr:cNvPr>
        <xdr:cNvSpPr/>
      </xdr:nvSpPr>
      <xdr:spPr>
        <a:xfrm>
          <a:off x="6806565" y="1405890"/>
          <a:ext cx="1964266" cy="88794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104775</xdr:colOff>
      <xdr:row>7</xdr:row>
      <xdr:rowOff>131445</xdr:rowOff>
    </xdr:from>
    <xdr:to>
      <xdr:col>17</xdr:col>
      <xdr:colOff>127635</xdr:colOff>
      <xdr:row>9</xdr:row>
      <xdr:rowOff>93345</xdr:rowOff>
    </xdr:to>
    <xdr:sp macro="" textlink="">
      <xdr:nvSpPr>
        <xdr:cNvPr id="31" name="TextBox 30">
          <a:extLst>
            <a:ext uri="{FF2B5EF4-FFF2-40B4-BE49-F238E27FC236}">
              <a16:creationId xmlns:a16="http://schemas.microsoft.com/office/drawing/2014/main" id="{ECAC643F-369F-42A4-86F2-550247F6BD95}"/>
            </a:ext>
          </a:extLst>
        </xdr:cNvPr>
        <xdr:cNvSpPr txBox="1"/>
      </xdr:nvSpPr>
      <xdr:spPr>
        <a:xfrm>
          <a:off x="9248775" y="1398270"/>
          <a:ext cx="124206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RETURN</a:t>
          </a:r>
          <a:r>
            <a:rPr lang="en-US" sz="1400" b="1" baseline="0">
              <a:solidFill>
                <a:schemeClr val="bg1"/>
              </a:solidFill>
              <a:latin typeface="Aptos Narrow" panose="020B0004020202020204" pitchFamily="34" charset="0"/>
            </a:rPr>
            <a:t> RATE</a:t>
          </a:r>
          <a:endParaRPr lang="en-US" sz="1400" b="1">
            <a:solidFill>
              <a:schemeClr val="bg1"/>
            </a:solidFill>
            <a:latin typeface="Aptos Narrow" panose="020B0004020202020204" pitchFamily="34" charset="0"/>
          </a:endParaRPr>
        </a:p>
      </xdr:txBody>
    </xdr:sp>
    <xdr:clientData/>
  </xdr:twoCellAnchor>
  <xdr:twoCellAnchor>
    <xdr:from>
      <xdr:col>1</xdr:col>
      <xdr:colOff>342900</xdr:colOff>
      <xdr:row>0</xdr:row>
      <xdr:rowOff>9524</xdr:rowOff>
    </xdr:from>
    <xdr:to>
      <xdr:col>4</xdr:col>
      <xdr:colOff>95250</xdr:colOff>
      <xdr:row>37</xdr:row>
      <xdr:rowOff>130969</xdr:rowOff>
    </xdr:to>
    <xdr:sp macro="" textlink="">
      <xdr:nvSpPr>
        <xdr:cNvPr id="32" name="Rectangle 31">
          <a:extLst>
            <a:ext uri="{FF2B5EF4-FFF2-40B4-BE49-F238E27FC236}">
              <a16:creationId xmlns:a16="http://schemas.microsoft.com/office/drawing/2014/main" id="{B7269A76-2A72-4FBA-B802-E6235289A0DB}"/>
            </a:ext>
          </a:extLst>
        </xdr:cNvPr>
        <xdr:cNvSpPr/>
      </xdr:nvSpPr>
      <xdr:spPr>
        <a:xfrm>
          <a:off x="950119" y="9524"/>
          <a:ext cx="1574006" cy="7598570"/>
        </a:xfrm>
        <a:prstGeom prst="rect">
          <a:avLst/>
        </a:prstGeom>
        <a:solidFill>
          <a:srgbClr val="1B4965"/>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498475</xdr:colOff>
      <xdr:row>4</xdr:row>
      <xdr:rowOff>170391</xdr:rowOff>
    </xdr:from>
    <xdr:to>
      <xdr:col>3</xdr:col>
      <xdr:colOff>578909</xdr:colOff>
      <xdr:row>7</xdr:row>
      <xdr:rowOff>159808</xdr:rowOff>
    </xdr:to>
    <xdr:sp macro="" textlink="">
      <xdr:nvSpPr>
        <xdr:cNvPr id="33" name="Rectangle: Rounded Corners 32">
          <a:hlinkClick xmlns:r="http://schemas.openxmlformats.org/officeDocument/2006/relationships" r:id="rId3"/>
          <a:extLst>
            <a:ext uri="{FF2B5EF4-FFF2-40B4-BE49-F238E27FC236}">
              <a16:creationId xmlns:a16="http://schemas.microsoft.com/office/drawing/2014/main" id="{994203CE-6323-40E4-9F2E-CD014EC6ABED}"/>
            </a:ext>
          </a:extLst>
        </xdr:cNvPr>
        <xdr:cNvSpPr/>
      </xdr:nvSpPr>
      <xdr:spPr>
        <a:xfrm>
          <a:off x="1108075" y="932391"/>
          <a:ext cx="1299634" cy="560917"/>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OVERVIEW</a:t>
          </a:r>
        </a:p>
      </xdr:txBody>
    </xdr:sp>
    <xdr:clientData/>
  </xdr:twoCellAnchor>
  <xdr:twoCellAnchor>
    <xdr:from>
      <xdr:col>1</xdr:col>
      <xdr:colOff>488949</xdr:colOff>
      <xdr:row>8</xdr:row>
      <xdr:rowOff>75140</xdr:rowOff>
    </xdr:from>
    <xdr:to>
      <xdr:col>3</xdr:col>
      <xdr:colOff>575282</xdr:colOff>
      <xdr:row>11</xdr:row>
      <xdr:rowOff>66673</xdr:rowOff>
    </xdr:to>
    <xdr:sp macro="" textlink="">
      <xdr:nvSpPr>
        <xdr:cNvPr id="34" name="Rectangle: Rounded Corners 33">
          <a:hlinkClick xmlns:r="http://schemas.openxmlformats.org/officeDocument/2006/relationships" r:id="rId4"/>
          <a:extLst>
            <a:ext uri="{FF2B5EF4-FFF2-40B4-BE49-F238E27FC236}">
              <a16:creationId xmlns:a16="http://schemas.microsoft.com/office/drawing/2014/main" id="{06DE835B-19E5-4E5C-9B04-FBB929752EC3}"/>
            </a:ext>
          </a:extLst>
        </xdr:cNvPr>
        <xdr:cNvSpPr>
          <a:spLocks noChangeAspect="1"/>
        </xdr:cNvSpPr>
      </xdr:nvSpPr>
      <xdr:spPr>
        <a:xfrm>
          <a:off x="1098549" y="1599140"/>
          <a:ext cx="1305533" cy="563033"/>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4BACC6"/>
              </a:solidFill>
            </a:rPr>
            <a:t>TREND&amp; CATEGORY</a:t>
          </a:r>
        </a:p>
      </xdr:txBody>
    </xdr:sp>
    <xdr:clientData/>
  </xdr:twoCellAnchor>
  <xdr:twoCellAnchor>
    <xdr:from>
      <xdr:col>1</xdr:col>
      <xdr:colOff>490006</xdr:colOff>
      <xdr:row>11</xdr:row>
      <xdr:rowOff>180974</xdr:rowOff>
    </xdr:from>
    <xdr:to>
      <xdr:col>3</xdr:col>
      <xdr:colOff>576339</xdr:colOff>
      <xdr:row>14</xdr:row>
      <xdr:rowOff>171074</xdr:rowOff>
    </xdr:to>
    <xdr:sp macro="" textlink="">
      <xdr:nvSpPr>
        <xdr:cNvPr id="35" name="Rectangle: Rounded Corners 34">
          <a:hlinkClick xmlns:r="http://schemas.openxmlformats.org/officeDocument/2006/relationships" r:id="rId5"/>
          <a:extLst>
            <a:ext uri="{FF2B5EF4-FFF2-40B4-BE49-F238E27FC236}">
              <a16:creationId xmlns:a16="http://schemas.microsoft.com/office/drawing/2014/main" id="{5A09EA47-A396-4358-8435-E86ED48649CA}"/>
            </a:ext>
          </a:extLst>
        </xdr:cNvPr>
        <xdr:cNvSpPr>
          <a:spLocks noChangeAspect="1"/>
        </xdr:cNvSpPr>
      </xdr:nvSpPr>
      <xdr:spPr>
        <a:xfrm>
          <a:off x="1099606" y="2276474"/>
          <a:ext cx="1305533" cy="561600"/>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PRODUCTS</a:t>
          </a:r>
        </a:p>
      </xdr:txBody>
    </xdr:sp>
    <xdr:clientData/>
  </xdr:twoCellAnchor>
  <xdr:twoCellAnchor>
    <xdr:from>
      <xdr:col>1</xdr:col>
      <xdr:colOff>498476</xdr:colOff>
      <xdr:row>15</xdr:row>
      <xdr:rowOff>75142</xdr:rowOff>
    </xdr:from>
    <xdr:to>
      <xdr:col>3</xdr:col>
      <xdr:colOff>585577</xdr:colOff>
      <xdr:row>17</xdr:row>
      <xdr:rowOff>46192</xdr:rowOff>
    </xdr:to>
    <xdr:sp macro="" textlink="">
      <xdr:nvSpPr>
        <xdr:cNvPr id="36" name="Rectangle: Rounded Corners 35">
          <a:hlinkClick xmlns:r="http://schemas.openxmlformats.org/officeDocument/2006/relationships" r:id="rId6"/>
          <a:extLst>
            <a:ext uri="{FF2B5EF4-FFF2-40B4-BE49-F238E27FC236}">
              <a16:creationId xmlns:a16="http://schemas.microsoft.com/office/drawing/2014/main" id="{1EBA7544-A51F-46BB-93AC-FCF093496AF9}"/>
            </a:ext>
          </a:extLst>
        </xdr:cNvPr>
        <xdr:cNvSpPr>
          <a:spLocks noChangeAspect="1"/>
        </xdr:cNvSpPr>
      </xdr:nvSpPr>
      <xdr:spPr>
        <a:xfrm>
          <a:off x="1108076" y="2932642"/>
          <a:ext cx="1306301" cy="561600"/>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CUSTOMERS</a:t>
          </a:r>
        </a:p>
      </xdr:txBody>
    </xdr:sp>
    <xdr:clientData/>
  </xdr:twoCellAnchor>
  <xdr:twoCellAnchor>
    <xdr:from>
      <xdr:col>1</xdr:col>
      <xdr:colOff>485773</xdr:colOff>
      <xdr:row>17</xdr:row>
      <xdr:rowOff>133348</xdr:rowOff>
    </xdr:from>
    <xdr:to>
      <xdr:col>3</xdr:col>
      <xdr:colOff>572106</xdr:colOff>
      <xdr:row>19</xdr:row>
      <xdr:rowOff>105831</xdr:rowOff>
    </xdr:to>
    <xdr:sp macro="" textlink="">
      <xdr:nvSpPr>
        <xdr:cNvPr id="37" name="Rectangle: Rounded Corners 36">
          <a:hlinkClick xmlns:r="http://schemas.openxmlformats.org/officeDocument/2006/relationships" r:id="rId7"/>
          <a:extLst>
            <a:ext uri="{FF2B5EF4-FFF2-40B4-BE49-F238E27FC236}">
              <a16:creationId xmlns:a16="http://schemas.microsoft.com/office/drawing/2014/main" id="{2CAEDADC-D708-445C-BD00-B631AC5CE42F}"/>
            </a:ext>
          </a:extLst>
        </xdr:cNvPr>
        <xdr:cNvSpPr>
          <a:spLocks noChangeAspect="1"/>
        </xdr:cNvSpPr>
      </xdr:nvSpPr>
      <xdr:spPr>
        <a:xfrm>
          <a:off x="1095373" y="3581398"/>
          <a:ext cx="1305533" cy="563033"/>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DISCOUNT&amp; CHANNELS</a:t>
          </a:r>
        </a:p>
      </xdr:txBody>
    </xdr:sp>
    <xdr:clientData/>
  </xdr:twoCellAnchor>
  <xdr:twoCellAnchor>
    <xdr:from>
      <xdr:col>2</xdr:col>
      <xdr:colOff>247650</xdr:colOff>
      <xdr:row>0</xdr:row>
      <xdr:rowOff>152400</xdr:rowOff>
    </xdr:from>
    <xdr:to>
      <xdr:col>3</xdr:col>
      <xdr:colOff>161925</xdr:colOff>
      <xdr:row>2</xdr:row>
      <xdr:rowOff>180975</xdr:rowOff>
    </xdr:to>
    <xdr:sp macro="" textlink="">
      <xdr:nvSpPr>
        <xdr:cNvPr id="38" name="Rectangle: Rounded Corners 37">
          <a:extLst>
            <a:ext uri="{FF2B5EF4-FFF2-40B4-BE49-F238E27FC236}">
              <a16:creationId xmlns:a16="http://schemas.microsoft.com/office/drawing/2014/main" id="{7652AAA8-739F-4236-A4F5-FB94A8CE73F4}"/>
            </a:ext>
          </a:extLst>
        </xdr:cNvPr>
        <xdr:cNvSpPr/>
      </xdr:nvSpPr>
      <xdr:spPr>
        <a:xfrm>
          <a:off x="1466850" y="152400"/>
          <a:ext cx="523875" cy="409575"/>
        </a:xfrm>
        <a:prstGeom prst="roundRect">
          <a:avLst/>
        </a:prstGeom>
        <a:solidFill>
          <a:sysClr val="window" lastClr="FFFFFF"/>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304801</xdr:colOff>
      <xdr:row>0</xdr:row>
      <xdr:rowOff>114301</xdr:rowOff>
    </xdr:from>
    <xdr:to>
      <xdr:col>3</xdr:col>
      <xdr:colOff>142875</xdr:colOff>
      <xdr:row>3</xdr:row>
      <xdr:rowOff>0</xdr:rowOff>
    </xdr:to>
    <xdr:pic>
      <xdr:nvPicPr>
        <xdr:cNvPr id="39" name="Graphic 38" descr="Shopping cart with solid fill">
          <a:extLst>
            <a:ext uri="{FF2B5EF4-FFF2-40B4-BE49-F238E27FC236}">
              <a16:creationId xmlns:a16="http://schemas.microsoft.com/office/drawing/2014/main" id="{836C73E2-8EE3-4C29-8129-FCE55063FA0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24001" y="114301"/>
          <a:ext cx="447674" cy="447674"/>
        </a:xfrm>
        <a:prstGeom prst="rect">
          <a:avLst/>
        </a:prstGeom>
      </xdr:spPr>
    </xdr:pic>
    <xdr:clientData/>
  </xdr:twoCellAnchor>
  <xdr:twoCellAnchor>
    <xdr:from>
      <xdr:col>15</xdr:col>
      <xdr:colOff>228600</xdr:colOff>
      <xdr:row>9</xdr:row>
      <xdr:rowOff>9525</xdr:rowOff>
    </xdr:from>
    <xdr:to>
      <xdr:col>16</xdr:col>
      <xdr:colOff>581025</xdr:colOff>
      <xdr:row>10</xdr:row>
      <xdr:rowOff>171450</xdr:rowOff>
    </xdr:to>
    <xdr:sp macro="" textlink="PivotData!H17">
      <xdr:nvSpPr>
        <xdr:cNvPr id="41" name="TextBox 40">
          <a:extLst>
            <a:ext uri="{FF2B5EF4-FFF2-40B4-BE49-F238E27FC236}">
              <a16:creationId xmlns:a16="http://schemas.microsoft.com/office/drawing/2014/main" id="{AF773030-D4A2-41EB-A312-6BAC5AB49E6D}"/>
            </a:ext>
          </a:extLst>
        </xdr:cNvPr>
        <xdr:cNvSpPr txBox="1"/>
      </xdr:nvSpPr>
      <xdr:spPr>
        <a:xfrm>
          <a:off x="9372600" y="1638300"/>
          <a:ext cx="962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834AA6-A7DC-425F-8BFF-E2920F43075F}" type="TxLink">
            <a:rPr lang="en-US" sz="2000" b="1" i="0" u="none" strike="noStrike">
              <a:solidFill>
                <a:srgbClr val="000000"/>
              </a:solidFill>
              <a:latin typeface="Calibri"/>
              <a:cs typeface="Calibri"/>
            </a:rPr>
            <a:pPr/>
            <a:t>5.69%</a:t>
          </a:fld>
          <a:endParaRPr lang="en-IN" sz="1100"/>
        </a:p>
      </xdr:txBody>
    </xdr:sp>
    <xdr:clientData/>
  </xdr:twoCellAnchor>
  <xdr:twoCellAnchor>
    <xdr:from>
      <xdr:col>4</xdr:col>
      <xdr:colOff>107157</xdr:colOff>
      <xdr:row>25</xdr:row>
      <xdr:rowOff>178594</xdr:rowOff>
    </xdr:from>
    <xdr:to>
      <xdr:col>12</xdr:col>
      <xdr:colOff>111919</xdr:colOff>
      <xdr:row>37</xdr:row>
      <xdr:rowOff>130970</xdr:rowOff>
    </xdr:to>
    <xdr:graphicFrame macro="">
      <xdr:nvGraphicFramePr>
        <xdr:cNvPr id="42" name="Chart 41">
          <a:extLst>
            <a:ext uri="{FF2B5EF4-FFF2-40B4-BE49-F238E27FC236}">
              <a16:creationId xmlns:a16="http://schemas.microsoft.com/office/drawing/2014/main" id="{93214084-F030-4166-81F8-747B387AD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178594</xdr:colOff>
      <xdr:row>26</xdr:row>
      <xdr:rowOff>0</xdr:rowOff>
    </xdr:from>
    <xdr:to>
      <xdr:col>21</xdr:col>
      <xdr:colOff>119063</xdr:colOff>
      <xdr:row>37</xdr:row>
      <xdr:rowOff>142875</xdr:rowOff>
    </xdr:to>
    <xdr:graphicFrame macro="">
      <xdr:nvGraphicFramePr>
        <xdr:cNvPr id="43" name="Chart 42">
          <a:extLst>
            <a:ext uri="{FF2B5EF4-FFF2-40B4-BE49-F238E27FC236}">
              <a16:creationId xmlns:a16="http://schemas.microsoft.com/office/drawing/2014/main" id="{3B4F0280-45D6-45FD-BE66-3FC5EC0AE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285750</xdr:colOff>
      <xdr:row>2</xdr:row>
      <xdr:rowOff>57150</xdr:rowOff>
    </xdr:from>
    <xdr:to>
      <xdr:col>17</xdr:col>
      <xdr:colOff>421216</xdr:colOff>
      <xdr:row>7</xdr:row>
      <xdr:rowOff>49742</xdr:rowOff>
    </xdr:to>
    <xdr:sp macro="" textlink="">
      <xdr:nvSpPr>
        <xdr:cNvPr id="45" name="Rectangle: Rounded Corners 44">
          <a:extLst>
            <a:ext uri="{FF2B5EF4-FFF2-40B4-BE49-F238E27FC236}">
              <a16:creationId xmlns:a16="http://schemas.microsoft.com/office/drawing/2014/main" id="{0E8BA086-1BB1-4461-B35F-D1E8BB8A00F3}"/>
            </a:ext>
          </a:extLst>
        </xdr:cNvPr>
        <xdr:cNvSpPr/>
      </xdr:nvSpPr>
      <xdr:spPr>
        <a:xfrm>
          <a:off x="8820150" y="419100"/>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361950</xdr:colOff>
      <xdr:row>2</xdr:row>
      <xdr:rowOff>66675</xdr:rowOff>
    </xdr:from>
    <xdr:to>
      <xdr:col>18</xdr:col>
      <xdr:colOff>333375</xdr:colOff>
      <xdr:row>4</xdr:row>
      <xdr:rowOff>95250</xdr:rowOff>
    </xdr:to>
    <xdr:sp macro="" textlink="">
      <xdr:nvSpPr>
        <xdr:cNvPr id="47" name="TextBox 46">
          <a:extLst>
            <a:ext uri="{FF2B5EF4-FFF2-40B4-BE49-F238E27FC236}">
              <a16:creationId xmlns:a16="http://schemas.microsoft.com/office/drawing/2014/main" id="{56190FAE-1FFC-AF7E-78CD-7369E663D5DC}"/>
            </a:ext>
          </a:extLst>
        </xdr:cNvPr>
        <xdr:cNvSpPr txBox="1"/>
      </xdr:nvSpPr>
      <xdr:spPr>
        <a:xfrm>
          <a:off x="8896350" y="428625"/>
          <a:ext cx="24098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QUANTITY SOLD</a:t>
          </a:r>
          <a:endParaRPr lang="en-US" sz="1400" b="1">
            <a:solidFill>
              <a:schemeClr val="bg1"/>
            </a:solidFill>
            <a:latin typeface="Aptos Narrow" panose="020B0004020202020204" pitchFamily="34" charset="0"/>
          </a:endParaRPr>
        </a:p>
      </xdr:txBody>
    </xdr:sp>
    <xdr:clientData/>
  </xdr:twoCellAnchor>
  <xdr:twoCellAnchor>
    <xdr:from>
      <xdr:col>11</xdr:col>
      <xdr:colOff>95250</xdr:colOff>
      <xdr:row>2</xdr:row>
      <xdr:rowOff>66675</xdr:rowOff>
    </xdr:from>
    <xdr:to>
      <xdr:col>14</xdr:col>
      <xdr:colOff>230716</xdr:colOff>
      <xdr:row>7</xdr:row>
      <xdr:rowOff>49742</xdr:rowOff>
    </xdr:to>
    <xdr:sp macro="" textlink="">
      <xdr:nvSpPr>
        <xdr:cNvPr id="16" name="Rectangle: Rounded Corners 15">
          <a:extLst>
            <a:ext uri="{FF2B5EF4-FFF2-40B4-BE49-F238E27FC236}">
              <a16:creationId xmlns:a16="http://schemas.microsoft.com/office/drawing/2014/main" id="{EEDC9AEC-D8F5-4592-90DC-B655A4E92634}"/>
            </a:ext>
          </a:extLst>
        </xdr:cNvPr>
        <xdr:cNvSpPr/>
      </xdr:nvSpPr>
      <xdr:spPr>
        <a:xfrm>
          <a:off x="6800850" y="447675"/>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276225</xdr:colOff>
      <xdr:row>2</xdr:row>
      <xdr:rowOff>57149</xdr:rowOff>
    </xdr:from>
    <xdr:to>
      <xdr:col>20</xdr:col>
      <xdr:colOff>457200</xdr:colOff>
      <xdr:row>4</xdr:row>
      <xdr:rowOff>19049</xdr:rowOff>
    </xdr:to>
    <xdr:sp macro="" textlink="">
      <xdr:nvSpPr>
        <xdr:cNvPr id="14" name="TextBox 13">
          <a:extLst>
            <a:ext uri="{FF2B5EF4-FFF2-40B4-BE49-F238E27FC236}">
              <a16:creationId xmlns:a16="http://schemas.microsoft.com/office/drawing/2014/main" id="{8DA2315E-B749-4127-946F-0E6FA29CC222}"/>
            </a:ext>
          </a:extLst>
        </xdr:cNvPr>
        <xdr:cNvSpPr txBox="1"/>
      </xdr:nvSpPr>
      <xdr:spPr>
        <a:xfrm>
          <a:off x="11249025" y="419099"/>
          <a:ext cx="14001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PROFIT</a:t>
          </a:r>
          <a:endParaRPr lang="en-US" sz="1400" b="1">
            <a:solidFill>
              <a:schemeClr val="bg1"/>
            </a:solidFill>
            <a:latin typeface="Aptos Narrow" panose="020B0004020202020204" pitchFamily="34" charset="0"/>
          </a:endParaRPr>
        </a:p>
      </xdr:txBody>
    </xdr:sp>
    <xdr:clientData/>
  </xdr:twoCellAnchor>
  <xdr:twoCellAnchor>
    <xdr:from>
      <xdr:col>18</xdr:col>
      <xdr:colOff>342900</xdr:colOff>
      <xdr:row>3</xdr:row>
      <xdr:rowOff>142875</xdr:rowOff>
    </xdr:from>
    <xdr:to>
      <xdr:col>20</xdr:col>
      <xdr:colOff>285750</xdr:colOff>
      <xdr:row>6</xdr:row>
      <xdr:rowOff>76200</xdr:rowOff>
    </xdr:to>
    <xdr:sp macro="" textlink="PivotData!H3">
      <xdr:nvSpPr>
        <xdr:cNvPr id="15" name="TextBox 14">
          <a:extLst>
            <a:ext uri="{FF2B5EF4-FFF2-40B4-BE49-F238E27FC236}">
              <a16:creationId xmlns:a16="http://schemas.microsoft.com/office/drawing/2014/main" id="{BBBA8ABF-0B3F-419F-ADD5-07348B301E24}"/>
            </a:ext>
          </a:extLst>
        </xdr:cNvPr>
        <xdr:cNvSpPr txBox="1"/>
      </xdr:nvSpPr>
      <xdr:spPr>
        <a:xfrm>
          <a:off x="11315700" y="685800"/>
          <a:ext cx="11620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75B12D-441F-4B3D-B18B-562B1D4732AB}" type="TxLink">
            <a:rPr lang="en-US" sz="2000" b="1" i="0" u="none" strike="noStrike">
              <a:solidFill>
                <a:srgbClr val="000000"/>
              </a:solidFill>
              <a:latin typeface="Calibri"/>
              <a:ea typeface="Calibri"/>
              <a:cs typeface="Calibri"/>
            </a:rPr>
            <a:pPr/>
            <a:t>615503.75</a:t>
          </a:fld>
          <a:endParaRPr lang="en-US" sz="1100" b="1"/>
        </a:p>
      </xdr:txBody>
    </xdr:sp>
    <xdr:clientData/>
  </xdr:twoCellAnchor>
  <xdr:twoCellAnchor editAs="oneCell">
    <xdr:from>
      <xdr:col>4</xdr:col>
      <xdr:colOff>597695</xdr:colOff>
      <xdr:row>4</xdr:row>
      <xdr:rowOff>9525</xdr:rowOff>
    </xdr:from>
    <xdr:to>
      <xdr:col>5</xdr:col>
      <xdr:colOff>285751</xdr:colOff>
      <xdr:row>5</xdr:row>
      <xdr:rowOff>123825</xdr:rowOff>
    </xdr:to>
    <xdr:pic>
      <xdr:nvPicPr>
        <xdr:cNvPr id="23" name="Graphic 22" descr="Coins with solid fill">
          <a:extLst>
            <a:ext uri="{FF2B5EF4-FFF2-40B4-BE49-F238E27FC236}">
              <a16:creationId xmlns:a16="http://schemas.microsoft.com/office/drawing/2014/main" id="{A9367CFD-B646-47C2-BA88-49A5BFE2EA9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026570" y="771525"/>
          <a:ext cx="295275" cy="304800"/>
        </a:xfrm>
        <a:prstGeom prst="rect">
          <a:avLst/>
        </a:prstGeom>
      </xdr:spPr>
    </xdr:pic>
    <xdr:clientData/>
  </xdr:twoCellAnchor>
  <xdr:twoCellAnchor>
    <xdr:from>
      <xdr:col>11</xdr:col>
      <xdr:colOff>333375</xdr:colOff>
      <xdr:row>2</xdr:row>
      <xdr:rowOff>57150</xdr:rowOff>
    </xdr:from>
    <xdr:to>
      <xdr:col>14</xdr:col>
      <xdr:colOff>257175</xdr:colOff>
      <xdr:row>4</xdr:row>
      <xdr:rowOff>9525</xdr:rowOff>
    </xdr:to>
    <xdr:sp macro="" textlink="">
      <xdr:nvSpPr>
        <xdr:cNvPr id="20" name="TextBox 19">
          <a:extLst>
            <a:ext uri="{FF2B5EF4-FFF2-40B4-BE49-F238E27FC236}">
              <a16:creationId xmlns:a16="http://schemas.microsoft.com/office/drawing/2014/main" id="{F3FA890A-BC70-49F7-8CCC-54566E6A8E7C}"/>
            </a:ext>
          </a:extLst>
        </xdr:cNvPr>
        <xdr:cNvSpPr txBox="1"/>
      </xdr:nvSpPr>
      <xdr:spPr>
        <a:xfrm>
          <a:off x="7038975" y="419100"/>
          <a:ext cx="17526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CUSTOMERS</a:t>
          </a:r>
          <a:endParaRPr lang="en-US" sz="1400" b="1">
            <a:solidFill>
              <a:schemeClr val="bg1"/>
            </a:solidFill>
            <a:latin typeface="Aptos Narrow" panose="020B0004020202020204" pitchFamily="34" charset="0"/>
          </a:endParaRPr>
        </a:p>
      </xdr:txBody>
    </xdr:sp>
    <xdr:clientData/>
  </xdr:twoCellAnchor>
  <xdr:twoCellAnchor editAs="oneCell">
    <xdr:from>
      <xdr:col>11</xdr:col>
      <xdr:colOff>552450</xdr:colOff>
      <xdr:row>3</xdr:row>
      <xdr:rowOff>142875</xdr:rowOff>
    </xdr:from>
    <xdr:to>
      <xdr:col>12</xdr:col>
      <xdr:colOff>361950</xdr:colOff>
      <xdr:row>6</xdr:row>
      <xdr:rowOff>9525</xdr:rowOff>
    </xdr:to>
    <xdr:pic>
      <xdr:nvPicPr>
        <xdr:cNvPr id="25" name="Graphic 24" descr="Users with solid fill">
          <a:extLst>
            <a:ext uri="{FF2B5EF4-FFF2-40B4-BE49-F238E27FC236}">
              <a16:creationId xmlns:a16="http://schemas.microsoft.com/office/drawing/2014/main" id="{A9F8D128-5E79-418E-AA3B-7B70E83FE78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258050" y="685800"/>
          <a:ext cx="419100" cy="409575"/>
        </a:xfrm>
        <a:prstGeom prst="rect">
          <a:avLst/>
        </a:prstGeom>
      </xdr:spPr>
    </xdr:pic>
    <xdr:clientData/>
  </xdr:twoCellAnchor>
  <xdr:twoCellAnchor>
    <xdr:from>
      <xdr:col>12</xdr:col>
      <xdr:colOff>361950</xdr:colOff>
      <xdr:row>3</xdr:row>
      <xdr:rowOff>133350</xdr:rowOff>
    </xdr:from>
    <xdr:to>
      <xdr:col>14</xdr:col>
      <xdr:colOff>142875</xdr:colOff>
      <xdr:row>5</xdr:row>
      <xdr:rowOff>152400</xdr:rowOff>
    </xdr:to>
    <xdr:sp macro="" textlink="PivotData!H8">
      <xdr:nvSpPr>
        <xdr:cNvPr id="40" name="TextBox 39">
          <a:extLst>
            <a:ext uri="{FF2B5EF4-FFF2-40B4-BE49-F238E27FC236}">
              <a16:creationId xmlns:a16="http://schemas.microsoft.com/office/drawing/2014/main" id="{B51522DC-2DBD-49E7-ACD9-642EDD1ED1A6}"/>
            </a:ext>
          </a:extLst>
        </xdr:cNvPr>
        <xdr:cNvSpPr txBox="1"/>
      </xdr:nvSpPr>
      <xdr:spPr>
        <a:xfrm>
          <a:off x="7677150" y="676275"/>
          <a:ext cx="1000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49C4D-8EE4-40F1-9801-07859C36CB38}" type="TxLink">
            <a:rPr lang="en-US" sz="2000" b="1" i="0" u="none" strike="noStrike">
              <a:solidFill>
                <a:srgbClr val="000000"/>
              </a:solidFill>
              <a:latin typeface="Calibri"/>
              <a:cs typeface="Calibri"/>
            </a:rPr>
            <a:pPr/>
            <a:t>2359</a:t>
          </a:fld>
          <a:endParaRPr lang="en-IN" sz="1100"/>
        </a:p>
      </xdr:txBody>
    </xdr:sp>
    <xdr:clientData/>
  </xdr:twoCellAnchor>
  <xdr:oneCellAnchor>
    <xdr:from>
      <xdr:col>15</xdr:col>
      <xdr:colOff>266700</xdr:colOff>
      <xdr:row>3</xdr:row>
      <xdr:rowOff>171450</xdr:rowOff>
    </xdr:from>
    <xdr:ext cx="834524" cy="405432"/>
    <xdr:sp macro="" textlink="PivotData!H20">
      <xdr:nvSpPr>
        <xdr:cNvPr id="48" name="TextBox 47">
          <a:extLst>
            <a:ext uri="{FF2B5EF4-FFF2-40B4-BE49-F238E27FC236}">
              <a16:creationId xmlns:a16="http://schemas.microsoft.com/office/drawing/2014/main" id="{7FC4B600-BEAB-AAF3-BA12-C5671C4563E8}"/>
            </a:ext>
          </a:extLst>
        </xdr:cNvPr>
        <xdr:cNvSpPr txBox="1"/>
      </xdr:nvSpPr>
      <xdr:spPr>
        <a:xfrm>
          <a:off x="9410700" y="714375"/>
          <a:ext cx="83452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69EE781-AB13-4269-BFC0-96DFD9299543}" type="TxLink">
            <a:rPr lang="en-US" sz="2000" b="1" i="0" u="none" strike="noStrike">
              <a:solidFill>
                <a:srgbClr val="000000"/>
              </a:solidFill>
              <a:latin typeface="Calibri"/>
              <a:ea typeface="Calibri"/>
              <a:cs typeface="Calibri"/>
            </a:rPr>
            <a:pPr/>
            <a:t>20935</a:t>
          </a:fld>
          <a:endParaRPr lang="en-US" sz="1100"/>
        </a:p>
      </xdr:txBody>
    </xdr:sp>
    <xdr:clientData/>
  </xdr:oneCellAnchor>
  <xdr:twoCellAnchor>
    <xdr:from>
      <xdr:col>11</xdr:col>
      <xdr:colOff>123825</xdr:colOff>
      <xdr:row>7</xdr:row>
      <xdr:rowOff>144780</xdr:rowOff>
    </xdr:from>
    <xdr:to>
      <xdr:col>14</xdr:col>
      <xdr:colOff>276225</xdr:colOff>
      <xdr:row>9</xdr:row>
      <xdr:rowOff>144780</xdr:rowOff>
    </xdr:to>
    <xdr:sp macro="" textlink="">
      <xdr:nvSpPr>
        <xdr:cNvPr id="28" name="TextBox 27">
          <a:extLst>
            <a:ext uri="{FF2B5EF4-FFF2-40B4-BE49-F238E27FC236}">
              <a16:creationId xmlns:a16="http://schemas.microsoft.com/office/drawing/2014/main" id="{B703468B-743A-4A30-9EAE-9244ACC0AB3E}"/>
            </a:ext>
          </a:extLst>
        </xdr:cNvPr>
        <xdr:cNvSpPr txBox="1"/>
      </xdr:nvSpPr>
      <xdr:spPr>
        <a:xfrm>
          <a:off x="6829425" y="1411605"/>
          <a:ext cx="19812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AVERAGE</a:t>
          </a:r>
          <a:r>
            <a:rPr lang="en-US" sz="1400" b="1" baseline="0">
              <a:solidFill>
                <a:schemeClr val="bg1"/>
              </a:solidFill>
              <a:latin typeface="Aptos Narrow" panose="020B0004020202020204" pitchFamily="34" charset="0"/>
            </a:rPr>
            <a:t> ORDER VALUE</a:t>
          </a:r>
          <a:endParaRPr lang="en-US" sz="1400" b="1">
            <a:solidFill>
              <a:schemeClr val="bg1"/>
            </a:solidFill>
            <a:latin typeface="Aptos Narrow" panose="020B0004020202020204" pitchFamily="34" charset="0"/>
          </a:endParaRPr>
        </a:p>
      </xdr:txBody>
    </xdr:sp>
    <xdr:clientData/>
  </xdr:twoCellAnchor>
  <xdr:twoCellAnchor>
    <xdr:from>
      <xdr:col>12</xdr:col>
      <xdr:colOff>198120</xdr:colOff>
      <xdr:row>9</xdr:row>
      <xdr:rowOff>62865</xdr:rowOff>
    </xdr:from>
    <xdr:to>
      <xdr:col>14</xdr:col>
      <xdr:colOff>144780</xdr:colOff>
      <xdr:row>11</xdr:row>
      <xdr:rowOff>167640</xdr:rowOff>
    </xdr:to>
    <xdr:sp macro="" textlink="PivotData!H13">
      <xdr:nvSpPr>
        <xdr:cNvPr id="29" name="TextBox 28">
          <a:extLst>
            <a:ext uri="{FF2B5EF4-FFF2-40B4-BE49-F238E27FC236}">
              <a16:creationId xmlns:a16="http://schemas.microsoft.com/office/drawing/2014/main" id="{F4F15ABF-7F56-4EF7-8F56-77477C132F38}"/>
            </a:ext>
          </a:extLst>
        </xdr:cNvPr>
        <xdr:cNvSpPr txBox="1"/>
      </xdr:nvSpPr>
      <xdr:spPr>
        <a:xfrm>
          <a:off x="7513320" y="1691640"/>
          <a:ext cx="116586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9DB9B1-1F71-4424-8FB5-B36156548B11}" type="TxLink">
            <a:rPr lang="en-US" sz="2000" b="1" i="0" u="none" strike="noStrike">
              <a:solidFill>
                <a:srgbClr val="000000"/>
              </a:solidFill>
              <a:latin typeface="Calibri"/>
              <a:ea typeface="Calibri"/>
              <a:cs typeface="Calibri"/>
            </a:rPr>
            <a:pPr/>
            <a:t>390</a:t>
          </a:fld>
          <a:endParaRPr lang="en-US" sz="1100"/>
        </a:p>
      </xdr:txBody>
    </xdr:sp>
    <xdr:clientData/>
  </xdr:twoCellAnchor>
  <xdr:twoCellAnchor>
    <xdr:from>
      <xdr:col>8</xdr:col>
      <xdr:colOff>133351</xdr:colOff>
      <xdr:row>7</xdr:row>
      <xdr:rowOff>171450</xdr:rowOff>
    </xdr:from>
    <xdr:to>
      <xdr:col>10</xdr:col>
      <xdr:colOff>457201</xdr:colOff>
      <xdr:row>9</xdr:row>
      <xdr:rowOff>152400</xdr:rowOff>
    </xdr:to>
    <xdr:sp macro="" textlink="">
      <xdr:nvSpPr>
        <xdr:cNvPr id="22" name="TextBox 21">
          <a:extLst>
            <a:ext uri="{FF2B5EF4-FFF2-40B4-BE49-F238E27FC236}">
              <a16:creationId xmlns:a16="http://schemas.microsoft.com/office/drawing/2014/main" id="{4C4E339D-4CED-4A3B-A638-E4C1558127C2}"/>
            </a:ext>
          </a:extLst>
        </xdr:cNvPr>
        <xdr:cNvSpPr txBox="1"/>
      </xdr:nvSpPr>
      <xdr:spPr>
        <a:xfrm>
          <a:off x="5010151" y="1438275"/>
          <a:ext cx="1543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PROFIT MARGIN</a:t>
          </a:r>
        </a:p>
      </xdr:txBody>
    </xdr:sp>
    <xdr:clientData/>
  </xdr:twoCellAnchor>
  <xdr:twoCellAnchor>
    <xdr:from>
      <xdr:col>8</xdr:col>
      <xdr:colOff>333375</xdr:colOff>
      <xdr:row>9</xdr:row>
      <xdr:rowOff>76200</xdr:rowOff>
    </xdr:from>
    <xdr:to>
      <xdr:col>10</xdr:col>
      <xdr:colOff>361950</xdr:colOff>
      <xdr:row>11</xdr:row>
      <xdr:rowOff>76200</xdr:rowOff>
    </xdr:to>
    <xdr:sp macro="" textlink="PivotData!H10">
      <xdr:nvSpPr>
        <xdr:cNvPr id="26" name="TextBox 25">
          <a:extLst>
            <a:ext uri="{FF2B5EF4-FFF2-40B4-BE49-F238E27FC236}">
              <a16:creationId xmlns:a16="http://schemas.microsoft.com/office/drawing/2014/main" id="{DCCCF6F2-5EEE-4A18-BE89-1EB3229AFD11}"/>
            </a:ext>
          </a:extLst>
        </xdr:cNvPr>
        <xdr:cNvSpPr txBox="1"/>
      </xdr:nvSpPr>
      <xdr:spPr>
        <a:xfrm>
          <a:off x="5210175" y="1704975"/>
          <a:ext cx="12477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DCE282-E9F6-44F4-868C-1BB781FA8A3C}" type="TxLink">
            <a:rPr lang="en-US" sz="2000" b="1" i="0" u="none" strike="noStrike">
              <a:solidFill>
                <a:srgbClr val="000000"/>
              </a:solidFill>
              <a:latin typeface="Calibri"/>
              <a:ea typeface="Calibri"/>
              <a:cs typeface="Calibri"/>
            </a:rPr>
            <a:pPr/>
            <a:t>22.56%</a:t>
          </a:fld>
          <a:endParaRPr lang="en-US" sz="1100"/>
        </a:p>
      </xdr:txBody>
    </xdr:sp>
    <xdr:clientData/>
  </xdr:twoCellAnchor>
  <xdr:twoCellAnchor editAs="oneCell">
    <xdr:from>
      <xdr:col>8</xdr:col>
      <xdr:colOff>285750</xdr:colOff>
      <xdr:row>4</xdr:row>
      <xdr:rowOff>0</xdr:rowOff>
    </xdr:from>
    <xdr:to>
      <xdr:col>8</xdr:col>
      <xdr:colOff>570035</xdr:colOff>
      <xdr:row>5</xdr:row>
      <xdr:rowOff>114300</xdr:rowOff>
    </xdr:to>
    <xdr:pic>
      <xdr:nvPicPr>
        <xdr:cNvPr id="46" name="Graphic 45" descr="Shopping cart with solid fill">
          <a:extLst>
            <a:ext uri="{FF2B5EF4-FFF2-40B4-BE49-F238E27FC236}">
              <a16:creationId xmlns:a16="http://schemas.microsoft.com/office/drawing/2014/main" id="{699340D5-D0D6-4A7F-963B-EDD6C91E5C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43500" y="762000"/>
          <a:ext cx="284285" cy="304800"/>
        </a:xfrm>
        <a:prstGeom prst="rect">
          <a:avLst/>
        </a:prstGeom>
      </xdr:spPr>
    </xdr:pic>
    <xdr:clientData/>
  </xdr:twoCellAnchor>
  <xdr:twoCellAnchor editAs="oneCell">
    <xdr:from>
      <xdr:col>8</xdr:col>
      <xdr:colOff>95250</xdr:colOff>
      <xdr:row>9</xdr:row>
      <xdr:rowOff>83343</xdr:rowOff>
    </xdr:from>
    <xdr:to>
      <xdr:col>8</xdr:col>
      <xdr:colOff>438150</xdr:colOff>
      <xdr:row>11</xdr:row>
      <xdr:rowOff>45243</xdr:rowOff>
    </xdr:to>
    <xdr:pic>
      <xdr:nvPicPr>
        <xdr:cNvPr id="49" name="Graphic 48" descr="Upward trend with solid fill">
          <a:extLst>
            <a:ext uri="{FF2B5EF4-FFF2-40B4-BE49-F238E27FC236}">
              <a16:creationId xmlns:a16="http://schemas.microsoft.com/office/drawing/2014/main" id="{83D86414-0958-456C-94F9-05E1DBEE9F7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953000" y="1797843"/>
          <a:ext cx="342900" cy="342900"/>
        </a:xfrm>
        <a:prstGeom prst="rect">
          <a:avLst/>
        </a:prstGeom>
      </xdr:spPr>
    </xdr:pic>
    <xdr:clientData/>
  </xdr:twoCellAnchor>
  <xdr:twoCellAnchor editAs="oneCell">
    <xdr:from>
      <xdr:col>18</xdr:col>
      <xdr:colOff>119063</xdr:colOff>
      <xdr:row>3</xdr:row>
      <xdr:rowOff>130969</xdr:rowOff>
    </xdr:from>
    <xdr:to>
      <xdr:col>18</xdr:col>
      <xdr:colOff>461963</xdr:colOff>
      <xdr:row>5</xdr:row>
      <xdr:rowOff>92869</xdr:rowOff>
    </xdr:to>
    <xdr:pic>
      <xdr:nvPicPr>
        <xdr:cNvPr id="50" name="Graphic 49" descr="Upward trend with solid fill">
          <a:extLst>
            <a:ext uri="{FF2B5EF4-FFF2-40B4-BE49-F238E27FC236}">
              <a16:creationId xmlns:a16="http://schemas.microsoft.com/office/drawing/2014/main" id="{9219A6FC-4B6A-4D10-AE53-BEB16400A3C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049001" y="702469"/>
          <a:ext cx="342900" cy="342900"/>
        </a:xfrm>
        <a:prstGeom prst="rect">
          <a:avLst/>
        </a:prstGeom>
      </xdr:spPr>
    </xdr:pic>
    <xdr:clientData/>
  </xdr:twoCellAnchor>
  <xdr:twoCellAnchor editAs="oneCell">
    <xdr:from>
      <xdr:col>15</xdr:col>
      <xdr:colOff>47626</xdr:colOff>
      <xdr:row>9</xdr:row>
      <xdr:rowOff>83344</xdr:rowOff>
    </xdr:from>
    <xdr:to>
      <xdr:col>15</xdr:col>
      <xdr:colOff>323851</xdr:colOff>
      <xdr:row>10</xdr:row>
      <xdr:rowOff>169069</xdr:rowOff>
    </xdr:to>
    <xdr:pic>
      <xdr:nvPicPr>
        <xdr:cNvPr id="51" name="Graphic 50" descr="Back with solid fill">
          <a:extLst>
            <a:ext uri="{FF2B5EF4-FFF2-40B4-BE49-F238E27FC236}">
              <a16:creationId xmlns:a16="http://schemas.microsoft.com/office/drawing/2014/main" id="{196B3AF2-D631-4B4A-BA3C-2DD986E8A9F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155907" y="1797844"/>
          <a:ext cx="276225" cy="276225"/>
        </a:xfrm>
        <a:prstGeom prst="rect">
          <a:avLst/>
        </a:prstGeom>
      </xdr:spPr>
    </xdr:pic>
    <xdr:clientData/>
  </xdr:twoCellAnchor>
  <xdr:twoCellAnchor editAs="oneCell">
    <xdr:from>
      <xdr:col>5</xdr:col>
      <xdr:colOff>250031</xdr:colOff>
      <xdr:row>0</xdr:row>
      <xdr:rowOff>23812</xdr:rowOff>
    </xdr:from>
    <xdr:to>
      <xdr:col>5</xdr:col>
      <xdr:colOff>564356</xdr:colOff>
      <xdr:row>1</xdr:row>
      <xdr:rowOff>147637</xdr:rowOff>
    </xdr:to>
    <xdr:pic>
      <xdr:nvPicPr>
        <xdr:cNvPr id="44" name="Graphic 43" descr="Bar graph with upward trend with solid fill">
          <a:extLst>
            <a:ext uri="{FF2B5EF4-FFF2-40B4-BE49-F238E27FC236}">
              <a16:creationId xmlns:a16="http://schemas.microsoft.com/office/drawing/2014/main" id="{53C50D3D-15F2-45BC-9141-964B986F610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286125" y="23812"/>
          <a:ext cx="314325" cy="314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323850</xdr:colOff>
      <xdr:row>0</xdr:row>
      <xdr:rowOff>0</xdr:rowOff>
    </xdr:from>
    <xdr:to>
      <xdr:col>21</xdr:col>
      <xdr:colOff>105833</xdr:colOff>
      <xdr:row>40</xdr:row>
      <xdr:rowOff>66675</xdr:rowOff>
    </xdr:to>
    <xdr:sp macro="" textlink="">
      <xdr:nvSpPr>
        <xdr:cNvPr id="2" name="Rectangle 1">
          <a:extLst>
            <a:ext uri="{FF2B5EF4-FFF2-40B4-BE49-F238E27FC236}">
              <a16:creationId xmlns:a16="http://schemas.microsoft.com/office/drawing/2014/main" id="{8BE9F14C-20D7-4642-8B22-AE132B976A47}"/>
            </a:ext>
          </a:extLst>
        </xdr:cNvPr>
        <xdr:cNvSpPr/>
      </xdr:nvSpPr>
      <xdr:spPr>
        <a:xfrm>
          <a:off x="933450" y="0"/>
          <a:ext cx="11973983" cy="7753350"/>
        </a:xfrm>
        <a:prstGeom prst="rect">
          <a:avLst/>
        </a:prstGeom>
        <a:gradFill flip="none" rotWithShape="1">
          <a:gsLst>
            <a:gs pos="17500">
              <a:srgbClr val="BFE3F5"/>
            </a:gs>
            <a:gs pos="0">
              <a:srgbClr val="BFE3F5"/>
            </a:gs>
            <a:gs pos="35000">
              <a:srgbClr val="BFE3F5"/>
            </a:gs>
            <a:gs pos="67500">
              <a:srgbClr val="BFE3F5"/>
            </a:gs>
            <a:gs pos="100000">
              <a:schemeClr val="accent5"/>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115359</xdr:colOff>
      <xdr:row>19</xdr:row>
      <xdr:rowOff>22225</xdr:rowOff>
    </xdr:from>
    <xdr:to>
      <xdr:col>21</xdr:col>
      <xdr:colOff>95250</xdr:colOff>
      <xdr:row>25</xdr:row>
      <xdr:rowOff>153248</xdr:rowOff>
    </xdr:to>
    <mc:AlternateContent xmlns:mc="http://schemas.openxmlformats.org/markup-compatibility/2006" xmlns:tsle="http://schemas.microsoft.com/office/drawing/2012/timeslicer">
      <mc:Choice Requires="tsle">
        <xdr:graphicFrame macro="">
          <xdr:nvGraphicFramePr>
            <xdr:cNvPr id="3" name="Order Date 3">
              <a:extLst>
                <a:ext uri="{FF2B5EF4-FFF2-40B4-BE49-F238E27FC236}">
                  <a16:creationId xmlns:a16="http://schemas.microsoft.com/office/drawing/2014/main" id="{224B3645-D72F-45B8-88B7-DF5D37C20F7E}"/>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2553759" y="4060825"/>
              <a:ext cx="10343091" cy="12740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95250</xdr:colOff>
      <xdr:row>13</xdr:row>
      <xdr:rowOff>0</xdr:rowOff>
    </xdr:from>
    <xdr:to>
      <xdr:col>16</xdr:col>
      <xdr:colOff>406800</xdr:colOff>
      <xdr:row>16</xdr:row>
      <xdr:rowOff>177300</xdr:rowOff>
    </xdr:to>
    <mc:AlternateContent xmlns:mc="http://schemas.openxmlformats.org/markup-compatibility/2006" xmlns:a14="http://schemas.microsoft.com/office/drawing/2010/main">
      <mc:Choice Requires="a14">
        <xdr:graphicFrame macro="">
          <xdr:nvGraphicFramePr>
            <xdr:cNvPr id="4" name="Region 3">
              <a:extLst>
                <a:ext uri="{FF2B5EF4-FFF2-40B4-BE49-F238E27FC236}">
                  <a16:creationId xmlns:a16="http://schemas.microsoft.com/office/drawing/2014/main" id="{B377458C-C430-4CA7-8B7A-7EDA0AC9E70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533650" y="2476500"/>
              <a:ext cx="7626750"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438150</xdr:colOff>
      <xdr:row>13</xdr:row>
      <xdr:rowOff>12698</xdr:rowOff>
    </xdr:from>
    <xdr:to>
      <xdr:col>21</xdr:col>
      <xdr:colOff>95249</xdr:colOff>
      <xdr:row>16</xdr:row>
      <xdr:rowOff>189998</xdr:rowOff>
    </xdr:to>
    <mc:AlternateContent xmlns:mc="http://schemas.openxmlformats.org/markup-compatibility/2006" xmlns:a14="http://schemas.microsoft.com/office/drawing/2010/main">
      <mc:Choice Requires="a14">
        <xdr:graphicFrame macro="">
          <xdr:nvGraphicFramePr>
            <xdr:cNvPr id="5" name="Category 3">
              <a:extLst>
                <a:ext uri="{FF2B5EF4-FFF2-40B4-BE49-F238E27FC236}">
                  <a16:creationId xmlns:a16="http://schemas.microsoft.com/office/drawing/2014/main" id="{21A6963A-663E-460C-A123-517690CE95D2}"/>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0191750" y="2489198"/>
              <a:ext cx="2705099"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59267</xdr:colOff>
      <xdr:row>16</xdr:row>
      <xdr:rowOff>238125</xdr:rowOff>
    </xdr:from>
    <xdr:to>
      <xdr:col>14</xdr:col>
      <xdr:colOff>413807</xdr:colOff>
      <xdr:row>18</xdr:row>
      <xdr:rowOff>150283</xdr:rowOff>
    </xdr:to>
    <mc:AlternateContent xmlns:mc="http://schemas.openxmlformats.org/markup-compatibility/2006" xmlns:a14="http://schemas.microsoft.com/office/drawing/2010/main">
      <mc:Choice Requires="a14">
        <xdr:graphicFrame macro="">
          <xdr:nvGraphicFramePr>
            <xdr:cNvPr id="6" name="Payment Method 3">
              <a:extLst>
                <a:ext uri="{FF2B5EF4-FFF2-40B4-BE49-F238E27FC236}">
                  <a16:creationId xmlns:a16="http://schemas.microsoft.com/office/drawing/2014/main" id="{37D0890F-1966-498C-B47D-4E531FE22D5E}"/>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mlns="">
        <xdr:sp macro="" textlink="">
          <xdr:nvSpPr>
            <xdr:cNvPr id="0" name=""/>
            <xdr:cNvSpPr>
              <a:spLocks noTextEdit="1"/>
            </xdr:cNvSpPr>
          </xdr:nvSpPr>
          <xdr:spPr>
            <a:xfrm>
              <a:off x="2497667" y="3286125"/>
              <a:ext cx="6450540" cy="712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454025</xdr:colOff>
      <xdr:row>16</xdr:row>
      <xdr:rowOff>247649</xdr:rowOff>
    </xdr:from>
    <xdr:to>
      <xdr:col>21</xdr:col>
      <xdr:colOff>114300</xdr:colOff>
      <xdr:row>18</xdr:row>
      <xdr:rowOff>159808</xdr:rowOff>
    </xdr:to>
    <mc:AlternateContent xmlns:mc="http://schemas.openxmlformats.org/markup-compatibility/2006" xmlns:a14="http://schemas.microsoft.com/office/drawing/2010/main">
      <mc:Choice Requires="a14">
        <xdr:graphicFrame macro="">
          <xdr:nvGraphicFramePr>
            <xdr:cNvPr id="7" name="Order Status 3">
              <a:extLst>
                <a:ext uri="{FF2B5EF4-FFF2-40B4-BE49-F238E27FC236}">
                  <a16:creationId xmlns:a16="http://schemas.microsoft.com/office/drawing/2014/main" id="{7AB17A09-F491-47A8-A324-8A1846DBF8B5}"/>
                </a:ext>
              </a:extLst>
            </xdr:cNvPr>
            <xdr:cNvGraphicFramePr/>
          </xdr:nvGraphicFramePr>
          <xdr:xfrm>
            <a:off x="0" y="0"/>
            <a:ext cx="0" cy="0"/>
          </xdr:xfrm>
          <a:graphic>
            <a:graphicData uri="http://schemas.microsoft.com/office/drawing/2010/slicer">
              <sle:slicer xmlns:sle="http://schemas.microsoft.com/office/drawing/2010/slicer" name="Order Status 3"/>
            </a:graphicData>
          </a:graphic>
        </xdr:graphicFrame>
      </mc:Choice>
      <mc:Fallback xmlns="">
        <xdr:sp macro="" textlink="">
          <xdr:nvSpPr>
            <xdr:cNvPr id="0" name=""/>
            <xdr:cNvSpPr>
              <a:spLocks noTextEdit="1"/>
            </xdr:cNvSpPr>
          </xdr:nvSpPr>
          <xdr:spPr>
            <a:xfrm>
              <a:off x="8988425" y="3295649"/>
              <a:ext cx="3927475" cy="712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542925</xdr:colOff>
      <xdr:row>0</xdr:row>
      <xdr:rowOff>9525</xdr:rowOff>
    </xdr:from>
    <xdr:to>
      <xdr:col>21</xdr:col>
      <xdr:colOff>76201</xdr:colOff>
      <xdr:row>2</xdr:row>
      <xdr:rowOff>0</xdr:rowOff>
    </xdr:to>
    <xdr:sp macro="" textlink="">
      <xdr:nvSpPr>
        <xdr:cNvPr id="8" name="Rectangle 7">
          <a:extLst>
            <a:ext uri="{FF2B5EF4-FFF2-40B4-BE49-F238E27FC236}">
              <a16:creationId xmlns:a16="http://schemas.microsoft.com/office/drawing/2014/main" id="{EF3F5556-A1D7-4512-AB9E-0F93F8B9E5BC}"/>
            </a:ext>
          </a:extLst>
        </xdr:cNvPr>
        <xdr:cNvSpPr/>
      </xdr:nvSpPr>
      <xdr:spPr>
        <a:xfrm>
          <a:off x="2371725" y="9525"/>
          <a:ext cx="10506076" cy="371475"/>
        </a:xfrm>
        <a:prstGeom prst="rect">
          <a:avLst/>
        </a:prstGeom>
        <a:gradFill flip="none" rotWithShape="1">
          <a:gsLst>
            <a:gs pos="0">
              <a:schemeClr val="accent5">
                <a:lumMod val="100000"/>
                <a:alpha val="95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Aptos Narrow" panose="020B0004020202020204" pitchFamily="34" charset="0"/>
            </a:rPr>
            <a:t>                            E-COMMERCE SALES ANALYSIS </a:t>
          </a:r>
        </a:p>
      </xdr:txBody>
    </xdr:sp>
    <xdr:clientData/>
  </xdr:twoCellAnchor>
  <xdr:twoCellAnchor editAs="oneCell">
    <xdr:from>
      <xdr:col>23</xdr:col>
      <xdr:colOff>371475</xdr:colOff>
      <xdr:row>13</xdr:row>
      <xdr:rowOff>9525</xdr:rowOff>
    </xdr:from>
    <xdr:to>
      <xdr:col>26</xdr:col>
      <xdr:colOff>390525</xdr:colOff>
      <xdr:row>17</xdr:row>
      <xdr:rowOff>9525</xdr:rowOff>
    </xdr:to>
    <xdr:sp macro="" textlink="">
      <xdr:nvSpPr>
        <xdr:cNvPr id="9" name="AutoShape 1">
          <a:extLst>
            <a:ext uri="{FF2B5EF4-FFF2-40B4-BE49-F238E27FC236}">
              <a16:creationId xmlns:a16="http://schemas.microsoft.com/office/drawing/2014/main" id="{E318956D-54D9-4CA2-9350-31EDC0D03EDE}"/>
            </a:ext>
          </a:extLst>
        </xdr:cNvPr>
        <xdr:cNvSpPr>
          <a:spLocks noChangeAspect="1" noChangeArrowheads="1"/>
        </xdr:cNvSpPr>
      </xdr:nvSpPr>
      <xdr:spPr bwMode="auto">
        <a:xfrm>
          <a:off x="14392275" y="2486025"/>
          <a:ext cx="1847850" cy="971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271992</xdr:colOff>
      <xdr:row>2</xdr:row>
      <xdr:rowOff>68791</xdr:rowOff>
    </xdr:from>
    <xdr:to>
      <xdr:col>7</xdr:col>
      <xdr:colOff>407458</xdr:colOff>
      <xdr:row>7</xdr:row>
      <xdr:rowOff>51858</xdr:rowOff>
    </xdr:to>
    <xdr:sp macro="" textlink="">
      <xdr:nvSpPr>
        <xdr:cNvPr id="10" name="Rectangle: Rounded Corners 9">
          <a:extLst>
            <a:ext uri="{FF2B5EF4-FFF2-40B4-BE49-F238E27FC236}">
              <a16:creationId xmlns:a16="http://schemas.microsoft.com/office/drawing/2014/main" id="{2EEA9B69-4DF5-4483-BF27-CB6E7EF34041}"/>
            </a:ext>
          </a:extLst>
        </xdr:cNvPr>
        <xdr:cNvSpPr/>
      </xdr:nvSpPr>
      <xdr:spPr>
        <a:xfrm>
          <a:off x="2710392" y="449791"/>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xdr:colOff>
      <xdr:row>2</xdr:row>
      <xdr:rowOff>28575</xdr:rowOff>
    </xdr:from>
    <xdr:to>
      <xdr:col>7</xdr:col>
      <xdr:colOff>266700</xdr:colOff>
      <xdr:row>3</xdr:row>
      <xdr:rowOff>180975</xdr:rowOff>
    </xdr:to>
    <xdr:sp macro="" textlink="">
      <xdr:nvSpPr>
        <xdr:cNvPr id="11" name="TextBox 10">
          <a:extLst>
            <a:ext uri="{FF2B5EF4-FFF2-40B4-BE49-F238E27FC236}">
              <a16:creationId xmlns:a16="http://schemas.microsoft.com/office/drawing/2014/main" id="{3FD5D79C-3945-4C96-A162-9D805AC9AC14}"/>
            </a:ext>
          </a:extLst>
        </xdr:cNvPr>
        <xdr:cNvSpPr txBox="1"/>
      </xdr:nvSpPr>
      <xdr:spPr>
        <a:xfrm>
          <a:off x="3076575" y="409575"/>
          <a:ext cx="14573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SALES</a:t>
          </a:r>
          <a:endParaRPr lang="en-US" sz="1400" b="1">
            <a:solidFill>
              <a:schemeClr val="bg1"/>
            </a:solidFill>
            <a:latin typeface="Aptos Narrow" panose="020B0004020202020204" pitchFamily="34" charset="0"/>
          </a:endParaRPr>
        </a:p>
      </xdr:txBody>
    </xdr:sp>
    <xdr:clientData/>
  </xdr:twoCellAnchor>
  <xdr:twoCellAnchor>
    <xdr:from>
      <xdr:col>5</xdr:col>
      <xdr:colOff>276225</xdr:colOff>
      <xdr:row>3</xdr:row>
      <xdr:rowOff>152400</xdr:rowOff>
    </xdr:from>
    <xdr:to>
      <xdr:col>7</xdr:col>
      <xdr:colOff>476250</xdr:colOff>
      <xdr:row>6</xdr:row>
      <xdr:rowOff>47625</xdr:rowOff>
    </xdr:to>
    <xdr:sp macro="" textlink="PivotData!H1">
      <xdr:nvSpPr>
        <xdr:cNvPr id="12" name="TextBox 11">
          <a:extLst>
            <a:ext uri="{FF2B5EF4-FFF2-40B4-BE49-F238E27FC236}">
              <a16:creationId xmlns:a16="http://schemas.microsoft.com/office/drawing/2014/main" id="{587EC798-BE30-4BDF-9048-D2B0D19BA7F7}"/>
            </a:ext>
          </a:extLst>
        </xdr:cNvPr>
        <xdr:cNvSpPr txBox="1"/>
      </xdr:nvSpPr>
      <xdr:spPr>
        <a:xfrm>
          <a:off x="3324225" y="723900"/>
          <a:ext cx="14192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8F2000-BF02-4AC0-A85F-895AC6D944D0}" type="TxLink">
            <a:rPr lang="en-US" sz="2000" b="1" i="0" u="none" strike="noStrike">
              <a:solidFill>
                <a:srgbClr val="000000"/>
              </a:solidFill>
              <a:latin typeface="Calibri"/>
              <a:ea typeface="Calibri"/>
              <a:cs typeface="Calibri"/>
            </a:rPr>
            <a:pPr/>
            <a:t>₹27,28,061</a:t>
          </a:fld>
          <a:endParaRPr lang="en-US" sz="1400" b="1"/>
        </a:p>
      </xdr:txBody>
    </xdr:sp>
    <xdr:clientData/>
  </xdr:twoCellAnchor>
  <xdr:twoCellAnchor>
    <xdr:from>
      <xdr:col>7</xdr:col>
      <xdr:colOff>476250</xdr:colOff>
      <xdr:row>2</xdr:row>
      <xdr:rowOff>66675</xdr:rowOff>
    </xdr:from>
    <xdr:to>
      <xdr:col>11</xdr:col>
      <xdr:colOff>2116</xdr:colOff>
      <xdr:row>7</xdr:row>
      <xdr:rowOff>49742</xdr:rowOff>
    </xdr:to>
    <xdr:sp macro="" textlink="">
      <xdr:nvSpPr>
        <xdr:cNvPr id="13" name="Rectangle: Rounded Corners 12">
          <a:extLst>
            <a:ext uri="{FF2B5EF4-FFF2-40B4-BE49-F238E27FC236}">
              <a16:creationId xmlns:a16="http://schemas.microsoft.com/office/drawing/2014/main" id="{208973CB-B285-49B2-96AB-6360141FE31E}"/>
            </a:ext>
          </a:extLst>
        </xdr:cNvPr>
        <xdr:cNvSpPr/>
      </xdr:nvSpPr>
      <xdr:spPr>
        <a:xfrm>
          <a:off x="4743450" y="447675"/>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95250</xdr:colOff>
      <xdr:row>2</xdr:row>
      <xdr:rowOff>66675</xdr:rowOff>
    </xdr:from>
    <xdr:to>
      <xdr:col>14</xdr:col>
      <xdr:colOff>230716</xdr:colOff>
      <xdr:row>7</xdr:row>
      <xdr:rowOff>49742</xdr:rowOff>
    </xdr:to>
    <xdr:sp macro="" textlink="">
      <xdr:nvSpPr>
        <xdr:cNvPr id="16" name="Rectangle: Rounded Corners 15">
          <a:extLst>
            <a:ext uri="{FF2B5EF4-FFF2-40B4-BE49-F238E27FC236}">
              <a16:creationId xmlns:a16="http://schemas.microsoft.com/office/drawing/2014/main" id="{8119148F-7541-454F-9B7C-8CA2FBDBA976}"/>
            </a:ext>
          </a:extLst>
        </xdr:cNvPr>
        <xdr:cNvSpPr/>
      </xdr:nvSpPr>
      <xdr:spPr>
        <a:xfrm>
          <a:off x="6800850" y="447675"/>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161925</xdr:colOff>
      <xdr:row>2</xdr:row>
      <xdr:rowOff>57150</xdr:rowOff>
    </xdr:from>
    <xdr:to>
      <xdr:col>10</xdr:col>
      <xdr:colOff>247650</xdr:colOff>
      <xdr:row>4</xdr:row>
      <xdr:rowOff>9525</xdr:rowOff>
    </xdr:to>
    <xdr:sp macro="" textlink="">
      <xdr:nvSpPr>
        <xdr:cNvPr id="17" name="TextBox 16">
          <a:extLst>
            <a:ext uri="{FF2B5EF4-FFF2-40B4-BE49-F238E27FC236}">
              <a16:creationId xmlns:a16="http://schemas.microsoft.com/office/drawing/2014/main" id="{C48C0D52-6456-47F1-88A9-DF3449A98835}"/>
            </a:ext>
          </a:extLst>
        </xdr:cNvPr>
        <xdr:cNvSpPr txBox="1"/>
      </xdr:nvSpPr>
      <xdr:spPr>
        <a:xfrm>
          <a:off x="5038725" y="419100"/>
          <a:ext cx="13049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 ORDERS</a:t>
          </a:r>
        </a:p>
      </xdr:txBody>
    </xdr:sp>
    <xdr:clientData/>
  </xdr:twoCellAnchor>
  <xdr:twoCellAnchor>
    <xdr:from>
      <xdr:col>9</xdr:col>
      <xdr:colOff>28575</xdr:colOff>
      <xdr:row>3</xdr:row>
      <xdr:rowOff>133351</xdr:rowOff>
    </xdr:from>
    <xdr:to>
      <xdr:col>10</xdr:col>
      <xdr:colOff>323850</xdr:colOff>
      <xdr:row>6</xdr:row>
      <xdr:rowOff>38101</xdr:rowOff>
    </xdr:to>
    <xdr:sp macro="" textlink="PivotData!H5">
      <xdr:nvSpPr>
        <xdr:cNvPr id="18" name="TextBox 17">
          <a:extLst>
            <a:ext uri="{FF2B5EF4-FFF2-40B4-BE49-F238E27FC236}">
              <a16:creationId xmlns:a16="http://schemas.microsoft.com/office/drawing/2014/main" id="{E7668E0C-CBB5-4DCF-8D01-58730C82C6F8}"/>
            </a:ext>
          </a:extLst>
        </xdr:cNvPr>
        <xdr:cNvSpPr txBox="1"/>
      </xdr:nvSpPr>
      <xdr:spPr>
        <a:xfrm>
          <a:off x="5514975" y="676276"/>
          <a:ext cx="9048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B47E5C-7AD2-4B23-8E71-428F3586BC73}" type="TxLink">
            <a:rPr lang="en-US" sz="2000" b="1" i="0" u="none" strike="noStrike">
              <a:solidFill>
                <a:srgbClr val="000000"/>
              </a:solidFill>
              <a:latin typeface="Calibri"/>
              <a:ea typeface="Calibri"/>
              <a:cs typeface="Calibri"/>
            </a:rPr>
            <a:pPr/>
            <a:t>7000</a:t>
          </a:fld>
          <a:endParaRPr lang="en-US" sz="1100"/>
        </a:p>
      </xdr:txBody>
    </xdr:sp>
    <xdr:clientData/>
  </xdr:twoCellAnchor>
  <xdr:twoCellAnchor>
    <xdr:from>
      <xdr:col>14</xdr:col>
      <xdr:colOff>276225</xdr:colOff>
      <xdr:row>2</xdr:row>
      <xdr:rowOff>76200</xdr:rowOff>
    </xdr:from>
    <xdr:to>
      <xdr:col>17</xdr:col>
      <xdr:colOff>411691</xdr:colOff>
      <xdr:row>7</xdr:row>
      <xdr:rowOff>59267</xdr:rowOff>
    </xdr:to>
    <xdr:sp macro="" textlink="">
      <xdr:nvSpPr>
        <xdr:cNvPr id="19" name="Rectangle: Rounded Corners 18">
          <a:extLst>
            <a:ext uri="{FF2B5EF4-FFF2-40B4-BE49-F238E27FC236}">
              <a16:creationId xmlns:a16="http://schemas.microsoft.com/office/drawing/2014/main" id="{39B0407B-C3EF-4900-8B35-589745ED50EA}"/>
            </a:ext>
          </a:extLst>
        </xdr:cNvPr>
        <xdr:cNvSpPr/>
      </xdr:nvSpPr>
      <xdr:spPr>
        <a:xfrm>
          <a:off x="8810625" y="457200"/>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314325</xdr:colOff>
      <xdr:row>2</xdr:row>
      <xdr:rowOff>47625</xdr:rowOff>
    </xdr:from>
    <xdr:to>
      <xdr:col>14</xdr:col>
      <xdr:colOff>238125</xdr:colOff>
      <xdr:row>4</xdr:row>
      <xdr:rowOff>0</xdr:rowOff>
    </xdr:to>
    <xdr:sp macro="" textlink="">
      <xdr:nvSpPr>
        <xdr:cNvPr id="20" name="TextBox 19">
          <a:extLst>
            <a:ext uri="{FF2B5EF4-FFF2-40B4-BE49-F238E27FC236}">
              <a16:creationId xmlns:a16="http://schemas.microsoft.com/office/drawing/2014/main" id="{BF9119D9-14C5-4619-A03B-9B00D3467C22}"/>
            </a:ext>
          </a:extLst>
        </xdr:cNvPr>
        <xdr:cNvSpPr txBox="1"/>
      </xdr:nvSpPr>
      <xdr:spPr>
        <a:xfrm>
          <a:off x="7019925" y="409575"/>
          <a:ext cx="17526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CUSTOMERS</a:t>
          </a:r>
          <a:endParaRPr lang="en-US" sz="1400" b="1">
            <a:solidFill>
              <a:schemeClr val="bg1"/>
            </a:solidFill>
            <a:latin typeface="Aptos Narrow" panose="020B0004020202020204" pitchFamily="34" charset="0"/>
          </a:endParaRPr>
        </a:p>
      </xdr:txBody>
    </xdr:sp>
    <xdr:clientData/>
  </xdr:twoCellAnchor>
  <xdr:twoCellAnchor>
    <xdr:from>
      <xdr:col>17</xdr:col>
      <xdr:colOff>504825</xdr:colOff>
      <xdr:row>2</xdr:row>
      <xdr:rowOff>66675</xdr:rowOff>
    </xdr:from>
    <xdr:to>
      <xdr:col>21</xdr:col>
      <xdr:colOff>30691</xdr:colOff>
      <xdr:row>7</xdr:row>
      <xdr:rowOff>49742</xdr:rowOff>
    </xdr:to>
    <xdr:sp macro="" textlink="">
      <xdr:nvSpPr>
        <xdr:cNvPr id="21" name="Rectangle: Rounded Corners 20">
          <a:extLst>
            <a:ext uri="{FF2B5EF4-FFF2-40B4-BE49-F238E27FC236}">
              <a16:creationId xmlns:a16="http://schemas.microsoft.com/office/drawing/2014/main" id="{D37670BA-4584-4C4E-8E3F-FF0CEF1470EC}"/>
            </a:ext>
          </a:extLst>
        </xdr:cNvPr>
        <xdr:cNvSpPr/>
      </xdr:nvSpPr>
      <xdr:spPr>
        <a:xfrm>
          <a:off x="10868025" y="447675"/>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428625</xdr:colOff>
      <xdr:row>3</xdr:row>
      <xdr:rowOff>171450</xdr:rowOff>
    </xdr:from>
    <xdr:to>
      <xdr:col>9</xdr:col>
      <xdr:colOff>104775</xdr:colOff>
      <xdr:row>5</xdr:row>
      <xdr:rowOff>95250</xdr:rowOff>
    </xdr:to>
    <xdr:pic>
      <xdr:nvPicPr>
        <xdr:cNvPr id="24" name="Graphic 23" descr="Shopping cart with solid fill">
          <a:extLst>
            <a:ext uri="{FF2B5EF4-FFF2-40B4-BE49-F238E27FC236}">
              <a16:creationId xmlns:a16="http://schemas.microsoft.com/office/drawing/2014/main" id="{EB89D6CF-DA73-48FF-979F-D74182FD9E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05425" y="714375"/>
          <a:ext cx="285750" cy="285750"/>
        </a:xfrm>
        <a:prstGeom prst="rect">
          <a:avLst/>
        </a:prstGeom>
      </xdr:spPr>
    </xdr:pic>
    <xdr:clientData/>
  </xdr:twoCellAnchor>
  <xdr:twoCellAnchor editAs="oneCell">
    <xdr:from>
      <xdr:col>12</xdr:col>
      <xdr:colOff>95250</xdr:colOff>
      <xdr:row>3</xdr:row>
      <xdr:rowOff>104775</xdr:rowOff>
    </xdr:from>
    <xdr:to>
      <xdr:col>12</xdr:col>
      <xdr:colOff>514350</xdr:colOff>
      <xdr:row>5</xdr:row>
      <xdr:rowOff>152400</xdr:rowOff>
    </xdr:to>
    <xdr:pic>
      <xdr:nvPicPr>
        <xdr:cNvPr id="25" name="Graphic 24" descr="Users with solid fill">
          <a:extLst>
            <a:ext uri="{FF2B5EF4-FFF2-40B4-BE49-F238E27FC236}">
              <a16:creationId xmlns:a16="http://schemas.microsoft.com/office/drawing/2014/main" id="{2C25610E-3FAF-464A-921F-9BA36FE554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10450" y="647700"/>
          <a:ext cx="419100" cy="409575"/>
        </a:xfrm>
        <a:prstGeom prst="rect">
          <a:avLst/>
        </a:prstGeom>
      </xdr:spPr>
    </xdr:pic>
    <xdr:clientData/>
  </xdr:twoCellAnchor>
  <xdr:twoCellAnchor>
    <xdr:from>
      <xdr:col>7</xdr:col>
      <xdr:colOff>584835</xdr:colOff>
      <xdr:row>7</xdr:row>
      <xdr:rowOff>161925</xdr:rowOff>
    </xdr:from>
    <xdr:to>
      <xdr:col>11</xdr:col>
      <xdr:colOff>110701</xdr:colOff>
      <xdr:row>12</xdr:row>
      <xdr:rowOff>137372</xdr:rowOff>
    </xdr:to>
    <xdr:sp macro="" textlink="">
      <xdr:nvSpPr>
        <xdr:cNvPr id="27" name="Rectangle: Rounded Corners 26">
          <a:extLst>
            <a:ext uri="{FF2B5EF4-FFF2-40B4-BE49-F238E27FC236}">
              <a16:creationId xmlns:a16="http://schemas.microsoft.com/office/drawing/2014/main" id="{4629663D-DE3C-49CB-9DD0-BCB0F58BC1E6}"/>
            </a:ext>
          </a:extLst>
        </xdr:cNvPr>
        <xdr:cNvSpPr/>
      </xdr:nvSpPr>
      <xdr:spPr>
        <a:xfrm>
          <a:off x="4852035" y="1428750"/>
          <a:ext cx="1964266" cy="88032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158115</xdr:colOff>
      <xdr:row>7</xdr:row>
      <xdr:rowOff>158115</xdr:rowOff>
    </xdr:from>
    <xdr:to>
      <xdr:col>14</xdr:col>
      <xdr:colOff>293581</xdr:colOff>
      <xdr:row>12</xdr:row>
      <xdr:rowOff>141182</xdr:rowOff>
    </xdr:to>
    <xdr:sp macro="" textlink="">
      <xdr:nvSpPr>
        <xdr:cNvPr id="30" name="Rectangle: Rounded Corners 29">
          <a:extLst>
            <a:ext uri="{FF2B5EF4-FFF2-40B4-BE49-F238E27FC236}">
              <a16:creationId xmlns:a16="http://schemas.microsoft.com/office/drawing/2014/main" id="{B2850210-6FF3-498B-BE25-FC16064ED553}"/>
            </a:ext>
          </a:extLst>
        </xdr:cNvPr>
        <xdr:cNvSpPr/>
      </xdr:nvSpPr>
      <xdr:spPr>
        <a:xfrm>
          <a:off x="6863715" y="1424940"/>
          <a:ext cx="1964266" cy="88794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342900</xdr:colOff>
      <xdr:row>0</xdr:row>
      <xdr:rowOff>9525</xdr:rowOff>
    </xdr:from>
    <xdr:to>
      <xdr:col>4</xdr:col>
      <xdr:colOff>95250</xdr:colOff>
      <xdr:row>40</xdr:row>
      <xdr:rowOff>38101</xdr:rowOff>
    </xdr:to>
    <xdr:sp macro="" textlink="">
      <xdr:nvSpPr>
        <xdr:cNvPr id="32" name="Rectangle 31">
          <a:extLst>
            <a:ext uri="{FF2B5EF4-FFF2-40B4-BE49-F238E27FC236}">
              <a16:creationId xmlns:a16="http://schemas.microsoft.com/office/drawing/2014/main" id="{BA728BA3-CFCC-466B-B4F8-C5B7DF3A3FD5}"/>
            </a:ext>
          </a:extLst>
        </xdr:cNvPr>
        <xdr:cNvSpPr/>
      </xdr:nvSpPr>
      <xdr:spPr>
        <a:xfrm>
          <a:off x="952500" y="9525"/>
          <a:ext cx="1581150" cy="8067676"/>
        </a:xfrm>
        <a:prstGeom prst="rect">
          <a:avLst/>
        </a:prstGeom>
        <a:solidFill>
          <a:srgbClr val="1B4965"/>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498475</xdr:colOff>
      <xdr:row>4</xdr:row>
      <xdr:rowOff>170391</xdr:rowOff>
    </xdr:from>
    <xdr:to>
      <xdr:col>3</xdr:col>
      <xdr:colOff>578909</xdr:colOff>
      <xdr:row>7</xdr:row>
      <xdr:rowOff>159808</xdr:rowOff>
    </xdr:to>
    <xdr:sp macro="" textlink="">
      <xdr:nvSpPr>
        <xdr:cNvPr id="33" name="Rectangle: Rounded Corners 32">
          <a:hlinkClick xmlns:r="http://schemas.openxmlformats.org/officeDocument/2006/relationships" r:id="rId5"/>
          <a:extLst>
            <a:ext uri="{FF2B5EF4-FFF2-40B4-BE49-F238E27FC236}">
              <a16:creationId xmlns:a16="http://schemas.microsoft.com/office/drawing/2014/main" id="{11D0AE9F-E2CE-482F-A82F-A1B90DBE6378}"/>
            </a:ext>
          </a:extLst>
        </xdr:cNvPr>
        <xdr:cNvSpPr/>
      </xdr:nvSpPr>
      <xdr:spPr>
        <a:xfrm>
          <a:off x="1108075" y="932391"/>
          <a:ext cx="1299634" cy="560917"/>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OVERVIEW</a:t>
          </a:r>
        </a:p>
      </xdr:txBody>
    </xdr:sp>
    <xdr:clientData/>
  </xdr:twoCellAnchor>
  <xdr:twoCellAnchor>
    <xdr:from>
      <xdr:col>1</xdr:col>
      <xdr:colOff>488949</xdr:colOff>
      <xdr:row>8</xdr:row>
      <xdr:rowOff>75140</xdr:rowOff>
    </xdr:from>
    <xdr:to>
      <xdr:col>3</xdr:col>
      <xdr:colOff>575282</xdr:colOff>
      <xdr:row>11</xdr:row>
      <xdr:rowOff>66673</xdr:rowOff>
    </xdr:to>
    <xdr:sp macro="" textlink="">
      <xdr:nvSpPr>
        <xdr:cNvPr id="34" name="Rectangle: Rounded Corners 33">
          <a:hlinkClick xmlns:r="http://schemas.openxmlformats.org/officeDocument/2006/relationships" r:id="rId6"/>
          <a:extLst>
            <a:ext uri="{FF2B5EF4-FFF2-40B4-BE49-F238E27FC236}">
              <a16:creationId xmlns:a16="http://schemas.microsoft.com/office/drawing/2014/main" id="{0889DCD4-A43A-4B90-A90B-03D15992AF9A}"/>
            </a:ext>
          </a:extLst>
        </xdr:cNvPr>
        <xdr:cNvSpPr>
          <a:spLocks noChangeAspect="1"/>
        </xdr:cNvSpPr>
      </xdr:nvSpPr>
      <xdr:spPr>
        <a:xfrm>
          <a:off x="1098549" y="1599140"/>
          <a:ext cx="1305533" cy="563033"/>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TREND&amp; CATEGORY</a:t>
          </a:r>
        </a:p>
      </xdr:txBody>
    </xdr:sp>
    <xdr:clientData/>
  </xdr:twoCellAnchor>
  <xdr:twoCellAnchor>
    <xdr:from>
      <xdr:col>1</xdr:col>
      <xdr:colOff>490006</xdr:colOff>
      <xdr:row>11</xdr:row>
      <xdr:rowOff>180974</xdr:rowOff>
    </xdr:from>
    <xdr:to>
      <xdr:col>3</xdr:col>
      <xdr:colOff>576339</xdr:colOff>
      <xdr:row>14</xdr:row>
      <xdr:rowOff>171074</xdr:rowOff>
    </xdr:to>
    <xdr:sp macro="" textlink="">
      <xdr:nvSpPr>
        <xdr:cNvPr id="35" name="Rectangle: Rounded Corners 34">
          <a:hlinkClick xmlns:r="http://schemas.openxmlformats.org/officeDocument/2006/relationships" r:id="rId7"/>
          <a:extLst>
            <a:ext uri="{FF2B5EF4-FFF2-40B4-BE49-F238E27FC236}">
              <a16:creationId xmlns:a16="http://schemas.microsoft.com/office/drawing/2014/main" id="{2D9CECC9-55FE-4E46-8617-60A1FCA09916}"/>
            </a:ext>
          </a:extLst>
        </xdr:cNvPr>
        <xdr:cNvSpPr>
          <a:spLocks noChangeAspect="1"/>
        </xdr:cNvSpPr>
      </xdr:nvSpPr>
      <xdr:spPr>
        <a:xfrm>
          <a:off x="1099606" y="2276474"/>
          <a:ext cx="1305533" cy="5616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4BACC6"/>
              </a:solidFill>
            </a:rPr>
            <a:t>PRODUCTS</a:t>
          </a:r>
        </a:p>
      </xdr:txBody>
    </xdr:sp>
    <xdr:clientData/>
  </xdr:twoCellAnchor>
  <xdr:twoCellAnchor>
    <xdr:from>
      <xdr:col>1</xdr:col>
      <xdr:colOff>498476</xdr:colOff>
      <xdr:row>15</xdr:row>
      <xdr:rowOff>75142</xdr:rowOff>
    </xdr:from>
    <xdr:to>
      <xdr:col>3</xdr:col>
      <xdr:colOff>585577</xdr:colOff>
      <xdr:row>17</xdr:row>
      <xdr:rowOff>46192</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ADF9B6D7-98E0-438A-8A23-4F03A9CDE407}"/>
            </a:ext>
          </a:extLst>
        </xdr:cNvPr>
        <xdr:cNvSpPr>
          <a:spLocks noChangeAspect="1"/>
        </xdr:cNvSpPr>
      </xdr:nvSpPr>
      <xdr:spPr>
        <a:xfrm>
          <a:off x="1108076" y="2932642"/>
          <a:ext cx="1306301" cy="561600"/>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CUSTOMERS</a:t>
          </a:r>
        </a:p>
      </xdr:txBody>
    </xdr:sp>
    <xdr:clientData/>
  </xdr:twoCellAnchor>
  <xdr:twoCellAnchor>
    <xdr:from>
      <xdr:col>1</xdr:col>
      <xdr:colOff>485773</xdr:colOff>
      <xdr:row>17</xdr:row>
      <xdr:rowOff>133348</xdr:rowOff>
    </xdr:from>
    <xdr:to>
      <xdr:col>3</xdr:col>
      <xdr:colOff>572106</xdr:colOff>
      <xdr:row>19</xdr:row>
      <xdr:rowOff>105831</xdr:rowOff>
    </xdr:to>
    <xdr:sp macro="" textlink="">
      <xdr:nvSpPr>
        <xdr:cNvPr id="37" name="Rectangle: Rounded Corners 36">
          <a:hlinkClick xmlns:r="http://schemas.openxmlformats.org/officeDocument/2006/relationships" r:id="rId9"/>
          <a:extLst>
            <a:ext uri="{FF2B5EF4-FFF2-40B4-BE49-F238E27FC236}">
              <a16:creationId xmlns:a16="http://schemas.microsoft.com/office/drawing/2014/main" id="{5C13728D-1BD8-4A13-80C0-882515583CE6}"/>
            </a:ext>
          </a:extLst>
        </xdr:cNvPr>
        <xdr:cNvSpPr>
          <a:spLocks noChangeAspect="1"/>
        </xdr:cNvSpPr>
      </xdr:nvSpPr>
      <xdr:spPr>
        <a:xfrm>
          <a:off x="1095373" y="3581398"/>
          <a:ext cx="1305533" cy="563033"/>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DISCOUNT&amp; CHANNELS</a:t>
          </a:r>
        </a:p>
      </xdr:txBody>
    </xdr:sp>
    <xdr:clientData/>
  </xdr:twoCellAnchor>
  <xdr:twoCellAnchor>
    <xdr:from>
      <xdr:col>2</xdr:col>
      <xdr:colOff>247650</xdr:colOff>
      <xdr:row>0</xdr:row>
      <xdr:rowOff>152400</xdr:rowOff>
    </xdr:from>
    <xdr:to>
      <xdr:col>3</xdr:col>
      <xdr:colOff>161925</xdr:colOff>
      <xdr:row>2</xdr:row>
      <xdr:rowOff>180975</xdr:rowOff>
    </xdr:to>
    <xdr:sp macro="" textlink="">
      <xdr:nvSpPr>
        <xdr:cNvPr id="38" name="Rectangle: Rounded Corners 37">
          <a:extLst>
            <a:ext uri="{FF2B5EF4-FFF2-40B4-BE49-F238E27FC236}">
              <a16:creationId xmlns:a16="http://schemas.microsoft.com/office/drawing/2014/main" id="{956EA53C-2E2D-465D-A400-51470363FFA9}"/>
            </a:ext>
          </a:extLst>
        </xdr:cNvPr>
        <xdr:cNvSpPr/>
      </xdr:nvSpPr>
      <xdr:spPr>
        <a:xfrm>
          <a:off x="1466850" y="152400"/>
          <a:ext cx="523875" cy="409575"/>
        </a:xfrm>
        <a:prstGeom prst="roundRect">
          <a:avLst/>
        </a:prstGeom>
        <a:solidFill>
          <a:sysClr val="window" lastClr="FFFFFF"/>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304801</xdr:colOff>
      <xdr:row>0</xdr:row>
      <xdr:rowOff>114301</xdr:rowOff>
    </xdr:from>
    <xdr:to>
      <xdr:col>3</xdr:col>
      <xdr:colOff>142875</xdr:colOff>
      <xdr:row>3</xdr:row>
      <xdr:rowOff>0</xdr:rowOff>
    </xdr:to>
    <xdr:pic>
      <xdr:nvPicPr>
        <xdr:cNvPr id="39" name="Graphic 38" descr="Shopping cart with solid fill">
          <a:extLst>
            <a:ext uri="{FF2B5EF4-FFF2-40B4-BE49-F238E27FC236}">
              <a16:creationId xmlns:a16="http://schemas.microsoft.com/office/drawing/2014/main" id="{EEBB2589-550E-4E7B-B155-341E303D891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24001" y="114301"/>
          <a:ext cx="447674" cy="447674"/>
        </a:xfrm>
        <a:prstGeom prst="rect">
          <a:avLst/>
        </a:prstGeom>
      </xdr:spPr>
    </xdr:pic>
    <xdr:clientData/>
  </xdr:twoCellAnchor>
  <xdr:twoCellAnchor>
    <xdr:from>
      <xdr:col>12</xdr:col>
      <xdr:colOff>381000</xdr:colOff>
      <xdr:row>3</xdr:row>
      <xdr:rowOff>114300</xdr:rowOff>
    </xdr:from>
    <xdr:to>
      <xdr:col>14</xdr:col>
      <xdr:colOff>161925</xdr:colOff>
      <xdr:row>5</xdr:row>
      <xdr:rowOff>133350</xdr:rowOff>
    </xdr:to>
    <xdr:sp macro="" textlink="PivotData!H8">
      <xdr:nvSpPr>
        <xdr:cNvPr id="40" name="TextBox 39">
          <a:extLst>
            <a:ext uri="{FF2B5EF4-FFF2-40B4-BE49-F238E27FC236}">
              <a16:creationId xmlns:a16="http://schemas.microsoft.com/office/drawing/2014/main" id="{4026621C-F969-412B-842A-72E3B565FC55}"/>
            </a:ext>
          </a:extLst>
        </xdr:cNvPr>
        <xdr:cNvSpPr txBox="1"/>
      </xdr:nvSpPr>
      <xdr:spPr>
        <a:xfrm>
          <a:off x="7696200" y="657225"/>
          <a:ext cx="1000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49C4D-8EE4-40F1-9801-07859C36CB38}" type="TxLink">
            <a:rPr lang="en-US" sz="2000" b="1" i="0" u="none" strike="noStrike">
              <a:solidFill>
                <a:srgbClr val="000000"/>
              </a:solidFill>
              <a:latin typeface="Calibri"/>
              <a:cs typeface="Calibri"/>
            </a:rPr>
            <a:pPr/>
            <a:t>2359</a:t>
          </a:fld>
          <a:endParaRPr lang="en-IN" sz="1100"/>
        </a:p>
      </xdr:txBody>
    </xdr:sp>
    <xdr:clientData/>
  </xdr:twoCellAnchor>
  <xdr:twoCellAnchor>
    <xdr:from>
      <xdr:col>4</xdr:col>
      <xdr:colOff>118110</xdr:colOff>
      <xdr:row>26</xdr:row>
      <xdr:rowOff>0</xdr:rowOff>
    </xdr:from>
    <xdr:to>
      <xdr:col>12</xdr:col>
      <xdr:colOff>413385</xdr:colOff>
      <xdr:row>40</xdr:row>
      <xdr:rowOff>45720</xdr:rowOff>
    </xdr:to>
    <xdr:graphicFrame macro="">
      <xdr:nvGraphicFramePr>
        <xdr:cNvPr id="44" name="Chart 43">
          <a:extLst>
            <a:ext uri="{FF2B5EF4-FFF2-40B4-BE49-F238E27FC236}">
              <a16:creationId xmlns:a16="http://schemas.microsoft.com/office/drawing/2014/main" id="{B62F92D4-3C0C-4286-837D-5CA2AFF20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426720</xdr:colOff>
      <xdr:row>26</xdr:row>
      <xdr:rowOff>0</xdr:rowOff>
    </xdr:from>
    <xdr:to>
      <xdr:col>21</xdr:col>
      <xdr:colOff>99060</xdr:colOff>
      <xdr:row>40</xdr:row>
      <xdr:rowOff>53340</xdr:rowOff>
    </xdr:to>
    <xdr:graphicFrame macro="">
      <xdr:nvGraphicFramePr>
        <xdr:cNvPr id="45" name="Chart 44">
          <a:extLst>
            <a:ext uri="{FF2B5EF4-FFF2-40B4-BE49-F238E27FC236}">
              <a16:creationId xmlns:a16="http://schemas.microsoft.com/office/drawing/2014/main" id="{8B31B2B7-E091-452F-A535-EC332B1BF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342899</xdr:colOff>
      <xdr:row>2</xdr:row>
      <xdr:rowOff>85725</xdr:rowOff>
    </xdr:from>
    <xdr:to>
      <xdr:col>17</xdr:col>
      <xdr:colOff>438150</xdr:colOff>
      <xdr:row>4</xdr:row>
      <xdr:rowOff>19050</xdr:rowOff>
    </xdr:to>
    <xdr:sp macro="" textlink="">
      <xdr:nvSpPr>
        <xdr:cNvPr id="46" name="TextBox 45">
          <a:extLst>
            <a:ext uri="{FF2B5EF4-FFF2-40B4-BE49-F238E27FC236}">
              <a16:creationId xmlns:a16="http://schemas.microsoft.com/office/drawing/2014/main" id="{B78E6639-07C2-CD8D-CBB3-1C8598373D6D}"/>
            </a:ext>
          </a:extLst>
        </xdr:cNvPr>
        <xdr:cNvSpPr txBox="1"/>
      </xdr:nvSpPr>
      <xdr:spPr>
        <a:xfrm>
          <a:off x="8877299" y="447675"/>
          <a:ext cx="1924051"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QUANTITY SOLD</a:t>
          </a:r>
          <a:endParaRPr lang="en-US" sz="1400" b="1">
            <a:solidFill>
              <a:schemeClr val="bg1"/>
            </a:solidFill>
            <a:latin typeface="Aptos Narrow" panose="020B0004020202020204" pitchFamily="34" charset="0"/>
          </a:endParaRPr>
        </a:p>
      </xdr:txBody>
    </xdr:sp>
    <xdr:clientData/>
  </xdr:twoCellAnchor>
  <xdr:twoCellAnchor>
    <xdr:from>
      <xdr:col>15</xdr:col>
      <xdr:colOff>266700</xdr:colOff>
      <xdr:row>3</xdr:row>
      <xdr:rowOff>171450</xdr:rowOff>
    </xdr:from>
    <xdr:to>
      <xdr:col>17</xdr:col>
      <xdr:colOff>409575</xdr:colOff>
      <xdr:row>6</xdr:row>
      <xdr:rowOff>133350</xdr:rowOff>
    </xdr:to>
    <xdr:sp macro="" textlink="PivotData!H20">
      <xdr:nvSpPr>
        <xdr:cNvPr id="47" name="TextBox 46">
          <a:extLst>
            <a:ext uri="{FF2B5EF4-FFF2-40B4-BE49-F238E27FC236}">
              <a16:creationId xmlns:a16="http://schemas.microsoft.com/office/drawing/2014/main" id="{995F8137-36B2-C5B4-2476-3CBC4F7D0799}"/>
            </a:ext>
          </a:extLst>
        </xdr:cNvPr>
        <xdr:cNvSpPr txBox="1"/>
      </xdr:nvSpPr>
      <xdr:spPr>
        <a:xfrm>
          <a:off x="9410700" y="714375"/>
          <a:ext cx="13620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AD99E0-795A-4412-B12F-A9947AAE7D8E}" type="TxLink">
            <a:rPr lang="en-US" sz="2000" b="1" i="0" u="none" strike="noStrike">
              <a:solidFill>
                <a:srgbClr val="000000"/>
              </a:solidFill>
              <a:latin typeface="Calibri"/>
              <a:ea typeface="Calibri"/>
              <a:cs typeface="Calibri"/>
            </a:rPr>
            <a:pPr/>
            <a:t>20935</a:t>
          </a:fld>
          <a:endParaRPr lang="en-US" sz="1100"/>
        </a:p>
      </xdr:txBody>
    </xdr:sp>
    <xdr:clientData/>
  </xdr:twoCellAnchor>
  <xdr:twoCellAnchor>
    <xdr:from>
      <xdr:col>18</xdr:col>
      <xdr:colOff>228600</xdr:colOff>
      <xdr:row>2</xdr:row>
      <xdr:rowOff>57149</xdr:rowOff>
    </xdr:from>
    <xdr:to>
      <xdr:col>20</xdr:col>
      <xdr:colOff>409575</xdr:colOff>
      <xdr:row>4</xdr:row>
      <xdr:rowOff>19049</xdr:rowOff>
    </xdr:to>
    <xdr:sp macro="" textlink="">
      <xdr:nvSpPr>
        <xdr:cNvPr id="14" name="TextBox 13">
          <a:extLst>
            <a:ext uri="{FF2B5EF4-FFF2-40B4-BE49-F238E27FC236}">
              <a16:creationId xmlns:a16="http://schemas.microsoft.com/office/drawing/2014/main" id="{147E9939-D018-44A7-828F-B1A3AD289575}"/>
            </a:ext>
          </a:extLst>
        </xdr:cNvPr>
        <xdr:cNvSpPr txBox="1"/>
      </xdr:nvSpPr>
      <xdr:spPr>
        <a:xfrm>
          <a:off x="11201400" y="419099"/>
          <a:ext cx="14001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PROFIT</a:t>
          </a:r>
          <a:endParaRPr lang="en-US" sz="1400" b="1">
            <a:solidFill>
              <a:schemeClr val="bg1"/>
            </a:solidFill>
            <a:latin typeface="Aptos Narrow" panose="020B0004020202020204" pitchFamily="34" charset="0"/>
          </a:endParaRPr>
        </a:p>
      </xdr:txBody>
    </xdr:sp>
    <xdr:clientData/>
  </xdr:twoCellAnchor>
  <xdr:twoCellAnchor editAs="oneCell">
    <xdr:from>
      <xdr:col>4</xdr:col>
      <xdr:colOff>552450</xdr:colOff>
      <xdr:row>3</xdr:row>
      <xdr:rowOff>171450</xdr:rowOff>
    </xdr:from>
    <xdr:to>
      <xdr:col>5</xdr:col>
      <xdr:colOff>238125</xdr:colOff>
      <xdr:row>5</xdr:row>
      <xdr:rowOff>104775</xdr:rowOff>
    </xdr:to>
    <xdr:pic>
      <xdr:nvPicPr>
        <xdr:cNvPr id="23" name="Graphic 22" descr="Coins with solid fill">
          <a:extLst>
            <a:ext uri="{FF2B5EF4-FFF2-40B4-BE49-F238E27FC236}">
              <a16:creationId xmlns:a16="http://schemas.microsoft.com/office/drawing/2014/main" id="{E90D9E1B-DC6E-4F60-9561-49436B84FA0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90850" y="742950"/>
          <a:ext cx="295275" cy="314325"/>
        </a:xfrm>
        <a:prstGeom prst="rect">
          <a:avLst/>
        </a:prstGeom>
      </xdr:spPr>
    </xdr:pic>
    <xdr:clientData/>
  </xdr:twoCellAnchor>
  <xdr:twoCellAnchor>
    <xdr:from>
      <xdr:col>18</xdr:col>
      <xdr:colOff>438150</xdr:colOff>
      <xdr:row>3</xdr:row>
      <xdr:rowOff>123825</xdr:rowOff>
    </xdr:from>
    <xdr:to>
      <xdr:col>20</xdr:col>
      <xdr:colOff>381000</xdr:colOff>
      <xdr:row>6</xdr:row>
      <xdr:rowOff>57150</xdr:rowOff>
    </xdr:to>
    <xdr:sp macro="" textlink="PivotData!H3">
      <xdr:nvSpPr>
        <xdr:cNvPr id="15" name="TextBox 14">
          <a:extLst>
            <a:ext uri="{FF2B5EF4-FFF2-40B4-BE49-F238E27FC236}">
              <a16:creationId xmlns:a16="http://schemas.microsoft.com/office/drawing/2014/main" id="{1E24AE0C-B27C-4BE5-B8D3-05C285287235}"/>
            </a:ext>
          </a:extLst>
        </xdr:cNvPr>
        <xdr:cNvSpPr txBox="1"/>
      </xdr:nvSpPr>
      <xdr:spPr>
        <a:xfrm>
          <a:off x="11410950" y="666750"/>
          <a:ext cx="11620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75B12D-441F-4B3D-B18B-562B1D4732AB}" type="TxLink">
            <a:rPr lang="en-US" sz="2000" b="1" i="0" u="none" strike="noStrike">
              <a:solidFill>
                <a:srgbClr val="000000"/>
              </a:solidFill>
              <a:latin typeface="Calibri"/>
              <a:ea typeface="Calibri"/>
              <a:cs typeface="Calibri"/>
            </a:rPr>
            <a:pPr/>
            <a:t>615503.75</a:t>
          </a:fld>
          <a:endParaRPr lang="en-US" sz="1100" b="1"/>
        </a:p>
      </xdr:txBody>
    </xdr:sp>
    <xdr:clientData/>
  </xdr:twoCellAnchor>
  <xdr:twoCellAnchor>
    <xdr:from>
      <xdr:col>11</xdr:col>
      <xdr:colOff>257175</xdr:colOff>
      <xdr:row>7</xdr:row>
      <xdr:rowOff>154305</xdr:rowOff>
    </xdr:from>
    <xdr:to>
      <xdr:col>14</xdr:col>
      <xdr:colOff>409575</xdr:colOff>
      <xdr:row>9</xdr:row>
      <xdr:rowOff>154305</xdr:rowOff>
    </xdr:to>
    <xdr:sp macro="" textlink="">
      <xdr:nvSpPr>
        <xdr:cNvPr id="28" name="TextBox 27">
          <a:extLst>
            <a:ext uri="{FF2B5EF4-FFF2-40B4-BE49-F238E27FC236}">
              <a16:creationId xmlns:a16="http://schemas.microsoft.com/office/drawing/2014/main" id="{A04C544B-0132-4806-9E74-1DDFC2F15251}"/>
            </a:ext>
          </a:extLst>
        </xdr:cNvPr>
        <xdr:cNvSpPr txBox="1"/>
      </xdr:nvSpPr>
      <xdr:spPr>
        <a:xfrm>
          <a:off x="6962775" y="1421130"/>
          <a:ext cx="19812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AVERAGE</a:t>
          </a:r>
          <a:r>
            <a:rPr lang="en-US" sz="1400" b="1" baseline="0">
              <a:solidFill>
                <a:schemeClr val="bg1"/>
              </a:solidFill>
              <a:latin typeface="Aptos Narrow" panose="020B0004020202020204" pitchFamily="34" charset="0"/>
            </a:rPr>
            <a:t> ORDER VALUE</a:t>
          </a:r>
          <a:endParaRPr lang="en-US" sz="1400" b="1">
            <a:solidFill>
              <a:schemeClr val="bg1"/>
            </a:solidFill>
            <a:latin typeface="Aptos Narrow" panose="020B0004020202020204" pitchFamily="34" charset="0"/>
          </a:endParaRPr>
        </a:p>
      </xdr:txBody>
    </xdr:sp>
    <xdr:clientData/>
  </xdr:twoCellAnchor>
  <xdr:twoCellAnchor>
    <xdr:from>
      <xdr:col>12</xdr:col>
      <xdr:colOff>245745</xdr:colOff>
      <xdr:row>9</xdr:row>
      <xdr:rowOff>43815</xdr:rowOff>
    </xdr:from>
    <xdr:to>
      <xdr:col>14</xdr:col>
      <xdr:colOff>192405</xdr:colOff>
      <xdr:row>11</xdr:row>
      <xdr:rowOff>148590</xdr:rowOff>
    </xdr:to>
    <xdr:sp macro="" textlink="PivotData!H13">
      <xdr:nvSpPr>
        <xdr:cNvPr id="29" name="TextBox 28">
          <a:extLst>
            <a:ext uri="{FF2B5EF4-FFF2-40B4-BE49-F238E27FC236}">
              <a16:creationId xmlns:a16="http://schemas.microsoft.com/office/drawing/2014/main" id="{ADEB620B-8D07-479F-975B-0AF621A09366}"/>
            </a:ext>
          </a:extLst>
        </xdr:cNvPr>
        <xdr:cNvSpPr txBox="1"/>
      </xdr:nvSpPr>
      <xdr:spPr>
        <a:xfrm>
          <a:off x="7560945" y="1672590"/>
          <a:ext cx="116586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9DB9B1-1F71-4424-8FB5-B36156548B11}" type="TxLink">
            <a:rPr lang="en-US" sz="2000" b="1" i="0" u="none" strike="noStrike">
              <a:solidFill>
                <a:srgbClr val="000000"/>
              </a:solidFill>
              <a:latin typeface="Calibri"/>
              <a:ea typeface="Calibri"/>
              <a:cs typeface="Calibri"/>
            </a:rPr>
            <a:pPr/>
            <a:t>390</a:t>
          </a:fld>
          <a:endParaRPr lang="en-US" sz="1100"/>
        </a:p>
      </xdr:txBody>
    </xdr:sp>
    <xdr:clientData/>
  </xdr:twoCellAnchor>
  <xdr:twoCellAnchor>
    <xdr:from>
      <xdr:col>8</xdr:col>
      <xdr:colOff>304801</xdr:colOff>
      <xdr:row>7</xdr:row>
      <xdr:rowOff>114300</xdr:rowOff>
    </xdr:from>
    <xdr:to>
      <xdr:col>11</xdr:col>
      <xdr:colOff>19051</xdr:colOff>
      <xdr:row>9</xdr:row>
      <xdr:rowOff>95250</xdr:rowOff>
    </xdr:to>
    <xdr:sp macro="" textlink="">
      <xdr:nvSpPr>
        <xdr:cNvPr id="22" name="TextBox 21">
          <a:extLst>
            <a:ext uri="{FF2B5EF4-FFF2-40B4-BE49-F238E27FC236}">
              <a16:creationId xmlns:a16="http://schemas.microsoft.com/office/drawing/2014/main" id="{E579D3DA-23B6-4E2E-87CD-A0A56CA6AA22}"/>
            </a:ext>
          </a:extLst>
        </xdr:cNvPr>
        <xdr:cNvSpPr txBox="1"/>
      </xdr:nvSpPr>
      <xdr:spPr>
        <a:xfrm>
          <a:off x="5181601" y="1381125"/>
          <a:ext cx="1543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PROFIT MARGIN</a:t>
          </a:r>
        </a:p>
      </xdr:txBody>
    </xdr:sp>
    <xdr:clientData/>
  </xdr:twoCellAnchor>
  <xdr:twoCellAnchor>
    <xdr:from>
      <xdr:col>8</xdr:col>
      <xdr:colOff>590550</xdr:colOff>
      <xdr:row>9</xdr:row>
      <xdr:rowOff>9525</xdr:rowOff>
    </xdr:from>
    <xdr:to>
      <xdr:col>11</xdr:col>
      <xdr:colOff>9525</xdr:colOff>
      <xdr:row>11</xdr:row>
      <xdr:rowOff>9525</xdr:rowOff>
    </xdr:to>
    <xdr:sp macro="" textlink="PivotData!H10">
      <xdr:nvSpPr>
        <xdr:cNvPr id="26" name="TextBox 25">
          <a:extLst>
            <a:ext uri="{FF2B5EF4-FFF2-40B4-BE49-F238E27FC236}">
              <a16:creationId xmlns:a16="http://schemas.microsoft.com/office/drawing/2014/main" id="{62E0F88E-009A-4AAE-AA39-E6260B3953BC}"/>
            </a:ext>
          </a:extLst>
        </xdr:cNvPr>
        <xdr:cNvSpPr txBox="1"/>
      </xdr:nvSpPr>
      <xdr:spPr>
        <a:xfrm>
          <a:off x="5467350" y="1638300"/>
          <a:ext cx="12477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DCE282-E9F6-44F4-868C-1BB781FA8A3C}" type="TxLink">
            <a:rPr lang="en-US" sz="2000" b="1" i="0" u="none" strike="noStrike">
              <a:solidFill>
                <a:srgbClr val="000000"/>
              </a:solidFill>
              <a:latin typeface="Calibri"/>
              <a:ea typeface="Calibri"/>
              <a:cs typeface="Calibri"/>
            </a:rPr>
            <a:pPr/>
            <a:t>22.56%</a:t>
          </a:fld>
          <a:endParaRPr lang="en-US" sz="1100"/>
        </a:p>
      </xdr:txBody>
    </xdr:sp>
    <xdr:clientData/>
  </xdr:twoCellAnchor>
  <xdr:twoCellAnchor>
    <xdr:from>
      <xdr:col>14</xdr:col>
      <xdr:colOff>333375</xdr:colOff>
      <xdr:row>7</xdr:row>
      <xdr:rowOff>152400</xdr:rowOff>
    </xdr:from>
    <xdr:to>
      <xdr:col>17</xdr:col>
      <xdr:colOff>468841</xdr:colOff>
      <xdr:row>12</xdr:row>
      <xdr:rowOff>135467</xdr:rowOff>
    </xdr:to>
    <xdr:sp macro="" textlink="">
      <xdr:nvSpPr>
        <xdr:cNvPr id="48" name="Rectangle: Rounded Corners 47">
          <a:extLst>
            <a:ext uri="{FF2B5EF4-FFF2-40B4-BE49-F238E27FC236}">
              <a16:creationId xmlns:a16="http://schemas.microsoft.com/office/drawing/2014/main" id="{8A4081EB-5D9C-4623-A975-DB5873BEB8E8}"/>
            </a:ext>
          </a:extLst>
        </xdr:cNvPr>
        <xdr:cNvSpPr/>
      </xdr:nvSpPr>
      <xdr:spPr>
        <a:xfrm>
          <a:off x="8867775" y="1419225"/>
          <a:ext cx="1964266" cy="88794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304800</xdr:colOff>
      <xdr:row>9</xdr:row>
      <xdr:rowOff>57150</xdr:rowOff>
    </xdr:from>
    <xdr:to>
      <xdr:col>17</xdr:col>
      <xdr:colOff>47625</xdr:colOff>
      <xdr:row>11</xdr:row>
      <xdr:rowOff>38100</xdr:rowOff>
    </xdr:to>
    <xdr:sp macro="" textlink="PivotData!H17">
      <xdr:nvSpPr>
        <xdr:cNvPr id="41" name="TextBox 40">
          <a:extLst>
            <a:ext uri="{FF2B5EF4-FFF2-40B4-BE49-F238E27FC236}">
              <a16:creationId xmlns:a16="http://schemas.microsoft.com/office/drawing/2014/main" id="{22875B71-5D04-4DCA-BD53-8FE8D21657CE}"/>
            </a:ext>
          </a:extLst>
        </xdr:cNvPr>
        <xdr:cNvSpPr txBox="1"/>
      </xdr:nvSpPr>
      <xdr:spPr>
        <a:xfrm>
          <a:off x="9448800" y="1685925"/>
          <a:ext cx="962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834AA6-A7DC-425F-8BFF-E2920F43075F}" type="TxLink">
            <a:rPr lang="en-US" sz="2000" b="1" i="0" u="none" strike="noStrike">
              <a:solidFill>
                <a:srgbClr val="000000"/>
              </a:solidFill>
              <a:latin typeface="Calibri"/>
              <a:cs typeface="Calibri"/>
            </a:rPr>
            <a:pPr/>
            <a:t>5.69%</a:t>
          </a:fld>
          <a:endParaRPr lang="en-IN" sz="1100"/>
        </a:p>
      </xdr:txBody>
    </xdr:sp>
    <xdr:clientData/>
  </xdr:twoCellAnchor>
  <xdr:twoCellAnchor>
    <xdr:from>
      <xdr:col>15</xdr:col>
      <xdr:colOff>66675</xdr:colOff>
      <xdr:row>7</xdr:row>
      <xdr:rowOff>160020</xdr:rowOff>
    </xdr:from>
    <xdr:to>
      <xdr:col>17</xdr:col>
      <xdr:colOff>89535</xdr:colOff>
      <xdr:row>9</xdr:row>
      <xdr:rowOff>121920</xdr:rowOff>
    </xdr:to>
    <xdr:sp macro="" textlink="">
      <xdr:nvSpPr>
        <xdr:cNvPr id="31" name="TextBox 30">
          <a:extLst>
            <a:ext uri="{FF2B5EF4-FFF2-40B4-BE49-F238E27FC236}">
              <a16:creationId xmlns:a16="http://schemas.microsoft.com/office/drawing/2014/main" id="{02854ADC-4F0F-4928-8021-2B8D22A3DEF2}"/>
            </a:ext>
          </a:extLst>
        </xdr:cNvPr>
        <xdr:cNvSpPr txBox="1"/>
      </xdr:nvSpPr>
      <xdr:spPr>
        <a:xfrm>
          <a:off x="9210675" y="1426845"/>
          <a:ext cx="124206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RETURN</a:t>
          </a:r>
          <a:r>
            <a:rPr lang="en-US" sz="1400" b="1" baseline="0">
              <a:solidFill>
                <a:schemeClr val="bg1"/>
              </a:solidFill>
              <a:latin typeface="Aptos Narrow" panose="020B0004020202020204" pitchFamily="34" charset="0"/>
            </a:rPr>
            <a:t> RATE</a:t>
          </a:r>
          <a:endParaRPr lang="en-US" sz="1400" b="1">
            <a:solidFill>
              <a:schemeClr val="bg1"/>
            </a:solidFill>
            <a:latin typeface="Aptos Narrow" panose="020B0004020202020204" pitchFamily="34" charset="0"/>
          </a:endParaRPr>
        </a:p>
      </xdr:txBody>
    </xdr:sp>
    <xdr:clientData/>
  </xdr:twoCellAnchor>
  <xdr:twoCellAnchor editAs="oneCell">
    <xdr:from>
      <xdr:col>5</xdr:col>
      <xdr:colOff>238124</xdr:colOff>
      <xdr:row>0</xdr:row>
      <xdr:rowOff>38100</xdr:rowOff>
    </xdr:from>
    <xdr:to>
      <xdr:col>5</xdr:col>
      <xdr:colOff>552449</xdr:colOff>
      <xdr:row>1</xdr:row>
      <xdr:rowOff>161925</xdr:rowOff>
    </xdr:to>
    <xdr:pic>
      <xdr:nvPicPr>
        <xdr:cNvPr id="43" name="Graphic 42" descr="Bar graph with upward trend with solid fill">
          <a:extLst>
            <a:ext uri="{FF2B5EF4-FFF2-40B4-BE49-F238E27FC236}">
              <a16:creationId xmlns:a16="http://schemas.microsoft.com/office/drawing/2014/main" id="{413D11A2-9616-B72D-4DD0-2D647B96B10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86124" y="38100"/>
          <a:ext cx="314325" cy="314325"/>
        </a:xfrm>
        <a:prstGeom prst="rect">
          <a:avLst/>
        </a:prstGeom>
      </xdr:spPr>
    </xdr:pic>
    <xdr:clientData/>
  </xdr:twoCellAnchor>
  <xdr:twoCellAnchor editAs="oneCell">
    <xdr:from>
      <xdr:col>15</xdr:col>
      <xdr:colOff>95250</xdr:colOff>
      <xdr:row>9</xdr:row>
      <xdr:rowOff>95250</xdr:rowOff>
    </xdr:from>
    <xdr:to>
      <xdr:col>15</xdr:col>
      <xdr:colOff>371475</xdr:colOff>
      <xdr:row>10</xdr:row>
      <xdr:rowOff>180975</xdr:rowOff>
    </xdr:to>
    <xdr:pic>
      <xdr:nvPicPr>
        <xdr:cNvPr id="49" name="Graphic 48" descr="Back with solid fill">
          <a:extLst>
            <a:ext uri="{FF2B5EF4-FFF2-40B4-BE49-F238E27FC236}">
              <a16:creationId xmlns:a16="http://schemas.microsoft.com/office/drawing/2014/main" id="{2B4843AF-E860-4129-8A8C-F332A35FF38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239250" y="1809750"/>
          <a:ext cx="276225" cy="276225"/>
        </a:xfrm>
        <a:prstGeom prst="rect">
          <a:avLst/>
        </a:prstGeom>
      </xdr:spPr>
    </xdr:pic>
    <xdr:clientData/>
  </xdr:twoCellAnchor>
  <xdr:twoCellAnchor editAs="oneCell">
    <xdr:from>
      <xdr:col>18</xdr:col>
      <xdr:colOff>190500</xdr:colOff>
      <xdr:row>3</xdr:row>
      <xdr:rowOff>133350</xdr:rowOff>
    </xdr:from>
    <xdr:to>
      <xdr:col>18</xdr:col>
      <xdr:colOff>533400</xdr:colOff>
      <xdr:row>5</xdr:row>
      <xdr:rowOff>95250</xdr:rowOff>
    </xdr:to>
    <xdr:pic>
      <xdr:nvPicPr>
        <xdr:cNvPr id="50" name="Graphic 49" descr="Upward trend with solid fill">
          <a:extLst>
            <a:ext uri="{FF2B5EF4-FFF2-40B4-BE49-F238E27FC236}">
              <a16:creationId xmlns:a16="http://schemas.microsoft.com/office/drawing/2014/main" id="{9A8BA6CA-0CFB-4FFB-ABD3-627AF6A1FE9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1163300" y="704850"/>
          <a:ext cx="342900" cy="342900"/>
        </a:xfrm>
        <a:prstGeom prst="rect">
          <a:avLst/>
        </a:prstGeom>
      </xdr:spPr>
    </xdr:pic>
    <xdr:clientData/>
  </xdr:twoCellAnchor>
  <xdr:twoCellAnchor editAs="oneCell">
    <xdr:from>
      <xdr:col>8</xdr:col>
      <xdr:colOff>323850</xdr:colOff>
      <xdr:row>9</xdr:row>
      <xdr:rowOff>19050</xdr:rowOff>
    </xdr:from>
    <xdr:to>
      <xdr:col>9</xdr:col>
      <xdr:colOff>57150</xdr:colOff>
      <xdr:row>10</xdr:row>
      <xdr:rowOff>171450</xdr:rowOff>
    </xdr:to>
    <xdr:pic>
      <xdr:nvPicPr>
        <xdr:cNvPr id="51" name="Graphic 50" descr="Upward trend with solid fill">
          <a:extLst>
            <a:ext uri="{FF2B5EF4-FFF2-40B4-BE49-F238E27FC236}">
              <a16:creationId xmlns:a16="http://schemas.microsoft.com/office/drawing/2014/main" id="{F62E3A39-5566-4C8D-A2A5-993A09ABE58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200650" y="1733550"/>
          <a:ext cx="342900"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295275</xdr:colOff>
      <xdr:row>0</xdr:row>
      <xdr:rowOff>0</xdr:rowOff>
    </xdr:from>
    <xdr:to>
      <xdr:col>21</xdr:col>
      <xdr:colOff>77258</xdr:colOff>
      <xdr:row>40</xdr:row>
      <xdr:rowOff>114299</xdr:rowOff>
    </xdr:to>
    <xdr:sp macro="" textlink="">
      <xdr:nvSpPr>
        <xdr:cNvPr id="2" name="Rectangle 1">
          <a:extLst>
            <a:ext uri="{FF2B5EF4-FFF2-40B4-BE49-F238E27FC236}">
              <a16:creationId xmlns:a16="http://schemas.microsoft.com/office/drawing/2014/main" id="{D52D33DB-81BB-4A8F-9656-CEE504CA505C}"/>
            </a:ext>
          </a:extLst>
        </xdr:cNvPr>
        <xdr:cNvSpPr/>
      </xdr:nvSpPr>
      <xdr:spPr>
        <a:xfrm>
          <a:off x="904875" y="0"/>
          <a:ext cx="11973983" cy="7863839"/>
        </a:xfrm>
        <a:prstGeom prst="rect">
          <a:avLst/>
        </a:prstGeom>
        <a:gradFill flip="none" rotWithShape="1">
          <a:gsLst>
            <a:gs pos="17500">
              <a:srgbClr val="BFE3F5"/>
            </a:gs>
            <a:gs pos="0">
              <a:srgbClr val="BFE3F5"/>
            </a:gs>
            <a:gs pos="35000">
              <a:srgbClr val="BFE3F5"/>
            </a:gs>
            <a:gs pos="67500">
              <a:srgbClr val="BFE3F5"/>
            </a:gs>
            <a:gs pos="100000">
              <a:schemeClr val="accent5"/>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77259</xdr:colOff>
      <xdr:row>18</xdr:row>
      <xdr:rowOff>184150</xdr:rowOff>
    </xdr:from>
    <xdr:to>
      <xdr:col>21</xdr:col>
      <xdr:colOff>57150</xdr:colOff>
      <xdr:row>25</xdr:row>
      <xdr:rowOff>124673</xdr:rowOff>
    </xdr:to>
    <mc:AlternateContent xmlns:mc="http://schemas.openxmlformats.org/markup-compatibility/2006" xmlns:tsle="http://schemas.microsoft.com/office/drawing/2012/timeslicer">
      <mc:Choice Requires="tsle">
        <xdr:graphicFrame macro="">
          <xdr:nvGraphicFramePr>
            <xdr:cNvPr id="3" name="Order Date 4">
              <a:extLst>
                <a:ext uri="{FF2B5EF4-FFF2-40B4-BE49-F238E27FC236}">
                  <a16:creationId xmlns:a16="http://schemas.microsoft.com/office/drawing/2014/main" id="{74539D19-1531-4676-813C-E8B71227382C}"/>
                </a:ext>
              </a:extLst>
            </xdr:cNvPr>
            <xdr:cNvGraphicFramePr/>
          </xdr:nvGraphicFramePr>
          <xdr:xfrm>
            <a:off x="0" y="0"/>
            <a:ext cx="0" cy="0"/>
          </xdr:xfrm>
          <a:graphic>
            <a:graphicData uri="http://schemas.microsoft.com/office/drawing/2012/timeslicer">
              <tsle:timeslicer name="Order Date 4"/>
            </a:graphicData>
          </a:graphic>
        </xdr:graphicFrame>
      </mc:Choice>
      <mc:Fallback xmlns="">
        <xdr:sp macro="" textlink="">
          <xdr:nvSpPr>
            <xdr:cNvPr id="0" name=""/>
            <xdr:cNvSpPr>
              <a:spLocks noTextEdit="1"/>
            </xdr:cNvSpPr>
          </xdr:nvSpPr>
          <xdr:spPr>
            <a:xfrm>
              <a:off x="2515659" y="4032250"/>
              <a:ext cx="10343091" cy="12740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95250</xdr:colOff>
      <xdr:row>13</xdr:row>
      <xdr:rowOff>0</xdr:rowOff>
    </xdr:from>
    <xdr:to>
      <xdr:col>16</xdr:col>
      <xdr:colOff>406800</xdr:colOff>
      <xdr:row>16</xdr:row>
      <xdr:rowOff>177300</xdr:rowOff>
    </xdr:to>
    <mc:AlternateContent xmlns:mc="http://schemas.openxmlformats.org/markup-compatibility/2006" xmlns:a14="http://schemas.microsoft.com/office/drawing/2010/main">
      <mc:Choice Requires="a14">
        <xdr:graphicFrame macro="">
          <xdr:nvGraphicFramePr>
            <xdr:cNvPr id="4" name="Region 4">
              <a:extLst>
                <a:ext uri="{FF2B5EF4-FFF2-40B4-BE49-F238E27FC236}">
                  <a16:creationId xmlns:a16="http://schemas.microsoft.com/office/drawing/2014/main" id="{3879A23C-C3C3-4A05-B422-F745509D7561}"/>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2533650" y="2476500"/>
              <a:ext cx="7626750"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438151</xdr:colOff>
      <xdr:row>13</xdr:row>
      <xdr:rowOff>12698</xdr:rowOff>
    </xdr:from>
    <xdr:to>
      <xdr:col>21</xdr:col>
      <xdr:colOff>57151</xdr:colOff>
      <xdr:row>16</xdr:row>
      <xdr:rowOff>189998</xdr:rowOff>
    </xdr:to>
    <mc:AlternateContent xmlns:mc="http://schemas.openxmlformats.org/markup-compatibility/2006" xmlns:a14="http://schemas.microsoft.com/office/drawing/2010/main">
      <mc:Choice Requires="a14">
        <xdr:graphicFrame macro="">
          <xdr:nvGraphicFramePr>
            <xdr:cNvPr id="5" name="Category 4">
              <a:extLst>
                <a:ext uri="{FF2B5EF4-FFF2-40B4-BE49-F238E27FC236}">
                  <a16:creationId xmlns:a16="http://schemas.microsoft.com/office/drawing/2014/main" id="{0CC65AB7-B0D6-4AF4-9531-B06DB375857E}"/>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0191750" y="2489198"/>
              <a:ext cx="2705099"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59267</xdr:colOff>
      <xdr:row>16</xdr:row>
      <xdr:rowOff>238125</xdr:rowOff>
    </xdr:from>
    <xdr:to>
      <xdr:col>14</xdr:col>
      <xdr:colOff>413807</xdr:colOff>
      <xdr:row>18</xdr:row>
      <xdr:rowOff>150283</xdr:rowOff>
    </xdr:to>
    <mc:AlternateContent xmlns:mc="http://schemas.openxmlformats.org/markup-compatibility/2006" xmlns:a14="http://schemas.microsoft.com/office/drawing/2010/main">
      <mc:Choice Requires="a14">
        <xdr:graphicFrame macro="">
          <xdr:nvGraphicFramePr>
            <xdr:cNvPr id="6" name="Payment Method 4">
              <a:extLst>
                <a:ext uri="{FF2B5EF4-FFF2-40B4-BE49-F238E27FC236}">
                  <a16:creationId xmlns:a16="http://schemas.microsoft.com/office/drawing/2014/main" id="{09F623D0-5C4B-436D-A343-A2BD75F90602}"/>
                </a:ext>
              </a:extLst>
            </xdr:cNvPr>
            <xdr:cNvGraphicFramePr/>
          </xdr:nvGraphicFramePr>
          <xdr:xfrm>
            <a:off x="0" y="0"/>
            <a:ext cx="0" cy="0"/>
          </xdr:xfrm>
          <a:graphic>
            <a:graphicData uri="http://schemas.microsoft.com/office/drawing/2010/slicer">
              <sle:slicer xmlns:sle="http://schemas.microsoft.com/office/drawing/2010/slicer" name="Payment Method 4"/>
            </a:graphicData>
          </a:graphic>
        </xdr:graphicFrame>
      </mc:Choice>
      <mc:Fallback xmlns="">
        <xdr:sp macro="" textlink="">
          <xdr:nvSpPr>
            <xdr:cNvPr id="0" name=""/>
            <xdr:cNvSpPr>
              <a:spLocks noTextEdit="1"/>
            </xdr:cNvSpPr>
          </xdr:nvSpPr>
          <xdr:spPr>
            <a:xfrm>
              <a:off x="2497667" y="3286125"/>
              <a:ext cx="6450540" cy="712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454026</xdr:colOff>
      <xdr:row>16</xdr:row>
      <xdr:rowOff>247649</xdr:rowOff>
    </xdr:from>
    <xdr:to>
      <xdr:col>21</xdr:col>
      <xdr:colOff>66676</xdr:colOff>
      <xdr:row>18</xdr:row>
      <xdr:rowOff>159808</xdr:rowOff>
    </xdr:to>
    <mc:AlternateContent xmlns:mc="http://schemas.openxmlformats.org/markup-compatibility/2006" xmlns:a14="http://schemas.microsoft.com/office/drawing/2010/main">
      <mc:Choice Requires="a14">
        <xdr:graphicFrame macro="">
          <xdr:nvGraphicFramePr>
            <xdr:cNvPr id="7" name="Order Status 4">
              <a:extLst>
                <a:ext uri="{FF2B5EF4-FFF2-40B4-BE49-F238E27FC236}">
                  <a16:creationId xmlns:a16="http://schemas.microsoft.com/office/drawing/2014/main" id="{4EEDAE79-387C-4433-BD77-B25CF99A864F}"/>
                </a:ext>
              </a:extLst>
            </xdr:cNvPr>
            <xdr:cNvGraphicFramePr/>
          </xdr:nvGraphicFramePr>
          <xdr:xfrm>
            <a:off x="0" y="0"/>
            <a:ext cx="0" cy="0"/>
          </xdr:xfrm>
          <a:graphic>
            <a:graphicData uri="http://schemas.microsoft.com/office/drawing/2010/slicer">
              <sle:slicer xmlns:sle="http://schemas.microsoft.com/office/drawing/2010/slicer" name="Order Status 4"/>
            </a:graphicData>
          </a:graphic>
        </xdr:graphicFrame>
      </mc:Choice>
      <mc:Fallback xmlns="">
        <xdr:sp macro="" textlink="">
          <xdr:nvSpPr>
            <xdr:cNvPr id="0" name=""/>
            <xdr:cNvSpPr>
              <a:spLocks noTextEdit="1"/>
            </xdr:cNvSpPr>
          </xdr:nvSpPr>
          <xdr:spPr>
            <a:xfrm>
              <a:off x="8988426" y="3295649"/>
              <a:ext cx="3879850" cy="712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542925</xdr:colOff>
      <xdr:row>0</xdr:row>
      <xdr:rowOff>9525</xdr:rowOff>
    </xdr:from>
    <xdr:to>
      <xdr:col>21</xdr:col>
      <xdr:colOff>76201</xdr:colOff>
      <xdr:row>2</xdr:row>
      <xdr:rowOff>0</xdr:rowOff>
    </xdr:to>
    <xdr:sp macro="" textlink="">
      <xdr:nvSpPr>
        <xdr:cNvPr id="8" name="Rectangle 7">
          <a:extLst>
            <a:ext uri="{FF2B5EF4-FFF2-40B4-BE49-F238E27FC236}">
              <a16:creationId xmlns:a16="http://schemas.microsoft.com/office/drawing/2014/main" id="{BCED650B-EE6D-4FB2-8B67-2652D3E92855}"/>
            </a:ext>
          </a:extLst>
        </xdr:cNvPr>
        <xdr:cNvSpPr/>
      </xdr:nvSpPr>
      <xdr:spPr>
        <a:xfrm>
          <a:off x="2371725" y="9525"/>
          <a:ext cx="10506076" cy="352425"/>
        </a:xfrm>
        <a:prstGeom prst="rect">
          <a:avLst/>
        </a:prstGeom>
        <a:gradFill flip="none" rotWithShape="1">
          <a:gsLst>
            <a:gs pos="0">
              <a:schemeClr val="accent5">
                <a:lumMod val="100000"/>
                <a:alpha val="95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Aptos Narrow" panose="020B0004020202020204" pitchFamily="34" charset="0"/>
            </a:rPr>
            <a:t>                            E-COMMERCE SALES ANALYSIS </a:t>
          </a:r>
        </a:p>
      </xdr:txBody>
    </xdr:sp>
    <xdr:clientData/>
  </xdr:twoCellAnchor>
  <xdr:twoCellAnchor editAs="oneCell">
    <xdr:from>
      <xdr:col>23</xdr:col>
      <xdr:colOff>371475</xdr:colOff>
      <xdr:row>13</xdr:row>
      <xdr:rowOff>9525</xdr:rowOff>
    </xdr:from>
    <xdr:to>
      <xdr:col>26</xdr:col>
      <xdr:colOff>390525</xdr:colOff>
      <xdr:row>17</xdr:row>
      <xdr:rowOff>9525</xdr:rowOff>
    </xdr:to>
    <xdr:sp macro="" textlink="">
      <xdr:nvSpPr>
        <xdr:cNvPr id="9" name="AutoShape 1">
          <a:extLst>
            <a:ext uri="{FF2B5EF4-FFF2-40B4-BE49-F238E27FC236}">
              <a16:creationId xmlns:a16="http://schemas.microsoft.com/office/drawing/2014/main" id="{F6241FBB-EE49-4F3E-8378-D7231B4DA385}"/>
            </a:ext>
          </a:extLst>
        </xdr:cNvPr>
        <xdr:cNvSpPr>
          <a:spLocks noChangeAspect="1" noChangeArrowheads="1"/>
        </xdr:cNvSpPr>
      </xdr:nvSpPr>
      <xdr:spPr bwMode="auto">
        <a:xfrm>
          <a:off x="14392275" y="2486025"/>
          <a:ext cx="1847850" cy="971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271992</xdr:colOff>
      <xdr:row>2</xdr:row>
      <xdr:rowOff>68791</xdr:rowOff>
    </xdr:from>
    <xdr:to>
      <xdr:col>7</xdr:col>
      <xdr:colOff>407458</xdr:colOff>
      <xdr:row>7</xdr:row>
      <xdr:rowOff>51858</xdr:rowOff>
    </xdr:to>
    <xdr:sp macro="" textlink="">
      <xdr:nvSpPr>
        <xdr:cNvPr id="10" name="Rectangle: Rounded Corners 9">
          <a:extLst>
            <a:ext uri="{FF2B5EF4-FFF2-40B4-BE49-F238E27FC236}">
              <a16:creationId xmlns:a16="http://schemas.microsoft.com/office/drawing/2014/main" id="{42790A82-6E2C-4811-A811-3D69F68D23A2}"/>
            </a:ext>
          </a:extLst>
        </xdr:cNvPr>
        <xdr:cNvSpPr/>
      </xdr:nvSpPr>
      <xdr:spPr>
        <a:xfrm>
          <a:off x="2710392" y="449791"/>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xdr:colOff>
      <xdr:row>2</xdr:row>
      <xdr:rowOff>28575</xdr:rowOff>
    </xdr:from>
    <xdr:to>
      <xdr:col>7</xdr:col>
      <xdr:colOff>266700</xdr:colOff>
      <xdr:row>3</xdr:row>
      <xdr:rowOff>180975</xdr:rowOff>
    </xdr:to>
    <xdr:sp macro="" textlink="">
      <xdr:nvSpPr>
        <xdr:cNvPr id="11" name="TextBox 10">
          <a:extLst>
            <a:ext uri="{FF2B5EF4-FFF2-40B4-BE49-F238E27FC236}">
              <a16:creationId xmlns:a16="http://schemas.microsoft.com/office/drawing/2014/main" id="{8AE5B903-90F0-404E-8D93-8D2D2D37EC76}"/>
            </a:ext>
          </a:extLst>
        </xdr:cNvPr>
        <xdr:cNvSpPr txBox="1"/>
      </xdr:nvSpPr>
      <xdr:spPr>
        <a:xfrm>
          <a:off x="3076575" y="409575"/>
          <a:ext cx="14573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SALES</a:t>
          </a:r>
          <a:endParaRPr lang="en-US" sz="1400" b="1">
            <a:solidFill>
              <a:schemeClr val="bg1"/>
            </a:solidFill>
            <a:latin typeface="Aptos Narrow" panose="020B0004020202020204" pitchFamily="34" charset="0"/>
          </a:endParaRPr>
        </a:p>
      </xdr:txBody>
    </xdr:sp>
    <xdr:clientData/>
  </xdr:twoCellAnchor>
  <xdr:twoCellAnchor>
    <xdr:from>
      <xdr:col>5</xdr:col>
      <xdr:colOff>276225</xdr:colOff>
      <xdr:row>3</xdr:row>
      <xdr:rowOff>152400</xdr:rowOff>
    </xdr:from>
    <xdr:to>
      <xdr:col>7</xdr:col>
      <xdr:colOff>476250</xdr:colOff>
      <xdr:row>6</xdr:row>
      <xdr:rowOff>47625</xdr:rowOff>
    </xdr:to>
    <xdr:sp macro="" textlink="PivotData!H1">
      <xdr:nvSpPr>
        <xdr:cNvPr id="12" name="TextBox 11">
          <a:extLst>
            <a:ext uri="{FF2B5EF4-FFF2-40B4-BE49-F238E27FC236}">
              <a16:creationId xmlns:a16="http://schemas.microsoft.com/office/drawing/2014/main" id="{1610AECD-5F0C-4CA5-93DF-67D6BC8C6A3B}"/>
            </a:ext>
          </a:extLst>
        </xdr:cNvPr>
        <xdr:cNvSpPr txBox="1"/>
      </xdr:nvSpPr>
      <xdr:spPr>
        <a:xfrm>
          <a:off x="3324225" y="723900"/>
          <a:ext cx="14192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8F2000-BF02-4AC0-A85F-895AC6D944D0}" type="TxLink">
            <a:rPr lang="en-US" sz="2000" b="1" i="0" u="none" strike="noStrike">
              <a:solidFill>
                <a:srgbClr val="000000"/>
              </a:solidFill>
              <a:latin typeface="Calibri"/>
              <a:ea typeface="Calibri"/>
              <a:cs typeface="Calibri"/>
            </a:rPr>
            <a:pPr/>
            <a:t>₹27,28,061</a:t>
          </a:fld>
          <a:endParaRPr lang="en-US" sz="1400" b="1"/>
        </a:p>
      </xdr:txBody>
    </xdr:sp>
    <xdr:clientData/>
  </xdr:twoCellAnchor>
  <xdr:twoCellAnchor>
    <xdr:from>
      <xdr:col>7</xdr:col>
      <xdr:colOff>476250</xdr:colOff>
      <xdr:row>2</xdr:row>
      <xdr:rowOff>66675</xdr:rowOff>
    </xdr:from>
    <xdr:to>
      <xdr:col>11</xdr:col>
      <xdr:colOff>2116</xdr:colOff>
      <xdr:row>7</xdr:row>
      <xdr:rowOff>49742</xdr:rowOff>
    </xdr:to>
    <xdr:sp macro="" textlink="">
      <xdr:nvSpPr>
        <xdr:cNvPr id="13" name="Rectangle: Rounded Corners 12">
          <a:extLst>
            <a:ext uri="{FF2B5EF4-FFF2-40B4-BE49-F238E27FC236}">
              <a16:creationId xmlns:a16="http://schemas.microsoft.com/office/drawing/2014/main" id="{114EC059-A531-40B3-9C54-1E41338C3269}"/>
            </a:ext>
          </a:extLst>
        </xdr:cNvPr>
        <xdr:cNvSpPr/>
      </xdr:nvSpPr>
      <xdr:spPr>
        <a:xfrm>
          <a:off x="4743450" y="447675"/>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95250</xdr:colOff>
      <xdr:row>2</xdr:row>
      <xdr:rowOff>66675</xdr:rowOff>
    </xdr:from>
    <xdr:to>
      <xdr:col>14</xdr:col>
      <xdr:colOff>230716</xdr:colOff>
      <xdr:row>7</xdr:row>
      <xdr:rowOff>49742</xdr:rowOff>
    </xdr:to>
    <xdr:sp macro="" textlink="">
      <xdr:nvSpPr>
        <xdr:cNvPr id="16" name="Rectangle: Rounded Corners 15">
          <a:extLst>
            <a:ext uri="{FF2B5EF4-FFF2-40B4-BE49-F238E27FC236}">
              <a16:creationId xmlns:a16="http://schemas.microsoft.com/office/drawing/2014/main" id="{2A9FEBB3-F33A-4671-A537-3CF86D4CB30B}"/>
            </a:ext>
          </a:extLst>
        </xdr:cNvPr>
        <xdr:cNvSpPr/>
      </xdr:nvSpPr>
      <xdr:spPr>
        <a:xfrm>
          <a:off x="6800850" y="447675"/>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180975</xdr:colOff>
      <xdr:row>2</xdr:row>
      <xdr:rowOff>66675</xdr:rowOff>
    </xdr:from>
    <xdr:to>
      <xdr:col>10</xdr:col>
      <xdr:colOff>266700</xdr:colOff>
      <xdr:row>4</xdr:row>
      <xdr:rowOff>19050</xdr:rowOff>
    </xdr:to>
    <xdr:sp macro="" textlink="">
      <xdr:nvSpPr>
        <xdr:cNvPr id="17" name="TextBox 16">
          <a:extLst>
            <a:ext uri="{FF2B5EF4-FFF2-40B4-BE49-F238E27FC236}">
              <a16:creationId xmlns:a16="http://schemas.microsoft.com/office/drawing/2014/main" id="{5F95E6C4-2999-4162-A18A-AFBDED5A2CB7}"/>
            </a:ext>
          </a:extLst>
        </xdr:cNvPr>
        <xdr:cNvSpPr txBox="1"/>
      </xdr:nvSpPr>
      <xdr:spPr>
        <a:xfrm>
          <a:off x="5057775" y="428625"/>
          <a:ext cx="13049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 ORDERS</a:t>
          </a:r>
        </a:p>
      </xdr:txBody>
    </xdr:sp>
    <xdr:clientData/>
  </xdr:twoCellAnchor>
  <xdr:twoCellAnchor>
    <xdr:from>
      <xdr:col>9</xdr:col>
      <xdr:colOff>114300</xdr:colOff>
      <xdr:row>3</xdr:row>
      <xdr:rowOff>152401</xdr:rowOff>
    </xdr:from>
    <xdr:to>
      <xdr:col>10</xdr:col>
      <xdr:colOff>409575</xdr:colOff>
      <xdr:row>6</xdr:row>
      <xdr:rowOff>57151</xdr:rowOff>
    </xdr:to>
    <xdr:sp macro="" textlink="PivotData!H5">
      <xdr:nvSpPr>
        <xdr:cNvPr id="18" name="TextBox 17">
          <a:extLst>
            <a:ext uri="{FF2B5EF4-FFF2-40B4-BE49-F238E27FC236}">
              <a16:creationId xmlns:a16="http://schemas.microsoft.com/office/drawing/2014/main" id="{D23E9E6F-3606-46DB-88C3-A4DCA3E747B0}"/>
            </a:ext>
          </a:extLst>
        </xdr:cNvPr>
        <xdr:cNvSpPr txBox="1"/>
      </xdr:nvSpPr>
      <xdr:spPr>
        <a:xfrm>
          <a:off x="5600700" y="695326"/>
          <a:ext cx="9048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B47E5C-7AD2-4B23-8E71-428F3586BC73}" type="TxLink">
            <a:rPr lang="en-US" sz="2000" b="1" i="0" u="none" strike="noStrike">
              <a:solidFill>
                <a:srgbClr val="000000"/>
              </a:solidFill>
              <a:latin typeface="Calibri"/>
              <a:ea typeface="Calibri"/>
              <a:cs typeface="Calibri"/>
            </a:rPr>
            <a:pPr/>
            <a:t>7000</a:t>
          </a:fld>
          <a:endParaRPr lang="en-US" sz="1100"/>
        </a:p>
      </xdr:txBody>
    </xdr:sp>
    <xdr:clientData/>
  </xdr:twoCellAnchor>
  <xdr:twoCellAnchor>
    <xdr:from>
      <xdr:col>14</xdr:col>
      <xdr:colOff>276225</xdr:colOff>
      <xdr:row>2</xdr:row>
      <xdr:rowOff>76200</xdr:rowOff>
    </xdr:from>
    <xdr:to>
      <xdr:col>17</xdr:col>
      <xdr:colOff>411691</xdr:colOff>
      <xdr:row>7</xdr:row>
      <xdr:rowOff>59267</xdr:rowOff>
    </xdr:to>
    <xdr:sp macro="" textlink="">
      <xdr:nvSpPr>
        <xdr:cNvPr id="19" name="Rectangle: Rounded Corners 18">
          <a:extLst>
            <a:ext uri="{FF2B5EF4-FFF2-40B4-BE49-F238E27FC236}">
              <a16:creationId xmlns:a16="http://schemas.microsoft.com/office/drawing/2014/main" id="{7334A38C-EB52-4573-8602-BB49CB1DDF2C}"/>
            </a:ext>
          </a:extLst>
        </xdr:cNvPr>
        <xdr:cNvSpPr/>
      </xdr:nvSpPr>
      <xdr:spPr>
        <a:xfrm>
          <a:off x="8810625" y="457200"/>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276225</xdr:colOff>
      <xdr:row>2</xdr:row>
      <xdr:rowOff>28575</xdr:rowOff>
    </xdr:from>
    <xdr:to>
      <xdr:col>14</xdr:col>
      <xdr:colOff>200025</xdr:colOff>
      <xdr:row>3</xdr:row>
      <xdr:rowOff>161925</xdr:rowOff>
    </xdr:to>
    <xdr:sp macro="" textlink="">
      <xdr:nvSpPr>
        <xdr:cNvPr id="20" name="TextBox 19">
          <a:extLst>
            <a:ext uri="{FF2B5EF4-FFF2-40B4-BE49-F238E27FC236}">
              <a16:creationId xmlns:a16="http://schemas.microsoft.com/office/drawing/2014/main" id="{68106718-4BA9-4690-966E-1B88190920C7}"/>
            </a:ext>
          </a:extLst>
        </xdr:cNvPr>
        <xdr:cNvSpPr txBox="1"/>
      </xdr:nvSpPr>
      <xdr:spPr>
        <a:xfrm>
          <a:off x="6981825" y="390525"/>
          <a:ext cx="17526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CUSTOMERS</a:t>
          </a:r>
          <a:endParaRPr lang="en-US" sz="1400" b="1">
            <a:solidFill>
              <a:schemeClr val="bg1"/>
            </a:solidFill>
            <a:latin typeface="Aptos Narrow" panose="020B0004020202020204" pitchFamily="34" charset="0"/>
          </a:endParaRPr>
        </a:p>
      </xdr:txBody>
    </xdr:sp>
    <xdr:clientData/>
  </xdr:twoCellAnchor>
  <xdr:twoCellAnchor>
    <xdr:from>
      <xdr:col>17</xdr:col>
      <xdr:colOff>504825</xdr:colOff>
      <xdr:row>2</xdr:row>
      <xdr:rowOff>66675</xdr:rowOff>
    </xdr:from>
    <xdr:to>
      <xdr:col>21</xdr:col>
      <xdr:colOff>30691</xdr:colOff>
      <xdr:row>7</xdr:row>
      <xdr:rowOff>49742</xdr:rowOff>
    </xdr:to>
    <xdr:sp macro="" textlink="">
      <xdr:nvSpPr>
        <xdr:cNvPr id="21" name="Rectangle: Rounded Corners 20">
          <a:extLst>
            <a:ext uri="{FF2B5EF4-FFF2-40B4-BE49-F238E27FC236}">
              <a16:creationId xmlns:a16="http://schemas.microsoft.com/office/drawing/2014/main" id="{830D0519-C0F3-4C8B-A2A0-A8BACDD383B9}"/>
            </a:ext>
          </a:extLst>
        </xdr:cNvPr>
        <xdr:cNvSpPr/>
      </xdr:nvSpPr>
      <xdr:spPr>
        <a:xfrm>
          <a:off x="10827544" y="447675"/>
          <a:ext cx="1954741"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561975</xdr:colOff>
      <xdr:row>4</xdr:row>
      <xdr:rowOff>28575</xdr:rowOff>
    </xdr:from>
    <xdr:to>
      <xdr:col>9</xdr:col>
      <xdr:colOff>238125</xdr:colOff>
      <xdr:row>5</xdr:row>
      <xdr:rowOff>133350</xdr:rowOff>
    </xdr:to>
    <xdr:pic>
      <xdr:nvPicPr>
        <xdr:cNvPr id="24" name="Graphic 23" descr="Shopping cart with solid fill">
          <a:extLst>
            <a:ext uri="{FF2B5EF4-FFF2-40B4-BE49-F238E27FC236}">
              <a16:creationId xmlns:a16="http://schemas.microsoft.com/office/drawing/2014/main" id="{50EC940D-10F0-4307-B181-D24F2BC10A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38775" y="752475"/>
          <a:ext cx="285750" cy="285750"/>
        </a:xfrm>
        <a:prstGeom prst="rect">
          <a:avLst/>
        </a:prstGeom>
      </xdr:spPr>
    </xdr:pic>
    <xdr:clientData/>
  </xdr:twoCellAnchor>
  <xdr:twoCellAnchor editAs="oneCell">
    <xdr:from>
      <xdr:col>12</xdr:col>
      <xdr:colOff>0</xdr:colOff>
      <xdr:row>3</xdr:row>
      <xdr:rowOff>133350</xdr:rowOff>
    </xdr:from>
    <xdr:to>
      <xdr:col>12</xdr:col>
      <xdr:colOff>419100</xdr:colOff>
      <xdr:row>6</xdr:row>
      <xdr:rowOff>0</xdr:rowOff>
    </xdr:to>
    <xdr:pic>
      <xdr:nvPicPr>
        <xdr:cNvPr id="25" name="Graphic 24" descr="Users with solid fill">
          <a:extLst>
            <a:ext uri="{FF2B5EF4-FFF2-40B4-BE49-F238E27FC236}">
              <a16:creationId xmlns:a16="http://schemas.microsoft.com/office/drawing/2014/main" id="{72E6C247-B7C2-4307-B898-A88094AE4FE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15200" y="676275"/>
          <a:ext cx="419100" cy="409575"/>
        </a:xfrm>
        <a:prstGeom prst="rect">
          <a:avLst/>
        </a:prstGeom>
      </xdr:spPr>
    </xdr:pic>
    <xdr:clientData/>
  </xdr:twoCellAnchor>
  <xdr:twoCellAnchor>
    <xdr:from>
      <xdr:col>7</xdr:col>
      <xdr:colOff>499110</xdr:colOff>
      <xdr:row>7</xdr:row>
      <xdr:rowOff>142875</xdr:rowOff>
    </xdr:from>
    <xdr:to>
      <xdr:col>11</xdr:col>
      <xdr:colOff>24976</xdr:colOff>
      <xdr:row>12</xdr:row>
      <xdr:rowOff>118322</xdr:rowOff>
    </xdr:to>
    <xdr:sp macro="" textlink="">
      <xdr:nvSpPr>
        <xdr:cNvPr id="27" name="Rectangle: Rounded Corners 26">
          <a:extLst>
            <a:ext uri="{FF2B5EF4-FFF2-40B4-BE49-F238E27FC236}">
              <a16:creationId xmlns:a16="http://schemas.microsoft.com/office/drawing/2014/main" id="{3358CE64-A002-4BB9-BA07-6513C0F5B600}"/>
            </a:ext>
          </a:extLst>
        </xdr:cNvPr>
        <xdr:cNvSpPr/>
      </xdr:nvSpPr>
      <xdr:spPr>
        <a:xfrm>
          <a:off x="4766310" y="1409700"/>
          <a:ext cx="1964266" cy="88032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110490</xdr:colOff>
      <xdr:row>7</xdr:row>
      <xdr:rowOff>148590</xdr:rowOff>
    </xdr:from>
    <xdr:to>
      <xdr:col>14</xdr:col>
      <xdr:colOff>245956</xdr:colOff>
      <xdr:row>12</xdr:row>
      <xdr:rowOff>131657</xdr:rowOff>
    </xdr:to>
    <xdr:sp macro="" textlink="">
      <xdr:nvSpPr>
        <xdr:cNvPr id="30" name="Rectangle: Rounded Corners 29">
          <a:extLst>
            <a:ext uri="{FF2B5EF4-FFF2-40B4-BE49-F238E27FC236}">
              <a16:creationId xmlns:a16="http://schemas.microsoft.com/office/drawing/2014/main" id="{B201CBF0-8D7C-488C-A0CC-95604CBDE6D1}"/>
            </a:ext>
          </a:extLst>
        </xdr:cNvPr>
        <xdr:cNvSpPr/>
      </xdr:nvSpPr>
      <xdr:spPr>
        <a:xfrm>
          <a:off x="6816090" y="1415415"/>
          <a:ext cx="1964266" cy="88794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304800</xdr:colOff>
      <xdr:row>0</xdr:row>
      <xdr:rowOff>0</xdr:rowOff>
    </xdr:from>
    <xdr:to>
      <xdr:col>4</xdr:col>
      <xdr:colOff>57150</xdr:colOff>
      <xdr:row>40</xdr:row>
      <xdr:rowOff>91440</xdr:rowOff>
    </xdr:to>
    <xdr:sp macro="" textlink="">
      <xdr:nvSpPr>
        <xdr:cNvPr id="32" name="Rectangle 31">
          <a:extLst>
            <a:ext uri="{FF2B5EF4-FFF2-40B4-BE49-F238E27FC236}">
              <a16:creationId xmlns:a16="http://schemas.microsoft.com/office/drawing/2014/main" id="{75124C6A-6C18-4A1C-BDB6-89A3E1F3E1D1}"/>
            </a:ext>
          </a:extLst>
        </xdr:cNvPr>
        <xdr:cNvSpPr/>
      </xdr:nvSpPr>
      <xdr:spPr>
        <a:xfrm>
          <a:off x="914400" y="0"/>
          <a:ext cx="1581150" cy="7840980"/>
        </a:xfrm>
        <a:prstGeom prst="rect">
          <a:avLst/>
        </a:prstGeom>
        <a:solidFill>
          <a:srgbClr val="1B4965"/>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498475</xdr:colOff>
      <xdr:row>4</xdr:row>
      <xdr:rowOff>170391</xdr:rowOff>
    </xdr:from>
    <xdr:to>
      <xdr:col>3</xdr:col>
      <xdr:colOff>578909</xdr:colOff>
      <xdr:row>7</xdr:row>
      <xdr:rowOff>159808</xdr:rowOff>
    </xdr:to>
    <xdr:sp macro="" textlink="">
      <xdr:nvSpPr>
        <xdr:cNvPr id="33" name="Rectangle: Rounded Corners 32">
          <a:hlinkClick xmlns:r="http://schemas.openxmlformats.org/officeDocument/2006/relationships" r:id="rId5"/>
          <a:extLst>
            <a:ext uri="{FF2B5EF4-FFF2-40B4-BE49-F238E27FC236}">
              <a16:creationId xmlns:a16="http://schemas.microsoft.com/office/drawing/2014/main" id="{B8984BD8-FDC7-4CF7-85F4-8E06B71CFB83}"/>
            </a:ext>
          </a:extLst>
        </xdr:cNvPr>
        <xdr:cNvSpPr/>
      </xdr:nvSpPr>
      <xdr:spPr>
        <a:xfrm>
          <a:off x="1108075" y="932391"/>
          <a:ext cx="1299634" cy="560917"/>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OVERVIEW</a:t>
          </a:r>
        </a:p>
      </xdr:txBody>
    </xdr:sp>
    <xdr:clientData/>
  </xdr:twoCellAnchor>
  <xdr:twoCellAnchor>
    <xdr:from>
      <xdr:col>1</xdr:col>
      <xdr:colOff>488949</xdr:colOff>
      <xdr:row>8</xdr:row>
      <xdr:rowOff>75140</xdr:rowOff>
    </xdr:from>
    <xdr:to>
      <xdr:col>3</xdr:col>
      <xdr:colOff>575282</xdr:colOff>
      <xdr:row>11</xdr:row>
      <xdr:rowOff>66673</xdr:rowOff>
    </xdr:to>
    <xdr:sp macro="" textlink="">
      <xdr:nvSpPr>
        <xdr:cNvPr id="34" name="Rectangle: Rounded Corners 33">
          <a:hlinkClick xmlns:r="http://schemas.openxmlformats.org/officeDocument/2006/relationships" r:id="rId6"/>
          <a:extLst>
            <a:ext uri="{FF2B5EF4-FFF2-40B4-BE49-F238E27FC236}">
              <a16:creationId xmlns:a16="http://schemas.microsoft.com/office/drawing/2014/main" id="{EF596534-276E-4591-87F8-3BB82BF29483}"/>
            </a:ext>
          </a:extLst>
        </xdr:cNvPr>
        <xdr:cNvSpPr>
          <a:spLocks noChangeAspect="1"/>
        </xdr:cNvSpPr>
      </xdr:nvSpPr>
      <xdr:spPr>
        <a:xfrm>
          <a:off x="1098549" y="1599140"/>
          <a:ext cx="1305533" cy="563033"/>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TREND&amp; CATEGORY</a:t>
          </a:r>
        </a:p>
      </xdr:txBody>
    </xdr:sp>
    <xdr:clientData/>
  </xdr:twoCellAnchor>
  <xdr:twoCellAnchor>
    <xdr:from>
      <xdr:col>1</xdr:col>
      <xdr:colOff>490006</xdr:colOff>
      <xdr:row>11</xdr:row>
      <xdr:rowOff>180974</xdr:rowOff>
    </xdr:from>
    <xdr:to>
      <xdr:col>3</xdr:col>
      <xdr:colOff>576339</xdr:colOff>
      <xdr:row>14</xdr:row>
      <xdr:rowOff>171074</xdr:rowOff>
    </xdr:to>
    <xdr:sp macro="" textlink="">
      <xdr:nvSpPr>
        <xdr:cNvPr id="35" name="Rectangle: Rounded Corners 34">
          <a:hlinkClick xmlns:r="http://schemas.openxmlformats.org/officeDocument/2006/relationships" r:id="rId7"/>
          <a:extLst>
            <a:ext uri="{FF2B5EF4-FFF2-40B4-BE49-F238E27FC236}">
              <a16:creationId xmlns:a16="http://schemas.microsoft.com/office/drawing/2014/main" id="{38BD8885-8F4C-4C4B-8793-9DFECAC7CB09}"/>
            </a:ext>
          </a:extLst>
        </xdr:cNvPr>
        <xdr:cNvSpPr>
          <a:spLocks noChangeAspect="1"/>
        </xdr:cNvSpPr>
      </xdr:nvSpPr>
      <xdr:spPr>
        <a:xfrm>
          <a:off x="1099606" y="2276474"/>
          <a:ext cx="1305533" cy="561600"/>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PRODUCTS</a:t>
          </a:r>
        </a:p>
      </xdr:txBody>
    </xdr:sp>
    <xdr:clientData/>
  </xdr:twoCellAnchor>
  <xdr:twoCellAnchor>
    <xdr:from>
      <xdr:col>1</xdr:col>
      <xdr:colOff>498476</xdr:colOff>
      <xdr:row>15</xdr:row>
      <xdr:rowOff>75142</xdr:rowOff>
    </xdr:from>
    <xdr:to>
      <xdr:col>3</xdr:col>
      <xdr:colOff>585577</xdr:colOff>
      <xdr:row>17</xdr:row>
      <xdr:rowOff>46192</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98498D03-9639-4457-A340-AA9BDD534DB6}"/>
            </a:ext>
          </a:extLst>
        </xdr:cNvPr>
        <xdr:cNvSpPr>
          <a:spLocks noChangeAspect="1"/>
        </xdr:cNvSpPr>
      </xdr:nvSpPr>
      <xdr:spPr>
        <a:xfrm>
          <a:off x="1108076" y="2932642"/>
          <a:ext cx="1306301" cy="5616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4BACC6"/>
              </a:solidFill>
            </a:rPr>
            <a:t>CUSTOMERS</a:t>
          </a:r>
        </a:p>
      </xdr:txBody>
    </xdr:sp>
    <xdr:clientData/>
  </xdr:twoCellAnchor>
  <xdr:twoCellAnchor>
    <xdr:from>
      <xdr:col>1</xdr:col>
      <xdr:colOff>485773</xdr:colOff>
      <xdr:row>17</xdr:row>
      <xdr:rowOff>133348</xdr:rowOff>
    </xdr:from>
    <xdr:to>
      <xdr:col>3</xdr:col>
      <xdr:colOff>572106</xdr:colOff>
      <xdr:row>19</xdr:row>
      <xdr:rowOff>105831</xdr:rowOff>
    </xdr:to>
    <xdr:sp macro="" textlink="">
      <xdr:nvSpPr>
        <xdr:cNvPr id="37" name="Rectangle: Rounded Corners 36">
          <a:hlinkClick xmlns:r="http://schemas.openxmlformats.org/officeDocument/2006/relationships" r:id="rId9"/>
          <a:extLst>
            <a:ext uri="{FF2B5EF4-FFF2-40B4-BE49-F238E27FC236}">
              <a16:creationId xmlns:a16="http://schemas.microsoft.com/office/drawing/2014/main" id="{5715F4DA-5269-4362-AAA1-1323B4C875A2}"/>
            </a:ext>
          </a:extLst>
        </xdr:cNvPr>
        <xdr:cNvSpPr>
          <a:spLocks noChangeAspect="1"/>
        </xdr:cNvSpPr>
      </xdr:nvSpPr>
      <xdr:spPr>
        <a:xfrm>
          <a:off x="1095373" y="3581398"/>
          <a:ext cx="1305533" cy="563033"/>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DISCOUNT&amp; CHANNELS</a:t>
          </a:r>
        </a:p>
      </xdr:txBody>
    </xdr:sp>
    <xdr:clientData/>
  </xdr:twoCellAnchor>
  <xdr:twoCellAnchor>
    <xdr:from>
      <xdr:col>2</xdr:col>
      <xdr:colOff>247650</xdr:colOff>
      <xdr:row>0</xdr:row>
      <xdr:rowOff>152400</xdr:rowOff>
    </xdr:from>
    <xdr:to>
      <xdr:col>3</xdr:col>
      <xdr:colOff>161925</xdr:colOff>
      <xdr:row>2</xdr:row>
      <xdr:rowOff>180975</xdr:rowOff>
    </xdr:to>
    <xdr:sp macro="" textlink="">
      <xdr:nvSpPr>
        <xdr:cNvPr id="38" name="Rectangle: Rounded Corners 37">
          <a:extLst>
            <a:ext uri="{FF2B5EF4-FFF2-40B4-BE49-F238E27FC236}">
              <a16:creationId xmlns:a16="http://schemas.microsoft.com/office/drawing/2014/main" id="{FFA7F22D-F4E2-4F79-824E-901F99317F2D}"/>
            </a:ext>
          </a:extLst>
        </xdr:cNvPr>
        <xdr:cNvSpPr/>
      </xdr:nvSpPr>
      <xdr:spPr>
        <a:xfrm>
          <a:off x="1466850" y="152400"/>
          <a:ext cx="523875" cy="409575"/>
        </a:xfrm>
        <a:prstGeom prst="roundRect">
          <a:avLst/>
        </a:prstGeom>
        <a:solidFill>
          <a:sysClr val="window" lastClr="FFFFFF"/>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304801</xdr:colOff>
      <xdr:row>0</xdr:row>
      <xdr:rowOff>114301</xdr:rowOff>
    </xdr:from>
    <xdr:to>
      <xdr:col>3</xdr:col>
      <xdr:colOff>142875</xdr:colOff>
      <xdr:row>2</xdr:row>
      <xdr:rowOff>180975</xdr:rowOff>
    </xdr:to>
    <xdr:pic>
      <xdr:nvPicPr>
        <xdr:cNvPr id="39" name="Graphic 38" descr="Shopping cart with solid fill">
          <a:extLst>
            <a:ext uri="{FF2B5EF4-FFF2-40B4-BE49-F238E27FC236}">
              <a16:creationId xmlns:a16="http://schemas.microsoft.com/office/drawing/2014/main" id="{514295A5-C0FB-4CCA-BBC7-FA3D285FB88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24001" y="114301"/>
          <a:ext cx="447674" cy="447674"/>
        </a:xfrm>
        <a:prstGeom prst="rect">
          <a:avLst/>
        </a:prstGeom>
      </xdr:spPr>
    </xdr:pic>
    <xdr:clientData/>
  </xdr:twoCellAnchor>
  <xdr:twoCellAnchor>
    <xdr:from>
      <xdr:col>12</xdr:col>
      <xdr:colOff>304800</xdr:colOff>
      <xdr:row>3</xdr:row>
      <xdr:rowOff>133350</xdr:rowOff>
    </xdr:from>
    <xdr:to>
      <xdr:col>14</xdr:col>
      <xdr:colOff>85725</xdr:colOff>
      <xdr:row>5</xdr:row>
      <xdr:rowOff>152400</xdr:rowOff>
    </xdr:to>
    <xdr:sp macro="" textlink="PivotData!H8">
      <xdr:nvSpPr>
        <xdr:cNvPr id="40" name="TextBox 39">
          <a:extLst>
            <a:ext uri="{FF2B5EF4-FFF2-40B4-BE49-F238E27FC236}">
              <a16:creationId xmlns:a16="http://schemas.microsoft.com/office/drawing/2014/main" id="{AE4151D4-2885-4601-B9B9-BBB4DBBB6392}"/>
            </a:ext>
          </a:extLst>
        </xdr:cNvPr>
        <xdr:cNvSpPr txBox="1"/>
      </xdr:nvSpPr>
      <xdr:spPr>
        <a:xfrm>
          <a:off x="7620000" y="676275"/>
          <a:ext cx="1000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49C4D-8EE4-40F1-9801-07859C36CB38}" type="TxLink">
            <a:rPr lang="en-US" sz="2000" b="1" i="0" u="none" strike="noStrike">
              <a:solidFill>
                <a:srgbClr val="000000"/>
              </a:solidFill>
              <a:latin typeface="Calibri"/>
              <a:cs typeface="Calibri"/>
            </a:rPr>
            <a:pPr/>
            <a:t>2359</a:t>
          </a:fld>
          <a:endParaRPr lang="en-IN" sz="1100"/>
        </a:p>
      </xdr:txBody>
    </xdr:sp>
    <xdr:clientData/>
  </xdr:twoCellAnchor>
  <xdr:twoCellAnchor>
    <xdr:from>
      <xdr:col>12</xdr:col>
      <xdr:colOff>309562</xdr:colOff>
      <xdr:row>25</xdr:row>
      <xdr:rowOff>107156</xdr:rowOff>
    </xdr:from>
    <xdr:to>
      <xdr:col>21</xdr:col>
      <xdr:colOff>53818</xdr:colOff>
      <xdr:row>40</xdr:row>
      <xdr:rowOff>106680</xdr:rowOff>
    </xdr:to>
    <xdr:graphicFrame macro="">
      <xdr:nvGraphicFramePr>
        <xdr:cNvPr id="46" name="Chart 45">
          <a:extLst>
            <a:ext uri="{FF2B5EF4-FFF2-40B4-BE49-F238E27FC236}">
              <a16:creationId xmlns:a16="http://schemas.microsoft.com/office/drawing/2014/main" id="{F530DDA1-29A8-462C-AEA0-2E2ED28FF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68579</xdr:colOff>
      <xdr:row>25</xdr:row>
      <xdr:rowOff>119062</xdr:rowOff>
    </xdr:from>
    <xdr:to>
      <xdr:col>12</xdr:col>
      <xdr:colOff>309562</xdr:colOff>
      <xdr:row>40</xdr:row>
      <xdr:rowOff>99060</xdr:rowOff>
    </xdr:to>
    <xdr:graphicFrame macro="">
      <xdr:nvGraphicFramePr>
        <xdr:cNvPr id="47" name="Chart 46">
          <a:extLst>
            <a:ext uri="{FF2B5EF4-FFF2-40B4-BE49-F238E27FC236}">
              <a16:creationId xmlns:a16="http://schemas.microsoft.com/office/drawing/2014/main" id="{0C2BC39F-AB62-4AD1-8926-535A21B59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123825</xdr:colOff>
      <xdr:row>7</xdr:row>
      <xdr:rowOff>154305</xdr:rowOff>
    </xdr:from>
    <xdr:to>
      <xdr:col>14</xdr:col>
      <xdr:colOff>276225</xdr:colOff>
      <xdr:row>9</xdr:row>
      <xdr:rowOff>154305</xdr:rowOff>
    </xdr:to>
    <xdr:sp macro="" textlink="">
      <xdr:nvSpPr>
        <xdr:cNvPr id="28" name="TextBox 27">
          <a:extLst>
            <a:ext uri="{FF2B5EF4-FFF2-40B4-BE49-F238E27FC236}">
              <a16:creationId xmlns:a16="http://schemas.microsoft.com/office/drawing/2014/main" id="{A4CE660D-3EE2-46D7-A522-F9401A1FAE33}"/>
            </a:ext>
          </a:extLst>
        </xdr:cNvPr>
        <xdr:cNvSpPr txBox="1"/>
      </xdr:nvSpPr>
      <xdr:spPr>
        <a:xfrm>
          <a:off x="6829425" y="1421130"/>
          <a:ext cx="19812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AVERAGE</a:t>
          </a:r>
          <a:r>
            <a:rPr lang="en-US" sz="1400" b="1" baseline="0">
              <a:solidFill>
                <a:schemeClr val="bg1"/>
              </a:solidFill>
              <a:latin typeface="Aptos Narrow" panose="020B0004020202020204" pitchFamily="34" charset="0"/>
            </a:rPr>
            <a:t> ORDER VALUE</a:t>
          </a:r>
          <a:endParaRPr lang="en-US" sz="1400" b="1">
            <a:solidFill>
              <a:schemeClr val="bg1"/>
            </a:solidFill>
            <a:latin typeface="Aptos Narrow" panose="020B0004020202020204" pitchFamily="34" charset="0"/>
          </a:endParaRPr>
        </a:p>
      </xdr:txBody>
    </xdr:sp>
    <xdr:clientData/>
  </xdr:twoCellAnchor>
  <xdr:twoCellAnchor>
    <xdr:from>
      <xdr:col>14</xdr:col>
      <xdr:colOff>323850</xdr:colOff>
      <xdr:row>7</xdr:row>
      <xdr:rowOff>142875</xdr:rowOff>
    </xdr:from>
    <xdr:to>
      <xdr:col>17</xdr:col>
      <xdr:colOff>459316</xdr:colOff>
      <xdr:row>12</xdr:row>
      <xdr:rowOff>125942</xdr:rowOff>
    </xdr:to>
    <xdr:sp macro="" textlink="">
      <xdr:nvSpPr>
        <xdr:cNvPr id="48" name="Rectangle: Rounded Corners 47">
          <a:extLst>
            <a:ext uri="{FF2B5EF4-FFF2-40B4-BE49-F238E27FC236}">
              <a16:creationId xmlns:a16="http://schemas.microsoft.com/office/drawing/2014/main" id="{76456B05-6576-48EB-815E-22A9FC034431}"/>
            </a:ext>
          </a:extLst>
        </xdr:cNvPr>
        <xdr:cNvSpPr/>
      </xdr:nvSpPr>
      <xdr:spPr>
        <a:xfrm>
          <a:off x="8858250" y="1409700"/>
          <a:ext cx="1964266" cy="887942"/>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95250</xdr:colOff>
      <xdr:row>7</xdr:row>
      <xdr:rowOff>150495</xdr:rowOff>
    </xdr:from>
    <xdr:to>
      <xdr:col>17</xdr:col>
      <xdr:colOff>118110</xdr:colOff>
      <xdr:row>9</xdr:row>
      <xdr:rowOff>112395</xdr:rowOff>
    </xdr:to>
    <xdr:sp macro="" textlink="">
      <xdr:nvSpPr>
        <xdr:cNvPr id="31" name="TextBox 30">
          <a:extLst>
            <a:ext uri="{FF2B5EF4-FFF2-40B4-BE49-F238E27FC236}">
              <a16:creationId xmlns:a16="http://schemas.microsoft.com/office/drawing/2014/main" id="{04F0D575-6557-4DB9-A142-A94A3E6F4C29}"/>
            </a:ext>
          </a:extLst>
        </xdr:cNvPr>
        <xdr:cNvSpPr txBox="1"/>
      </xdr:nvSpPr>
      <xdr:spPr>
        <a:xfrm>
          <a:off x="9239250" y="1417320"/>
          <a:ext cx="124206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RETURN</a:t>
          </a:r>
          <a:r>
            <a:rPr lang="en-US" sz="1400" b="1" baseline="0">
              <a:solidFill>
                <a:schemeClr val="bg1"/>
              </a:solidFill>
              <a:latin typeface="Aptos Narrow" panose="020B0004020202020204" pitchFamily="34" charset="0"/>
            </a:rPr>
            <a:t> RATE</a:t>
          </a:r>
          <a:endParaRPr lang="en-US" sz="1400" b="1">
            <a:solidFill>
              <a:schemeClr val="bg1"/>
            </a:solidFill>
            <a:latin typeface="Aptos Narrow" panose="020B0004020202020204" pitchFamily="34" charset="0"/>
          </a:endParaRPr>
        </a:p>
      </xdr:txBody>
    </xdr:sp>
    <xdr:clientData/>
  </xdr:twoCellAnchor>
  <xdr:twoCellAnchor>
    <xdr:from>
      <xdr:col>15</xdr:col>
      <xdr:colOff>314325</xdr:colOff>
      <xdr:row>9</xdr:row>
      <xdr:rowOff>9525</xdr:rowOff>
    </xdr:from>
    <xdr:to>
      <xdr:col>17</xdr:col>
      <xdr:colOff>57150</xdr:colOff>
      <xdr:row>10</xdr:row>
      <xdr:rowOff>171450</xdr:rowOff>
    </xdr:to>
    <xdr:sp macro="" textlink="PivotData!H17">
      <xdr:nvSpPr>
        <xdr:cNvPr id="41" name="TextBox 40">
          <a:extLst>
            <a:ext uri="{FF2B5EF4-FFF2-40B4-BE49-F238E27FC236}">
              <a16:creationId xmlns:a16="http://schemas.microsoft.com/office/drawing/2014/main" id="{664DF605-012E-48AC-94DA-DE35CFFC0FD1}"/>
            </a:ext>
          </a:extLst>
        </xdr:cNvPr>
        <xdr:cNvSpPr txBox="1"/>
      </xdr:nvSpPr>
      <xdr:spPr>
        <a:xfrm>
          <a:off x="9458325" y="1638300"/>
          <a:ext cx="9620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834AA6-A7DC-425F-8BFF-E2920F43075F}" type="TxLink">
            <a:rPr lang="en-US" sz="2000" b="1" i="0" u="none" strike="noStrike">
              <a:solidFill>
                <a:srgbClr val="000000"/>
              </a:solidFill>
              <a:latin typeface="Calibri"/>
              <a:cs typeface="Calibri"/>
            </a:rPr>
            <a:pPr/>
            <a:t>5.69%</a:t>
          </a:fld>
          <a:endParaRPr lang="en-IN" sz="1100"/>
        </a:p>
      </xdr:txBody>
    </xdr:sp>
    <xdr:clientData/>
  </xdr:twoCellAnchor>
  <xdr:twoCellAnchor>
    <xdr:from>
      <xdr:col>12</xdr:col>
      <xdr:colOff>112395</xdr:colOff>
      <xdr:row>9</xdr:row>
      <xdr:rowOff>53340</xdr:rowOff>
    </xdr:from>
    <xdr:to>
      <xdr:col>14</xdr:col>
      <xdr:colOff>59055</xdr:colOff>
      <xdr:row>11</xdr:row>
      <xdr:rowOff>158115</xdr:rowOff>
    </xdr:to>
    <xdr:sp macro="" textlink="PivotData!H13">
      <xdr:nvSpPr>
        <xdr:cNvPr id="29" name="TextBox 28">
          <a:extLst>
            <a:ext uri="{FF2B5EF4-FFF2-40B4-BE49-F238E27FC236}">
              <a16:creationId xmlns:a16="http://schemas.microsoft.com/office/drawing/2014/main" id="{FEFD8149-BD80-4090-8014-6456374485C9}"/>
            </a:ext>
          </a:extLst>
        </xdr:cNvPr>
        <xdr:cNvSpPr txBox="1"/>
      </xdr:nvSpPr>
      <xdr:spPr>
        <a:xfrm>
          <a:off x="7427595" y="1682115"/>
          <a:ext cx="116586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9DB9B1-1F71-4424-8FB5-B36156548B11}" type="TxLink">
            <a:rPr lang="en-US" sz="2000" b="1" i="0" u="none" strike="noStrike">
              <a:solidFill>
                <a:srgbClr val="000000"/>
              </a:solidFill>
              <a:latin typeface="Calibri"/>
              <a:ea typeface="Calibri"/>
              <a:cs typeface="Calibri"/>
            </a:rPr>
            <a:pPr/>
            <a:t>390</a:t>
          </a:fld>
          <a:endParaRPr lang="en-US" sz="1100"/>
        </a:p>
      </xdr:txBody>
    </xdr:sp>
    <xdr:clientData/>
  </xdr:twoCellAnchor>
  <xdr:twoCellAnchor>
    <xdr:from>
      <xdr:col>8</xdr:col>
      <xdr:colOff>133351</xdr:colOff>
      <xdr:row>7</xdr:row>
      <xdr:rowOff>123825</xdr:rowOff>
    </xdr:from>
    <xdr:to>
      <xdr:col>10</xdr:col>
      <xdr:colOff>457201</xdr:colOff>
      <xdr:row>9</xdr:row>
      <xdr:rowOff>104775</xdr:rowOff>
    </xdr:to>
    <xdr:sp macro="" textlink="">
      <xdr:nvSpPr>
        <xdr:cNvPr id="22" name="TextBox 21">
          <a:extLst>
            <a:ext uri="{FF2B5EF4-FFF2-40B4-BE49-F238E27FC236}">
              <a16:creationId xmlns:a16="http://schemas.microsoft.com/office/drawing/2014/main" id="{F81FCCDA-71CB-4811-B043-FECAE14F13BB}"/>
            </a:ext>
          </a:extLst>
        </xdr:cNvPr>
        <xdr:cNvSpPr txBox="1"/>
      </xdr:nvSpPr>
      <xdr:spPr>
        <a:xfrm>
          <a:off x="5010151" y="1390650"/>
          <a:ext cx="1543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PROFIT MARGIN</a:t>
          </a:r>
        </a:p>
      </xdr:txBody>
    </xdr:sp>
    <xdr:clientData/>
  </xdr:twoCellAnchor>
  <xdr:twoCellAnchor>
    <xdr:from>
      <xdr:col>8</xdr:col>
      <xdr:colOff>447675</xdr:colOff>
      <xdr:row>9</xdr:row>
      <xdr:rowOff>66675</xdr:rowOff>
    </xdr:from>
    <xdr:to>
      <xdr:col>10</xdr:col>
      <xdr:colOff>476250</xdr:colOff>
      <xdr:row>11</xdr:row>
      <xdr:rowOff>66675</xdr:rowOff>
    </xdr:to>
    <xdr:sp macro="" textlink="PivotData!H10">
      <xdr:nvSpPr>
        <xdr:cNvPr id="26" name="TextBox 25">
          <a:extLst>
            <a:ext uri="{FF2B5EF4-FFF2-40B4-BE49-F238E27FC236}">
              <a16:creationId xmlns:a16="http://schemas.microsoft.com/office/drawing/2014/main" id="{C91816D4-CA0B-4C03-BCFA-F8A8F879DE0B}"/>
            </a:ext>
          </a:extLst>
        </xdr:cNvPr>
        <xdr:cNvSpPr txBox="1"/>
      </xdr:nvSpPr>
      <xdr:spPr>
        <a:xfrm>
          <a:off x="5324475" y="1695450"/>
          <a:ext cx="12477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DCE282-E9F6-44F4-868C-1BB781FA8A3C}" type="TxLink">
            <a:rPr lang="en-US" sz="2000" b="1" i="0" u="none" strike="noStrike">
              <a:solidFill>
                <a:srgbClr val="000000"/>
              </a:solidFill>
              <a:latin typeface="Calibri"/>
              <a:ea typeface="Calibri"/>
              <a:cs typeface="Calibri"/>
            </a:rPr>
            <a:pPr/>
            <a:t>22.56%</a:t>
          </a:fld>
          <a:endParaRPr lang="en-US" sz="1100"/>
        </a:p>
      </xdr:txBody>
    </xdr:sp>
    <xdr:clientData/>
  </xdr:twoCellAnchor>
  <xdr:twoCellAnchor>
    <xdr:from>
      <xdr:col>18</xdr:col>
      <xdr:colOff>209550</xdr:colOff>
      <xdr:row>2</xdr:row>
      <xdr:rowOff>28574</xdr:rowOff>
    </xdr:from>
    <xdr:to>
      <xdr:col>20</xdr:col>
      <xdr:colOff>390525</xdr:colOff>
      <xdr:row>3</xdr:row>
      <xdr:rowOff>171449</xdr:rowOff>
    </xdr:to>
    <xdr:sp macro="" textlink="">
      <xdr:nvSpPr>
        <xdr:cNvPr id="14" name="TextBox 13">
          <a:extLst>
            <a:ext uri="{FF2B5EF4-FFF2-40B4-BE49-F238E27FC236}">
              <a16:creationId xmlns:a16="http://schemas.microsoft.com/office/drawing/2014/main" id="{42F8EB1A-7B9D-4DD5-80F3-ED5A41197F68}"/>
            </a:ext>
          </a:extLst>
        </xdr:cNvPr>
        <xdr:cNvSpPr txBox="1"/>
      </xdr:nvSpPr>
      <xdr:spPr>
        <a:xfrm>
          <a:off x="11182350" y="390524"/>
          <a:ext cx="14001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PROFIT</a:t>
          </a:r>
          <a:endParaRPr lang="en-US" sz="1400" b="1">
            <a:solidFill>
              <a:schemeClr val="bg1"/>
            </a:solidFill>
            <a:latin typeface="Aptos Narrow" panose="020B0004020202020204" pitchFamily="34" charset="0"/>
          </a:endParaRPr>
        </a:p>
      </xdr:txBody>
    </xdr:sp>
    <xdr:clientData/>
  </xdr:twoCellAnchor>
  <xdr:twoCellAnchor>
    <xdr:from>
      <xdr:col>18</xdr:col>
      <xdr:colOff>447675</xdr:colOff>
      <xdr:row>3</xdr:row>
      <xdr:rowOff>95250</xdr:rowOff>
    </xdr:from>
    <xdr:to>
      <xdr:col>20</xdr:col>
      <xdr:colOff>390525</xdr:colOff>
      <xdr:row>6</xdr:row>
      <xdr:rowOff>28575</xdr:rowOff>
    </xdr:to>
    <xdr:sp macro="" textlink="PivotData!H3">
      <xdr:nvSpPr>
        <xdr:cNvPr id="15" name="TextBox 14">
          <a:extLst>
            <a:ext uri="{FF2B5EF4-FFF2-40B4-BE49-F238E27FC236}">
              <a16:creationId xmlns:a16="http://schemas.microsoft.com/office/drawing/2014/main" id="{F4D5F522-BD5E-4B62-8E4A-1DF609F702FA}"/>
            </a:ext>
          </a:extLst>
        </xdr:cNvPr>
        <xdr:cNvSpPr txBox="1"/>
      </xdr:nvSpPr>
      <xdr:spPr>
        <a:xfrm>
          <a:off x="11420475" y="638175"/>
          <a:ext cx="11620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75B12D-441F-4B3D-B18B-562B1D4732AB}" type="TxLink">
            <a:rPr lang="en-US" sz="2000" b="1" i="0" u="none" strike="noStrike">
              <a:solidFill>
                <a:srgbClr val="000000"/>
              </a:solidFill>
              <a:latin typeface="Calibri"/>
              <a:ea typeface="Calibri"/>
              <a:cs typeface="Calibri"/>
            </a:rPr>
            <a:pPr/>
            <a:t>615503.75</a:t>
          </a:fld>
          <a:endParaRPr lang="en-US" sz="1100" b="1"/>
        </a:p>
      </xdr:txBody>
    </xdr:sp>
    <xdr:clientData/>
  </xdr:twoCellAnchor>
  <xdr:twoCellAnchor editAs="oneCell">
    <xdr:from>
      <xdr:col>5</xdr:col>
      <xdr:colOff>23812</xdr:colOff>
      <xdr:row>3</xdr:row>
      <xdr:rowOff>178593</xdr:rowOff>
    </xdr:from>
    <xdr:to>
      <xdr:col>5</xdr:col>
      <xdr:colOff>319087</xdr:colOff>
      <xdr:row>5</xdr:row>
      <xdr:rowOff>111918</xdr:rowOff>
    </xdr:to>
    <xdr:pic>
      <xdr:nvPicPr>
        <xdr:cNvPr id="23" name="Graphic 22" descr="Coins with solid fill">
          <a:extLst>
            <a:ext uri="{FF2B5EF4-FFF2-40B4-BE49-F238E27FC236}">
              <a16:creationId xmlns:a16="http://schemas.microsoft.com/office/drawing/2014/main" id="{3640F0EB-1F42-4B47-BF51-DA773AD38C4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059906" y="750093"/>
          <a:ext cx="295275" cy="314325"/>
        </a:xfrm>
        <a:prstGeom prst="rect">
          <a:avLst/>
        </a:prstGeom>
      </xdr:spPr>
    </xdr:pic>
    <xdr:clientData/>
  </xdr:twoCellAnchor>
  <xdr:twoCellAnchor>
    <xdr:from>
      <xdr:col>14</xdr:col>
      <xdr:colOff>333375</xdr:colOff>
      <xdr:row>2</xdr:row>
      <xdr:rowOff>85725</xdr:rowOff>
    </xdr:from>
    <xdr:to>
      <xdr:col>17</xdr:col>
      <xdr:colOff>542925</xdr:colOff>
      <xdr:row>4</xdr:row>
      <xdr:rowOff>133350</xdr:rowOff>
    </xdr:to>
    <xdr:sp macro="" textlink="">
      <xdr:nvSpPr>
        <xdr:cNvPr id="49" name="TextBox 48">
          <a:extLst>
            <a:ext uri="{FF2B5EF4-FFF2-40B4-BE49-F238E27FC236}">
              <a16:creationId xmlns:a16="http://schemas.microsoft.com/office/drawing/2014/main" id="{F9CA906C-7674-5A46-087B-09B72F63F5EC}"/>
            </a:ext>
          </a:extLst>
        </xdr:cNvPr>
        <xdr:cNvSpPr txBox="1"/>
      </xdr:nvSpPr>
      <xdr:spPr>
        <a:xfrm>
          <a:off x="8867775" y="447675"/>
          <a:ext cx="20383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QUANTITY SOLD</a:t>
          </a:r>
          <a:endParaRPr lang="en-US" sz="1400" b="1">
            <a:solidFill>
              <a:schemeClr val="bg1"/>
            </a:solidFill>
            <a:latin typeface="Aptos Narrow" panose="020B0004020202020204" pitchFamily="34" charset="0"/>
          </a:endParaRPr>
        </a:p>
      </xdr:txBody>
    </xdr:sp>
    <xdr:clientData/>
  </xdr:twoCellAnchor>
  <xdr:twoCellAnchor>
    <xdr:from>
      <xdr:col>15</xdr:col>
      <xdr:colOff>257175</xdr:colOff>
      <xdr:row>3</xdr:row>
      <xdr:rowOff>152400</xdr:rowOff>
    </xdr:from>
    <xdr:to>
      <xdr:col>17</xdr:col>
      <xdr:colOff>428625</xdr:colOff>
      <xdr:row>6</xdr:row>
      <xdr:rowOff>47625</xdr:rowOff>
    </xdr:to>
    <xdr:sp macro="" textlink="PivotData!H20">
      <xdr:nvSpPr>
        <xdr:cNvPr id="50" name="TextBox 49">
          <a:extLst>
            <a:ext uri="{FF2B5EF4-FFF2-40B4-BE49-F238E27FC236}">
              <a16:creationId xmlns:a16="http://schemas.microsoft.com/office/drawing/2014/main" id="{5C91D9EA-A056-AFF4-C296-7F31D8D81BD2}"/>
            </a:ext>
          </a:extLst>
        </xdr:cNvPr>
        <xdr:cNvSpPr txBox="1"/>
      </xdr:nvSpPr>
      <xdr:spPr>
        <a:xfrm>
          <a:off x="9401175" y="695325"/>
          <a:ext cx="13906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39BA13-7403-474A-90E9-F84325FDEFDD}" type="TxLink">
            <a:rPr lang="en-US" sz="2000" b="1" i="0" u="none" strike="noStrike">
              <a:solidFill>
                <a:srgbClr val="000000"/>
              </a:solidFill>
              <a:latin typeface="Calibri"/>
              <a:ea typeface="Calibri"/>
              <a:cs typeface="Calibri"/>
            </a:rPr>
            <a:pPr/>
            <a:t>20935</a:t>
          </a:fld>
          <a:endParaRPr lang="en-US" sz="1100"/>
        </a:p>
      </xdr:txBody>
    </xdr:sp>
    <xdr:clientData/>
  </xdr:twoCellAnchor>
  <xdr:twoCellAnchor editAs="oneCell">
    <xdr:from>
      <xdr:col>8</xdr:col>
      <xdr:colOff>142875</xdr:colOff>
      <xdr:row>9</xdr:row>
      <xdr:rowOff>59532</xdr:rowOff>
    </xdr:from>
    <xdr:to>
      <xdr:col>8</xdr:col>
      <xdr:colOff>485775</xdr:colOff>
      <xdr:row>11</xdr:row>
      <xdr:rowOff>21432</xdr:rowOff>
    </xdr:to>
    <xdr:pic>
      <xdr:nvPicPr>
        <xdr:cNvPr id="42" name="Graphic 41" descr="Upward trend with solid fill">
          <a:extLst>
            <a:ext uri="{FF2B5EF4-FFF2-40B4-BE49-F238E27FC236}">
              <a16:creationId xmlns:a16="http://schemas.microsoft.com/office/drawing/2014/main" id="{4FAF3018-FCEE-49CB-9232-2896F47AD93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000625" y="1774032"/>
          <a:ext cx="342900" cy="342900"/>
        </a:xfrm>
        <a:prstGeom prst="rect">
          <a:avLst/>
        </a:prstGeom>
      </xdr:spPr>
    </xdr:pic>
    <xdr:clientData/>
  </xdr:twoCellAnchor>
  <xdr:twoCellAnchor editAs="oneCell">
    <xdr:from>
      <xdr:col>18</xdr:col>
      <xdr:colOff>154781</xdr:colOff>
      <xdr:row>3</xdr:row>
      <xdr:rowOff>95250</xdr:rowOff>
    </xdr:from>
    <xdr:to>
      <xdr:col>18</xdr:col>
      <xdr:colOff>497681</xdr:colOff>
      <xdr:row>5</xdr:row>
      <xdr:rowOff>57150</xdr:rowOff>
    </xdr:to>
    <xdr:pic>
      <xdr:nvPicPr>
        <xdr:cNvPr id="43" name="Graphic 42" descr="Upward trend with solid fill">
          <a:extLst>
            <a:ext uri="{FF2B5EF4-FFF2-40B4-BE49-F238E27FC236}">
              <a16:creationId xmlns:a16="http://schemas.microsoft.com/office/drawing/2014/main" id="{DD263E0C-F939-4C38-A078-E8686CE7D9B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084719" y="666750"/>
          <a:ext cx="342900" cy="342900"/>
        </a:xfrm>
        <a:prstGeom prst="rect">
          <a:avLst/>
        </a:prstGeom>
      </xdr:spPr>
    </xdr:pic>
    <xdr:clientData/>
  </xdr:twoCellAnchor>
  <xdr:twoCellAnchor editAs="oneCell">
    <xdr:from>
      <xdr:col>15</xdr:col>
      <xdr:colOff>107157</xdr:colOff>
      <xdr:row>9</xdr:row>
      <xdr:rowOff>59532</xdr:rowOff>
    </xdr:from>
    <xdr:to>
      <xdr:col>15</xdr:col>
      <xdr:colOff>383382</xdr:colOff>
      <xdr:row>10</xdr:row>
      <xdr:rowOff>145257</xdr:rowOff>
    </xdr:to>
    <xdr:pic>
      <xdr:nvPicPr>
        <xdr:cNvPr id="44" name="Graphic 43" descr="Back with solid fill">
          <a:extLst>
            <a:ext uri="{FF2B5EF4-FFF2-40B4-BE49-F238E27FC236}">
              <a16:creationId xmlns:a16="http://schemas.microsoft.com/office/drawing/2014/main" id="{E553FFBD-C7E0-4583-B4DF-1D5E7C2FACC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215438" y="1774032"/>
          <a:ext cx="276225" cy="276225"/>
        </a:xfrm>
        <a:prstGeom prst="rect">
          <a:avLst/>
        </a:prstGeom>
      </xdr:spPr>
    </xdr:pic>
    <xdr:clientData/>
  </xdr:twoCellAnchor>
  <xdr:twoCellAnchor editAs="oneCell">
    <xdr:from>
      <xdr:col>5</xdr:col>
      <xdr:colOff>250031</xdr:colOff>
      <xdr:row>0</xdr:row>
      <xdr:rowOff>0</xdr:rowOff>
    </xdr:from>
    <xdr:to>
      <xdr:col>5</xdr:col>
      <xdr:colOff>564356</xdr:colOff>
      <xdr:row>1</xdr:row>
      <xdr:rowOff>123825</xdr:rowOff>
    </xdr:to>
    <xdr:pic>
      <xdr:nvPicPr>
        <xdr:cNvPr id="45" name="Graphic 44" descr="Bar graph with upward trend with solid fill">
          <a:extLst>
            <a:ext uri="{FF2B5EF4-FFF2-40B4-BE49-F238E27FC236}">
              <a16:creationId xmlns:a16="http://schemas.microsoft.com/office/drawing/2014/main" id="{4F3E699D-1B1E-44E0-88DA-C4D6867897C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286125" y="0"/>
          <a:ext cx="314325" cy="3143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323850</xdr:colOff>
      <xdr:row>0</xdr:row>
      <xdr:rowOff>0</xdr:rowOff>
    </xdr:from>
    <xdr:to>
      <xdr:col>26</xdr:col>
      <xdr:colOff>47625</xdr:colOff>
      <xdr:row>39</xdr:row>
      <xdr:rowOff>85725</xdr:rowOff>
    </xdr:to>
    <xdr:sp macro="" textlink="">
      <xdr:nvSpPr>
        <xdr:cNvPr id="2" name="Rectangle 1">
          <a:extLst>
            <a:ext uri="{FF2B5EF4-FFF2-40B4-BE49-F238E27FC236}">
              <a16:creationId xmlns:a16="http://schemas.microsoft.com/office/drawing/2014/main" id="{D60855DA-5880-4203-807E-56B2D737925B}"/>
            </a:ext>
          </a:extLst>
        </xdr:cNvPr>
        <xdr:cNvSpPr/>
      </xdr:nvSpPr>
      <xdr:spPr>
        <a:xfrm>
          <a:off x="933450" y="0"/>
          <a:ext cx="14963775" cy="7934325"/>
        </a:xfrm>
        <a:prstGeom prst="rect">
          <a:avLst/>
        </a:prstGeom>
        <a:gradFill flip="none" rotWithShape="1">
          <a:gsLst>
            <a:gs pos="17500">
              <a:srgbClr val="BFE3F5"/>
            </a:gs>
            <a:gs pos="0">
              <a:srgbClr val="BFE3F5"/>
            </a:gs>
            <a:gs pos="35000">
              <a:srgbClr val="BFE3F5"/>
            </a:gs>
            <a:gs pos="67500">
              <a:srgbClr val="BFE3F5"/>
            </a:gs>
            <a:gs pos="100000">
              <a:schemeClr val="accent5"/>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115359</xdr:colOff>
      <xdr:row>19</xdr:row>
      <xdr:rowOff>22225</xdr:rowOff>
    </xdr:from>
    <xdr:to>
      <xdr:col>26</xdr:col>
      <xdr:colOff>38100</xdr:colOff>
      <xdr:row>25</xdr:row>
      <xdr:rowOff>153248</xdr:rowOff>
    </xdr:to>
    <mc:AlternateContent xmlns:mc="http://schemas.openxmlformats.org/markup-compatibility/2006" xmlns:tsle="http://schemas.microsoft.com/office/drawing/2012/timeslicer">
      <mc:Choice Requires="tsle">
        <xdr:graphicFrame macro="">
          <xdr:nvGraphicFramePr>
            <xdr:cNvPr id="3" name="Order Date 5">
              <a:extLst>
                <a:ext uri="{FF2B5EF4-FFF2-40B4-BE49-F238E27FC236}">
                  <a16:creationId xmlns:a16="http://schemas.microsoft.com/office/drawing/2014/main" id="{5A031AA1-5AAB-4CE5-BC08-AE293C6FDB01}"/>
                </a:ext>
              </a:extLst>
            </xdr:cNvPr>
            <xdr:cNvGraphicFramePr/>
          </xdr:nvGraphicFramePr>
          <xdr:xfrm>
            <a:off x="0" y="0"/>
            <a:ext cx="0" cy="0"/>
          </xdr:xfrm>
          <a:graphic>
            <a:graphicData uri="http://schemas.microsoft.com/office/drawing/2012/timeslicer">
              <tsle:timeslicer name="Order Date 5"/>
            </a:graphicData>
          </a:graphic>
        </xdr:graphicFrame>
      </mc:Choice>
      <mc:Fallback xmlns="">
        <xdr:sp macro="" textlink="">
          <xdr:nvSpPr>
            <xdr:cNvPr id="0" name=""/>
            <xdr:cNvSpPr>
              <a:spLocks noTextEdit="1"/>
            </xdr:cNvSpPr>
          </xdr:nvSpPr>
          <xdr:spPr>
            <a:xfrm>
              <a:off x="2553759" y="4060825"/>
              <a:ext cx="10343091" cy="12740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95250</xdr:colOff>
      <xdr:row>13</xdr:row>
      <xdr:rowOff>0</xdr:rowOff>
    </xdr:from>
    <xdr:to>
      <xdr:col>16</xdr:col>
      <xdr:colOff>406800</xdr:colOff>
      <xdr:row>16</xdr:row>
      <xdr:rowOff>177300</xdr:rowOff>
    </xdr:to>
    <mc:AlternateContent xmlns:mc="http://schemas.openxmlformats.org/markup-compatibility/2006" xmlns:a14="http://schemas.microsoft.com/office/drawing/2010/main">
      <mc:Choice Requires="a14">
        <xdr:graphicFrame macro="">
          <xdr:nvGraphicFramePr>
            <xdr:cNvPr id="4" name="Region 5">
              <a:extLst>
                <a:ext uri="{FF2B5EF4-FFF2-40B4-BE49-F238E27FC236}">
                  <a16:creationId xmlns:a16="http://schemas.microsoft.com/office/drawing/2014/main" id="{4FCA3587-AAE3-4869-A11B-9923C4EFBCD7}"/>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2533650" y="2476500"/>
              <a:ext cx="7626750"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438150</xdr:colOff>
      <xdr:row>13</xdr:row>
      <xdr:rowOff>12698</xdr:rowOff>
    </xdr:from>
    <xdr:to>
      <xdr:col>26</xdr:col>
      <xdr:colOff>47625</xdr:colOff>
      <xdr:row>16</xdr:row>
      <xdr:rowOff>189998</xdr:rowOff>
    </xdr:to>
    <mc:AlternateContent xmlns:mc="http://schemas.openxmlformats.org/markup-compatibility/2006" xmlns:a14="http://schemas.microsoft.com/office/drawing/2010/main">
      <mc:Choice Requires="a14">
        <xdr:graphicFrame macro="">
          <xdr:nvGraphicFramePr>
            <xdr:cNvPr id="5" name="Category 5">
              <a:extLst>
                <a:ext uri="{FF2B5EF4-FFF2-40B4-BE49-F238E27FC236}">
                  <a16:creationId xmlns:a16="http://schemas.microsoft.com/office/drawing/2014/main" id="{0310B8DE-63C3-4CFC-9853-2096EC77E18B}"/>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10191750" y="2489198"/>
              <a:ext cx="2705099" cy="74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59267</xdr:colOff>
      <xdr:row>16</xdr:row>
      <xdr:rowOff>238125</xdr:rowOff>
    </xdr:from>
    <xdr:to>
      <xdr:col>14</xdr:col>
      <xdr:colOff>413807</xdr:colOff>
      <xdr:row>18</xdr:row>
      <xdr:rowOff>150283</xdr:rowOff>
    </xdr:to>
    <mc:AlternateContent xmlns:mc="http://schemas.openxmlformats.org/markup-compatibility/2006" xmlns:a14="http://schemas.microsoft.com/office/drawing/2010/main">
      <mc:Choice Requires="a14">
        <xdr:graphicFrame macro="">
          <xdr:nvGraphicFramePr>
            <xdr:cNvPr id="6" name="Payment Method 5">
              <a:extLst>
                <a:ext uri="{FF2B5EF4-FFF2-40B4-BE49-F238E27FC236}">
                  <a16:creationId xmlns:a16="http://schemas.microsoft.com/office/drawing/2014/main" id="{86985D8D-04E3-4D84-B831-7D7278181444}"/>
                </a:ext>
              </a:extLst>
            </xdr:cNvPr>
            <xdr:cNvGraphicFramePr/>
          </xdr:nvGraphicFramePr>
          <xdr:xfrm>
            <a:off x="0" y="0"/>
            <a:ext cx="0" cy="0"/>
          </xdr:xfrm>
          <a:graphic>
            <a:graphicData uri="http://schemas.microsoft.com/office/drawing/2010/slicer">
              <sle:slicer xmlns:sle="http://schemas.microsoft.com/office/drawing/2010/slicer" name="Payment Method 5"/>
            </a:graphicData>
          </a:graphic>
        </xdr:graphicFrame>
      </mc:Choice>
      <mc:Fallback xmlns="">
        <xdr:sp macro="" textlink="">
          <xdr:nvSpPr>
            <xdr:cNvPr id="0" name=""/>
            <xdr:cNvSpPr>
              <a:spLocks noTextEdit="1"/>
            </xdr:cNvSpPr>
          </xdr:nvSpPr>
          <xdr:spPr>
            <a:xfrm>
              <a:off x="2497667" y="3286125"/>
              <a:ext cx="6450540" cy="712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454025</xdr:colOff>
      <xdr:row>16</xdr:row>
      <xdr:rowOff>247649</xdr:rowOff>
    </xdr:from>
    <xdr:to>
      <xdr:col>26</xdr:col>
      <xdr:colOff>47625</xdr:colOff>
      <xdr:row>18</xdr:row>
      <xdr:rowOff>159808</xdr:rowOff>
    </xdr:to>
    <mc:AlternateContent xmlns:mc="http://schemas.openxmlformats.org/markup-compatibility/2006" xmlns:a14="http://schemas.microsoft.com/office/drawing/2010/main">
      <mc:Choice Requires="a14">
        <xdr:graphicFrame macro="">
          <xdr:nvGraphicFramePr>
            <xdr:cNvPr id="7" name="Order Status 5">
              <a:extLst>
                <a:ext uri="{FF2B5EF4-FFF2-40B4-BE49-F238E27FC236}">
                  <a16:creationId xmlns:a16="http://schemas.microsoft.com/office/drawing/2014/main" id="{FF972705-301D-4D77-81D5-2605DCA303F4}"/>
                </a:ext>
              </a:extLst>
            </xdr:cNvPr>
            <xdr:cNvGraphicFramePr/>
          </xdr:nvGraphicFramePr>
          <xdr:xfrm>
            <a:off x="0" y="0"/>
            <a:ext cx="0" cy="0"/>
          </xdr:xfrm>
          <a:graphic>
            <a:graphicData uri="http://schemas.microsoft.com/office/drawing/2010/slicer">
              <sle:slicer xmlns:sle="http://schemas.microsoft.com/office/drawing/2010/slicer" name="Order Status 5"/>
            </a:graphicData>
          </a:graphic>
        </xdr:graphicFrame>
      </mc:Choice>
      <mc:Fallback xmlns="">
        <xdr:sp macro="" textlink="">
          <xdr:nvSpPr>
            <xdr:cNvPr id="0" name=""/>
            <xdr:cNvSpPr>
              <a:spLocks noTextEdit="1"/>
            </xdr:cNvSpPr>
          </xdr:nvSpPr>
          <xdr:spPr>
            <a:xfrm>
              <a:off x="8988425" y="3295649"/>
              <a:ext cx="3927475" cy="712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542924</xdr:colOff>
      <xdr:row>0</xdr:row>
      <xdr:rowOff>9525</xdr:rowOff>
    </xdr:from>
    <xdr:to>
      <xdr:col>26</xdr:col>
      <xdr:colOff>38099</xdr:colOff>
      <xdr:row>2</xdr:row>
      <xdr:rowOff>0</xdr:rowOff>
    </xdr:to>
    <xdr:sp macro="" textlink="">
      <xdr:nvSpPr>
        <xdr:cNvPr id="8" name="Rectangle 7">
          <a:extLst>
            <a:ext uri="{FF2B5EF4-FFF2-40B4-BE49-F238E27FC236}">
              <a16:creationId xmlns:a16="http://schemas.microsoft.com/office/drawing/2014/main" id="{0CBDF03E-692E-4814-9DC9-03FFABD6C406}"/>
            </a:ext>
          </a:extLst>
        </xdr:cNvPr>
        <xdr:cNvSpPr/>
      </xdr:nvSpPr>
      <xdr:spPr>
        <a:xfrm>
          <a:off x="2371724" y="9525"/>
          <a:ext cx="13515975" cy="371475"/>
        </a:xfrm>
        <a:prstGeom prst="rect">
          <a:avLst/>
        </a:prstGeom>
        <a:gradFill flip="none" rotWithShape="1">
          <a:gsLst>
            <a:gs pos="0">
              <a:schemeClr val="accent5">
                <a:lumMod val="100000"/>
                <a:alpha val="95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latin typeface="Aptos Narrow" panose="020B0004020202020204" pitchFamily="34" charset="0"/>
            </a:rPr>
            <a:t>                            E-COMMERCE SALES ANALYSIS </a:t>
          </a:r>
        </a:p>
      </xdr:txBody>
    </xdr:sp>
    <xdr:clientData/>
  </xdr:twoCellAnchor>
  <xdr:twoCellAnchor editAs="oneCell">
    <xdr:from>
      <xdr:col>23</xdr:col>
      <xdr:colOff>371475</xdr:colOff>
      <xdr:row>13</xdr:row>
      <xdr:rowOff>9525</xdr:rowOff>
    </xdr:from>
    <xdr:to>
      <xdr:col>26</xdr:col>
      <xdr:colOff>390525</xdr:colOff>
      <xdr:row>17</xdr:row>
      <xdr:rowOff>9525</xdr:rowOff>
    </xdr:to>
    <xdr:sp macro="" textlink="">
      <xdr:nvSpPr>
        <xdr:cNvPr id="9" name="AutoShape 1">
          <a:extLst>
            <a:ext uri="{FF2B5EF4-FFF2-40B4-BE49-F238E27FC236}">
              <a16:creationId xmlns:a16="http://schemas.microsoft.com/office/drawing/2014/main" id="{9B1CD967-9F7C-4117-B7F5-184A867AC5EF}"/>
            </a:ext>
          </a:extLst>
        </xdr:cNvPr>
        <xdr:cNvSpPr>
          <a:spLocks noChangeAspect="1" noChangeArrowheads="1"/>
        </xdr:cNvSpPr>
      </xdr:nvSpPr>
      <xdr:spPr bwMode="auto">
        <a:xfrm>
          <a:off x="14392275" y="2486025"/>
          <a:ext cx="1847850" cy="971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271992</xdr:colOff>
      <xdr:row>2</xdr:row>
      <xdr:rowOff>68791</xdr:rowOff>
    </xdr:from>
    <xdr:to>
      <xdr:col>7</xdr:col>
      <xdr:colOff>407458</xdr:colOff>
      <xdr:row>7</xdr:row>
      <xdr:rowOff>51858</xdr:rowOff>
    </xdr:to>
    <xdr:sp macro="" textlink="">
      <xdr:nvSpPr>
        <xdr:cNvPr id="10" name="Rectangle: Rounded Corners 9">
          <a:extLst>
            <a:ext uri="{FF2B5EF4-FFF2-40B4-BE49-F238E27FC236}">
              <a16:creationId xmlns:a16="http://schemas.microsoft.com/office/drawing/2014/main" id="{4D76E5C8-5AE7-459D-85D7-309255E3E9FF}"/>
            </a:ext>
          </a:extLst>
        </xdr:cNvPr>
        <xdr:cNvSpPr/>
      </xdr:nvSpPr>
      <xdr:spPr>
        <a:xfrm>
          <a:off x="2710392" y="449791"/>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xdr:colOff>
      <xdr:row>2</xdr:row>
      <xdr:rowOff>28575</xdr:rowOff>
    </xdr:from>
    <xdr:to>
      <xdr:col>7</xdr:col>
      <xdr:colOff>266700</xdr:colOff>
      <xdr:row>3</xdr:row>
      <xdr:rowOff>180975</xdr:rowOff>
    </xdr:to>
    <xdr:sp macro="" textlink="">
      <xdr:nvSpPr>
        <xdr:cNvPr id="11" name="TextBox 10">
          <a:extLst>
            <a:ext uri="{FF2B5EF4-FFF2-40B4-BE49-F238E27FC236}">
              <a16:creationId xmlns:a16="http://schemas.microsoft.com/office/drawing/2014/main" id="{5387F333-F08F-4C2B-8CFA-A6080DFFFC8B}"/>
            </a:ext>
          </a:extLst>
        </xdr:cNvPr>
        <xdr:cNvSpPr txBox="1"/>
      </xdr:nvSpPr>
      <xdr:spPr>
        <a:xfrm>
          <a:off x="3076575" y="409575"/>
          <a:ext cx="145732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SALES</a:t>
          </a:r>
          <a:endParaRPr lang="en-US" sz="1400" b="1">
            <a:solidFill>
              <a:schemeClr val="bg1"/>
            </a:solidFill>
            <a:latin typeface="Aptos Narrow" panose="020B0004020202020204" pitchFamily="34" charset="0"/>
          </a:endParaRPr>
        </a:p>
      </xdr:txBody>
    </xdr:sp>
    <xdr:clientData/>
  </xdr:twoCellAnchor>
  <xdr:twoCellAnchor>
    <xdr:from>
      <xdr:col>5</xdr:col>
      <xdr:colOff>47625</xdr:colOff>
      <xdr:row>3</xdr:row>
      <xdr:rowOff>152400</xdr:rowOff>
    </xdr:from>
    <xdr:to>
      <xdr:col>7</xdr:col>
      <xdr:colOff>247650</xdr:colOff>
      <xdr:row>6</xdr:row>
      <xdr:rowOff>47625</xdr:rowOff>
    </xdr:to>
    <xdr:sp macro="" textlink="PivotData!H1">
      <xdr:nvSpPr>
        <xdr:cNvPr id="12" name="TextBox 11">
          <a:extLst>
            <a:ext uri="{FF2B5EF4-FFF2-40B4-BE49-F238E27FC236}">
              <a16:creationId xmlns:a16="http://schemas.microsoft.com/office/drawing/2014/main" id="{C70E8072-81E9-44E2-92ED-CBD6886D8969}"/>
            </a:ext>
          </a:extLst>
        </xdr:cNvPr>
        <xdr:cNvSpPr txBox="1"/>
      </xdr:nvSpPr>
      <xdr:spPr>
        <a:xfrm>
          <a:off x="3095625" y="723900"/>
          <a:ext cx="14192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8F2000-BF02-4AC0-A85F-895AC6D944D0}" type="TxLink">
            <a:rPr lang="en-US" sz="2000" b="1" i="0" u="none" strike="noStrike">
              <a:solidFill>
                <a:srgbClr val="000000"/>
              </a:solidFill>
              <a:latin typeface="Calibri"/>
              <a:ea typeface="Calibri"/>
              <a:cs typeface="Calibri"/>
            </a:rPr>
            <a:pPr/>
            <a:t>₹27,28,061</a:t>
          </a:fld>
          <a:endParaRPr lang="en-US" sz="1400" b="1"/>
        </a:p>
      </xdr:txBody>
    </xdr:sp>
    <xdr:clientData/>
  </xdr:twoCellAnchor>
  <xdr:twoCellAnchor>
    <xdr:from>
      <xdr:col>7</xdr:col>
      <xdr:colOff>476250</xdr:colOff>
      <xdr:row>2</xdr:row>
      <xdr:rowOff>66675</xdr:rowOff>
    </xdr:from>
    <xdr:to>
      <xdr:col>11</xdr:col>
      <xdr:colOff>2116</xdr:colOff>
      <xdr:row>7</xdr:row>
      <xdr:rowOff>49742</xdr:rowOff>
    </xdr:to>
    <xdr:sp macro="" textlink="">
      <xdr:nvSpPr>
        <xdr:cNvPr id="13" name="Rectangle: Rounded Corners 12">
          <a:extLst>
            <a:ext uri="{FF2B5EF4-FFF2-40B4-BE49-F238E27FC236}">
              <a16:creationId xmlns:a16="http://schemas.microsoft.com/office/drawing/2014/main" id="{B7793198-934F-4603-9E64-9E9A8544FFAF}"/>
            </a:ext>
          </a:extLst>
        </xdr:cNvPr>
        <xdr:cNvSpPr/>
      </xdr:nvSpPr>
      <xdr:spPr>
        <a:xfrm>
          <a:off x="4743450" y="432435"/>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95250</xdr:colOff>
      <xdr:row>2</xdr:row>
      <xdr:rowOff>66675</xdr:rowOff>
    </xdr:from>
    <xdr:to>
      <xdr:col>14</xdr:col>
      <xdr:colOff>230716</xdr:colOff>
      <xdr:row>7</xdr:row>
      <xdr:rowOff>49742</xdr:rowOff>
    </xdr:to>
    <xdr:sp macro="" textlink="">
      <xdr:nvSpPr>
        <xdr:cNvPr id="16" name="Rectangle: Rounded Corners 15">
          <a:extLst>
            <a:ext uri="{FF2B5EF4-FFF2-40B4-BE49-F238E27FC236}">
              <a16:creationId xmlns:a16="http://schemas.microsoft.com/office/drawing/2014/main" id="{BC12B868-3DB8-4F0C-84CC-5CB6ADD8F823}"/>
            </a:ext>
          </a:extLst>
        </xdr:cNvPr>
        <xdr:cNvSpPr/>
      </xdr:nvSpPr>
      <xdr:spPr>
        <a:xfrm>
          <a:off x="6800850" y="447675"/>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243840</xdr:colOff>
      <xdr:row>2</xdr:row>
      <xdr:rowOff>53340</xdr:rowOff>
    </xdr:from>
    <xdr:to>
      <xdr:col>10</xdr:col>
      <xdr:colOff>329565</xdr:colOff>
      <xdr:row>4</xdr:row>
      <xdr:rowOff>3810</xdr:rowOff>
    </xdr:to>
    <xdr:sp macro="" textlink="">
      <xdr:nvSpPr>
        <xdr:cNvPr id="17" name="TextBox 16">
          <a:extLst>
            <a:ext uri="{FF2B5EF4-FFF2-40B4-BE49-F238E27FC236}">
              <a16:creationId xmlns:a16="http://schemas.microsoft.com/office/drawing/2014/main" id="{BC0C71A9-53A6-494E-90F7-335EDF2D6277}"/>
            </a:ext>
          </a:extLst>
        </xdr:cNvPr>
        <xdr:cNvSpPr txBox="1"/>
      </xdr:nvSpPr>
      <xdr:spPr>
        <a:xfrm>
          <a:off x="5120640" y="419100"/>
          <a:ext cx="1304925" cy="316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 ORDERS</a:t>
          </a:r>
        </a:p>
      </xdr:txBody>
    </xdr:sp>
    <xdr:clientData/>
  </xdr:twoCellAnchor>
  <xdr:twoCellAnchor>
    <xdr:from>
      <xdr:col>9</xdr:col>
      <xdr:colOff>163830</xdr:colOff>
      <xdr:row>3</xdr:row>
      <xdr:rowOff>91441</xdr:rowOff>
    </xdr:from>
    <xdr:to>
      <xdr:col>10</xdr:col>
      <xdr:colOff>459105</xdr:colOff>
      <xdr:row>5</xdr:row>
      <xdr:rowOff>177166</xdr:rowOff>
    </xdr:to>
    <xdr:sp macro="" textlink="PivotData!H5">
      <xdr:nvSpPr>
        <xdr:cNvPr id="18" name="TextBox 17">
          <a:extLst>
            <a:ext uri="{FF2B5EF4-FFF2-40B4-BE49-F238E27FC236}">
              <a16:creationId xmlns:a16="http://schemas.microsoft.com/office/drawing/2014/main" id="{89792CB8-585B-4C74-A16E-AAB257B8DB1F}"/>
            </a:ext>
          </a:extLst>
        </xdr:cNvPr>
        <xdr:cNvSpPr txBox="1"/>
      </xdr:nvSpPr>
      <xdr:spPr>
        <a:xfrm>
          <a:off x="5650230" y="640081"/>
          <a:ext cx="904875" cy="451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B47E5C-7AD2-4B23-8E71-428F3586BC73}" type="TxLink">
            <a:rPr lang="en-US" sz="2000" b="1" i="0" u="none" strike="noStrike">
              <a:solidFill>
                <a:srgbClr val="000000"/>
              </a:solidFill>
              <a:latin typeface="Calibri"/>
              <a:ea typeface="Calibri"/>
              <a:cs typeface="Calibri"/>
            </a:rPr>
            <a:pPr/>
            <a:t>7000</a:t>
          </a:fld>
          <a:endParaRPr lang="en-US" sz="1100"/>
        </a:p>
      </xdr:txBody>
    </xdr:sp>
    <xdr:clientData/>
  </xdr:twoCellAnchor>
  <xdr:twoCellAnchor>
    <xdr:from>
      <xdr:col>14</xdr:col>
      <xdr:colOff>276225</xdr:colOff>
      <xdr:row>2</xdr:row>
      <xdr:rowOff>76200</xdr:rowOff>
    </xdr:from>
    <xdr:to>
      <xdr:col>17</xdr:col>
      <xdr:colOff>411691</xdr:colOff>
      <xdr:row>7</xdr:row>
      <xdr:rowOff>59267</xdr:rowOff>
    </xdr:to>
    <xdr:sp macro="" textlink="">
      <xdr:nvSpPr>
        <xdr:cNvPr id="19" name="Rectangle: Rounded Corners 18">
          <a:extLst>
            <a:ext uri="{FF2B5EF4-FFF2-40B4-BE49-F238E27FC236}">
              <a16:creationId xmlns:a16="http://schemas.microsoft.com/office/drawing/2014/main" id="{693E0647-B213-46DB-AFC0-4A3993A7019B}"/>
            </a:ext>
          </a:extLst>
        </xdr:cNvPr>
        <xdr:cNvSpPr/>
      </xdr:nvSpPr>
      <xdr:spPr>
        <a:xfrm>
          <a:off x="8810625" y="457200"/>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428625</xdr:colOff>
      <xdr:row>2</xdr:row>
      <xdr:rowOff>38100</xdr:rowOff>
    </xdr:from>
    <xdr:to>
      <xdr:col>17</xdr:col>
      <xdr:colOff>352425</xdr:colOff>
      <xdr:row>3</xdr:row>
      <xdr:rowOff>171450</xdr:rowOff>
    </xdr:to>
    <xdr:sp macro="" textlink="">
      <xdr:nvSpPr>
        <xdr:cNvPr id="20" name="TextBox 19">
          <a:extLst>
            <a:ext uri="{FF2B5EF4-FFF2-40B4-BE49-F238E27FC236}">
              <a16:creationId xmlns:a16="http://schemas.microsoft.com/office/drawing/2014/main" id="{B41487E0-443A-4661-A399-7D1AAF896BA7}"/>
            </a:ext>
          </a:extLst>
        </xdr:cNvPr>
        <xdr:cNvSpPr txBox="1"/>
      </xdr:nvSpPr>
      <xdr:spPr>
        <a:xfrm>
          <a:off x="8963025" y="419100"/>
          <a:ext cx="17526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CUSTOMERS</a:t>
          </a:r>
          <a:endParaRPr lang="en-US" sz="1400" b="1">
            <a:solidFill>
              <a:schemeClr val="bg1"/>
            </a:solidFill>
            <a:latin typeface="Aptos Narrow" panose="020B0004020202020204" pitchFamily="34" charset="0"/>
          </a:endParaRPr>
        </a:p>
      </xdr:txBody>
    </xdr:sp>
    <xdr:clientData/>
  </xdr:twoCellAnchor>
  <xdr:twoCellAnchor>
    <xdr:from>
      <xdr:col>17</xdr:col>
      <xdr:colOff>504825</xdr:colOff>
      <xdr:row>2</xdr:row>
      <xdr:rowOff>66675</xdr:rowOff>
    </xdr:from>
    <xdr:to>
      <xdr:col>21</xdr:col>
      <xdr:colOff>30691</xdr:colOff>
      <xdr:row>7</xdr:row>
      <xdr:rowOff>49742</xdr:rowOff>
    </xdr:to>
    <xdr:sp macro="" textlink="">
      <xdr:nvSpPr>
        <xdr:cNvPr id="21" name="Rectangle: Rounded Corners 20">
          <a:extLst>
            <a:ext uri="{FF2B5EF4-FFF2-40B4-BE49-F238E27FC236}">
              <a16:creationId xmlns:a16="http://schemas.microsoft.com/office/drawing/2014/main" id="{C13237CD-B7DC-415C-854F-D0D6EA79C901}"/>
            </a:ext>
          </a:extLst>
        </xdr:cNvPr>
        <xdr:cNvSpPr/>
      </xdr:nvSpPr>
      <xdr:spPr>
        <a:xfrm>
          <a:off x="10868025" y="447675"/>
          <a:ext cx="1964266" cy="9355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573405</xdr:colOff>
      <xdr:row>3</xdr:row>
      <xdr:rowOff>171450</xdr:rowOff>
    </xdr:from>
    <xdr:to>
      <xdr:col>9</xdr:col>
      <xdr:colOff>249555</xdr:colOff>
      <xdr:row>5</xdr:row>
      <xdr:rowOff>93345</xdr:rowOff>
    </xdr:to>
    <xdr:pic>
      <xdr:nvPicPr>
        <xdr:cNvPr id="24" name="Graphic 23" descr="Shopping cart with solid fill">
          <a:extLst>
            <a:ext uri="{FF2B5EF4-FFF2-40B4-BE49-F238E27FC236}">
              <a16:creationId xmlns:a16="http://schemas.microsoft.com/office/drawing/2014/main" id="{996CE6E1-8A9A-478C-ADF4-79515D6DB4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50205" y="720090"/>
          <a:ext cx="285750" cy="287655"/>
        </a:xfrm>
        <a:prstGeom prst="rect">
          <a:avLst/>
        </a:prstGeom>
      </xdr:spPr>
    </xdr:pic>
    <xdr:clientData/>
  </xdr:twoCellAnchor>
  <xdr:twoCellAnchor editAs="oneCell">
    <xdr:from>
      <xdr:col>14</xdr:col>
      <xdr:colOff>590550</xdr:colOff>
      <xdr:row>3</xdr:row>
      <xdr:rowOff>180975</xdr:rowOff>
    </xdr:from>
    <xdr:to>
      <xdr:col>15</xdr:col>
      <xdr:colOff>400050</xdr:colOff>
      <xdr:row>6</xdr:row>
      <xdr:rowOff>47625</xdr:rowOff>
    </xdr:to>
    <xdr:pic>
      <xdr:nvPicPr>
        <xdr:cNvPr id="25" name="Graphic 24" descr="Users with solid fill">
          <a:extLst>
            <a:ext uri="{FF2B5EF4-FFF2-40B4-BE49-F238E27FC236}">
              <a16:creationId xmlns:a16="http://schemas.microsoft.com/office/drawing/2014/main" id="{EF2D1FDE-C627-4B37-B10A-DD985BB794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24950" y="752475"/>
          <a:ext cx="419100" cy="438150"/>
        </a:xfrm>
        <a:prstGeom prst="rect">
          <a:avLst/>
        </a:prstGeom>
      </xdr:spPr>
    </xdr:pic>
    <xdr:clientData/>
  </xdr:twoCellAnchor>
  <xdr:twoCellAnchor>
    <xdr:from>
      <xdr:col>7</xdr:col>
      <xdr:colOff>434340</xdr:colOff>
      <xdr:row>7</xdr:row>
      <xdr:rowOff>135255</xdr:rowOff>
    </xdr:from>
    <xdr:to>
      <xdr:col>10</xdr:col>
      <xdr:colOff>569806</xdr:colOff>
      <xdr:row>12</xdr:row>
      <xdr:rowOff>110702</xdr:rowOff>
    </xdr:to>
    <xdr:sp macro="" textlink="">
      <xdr:nvSpPr>
        <xdr:cNvPr id="27" name="Rectangle: Rounded Corners 26">
          <a:extLst>
            <a:ext uri="{FF2B5EF4-FFF2-40B4-BE49-F238E27FC236}">
              <a16:creationId xmlns:a16="http://schemas.microsoft.com/office/drawing/2014/main" id="{37BA4C69-D978-457D-A272-22EB5CBAA4FF}"/>
            </a:ext>
          </a:extLst>
        </xdr:cNvPr>
        <xdr:cNvSpPr/>
      </xdr:nvSpPr>
      <xdr:spPr>
        <a:xfrm>
          <a:off x="4701540" y="1415415"/>
          <a:ext cx="1964266" cy="88984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xdr:colOff>
      <xdr:row>7</xdr:row>
      <xdr:rowOff>140970</xdr:rowOff>
    </xdr:from>
    <xdr:to>
      <xdr:col>14</xdr:col>
      <xdr:colOff>184996</xdr:colOff>
      <xdr:row>12</xdr:row>
      <xdr:rowOff>124037</xdr:rowOff>
    </xdr:to>
    <xdr:sp macro="" textlink="">
      <xdr:nvSpPr>
        <xdr:cNvPr id="30" name="Rectangle: Rounded Corners 29">
          <a:extLst>
            <a:ext uri="{FF2B5EF4-FFF2-40B4-BE49-F238E27FC236}">
              <a16:creationId xmlns:a16="http://schemas.microsoft.com/office/drawing/2014/main" id="{A4258961-D6E6-4F0B-84EA-17B0D5BF5A32}"/>
            </a:ext>
          </a:extLst>
        </xdr:cNvPr>
        <xdr:cNvSpPr/>
      </xdr:nvSpPr>
      <xdr:spPr>
        <a:xfrm>
          <a:off x="6755130" y="1421130"/>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342900</xdr:colOff>
      <xdr:row>0</xdr:row>
      <xdr:rowOff>9524</xdr:rowOff>
    </xdr:from>
    <xdr:to>
      <xdr:col>4</xdr:col>
      <xdr:colOff>95250</xdr:colOff>
      <xdr:row>39</xdr:row>
      <xdr:rowOff>57150</xdr:rowOff>
    </xdr:to>
    <xdr:sp macro="" textlink="">
      <xdr:nvSpPr>
        <xdr:cNvPr id="32" name="Rectangle 31">
          <a:extLst>
            <a:ext uri="{FF2B5EF4-FFF2-40B4-BE49-F238E27FC236}">
              <a16:creationId xmlns:a16="http://schemas.microsoft.com/office/drawing/2014/main" id="{83B0C8A6-BAF5-4C9B-B187-8D845BE36A54}"/>
            </a:ext>
          </a:extLst>
        </xdr:cNvPr>
        <xdr:cNvSpPr/>
      </xdr:nvSpPr>
      <xdr:spPr>
        <a:xfrm>
          <a:off x="952500" y="9524"/>
          <a:ext cx="1581150" cy="7896226"/>
        </a:xfrm>
        <a:prstGeom prst="rect">
          <a:avLst/>
        </a:prstGeom>
        <a:solidFill>
          <a:srgbClr val="1B4965"/>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498475</xdr:colOff>
      <xdr:row>4</xdr:row>
      <xdr:rowOff>170391</xdr:rowOff>
    </xdr:from>
    <xdr:to>
      <xdr:col>3</xdr:col>
      <xdr:colOff>578909</xdr:colOff>
      <xdr:row>7</xdr:row>
      <xdr:rowOff>159808</xdr:rowOff>
    </xdr:to>
    <xdr:sp macro="" textlink="">
      <xdr:nvSpPr>
        <xdr:cNvPr id="33" name="Rectangle: Rounded Corners 32">
          <a:hlinkClick xmlns:r="http://schemas.openxmlformats.org/officeDocument/2006/relationships" r:id="rId5"/>
          <a:extLst>
            <a:ext uri="{FF2B5EF4-FFF2-40B4-BE49-F238E27FC236}">
              <a16:creationId xmlns:a16="http://schemas.microsoft.com/office/drawing/2014/main" id="{2DF4BAD8-D456-4AC3-9257-DBB90157932C}"/>
            </a:ext>
          </a:extLst>
        </xdr:cNvPr>
        <xdr:cNvSpPr/>
      </xdr:nvSpPr>
      <xdr:spPr>
        <a:xfrm>
          <a:off x="1108075" y="932391"/>
          <a:ext cx="1299634" cy="560917"/>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OVERVIEW</a:t>
          </a:r>
        </a:p>
      </xdr:txBody>
    </xdr:sp>
    <xdr:clientData/>
  </xdr:twoCellAnchor>
  <xdr:twoCellAnchor>
    <xdr:from>
      <xdr:col>1</xdr:col>
      <xdr:colOff>488949</xdr:colOff>
      <xdr:row>8</xdr:row>
      <xdr:rowOff>75140</xdr:rowOff>
    </xdr:from>
    <xdr:to>
      <xdr:col>3</xdr:col>
      <xdr:colOff>575282</xdr:colOff>
      <xdr:row>11</xdr:row>
      <xdr:rowOff>66673</xdr:rowOff>
    </xdr:to>
    <xdr:sp macro="" textlink="">
      <xdr:nvSpPr>
        <xdr:cNvPr id="34" name="Rectangle: Rounded Corners 33">
          <a:hlinkClick xmlns:r="http://schemas.openxmlformats.org/officeDocument/2006/relationships" r:id="rId6"/>
          <a:extLst>
            <a:ext uri="{FF2B5EF4-FFF2-40B4-BE49-F238E27FC236}">
              <a16:creationId xmlns:a16="http://schemas.microsoft.com/office/drawing/2014/main" id="{9B9EA8E1-3015-43F9-9D56-C013154926C1}"/>
            </a:ext>
          </a:extLst>
        </xdr:cNvPr>
        <xdr:cNvSpPr>
          <a:spLocks noChangeAspect="1"/>
        </xdr:cNvSpPr>
      </xdr:nvSpPr>
      <xdr:spPr>
        <a:xfrm>
          <a:off x="1098549" y="1599140"/>
          <a:ext cx="1305533" cy="563033"/>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TREND&amp; CATEGORY</a:t>
          </a:r>
        </a:p>
      </xdr:txBody>
    </xdr:sp>
    <xdr:clientData/>
  </xdr:twoCellAnchor>
  <xdr:twoCellAnchor>
    <xdr:from>
      <xdr:col>1</xdr:col>
      <xdr:colOff>490006</xdr:colOff>
      <xdr:row>11</xdr:row>
      <xdr:rowOff>180974</xdr:rowOff>
    </xdr:from>
    <xdr:to>
      <xdr:col>3</xdr:col>
      <xdr:colOff>576339</xdr:colOff>
      <xdr:row>14</xdr:row>
      <xdr:rowOff>171074</xdr:rowOff>
    </xdr:to>
    <xdr:sp macro="" textlink="">
      <xdr:nvSpPr>
        <xdr:cNvPr id="35" name="Rectangle: Rounded Corners 34">
          <a:hlinkClick xmlns:r="http://schemas.openxmlformats.org/officeDocument/2006/relationships" r:id="rId7"/>
          <a:extLst>
            <a:ext uri="{FF2B5EF4-FFF2-40B4-BE49-F238E27FC236}">
              <a16:creationId xmlns:a16="http://schemas.microsoft.com/office/drawing/2014/main" id="{3246E4AC-0896-4AAA-ABE9-A8633777FDC7}"/>
            </a:ext>
          </a:extLst>
        </xdr:cNvPr>
        <xdr:cNvSpPr>
          <a:spLocks noChangeAspect="1"/>
        </xdr:cNvSpPr>
      </xdr:nvSpPr>
      <xdr:spPr>
        <a:xfrm>
          <a:off x="1099606" y="2276474"/>
          <a:ext cx="1305533" cy="561600"/>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PRODUCTS</a:t>
          </a:r>
        </a:p>
      </xdr:txBody>
    </xdr:sp>
    <xdr:clientData/>
  </xdr:twoCellAnchor>
  <xdr:twoCellAnchor>
    <xdr:from>
      <xdr:col>1</xdr:col>
      <xdr:colOff>498476</xdr:colOff>
      <xdr:row>15</xdr:row>
      <xdr:rowOff>75142</xdr:rowOff>
    </xdr:from>
    <xdr:to>
      <xdr:col>3</xdr:col>
      <xdr:colOff>585577</xdr:colOff>
      <xdr:row>17</xdr:row>
      <xdr:rowOff>46192</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6B81E569-59DF-43D3-9F17-2D1348BEB82C}"/>
            </a:ext>
          </a:extLst>
        </xdr:cNvPr>
        <xdr:cNvSpPr>
          <a:spLocks noChangeAspect="1"/>
        </xdr:cNvSpPr>
      </xdr:nvSpPr>
      <xdr:spPr>
        <a:xfrm>
          <a:off x="1108076" y="2932642"/>
          <a:ext cx="1306301" cy="561600"/>
        </a:xfrm>
        <a:prstGeom prst="roundRect">
          <a:avLst/>
        </a:prstGeom>
        <a:solidFill>
          <a:srgbClr val="4BACC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CUSTOMERS</a:t>
          </a:r>
        </a:p>
      </xdr:txBody>
    </xdr:sp>
    <xdr:clientData/>
  </xdr:twoCellAnchor>
  <xdr:twoCellAnchor>
    <xdr:from>
      <xdr:col>1</xdr:col>
      <xdr:colOff>485773</xdr:colOff>
      <xdr:row>17</xdr:row>
      <xdr:rowOff>133348</xdr:rowOff>
    </xdr:from>
    <xdr:to>
      <xdr:col>3</xdr:col>
      <xdr:colOff>572106</xdr:colOff>
      <xdr:row>19</xdr:row>
      <xdr:rowOff>105831</xdr:rowOff>
    </xdr:to>
    <xdr:sp macro="" textlink="">
      <xdr:nvSpPr>
        <xdr:cNvPr id="37" name="Rectangle: Rounded Corners 36">
          <a:hlinkClick xmlns:r="http://schemas.openxmlformats.org/officeDocument/2006/relationships" r:id="rId9"/>
          <a:extLst>
            <a:ext uri="{FF2B5EF4-FFF2-40B4-BE49-F238E27FC236}">
              <a16:creationId xmlns:a16="http://schemas.microsoft.com/office/drawing/2014/main" id="{274769A3-A8CD-48AE-AC68-1DBB3E125677}"/>
            </a:ext>
          </a:extLst>
        </xdr:cNvPr>
        <xdr:cNvSpPr>
          <a:spLocks noChangeAspect="1"/>
        </xdr:cNvSpPr>
      </xdr:nvSpPr>
      <xdr:spPr>
        <a:xfrm>
          <a:off x="1095373" y="3581398"/>
          <a:ext cx="1305533" cy="563033"/>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4BACC6"/>
              </a:solidFill>
            </a:rPr>
            <a:t>DISCOUNT&amp; CHANNELS</a:t>
          </a:r>
        </a:p>
      </xdr:txBody>
    </xdr:sp>
    <xdr:clientData/>
  </xdr:twoCellAnchor>
  <xdr:twoCellAnchor>
    <xdr:from>
      <xdr:col>2</xdr:col>
      <xdr:colOff>247650</xdr:colOff>
      <xdr:row>0</xdr:row>
      <xdr:rowOff>152400</xdr:rowOff>
    </xdr:from>
    <xdr:to>
      <xdr:col>3</xdr:col>
      <xdr:colOff>161925</xdr:colOff>
      <xdr:row>2</xdr:row>
      <xdr:rowOff>180975</xdr:rowOff>
    </xdr:to>
    <xdr:sp macro="" textlink="">
      <xdr:nvSpPr>
        <xdr:cNvPr id="38" name="Rectangle: Rounded Corners 37">
          <a:extLst>
            <a:ext uri="{FF2B5EF4-FFF2-40B4-BE49-F238E27FC236}">
              <a16:creationId xmlns:a16="http://schemas.microsoft.com/office/drawing/2014/main" id="{89A7EB7A-7A8D-4073-BA1C-DC68B9C8A7D3}"/>
            </a:ext>
          </a:extLst>
        </xdr:cNvPr>
        <xdr:cNvSpPr/>
      </xdr:nvSpPr>
      <xdr:spPr>
        <a:xfrm>
          <a:off x="1466850" y="152400"/>
          <a:ext cx="523875" cy="409575"/>
        </a:xfrm>
        <a:prstGeom prst="roundRect">
          <a:avLst/>
        </a:prstGeom>
        <a:solidFill>
          <a:sysClr val="window" lastClr="FFFFFF"/>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304801</xdr:colOff>
      <xdr:row>0</xdr:row>
      <xdr:rowOff>114301</xdr:rowOff>
    </xdr:from>
    <xdr:to>
      <xdr:col>3</xdr:col>
      <xdr:colOff>142875</xdr:colOff>
      <xdr:row>2</xdr:row>
      <xdr:rowOff>180975</xdr:rowOff>
    </xdr:to>
    <xdr:pic>
      <xdr:nvPicPr>
        <xdr:cNvPr id="39" name="Graphic 38" descr="Shopping cart with solid fill">
          <a:extLst>
            <a:ext uri="{FF2B5EF4-FFF2-40B4-BE49-F238E27FC236}">
              <a16:creationId xmlns:a16="http://schemas.microsoft.com/office/drawing/2014/main" id="{EFB9DB8B-222E-4CCC-A507-73BC9B14125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24001" y="114301"/>
          <a:ext cx="447674" cy="447674"/>
        </a:xfrm>
        <a:prstGeom prst="rect">
          <a:avLst/>
        </a:prstGeom>
      </xdr:spPr>
    </xdr:pic>
    <xdr:clientData/>
  </xdr:twoCellAnchor>
  <xdr:twoCellAnchor>
    <xdr:from>
      <xdr:col>15</xdr:col>
      <xdr:colOff>371475</xdr:colOff>
      <xdr:row>3</xdr:row>
      <xdr:rowOff>161925</xdr:rowOff>
    </xdr:from>
    <xdr:to>
      <xdr:col>17</xdr:col>
      <xdr:colOff>152400</xdr:colOff>
      <xdr:row>6</xdr:row>
      <xdr:rowOff>0</xdr:rowOff>
    </xdr:to>
    <xdr:sp macro="" textlink="PivotData!H8">
      <xdr:nvSpPr>
        <xdr:cNvPr id="40" name="TextBox 39">
          <a:extLst>
            <a:ext uri="{FF2B5EF4-FFF2-40B4-BE49-F238E27FC236}">
              <a16:creationId xmlns:a16="http://schemas.microsoft.com/office/drawing/2014/main" id="{84DFAC88-3E0C-4941-A8FF-C160E3AC7560}"/>
            </a:ext>
          </a:extLst>
        </xdr:cNvPr>
        <xdr:cNvSpPr txBox="1"/>
      </xdr:nvSpPr>
      <xdr:spPr>
        <a:xfrm>
          <a:off x="9515475" y="733425"/>
          <a:ext cx="10001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49C4D-8EE4-40F1-9801-07859C36CB38}" type="TxLink">
            <a:rPr lang="en-US" sz="2000" b="1" i="0" u="none" strike="noStrike">
              <a:solidFill>
                <a:srgbClr val="000000"/>
              </a:solidFill>
              <a:latin typeface="Calibri"/>
              <a:cs typeface="Calibri"/>
            </a:rPr>
            <a:pPr/>
            <a:t>2359</a:t>
          </a:fld>
          <a:endParaRPr lang="en-IN" sz="1100"/>
        </a:p>
      </xdr:txBody>
    </xdr:sp>
    <xdr:clientData/>
  </xdr:twoCellAnchor>
  <xdr:twoCellAnchor>
    <xdr:from>
      <xdr:col>20</xdr:col>
      <xdr:colOff>291465</xdr:colOff>
      <xdr:row>25</xdr:row>
      <xdr:rowOff>171450</xdr:rowOff>
    </xdr:from>
    <xdr:to>
      <xdr:col>26</xdr:col>
      <xdr:colOff>44577</xdr:colOff>
      <xdr:row>39</xdr:row>
      <xdr:rowOff>81153</xdr:rowOff>
    </xdr:to>
    <xdr:graphicFrame macro="">
      <xdr:nvGraphicFramePr>
        <xdr:cNvPr id="44" name="Chart 43">
          <a:extLst>
            <a:ext uri="{FF2B5EF4-FFF2-40B4-BE49-F238E27FC236}">
              <a16:creationId xmlns:a16="http://schemas.microsoft.com/office/drawing/2014/main" id="{E60C83F4-0D1C-44C9-91A7-CFB9AA3D9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200025</xdr:colOff>
      <xdr:row>25</xdr:row>
      <xdr:rowOff>161924</xdr:rowOff>
    </xdr:from>
    <xdr:to>
      <xdr:col>20</xdr:col>
      <xdr:colOff>285750</xdr:colOff>
      <xdr:row>39</xdr:row>
      <xdr:rowOff>95249</xdr:rowOff>
    </xdr:to>
    <xdr:graphicFrame macro="">
      <xdr:nvGraphicFramePr>
        <xdr:cNvPr id="48" name="Chart 47">
          <a:extLst>
            <a:ext uri="{FF2B5EF4-FFF2-40B4-BE49-F238E27FC236}">
              <a16:creationId xmlns:a16="http://schemas.microsoft.com/office/drawing/2014/main" id="{8B358BB6-0CA5-44E6-A910-225088824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120014</xdr:colOff>
      <xdr:row>25</xdr:row>
      <xdr:rowOff>152400</xdr:rowOff>
    </xdr:from>
    <xdr:to>
      <xdr:col>12</xdr:col>
      <xdr:colOff>190499</xdr:colOff>
      <xdr:row>39</xdr:row>
      <xdr:rowOff>66675</xdr:rowOff>
    </xdr:to>
    <xdr:graphicFrame macro="">
      <xdr:nvGraphicFramePr>
        <xdr:cNvPr id="49" name="Chart 48">
          <a:extLst>
            <a:ext uri="{FF2B5EF4-FFF2-40B4-BE49-F238E27FC236}">
              <a16:creationId xmlns:a16="http://schemas.microsoft.com/office/drawing/2014/main" id="{BF14C0B9-E645-48BC-83C4-4F8ECF03F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607695</xdr:colOff>
      <xdr:row>7</xdr:row>
      <xdr:rowOff>144780</xdr:rowOff>
    </xdr:from>
    <xdr:to>
      <xdr:col>14</xdr:col>
      <xdr:colOff>150495</xdr:colOff>
      <xdr:row>9</xdr:row>
      <xdr:rowOff>144780</xdr:rowOff>
    </xdr:to>
    <xdr:sp macro="" textlink="">
      <xdr:nvSpPr>
        <xdr:cNvPr id="28" name="TextBox 27">
          <a:extLst>
            <a:ext uri="{FF2B5EF4-FFF2-40B4-BE49-F238E27FC236}">
              <a16:creationId xmlns:a16="http://schemas.microsoft.com/office/drawing/2014/main" id="{8746ED78-BF58-4692-9E2C-BA2032544A76}"/>
            </a:ext>
          </a:extLst>
        </xdr:cNvPr>
        <xdr:cNvSpPr txBox="1"/>
      </xdr:nvSpPr>
      <xdr:spPr>
        <a:xfrm>
          <a:off x="6703695" y="1424940"/>
          <a:ext cx="19812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AVERAGE</a:t>
          </a:r>
          <a:r>
            <a:rPr lang="en-US" sz="1400" b="1" baseline="0">
              <a:solidFill>
                <a:schemeClr val="bg1"/>
              </a:solidFill>
              <a:latin typeface="Aptos Narrow" panose="020B0004020202020204" pitchFamily="34" charset="0"/>
            </a:rPr>
            <a:t> ORDER VALUE</a:t>
          </a:r>
          <a:endParaRPr lang="en-US" sz="1400" b="1">
            <a:solidFill>
              <a:schemeClr val="bg1"/>
            </a:solidFill>
            <a:latin typeface="Aptos Narrow" panose="020B0004020202020204" pitchFamily="34" charset="0"/>
          </a:endParaRPr>
        </a:p>
      </xdr:txBody>
    </xdr:sp>
    <xdr:clientData/>
  </xdr:twoCellAnchor>
  <xdr:twoCellAnchor>
    <xdr:from>
      <xdr:col>14</xdr:col>
      <xdr:colOff>236220</xdr:colOff>
      <xdr:row>7</xdr:row>
      <xdr:rowOff>129540</xdr:rowOff>
    </xdr:from>
    <xdr:to>
      <xdr:col>17</xdr:col>
      <xdr:colOff>371686</xdr:colOff>
      <xdr:row>12</xdr:row>
      <xdr:rowOff>112607</xdr:rowOff>
    </xdr:to>
    <xdr:sp macro="" textlink="">
      <xdr:nvSpPr>
        <xdr:cNvPr id="50" name="Rectangle: Rounded Corners 49">
          <a:extLst>
            <a:ext uri="{FF2B5EF4-FFF2-40B4-BE49-F238E27FC236}">
              <a16:creationId xmlns:a16="http://schemas.microsoft.com/office/drawing/2014/main" id="{B5E7AFCB-D63A-4A0D-9C0E-FA90D69CCFA0}"/>
            </a:ext>
          </a:extLst>
        </xdr:cNvPr>
        <xdr:cNvSpPr/>
      </xdr:nvSpPr>
      <xdr:spPr>
        <a:xfrm>
          <a:off x="8770620" y="1409700"/>
          <a:ext cx="1964266" cy="897467"/>
        </a:xfrm>
        <a:prstGeom prst="roundRect">
          <a:avLst/>
        </a:prstGeom>
        <a:gradFill>
          <a:gsLst>
            <a:gs pos="0">
              <a:srgbClr val="79E0F2"/>
            </a:gs>
            <a:gs pos="98000">
              <a:srgbClr val="2196F3"/>
            </a:gs>
          </a:gsLst>
          <a:lin ang="270000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60960</xdr:colOff>
      <xdr:row>7</xdr:row>
      <xdr:rowOff>123825</xdr:rowOff>
    </xdr:from>
    <xdr:to>
      <xdr:col>17</xdr:col>
      <xdr:colOff>83820</xdr:colOff>
      <xdr:row>9</xdr:row>
      <xdr:rowOff>85725</xdr:rowOff>
    </xdr:to>
    <xdr:sp macro="" textlink="">
      <xdr:nvSpPr>
        <xdr:cNvPr id="31" name="TextBox 30">
          <a:extLst>
            <a:ext uri="{FF2B5EF4-FFF2-40B4-BE49-F238E27FC236}">
              <a16:creationId xmlns:a16="http://schemas.microsoft.com/office/drawing/2014/main" id="{32CA5779-F8DE-4525-AF8F-B1E42E7C474C}"/>
            </a:ext>
          </a:extLst>
        </xdr:cNvPr>
        <xdr:cNvSpPr txBox="1"/>
      </xdr:nvSpPr>
      <xdr:spPr>
        <a:xfrm>
          <a:off x="9204960" y="1403985"/>
          <a:ext cx="12420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RETURN</a:t>
          </a:r>
          <a:r>
            <a:rPr lang="en-US" sz="1400" b="1" baseline="0">
              <a:solidFill>
                <a:schemeClr val="bg1"/>
              </a:solidFill>
              <a:latin typeface="Aptos Narrow" panose="020B0004020202020204" pitchFamily="34" charset="0"/>
            </a:rPr>
            <a:t> RATE</a:t>
          </a:r>
          <a:endParaRPr lang="en-US" sz="1400" b="1">
            <a:solidFill>
              <a:schemeClr val="bg1"/>
            </a:solidFill>
            <a:latin typeface="Aptos Narrow" panose="020B0004020202020204" pitchFamily="34" charset="0"/>
          </a:endParaRPr>
        </a:p>
      </xdr:txBody>
    </xdr:sp>
    <xdr:clientData/>
  </xdr:twoCellAnchor>
  <xdr:twoCellAnchor>
    <xdr:from>
      <xdr:col>15</xdr:col>
      <xdr:colOff>268605</xdr:colOff>
      <xdr:row>8</xdr:row>
      <xdr:rowOff>160020</xdr:rowOff>
    </xdr:from>
    <xdr:to>
      <xdr:col>17</xdr:col>
      <xdr:colOff>11430</xdr:colOff>
      <xdr:row>10</xdr:row>
      <xdr:rowOff>140970</xdr:rowOff>
    </xdr:to>
    <xdr:sp macro="" textlink="PivotData!H17">
      <xdr:nvSpPr>
        <xdr:cNvPr id="41" name="TextBox 40">
          <a:extLst>
            <a:ext uri="{FF2B5EF4-FFF2-40B4-BE49-F238E27FC236}">
              <a16:creationId xmlns:a16="http://schemas.microsoft.com/office/drawing/2014/main" id="{B89B252D-2679-4992-88D8-A334F95D4315}"/>
            </a:ext>
          </a:extLst>
        </xdr:cNvPr>
        <xdr:cNvSpPr txBox="1"/>
      </xdr:nvSpPr>
      <xdr:spPr>
        <a:xfrm>
          <a:off x="9412605" y="1623060"/>
          <a:ext cx="962025" cy="346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834AA6-A7DC-425F-8BFF-E2920F43075F}" type="TxLink">
            <a:rPr lang="en-US" sz="2000" b="1" i="0" u="none" strike="noStrike">
              <a:solidFill>
                <a:srgbClr val="000000"/>
              </a:solidFill>
              <a:latin typeface="Calibri"/>
              <a:cs typeface="Calibri"/>
            </a:rPr>
            <a:pPr/>
            <a:t>5.69%</a:t>
          </a:fld>
          <a:endParaRPr lang="en-IN" sz="1100"/>
        </a:p>
      </xdr:txBody>
    </xdr:sp>
    <xdr:clientData/>
  </xdr:twoCellAnchor>
  <xdr:twoCellAnchor>
    <xdr:from>
      <xdr:col>12</xdr:col>
      <xdr:colOff>95250</xdr:colOff>
      <xdr:row>9</xdr:row>
      <xdr:rowOff>5715</xdr:rowOff>
    </xdr:from>
    <xdr:to>
      <xdr:col>14</xdr:col>
      <xdr:colOff>41910</xdr:colOff>
      <xdr:row>11</xdr:row>
      <xdr:rowOff>112395</xdr:rowOff>
    </xdr:to>
    <xdr:sp macro="" textlink="PivotData!H13">
      <xdr:nvSpPr>
        <xdr:cNvPr id="29" name="TextBox 28">
          <a:extLst>
            <a:ext uri="{FF2B5EF4-FFF2-40B4-BE49-F238E27FC236}">
              <a16:creationId xmlns:a16="http://schemas.microsoft.com/office/drawing/2014/main" id="{3AD5BD59-C7A3-4404-B44E-8971D0A954C7}"/>
            </a:ext>
          </a:extLst>
        </xdr:cNvPr>
        <xdr:cNvSpPr txBox="1"/>
      </xdr:nvSpPr>
      <xdr:spPr>
        <a:xfrm>
          <a:off x="7410450" y="1651635"/>
          <a:ext cx="116586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9DB9B1-1F71-4424-8FB5-B36156548B11}" type="TxLink">
            <a:rPr lang="en-US" sz="2000" b="1" i="0" u="none" strike="noStrike">
              <a:solidFill>
                <a:srgbClr val="000000"/>
              </a:solidFill>
              <a:latin typeface="Calibri"/>
              <a:ea typeface="Calibri"/>
              <a:cs typeface="Calibri"/>
            </a:rPr>
            <a:pPr/>
            <a:t>390</a:t>
          </a:fld>
          <a:endParaRPr lang="en-US" sz="1100"/>
        </a:p>
      </xdr:txBody>
    </xdr:sp>
    <xdr:clientData/>
  </xdr:twoCellAnchor>
  <xdr:twoCellAnchor>
    <xdr:from>
      <xdr:col>8</xdr:col>
      <xdr:colOff>74296</xdr:colOff>
      <xdr:row>7</xdr:row>
      <xdr:rowOff>125730</xdr:rowOff>
    </xdr:from>
    <xdr:to>
      <xdr:col>10</xdr:col>
      <xdr:colOff>398146</xdr:colOff>
      <xdr:row>9</xdr:row>
      <xdr:rowOff>106680</xdr:rowOff>
    </xdr:to>
    <xdr:sp macro="" textlink="">
      <xdr:nvSpPr>
        <xdr:cNvPr id="22" name="TextBox 21">
          <a:extLst>
            <a:ext uri="{FF2B5EF4-FFF2-40B4-BE49-F238E27FC236}">
              <a16:creationId xmlns:a16="http://schemas.microsoft.com/office/drawing/2014/main" id="{606A28EF-75C0-42B2-ADB2-07CE6A117281}"/>
            </a:ext>
          </a:extLst>
        </xdr:cNvPr>
        <xdr:cNvSpPr txBox="1"/>
      </xdr:nvSpPr>
      <xdr:spPr>
        <a:xfrm>
          <a:off x="4951096" y="1405890"/>
          <a:ext cx="1543050" cy="346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PROFIT MARGIN</a:t>
          </a:r>
        </a:p>
      </xdr:txBody>
    </xdr:sp>
    <xdr:clientData/>
  </xdr:twoCellAnchor>
  <xdr:twoCellAnchor>
    <xdr:from>
      <xdr:col>8</xdr:col>
      <xdr:colOff>430530</xdr:colOff>
      <xdr:row>9</xdr:row>
      <xdr:rowOff>15240</xdr:rowOff>
    </xdr:from>
    <xdr:to>
      <xdr:col>10</xdr:col>
      <xdr:colOff>459105</xdr:colOff>
      <xdr:row>11</xdr:row>
      <xdr:rowOff>15240</xdr:rowOff>
    </xdr:to>
    <xdr:sp macro="" textlink="PivotData!H10">
      <xdr:nvSpPr>
        <xdr:cNvPr id="26" name="TextBox 25">
          <a:extLst>
            <a:ext uri="{FF2B5EF4-FFF2-40B4-BE49-F238E27FC236}">
              <a16:creationId xmlns:a16="http://schemas.microsoft.com/office/drawing/2014/main" id="{1C523DD1-811A-4B8D-AF47-79EF06E0D9B7}"/>
            </a:ext>
          </a:extLst>
        </xdr:cNvPr>
        <xdr:cNvSpPr txBox="1"/>
      </xdr:nvSpPr>
      <xdr:spPr>
        <a:xfrm>
          <a:off x="5307330" y="1661160"/>
          <a:ext cx="1247775"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DCE282-E9F6-44F4-868C-1BB781FA8A3C}" type="TxLink">
            <a:rPr lang="en-US" sz="2000" b="1" i="0" u="none" strike="noStrike">
              <a:solidFill>
                <a:srgbClr val="000000"/>
              </a:solidFill>
              <a:latin typeface="Calibri"/>
              <a:ea typeface="Calibri"/>
              <a:cs typeface="Calibri"/>
            </a:rPr>
            <a:pPr/>
            <a:t>22.56%</a:t>
          </a:fld>
          <a:endParaRPr lang="en-US" sz="1100"/>
        </a:p>
      </xdr:txBody>
    </xdr:sp>
    <xdr:clientData/>
  </xdr:twoCellAnchor>
  <xdr:twoCellAnchor>
    <xdr:from>
      <xdr:col>18</xdr:col>
      <xdr:colOff>289560</xdr:colOff>
      <xdr:row>2</xdr:row>
      <xdr:rowOff>95249</xdr:rowOff>
    </xdr:from>
    <xdr:to>
      <xdr:col>20</xdr:col>
      <xdr:colOff>470535</xdr:colOff>
      <xdr:row>4</xdr:row>
      <xdr:rowOff>55244</xdr:rowOff>
    </xdr:to>
    <xdr:sp macro="" textlink="">
      <xdr:nvSpPr>
        <xdr:cNvPr id="14" name="TextBox 13">
          <a:extLst>
            <a:ext uri="{FF2B5EF4-FFF2-40B4-BE49-F238E27FC236}">
              <a16:creationId xmlns:a16="http://schemas.microsoft.com/office/drawing/2014/main" id="{69B34AE5-4983-445B-A8FE-8BA00C550C1C}"/>
            </a:ext>
          </a:extLst>
        </xdr:cNvPr>
        <xdr:cNvSpPr txBox="1"/>
      </xdr:nvSpPr>
      <xdr:spPr>
        <a:xfrm>
          <a:off x="11262360" y="461009"/>
          <a:ext cx="1400175" cy="325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a:t>
          </a:r>
          <a:r>
            <a:rPr lang="en-US" sz="1400" b="1" baseline="0">
              <a:solidFill>
                <a:schemeClr val="bg1"/>
              </a:solidFill>
              <a:latin typeface="Aptos Narrow" panose="020B0004020202020204" pitchFamily="34" charset="0"/>
            </a:rPr>
            <a:t> PROFIT</a:t>
          </a:r>
          <a:endParaRPr lang="en-US" sz="1400" b="1">
            <a:solidFill>
              <a:schemeClr val="bg1"/>
            </a:solidFill>
            <a:latin typeface="Aptos Narrow" panose="020B0004020202020204" pitchFamily="34" charset="0"/>
          </a:endParaRPr>
        </a:p>
      </xdr:txBody>
    </xdr:sp>
    <xdr:clientData/>
  </xdr:twoCellAnchor>
  <xdr:twoCellAnchor>
    <xdr:from>
      <xdr:col>18</xdr:col>
      <xdr:colOff>413385</xdr:colOff>
      <xdr:row>3</xdr:row>
      <xdr:rowOff>120015</xdr:rowOff>
    </xdr:from>
    <xdr:to>
      <xdr:col>20</xdr:col>
      <xdr:colOff>356235</xdr:colOff>
      <xdr:row>6</xdr:row>
      <xdr:rowOff>53340</xdr:rowOff>
    </xdr:to>
    <xdr:sp macro="" textlink="PivotData!H3">
      <xdr:nvSpPr>
        <xdr:cNvPr id="15" name="TextBox 14">
          <a:extLst>
            <a:ext uri="{FF2B5EF4-FFF2-40B4-BE49-F238E27FC236}">
              <a16:creationId xmlns:a16="http://schemas.microsoft.com/office/drawing/2014/main" id="{10AF544E-35C4-4985-A006-9383746D7FCF}"/>
            </a:ext>
          </a:extLst>
        </xdr:cNvPr>
        <xdr:cNvSpPr txBox="1"/>
      </xdr:nvSpPr>
      <xdr:spPr>
        <a:xfrm>
          <a:off x="11386185" y="668655"/>
          <a:ext cx="1162050" cy="481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75B12D-441F-4B3D-B18B-562B1D4732AB}" type="TxLink">
            <a:rPr lang="en-US" sz="2000" b="1" i="0" u="none" strike="noStrike">
              <a:solidFill>
                <a:srgbClr val="000000"/>
              </a:solidFill>
              <a:latin typeface="Calibri"/>
              <a:ea typeface="Calibri"/>
              <a:cs typeface="Calibri"/>
            </a:rPr>
            <a:pPr/>
            <a:t>615503.75</a:t>
          </a:fld>
          <a:endParaRPr lang="en-US" sz="1100" b="1"/>
        </a:p>
      </xdr:txBody>
    </xdr:sp>
    <xdr:clientData/>
  </xdr:twoCellAnchor>
  <xdr:twoCellAnchor editAs="oneCell">
    <xdr:from>
      <xdr:col>4</xdr:col>
      <xdr:colOff>430530</xdr:colOff>
      <xdr:row>3</xdr:row>
      <xdr:rowOff>180975</xdr:rowOff>
    </xdr:from>
    <xdr:to>
      <xdr:col>5</xdr:col>
      <xdr:colOff>116205</xdr:colOff>
      <xdr:row>5</xdr:row>
      <xdr:rowOff>112395</xdr:rowOff>
    </xdr:to>
    <xdr:pic>
      <xdr:nvPicPr>
        <xdr:cNvPr id="23" name="Graphic 22" descr="Coins with solid fill">
          <a:extLst>
            <a:ext uri="{FF2B5EF4-FFF2-40B4-BE49-F238E27FC236}">
              <a16:creationId xmlns:a16="http://schemas.microsoft.com/office/drawing/2014/main" id="{E24F89FA-DD19-499D-88F4-0C7186718DA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868930" y="752475"/>
          <a:ext cx="295275" cy="312420"/>
        </a:xfrm>
        <a:prstGeom prst="rect">
          <a:avLst/>
        </a:prstGeom>
      </xdr:spPr>
    </xdr:pic>
    <xdr:clientData/>
  </xdr:twoCellAnchor>
  <xdr:twoCellAnchor>
    <xdr:from>
      <xdr:col>11</xdr:col>
      <xdr:colOff>144780</xdr:colOff>
      <xdr:row>2</xdr:row>
      <xdr:rowOff>76200</xdr:rowOff>
    </xdr:from>
    <xdr:to>
      <xdr:col>14</xdr:col>
      <xdr:colOff>259080</xdr:colOff>
      <xdr:row>4</xdr:row>
      <xdr:rowOff>76200</xdr:rowOff>
    </xdr:to>
    <xdr:sp macro="" textlink="">
      <xdr:nvSpPr>
        <xdr:cNvPr id="51" name="TextBox 50">
          <a:extLst>
            <a:ext uri="{FF2B5EF4-FFF2-40B4-BE49-F238E27FC236}">
              <a16:creationId xmlns:a16="http://schemas.microsoft.com/office/drawing/2014/main" id="{BD123215-F3DD-5157-A8F5-9F0E2DAA1314}"/>
            </a:ext>
          </a:extLst>
        </xdr:cNvPr>
        <xdr:cNvSpPr txBox="1"/>
      </xdr:nvSpPr>
      <xdr:spPr>
        <a:xfrm>
          <a:off x="6850380" y="441960"/>
          <a:ext cx="19431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ptos Narrow" panose="020B0004020202020204" pitchFamily="34" charset="0"/>
            </a:rPr>
            <a:t>TOTAL QUANTITY SOLD</a:t>
          </a:r>
        </a:p>
      </xdr:txBody>
    </xdr:sp>
    <xdr:clientData/>
  </xdr:twoCellAnchor>
  <xdr:twoCellAnchor>
    <xdr:from>
      <xdr:col>12</xdr:col>
      <xdr:colOff>121920</xdr:colOff>
      <xdr:row>3</xdr:row>
      <xdr:rowOff>106680</xdr:rowOff>
    </xdr:from>
    <xdr:to>
      <xdr:col>13</xdr:col>
      <xdr:colOff>419100</xdr:colOff>
      <xdr:row>5</xdr:row>
      <xdr:rowOff>106680</xdr:rowOff>
    </xdr:to>
    <xdr:sp macro="" textlink="PivotData!H20">
      <xdr:nvSpPr>
        <xdr:cNvPr id="52" name="TextBox 51">
          <a:extLst>
            <a:ext uri="{FF2B5EF4-FFF2-40B4-BE49-F238E27FC236}">
              <a16:creationId xmlns:a16="http://schemas.microsoft.com/office/drawing/2014/main" id="{937A3A60-AAEE-BB08-EDCE-380370F90899}"/>
            </a:ext>
          </a:extLst>
        </xdr:cNvPr>
        <xdr:cNvSpPr txBox="1"/>
      </xdr:nvSpPr>
      <xdr:spPr>
        <a:xfrm>
          <a:off x="7437120" y="655320"/>
          <a:ext cx="9067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D28FA7-D4BD-4B8C-B377-33F372CD4918}" type="TxLink">
            <a:rPr lang="en-US" sz="2000" b="1" i="0" u="none" strike="noStrike">
              <a:solidFill>
                <a:srgbClr val="000000"/>
              </a:solidFill>
              <a:latin typeface="Calibri"/>
              <a:ea typeface="Calibri"/>
              <a:cs typeface="Calibri"/>
            </a:rPr>
            <a:pPr/>
            <a:t>20935</a:t>
          </a:fld>
          <a:endParaRPr lang="en-US" sz="1100"/>
        </a:p>
      </xdr:txBody>
    </xdr:sp>
    <xdr:clientData/>
  </xdr:twoCellAnchor>
  <xdr:twoCellAnchor editAs="oneCell">
    <xdr:from>
      <xdr:col>15</xdr:col>
      <xdr:colOff>57150</xdr:colOff>
      <xdr:row>9</xdr:row>
      <xdr:rowOff>0</xdr:rowOff>
    </xdr:from>
    <xdr:to>
      <xdr:col>15</xdr:col>
      <xdr:colOff>333375</xdr:colOff>
      <xdr:row>10</xdr:row>
      <xdr:rowOff>85725</xdr:rowOff>
    </xdr:to>
    <xdr:pic>
      <xdr:nvPicPr>
        <xdr:cNvPr id="42" name="Graphic 41" descr="Back with solid fill">
          <a:extLst>
            <a:ext uri="{FF2B5EF4-FFF2-40B4-BE49-F238E27FC236}">
              <a16:creationId xmlns:a16="http://schemas.microsoft.com/office/drawing/2014/main" id="{68DEDCAC-276F-4C90-8CAA-AFCD57971A6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01150" y="1714500"/>
          <a:ext cx="276225" cy="276225"/>
        </a:xfrm>
        <a:prstGeom prst="rect">
          <a:avLst/>
        </a:prstGeom>
      </xdr:spPr>
    </xdr:pic>
    <xdr:clientData/>
  </xdr:twoCellAnchor>
  <xdr:twoCellAnchor editAs="oneCell">
    <xdr:from>
      <xdr:col>18</xdr:col>
      <xdr:colOff>152400</xdr:colOff>
      <xdr:row>3</xdr:row>
      <xdr:rowOff>104775</xdr:rowOff>
    </xdr:from>
    <xdr:to>
      <xdr:col>18</xdr:col>
      <xdr:colOff>495300</xdr:colOff>
      <xdr:row>5</xdr:row>
      <xdr:rowOff>66675</xdr:rowOff>
    </xdr:to>
    <xdr:pic>
      <xdr:nvPicPr>
        <xdr:cNvPr id="43" name="Graphic 42" descr="Upward trend with solid fill">
          <a:extLst>
            <a:ext uri="{FF2B5EF4-FFF2-40B4-BE49-F238E27FC236}">
              <a16:creationId xmlns:a16="http://schemas.microsoft.com/office/drawing/2014/main" id="{319CD4AD-D5EC-4F88-9AEA-F58C0905010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125200" y="676275"/>
          <a:ext cx="342900" cy="342900"/>
        </a:xfrm>
        <a:prstGeom prst="rect">
          <a:avLst/>
        </a:prstGeom>
      </xdr:spPr>
    </xdr:pic>
    <xdr:clientData/>
  </xdr:twoCellAnchor>
  <xdr:twoCellAnchor editAs="oneCell">
    <xdr:from>
      <xdr:col>8</xdr:col>
      <xdr:colOff>180975</xdr:colOff>
      <xdr:row>8</xdr:row>
      <xdr:rowOff>171450</xdr:rowOff>
    </xdr:from>
    <xdr:to>
      <xdr:col>8</xdr:col>
      <xdr:colOff>523875</xdr:colOff>
      <xdr:row>10</xdr:row>
      <xdr:rowOff>133350</xdr:rowOff>
    </xdr:to>
    <xdr:pic>
      <xdr:nvPicPr>
        <xdr:cNvPr id="45" name="Graphic 44" descr="Upward trend with solid fill">
          <a:extLst>
            <a:ext uri="{FF2B5EF4-FFF2-40B4-BE49-F238E27FC236}">
              <a16:creationId xmlns:a16="http://schemas.microsoft.com/office/drawing/2014/main" id="{6E667FFB-2FC3-4BA1-AC79-19A5DA4C8F7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057775" y="1695450"/>
          <a:ext cx="342900" cy="342900"/>
        </a:xfrm>
        <a:prstGeom prst="rect">
          <a:avLst/>
        </a:prstGeom>
      </xdr:spPr>
    </xdr:pic>
    <xdr:clientData/>
  </xdr:twoCellAnchor>
  <xdr:twoCellAnchor editAs="oneCell">
    <xdr:from>
      <xdr:col>5</xdr:col>
      <xdr:colOff>257175</xdr:colOff>
      <xdr:row>0</xdr:row>
      <xdr:rowOff>19050</xdr:rowOff>
    </xdr:from>
    <xdr:to>
      <xdr:col>5</xdr:col>
      <xdr:colOff>571500</xdr:colOff>
      <xdr:row>1</xdr:row>
      <xdr:rowOff>142875</xdr:rowOff>
    </xdr:to>
    <xdr:pic>
      <xdr:nvPicPr>
        <xdr:cNvPr id="46" name="Graphic 45" descr="Bar graph with upward trend with solid fill">
          <a:extLst>
            <a:ext uri="{FF2B5EF4-FFF2-40B4-BE49-F238E27FC236}">
              <a16:creationId xmlns:a16="http://schemas.microsoft.com/office/drawing/2014/main" id="{C93EDA6B-18F9-4F91-BF02-F3B49BB0597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305175" y="19050"/>
          <a:ext cx="314325" cy="314325"/>
        </a:xfrm>
        <a:prstGeom prst="rect">
          <a:avLst/>
        </a:prstGeom>
      </xdr:spPr>
    </xdr:pic>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BEAT" refreshedDate="46268.409715624999" backgroundQuery="1" createdVersion="8" refreshedVersion="8" minRefreshableVersion="3" recordCount="0" supportSubquery="1" supportAdvancedDrill="1" xr:uid="{7A0651D4-F037-4818-B58F-8E67643A302D}">
  <cacheSource type="external" connectionId="1"/>
  <cacheFields count="1">
    <cacheField name="[Measures].[Distinct Count of Customer ID]" caption="Distinct Count of Customer ID" numFmtId="0" hierarchy="26" level="32767"/>
  </cacheFields>
  <cacheHierarchies count="31">
    <cacheHierarchy uniqueName="[tblOrders].[Order ID]" caption="Order ID" attribute="1" defaultMemberUniqueName="[tblOrders].[Order ID].[All]" allUniqueName="[tblOrders].[Order ID].[All]" dimensionUniqueName="[tblOrders]" displayFolder="" count="0" memberValueDatatype="130" unbalanced="0"/>
    <cacheHierarchy uniqueName="[tblOrders].[Order Date]" caption="Order Date" attribute="1" time="1" defaultMemberUniqueName="[tblOrders].[Order Date].[All]" allUniqueName="[tblOrders].[Order Date].[All]" dimensionUniqueName="[tblOrders]" displayFolder="" count="0" memberValueDatatype="7" unbalanced="0"/>
    <cacheHierarchy uniqueName="[tblOrders].[Customer ID]" caption="Customer ID" attribute="1" defaultMemberUniqueName="[tblOrders].[Customer ID].[All]" allUniqueName="[tblOrders].[Customer ID].[All]" dimensionUniqueName="[tblOrders]" displayFolder="" count="0" memberValueDatatype="130" unbalanced="0"/>
    <cacheHierarchy uniqueName="[tblOrders].[Customer Type]" caption="Customer Type" attribute="1" defaultMemberUniqueName="[tblOrders].[Customer Type].[All]" allUniqueName="[tblOrders].[Customer Type].[All]" dimensionUniqueName="[tblOrders]" displayFolder="" count="0" memberValueDatatype="130" unbalanced="0"/>
    <cacheHierarchy uniqueName="[tblOrders].[Product ID]" caption="Product ID" attribute="1" defaultMemberUniqueName="[tblOrders].[Product ID].[All]" allUniqueName="[tblOrders].[Product ID].[All]" dimensionUniqueName="[tblOrders]" displayFolder="" count="0" memberValueDatatype="130" unbalanced="0"/>
    <cacheHierarchy uniqueName="[tblOrders].[Product Name]" caption="Product Name" attribute="1" defaultMemberUniqueName="[tblOrders].[Product Name].[All]" allUniqueName="[tblOrders].[Product Name].[All]" dimensionUniqueName="[tblOrders]" displayFolder="" count="0" memberValueDatatype="130" unbalanced="0"/>
    <cacheHierarchy uniqueName="[tblOrders].[Category]" caption="Category" attribute="1" defaultMemberUniqueName="[tblOrders].[Category].[All]" allUniqueName="[tblOrders].[Category].[All]" dimensionUniqueName="[tblOrders]" displayFolder="" count="0" memberValueDatatype="130" unbalanced="0"/>
    <cacheHierarchy uniqueName="[tblOrders].[Brand]" caption="Brand" attribute="1" defaultMemberUniqueName="[tblOrders].[Brand].[All]" allUniqueName="[tblOrders].[Brand].[All]" dimensionUniqueName="[tblOrders]" displayFolder="" count="0" memberValueDatatype="130" unbalanced="0"/>
    <cacheHierarchy uniqueName="[tblOrders].[City]" caption="City" attribute="1" defaultMemberUniqueName="[tblOrders].[City].[All]" allUniqueName="[tblOrders].[City].[All]" dimensionUniqueName="[tblOrders]" displayFolder="" count="0" memberValueDatatype="130" unbalanced="0"/>
    <cacheHierarchy uniqueName="[tblOrders].[Sales Channel]" caption="Sales Channel" attribute="1" defaultMemberUniqueName="[tblOrders].[Sales Channel].[All]" allUniqueName="[tblOrders].[Sales Channel].[All]" dimensionUniqueName="[tblOrders]" displayFolder="" count="0" memberValueDatatype="130" unbalanced="0"/>
    <cacheHierarchy uniqueName="[tblOrders].[Units]" caption="Units" attribute="1" defaultMemberUniqueName="[tblOrders].[Units].[All]" allUniqueName="[tblOrders].[Units].[All]" dimensionUniqueName="[tblOrders]" displayFolder="" count="0" memberValueDatatype="20" unbalanced="0"/>
    <cacheHierarchy uniqueName="[tblOrders].[Unit Price]" caption="Unit Price" attribute="1" defaultMemberUniqueName="[tblOrders].[Unit Price].[All]" allUniqueName="[tblOrders].[Unit Price].[All]" dimensionUniqueName="[tblOrders]" displayFolder="" count="0" memberValueDatatype="20" unbalanced="0"/>
    <cacheHierarchy uniqueName="[tblOrders].[Discount %]" caption="Discount %" attribute="1" defaultMemberUniqueName="[tblOrders].[Discount %].[All]" allUniqueName="[tblOrders].[Discount %].[All]" dimensionUniqueName="[tblOrders]" displayFolder="" count="0" memberValueDatatype="5" unbalanced="0"/>
    <cacheHierarchy uniqueName="[tblOrders].[Sales Amount]" caption="Sales Amount" attribute="1" defaultMemberUniqueName="[tblOrders].[Sales Amount].[All]" allUniqueName="[tblOrders].[Sales Amount].[All]" dimensionUniqueName="[tblOrders]" displayFolder="" count="0" memberValueDatatype="5" unbalanced="0"/>
    <cacheHierarchy uniqueName="[tblOrders].[Profit]" caption="Profit" attribute="1" defaultMemberUniqueName="[tblOrders].[Profit].[All]" allUniqueName="[tblOrders].[Profit].[All]" dimensionUniqueName="[tblOrders]" displayFolder="" count="0" memberValueDatatype="5" unbalanced="0"/>
    <cacheHierarchy uniqueName="[tblOrders].[Order Status]" caption="Order Status" attribute="1" defaultMemberUniqueName="[tblOrders].[Order Status].[All]" allUniqueName="[tblOrders].[Order Status].[All]" dimensionUniqueName="[tblOrders]" displayFolder="" count="0" memberValueDatatype="130" unbalanced="0"/>
    <cacheHierarchy uniqueName="[tblOrders].[Payment Method]" caption="Payment Method" attribute="1" defaultMemberUniqueName="[tblOrders].[Payment Method].[All]" allUniqueName="[tblOrders].[Payment Method].[All]" dimensionUniqueName="[tblOrders]" displayFolder="" count="0" memberValueDatatype="130" unbalanced="0"/>
    <cacheHierarchy uniqueName="[tblOrders].[Shipping Type]" caption="Shipping Type" attribute="1" defaultMemberUniqueName="[tblOrders].[Shipping Type].[All]" allUniqueName="[tblOrders].[Shipping Type].[All]" dimensionUniqueName="[tblOrders]" displayFolder="" count="0" memberValueDatatype="130" unbalanced="0"/>
    <cacheHierarchy uniqueName="[tblOrders].[Customer Rating]" caption="Customer Rating" attribute="1" defaultMemberUniqueName="[tblOrders].[Customer Rating].[All]" allUniqueName="[tblOrders].[Customer Rating].[All]" dimensionUniqueName="[tblOrders]" displayFolder="" count="0" memberValueDatatype="5" unbalanced="0"/>
    <cacheHierarchy uniqueName="[tblOrders].[year]" caption="year" attribute="1" defaultMemberUniqueName="[tblOrders].[year].[All]" allUniqueName="[tblOrders].[year].[All]" dimensionUniqueName="[tblOrders]" displayFolder="" count="0" memberValueDatatype="20" unbalanced="0"/>
    <cacheHierarchy uniqueName="[tblOrders].[month]" caption="month" attribute="1" defaultMemberUniqueName="[tblOrders].[month].[All]" allUniqueName="[tblOrders].[month].[All]" dimensionUniqueName="[tblOrders]" displayFolder="" count="0" memberValueDatatype="130" unbalanced="0"/>
    <cacheHierarchy uniqueName="[tblOrders].[profit margin %]" caption="profit margin %" attribute="1" defaultMemberUniqueName="[tblOrders].[profit margin %].[All]" allUniqueName="[tblOrders].[profit margin %].[All]" dimensionUniqueName="[tblOrders]" displayFolder="" count="0" memberValueDatatype="5" unbalanced="0"/>
    <cacheHierarchy uniqueName="[tblOrders].[Region]" caption="Region" attribute="1" defaultMemberUniqueName="[tblOrders].[Region].[All]" allUniqueName="[tblOrders].[Region].[All]" dimensionUniqueName="[tblOrders]" displayFolder="" count="0" memberValueDatatype="130" unbalanced="0"/>
    <cacheHierarchy uniqueName="[Measures].[__XL_Count tblOrders]" caption="__XL_Count tblOrders" measure="1" displayFolder="" measureGroup="tblOrders" count="0" hidden="1"/>
    <cacheHierarchy uniqueName="[Measures].[__No measures defined]" caption="__No measures defined" measure="1" displayFolder="" count="0" hidden="1"/>
    <cacheHierarchy uniqueName="[Measures].[Count of Customer ID]" caption="Count of Customer ID" measure="1" displayFolder="" measureGroup="tblOrders"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tbl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Sales Amount]" caption="Sum of Sales Amount" measure="1" displayFolder="" measureGroup="tblOrder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blOrders"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tblOrders" count="0" hidden="1">
      <extLst>
        <ext xmlns:x15="http://schemas.microsoft.com/office/spreadsheetml/2010/11/main" uri="{B97F6D7D-B522-45F9-BDA1-12C45D357490}">
          <x15:cacheHierarchy aggregatedColumn="0"/>
        </ext>
      </extLst>
    </cacheHierarchy>
    <cacheHierarchy uniqueName="[Measures].[Average of Sales Amount]" caption="Average of Sales Amount" measure="1" displayFolder="" measureGroup="tblOrders"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blOrders" uniqueName="[tblOrders]" caption="tblOrders"/>
  </dimensions>
  <measureGroups count="1">
    <measureGroup name="tblOrders" caption="tbl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beeb" refreshedDate="46271.511939930555" createdVersion="8" refreshedVersion="8" minRefreshableVersion="3" recordCount="7000" xr:uid="{B9B9C247-475D-4526-88EC-642E8D956341}">
  <cacheSource type="worksheet">
    <worksheetSource name="tblOrders"/>
  </cacheSource>
  <cacheFields count="26">
    <cacheField name="Order ID" numFmtId="0">
      <sharedItems/>
    </cacheField>
    <cacheField name="Order Date" numFmtId="164">
      <sharedItems containsSemiMixedTypes="0" containsNonDate="0" containsDate="1" containsString="0" minDate="2025-01-01T00:00:00" maxDate="2026-01-01T00:00:00" count="365">
        <d v="2025-08-22T00:00:00"/>
        <d v="2025-04-19T00:00:00"/>
        <d v="2025-05-04T00:00:00"/>
        <d v="2025-05-14T00:00:00"/>
        <d v="2025-08-10T00:00:00"/>
        <d v="2025-04-25T00:00:00"/>
        <d v="2025-07-20T00:00:00"/>
        <d v="2025-06-01T00:00:00"/>
        <d v="2025-12-28T00:00:00"/>
        <d v="2025-12-16T00:00:00"/>
        <d v="2025-09-03T00:00:00"/>
        <d v="2025-11-22T00:00:00"/>
        <d v="2025-12-01T00:00:00"/>
        <d v="2025-01-25T00:00:00"/>
        <d v="2025-02-16T00:00:00"/>
        <d v="2025-11-18T00:00:00"/>
        <d v="2025-07-23T00:00:00"/>
        <d v="2025-11-04T00:00:00"/>
        <d v="2025-03-21T00:00:00"/>
        <d v="2025-03-29T00:00:00"/>
        <d v="2025-06-09T00:00:00"/>
        <d v="2025-06-20T00:00:00"/>
        <d v="2025-03-03T00:00:00"/>
        <d v="2025-08-18T00:00:00"/>
        <d v="2025-07-30T00:00:00"/>
        <d v="2025-08-27T00:00:00"/>
        <d v="2025-11-17T00:00:00"/>
        <d v="2025-12-02T00:00:00"/>
        <d v="2025-04-24T00:00:00"/>
        <d v="2025-07-27T00:00:00"/>
        <d v="2025-12-12T00:00:00"/>
        <d v="2025-03-27T00:00:00"/>
        <d v="2025-12-07T00:00:00"/>
        <d v="2025-03-15T00:00:00"/>
        <d v="2025-09-27T00:00:00"/>
        <d v="2025-03-04T00:00:00"/>
        <d v="2025-10-10T00:00:00"/>
        <d v="2025-04-27T00:00:00"/>
        <d v="2025-11-20T00:00:00"/>
        <d v="2025-10-29T00:00:00"/>
        <d v="2025-10-26T00:00:00"/>
        <d v="2025-06-19T00:00:00"/>
        <d v="2025-07-12T00:00:00"/>
        <d v="2025-05-31T00:00:00"/>
        <d v="2025-03-02T00:00:00"/>
        <d v="2025-03-19T00:00:00"/>
        <d v="2025-05-12T00:00:00"/>
        <d v="2025-04-22T00:00:00"/>
        <d v="2025-05-19T00:00:00"/>
        <d v="2025-04-03T00:00:00"/>
        <d v="2025-09-28T00:00:00"/>
        <d v="2025-07-25T00:00:00"/>
        <d v="2025-03-26T00:00:00"/>
        <d v="2025-06-22T00:00:00"/>
        <d v="2025-08-08T00:00:00"/>
        <d v="2025-09-24T00:00:00"/>
        <d v="2025-02-18T00:00:00"/>
        <d v="2025-11-16T00:00:00"/>
        <d v="2025-05-26T00:00:00"/>
        <d v="2025-05-08T00:00:00"/>
        <d v="2025-04-16T00:00:00"/>
        <d v="2025-03-20T00:00:00"/>
        <d v="2025-11-29T00:00:00"/>
        <d v="2025-12-08T00:00:00"/>
        <d v="2025-02-10T00:00:00"/>
        <d v="2025-07-17T00:00:00"/>
        <d v="2025-05-10T00:00:00"/>
        <d v="2025-01-22T00:00:00"/>
        <d v="2025-08-03T00:00:00"/>
        <d v="2025-03-18T00:00:00"/>
        <d v="2025-10-04T00:00:00"/>
        <d v="2025-08-20T00:00:00"/>
        <d v="2025-10-18T00:00:00"/>
        <d v="2025-09-18T00:00:00"/>
        <d v="2025-08-11T00:00:00"/>
        <d v="2025-05-27T00:00:00"/>
        <d v="2025-02-17T00:00:00"/>
        <d v="2025-01-10T00:00:00"/>
        <d v="2025-07-28T00:00:00"/>
        <d v="2025-06-30T00:00:00"/>
        <d v="2025-12-03T00:00:00"/>
        <d v="2025-07-15T00:00:00"/>
        <d v="2025-04-02T00:00:00"/>
        <d v="2025-08-26T00:00:00"/>
        <d v="2025-09-04T00:00:00"/>
        <d v="2025-07-10T00:00:00"/>
        <d v="2025-12-05T00:00:00"/>
        <d v="2025-08-01T00:00:00"/>
        <d v="2025-07-24T00:00:00"/>
        <d v="2025-10-17T00:00:00"/>
        <d v="2025-03-22T00:00:00"/>
        <d v="2025-09-11T00:00:00"/>
        <d v="2025-12-29T00:00:00"/>
        <d v="2025-10-21T00:00:00"/>
        <d v="2025-08-04T00:00:00"/>
        <d v="2025-03-16T00:00:00"/>
        <d v="2025-06-17T00:00:00"/>
        <d v="2025-01-15T00:00:00"/>
        <d v="2025-02-03T00:00:00"/>
        <d v="2025-09-06T00:00:00"/>
        <d v="2025-07-19T00:00:00"/>
        <d v="2025-09-08T00:00:00"/>
        <d v="2025-12-11T00:00:00"/>
        <d v="2025-05-23T00:00:00"/>
        <d v="2025-06-27T00:00:00"/>
        <d v="2025-06-11T00:00:00"/>
        <d v="2025-09-25T00:00:00"/>
        <d v="2025-06-15T00:00:00"/>
        <d v="2025-05-17T00:00:00"/>
        <d v="2025-10-19T00:00:00"/>
        <d v="2025-02-05T00:00:00"/>
        <d v="2025-01-04T00:00:00"/>
        <d v="2025-01-05T00:00:00"/>
        <d v="2025-03-17T00:00:00"/>
        <d v="2025-08-31T00:00:00"/>
        <d v="2025-11-23T00:00:00"/>
        <d v="2025-09-09T00:00:00"/>
        <d v="2025-11-02T00:00:00"/>
        <d v="2025-06-08T00:00:00"/>
        <d v="2025-01-31T00:00:00"/>
        <d v="2025-08-23T00:00:00"/>
        <d v="2025-01-21T00:00:00"/>
        <d v="2025-06-29T00:00:00"/>
        <d v="2025-09-13T00:00:00"/>
        <d v="2025-12-25T00:00:00"/>
        <d v="2025-03-07T00:00:00"/>
        <d v="2025-08-09T00:00:00"/>
        <d v="2025-01-30T00:00:00"/>
        <d v="2025-09-05T00:00:00"/>
        <d v="2025-10-25T00:00:00"/>
        <d v="2025-09-30T00:00:00"/>
        <d v="2025-05-11T00:00:00"/>
        <d v="2025-05-30T00:00:00"/>
        <d v="2025-10-09T00:00:00"/>
        <d v="2025-12-15T00:00:00"/>
        <d v="2025-04-15T00:00:00"/>
        <d v="2025-04-11T00:00:00"/>
        <d v="2025-07-05T00:00:00"/>
        <d v="2025-07-09T00:00:00"/>
        <d v="2025-04-26T00:00:00"/>
        <d v="2025-04-13T00:00:00"/>
        <d v="2025-05-01T00:00:00"/>
        <d v="2025-05-05T00:00:00"/>
        <d v="2025-12-19T00:00:00"/>
        <d v="2025-02-22T00:00:00"/>
        <d v="2025-02-09T00:00:00"/>
        <d v="2025-02-07T00:00:00"/>
        <d v="2025-02-28T00:00:00"/>
        <d v="2025-01-02T00:00:00"/>
        <d v="2025-05-22T00:00:00"/>
        <d v="2025-06-16T00:00:00"/>
        <d v="2025-07-01T00:00:00"/>
        <d v="2025-09-14T00:00:00"/>
        <d v="2025-01-11T00:00:00"/>
        <d v="2025-09-26T00:00:00"/>
        <d v="2025-10-02T00:00:00"/>
        <d v="2025-08-15T00:00:00"/>
        <d v="2025-02-26T00:00:00"/>
        <d v="2025-08-19T00:00:00"/>
        <d v="2025-03-13T00:00:00"/>
        <d v="2025-07-14T00:00:00"/>
        <d v="2025-02-08T00:00:00"/>
        <d v="2025-08-25T00:00:00"/>
        <d v="2025-06-06T00:00:00"/>
        <d v="2025-11-27T00:00:00"/>
        <d v="2025-12-06T00:00:00"/>
        <d v="2025-12-23T00:00:00"/>
        <d v="2025-10-16T00:00:00"/>
        <d v="2025-11-07T00:00:00"/>
        <d v="2025-12-31T00:00:00"/>
        <d v="2025-03-09T00:00:00"/>
        <d v="2025-10-28T00:00:00"/>
        <d v="2025-10-20T00:00:00"/>
        <d v="2025-01-03T00:00:00"/>
        <d v="2025-06-25T00:00:00"/>
        <d v="2025-09-16T00:00:00"/>
        <d v="2025-06-21T00:00:00"/>
        <d v="2025-09-12T00:00:00"/>
        <d v="2025-07-21T00:00:00"/>
        <d v="2025-11-15T00:00:00"/>
        <d v="2025-10-27T00:00:00"/>
        <d v="2025-09-19T00:00:00"/>
        <d v="2025-01-07T00:00:00"/>
        <d v="2025-11-05T00:00:00"/>
        <d v="2025-04-08T00:00:00"/>
        <d v="2025-02-25T00:00:00"/>
        <d v="2025-03-06T00:00:00"/>
        <d v="2025-03-05T00:00:00"/>
        <d v="2025-07-29T00:00:00"/>
        <d v="2025-05-06T00:00:00"/>
        <d v="2025-11-21T00:00:00"/>
        <d v="2025-03-30T00:00:00"/>
        <d v="2025-03-01T00:00:00"/>
        <d v="2025-11-30T00:00:00"/>
        <d v="2025-08-12T00:00:00"/>
        <d v="2025-10-14T00:00:00"/>
        <d v="2025-12-24T00:00:00"/>
        <d v="2025-05-29T00:00:00"/>
        <d v="2025-09-29T00:00:00"/>
        <d v="2025-01-29T00:00:00"/>
        <d v="2025-01-06T00:00:00"/>
        <d v="2025-06-02T00:00:00"/>
        <d v="2025-10-11T00:00:00"/>
        <d v="2025-10-07T00:00:00"/>
        <d v="2025-04-29T00:00:00"/>
        <d v="2025-04-12T00:00:00"/>
        <d v="2025-12-14T00:00:00"/>
        <d v="2025-05-21T00:00:00"/>
        <d v="2025-08-06T00:00:00"/>
        <d v="2025-09-21T00:00:00"/>
        <d v="2025-03-28T00:00:00"/>
        <d v="2025-02-15T00:00:00"/>
        <d v="2025-02-11T00:00:00"/>
        <d v="2025-11-08T00:00:00"/>
        <d v="2025-04-17T00:00:00"/>
        <d v="2025-04-21T00:00:00"/>
        <d v="2025-09-07T00:00:00"/>
        <d v="2025-09-20T00:00:00"/>
        <d v="2025-08-29T00:00:00"/>
        <d v="2025-08-16T00:00:00"/>
        <d v="2025-05-18T00:00:00"/>
        <d v="2025-03-24T00:00:00"/>
        <d v="2025-02-04T00:00:00"/>
        <d v="2025-10-03T00:00:00"/>
        <d v="2025-05-20T00:00:00"/>
        <d v="2025-06-07T00:00:00"/>
        <d v="2025-12-09T00:00:00"/>
        <d v="2025-09-22T00:00:00"/>
        <d v="2025-05-09T00:00:00"/>
        <d v="2025-05-15T00:00:00"/>
        <d v="2025-03-08T00:00:00"/>
        <d v="2025-12-30T00:00:00"/>
        <d v="2025-01-01T00:00:00"/>
        <d v="2025-08-28T00:00:00"/>
        <d v="2025-10-08T00:00:00"/>
        <d v="2025-05-07T00:00:00"/>
        <d v="2025-10-30T00:00:00"/>
        <d v="2025-02-21T00:00:00"/>
        <d v="2025-01-14T00:00:00"/>
        <d v="2025-01-16T00:00:00"/>
        <d v="2025-07-16T00:00:00"/>
        <d v="2025-11-26T00:00:00"/>
        <d v="2025-11-01T00:00:00"/>
        <d v="2025-02-13T00:00:00"/>
        <d v="2025-01-26T00:00:00"/>
        <d v="2025-01-09T00:00:00"/>
        <d v="2025-01-27T00:00:00"/>
        <d v="2025-02-02T00:00:00"/>
        <d v="2025-08-30T00:00:00"/>
        <d v="2025-11-06T00:00:00"/>
        <d v="2025-04-18T00:00:00"/>
        <d v="2025-02-27T00:00:00"/>
        <d v="2025-07-08T00:00:00"/>
        <d v="2025-08-13T00:00:00"/>
        <d v="2025-03-14T00:00:00"/>
        <d v="2025-07-04T00:00:00"/>
        <d v="2025-06-05T00:00:00"/>
        <d v="2025-07-03T00:00:00"/>
        <d v="2025-03-31T00:00:00"/>
        <d v="2025-11-03T00:00:00"/>
        <d v="2025-05-13T00:00:00"/>
        <d v="2025-02-19T00:00:00"/>
        <d v="2025-11-10T00:00:00"/>
        <d v="2025-08-02T00:00:00"/>
        <d v="2025-04-06T00:00:00"/>
        <d v="2025-06-03T00:00:00"/>
        <d v="2025-08-21T00:00:00"/>
        <d v="2025-07-02T00:00:00"/>
        <d v="2025-12-13T00:00:00"/>
        <d v="2025-09-23T00:00:00"/>
        <d v="2025-01-12T00:00:00"/>
        <d v="2025-04-30T00:00:00"/>
        <d v="2025-07-13T00:00:00"/>
        <d v="2025-03-12T00:00:00"/>
        <d v="2025-12-18T00:00:00"/>
        <d v="2025-04-01T00:00:00"/>
        <d v="2025-04-23T00:00:00"/>
        <d v="2025-11-25T00:00:00"/>
        <d v="2025-05-25T00:00:00"/>
        <d v="2025-04-14T00:00:00"/>
        <d v="2025-02-20T00:00:00"/>
        <d v="2025-11-09T00:00:00"/>
        <d v="2025-09-02T00:00:00"/>
        <d v="2025-08-07T00:00:00"/>
        <d v="2025-11-13T00:00:00"/>
        <d v="2025-02-01T00:00:00"/>
        <d v="2025-11-19T00:00:00"/>
        <d v="2025-06-24T00:00:00"/>
        <d v="2025-05-28T00:00:00"/>
        <d v="2025-07-11T00:00:00"/>
        <d v="2025-06-14T00:00:00"/>
        <d v="2025-04-20T00:00:00"/>
        <d v="2025-05-02T00:00:00"/>
        <d v="2025-09-01T00:00:00"/>
        <d v="2025-06-04T00:00:00"/>
        <d v="2025-10-22T00:00:00"/>
        <d v="2025-10-24T00:00:00"/>
        <d v="2025-04-05T00:00:00"/>
        <d v="2025-12-21T00:00:00"/>
        <d v="2025-12-04T00:00:00"/>
        <d v="2025-01-19T00:00:00"/>
        <d v="2025-03-23T00:00:00"/>
        <d v="2025-11-11T00:00:00"/>
        <d v="2025-11-14T00:00:00"/>
        <d v="2025-10-01T00:00:00"/>
        <d v="2025-04-07T00:00:00"/>
        <d v="2025-01-17T00:00:00"/>
        <d v="2025-10-15T00:00:00"/>
        <d v="2025-06-13T00:00:00"/>
        <d v="2025-10-31T00:00:00"/>
        <d v="2025-12-27T00:00:00"/>
        <d v="2025-06-10T00:00:00"/>
        <d v="2025-06-12T00:00:00"/>
        <d v="2025-12-17T00:00:00"/>
        <d v="2025-12-20T00:00:00"/>
        <d v="2025-02-06T00:00:00"/>
        <d v="2025-07-07T00:00:00"/>
        <d v="2025-11-28T00:00:00"/>
        <d v="2025-08-17T00:00:00"/>
        <d v="2025-07-06T00:00:00"/>
        <d v="2025-07-31T00:00:00"/>
        <d v="2025-01-23T00:00:00"/>
        <d v="2025-02-23T00:00:00"/>
        <d v="2025-08-24T00:00:00"/>
        <d v="2025-12-10T00:00:00"/>
        <d v="2025-01-13T00:00:00"/>
        <d v="2025-11-24T00:00:00"/>
        <d v="2025-12-26T00:00:00"/>
        <d v="2025-08-14T00:00:00"/>
        <d v="2025-06-26T00:00:00"/>
        <d v="2025-01-24T00:00:00"/>
        <d v="2025-02-12T00:00:00"/>
        <d v="2025-09-15T00:00:00"/>
        <d v="2025-07-26T00:00:00"/>
        <d v="2025-12-22T00:00:00"/>
        <d v="2025-09-10T00:00:00"/>
        <d v="2025-06-28T00:00:00"/>
        <d v="2025-08-05T00:00:00"/>
        <d v="2025-04-04T00:00:00"/>
        <d v="2025-07-18T00:00:00"/>
        <d v="2025-04-28T00:00:00"/>
        <d v="2025-02-14T00:00:00"/>
        <d v="2025-02-24T00:00:00"/>
        <d v="2025-03-25T00:00:00"/>
        <d v="2025-01-28T00:00:00"/>
        <d v="2025-01-20T00:00:00"/>
        <d v="2025-10-12T00:00:00"/>
        <d v="2025-07-22T00:00:00"/>
        <d v="2025-10-05T00:00:00"/>
        <d v="2025-06-23T00:00:00"/>
        <d v="2025-05-03T00:00:00"/>
        <d v="2025-10-06T00:00:00"/>
        <d v="2025-04-10T00:00:00"/>
        <d v="2025-09-17T00:00:00"/>
        <d v="2025-04-09T00:00:00"/>
        <d v="2025-10-13T00:00:00"/>
        <d v="2025-03-10T00:00:00"/>
        <d v="2025-01-08T00:00:00"/>
        <d v="2025-05-24T00:00:00"/>
        <d v="2025-11-12T00:00:00"/>
        <d v="2025-05-16T00:00:00"/>
        <d v="2025-01-18T00:00:00"/>
        <d v="2025-06-18T00:00:00"/>
        <d v="2025-10-23T00:00:00"/>
        <d v="2025-03-11T00:00:00"/>
      </sharedItems>
      <fieldGroup par="25"/>
    </cacheField>
    <cacheField name="Customer ID" numFmtId="0">
      <sharedItems count="2359">
        <s v="CUST00914"/>
        <s v="CUST00415"/>
        <s v="CUST00394"/>
        <s v="CUST00414"/>
        <s v="CUST00517"/>
        <s v="CUST00196"/>
        <s v="CUST01127"/>
        <s v="CUST01993"/>
        <s v="CUST00883"/>
        <s v="CUST02366"/>
        <s v="CUST00150"/>
        <s v="CUST00759"/>
        <s v="CUST02475"/>
        <s v="CUST00711"/>
        <s v="CUST01179"/>
        <s v="CUST01856"/>
        <s v="CUST00473"/>
        <s v="CUST02290"/>
        <s v="CUST00111"/>
        <s v="CUST01691"/>
        <s v="CUST00391"/>
        <s v="CUST00909"/>
        <s v="CUST00752"/>
        <s v="CUST01191"/>
        <s v="CUST01274"/>
        <s v="CUST00057"/>
        <s v="CUST00824"/>
        <s v="CUST01151"/>
        <s v="CUST01301"/>
        <s v="CUST01617"/>
        <s v="CUST02156"/>
        <s v="CUST01292"/>
        <s v="CUST01159"/>
        <s v="CUST01943"/>
        <s v="CUST00267"/>
        <s v="CUST01107"/>
        <s v="CUST00816"/>
        <s v="CUST00564"/>
        <s v="CUST00104"/>
        <s v="CUST01591"/>
        <s v="CUST00745"/>
        <s v="CUST01015"/>
        <s v="CUST02115"/>
        <s v="CUST01947"/>
        <s v="CUST01246"/>
        <s v="CUST00784"/>
        <s v="CUST02204"/>
        <s v="CUST02022"/>
        <s v="CUST01554"/>
        <s v="CUST00163"/>
        <s v="CUST01393"/>
        <s v="CUST02159"/>
        <s v="CUST02403"/>
        <s v="CUST01442"/>
        <s v="CUST01119"/>
        <s v="CUST01537"/>
        <s v="CUST00873"/>
        <s v="CUST01485"/>
        <s v="CUST00841"/>
        <s v="CUST02224"/>
        <s v="CUST00288"/>
        <s v="CUST00056"/>
        <s v="CUST00891"/>
        <s v="CUST00892"/>
        <s v="CUST01749"/>
        <s v="CUST01625"/>
        <s v="CUST00197"/>
        <s v="CUST00099"/>
        <s v="CUST00179"/>
        <s v="CUST01497"/>
        <s v="CUST00224"/>
        <s v="CUST02455"/>
        <s v="CUST02190"/>
        <s v="CUST02468"/>
        <s v="CUST01289"/>
        <s v="CUST00442"/>
        <s v="CUST00869"/>
        <s v="CUST00450"/>
        <s v="CUST00184"/>
        <s v="CUST00766"/>
        <s v="CUST00194"/>
        <s v="CUST00048"/>
        <s v="CUST01561"/>
        <s v="CUST01861"/>
        <s v="CUST01876"/>
        <s v="CUST00165"/>
        <s v="CUST02379"/>
        <s v="CUST02237"/>
        <s v="CUST01152"/>
        <s v="CUST00252"/>
        <s v="CUST01843"/>
        <s v="CUST00988"/>
        <s v="CUST00620"/>
        <s v="CUST01557"/>
        <s v="CUST00741"/>
        <s v="CUST00355"/>
        <s v="CUST01121"/>
        <s v="CUST00476"/>
        <s v="CUST01887"/>
        <s v="CUST01169"/>
        <s v="CUST00946"/>
        <s v="CUST00413"/>
        <s v="CUST01294"/>
        <s v="CUST00998"/>
        <s v="CUST00059"/>
        <s v="CUST01820"/>
        <s v="CUST01047"/>
        <s v="CUST01620"/>
        <s v="CUST00029"/>
        <s v="CUST01826"/>
        <s v="CUST01237"/>
        <s v="CUST00791"/>
        <s v="CUST01035"/>
        <s v="CUST01527"/>
        <s v="CUST01146"/>
        <s v="CUST02089"/>
        <s v="CUST01405"/>
        <s v="CUST01723"/>
        <s v="CUST02251"/>
        <s v="CUST00447"/>
        <s v="CUST01835"/>
        <s v="CUST02383"/>
        <s v="CUST01698"/>
        <s v="CUST01649"/>
        <s v="CUST00038"/>
        <s v="CUST00770"/>
        <s v="CUST02280"/>
        <s v="CUST00297"/>
        <s v="CUST01390"/>
        <s v="CUST02046"/>
        <s v="CUST02051"/>
        <s v="CUST01357"/>
        <s v="CUST00525"/>
        <s v="CUST01740"/>
        <s v="CUST01626"/>
        <s v="CUST01984"/>
        <s v="CUST01800"/>
        <s v="CUST01841"/>
        <s v="CUST00300"/>
        <s v="CUST02016"/>
        <s v="CUST01528"/>
        <s v="CUST02399"/>
        <s v="CUST01973"/>
        <s v="CUST01562"/>
        <s v="CUST02351"/>
        <s v="CUST01643"/>
        <s v="CUST02273"/>
        <s v="CUST00582"/>
        <s v="CUST02245"/>
        <s v="CUST02368"/>
        <s v="CUST00886"/>
        <s v="CUST00164"/>
        <s v="CUST02250"/>
        <s v="CUST01291"/>
        <s v="CUST00168"/>
        <s v="CUST02092"/>
        <s v="CUST00035"/>
        <s v="CUST00797"/>
        <s v="CUST01780"/>
        <s v="CUST02188"/>
        <s v="CUST00075"/>
        <s v="CUST02186"/>
        <s v="CUST01822"/>
        <s v="CUST00024"/>
        <s v="CUST01718"/>
        <s v="CUST01581"/>
        <s v="CUST00441"/>
        <s v="CUST02259"/>
        <s v="CUST00046"/>
        <s v="CUST02299"/>
        <s v="CUST01094"/>
        <s v="CUST00472"/>
        <s v="CUST01141"/>
        <s v="CUST00833"/>
        <s v="CUST01647"/>
        <s v="CUST01083"/>
        <s v="CUST01458"/>
        <s v="CUST00271"/>
        <s v="CUST01200"/>
        <s v="CUST01218"/>
        <s v="CUST01011"/>
        <s v="CUST00910"/>
        <s v="CUST02004"/>
        <s v="CUST02463"/>
        <s v="CUST01092"/>
        <s v="CUST01786"/>
        <s v="CUST00664"/>
        <s v="CUST01017"/>
        <s v="CUST01183"/>
        <s v="CUST01331"/>
        <s v="CUST00303"/>
        <s v="CUST01577"/>
        <s v="CUST00803"/>
        <s v="CUST02138"/>
        <s v="CUST01522"/>
        <s v="CUST02255"/>
        <s v="CUST01711"/>
        <s v="CUST00308"/>
        <s v="CUST02183"/>
        <s v="CUST00219"/>
        <s v="CUST01144"/>
        <s v="CUST01232"/>
        <s v="CUST01567"/>
        <s v="CUST01365"/>
        <s v="CUST00296"/>
        <s v="CUST00503"/>
        <s v="CUST02404"/>
        <s v="CUST00543"/>
        <s v="CUST02419"/>
        <s v="CUST01523"/>
        <s v="CUST01429"/>
        <s v="CUST00572"/>
        <s v="CUST00919"/>
        <s v="CUST00173"/>
        <s v="CUST01908"/>
        <s v="CUST00108"/>
        <s v="CUST01319"/>
        <s v="CUST00787"/>
        <s v="CUST01550"/>
        <s v="CUST02386"/>
        <s v="CUST02055"/>
        <s v="CUST00655"/>
        <s v="CUST02191"/>
        <s v="CUST00319"/>
        <s v="CUST02033"/>
        <s v="CUST02276"/>
        <s v="CUST01122"/>
        <s v="CUST01737"/>
        <s v="CUST00908"/>
        <s v="CUST00008"/>
        <s v="CUST00477"/>
        <s v="CUST02150"/>
        <s v="CUST01964"/>
        <s v="CUST01760"/>
        <s v="CUST00781"/>
        <s v="CUST01177"/>
        <s v="CUST00878"/>
        <s v="CUST01234"/>
        <s v="CUST01190"/>
        <s v="CUST00440"/>
        <s v="CUST00493"/>
        <s v="CUST00495"/>
        <s v="CUST00220"/>
        <s v="CUST00623"/>
        <s v="CUST01018"/>
        <s v="CUST01719"/>
        <s v="CUST00125"/>
        <s v="CUST00675"/>
        <s v="CUST01712"/>
        <s v="CUST01599"/>
        <s v="CUST00401"/>
        <s v="CUST00245"/>
        <s v="CUST01155"/>
        <s v="CUST02353"/>
        <s v="CUST00027"/>
        <s v="CUST00049"/>
        <s v="CUST00560"/>
        <s v="CUST02420"/>
        <s v="CUST01079"/>
        <s v="CUST00381"/>
        <s v="CUST02346"/>
        <s v="CUST02417"/>
        <s v="CUST01558"/>
        <s v="CUST00524"/>
        <s v="CUST02415"/>
        <s v="CUST00717"/>
        <s v="CUST01241"/>
        <s v="CUST00588"/>
        <s v="CUST01197"/>
        <s v="CUST00695"/>
        <s v="CUST00505"/>
        <s v="CUST00395"/>
        <s v="CUST01078"/>
        <s v="CUST00756"/>
        <s v="CUST02356"/>
        <s v="CUST02006"/>
        <s v="CUST01753"/>
        <s v="CUST02111"/>
        <s v="CUST02062"/>
        <s v="CUST02018"/>
        <s v="CUST01382"/>
        <s v="CUST02011"/>
        <s v="CUST00567"/>
        <s v="CUST00496"/>
        <s v="CUST01464"/>
        <s v="CUST00627"/>
        <s v="CUST00047"/>
        <s v="CUST00315"/>
        <s v="CUST01303"/>
        <s v="CUST00365"/>
        <s v="CUST01133"/>
        <s v="CUST00680"/>
        <s v="CUST01074"/>
        <s v="CUST00364"/>
        <s v="CUST00089"/>
        <s v="CUST00378"/>
        <s v="CUST00151"/>
        <s v="CUST01499"/>
        <s v="CUST00093"/>
        <s v="CUST00960"/>
        <s v="CUST00408"/>
        <s v="CUST01253"/>
        <s v="CUST02374"/>
        <s v="CUST01097"/>
        <s v="CUST00639"/>
        <s v="CUST00830"/>
        <s v="CUST00879"/>
        <s v="CUST00821"/>
        <s v="CUST01930"/>
        <s v="CUST01536"/>
        <s v="CUST00653"/>
        <s v="CUST00777"/>
        <s v="CUST01148"/>
        <s v="CUST01641"/>
        <s v="CUST00406"/>
        <s v="CUST01731"/>
        <s v="CUST00710"/>
        <s v="CUST00562"/>
        <s v="CUST01329"/>
        <s v="CUST01024"/>
        <s v="CUST01424"/>
        <s v="CUST00420"/>
        <s v="CUST01814"/>
        <s v="CUST00067"/>
        <s v="CUST02070"/>
        <s v="CUST00469"/>
        <s v="CUST00693"/>
        <s v="CUST02470"/>
        <s v="CUST01304"/>
        <s v="CUST00426"/>
        <s v="CUST01996"/>
        <s v="CUST02320"/>
        <s v="CUST02381"/>
        <s v="CUST01932"/>
        <s v="CUST02216"/>
        <s v="CUST02464"/>
        <s v="CUST01022"/>
        <s v="CUST01684"/>
        <s v="CUST00809"/>
        <s v="CUST01347"/>
        <s v="CUST01034"/>
        <s v="CUST01954"/>
        <s v="CUST01673"/>
        <s v="CUST01256"/>
        <s v="CUST00895"/>
        <s v="CUST02168"/>
        <s v="CUST00328"/>
        <s v="CUST00454"/>
        <s v="CUST00957"/>
        <s v="CUST00569"/>
        <s v="CUST02359"/>
        <s v="CUST02043"/>
        <s v="CUST02037"/>
        <s v="CUST02371"/>
        <s v="CUST01070"/>
        <s v="CUST01285"/>
        <s v="CUST01105"/>
        <s v="CUST01421"/>
        <s v="CUST01710"/>
        <s v="CUST01603"/>
        <s v="CUST01213"/>
        <s v="CUST01592"/>
        <s v="CUST01375"/>
        <s v="CUST01933"/>
        <s v="CUST02244"/>
        <s v="CUST00036"/>
        <s v="CUST01345"/>
        <s v="CUST01631"/>
        <s v="CUST00114"/>
        <s v="CUST02021"/>
        <s v="CUST01490"/>
        <s v="CUST01872"/>
        <s v="CUST00214"/>
        <s v="CUST01391"/>
        <s v="CUST01898"/>
        <s v="CUST00992"/>
        <s v="CUST00449"/>
        <s v="CUST01075"/>
        <s v="CUST01308"/>
        <s v="CUST01026"/>
        <s v="CUST02313"/>
        <s v="CUST01171"/>
        <s v="CUST00176"/>
        <s v="CUST01112"/>
        <s v="CUST00610"/>
        <s v="CUST01762"/>
        <s v="CUST01779"/>
        <s v="CUST00417"/>
        <s v="CUST01042"/>
        <s v="CUST00775"/>
        <s v="CUST00544"/>
        <s v="CUST02050"/>
        <s v="CUST02380"/>
        <s v="CUST01395"/>
        <s v="CUST01741"/>
        <s v="CUST01327"/>
        <s v="CUST01104"/>
        <s v="CUST00312"/>
        <s v="CUST00421"/>
        <s v="CUST00514"/>
        <s v="CUST01792"/>
        <s v="CUST00353"/>
        <s v="CUST02110"/>
        <s v="CUST00802"/>
        <s v="CUST02261"/>
        <s v="CUST01865"/>
        <s v="CUST00192"/>
        <s v="CUST00215"/>
        <s v="CUST02295"/>
        <s v="CUST00357"/>
        <s v="CUST00561"/>
        <s v="CUST00836"/>
        <s v="CUST01709"/>
        <s v="CUST00154"/>
        <s v="CUST00599"/>
        <s v="CUST00706"/>
        <s v="CUST00519"/>
        <s v="CUST01891"/>
        <s v="CUST00321"/>
        <s v="CUST01828"/>
        <s v="CUST01435"/>
        <s v="CUST02090"/>
        <s v="CUST00790"/>
        <s v="CUST01939"/>
        <s v="CUST01048"/>
        <s v="CUST00583"/>
        <s v="CUST02157"/>
        <s v="CUST00709"/>
        <s v="CUST00396"/>
        <s v="CUST02128"/>
        <s v="CUST00407"/>
        <s v="CUST02472"/>
        <s v="CUST02107"/>
        <s v="CUST00459"/>
        <s v="CUST01794"/>
        <s v="CUST02348"/>
        <s v="CUST01735"/>
        <s v="CUST01911"/>
        <s v="CUST02318"/>
        <s v="CUST01293"/>
        <s v="CUST01613"/>
        <s v="CUST01039"/>
        <s v="CUST02378"/>
        <s v="CUST00133"/>
        <s v="CUST01397"/>
        <s v="CUST00146"/>
        <s v="CUST00005"/>
        <s v="CUST00033"/>
        <s v="CUST00019"/>
        <s v="CUST01465"/>
        <s v="CUST02019"/>
        <s v="CUST01906"/>
        <s v="CUST00894"/>
        <s v="CUST02446"/>
        <s v="CUST01059"/>
        <s v="CUST01162"/>
        <s v="CUST02284"/>
        <s v="CUST00085"/>
        <s v="CUST02187"/>
        <s v="CUST02352"/>
        <s v="CUST01729"/>
        <s v="CUST00559"/>
        <s v="CUST00702"/>
        <s v="CUST01185"/>
        <s v="CUST02431"/>
        <s v="CUST02211"/>
        <s v="CUST01269"/>
        <s v="CUST01904"/>
        <s v="CUST00448"/>
        <s v="CUST00834"/>
        <s v="CUST00827"/>
        <s v="CUST00068"/>
        <s v="CUST01695"/>
        <s v="CUST00847"/>
        <s v="CUST00917"/>
        <s v="CUST02058"/>
        <s v="CUST01672"/>
        <s v="CUST02281"/>
        <s v="CUST00832"/>
        <s v="CUST00580"/>
        <s v="CUST02426"/>
        <s v="CUST00344"/>
        <s v="CUST01853"/>
        <s v="CUST00210"/>
        <s v="CUST00760"/>
        <s v="CUST00339"/>
        <s v="CUST01705"/>
        <s v="CUST01791"/>
        <s v="CUST01708"/>
        <s v="CUST00885"/>
        <s v="CUST02358"/>
        <s v="CUST00767"/>
        <s v="CUST00744"/>
        <s v="CUST01776"/>
        <s v="CUST00106"/>
        <s v="CUST00851"/>
        <s v="CUST01878"/>
        <s v="CUST00978"/>
        <s v="CUST01066"/>
        <s v="CUST01803"/>
        <s v="CUST00506"/>
        <s v="CUST02192"/>
        <s v="CUST00551"/>
        <s v="CUST02035"/>
        <s v="CUST00918"/>
        <s v="CUST01376"/>
        <s v="CUST02118"/>
        <s v="CUST00235"/>
        <s v="CUST02212"/>
        <s v="CUST02424"/>
        <s v="CUST02198"/>
        <s v="CUST00673"/>
        <s v="CUST02005"/>
        <s v="CUST01336"/>
        <s v="CUST00313"/>
        <s v="CUST01720"/>
        <s v="CUST02365"/>
        <s v="CUST02422"/>
        <s v="CUST02178"/>
        <s v="CUST00304"/>
        <s v="CUST00400"/>
        <s v="CUST01356"/>
        <s v="CUST01275"/>
        <s v="CUST01417"/>
        <s v="CUST00720"/>
        <s v="CUST00444"/>
        <s v="CUST01473"/>
        <s v="CUST00422"/>
        <s v="CUST01173"/>
        <s v="CUST00536"/>
        <s v="CUST01533"/>
        <s v="CUST01231"/>
        <s v="CUST01228"/>
        <s v="CUST00242"/>
        <s v="CUST01063"/>
        <s v="CUST01270"/>
        <s v="CUST01619"/>
        <s v="CUST00374"/>
        <s v="CUST01409"/>
        <s v="CUST00571"/>
        <s v="CUST02080"/>
        <s v="CUST00289"/>
        <s v="CUST02241"/>
        <s v="CUST01229"/>
        <s v="CUST00335"/>
        <s v="CUST00989"/>
        <s v="CUST00913"/>
        <s v="CUST00369"/>
        <s v="CUST01394"/>
        <s v="CUST01036"/>
        <s v="CUST01873"/>
        <s v="CUST02174"/>
        <s v="CUST02390"/>
        <s v="CUST01495"/>
        <s v="CUST00554"/>
        <s v="CUST02473"/>
        <s v="CUST01223"/>
        <s v="CUST00023"/>
        <s v="CUST00237"/>
        <s v="CUST00602"/>
        <s v="CUST01135"/>
        <s v="CUST01478"/>
        <s v="CUST02376"/>
        <s v="CUST00221"/>
        <s v="CUST00807"/>
        <s v="CUST01298"/>
        <s v="CUST01027"/>
        <s v="CUST01273"/>
        <s v="CUST01118"/>
        <s v="CUST01194"/>
        <s v="CUST00361"/>
        <s v="CUST02027"/>
        <s v="CUST01124"/>
        <s v="CUST01885"/>
        <s v="CUST00092"/>
        <s v="CUST00095"/>
        <s v="CUST01277"/>
        <s v="CUST00671"/>
        <s v="CUST01512"/>
        <s v="CUST02097"/>
        <s v="CUST00687"/>
        <s v="CUST00626"/>
        <s v="CUST02226"/>
        <s v="CUST01544"/>
        <s v="CUST01201"/>
        <s v="CUST00507"/>
        <s v="CUST01674"/>
        <s v="CUST01858"/>
        <s v="CUST01109"/>
        <s v="CUST01848"/>
        <s v="CUST01166"/>
        <s v="CUST01113"/>
        <s v="CUST01988"/>
        <s v="CUST00233"/>
        <s v="CUST01115"/>
        <s v="CUST00222"/>
        <s v="CUST01549"/>
        <s v="CUST00180"/>
        <s v="CUST01401"/>
        <s v="CUST02343"/>
        <s v="CUST00286"/>
        <s v="CUST01280"/>
        <s v="CUST01333"/>
        <s v="CUST01054"/>
        <s v="CUST00716"/>
        <s v="CUST00031"/>
        <s v="CUST00248"/>
        <s v="CUST01343"/>
        <s v="CUST01852"/>
        <s v="CUST01683"/>
        <s v="CUST01386"/>
        <s v="CUST00078"/>
        <s v="CUST00712"/>
        <s v="CUST00739"/>
        <s v="CUST01448"/>
        <s v="CUST00785"/>
        <s v="CUST01576"/>
        <s v="CUST00238"/>
        <s v="CUST00857"/>
        <s v="CUST01297"/>
        <s v="CUST02418"/>
        <s v="CUST00314"/>
        <s v="CUST01236"/>
        <s v="CUST02370"/>
        <s v="CUST02307"/>
        <s v="CUST01053"/>
        <s v="CUST00385"/>
        <s v="CUST01014"/>
        <s v="CUST01209"/>
        <s v="CUST01120"/>
        <s v="CUST01897"/>
        <s v="CUST00780"/>
        <s v="CUST01451"/>
        <s v="CUST01940"/>
        <s v="CUST01062"/>
        <s v="CUST02254"/>
        <s v="CUST00684"/>
        <s v="CUST01324"/>
        <s v="CUST02467"/>
        <s v="CUST02068"/>
        <s v="CUST00817"/>
        <s v="CUST01096"/>
        <s v="CUST00389"/>
        <s v="CUST00091"/>
        <s v="CUST00735"/>
        <s v="CUST01976"/>
        <s v="CUST00628"/>
        <s v="CUST01322"/>
        <s v="CUST02171"/>
        <s v="CUST01840"/>
        <s v="CUST00268"/>
        <s v="CUST00203"/>
        <s v="CUST00636"/>
        <s v="CUST00848"/>
        <s v="CUST00311"/>
        <s v="CUST01669"/>
        <s v="CUST00232"/>
        <s v="CUST01439"/>
        <s v="CUST00189"/>
        <s v="CUST00818"/>
        <s v="CUST01928"/>
        <s v="CUST01129"/>
        <s v="CUST01934"/>
        <s v="CUST00034"/>
        <s v="CUST01366"/>
        <s v="CUST00453"/>
        <s v="CUST00592"/>
        <s v="CUST02394"/>
        <s v="CUST01728"/>
        <s v="CUST02199"/>
        <s v="CUST00026"/>
        <s v="CUST00811"/>
        <s v="CUST02288"/>
        <s v="CUST00354"/>
        <s v="CUST01064"/>
        <s v="CUST00110"/>
        <s v="CUST01701"/>
        <s v="CUST01056"/>
        <s v="CUST00939"/>
        <s v="CUST00294"/>
        <s v="CUST02047"/>
        <s v="CUST00096"/>
        <s v="CUST00062"/>
        <s v="CUST00436"/>
        <s v="CUST01589"/>
        <s v="CUST02293"/>
        <s v="CUST00649"/>
        <s v="CUST00924"/>
        <s v="CUST02332"/>
        <s v="CUST01068"/>
        <s v="CUST00338"/>
        <s v="CUST02155"/>
        <s v="CUST00937"/>
        <s v="CUST00043"/>
        <s v="CUST00051"/>
        <s v="CUST01045"/>
        <s v="CUST01475"/>
        <s v="CUST00115"/>
        <s v="CUST01369"/>
        <s v="CUST01071"/>
        <s v="CUST01400"/>
        <s v="CUST01931"/>
        <s v="CUST02282"/>
        <s v="CUST00430"/>
        <s v="CUST01759"/>
        <s v="CUST01874"/>
        <s v="CUST00860"/>
        <s v="CUST00141"/>
        <s v="CUST01598"/>
        <s v="CUST01436"/>
        <s v="CUST02294"/>
        <s v="CUST00926"/>
        <s v="CUST02242"/>
        <s v="CUST00594"/>
        <s v="CUST00527"/>
        <s v="CUST02166"/>
        <s v="CUST02337"/>
        <s v="CUST01888"/>
        <s v="CUST00575"/>
        <s v="CUST02311"/>
        <s v="CUST02132"/>
        <s v="CUST02372"/>
        <s v="CUST02175"/>
        <s v="CUST02206"/>
        <s v="CUST00213"/>
        <s v="CUST02123"/>
        <s v="CUST00186"/>
        <s v="CUST00205"/>
        <s v="CUST02009"/>
        <s v="CUST01761"/>
        <s v="CUST00852"/>
        <s v="CUST02484"/>
        <s v="CUST01866"/>
        <s v="CUST00609"/>
        <s v="CUST01504"/>
        <s v="CUST00278"/>
        <s v="CUST00601"/>
        <s v="CUST02193"/>
        <s v="CUST01689"/>
        <s v="CUST01715"/>
        <s v="CUST01855"/>
        <s v="CUST00229"/>
        <s v="CUST01168"/>
        <s v="CUST01140"/>
        <s v="CUST01341"/>
        <s v="CUST00618"/>
        <s v="CUST01204"/>
        <s v="CUST01314"/>
        <s v="CUST00004"/>
        <s v="CUST01837"/>
        <s v="CUST01468"/>
        <s v="CUST00577"/>
        <s v="CUST01677"/>
        <s v="CUST02397"/>
        <s v="CUST01259"/>
        <s v="CUST00130"/>
        <s v="CUST00747"/>
        <s v="CUST01098"/>
        <s v="CUST01896"/>
        <s v="CUST00727"/>
        <s v="CUST00581"/>
        <s v="CUST01380"/>
        <s v="CUST01568"/>
        <s v="CUST01682"/>
        <s v="CUST01427"/>
        <s v="CUST01111"/>
        <s v="CUST00243"/>
        <s v="CUST01960"/>
        <s v="CUST00754"/>
        <s v="CUST02441"/>
        <s v="CUST01377"/>
        <s v="CUST01991"/>
        <s v="CUST00283"/>
        <s v="CUST01755"/>
        <s v="CUST00425"/>
        <s v="CUST01207"/>
        <s v="CUST02388"/>
        <s v="CUST00863"/>
        <s v="CUST01951"/>
        <s v="CUST02482"/>
        <s v="CUST00931"/>
        <s v="CUST01910"/>
        <s v="CUST00066"/>
        <s v="CUST01655"/>
        <s v="CUST00058"/>
        <s v="CUST00667"/>
        <s v="CUST01739"/>
        <s v="CUST00788"/>
        <s v="CUST00670"/>
        <s v="CUST00829"/>
        <s v="CUST00486"/>
        <s v="CUST00967"/>
        <s v="CUST01302"/>
        <s v="CUST00257"/>
        <s v="CUST01627"/>
        <s v="CUST01995"/>
        <s v="CUST02314"/>
        <s v="CUST00255"/>
        <s v="CUST00565"/>
        <s v="CUST00020"/>
        <s v="CUST01350"/>
        <s v="CUST00904"/>
        <s v="CUST00259"/>
        <s v="CUST01272"/>
        <s v="CUST01049"/>
        <s v="CUST00156"/>
        <s v="CUST00730"/>
        <s v="CUST01441"/>
        <s v="CUST01001"/>
        <s v="CUST00800"/>
        <s v="CUST00542"/>
        <s v="CUST00230"/>
        <s v="CUST00287"/>
        <s v="CUST00764"/>
        <s v="CUST00876"/>
        <s v="CUST00688"/>
        <s v="CUST02382"/>
        <s v="CUST01500"/>
        <s v="CUST01043"/>
        <s v="CUST00591"/>
        <s v="CUST00241"/>
        <s v="CUST01816"/>
        <s v="CUST02039"/>
        <s v="CUST01250"/>
        <s v="CUST00370"/>
        <s v="CUST00172"/>
        <s v="CUST00513"/>
        <s v="CUST00867"/>
        <s v="CUST00152"/>
        <s v="CUST01459"/>
        <s v="CUST00487"/>
        <s v="CUST02489"/>
        <s v="CUST01941"/>
        <s v="CUST00603"/>
        <s v="CUST02201"/>
        <s v="CUST01894"/>
        <s v="CUST01031"/>
        <s v="CUST01086"/>
        <s v="CUST01736"/>
        <s v="CUST00455"/>
        <s v="CUST02465"/>
        <s v="CUST00227"/>
        <s v="CUST01240"/>
        <s v="CUST01088"/>
        <s v="CUST00291"/>
        <s v="CUST01430"/>
        <s v="CUST01703"/>
        <s v="CUST01983"/>
        <s v="CUST00403"/>
        <s v="CUST01961"/>
        <s v="CUST00844"/>
        <s v="CUST02126"/>
        <s v="CUST00845"/>
        <s v="CUST01407"/>
        <s v="CUST01555"/>
        <s v="CUST01338"/>
        <s v="CUST02167"/>
        <s v="CUST00831"/>
        <s v="CUST01624"/>
        <s v="CUST01950"/>
        <s v="CUST01489"/>
        <s v="CUST01825"/>
        <s v="CUST00718"/>
        <s v="CUST01310"/>
        <s v="CUST01142"/>
        <s v="CUST02117"/>
        <s v="CUST01942"/>
        <s v="CUST01413"/>
        <s v="CUST01258"/>
        <s v="CUST02064"/>
        <s v="CUST00076"/>
        <s v="CUST01623"/>
        <s v="CUST00384"/>
        <s v="CUST01163"/>
        <s v="CUST02412"/>
        <s v="CUST00796"/>
        <s v="CUST00654"/>
        <s v="CUST00149"/>
        <s v="CUST02444"/>
        <s v="CUST01946"/>
        <s v="CUST02112"/>
        <s v="CUST01628"/>
        <s v="CUST01501"/>
        <s v="CUST01870"/>
        <s v="CUST01926"/>
        <s v="CUST00285"/>
        <s v="CUST01187"/>
        <s v="CUST00570"/>
        <s v="CUST01106"/>
        <s v="CUST02230"/>
        <s v="CUST01913"/>
        <s v="CUST02061"/>
        <s v="CUST02306"/>
        <s v="CUST01160"/>
        <s v="CUST00953"/>
        <s v="CUST00865"/>
        <s v="CUST02387"/>
        <s v="CUST01342"/>
        <s v="CUST01474"/>
        <s v="CUST02177"/>
        <s v="CUST00272"/>
        <s v="CUST01284"/>
        <s v="CUST01480"/>
        <s v="CUST01838"/>
        <s v="CUST02133"/>
        <s v="CUST01543"/>
        <s v="CUST01971"/>
        <s v="CUST01726"/>
        <s v="CUST01379"/>
        <s v="CUST00390"/>
        <s v="CUST00428"/>
        <s v="CUST00028"/>
        <s v="CUST01593"/>
        <s v="CUST00947"/>
        <s v="CUST01335"/>
        <s v="CUST01309"/>
        <s v="CUST00772"/>
        <s v="CUST02151"/>
        <s v="CUST00405"/>
        <s v="CUST00107"/>
        <s v="CUST00270"/>
        <s v="CUST02079"/>
        <s v="CUST02042"/>
        <s v="CUST02200"/>
        <s v="CUST00489"/>
        <s v="CUST00574"/>
        <s v="CUST02194"/>
        <s v="CUST00323"/>
        <s v="CUST02076"/>
        <s v="CUST01462"/>
        <s v="CUST01349"/>
        <s v="CUST01214"/>
        <s v="CUST01583"/>
        <s v="CUST00870"/>
        <s v="CUST00112"/>
        <s v="CUST00333"/>
        <s v="CUST01713"/>
        <s v="CUST01614"/>
        <s v="CUST00823"/>
        <s v="CUST01359"/>
        <s v="CUST01069"/>
        <s v="CUST00276"/>
        <s v="CUST00216"/>
        <s v="CUST00432"/>
        <s v="CUST01415"/>
        <s v="CUST01029"/>
        <s v="CUST01569"/>
        <s v="CUST01290"/>
        <s v="CUST02349"/>
        <s v="CUST01220"/>
        <s v="CUST01172"/>
        <s v="CUST01810"/>
        <s v="CUST00262"/>
        <s v="CUST01363"/>
        <s v="CUST01639"/>
        <s v="CUST01829"/>
        <s v="CUST00158"/>
        <s v="CUST00950"/>
        <s v="CUST01675"/>
        <s v="CUST01650"/>
        <s v="CUST00292"/>
        <s v="CUST02093"/>
        <s v="CUST00282"/>
        <s v="CUST02152"/>
        <s v="CUST01091"/>
        <s v="CUST01979"/>
        <s v="CUST01411"/>
        <s v="CUST01090"/>
        <s v="CUST01362"/>
        <s v="CUST00874"/>
        <s v="CUST01326"/>
        <s v="CUST00474"/>
        <s v="CUST02083"/>
        <s v="CUST02486"/>
        <s v="CUST02335"/>
        <s v="CUST01361"/>
        <s v="CUST01139"/>
        <s v="CUST01584"/>
        <s v="CUST02014"/>
        <s v="CUST01660"/>
        <s v="CUST01664"/>
        <s v="CUST02340"/>
        <s v="CUST00955"/>
        <s v="CUST02454"/>
        <s v="CUST00123"/>
        <s v="CUST01196"/>
        <s v="CUST01722"/>
        <s v="CUST02008"/>
        <s v="CUST02236"/>
        <s v="CUST01108"/>
        <s v="CUST02243"/>
        <s v="CUST01023"/>
        <s v="CUST01817"/>
        <s v="CUST00402"/>
        <s v="CUST00240"/>
        <s v="CUST01945"/>
        <s v="CUST00356"/>
        <s v="CUST01859"/>
        <s v="CUST00633"/>
        <s v="CUST02013"/>
        <s v="CUST02461"/>
        <s v="CUST01519"/>
        <s v="CUST02131"/>
        <s v="CUST02066"/>
        <s v="CUST00045"/>
        <s v="CUST02400"/>
        <s v="CUST00411"/>
        <s v="CUST01694"/>
        <s v="CUST02119"/>
        <s v="CUST00822"/>
        <s v="CUST00607"/>
        <s v="CUST02059"/>
        <s v="CUST02164"/>
        <s v="CUST00696"/>
        <s v="CUST02322"/>
        <s v="CUST00637"/>
        <s v="CUST02266"/>
        <s v="CUST01768"/>
        <s v="CUST02114"/>
        <s v="CUST00965"/>
        <s v="CUST01044"/>
        <s v="CUST02172"/>
        <s v="CUST01037"/>
        <s v="CUST00738"/>
        <s v="CUST00713"/>
        <s v="CUST01279"/>
        <s v="CUST00862"/>
        <s v="CUST00302"/>
        <s v="CUST01425"/>
        <s v="CUST01440"/>
        <s v="CUST00938"/>
        <s v="CUST00835"/>
        <s v="CUST00174"/>
        <s v="CUST00483"/>
        <s v="CUST00117"/>
        <s v="CUST02453"/>
        <s v="CUST00773"/>
        <s v="CUST00598"/>
        <s v="CUST00900"/>
        <s v="CUST00042"/>
        <s v="CUST02023"/>
        <s v="CUST00231"/>
        <s v="CUST00208"/>
        <s v="CUST01862"/>
        <s v="CUST01184"/>
        <s v="CUST01985"/>
        <s v="CUST00337"/>
        <s v="CUST00126"/>
        <s v="CUST00094"/>
        <s v="CUST01774"/>
        <s v="CUST00462"/>
        <s v="CUST00183"/>
        <s v="CUST01707"/>
        <s v="CUST00098"/>
        <s v="CUST01057"/>
        <s v="CUST01535"/>
        <s v="CUST00218"/>
        <s v="CUST01706"/>
        <s v="CUST00850"/>
        <s v="CUST00470"/>
        <s v="CUST00750"/>
        <s v="CUST02223"/>
        <s v="CUST00793"/>
        <s v="CUST01263"/>
        <s v="CUST01412"/>
        <s v="CUST00674"/>
        <s v="CUST02329"/>
        <s v="CUST01925"/>
        <s v="CUST01839"/>
        <s v="CUST01117"/>
        <s v="CUST01956"/>
        <s v="CUST01849"/>
        <s v="CUST02189"/>
        <s v="CUST00982"/>
        <s v="CUST00586"/>
        <s v="CUST00526"/>
        <s v="CUST01618"/>
        <s v="CUST00350"/>
        <s v="CUST00704"/>
        <s v="CUST00631"/>
        <s v="CUST00964"/>
        <s v="CUST01321"/>
        <s v="CUST01893"/>
        <s v="CUST00155"/>
        <s v="CUST01801"/>
        <s v="CUST01864"/>
        <s v="CUST02025"/>
        <s v="CUST02286"/>
        <s v="CUST01006"/>
        <s v="CUST01867"/>
        <s v="CUST00948"/>
        <s v="CUST01679"/>
        <s v="CUST00954"/>
        <s v="CUST01702"/>
        <s v="CUST01787"/>
        <s v="CUST00209"/>
        <s v="CUST00719"/>
        <s v="CUST01987"/>
        <s v="CUST00753"/>
        <s v="CUST00088"/>
        <s v="CUST00494"/>
        <s v="CUST02160"/>
        <s v="CUST02447"/>
        <s v="CUST00733"/>
        <s v="CUST00661"/>
        <s v="CUST02072"/>
        <s v="CUST00929"/>
        <s v="CUST00518"/>
        <s v="CUST01782"/>
        <s v="CUST02184"/>
        <s v="CUST00157"/>
        <s v="CUST01652"/>
        <s v="CUST00299"/>
        <s v="CUST01920"/>
        <s v="CUST02057"/>
        <s v="CUST01126"/>
        <s v="CUST01965"/>
        <s v="CUST02267"/>
        <s v="CUST01678"/>
        <s v="CUST02440"/>
        <s v="CUST01267"/>
        <s v="CUST01368"/>
        <s v="CUST02393"/>
        <s v="CUST02395"/>
        <s v="CUST02310"/>
        <s v="CUST00064"/>
        <s v="CUST00692"/>
        <s v="CUST00347"/>
        <s v="CUST01923"/>
        <s v="CUST02196"/>
        <s v="CUST01477"/>
        <s v="CUST02341"/>
        <s v="CUST02303"/>
        <s v="CUST00279"/>
        <s v="CUST01243"/>
        <s v="CUST00638"/>
        <s v="CUST01605"/>
        <s v="CUST01110"/>
        <s v="CUST00202"/>
        <s v="CUST02217"/>
        <s v="CUST00944"/>
        <s v="CUST00737"/>
        <s v="CUST01028"/>
        <s v="CUST01470"/>
        <s v="CUST02438"/>
        <s v="CUST01147"/>
        <s v="CUST01777"/>
        <s v="CUST01000"/>
        <s v="CUST00468"/>
        <s v="CUST00280"/>
        <s v="CUST02264"/>
        <s v="CUST01212"/>
        <s v="CUST00970"/>
        <s v="CUST01922"/>
        <s v="CUST01242"/>
        <s v="CUST01494"/>
        <s v="CUST02248"/>
        <s v="CUST02416"/>
        <s v="CUST02002"/>
        <s v="CUST02377"/>
        <s v="CUST00266"/>
        <s v="CUST02265"/>
        <s v="CUST01509"/>
        <s v="CUST02410"/>
        <s v="CUST01385"/>
        <s v="CUST01990"/>
        <s v="CUST00298"/>
        <s v="CUST01730"/>
        <s v="CUST00668"/>
        <s v="CUST01012"/>
        <s v="CUST02149"/>
        <s v="CUST00532"/>
        <s v="CUST00916"/>
        <s v="CUST02262"/>
        <s v="CUST02451"/>
        <s v="CUST00566"/>
        <s v="CUST02071"/>
        <s v="CUST01608"/>
        <s v="CUST02432"/>
        <s v="CUST01811"/>
        <s v="CUST00861"/>
        <s v="CUST00855"/>
        <s v="CUST02120"/>
        <s v="CUST00935"/>
        <s v="CUST00331"/>
        <s v="CUST01170"/>
        <s v="CUST00912"/>
        <s v="CUST01482"/>
        <s v="CUST00358"/>
        <s v="CUST01747"/>
        <s v="CUST01980"/>
        <s v="CUST00619"/>
        <s v="CUST02219"/>
        <s v="CUST01648"/>
        <s v="CUST00435"/>
        <s v="CUST00534"/>
        <s v="CUST01585"/>
        <s v="CUST01900"/>
        <s v="CUST01282"/>
        <s v="CUST00622"/>
        <s v="CUST02270"/>
        <s v="CUST01128"/>
        <s v="CUST00652"/>
        <s v="CUST00511"/>
        <s v="CUST01265"/>
        <s v="CUST01471"/>
        <s v="CUST00147"/>
        <s v="CUST01944"/>
        <s v="CUST01821"/>
        <s v="CUST02041"/>
        <s v="CUST00434"/>
        <s v="CUST00877"/>
        <s v="CUST02065"/>
        <s v="CUST01824"/>
        <s v="CUST00204"/>
        <s v="CUST01444"/>
        <s v="CUST01665"/>
        <s v="CUST00993"/>
        <s v="CUST00585"/>
        <s v="CUST02289"/>
        <s v="CUST01432"/>
        <s v="CUST02443"/>
        <s v="CUST02256"/>
        <s v="CUST02309"/>
        <s v="CUST00990"/>
        <s v="CUST00616"/>
        <s v="CUST00488"/>
        <s v="CUST01038"/>
        <s v="CUST01286"/>
        <s v="CUST00225"/>
        <s v="CUST02104"/>
        <s v="CUST00195"/>
        <s v="CUST01503"/>
        <s v="CUST01850"/>
        <s v="CUST01895"/>
        <s v="CUST01538"/>
        <s v="CUST01546"/>
        <s v="CUST00715"/>
        <s v="CUST00342"/>
        <s v="CUST02213"/>
        <s v="CUST00382"/>
        <s v="CUST00463"/>
        <s v="CUST01564"/>
        <s v="CUST01352"/>
        <s v="CUST01515"/>
        <s v="CUST00779"/>
        <s v="CUST02252"/>
        <s v="CUST01312"/>
        <s v="CUST01552"/>
        <s v="CUST01318"/>
        <s v="CUST02421"/>
        <s v="CUST01654"/>
        <s v="CUST01696"/>
        <s v="CUST00606"/>
        <s v="CUST01268"/>
        <s v="CUST02292"/>
        <s v="CUST00079"/>
        <s v="CUST01306"/>
        <s v="CUST00681"/>
        <s v="CUST00880"/>
        <s v="CUST00813"/>
        <s v="CUST00041"/>
        <s v="CUST02238"/>
        <s v="CUST02428"/>
        <s v="CUST00555"/>
        <s v="CUST00022"/>
        <s v="CUST01283"/>
        <s v="CUST00783"/>
        <s v="CUST00755"/>
        <s v="CUST00166"/>
        <s v="CUST00309"/>
        <s v="CUST00177"/>
        <s v="CUST02185"/>
        <s v="CUST00723"/>
        <s v="CUST01819"/>
        <s v="CUST02234"/>
        <s v="CUST01355"/>
        <s v="CUST01219"/>
        <s v="CUST01323"/>
        <s v="CUST02471"/>
        <s v="CUST00533"/>
        <s v="CUST01697"/>
        <s v="CUST01789"/>
        <s v="CUST01021"/>
        <s v="CUST00399"/>
        <s v="CUST00351"/>
        <s v="CUST00161"/>
        <s v="CUST00113"/>
        <s v="CUST01757"/>
        <s v="CUST00404"/>
        <s v="CUST00871"/>
        <s v="CUST00478"/>
        <s v="CUST00941"/>
        <s v="CUST01007"/>
        <s v="CUST00246"/>
        <s v="CUST00070"/>
        <s v="CUST02279"/>
        <s v="CUST00726"/>
        <s v="CUST00590"/>
        <s v="CUST01685"/>
        <s v="CUST02499"/>
        <s v="CUST00416"/>
        <s v="CUST02087"/>
        <s v="CUST00148"/>
        <s v="CUST02456"/>
        <s v="CUST00086"/>
        <s v="CUST02304"/>
        <s v="CUST00412"/>
        <s v="CUST00504"/>
        <s v="CUST01914"/>
        <s v="CUST01540"/>
        <s v="CUST01154"/>
        <s v="CUST01909"/>
        <s v="CUST01521"/>
        <s v="CUST02102"/>
        <s v="CUST01396"/>
        <s v="CUST01570"/>
        <s v="CUST00820"/>
        <s v="CUST00170"/>
        <s v="CUST01287"/>
        <s v="CUST00002"/>
        <s v="CUST01249"/>
        <s v="CUST00905"/>
        <s v="CUST01511"/>
        <s v="CUST01869"/>
        <s v="CUST00200"/>
        <s v="CUST01659"/>
        <s v="CUST01446"/>
        <s v="CUST01003"/>
        <s v="CUST01414"/>
        <s v="CUST01783"/>
        <s v="CUST02483"/>
        <s v="CUST01046"/>
        <s v="CUST00632"/>
        <s v="CUST02029"/>
        <s v="CUST00853"/>
        <s v="CUST00884"/>
        <s v="CUST00368"/>
        <s v="CUST02153"/>
        <s v="CUST00530"/>
        <s v="CUST01907"/>
        <s v="CUST01463"/>
        <s v="CUST02439"/>
        <s v="CUST00677"/>
        <s v="CUST02344"/>
        <s v="CUST02291"/>
        <s v="CUST01467"/>
        <s v="CUST01886"/>
        <s v="CUST00362"/>
        <s v="CUST00976"/>
        <s v="CUST01325"/>
        <s v="CUST00648"/>
        <s v="CUST01330"/>
        <s v="CUST02315"/>
        <s v="CUST02316"/>
        <s v="CUST00397"/>
        <s v="CUST00127"/>
        <s v="CUST01690"/>
        <s v="CUST00320"/>
        <s v="CUST01901"/>
        <s v="CUST00236"/>
        <s v="CUST00074"/>
        <s v="CUST00054"/>
        <s v="CUST00244"/>
        <s v="CUST00484"/>
        <s v="CUST01957"/>
        <s v="CUST00812"/>
        <s v="CUST00535"/>
        <s v="CUST01518"/>
        <s v="CUST01929"/>
        <s v="CUST01998"/>
        <s v="CUST00659"/>
        <s v="CUST00920"/>
        <s v="CUST01103"/>
        <s v="CUST01899"/>
        <s v="CUST02053"/>
        <s v="CUST02345"/>
        <s v="CUST01484"/>
        <s v="CUST02040"/>
        <s v="CUST02135"/>
        <s v="CUST00963"/>
        <s v="CUST00539"/>
        <s v="CUST02078"/>
        <s v="CUST00991"/>
        <s v="CUST00032"/>
        <s v="CUST02258"/>
        <s v="CUST02283"/>
        <s v="CUST02491"/>
        <s v="CUST00516"/>
        <s v="CUST00223"/>
        <s v="CUST01235"/>
        <s v="CUST00856"/>
        <s v="CUST02437"/>
        <s v="CUST01469"/>
        <s v="CUST01449"/>
        <s v="CUST02247"/>
        <s v="CUST00778"/>
        <s v="CUST01099"/>
        <s v="CUST00317"/>
        <s v="CUST00199"/>
        <s v="CUST01640"/>
        <s v="CUST01808"/>
        <s v="CUST00301"/>
        <s v="CUST01051"/>
        <s v="CUST00872"/>
        <s v="CUST01364"/>
        <s v="CUST00815"/>
        <s v="CUST01959"/>
        <s v="CUST00933"/>
        <s v="CUST01610"/>
        <s v="CUST00981"/>
        <s v="CUST02402"/>
        <s v="CUST01968"/>
        <s v="CUST02405"/>
        <s v="CUST00065"/>
        <s v="CUST01903"/>
        <s v="CUST01230"/>
        <s v="CUST00327"/>
        <s v="CUST01443"/>
        <s v="CUST02214"/>
        <s v="CUST00634"/>
        <s v="CUST00501"/>
        <s v="CUST01560"/>
        <s v="CUST02205"/>
        <s v="CUST00928"/>
        <s v="CUST00101"/>
        <s v="CUST00346"/>
        <s v="CUST00254"/>
        <s v="CUST01556"/>
        <s v="CUST02103"/>
        <s v="CUST01354"/>
        <s v="CUST00943"/>
        <s v="CUST01030"/>
        <s v="CUST01802"/>
        <s v="CUST01399"/>
        <s v="CUST01636"/>
        <s v="CUST00971"/>
        <s v="CUST02140"/>
        <s v="CUST00657"/>
        <s v="CUST01131"/>
        <s v="CUST00206"/>
        <s v="CUST01992"/>
        <s v="CUST02298"/>
        <s v="CUST01410"/>
        <s v="CUST00875"/>
        <s v="CUST00522"/>
        <s v="CUST01670"/>
        <s v="CUST00882"/>
        <s v="CUST01871"/>
        <s v="CUST01266"/>
        <s v="CUST01431"/>
        <s v="CUST00621"/>
        <s v="CUST02398"/>
        <s v="CUST02459"/>
        <s v="CUST02360"/>
        <s v="CUST01532"/>
        <s v="CUST00629"/>
        <s v="CUST01491"/>
        <s v="CUST00956"/>
        <s v="CUST00973"/>
        <s v="CUST02301"/>
        <s v="CUST02364"/>
        <s v="CUST02308"/>
        <s v="CUST00424"/>
        <s v="CUST01019"/>
        <s v="CUST01181"/>
        <s v="CUST01084"/>
        <s v="CUST00445"/>
        <s v="CUST00932"/>
        <s v="CUST01796"/>
        <s v="CUST00510"/>
        <s v="CUST01153"/>
        <s v="CUST01061"/>
        <s v="CUST00615"/>
        <s v="CUST00589"/>
        <s v="CUST01949"/>
        <s v="CUST00890"/>
        <s v="CUST01102"/>
        <s v="CUST02233"/>
        <s v="CUST00044"/>
        <s v="CUST00986"/>
        <s v="CUST00124"/>
        <s v="CUST01351"/>
        <s v="CUST01831"/>
        <s v="CUST00685"/>
        <s v="CUST02361"/>
        <s v="CUST00701"/>
        <s v="CUST00898"/>
        <s v="CUST01143"/>
        <s v="CUST02121"/>
        <s v="CUST00600"/>
        <s v="CUST00679"/>
        <s v="CUST02101"/>
        <s v="CUST00810"/>
        <s v="CUST02181"/>
        <s v="CUST00922"/>
        <s v="CUST01590"/>
        <s v="CUST01936"/>
        <s v="CUST02038"/>
        <s v="CUST00593"/>
        <s v="CUST01857"/>
        <s v="CUST01238"/>
        <s v="CUST01770"/>
        <s v="CUST02317"/>
        <s v="CUST00013"/>
        <s v="CUST00605"/>
        <s v="CUST01032"/>
        <s v="CUST00804"/>
        <s v="CUST02124"/>
        <s v="CUST01387"/>
        <s v="CUST02116"/>
        <s v="CUST01830"/>
        <s v="CUST00429"/>
        <s v="CUST02113"/>
        <s v="CUST01815"/>
        <s v="CUST00480"/>
        <s v="CUST01158"/>
        <s v="CUST02054"/>
        <s v="CUST02496"/>
        <s v="CUST00806"/>
        <s v="CUST00617"/>
        <s v="CUST01953"/>
        <s v="CUST01788"/>
        <s v="CUST01193"/>
        <s v="CUST02141"/>
        <s v="CUST01403"/>
        <s v="CUST00597"/>
        <s v="CUST00325"/>
        <s v="CUST00137"/>
        <s v="CUST01656"/>
        <s v="CUST01138"/>
        <s v="CUST00264"/>
        <s v="CUST00132"/>
        <s v="CUST02095"/>
        <s v="CUST01520"/>
        <s v="CUST02137"/>
        <s v="CUST02328"/>
        <s v="CUST01496"/>
        <s v="CUST00118"/>
        <s v="CUST02497"/>
        <s v="CUST00686"/>
        <s v="CUST02312"/>
        <s v="CUST00466"/>
        <s v="CUST01438"/>
        <s v="CUST02108"/>
        <s v="CUST01717"/>
        <s v="CUST00322"/>
        <s v="CUST02384"/>
        <s v="CUST02338"/>
        <s v="CUST01339"/>
        <s v="CUST00656"/>
        <s v="CUST02032"/>
        <s v="CUST00084"/>
        <s v="CUST01962"/>
        <s v="CUST02429"/>
        <s v="CUST00549"/>
        <s v="CUST01315"/>
        <s v="CUST02075"/>
        <s v="CUST00742"/>
        <s v="CUST01666"/>
        <s v="CUST00521"/>
        <s v="CUST01255"/>
        <s v="CUST01594"/>
        <s v="CUST00864"/>
        <s v="CUST01058"/>
        <s v="CUST01358"/>
        <s v="CUST02401"/>
        <s v="CUST01245"/>
        <s v="CUST01578"/>
        <s v="CUST00949"/>
        <s v="CUST01227"/>
        <s v="CUST00893"/>
        <s v="CUST01052"/>
        <s v="CUST01244"/>
        <s v="CUST01216"/>
        <s v="CUST01288"/>
        <s v="CUST00228"/>
        <s v="CUST00247"/>
        <s v="CUST02249"/>
        <s v="CUST00341"/>
        <s v="CUST01257"/>
        <s v="CUST01167"/>
        <s v="CUST02225"/>
        <s v="CUST02136"/>
        <s v="CUST01040"/>
        <s v="CUST00162"/>
        <s v="CUST00557"/>
        <s v="CUST01742"/>
        <s v="CUST02235"/>
        <s v="CUST00611"/>
        <s v="CUST01149"/>
        <s v="CUST00921"/>
        <s v="CUST01924"/>
        <s v="CUST02207"/>
        <s v="CUST01087"/>
        <s v="CUST02485"/>
        <s v="CUST01637"/>
        <s v="CUST01977"/>
        <s v="CUST01823"/>
        <s v="CUST00461"/>
        <s v="CUST01278"/>
        <s v="CUST01699"/>
        <s v="CUST01986"/>
        <s v="CUST01526"/>
        <s v="CUST02334"/>
        <s v="CUST01371"/>
        <s v="CUST00736"/>
        <s v="CUST00452"/>
        <s v="CUST00007"/>
        <s v="CUST00732"/>
        <s v="CUST01629"/>
        <s v="CUST02091"/>
        <s v="CUST02229"/>
        <s v="CUST01905"/>
        <s v="CUST02125"/>
        <s v="CUST02228"/>
        <s v="CUST00902"/>
        <s v="CUST00418"/>
        <s v="CUST00433"/>
        <s v="CUST02425"/>
        <s v="CUST01832"/>
        <s v="CUST00015"/>
        <s v="CUST01902"/>
        <s v="CUST02031"/>
        <s v="CUST00014"/>
        <s v="CUST00758"/>
        <s v="CUST00116"/>
        <s v="CUST00959"/>
        <s v="CUST01582"/>
        <s v="CUST02355"/>
        <s v="CUST01367"/>
        <s v="CUST01525"/>
        <s v="CUST01604"/>
        <s v="CUST02406"/>
        <s v="CUST02445"/>
        <s v="CUST02466"/>
        <s v="CUST02001"/>
        <s v="CUST00171"/>
        <s v="CUST02357"/>
        <s v="CUST01889"/>
        <s v="CUST01383"/>
        <s v="CUST01433"/>
        <s v="CUST00460"/>
        <s v="CUST00340"/>
        <s v="CUST01804"/>
        <s v="CUST02012"/>
        <s v="CUST01455"/>
        <s v="CUST00691"/>
        <s v="CUST01222"/>
        <s v="CUST01646"/>
        <s v="CUST02099"/>
        <s v="CUST01529"/>
        <s v="CUST00757"/>
        <s v="CUST00139"/>
        <s v="CUST02414"/>
        <s v="CUST00410"/>
        <s v="CUST00387"/>
        <s v="CUST00069"/>
        <s v="CUST02274"/>
        <s v="CUST01875"/>
        <s v="CUST01541"/>
        <s v="CUST01671"/>
        <s v="CUST00025"/>
        <s v="CUST00021"/>
        <s v="CUST00707"/>
        <s v="CUST00012"/>
        <s v="CUST01420"/>
        <s v="CUST01845"/>
        <s v="CUST00011"/>
        <s v="CUST00694"/>
        <s v="CUST02034"/>
        <s v="CUST00376"/>
        <s v="CUST00081"/>
        <s v="CUST01727"/>
        <s v="CUST01373"/>
        <s v="CUST02263"/>
        <s v="CUST00925"/>
        <s v="CUST00131"/>
        <s v="CUST01704"/>
        <s v="CUST02297"/>
        <s v="CUST00265"/>
        <s v="CUST01134"/>
        <s v="CUST01601"/>
        <s v="CUST02100"/>
        <s v="CUST01630"/>
        <s v="CUST01952"/>
        <s v="CUST01688"/>
        <s v="CUST01793"/>
        <s v="CUST01834"/>
        <s v="CUST00700"/>
        <s v="CUST01406"/>
        <s v="CUST01595"/>
        <s v="CUST00017"/>
        <s v="CUST01215"/>
        <s v="CUST00018"/>
        <s v="CUST01186"/>
        <s v="CUST00030"/>
        <s v="CUST00550"/>
        <s v="CUST01493"/>
        <s v="CUST00060"/>
        <s v="CUST02218"/>
        <s v="CUST01389"/>
        <s v="CUST00352"/>
        <s v="CUST00537"/>
        <s v="CUST01542"/>
        <s v="CUST01203"/>
        <s v="CUST02142"/>
        <s v="CUST00740"/>
        <s v="CUST00647"/>
        <s v="CUST01877"/>
        <s v="CUST00708"/>
        <s v="CUST00145"/>
        <s v="CUST00523"/>
        <s v="CUST00217"/>
        <s v="CUST00446"/>
        <s v="CUST01360"/>
        <s v="CUST00936"/>
        <s v="CUST01982"/>
        <s v="CUST00625"/>
        <s v="CUST00456"/>
        <s v="CUST00138"/>
        <s v="CUST01264"/>
        <s v="CUST00643"/>
        <s v="CUST00409"/>
        <s v="CUST02088"/>
        <s v="CUST00135"/>
        <s v="CUST02302"/>
        <s v="CUST01851"/>
        <s v="CUST00887"/>
        <s v="CUST02373"/>
        <s v="CUST01879"/>
        <s v="CUST00016"/>
        <s v="CUST00140"/>
        <s v="CUST00799"/>
        <s v="CUST01205"/>
        <s v="CUST00201"/>
        <s v="CUST00307"/>
        <s v="CUST00281"/>
        <s v="CUST01067"/>
        <s v="CUST01882"/>
        <s v="CUST01602"/>
        <s v="CUST01016"/>
        <s v="CUST02449"/>
        <s v="CUST00211"/>
        <s v="CUST00508"/>
        <s v="CUST02275"/>
        <s v="CUST00734"/>
        <s v="CUST02319"/>
        <s v="CUST02323"/>
        <s v="CUST02479"/>
        <s v="CUST01296"/>
        <s v="CUST00077"/>
        <s v="CUST00663"/>
        <s v="CUST01202"/>
        <s v="CUST01095"/>
        <s v="CUST00644"/>
        <s v="CUST01846"/>
        <s v="CUST00762"/>
        <s v="CUST02015"/>
        <s v="CUST00746"/>
        <s v="CUST02462"/>
        <s v="CUST00972"/>
        <s v="CUST01642"/>
        <s v="CUST01055"/>
        <s v="CUST00974"/>
        <s v="CUST02073"/>
        <s v="CUST02423"/>
        <s v="CUST01033"/>
        <s v="CUST01176"/>
        <s v="CUST01692"/>
        <s v="CUST00190"/>
        <s v="CUST00843"/>
        <s v="CUST00866"/>
        <s v="CUST00386"/>
        <s v="CUST01981"/>
        <s v="CUST01221"/>
        <s v="CUST00531"/>
        <s v="CUST00102"/>
        <s v="CUST00961"/>
        <s v="CUST01116"/>
        <s v="CUST00039"/>
        <s v="CUST01299"/>
        <s v="CUST00083"/>
        <s v="CUST01955"/>
        <s v="CUST02222"/>
        <s v="CUST02044"/>
        <s v="CUST02408"/>
        <s v="CUST01428"/>
        <s v="CUST00475"/>
        <s v="CUST00969"/>
        <s v="CUST01975"/>
        <s v="CUST01334"/>
        <s v="CUST00731"/>
        <s v="CUST00080"/>
        <s v="CUST00690"/>
        <s v="CUST01508"/>
        <s v="CUST01607"/>
        <s v="CUST00999"/>
        <s v="CUST01251"/>
        <s v="CUST00846"/>
        <s v="CUST00541"/>
        <s v="CUST02305"/>
        <s v="CUST01663"/>
        <s v="CUST01773"/>
        <s v="CUST01758"/>
        <s v="CUST01644"/>
        <s v="CUST00548"/>
        <s v="CUST00666"/>
        <s v="CUST01687"/>
        <s v="CUST01559"/>
        <s v="CUST00263"/>
        <s v="CUST00789"/>
        <s v="CUST00563"/>
        <s v="CUST00645"/>
        <s v="CUST00293"/>
        <s v="CUST01378"/>
        <s v="CUST01771"/>
        <s v="CUST00509"/>
        <s v="CUST00439"/>
        <s v="CUST01548"/>
        <s v="CUST01854"/>
        <s v="CUST00465"/>
        <s v="CUST00160"/>
        <s v="CUST01457"/>
        <s v="CUST00722"/>
        <s v="CUST01596"/>
        <s v="CUST01517"/>
        <s v="CUST01307"/>
        <s v="CUST02413"/>
        <s v="CUST02369"/>
        <s v="CUST01313"/>
        <s v="CUST00906"/>
        <s v="CUST02246"/>
        <s v="CUST00911"/>
        <s v="CUST02354"/>
        <s v="CUST00175"/>
        <s v="CUST02487"/>
        <s v="CUST01199"/>
        <s v="CUST02162"/>
        <s v="CUST00040"/>
        <s v="CUST01271"/>
        <s v="CUST00669"/>
        <s v="CUST00502"/>
        <s v="CUST02036"/>
        <s v="CUST00613"/>
        <s v="CUST00187"/>
        <s v="CUST01261"/>
        <s v="CUST01547"/>
        <s v="CUST01668"/>
        <s v="CUST01510"/>
        <s v="CUST00188"/>
        <s v="CUST00714"/>
        <s v="CUST01798"/>
        <s v="CUST01937"/>
        <s v="CUST00207"/>
        <s v="CUST01752"/>
        <s v="CUST02476"/>
        <s v="CUST01178"/>
        <s v="CUST01754"/>
        <s v="CUST02430"/>
        <s v="CUST00840"/>
        <s v="CUST00471"/>
        <s v="CUST02134"/>
        <s v="CUST01507"/>
        <s v="CUST02452"/>
        <s v="CUST01514"/>
        <s v="CUST00359"/>
        <s v="CUST01077"/>
        <s v="CUST00975"/>
        <s v="CUST02268"/>
        <s v="CUST02084"/>
        <s v="CUST01192"/>
        <s v="CUST00191"/>
        <s v="CUST01622"/>
        <s v="CUST02385"/>
        <s v="CUST02063"/>
        <s v="CUST01211"/>
        <s v="CUST01892"/>
        <s v="CUST02427"/>
        <s v="CUST01638"/>
        <s v="CUST02049"/>
        <s v="CUST01999"/>
        <s v="CUST01970"/>
        <s v="CUST02442"/>
        <s v="CUST02363"/>
        <s v="CUST00907"/>
        <s v="CUST01611"/>
        <s v="CUST02391"/>
        <s v="CUST01217"/>
        <s v="CUST01073"/>
        <s v="CUST02077"/>
        <s v="CUST02347"/>
        <s v="CUST00515"/>
        <s v="CUST01445"/>
        <s v="CUST01381"/>
        <s v="CUST00129"/>
        <s v="CUST01724"/>
        <s v="CUST02407"/>
        <s v="CUST00345"/>
        <s v="CUST01809"/>
        <s v="CUST01426"/>
        <s v="CUST01732"/>
        <s v="CUST00334"/>
        <s v="CUST00984"/>
        <s v="CUST01745"/>
        <s v="CUST00786"/>
        <s v="CUST01130"/>
        <s v="CUST02220"/>
        <s v="CUST01188"/>
        <s v="CUST01392"/>
        <s v="CUST01340"/>
        <s v="CUST01545"/>
        <s v="CUST01994"/>
        <s v="CUST00584"/>
        <s v="CUST01198"/>
        <s v="CUST00097"/>
        <s v="CUST00771"/>
        <s v="CUST00930"/>
        <s v="CUST01311"/>
        <s v="CUST01182"/>
        <s v="CUST00250"/>
        <s v="CUST02458"/>
        <s v="CUST01743"/>
        <s v="CUST01456"/>
        <s v="CUST02480"/>
        <s v="CUST01101"/>
        <s v="CUST01738"/>
        <s v="CUST00295"/>
        <s v="CUST01009"/>
        <s v="CUST02434"/>
        <s v="CUST00697"/>
        <s v="CUST00485"/>
        <s v="CUST01653"/>
        <s v="CUST02045"/>
        <s v="CUST02327"/>
        <s v="CUST02260"/>
        <s v="CUST02342"/>
        <s v="CUST02336"/>
        <s v="CUST02339"/>
        <s v="CUST02169"/>
        <s v="CUST00897"/>
        <s v="CUST01531"/>
        <s v="CUST02278"/>
        <s v="CUST01812"/>
        <s v="CUST01751"/>
        <s v="CUST01651"/>
        <s v="CUST00375"/>
        <s v="CUST01487"/>
        <s v="CUST00859"/>
        <s v="CUST00940"/>
        <s v="CUST01563"/>
        <s v="CUST02026"/>
        <s v="CUST01248"/>
        <s v="CUST00332"/>
        <s v="CUST00119"/>
        <s v="CUST01571"/>
        <s v="CUST02179"/>
        <s v="CUST02098"/>
        <s v="CUST02056"/>
        <s v="CUST01530"/>
        <s v="CUST00185"/>
        <s v="CUST02362"/>
        <s v="CUST02435"/>
        <s v="CUST01422"/>
        <s v="CUST01281"/>
        <s v="CUST01767"/>
        <s v="CUST01539"/>
        <s v="CUST00153"/>
        <s v="CUST01963"/>
        <s v="CUST01784"/>
        <s v="CUST02020"/>
        <s v="CUST01756"/>
        <s v="CUST00676"/>
        <s v="CUST00318"/>
        <s v="CUST00490"/>
        <s v="CUST00635"/>
        <s v="CUST01481"/>
        <s v="CUST00159"/>
        <s v="CUST00547"/>
        <s v="CUST00596"/>
        <s v="CUST01320"/>
        <s v="CUST01076"/>
        <s v="CUST00006"/>
        <s v="CUST00167"/>
        <s v="CUST01305"/>
        <s v="CUST01778"/>
        <s v="CUST01300"/>
        <s v="CUST01418"/>
        <s v="CUST01041"/>
        <s v="CUST01700"/>
        <s v="CUST02495"/>
        <s v="CUST01408"/>
        <s v="CUST01967"/>
        <s v="CUST02202"/>
        <s v="CUST02127"/>
        <s v="CUST00061"/>
        <s v="CUST00748"/>
        <s v="CUST02130"/>
        <s v="CUST01921"/>
        <s v="CUST00063"/>
        <s v="CUST01634"/>
        <s v="CUST00497"/>
        <s v="CUST01662"/>
        <s v="CUST00624"/>
        <s v="CUST00705"/>
        <s v="CUST02165"/>
        <s v="CUST00010"/>
        <s v="CUST01795"/>
        <s v="CUST01612"/>
        <s v="CUST00768"/>
        <s v="CUST01805"/>
        <s v="CUST00082"/>
        <s v="CUST01997"/>
        <s v="CUST00868"/>
        <s v="CUST00072"/>
        <s v="CUST01600"/>
        <s v="CUST01506"/>
        <s v="CUST02240"/>
        <s v="CUST00573"/>
        <s v="CUST01580"/>
        <s v="CUST00608"/>
        <s v="CUST01450"/>
        <s v="CUST01635"/>
        <s v="CUST02457"/>
        <s v="CUST01384"/>
        <s v="CUST01681"/>
        <s v="CUST02122"/>
        <s v="CUST00451"/>
        <s v="CUST00499"/>
        <s v="CUST01579"/>
        <s v="CUST02409"/>
        <s v="CUST01667"/>
        <s v="CUST00438"/>
        <s v="CUST00305"/>
        <s v="CUST01476"/>
        <s v="CUST00529"/>
        <s v="CUST00372"/>
        <s v="CUST01423"/>
        <s v="CUST00814"/>
        <s v="CUST00576"/>
        <s v="CUST00256"/>
        <s v="CUST01239"/>
        <s v="CUST01262"/>
        <s v="CUST01447"/>
        <s v="CUST00367"/>
        <s v="CUST00658"/>
        <s v="CUST00724"/>
        <s v="CUST02231"/>
        <s v="CUST00729"/>
        <s v="CUST00546"/>
        <s v="CUST02481"/>
        <s v="CUST00144"/>
        <s v="CUST00614"/>
        <s v="CUST01575"/>
        <s v="CUST01750"/>
        <s v="CUST01781"/>
        <s v="CUST02272"/>
        <s v="CUST01434"/>
        <s v="CUST00979"/>
        <s v="CUST02106"/>
        <s v="CUST00888"/>
        <s v="CUST02085"/>
        <s v="CUST01125"/>
        <s v="CUST02182"/>
        <s v="CUST00751"/>
        <s v="CUST01210"/>
        <s v="CUST02145"/>
        <s v="CUST00945"/>
        <s v="CUST00290"/>
        <s v="CUST00284"/>
        <s v="CUST01799"/>
        <s v="CUST02158"/>
        <s v="CUST01137"/>
        <s v="CUST01609"/>
        <s v="CUST00782"/>
        <s v="CUST00662"/>
        <s v="CUST00071"/>
        <s v="CUST00604"/>
        <s v="CUST00122"/>
        <s v="CUST00324"/>
        <s v="CUST01766"/>
        <s v="CUST01008"/>
        <s v="CUST01466"/>
        <s v="CUST01586"/>
        <s v="CUST02096"/>
        <s v="CUST00558"/>
        <s v="CUST00316"/>
        <s v="CUST00121"/>
        <s v="CUST00801"/>
        <s v="CUST01353"/>
        <s v="CUST00896"/>
        <s v="CUST00808"/>
        <s v="CUST01226"/>
        <s v="CUST00761"/>
        <s v="CUST01597"/>
        <s v="CUST01916"/>
        <s v="CUST02498"/>
        <s v="CUST00728"/>
        <s v="CUST01316"/>
        <s v="CUST01772"/>
        <s v="CUST02296"/>
        <s v="CUST02195"/>
        <s v="CUST00326"/>
        <s v="CUST00349"/>
        <s v="CUST00249"/>
        <s v="CUST02048"/>
        <s v="CUST01247"/>
        <s v="CUST00275"/>
        <s v="CUST02253"/>
        <s v="CUST01060"/>
        <s v="CUST00825"/>
        <s v="CUST00798"/>
        <s v="CUST01072"/>
        <s v="CUST00839"/>
        <s v="CUST01460"/>
        <s v="CUST02010"/>
        <s v="CUST02448"/>
        <s v="CUST00371"/>
        <s v="CUST00181"/>
        <s v="CUST01150"/>
        <s v="CUST01587"/>
        <s v="CUST00343"/>
        <s v="CUST01927"/>
        <s v="CUST02490"/>
        <s v="CUST00258"/>
        <s v="CUST02500"/>
        <s v="CUST02488"/>
        <s v="CUST01658"/>
        <s v="CUST01206"/>
        <s v="CUST01785"/>
        <s v="CUST01551"/>
        <s v="CUST02163"/>
        <s v="CUST01813"/>
        <s v="CUST02232"/>
        <s v="CUST01833"/>
        <s v="CUST02350"/>
        <s v="CUST00055"/>
        <s v="CUST00983"/>
        <s v="CUST00776"/>
        <s v="CUST02028"/>
        <s v="CUST01502"/>
        <s v="CUST01868"/>
        <s v="CUST00491"/>
        <s v="CUST02460"/>
        <s v="CUST00500"/>
        <s v="CUST01661"/>
        <s v="CUST00377"/>
        <s v="CUST01883"/>
        <s v="CUST00826"/>
        <s v="CUST01224"/>
        <s v="CUST00363"/>
        <s v="CUST01161"/>
        <s v="CUST01917"/>
        <s v="CUST02209"/>
        <s v="CUST00977"/>
        <s v="CUST00552"/>
        <s v="CUST00743"/>
        <s v="CUST00143"/>
        <s v="CUST00467"/>
        <s v="CUST01454"/>
        <s v="CUST00261"/>
        <s v="CUST01513"/>
        <s v="CUST02109"/>
        <s v="CUST02129"/>
        <s v="CUST02082"/>
        <s v="CUST01145"/>
        <s v="CUST01136"/>
        <s v="CUST02067"/>
        <s v="CUST01938"/>
        <s v="CUST00683"/>
        <s v="CUST01606"/>
        <s v="CUST01123"/>
        <s v="CUST00437"/>
        <s v="CUST00792"/>
        <s v="CUST01919"/>
        <s v="CUST00479"/>
        <s v="CUST00642"/>
        <s v="CUST00427"/>
        <s v="CUST00212"/>
        <s v="CUST01398"/>
        <s v="CUST00678"/>
        <s v="CUST02331"/>
        <s v="CUST00794"/>
        <s v="CUST02474"/>
        <s v="CUST01827"/>
        <s v="CUST00052"/>
        <s v="CUST01746"/>
        <s v="CUST01372"/>
        <s v="CUST01966"/>
        <s v="CUST00482"/>
        <s v="CUST02277"/>
        <s v="CUST02154"/>
        <s v="CUST02081"/>
        <s v="CUST00958"/>
        <s v="CUST01419"/>
        <s v="CUST01483"/>
        <s v="CUST01132"/>
        <s v="CUST01880"/>
        <s v="CUST01974"/>
        <s v="CUST01989"/>
        <s v="CUST01918"/>
        <s v="CUST01524"/>
        <s v="CUST01080"/>
        <s v="CUST01775"/>
        <s v="CUST01208"/>
        <s v="CUST02060"/>
        <s v="CUST00457"/>
        <s v="CUST00134"/>
        <s v="CUST00379"/>
        <s v="CUST01453"/>
        <s v="CUST01565"/>
        <s v="CUST00348"/>
        <s v="CUST00942"/>
        <s v="CUST01725"/>
        <s v="CUST00234"/>
        <s v="CUST00763"/>
        <s v="CUST01807"/>
        <s v="CUST01082"/>
        <s v="CUST01733"/>
        <s v="CUST00520"/>
        <s v="CUST00553"/>
        <s v="CUST00540"/>
        <s v="CUST01164"/>
        <s v="CUST00881"/>
        <s v="CUST01404"/>
        <s v="CUST00392"/>
        <s v="CUST00665"/>
        <s v="CUST00003"/>
        <s v="CUST01479"/>
        <s v="CUST01633"/>
        <s v="CUST02333"/>
        <s v="CUST00579"/>
        <s v="CUST00578"/>
        <s v="CUST01881"/>
        <s v="CUST02147"/>
        <s v="CUST01402"/>
        <s v="CUST02239"/>
        <s v="CUST00985"/>
        <s v="CUST00703"/>
        <s v="CUST00672"/>
        <s v="CUST01174"/>
        <s v="CUST02139"/>
        <s v="CUST01157"/>
        <s v="CUST00682"/>
        <s v="CUST01488"/>
        <s v="CUST00419"/>
        <s v="CUST00330"/>
        <s v="CUST01252"/>
        <s v="CUST00994"/>
        <s v="CUST01486"/>
        <s v="CUST01686"/>
        <s v="CUST00927"/>
        <s v="CUST01437"/>
        <s v="CUST01765"/>
        <s v="CUST00306"/>
        <s v="CUST02493"/>
        <s v="CUST02227"/>
        <s v="CUST00226"/>
        <s v="CUST02300"/>
        <s v="CUST01004"/>
        <s v="CUST00431"/>
        <s v="CUST00966"/>
        <s v="CUST01093"/>
        <s v="CUST02411"/>
        <s v="CUST01189"/>
        <s v="CUST00274"/>
        <s v="CUST01645"/>
        <s v="CUST01615"/>
        <s v="CUST02086"/>
        <s v="CUST00952"/>
        <s v="CUST02148"/>
        <s v="CUST01958"/>
        <s v="CUST01276"/>
        <s v="CUST00277"/>
        <s v="CUST00053"/>
        <s v="CUST00073"/>
        <s v="CUST01416"/>
        <s v="CUST00699"/>
        <s v="CUST02325"/>
        <s v="CUST02052"/>
        <s v="CUST00903"/>
        <s v="CUST00366"/>
        <s v="CUST02396"/>
        <s v="CUST01844"/>
        <s v="CUST01461"/>
        <s v="CUST00373"/>
        <s v="CUST02285"/>
        <s v="CUST01388"/>
        <s v="CUST02203"/>
        <s v="CUST00968"/>
        <s v="CUST00492"/>
        <s v="CUST00951"/>
        <s v="CUST00443"/>
        <s v="CUST01721"/>
        <s v="CUST00630"/>
        <s v="CUST00336"/>
        <s v="CUST02257"/>
        <s v="CUST01806"/>
        <s v="CUST01328"/>
        <s v="CUST00105"/>
        <s v="CUST02007"/>
        <s v="CUST02477"/>
        <s v="CUST02324"/>
        <s v="CUST00650"/>
        <s v="CUST00380"/>
        <s v="CUST01616"/>
        <s v="CUST01680"/>
        <s v="CUST00769"/>
        <s v="CUST01566"/>
        <s v="CUST01081"/>
        <s v="CUST01374"/>
        <s v="CUST00828"/>
        <s v="CUST00120"/>
        <s v="CUST00512"/>
        <s v="CUST00193"/>
        <s v="CUST00854"/>
        <s v="CUST01180"/>
        <s v="CUST02321"/>
        <s v="CUST01790"/>
        <s v="CUST01797"/>
        <s v="CUST00651"/>
        <s v="CUST00837"/>
        <s v="CUST01573"/>
        <s v="CUST02215"/>
        <s v="CUST01225"/>
        <s v="CUST00253"/>
        <s v="CUST02469"/>
        <s v="CUST01195"/>
        <s v="CUST02433"/>
        <s v="CUST00128"/>
        <s v="CUST02208"/>
        <s v="CUST00464"/>
        <s v="CUST00689"/>
        <s v="CUST02210"/>
        <s v="CUST00765"/>
        <s v="CUST01818"/>
        <s v="CUST02197"/>
        <s v="CUST00251"/>
        <s v="CUST00260"/>
        <s v="CUST02271"/>
        <s v="CUST01492"/>
        <s v="CUST01572"/>
        <s v="CUST00198"/>
        <s v="CUST01332"/>
        <s v="CUST01498"/>
        <s v="CUST01847"/>
        <s v="CUST02392"/>
        <s v="CUST00805"/>
        <s v="CUST01175"/>
        <s v="CUST00273"/>
        <s v="CUST01156"/>
        <s v="CUST01065"/>
        <s v="CUST01050"/>
        <s v="CUST00997"/>
        <s v="CUST00142"/>
        <s v="CUST02375"/>
        <s v="CUST01693"/>
        <s v="CUST01948"/>
        <s v="CUST01534"/>
      </sharedItems>
    </cacheField>
    <cacheField name="Customer Type" numFmtId="0">
      <sharedItems count="2">
        <s v="Returning"/>
        <s v="New"/>
      </sharedItems>
    </cacheField>
    <cacheField name="Product ID" numFmtId="0">
      <sharedItems/>
    </cacheField>
    <cacheField name="Product Name" numFmtId="0">
      <sharedItems count="12">
        <s v="Office Chair"/>
        <s v="Face Cream"/>
        <s v="Coffee Maker"/>
        <s v="Desk Lamp"/>
        <s v="Backpack"/>
        <s v="Smart Watch"/>
        <s v="Bluetooth Speaker"/>
        <s v="Laptop"/>
        <s v="Wireless Headphones"/>
        <s v="Air Fryer"/>
        <s v="Running Shoes"/>
        <s v="Shampoo"/>
      </sharedItems>
    </cacheField>
    <cacheField name="Category" numFmtId="0">
      <sharedItems count="4">
        <s v="Home"/>
        <s v="Beauty"/>
        <s v="Fashion"/>
        <s v="Electronics"/>
      </sharedItems>
    </cacheField>
    <cacheField name="Brand" numFmtId="0">
      <sharedItems/>
    </cacheField>
    <cacheField name="City" numFmtId="0">
      <sharedItems count="10">
        <s v="Bengaluru"/>
        <s v="Delhi"/>
        <s v="Kozhikode"/>
        <s v="Thiruvananthapuram"/>
        <s v="Thrissur"/>
        <s v="Hyderabad"/>
        <s v="Kochi"/>
        <s v="Pune"/>
        <s v="Mumbai"/>
        <s v="Chennai"/>
      </sharedItems>
    </cacheField>
    <cacheField name="Sales Channel" numFmtId="0">
      <sharedItems count="3">
        <s v="Mobile App"/>
        <s v="Website"/>
        <s v="Marketplace"/>
      </sharedItems>
    </cacheField>
    <cacheField name="Units" numFmtId="0">
      <sharedItems containsSemiMixedTypes="0" containsString="0" containsNumber="1" containsInteger="1" minValue="1" maxValue="5"/>
    </cacheField>
    <cacheField name="Unit Price" numFmtId="0">
      <sharedItems containsSemiMixedTypes="0" containsString="0" containsNumber="1" containsInteger="1" minValue="12" maxValue="799"/>
    </cacheField>
    <cacheField name="Discount %" numFmtId="0">
      <sharedItems containsSemiMixedTypes="0" containsString="0" containsNumber="1" minValue="0" maxValue="0.2" count="5">
        <n v="0"/>
        <n v="0.1"/>
        <n v="0.2"/>
        <n v="0.15"/>
        <n v="0.05"/>
      </sharedItems>
    </cacheField>
    <cacheField name="Sales Amount" numFmtId="0">
      <sharedItems containsSemiMixedTypes="0" containsString="0" containsNumber="1" minValue="9.6" maxValue="3995"/>
    </cacheField>
    <cacheField name="Profit" numFmtId="0">
      <sharedItems containsSemiMixedTypes="0" containsString="0" containsNumber="1" minValue="3.6" maxValue="895"/>
    </cacheField>
    <cacheField name="Order Status" numFmtId="0">
      <sharedItems count="4">
        <s v="Delivered"/>
        <s v="Returned"/>
        <s v="Shipped"/>
        <s v="Cancelled"/>
      </sharedItems>
    </cacheField>
    <cacheField name="Payment Method" numFmtId="0">
      <sharedItems count="5">
        <s v="Credit Card"/>
        <s v="Net Banking"/>
        <s v="Debit Card"/>
        <s v="UPI"/>
        <s v="COD"/>
      </sharedItems>
    </cacheField>
    <cacheField name="Shipping Type" numFmtId="0">
      <sharedItems/>
    </cacheField>
    <cacheField name="Customer Rating" numFmtId="0">
      <sharedItems containsSemiMixedTypes="0" containsString="0" containsNumber="1" minValue="2.5" maxValue="5"/>
    </cacheField>
    <cacheField name="year" numFmtId="0">
      <sharedItems containsSemiMixedTypes="0" containsString="0" containsNumber="1" containsInteger="1" minValue="2025" maxValue="2025"/>
    </cacheField>
    <cacheField name="month" numFmtId="0">
      <sharedItems/>
    </cacheField>
    <cacheField name="profit margin %" numFmtId="10">
      <sharedItems containsSemiMixedTypes="0" containsString="0" containsNumber="1" minValue="3.0037546933667079E-2" maxValue="0.5"/>
    </cacheField>
    <cacheField name="Region" numFmtId="0">
      <sharedItems count="3">
        <s v="South"/>
        <s v="North"/>
        <s v="West"/>
      </sharedItems>
    </cacheField>
    <cacheField name="State" numFmtId="0">
      <sharedItems count="6">
        <s v="Karnataka"/>
        <s v="Delhi"/>
        <s v="Kerala"/>
        <s v="Telengana"/>
        <s v="Maharashtra"/>
        <s v="Tamil Nadu"/>
      </sharedItems>
    </cacheField>
    <cacheField name="Days (Order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374748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ORD0000001"/>
    <x v="0"/>
    <x v="0"/>
    <x v="0"/>
    <s v="EC011"/>
    <x v="0"/>
    <x v="0"/>
    <s v="IKEA"/>
    <x v="0"/>
    <x v="0"/>
    <n v="1"/>
    <n v="190"/>
    <x v="0"/>
    <n v="190"/>
    <n v="65"/>
    <x v="0"/>
    <x v="0"/>
    <s v="Express"/>
    <n v="2.9"/>
    <n v="2025"/>
    <s v="Aug-2025"/>
    <n v="0.34210526315789475"/>
    <x v="0"/>
    <x v="0"/>
  </r>
  <r>
    <s v="ORD0000002"/>
    <x v="1"/>
    <x v="1"/>
    <x v="0"/>
    <s v="EC011"/>
    <x v="0"/>
    <x v="0"/>
    <s v="IKEA"/>
    <x v="1"/>
    <x v="1"/>
    <n v="4"/>
    <n v="190"/>
    <x v="0"/>
    <n v="760"/>
    <n v="260"/>
    <x v="0"/>
    <x v="1"/>
    <s v="Standard"/>
    <n v="4.5999999999999996"/>
    <n v="2025"/>
    <s v="Apr-2025"/>
    <n v="0.34210526315789475"/>
    <x v="1"/>
    <x v="1"/>
  </r>
  <r>
    <s v="ORD0000003"/>
    <x v="2"/>
    <x v="2"/>
    <x v="1"/>
    <s v="EC008"/>
    <x v="1"/>
    <x v="1"/>
    <s v="Nivea"/>
    <x v="2"/>
    <x v="2"/>
    <n v="3"/>
    <n v="18"/>
    <x v="1"/>
    <n v="48.6"/>
    <n v="21.6"/>
    <x v="0"/>
    <x v="2"/>
    <s v="Express"/>
    <n v="2.5"/>
    <n v="2025"/>
    <s v="May-2025"/>
    <n v="0.44444444444444448"/>
    <x v="0"/>
    <x v="2"/>
  </r>
  <r>
    <s v="ORD0000004"/>
    <x v="3"/>
    <x v="3"/>
    <x v="0"/>
    <s v="EC006"/>
    <x v="2"/>
    <x v="0"/>
    <s v="Philips"/>
    <x v="3"/>
    <x v="1"/>
    <n v="3"/>
    <n v="85"/>
    <x v="2"/>
    <n v="204"/>
    <n v="48"/>
    <x v="0"/>
    <x v="2"/>
    <s v="Standard"/>
    <n v="4.7"/>
    <n v="2025"/>
    <s v="May-2025"/>
    <n v="0.23529411764705882"/>
    <x v="0"/>
    <x v="2"/>
  </r>
  <r>
    <s v="ORD0000005"/>
    <x v="4"/>
    <x v="4"/>
    <x v="0"/>
    <s v="EC012"/>
    <x v="3"/>
    <x v="0"/>
    <s v="Philips"/>
    <x v="4"/>
    <x v="2"/>
    <n v="4"/>
    <n v="42"/>
    <x v="1"/>
    <n v="151.19999999999999"/>
    <n v="55.2"/>
    <x v="0"/>
    <x v="2"/>
    <s v="Express"/>
    <n v="3.3"/>
    <n v="2025"/>
    <s v="Aug-2025"/>
    <n v="0.36507936507936511"/>
    <x v="0"/>
    <x v="2"/>
  </r>
  <r>
    <s v="ORD0000006"/>
    <x v="5"/>
    <x v="5"/>
    <x v="0"/>
    <s v="EC005"/>
    <x v="4"/>
    <x v="2"/>
    <s v="Skybags"/>
    <x v="2"/>
    <x v="0"/>
    <n v="4"/>
    <n v="45"/>
    <x v="1"/>
    <n v="162"/>
    <n v="58"/>
    <x v="0"/>
    <x v="0"/>
    <s v="Standard"/>
    <n v="3"/>
    <n v="2025"/>
    <s v="Apr-2025"/>
    <n v="0.35802469135802467"/>
    <x v="0"/>
    <x v="2"/>
  </r>
  <r>
    <s v="ORD0000007"/>
    <x v="6"/>
    <x v="6"/>
    <x v="0"/>
    <s v="EC002"/>
    <x v="5"/>
    <x v="3"/>
    <s v="Samsung"/>
    <x v="5"/>
    <x v="0"/>
    <n v="4"/>
    <n v="149"/>
    <x v="2"/>
    <n v="476.8"/>
    <n v="96.8"/>
    <x v="0"/>
    <x v="2"/>
    <s v="Standard"/>
    <n v="4.2"/>
    <n v="2025"/>
    <s v="Jul-2025"/>
    <n v="0.2030201342281879"/>
    <x v="0"/>
    <x v="3"/>
  </r>
  <r>
    <s v="ORD0000008"/>
    <x v="7"/>
    <x v="7"/>
    <x v="0"/>
    <s v="EC010"/>
    <x v="6"/>
    <x v="3"/>
    <s v="JBL"/>
    <x v="6"/>
    <x v="2"/>
    <n v="3"/>
    <n v="65"/>
    <x v="2"/>
    <n v="156"/>
    <n v="42"/>
    <x v="0"/>
    <x v="2"/>
    <s v="Standard"/>
    <n v="2.7"/>
    <n v="2025"/>
    <s v="Jun-2025"/>
    <n v="0.26923076923076922"/>
    <x v="0"/>
    <x v="2"/>
  </r>
  <r>
    <s v="ORD0000009"/>
    <x v="8"/>
    <x v="8"/>
    <x v="0"/>
    <s v="EC003"/>
    <x v="7"/>
    <x v="3"/>
    <s v="Lenovo"/>
    <x v="6"/>
    <x v="2"/>
    <n v="5"/>
    <n v="799"/>
    <x v="1"/>
    <n v="3595.5"/>
    <n v="495.5"/>
    <x v="0"/>
    <x v="1"/>
    <s v="Standard"/>
    <n v="3.5"/>
    <n v="2025"/>
    <s v="Dec-2025"/>
    <n v="0.13781115282992629"/>
    <x v="0"/>
    <x v="2"/>
  </r>
  <r>
    <s v="ORD0000010"/>
    <x v="9"/>
    <x v="9"/>
    <x v="0"/>
    <s v="EC003"/>
    <x v="7"/>
    <x v="3"/>
    <s v="Lenovo"/>
    <x v="7"/>
    <x v="1"/>
    <n v="4"/>
    <n v="799"/>
    <x v="1"/>
    <n v="2876.4"/>
    <n v="396.4"/>
    <x v="1"/>
    <x v="3"/>
    <s v="Standard"/>
    <n v="3.2"/>
    <n v="2025"/>
    <s v="Dec-2025"/>
    <n v="0.13781115282992629"/>
    <x v="2"/>
    <x v="4"/>
  </r>
  <r>
    <s v="ORD0000011"/>
    <x v="10"/>
    <x v="10"/>
    <x v="1"/>
    <s v="EC012"/>
    <x v="3"/>
    <x v="0"/>
    <s v="Philips"/>
    <x v="0"/>
    <x v="0"/>
    <n v="2"/>
    <n v="42"/>
    <x v="0"/>
    <n v="84"/>
    <n v="36"/>
    <x v="0"/>
    <x v="3"/>
    <s v="Standard"/>
    <n v="4"/>
    <n v="2025"/>
    <s v="Sep-2025"/>
    <n v="0.42857142857142855"/>
    <x v="0"/>
    <x v="0"/>
  </r>
  <r>
    <s v="ORD0000012"/>
    <x v="11"/>
    <x v="11"/>
    <x v="1"/>
    <s v="EC006"/>
    <x v="2"/>
    <x v="0"/>
    <s v="Philips"/>
    <x v="1"/>
    <x v="1"/>
    <n v="3"/>
    <n v="85"/>
    <x v="1"/>
    <n v="229.5"/>
    <n v="73.5"/>
    <x v="0"/>
    <x v="4"/>
    <s v="Standard"/>
    <n v="4.0999999999999996"/>
    <n v="2025"/>
    <s v="Nov-2025"/>
    <n v="0.3202614379084967"/>
    <x v="1"/>
    <x v="1"/>
  </r>
  <r>
    <s v="ORD0000013"/>
    <x v="12"/>
    <x v="12"/>
    <x v="0"/>
    <s v="EC001"/>
    <x v="8"/>
    <x v="3"/>
    <s v="Sony"/>
    <x v="2"/>
    <x v="2"/>
    <n v="3"/>
    <n v="89"/>
    <x v="3"/>
    <n v="226.95"/>
    <n v="61.95"/>
    <x v="0"/>
    <x v="4"/>
    <s v="Standard"/>
    <n v="3.5"/>
    <n v="2025"/>
    <s v="Dec-2025"/>
    <n v="0.2729676140118969"/>
    <x v="0"/>
    <x v="2"/>
  </r>
  <r>
    <s v="ORD0000014"/>
    <x v="13"/>
    <x v="13"/>
    <x v="0"/>
    <s v="EC002"/>
    <x v="5"/>
    <x v="3"/>
    <s v="Samsung"/>
    <x v="5"/>
    <x v="0"/>
    <n v="4"/>
    <n v="149"/>
    <x v="4"/>
    <n v="566.20000000000005"/>
    <n v="186.2"/>
    <x v="0"/>
    <x v="1"/>
    <s v="Express"/>
    <n v="3.3"/>
    <n v="2025"/>
    <s v="Jan-2025"/>
    <n v="0.32885906040268453"/>
    <x v="0"/>
    <x v="3"/>
  </r>
  <r>
    <s v="ORD0000015"/>
    <x v="14"/>
    <x v="14"/>
    <x v="1"/>
    <s v="EC007"/>
    <x v="9"/>
    <x v="0"/>
    <s v="Prestige"/>
    <x v="2"/>
    <x v="0"/>
    <n v="4"/>
    <n v="120"/>
    <x v="2"/>
    <n v="384"/>
    <n v="72"/>
    <x v="0"/>
    <x v="3"/>
    <s v="Standard"/>
    <n v="3.8"/>
    <n v="2025"/>
    <s v="Feb-2025"/>
    <n v="0.1875"/>
    <x v="0"/>
    <x v="2"/>
  </r>
  <r>
    <s v="ORD0000016"/>
    <x v="15"/>
    <x v="15"/>
    <x v="1"/>
    <s v="EC012"/>
    <x v="3"/>
    <x v="0"/>
    <s v="Philips"/>
    <x v="4"/>
    <x v="2"/>
    <n v="4"/>
    <n v="42"/>
    <x v="2"/>
    <n v="134.4"/>
    <n v="38.4"/>
    <x v="0"/>
    <x v="0"/>
    <s v="Express"/>
    <n v="4.5"/>
    <n v="2025"/>
    <s v="Nov-2025"/>
    <n v="0.2857142857142857"/>
    <x v="0"/>
    <x v="2"/>
  </r>
  <r>
    <s v="ORD0000017"/>
    <x v="16"/>
    <x v="16"/>
    <x v="0"/>
    <s v="EC004"/>
    <x v="10"/>
    <x v="2"/>
    <s v="Nike"/>
    <x v="1"/>
    <x v="0"/>
    <n v="3"/>
    <n v="110"/>
    <x v="4"/>
    <n v="313.5"/>
    <n v="109.5"/>
    <x v="2"/>
    <x v="1"/>
    <s v="Standard"/>
    <n v="4.0999999999999996"/>
    <n v="2025"/>
    <s v="Jul-2025"/>
    <n v="0.34928229665071769"/>
    <x v="1"/>
    <x v="1"/>
  </r>
  <r>
    <s v="ORD0000018"/>
    <x v="17"/>
    <x v="17"/>
    <x v="0"/>
    <s v="EC009"/>
    <x v="11"/>
    <x v="1"/>
    <s v="Loreal"/>
    <x v="4"/>
    <x v="0"/>
    <n v="4"/>
    <n v="12"/>
    <x v="2"/>
    <n v="38.4"/>
    <n v="14.4"/>
    <x v="0"/>
    <x v="1"/>
    <s v="Standard"/>
    <n v="3.4"/>
    <n v="2025"/>
    <s v="Nov-2025"/>
    <n v="0.375"/>
    <x v="0"/>
    <x v="2"/>
  </r>
  <r>
    <s v="ORD0000019"/>
    <x v="18"/>
    <x v="18"/>
    <x v="0"/>
    <s v="EC005"/>
    <x v="4"/>
    <x v="2"/>
    <s v="Skybags"/>
    <x v="3"/>
    <x v="0"/>
    <n v="5"/>
    <n v="45"/>
    <x v="4"/>
    <n v="213.75"/>
    <n v="83.75"/>
    <x v="0"/>
    <x v="3"/>
    <s v="Express"/>
    <n v="3.3"/>
    <n v="2025"/>
    <s v="Mar-2025"/>
    <n v="0.391812865497076"/>
    <x v="0"/>
    <x v="2"/>
  </r>
  <r>
    <s v="ORD0000020"/>
    <x v="19"/>
    <x v="19"/>
    <x v="1"/>
    <s v="EC001"/>
    <x v="8"/>
    <x v="3"/>
    <s v="Sony"/>
    <x v="5"/>
    <x v="1"/>
    <n v="3"/>
    <n v="89"/>
    <x v="4"/>
    <n v="253.65"/>
    <n v="88.65"/>
    <x v="0"/>
    <x v="1"/>
    <s v="Standard"/>
    <n v="4.4000000000000004"/>
    <n v="2025"/>
    <s v="Mar-2025"/>
    <n v="0.34949733885274986"/>
    <x v="0"/>
    <x v="3"/>
  </r>
  <r>
    <s v="ORD0000021"/>
    <x v="20"/>
    <x v="20"/>
    <x v="0"/>
    <s v="EC011"/>
    <x v="0"/>
    <x v="0"/>
    <s v="IKEA"/>
    <x v="2"/>
    <x v="1"/>
    <n v="3"/>
    <n v="190"/>
    <x v="4"/>
    <n v="541.5"/>
    <n v="166.5"/>
    <x v="0"/>
    <x v="0"/>
    <s v="Same Day"/>
    <n v="2.6"/>
    <n v="2025"/>
    <s v="Jun-2025"/>
    <n v="0.30747922437673131"/>
    <x v="0"/>
    <x v="2"/>
  </r>
  <r>
    <s v="ORD0000022"/>
    <x v="21"/>
    <x v="21"/>
    <x v="1"/>
    <s v="EC007"/>
    <x v="9"/>
    <x v="0"/>
    <s v="Prestige"/>
    <x v="2"/>
    <x v="0"/>
    <n v="1"/>
    <n v="120"/>
    <x v="3"/>
    <n v="102"/>
    <n v="24"/>
    <x v="1"/>
    <x v="2"/>
    <s v="Same Day"/>
    <n v="2.7"/>
    <n v="2025"/>
    <s v="Jun-2025"/>
    <n v="0.23529411764705882"/>
    <x v="0"/>
    <x v="2"/>
  </r>
  <r>
    <s v="ORD0000023"/>
    <x v="22"/>
    <x v="22"/>
    <x v="1"/>
    <s v="EC011"/>
    <x v="0"/>
    <x v="0"/>
    <s v="IKEA"/>
    <x v="7"/>
    <x v="0"/>
    <n v="5"/>
    <n v="190"/>
    <x v="4"/>
    <n v="902.5"/>
    <n v="277.5"/>
    <x v="0"/>
    <x v="1"/>
    <s v="Express"/>
    <n v="4.9000000000000004"/>
    <n v="2025"/>
    <s v="Mar-2025"/>
    <n v="0.30747922437673131"/>
    <x v="2"/>
    <x v="4"/>
  </r>
  <r>
    <s v="ORD0000024"/>
    <x v="23"/>
    <x v="23"/>
    <x v="1"/>
    <s v="EC009"/>
    <x v="11"/>
    <x v="1"/>
    <s v="Loreal"/>
    <x v="8"/>
    <x v="1"/>
    <n v="2"/>
    <n v="12"/>
    <x v="2"/>
    <n v="19.2"/>
    <n v="7.2"/>
    <x v="0"/>
    <x v="1"/>
    <s v="Standard"/>
    <n v="3.9"/>
    <n v="2025"/>
    <s v="Aug-2025"/>
    <n v="0.375"/>
    <x v="2"/>
    <x v="4"/>
  </r>
  <r>
    <s v="ORD0000025"/>
    <x v="24"/>
    <x v="24"/>
    <x v="0"/>
    <s v="EC001"/>
    <x v="8"/>
    <x v="3"/>
    <s v="Sony"/>
    <x v="5"/>
    <x v="0"/>
    <n v="3"/>
    <n v="89"/>
    <x v="3"/>
    <n v="226.95"/>
    <n v="61.95"/>
    <x v="0"/>
    <x v="4"/>
    <s v="Standard"/>
    <n v="3.4"/>
    <n v="2025"/>
    <s v="Jul-2025"/>
    <n v="0.2729676140118969"/>
    <x v="0"/>
    <x v="3"/>
  </r>
  <r>
    <s v="ORD0000026"/>
    <x v="25"/>
    <x v="25"/>
    <x v="0"/>
    <s v="EC011"/>
    <x v="0"/>
    <x v="0"/>
    <s v="IKEA"/>
    <x v="2"/>
    <x v="0"/>
    <n v="4"/>
    <n v="190"/>
    <x v="3"/>
    <n v="646"/>
    <n v="146"/>
    <x v="0"/>
    <x v="1"/>
    <s v="Standard"/>
    <n v="3"/>
    <n v="2025"/>
    <s v="Aug-2025"/>
    <n v="0.2260061919504644"/>
    <x v="0"/>
    <x v="2"/>
  </r>
  <r>
    <s v="ORD0000027"/>
    <x v="26"/>
    <x v="26"/>
    <x v="0"/>
    <s v="EC011"/>
    <x v="0"/>
    <x v="0"/>
    <s v="IKEA"/>
    <x v="2"/>
    <x v="1"/>
    <n v="5"/>
    <n v="190"/>
    <x v="4"/>
    <n v="902.5"/>
    <n v="277.5"/>
    <x v="0"/>
    <x v="0"/>
    <s v="Standard"/>
    <n v="3.2"/>
    <n v="2025"/>
    <s v="Nov-2025"/>
    <n v="0.30747922437673131"/>
    <x v="0"/>
    <x v="2"/>
  </r>
  <r>
    <s v="ORD0000028"/>
    <x v="27"/>
    <x v="27"/>
    <x v="1"/>
    <s v="EC005"/>
    <x v="4"/>
    <x v="2"/>
    <s v="Skybags"/>
    <x v="9"/>
    <x v="1"/>
    <n v="2"/>
    <n v="45"/>
    <x v="4"/>
    <n v="85.5"/>
    <n v="33.5"/>
    <x v="0"/>
    <x v="2"/>
    <s v="Standard"/>
    <n v="3.8"/>
    <n v="2025"/>
    <s v="Dec-2025"/>
    <n v="0.391812865497076"/>
    <x v="0"/>
    <x v="5"/>
  </r>
  <r>
    <s v="ORD0000029"/>
    <x v="28"/>
    <x v="28"/>
    <x v="0"/>
    <s v="EC011"/>
    <x v="0"/>
    <x v="0"/>
    <s v="IKEA"/>
    <x v="9"/>
    <x v="1"/>
    <n v="3"/>
    <n v="190"/>
    <x v="1"/>
    <n v="513"/>
    <n v="138"/>
    <x v="2"/>
    <x v="2"/>
    <s v="Standard"/>
    <n v="3"/>
    <n v="2025"/>
    <s v="Apr-2025"/>
    <n v="0.26900584795321636"/>
    <x v="0"/>
    <x v="5"/>
  </r>
  <r>
    <s v="ORD0000030"/>
    <x v="29"/>
    <x v="29"/>
    <x v="0"/>
    <s v="EC010"/>
    <x v="6"/>
    <x v="3"/>
    <s v="JBL"/>
    <x v="0"/>
    <x v="0"/>
    <n v="5"/>
    <n v="65"/>
    <x v="1"/>
    <n v="292.5"/>
    <n v="102.5"/>
    <x v="0"/>
    <x v="0"/>
    <s v="Standard"/>
    <n v="3.6"/>
    <n v="2025"/>
    <s v="Jul-2025"/>
    <n v="0.3504273504273504"/>
    <x v="0"/>
    <x v="0"/>
  </r>
  <r>
    <s v="ORD0000031"/>
    <x v="30"/>
    <x v="30"/>
    <x v="0"/>
    <s v="EC008"/>
    <x v="1"/>
    <x v="1"/>
    <s v="Nivea"/>
    <x v="1"/>
    <x v="0"/>
    <n v="4"/>
    <n v="18"/>
    <x v="0"/>
    <n v="72"/>
    <n v="36"/>
    <x v="0"/>
    <x v="3"/>
    <s v="Standard"/>
    <n v="2.7"/>
    <n v="2025"/>
    <s v="Dec-2025"/>
    <n v="0.5"/>
    <x v="1"/>
    <x v="1"/>
  </r>
  <r>
    <s v="ORD0000032"/>
    <x v="31"/>
    <x v="31"/>
    <x v="1"/>
    <s v="EC011"/>
    <x v="0"/>
    <x v="0"/>
    <s v="IKEA"/>
    <x v="1"/>
    <x v="1"/>
    <n v="1"/>
    <n v="190"/>
    <x v="4"/>
    <n v="180.5"/>
    <n v="55.5"/>
    <x v="3"/>
    <x v="3"/>
    <s v="Standard"/>
    <n v="4.3"/>
    <n v="2025"/>
    <s v="Mar-2025"/>
    <n v="0.30747922437673131"/>
    <x v="1"/>
    <x v="1"/>
  </r>
  <r>
    <s v="ORD0000033"/>
    <x v="32"/>
    <x v="32"/>
    <x v="0"/>
    <s v="EC001"/>
    <x v="8"/>
    <x v="3"/>
    <s v="Sony"/>
    <x v="1"/>
    <x v="1"/>
    <n v="2"/>
    <n v="89"/>
    <x v="0"/>
    <n v="178"/>
    <n v="68"/>
    <x v="0"/>
    <x v="4"/>
    <s v="Standard"/>
    <n v="4.5"/>
    <n v="2025"/>
    <s v="Dec-2025"/>
    <n v="0.38202247191011235"/>
    <x v="1"/>
    <x v="1"/>
  </r>
  <r>
    <s v="ORD0000034"/>
    <x v="33"/>
    <x v="33"/>
    <x v="1"/>
    <s v="EC004"/>
    <x v="10"/>
    <x v="2"/>
    <s v="Nike"/>
    <x v="9"/>
    <x v="2"/>
    <n v="4"/>
    <n v="110"/>
    <x v="2"/>
    <n v="352"/>
    <n v="80"/>
    <x v="0"/>
    <x v="4"/>
    <s v="Standard"/>
    <n v="4.8"/>
    <n v="2025"/>
    <s v="Mar-2025"/>
    <n v="0.22727272727272727"/>
    <x v="0"/>
    <x v="5"/>
  </r>
  <r>
    <s v="ORD0000035"/>
    <x v="34"/>
    <x v="34"/>
    <x v="0"/>
    <s v="EC007"/>
    <x v="9"/>
    <x v="0"/>
    <s v="Prestige"/>
    <x v="0"/>
    <x v="1"/>
    <n v="5"/>
    <n v="120"/>
    <x v="3"/>
    <n v="510"/>
    <n v="120"/>
    <x v="0"/>
    <x v="3"/>
    <s v="Standard"/>
    <n v="3.5"/>
    <n v="2025"/>
    <s v="Sep-2025"/>
    <n v="0.23529411764705882"/>
    <x v="0"/>
    <x v="0"/>
  </r>
  <r>
    <s v="ORD0000036"/>
    <x v="35"/>
    <x v="35"/>
    <x v="0"/>
    <s v="EC006"/>
    <x v="2"/>
    <x v="0"/>
    <s v="Philips"/>
    <x v="3"/>
    <x v="1"/>
    <n v="4"/>
    <n v="85"/>
    <x v="2"/>
    <n v="272"/>
    <n v="64"/>
    <x v="2"/>
    <x v="4"/>
    <s v="Express"/>
    <n v="5"/>
    <n v="2025"/>
    <s v="Mar-2025"/>
    <n v="0.23529411764705882"/>
    <x v="0"/>
    <x v="2"/>
  </r>
  <r>
    <s v="ORD0000037"/>
    <x v="36"/>
    <x v="36"/>
    <x v="0"/>
    <s v="EC004"/>
    <x v="10"/>
    <x v="2"/>
    <s v="Nike"/>
    <x v="0"/>
    <x v="1"/>
    <n v="3"/>
    <n v="110"/>
    <x v="3"/>
    <n v="280.5"/>
    <n v="76.5"/>
    <x v="0"/>
    <x v="4"/>
    <s v="Express"/>
    <n v="3.7"/>
    <n v="2025"/>
    <s v="Oct-2025"/>
    <n v="0.27272727272727271"/>
    <x v="0"/>
    <x v="0"/>
  </r>
  <r>
    <s v="ORD0000038"/>
    <x v="14"/>
    <x v="37"/>
    <x v="0"/>
    <s v="EC001"/>
    <x v="8"/>
    <x v="3"/>
    <s v="Sony"/>
    <x v="9"/>
    <x v="2"/>
    <n v="1"/>
    <n v="89"/>
    <x v="4"/>
    <n v="84.55"/>
    <n v="29.55"/>
    <x v="0"/>
    <x v="1"/>
    <s v="Standard"/>
    <n v="3.8"/>
    <n v="2025"/>
    <s v="Feb-2025"/>
    <n v="0.34949733885274986"/>
    <x v="0"/>
    <x v="5"/>
  </r>
  <r>
    <s v="ORD0000039"/>
    <x v="37"/>
    <x v="38"/>
    <x v="0"/>
    <s v="EC006"/>
    <x v="2"/>
    <x v="0"/>
    <s v="Philips"/>
    <x v="9"/>
    <x v="2"/>
    <n v="1"/>
    <n v="85"/>
    <x v="4"/>
    <n v="80.75"/>
    <n v="28.75"/>
    <x v="0"/>
    <x v="2"/>
    <s v="Standard"/>
    <n v="4.5999999999999996"/>
    <n v="2025"/>
    <s v="Apr-2025"/>
    <n v="0.35603715170278638"/>
    <x v="0"/>
    <x v="5"/>
  </r>
  <r>
    <s v="ORD0000040"/>
    <x v="38"/>
    <x v="39"/>
    <x v="1"/>
    <s v="EC012"/>
    <x v="3"/>
    <x v="0"/>
    <s v="Philips"/>
    <x v="7"/>
    <x v="1"/>
    <n v="3"/>
    <n v="42"/>
    <x v="1"/>
    <n v="113.4"/>
    <n v="41.4"/>
    <x v="0"/>
    <x v="0"/>
    <s v="Standard"/>
    <n v="2.7"/>
    <n v="2025"/>
    <s v="Nov-2025"/>
    <n v="0.36507936507936506"/>
    <x v="2"/>
    <x v="4"/>
  </r>
  <r>
    <s v="ORD0000041"/>
    <x v="39"/>
    <x v="40"/>
    <x v="0"/>
    <s v="EC005"/>
    <x v="4"/>
    <x v="2"/>
    <s v="Skybags"/>
    <x v="4"/>
    <x v="2"/>
    <n v="5"/>
    <n v="45"/>
    <x v="3"/>
    <n v="191.25"/>
    <n v="61.25"/>
    <x v="0"/>
    <x v="2"/>
    <s v="Standard"/>
    <n v="3.7"/>
    <n v="2025"/>
    <s v="Oct-2025"/>
    <n v="0.3202614379084967"/>
    <x v="0"/>
    <x v="2"/>
  </r>
  <r>
    <s v="ORD0000042"/>
    <x v="40"/>
    <x v="41"/>
    <x v="0"/>
    <s v="EC003"/>
    <x v="7"/>
    <x v="3"/>
    <s v="Lenovo"/>
    <x v="4"/>
    <x v="1"/>
    <n v="5"/>
    <n v="799"/>
    <x v="4"/>
    <n v="3795.25"/>
    <n v="695.25"/>
    <x v="0"/>
    <x v="0"/>
    <s v="Express"/>
    <n v="3.5"/>
    <n v="2025"/>
    <s v="Oct-2025"/>
    <n v="0.18318951320729859"/>
    <x v="0"/>
    <x v="2"/>
  </r>
  <r>
    <s v="ORD0000043"/>
    <x v="41"/>
    <x v="42"/>
    <x v="0"/>
    <s v="EC011"/>
    <x v="0"/>
    <x v="0"/>
    <s v="IKEA"/>
    <x v="1"/>
    <x v="0"/>
    <n v="5"/>
    <n v="190"/>
    <x v="2"/>
    <n v="760"/>
    <n v="135"/>
    <x v="3"/>
    <x v="4"/>
    <s v="Standard"/>
    <n v="4.0999999999999996"/>
    <n v="2025"/>
    <s v="Jun-2025"/>
    <n v="0.17763157894736842"/>
    <x v="1"/>
    <x v="1"/>
  </r>
  <r>
    <s v="ORD0000044"/>
    <x v="42"/>
    <x v="43"/>
    <x v="1"/>
    <s v="EC003"/>
    <x v="7"/>
    <x v="3"/>
    <s v="Lenovo"/>
    <x v="9"/>
    <x v="0"/>
    <n v="4"/>
    <n v="799"/>
    <x v="3"/>
    <n v="2716.6"/>
    <n v="236.6"/>
    <x v="0"/>
    <x v="3"/>
    <s v="Standard"/>
    <n v="4.3"/>
    <n v="2025"/>
    <s v="Jul-2025"/>
    <n v="8.7094161819921967E-2"/>
    <x v="0"/>
    <x v="5"/>
  </r>
  <r>
    <s v="ORD0000045"/>
    <x v="43"/>
    <x v="44"/>
    <x v="0"/>
    <s v="EC002"/>
    <x v="5"/>
    <x v="3"/>
    <s v="Samsung"/>
    <x v="6"/>
    <x v="0"/>
    <n v="1"/>
    <n v="149"/>
    <x v="3"/>
    <n v="126.65"/>
    <n v="31.65"/>
    <x v="0"/>
    <x v="0"/>
    <s v="Standard"/>
    <n v="3.8"/>
    <n v="2025"/>
    <s v="May-2025"/>
    <n v="0.24990130280300038"/>
    <x v="0"/>
    <x v="2"/>
  </r>
  <r>
    <s v="ORD0000046"/>
    <x v="44"/>
    <x v="45"/>
    <x v="0"/>
    <s v="EC007"/>
    <x v="9"/>
    <x v="0"/>
    <s v="Prestige"/>
    <x v="8"/>
    <x v="0"/>
    <n v="4"/>
    <n v="120"/>
    <x v="4"/>
    <n v="456"/>
    <n v="144"/>
    <x v="0"/>
    <x v="4"/>
    <s v="Express"/>
    <n v="2.7"/>
    <n v="2025"/>
    <s v="Mar-2025"/>
    <n v="0.31578947368421051"/>
    <x v="2"/>
    <x v="4"/>
  </r>
  <r>
    <s v="ORD0000047"/>
    <x v="45"/>
    <x v="46"/>
    <x v="1"/>
    <s v="EC004"/>
    <x v="10"/>
    <x v="2"/>
    <s v="Nike"/>
    <x v="4"/>
    <x v="2"/>
    <n v="5"/>
    <n v="110"/>
    <x v="1"/>
    <n v="495"/>
    <n v="155"/>
    <x v="0"/>
    <x v="4"/>
    <s v="Same Day"/>
    <n v="2.9"/>
    <n v="2025"/>
    <s v="Mar-2025"/>
    <n v="0.31313131313131315"/>
    <x v="0"/>
    <x v="2"/>
  </r>
  <r>
    <s v="ORD0000048"/>
    <x v="46"/>
    <x v="47"/>
    <x v="0"/>
    <s v="EC003"/>
    <x v="7"/>
    <x v="3"/>
    <s v="Lenovo"/>
    <x v="2"/>
    <x v="1"/>
    <n v="5"/>
    <n v="799"/>
    <x v="4"/>
    <n v="3795.25"/>
    <n v="695.25"/>
    <x v="0"/>
    <x v="3"/>
    <s v="Standard"/>
    <n v="2.6"/>
    <n v="2025"/>
    <s v="May-2025"/>
    <n v="0.18318951320729859"/>
    <x v="0"/>
    <x v="2"/>
  </r>
  <r>
    <s v="ORD0000049"/>
    <x v="47"/>
    <x v="48"/>
    <x v="0"/>
    <s v="EC003"/>
    <x v="7"/>
    <x v="3"/>
    <s v="Lenovo"/>
    <x v="2"/>
    <x v="0"/>
    <n v="3"/>
    <n v="799"/>
    <x v="1"/>
    <n v="2157.3000000000002"/>
    <n v="297.3"/>
    <x v="0"/>
    <x v="2"/>
    <s v="Express"/>
    <n v="3.4"/>
    <n v="2025"/>
    <s v="Apr-2025"/>
    <n v="0.13781115282992629"/>
    <x v="0"/>
    <x v="2"/>
  </r>
  <r>
    <s v="ORD0000050"/>
    <x v="48"/>
    <x v="49"/>
    <x v="0"/>
    <s v="EC004"/>
    <x v="10"/>
    <x v="2"/>
    <s v="Nike"/>
    <x v="5"/>
    <x v="1"/>
    <n v="3"/>
    <n v="110"/>
    <x v="2"/>
    <n v="264"/>
    <n v="60"/>
    <x v="2"/>
    <x v="0"/>
    <s v="Standard"/>
    <n v="4"/>
    <n v="2025"/>
    <s v="May-2025"/>
    <n v="0.22727272727272727"/>
    <x v="0"/>
    <x v="3"/>
  </r>
  <r>
    <s v="ORD0000051"/>
    <x v="49"/>
    <x v="50"/>
    <x v="1"/>
    <s v="EC011"/>
    <x v="0"/>
    <x v="0"/>
    <s v="IKEA"/>
    <x v="4"/>
    <x v="0"/>
    <n v="2"/>
    <n v="190"/>
    <x v="3"/>
    <n v="323"/>
    <n v="73"/>
    <x v="0"/>
    <x v="3"/>
    <s v="Standard"/>
    <n v="4.3"/>
    <n v="2025"/>
    <s v="Apr-2025"/>
    <n v="0.2260061919504644"/>
    <x v="0"/>
    <x v="2"/>
  </r>
  <r>
    <s v="ORD0000052"/>
    <x v="50"/>
    <x v="51"/>
    <x v="0"/>
    <s v="EC008"/>
    <x v="1"/>
    <x v="1"/>
    <s v="Nivea"/>
    <x v="2"/>
    <x v="1"/>
    <n v="1"/>
    <n v="18"/>
    <x v="4"/>
    <n v="17.100000000000001"/>
    <n v="8.1"/>
    <x v="0"/>
    <x v="4"/>
    <s v="Standard"/>
    <n v="2.6"/>
    <n v="2025"/>
    <s v="Sep-2025"/>
    <n v="0.47368421052631571"/>
    <x v="0"/>
    <x v="2"/>
  </r>
  <r>
    <s v="ORD0000053"/>
    <x v="51"/>
    <x v="52"/>
    <x v="0"/>
    <s v="EC011"/>
    <x v="0"/>
    <x v="0"/>
    <s v="IKEA"/>
    <x v="6"/>
    <x v="0"/>
    <n v="4"/>
    <n v="190"/>
    <x v="2"/>
    <n v="608"/>
    <n v="108"/>
    <x v="0"/>
    <x v="3"/>
    <s v="Standard"/>
    <n v="4.5"/>
    <n v="2025"/>
    <s v="Jul-2025"/>
    <n v="0.17763157894736842"/>
    <x v="0"/>
    <x v="2"/>
  </r>
  <r>
    <s v="ORD0000054"/>
    <x v="52"/>
    <x v="53"/>
    <x v="1"/>
    <s v="EC011"/>
    <x v="0"/>
    <x v="0"/>
    <s v="IKEA"/>
    <x v="4"/>
    <x v="1"/>
    <n v="2"/>
    <n v="190"/>
    <x v="2"/>
    <n v="304"/>
    <n v="54"/>
    <x v="2"/>
    <x v="4"/>
    <s v="Standard"/>
    <n v="2.7"/>
    <n v="2025"/>
    <s v="Mar-2025"/>
    <n v="0.17763157894736842"/>
    <x v="0"/>
    <x v="2"/>
  </r>
  <r>
    <s v="ORD0000055"/>
    <x v="32"/>
    <x v="54"/>
    <x v="1"/>
    <s v="EC001"/>
    <x v="8"/>
    <x v="3"/>
    <s v="Sony"/>
    <x v="3"/>
    <x v="2"/>
    <n v="1"/>
    <n v="89"/>
    <x v="0"/>
    <n v="89"/>
    <n v="34"/>
    <x v="0"/>
    <x v="1"/>
    <s v="Standard"/>
    <n v="3.5"/>
    <n v="2025"/>
    <s v="Dec-2025"/>
    <n v="0.38202247191011235"/>
    <x v="0"/>
    <x v="2"/>
  </r>
  <r>
    <s v="ORD0000056"/>
    <x v="53"/>
    <x v="55"/>
    <x v="0"/>
    <s v="EC006"/>
    <x v="2"/>
    <x v="0"/>
    <s v="Philips"/>
    <x v="7"/>
    <x v="2"/>
    <n v="4"/>
    <n v="85"/>
    <x v="1"/>
    <n v="306"/>
    <n v="98"/>
    <x v="0"/>
    <x v="0"/>
    <s v="Express"/>
    <n v="3"/>
    <n v="2025"/>
    <s v="Jun-2025"/>
    <n v="0.3202614379084967"/>
    <x v="2"/>
    <x v="4"/>
  </r>
  <r>
    <s v="ORD0000057"/>
    <x v="54"/>
    <x v="56"/>
    <x v="1"/>
    <s v="EC012"/>
    <x v="3"/>
    <x v="0"/>
    <s v="Philips"/>
    <x v="1"/>
    <x v="2"/>
    <n v="4"/>
    <n v="42"/>
    <x v="0"/>
    <n v="168"/>
    <n v="72"/>
    <x v="0"/>
    <x v="0"/>
    <s v="Standard"/>
    <n v="2.8"/>
    <n v="2025"/>
    <s v="Aug-2025"/>
    <n v="0.42857142857142855"/>
    <x v="1"/>
    <x v="1"/>
  </r>
  <r>
    <s v="ORD0000058"/>
    <x v="55"/>
    <x v="57"/>
    <x v="1"/>
    <s v="EC007"/>
    <x v="9"/>
    <x v="0"/>
    <s v="Prestige"/>
    <x v="2"/>
    <x v="2"/>
    <n v="5"/>
    <n v="120"/>
    <x v="2"/>
    <n v="480"/>
    <n v="90"/>
    <x v="0"/>
    <x v="4"/>
    <s v="Express"/>
    <n v="3.8"/>
    <n v="2025"/>
    <s v="Sep-2025"/>
    <n v="0.1875"/>
    <x v="0"/>
    <x v="2"/>
  </r>
  <r>
    <s v="ORD0000059"/>
    <x v="56"/>
    <x v="58"/>
    <x v="0"/>
    <s v="EC005"/>
    <x v="4"/>
    <x v="2"/>
    <s v="Skybags"/>
    <x v="0"/>
    <x v="0"/>
    <n v="2"/>
    <n v="45"/>
    <x v="2"/>
    <n v="72"/>
    <n v="20"/>
    <x v="0"/>
    <x v="3"/>
    <s v="Standard"/>
    <n v="4.2"/>
    <n v="2025"/>
    <s v="Feb-2025"/>
    <n v="0.27777777777777779"/>
    <x v="0"/>
    <x v="0"/>
  </r>
  <r>
    <s v="ORD0000060"/>
    <x v="57"/>
    <x v="59"/>
    <x v="0"/>
    <s v="EC010"/>
    <x v="6"/>
    <x v="3"/>
    <s v="JBL"/>
    <x v="4"/>
    <x v="1"/>
    <n v="1"/>
    <n v="65"/>
    <x v="3"/>
    <n v="55.25"/>
    <n v="17.25"/>
    <x v="2"/>
    <x v="4"/>
    <s v="Standard"/>
    <n v="4.5999999999999996"/>
    <n v="2025"/>
    <s v="Nov-2025"/>
    <n v="0.31221719457013575"/>
    <x v="0"/>
    <x v="2"/>
  </r>
  <r>
    <s v="ORD0000061"/>
    <x v="58"/>
    <x v="60"/>
    <x v="0"/>
    <s v="EC002"/>
    <x v="5"/>
    <x v="3"/>
    <s v="Samsung"/>
    <x v="3"/>
    <x v="2"/>
    <n v="2"/>
    <n v="149"/>
    <x v="4"/>
    <n v="283.10000000000002"/>
    <n v="93.1"/>
    <x v="1"/>
    <x v="3"/>
    <s v="Standard"/>
    <n v="3.7"/>
    <n v="2025"/>
    <s v="May-2025"/>
    <n v="0.32885906040268453"/>
    <x v="0"/>
    <x v="2"/>
  </r>
  <r>
    <s v="ORD0000062"/>
    <x v="56"/>
    <x v="61"/>
    <x v="0"/>
    <s v="EC008"/>
    <x v="1"/>
    <x v="1"/>
    <s v="Nivea"/>
    <x v="9"/>
    <x v="1"/>
    <n v="5"/>
    <n v="18"/>
    <x v="0"/>
    <n v="90"/>
    <n v="45"/>
    <x v="0"/>
    <x v="1"/>
    <s v="Express"/>
    <n v="4.5"/>
    <n v="2025"/>
    <s v="Feb-2025"/>
    <n v="0.5"/>
    <x v="0"/>
    <x v="5"/>
  </r>
  <r>
    <s v="ORD0000063"/>
    <x v="59"/>
    <x v="62"/>
    <x v="1"/>
    <s v="EC008"/>
    <x v="1"/>
    <x v="1"/>
    <s v="Nivea"/>
    <x v="3"/>
    <x v="0"/>
    <n v="3"/>
    <n v="18"/>
    <x v="4"/>
    <n v="51.3"/>
    <n v="24.3"/>
    <x v="0"/>
    <x v="4"/>
    <s v="Express"/>
    <n v="3.3"/>
    <n v="2025"/>
    <s v="May-2025"/>
    <n v="0.47368421052631582"/>
    <x v="0"/>
    <x v="2"/>
  </r>
  <r>
    <s v="ORD0000064"/>
    <x v="60"/>
    <x v="63"/>
    <x v="1"/>
    <s v="EC004"/>
    <x v="10"/>
    <x v="2"/>
    <s v="Nike"/>
    <x v="4"/>
    <x v="0"/>
    <n v="1"/>
    <n v="110"/>
    <x v="3"/>
    <n v="93.5"/>
    <n v="25.5"/>
    <x v="0"/>
    <x v="2"/>
    <s v="Standard"/>
    <n v="3.7"/>
    <n v="2025"/>
    <s v="Apr-2025"/>
    <n v="0.27272727272727271"/>
    <x v="0"/>
    <x v="2"/>
  </r>
  <r>
    <s v="ORD0000065"/>
    <x v="61"/>
    <x v="64"/>
    <x v="0"/>
    <s v="EC002"/>
    <x v="5"/>
    <x v="3"/>
    <s v="Samsung"/>
    <x v="9"/>
    <x v="2"/>
    <n v="5"/>
    <n v="149"/>
    <x v="4"/>
    <n v="707.75"/>
    <n v="232.75"/>
    <x v="0"/>
    <x v="2"/>
    <s v="Standard"/>
    <n v="2.8"/>
    <n v="2025"/>
    <s v="Mar-2025"/>
    <n v="0.32885906040268459"/>
    <x v="0"/>
    <x v="5"/>
  </r>
  <r>
    <s v="ORD0000066"/>
    <x v="62"/>
    <x v="65"/>
    <x v="0"/>
    <s v="EC006"/>
    <x v="2"/>
    <x v="0"/>
    <s v="Philips"/>
    <x v="1"/>
    <x v="1"/>
    <n v="4"/>
    <n v="85"/>
    <x v="2"/>
    <n v="272"/>
    <n v="64"/>
    <x v="0"/>
    <x v="0"/>
    <s v="Same Day"/>
    <n v="4.9000000000000004"/>
    <n v="2025"/>
    <s v="Nov-2025"/>
    <n v="0.23529411764705882"/>
    <x v="1"/>
    <x v="1"/>
  </r>
  <r>
    <s v="ORD0000067"/>
    <x v="63"/>
    <x v="66"/>
    <x v="0"/>
    <s v="EC004"/>
    <x v="10"/>
    <x v="2"/>
    <s v="Nike"/>
    <x v="8"/>
    <x v="2"/>
    <n v="2"/>
    <n v="110"/>
    <x v="3"/>
    <n v="187"/>
    <n v="51"/>
    <x v="1"/>
    <x v="3"/>
    <s v="Express"/>
    <n v="2.9"/>
    <n v="2025"/>
    <s v="Dec-2025"/>
    <n v="0.27272727272727271"/>
    <x v="2"/>
    <x v="4"/>
  </r>
  <r>
    <s v="ORD0000068"/>
    <x v="64"/>
    <x v="67"/>
    <x v="0"/>
    <s v="EC004"/>
    <x v="10"/>
    <x v="2"/>
    <s v="Nike"/>
    <x v="8"/>
    <x v="0"/>
    <n v="3"/>
    <n v="110"/>
    <x v="3"/>
    <n v="280.5"/>
    <n v="76.5"/>
    <x v="2"/>
    <x v="2"/>
    <s v="Express"/>
    <n v="2.7"/>
    <n v="2025"/>
    <s v="Feb-2025"/>
    <n v="0.27272727272727271"/>
    <x v="2"/>
    <x v="4"/>
  </r>
  <r>
    <s v="ORD0000069"/>
    <x v="65"/>
    <x v="20"/>
    <x v="1"/>
    <s v="EC011"/>
    <x v="0"/>
    <x v="0"/>
    <s v="IKEA"/>
    <x v="3"/>
    <x v="2"/>
    <n v="4"/>
    <n v="190"/>
    <x v="0"/>
    <n v="760"/>
    <n v="260"/>
    <x v="2"/>
    <x v="2"/>
    <s v="Express"/>
    <n v="2.8"/>
    <n v="2025"/>
    <s v="Jul-2025"/>
    <n v="0.34210526315789475"/>
    <x v="0"/>
    <x v="2"/>
  </r>
  <r>
    <s v="ORD0000070"/>
    <x v="17"/>
    <x v="68"/>
    <x v="0"/>
    <s v="EC001"/>
    <x v="8"/>
    <x v="3"/>
    <s v="Sony"/>
    <x v="5"/>
    <x v="1"/>
    <n v="3"/>
    <n v="89"/>
    <x v="2"/>
    <n v="213.6"/>
    <n v="48.6"/>
    <x v="0"/>
    <x v="2"/>
    <s v="Standard"/>
    <n v="3.8"/>
    <n v="2025"/>
    <s v="Nov-2025"/>
    <n v="0.22752808988764045"/>
    <x v="0"/>
    <x v="3"/>
  </r>
  <r>
    <s v="ORD0000071"/>
    <x v="66"/>
    <x v="69"/>
    <x v="0"/>
    <s v="EC003"/>
    <x v="7"/>
    <x v="3"/>
    <s v="Lenovo"/>
    <x v="2"/>
    <x v="2"/>
    <n v="5"/>
    <n v="799"/>
    <x v="1"/>
    <n v="3595.5"/>
    <n v="495.5"/>
    <x v="0"/>
    <x v="2"/>
    <s v="Same Day"/>
    <n v="4.2"/>
    <n v="2025"/>
    <s v="May-2025"/>
    <n v="0.13781115282992629"/>
    <x v="0"/>
    <x v="2"/>
  </r>
  <r>
    <s v="ORD0000072"/>
    <x v="32"/>
    <x v="70"/>
    <x v="0"/>
    <s v="EC001"/>
    <x v="8"/>
    <x v="3"/>
    <s v="Sony"/>
    <x v="8"/>
    <x v="2"/>
    <n v="4"/>
    <n v="89"/>
    <x v="4"/>
    <n v="338.2"/>
    <n v="118.2"/>
    <x v="0"/>
    <x v="1"/>
    <s v="Standard"/>
    <n v="3.1"/>
    <n v="2025"/>
    <s v="Dec-2025"/>
    <n v="0.34949733885274986"/>
    <x v="2"/>
    <x v="4"/>
  </r>
  <r>
    <s v="ORD0000073"/>
    <x v="67"/>
    <x v="71"/>
    <x v="0"/>
    <s v="EC004"/>
    <x v="10"/>
    <x v="2"/>
    <s v="Nike"/>
    <x v="3"/>
    <x v="1"/>
    <n v="3"/>
    <n v="110"/>
    <x v="3"/>
    <n v="280.5"/>
    <n v="76.5"/>
    <x v="0"/>
    <x v="1"/>
    <s v="Standard"/>
    <n v="4"/>
    <n v="2025"/>
    <s v="Jan-2025"/>
    <n v="0.27272727272727271"/>
    <x v="0"/>
    <x v="2"/>
  </r>
  <r>
    <s v="ORD0000074"/>
    <x v="68"/>
    <x v="72"/>
    <x v="0"/>
    <s v="EC003"/>
    <x v="7"/>
    <x v="3"/>
    <s v="Lenovo"/>
    <x v="3"/>
    <x v="1"/>
    <n v="3"/>
    <n v="799"/>
    <x v="0"/>
    <n v="2397"/>
    <n v="537"/>
    <x v="0"/>
    <x v="0"/>
    <s v="Standard"/>
    <n v="4"/>
    <n v="2025"/>
    <s v="Aug-2025"/>
    <n v="0.22403003754693368"/>
    <x v="0"/>
    <x v="2"/>
  </r>
  <r>
    <s v="ORD0000075"/>
    <x v="69"/>
    <x v="73"/>
    <x v="1"/>
    <s v="EC004"/>
    <x v="10"/>
    <x v="2"/>
    <s v="Nike"/>
    <x v="3"/>
    <x v="1"/>
    <n v="5"/>
    <n v="110"/>
    <x v="0"/>
    <n v="550"/>
    <n v="210"/>
    <x v="0"/>
    <x v="1"/>
    <s v="Express"/>
    <n v="2.7"/>
    <n v="2025"/>
    <s v="Mar-2025"/>
    <n v="0.38181818181818183"/>
    <x v="0"/>
    <x v="2"/>
  </r>
  <r>
    <s v="ORD0000076"/>
    <x v="70"/>
    <x v="74"/>
    <x v="0"/>
    <s v="EC010"/>
    <x v="6"/>
    <x v="3"/>
    <s v="JBL"/>
    <x v="9"/>
    <x v="1"/>
    <n v="3"/>
    <n v="65"/>
    <x v="0"/>
    <n v="195"/>
    <n v="81"/>
    <x v="0"/>
    <x v="4"/>
    <s v="Express"/>
    <n v="3.1"/>
    <n v="2025"/>
    <s v="Oct-2025"/>
    <n v="0.41538461538461541"/>
    <x v="0"/>
    <x v="5"/>
  </r>
  <r>
    <s v="ORD0000077"/>
    <x v="71"/>
    <x v="75"/>
    <x v="1"/>
    <s v="EC005"/>
    <x v="4"/>
    <x v="2"/>
    <s v="Skybags"/>
    <x v="1"/>
    <x v="0"/>
    <n v="3"/>
    <n v="45"/>
    <x v="4"/>
    <n v="128.25"/>
    <n v="50.25"/>
    <x v="0"/>
    <x v="4"/>
    <s v="Express"/>
    <n v="4"/>
    <n v="2025"/>
    <s v="Aug-2025"/>
    <n v="0.391812865497076"/>
    <x v="1"/>
    <x v="1"/>
  </r>
  <r>
    <s v="ORD0000078"/>
    <x v="72"/>
    <x v="76"/>
    <x v="1"/>
    <s v="EC002"/>
    <x v="5"/>
    <x v="3"/>
    <s v="Samsung"/>
    <x v="2"/>
    <x v="1"/>
    <n v="3"/>
    <n v="149"/>
    <x v="3"/>
    <n v="379.95"/>
    <n v="94.95"/>
    <x v="2"/>
    <x v="1"/>
    <s v="Express"/>
    <n v="3.6"/>
    <n v="2025"/>
    <s v="Oct-2025"/>
    <n v="0.24990130280300041"/>
    <x v="0"/>
    <x v="2"/>
  </r>
  <r>
    <s v="ORD0000079"/>
    <x v="73"/>
    <x v="77"/>
    <x v="0"/>
    <s v="EC008"/>
    <x v="1"/>
    <x v="1"/>
    <s v="Nivea"/>
    <x v="2"/>
    <x v="1"/>
    <n v="4"/>
    <n v="18"/>
    <x v="4"/>
    <n v="68.400000000000006"/>
    <n v="32.4"/>
    <x v="0"/>
    <x v="4"/>
    <s v="Standard"/>
    <n v="4"/>
    <n v="2025"/>
    <s v="Sep-2025"/>
    <n v="0.47368421052631571"/>
    <x v="0"/>
    <x v="2"/>
  </r>
  <r>
    <s v="ORD0000080"/>
    <x v="74"/>
    <x v="78"/>
    <x v="0"/>
    <s v="EC011"/>
    <x v="0"/>
    <x v="0"/>
    <s v="IKEA"/>
    <x v="1"/>
    <x v="0"/>
    <n v="5"/>
    <n v="190"/>
    <x v="0"/>
    <n v="950"/>
    <n v="325"/>
    <x v="0"/>
    <x v="1"/>
    <s v="Standard"/>
    <n v="3.4"/>
    <n v="2025"/>
    <s v="Aug-2025"/>
    <n v="0.34210526315789475"/>
    <x v="1"/>
    <x v="1"/>
  </r>
  <r>
    <s v="ORD0000081"/>
    <x v="75"/>
    <x v="79"/>
    <x v="1"/>
    <s v="EC001"/>
    <x v="8"/>
    <x v="3"/>
    <s v="Sony"/>
    <x v="2"/>
    <x v="0"/>
    <n v="5"/>
    <n v="89"/>
    <x v="3"/>
    <n v="378.25"/>
    <n v="103.25"/>
    <x v="0"/>
    <x v="0"/>
    <s v="Express"/>
    <n v="3.5"/>
    <n v="2025"/>
    <s v="May-2025"/>
    <n v="0.2729676140118969"/>
    <x v="0"/>
    <x v="2"/>
  </r>
  <r>
    <s v="ORD0000082"/>
    <x v="76"/>
    <x v="80"/>
    <x v="0"/>
    <s v="EC012"/>
    <x v="3"/>
    <x v="0"/>
    <s v="Philips"/>
    <x v="7"/>
    <x v="0"/>
    <n v="4"/>
    <n v="42"/>
    <x v="1"/>
    <n v="151.19999999999999"/>
    <n v="55.2"/>
    <x v="0"/>
    <x v="2"/>
    <s v="Express"/>
    <n v="3.1"/>
    <n v="2025"/>
    <s v="Feb-2025"/>
    <n v="0.36507936507936511"/>
    <x v="2"/>
    <x v="4"/>
  </r>
  <r>
    <s v="ORD0000083"/>
    <x v="12"/>
    <x v="81"/>
    <x v="0"/>
    <s v="EC012"/>
    <x v="3"/>
    <x v="0"/>
    <s v="Philips"/>
    <x v="1"/>
    <x v="2"/>
    <n v="5"/>
    <n v="42"/>
    <x v="2"/>
    <n v="168"/>
    <n v="48"/>
    <x v="0"/>
    <x v="2"/>
    <s v="Standard"/>
    <n v="3.3"/>
    <n v="2025"/>
    <s v="Dec-2025"/>
    <n v="0.2857142857142857"/>
    <x v="1"/>
    <x v="1"/>
  </r>
  <r>
    <s v="ORD0000084"/>
    <x v="77"/>
    <x v="82"/>
    <x v="0"/>
    <s v="EC003"/>
    <x v="7"/>
    <x v="3"/>
    <s v="Lenovo"/>
    <x v="2"/>
    <x v="0"/>
    <n v="5"/>
    <n v="799"/>
    <x v="2"/>
    <n v="3196"/>
    <n v="96"/>
    <x v="0"/>
    <x v="4"/>
    <s v="Same Day"/>
    <n v="4.5"/>
    <n v="2025"/>
    <s v="Jan-2025"/>
    <n v="3.0037546933667083E-2"/>
    <x v="0"/>
    <x v="2"/>
  </r>
  <r>
    <s v="ORD0000085"/>
    <x v="78"/>
    <x v="83"/>
    <x v="1"/>
    <s v="EC005"/>
    <x v="4"/>
    <x v="2"/>
    <s v="Skybags"/>
    <x v="4"/>
    <x v="0"/>
    <n v="4"/>
    <n v="45"/>
    <x v="0"/>
    <n v="180"/>
    <n v="76"/>
    <x v="0"/>
    <x v="0"/>
    <s v="Standard"/>
    <n v="2.7"/>
    <n v="2025"/>
    <s v="Jul-2025"/>
    <n v="0.42222222222222222"/>
    <x v="0"/>
    <x v="2"/>
  </r>
  <r>
    <s v="ORD0000086"/>
    <x v="79"/>
    <x v="84"/>
    <x v="0"/>
    <s v="EC005"/>
    <x v="4"/>
    <x v="2"/>
    <s v="Skybags"/>
    <x v="8"/>
    <x v="0"/>
    <n v="2"/>
    <n v="45"/>
    <x v="3"/>
    <n v="76.5"/>
    <n v="24.5"/>
    <x v="0"/>
    <x v="2"/>
    <s v="Express"/>
    <n v="3.6"/>
    <n v="2025"/>
    <s v="Jun-2025"/>
    <n v="0.3202614379084967"/>
    <x v="2"/>
    <x v="4"/>
  </r>
  <r>
    <s v="ORD0000087"/>
    <x v="80"/>
    <x v="85"/>
    <x v="0"/>
    <s v="EC009"/>
    <x v="11"/>
    <x v="1"/>
    <s v="Loreal"/>
    <x v="6"/>
    <x v="0"/>
    <n v="4"/>
    <n v="12"/>
    <x v="1"/>
    <n v="43.2"/>
    <n v="19.2"/>
    <x v="0"/>
    <x v="1"/>
    <s v="Express"/>
    <n v="4.5999999999999996"/>
    <n v="2025"/>
    <s v="Dec-2025"/>
    <n v="0.44444444444444442"/>
    <x v="0"/>
    <x v="2"/>
  </r>
  <r>
    <s v="ORD0000088"/>
    <x v="81"/>
    <x v="86"/>
    <x v="0"/>
    <s v="EC003"/>
    <x v="7"/>
    <x v="3"/>
    <s v="Lenovo"/>
    <x v="8"/>
    <x v="1"/>
    <n v="4"/>
    <n v="799"/>
    <x v="3"/>
    <n v="2716.6"/>
    <n v="236.6"/>
    <x v="0"/>
    <x v="0"/>
    <s v="Same Day"/>
    <n v="3.7"/>
    <n v="2025"/>
    <s v="Jul-2025"/>
    <n v="8.7094161819921967E-2"/>
    <x v="2"/>
    <x v="4"/>
  </r>
  <r>
    <s v="ORD0000089"/>
    <x v="82"/>
    <x v="87"/>
    <x v="0"/>
    <s v="EC009"/>
    <x v="11"/>
    <x v="1"/>
    <s v="Loreal"/>
    <x v="4"/>
    <x v="2"/>
    <n v="2"/>
    <n v="12"/>
    <x v="0"/>
    <n v="24"/>
    <n v="12"/>
    <x v="0"/>
    <x v="2"/>
    <s v="Standard"/>
    <n v="5"/>
    <n v="2025"/>
    <s v="Apr-2025"/>
    <n v="0.5"/>
    <x v="0"/>
    <x v="2"/>
  </r>
  <r>
    <s v="ORD0000090"/>
    <x v="27"/>
    <x v="88"/>
    <x v="0"/>
    <s v="EC002"/>
    <x v="5"/>
    <x v="3"/>
    <s v="Samsung"/>
    <x v="6"/>
    <x v="2"/>
    <n v="1"/>
    <n v="149"/>
    <x v="2"/>
    <n v="119.2"/>
    <n v="24.2"/>
    <x v="0"/>
    <x v="1"/>
    <s v="Express"/>
    <n v="2.7"/>
    <n v="2025"/>
    <s v="Dec-2025"/>
    <n v="0.2030201342281879"/>
    <x v="0"/>
    <x v="2"/>
  </r>
  <r>
    <s v="ORD0000091"/>
    <x v="83"/>
    <x v="89"/>
    <x v="0"/>
    <s v="EC009"/>
    <x v="11"/>
    <x v="1"/>
    <s v="Loreal"/>
    <x v="1"/>
    <x v="1"/>
    <n v="5"/>
    <n v="12"/>
    <x v="1"/>
    <n v="54"/>
    <n v="24"/>
    <x v="2"/>
    <x v="1"/>
    <s v="Same Day"/>
    <n v="4.3"/>
    <n v="2025"/>
    <s v="Aug-2025"/>
    <n v="0.44444444444444442"/>
    <x v="1"/>
    <x v="1"/>
  </r>
  <r>
    <s v="ORD0000092"/>
    <x v="42"/>
    <x v="90"/>
    <x v="0"/>
    <s v="EC001"/>
    <x v="8"/>
    <x v="3"/>
    <s v="Sony"/>
    <x v="9"/>
    <x v="0"/>
    <n v="4"/>
    <n v="89"/>
    <x v="4"/>
    <n v="338.2"/>
    <n v="118.2"/>
    <x v="0"/>
    <x v="1"/>
    <s v="Standard"/>
    <n v="3.5"/>
    <n v="2025"/>
    <s v="Jul-2025"/>
    <n v="0.34949733885274986"/>
    <x v="0"/>
    <x v="5"/>
  </r>
  <r>
    <s v="ORD0000093"/>
    <x v="84"/>
    <x v="91"/>
    <x v="1"/>
    <s v="EC002"/>
    <x v="5"/>
    <x v="3"/>
    <s v="Samsung"/>
    <x v="1"/>
    <x v="1"/>
    <n v="2"/>
    <n v="149"/>
    <x v="2"/>
    <n v="238.4"/>
    <n v="48.4"/>
    <x v="0"/>
    <x v="4"/>
    <s v="Express"/>
    <n v="2.7"/>
    <n v="2025"/>
    <s v="Sep-2025"/>
    <n v="0.2030201342281879"/>
    <x v="1"/>
    <x v="1"/>
  </r>
  <r>
    <s v="ORD0000094"/>
    <x v="85"/>
    <x v="92"/>
    <x v="1"/>
    <s v="EC008"/>
    <x v="1"/>
    <x v="1"/>
    <s v="Nivea"/>
    <x v="7"/>
    <x v="1"/>
    <n v="4"/>
    <n v="18"/>
    <x v="3"/>
    <n v="61.2"/>
    <n v="25.2"/>
    <x v="2"/>
    <x v="2"/>
    <s v="Express"/>
    <n v="2.9"/>
    <n v="2025"/>
    <s v="Jul-2025"/>
    <n v="0.41176470588235292"/>
    <x v="2"/>
    <x v="4"/>
  </r>
  <r>
    <s v="ORD0000095"/>
    <x v="52"/>
    <x v="93"/>
    <x v="1"/>
    <s v="EC009"/>
    <x v="11"/>
    <x v="1"/>
    <s v="Loreal"/>
    <x v="6"/>
    <x v="2"/>
    <n v="5"/>
    <n v="12"/>
    <x v="2"/>
    <n v="48"/>
    <n v="18"/>
    <x v="2"/>
    <x v="1"/>
    <s v="Express"/>
    <n v="4.4000000000000004"/>
    <n v="2025"/>
    <s v="Mar-2025"/>
    <n v="0.375"/>
    <x v="0"/>
    <x v="2"/>
  </r>
  <r>
    <s v="ORD0000096"/>
    <x v="86"/>
    <x v="94"/>
    <x v="0"/>
    <s v="EC002"/>
    <x v="5"/>
    <x v="3"/>
    <s v="Samsung"/>
    <x v="9"/>
    <x v="0"/>
    <n v="5"/>
    <n v="149"/>
    <x v="0"/>
    <n v="745"/>
    <n v="270"/>
    <x v="0"/>
    <x v="4"/>
    <s v="Standard"/>
    <n v="4.8"/>
    <n v="2025"/>
    <s v="Dec-2025"/>
    <n v="0.36241610738255031"/>
    <x v="0"/>
    <x v="5"/>
  </r>
  <r>
    <s v="ORD0000097"/>
    <x v="87"/>
    <x v="95"/>
    <x v="0"/>
    <s v="EC007"/>
    <x v="9"/>
    <x v="0"/>
    <s v="Prestige"/>
    <x v="1"/>
    <x v="2"/>
    <n v="1"/>
    <n v="120"/>
    <x v="4"/>
    <n v="114"/>
    <n v="36"/>
    <x v="0"/>
    <x v="1"/>
    <s v="Standard"/>
    <n v="3.9"/>
    <n v="2025"/>
    <s v="Aug-2025"/>
    <n v="0.31578947368421051"/>
    <x v="1"/>
    <x v="1"/>
  </r>
  <r>
    <s v="ORD0000098"/>
    <x v="88"/>
    <x v="96"/>
    <x v="0"/>
    <s v="EC011"/>
    <x v="0"/>
    <x v="0"/>
    <s v="IKEA"/>
    <x v="8"/>
    <x v="0"/>
    <n v="4"/>
    <n v="190"/>
    <x v="2"/>
    <n v="608"/>
    <n v="108"/>
    <x v="0"/>
    <x v="1"/>
    <s v="Express"/>
    <n v="3.9"/>
    <n v="2025"/>
    <s v="Jul-2025"/>
    <n v="0.17763157894736842"/>
    <x v="2"/>
    <x v="4"/>
  </r>
  <r>
    <s v="ORD0000099"/>
    <x v="89"/>
    <x v="97"/>
    <x v="0"/>
    <s v="EC011"/>
    <x v="0"/>
    <x v="0"/>
    <s v="IKEA"/>
    <x v="7"/>
    <x v="1"/>
    <n v="2"/>
    <n v="190"/>
    <x v="1"/>
    <n v="342"/>
    <n v="92"/>
    <x v="0"/>
    <x v="3"/>
    <s v="Standard"/>
    <n v="3.7"/>
    <n v="2025"/>
    <s v="Oct-2025"/>
    <n v="0.26900584795321636"/>
    <x v="2"/>
    <x v="4"/>
  </r>
  <r>
    <s v="ORD0000100"/>
    <x v="90"/>
    <x v="98"/>
    <x v="0"/>
    <s v="EC005"/>
    <x v="4"/>
    <x v="2"/>
    <s v="Skybags"/>
    <x v="1"/>
    <x v="1"/>
    <n v="3"/>
    <n v="45"/>
    <x v="1"/>
    <n v="121.5"/>
    <n v="43.5"/>
    <x v="0"/>
    <x v="0"/>
    <s v="Standard"/>
    <n v="3.2"/>
    <n v="2025"/>
    <s v="Mar-2025"/>
    <n v="0.35802469135802467"/>
    <x v="1"/>
    <x v="1"/>
  </r>
  <r>
    <s v="ORD0000101"/>
    <x v="91"/>
    <x v="99"/>
    <x v="0"/>
    <s v="EC003"/>
    <x v="7"/>
    <x v="3"/>
    <s v="Lenovo"/>
    <x v="8"/>
    <x v="1"/>
    <n v="4"/>
    <n v="799"/>
    <x v="0"/>
    <n v="3196"/>
    <n v="716"/>
    <x v="0"/>
    <x v="3"/>
    <s v="Express"/>
    <n v="4.5999999999999996"/>
    <n v="2025"/>
    <s v="Sep-2025"/>
    <n v="0.22403003754693368"/>
    <x v="2"/>
    <x v="4"/>
  </r>
  <r>
    <s v="ORD0000102"/>
    <x v="92"/>
    <x v="100"/>
    <x v="0"/>
    <s v="EC011"/>
    <x v="0"/>
    <x v="0"/>
    <s v="IKEA"/>
    <x v="4"/>
    <x v="1"/>
    <n v="5"/>
    <n v="190"/>
    <x v="2"/>
    <n v="760"/>
    <n v="135"/>
    <x v="0"/>
    <x v="4"/>
    <s v="Standard"/>
    <n v="2.9"/>
    <n v="2025"/>
    <s v="Dec-2025"/>
    <n v="0.17763157894736842"/>
    <x v="0"/>
    <x v="2"/>
  </r>
  <r>
    <s v="ORD0000103"/>
    <x v="93"/>
    <x v="101"/>
    <x v="0"/>
    <s v="EC010"/>
    <x v="6"/>
    <x v="3"/>
    <s v="JBL"/>
    <x v="2"/>
    <x v="1"/>
    <n v="4"/>
    <n v="65"/>
    <x v="3"/>
    <n v="221"/>
    <n v="69"/>
    <x v="0"/>
    <x v="0"/>
    <s v="Standard"/>
    <n v="4.4000000000000004"/>
    <n v="2025"/>
    <s v="Oct-2025"/>
    <n v="0.31221719457013575"/>
    <x v="0"/>
    <x v="2"/>
  </r>
  <r>
    <s v="ORD0000104"/>
    <x v="94"/>
    <x v="102"/>
    <x v="0"/>
    <s v="EC004"/>
    <x v="10"/>
    <x v="2"/>
    <s v="Nike"/>
    <x v="4"/>
    <x v="2"/>
    <n v="1"/>
    <n v="110"/>
    <x v="4"/>
    <n v="104.5"/>
    <n v="36.5"/>
    <x v="0"/>
    <x v="4"/>
    <s v="Same Day"/>
    <n v="3.6"/>
    <n v="2025"/>
    <s v="Aug-2025"/>
    <n v="0.34928229665071769"/>
    <x v="0"/>
    <x v="2"/>
  </r>
  <r>
    <s v="ORD0000105"/>
    <x v="95"/>
    <x v="103"/>
    <x v="1"/>
    <s v="EC012"/>
    <x v="3"/>
    <x v="0"/>
    <s v="Philips"/>
    <x v="6"/>
    <x v="2"/>
    <n v="2"/>
    <n v="42"/>
    <x v="3"/>
    <n v="71.400000000000006"/>
    <n v="23.4"/>
    <x v="0"/>
    <x v="4"/>
    <s v="Standard"/>
    <n v="4"/>
    <n v="2025"/>
    <s v="Mar-2025"/>
    <n v="0.32773109243697474"/>
    <x v="0"/>
    <x v="2"/>
  </r>
  <r>
    <s v="ORD0000106"/>
    <x v="96"/>
    <x v="104"/>
    <x v="1"/>
    <s v="EC010"/>
    <x v="6"/>
    <x v="3"/>
    <s v="JBL"/>
    <x v="6"/>
    <x v="1"/>
    <n v="3"/>
    <n v="65"/>
    <x v="3"/>
    <n v="165.75"/>
    <n v="51.75"/>
    <x v="2"/>
    <x v="1"/>
    <s v="Standard"/>
    <n v="3.5"/>
    <n v="2025"/>
    <s v="Jun-2025"/>
    <n v="0.31221719457013575"/>
    <x v="0"/>
    <x v="2"/>
  </r>
  <r>
    <s v="ORD0000107"/>
    <x v="97"/>
    <x v="105"/>
    <x v="0"/>
    <s v="EC008"/>
    <x v="1"/>
    <x v="1"/>
    <s v="Nivea"/>
    <x v="9"/>
    <x v="0"/>
    <n v="5"/>
    <n v="18"/>
    <x v="4"/>
    <n v="85.5"/>
    <n v="40.5"/>
    <x v="0"/>
    <x v="2"/>
    <s v="Standard"/>
    <n v="3.9"/>
    <n v="2025"/>
    <s v="Jan-2025"/>
    <n v="0.47368421052631576"/>
    <x v="0"/>
    <x v="5"/>
  </r>
  <r>
    <s v="ORD0000108"/>
    <x v="55"/>
    <x v="106"/>
    <x v="0"/>
    <s v="EC010"/>
    <x v="6"/>
    <x v="3"/>
    <s v="JBL"/>
    <x v="4"/>
    <x v="1"/>
    <n v="5"/>
    <n v="65"/>
    <x v="0"/>
    <n v="325"/>
    <n v="135"/>
    <x v="0"/>
    <x v="1"/>
    <s v="Standard"/>
    <n v="3.9"/>
    <n v="2025"/>
    <s v="Sep-2025"/>
    <n v="0.41538461538461541"/>
    <x v="0"/>
    <x v="2"/>
  </r>
  <r>
    <s v="ORD0000109"/>
    <x v="14"/>
    <x v="107"/>
    <x v="1"/>
    <s v="EC004"/>
    <x v="10"/>
    <x v="2"/>
    <s v="Nike"/>
    <x v="8"/>
    <x v="2"/>
    <n v="4"/>
    <n v="110"/>
    <x v="4"/>
    <n v="418"/>
    <n v="146"/>
    <x v="0"/>
    <x v="3"/>
    <s v="Express"/>
    <n v="4"/>
    <n v="2025"/>
    <s v="Feb-2025"/>
    <n v="0.34928229665071769"/>
    <x v="2"/>
    <x v="4"/>
  </r>
  <r>
    <s v="ORD0000110"/>
    <x v="98"/>
    <x v="108"/>
    <x v="0"/>
    <s v="EC006"/>
    <x v="2"/>
    <x v="0"/>
    <s v="Philips"/>
    <x v="9"/>
    <x v="1"/>
    <n v="4"/>
    <n v="85"/>
    <x v="3"/>
    <n v="289"/>
    <n v="81"/>
    <x v="0"/>
    <x v="3"/>
    <s v="Standard"/>
    <n v="3.7"/>
    <n v="2025"/>
    <s v="Feb-2025"/>
    <n v="0.28027681660899656"/>
    <x v="0"/>
    <x v="5"/>
  </r>
  <r>
    <s v="ORD0000111"/>
    <x v="99"/>
    <x v="109"/>
    <x v="0"/>
    <s v="EC002"/>
    <x v="5"/>
    <x v="3"/>
    <s v="Samsung"/>
    <x v="7"/>
    <x v="2"/>
    <n v="3"/>
    <n v="149"/>
    <x v="0"/>
    <n v="447"/>
    <n v="162"/>
    <x v="0"/>
    <x v="0"/>
    <s v="Standard"/>
    <n v="3.4"/>
    <n v="2025"/>
    <s v="Sep-2025"/>
    <n v="0.36241610738255031"/>
    <x v="2"/>
    <x v="4"/>
  </r>
  <r>
    <s v="ORD0000112"/>
    <x v="100"/>
    <x v="110"/>
    <x v="0"/>
    <s v="EC010"/>
    <x v="6"/>
    <x v="3"/>
    <s v="JBL"/>
    <x v="0"/>
    <x v="1"/>
    <n v="4"/>
    <n v="65"/>
    <x v="1"/>
    <n v="234"/>
    <n v="82"/>
    <x v="2"/>
    <x v="0"/>
    <s v="Express"/>
    <n v="4.5"/>
    <n v="2025"/>
    <s v="Jul-2025"/>
    <n v="0.3504273504273504"/>
    <x v="0"/>
    <x v="0"/>
  </r>
  <r>
    <s v="ORD0000113"/>
    <x v="101"/>
    <x v="111"/>
    <x v="0"/>
    <s v="EC010"/>
    <x v="6"/>
    <x v="3"/>
    <s v="JBL"/>
    <x v="5"/>
    <x v="1"/>
    <n v="5"/>
    <n v="65"/>
    <x v="3"/>
    <n v="276.25"/>
    <n v="86.25"/>
    <x v="1"/>
    <x v="1"/>
    <s v="Standard"/>
    <n v="3.4"/>
    <n v="2025"/>
    <s v="Sep-2025"/>
    <n v="0.31221719457013575"/>
    <x v="0"/>
    <x v="3"/>
  </r>
  <r>
    <s v="ORD0000114"/>
    <x v="102"/>
    <x v="112"/>
    <x v="0"/>
    <s v="EC001"/>
    <x v="8"/>
    <x v="3"/>
    <s v="Sony"/>
    <x v="6"/>
    <x v="2"/>
    <n v="1"/>
    <n v="89"/>
    <x v="0"/>
    <n v="89"/>
    <n v="34"/>
    <x v="1"/>
    <x v="0"/>
    <s v="Standard"/>
    <n v="3.1"/>
    <n v="2025"/>
    <s v="Dec-2025"/>
    <n v="0.38202247191011235"/>
    <x v="0"/>
    <x v="2"/>
  </r>
  <r>
    <s v="ORD0000115"/>
    <x v="103"/>
    <x v="113"/>
    <x v="1"/>
    <s v="EC008"/>
    <x v="1"/>
    <x v="1"/>
    <s v="Nivea"/>
    <x v="0"/>
    <x v="2"/>
    <n v="4"/>
    <n v="18"/>
    <x v="1"/>
    <n v="64.8"/>
    <n v="28.8"/>
    <x v="2"/>
    <x v="3"/>
    <s v="Standard"/>
    <n v="4.5"/>
    <n v="2025"/>
    <s v="May-2025"/>
    <n v="0.44444444444444448"/>
    <x v="0"/>
    <x v="0"/>
  </r>
  <r>
    <s v="ORD0000116"/>
    <x v="104"/>
    <x v="114"/>
    <x v="0"/>
    <s v="EC001"/>
    <x v="8"/>
    <x v="3"/>
    <s v="Sony"/>
    <x v="1"/>
    <x v="1"/>
    <n v="2"/>
    <n v="89"/>
    <x v="3"/>
    <n v="151.30000000000001"/>
    <n v="41.3"/>
    <x v="0"/>
    <x v="2"/>
    <s v="Standard"/>
    <n v="3.4"/>
    <n v="2025"/>
    <s v="Jun-2025"/>
    <n v="0.27296761401189684"/>
    <x v="1"/>
    <x v="1"/>
  </r>
  <r>
    <s v="ORD0000117"/>
    <x v="105"/>
    <x v="115"/>
    <x v="0"/>
    <s v="EC012"/>
    <x v="3"/>
    <x v="0"/>
    <s v="Philips"/>
    <x v="4"/>
    <x v="1"/>
    <n v="3"/>
    <n v="42"/>
    <x v="0"/>
    <n v="126"/>
    <n v="54"/>
    <x v="3"/>
    <x v="0"/>
    <s v="Standard"/>
    <n v="4.3"/>
    <n v="2025"/>
    <s v="Jun-2025"/>
    <n v="0.42857142857142855"/>
    <x v="0"/>
    <x v="2"/>
  </r>
  <r>
    <s v="ORD0000118"/>
    <x v="106"/>
    <x v="116"/>
    <x v="0"/>
    <s v="EC008"/>
    <x v="1"/>
    <x v="1"/>
    <s v="Nivea"/>
    <x v="0"/>
    <x v="1"/>
    <n v="3"/>
    <n v="18"/>
    <x v="0"/>
    <n v="54"/>
    <n v="27"/>
    <x v="1"/>
    <x v="1"/>
    <s v="Express"/>
    <n v="2.5"/>
    <n v="2025"/>
    <s v="Sep-2025"/>
    <n v="0.5"/>
    <x v="0"/>
    <x v="0"/>
  </r>
  <r>
    <s v="ORD0000119"/>
    <x v="45"/>
    <x v="66"/>
    <x v="1"/>
    <s v="EC012"/>
    <x v="3"/>
    <x v="0"/>
    <s v="Philips"/>
    <x v="4"/>
    <x v="2"/>
    <n v="1"/>
    <n v="42"/>
    <x v="0"/>
    <n v="42"/>
    <n v="18"/>
    <x v="0"/>
    <x v="4"/>
    <s v="Standard"/>
    <n v="2.9"/>
    <n v="2025"/>
    <s v="Mar-2025"/>
    <n v="0.42857142857142855"/>
    <x v="0"/>
    <x v="2"/>
  </r>
  <r>
    <s v="ORD0000120"/>
    <x v="100"/>
    <x v="117"/>
    <x v="1"/>
    <s v="EC012"/>
    <x v="3"/>
    <x v="0"/>
    <s v="Philips"/>
    <x v="0"/>
    <x v="0"/>
    <n v="2"/>
    <n v="42"/>
    <x v="3"/>
    <n v="71.400000000000006"/>
    <n v="23.4"/>
    <x v="1"/>
    <x v="1"/>
    <s v="Standard"/>
    <n v="3.1"/>
    <n v="2025"/>
    <s v="Jul-2025"/>
    <n v="0.32773109243697474"/>
    <x v="0"/>
    <x v="0"/>
  </r>
  <r>
    <s v="ORD0000121"/>
    <x v="107"/>
    <x v="118"/>
    <x v="1"/>
    <s v="EC002"/>
    <x v="5"/>
    <x v="3"/>
    <s v="Samsung"/>
    <x v="6"/>
    <x v="0"/>
    <n v="4"/>
    <n v="149"/>
    <x v="2"/>
    <n v="476.8"/>
    <n v="96.8"/>
    <x v="0"/>
    <x v="4"/>
    <s v="Standard"/>
    <n v="2.9"/>
    <n v="2025"/>
    <s v="Jun-2025"/>
    <n v="0.2030201342281879"/>
    <x v="0"/>
    <x v="2"/>
  </r>
  <r>
    <s v="ORD0000122"/>
    <x v="108"/>
    <x v="119"/>
    <x v="0"/>
    <s v="EC009"/>
    <x v="11"/>
    <x v="1"/>
    <s v="Loreal"/>
    <x v="4"/>
    <x v="2"/>
    <n v="5"/>
    <n v="12"/>
    <x v="4"/>
    <n v="57"/>
    <n v="27"/>
    <x v="0"/>
    <x v="4"/>
    <s v="Standard"/>
    <n v="3.4"/>
    <n v="2025"/>
    <s v="May-2025"/>
    <n v="0.47368421052631576"/>
    <x v="0"/>
    <x v="2"/>
  </r>
  <r>
    <s v="ORD0000123"/>
    <x v="5"/>
    <x v="71"/>
    <x v="0"/>
    <s v="EC008"/>
    <x v="1"/>
    <x v="1"/>
    <s v="Nivea"/>
    <x v="4"/>
    <x v="2"/>
    <n v="5"/>
    <n v="18"/>
    <x v="3"/>
    <n v="76.5"/>
    <n v="31.5"/>
    <x v="0"/>
    <x v="4"/>
    <s v="Standard"/>
    <n v="2.8"/>
    <n v="2025"/>
    <s v="Apr-2025"/>
    <n v="0.41176470588235292"/>
    <x v="0"/>
    <x v="2"/>
  </r>
  <r>
    <s v="ORD0000124"/>
    <x v="109"/>
    <x v="120"/>
    <x v="0"/>
    <s v="EC001"/>
    <x v="8"/>
    <x v="3"/>
    <s v="Sony"/>
    <x v="3"/>
    <x v="0"/>
    <n v="2"/>
    <n v="89"/>
    <x v="2"/>
    <n v="142.4"/>
    <n v="32.4"/>
    <x v="0"/>
    <x v="4"/>
    <s v="Standard"/>
    <n v="4.8"/>
    <n v="2025"/>
    <s v="Oct-2025"/>
    <n v="0.22752808988764042"/>
    <x v="0"/>
    <x v="2"/>
  </r>
  <r>
    <s v="ORD0000125"/>
    <x v="34"/>
    <x v="121"/>
    <x v="0"/>
    <s v="EC011"/>
    <x v="0"/>
    <x v="0"/>
    <s v="IKEA"/>
    <x v="3"/>
    <x v="0"/>
    <n v="4"/>
    <n v="190"/>
    <x v="4"/>
    <n v="722"/>
    <n v="222"/>
    <x v="0"/>
    <x v="4"/>
    <s v="Standard"/>
    <n v="3.6"/>
    <n v="2025"/>
    <s v="Sep-2025"/>
    <n v="0.30747922437673131"/>
    <x v="0"/>
    <x v="2"/>
  </r>
  <r>
    <s v="ORD0000126"/>
    <x v="110"/>
    <x v="122"/>
    <x v="0"/>
    <s v="EC007"/>
    <x v="9"/>
    <x v="0"/>
    <s v="Prestige"/>
    <x v="8"/>
    <x v="0"/>
    <n v="5"/>
    <n v="120"/>
    <x v="4"/>
    <n v="570"/>
    <n v="180"/>
    <x v="0"/>
    <x v="1"/>
    <s v="Same Day"/>
    <n v="2.9"/>
    <n v="2025"/>
    <s v="Feb-2025"/>
    <n v="0.31578947368421051"/>
    <x v="2"/>
    <x v="4"/>
  </r>
  <r>
    <s v="ORD0000127"/>
    <x v="111"/>
    <x v="123"/>
    <x v="1"/>
    <s v="EC001"/>
    <x v="8"/>
    <x v="3"/>
    <s v="Sony"/>
    <x v="8"/>
    <x v="1"/>
    <n v="5"/>
    <n v="89"/>
    <x v="1"/>
    <n v="400.5"/>
    <n v="125.5"/>
    <x v="2"/>
    <x v="0"/>
    <s v="Standard"/>
    <n v="3.8"/>
    <n v="2025"/>
    <s v="Jan-2025"/>
    <n v="0.31335830212234705"/>
    <x v="2"/>
    <x v="4"/>
  </r>
  <r>
    <s v="ORD0000128"/>
    <x v="112"/>
    <x v="124"/>
    <x v="0"/>
    <s v="EC005"/>
    <x v="4"/>
    <x v="2"/>
    <s v="Skybags"/>
    <x v="5"/>
    <x v="0"/>
    <n v="4"/>
    <n v="45"/>
    <x v="3"/>
    <n v="153"/>
    <n v="49"/>
    <x v="2"/>
    <x v="2"/>
    <s v="Standard"/>
    <n v="3.9"/>
    <n v="2025"/>
    <s v="Jan-2025"/>
    <n v="0.3202614379084967"/>
    <x v="0"/>
    <x v="3"/>
  </r>
  <r>
    <s v="ORD0000129"/>
    <x v="113"/>
    <x v="125"/>
    <x v="1"/>
    <s v="EC007"/>
    <x v="9"/>
    <x v="0"/>
    <s v="Prestige"/>
    <x v="5"/>
    <x v="0"/>
    <n v="2"/>
    <n v="120"/>
    <x v="4"/>
    <n v="228"/>
    <n v="72"/>
    <x v="0"/>
    <x v="4"/>
    <s v="Standard"/>
    <n v="4"/>
    <n v="2025"/>
    <s v="Mar-2025"/>
    <n v="0.31578947368421051"/>
    <x v="0"/>
    <x v="3"/>
  </r>
  <r>
    <s v="ORD0000130"/>
    <x v="114"/>
    <x v="126"/>
    <x v="0"/>
    <s v="EC010"/>
    <x v="6"/>
    <x v="3"/>
    <s v="JBL"/>
    <x v="7"/>
    <x v="2"/>
    <n v="1"/>
    <n v="65"/>
    <x v="4"/>
    <n v="61.75"/>
    <n v="23.75"/>
    <x v="0"/>
    <x v="3"/>
    <s v="Express"/>
    <n v="3.2"/>
    <n v="2025"/>
    <s v="Aug-2025"/>
    <n v="0.38461538461538464"/>
    <x v="2"/>
    <x v="4"/>
  </r>
  <r>
    <s v="ORD0000131"/>
    <x v="78"/>
    <x v="127"/>
    <x v="0"/>
    <s v="EC003"/>
    <x v="7"/>
    <x v="3"/>
    <s v="Lenovo"/>
    <x v="9"/>
    <x v="1"/>
    <n v="5"/>
    <n v="799"/>
    <x v="0"/>
    <n v="3995"/>
    <n v="895"/>
    <x v="0"/>
    <x v="4"/>
    <s v="Standard"/>
    <n v="2.7"/>
    <n v="2025"/>
    <s v="Jul-2025"/>
    <n v="0.22403003754693368"/>
    <x v="0"/>
    <x v="5"/>
  </r>
  <r>
    <s v="ORD0000132"/>
    <x v="115"/>
    <x v="128"/>
    <x v="0"/>
    <s v="EC011"/>
    <x v="0"/>
    <x v="0"/>
    <s v="IKEA"/>
    <x v="6"/>
    <x v="1"/>
    <n v="5"/>
    <n v="190"/>
    <x v="0"/>
    <n v="950"/>
    <n v="325"/>
    <x v="0"/>
    <x v="4"/>
    <s v="Standard"/>
    <n v="3.4"/>
    <n v="2025"/>
    <s v="Nov-2025"/>
    <n v="0.34210526315789475"/>
    <x v="0"/>
    <x v="2"/>
  </r>
  <r>
    <s v="ORD0000133"/>
    <x v="116"/>
    <x v="129"/>
    <x v="0"/>
    <s v="EC007"/>
    <x v="9"/>
    <x v="0"/>
    <s v="Prestige"/>
    <x v="3"/>
    <x v="2"/>
    <n v="4"/>
    <n v="120"/>
    <x v="1"/>
    <n v="432"/>
    <n v="120"/>
    <x v="2"/>
    <x v="4"/>
    <s v="Express"/>
    <n v="4.5"/>
    <n v="2025"/>
    <s v="Sep-2025"/>
    <n v="0.27777777777777779"/>
    <x v="0"/>
    <x v="2"/>
  </r>
  <r>
    <s v="ORD0000134"/>
    <x v="117"/>
    <x v="115"/>
    <x v="1"/>
    <s v="EC001"/>
    <x v="8"/>
    <x v="3"/>
    <s v="Sony"/>
    <x v="4"/>
    <x v="1"/>
    <n v="4"/>
    <n v="89"/>
    <x v="1"/>
    <n v="320.39999999999998"/>
    <n v="100.4"/>
    <x v="0"/>
    <x v="3"/>
    <s v="Standard"/>
    <n v="4.5999999999999996"/>
    <n v="2025"/>
    <s v="Nov-2025"/>
    <n v="0.31335830212234711"/>
    <x v="0"/>
    <x v="2"/>
  </r>
  <r>
    <s v="ORD0000135"/>
    <x v="40"/>
    <x v="130"/>
    <x v="1"/>
    <s v="EC002"/>
    <x v="5"/>
    <x v="3"/>
    <s v="Samsung"/>
    <x v="4"/>
    <x v="2"/>
    <n v="1"/>
    <n v="149"/>
    <x v="2"/>
    <n v="119.2"/>
    <n v="24.2"/>
    <x v="0"/>
    <x v="0"/>
    <s v="Standard"/>
    <n v="2.9"/>
    <n v="2025"/>
    <s v="Oct-2025"/>
    <n v="0.2030201342281879"/>
    <x v="0"/>
    <x v="2"/>
  </r>
  <r>
    <s v="ORD0000136"/>
    <x v="118"/>
    <x v="131"/>
    <x v="1"/>
    <s v="EC006"/>
    <x v="2"/>
    <x v="0"/>
    <s v="Philips"/>
    <x v="9"/>
    <x v="1"/>
    <n v="5"/>
    <n v="85"/>
    <x v="1"/>
    <n v="382.5"/>
    <n v="122.5"/>
    <x v="0"/>
    <x v="3"/>
    <s v="Standard"/>
    <n v="3.2"/>
    <n v="2025"/>
    <s v="Jun-2025"/>
    <n v="0.3202614379084967"/>
    <x v="0"/>
    <x v="5"/>
  </r>
  <r>
    <s v="ORD0000137"/>
    <x v="70"/>
    <x v="132"/>
    <x v="0"/>
    <s v="EC008"/>
    <x v="1"/>
    <x v="1"/>
    <s v="Nivea"/>
    <x v="1"/>
    <x v="2"/>
    <n v="1"/>
    <n v="18"/>
    <x v="0"/>
    <n v="18"/>
    <n v="9"/>
    <x v="0"/>
    <x v="0"/>
    <s v="Standard"/>
    <n v="3.3"/>
    <n v="2025"/>
    <s v="Oct-2025"/>
    <n v="0.5"/>
    <x v="1"/>
    <x v="1"/>
  </r>
  <r>
    <s v="ORD0000138"/>
    <x v="119"/>
    <x v="133"/>
    <x v="1"/>
    <s v="EC005"/>
    <x v="4"/>
    <x v="2"/>
    <s v="Skybags"/>
    <x v="7"/>
    <x v="0"/>
    <n v="5"/>
    <n v="45"/>
    <x v="3"/>
    <n v="191.25"/>
    <n v="61.25"/>
    <x v="0"/>
    <x v="2"/>
    <s v="Standard"/>
    <n v="4.7"/>
    <n v="2025"/>
    <s v="Jan-2025"/>
    <n v="0.3202614379084967"/>
    <x v="2"/>
    <x v="4"/>
  </r>
  <r>
    <s v="ORD0000139"/>
    <x v="120"/>
    <x v="134"/>
    <x v="1"/>
    <s v="EC012"/>
    <x v="3"/>
    <x v="0"/>
    <s v="Philips"/>
    <x v="4"/>
    <x v="0"/>
    <n v="4"/>
    <n v="42"/>
    <x v="4"/>
    <n v="159.6"/>
    <n v="63.6"/>
    <x v="0"/>
    <x v="2"/>
    <s v="Express"/>
    <n v="4.7"/>
    <n v="2025"/>
    <s v="Aug-2025"/>
    <n v="0.39849624060150379"/>
    <x v="0"/>
    <x v="2"/>
  </r>
  <r>
    <s v="ORD0000140"/>
    <x v="116"/>
    <x v="88"/>
    <x v="1"/>
    <s v="EC010"/>
    <x v="6"/>
    <x v="3"/>
    <s v="JBL"/>
    <x v="8"/>
    <x v="1"/>
    <n v="3"/>
    <n v="65"/>
    <x v="2"/>
    <n v="156"/>
    <n v="42"/>
    <x v="0"/>
    <x v="3"/>
    <s v="Standard"/>
    <n v="4.2"/>
    <n v="2025"/>
    <s v="Sep-2025"/>
    <n v="0.26923076923076922"/>
    <x v="2"/>
    <x v="4"/>
  </r>
  <r>
    <s v="ORD0000141"/>
    <x v="121"/>
    <x v="135"/>
    <x v="1"/>
    <s v="EC012"/>
    <x v="3"/>
    <x v="0"/>
    <s v="Philips"/>
    <x v="1"/>
    <x v="2"/>
    <n v="4"/>
    <n v="42"/>
    <x v="0"/>
    <n v="168"/>
    <n v="72"/>
    <x v="0"/>
    <x v="0"/>
    <s v="Standard"/>
    <n v="4.8"/>
    <n v="2025"/>
    <s v="Jan-2025"/>
    <n v="0.42857142857142855"/>
    <x v="1"/>
    <x v="1"/>
  </r>
  <r>
    <s v="ORD0000142"/>
    <x v="122"/>
    <x v="136"/>
    <x v="0"/>
    <s v="EC008"/>
    <x v="1"/>
    <x v="1"/>
    <s v="Nivea"/>
    <x v="7"/>
    <x v="2"/>
    <n v="4"/>
    <n v="18"/>
    <x v="2"/>
    <n v="57.6"/>
    <n v="21.6"/>
    <x v="0"/>
    <x v="2"/>
    <s v="Same Day"/>
    <n v="2.6"/>
    <n v="2025"/>
    <s v="Jun-2025"/>
    <n v="0.375"/>
    <x v="2"/>
    <x v="4"/>
  </r>
  <r>
    <s v="ORD0000143"/>
    <x v="116"/>
    <x v="137"/>
    <x v="1"/>
    <s v="EC004"/>
    <x v="10"/>
    <x v="2"/>
    <s v="Nike"/>
    <x v="9"/>
    <x v="0"/>
    <n v="3"/>
    <n v="110"/>
    <x v="3"/>
    <n v="280.5"/>
    <n v="76.5"/>
    <x v="2"/>
    <x v="0"/>
    <s v="Express"/>
    <n v="2.8"/>
    <n v="2025"/>
    <s v="Sep-2025"/>
    <n v="0.27272727272727271"/>
    <x v="0"/>
    <x v="5"/>
  </r>
  <r>
    <s v="ORD0000144"/>
    <x v="123"/>
    <x v="138"/>
    <x v="0"/>
    <s v="EC011"/>
    <x v="0"/>
    <x v="0"/>
    <s v="IKEA"/>
    <x v="0"/>
    <x v="2"/>
    <n v="4"/>
    <n v="190"/>
    <x v="4"/>
    <n v="722"/>
    <n v="222"/>
    <x v="0"/>
    <x v="0"/>
    <s v="Standard"/>
    <n v="4.2"/>
    <n v="2025"/>
    <s v="Sep-2025"/>
    <n v="0.30747922437673131"/>
    <x v="0"/>
    <x v="0"/>
  </r>
  <r>
    <s v="ORD0000145"/>
    <x v="124"/>
    <x v="139"/>
    <x v="1"/>
    <s v="EC003"/>
    <x v="7"/>
    <x v="3"/>
    <s v="Lenovo"/>
    <x v="5"/>
    <x v="2"/>
    <n v="4"/>
    <n v="799"/>
    <x v="4"/>
    <n v="3036.2"/>
    <n v="556.20000000000005"/>
    <x v="0"/>
    <x v="0"/>
    <s v="Standard"/>
    <n v="3.6"/>
    <n v="2025"/>
    <s v="Dec-2025"/>
    <n v="0.18318951320729862"/>
    <x v="0"/>
    <x v="3"/>
  </r>
  <r>
    <s v="ORD0000146"/>
    <x v="125"/>
    <x v="95"/>
    <x v="1"/>
    <s v="EC007"/>
    <x v="9"/>
    <x v="0"/>
    <s v="Prestige"/>
    <x v="6"/>
    <x v="0"/>
    <n v="2"/>
    <n v="120"/>
    <x v="3"/>
    <n v="204"/>
    <n v="48"/>
    <x v="3"/>
    <x v="3"/>
    <s v="Standard"/>
    <n v="4.8"/>
    <n v="2025"/>
    <s v="Mar-2025"/>
    <n v="0.23529411764705882"/>
    <x v="0"/>
    <x v="2"/>
  </r>
  <r>
    <s v="ORD0000147"/>
    <x v="126"/>
    <x v="140"/>
    <x v="0"/>
    <s v="EC008"/>
    <x v="1"/>
    <x v="1"/>
    <s v="Nivea"/>
    <x v="9"/>
    <x v="0"/>
    <n v="1"/>
    <n v="18"/>
    <x v="0"/>
    <n v="18"/>
    <n v="9"/>
    <x v="0"/>
    <x v="4"/>
    <s v="Express"/>
    <n v="3"/>
    <n v="2025"/>
    <s v="Aug-2025"/>
    <n v="0.5"/>
    <x v="0"/>
    <x v="5"/>
  </r>
  <r>
    <s v="ORD0000148"/>
    <x v="81"/>
    <x v="141"/>
    <x v="1"/>
    <s v="EC004"/>
    <x v="10"/>
    <x v="2"/>
    <s v="Nike"/>
    <x v="6"/>
    <x v="2"/>
    <n v="4"/>
    <n v="110"/>
    <x v="0"/>
    <n v="440"/>
    <n v="168"/>
    <x v="0"/>
    <x v="3"/>
    <s v="Standard"/>
    <n v="3.8"/>
    <n v="2025"/>
    <s v="Jul-2025"/>
    <n v="0.38181818181818183"/>
    <x v="0"/>
    <x v="2"/>
  </r>
  <r>
    <s v="ORD0000149"/>
    <x v="108"/>
    <x v="142"/>
    <x v="0"/>
    <s v="EC001"/>
    <x v="8"/>
    <x v="3"/>
    <s v="Sony"/>
    <x v="1"/>
    <x v="0"/>
    <n v="4"/>
    <n v="89"/>
    <x v="4"/>
    <n v="338.2"/>
    <n v="118.2"/>
    <x v="0"/>
    <x v="1"/>
    <s v="Standard"/>
    <n v="3.4"/>
    <n v="2025"/>
    <s v="May-2025"/>
    <n v="0.34949733885274986"/>
    <x v="1"/>
    <x v="1"/>
  </r>
  <r>
    <s v="ORD0000150"/>
    <x v="127"/>
    <x v="48"/>
    <x v="0"/>
    <s v="EC010"/>
    <x v="6"/>
    <x v="3"/>
    <s v="JBL"/>
    <x v="3"/>
    <x v="2"/>
    <n v="4"/>
    <n v="65"/>
    <x v="0"/>
    <n v="260"/>
    <n v="108"/>
    <x v="0"/>
    <x v="0"/>
    <s v="Standard"/>
    <n v="2.7"/>
    <n v="2025"/>
    <s v="Jan-2025"/>
    <n v="0.41538461538461541"/>
    <x v="0"/>
    <x v="2"/>
  </r>
  <r>
    <s v="ORD0000151"/>
    <x v="96"/>
    <x v="143"/>
    <x v="0"/>
    <s v="EC012"/>
    <x v="3"/>
    <x v="0"/>
    <s v="Philips"/>
    <x v="1"/>
    <x v="2"/>
    <n v="3"/>
    <n v="42"/>
    <x v="4"/>
    <n v="119.7"/>
    <n v="47.7"/>
    <x v="0"/>
    <x v="0"/>
    <s v="Standard"/>
    <n v="4.4000000000000004"/>
    <n v="2025"/>
    <s v="Jun-2025"/>
    <n v="0.39849624060150379"/>
    <x v="1"/>
    <x v="1"/>
  </r>
  <r>
    <s v="ORD0000152"/>
    <x v="128"/>
    <x v="130"/>
    <x v="0"/>
    <s v="EC009"/>
    <x v="11"/>
    <x v="1"/>
    <s v="Loreal"/>
    <x v="1"/>
    <x v="0"/>
    <n v="2"/>
    <n v="12"/>
    <x v="2"/>
    <n v="19.2"/>
    <n v="7.2"/>
    <x v="0"/>
    <x v="2"/>
    <s v="Standard"/>
    <n v="3.2"/>
    <n v="2025"/>
    <s v="Sep-2025"/>
    <n v="0.375"/>
    <x v="1"/>
    <x v="1"/>
  </r>
  <r>
    <s v="ORD0000153"/>
    <x v="60"/>
    <x v="144"/>
    <x v="1"/>
    <s v="EC002"/>
    <x v="5"/>
    <x v="3"/>
    <s v="Samsung"/>
    <x v="7"/>
    <x v="2"/>
    <n v="1"/>
    <n v="149"/>
    <x v="3"/>
    <n v="126.65"/>
    <n v="31.65"/>
    <x v="2"/>
    <x v="0"/>
    <s v="Express"/>
    <n v="3.3"/>
    <n v="2025"/>
    <s v="Apr-2025"/>
    <n v="0.24990130280300038"/>
    <x v="2"/>
    <x v="4"/>
  </r>
  <r>
    <s v="ORD0000154"/>
    <x v="88"/>
    <x v="103"/>
    <x v="1"/>
    <s v="EC003"/>
    <x v="7"/>
    <x v="3"/>
    <s v="Lenovo"/>
    <x v="8"/>
    <x v="0"/>
    <n v="3"/>
    <n v="799"/>
    <x v="2"/>
    <n v="1917.6"/>
    <n v="57.6"/>
    <x v="0"/>
    <x v="1"/>
    <s v="Standard"/>
    <n v="4.9000000000000004"/>
    <n v="2025"/>
    <s v="Jul-2025"/>
    <n v="3.0037546933667086E-2"/>
    <x v="2"/>
    <x v="4"/>
  </r>
  <r>
    <s v="ORD0000155"/>
    <x v="36"/>
    <x v="145"/>
    <x v="1"/>
    <s v="EC005"/>
    <x v="4"/>
    <x v="2"/>
    <s v="Skybags"/>
    <x v="4"/>
    <x v="0"/>
    <n v="1"/>
    <n v="45"/>
    <x v="4"/>
    <n v="42.75"/>
    <n v="16.75"/>
    <x v="0"/>
    <x v="2"/>
    <s v="Standard"/>
    <n v="4"/>
    <n v="2025"/>
    <s v="Oct-2025"/>
    <n v="0.391812865497076"/>
    <x v="0"/>
    <x v="2"/>
  </r>
  <r>
    <s v="ORD0000156"/>
    <x v="129"/>
    <x v="146"/>
    <x v="0"/>
    <s v="EC006"/>
    <x v="2"/>
    <x v="0"/>
    <s v="Philips"/>
    <x v="7"/>
    <x v="0"/>
    <n v="4"/>
    <n v="85"/>
    <x v="0"/>
    <n v="340"/>
    <n v="132"/>
    <x v="2"/>
    <x v="4"/>
    <s v="Standard"/>
    <n v="2.8"/>
    <n v="2025"/>
    <s v="Oct-2025"/>
    <n v="0.38823529411764707"/>
    <x v="2"/>
    <x v="4"/>
  </r>
  <r>
    <s v="ORD0000157"/>
    <x v="130"/>
    <x v="147"/>
    <x v="1"/>
    <s v="EC003"/>
    <x v="7"/>
    <x v="3"/>
    <s v="Lenovo"/>
    <x v="9"/>
    <x v="1"/>
    <n v="2"/>
    <n v="799"/>
    <x v="1"/>
    <n v="1438.2"/>
    <n v="198.2"/>
    <x v="0"/>
    <x v="4"/>
    <s v="Standard"/>
    <n v="4.5999999999999996"/>
    <n v="2025"/>
    <s v="Sep-2025"/>
    <n v="0.13781115282992629"/>
    <x v="0"/>
    <x v="5"/>
  </r>
  <r>
    <s v="ORD0000158"/>
    <x v="131"/>
    <x v="148"/>
    <x v="0"/>
    <s v="EC011"/>
    <x v="0"/>
    <x v="0"/>
    <s v="IKEA"/>
    <x v="9"/>
    <x v="0"/>
    <n v="3"/>
    <n v="190"/>
    <x v="3"/>
    <n v="484.5"/>
    <n v="109.5"/>
    <x v="0"/>
    <x v="4"/>
    <s v="Standard"/>
    <n v="3.5"/>
    <n v="2025"/>
    <s v="May-2025"/>
    <n v="0.2260061919504644"/>
    <x v="0"/>
    <x v="5"/>
  </r>
  <r>
    <s v="ORD0000159"/>
    <x v="66"/>
    <x v="149"/>
    <x v="0"/>
    <s v="EC007"/>
    <x v="9"/>
    <x v="0"/>
    <s v="Prestige"/>
    <x v="7"/>
    <x v="1"/>
    <n v="1"/>
    <n v="120"/>
    <x v="2"/>
    <n v="96"/>
    <n v="18"/>
    <x v="0"/>
    <x v="4"/>
    <s v="Standard"/>
    <n v="2.7"/>
    <n v="2025"/>
    <s v="May-2025"/>
    <n v="0.1875"/>
    <x v="2"/>
    <x v="4"/>
  </r>
  <r>
    <s v="ORD0000160"/>
    <x v="132"/>
    <x v="150"/>
    <x v="0"/>
    <s v="EC001"/>
    <x v="8"/>
    <x v="3"/>
    <s v="Sony"/>
    <x v="1"/>
    <x v="1"/>
    <n v="1"/>
    <n v="89"/>
    <x v="1"/>
    <n v="80.099999999999994"/>
    <n v="25.1"/>
    <x v="0"/>
    <x v="0"/>
    <s v="Standard"/>
    <n v="4.0999999999999996"/>
    <n v="2025"/>
    <s v="May-2025"/>
    <n v="0.31335830212234711"/>
    <x v="1"/>
    <x v="1"/>
  </r>
  <r>
    <s v="ORD0000161"/>
    <x v="120"/>
    <x v="103"/>
    <x v="0"/>
    <s v="EC002"/>
    <x v="5"/>
    <x v="3"/>
    <s v="Samsung"/>
    <x v="8"/>
    <x v="0"/>
    <n v="5"/>
    <n v="149"/>
    <x v="0"/>
    <n v="745"/>
    <n v="270"/>
    <x v="0"/>
    <x v="1"/>
    <s v="Express"/>
    <n v="3.1"/>
    <n v="2025"/>
    <s v="Aug-2025"/>
    <n v="0.36241610738255031"/>
    <x v="2"/>
    <x v="4"/>
  </r>
  <r>
    <s v="ORD0000162"/>
    <x v="31"/>
    <x v="151"/>
    <x v="1"/>
    <s v="EC004"/>
    <x v="10"/>
    <x v="2"/>
    <s v="Nike"/>
    <x v="4"/>
    <x v="2"/>
    <n v="4"/>
    <n v="110"/>
    <x v="4"/>
    <n v="418"/>
    <n v="146"/>
    <x v="0"/>
    <x v="2"/>
    <s v="Standard"/>
    <n v="4.0999999999999996"/>
    <n v="2025"/>
    <s v="Mar-2025"/>
    <n v="0.34928229665071769"/>
    <x v="0"/>
    <x v="2"/>
  </r>
  <r>
    <s v="ORD0000163"/>
    <x v="133"/>
    <x v="152"/>
    <x v="0"/>
    <s v="EC005"/>
    <x v="4"/>
    <x v="2"/>
    <s v="Skybags"/>
    <x v="5"/>
    <x v="1"/>
    <n v="2"/>
    <n v="45"/>
    <x v="2"/>
    <n v="72"/>
    <n v="20"/>
    <x v="1"/>
    <x v="4"/>
    <s v="Express"/>
    <n v="4.8"/>
    <n v="2025"/>
    <s v="Oct-2025"/>
    <n v="0.27777777777777779"/>
    <x v="0"/>
    <x v="3"/>
  </r>
  <r>
    <s v="ORD0000164"/>
    <x v="134"/>
    <x v="153"/>
    <x v="1"/>
    <s v="EC009"/>
    <x v="11"/>
    <x v="1"/>
    <s v="Loreal"/>
    <x v="4"/>
    <x v="2"/>
    <n v="5"/>
    <n v="12"/>
    <x v="2"/>
    <n v="48"/>
    <n v="18"/>
    <x v="0"/>
    <x v="4"/>
    <s v="Express"/>
    <n v="5"/>
    <n v="2025"/>
    <s v="Dec-2025"/>
    <n v="0.375"/>
    <x v="0"/>
    <x v="2"/>
  </r>
  <r>
    <s v="ORD0000165"/>
    <x v="135"/>
    <x v="154"/>
    <x v="0"/>
    <s v="EC003"/>
    <x v="7"/>
    <x v="3"/>
    <s v="Lenovo"/>
    <x v="5"/>
    <x v="0"/>
    <n v="4"/>
    <n v="799"/>
    <x v="2"/>
    <n v="2556.8000000000002"/>
    <n v="76.8"/>
    <x v="2"/>
    <x v="3"/>
    <s v="Express"/>
    <n v="4.8"/>
    <n v="2025"/>
    <s v="Apr-2025"/>
    <n v="3.0037546933667079E-2"/>
    <x v="0"/>
    <x v="3"/>
  </r>
  <r>
    <s v="ORD0000166"/>
    <x v="62"/>
    <x v="155"/>
    <x v="0"/>
    <s v="EC004"/>
    <x v="10"/>
    <x v="2"/>
    <s v="Nike"/>
    <x v="3"/>
    <x v="2"/>
    <n v="2"/>
    <n v="110"/>
    <x v="3"/>
    <n v="187"/>
    <n v="51"/>
    <x v="0"/>
    <x v="4"/>
    <s v="Standard"/>
    <n v="4.9000000000000004"/>
    <n v="2025"/>
    <s v="Nov-2025"/>
    <n v="0.27272727272727271"/>
    <x v="0"/>
    <x v="2"/>
  </r>
  <r>
    <s v="ORD0000167"/>
    <x v="136"/>
    <x v="156"/>
    <x v="0"/>
    <s v="EC008"/>
    <x v="1"/>
    <x v="1"/>
    <s v="Nivea"/>
    <x v="1"/>
    <x v="1"/>
    <n v="3"/>
    <n v="18"/>
    <x v="0"/>
    <n v="54"/>
    <n v="27"/>
    <x v="0"/>
    <x v="4"/>
    <s v="Standard"/>
    <n v="4"/>
    <n v="2025"/>
    <s v="Apr-2025"/>
    <n v="0.5"/>
    <x v="1"/>
    <x v="1"/>
  </r>
  <r>
    <s v="ORD0000168"/>
    <x v="137"/>
    <x v="157"/>
    <x v="1"/>
    <s v="EC010"/>
    <x v="6"/>
    <x v="3"/>
    <s v="JBL"/>
    <x v="6"/>
    <x v="0"/>
    <n v="3"/>
    <n v="65"/>
    <x v="1"/>
    <n v="175.5"/>
    <n v="61.5"/>
    <x v="0"/>
    <x v="0"/>
    <s v="Standard"/>
    <n v="3.6"/>
    <n v="2025"/>
    <s v="Jul-2025"/>
    <n v="0.3504273504273504"/>
    <x v="0"/>
    <x v="2"/>
  </r>
  <r>
    <s v="ORD0000169"/>
    <x v="138"/>
    <x v="158"/>
    <x v="1"/>
    <s v="EC003"/>
    <x v="7"/>
    <x v="3"/>
    <s v="Lenovo"/>
    <x v="0"/>
    <x v="0"/>
    <n v="4"/>
    <n v="799"/>
    <x v="3"/>
    <n v="2716.6"/>
    <n v="236.6"/>
    <x v="0"/>
    <x v="0"/>
    <s v="Standard"/>
    <n v="3.1"/>
    <n v="2025"/>
    <s v="Jul-2025"/>
    <n v="8.7094161819921967E-2"/>
    <x v="0"/>
    <x v="0"/>
  </r>
  <r>
    <s v="ORD0000170"/>
    <x v="52"/>
    <x v="159"/>
    <x v="0"/>
    <s v="EC003"/>
    <x v="7"/>
    <x v="3"/>
    <s v="Lenovo"/>
    <x v="2"/>
    <x v="1"/>
    <n v="3"/>
    <n v="799"/>
    <x v="0"/>
    <n v="2397"/>
    <n v="537"/>
    <x v="0"/>
    <x v="0"/>
    <s v="Express"/>
    <n v="4.4000000000000004"/>
    <n v="2025"/>
    <s v="Mar-2025"/>
    <n v="0.22403003754693368"/>
    <x v="0"/>
    <x v="2"/>
  </r>
  <r>
    <s v="ORD0000171"/>
    <x v="87"/>
    <x v="160"/>
    <x v="0"/>
    <s v="EC007"/>
    <x v="9"/>
    <x v="0"/>
    <s v="Prestige"/>
    <x v="6"/>
    <x v="1"/>
    <n v="4"/>
    <n v="120"/>
    <x v="4"/>
    <n v="456"/>
    <n v="144"/>
    <x v="1"/>
    <x v="1"/>
    <s v="Standard"/>
    <n v="2.8"/>
    <n v="2025"/>
    <s v="Aug-2025"/>
    <n v="0.31578947368421051"/>
    <x v="0"/>
    <x v="2"/>
  </r>
  <r>
    <s v="ORD0000172"/>
    <x v="139"/>
    <x v="161"/>
    <x v="0"/>
    <s v="EC002"/>
    <x v="5"/>
    <x v="3"/>
    <s v="Samsung"/>
    <x v="1"/>
    <x v="2"/>
    <n v="5"/>
    <n v="149"/>
    <x v="0"/>
    <n v="745"/>
    <n v="270"/>
    <x v="0"/>
    <x v="0"/>
    <s v="Standard"/>
    <n v="4.5999999999999996"/>
    <n v="2025"/>
    <s v="Apr-2025"/>
    <n v="0.36241610738255031"/>
    <x v="1"/>
    <x v="1"/>
  </r>
  <r>
    <s v="ORD0000173"/>
    <x v="55"/>
    <x v="162"/>
    <x v="1"/>
    <s v="EC001"/>
    <x v="8"/>
    <x v="3"/>
    <s v="Sony"/>
    <x v="2"/>
    <x v="0"/>
    <n v="4"/>
    <n v="89"/>
    <x v="1"/>
    <n v="320.39999999999998"/>
    <n v="100.4"/>
    <x v="0"/>
    <x v="2"/>
    <s v="Express"/>
    <n v="3.3"/>
    <n v="2025"/>
    <s v="Sep-2025"/>
    <n v="0.31335830212234711"/>
    <x v="0"/>
    <x v="2"/>
  </r>
  <r>
    <s v="ORD0000174"/>
    <x v="15"/>
    <x v="163"/>
    <x v="0"/>
    <s v="EC008"/>
    <x v="1"/>
    <x v="1"/>
    <s v="Nivea"/>
    <x v="2"/>
    <x v="0"/>
    <n v="3"/>
    <n v="18"/>
    <x v="2"/>
    <n v="43.2"/>
    <n v="16.2"/>
    <x v="0"/>
    <x v="4"/>
    <s v="Standard"/>
    <n v="4.0999999999999996"/>
    <n v="2025"/>
    <s v="Nov-2025"/>
    <n v="0.37499999999999994"/>
    <x v="0"/>
    <x v="2"/>
  </r>
  <r>
    <s v="ORD0000175"/>
    <x v="140"/>
    <x v="164"/>
    <x v="0"/>
    <s v="EC001"/>
    <x v="8"/>
    <x v="3"/>
    <s v="Sony"/>
    <x v="7"/>
    <x v="0"/>
    <n v="1"/>
    <n v="89"/>
    <x v="0"/>
    <n v="89"/>
    <n v="34"/>
    <x v="0"/>
    <x v="0"/>
    <s v="Standard"/>
    <n v="4.5"/>
    <n v="2025"/>
    <s v="Apr-2025"/>
    <n v="0.38202247191011235"/>
    <x v="2"/>
    <x v="4"/>
  </r>
  <r>
    <s v="ORD0000176"/>
    <x v="39"/>
    <x v="165"/>
    <x v="1"/>
    <s v="EC012"/>
    <x v="3"/>
    <x v="0"/>
    <s v="Philips"/>
    <x v="8"/>
    <x v="2"/>
    <n v="4"/>
    <n v="42"/>
    <x v="4"/>
    <n v="159.6"/>
    <n v="63.6"/>
    <x v="0"/>
    <x v="2"/>
    <s v="Standard"/>
    <n v="3.2"/>
    <n v="2025"/>
    <s v="Oct-2025"/>
    <n v="0.39849624060150379"/>
    <x v="2"/>
    <x v="4"/>
  </r>
  <r>
    <s v="ORD0000177"/>
    <x v="141"/>
    <x v="166"/>
    <x v="0"/>
    <s v="EC002"/>
    <x v="5"/>
    <x v="3"/>
    <s v="Samsung"/>
    <x v="2"/>
    <x v="0"/>
    <n v="3"/>
    <n v="149"/>
    <x v="3"/>
    <n v="379.95"/>
    <n v="94.95"/>
    <x v="0"/>
    <x v="3"/>
    <s v="Standard"/>
    <n v="3"/>
    <n v="2025"/>
    <s v="May-2025"/>
    <n v="0.24990130280300041"/>
    <x v="0"/>
    <x v="2"/>
  </r>
  <r>
    <s v="ORD0000178"/>
    <x v="142"/>
    <x v="167"/>
    <x v="1"/>
    <s v="EC001"/>
    <x v="8"/>
    <x v="3"/>
    <s v="Sony"/>
    <x v="7"/>
    <x v="1"/>
    <n v="3"/>
    <n v="89"/>
    <x v="4"/>
    <n v="253.65"/>
    <n v="88.65"/>
    <x v="0"/>
    <x v="3"/>
    <s v="Express"/>
    <n v="4.7"/>
    <n v="2025"/>
    <s v="May-2025"/>
    <n v="0.34949733885274986"/>
    <x v="2"/>
    <x v="4"/>
  </r>
  <r>
    <s v="ORD0000179"/>
    <x v="143"/>
    <x v="168"/>
    <x v="0"/>
    <s v="EC002"/>
    <x v="5"/>
    <x v="3"/>
    <s v="Samsung"/>
    <x v="5"/>
    <x v="2"/>
    <n v="3"/>
    <n v="149"/>
    <x v="1"/>
    <n v="402.3"/>
    <n v="117.3"/>
    <x v="2"/>
    <x v="4"/>
    <s v="Standard"/>
    <n v="4.7"/>
    <n v="2025"/>
    <s v="Dec-2025"/>
    <n v="0.29157345264727813"/>
    <x v="0"/>
    <x v="3"/>
  </r>
  <r>
    <s v="ORD0000180"/>
    <x v="144"/>
    <x v="169"/>
    <x v="1"/>
    <s v="EC005"/>
    <x v="4"/>
    <x v="2"/>
    <s v="Skybags"/>
    <x v="6"/>
    <x v="0"/>
    <n v="4"/>
    <n v="45"/>
    <x v="1"/>
    <n v="162"/>
    <n v="58"/>
    <x v="0"/>
    <x v="2"/>
    <s v="Standard"/>
    <n v="2.9"/>
    <n v="2025"/>
    <s v="Feb-2025"/>
    <n v="0.35802469135802467"/>
    <x v="0"/>
    <x v="2"/>
  </r>
  <r>
    <s v="ORD0000181"/>
    <x v="145"/>
    <x v="170"/>
    <x v="0"/>
    <s v="EC005"/>
    <x v="4"/>
    <x v="2"/>
    <s v="Skybags"/>
    <x v="6"/>
    <x v="1"/>
    <n v="1"/>
    <n v="45"/>
    <x v="1"/>
    <n v="40.5"/>
    <n v="14.5"/>
    <x v="0"/>
    <x v="1"/>
    <s v="Same Day"/>
    <n v="3.9"/>
    <n v="2025"/>
    <s v="Feb-2025"/>
    <n v="0.35802469135802467"/>
    <x v="0"/>
    <x v="2"/>
  </r>
  <r>
    <s v="ORD0000182"/>
    <x v="25"/>
    <x v="171"/>
    <x v="0"/>
    <s v="EC002"/>
    <x v="5"/>
    <x v="3"/>
    <s v="Samsung"/>
    <x v="0"/>
    <x v="2"/>
    <n v="5"/>
    <n v="149"/>
    <x v="4"/>
    <n v="707.75"/>
    <n v="232.75"/>
    <x v="0"/>
    <x v="2"/>
    <s v="Standard"/>
    <n v="4.8"/>
    <n v="2025"/>
    <s v="Aug-2025"/>
    <n v="0.32885906040268459"/>
    <x v="0"/>
    <x v="0"/>
  </r>
  <r>
    <s v="ORD0000183"/>
    <x v="117"/>
    <x v="172"/>
    <x v="1"/>
    <s v="EC007"/>
    <x v="9"/>
    <x v="0"/>
    <s v="Prestige"/>
    <x v="0"/>
    <x v="0"/>
    <n v="2"/>
    <n v="120"/>
    <x v="4"/>
    <n v="228"/>
    <n v="72"/>
    <x v="0"/>
    <x v="2"/>
    <s v="Express"/>
    <n v="3.5"/>
    <n v="2025"/>
    <s v="Nov-2025"/>
    <n v="0.31578947368421051"/>
    <x v="0"/>
    <x v="0"/>
  </r>
  <r>
    <s v="ORD0000184"/>
    <x v="146"/>
    <x v="173"/>
    <x v="1"/>
    <s v="EC006"/>
    <x v="2"/>
    <x v="0"/>
    <s v="Philips"/>
    <x v="6"/>
    <x v="2"/>
    <n v="4"/>
    <n v="85"/>
    <x v="4"/>
    <n v="323"/>
    <n v="115"/>
    <x v="0"/>
    <x v="4"/>
    <s v="Standard"/>
    <n v="3.5"/>
    <n v="2025"/>
    <s v="Feb-2025"/>
    <n v="0.35603715170278638"/>
    <x v="0"/>
    <x v="2"/>
  </r>
  <r>
    <s v="ORD0000185"/>
    <x v="147"/>
    <x v="174"/>
    <x v="0"/>
    <s v="EC012"/>
    <x v="3"/>
    <x v="0"/>
    <s v="Philips"/>
    <x v="9"/>
    <x v="1"/>
    <n v="2"/>
    <n v="42"/>
    <x v="1"/>
    <n v="75.599999999999994"/>
    <n v="27.6"/>
    <x v="2"/>
    <x v="4"/>
    <s v="Express"/>
    <n v="2.7"/>
    <n v="2025"/>
    <s v="Feb-2025"/>
    <n v="0.36507936507936511"/>
    <x v="0"/>
    <x v="5"/>
  </r>
  <r>
    <s v="ORD0000186"/>
    <x v="148"/>
    <x v="126"/>
    <x v="1"/>
    <s v="EC003"/>
    <x v="7"/>
    <x v="3"/>
    <s v="Lenovo"/>
    <x v="7"/>
    <x v="0"/>
    <n v="3"/>
    <n v="799"/>
    <x v="1"/>
    <n v="2157.3000000000002"/>
    <n v="297.3"/>
    <x v="0"/>
    <x v="2"/>
    <s v="Standard"/>
    <n v="4.9000000000000004"/>
    <n v="2025"/>
    <s v="Jan-2025"/>
    <n v="0.13781115282992629"/>
    <x v="2"/>
    <x v="4"/>
  </r>
  <r>
    <s v="ORD0000187"/>
    <x v="96"/>
    <x v="175"/>
    <x v="0"/>
    <s v="EC011"/>
    <x v="0"/>
    <x v="0"/>
    <s v="IKEA"/>
    <x v="8"/>
    <x v="0"/>
    <n v="3"/>
    <n v="190"/>
    <x v="0"/>
    <n v="570"/>
    <n v="195"/>
    <x v="2"/>
    <x v="4"/>
    <s v="Standard"/>
    <n v="3.7"/>
    <n v="2025"/>
    <s v="Jun-2025"/>
    <n v="0.34210526315789475"/>
    <x v="2"/>
    <x v="4"/>
  </r>
  <r>
    <s v="ORD0000188"/>
    <x v="149"/>
    <x v="74"/>
    <x v="0"/>
    <s v="EC012"/>
    <x v="3"/>
    <x v="0"/>
    <s v="Philips"/>
    <x v="4"/>
    <x v="1"/>
    <n v="1"/>
    <n v="42"/>
    <x v="3"/>
    <n v="35.700000000000003"/>
    <n v="11.7"/>
    <x v="0"/>
    <x v="0"/>
    <s v="Standard"/>
    <n v="4.5999999999999996"/>
    <n v="2025"/>
    <s v="May-2025"/>
    <n v="0.32773109243697474"/>
    <x v="0"/>
    <x v="2"/>
  </r>
  <r>
    <s v="ORD0000189"/>
    <x v="13"/>
    <x v="176"/>
    <x v="1"/>
    <s v="EC008"/>
    <x v="1"/>
    <x v="1"/>
    <s v="Nivea"/>
    <x v="8"/>
    <x v="2"/>
    <n v="5"/>
    <n v="18"/>
    <x v="1"/>
    <n v="81"/>
    <n v="36"/>
    <x v="0"/>
    <x v="1"/>
    <s v="Standard"/>
    <n v="4.8"/>
    <n v="2025"/>
    <s v="Jan-2025"/>
    <n v="0.44444444444444442"/>
    <x v="2"/>
    <x v="4"/>
  </r>
  <r>
    <s v="ORD0000190"/>
    <x v="150"/>
    <x v="177"/>
    <x v="1"/>
    <s v="EC004"/>
    <x v="10"/>
    <x v="2"/>
    <s v="Nike"/>
    <x v="2"/>
    <x v="1"/>
    <n v="5"/>
    <n v="110"/>
    <x v="4"/>
    <n v="522.5"/>
    <n v="182.5"/>
    <x v="0"/>
    <x v="0"/>
    <s v="Standard"/>
    <n v="3.3"/>
    <n v="2025"/>
    <s v="Jun-2025"/>
    <n v="0.34928229665071769"/>
    <x v="0"/>
    <x v="2"/>
  </r>
  <r>
    <s v="ORD0000191"/>
    <x v="121"/>
    <x v="94"/>
    <x v="0"/>
    <s v="EC006"/>
    <x v="2"/>
    <x v="0"/>
    <s v="Philips"/>
    <x v="7"/>
    <x v="2"/>
    <n v="1"/>
    <n v="85"/>
    <x v="1"/>
    <n v="76.5"/>
    <n v="24.5"/>
    <x v="0"/>
    <x v="1"/>
    <s v="Standard"/>
    <n v="4.2"/>
    <n v="2025"/>
    <s v="Jan-2025"/>
    <n v="0.3202614379084967"/>
    <x v="2"/>
    <x v="4"/>
  </r>
  <r>
    <s v="ORD0000192"/>
    <x v="86"/>
    <x v="178"/>
    <x v="0"/>
    <s v="EC011"/>
    <x v="0"/>
    <x v="0"/>
    <s v="IKEA"/>
    <x v="0"/>
    <x v="1"/>
    <n v="5"/>
    <n v="190"/>
    <x v="4"/>
    <n v="902.5"/>
    <n v="277.5"/>
    <x v="0"/>
    <x v="1"/>
    <s v="Standard"/>
    <n v="3.2"/>
    <n v="2025"/>
    <s v="Dec-2025"/>
    <n v="0.30747922437673131"/>
    <x v="0"/>
    <x v="0"/>
  </r>
  <r>
    <s v="ORD0000193"/>
    <x v="151"/>
    <x v="179"/>
    <x v="1"/>
    <s v="EC009"/>
    <x v="11"/>
    <x v="1"/>
    <s v="Loreal"/>
    <x v="5"/>
    <x v="1"/>
    <n v="2"/>
    <n v="12"/>
    <x v="4"/>
    <n v="22.8"/>
    <n v="10.8"/>
    <x v="0"/>
    <x v="0"/>
    <s v="Standard"/>
    <n v="4.3"/>
    <n v="2025"/>
    <s v="Jul-2025"/>
    <n v="0.47368421052631582"/>
    <x v="0"/>
    <x v="3"/>
  </r>
  <r>
    <s v="ORD0000194"/>
    <x v="94"/>
    <x v="180"/>
    <x v="0"/>
    <s v="EC006"/>
    <x v="2"/>
    <x v="0"/>
    <s v="Philips"/>
    <x v="7"/>
    <x v="1"/>
    <n v="2"/>
    <n v="85"/>
    <x v="3"/>
    <n v="144.5"/>
    <n v="40.5"/>
    <x v="0"/>
    <x v="3"/>
    <s v="Standard"/>
    <n v="3.4"/>
    <n v="2025"/>
    <s v="Aug-2025"/>
    <n v="0.28027681660899656"/>
    <x v="2"/>
    <x v="4"/>
  </r>
  <r>
    <s v="ORD0000195"/>
    <x v="152"/>
    <x v="181"/>
    <x v="1"/>
    <s v="EC007"/>
    <x v="9"/>
    <x v="0"/>
    <s v="Prestige"/>
    <x v="0"/>
    <x v="1"/>
    <n v="2"/>
    <n v="120"/>
    <x v="4"/>
    <n v="228"/>
    <n v="72"/>
    <x v="0"/>
    <x v="0"/>
    <s v="Express"/>
    <n v="2.8"/>
    <n v="2025"/>
    <s v="Sep-2025"/>
    <n v="0.31578947368421051"/>
    <x v="0"/>
    <x v="0"/>
  </r>
  <r>
    <s v="ORD0000196"/>
    <x v="71"/>
    <x v="182"/>
    <x v="0"/>
    <s v="EC010"/>
    <x v="6"/>
    <x v="3"/>
    <s v="JBL"/>
    <x v="6"/>
    <x v="2"/>
    <n v="1"/>
    <n v="65"/>
    <x v="0"/>
    <n v="65"/>
    <n v="27"/>
    <x v="0"/>
    <x v="3"/>
    <s v="Standard"/>
    <n v="2.7"/>
    <n v="2025"/>
    <s v="Aug-2025"/>
    <n v="0.41538461538461541"/>
    <x v="0"/>
    <x v="2"/>
  </r>
  <r>
    <s v="ORD0000197"/>
    <x v="148"/>
    <x v="183"/>
    <x v="0"/>
    <s v="EC003"/>
    <x v="7"/>
    <x v="3"/>
    <s v="Lenovo"/>
    <x v="8"/>
    <x v="2"/>
    <n v="4"/>
    <n v="799"/>
    <x v="1"/>
    <n v="2876.4"/>
    <n v="396.4"/>
    <x v="0"/>
    <x v="0"/>
    <s v="Express"/>
    <n v="3.3"/>
    <n v="2025"/>
    <s v="Jan-2025"/>
    <n v="0.13781115282992629"/>
    <x v="2"/>
    <x v="4"/>
  </r>
  <r>
    <s v="ORD0000198"/>
    <x v="153"/>
    <x v="184"/>
    <x v="1"/>
    <s v="EC004"/>
    <x v="10"/>
    <x v="2"/>
    <s v="Nike"/>
    <x v="4"/>
    <x v="2"/>
    <n v="3"/>
    <n v="110"/>
    <x v="4"/>
    <n v="313.5"/>
    <n v="109.5"/>
    <x v="0"/>
    <x v="1"/>
    <s v="Express"/>
    <n v="4.7"/>
    <n v="2025"/>
    <s v="Jan-2025"/>
    <n v="0.34928229665071769"/>
    <x v="0"/>
    <x v="2"/>
  </r>
  <r>
    <s v="ORD0000199"/>
    <x v="146"/>
    <x v="185"/>
    <x v="1"/>
    <s v="EC009"/>
    <x v="11"/>
    <x v="1"/>
    <s v="Loreal"/>
    <x v="5"/>
    <x v="0"/>
    <n v="5"/>
    <n v="12"/>
    <x v="0"/>
    <n v="60"/>
    <n v="30"/>
    <x v="2"/>
    <x v="0"/>
    <s v="Standard"/>
    <n v="3.6"/>
    <n v="2025"/>
    <s v="Feb-2025"/>
    <n v="0.5"/>
    <x v="0"/>
    <x v="3"/>
  </r>
  <r>
    <s v="ORD0000200"/>
    <x v="50"/>
    <x v="186"/>
    <x v="0"/>
    <s v="EC008"/>
    <x v="1"/>
    <x v="1"/>
    <s v="Nivea"/>
    <x v="7"/>
    <x v="2"/>
    <n v="1"/>
    <n v="18"/>
    <x v="1"/>
    <n v="16.2"/>
    <n v="7.2"/>
    <x v="0"/>
    <x v="1"/>
    <s v="Standard"/>
    <n v="3.7"/>
    <n v="2025"/>
    <s v="Sep-2025"/>
    <n v="0.44444444444444448"/>
    <x v="2"/>
    <x v="4"/>
  </r>
  <r>
    <s v="ORD0000201"/>
    <x v="110"/>
    <x v="187"/>
    <x v="0"/>
    <s v="EC005"/>
    <x v="4"/>
    <x v="2"/>
    <s v="Skybags"/>
    <x v="2"/>
    <x v="0"/>
    <n v="4"/>
    <n v="45"/>
    <x v="0"/>
    <n v="180"/>
    <n v="76"/>
    <x v="0"/>
    <x v="3"/>
    <s v="Standard"/>
    <n v="4.7"/>
    <n v="2025"/>
    <s v="Feb-2025"/>
    <n v="0.42222222222222222"/>
    <x v="0"/>
    <x v="2"/>
  </r>
  <r>
    <s v="ORD0000202"/>
    <x v="154"/>
    <x v="188"/>
    <x v="0"/>
    <s v="EC003"/>
    <x v="7"/>
    <x v="3"/>
    <s v="Lenovo"/>
    <x v="1"/>
    <x v="2"/>
    <n v="1"/>
    <n v="799"/>
    <x v="4"/>
    <n v="759.05"/>
    <n v="139.05000000000001"/>
    <x v="1"/>
    <x v="0"/>
    <s v="Express"/>
    <n v="4.2"/>
    <n v="2025"/>
    <s v="Sep-2025"/>
    <n v="0.18318951320729862"/>
    <x v="1"/>
    <x v="1"/>
  </r>
  <r>
    <s v="ORD0000203"/>
    <x v="155"/>
    <x v="188"/>
    <x v="0"/>
    <s v="EC009"/>
    <x v="11"/>
    <x v="1"/>
    <s v="Loreal"/>
    <x v="1"/>
    <x v="1"/>
    <n v="2"/>
    <n v="12"/>
    <x v="2"/>
    <n v="19.2"/>
    <n v="7.2"/>
    <x v="1"/>
    <x v="0"/>
    <s v="Standard"/>
    <n v="3.3"/>
    <n v="2025"/>
    <s v="Oct-2025"/>
    <n v="0.375"/>
    <x v="1"/>
    <x v="1"/>
  </r>
  <r>
    <s v="ORD0000204"/>
    <x v="156"/>
    <x v="189"/>
    <x v="0"/>
    <s v="EC008"/>
    <x v="1"/>
    <x v="1"/>
    <s v="Nivea"/>
    <x v="6"/>
    <x v="1"/>
    <n v="5"/>
    <n v="18"/>
    <x v="0"/>
    <n v="90"/>
    <n v="45"/>
    <x v="3"/>
    <x v="4"/>
    <s v="Standard"/>
    <n v="3.1"/>
    <n v="2025"/>
    <s v="Aug-2025"/>
    <n v="0.5"/>
    <x v="0"/>
    <x v="2"/>
  </r>
  <r>
    <s v="ORD0000205"/>
    <x v="18"/>
    <x v="190"/>
    <x v="1"/>
    <s v="EC004"/>
    <x v="10"/>
    <x v="2"/>
    <s v="Nike"/>
    <x v="3"/>
    <x v="2"/>
    <n v="2"/>
    <n v="110"/>
    <x v="0"/>
    <n v="220"/>
    <n v="84"/>
    <x v="0"/>
    <x v="1"/>
    <s v="Standard"/>
    <n v="4.5999999999999996"/>
    <n v="2025"/>
    <s v="Mar-2025"/>
    <n v="0.38181818181818183"/>
    <x v="0"/>
    <x v="2"/>
  </r>
  <r>
    <s v="ORD0000206"/>
    <x v="157"/>
    <x v="191"/>
    <x v="1"/>
    <s v="EC007"/>
    <x v="9"/>
    <x v="0"/>
    <s v="Prestige"/>
    <x v="5"/>
    <x v="1"/>
    <n v="3"/>
    <n v="120"/>
    <x v="2"/>
    <n v="288"/>
    <n v="54"/>
    <x v="0"/>
    <x v="3"/>
    <s v="Standard"/>
    <n v="4"/>
    <n v="2025"/>
    <s v="Feb-2025"/>
    <n v="0.1875"/>
    <x v="0"/>
    <x v="3"/>
  </r>
  <r>
    <s v="ORD0000207"/>
    <x v="92"/>
    <x v="192"/>
    <x v="0"/>
    <s v="EC007"/>
    <x v="9"/>
    <x v="0"/>
    <s v="Prestige"/>
    <x v="6"/>
    <x v="2"/>
    <n v="3"/>
    <n v="120"/>
    <x v="3"/>
    <n v="306"/>
    <n v="72"/>
    <x v="1"/>
    <x v="1"/>
    <s v="Standard"/>
    <n v="3.2"/>
    <n v="2025"/>
    <s v="Dec-2025"/>
    <n v="0.23529411764705882"/>
    <x v="0"/>
    <x v="2"/>
  </r>
  <r>
    <s v="ORD0000208"/>
    <x v="8"/>
    <x v="193"/>
    <x v="1"/>
    <s v="EC002"/>
    <x v="5"/>
    <x v="3"/>
    <s v="Samsung"/>
    <x v="2"/>
    <x v="1"/>
    <n v="1"/>
    <n v="149"/>
    <x v="0"/>
    <n v="149"/>
    <n v="54"/>
    <x v="2"/>
    <x v="2"/>
    <s v="Standard"/>
    <n v="2.5"/>
    <n v="2025"/>
    <s v="Dec-2025"/>
    <n v="0.36241610738255031"/>
    <x v="0"/>
    <x v="2"/>
  </r>
  <r>
    <s v="ORD0000209"/>
    <x v="158"/>
    <x v="194"/>
    <x v="1"/>
    <s v="EC003"/>
    <x v="7"/>
    <x v="3"/>
    <s v="Lenovo"/>
    <x v="0"/>
    <x v="1"/>
    <n v="2"/>
    <n v="799"/>
    <x v="4"/>
    <n v="1518.1"/>
    <n v="278.10000000000002"/>
    <x v="0"/>
    <x v="0"/>
    <s v="Standard"/>
    <n v="4.0999999999999996"/>
    <n v="2025"/>
    <s v="Aug-2025"/>
    <n v="0.18318951320729862"/>
    <x v="0"/>
    <x v="0"/>
  </r>
  <r>
    <s v="ORD0000210"/>
    <x v="44"/>
    <x v="195"/>
    <x v="0"/>
    <s v="EC001"/>
    <x v="8"/>
    <x v="3"/>
    <s v="Sony"/>
    <x v="8"/>
    <x v="1"/>
    <n v="5"/>
    <n v="89"/>
    <x v="1"/>
    <n v="400.5"/>
    <n v="125.5"/>
    <x v="0"/>
    <x v="0"/>
    <s v="Standard"/>
    <n v="3.3"/>
    <n v="2025"/>
    <s v="Mar-2025"/>
    <n v="0.31335830212234705"/>
    <x v="2"/>
    <x v="4"/>
  </r>
  <r>
    <s v="ORD0000211"/>
    <x v="20"/>
    <x v="196"/>
    <x v="1"/>
    <s v="EC011"/>
    <x v="0"/>
    <x v="0"/>
    <s v="IKEA"/>
    <x v="1"/>
    <x v="1"/>
    <n v="5"/>
    <n v="190"/>
    <x v="3"/>
    <n v="807.5"/>
    <n v="182.5"/>
    <x v="0"/>
    <x v="0"/>
    <s v="Express"/>
    <n v="4.5"/>
    <n v="2025"/>
    <s v="Jun-2025"/>
    <n v="0.2260061919504644"/>
    <x v="1"/>
    <x v="1"/>
  </r>
  <r>
    <s v="ORD0000212"/>
    <x v="159"/>
    <x v="197"/>
    <x v="0"/>
    <s v="EC004"/>
    <x v="10"/>
    <x v="2"/>
    <s v="Nike"/>
    <x v="4"/>
    <x v="2"/>
    <n v="2"/>
    <n v="110"/>
    <x v="3"/>
    <n v="187"/>
    <n v="51"/>
    <x v="0"/>
    <x v="3"/>
    <s v="Express"/>
    <n v="3.3"/>
    <n v="2025"/>
    <s v="Mar-2025"/>
    <n v="0.27272727272727271"/>
    <x v="0"/>
    <x v="2"/>
  </r>
  <r>
    <s v="ORD0000213"/>
    <x v="160"/>
    <x v="198"/>
    <x v="0"/>
    <s v="EC008"/>
    <x v="1"/>
    <x v="1"/>
    <s v="Nivea"/>
    <x v="6"/>
    <x v="1"/>
    <n v="5"/>
    <n v="18"/>
    <x v="4"/>
    <n v="85.5"/>
    <n v="40.5"/>
    <x v="0"/>
    <x v="3"/>
    <s v="Standard"/>
    <n v="2.6"/>
    <n v="2025"/>
    <s v="Jul-2025"/>
    <n v="0.47368421052631576"/>
    <x v="0"/>
    <x v="2"/>
  </r>
  <r>
    <s v="ORD0000214"/>
    <x v="140"/>
    <x v="199"/>
    <x v="1"/>
    <s v="EC005"/>
    <x v="4"/>
    <x v="2"/>
    <s v="Skybags"/>
    <x v="5"/>
    <x v="0"/>
    <n v="5"/>
    <n v="45"/>
    <x v="3"/>
    <n v="191.25"/>
    <n v="61.25"/>
    <x v="2"/>
    <x v="2"/>
    <s v="Standard"/>
    <n v="3.6"/>
    <n v="2025"/>
    <s v="Apr-2025"/>
    <n v="0.3202614379084967"/>
    <x v="0"/>
    <x v="3"/>
  </r>
  <r>
    <s v="ORD0000215"/>
    <x v="161"/>
    <x v="200"/>
    <x v="0"/>
    <s v="EC007"/>
    <x v="9"/>
    <x v="0"/>
    <s v="Prestige"/>
    <x v="9"/>
    <x v="1"/>
    <n v="3"/>
    <n v="120"/>
    <x v="1"/>
    <n v="324"/>
    <n v="90"/>
    <x v="0"/>
    <x v="4"/>
    <s v="Standard"/>
    <n v="2.8"/>
    <n v="2025"/>
    <s v="Feb-2025"/>
    <n v="0.27777777777777779"/>
    <x v="0"/>
    <x v="5"/>
  </r>
  <r>
    <s v="ORD0000216"/>
    <x v="34"/>
    <x v="201"/>
    <x v="0"/>
    <s v="EC006"/>
    <x v="2"/>
    <x v="0"/>
    <s v="Philips"/>
    <x v="8"/>
    <x v="1"/>
    <n v="5"/>
    <n v="85"/>
    <x v="0"/>
    <n v="425"/>
    <n v="165"/>
    <x v="0"/>
    <x v="3"/>
    <s v="Standard"/>
    <n v="2.6"/>
    <n v="2025"/>
    <s v="Sep-2025"/>
    <n v="0.38823529411764707"/>
    <x v="2"/>
    <x v="4"/>
  </r>
  <r>
    <s v="ORD0000217"/>
    <x v="162"/>
    <x v="202"/>
    <x v="1"/>
    <s v="EC011"/>
    <x v="0"/>
    <x v="0"/>
    <s v="IKEA"/>
    <x v="3"/>
    <x v="0"/>
    <n v="2"/>
    <n v="190"/>
    <x v="4"/>
    <n v="361"/>
    <n v="111"/>
    <x v="0"/>
    <x v="0"/>
    <s v="Standard"/>
    <n v="4.0999999999999996"/>
    <n v="2025"/>
    <s v="Aug-2025"/>
    <n v="0.30747922437673131"/>
    <x v="0"/>
    <x v="2"/>
  </r>
  <r>
    <s v="ORD0000218"/>
    <x v="163"/>
    <x v="203"/>
    <x v="0"/>
    <s v="EC003"/>
    <x v="7"/>
    <x v="3"/>
    <s v="Lenovo"/>
    <x v="3"/>
    <x v="1"/>
    <n v="2"/>
    <n v="799"/>
    <x v="3"/>
    <n v="1358.3"/>
    <n v="118.3"/>
    <x v="0"/>
    <x v="4"/>
    <s v="Express"/>
    <n v="4.5"/>
    <n v="2025"/>
    <s v="Jun-2025"/>
    <n v="8.7094161819921967E-2"/>
    <x v="0"/>
    <x v="2"/>
  </r>
  <r>
    <s v="ORD0000219"/>
    <x v="109"/>
    <x v="204"/>
    <x v="0"/>
    <s v="EC012"/>
    <x v="3"/>
    <x v="0"/>
    <s v="Philips"/>
    <x v="8"/>
    <x v="1"/>
    <n v="1"/>
    <n v="42"/>
    <x v="2"/>
    <n v="33.6"/>
    <n v="9.6"/>
    <x v="0"/>
    <x v="4"/>
    <s v="Standard"/>
    <n v="4.8"/>
    <n v="2025"/>
    <s v="Oct-2025"/>
    <n v="0.2857142857142857"/>
    <x v="2"/>
    <x v="4"/>
  </r>
  <r>
    <s v="ORD0000220"/>
    <x v="30"/>
    <x v="205"/>
    <x v="0"/>
    <s v="EC002"/>
    <x v="5"/>
    <x v="3"/>
    <s v="Samsung"/>
    <x v="0"/>
    <x v="2"/>
    <n v="3"/>
    <n v="149"/>
    <x v="0"/>
    <n v="447"/>
    <n v="162"/>
    <x v="0"/>
    <x v="4"/>
    <s v="Standard"/>
    <n v="3.6"/>
    <n v="2025"/>
    <s v="Dec-2025"/>
    <n v="0.36241610738255031"/>
    <x v="0"/>
    <x v="0"/>
  </r>
  <r>
    <s v="ORD0000221"/>
    <x v="164"/>
    <x v="206"/>
    <x v="1"/>
    <s v="EC009"/>
    <x v="11"/>
    <x v="1"/>
    <s v="Loreal"/>
    <x v="7"/>
    <x v="0"/>
    <n v="2"/>
    <n v="12"/>
    <x v="1"/>
    <n v="21.6"/>
    <n v="9.6"/>
    <x v="2"/>
    <x v="0"/>
    <s v="Standard"/>
    <n v="2.5"/>
    <n v="2025"/>
    <s v="Nov-2025"/>
    <n v="0.44444444444444442"/>
    <x v="2"/>
    <x v="4"/>
  </r>
  <r>
    <s v="ORD0000222"/>
    <x v="165"/>
    <x v="207"/>
    <x v="1"/>
    <s v="EC008"/>
    <x v="1"/>
    <x v="1"/>
    <s v="Nivea"/>
    <x v="0"/>
    <x v="2"/>
    <n v="1"/>
    <n v="18"/>
    <x v="4"/>
    <n v="17.100000000000001"/>
    <n v="8.1"/>
    <x v="0"/>
    <x v="0"/>
    <s v="Standard"/>
    <n v="3"/>
    <n v="2025"/>
    <s v="Dec-2025"/>
    <n v="0.47368421052631571"/>
    <x v="0"/>
    <x v="0"/>
  </r>
  <r>
    <s v="ORD0000223"/>
    <x v="166"/>
    <x v="208"/>
    <x v="1"/>
    <s v="EC009"/>
    <x v="11"/>
    <x v="1"/>
    <s v="Loreal"/>
    <x v="5"/>
    <x v="1"/>
    <n v="4"/>
    <n v="12"/>
    <x v="3"/>
    <n v="40.799999999999997"/>
    <n v="16.8"/>
    <x v="0"/>
    <x v="3"/>
    <s v="Standard"/>
    <n v="3"/>
    <n v="2025"/>
    <s v="Dec-2025"/>
    <n v="0.41176470588235298"/>
    <x v="0"/>
    <x v="3"/>
  </r>
  <r>
    <s v="ORD0000224"/>
    <x v="167"/>
    <x v="209"/>
    <x v="0"/>
    <s v="EC004"/>
    <x v="10"/>
    <x v="2"/>
    <s v="Nike"/>
    <x v="9"/>
    <x v="2"/>
    <n v="1"/>
    <n v="110"/>
    <x v="0"/>
    <n v="110"/>
    <n v="42"/>
    <x v="0"/>
    <x v="0"/>
    <s v="Standard"/>
    <n v="3.5"/>
    <n v="2025"/>
    <s v="Oct-2025"/>
    <n v="0.38181818181818183"/>
    <x v="0"/>
    <x v="5"/>
  </r>
  <r>
    <s v="ORD0000225"/>
    <x v="168"/>
    <x v="210"/>
    <x v="0"/>
    <s v="EC007"/>
    <x v="9"/>
    <x v="0"/>
    <s v="Prestige"/>
    <x v="1"/>
    <x v="0"/>
    <n v="2"/>
    <n v="120"/>
    <x v="3"/>
    <n v="204"/>
    <n v="48"/>
    <x v="0"/>
    <x v="4"/>
    <s v="Standard"/>
    <n v="4.5999999999999996"/>
    <n v="2025"/>
    <s v="Nov-2025"/>
    <n v="0.23529411764705882"/>
    <x v="1"/>
    <x v="1"/>
  </r>
  <r>
    <s v="ORD0000226"/>
    <x v="144"/>
    <x v="211"/>
    <x v="0"/>
    <s v="EC008"/>
    <x v="1"/>
    <x v="1"/>
    <s v="Nivea"/>
    <x v="1"/>
    <x v="1"/>
    <n v="4"/>
    <n v="18"/>
    <x v="3"/>
    <n v="61.2"/>
    <n v="25.2"/>
    <x v="0"/>
    <x v="0"/>
    <s v="Standard"/>
    <n v="3.8"/>
    <n v="2025"/>
    <s v="Feb-2025"/>
    <n v="0.41176470588235292"/>
    <x v="1"/>
    <x v="1"/>
  </r>
  <r>
    <s v="ORD0000227"/>
    <x v="147"/>
    <x v="212"/>
    <x v="0"/>
    <s v="EC011"/>
    <x v="0"/>
    <x v="0"/>
    <s v="IKEA"/>
    <x v="1"/>
    <x v="1"/>
    <n v="2"/>
    <n v="190"/>
    <x v="3"/>
    <n v="323"/>
    <n v="73"/>
    <x v="0"/>
    <x v="4"/>
    <s v="Standard"/>
    <n v="4.5"/>
    <n v="2025"/>
    <s v="Feb-2025"/>
    <n v="0.2260061919504644"/>
    <x v="1"/>
    <x v="1"/>
  </r>
  <r>
    <s v="ORD0000228"/>
    <x v="169"/>
    <x v="213"/>
    <x v="0"/>
    <s v="EC009"/>
    <x v="11"/>
    <x v="1"/>
    <s v="Loreal"/>
    <x v="4"/>
    <x v="1"/>
    <n v="2"/>
    <n v="12"/>
    <x v="1"/>
    <n v="21.6"/>
    <n v="9.6"/>
    <x v="0"/>
    <x v="1"/>
    <s v="Standard"/>
    <n v="3.4"/>
    <n v="2025"/>
    <s v="Dec-2025"/>
    <n v="0.44444444444444442"/>
    <x v="0"/>
    <x v="2"/>
  </r>
  <r>
    <s v="ORD0000229"/>
    <x v="68"/>
    <x v="214"/>
    <x v="1"/>
    <s v="EC009"/>
    <x v="11"/>
    <x v="1"/>
    <s v="Loreal"/>
    <x v="9"/>
    <x v="1"/>
    <n v="1"/>
    <n v="12"/>
    <x v="2"/>
    <n v="9.6"/>
    <n v="3.6"/>
    <x v="0"/>
    <x v="0"/>
    <s v="Standard"/>
    <n v="4.3"/>
    <n v="2025"/>
    <s v="Aug-2025"/>
    <n v="0.375"/>
    <x v="0"/>
    <x v="5"/>
  </r>
  <r>
    <s v="ORD0000230"/>
    <x v="170"/>
    <x v="215"/>
    <x v="0"/>
    <s v="EC002"/>
    <x v="5"/>
    <x v="3"/>
    <s v="Samsung"/>
    <x v="3"/>
    <x v="0"/>
    <n v="3"/>
    <n v="149"/>
    <x v="1"/>
    <n v="402.3"/>
    <n v="117.3"/>
    <x v="0"/>
    <x v="2"/>
    <s v="Standard"/>
    <n v="3.4"/>
    <n v="2025"/>
    <s v="Mar-2025"/>
    <n v="0.29157345264727813"/>
    <x v="0"/>
    <x v="2"/>
  </r>
  <r>
    <s v="ORD0000231"/>
    <x v="141"/>
    <x v="216"/>
    <x v="1"/>
    <s v="EC001"/>
    <x v="8"/>
    <x v="3"/>
    <s v="Sony"/>
    <x v="5"/>
    <x v="2"/>
    <n v="2"/>
    <n v="89"/>
    <x v="3"/>
    <n v="151.30000000000001"/>
    <n v="41.3"/>
    <x v="2"/>
    <x v="1"/>
    <s v="Standard"/>
    <n v="2.6"/>
    <n v="2025"/>
    <s v="May-2025"/>
    <n v="0.27296761401189684"/>
    <x v="0"/>
    <x v="3"/>
  </r>
  <r>
    <s v="ORD0000232"/>
    <x v="71"/>
    <x v="217"/>
    <x v="1"/>
    <s v="EC004"/>
    <x v="10"/>
    <x v="2"/>
    <s v="Nike"/>
    <x v="8"/>
    <x v="0"/>
    <n v="4"/>
    <n v="110"/>
    <x v="3"/>
    <n v="374"/>
    <n v="102"/>
    <x v="0"/>
    <x v="2"/>
    <s v="Standard"/>
    <n v="4.0999999999999996"/>
    <n v="2025"/>
    <s v="Aug-2025"/>
    <n v="0.27272727272727271"/>
    <x v="2"/>
    <x v="4"/>
  </r>
  <r>
    <s v="ORD0000233"/>
    <x v="93"/>
    <x v="218"/>
    <x v="0"/>
    <s v="EC003"/>
    <x v="7"/>
    <x v="3"/>
    <s v="Lenovo"/>
    <x v="4"/>
    <x v="1"/>
    <n v="3"/>
    <n v="799"/>
    <x v="2"/>
    <n v="1917.6"/>
    <n v="57.6"/>
    <x v="0"/>
    <x v="0"/>
    <s v="Standard"/>
    <n v="2.7"/>
    <n v="2025"/>
    <s v="Oct-2025"/>
    <n v="3.0037546933667086E-2"/>
    <x v="0"/>
    <x v="2"/>
  </r>
  <r>
    <s v="ORD0000234"/>
    <x v="171"/>
    <x v="219"/>
    <x v="0"/>
    <s v="EC005"/>
    <x v="4"/>
    <x v="2"/>
    <s v="Skybags"/>
    <x v="7"/>
    <x v="1"/>
    <n v="5"/>
    <n v="45"/>
    <x v="2"/>
    <n v="180"/>
    <n v="50"/>
    <x v="0"/>
    <x v="0"/>
    <s v="Same Day"/>
    <n v="4.4000000000000004"/>
    <n v="2025"/>
    <s v="Oct-2025"/>
    <n v="0.27777777777777779"/>
    <x v="2"/>
    <x v="4"/>
  </r>
  <r>
    <s v="ORD0000235"/>
    <x v="172"/>
    <x v="220"/>
    <x v="1"/>
    <s v="EC003"/>
    <x v="7"/>
    <x v="3"/>
    <s v="Lenovo"/>
    <x v="0"/>
    <x v="1"/>
    <n v="1"/>
    <n v="799"/>
    <x v="3"/>
    <n v="679.15"/>
    <n v="59.15"/>
    <x v="3"/>
    <x v="0"/>
    <s v="Standard"/>
    <n v="4.4000000000000004"/>
    <n v="2025"/>
    <s v="Oct-2025"/>
    <n v="8.7094161819921967E-2"/>
    <x v="0"/>
    <x v="0"/>
  </r>
  <r>
    <s v="ORD0000236"/>
    <x v="173"/>
    <x v="221"/>
    <x v="1"/>
    <s v="EC008"/>
    <x v="1"/>
    <x v="1"/>
    <s v="Nivea"/>
    <x v="5"/>
    <x v="2"/>
    <n v="3"/>
    <n v="18"/>
    <x v="4"/>
    <n v="51.3"/>
    <n v="24.3"/>
    <x v="0"/>
    <x v="3"/>
    <s v="Standard"/>
    <n v="3.1"/>
    <n v="2025"/>
    <s v="Jan-2025"/>
    <n v="0.47368421052631582"/>
    <x v="0"/>
    <x v="3"/>
  </r>
  <r>
    <s v="ORD0000237"/>
    <x v="129"/>
    <x v="222"/>
    <x v="1"/>
    <s v="EC007"/>
    <x v="9"/>
    <x v="0"/>
    <s v="Prestige"/>
    <x v="5"/>
    <x v="1"/>
    <n v="1"/>
    <n v="120"/>
    <x v="4"/>
    <n v="114"/>
    <n v="36"/>
    <x v="0"/>
    <x v="1"/>
    <s v="Express"/>
    <n v="4.5999999999999996"/>
    <n v="2025"/>
    <s v="Oct-2025"/>
    <n v="0.31578947368421051"/>
    <x v="0"/>
    <x v="3"/>
  </r>
  <r>
    <s v="ORD0000238"/>
    <x v="174"/>
    <x v="223"/>
    <x v="0"/>
    <s v="EC001"/>
    <x v="8"/>
    <x v="3"/>
    <s v="Sony"/>
    <x v="8"/>
    <x v="2"/>
    <n v="1"/>
    <n v="89"/>
    <x v="4"/>
    <n v="84.55"/>
    <n v="29.55"/>
    <x v="0"/>
    <x v="1"/>
    <s v="Same Day"/>
    <n v="2.8"/>
    <n v="2025"/>
    <s v="Jun-2025"/>
    <n v="0.34949733885274986"/>
    <x v="2"/>
    <x v="4"/>
  </r>
  <r>
    <s v="ORD0000239"/>
    <x v="175"/>
    <x v="224"/>
    <x v="0"/>
    <s v="EC007"/>
    <x v="9"/>
    <x v="0"/>
    <s v="Prestige"/>
    <x v="4"/>
    <x v="0"/>
    <n v="4"/>
    <n v="120"/>
    <x v="4"/>
    <n v="456"/>
    <n v="144"/>
    <x v="0"/>
    <x v="2"/>
    <s v="Standard"/>
    <n v="2.5"/>
    <n v="2025"/>
    <s v="Sep-2025"/>
    <n v="0.31578947368421051"/>
    <x v="0"/>
    <x v="2"/>
  </r>
  <r>
    <s v="ORD0000240"/>
    <x v="11"/>
    <x v="225"/>
    <x v="0"/>
    <s v="EC010"/>
    <x v="6"/>
    <x v="3"/>
    <s v="JBL"/>
    <x v="3"/>
    <x v="0"/>
    <n v="4"/>
    <n v="65"/>
    <x v="3"/>
    <n v="221"/>
    <n v="69"/>
    <x v="0"/>
    <x v="0"/>
    <s v="Standard"/>
    <n v="3.6"/>
    <n v="2025"/>
    <s v="Nov-2025"/>
    <n v="0.31221719457013575"/>
    <x v="0"/>
    <x v="2"/>
  </r>
  <r>
    <s v="ORD0000241"/>
    <x v="24"/>
    <x v="226"/>
    <x v="1"/>
    <s v="EC008"/>
    <x v="1"/>
    <x v="1"/>
    <s v="Nivea"/>
    <x v="6"/>
    <x v="1"/>
    <n v="5"/>
    <n v="18"/>
    <x v="0"/>
    <n v="90"/>
    <n v="45"/>
    <x v="0"/>
    <x v="1"/>
    <s v="Standard"/>
    <n v="2.9"/>
    <n v="2025"/>
    <s v="Jul-2025"/>
    <n v="0.5"/>
    <x v="0"/>
    <x v="2"/>
  </r>
  <r>
    <s v="ORD0000242"/>
    <x v="37"/>
    <x v="227"/>
    <x v="0"/>
    <s v="EC001"/>
    <x v="8"/>
    <x v="3"/>
    <s v="Sony"/>
    <x v="6"/>
    <x v="2"/>
    <n v="3"/>
    <n v="89"/>
    <x v="4"/>
    <n v="253.65"/>
    <n v="88.65"/>
    <x v="0"/>
    <x v="2"/>
    <s v="Standard"/>
    <n v="3.6"/>
    <n v="2025"/>
    <s v="Apr-2025"/>
    <n v="0.34949733885274986"/>
    <x v="0"/>
    <x v="2"/>
  </r>
  <r>
    <s v="ORD0000243"/>
    <x v="176"/>
    <x v="228"/>
    <x v="0"/>
    <s v="EC001"/>
    <x v="8"/>
    <x v="3"/>
    <s v="Sony"/>
    <x v="8"/>
    <x v="2"/>
    <n v="2"/>
    <n v="89"/>
    <x v="4"/>
    <n v="169.1"/>
    <n v="59.1"/>
    <x v="0"/>
    <x v="2"/>
    <s v="Standard"/>
    <n v="4.4000000000000004"/>
    <n v="2025"/>
    <s v="Jun-2025"/>
    <n v="0.34949733885274986"/>
    <x v="2"/>
    <x v="4"/>
  </r>
  <r>
    <s v="ORD0000244"/>
    <x v="177"/>
    <x v="118"/>
    <x v="1"/>
    <s v="EC011"/>
    <x v="0"/>
    <x v="0"/>
    <s v="IKEA"/>
    <x v="3"/>
    <x v="1"/>
    <n v="2"/>
    <n v="190"/>
    <x v="4"/>
    <n v="361"/>
    <n v="111"/>
    <x v="0"/>
    <x v="4"/>
    <s v="Standard"/>
    <n v="4.8"/>
    <n v="2025"/>
    <s v="Sep-2025"/>
    <n v="0.30747922437673131"/>
    <x v="0"/>
    <x v="2"/>
  </r>
  <r>
    <s v="ORD0000245"/>
    <x v="178"/>
    <x v="229"/>
    <x v="1"/>
    <s v="EC011"/>
    <x v="0"/>
    <x v="0"/>
    <s v="IKEA"/>
    <x v="4"/>
    <x v="2"/>
    <n v="5"/>
    <n v="190"/>
    <x v="0"/>
    <n v="950"/>
    <n v="325"/>
    <x v="0"/>
    <x v="0"/>
    <s v="Standard"/>
    <n v="4.4000000000000004"/>
    <n v="2025"/>
    <s v="Jul-2025"/>
    <n v="0.34210526315789475"/>
    <x v="0"/>
    <x v="2"/>
  </r>
  <r>
    <s v="ORD0000246"/>
    <x v="55"/>
    <x v="3"/>
    <x v="1"/>
    <s v="EC003"/>
    <x v="7"/>
    <x v="3"/>
    <s v="Lenovo"/>
    <x v="6"/>
    <x v="1"/>
    <n v="5"/>
    <n v="799"/>
    <x v="1"/>
    <n v="3595.5"/>
    <n v="495.5"/>
    <x v="0"/>
    <x v="3"/>
    <s v="Standard"/>
    <n v="3.3"/>
    <n v="2025"/>
    <s v="Sep-2025"/>
    <n v="0.13781115282992629"/>
    <x v="0"/>
    <x v="2"/>
  </r>
  <r>
    <s v="ORD0000247"/>
    <x v="0"/>
    <x v="230"/>
    <x v="0"/>
    <s v="EC001"/>
    <x v="8"/>
    <x v="3"/>
    <s v="Sony"/>
    <x v="5"/>
    <x v="0"/>
    <n v="1"/>
    <n v="89"/>
    <x v="3"/>
    <n v="75.650000000000006"/>
    <n v="20.65"/>
    <x v="0"/>
    <x v="3"/>
    <s v="Express"/>
    <n v="4.8"/>
    <n v="2025"/>
    <s v="Aug-2025"/>
    <n v="0.27296761401189684"/>
    <x v="0"/>
    <x v="3"/>
  </r>
  <r>
    <s v="ORD0000248"/>
    <x v="179"/>
    <x v="231"/>
    <x v="1"/>
    <s v="EC005"/>
    <x v="4"/>
    <x v="2"/>
    <s v="Skybags"/>
    <x v="8"/>
    <x v="2"/>
    <n v="5"/>
    <n v="45"/>
    <x v="1"/>
    <n v="202.5"/>
    <n v="72.5"/>
    <x v="0"/>
    <x v="4"/>
    <s v="Standard"/>
    <n v="4.8"/>
    <n v="2025"/>
    <s v="Nov-2025"/>
    <n v="0.35802469135802467"/>
    <x v="2"/>
    <x v="4"/>
  </r>
  <r>
    <s v="ORD0000249"/>
    <x v="28"/>
    <x v="232"/>
    <x v="1"/>
    <s v="EC004"/>
    <x v="10"/>
    <x v="2"/>
    <s v="Nike"/>
    <x v="1"/>
    <x v="0"/>
    <n v="5"/>
    <n v="110"/>
    <x v="1"/>
    <n v="495"/>
    <n v="155"/>
    <x v="0"/>
    <x v="0"/>
    <s v="Express"/>
    <n v="2.7"/>
    <n v="2025"/>
    <s v="Apr-2025"/>
    <n v="0.31313131313131315"/>
    <x v="1"/>
    <x v="1"/>
  </r>
  <r>
    <s v="ORD0000250"/>
    <x v="20"/>
    <x v="233"/>
    <x v="0"/>
    <s v="EC002"/>
    <x v="5"/>
    <x v="3"/>
    <s v="Samsung"/>
    <x v="4"/>
    <x v="2"/>
    <n v="3"/>
    <n v="149"/>
    <x v="3"/>
    <n v="379.95"/>
    <n v="94.95"/>
    <x v="0"/>
    <x v="1"/>
    <s v="Standard"/>
    <n v="4.5999999999999996"/>
    <n v="2025"/>
    <s v="Jun-2025"/>
    <n v="0.24990130280300041"/>
    <x v="0"/>
    <x v="2"/>
  </r>
  <r>
    <s v="ORD0000251"/>
    <x v="124"/>
    <x v="28"/>
    <x v="0"/>
    <s v="EC005"/>
    <x v="4"/>
    <x v="2"/>
    <s v="Skybags"/>
    <x v="3"/>
    <x v="2"/>
    <n v="4"/>
    <n v="45"/>
    <x v="2"/>
    <n v="144"/>
    <n v="40"/>
    <x v="3"/>
    <x v="4"/>
    <s v="Standard"/>
    <n v="4.5"/>
    <n v="2025"/>
    <s v="Dec-2025"/>
    <n v="0.27777777777777779"/>
    <x v="0"/>
    <x v="2"/>
  </r>
  <r>
    <s v="ORD0000252"/>
    <x v="180"/>
    <x v="234"/>
    <x v="0"/>
    <s v="EC009"/>
    <x v="11"/>
    <x v="1"/>
    <s v="Loreal"/>
    <x v="2"/>
    <x v="0"/>
    <n v="3"/>
    <n v="12"/>
    <x v="0"/>
    <n v="36"/>
    <n v="18"/>
    <x v="0"/>
    <x v="3"/>
    <s v="Standard"/>
    <n v="2.9"/>
    <n v="2025"/>
    <s v="Oct-2025"/>
    <n v="0.5"/>
    <x v="0"/>
    <x v="2"/>
  </r>
  <r>
    <s v="ORD0000253"/>
    <x v="181"/>
    <x v="235"/>
    <x v="0"/>
    <s v="EC003"/>
    <x v="7"/>
    <x v="3"/>
    <s v="Lenovo"/>
    <x v="8"/>
    <x v="1"/>
    <n v="2"/>
    <n v="799"/>
    <x v="1"/>
    <n v="1438.2"/>
    <n v="198.2"/>
    <x v="0"/>
    <x v="4"/>
    <s v="Express"/>
    <n v="2.9"/>
    <n v="2025"/>
    <s v="Sep-2025"/>
    <n v="0.13781115282992629"/>
    <x v="2"/>
    <x v="4"/>
  </r>
  <r>
    <s v="ORD0000254"/>
    <x v="182"/>
    <x v="236"/>
    <x v="0"/>
    <s v="EC002"/>
    <x v="5"/>
    <x v="3"/>
    <s v="Samsung"/>
    <x v="6"/>
    <x v="1"/>
    <n v="4"/>
    <n v="149"/>
    <x v="3"/>
    <n v="506.6"/>
    <n v="126.6"/>
    <x v="0"/>
    <x v="1"/>
    <s v="Express"/>
    <n v="3.3"/>
    <n v="2025"/>
    <s v="Jan-2025"/>
    <n v="0.24990130280300038"/>
    <x v="0"/>
    <x v="2"/>
  </r>
  <r>
    <s v="ORD0000255"/>
    <x v="36"/>
    <x v="237"/>
    <x v="0"/>
    <s v="EC007"/>
    <x v="9"/>
    <x v="0"/>
    <s v="Prestige"/>
    <x v="3"/>
    <x v="2"/>
    <n v="3"/>
    <n v="120"/>
    <x v="4"/>
    <n v="342"/>
    <n v="108"/>
    <x v="0"/>
    <x v="0"/>
    <s v="Standard"/>
    <n v="4"/>
    <n v="2025"/>
    <s v="Oct-2025"/>
    <n v="0.31578947368421051"/>
    <x v="0"/>
    <x v="2"/>
  </r>
  <r>
    <s v="ORD0000256"/>
    <x v="52"/>
    <x v="238"/>
    <x v="1"/>
    <s v="EC011"/>
    <x v="0"/>
    <x v="0"/>
    <s v="IKEA"/>
    <x v="4"/>
    <x v="0"/>
    <n v="4"/>
    <n v="190"/>
    <x v="1"/>
    <n v="684"/>
    <n v="184"/>
    <x v="0"/>
    <x v="2"/>
    <s v="Express"/>
    <n v="3.9"/>
    <n v="2025"/>
    <s v="Mar-2025"/>
    <n v="0.26900584795321636"/>
    <x v="0"/>
    <x v="2"/>
  </r>
  <r>
    <s v="ORD0000257"/>
    <x v="183"/>
    <x v="239"/>
    <x v="0"/>
    <s v="EC011"/>
    <x v="0"/>
    <x v="0"/>
    <s v="IKEA"/>
    <x v="3"/>
    <x v="1"/>
    <n v="5"/>
    <n v="190"/>
    <x v="0"/>
    <n v="950"/>
    <n v="325"/>
    <x v="0"/>
    <x v="1"/>
    <s v="Standard"/>
    <n v="2.9"/>
    <n v="2025"/>
    <s v="Nov-2025"/>
    <n v="0.34210526315789475"/>
    <x v="0"/>
    <x v="2"/>
  </r>
  <r>
    <s v="ORD0000258"/>
    <x v="182"/>
    <x v="178"/>
    <x v="0"/>
    <s v="EC008"/>
    <x v="1"/>
    <x v="1"/>
    <s v="Nivea"/>
    <x v="9"/>
    <x v="0"/>
    <n v="4"/>
    <n v="18"/>
    <x v="3"/>
    <n v="61.2"/>
    <n v="25.2"/>
    <x v="0"/>
    <x v="1"/>
    <s v="Express"/>
    <n v="4.0999999999999996"/>
    <n v="2025"/>
    <s v="Jan-2025"/>
    <n v="0.41176470588235292"/>
    <x v="0"/>
    <x v="5"/>
  </r>
  <r>
    <s v="ORD0000259"/>
    <x v="184"/>
    <x v="240"/>
    <x v="0"/>
    <s v="EC006"/>
    <x v="2"/>
    <x v="0"/>
    <s v="Philips"/>
    <x v="1"/>
    <x v="0"/>
    <n v="4"/>
    <n v="85"/>
    <x v="1"/>
    <n v="306"/>
    <n v="98"/>
    <x v="0"/>
    <x v="0"/>
    <s v="Standard"/>
    <n v="2.5"/>
    <n v="2025"/>
    <s v="Apr-2025"/>
    <n v="0.3202614379084967"/>
    <x v="1"/>
    <x v="1"/>
  </r>
  <r>
    <s v="ORD0000260"/>
    <x v="185"/>
    <x v="241"/>
    <x v="0"/>
    <s v="EC002"/>
    <x v="5"/>
    <x v="3"/>
    <s v="Samsung"/>
    <x v="7"/>
    <x v="2"/>
    <n v="1"/>
    <n v="149"/>
    <x v="3"/>
    <n v="126.65"/>
    <n v="31.65"/>
    <x v="0"/>
    <x v="2"/>
    <s v="Same Day"/>
    <n v="3.5"/>
    <n v="2025"/>
    <s v="Feb-2025"/>
    <n v="0.24990130280300038"/>
    <x v="2"/>
    <x v="4"/>
  </r>
  <r>
    <s v="ORD0000261"/>
    <x v="186"/>
    <x v="242"/>
    <x v="1"/>
    <s v="EC008"/>
    <x v="1"/>
    <x v="1"/>
    <s v="Nivea"/>
    <x v="3"/>
    <x v="2"/>
    <n v="3"/>
    <n v="18"/>
    <x v="0"/>
    <n v="54"/>
    <n v="27"/>
    <x v="0"/>
    <x v="2"/>
    <s v="Standard"/>
    <n v="4.3"/>
    <n v="2025"/>
    <s v="Mar-2025"/>
    <n v="0.5"/>
    <x v="0"/>
    <x v="2"/>
  </r>
  <r>
    <s v="ORD0000262"/>
    <x v="24"/>
    <x v="243"/>
    <x v="0"/>
    <s v="EC008"/>
    <x v="1"/>
    <x v="1"/>
    <s v="Nivea"/>
    <x v="1"/>
    <x v="0"/>
    <n v="1"/>
    <n v="18"/>
    <x v="1"/>
    <n v="16.2"/>
    <n v="7.2"/>
    <x v="0"/>
    <x v="1"/>
    <s v="Standard"/>
    <n v="5"/>
    <n v="2025"/>
    <s v="Jul-2025"/>
    <n v="0.44444444444444448"/>
    <x v="1"/>
    <x v="1"/>
  </r>
  <r>
    <s v="ORD0000263"/>
    <x v="187"/>
    <x v="244"/>
    <x v="1"/>
    <s v="EC010"/>
    <x v="6"/>
    <x v="3"/>
    <s v="JBL"/>
    <x v="9"/>
    <x v="2"/>
    <n v="2"/>
    <n v="65"/>
    <x v="3"/>
    <n v="110.5"/>
    <n v="34.5"/>
    <x v="0"/>
    <x v="0"/>
    <s v="Standard"/>
    <n v="4.7"/>
    <n v="2025"/>
    <s v="Mar-2025"/>
    <n v="0.31221719457013575"/>
    <x v="0"/>
    <x v="5"/>
  </r>
  <r>
    <s v="ORD0000264"/>
    <x v="188"/>
    <x v="245"/>
    <x v="0"/>
    <s v="EC010"/>
    <x v="6"/>
    <x v="3"/>
    <s v="JBL"/>
    <x v="5"/>
    <x v="0"/>
    <n v="2"/>
    <n v="65"/>
    <x v="1"/>
    <n v="117"/>
    <n v="41"/>
    <x v="0"/>
    <x v="4"/>
    <s v="Express"/>
    <n v="4"/>
    <n v="2025"/>
    <s v="Jul-2025"/>
    <n v="0.3504273504273504"/>
    <x v="0"/>
    <x v="3"/>
  </r>
  <r>
    <s v="ORD0000265"/>
    <x v="98"/>
    <x v="246"/>
    <x v="1"/>
    <s v="EC008"/>
    <x v="1"/>
    <x v="1"/>
    <s v="Nivea"/>
    <x v="7"/>
    <x v="2"/>
    <n v="4"/>
    <n v="18"/>
    <x v="1"/>
    <n v="64.8"/>
    <n v="28.8"/>
    <x v="0"/>
    <x v="3"/>
    <s v="Standard"/>
    <n v="5"/>
    <n v="2025"/>
    <s v="Feb-2025"/>
    <n v="0.44444444444444448"/>
    <x v="2"/>
    <x v="4"/>
  </r>
  <r>
    <s v="ORD0000266"/>
    <x v="189"/>
    <x v="247"/>
    <x v="0"/>
    <s v="EC003"/>
    <x v="7"/>
    <x v="3"/>
    <s v="Lenovo"/>
    <x v="7"/>
    <x v="2"/>
    <n v="2"/>
    <n v="799"/>
    <x v="4"/>
    <n v="1518.1"/>
    <n v="278.10000000000002"/>
    <x v="2"/>
    <x v="2"/>
    <s v="Standard"/>
    <n v="4.3"/>
    <n v="2025"/>
    <s v="May-2025"/>
    <n v="0.18318951320729862"/>
    <x v="2"/>
    <x v="4"/>
  </r>
  <r>
    <s v="ORD0000267"/>
    <x v="35"/>
    <x v="248"/>
    <x v="0"/>
    <s v="EC011"/>
    <x v="0"/>
    <x v="0"/>
    <s v="IKEA"/>
    <x v="1"/>
    <x v="2"/>
    <n v="1"/>
    <n v="190"/>
    <x v="2"/>
    <n v="152"/>
    <n v="27"/>
    <x v="0"/>
    <x v="1"/>
    <s v="Express"/>
    <n v="3.5"/>
    <n v="2025"/>
    <s v="Mar-2025"/>
    <n v="0.17763157894736842"/>
    <x v="1"/>
    <x v="1"/>
  </r>
  <r>
    <s v="ORD0000268"/>
    <x v="64"/>
    <x v="249"/>
    <x v="1"/>
    <s v="EC003"/>
    <x v="7"/>
    <x v="3"/>
    <s v="Lenovo"/>
    <x v="9"/>
    <x v="1"/>
    <n v="3"/>
    <n v="799"/>
    <x v="2"/>
    <n v="1917.6"/>
    <n v="57.6"/>
    <x v="0"/>
    <x v="0"/>
    <s v="Express"/>
    <n v="4.0999999999999996"/>
    <n v="2025"/>
    <s v="Feb-2025"/>
    <n v="3.0037546933667086E-2"/>
    <x v="0"/>
    <x v="5"/>
  </r>
  <r>
    <s v="ORD0000269"/>
    <x v="190"/>
    <x v="250"/>
    <x v="0"/>
    <s v="EC005"/>
    <x v="4"/>
    <x v="2"/>
    <s v="Skybags"/>
    <x v="3"/>
    <x v="1"/>
    <n v="5"/>
    <n v="45"/>
    <x v="2"/>
    <n v="180"/>
    <n v="50"/>
    <x v="0"/>
    <x v="4"/>
    <s v="Standard"/>
    <n v="2.7"/>
    <n v="2025"/>
    <s v="Nov-2025"/>
    <n v="0.27777777777777779"/>
    <x v="0"/>
    <x v="2"/>
  </r>
  <r>
    <s v="ORD0000270"/>
    <x v="139"/>
    <x v="251"/>
    <x v="1"/>
    <s v="EC005"/>
    <x v="4"/>
    <x v="2"/>
    <s v="Skybags"/>
    <x v="9"/>
    <x v="2"/>
    <n v="2"/>
    <n v="45"/>
    <x v="0"/>
    <n v="90"/>
    <n v="38"/>
    <x v="3"/>
    <x v="4"/>
    <s v="Standard"/>
    <n v="4.5999999999999996"/>
    <n v="2025"/>
    <s v="Apr-2025"/>
    <n v="0.42222222222222222"/>
    <x v="0"/>
    <x v="5"/>
  </r>
  <r>
    <s v="ORD0000271"/>
    <x v="191"/>
    <x v="252"/>
    <x v="1"/>
    <s v="EC001"/>
    <x v="8"/>
    <x v="3"/>
    <s v="Sony"/>
    <x v="9"/>
    <x v="2"/>
    <n v="3"/>
    <n v="89"/>
    <x v="4"/>
    <n v="253.65"/>
    <n v="88.65"/>
    <x v="2"/>
    <x v="1"/>
    <s v="Standard"/>
    <n v="2.7"/>
    <n v="2025"/>
    <s v="Mar-2025"/>
    <n v="0.34949733885274986"/>
    <x v="0"/>
    <x v="5"/>
  </r>
  <r>
    <s v="ORD0000272"/>
    <x v="192"/>
    <x v="253"/>
    <x v="0"/>
    <s v="EC003"/>
    <x v="7"/>
    <x v="3"/>
    <s v="Lenovo"/>
    <x v="6"/>
    <x v="1"/>
    <n v="2"/>
    <n v="799"/>
    <x v="0"/>
    <n v="1598"/>
    <n v="358"/>
    <x v="0"/>
    <x v="0"/>
    <s v="Standard"/>
    <n v="3.6"/>
    <n v="2025"/>
    <s v="Mar-2025"/>
    <n v="0.22403003754693368"/>
    <x v="0"/>
    <x v="2"/>
  </r>
  <r>
    <s v="ORD0000273"/>
    <x v="193"/>
    <x v="254"/>
    <x v="1"/>
    <s v="EC009"/>
    <x v="11"/>
    <x v="1"/>
    <s v="Loreal"/>
    <x v="0"/>
    <x v="0"/>
    <n v="4"/>
    <n v="12"/>
    <x v="1"/>
    <n v="43.2"/>
    <n v="19.2"/>
    <x v="0"/>
    <x v="1"/>
    <s v="Standard"/>
    <n v="2.9"/>
    <n v="2025"/>
    <s v="Nov-2025"/>
    <n v="0.44444444444444442"/>
    <x v="0"/>
    <x v="0"/>
  </r>
  <r>
    <s v="ORD0000274"/>
    <x v="88"/>
    <x v="255"/>
    <x v="0"/>
    <s v="EC011"/>
    <x v="0"/>
    <x v="0"/>
    <s v="IKEA"/>
    <x v="5"/>
    <x v="0"/>
    <n v="2"/>
    <n v="190"/>
    <x v="3"/>
    <n v="323"/>
    <n v="73"/>
    <x v="0"/>
    <x v="0"/>
    <s v="Standard"/>
    <n v="4.9000000000000004"/>
    <n v="2025"/>
    <s v="Jul-2025"/>
    <n v="0.2260061919504644"/>
    <x v="0"/>
    <x v="3"/>
  </r>
  <r>
    <s v="ORD0000275"/>
    <x v="176"/>
    <x v="256"/>
    <x v="0"/>
    <s v="EC006"/>
    <x v="2"/>
    <x v="0"/>
    <s v="Philips"/>
    <x v="0"/>
    <x v="2"/>
    <n v="5"/>
    <n v="85"/>
    <x v="2"/>
    <n v="340"/>
    <n v="80"/>
    <x v="0"/>
    <x v="3"/>
    <s v="Express"/>
    <n v="4.7"/>
    <n v="2025"/>
    <s v="Jun-2025"/>
    <n v="0.23529411764705882"/>
    <x v="0"/>
    <x v="0"/>
  </r>
  <r>
    <s v="ORD0000276"/>
    <x v="194"/>
    <x v="257"/>
    <x v="1"/>
    <s v="EC009"/>
    <x v="11"/>
    <x v="1"/>
    <s v="Loreal"/>
    <x v="0"/>
    <x v="1"/>
    <n v="1"/>
    <n v="12"/>
    <x v="2"/>
    <n v="9.6"/>
    <n v="3.6"/>
    <x v="0"/>
    <x v="1"/>
    <s v="Standard"/>
    <n v="3.4"/>
    <n v="2025"/>
    <s v="Aug-2025"/>
    <n v="0.375"/>
    <x v="0"/>
    <x v="0"/>
  </r>
  <r>
    <s v="ORD0000277"/>
    <x v="93"/>
    <x v="258"/>
    <x v="1"/>
    <s v="EC002"/>
    <x v="5"/>
    <x v="3"/>
    <s v="Samsung"/>
    <x v="7"/>
    <x v="1"/>
    <n v="2"/>
    <n v="149"/>
    <x v="2"/>
    <n v="238.4"/>
    <n v="48.4"/>
    <x v="0"/>
    <x v="2"/>
    <s v="Standard"/>
    <n v="2.8"/>
    <n v="2025"/>
    <s v="Oct-2025"/>
    <n v="0.2030201342281879"/>
    <x v="2"/>
    <x v="4"/>
  </r>
  <r>
    <s v="ORD0000278"/>
    <x v="195"/>
    <x v="259"/>
    <x v="1"/>
    <s v="EC009"/>
    <x v="11"/>
    <x v="1"/>
    <s v="Loreal"/>
    <x v="0"/>
    <x v="2"/>
    <n v="4"/>
    <n v="12"/>
    <x v="4"/>
    <n v="45.6"/>
    <n v="21.6"/>
    <x v="0"/>
    <x v="3"/>
    <s v="Express"/>
    <n v="3.3"/>
    <n v="2025"/>
    <s v="Oct-2025"/>
    <n v="0.47368421052631582"/>
    <x v="0"/>
    <x v="0"/>
  </r>
  <r>
    <s v="ORD0000279"/>
    <x v="86"/>
    <x v="260"/>
    <x v="0"/>
    <s v="EC009"/>
    <x v="11"/>
    <x v="1"/>
    <s v="Loreal"/>
    <x v="1"/>
    <x v="0"/>
    <n v="1"/>
    <n v="12"/>
    <x v="4"/>
    <n v="11.4"/>
    <n v="5.4"/>
    <x v="0"/>
    <x v="0"/>
    <s v="Standard"/>
    <n v="3.1"/>
    <n v="2025"/>
    <s v="Dec-2025"/>
    <n v="0.47368421052631582"/>
    <x v="1"/>
    <x v="1"/>
  </r>
  <r>
    <s v="ORD0000280"/>
    <x v="165"/>
    <x v="261"/>
    <x v="1"/>
    <s v="EC001"/>
    <x v="8"/>
    <x v="3"/>
    <s v="Sony"/>
    <x v="6"/>
    <x v="1"/>
    <n v="2"/>
    <n v="89"/>
    <x v="3"/>
    <n v="151.30000000000001"/>
    <n v="41.3"/>
    <x v="0"/>
    <x v="3"/>
    <s v="Standard"/>
    <n v="4.8"/>
    <n v="2025"/>
    <s v="Dec-2025"/>
    <n v="0.27296761401189684"/>
    <x v="0"/>
    <x v="2"/>
  </r>
  <r>
    <s v="ORD0000281"/>
    <x v="196"/>
    <x v="251"/>
    <x v="0"/>
    <s v="EC007"/>
    <x v="9"/>
    <x v="0"/>
    <s v="Prestige"/>
    <x v="4"/>
    <x v="2"/>
    <n v="5"/>
    <n v="120"/>
    <x v="4"/>
    <n v="570"/>
    <n v="180"/>
    <x v="0"/>
    <x v="4"/>
    <s v="Standard"/>
    <n v="4.0999999999999996"/>
    <n v="2025"/>
    <s v="Dec-2025"/>
    <n v="0.31578947368421051"/>
    <x v="0"/>
    <x v="2"/>
  </r>
  <r>
    <s v="ORD0000282"/>
    <x v="133"/>
    <x v="262"/>
    <x v="1"/>
    <s v="EC008"/>
    <x v="1"/>
    <x v="1"/>
    <s v="Nivea"/>
    <x v="5"/>
    <x v="0"/>
    <n v="1"/>
    <n v="18"/>
    <x v="1"/>
    <n v="16.2"/>
    <n v="7.2"/>
    <x v="0"/>
    <x v="1"/>
    <s v="Standard"/>
    <n v="3.6"/>
    <n v="2025"/>
    <s v="Oct-2025"/>
    <n v="0.44444444444444448"/>
    <x v="0"/>
    <x v="3"/>
  </r>
  <r>
    <s v="ORD0000283"/>
    <x v="132"/>
    <x v="263"/>
    <x v="1"/>
    <s v="EC012"/>
    <x v="3"/>
    <x v="0"/>
    <s v="Philips"/>
    <x v="2"/>
    <x v="0"/>
    <n v="1"/>
    <n v="42"/>
    <x v="1"/>
    <n v="37.799999999999997"/>
    <n v="13.8"/>
    <x v="0"/>
    <x v="3"/>
    <s v="Express"/>
    <n v="4.7"/>
    <n v="2025"/>
    <s v="May-2025"/>
    <n v="0.36507936507936511"/>
    <x v="0"/>
    <x v="2"/>
  </r>
  <r>
    <s v="ORD0000284"/>
    <x v="7"/>
    <x v="208"/>
    <x v="1"/>
    <s v="EC003"/>
    <x v="7"/>
    <x v="3"/>
    <s v="Lenovo"/>
    <x v="7"/>
    <x v="2"/>
    <n v="2"/>
    <n v="799"/>
    <x v="4"/>
    <n v="1518.1"/>
    <n v="278.10000000000002"/>
    <x v="0"/>
    <x v="1"/>
    <s v="Standard"/>
    <n v="5"/>
    <n v="2025"/>
    <s v="Jun-2025"/>
    <n v="0.18318951320729862"/>
    <x v="2"/>
    <x v="4"/>
  </r>
  <r>
    <s v="ORD0000285"/>
    <x v="145"/>
    <x v="264"/>
    <x v="0"/>
    <s v="EC008"/>
    <x v="1"/>
    <x v="1"/>
    <s v="Nivea"/>
    <x v="1"/>
    <x v="0"/>
    <n v="1"/>
    <n v="18"/>
    <x v="4"/>
    <n v="17.100000000000001"/>
    <n v="8.1"/>
    <x v="1"/>
    <x v="0"/>
    <s v="Express"/>
    <n v="4.7"/>
    <n v="2025"/>
    <s v="Feb-2025"/>
    <n v="0.47368421052631571"/>
    <x v="1"/>
    <x v="1"/>
  </r>
  <r>
    <s v="ORD0000286"/>
    <x v="197"/>
    <x v="265"/>
    <x v="0"/>
    <s v="EC012"/>
    <x v="3"/>
    <x v="0"/>
    <s v="Philips"/>
    <x v="7"/>
    <x v="2"/>
    <n v="1"/>
    <n v="42"/>
    <x v="4"/>
    <n v="39.9"/>
    <n v="15.9"/>
    <x v="2"/>
    <x v="1"/>
    <s v="Express"/>
    <n v="3.2"/>
    <n v="2025"/>
    <s v="May-2025"/>
    <n v="0.39849624060150379"/>
    <x v="2"/>
    <x v="4"/>
  </r>
  <r>
    <s v="ORD0000287"/>
    <x v="102"/>
    <x v="266"/>
    <x v="1"/>
    <s v="EC001"/>
    <x v="8"/>
    <x v="3"/>
    <s v="Sony"/>
    <x v="0"/>
    <x v="2"/>
    <n v="4"/>
    <n v="89"/>
    <x v="4"/>
    <n v="338.2"/>
    <n v="118.2"/>
    <x v="0"/>
    <x v="1"/>
    <s v="Standard"/>
    <n v="3.4"/>
    <n v="2025"/>
    <s v="Dec-2025"/>
    <n v="0.34949733885274986"/>
    <x v="0"/>
    <x v="0"/>
  </r>
  <r>
    <s v="ORD0000288"/>
    <x v="198"/>
    <x v="267"/>
    <x v="1"/>
    <s v="EC006"/>
    <x v="2"/>
    <x v="0"/>
    <s v="Philips"/>
    <x v="7"/>
    <x v="0"/>
    <n v="5"/>
    <n v="85"/>
    <x v="4"/>
    <n v="403.75"/>
    <n v="143.75"/>
    <x v="3"/>
    <x v="3"/>
    <s v="Standard"/>
    <n v="4.9000000000000004"/>
    <n v="2025"/>
    <s v="Sep-2025"/>
    <n v="0.35603715170278638"/>
    <x v="2"/>
    <x v="4"/>
  </r>
  <r>
    <s v="ORD0000289"/>
    <x v="95"/>
    <x v="268"/>
    <x v="1"/>
    <s v="EC006"/>
    <x v="2"/>
    <x v="0"/>
    <s v="Philips"/>
    <x v="5"/>
    <x v="1"/>
    <n v="2"/>
    <n v="85"/>
    <x v="4"/>
    <n v="161.5"/>
    <n v="57.5"/>
    <x v="0"/>
    <x v="0"/>
    <s v="Express"/>
    <n v="3.9"/>
    <n v="2025"/>
    <s v="Mar-2025"/>
    <n v="0.35603715170278638"/>
    <x v="0"/>
    <x v="3"/>
  </r>
  <r>
    <s v="ORD0000290"/>
    <x v="104"/>
    <x v="269"/>
    <x v="0"/>
    <s v="EC001"/>
    <x v="8"/>
    <x v="3"/>
    <s v="Sony"/>
    <x v="1"/>
    <x v="2"/>
    <n v="3"/>
    <n v="89"/>
    <x v="1"/>
    <n v="240.3"/>
    <n v="75.3"/>
    <x v="0"/>
    <x v="2"/>
    <s v="Standard"/>
    <n v="4.4000000000000004"/>
    <n v="2025"/>
    <s v="Jun-2025"/>
    <n v="0.31335830212234705"/>
    <x v="1"/>
    <x v="1"/>
  </r>
  <r>
    <s v="ORD0000291"/>
    <x v="199"/>
    <x v="167"/>
    <x v="1"/>
    <s v="EC003"/>
    <x v="7"/>
    <x v="3"/>
    <s v="Lenovo"/>
    <x v="3"/>
    <x v="2"/>
    <n v="4"/>
    <n v="799"/>
    <x v="2"/>
    <n v="2556.8000000000002"/>
    <n v="76.8"/>
    <x v="0"/>
    <x v="2"/>
    <s v="Standard"/>
    <n v="4.9000000000000004"/>
    <n v="2025"/>
    <s v="Jan-2025"/>
    <n v="3.0037546933667079E-2"/>
    <x v="0"/>
    <x v="2"/>
  </r>
  <r>
    <s v="ORD0000292"/>
    <x v="157"/>
    <x v="270"/>
    <x v="0"/>
    <s v="EC007"/>
    <x v="9"/>
    <x v="0"/>
    <s v="Prestige"/>
    <x v="8"/>
    <x v="2"/>
    <n v="1"/>
    <n v="120"/>
    <x v="0"/>
    <n v="120"/>
    <n v="42"/>
    <x v="3"/>
    <x v="4"/>
    <s v="Same Day"/>
    <n v="4"/>
    <n v="2025"/>
    <s v="Feb-2025"/>
    <n v="0.35"/>
    <x v="2"/>
    <x v="4"/>
  </r>
  <r>
    <s v="ORD0000293"/>
    <x v="200"/>
    <x v="271"/>
    <x v="1"/>
    <s v="EC005"/>
    <x v="4"/>
    <x v="2"/>
    <s v="Skybags"/>
    <x v="0"/>
    <x v="1"/>
    <n v="3"/>
    <n v="45"/>
    <x v="1"/>
    <n v="121.5"/>
    <n v="43.5"/>
    <x v="0"/>
    <x v="3"/>
    <s v="Standard"/>
    <n v="4.0999999999999996"/>
    <n v="2025"/>
    <s v="Jan-2025"/>
    <n v="0.35802469135802467"/>
    <x v="0"/>
    <x v="0"/>
  </r>
  <r>
    <s v="ORD0000294"/>
    <x v="201"/>
    <x v="272"/>
    <x v="1"/>
    <s v="EC012"/>
    <x v="3"/>
    <x v="0"/>
    <s v="Philips"/>
    <x v="5"/>
    <x v="0"/>
    <n v="5"/>
    <n v="42"/>
    <x v="2"/>
    <n v="168"/>
    <n v="48"/>
    <x v="0"/>
    <x v="0"/>
    <s v="Standard"/>
    <n v="2.6"/>
    <n v="2025"/>
    <s v="Jun-2025"/>
    <n v="0.2857142857142857"/>
    <x v="0"/>
    <x v="3"/>
  </r>
  <r>
    <s v="ORD0000295"/>
    <x v="202"/>
    <x v="273"/>
    <x v="0"/>
    <s v="EC006"/>
    <x v="2"/>
    <x v="0"/>
    <s v="Philips"/>
    <x v="8"/>
    <x v="2"/>
    <n v="3"/>
    <n v="85"/>
    <x v="0"/>
    <n v="255"/>
    <n v="99"/>
    <x v="0"/>
    <x v="4"/>
    <s v="Express"/>
    <n v="4"/>
    <n v="2025"/>
    <s v="Oct-2025"/>
    <n v="0.38823529411764707"/>
    <x v="2"/>
    <x v="4"/>
  </r>
  <r>
    <s v="ORD0000296"/>
    <x v="203"/>
    <x v="274"/>
    <x v="0"/>
    <s v="EC010"/>
    <x v="6"/>
    <x v="3"/>
    <s v="JBL"/>
    <x v="5"/>
    <x v="0"/>
    <n v="1"/>
    <n v="65"/>
    <x v="2"/>
    <n v="52"/>
    <n v="14"/>
    <x v="3"/>
    <x v="3"/>
    <s v="Standard"/>
    <n v="2.7"/>
    <n v="2025"/>
    <s v="Oct-2025"/>
    <n v="0.26923076923076922"/>
    <x v="0"/>
    <x v="3"/>
  </r>
  <r>
    <s v="ORD0000297"/>
    <x v="204"/>
    <x v="240"/>
    <x v="0"/>
    <s v="EC008"/>
    <x v="1"/>
    <x v="1"/>
    <s v="Nivea"/>
    <x v="9"/>
    <x v="1"/>
    <n v="4"/>
    <n v="18"/>
    <x v="4"/>
    <n v="68.400000000000006"/>
    <n v="32.4"/>
    <x v="2"/>
    <x v="3"/>
    <s v="Express"/>
    <n v="3.2"/>
    <n v="2025"/>
    <s v="Apr-2025"/>
    <n v="0.47368421052631571"/>
    <x v="0"/>
    <x v="5"/>
  </r>
  <r>
    <s v="ORD0000298"/>
    <x v="203"/>
    <x v="275"/>
    <x v="0"/>
    <s v="EC002"/>
    <x v="5"/>
    <x v="3"/>
    <s v="Samsung"/>
    <x v="0"/>
    <x v="2"/>
    <n v="2"/>
    <n v="149"/>
    <x v="3"/>
    <n v="253.3"/>
    <n v="63.3"/>
    <x v="2"/>
    <x v="4"/>
    <s v="Standard"/>
    <n v="4.5"/>
    <n v="2025"/>
    <s v="Oct-2025"/>
    <n v="0.24990130280300038"/>
    <x v="0"/>
    <x v="0"/>
  </r>
  <r>
    <s v="ORD0000299"/>
    <x v="17"/>
    <x v="276"/>
    <x v="0"/>
    <s v="EC008"/>
    <x v="1"/>
    <x v="1"/>
    <s v="Nivea"/>
    <x v="2"/>
    <x v="0"/>
    <n v="1"/>
    <n v="18"/>
    <x v="1"/>
    <n v="16.2"/>
    <n v="7.2"/>
    <x v="0"/>
    <x v="1"/>
    <s v="Express"/>
    <n v="4"/>
    <n v="2025"/>
    <s v="Nov-2025"/>
    <n v="0.44444444444444448"/>
    <x v="0"/>
    <x v="2"/>
  </r>
  <r>
    <s v="ORD0000300"/>
    <x v="205"/>
    <x v="277"/>
    <x v="1"/>
    <s v="EC010"/>
    <x v="6"/>
    <x v="3"/>
    <s v="JBL"/>
    <x v="8"/>
    <x v="0"/>
    <n v="5"/>
    <n v="65"/>
    <x v="1"/>
    <n v="292.5"/>
    <n v="102.5"/>
    <x v="0"/>
    <x v="3"/>
    <s v="Express"/>
    <n v="3.7"/>
    <n v="2025"/>
    <s v="Apr-2025"/>
    <n v="0.3504273504273504"/>
    <x v="2"/>
    <x v="4"/>
  </r>
  <r>
    <s v="ORD0000301"/>
    <x v="206"/>
    <x v="278"/>
    <x v="0"/>
    <s v="EC007"/>
    <x v="9"/>
    <x v="0"/>
    <s v="Prestige"/>
    <x v="2"/>
    <x v="0"/>
    <n v="3"/>
    <n v="120"/>
    <x v="4"/>
    <n v="342"/>
    <n v="108"/>
    <x v="0"/>
    <x v="1"/>
    <s v="Standard"/>
    <n v="4.7"/>
    <n v="2025"/>
    <s v="Dec-2025"/>
    <n v="0.31578947368421051"/>
    <x v="0"/>
    <x v="2"/>
  </r>
  <r>
    <s v="ORD0000302"/>
    <x v="207"/>
    <x v="279"/>
    <x v="0"/>
    <s v="EC005"/>
    <x v="4"/>
    <x v="2"/>
    <s v="Skybags"/>
    <x v="0"/>
    <x v="2"/>
    <n v="5"/>
    <n v="45"/>
    <x v="2"/>
    <n v="180"/>
    <n v="50"/>
    <x v="0"/>
    <x v="2"/>
    <s v="Express"/>
    <n v="4.2"/>
    <n v="2025"/>
    <s v="May-2025"/>
    <n v="0.27777777777777779"/>
    <x v="0"/>
    <x v="0"/>
  </r>
  <r>
    <s v="ORD0000303"/>
    <x v="43"/>
    <x v="280"/>
    <x v="1"/>
    <s v="EC004"/>
    <x v="10"/>
    <x v="2"/>
    <s v="Nike"/>
    <x v="5"/>
    <x v="2"/>
    <n v="3"/>
    <n v="110"/>
    <x v="1"/>
    <n v="297"/>
    <n v="93"/>
    <x v="0"/>
    <x v="1"/>
    <s v="Standard"/>
    <n v="4.5"/>
    <n v="2025"/>
    <s v="May-2025"/>
    <n v="0.31313131313131315"/>
    <x v="0"/>
    <x v="3"/>
  </r>
  <r>
    <s v="ORD0000304"/>
    <x v="123"/>
    <x v="281"/>
    <x v="0"/>
    <s v="EC009"/>
    <x v="11"/>
    <x v="1"/>
    <s v="Loreal"/>
    <x v="8"/>
    <x v="0"/>
    <n v="1"/>
    <n v="12"/>
    <x v="0"/>
    <n v="12"/>
    <n v="6"/>
    <x v="2"/>
    <x v="3"/>
    <s v="Standard"/>
    <n v="2.9"/>
    <n v="2025"/>
    <s v="Sep-2025"/>
    <n v="0.5"/>
    <x v="2"/>
    <x v="4"/>
  </r>
  <r>
    <s v="ORD0000305"/>
    <x v="208"/>
    <x v="282"/>
    <x v="0"/>
    <s v="EC002"/>
    <x v="5"/>
    <x v="3"/>
    <s v="Samsung"/>
    <x v="8"/>
    <x v="0"/>
    <n v="1"/>
    <n v="149"/>
    <x v="2"/>
    <n v="119.2"/>
    <n v="24.2"/>
    <x v="0"/>
    <x v="4"/>
    <s v="Standard"/>
    <n v="3.2"/>
    <n v="2025"/>
    <s v="Aug-2025"/>
    <n v="0.2030201342281879"/>
    <x v="2"/>
    <x v="4"/>
  </r>
  <r>
    <s v="ORD0000306"/>
    <x v="209"/>
    <x v="283"/>
    <x v="0"/>
    <s v="EC004"/>
    <x v="10"/>
    <x v="2"/>
    <s v="Nike"/>
    <x v="8"/>
    <x v="2"/>
    <n v="1"/>
    <n v="110"/>
    <x v="1"/>
    <n v="99"/>
    <n v="31"/>
    <x v="0"/>
    <x v="0"/>
    <s v="Express"/>
    <n v="2.9"/>
    <n v="2025"/>
    <s v="Sep-2025"/>
    <n v="0.31313131313131315"/>
    <x v="2"/>
    <x v="4"/>
  </r>
  <r>
    <s v="ORD0000307"/>
    <x v="210"/>
    <x v="284"/>
    <x v="0"/>
    <s v="EC012"/>
    <x v="3"/>
    <x v="0"/>
    <s v="Philips"/>
    <x v="8"/>
    <x v="1"/>
    <n v="3"/>
    <n v="42"/>
    <x v="1"/>
    <n v="113.4"/>
    <n v="41.4"/>
    <x v="0"/>
    <x v="2"/>
    <s v="Standard"/>
    <n v="4.5999999999999996"/>
    <n v="2025"/>
    <s v="Mar-2025"/>
    <n v="0.36507936507936506"/>
    <x v="2"/>
    <x v="4"/>
  </r>
  <r>
    <s v="ORD0000308"/>
    <x v="184"/>
    <x v="285"/>
    <x v="1"/>
    <s v="EC010"/>
    <x v="6"/>
    <x v="3"/>
    <s v="JBL"/>
    <x v="4"/>
    <x v="2"/>
    <n v="1"/>
    <n v="65"/>
    <x v="3"/>
    <n v="55.25"/>
    <n v="17.25"/>
    <x v="0"/>
    <x v="1"/>
    <s v="Standard"/>
    <n v="4.4000000000000004"/>
    <n v="2025"/>
    <s v="Apr-2025"/>
    <n v="0.31221719457013575"/>
    <x v="0"/>
    <x v="2"/>
  </r>
  <r>
    <s v="ORD0000309"/>
    <x v="136"/>
    <x v="286"/>
    <x v="1"/>
    <s v="EC007"/>
    <x v="9"/>
    <x v="0"/>
    <s v="Prestige"/>
    <x v="0"/>
    <x v="2"/>
    <n v="2"/>
    <n v="120"/>
    <x v="0"/>
    <n v="240"/>
    <n v="84"/>
    <x v="0"/>
    <x v="0"/>
    <s v="Standard"/>
    <n v="4.2"/>
    <n v="2025"/>
    <s v="Apr-2025"/>
    <n v="0.35"/>
    <x v="0"/>
    <x v="0"/>
  </r>
  <r>
    <s v="ORD0000310"/>
    <x v="17"/>
    <x v="287"/>
    <x v="0"/>
    <s v="EC010"/>
    <x v="6"/>
    <x v="3"/>
    <s v="JBL"/>
    <x v="1"/>
    <x v="0"/>
    <n v="2"/>
    <n v="65"/>
    <x v="0"/>
    <n v="130"/>
    <n v="54"/>
    <x v="0"/>
    <x v="0"/>
    <s v="Express"/>
    <n v="3.4"/>
    <n v="2025"/>
    <s v="Nov-2025"/>
    <n v="0.41538461538461541"/>
    <x v="1"/>
    <x v="1"/>
  </r>
  <r>
    <s v="ORD0000311"/>
    <x v="211"/>
    <x v="226"/>
    <x v="0"/>
    <s v="EC011"/>
    <x v="0"/>
    <x v="0"/>
    <s v="IKEA"/>
    <x v="0"/>
    <x v="0"/>
    <n v="3"/>
    <n v="190"/>
    <x v="4"/>
    <n v="541.5"/>
    <n v="166.5"/>
    <x v="0"/>
    <x v="0"/>
    <s v="Standard"/>
    <n v="2.7"/>
    <n v="2025"/>
    <s v="Feb-2025"/>
    <n v="0.30747922437673131"/>
    <x v="0"/>
    <x v="0"/>
  </r>
  <r>
    <s v="ORD0000312"/>
    <x v="212"/>
    <x v="288"/>
    <x v="1"/>
    <s v="EC003"/>
    <x v="7"/>
    <x v="3"/>
    <s v="Lenovo"/>
    <x v="1"/>
    <x v="1"/>
    <n v="1"/>
    <n v="799"/>
    <x v="4"/>
    <n v="759.05"/>
    <n v="139.05000000000001"/>
    <x v="1"/>
    <x v="0"/>
    <s v="Standard"/>
    <n v="4.7"/>
    <n v="2025"/>
    <s v="Feb-2025"/>
    <n v="0.18318951320729862"/>
    <x v="1"/>
    <x v="1"/>
  </r>
  <r>
    <s v="ORD0000313"/>
    <x v="9"/>
    <x v="265"/>
    <x v="0"/>
    <s v="EC001"/>
    <x v="8"/>
    <x v="3"/>
    <s v="Sony"/>
    <x v="0"/>
    <x v="2"/>
    <n v="2"/>
    <n v="89"/>
    <x v="3"/>
    <n v="151.30000000000001"/>
    <n v="41.3"/>
    <x v="0"/>
    <x v="0"/>
    <s v="Standard"/>
    <n v="3.1"/>
    <n v="2025"/>
    <s v="Dec-2025"/>
    <n v="0.27296761401189684"/>
    <x v="0"/>
    <x v="0"/>
  </r>
  <r>
    <s v="ORD0000314"/>
    <x v="51"/>
    <x v="150"/>
    <x v="0"/>
    <s v="EC011"/>
    <x v="0"/>
    <x v="0"/>
    <s v="IKEA"/>
    <x v="5"/>
    <x v="2"/>
    <n v="3"/>
    <n v="190"/>
    <x v="3"/>
    <n v="484.5"/>
    <n v="109.5"/>
    <x v="0"/>
    <x v="3"/>
    <s v="Standard"/>
    <n v="4.9000000000000004"/>
    <n v="2025"/>
    <s v="Jul-2025"/>
    <n v="0.2260061919504644"/>
    <x v="0"/>
    <x v="3"/>
  </r>
  <r>
    <s v="ORD0000315"/>
    <x v="188"/>
    <x v="289"/>
    <x v="0"/>
    <s v="EC011"/>
    <x v="0"/>
    <x v="0"/>
    <s v="IKEA"/>
    <x v="3"/>
    <x v="0"/>
    <n v="4"/>
    <n v="190"/>
    <x v="2"/>
    <n v="608"/>
    <n v="108"/>
    <x v="1"/>
    <x v="3"/>
    <s v="Standard"/>
    <n v="4.0999999999999996"/>
    <n v="2025"/>
    <s v="Jul-2025"/>
    <n v="0.17763157894736842"/>
    <x v="0"/>
    <x v="2"/>
  </r>
  <r>
    <s v="ORD0000316"/>
    <x v="163"/>
    <x v="290"/>
    <x v="0"/>
    <s v="EC009"/>
    <x v="11"/>
    <x v="1"/>
    <s v="Loreal"/>
    <x v="3"/>
    <x v="2"/>
    <n v="1"/>
    <n v="12"/>
    <x v="4"/>
    <n v="11.4"/>
    <n v="5.4"/>
    <x v="0"/>
    <x v="4"/>
    <s v="Express"/>
    <n v="2.7"/>
    <n v="2025"/>
    <s v="Jun-2025"/>
    <n v="0.47368421052631582"/>
    <x v="0"/>
    <x v="2"/>
  </r>
  <r>
    <s v="ORD0000317"/>
    <x v="211"/>
    <x v="291"/>
    <x v="1"/>
    <s v="EC003"/>
    <x v="7"/>
    <x v="3"/>
    <s v="Lenovo"/>
    <x v="3"/>
    <x v="1"/>
    <n v="2"/>
    <n v="799"/>
    <x v="2"/>
    <n v="1278.4000000000001"/>
    <n v="38.4"/>
    <x v="0"/>
    <x v="1"/>
    <s v="Standard"/>
    <n v="4"/>
    <n v="2025"/>
    <s v="Feb-2025"/>
    <n v="3.0037546933667079E-2"/>
    <x v="0"/>
    <x v="2"/>
  </r>
  <r>
    <s v="ORD0000318"/>
    <x v="213"/>
    <x v="292"/>
    <x v="0"/>
    <s v="EC002"/>
    <x v="5"/>
    <x v="3"/>
    <s v="Samsung"/>
    <x v="9"/>
    <x v="0"/>
    <n v="2"/>
    <n v="149"/>
    <x v="4"/>
    <n v="283.10000000000002"/>
    <n v="93.1"/>
    <x v="0"/>
    <x v="1"/>
    <s v="Standard"/>
    <n v="4.5999999999999996"/>
    <n v="2025"/>
    <s v="Nov-2025"/>
    <n v="0.32885906040268453"/>
    <x v="0"/>
    <x v="5"/>
  </r>
  <r>
    <s v="ORD0000319"/>
    <x v="130"/>
    <x v="293"/>
    <x v="0"/>
    <s v="EC003"/>
    <x v="7"/>
    <x v="3"/>
    <s v="Lenovo"/>
    <x v="6"/>
    <x v="2"/>
    <n v="4"/>
    <n v="799"/>
    <x v="1"/>
    <n v="2876.4"/>
    <n v="396.4"/>
    <x v="0"/>
    <x v="1"/>
    <s v="Standard"/>
    <n v="3.8"/>
    <n v="2025"/>
    <s v="Sep-2025"/>
    <n v="0.13781115282992629"/>
    <x v="0"/>
    <x v="2"/>
  </r>
  <r>
    <s v="ORD0000320"/>
    <x v="214"/>
    <x v="294"/>
    <x v="1"/>
    <s v="EC006"/>
    <x v="2"/>
    <x v="0"/>
    <s v="Philips"/>
    <x v="8"/>
    <x v="2"/>
    <n v="2"/>
    <n v="85"/>
    <x v="1"/>
    <n v="153"/>
    <n v="49"/>
    <x v="3"/>
    <x v="3"/>
    <s v="Express"/>
    <n v="3.9"/>
    <n v="2025"/>
    <s v="Apr-2025"/>
    <n v="0.3202614379084967"/>
    <x v="2"/>
    <x v="4"/>
  </r>
  <r>
    <s v="ORD0000321"/>
    <x v="184"/>
    <x v="295"/>
    <x v="0"/>
    <s v="EC007"/>
    <x v="9"/>
    <x v="0"/>
    <s v="Prestige"/>
    <x v="5"/>
    <x v="2"/>
    <n v="4"/>
    <n v="120"/>
    <x v="4"/>
    <n v="456"/>
    <n v="144"/>
    <x v="0"/>
    <x v="0"/>
    <s v="Standard"/>
    <n v="2.7"/>
    <n v="2025"/>
    <s v="Apr-2025"/>
    <n v="0.31578947368421051"/>
    <x v="0"/>
    <x v="3"/>
  </r>
  <r>
    <s v="ORD0000322"/>
    <x v="193"/>
    <x v="296"/>
    <x v="0"/>
    <s v="EC003"/>
    <x v="7"/>
    <x v="3"/>
    <s v="Lenovo"/>
    <x v="1"/>
    <x v="2"/>
    <n v="4"/>
    <n v="799"/>
    <x v="1"/>
    <n v="2876.4"/>
    <n v="396.4"/>
    <x v="0"/>
    <x v="0"/>
    <s v="Standard"/>
    <n v="3.1"/>
    <n v="2025"/>
    <s v="Nov-2025"/>
    <n v="0.13781115282992629"/>
    <x v="1"/>
    <x v="1"/>
  </r>
  <r>
    <s v="ORD0000323"/>
    <x v="114"/>
    <x v="297"/>
    <x v="0"/>
    <s v="EC001"/>
    <x v="8"/>
    <x v="3"/>
    <s v="Sony"/>
    <x v="3"/>
    <x v="2"/>
    <n v="2"/>
    <n v="89"/>
    <x v="0"/>
    <n v="178"/>
    <n v="68"/>
    <x v="0"/>
    <x v="1"/>
    <s v="Standard"/>
    <n v="4.3"/>
    <n v="2025"/>
    <s v="Aug-2025"/>
    <n v="0.38202247191011235"/>
    <x v="0"/>
    <x v="2"/>
  </r>
  <r>
    <s v="ORD0000324"/>
    <x v="215"/>
    <x v="298"/>
    <x v="0"/>
    <s v="EC004"/>
    <x v="10"/>
    <x v="2"/>
    <s v="Nike"/>
    <x v="3"/>
    <x v="1"/>
    <n v="3"/>
    <n v="110"/>
    <x v="0"/>
    <n v="330"/>
    <n v="126"/>
    <x v="0"/>
    <x v="2"/>
    <s v="Standard"/>
    <n v="3.1"/>
    <n v="2025"/>
    <s v="Apr-2025"/>
    <n v="0.38181818181818183"/>
    <x v="0"/>
    <x v="2"/>
  </r>
  <r>
    <s v="ORD0000325"/>
    <x v="170"/>
    <x v="68"/>
    <x v="0"/>
    <s v="EC008"/>
    <x v="1"/>
    <x v="1"/>
    <s v="Nivea"/>
    <x v="5"/>
    <x v="2"/>
    <n v="5"/>
    <n v="18"/>
    <x v="1"/>
    <n v="81"/>
    <n v="36"/>
    <x v="0"/>
    <x v="0"/>
    <s v="Standard"/>
    <n v="3.1"/>
    <n v="2025"/>
    <s v="Mar-2025"/>
    <n v="0.44444444444444442"/>
    <x v="0"/>
    <x v="3"/>
  </r>
  <r>
    <s v="ORD0000326"/>
    <x v="216"/>
    <x v="299"/>
    <x v="0"/>
    <s v="EC007"/>
    <x v="9"/>
    <x v="0"/>
    <s v="Prestige"/>
    <x v="0"/>
    <x v="0"/>
    <n v="2"/>
    <n v="120"/>
    <x v="1"/>
    <n v="216"/>
    <n v="60"/>
    <x v="0"/>
    <x v="1"/>
    <s v="Standard"/>
    <n v="3.9"/>
    <n v="2025"/>
    <s v="Sep-2025"/>
    <n v="0.27777777777777779"/>
    <x v="0"/>
    <x v="0"/>
  </r>
  <r>
    <s v="ORD0000327"/>
    <x v="21"/>
    <x v="300"/>
    <x v="1"/>
    <s v="EC011"/>
    <x v="0"/>
    <x v="0"/>
    <s v="IKEA"/>
    <x v="4"/>
    <x v="1"/>
    <n v="3"/>
    <n v="190"/>
    <x v="3"/>
    <n v="484.5"/>
    <n v="109.5"/>
    <x v="0"/>
    <x v="4"/>
    <s v="Standard"/>
    <n v="2.8"/>
    <n v="2025"/>
    <s v="Jun-2025"/>
    <n v="0.2260061919504644"/>
    <x v="0"/>
    <x v="2"/>
  </r>
  <r>
    <s v="ORD0000328"/>
    <x v="137"/>
    <x v="301"/>
    <x v="0"/>
    <s v="EC010"/>
    <x v="6"/>
    <x v="3"/>
    <s v="JBL"/>
    <x v="4"/>
    <x v="1"/>
    <n v="2"/>
    <n v="65"/>
    <x v="1"/>
    <n v="117"/>
    <n v="41"/>
    <x v="0"/>
    <x v="0"/>
    <s v="Standard"/>
    <n v="3.6"/>
    <n v="2025"/>
    <s v="Jul-2025"/>
    <n v="0.3504273504273504"/>
    <x v="0"/>
    <x v="2"/>
  </r>
  <r>
    <s v="ORD0000329"/>
    <x v="1"/>
    <x v="302"/>
    <x v="1"/>
    <s v="EC010"/>
    <x v="6"/>
    <x v="3"/>
    <s v="JBL"/>
    <x v="0"/>
    <x v="2"/>
    <n v="3"/>
    <n v="65"/>
    <x v="4"/>
    <n v="185.25"/>
    <n v="71.25"/>
    <x v="0"/>
    <x v="3"/>
    <s v="Standard"/>
    <n v="4.9000000000000004"/>
    <n v="2025"/>
    <s v="Apr-2025"/>
    <n v="0.38461538461538464"/>
    <x v="0"/>
    <x v="0"/>
  </r>
  <r>
    <s v="ORD0000330"/>
    <x v="104"/>
    <x v="303"/>
    <x v="0"/>
    <s v="EC010"/>
    <x v="6"/>
    <x v="3"/>
    <s v="JBL"/>
    <x v="2"/>
    <x v="0"/>
    <n v="3"/>
    <n v="65"/>
    <x v="4"/>
    <n v="185.25"/>
    <n v="71.25"/>
    <x v="0"/>
    <x v="4"/>
    <s v="Standard"/>
    <n v="4.9000000000000004"/>
    <n v="2025"/>
    <s v="Jun-2025"/>
    <n v="0.38461538461538464"/>
    <x v="0"/>
    <x v="2"/>
  </r>
  <r>
    <s v="ORD0000331"/>
    <x v="74"/>
    <x v="206"/>
    <x v="1"/>
    <s v="EC007"/>
    <x v="9"/>
    <x v="0"/>
    <s v="Prestige"/>
    <x v="9"/>
    <x v="1"/>
    <n v="4"/>
    <n v="120"/>
    <x v="4"/>
    <n v="456"/>
    <n v="144"/>
    <x v="0"/>
    <x v="2"/>
    <s v="Standard"/>
    <n v="3.5"/>
    <n v="2025"/>
    <s v="Aug-2025"/>
    <n v="0.31578947368421051"/>
    <x v="0"/>
    <x v="5"/>
  </r>
  <r>
    <s v="ORD0000332"/>
    <x v="217"/>
    <x v="304"/>
    <x v="1"/>
    <s v="EC001"/>
    <x v="8"/>
    <x v="3"/>
    <s v="Sony"/>
    <x v="5"/>
    <x v="0"/>
    <n v="3"/>
    <n v="89"/>
    <x v="2"/>
    <n v="213.6"/>
    <n v="48.6"/>
    <x v="0"/>
    <x v="1"/>
    <s v="Standard"/>
    <n v="4"/>
    <n v="2025"/>
    <s v="Sep-2025"/>
    <n v="0.22752808988764045"/>
    <x v="0"/>
    <x v="3"/>
  </r>
  <r>
    <s v="ORD0000333"/>
    <x v="218"/>
    <x v="305"/>
    <x v="0"/>
    <s v="EC006"/>
    <x v="2"/>
    <x v="0"/>
    <s v="Philips"/>
    <x v="1"/>
    <x v="0"/>
    <n v="3"/>
    <n v="85"/>
    <x v="1"/>
    <n v="229.5"/>
    <n v="73.5"/>
    <x v="0"/>
    <x v="1"/>
    <s v="Standard"/>
    <n v="2.8"/>
    <n v="2025"/>
    <s v="Aug-2025"/>
    <n v="0.3202614379084967"/>
    <x v="1"/>
    <x v="1"/>
  </r>
  <r>
    <s v="ORD0000334"/>
    <x v="1"/>
    <x v="306"/>
    <x v="0"/>
    <s v="EC003"/>
    <x v="7"/>
    <x v="3"/>
    <s v="Lenovo"/>
    <x v="2"/>
    <x v="0"/>
    <n v="4"/>
    <n v="799"/>
    <x v="2"/>
    <n v="2556.8000000000002"/>
    <n v="76.8"/>
    <x v="0"/>
    <x v="0"/>
    <s v="Standard"/>
    <n v="4.0999999999999996"/>
    <n v="2025"/>
    <s v="Apr-2025"/>
    <n v="3.0037546933667079E-2"/>
    <x v="0"/>
    <x v="2"/>
  </r>
  <r>
    <s v="ORD0000335"/>
    <x v="78"/>
    <x v="307"/>
    <x v="0"/>
    <s v="EC008"/>
    <x v="1"/>
    <x v="1"/>
    <s v="Nivea"/>
    <x v="4"/>
    <x v="2"/>
    <n v="3"/>
    <n v="18"/>
    <x v="4"/>
    <n v="51.3"/>
    <n v="24.3"/>
    <x v="0"/>
    <x v="0"/>
    <s v="Standard"/>
    <n v="4.8"/>
    <n v="2025"/>
    <s v="Jul-2025"/>
    <n v="0.47368421052631582"/>
    <x v="0"/>
    <x v="2"/>
  </r>
  <r>
    <s v="ORD0000336"/>
    <x v="157"/>
    <x v="308"/>
    <x v="0"/>
    <s v="EC011"/>
    <x v="0"/>
    <x v="0"/>
    <s v="IKEA"/>
    <x v="6"/>
    <x v="1"/>
    <n v="1"/>
    <n v="190"/>
    <x v="2"/>
    <n v="152"/>
    <n v="27"/>
    <x v="0"/>
    <x v="2"/>
    <s v="Same Day"/>
    <n v="4.5"/>
    <n v="2025"/>
    <s v="Feb-2025"/>
    <n v="0.17763157894736842"/>
    <x v="0"/>
    <x v="2"/>
  </r>
  <r>
    <s v="ORD0000337"/>
    <x v="135"/>
    <x v="309"/>
    <x v="1"/>
    <s v="EC004"/>
    <x v="10"/>
    <x v="2"/>
    <s v="Nike"/>
    <x v="6"/>
    <x v="2"/>
    <n v="4"/>
    <n v="110"/>
    <x v="2"/>
    <n v="352"/>
    <n v="80"/>
    <x v="2"/>
    <x v="3"/>
    <s v="Express"/>
    <n v="4.2"/>
    <n v="2025"/>
    <s v="Apr-2025"/>
    <n v="0.22727272727272727"/>
    <x v="0"/>
    <x v="2"/>
  </r>
  <r>
    <s v="ORD0000338"/>
    <x v="219"/>
    <x v="310"/>
    <x v="1"/>
    <s v="EC012"/>
    <x v="3"/>
    <x v="0"/>
    <s v="Philips"/>
    <x v="0"/>
    <x v="2"/>
    <n v="3"/>
    <n v="42"/>
    <x v="0"/>
    <n v="126"/>
    <n v="54"/>
    <x v="0"/>
    <x v="4"/>
    <s v="Standard"/>
    <n v="3.8"/>
    <n v="2025"/>
    <s v="Aug-2025"/>
    <n v="0.42857142857142855"/>
    <x v="0"/>
    <x v="0"/>
  </r>
  <r>
    <s v="ORD0000339"/>
    <x v="220"/>
    <x v="311"/>
    <x v="0"/>
    <s v="EC012"/>
    <x v="3"/>
    <x v="0"/>
    <s v="Philips"/>
    <x v="7"/>
    <x v="2"/>
    <n v="1"/>
    <n v="42"/>
    <x v="0"/>
    <n v="42"/>
    <n v="18"/>
    <x v="0"/>
    <x v="0"/>
    <s v="Standard"/>
    <n v="3.4"/>
    <n v="2025"/>
    <s v="May-2025"/>
    <n v="0.42857142857142855"/>
    <x v="2"/>
    <x v="4"/>
  </r>
  <r>
    <s v="ORD0000340"/>
    <x v="221"/>
    <x v="312"/>
    <x v="0"/>
    <s v="EC007"/>
    <x v="9"/>
    <x v="0"/>
    <s v="Prestige"/>
    <x v="7"/>
    <x v="1"/>
    <n v="5"/>
    <n v="120"/>
    <x v="0"/>
    <n v="600"/>
    <n v="210"/>
    <x v="0"/>
    <x v="4"/>
    <s v="Standard"/>
    <n v="2.8"/>
    <n v="2025"/>
    <s v="Mar-2025"/>
    <n v="0.35"/>
    <x v="2"/>
    <x v="4"/>
  </r>
  <r>
    <s v="ORD0000341"/>
    <x v="42"/>
    <x v="313"/>
    <x v="1"/>
    <s v="EC009"/>
    <x v="11"/>
    <x v="1"/>
    <s v="Loreal"/>
    <x v="7"/>
    <x v="2"/>
    <n v="3"/>
    <n v="12"/>
    <x v="3"/>
    <n v="30.6"/>
    <n v="12.6"/>
    <x v="0"/>
    <x v="2"/>
    <s v="Standard"/>
    <n v="3.4"/>
    <n v="2025"/>
    <s v="Jul-2025"/>
    <n v="0.41176470588235292"/>
    <x v="2"/>
    <x v="4"/>
  </r>
  <r>
    <s v="ORD0000342"/>
    <x v="43"/>
    <x v="311"/>
    <x v="1"/>
    <s v="EC005"/>
    <x v="4"/>
    <x v="2"/>
    <s v="Skybags"/>
    <x v="3"/>
    <x v="0"/>
    <n v="2"/>
    <n v="45"/>
    <x v="2"/>
    <n v="72"/>
    <n v="20"/>
    <x v="0"/>
    <x v="4"/>
    <s v="Express"/>
    <n v="2.8"/>
    <n v="2025"/>
    <s v="May-2025"/>
    <n v="0.27777777777777779"/>
    <x v="0"/>
    <x v="2"/>
  </r>
  <r>
    <s v="ORD0000343"/>
    <x v="222"/>
    <x v="314"/>
    <x v="0"/>
    <s v="EC010"/>
    <x v="6"/>
    <x v="3"/>
    <s v="JBL"/>
    <x v="4"/>
    <x v="1"/>
    <n v="1"/>
    <n v="65"/>
    <x v="2"/>
    <n v="52"/>
    <n v="14"/>
    <x v="2"/>
    <x v="2"/>
    <s v="Standard"/>
    <n v="3.4"/>
    <n v="2025"/>
    <s v="Feb-2025"/>
    <n v="0.26923076923076922"/>
    <x v="0"/>
    <x v="2"/>
  </r>
  <r>
    <s v="ORD0000344"/>
    <x v="90"/>
    <x v="315"/>
    <x v="0"/>
    <s v="EC007"/>
    <x v="9"/>
    <x v="0"/>
    <s v="Prestige"/>
    <x v="5"/>
    <x v="0"/>
    <n v="3"/>
    <n v="120"/>
    <x v="0"/>
    <n v="360"/>
    <n v="126"/>
    <x v="0"/>
    <x v="1"/>
    <s v="Express"/>
    <n v="4.7"/>
    <n v="2025"/>
    <s v="Mar-2025"/>
    <n v="0.35"/>
    <x v="0"/>
    <x v="3"/>
  </r>
  <r>
    <s v="ORD0000345"/>
    <x v="119"/>
    <x v="57"/>
    <x v="1"/>
    <s v="EC002"/>
    <x v="5"/>
    <x v="3"/>
    <s v="Samsung"/>
    <x v="4"/>
    <x v="1"/>
    <n v="4"/>
    <n v="149"/>
    <x v="1"/>
    <n v="536.4"/>
    <n v="156.4"/>
    <x v="0"/>
    <x v="2"/>
    <s v="Standard"/>
    <n v="3.6"/>
    <n v="2025"/>
    <s v="Jan-2025"/>
    <n v="0.29157345264727819"/>
    <x v="0"/>
    <x v="2"/>
  </r>
  <r>
    <s v="ORD0000346"/>
    <x v="117"/>
    <x v="316"/>
    <x v="1"/>
    <s v="EC001"/>
    <x v="8"/>
    <x v="3"/>
    <s v="Sony"/>
    <x v="5"/>
    <x v="1"/>
    <n v="5"/>
    <n v="89"/>
    <x v="1"/>
    <n v="400.5"/>
    <n v="125.5"/>
    <x v="3"/>
    <x v="2"/>
    <s v="Standard"/>
    <n v="2.6"/>
    <n v="2025"/>
    <s v="Nov-2025"/>
    <n v="0.31335830212234705"/>
    <x v="0"/>
    <x v="3"/>
  </r>
  <r>
    <s v="ORD0000347"/>
    <x v="105"/>
    <x v="317"/>
    <x v="0"/>
    <s v="EC011"/>
    <x v="0"/>
    <x v="0"/>
    <s v="IKEA"/>
    <x v="1"/>
    <x v="0"/>
    <n v="2"/>
    <n v="190"/>
    <x v="4"/>
    <n v="361"/>
    <n v="111"/>
    <x v="0"/>
    <x v="3"/>
    <s v="Standard"/>
    <n v="4.3"/>
    <n v="2025"/>
    <s v="Jun-2025"/>
    <n v="0.30747922437673131"/>
    <x v="1"/>
    <x v="1"/>
  </r>
  <r>
    <s v="ORD0000348"/>
    <x v="223"/>
    <x v="318"/>
    <x v="1"/>
    <s v="EC005"/>
    <x v="4"/>
    <x v="2"/>
    <s v="Skybags"/>
    <x v="0"/>
    <x v="2"/>
    <n v="5"/>
    <n v="45"/>
    <x v="0"/>
    <n v="225"/>
    <n v="95"/>
    <x v="3"/>
    <x v="4"/>
    <s v="Standard"/>
    <n v="4.7"/>
    <n v="2025"/>
    <s v="Oct-2025"/>
    <n v="0.42222222222222222"/>
    <x v="0"/>
    <x v="0"/>
  </r>
  <r>
    <s v="ORD0000349"/>
    <x v="59"/>
    <x v="319"/>
    <x v="1"/>
    <s v="EC009"/>
    <x v="11"/>
    <x v="1"/>
    <s v="Loreal"/>
    <x v="1"/>
    <x v="1"/>
    <n v="2"/>
    <n v="12"/>
    <x v="0"/>
    <n v="24"/>
    <n v="12"/>
    <x v="0"/>
    <x v="2"/>
    <s v="Standard"/>
    <n v="3.6"/>
    <n v="2025"/>
    <s v="May-2025"/>
    <n v="0.5"/>
    <x v="1"/>
    <x v="1"/>
  </r>
  <r>
    <s v="ORD0000350"/>
    <x v="34"/>
    <x v="320"/>
    <x v="1"/>
    <s v="EC002"/>
    <x v="5"/>
    <x v="3"/>
    <s v="Samsung"/>
    <x v="6"/>
    <x v="2"/>
    <n v="4"/>
    <n v="149"/>
    <x v="3"/>
    <n v="506.6"/>
    <n v="126.6"/>
    <x v="2"/>
    <x v="4"/>
    <s v="Standard"/>
    <n v="4.5"/>
    <n v="2025"/>
    <s v="Sep-2025"/>
    <n v="0.24990130280300038"/>
    <x v="0"/>
    <x v="2"/>
  </r>
  <r>
    <s v="ORD0000351"/>
    <x v="59"/>
    <x v="321"/>
    <x v="1"/>
    <s v="EC005"/>
    <x v="4"/>
    <x v="2"/>
    <s v="Skybags"/>
    <x v="9"/>
    <x v="0"/>
    <n v="4"/>
    <n v="45"/>
    <x v="4"/>
    <n v="171"/>
    <n v="67"/>
    <x v="0"/>
    <x v="3"/>
    <s v="Standard"/>
    <n v="4.4000000000000004"/>
    <n v="2025"/>
    <s v="May-2025"/>
    <n v="0.391812865497076"/>
    <x v="0"/>
    <x v="5"/>
  </r>
  <r>
    <s v="ORD0000352"/>
    <x v="11"/>
    <x v="322"/>
    <x v="0"/>
    <s v="EC004"/>
    <x v="10"/>
    <x v="2"/>
    <s v="Nike"/>
    <x v="6"/>
    <x v="1"/>
    <n v="5"/>
    <n v="110"/>
    <x v="0"/>
    <n v="550"/>
    <n v="210"/>
    <x v="0"/>
    <x v="3"/>
    <s v="Standard"/>
    <n v="3.2"/>
    <n v="2025"/>
    <s v="Nov-2025"/>
    <n v="0.38181818181818183"/>
    <x v="0"/>
    <x v="2"/>
  </r>
  <r>
    <s v="ORD0000353"/>
    <x v="224"/>
    <x v="323"/>
    <x v="0"/>
    <s v="EC003"/>
    <x v="7"/>
    <x v="3"/>
    <s v="Lenovo"/>
    <x v="2"/>
    <x v="2"/>
    <n v="5"/>
    <n v="799"/>
    <x v="0"/>
    <n v="3995"/>
    <n v="895"/>
    <x v="0"/>
    <x v="4"/>
    <s v="Express"/>
    <n v="4.3"/>
    <n v="2025"/>
    <s v="May-2025"/>
    <n v="0.22403003754693368"/>
    <x v="0"/>
    <x v="2"/>
  </r>
  <r>
    <s v="ORD0000354"/>
    <x v="198"/>
    <x v="324"/>
    <x v="0"/>
    <s v="EC012"/>
    <x v="3"/>
    <x v="0"/>
    <s v="Philips"/>
    <x v="0"/>
    <x v="0"/>
    <n v="3"/>
    <n v="42"/>
    <x v="3"/>
    <n v="107.1"/>
    <n v="35.1"/>
    <x v="0"/>
    <x v="0"/>
    <s v="Standard"/>
    <n v="3.3"/>
    <n v="2025"/>
    <s v="Sep-2025"/>
    <n v="0.32773109243697485"/>
    <x v="0"/>
    <x v="0"/>
  </r>
  <r>
    <s v="ORD0000355"/>
    <x v="208"/>
    <x v="325"/>
    <x v="1"/>
    <s v="EC009"/>
    <x v="11"/>
    <x v="1"/>
    <s v="Loreal"/>
    <x v="5"/>
    <x v="2"/>
    <n v="5"/>
    <n v="12"/>
    <x v="0"/>
    <n v="60"/>
    <n v="30"/>
    <x v="0"/>
    <x v="1"/>
    <s v="Standard"/>
    <n v="4.9000000000000004"/>
    <n v="2025"/>
    <s v="Aug-2025"/>
    <n v="0.5"/>
    <x v="0"/>
    <x v="3"/>
  </r>
  <r>
    <s v="ORD0000356"/>
    <x v="225"/>
    <x v="326"/>
    <x v="1"/>
    <s v="EC003"/>
    <x v="7"/>
    <x v="3"/>
    <s v="Lenovo"/>
    <x v="9"/>
    <x v="0"/>
    <n v="4"/>
    <n v="799"/>
    <x v="2"/>
    <n v="2556.8000000000002"/>
    <n v="76.8"/>
    <x v="0"/>
    <x v="1"/>
    <s v="Express"/>
    <n v="4.9000000000000004"/>
    <n v="2025"/>
    <s v="Jun-2025"/>
    <n v="3.0037546933667079E-2"/>
    <x v="0"/>
    <x v="5"/>
  </r>
  <r>
    <s v="ORD0000357"/>
    <x v="33"/>
    <x v="327"/>
    <x v="1"/>
    <s v="EC006"/>
    <x v="2"/>
    <x v="0"/>
    <s v="Philips"/>
    <x v="0"/>
    <x v="1"/>
    <n v="4"/>
    <n v="85"/>
    <x v="4"/>
    <n v="323"/>
    <n v="115"/>
    <x v="0"/>
    <x v="0"/>
    <s v="Standard"/>
    <n v="3.3"/>
    <n v="2025"/>
    <s v="Mar-2025"/>
    <n v="0.35603715170278638"/>
    <x v="0"/>
    <x v="0"/>
  </r>
  <r>
    <s v="ORD0000358"/>
    <x v="226"/>
    <x v="328"/>
    <x v="0"/>
    <s v="EC002"/>
    <x v="5"/>
    <x v="3"/>
    <s v="Samsung"/>
    <x v="6"/>
    <x v="0"/>
    <n v="1"/>
    <n v="149"/>
    <x v="4"/>
    <n v="141.55000000000001"/>
    <n v="46.55"/>
    <x v="0"/>
    <x v="3"/>
    <s v="Standard"/>
    <n v="4.4000000000000004"/>
    <n v="2025"/>
    <s v="Dec-2025"/>
    <n v="0.32885906040268453"/>
    <x v="0"/>
    <x v="2"/>
  </r>
  <r>
    <s v="ORD0000359"/>
    <x v="207"/>
    <x v="329"/>
    <x v="1"/>
    <s v="EC008"/>
    <x v="1"/>
    <x v="1"/>
    <s v="Nivea"/>
    <x v="8"/>
    <x v="2"/>
    <n v="5"/>
    <n v="18"/>
    <x v="4"/>
    <n v="85.5"/>
    <n v="40.5"/>
    <x v="0"/>
    <x v="3"/>
    <s v="Standard"/>
    <n v="3.5"/>
    <n v="2025"/>
    <s v="May-2025"/>
    <n v="0.47368421052631576"/>
    <x v="2"/>
    <x v="4"/>
  </r>
  <r>
    <s v="ORD0000360"/>
    <x v="156"/>
    <x v="330"/>
    <x v="0"/>
    <s v="EC011"/>
    <x v="0"/>
    <x v="0"/>
    <s v="IKEA"/>
    <x v="2"/>
    <x v="1"/>
    <n v="3"/>
    <n v="190"/>
    <x v="4"/>
    <n v="541.5"/>
    <n v="166.5"/>
    <x v="1"/>
    <x v="0"/>
    <s v="Standard"/>
    <n v="2.6"/>
    <n v="2025"/>
    <s v="Aug-2025"/>
    <n v="0.30747922437673131"/>
    <x v="0"/>
    <x v="2"/>
  </r>
  <r>
    <s v="ORD0000361"/>
    <x v="227"/>
    <x v="331"/>
    <x v="0"/>
    <s v="EC006"/>
    <x v="2"/>
    <x v="0"/>
    <s v="Philips"/>
    <x v="3"/>
    <x v="0"/>
    <n v="1"/>
    <n v="85"/>
    <x v="0"/>
    <n v="85"/>
    <n v="33"/>
    <x v="0"/>
    <x v="1"/>
    <s v="Express"/>
    <n v="4.9000000000000004"/>
    <n v="2025"/>
    <s v="Sep-2025"/>
    <n v="0.38823529411764707"/>
    <x v="0"/>
    <x v="2"/>
  </r>
  <r>
    <s v="ORD0000362"/>
    <x v="189"/>
    <x v="91"/>
    <x v="1"/>
    <s v="EC010"/>
    <x v="6"/>
    <x v="3"/>
    <s v="JBL"/>
    <x v="9"/>
    <x v="1"/>
    <n v="2"/>
    <n v="65"/>
    <x v="3"/>
    <n v="110.5"/>
    <n v="34.5"/>
    <x v="1"/>
    <x v="4"/>
    <s v="Standard"/>
    <n v="4.2"/>
    <n v="2025"/>
    <s v="May-2025"/>
    <n v="0.31221719457013575"/>
    <x v="0"/>
    <x v="5"/>
  </r>
  <r>
    <s v="ORD0000363"/>
    <x v="101"/>
    <x v="332"/>
    <x v="0"/>
    <s v="EC005"/>
    <x v="4"/>
    <x v="2"/>
    <s v="Skybags"/>
    <x v="3"/>
    <x v="1"/>
    <n v="1"/>
    <n v="45"/>
    <x v="4"/>
    <n v="42.75"/>
    <n v="16.75"/>
    <x v="0"/>
    <x v="4"/>
    <s v="Express"/>
    <n v="2.7"/>
    <n v="2025"/>
    <s v="Sep-2025"/>
    <n v="0.391812865497076"/>
    <x v="0"/>
    <x v="2"/>
  </r>
  <r>
    <s v="ORD0000364"/>
    <x v="98"/>
    <x v="157"/>
    <x v="1"/>
    <s v="EC011"/>
    <x v="0"/>
    <x v="0"/>
    <s v="IKEA"/>
    <x v="6"/>
    <x v="1"/>
    <n v="5"/>
    <n v="190"/>
    <x v="1"/>
    <n v="855"/>
    <n v="230"/>
    <x v="0"/>
    <x v="1"/>
    <s v="Standard"/>
    <n v="4.4000000000000004"/>
    <n v="2025"/>
    <s v="Feb-2025"/>
    <n v="0.26900584795321636"/>
    <x v="0"/>
    <x v="2"/>
  </r>
  <r>
    <s v="ORD0000365"/>
    <x v="98"/>
    <x v="333"/>
    <x v="0"/>
    <s v="EC008"/>
    <x v="1"/>
    <x v="1"/>
    <s v="Nivea"/>
    <x v="9"/>
    <x v="2"/>
    <n v="4"/>
    <n v="18"/>
    <x v="2"/>
    <n v="57.6"/>
    <n v="21.6"/>
    <x v="2"/>
    <x v="4"/>
    <s v="Standard"/>
    <n v="3.9"/>
    <n v="2025"/>
    <s v="Feb-2025"/>
    <n v="0.375"/>
    <x v="0"/>
    <x v="5"/>
  </r>
  <r>
    <s v="ORD0000366"/>
    <x v="45"/>
    <x v="334"/>
    <x v="0"/>
    <s v="EC011"/>
    <x v="0"/>
    <x v="0"/>
    <s v="IKEA"/>
    <x v="8"/>
    <x v="1"/>
    <n v="3"/>
    <n v="190"/>
    <x v="3"/>
    <n v="484.5"/>
    <n v="109.5"/>
    <x v="2"/>
    <x v="3"/>
    <s v="Express"/>
    <n v="3.5"/>
    <n v="2025"/>
    <s v="Mar-2025"/>
    <n v="0.2260061919504644"/>
    <x v="2"/>
    <x v="4"/>
  </r>
  <r>
    <s v="ORD0000367"/>
    <x v="45"/>
    <x v="335"/>
    <x v="1"/>
    <s v="EC003"/>
    <x v="7"/>
    <x v="3"/>
    <s v="Lenovo"/>
    <x v="8"/>
    <x v="2"/>
    <n v="2"/>
    <n v="799"/>
    <x v="4"/>
    <n v="1518.1"/>
    <n v="278.10000000000002"/>
    <x v="0"/>
    <x v="4"/>
    <s v="Standard"/>
    <n v="5"/>
    <n v="2025"/>
    <s v="Mar-2025"/>
    <n v="0.18318951320729862"/>
    <x v="2"/>
    <x v="4"/>
  </r>
  <r>
    <s v="ORD0000368"/>
    <x v="228"/>
    <x v="336"/>
    <x v="0"/>
    <s v="EC004"/>
    <x v="10"/>
    <x v="2"/>
    <s v="Nike"/>
    <x v="2"/>
    <x v="0"/>
    <n v="5"/>
    <n v="110"/>
    <x v="4"/>
    <n v="522.5"/>
    <n v="182.5"/>
    <x v="2"/>
    <x v="1"/>
    <s v="Standard"/>
    <n v="3.5"/>
    <n v="2025"/>
    <s v="May-2025"/>
    <n v="0.34928229665071769"/>
    <x v="0"/>
    <x v="2"/>
  </r>
  <r>
    <s v="ORD0000369"/>
    <x v="47"/>
    <x v="337"/>
    <x v="1"/>
    <s v="EC005"/>
    <x v="4"/>
    <x v="2"/>
    <s v="Skybags"/>
    <x v="2"/>
    <x v="2"/>
    <n v="3"/>
    <n v="45"/>
    <x v="4"/>
    <n v="128.25"/>
    <n v="50.25"/>
    <x v="1"/>
    <x v="1"/>
    <s v="Express"/>
    <n v="3"/>
    <n v="2025"/>
    <s v="Apr-2025"/>
    <n v="0.391812865497076"/>
    <x v="0"/>
    <x v="2"/>
  </r>
  <r>
    <s v="ORD0000370"/>
    <x v="14"/>
    <x v="81"/>
    <x v="1"/>
    <s v="EC001"/>
    <x v="8"/>
    <x v="3"/>
    <s v="Sony"/>
    <x v="7"/>
    <x v="1"/>
    <n v="4"/>
    <n v="89"/>
    <x v="2"/>
    <n v="284.8"/>
    <n v="64.8"/>
    <x v="0"/>
    <x v="2"/>
    <s v="Standard"/>
    <n v="4.9000000000000004"/>
    <n v="2025"/>
    <s v="Feb-2025"/>
    <n v="0.22752808988764042"/>
    <x v="2"/>
    <x v="4"/>
  </r>
  <r>
    <s v="ORD0000371"/>
    <x v="149"/>
    <x v="338"/>
    <x v="0"/>
    <s v="EC010"/>
    <x v="6"/>
    <x v="3"/>
    <s v="JBL"/>
    <x v="6"/>
    <x v="0"/>
    <n v="5"/>
    <n v="65"/>
    <x v="1"/>
    <n v="292.5"/>
    <n v="102.5"/>
    <x v="3"/>
    <x v="1"/>
    <s v="Express"/>
    <n v="4.7"/>
    <n v="2025"/>
    <s v="May-2025"/>
    <n v="0.3504273504273504"/>
    <x v="0"/>
    <x v="2"/>
  </r>
  <r>
    <s v="ORD0000372"/>
    <x v="229"/>
    <x v="339"/>
    <x v="1"/>
    <s v="EC004"/>
    <x v="10"/>
    <x v="2"/>
    <s v="Nike"/>
    <x v="1"/>
    <x v="2"/>
    <n v="4"/>
    <n v="110"/>
    <x v="4"/>
    <n v="418"/>
    <n v="146"/>
    <x v="0"/>
    <x v="2"/>
    <s v="Standard"/>
    <n v="4.2"/>
    <n v="2025"/>
    <s v="May-2025"/>
    <n v="0.34928229665071769"/>
    <x v="1"/>
    <x v="1"/>
  </r>
  <r>
    <s v="ORD0000373"/>
    <x v="14"/>
    <x v="340"/>
    <x v="0"/>
    <s v="EC005"/>
    <x v="4"/>
    <x v="2"/>
    <s v="Skybags"/>
    <x v="7"/>
    <x v="1"/>
    <n v="3"/>
    <n v="45"/>
    <x v="0"/>
    <n v="135"/>
    <n v="57"/>
    <x v="0"/>
    <x v="3"/>
    <s v="Standard"/>
    <n v="3.8"/>
    <n v="2025"/>
    <s v="Feb-2025"/>
    <n v="0.42222222222222222"/>
    <x v="2"/>
    <x v="4"/>
  </r>
  <r>
    <s v="ORD0000374"/>
    <x v="230"/>
    <x v="341"/>
    <x v="1"/>
    <s v="EC008"/>
    <x v="1"/>
    <x v="1"/>
    <s v="Nivea"/>
    <x v="0"/>
    <x v="0"/>
    <n v="3"/>
    <n v="18"/>
    <x v="2"/>
    <n v="43.2"/>
    <n v="16.2"/>
    <x v="0"/>
    <x v="1"/>
    <s v="Standard"/>
    <n v="2.6"/>
    <n v="2025"/>
    <s v="Mar-2025"/>
    <n v="0.37499999999999994"/>
    <x v="0"/>
    <x v="0"/>
  </r>
  <r>
    <s v="ORD0000375"/>
    <x v="27"/>
    <x v="342"/>
    <x v="0"/>
    <s v="EC002"/>
    <x v="5"/>
    <x v="3"/>
    <s v="Samsung"/>
    <x v="9"/>
    <x v="2"/>
    <n v="4"/>
    <n v="149"/>
    <x v="0"/>
    <n v="596"/>
    <n v="216"/>
    <x v="2"/>
    <x v="1"/>
    <s v="Standard"/>
    <n v="4.7"/>
    <n v="2025"/>
    <s v="Dec-2025"/>
    <n v="0.36241610738255031"/>
    <x v="0"/>
    <x v="5"/>
  </r>
  <r>
    <s v="ORD0000376"/>
    <x v="104"/>
    <x v="343"/>
    <x v="1"/>
    <s v="EC006"/>
    <x v="2"/>
    <x v="0"/>
    <s v="Philips"/>
    <x v="2"/>
    <x v="2"/>
    <n v="1"/>
    <n v="85"/>
    <x v="0"/>
    <n v="85"/>
    <n v="33"/>
    <x v="0"/>
    <x v="2"/>
    <s v="Express"/>
    <n v="3.3"/>
    <n v="2025"/>
    <s v="Jun-2025"/>
    <n v="0.38823529411764707"/>
    <x v="0"/>
    <x v="2"/>
  </r>
  <r>
    <s v="ORD0000377"/>
    <x v="31"/>
    <x v="344"/>
    <x v="0"/>
    <s v="EC009"/>
    <x v="11"/>
    <x v="1"/>
    <s v="Loreal"/>
    <x v="4"/>
    <x v="0"/>
    <n v="1"/>
    <n v="12"/>
    <x v="4"/>
    <n v="11.4"/>
    <n v="5.4"/>
    <x v="0"/>
    <x v="3"/>
    <s v="Standard"/>
    <n v="3.2"/>
    <n v="2025"/>
    <s v="Mar-2025"/>
    <n v="0.47368421052631582"/>
    <x v="0"/>
    <x v="2"/>
  </r>
  <r>
    <s v="ORD0000378"/>
    <x v="84"/>
    <x v="345"/>
    <x v="0"/>
    <s v="EC008"/>
    <x v="1"/>
    <x v="1"/>
    <s v="Nivea"/>
    <x v="8"/>
    <x v="0"/>
    <n v="2"/>
    <n v="18"/>
    <x v="1"/>
    <n v="32.4"/>
    <n v="14.4"/>
    <x v="0"/>
    <x v="2"/>
    <s v="Standard"/>
    <n v="5"/>
    <n v="2025"/>
    <s v="Sep-2025"/>
    <n v="0.44444444444444448"/>
    <x v="2"/>
    <x v="4"/>
  </r>
  <r>
    <s v="ORD0000379"/>
    <x v="172"/>
    <x v="346"/>
    <x v="0"/>
    <s v="EC005"/>
    <x v="4"/>
    <x v="2"/>
    <s v="Skybags"/>
    <x v="2"/>
    <x v="1"/>
    <n v="1"/>
    <n v="45"/>
    <x v="0"/>
    <n v="45"/>
    <n v="19"/>
    <x v="0"/>
    <x v="4"/>
    <s v="Express"/>
    <n v="4.7"/>
    <n v="2025"/>
    <s v="Oct-2025"/>
    <n v="0.42222222222222222"/>
    <x v="0"/>
    <x v="2"/>
  </r>
  <r>
    <s v="ORD0000380"/>
    <x v="98"/>
    <x v="347"/>
    <x v="0"/>
    <s v="EC012"/>
    <x v="3"/>
    <x v="0"/>
    <s v="Philips"/>
    <x v="1"/>
    <x v="0"/>
    <n v="2"/>
    <n v="42"/>
    <x v="3"/>
    <n v="71.400000000000006"/>
    <n v="23.4"/>
    <x v="0"/>
    <x v="4"/>
    <s v="Express"/>
    <n v="4.4000000000000004"/>
    <n v="2025"/>
    <s v="Feb-2025"/>
    <n v="0.32773109243697474"/>
    <x v="1"/>
    <x v="1"/>
  </r>
  <r>
    <s v="ORD0000381"/>
    <x v="231"/>
    <x v="348"/>
    <x v="0"/>
    <s v="EC001"/>
    <x v="8"/>
    <x v="3"/>
    <s v="Sony"/>
    <x v="1"/>
    <x v="0"/>
    <n v="4"/>
    <n v="89"/>
    <x v="3"/>
    <n v="302.60000000000002"/>
    <n v="82.6"/>
    <x v="0"/>
    <x v="0"/>
    <s v="Standard"/>
    <n v="2.5"/>
    <n v="2025"/>
    <s v="Dec-2025"/>
    <n v="0.27296761401189684"/>
    <x v="1"/>
    <x v="1"/>
  </r>
  <r>
    <s v="ORD0000382"/>
    <x v="141"/>
    <x v="349"/>
    <x v="0"/>
    <s v="EC011"/>
    <x v="0"/>
    <x v="0"/>
    <s v="IKEA"/>
    <x v="6"/>
    <x v="1"/>
    <n v="4"/>
    <n v="190"/>
    <x v="3"/>
    <n v="646"/>
    <n v="146"/>
    <x v="2"/>
    <x v="2"/>
    <s v="Standard"/>
    <n v="3.5"/>
    <n v="2025"/>
    <s v="May-2025"/>
    <n v="0.2260061919504644"/>
    <x v="0"/>
    <x v="2"/>
  </r>
  <r>
    <s v="ORD0000383"/>
    <x v="217"/>
    <x v="300"/>
    <x v="0"/>
    <s v="EC003"/>
    <x v="7"/>
    <x v="3"/>
    <s v="Lenovo"/>
    <x v="3"/>
    <x v="0"/>
    <n v="2"/>
    <n v="799"/>
    <x v="4"/>
    <n v="1518.1"/>
    <n v="278.10000000000002"/>
    <x v="0"/>
    <x v="4"/>
    <s v="Express"/>
    <n v="3.1"/>
    <n v="2025"/>
    <s v="Sep-2025"/>
    <n v="0.18318951320729862"/>
    <x v="0"/>
    <x v="2"/>
  </r>
  <r>
    <s v="ORD0000384"/>
    <x v="198"/>
    <x v="350"/>
    <x v="0"/>
    <s v="EC002"/>
    <x v="5"/>
    <x v="3"/>
    <s v="Samsung"/>
    <x v="2"/>
    <x v="0"/>
    <n v="3"/>
    <n v="149"/>
    <x v="2"/>
    <n v="357.6"/>
    <n v="72.599999999999994"/>
    <x v="0"/>
    <x v="4"/>
    <s v="Standard"/>
    <n v="3.4"/>
    <n v="2025"/>
    <s v="Sep-2025"/>
    <n v="0.2030201342281879"/>
    <x v="0"/>
    <x v="2"/>
  </r>
  <r>
    <s v="ORD0000385"/>
    <x v="232"/>
    <x v="198"/>
    <x v="0"/>
    <s v="EC011"/>
    <x v="0"/>
    <x v="0"/>
    <s v="IKEA"/>
    <x v="1"/>
    <x v="1"/>
    <n v="2"/>
    <n v="190"/>
    <x v="0"/>
    <n v="380"/>
    <n v="130"/>
    <x v="0"/>
    <x v="2"/>
    <s v="Standard"/>
    <n v="2.7"/>
    <n v="2025"/>
    <s v="Jan-2025"/>
    <n v="0.34210526315789475"/>
    <x v="1"/>
    <x v="1"/>
  </r>
  <r>
    <s v="ORD0000386"/>
    <x v="16"/>
    <x v="351"/>
    <x v="1"/>
    <s v="EC010"/>
    <x v="6"/>
    <x v="3"/>
    <s v="JBL"/>
    <x v="1"/>
    <x v="2"/>
    <n v="1"/>
    <n v="65"/>
    <x v="0"/>
    <n v="65"/>
    <n v="27"/>
    <x v="0"/>
    <x v="2"/>
    <s v="Standard"/>
    <n v="4.8"/>
    <n v="2025"/>
    <s v="Jul-2025"/>
    <n v="0.41538461538461541"/>
    <x v="1"/>
    <x v="1"/>
  </r>
  <r>
    <s v="ORD0000387"/>
    <x v="54"/>
    <x v="352"/>
    <x v="0"/>
    <s v="EC010"/>
    <x v="6"/>
    <x v="3"/>
    <s v="JBL"/>
    <x v="7"/>
    <x v="1"/>
    <n v="1"/>
    <n v="65"/>
    <x v="4"/>
    <n v="61.75"/>
    <n v="23.75"/>
    <x v="0"/>
    <x v="0"/>
    <s v="Standard"/>
    <n v="3.8"/>
    <n v="2025"/>
    <s v="Aug-2025"/>
    <n v="0.38461538461538464"/>
    <x v="2"/>
    <x v="4"/>
  </r>
  <r>
    <s v="ORD0000388"/>
    <x v="142"/>
    <x v="353"/>
    <x v="1"/>
    <s v="EC008"/>
    <x v="1"/>
    <x v="1"/>
    <s v="Nivea"/>
    <x v="6"/>
    <x v="2"/>
    <n v="2"/>
    <n v="18"/>
    <x v="1"/>
    <n v="32.4"/>
    <n v="14.4"/>
    <x v="1"/>
    <x v="2"/>
    <s v="Express"/>
    <n v="3.3"/>
    <n v="2025"/>
    <s v="May-2025"/>
    <n v="0.44444444444444448"/>
    <x v="0"/>
    <x v="2"/>
  </r>
  <r>
    <s v="ORD0000389"/>
    <x v="163"/>
    <x v="354"/>
    <x v="0"/>
    <s v="EC011"/>
    <x v="0"/>
    <x v="0"/>
    <s v="IKEA"/>
    <x v="4"/>
    <x v="0"/>
    <n v="5"/>
    <n v="190"/>
    <x v="0"/>
    <n v="950"/>
    <n v="325"/>
    <x v="0"/>
    <x v="0"/>
    <s v="Express"/>
    <n v="3.9"/>
    <n v="2025"/>
    <s v="Jun-2025"/>
    <n v="0.34210526315789475"/>
    <x v="0"/>
    <x v="2"/>
  </r>
  <r>
    <s v="ORD0000390"/>
    <x v="233"/>
    <x v="355"/>
    <x v="0"/>
    <s v="EC007"/>
    <x v="9"/>
    <x v="0"/>
    <s v="Prestige"/>
    <x v="1"/>
    <x v="1"/>
    <n v="5"/>
    <n v="120"/>
    <x v="0"/>
    <n v="600"/>
    <n v="210"/>
    <x v="1"/>
    <x v="2"/>
    <s v="Express"/>
    <n v="3.2"/>
    <n v="2025"/>
    <s v="Aug-2025"/>
    <n v="0.35"/>
    <x v="1"/>
    <x v="1"/>
  </r>
  <r>
    <s v="ORD0000391"/>
    <x v="234"/>
    <x v="356"/>
    <x v="1"/>
    <s v="EC012"/>
    <x v="3"/>
    <x v="0"/>
    <s v="Philips"/>
    <x v="9"/>
    <x v="1"/>
    <n v="2"/>
    <n v="42"/>
    <x v="2"/>
    <n v="67.2"/>
    <n v="19.2"/>
    <x v="0"/>
    <x v="4"/>
    <s v="Standard"/>
    <n v="4.2"/>
    <n v="2025"/>
    <s v="Oct-2025"/>
    <n v="0.2857142857142857"/>
    <x v="0"/>
    <x v="5"/>
  </r>
  <r>
    <s v="ORD0000392"/>
    <x v="235"/>
    <x v="151"/>
    <x v="1"/>
    <s v="EC001"/>
    <x v="8"/>
    <x v="3"/>
    <s v="Sony"/>
    <x v="8"/>
    <x v="2"/>
    <n v="5"/>
    <n v="89"/>
    <x v="3"/>
    <n v="378.25"/>
    <n v="103.25"/>
    <x v="0"/>
    <x v="1"/>
    <s v="Standard"/>
    <n v="2.5"/>
    <n v="2025"/>
    <s v="May-2025"/>
    <n v="0.2729676140118969"/>
    <x v="2"/>
    <x v="4"/>
  </r>
  <r>
    <s v="ORD0000393"/>
    <x v="199"/>
    <x v="151"/>
    <x v="0"/>
    <s v="EC012"/>
    <x v="3"/>
    <x v="0"/>
    <s v="Philips"/>
    <x v="4"/>
    <x v="0"/>
    <n v="2"/>
    <n v="42"/>
    <x v="3"/>
    <n v="71.400000000000006"/>
    <n v="23.4"/>
    <x v="0"/>
    <x v="1"/>
    <s v="Standard"/>
    <n v="3.7"/>
    <n v="2025"/>
    <s v="Jan-2025"/>
    <n v="0.32773109243697474"/>
    <x v="0"/>
    <x v="2"/>
  </r>
  <r>
    <s v="ORD0000394"/>
    <x v="68"/>
    <x v="357"/>
    <x v="0"/>
    <s v="EC005"/>
    <x v="4"/>
    <x v="2"/>
    <s v="Skybags"/>
    <x v="0"/>
    <x v="0"/>
    <n v="4"/>
    <n v="45"/>
    <x v="4"/>
    <n v="171"/>
    <n v="67"/>
    <x v="3"/>
    <x v="0"/>
    <s v="Express"/>
    <n v="3.1"/>
    <n v="2025"/>
    <s v="Aug-2025"/>
    <n v="0.391812865497076"/>
    <x v="0"/>
    <x v="0"/>
  </r>
  <r>
    <s v="ORD0000395"/>
    <x v="76"/>
    <x v="358"/>
    <x v="0"/>
    <s v="EC003"/>
    <x v="7"/>
    <x v="3"/>
    <s v="Lenovo"/>
    <x v="5"/>
    <x v="1"/>
    <n v="4"/>
    <n v="799"/>
    <x v="2"/>
    <n v="2556.8000000000002"/>
    <n v="76.8"/>
    <x v="0"/>
    <x v="1"/>
    <s v="Standard"/>
    <n v="5"/>
    <n v="2025"/>
    <s v="Feb-2025"/>
    <n v="3.0037546933667079E-2"/>
    <x v="0"/>
    <x v="3"/>
  </r>
  <r>
    <s v="ORD0000396"/>
    <x v="224"/>
    <x v="359"/>
    <x v="0"/>
    <s v="EC008"/>
    <x v="1"/>
    <x v="1"/>
    <s v="Nivea"/>
    <x v="0"/>
    <x v="2"/>
    <n v="2"/>
    <n v="18"/>
    <x v="2"/>
    <n v="28.8"/>
    <n v="10.8"/>
    <x v="0"/>
    <x v="3"/>
    <s v="Standard"/>
    <n v="3"/>
    <n v="2025"/>
    <s v="May-2025"/>
    <n v="0.375"/>
    <x v="0"/>
    <x v="0"/>
  </r>
  <r>
    <s v="ORD0000397"/>
    <x v="162"/>
    <x v="360"/>
    <x v="1"/>
    <s v="EC010"/>
    <x v="6"/>
    <x v="3"/>
    <s v="JBL"/>
    <x v="2"/>
    <x v="0"/>
    <n v="3"/>
    <n v="65"/>
    <x v="0"/>
    <n v="195"/>
    <n v="81"/>
    <x v="0"/>
    <x v="1"/>
    <s v="Standard"/>
    <n v="4.8"/>
    <n v="2025"/>
    <s v="Aug-2025"/>
    <n v="0.41538461538461541"/>
    <x v="0"/>
    <x v="2"/>
  </r>
  <r>
    <s v="ORD0000398"/>
    <x v="90"/>
    <x v="361"/>
    <x v="0"/>
    <s v="EC008"/>
    <x v="1"/>
    <x v="1"/>
    <s v="Nivea"/>
    <x v="2"/>
    <x v="1"/>
    <n v="4"/>
    <n v="18"/>
    <x v="2"/>
    <n v="57.6"/>
    <n v="21.6"/>
    <x v="0"/>
    <x v="2"/>
    <s v="Standard"/>
    <n v="3.2"/>
    <n v="2025"/>
    <s v="Mar-2025"/>
    <n v="0.375"/>
    <x v="0"/>
    <x v="2"/>
  </r>
  <r>
    <s v="ORD0000399"/>
    <x v="167"/>
    <x v="362"/>
    <x v="0"/>
    <s v="EC004"/>
    <x v="10"/>
    <x v="2"/>
    <s v="Nike"/>
    <x v="7"/>
    <x v="1"/>
    <n v="5"/>
    <n v="110"/>
    <x v="4"/>
    <n v="522.5"/>
    <n v="182.5"/>
    <x v="1"/>
    <x v="4"/>
    <s v="Express"/>
    <n v="3.1"/>
    <n v="2025"/>
    <s v="Oct-2025"/>
    <n v="0.34928229665071769"/>
    <x v="2"/>
    <x v="4"/>
  </r>
  <r>
    <s v="ORD0000400"/>
    <x v="167"/>
    <x v="363"/>
    <x v="1"/>
    <s v="EC001"/>
    <x v="8"/>
    <x v="3"/>
    <s v="Sony"/>
    <x v="1"/>
    <x v="2"/>
    <n v="1"/>
    <n v="89"/>
    <x v="0"/>
    <n v="89"/>
    <n v="34"/>
    <x v="0"/>
    <x v="1"/>
    <s v="Standard"/>
    <n v="2.7"/>
    <n v="2025"/>
    <s v="Oct-2025"/>
    <n v="0.38202247191011235"/>
    <x v="1"/>
    <x v="1"/>
  </r>
  <r>
    <s v="ORD0000401"/>
    <x v="236"/>
    <x v="364"/>
    <x v="0"/>
    <s v="EC002"/>
    <x v="5"/>
    <x v="3"/>
    <s v="Samsung"/>
    <x v="5"/>
    <x v="0"/>
    <n v="1"/>
    <n v="149"/>
    <x v="4"/>
    <n v="141.55000000000001"/>
    <n v="46.55"/>
    <x v="2"/>
    <x v="0"/>
    <s v="Standard"/>
    <n v="2.8"/>
    <n v="2025"/>
    <s v="Oct-2025"/>
    <n v="0.32885906040268453"/>
    <x v="0"/>
    <x v="3"/>
  </r>
  <r>
    <s v="ORD0000402"/>
    <x v="237"/>
    <x v="365"/>
    <x v="0"/>
    <s v="EC005"/>
    <x v="4"/>
    <x v="2"/>
    <s v="Skybags"/>
    <x v="5"/>
    <x v="2"/>
    <n v="1"/>
    <n v="45"/>
    <x v="0"/>
    <n v="45"/>
    <n v="19"/>
    <x v="0"/>
    <x v="2"/>
    <s v="Standard"/>
    <n v="4.5"/>
    <n v="2025"/>
    <s v="Feb-2025"/>
    <n v="0.42222222222222222"/>
    <x v="0"/>
    <x v="3"/>
  </r>
  <r>
    <s v="ORD0000403"/>
    <x v="123"/>
    <x v="366"/>
    <x v="0"/>
    <s v="EC009"/>
    <x v="11"/>
    <x v="1"/>
    <s v="Loreal"/>
    <x v="2"/>
    <x v="0"/>
    <n v="1"/>
    <n v="12"/>
    <x v="2"/>
    <n v="9.6"/>
    <n v="3.6"/>
    <x v="0"/>
    <x v="1"/>
    <s v="Standard"/>
    <n v="4"/>
    <n v="2025"/>
    <s v="Sep-2025"/>
    <n v="0.375"/>
    <x v="0"/>
    <x v="2"/>
  </r>
  <r>
    <s v="ORD0000404"/>
    <x v="238"/>
    <x v="367"/>
    <x v="0"/>
    <s v="EC012"/>
    <x v="3"/>
    <x v="0"/>
    <s v="Philips"/>
    <x v="4"/>
    <x v="0"/>
    <n v="4"/>
    <n v="42"/>
    <x v="0"/>
    <n v="168"/>
    <n v="72"/>
    <x v="0"/>
    <x v="0"/>
    <s v="Standard"/>
    <n v="4.2"/>
    <n v="2025"/>
    <s v="Jan-2025"/>
    <n v="0.42857142857142855"/>
    <x v="0"/>
    <x v="2"/>
  </r>
  <r>
    <s v="ORD0000405"/>
    <x v="44"/>
    <x v="368"/>
    <x v="0"/>
    <s v="EC002"/>
    <x v="5"/>
    <x v="3"/>
    <s v="Samsung"/>
    <x v="1"/>
    <x v="0"/>
    <n v="5"/>
    <n v="149"/>
    <x v="0"/>
    <n v="745"/>
    <n v="270"/>
    <x v="0"/>
    <x v="2"/>
    <s v="Express"/>
    <n v="4"/>
    <n v="2025"/>
    <s v="Mar-2025"/>
    <n v="0.36241610738255031"/>
    <x v="1"/>
    <x v="1"/>
  </r>
  <r>
    <s v="ORD0000406"/>
    <x v="239"/>
    <x v="369"/>
    <x v="1"/>
    <s v="EC012"/>
    <x v="3"/>
    <x v="0"/>
    <s v="Philips"/>
    <x v="4"/>
    <x v="2"/>
    <n v="2"/>
    <n v="42"/>
    <x v="0"/>
    <n v="84"/>
    <n v="36"/>
    <x v="0"/>
    <x v="2"/>
    <s v="Express"/>
    <n v="4.0999999999999996"/>
    <n v="2025"/>
    <s v="Jan-2025"/>
    <n v="0.42857142857142855"/>
    <x v="0"/>
    <x v="2"/>
  </r>
  <r>
    <s v="ORD0000407"/>
    <x v="23"/>
    <x v="370"/>
    <x v="1"/>
    <s v="EC009"/>
    <x v="11"/>
    <x v="1"/>
    <s v="Loreal"/>
    <x v="3"/>
    <x v="2"/>
    <n v="2"/>
    <n v="12"/>
    <x v="4"/>
    <n v="22.8"/>
    <n v="10.8"/>
    <x v="0"/>
    <x v="0"/>
    <s v="Standard"/>
    <n v="3.9"/>
    <n v="2025"/>
    <s v="Aug-2025"/>
    <n v="0.47368421052631582"/>
    <x v="0"/>
    <x v="2"/>
  </r>
  <r>
    <s v="ORD0000408"/>
    <x v="240"/>
    <x v="371"/>
    <x v="0"/>
    <s v="EC006"/>
    <x v="2"/>
    <x v="0"/>
    <s v="Philips"/>
    <x v="7"/>
    <x v="1"/>
    <n v="3"/>
    <n v="85"/>
    <x v="0"/>
    <n v="255"/>
    <n v="99"/>
    <x v="0"/>
    <x v="3"/>
    <s v="Standard"/>
    <n v="3.8"/>
    <n v="2025"/>
    <s v="Jul-2025"/>
    <n v="0.38823529411764707"/>
    <x v="2"/>
    <x v="4"/>
  </r>
  <r>
    <s v="ORD0000409"/>
    <x v="111"/>
    <x v="102"/>
    <x v="0"/>
    <s v="EC009"/>
    <x v="11"/>
    <x v="1"/>
    <s v="Loreal"/>
    <x v="1"/>
    <x v="1"/>
    <n v="3"/>
    <n v="12"/>
    <x v="2"/>
    <n v="28.8"/>
    <n v="10.8"/>
    <x v="0"/>
    <x v="2"/>
    <s v="Standard"/>
    <n v="4.7"/>
    <n v="2025"/>
    <s v="Jan-2025"/>
    <n v="0.375"/>
    <x v="1"/>
    <x v="1"/>
  </r>
  <r>
    <s v="ORD0000410"/>
    <x v="153"/>
    <x v="372"/>
    <x v="0"/>
    <s v="EC001"/>
    <x v="8"/>
    <x v="3"/>
    <s v="Sony"/>
    <x v="3"/>
    <x v="0"/>
    <n v="1"/>
    <n v="89"/>
    <x v="2"/>
    <n v="71.2"/>
    <n v="16.2"/>
    <x v="0"/>
    <x v="1"/>
    <s v="Standard"/>
    <n v="3.8"/>
    <n v="2025"/>
    <s v="Jan-2025"/>
    <n v="0.22752808988764042"/>
    <x v="0"/>
    <x v="2"/>
  </r>
  <r>
    <s v="ORD0000411"/>
    <x v="170"/>
    <x v="359"/>
    <x v="0"/>
    <s v="EC008"/>
    <x v="1"/>
    <x v="1"/>
    <s v="Nivea"/>
    <x v="0"/>
    <x v="0"/>
    <n v="5"/>
    <n v="18"/>
    <x v="1"/>
    <n v="81"/>
    <n v="36"/>
    <x v="0"/>
    <x v="4"/>
    <s v="Express"/>
    <n v="3.6"/>
    <n v="2025"/>
    <s v="Mar-2025"/>
    <n v="0.44444444444444442"/>
    <x v="0"/>
    <x v="0"/>
  </r>
  <r>
    <s v="ORD0000412"/>
    <x v="76"/>
    <x v="373"/>
    <x v="0"/>
    <s v="EC003"/>
    <x v="7"/>
    <x v="3"/>
    <s v="Lenovo"/>
    <x v="3"/>
    <x v="1"/>
    <n v="4"/>
    <n v="799"/>
    <x v="0"/>
    <n v="3196"/>
    <n v="716"/>
    <x v="3"/>
    <x v="4"/>
    <s v="Standard"/>
    <n v="3.9"/>
    <n v="2025"/>
    <s v="Feb-2025"/>
    <n v="0.22403003754693368"/>
    <x v="0"/>
    <x v="2"/>
  </r>
  <r>
    <s v="ORD0000413"/>
    <x v="241"/>
    <x v="374"/>
    <x v="1"/>
    <s v="EC002"/>
    <x v="5"/>
    <x v="3"/>
    <s v="Samsung"/>
    <x v="0"/>
    <x v="1"/>
    <n v="5"/>
    <n v="149"/>
    <x v="1"/>
    <n v="670.5"/>
    <n v="195.5"/>
    <x v="0"/>
    <x v="0"/>
    <s v="Standard"/>
    <n v="2.9"/>
    <n v="2025"/>
    <s v="Nov-2025"/>
    <n v="0.29157345264727813"/>
    <x v="0"/>
    <x v="0"/>
  </r>
  <r>
    <s v="ORD0000414"/>
    <x v="118"/>
    <x v="375"/>
    <x v="0"/>
    <s v="EC005"/>
    <x v="4"/>
    <x v="2"/>
    <s v="Skybags"/>
    <x v="2"/>
    <x v="1"/>
    <n v="3"/>
    <n v="45"/>
    <x v="0"/>
    <n v="135"/>
    <n v="57"/>
    <x v="1"/>
    <x v="0"/>
    <s v="Standard"/>
    <n v="3.2"/>
    <n v="2025"/>
    <s v="Jun-2025"/>
    <n v="0.42222222222222222"/>
    <x v="0"/>
    <x v="2"/>
  </r>
  <r>
    <s v="ORD0000415"/>
    <x v="43"/>
    <x v="376"/>
    <x v="0"/>
    <s v="EC005"/>
    <x v="4"/>
    <x v="2"/>
    <s v="Skybags"/>
    <x v="2"/>
    <x v="2"/>
    <n v="5"/>
    <n v="45"/>
    <x v="3"/>
    <n v="191.25"/>
    <n v="61.25"/>
    <x v="0"/>
    <x v="4"/>
    <s v="Same Day"/>
    <n v="3.4"/>
    <n v="2025"/>
    <s v="May-2025"/>
    <n v="0.3202614379084967"/>
    <x v="0"/>
    <x v="2"/>
  </r>
  <r>
    <s v="ORD0000416"/>
    <x v="242"/>
    <x v="377"/>
    <x v="0"/>
    <s v="EC001"/>
    <x v="8"/>
    <x v="3"/>
    <s v="Sony"/>
    <x v="4"/>
    <x v="1"/>
    <n v="5"/>
    <n v="89"/>
    <x v="1"/>
    <n v="400.5"/>
    <n v="125.5"/>
    <x v="0"/>
    <x v="0"/>
    <s v="Standard"/>
    <n v="3.2"/>
    <n v="2025"/>
    <s v="Nov-2025"/>
    <n v="0.31335830212234705"/>
    <x v="0"/>
    <x v="2"/>
  </r>
  <r>
    <s v="ORD0000417"/>
    <x v="243"/>
    <x v="378"/>
    <x v="0"/>
    <s v="EC008"/>
    <x v="1"/>
    <x v="1"/>
    <s v="Nivea"/>
    <x v="7"/>
    <x v="0"/>
    <n v="1"/>
    <n v="18"/>
    <x v="4"/>
    <n v="17.100000000000001"/>
    <n v="8.1"/>
    <x v="0"/>
    <x v="0"/>
    <s v="Standard"/>
    <n v="4.2"/>
    <n v="2025"/>
    <s v="Feb-2025"/>
    <n v="0.47368421052631571"/>
    <x v="2"/>
    <x v="4"/>
  </r>
  <r>
    <s v="ORD0000418"/>
    <x v="3"/>
    <x v="379"/>
    <x v="0"/>
    <s v="EC006"/>
    <x v="2"/>
    <x v="0"/>
    <s v="Philips"/>
    <x v="9"/>
    <x v="2"/>
    <n v="2"/>
    <n v="85"/>
    <x v="2"/>
    <n v="136"/>
    <n v="32"/>
    <x v="0"/>
    <x v="3"/>
    <s v="Standard"/>
    <n v="3.5"/>
    <n v="2025"/>
    <s v="May-2025"/>
    <n v="0.23529411764705882"/>
    <x v="0"/>
    <x v="5"/>
  </r>
  <r>
    <s v="ORD0000419"/>
    <x v="156"/>
    <x v="218"/>
    <x v="0"/>
    <s v="EC009"/>
    <x v="11"/>
    <x v="1"/>
    <s v="Loreal"/>
    <x v="9"/>
    <x v="1"/>
    <n v="4"/>
    <n v="12"/>
    <x v="0"/>
    <n v="48"/>
    <n v="24"/>
    <x v="0"/>
    <x v="4"/>
    <s v="Express"/>
    <n v="3.6"/>
    <n v="2025"/>
    <s v="Aug-2025"/>
    <n v="0.5"/>
    <x v="0"/>
    <x v="5"/>
  </r>
  <r>
    <s v="ORD0000420"/>
    <x v="198"/>
    <x v="380"/>
    <x v="0"/>
    <s v="EC007"/>
    <x v="9"/>
    <x v="0"/>
    <s v="Prestige"/>
    <x v="7"/>
    <x v="0"/>
    <n v="2"/>
    <n v="120"/>
    <x v="4"/>
    <n v="228"/>
    <n v="72"/>
    <x v="0"/>
    <x v="4"/>
    <s v="Standard"/>
    <n v="4"/>
    <n v="2025"/>
    <s v="Sep-2025"/>
    <n v="0.31578947368421051"/>
    <x v="2"/>
    <x v="4"/>
  </r>
  <r>
    <s v="ORD0000421"/>
    <x v="244"/>
    <x v="381"/>
    <x v="0"/>
    <s v="EC012"/>
    <x v="3"/>
    <x v="0"/>
    <s v="Philips"/>
    <x v="7"/>
    <x v="1"/>
    <n v="3"/>
    <n v="42"/>
    <x v="2"/>
    <n v="100.8"/>
    <n v="28.8"/>
    <x v="0"/>
    <x v="2"/>
    <s v="Standard"/>
    <n v="4.7"/>
    <n v="2025"/>
    <s v="Jan-2025"/>
    <n v="0.28571428571428575"/>
    <x v="2"/>
    <x v="4"/>
  </r>
  <r>
    <s v="ORD0000422"/>
    <x v="99"/>
    <x v="382"/>
    <x v="1"/>
    <s v="EC010"/>
    <x v="6"/>
    <x v="3"/>
    <s v="JBL"/>
    <x v="4"/>
    <x v="1"/>
    <n v="5"/>
    <n v="65"/>
    <x v="3"/>
    <n v="276.25"/>
    <n v="86.25"/>
    <x v="0"/>
    <x v="0"/>
    <s v="Same Day"/>
    <n v="2.7"/>
    <n v="2025"/>
    <s v="Sep-2025"/>
    <n v="0.31221719457013575"/>
    <x v="0"/>
    <x v="2"/>
  </r>
  <r>
    <s v="ORD0000423"/>
    <x v="245"/>
    <x v="383"/>
    <x v="0"/>
    <s v="EC002"/>
    <x v="5"/>
    <x v="3"/>
    <s v="Samsung"/>
    <x v="9"/>
    <x v="1"/>
    <n v="1"/>
    <n v="149"/>
    <x v="3"/>
    <n v="126.65"/>
    <n v="31.65"/>
    <x v="0"/>
    <x v="0"/>
    <s v="Standard"/>
    <n v="3.8"/>
    <n v="2025"/>
    <s v="Jan-2025"/>
    <n v="0.24990130280300038"/>
    <x v="0"/>
    <x v="5"/>
  </r>
  <r>
    <s v="ORD0000424"/>
    <x v="86"/>
    <x v="384"/>
    <x v="0"/>
    <s v="EC002"/>
    <x v="5"/>
    <x v="3"/>
    <s v="Samsung"/>
    <x v="7"/>
    <x v="1"/>
    <n v="1"/>
    <n v="149"/>
    <x v="4"/>
    <n v="141.55000000000001"/>
    <n v="46.55"/>
    <x v="0"/>
    <x v="1"/>
    <s v="Standard"/>
    <n v="2.7"/>
    <n v="2025"/>
    <s v="Dec-2025"/>
    <n v="0.32885906040268453"/>
    <x v="2"/>
    <x v="4"/>
  </r>
  <r>
    <s v="ORD0000425"/>
    <x v="246"/>
    <x v="385"/>
    <x v="0"/>
    <s v="EC007"/>
    <x v="9"/>
    <x v="0"/>
    <s v="Prestige"/>
    <x v="7"/>
    <x v="0"/>
    <n v="3"/>
    <n v="120"/>
    <x v="1"/>
    <n v="324"/>
    <n v="90"/>
    <x v="1"/>
    <x v="4"/>
    <s v="Standard"/>
    <n v="4.5"/>
    <n v="2025"/>
    <s v="Jan-2025"/>
    <n v="0.27777777777777779"/>
    <x v="2"/>
    <x v="4"/>
  </r>
  <r>
    <s v="ORD0000426"/>
    <x v="33"/>
    <x v="151"/>
    <x v="1"/>
    <s v="EC004"/>
    <x v="10"/>
    <x v="2"/>
    <s v="Nike"/>
    <x v="9"/>
    <x v="0"/>
    <n v="4"/>
    <n v="110"/>
    <x v="3"/>
    <n v="374"/>
    <n v="102"/>
    <x v="0"/>
    <x v="3"/>
    <s v="Standard"/>
    <n v="3.4"/>
    <n v="2025"/>
    <s v="Mar-2025"/>
    <n v="0.27272727272727271"/>
    <x v="0"/>
    <x v="5"/>
  </r>
  <r>
    <s v="ORD0000427"/>
    <x v="18"/>
    <x v="386"/>
    <x v="1"/>
    <s v="EC003"/>
    <x v="7"/>
    <x v="3"/>
    <s v="Lenovo"/>
    <x v="9"/>
    <x v="2"/>
    <n v="4"/>
    <n v="799"/>
    <x v="3"/>
    <n v="2716.6"/>
    <n v="236.6"/>
    <x v="2"/>
    <x v="3"/>
    <s v="Same Day"/>
    <n v="3.4"/>
    <n v="2025"/>
    <s v="Mar-2025"/>
    <n v="8.7094161819921967E-2"/>
    <x v="0"/>
    <x v="5"/>
  </r>
  <r>
    <s v="ORD0000428"/>
    <x v="247"/>
    <x v="387"/>
    <x v="0"/>
    <s v="EC009"/>
    <x v="11"/>
    <x v="1"/>
    <s v="Loreal"/>
    <x v="0"/>
    <x v="1"/>
    <n v="2"/>
    <n v="12"/>
    <x v="2"/>
    <n v="19.2"/>
    <n v="7.2"/>
    <x v="1"/>
    <x v="0"/>
    <s v="Standard"/>
    <n v="4.8"/>
    <n v="2025"/>
    <s v="Feb-2025"/>
    <n v="0.375"/>
    <x v="0"/>
    <x v="0"/>
  </r>
  <r>
    <s v="ORD0000429"/>
    <x v="248"/>
    <x v="388"/>
    <x v="0"/>
    <s v="EC002"/>
    <x v="5"/>
    <x v="3"/>
    <s v="Samsung"/>
    <x v="2"/>
    <x v="2"/>
    <n v="5"/>
    <n v="149"/>
    <x v="3"/>
    <n v="633.25"/>
    <n v="158.25"/>
    <x v="0"/>
    <x v="0"/>
    <s v="Standard"/>
    <n v="2.5"/>
    <n v="2025"/>
    <s v="Aug-2025"/>
    <n v="0.24990130280300041"/>
    <x v="0"/>
    <x v="2"/>
  </r>
  <r>
    <s v="ORD0000430"/>
    <x v="244"/>
    <x v="389"/>
    <x v="1"/>
    <s v="EC002"/>
    <x v="5"/>
    <x v="3"/>
    <s v="Samsung"/>
    <x v="1"/>
    <x v="1"/>
    <n v="2"/>
    <n v="149"/>
    <x v="1"/>
    <n v="268.2"/>
    <n v="78.2"/>
    <x v="0"/>
    <x v="3"/>
    <s v="Express"/>
    <n v="4.9000000000000004"/>
    <n v="2025"/>
    <s v="Jan-2025"/>
    <n v="0.29157345264727819"/>
    <x v="1"/>
    <x v="1"/>
  </r>
  <r>
    <s v="ORD0000431"/>
    <x v="3"/>
    <x v="390"/>
    <x v="0"/>
    <s v="EC005"/>
    <x v="4"/>
    <x v="2"/>
    <s v="Skybags"/>
    <x v="6"/>
    <x v="1"/>
    <n v="3"/>
    <n v="45"/>
    <x v="4"/>
    <n v="128.25"/>
    <n v="50.25"/>
    <x v="0"/>
    <x v="3"/>
    <s v="Standard"/>
    <n v="4.2"/>
    <n v="2025"/>
    <s v="May-2025"/>
    <n v="0.391812865497076"/>
    <x v="0"/>
    <x v="2"/>
  </r>
  <r>
    <s v="ORD0000432"/>
    <x v="249"/>
    <x v="232"/>
    <x v="0"/>
    <s v="EC011"/>
    <x v="0"/>
    <x v="0"/>
    <s v="IKEA"/>
    <x v="8"/>
    <x v="0"/>
    <n v="2"/>
    <n v="190"/>
    <x v="2"/>
    <n v="304"/>
    <n v="54"/>
    <x v="0"/>
    <x v="3"/>
    <s v="Same Day"/>
    <n v="4.5999999999999996"/>
    <n v="2025"/>
    <s v="Nov-2025"/>
    <n v="0.17763157894736842"/>
    <x v="2"/>
    <x v="4"/>
  </r>
  <r>
    <s v="ORD0000433"/>
    <x v="67"/>
    <x v="391"/>
    <x v="1"/>
    <s v="EC005"/>
    <x v="4"/>
    <x v="2"/>
    <s v="Skybags"/>
    <x v="9"/>
    <x v="1"/>
    <n v="2"/>
    <n v="45"/>
    <x v="2"/>
    <n v="72"/>
    <n v="20"/>
    <x v="0"/>
    <x v="3"/>
    <s v="Standard"/>
    <n v="4.2"/>
    <n v="2025"/>
    <s v="Jan-2025"/>
    <n v="0.27777777777777779"/>
    <x v="0"/>
    <x v="5"/>
  </r>
  <r>
    <s v="ORD0000434"/>
    <x v="18"/>
    <x v="392"/>
    <x v="0"/>
    <s v="EC012"/>
    <x v="3"/>
    <x v="0"/>
    <s v="Philips"/>
    <x v="3"/>
    <x v="1"/>
    <n v="1"/>
    <n v="42"/>
    <x v="3"/>
    <n v="35.700000000000003"/>
    <n v="11.7"/>
    <x v="0"/>
    <x v="0"/>
    <s v="Express"/>
    <n v="4.3"/>
    <n v="2025"/>
    <s v="Mar-2025"/>
    <n v="0.32773109243697474"/>
    <x v="0"/>
    <x v="2"/>
  </r>
  <r>
    <s v="ORD0000435"/>
    <x v="250"/>
    <x v="393"/>
    <x v="1"/>
    <s v="EC007"/>
    <x v="9"/>
    <x v="0"/>
    <s v="Prestige"/>
    <x v="1"/>
    <x v="2"/>
    <n v="1"/>
    <n v="120"/>
    <x v="0"/>
    <n v="120"/>
    <n v="42"/>
    <x v="0"/>
    <x v="4"/>
    <s v="Express"/>
    <n v="3.3"/>
    <n v="2025"/>
    <s v="Apr-2025"/>
    <n v="0.35"/>
    <x v="1"/>
    <x v="1"/>
  </r>
  <r>
    <s v="ORD0000436"/>
    <x v="211"/>
    <x v="394"/>
    <x v="0"/>
    <s v="EC011"/>
    <x v="0"/>
    <x v="0"/>
    <s v="IKEA"/>
    <x v="5"/>
    <x v="1"/>
    <n v="2"/>
    <n v="190"/>
    <x v="0"/>
    <n v="380"/>
    <n v="130"/>
    <x v="0"/>
    <x v="0"/>
    <s v="Express"/>
    <n v="4.2"/>
    <n v="2025"/>
    <s v="Feb-2025"/>
    <n v="0.34210526315789475"/>
    <x v="0"/>
    <x v="3"/>
  </r>
  <r>
    <s v="ORD0000437"/>
    <x v="251"/>
    <x v="395"/>
    <x v="0"/>
    <s v="EC009"/>
    <x v="11"/>
    <x v="1"/>
    <s v="Loreal"/>
    <x v="7"/>
    <x v="2"/>
    <n v="4"/>
    <n v="12"/>
    <x v="2"/>
    <n v="38.4"/>
    <n v="14.4"/>
    <x v="0"/>
    <x v="1"/>
    <s v="Standard"/>
    <n v="3.7"/>
    <n v="2025"/>
    <s v="Feb-2025"/>
    <n v="0.375"/>
    <x v="2"/>
    <x v="4"/>
  </r>
  <r>
    <s v="ORD0000438"/>
    <x v="6"/>
    <x v="396"/>
    <x v="0"/>
    <s v="EC001"/>
    <x v="8"/>
    <x v="3"/>
    <s v="Sony"/>
    <x v="0"/>
    <x v="2"/>
    <n v="5"/>
    <n v="89"/>
    <x v="3"/>
    <n v="378.25"/>
    <n v="103.25"/>
    <x v="1"/>
    <x v="0"/>
    <s v="Express"/>
    <n v="4.3"/>
    <n v="2025"/>
    <s v="Jul-2025"/>
    <n v="0.2729676140118969"/>
    <x v="0"/>
    <x v="0"/>
  </r>
  <r>
    <s v="ORD0000439"/>
    <x v="22"/>
    <x v="397"/>
    <x v="1"/>
    <s v="EC004"/>
    <x v="10"/>
    <x v="2"/>
    <s v="Nike"/>
    <x v="5"/>
    <x v="1"/>
    <n v="4"/>
    <n v="110"/>
    <x v="1"/>
    <n v="396"/>
    <n v="124"/>
    <x v="0"/>
    <x v="3"/>
    <s v="Standard"/>
    <n v="3.9"/>
    <n v="2025"/>
    <s v="Mar-2025"/>
    <n v="0.31313131313131315"/>
    <x v="0"/>
    <x v="3"/>
  </r>
  <r>
    <s v="ORD0000440"/>
    <x v="59"/>
    <x v="398"/>
    <x v="1"/>
    <s v="EC007"/>
    <x v="9"/>
    <x v="0"/>
    <s v="Prestige"/>
    <x v="8"/>
    <x v="0"/>
    <n v="5"/>
    <n v="120"/>
    <x v="0"/>
    <n v="600"/>
    <n v="210"/>
    <x v="0"/>
    <x v="1"/>
    <s v="Standard"/>
    <n v="3.5"/>
    <n v="2025"/>
    <s v="May-2025"/>
    <n v="0.35"/>
    <x v="2"/>
    <x v="4"/>
  </r>
  <r>
    <s v="ORD0000441"/>
    <x v="51"/>
    <x v="399"/>
    <x v="1"/>
    <s v="EC009"/>
    <x v="11"/>
    <x v="1"/>
    <s v="Loreal"/>
    <x v="7"/>
    <x v="1"/>
    <n v="3"/>
    <n v="12"/>
    <x v="1"/>
    <n v="32.4"/>
    <n v="14.4"/>
    <x v="0"/>
    <x v="0"/>
    <s v="Standard"/>
    <n v="4.0999999999999996"/>
    <n v="2025"/>
    <s v="Jul-2025"/>
    <n v="0.44444444444444448"/>
    <x v="2"/>
    <x v="4"/>
  </r>
  <r>
    <s v="ORD0000442"/>
    <x v="252"/>
    <x v="400"/>
    <x v="1"/>
    <s v="EC001"/>
    <x v="8"/>
    <x v="3"/>
    <s v="Sony"/>
    <x v="7"/>
    <x v="2"/>
    <n v="5"/>
    <n v="89"/>
    <x v="0"/>
    <n v="445"/>
    <n v="170"/>
    <x v="0"/>
    <x v="1"/>
    <s v="Standard"/>
    <n v="2.7"/>
    <n v="2025"/>
    <s v="Jul-2025"/>
    <n v="0.38202247191011235"/>
    <x v="2"/>
    <x v="4"/>
  </r>
  <r>
    <s v="ORD0000443"/>
    <x v="208"/>
    <x v="401"/>
    <x v="0"/>
    <s v="EC005"/>
    <x v="4"/>
    <x v="2"/>
    <s v="Skybags"/>
    <x v="6"/>
    <x v="2"/>
    <n v="2"/>
    <n v="45"/>
    <x v="4"/>
    <n v="85.5"/>
    <n v="33.5"/>
    <x v="1"/>
    <x v="2"/>
    <s v="Same Day"/>
    <n v="4"/>
    <n v="2025"/>
    <s v="Aug-2025"/>
    <n v="0.391812865497076"/>
    <x v="0"/>
    <x v="2"/>
  </r>
  <r>
    <s v="ORD0000444"/>
    <x v="253"/>
    <x v="124"/>
    <x v="0"/>
    <s v="EC001"/>
    <x v="8"/>
    <x v="3"/>
    <s v="Sony"/>
    <x v="9"/>
    <x v="0"/>
    <n v="5"/>
    <n v="89"/>
    <x v="4"/>
    <n v="422.75"/>
    <n v="147.75"/>
    <x v="0"/>
    <x v="1"/>
    <s v="Standard"/>
    <n v="4.0999999999999996"/>
    <n v="2025"/>
    <s v="Aug-2025"/>
    <n v="0.34949733885274986"/>
    <x v="0"/>
    <x v="5"/>
  </r>
  <r>
    <s v="ORD0000445"/>
    <x v="119"/>
    <x v="402"/>
    <x v="0"/>
    <s v="EC011"/>
    <x v="0"/>
    <x v="0"/>
    <s v="IKEA"/>
    <x v="1"/>
    <x v="1"/>
    <n v="4"/>
    <n v="190"/>
    <x v="2"/>
    <n v="608"/>
    <n v="108"/>
    <x v="0"/>
    <x v="0"/>
    <s v="Standard"/>
    <n v="4.5"/>
    <n v="2025"/>
    <s v="Jan-2025"/>
    <n v="0.17763157894736842"/>
    <x v="1"/>
    <x v="1"/>
  </r>
  <r>
    <s v="ORD0000446"/>
    <x v="254"/>
    <x v="403"/>
    <x v="0"/>
    <s v="EC003"/>
    <x v="7"/>
    <x v="3"/>
    <s v="Lenovo"/>
    <x v="4"/>
    <x v="0"/>
    <n v="2"/>
    <n v="799"/>
    <x v="2"/>
    <n v="1278.4000000000001"/>
    <n v="38.4"/>
    <x v="0"/>
    <x v="2"/>
    <s v="Express"/>
    <n v="3.7"/>
    <n v="2025"/>
    <s v="Mar-2025"/>
    <n v="3.0037546933667079E-2"/>
    <x v="0"/>
    <x v="2"/>
  </r>
  <r>
    <s v="ORD0000447"/>
    <x v="99"/>
    <x v="404"/>
    <x v="0"/>
    <s v="EC002"/>
    <x v="5"/>
    <x v="3"/>
    <s v="Samsung"/>
    <x v="8"/>
    <x v="2"/>
    <n v="3"/>
    <n v="149"/>
    <x v="2"/>
    <n v="357.6"/>
    <n v="72.599999999999994"/>
    <x v="1"/>
    <x v="3"/>
    <s v="Standard"/>
    <n v="2.8"/>
    <n v="2025"/>
    <s v="Sep-2025"/>
    <n v="0.2030201342281879"/>
    <x v="2"/>
    <x v="4"/>
  </r>
  <r>
    <s v="ORD0000448"/>
    <x v="191"/>
    <x v="405"/>
    <x v="0"/>
    <s v="EC007"/>
    <x v="9"/>
    <x v="0"/>
    <s v="Prestige"/>
    <x v="5"/>
    <x v="0"/>
    <n v="4"/>
    <n v="120"/>
    <x v="0"/>
    <n v="480"/>
    <n v="168"/>
    <x v="0"/>
    <x v="4"/>
    <s v="Standard"/>
    <n v="4.2"/>
    <n v="2025"/>
    <s v="Mar-2025"/>
    <n v="0.35"/>
    <x v="0"/>
    <x v="3"/>
  </r>
  <r>
    <s v="ORD0000449"/>
    <x v="85"/>
    <x v="406"/>
    <x v="0"/>
    <s v="EC003"/>
    <x v="7"/>
    <x v="3"/>
    <s v="Lenovo"/>
    <x v="7"/>
    <x v="1"/>
    <n v="1"/>
    <n v="799"/>
    <x v="0"/>
    <n v="799"/>
    <n v="179"/>
    <x v="0"/>
    <x v="2"/>
    <s v="Standard"/>
    <n v="4.5"/>
    <n v="2025"/>
    <s v="Jul-2025"/>
    <n v="0.22403003754693368"/>
    <x v="2"/>
    <x v="4"/>
  </r>
  <r>
    <s v="ORD0000450"/>
    <x v="56"/>
    <x v="1"/>
    <x v="0"/>
    <s v="EC009"/>
    <x v="11"/>
    <x v="1"/>
    <s v="Loreal"/>
    <x v="4"/>
    <x v="2"/>
    <n v="4"/>
    <n v="12"/>
    <x v="1"/>
    <n v="43.2"/>
    <n v="19.2"/>
    <x v="1"/>
    <x v="2"/>
    <s v="Express"/>
    <n v="3.2"/>
    <n v="2025"/>
    <s v="Feb-2025"/>
    <n v="0.44444444444444442"/>
    <x v="0"/>
    <x v="2"/>
  </r>
  <r>
    <s v="ORD0000451"/>
    <x v="210"/>
    <x v="407"/>
    <x v="0"/>
    <s v="EC004"/>
    <x v="10"/>
    <x v="2"/>
    <s v="Nike"/>
    <x v="0"/>
    <x v="2"/>
    <n v="4"/>
    <n v="110"/>
    <x v="0"/>
    <n v="440"/>
    <n v="168"/>
    <x v="0"/>
    <x v="2"/>
    <s v="Standard"/>
    <n v="2.8"/>
    <n v="2025"/>
    <s v="Mar-2025"/>
    <n v="0.38181818181818183"/>
    <x v="0"/>
    <x v="0"/>
  </r>
  <r>
    <s v="ORD0000452"/>
    <x v="188"/>
    <x v="408"/>
    <x v="0"/>
    <s v="EC004"/>
    <x v="10"/>
    <x v="2"/>
    <s v="Nike"/>
    <x v="5"/>
    <x v="1"/>
    <n v="2"/>
    <n v="110"/>
    <x v="4"/>
    <n v="209"/>
    <n v="73"/>
    <x v="3"/>
    <x v="3"/>
    <s v="Standard"/>
    <n v="4.3"/>
    <n v="2025"/>
    <s v="Jul-2025"/>
    <n v="0.34928229665071769"/>
    <x v="0"/>
    <x v="3"/>
  </r>
  <r>
    <s v="ORD0000453"/>
    <x v="92"/>
    <x v="409"/>
    <x v="1"/>
    <s v="EC011"/>
    <x v="0"/>
    <x v="0"/>
    <s v="IKEA"/>
    <x v="2"/>
    <x v="0"/>
    <n v="3"/>
    <n v="190"/>
    <x v="1"/>
    <n v="513"/>
    <n v="138"/>
    <x v="0"/>
    <x v="2"/>
    <s v="Express"/>
    <n v="4.8"/>
    <n v="2025"/>
    <s v="Dec-2025"/>
    <n v="0.26900584795321636"/>
    <x v="0"/>
    <x v="2"/>
  </r>
  <r>
    <s v="ORD0000454"/>
    <x v="231"/>
    <x v="310"/>
    <x v="0"/>
    <s v="EC007"/>
    <x v="9"/>
    <x v="0"/>
    <s v="Prestige"/>
    <x v="6"/>
    <x v="0"/>
    <n v="4"/>
    <n v="120"/>
    <x v="4"/>
    <n v="456"/>
    <n v="144"/>
    <x v="0"/>
    <x v="3"/>
    <s v="Standard"/>
    <n v="3.8"/>
    <n v="2025"/>
    <s v="Dec-2025"/>
    <n v="0.31578947368421051"/>
    <x v="0"/>
    <x v="2"/>
  </r>
  <r>
    <s v="ORD0000455"/>
    <x v="15"/>
    <x v="410"/>
    <x v="1"/>
    <s v="EC001"/>
    <x v="8"/>
    <x v="3"/>
    <s v="Sony"/>
    <x v="0"/>
    <x v="1"/>
    <n v="2"/>
    <n v="89"/>
    <x v="4"/>
    <n v="169.1"/>
    <n v="59.1"/>
    <x v="0"/>
    <x v="3"/>
    <s v="Standard"/>
    <n v="4.4000000000000004"/>
    <n v="2025"/>
    <s v="Nov-2025"/>
    <n v="0.34949733885274986"/>
    <x v="0"/>
    <x v="0"/>
  </r>
  <r>
    <s v="ORD0000456"/>
    <x v="212"/>
    <x v="233"/>
    <x v="1"/>
    <s v="EC005"/>
    <x v="4"/>
    <x v="2"/>
    <s v="Skybags"/>
    <x v="0"/>
    <x v="0"/>
    <n v="2"/>
    <n v="45"/>
    <x v="2"/>
    <n v="72"/>
    <n v="20"/>
    <x v="2"/>
    <x v="1"/>
    <s v="Standard"/>
    <n v="2.6"/>
    <n v="2025"/>
    <s v="Feb-2025"/>
    <n v="0.27777777777777779"/>
    <x v="0"/>
    <x v="0"/>
  </r>
  <r>
    <s v="ORD0000457"/>
    <x v="102"/>
    <x v="411"/>
    <x v="0"/>
    <s v="EC009"/>
    <x v="11"/>
    <x v="1"/>
    <s v="Loreal"/>
    <x v="4"/>
    <x v="2"/>
    <n v="5"/>
    <n v="12"/>
    <x v="0"/>
    <n v="60"/>
    <n v="30"/>
    <x v="0"/>
    <x v="3"/>
    <s v="Standard"/>
    <n v="4.3"/>
    <n v="2025"/>
    <s v="Dec-2025"/>
    <n v="0.5"/>
    <x v="0"/>
    <x v="2"/>
  </r>
  <r>
    <s v="ORD0000458"/>
    <x v="255"/>
    <x v="144"/>
    <x v="0"/>
    <s v="EC012"/>
    <x v="3"/>
    <x v="0"/>
    <s v="Philips"/>
    <x v="5"/>
    <x v="2"/>
    <n v="2"/>
    <n v="42"/>
    <x v="1"/>
    <n v="75.599999999999994"/>
    <n v="27.6"/>
    <x v="0"/>
    <x v="2"/>
    <s v="Standard"/>
    <n v="3.4"/>
    <n v="2025"/>
    <s v="Jul-2025"/>
    <n v="0.36507936507936511"/>
    <x v="0"/>
    <x v="3"/>
  </r>
  <r>
    <s v="ORD0000459"/>
    <x v="256"/>
    <x v="412"/>
    <x v="0"/>
    <s v="EC008"/>
    <x v="1"/>
    <x v="1"/>
    <s v="Nivea"/>
    <x v="9"/>
    <x v="0"/>
    <n v="3"/>
    <n v="18"/>
    <x v="2"/>
    <n v="43.2"/>
    <n v="16.2"/>
    <x v="0"/>
    <x v="3"/>
    <s v="Standard"/>
    <n v="2.8"/>
    <n v="2025"/>
    <s v="Jun-2025"/>
    <n v="0.37499999999999994"/>
    <x v="0"/>
    <x v="5"/>
  </r>
  <r>
    <s v="ORD0000460"/>
    <x v="102"/>
    <x v="413"/>
    <x v="1"/>
    <s v="EC006"/>
    <x v="2"/>
    <x v="0"/>
    <s v="Philips"/>
    <x v="7"/>
    <x v="2"/>
    <n v="2"/>
    <n v="85"/>
    <x v="4"/>
    <n v="161.5"/>
    <n v="57.5"/>
    <x v="0"/>
    <x v="1"/>
    <s v="Standard"/>
    <n v="3.4"/>
    <n v="2025"/>
    <s v="Dec-2025"/>
    <n v="0.35603715170278638"/>
    <x v="2"/>
    <x v="4"/>
  </r>
  <r>
    <s v="ORD0000461"/>
    <x v="257"/>
    <x v="414"/>
    <x v="0"/>
    <s v="EC001"/>
    <x v="8"/>
    <x v="3"/>
    <s v="Sony"/>
    <x v="8"/>
    <x v="2"/>
    <n v="5"/>
    <n v="89"/>
    <x v="4"/>
    <n v="422.75"/>
    <n v="147.75"/>
    <x v="0"/>
    <x v="4"/>
    <s v="Express"/>
    <n v="3.4"/>
    <n v="2025"/>
    <s v="Jul-2025"/>
    <n v="0.34949733885274986"/>
    <x v="2"/>
    <x v="4"/>
  </r>
  <r>
    <s v="ORD0000462"/>
    <x v="76"/>
    <x v="415"/>
    <x v="1"/>
    <s v="EC006"/>
    <x v="2"/>
    <x v="0"/>
    <s v="Philips"/>
    <x v="8"/>
    <x v="2"/>
    <n v="3"/>
    <n v="85"/>
    <x v="0"/>
    <n v="255"/>
    <n v="99"/>
    <x v="0"/>
    <x v="3"/>
    <s v="Standard"/>
    <n v="4.9000000000000004"/>
    <n v="2025"/>
    <s v="Feb-2025"/>
    <n v="0.38823529411764707"/>
    <x v="2"/>
    <x v="4"/>
  </r>
  <r>
    <s v="ORD0000463"/>
    <x v="105"/>
    <x v="416"/>
    <x v="0"/>
    <s v="EC001"/>
    <x v="8"/>
    <x v="3"/>
    <s v="Sony"/>
    <x v="1"/>
    <x v="1"/>
    <n v="4"/>
    <n v="89"/>
    <x v="2"/>
    <n v="284.8"/>
    <n v="64.8"/>
    <x v="0"/>
    <x v="2"/>
    <s v="Standard"/>
    <n v="4.8"/>
    <n v="2025"/>
    <s v="Jun-2025"/>
    <n v="0.22752808988764042"/>
    <x v="1"/>
    <x v="1"/>
  </r>
  <r>
    <s v="ORD0000464"/>
    <x v="205"/>
    <x v="417"/>
    <x v="0"/>
    <s v="EC011"/>
    <x v="0"/>
    <x v="0"/>
    <s v="IKEA"/>
    <x v="0"/>
    <x v="1"/>
    <n v="4"/>
    <n v="190"/>
    <x v="3"/>
    <n v="646"/>
    <n v="146"/>
    <x v="0"/>
    <x v="2"/>
    <s v="Same Day"/>
    <n v="2.8"/>
    <n v="2025"/>
    <s v="Apr-2025"/>
    <n v="0.2260061919504644"/>
    <x v="0"/>
    <x v="0"/>
  </r>
  <r>
    <s v="ORD0000465"/>
    <x v="179"/>
    <x v="418"/>
    <x v="0"/>
    <s v="EC008"/>
    <x v="1"/>
    <x v="1"/>
    <s v="Nivea"/>
    <x v="9"/>
    <x v="1"/>
    <n v="4"/>
    <n v="18"/>
    <x v="3"/>
    <n v="61.2"/>
    <n v="25.2"/>
    <x v="0"/>
    <x v="0"/>
    <s v="Express"/>
    <n v="4.4000000000000004"/>
    <n v="2025"/>
    <s v="Nov-2025"/>
    <n v="0.41176470588235292"/>
    <x v="0"/>
    <x v="5"/>
  </r>
  <r>
    <s v="ORD0000466"/>
    <x v="23"/>
    <x v="419"/>
    <x v="1"/>
    <s v="EC008"/>
    <x v="1"/>
    <x v="1"/>
    <s v="Nivea"/>
    <x v="7"/>
    <x v="1"/>
    <n v="4"/>
    <n v="18"/>
    <x v="2"/>
    <n v="57.6"/>
    <n v="21.6"/>
    <x v="1"/>
    <x v="2"/>
    <s v="Standard"/>
    <n v="4.4000000000000004"/>
    <n v="2025"/>
    <s v="Aug-2025"/>
    <n v="0.375"/>
    <x v="2"/>
    <x v="4"/>
  </r>
  <r>
    <s v="ORD0000467"/>
    <x v="214"/>
    <x v="420"/>
    <x v="0"/>
    <s v="EC004"/>
    <x v="10"/>
    <x v="2"/>
    <s v="Nike"/>
    <x v="4"/>
    <x v="1"/>
    <n v="3"/>
    <n v="110"/>
    <x v="2"/>
    <n v="264"/>
    <n v="60"/>
    <x v="0"/>
    <x v="1"/>
    <s v="Standard"/>
    <n v="3.3"/>
    <n v="2025"/>
    <s v="Apr-2025"/>
    <n v="0.22727272727272727"/>
    <x v="0"/>
    <x v="2"/>
  </r>
  <r>
    <s v="ORD0000468"/>
    <x v="166"/>
    <x v="37"/>
    <x v="0"/>
    <s v="EC011"/>
    <x v="0"/>
    <x v="0"/>
    <s v="IKEA"/>
    <x v="4"/>
    <x v="0"/>
    <n v="1"/>
    <n v="190"/>
    <x v="0"/>
    <n v="190"/>
    <n v="65"/>
    <x v="0"/>
    <x v="0"/>
    <s v="Express"/>
    <n v="3"/>
    <n v="2025"/>
    <s v="Dec-2025"/>
    <n v="0.34210526315789475"/>
    <x v="0"/>
    <x v="2"/>
  </r>
  <r>
    <s v="ORD0000469"/>
    <x v="258"/>
    <x v="421"/>
    <x v="0"/>
    <s v="EC009"/>
    <x v="11"/>
    <x v="1"/>
    <s v="Loreal"/>
    <x v="1"/>
    <x v="0"/>
    <n v="3"/>
    <n v="12"/>
    <x v="0"/>
    <n v="36"/>
    <n v="18"/>
    <x v="0"/>
    <x v="2"/>
    <s v="Standard"/>
    <n v="4.7"/>
    <n v="2025"/>
    <s v="Mar-2025"/>
    <n v="0.5"/>
    <x v="1"/>
    <x v="1"/>
  </r>
  <r>
    <s v="ORD0000470"/>
    <x v="259"/>
    <x v="422"/>
    <x v="1"/>
    <s v="EC008"/>
    <x v="1"/>
    <x v="1"/>
    <s v="Nivea"/>
    <x v="7"/>
    <x v="2"/>
    <n v="4"/>
    <n v="18"/>
    <x v="1"/>
    <n v="64.8"/>
    <n v="28.8"/>
    <x v="0"/>
    <x v="2"/>
    <s v="Standard"/>
    <n v="2.7"/>
    <n v="2025"/>
    <s v="Nov-2025"/>
    <n v="0.44444444444444448"/>
    <x v="2"/>
    <x v="4"/>
  </r>
  <r>
    <s v="ORD0000471"/>
    <x v="168"/>
    <x v="423"/>
    <x v="1"/>
    <s v="EC009"/>
    <x v="11"/>
    <x v="1"/>
    <s v="Loreal"/>
    <x v="1"/>
    <x v="1"/>
    <n v="5"/>
    <n v="12"/>
    <x v="3"/>
    <n v="51"/>
    <n v="21"/>
    <x v="0"/>
    <x v="0"/>
    <s v="Standard"/>
    <n v="4.5999999999999996"/>
    <n v="2025"/>
    <s v="Nov-2025"/>
    <n v="0.41176470588235292"/>
    <x v="1"/>
    <x v="1"/>
  </r>
  <r>
    <s v="ORD0000472"/>
    <x v="94"/>
    <x v="424"/>
    <x v="0"/>
    <s v="EC009"/>
    <x v="11"/>
    <x v="1"/>
    <s v="Loreal"/>
    <x v="7"/>
    <x v="2"/>
    <n v="3"/>
    <n v="12"/>
    <x v="4"/>
    <n v="34.200000000000003"/>
    <n v="16.2"/>
    <x v="1"/>
    <x v="4"/>
    <s v="Standard"/>
    <n v="4.0999999999999996"/>
    <n v="2025"/>
    <s v="Aug-2025"/>
    <n v="0.47368421052631571"/>
    <x v="2"/>
    <x v="4"/>
  </r>
  <r>
    <s v="ORD0000473"/>
    <x v="95"/>
    <x v="425"/>
    <x v="1"/>
    <s v="EC012"/>
    <x v="3"/>
    <x v="0"/>
    <s v="Philips"/>
    <x v="4"/>
    <x v="0"/>
    <n v="4"/>
    <n v="42"/>
    <x v="0"/>
    <n v="168"/>
    <n v="72"/>
    <x v="0"/>
    <x v="4"/>
    <s v="Standard"/>
    <n v="2.7"/>
    <n v="2025"/>
    <s v="Mar-2025"/>
    <n v="0.42857142857142855"/>
    <x v="0"/>
    <x v="2"/>
  </r>
  <r>
    <s v="ORD0000474"/>
    <x v="260"/>
    <x v="426"/>
    <x v="0"/>
    <s v="EC001"/>
    <x v="8"/>
    <x v="3"/>
    <s v="Sony"/>
    <x v="2"/>
    <x v="2"/>
    <n v="5"/>
    <n v="89"/>
    <x v="2"/>
    <n v="356"/>
    <n v="81"/>
    <x v="0"/>
    <x v="2"/>
    <s v="Standard"/>
    <n v="3.2"/>
    <n v="2025"/>
    <s v="May-2025"/>
    <n v="0.22752808988764045"/>
    <x v="0"/>
    <x v="2"/>
  </r>
  <r>
    <s v="ORD0000475"/>
    <x v="261"/>
    <x v="427"/>
    <x v="0"/>
    <s v="EC001"/>
    <x v="8"/>
    <x v="3"/>
    <s v="Sony"/>
    <x v="9"/>
    <x v="2"/>
    <n v="1"/>
    <n v="89"/>
    <x v="2"/>
    <n v="71.2"/>
    <n v="16.2"/>
    <x v="0"/>
    <x v="3"/>
    <s v="Express"/>
    <n v="2.6"/>
    <n v="2025"/>
    <s v="Feb-2025"/>
    <n v="0.22752808988764042"/>
    <x v="0"/>
    <x v="5"/>
  </r>
  <r>
    <s v="ORD0000476"/>
    <x v="33"/>
    <x v="428"/>
    <x v="0"/>
    <s v="EC002"/>
    <x v="5"/>
    <x v="3"/>
    <s v="Samsung"/>
    <x v="8"/>
    <x v="2"/>
    <n v="4"/>
    <n v="149"/>
    <x v="2"/>
    <n v="476.8"/>
    <n v="96.8"/>
    <x v="0"/>
    <x v="1"/>
    <s v="Express"/>
    <n v="3.5"/>
    <n v="2025"/>
    <s v="Mar-2025"/>
    <n v="0.2030201342281879"/>
    <x v="2"/>
    <x v="4"/>
  </r>
  <r>
    <s v="ORD0000477"/>
    <x v="262"/>
    <x v="429"/>
    <x v="0"/>
    <s v="EC012"/>
    <x v="3"/>
    <x v="0"/>
    <s v="Philips"/>
    <x v="2"/>
    <x v="1"/>
    <n v="2"/>
    <n v="42"/>
    <x v="0"/>
    <n v="84"/>
    <n v="36"/>
    <x v="3"/>
    <x v="0"/>
    <s v="Standard"/>
    <n v="4.7"/>
    <n v="2025"/>
    <s v="Nov-2025"/>
    <n v="0.42857142857142855"/>
    <x v="0"/>
    <x v="2"/>
  </r>
  <r>
    <s v="ORD0000478"/>
    <x v="255"/>
    <x v="168"/>
    <x v="1"/>
    <s v="EC008"/>
    <x v="1"/>
    <x v="1"/>
    <s v="Nivea"/>
    <x v="8"/>
    <x v="1"/>
    <n v="1"/>
    <n v="18"/>
    <x v="2"/>
    <n v="14.4"/>
    <n v="5.4"/>
    <x v="0"/>
    <x v="3"/>
    <s v="Standard"/>
    <n v="2.6"/>
    <n v="2025"/>
    <s v="Jul-2025"/>
    <n v="0.375"/>
    <x v="2"/>
    <x v="4"/>
  </r>
  <r>
    <s v="ORD0000479"/>
    <x v="263"/>
    <x v="430"/>
    <x v="0"/>
    <s v="EC010"/>
    <x v="6"/>
    <x v="3"/>
    <s v="JBL"/>
    <x v="9"/>
    <x v="2"/>
    <n v="1"/>
    <n v="65"/>
    <x v="1"/>
    <n v="58.5"/>
    <n v="20.5"/>
    <x v="0"/>
    <x v="0"/>
    <s v="Express"/>
    <n v="4.0999999999999996"/>
    <n v="2025"/>
    <s v="Aug-2025"/>
    <n v="0.3504273504273504"/>
    <x v="0"/>
    <x v="5"/>
  </r>
  <r>
    <s v="ORD0000480"/>
    <x v="244"/>
    <x v="431"/>
    <x v="1"/>
    <s v="EC004"/>
    <x v="10"/>
    <x v="2"/>
    <s v="Nike"/>
    <x v="5"/>
    <x v="0"/>
    <n v="4"/>
    <n v="110"/>
    <x v="4"/>
    <n v="418"/>
    <n v="146"/>
    <x v="0"/>
    <x v="0"/>
    <s v="Standard"/>
    <n v="2.9"/>
    <n v="2025"/>
    <s v="Jan-2025"/>
    <n v="0.34928229665071769"/>
    <x v="0"/>
    <x v="3"/>
  </r>
  <r>
    <s v="ORD0000481"/>
    <x v="264"/>
    <x v="432"/>
    <x v="1"/>
    <s v="EC007"/>
    <x v="9"/>
    <x v="0"/>
    <s v="Prestige"/>
    <x v="8"/>
    <x v="2"/>
    <n v="1"/>
    <n v="120"/>
    <x v="2"/>
    <n v="96"/>
    <n v="18"/>
    <x v="2"/>
    <x v="2"/>
    <s v="Standard"/>
    <n v="3.3"/>
    <n v="2025"/>
    <s v="Apr-2025"/>
    <n v="0.1875"/>
    <x v="2"/>
    <x v="4"/>
  </r>
  <r>
    <s v="ORD0000482"/>
    <x v="112"/>
    <x v="433"/>
    <x v="1"/>
    <s v="EC011"/>
    <x v="0"/>
    <x v="0"/>
    <s v="IKEA"/>
    <x v="5"/>
    <x v="1"/>
    <n v="3"/>
    <n v="190"/>
    <x v="2"/>
    <n v="456"/>
    <n v="81"/>
    <x v="1"/>
    <x v="4"/>
    <s v="Standard"/>
    <n v="3.6"/>
    <n v="2025"/>
    <s v="Jan-2025"/>
    <n v="0.17763157894736842"/>
    <x v="0"/>
    <x v="3"/>
  </r>
  <r>
    <s v="ORD0000483"/>
    <x v="178"/>
    <x v="434"/>
    <x v="0"/>
    <s v="EC011"/>
    <x v="0"/>
    <x v="0"/>
    <s v="IKEA"/>
    <x v="1"/>
    <x v="0"/>
    <n v="4"/>
    <n v="190"/>
    <x v="3"/>
    <n v="646"/>
    <n v="146"/>
    <x v="0"/>
    <x v="4"/>
    <s v="Standard"/>
    <n v="2.9"/>
    <n v="2025"/>
    <s v="Jul-2025"/>
    <n v="0.2260061919504644"/>
    <x v="1"/>
    <x v="1"/>
  </r>
  <r>
    <s v="ORD0000484"/>
    <x v="265"/>
    <x v="435"/>
    <x v="1"/>
    <s v="EC010"/>
    <x v="6"/>
    <x v="3"/>
    <s v="JBL"/>
    <x v="8"/>
    <x v="1"/>
    <n v="5"/>
    <n v="65"/>
    <x v="4"/>
    <n v="308.75"/>
    <n v="118.75"/>
    <x v="0"/>
    <x v="4"/>
    <s v="Standard"/>
    <n v="3.7"/>
    <n v="2025"/>
    <s v="Jun-2025"/>
    <n v="0.38461538461538464"/>
    <x v="2"/>
    <x v="4"/>
  </r>
  <r>
    <s v="ORD0000485"/>
    <x v="266"/>
    <x v="436"/>
    <x v="0"/>
    <s v="EC003"/>
    <x v="7"/>
    <x v="3"/>
    <s v="Lenovo"/>
    <x v="4"/>
    <x v="2"/>
    <n v="1"/>
    <n v="799"/>
    <x v="4"/>
    <n v="759.05"/>
    <n v="139.05000000000001"/>
    <x v="0"/>
    <x v="1"/>
    <s v="Standard"/>
    <n v="3.9"/>
    <n v="2025"/>
    <s v="Aug-2025"/>
    <n v="0.18318951320729862"/>
    <x v="0"/>
    <x v="2"/>
  </r>
  <r>
    <s v="ORD0000486"/>
    <x v="210"/>
    <x v="437"/>
    <x v="0"/>
    <s v="EC001"/>
    <x v="8"/>
    <x v="3"/>
    <s v="Sony"/>
    <x v="5"/>
    <x v="1"/>
    <n v="3"/>
    <n v="89"/>
    <x v="1"/>
    <n v="240.3"/>
    <n v="75.3"/>
    <x v="0"/>
    <x v="1"/>
    <s v="Standard"/>
    <n v="4.5999999999999996"/>
    <n v="2025"/>
    <s v="Mar-2025"/>
    <n v="0.31335830212234705"/>
    <x v="0"/>
    <x v="3"/>
  </r>
  <r>
    <s v="ORD0000487"/>
    <x v="267"/>
    <x v="438"/>
    <x v="1"/>
    <s v="EC010"/>
    <x v="6"/>
    <x v="3"/>
    <s v="JBL"/>
    <x v="5"/>
    <x v="2"/>
    <n v="5"/>
    <n v="65"/>
    <x v="1"/>
    <n v="292.5"/>
    <n v="102.5"/>
    <x v="0"/>
    <x v="1"/>
    <s v="Express"/>
    <n v="5"/>
    <n v="2025"/>
    <s v="Jul-2025"/>
    <n v="0.3504273504273504"/>
    <x v="0"/>
    <x v="3"/>
  </r>
  <r>
    <s v="ORD0000488"/>
    <x v="14"/>
    <x v="439"/>
    <x v="0"/>
    <s v="EC003"/>
    <x v="7"/>
    <x v="3"/>
    <s v="Lenovo"/>
    <x v="9"/>
    <x v="1"/>
    <n v="5"/>
    <n v="799"/>
    <x v="2"/>
    <n v="3196"/>
    <n v="96"/>
    <x v="2"/>
    <x v="3"/>
    <s v="Same Day"/>
    <n v="3.2"/>
    <n v="2025"/>
    <s v="Feb-2025"/>
    <n v="3.0037546933667083E-2"/>
    <x v="0"/>
    <x v="5"/>
  </r>
  <r>
    <s v="ORD0000489"/>
    <x v="268"/>
    <x v="440"/>
    <x v="1"/>
    <s v="EC004"/>
    <x v="10"/>
    <x v="2"/>
    <s v="Nike"/>
    <x v="0"/>
    <x v="2"/>
    <n v="1"/>
    <n v="110"/>
    <x v="2"/>
    <n v="88"/>
    <n v="20"/>
    <x v="3"/>
    <x v="3"/>
    <s v="Standard"/>
    <n v="4.2"/>
    <n v="2025"/>
    <s v="Dec-2025"/>
    <n v="0.22727272727272727"/>
    <x v="0"/>
    <x v="0"/>
  </r>
  <r>
    <s v="ORD0000490"/>
    <x v="214"/>
    <x v="441"/>
    <x v="0"/>
    <s v="EC008"/>
    <x v="1"/>
    <x v="1"/>
    <s v="Nivea"/>
    <x v="8"/>
    <x v="1"/>
    <n v="1"/>
    <n v="18"/>
    <x v="2"/>
    <n v="14.4"/>
    <n v="5.4"/>
    <x v="0"/>
    <x v="0"/>
    <s v="Standard"/>
    <n v="3.8"/>
    <n v="2025"/>
    <s v="Apr-2025"/>
    <n v="0.375"/>
    <x v="2"/>
    <x v="4"/>
  </r>
  <r>
    <s v="ORD0000491"/>
    <x v="269"/>
    <x v="442"/>
    <x v="0"/>
    <s v="EC003"/>
    <x v="7"/>
    <x v="3"/>
    <s v="Lenovo"/>
    <x v="3"/>
    <x v="1"/>
    <n v="3"/>
    <n v="799"/>
    <x v="3"/>
    <n v="2037.45"/>
    <n v="177.45"/>
    <x v="0"/>
    <x v="3"/>
    <s v="Standard"/>
    <n v="2.6"/>
    <n v="2025"/>
    <s v="Sep-2025"/>
    <n v="8.7094161819921953E-2"/>
    <x v="0"/>
    <x v="2"/>
  </r>
  <r>
    <s v="ORD0000492"/>
    <x v="197"/>
    <x v="443"/>
    <x v="0"/>
    <s v="EC003"/>
    <x v="7"/>
    <x v="3"/>
    <s v="Lenovo"/>
    <x v="2"/>
    <x v="2"/>
    <n v="3"/>
    <n v="799"/>
    <x v="4"/>
    <n v="2277.15"/>
    <n v="417.15"/>
    <x v="0"/>
    <x v="4"/>
    <s v="Standard"/>
    <n v="3.4"/>
    <n v="2025"/>
    <s v="May-2025"/>
    <n v="0.18318951320729859"/>
    <x v="0"/>
    <x v="2"/>
  </r>
  <r>
    <s v="ORD0000493"/>
    <x v="270"/>
    <x v="444"/>
    <x v="1"/>
    <s v="EC003"/>
    <x v="7"/>
    <x v="3"/>
    <s v="Lenovo"/>
    <x v="2"/>
    <x v="1"/>
    <n v="3"/>
    <n v="799"/>
    <x v="1"/>
    <n v="2157.3000000000002"/>
    <n v="297.3"/>
    <x v="0"/>
    <x v="3"/>
    <s v="Express"/>
    <n v="3.5"/>
    <n v="2025"/>
    <s v="Jan-2025"/>
    <n v="0.13781115282992629"/>
    <x v="0"/>
    <x v="2"/>
  </r>
  <r>
    <s v="ORD0000494"/>
    <x v="91"/>
    <x v="445"/>
    <x v="0"/>
    <s v="EC002"/>
    <x v="5"/>
    <x v="3"/>
    <s v="Samsung"/>
    <x v="9"/>
    <x v="2"/>
    <n v="4"/>
    <n v="149"/>
    <x v="1"/>
    <n v="536.4"/>
    <n v="156.4"/>
    <x v="0"/>
    <x v="0"/>
    <s v="Standard"/>
    <n v="2.6"/>
    <n v="2025"/>
    <s v="Sep-2025"/>
    <n v="0.29157345264727819"/>
    <x v="0"/>
    <x v="5"/>
  </r>
  <r>
    <s v="ORD0000495"/>
    <x v="92"/>
    <x v="446"/>
    <x v="0"/>
    <s v="EC003"/>
    <x v="7"/>
    <x v="3"/>
    <s v="Lenovo"/>
    <x v="8"/>
    <x v="0"/>
    <n v="4"/>
    <n v="799"/>
    <x v="2"/>
    <n v="2556.8000000000002"/>
    <n v="76.8"/>
    <x v="2"/>
    <x v="4"/>
    <s v="Standard"/>
    <n v="3.4"/>
    <n v="2025"/>
    <s v="Dec-2025"/>
    <n v="3.0037546933667079E-2"/>
    <x v="2"/>
    <x v="4"/>
  </r>
  <r>
    <s v="ORD0000496"/>
    <x v="55"/>
    <x v="447"/>
    <x v="1"/>
    <s v="EC001"/>
    <x v="8"/>
    <x v="3"/>
    <s v="Sony"/>
    <x v="3"/>
    <x v="2"/>
    <n v="1"/>
    <n v="89"/>
    <x v="2"/>
    <n v="71.2"/>
    <n v="16.2"/>
    <x v="0"/>
    <x v="1"/>
    <s v="Same Day"/>
    <n v="2.7"/>
    <n v="2025"/>
    <s v="Sep-2025"/>
    <n v="0.22752808988764042"/>
    <x v="0"/>
    <x v="2"/>
  </r>
  <r>
    <s v="ORD0000497"/>
    <x v="71"/>
    <x v="448"/>
    <x v="0"/>
    <s v="EC006"/>
    <x v="2"/>
    <x v="0"/>
    <s v="Philips"/>
    <x v="0"/>
    <x v="1"/>
    <n v="4"/>
    <n v="85"/>
    <x v="0"/>
    <n v="340"/>
    <n v="132"/>
    <x v="1"/>
    <x v="1"/>
    <s v="Standard"/>
    <n v="3.3"/>
    <n v="2025"/>
    <s v="Aug-2025"/>
    <n v="0.38823529411764707"/>
    <x v="0"/>
    <x v="0"/>
  </r>
  <r>
    <s v="ORD0000498"/>
    <x v="246"/>
    <x v="449"/>
    <x v="1"/>
    <s v="EC006"/>
    <x v="2"/>
    <x v="0"/>
    <s v="Philips"/>
    <x v="8"/>
    <x v="0"/>
    <n v="2"/>
    <n v="85"/>
    <x v="3"/>
    <n v="144.5"/>
    <n v="40.5"/>
    <x v="0"/>
    <x v="2"/>
    <s v="Standard"/>
    <n v="3.9"/>
    <n v="2025"/>
    <s v="Jan-2025"/>
    <n v="0.28027681660899656"/>
    <x v="2"/>
    <x v="4"/>
  </r>
  <r>
    <s v="ORD0000499"/>
    <x v="18"/>
    <x v="450"/>
    <x v="0"/>
    <s v="EC008"/>
    <x v="1"/>
    <x v="1"/>
    <s v="Nivea"/>
    <x v="2"/>
    <x v="1"/>
    <n v="3"/>
    <n v="18"/>
    <x v="2"/>
    <n v="43.2"/>
    <n v="16.2"/>
    <x v="0"/>
    <x v="2"/>
    <s v="Standard"/>
    <n v="2.8"/>
    <n v="2025"/>
    <s v="Mar-2025"/>
    <n v="0.37499999999999994"/>
    <x v="0"/>
    <x v="2"/>
  </r>
  <r>
    <s v="ORD0000500"/>
    <x v="0"/>
    <x v="209"/>
    <x v="0"/>
    <s v="EC011"/>
    <x v="0"/>
    <x v="0"/>
    <s v="IKEA"/>
    <x v="3"/>
    <x v="0"/>
    <n v="2"/>
    <n v="190"/>
    <x v="1"/>
    <n v="342"/>
    <n v="92"/>
    <x v="0"/>
    <x v="3"/>
    <s v="Standard"/>
    <n v="2.6"/>
    <n v="2025"/>
    <s v="Aug-2025"/>
    <n v="0.26900584795321636"/>
    <x v="0"/>
    <x v="2"/>
  </r>
  <r>
    <s v="ORD0000501"/>
    <x v="271"/>
    <x v="451"/>
    <x v="1"/>
    <s v="EC003"/>
    <x v="7"/>
    <x v="3"/>
    <s v="Lenovo"/>
    <x v="1"/>
    <x v="2"/>
    <n v="5"/>
    <n v="799"/>
    <x v="1"/>
    <n v="3595.5"/>
    <n v="495.5"/>
    <x v="1"/>
    <x v="1"/>
    <s v="Standard"/>
    <n v="3.9"/>
    <n v="2025"/>
    <s v="Apr-2025"/>
    <n v="0.13781115282992629"/>
    <x v="1"/>
    <x v="1"/>
  </r>
  <r>
    <s v="ORD0000502"/>
    <x v="61"/>
    <x v="452"/>
    <x v="0"/>
    <s v="EC002"/>
    <x v="5"/>
    <x v="3"/>
    <s v="Samsung"/>
    <x v="8"/>
    <x v="2"/>
    <n v="4"/>
    <n v="149"/>
    <x v="1"/>
    <n v="536.4"/>
    <n v="156.4"/>
    <x v="0"/>
    <x v="4"/>
    <s v="Standard"/>
    <n v="2.8"/>
    <n v="2025"/>
    <s v="Mar-2025"/>
    <n v="0.29157345264727819"/>
    <x v="2"/>
    <x v="4"/>
  </r>
  <r>
    <s v="ORD0000503"/>
    <x v="233"/>
    <x v="453"/>
    <x v="0"/>
    <s v="EC006"/>
    <x v="2"/>
    <x v="0"/>
    <s v="Philips"/>
    <x v="2"/>
    <x v="1"/>
    <n v="2"/>
    <n v="85"/>
    <x v="3"/>
    <n v="144.5"/>
    <n v="40.5"/>
    <x v="0"/>
    <x v="2"/>
    <s v="Standard"/>
    <n v="4.5999999999999996"/>
    <n v="2025"/>
    <s v="Aug-2025"/>
    <n v="0.28027681660899656"/>
    <x v="0"/>
    <x v="2"/>
  </r>
  <r>
    <s v="ORD0000504"/>
    <x v="127"/>
    <x v="454"/>
    <x v="0"/>
    <s v="EC006"/>
    <x v="2"/>
    <x v="0"/>
    <s v="Philips"/>
    <x v="7"/>
    <x v="1"/>
    <n v="5"/>
    <n v="85"/>
    <x v="1"/>
    <n v="382.5"/>
    <n v="122.5"/>
    <x v="0"/>
    <x v="0"/>
    <s v="Standard"/>
    <n v="3.4"/>
    <n v="2025"/>
    <s v="Jan-2025"/>
    <n v="0.3202614379084967"/>
    <x v="2"/>
    <x v="4"/>
  </r>
  <r>
    <s v="ORD0000505"/>
    <x v="272"/>
    <x v="455"/>
    <x v="1"/>
    <s v="EC001"/>
    <x v="8"/>
    <x v="3"/>
    <s v="Sony"/>
    <x v="2"/>
    <x v="0"/>
    <n v="4"/>
    <n v="89"/>
    <x v="4"/>
    <n v="338.2"/>
    <n v="118.2"/>
    <x v="0"/>
    <x v="3"/>
    <s v="Standard"/>
    <n v="3.2"/>
    <n v="2025"/>
    <s v="Jul-2025"/>
    <n v="0.34949733885274986"/>
    <x v="0"/>
    <x v="2"/>
  </r>
  <r>
    <s v="ORD0000506"/>
    <x v="273"/>
    <x v="456"/>
    <x v="0"/>
    <s v="EC002"/>
    <x v="5"/>
    <x v="3"/>
    <s v="Samsung"/>
    <x v="5"/>
    <x v="1"/>
    <n v="3"/>
    <n v="149"/>
    <x v="2"/>
    <n v="357.6"/>
    <n v="72.599999999999994"/>
    <x v="0"/>
    <x v="2"/>
    <s v="Express"/>
    <n v="4.8"/>
    <n v="2025"/>
    <s v="Mar-2025"/>
    <n v="0.2030201342281879"/>
    <x v="0"/>
    <x v="3"/>
  </r>
  <r>
    <s v="ORD0000507"/>
    <x v="55"/>
    <x v="457"/>
    <x v="1"/>
    <s v="EC010"/>
    <x v="6"/>
    <x v="3"/>
    <s v="JBL"/>
    <x v="4"/>
    <x v="1"/>
    <n v="3"/>
    <n v="65"/>
    <x v="0"/>
    <n v="195"/>
    <n v="81"/>
    <x v="0"/>
    <x v="3"/>
    <s v="Express"/>
    <n v="3.3"/>
    <n v="2025"/>
    <s v="Sep-2025"/>
    <n v="0.41538461538461541"/>
    <x v="0"/>
    <x v="2"/>
  </r>
  <r>
    <s v="ORD0000508"/>
    <x v="104"/>
    <x v="458"/>
    <x v="0"/>
    <s v="EC010"/>
    <x v="6"/>
    <x v="3"/>
    <s v="JBL"/>
    <x v="2"/>
    <x v="2"/>
    <n v="3"/>
    <n v="65"/>
    <x v="3"/>
    <n v="165.75"/>
    <n v="51.75"/>
    <x v="0"/>
    <x v="1"/>
    <s v="Standard"/>
    <n v="4"/>
    <n v="2025"/>
    <s v="Jun-2025"/>
    <n v="0.31221719457013575"/>
    <x v="0"/>
    <x v="2"/>
  </r>
  <r>
    <s v="ORD0000509"/>
    <x v="274"/>
    <x v="459"/>
    <x v="0"/>
    <s v="EC009"/>
    <x v="11"/>
    <x v="1"/>
    <s v="Loreal"/>
    <x v="7"/>
    <x v="1"/>
    <n v="4"/>
    <n v="12"/>
    <x v="3"/>
    <n v="40.799999999999997"/>
    <n v="16.8"/>
    <x v="0"/>
    <x v="1"/>
    <s v="Express"/>
    <n v="3"/>
    <n v="2025"/>
    <s v="Dec-2025"/>
    <n v="0.41176470588235298"/>
    <x v="2"/>
    <x v="4"/>
  </r>
  <r>
    <s v="ORD0000510"/>
    <x v="193"/>
    <x v="460"/>
    <x v="1"/>
    <s v="EC012"/>
    <x v="3"/>
    <x v="0"/>
    <s v="Philips"/>
    <x v="3"/>
    <x v="2"/>
    <n v="3"/>
    <n v="42"/>
    <x v="2"/>
    <n v="100.8"/>
    <n v="28.8"/>
    <x v="3"/>
    <x v="2"/>
    <s v="Standard"/>
    <n v="3.6"/>
    <n v="2025"/>
    <s v="Nov-2025"/>
    <n v="0.28571428571428575"/>
    <x v="0"/>
    <x v="2"/>
  </r>
  <r>
    <s v="ORD0000511"/>
    <x v="166"/>
    <x v="97"/>
    <x v="0"/>
    <s v="EC004"/>
    <x v="10"/>
    <x v="2"/>
    <s v="Nike"/>
    <x v="8"/>
    <x v="1"/>
    <n v="1"/>
    <n v="110"/>
    <x v="4"/>
    <n v="104.5"/>
    <n v="36.5"/>
    <x v="0"/>
    <x v="1"/>
    <s v="Express"/>
    <n v="3.6"/>
    <n v="2025"/>
    <s v="Dec-2025"/>
    <n v="0.34928229665071769"/>
    <x v="2"/>
    <x v="4"/>
  </r>
  <r>
    <s v="ORD0000512"/>
    <x v="275"/>
    <x v="461"/>
    <x v="0"/>
    <s v="EC001"/>
    <x v="8"/>
    <x v="3"/>
    <s v="Sony"/>
    <x v="2"/>
    <x v="0"/>
    <n v="5"/>
    <n v="89"/>
    <x v="0"/>
    <n v="445"/>
    <n v="170"/>
    <x v="0"/>
    <x v="0"/>
    <s v="Standard"/>
    <n v="4.5999999999999996"/>
    <n v="2025"/>
    <s v="Apr-2025"/>
    <n v="0.38202247191011235"/>
    <x v="0"/>
    <x v="2"/>
  </r>
  <r>
    <s v="ORD0000513"/>
    <x v="99"/>
    <x v="339"/>
    <x v="0"/>
    <s v="EC007"/>
    <x v="9"/>
    <x v="0"/>
    <s v="Prestige"/>
    <x v="7"/>
    <x v="2"/>
    <n v="5"/>
    <n v="120"/>
    <x v="2"/>
    <n v="480"/>
    <n v="90"/>
    <x v="0"/>
    <x v="3"/>
    <s v="Express"/>
    <n v="4.5999999999999996"/>
    <n v="2025"/>
    <s v="Sep-2025"/>
    <n v="0.1875"/>
    <x v="2"/>
    <x v="4"/>
  </r>
  <r>
    <s v="ORD0000514"/>
    <x v="103"/>
    <x v="462"/>
    <x v="0"/>
    <s v="EC009"/>
    <x v="11"/>
    <x v="1"/>
    <s v="Loreal"/>
    <x v="8"/>
    <x v="2"/>
    <n v="4"/>
    <n v="12"/>
    <x v="3"/>
    <n v="40.799999999999997"/>
    <n v="16.8"/>
    <x v="0"/>
    <x v="3"/>
    <s v="Standard"/>
    <n v="4.7"/>
    <n v="2025"/>
    <s v="May-2025"/>
    <n v="0.41176470588235298"/>
    <x v="2"/>
    <x v="4"/>
  </r>
  <r>
    <s v="ORD0000515"/>
    <x v="150"/>
    <x v="463"/>
    <x v="0"/>
    <s v="EC003"/>
    <x v="7"/>
    <x v="3"/>
    <s v="Lenovo"/>
    <x v="5"/>
    <x v="2"/>
    <n v="2"/>
    <n v="799"/>
    <x v="0"/>
    <n v="1598"/>
    <n v="358"/>
    <x v="0"/>
    <x v="0"/>
    <s v="Express"/>
    <n v="2.7"/>
    <n v="2025"/>
    <s v="Jun-2025"/>
    <n v="0.22403003754693368"/>
    <x v="0"/>
    <x v="3"/>
  </r>
  <r>
    <s v="ORD0000516"/>
    <x v="276"/>
    <x v="464"/>
    <x v="0"/>
    <s v="EC001"/>
    <x v="8"/>
    <x v="3"/>
    <s v="Sony"/>
    <x v="2"/>
    <x v="1"/>
    <n v="5"/>
    <n v="89"/>
    <x v="3"/>
    <n v="378.25"/>
    <n v="103.25"/>
    <x v="0"/>
    <x v="3"/>
    <s v="Express"/>
    <n v="2.9"/>
    <n v="2025"/>
    <s v="Apr-2025"/>
    <n v="0.2729676140118969"/>
    <x v="0"/>
    <x v="2"/>
  </r>
  <r>
    <s v="ORD0000517"/>
    <x v="116"/>
    <x v="465"/>
    <x v="1"/>
    <s v="EC010"/>
    <x v="6"/>
    <x v="3"/>
    <s v="JBL"/>
    <x v="1"/>
    <x v="2"/>
    <n v="1"/>
    <n v="65"/>
    <x v="4"/>
    <n v="61.75"/>
    <n v="23.75"/>
    <x v="0"/>
    <x v="1"/>
    <s v="Standard"/>
    <n v="2.5"/>
    <n v="2025"/>
    <s v="Sep-2025"/>
    <n v="0.38461538461538464"/>
    <x v="1"/>
    <x v="1"/>
  </r>
  <r>
    <s v="ORD0000518"/>
    <x v="259"/>
    <x v="439"/>
    <x v="0"/>
    <s v="EC010"/>
    <x v="6"/>
    <x v="3"/>
    <s v="JBL"/>
    <x v="9"/>
    <x v="2"/>
    <n v="4"/>
    <n v="65"/>
    <x v="2"/>
    <n v="208"/>
    <n v="56"/>
    <x v="0"/>
    <x v="2"/>
    <s v="Standard"/>
    <n v="3.5"/>
    <n v="2025"/>
    <s v="Nov-2025"/>
    <n v="0.26923076923076922"/>
    <x v="0"/>
    <x v="5"/>
  </r>
  <r>
    <s v="ORD0000519"/>
    <x v="220"/>
    <x v="466"/>
    <x v="1"/>
    <s v="EC008"/>
    <x v="1"/>
    <x v="1"/>
    <s v="Nivea"/>
    <x v="5"/>
    <x v="1"/>
    <n v="1"/>
    <n v="18"/>
    <x v="1"/>
    <n v="16.2"/>
    <n v="7.2"/>
    <x v="0"/>
    <x v="4"/>
    <s v="Standard"/>
    <n v="3.7"/>
    <n v="2025"/>
    <s v="May-2025"/>
    <n v="0.44444444444444448"/>
    <x v="0"/>
    <x v="3"/>
  </r>
  <r>
    <s v="ORD0000520"/>
    <x v="174"/>
    <x v="467"/>
    <x v="1"/>
    <s v="EC009"/>
    <x v="11"/>
    <x v="1"/>
    <s v="Loreal"/>
    <x v="4"/>
    <x v="2"/>
    <n v="2"/>
    <n v="12"/>
    <x v="0"/>
    <n v="24"/>
    <n v="12"/>
    <x v="0"/>
    <x v="1"/>
    <s v="Standard"/>
    <n v="4.5999999999999996"/>
    <n v="2025"/>
    <s v="Jun-2025"/>
    <n v="0.5"/>
    <x v="0"/>
    <x v="2"/>
  </r>
  <r>
    <s v="ORD0000521"/>
    <x v="109"/>
    <x v="468"/>
    <x v="0"/>
    <s v="EC012"/>
    <x v="3"/>
    <x v="0"/>
    <s v="Philips"/>
    <x v="9"/>
    <x v="1"/>
    <n v="3"/>
    <n v="42"/>
    <x v="4"/>
    <n v="119.7"/>
    <n v="47.7"/>
    <x v="0"/>
    <x v="1"/>
    <s v="Same Day"/>
    <n v="4.3"/>
    <n v="2025"/>
    <s v="Oct-2025"/>
    <n v="0.39849624060150379"/>
    <x v="0"/>
    <x v="5"/>
  </r>
  <r>
    <s v="ORD0000522"/>
    <x v="128"/>
    <x v="157"/>
    <x v="0"/>
    <s v="EC007"/>
    <x v="9"/>
    <x v="0"/>
    <s v="Prestige"/>
    <x v="5"/>
    <x v="2"/>
    <n v="5"/>
    <n v="120"/>
    <x v="4"/>
    <n v="570"/>
    <n v="180"/>
    <x v="2"/>
    <x v="4"/>
    <s v="Standard"/>
    <n v="2.8"/>
    <n v="2025"/>
    <s v="Sep-2025"/>
    <n v="0.31578947368421051"/>
    <x v="0"/>
    <x v="3"/>
  </r>
  <r>
    <s v="ORD0000523"/>
    <x v="44"/>
    <x v="469"/>
    <x v="1"/>
    <s v="EC011"/>
    <x v="0"/>
    <x v="0"/>
    <s v="IKEA"/>
    <x v="4"/>
    <x v="1"/>
    <n v="1"/>
    <n v="190"/>
    <x v="0"/>
    <n v="190"/>
    <n v="65"/>
    <x v="0"/>
    <x v="0"/>
    <s v="Standard"/>
    <n v="3.8"/>
    <n v="2025"/>
    <s v="Mar-2025"/>
    <n v="0.34210526315789475"/>
    <x v="0"/>
    <x v="2"/>
  </r>
  <r>
    <s v="ORD0000524"/>
    <x v="192"/>
    <x v="470"/>
    <x v="0"/>
    <s v="EC010"/>
    <x v="6"/>
    <x v="3"/>
    <s v="JBL"/>
    <x v="6"/>
    <x v="0"/>
    <n v="5"/>
    <n v="65"/>
    <x v="3"/>
    <n v="276.25"/>
    <n v="86.25"/>
    <x v="0"/>
    <x v="3"/>
    <s v="Standard"/>
    <n v="2.7"/>
    <n v="2025"/>
    <s v="Mar-2025"/>
    <n v="0.31221719457013575"/>
    <x v="0"/>
    <x v="2"/>
  </r>
  <r>
    <s v="ORD0000525"/>
    <x v="269"/>
    <x v="181"/>
    <x v="0"/>
    <s v="EC011"/>
    <x v="0"/>
    <x v="0"/>
    <s v="IKEA"/>
    <x v="9"/>
    <x v="0"/>
    <n v="4"/>
    <n v="190"/>
    <x v="4"/>
    <n v="722"/>
    <n v="222"/>
    <x v="2"/>
    <x v="3"/>
    <s v="Express"/>
    <n v="2.6"/>
    <n v="2025"/>
    <s v="Sep-2025"/>
    <n v="0.30747922437673131"/>
    <x v="0"/>
    <x v="5"/>
  </r>
  <r>
    <s v="ORD0000526"/>
    <x v="88"/>
    <x v="220"/>
    <x v="0"/>
    <s v="EC003"/>
    <x v="7"/>
    <x v="3"/>
    <s v="Lenovo"/>
    <x v="2"/>
    <x v="1"/>
    <n v="5"/>
    <n v="799"/>
    <x v="2"/>
    <n v="3196"/>
    <n v="96"/>
    <x v="0"/>
    <x v="1"/>
    <s v="Express"/>
    <n v="3.9"/>
    <n v="2025"/>
    <s v="Jul-2025"/>
    <n v="3.0037546933667083E-2"/>
    <x v="0"/>
    <x v="2"/>
  </r>
  <r>
    <s v="ORD0000527"/>
    <x v="277"/>
    <x v="471"/>
    <x v="1"/>
    <s v="EC005"/>
    <x v="4"/>
    <x v="2"/>
    <s v="Skybags"/>
    <x v="1"/>
    <x v="0"/>
    <n v="4"/>
    <n v="45"/>
    <x v="1"/>
    <n v="162"/>
    <n v="58"/>
    <x v="0"/>
    <x v="2"/>
    <s v="Standard"/>
    <n v="2.6"/>
    <n v="2025"/>
    <s v="Nov-2025"/>
    <n v="0.35802469135802467"/>
    <x v="1"/>
    <x v="1"/>
  </r>
  <r>
    <s v="ORD0000528"/>
    <x v="236"/>
    <x v="295"/>
    <x v="1"/>
    <s v="EC008"/>
    <x v="1"/>
    <x v="1"/>
    <s v="Nivea"/>
    <x v="8"/>
    <x v="2"/>
    <n v="1"/>
    <n v="18"/>
    <x v="0"/>
    <n v="18"/>
    <n v="9"/>
    <x v="0"/>
    <x v="1"/>
    <s v="Express"/>
    <n v="3.5"/>
    <n v="2025"/>
    <s v="Oct-2025"/>
    <n v="0.5"/>
    <x v="2"/>
    <x v="4"/>
  </r>
  <r>
    <s v="ORD0000529"/>
    <x v="77"/>
    <x v="247"/>
    <x v="1"/>
    <s v="EC006"/>
    <x v="2"/>
    <x v="0"/>
    <s v="Philips"/>
    <x v="2"/>
    <x v="1"/>
    <n v="2"/>
    <n v="85"/>
    <x v="1"/>
    <n v="153"/>
    <n v="49"/>
    <x v="0"/>
    <x v="2"/>
    <s v="Standard"/>
    <n v="2.9"/>
    <n v="2025"/>
    <s v="Jan-2025"/>
    <n v="0.3202614379084967"/>
    <x v="0"/>
    <x v="2"/>
  </r>
  <r>
    <s v="ORD0000530"/>
    <x v="162"/>
    <x v="472"/>
    <x v="1"/>
    <s v="EC010"/>
    <x v="6"/>
    <x v="3"/>
    <s v="JBL"/>
    <x v="4"/>
    <x v="0"/>
    <n v="3"/>
    <n v="65"/>
    <x v="1"/>
    <n v="175.5"/>
    <n v="61.5"/>
    <x v="2"/>
    <x v="1"/>
    <s v="Standard"/>
    <n v="4.3"/>
    <n v="2025"/>
    <s v="Aug-2025"/>
    <n v="0.3504273504273504"/>
    <x v="0"/>
    <x v="2"/>
  </r>
  <r>
    <s v="ORD0000531"/>
    <x v="25"/>
    <x v="473"/>
    <x v="0"/>
    <s v="EC003"/>
    <x v="7"/>
    <x v="3"/>
    <s v="Lenovo"/>
    <x v="7"/>
    <x v="0"/>
    <n v="5"/>
    <n v="799"/>
    <x v="3"/>
    <n v="3395.75"/>
    <n v="295.75"/>
    <x v="1"/>
    <x v="2"/>
    <s v="Standard"/>
    <n v="3.9"/>
    <n v="2025"/>
    <s v="Aug-2025"/>
    <n v="8.7094161819921967E-2"/>
    <x v="2"/>
    <x v="4"/>
  </r>
  <r>
    <s v="ORD0000532"/>
    <x v="79"/>
    <x v="474"/>
    <x v="0"/>
    <s v="EC008"/>
    <x v="1"/>
    <x v="1"/>
    <s v="Nivea"/>
    <x v="6"/>
    <x v="2"/>
    <n v="3"/>
    <n v="18"/>
    <x v="1"/>
    <n v="48.6"/>
    <n v="21.6"/>
    <x v="0"/>
    <x v="3"/>
    <s v="Express"/>
    <n v="4.5999999999999996"/>
    <n v="2025"/>
    <s v="Jun-2025"/>
    <n v="0.44444444444444448"/>
    <x v="0"/>
    <x v="2"/>
  </r>
  <r>
    <s v="ORD0000533"/>
    <x v="94"/>
    <x v="475"/>
    <x v="0"/>
    <s v="EC003"/>
    <x v="7"/>
    <x v="3"/>
    <s v="Lenovo"/>
    <x v="8"/>
    <x v="0"/>
    <n v="2"/>
    <n v="799"/>
    <x v="4"/>
    <n v="1518.1"/>
    <n v="278.10000000000002"/>
    <x v="0"/>
    <x v="3"/>
    <s v="Standard"/>
    <n v="4.8"/>
    <n v="2025"/>
    <s v="Aug-2025"/>
    <n v="0.18318951320729862"/>
    <x v="2"/>
    <x v="4"/>
  </r>
  <r>
    <s v="ORD0000534"/>
    <x v="13"/>
    <x v="476"/>
    <x v="0"/>
    <s v="EC009"/>
    <x v="11"/>
    <x v="1"/>
    <s v="Loreal"/>
    <x v="1"/>
    <x v="1"/>
    <n v="3"/>
    <n v="12"/>
    <x v="2"/>
    <n v="28.8"/>
    <n v="10.8"/>
    <x v="0"/>
    <x v="3"/>
    <s v="Standard"/>
    <n v="3.7"/>
    <n v="2025"/>
    <s v="Jan-2025"/>
    <n v="0.375"/>
    <x v="1"/>
    <x v="1"/>
  </r>
  <r>
    <s v="ORD0000535"/>
    <x v="213"/>
    <x v="477"/>
    <x v="0"/>
    <s v="EC007"/>
    <x v="9"/>
    <x v="0"/>
    <s v="Prestige"/>
    <x v="4"/>
    <x v="2"/>
    <n v="1"/>
    <n v="120"/>
    <x v="3"/>
    <n v="102"/>
    <n v="24"/>
    <x v="1"/>
    <x v="2"/>
    <s v="Express"/>
    <n v="4.4000000000000004"/>
    <n v="2025"/>
    <s v="Nov-2025"/>
    <n v="0.23529411764705882"/>
    <x v="0"/>
    <x v="2"/>
  </r>
  <r>
    <s v="ORD0000536"/>
    <x v="43"/>
    <x v="478"/>
    <x v="0"/>
    <s v="EC006"/>
    <x v="2"/>
    <x v="0"/>
    <s v="Philips"/>
    <x v="5"/>
    <x v="0"/>
    <n v="1"/>
    <n v="85"/>
    <x v="0"/>
    <n v="85"/>
    <n v="33"/>
    <x v="0"/>
    <x v="3"/>
    <s v="Express"/>
    <n v="2.6"/>
    <n v="2025"/>
    <s v="May-2025"/>
    <n v="0.38823529411764707"/>
    <x v="0"/>
    <x v="3"/>
  </r>
  <r>
    <s v="ORD0000537"/>
    <x v="278"/>
    <x v="479"/>
    <x v="0"/>
    <s v="EC005"/>
    <x v="4"/>
    <x v="2"/>
    <s v="Skybags"/>
    <x v="3"/>
    <x v="0"/>
    <n v="3"/>
    <n v="45"/>
    <x v="4"/>
    <n v="128.25"/>
    <n v="50.25"/>
    <x v="3"/>
    <x v="1"/>
    <s v="Express"/>
    <n v="4.5999999999999996"/>
    <n v="2025"/>
    <s v="May-2025"/>
    <n v="0.391812865497076"/>
    <x v="0"/>
    <x v="2"/>
  </r>
  <r>
    <s v="ORD0000538"/>
    <x v="215"/>
    <x v="480"/>
    <x v="0"/>
    <s v="EC011"/>
    <x v="0"/>
    <x v="0"/>
    <s v="IKEA"/>
    <x v="5"/>
    <x v="0"/>
    <n v="4"/>
    <n v="190"/>
    <x v="1"/>
    <n v="684"/>
    <n v="184"/>
    <x v="0"/>
    <x v="1"/>
    <s v="Express"/>
    <n v="5"/>
    <n v="2025"/>
    <s v="Apr-2025"/>
    <n v="0.26900584795321636"/>
    <x v="0"/>
    <x v="3"/>
  </r>
  <r>
    <s v="ORD0000539"/>
    <x v="177"/>
    <x v="253"/>
    <x v="1"/>
    <s v="EC004"/>
    <x v="10"/>
    <x v="2"/>
    <s v="Nike"/>
    <x v="3"/>
    <x v="1"/>
    <n v="3"/>
    <n v="110"/>
    <x v="4"/>
    <n v="313.5"/>
    <n v="109.5"/>
    <x v="0"/>
    <x v="4"/>
    <s v="Standard"/>
    <n v="2.8"/>
    <n v="2025"/>
    <s v="Sep-2025"/>
    <n v="0.34928229665071769"/>
    <x v="0"/>
    <x v="2"/>
  </r>
  <r>
    <s v="ORD0000540"/>
    <x v="42"/>
    <x v="481"/>
    <x v="1"/>
    <s v="EC001"/>
    <x v="8"/>
    <x v="3"/>
    <s v="Sony"/>
    <x v="5"/>
    <x v="2"/>
    <n v="3"/>
    <n v="89"/>
    <x v="0"/>
    <n v="267"/>
    <n v="102"/>
    <x v="0"/>
    <x v="2"/>
    <s v="Express"/>
    <n v="3.6"/>
    <n v="2025"/>
    <s v="Jul-2025"/>
    <n v="0.38202247191011235"/>
    <x v="0"/>
    <x v="3"/>
  </r>
  <r>
    <s v="ORD0000541"/>
    <x v="253"/>
    <x v="482"/>
    <x v="0"/>
    <s v="EC007"/>
    <x v="9"/>
    <x v="0"/>
    <s v="Prestige"/>
    <x v="8"/>
    <x v="2"/>
    <n v="1"/>
    <n v="120"/>
    <x v="1"/>
    <n v="108"/>
    <n v="30"/>
    <x v="0"/>
    <x v="4"/>
    <s v="Same Day"/>
    <n v="2.8"/>
    <n v="2025"/>
    <s v="Aug-2025"/>
    <n v="0.27777777777777779"/>
    <x v="2"/>
    <x v="4"/>
  </r>
  <r>
    <s v="ORD0000542"/>
    <x v="73"/>
    <x v="483"/>
    <x v="0"/>
    <s v="EC007"/>
    <x v="9"/>
    <x v="0"/>
    <s v="Prestige"/>
    <x v="9"/>
    <x v="0"/>
    <n v="3"/>
    <n v="120"/>
    <x v="2"/>
    <n v="288"/>
    <n v="54"/>
    <x v="0"/>
    <x v="4"/>
    <s v="Express"/>
    <n v="2.9"/>
    <n v="2025"/>
    <s v="Sep-2025"/>
    <n v="0.1875"/>
    <x v="0"/>
    <x v="5"/>
  </r>
  <r>
    <s v="ORD0000543"/>
    <x v="44"/>
    <x v="484"/>
    <x v="1"/>
    <s v="EC012"/>
    <x v="3"/>
    <x v="0"/>
    <s v="Philips"/>
    <x v="5"/>
    <x v="0"/>
    <n v="1"/>
    <n v="42"/>
    <x v="2"/>
    <n v="33.6"/>
    <n v="9.6"/>
    <x v="0"/>
    <x v="2"/>
    <s v="Standard"/>
    <n v="3.2"/>
    <n v="2025"/>
    <s v="Mar-2025"/>
    <n v="0.2857142857142857"/>
    <x v="0"/>
    <x v="3"/>
  </r>
  <r>
    <s v="ORD0000544"/>
    <x v="103"/>
    <x v="485"/>
    <x v="1"/>
    <s v="EC008"/>
    <x v="1"/>
    <x v="1"/>
    <s v="Nivea"/>
    <x v="1"/>
    <x v="1"/>
    <n v="1"/>
    <n v="18"/>
    <x v="0"/>
    <n v="18"/>
    <n v="9"/>
    <x v="0"/>
    <x v="1"/>
    <s v="Standard"/>
    <n v="3.7"/>
    <n v="2025"/>
    <s v="May-2025"/>
    <n v="0.5"/>
    <x v="1"/>
    <x v="1"/>
  </r>
  <r>
    <s v="ORD0000545"/>
    <x v="279"/>
    <x v="486"/>
    <x v="0"/>
    <s v="EC003"/>
    <x v="7"/>
    <x v="3"/>
    <s v="Lenovo"/>
    <x v="1"/>
    <x v="1"/>
    <n v="4"/>
    <n v="799"/>
    <x v="4"/>
    <n v="3036.2"/>
    <n v="556.20000000000005"/>
    <x v="2"/>
    <x v="3"/>
    <s v="Standard"/>
    <n v="3.4"/>
    <n v="2025"/>
    <s v="Apr-2025"/>
    <n v="0.18318951320729862"/>
    <x v="1"/>
    <x v="1"/>
  </r>
  <r>
    <s v="ORD0000546"/>
    <x v="278"/>
    <x v="487"/>
    <x v="0"/>
    <s v="EC012"/>
    <x v="3"/>
    <x v="0"/>
    <s v="Philips"/>
    <x v="8"/>
    <x v="1"/>
    <n v="4"/>
    <n v="42"/>
    <x v="2"/>
    <n v="134.4"/>
    <n v="38.4"/>
    <x v="0"/>
    <x v="4"/>
    <s v="Express"/>
    <n v="4.5999999999999996"/>
    <n v="2025"/>
    <s v="May-2025"/>
    <n v="0.2857142857142857"/>
    <x v="2"/>
    <x v="4"/>
  </r>
  <r>
    <s v="ORD0000547"/>
    <x v="70"/>
    <x v="488"/>
    <x v="1"/>
    <s v="EC004"/>
    <x v="10"/>
    <x v="2"/>
    <s v="Nike"/>
    <x v="5"/>
    <x v="1"/>
    <n v="4"/>
    <n v="110"/>
    <x v="2"/>
    <n v="352"/>
    <n v="80"/>
    <x v="0"/>
    <x v="3"/>
    <s v="Standard"/>
    <n v="3.3"/>
    <n v="2025"/>
    <s v="Oct-2025"/>
    <n v="0.22727272727272727"/>
    <x v="0"/>
    <x v="3"/>
  </r>
  <r>
    <s v="ORD0000548"/>
    <x v="100"/>
    <x v="489"/>
    <x v="0"/>
    <s v="EC009"/>
    <x v="11"/>
    <x v="1"/>
    <s v="Loreal"/>
    <x v="0"/>
    <x v="1"/>
    <n v="1"/>
    <n v="12"/>
    <x v="2"/>
    <n v="9.6"/>
    <n v="3.6"/>
    <x v="0"/>
    <x v="3"/>
    <s v="Standard"/>
    <n v="4.7"/>
    <n v="2025"/>
    <s v="Jul-2025"/>
    <n v="0.375"/>
    <x v="0"/>
    <x v="0"/>
  </r>
  <r>
    <s v="ORD0000549"/>
    <x v="57"/>
    <x v="490"/>
    <x v="1"/>
    <s v="EC002"/>
    <x v="5"/>
    <x v="3"/>
    <s v="Samsung"/>
    <x v="3"/>
    <x v="0"/>
    <n v="4"/>
    <n v="149"/>
    <x v="3"/>
    <n v="506.6"/>
    <n v="126.6"/>
    <x v="0"/>
    <x v="1"/>
    <s v="Standard"/>
    <n v="3.5"/>
    <n v="2025"/>
    <s v="Nov-2025"/>
    <n v="0.24990130280300038"/>
    <x v="0"/>
    <x v="2"/>
  </r>
  <r>
    <s v="ORD0000550"/>
    <x v="280"/>
    <x v="491"/>
    <x v="0"/>
    <s v="EC006"/>
    <x v="2"/>
    <x v="0"/>
    <s v="Philips"/>
    <x v="1"/>
    <x v="0"/>
    <n v="3"/>
    <n v="85"/>
    <x v="3"/>
    <n v="216.75"/>
    <n v="60.75"/>
    <x v="0"/>
    <x v="4"/>
    <s v="Standard"/>
    <n v="5"/>
    <n v="2025"/>
    <s v="Feb-2025"/>
    <n v="0.28027681660899656"/>
    <x v="1"/>
    <x v="1"/>
  </r>
  <r>
    <s v="ORD0000551"/>
    <x v="281"/>
    <x v="399"/>
    <x v="1"/>
    <s v="EC009"/>
    <x v="11"/>
    <x v="1"/>
    <s v="Loreal"/>
    <x v="5"/>
    <x v="0"/>
    <n v="4"/>
    <n v="12"/>
    <x v="0"/>
    <n v="48"/>
    <n v="24"/>
    <x v="0"/>
    <x v="4"/>
    <s v="Standard"/>
    <n v="3.4"/>
    <n v="2025"/>
    <s v="Nov-2025"/>
    <n v="0.5"/>
    <x v="0"/>
    <x v="3"/>
  </r>
  <r>
    <s v="ORD0000552"/>
    <x v="272"/>
    <x v="492"/>
    <x v="0"/>
    <s v="EC009"/>
    <x v="11"/>
    <x v="1"/>
    <s v="Loreal"/>
    <x v="5"/>
    <x v="2"/>
    <n v="2"/>
    <n v="12"/>
    <x v="4"/>
    <n v="22.8"/>
    <n v="10.8"/>
    <x v="0"/>
    <x v="4"/>
    <s v="Express"/>
    <n v="4.9000000000000004"/>
    <n v="2025"/>
    <s v="Jul-2025"/>
    <n v="0.47368421052631582"/>
    <x v="0"/>
    <x v="3"/>
  </r>
  <r>
    <s v="ORD0000553"/>
    <x v="214"/>
    <x v="85"/>
    <x v="1"/>
    <s v="EC010"/>
    <x v="6"/>
    <x v="3"/>
    <s v="JBL"/>
    <x v="3"/>
    <x v="2"/>
    <n v="4"/>
    <n v="65"/>
    <x v="0"/>
    <n v="260"/>
    <n v="108"/>
    <x v="3"/>
    <x v="1"/>
    <s v="Express"/>
    <n v="3.9"/>
    <n v="2025"/>
    <s v="Apr-2025"/>
    <n v="0.41538461538461541"/>
    <x v="0"/>
    <x v="2"/>
  </r>
  <r>
    <s v="ORD0000554"/>
    <x v="282"/>
    <x v="493"/>
    <x v="0"/>
    <s v="EC009"/>
    <x v="11"/>
    <x v="1"/>
    <s v="Loreal"/>
    <x v="0"/>
    <x v="0"/>
    <n v="5"/>
    <n v="12"/>
    <x v="1"/>
    <n v="54"/>
    <n v="24"/>
    <x v="3"/>
    <x v="1"/>
    <s v="Express"/>
    <n v="3.3"/>
    <n v="2025"/>
    <s v="Sep-2025"/>
    <n v="0.44444444444444442"/>
    <x v="0"/>
    <x v="0"/>
  </r>
  <r>
    <s v="ORD0000555"/>
    <x v="267"/>
    <x v="494"/>
    <x v="0"/>
    <s v="EC002"/>
    <x v="5"/>
    <x v="3"/>
    <s v="Samsung"/>
    <x v="6"/>
    <x v="1"/>
    <n v="5"/>
    <n v="149"/>
    <x v="3"/>
    <n v="633.25"/>
    <n v="158.25"/>
    <x v="0"/>
    <x v="2"/>
    <s v="Express"/>
    <n v="3.9"/>
    <n v="2025"/>
    <s v="Jul-2025"/>
    <n v="0.24990130280300041"/>
    <x v="0"/>
    <x v="2"/>
  </r>
  <r>
    <s v="ORD0000556"/>
    <x v="170"/>
    <x v="495"/>
    <x v="0"/>
    <s v="EC008"/>
    <x v="1"/>
    <x v="1"/>
    <s v="Nivea"/>
    <x v="5"/>
    <x v="2"/>
    <n v="2"/>
    <n v="18"/>
    <x v="2"/>
    <n v="28.8"/>
    <n v="10.8"/>
    <x v="0"/>
    <x v="3"/>
    <s v="Express"/>
    <n v="4.8"/>
    <n v="2025"/>
    <s v="Mar-2025"/>
    <n v="0.375"/>
    <x v="0"/>
    <x v="3"/>
  </r>
  <r>
    <s v="ORD0000557"/>
    <x v="195"/>
    <x v="496"/>
    <x v="1"/>
    <s v="EC005"/>
    <x v="4"/>
    <x v="2"/>
    <s v="Skybags"/>
    <x v="0"/>
    <x v="2"/>
    <n v="4"/>
    <n v="45"/>
    <x v="4"/>
    <n v="171"/>
    <n v="67"/>
    <x v="0"/>
    <x v="0"/>
    <s v="Express"/>
    <n v="3.8"/>
    <n v="2025"/>
    <s v="Oct-2025"/>
    <n v="0.391812865497076"/>
    <x v="0"/>
    <x v="0"/>
  </r>
  <r>
    <s v="ORD0000558"/>
    <x v="203"/>
    <x v="497"/>
    <x v="1"/>
    <s v="EC009"/>
    <x v="11"/>
    <x v="1"/>
    <s v="Loreal"/>
    <x v="0"/>
    <x v="0"/>
    <n v="4"/>
    <n v="12"/>
    <x v="2"/>
    <n v="38.4"/>
    <n v="14.4"/>
    <x v="2"/>
    <x v="4"/>
    <s v="Standard"/>
    <n v="3.5"/>
    <n v="2025"/>
    <s v="Oct-2025"/>
    <n v="0.375"/>
    <x v="0"/>
    <x v="0"/>
  </r>
  <r>
    <s v="ORD0000559"/>
    <x v="121"/>
    <x v="498"/>
    <x v="0"/>
    <s v="EC009"/>
    <x v="11"/>
    <x v="1"/>
    <s v="Loreal"/>
    <x v="4"/>
    <x v="2"/>
    <n v="3"/>
    <n v="12"/>
    <x v="3"/>
    <n v="30.6"/>
    <n v="12.6"/>
    <x v="0"/>
    <x v="2"/>
    <s v="Standard"/>
    <n v="5"/>
    <n v="2025"/>
    <s v="Jan-2025"/>
    <n v="0.41176470588235292"/>
    <x v="0"/>
    <x v="2"/>
  </r>
  <r>
    <s v="ORD0000560"/>
    <x v="283"/>
    <x v="499"/>
    <x v="0"/>
    <s v="EC004"/>
    <x v="10"/>
    <x v="2"/>
    <s v="Nike"/>
    <x v="1"/>
    <x v="0"/>
    <n v="5"/>
    <n v="110"/>
    <x v="0"/>
    <n v="550"/>
    <n v="210"/>
    <x v="0"/>
    <x v="1"/>
    <s v="Express"/>
    <n v="4.5"/>
    <n v="2025"/>
    <s v="Aug-2025"/>
    <n v="0.38181818181818183"/>
    <x v="1"/>
    <x v="1"/>
  </r>
  <r>
    <s v="ORD0000561"/>
    <x v="252"/>
    <x v="500"/>
    <x v="0"/>
    <s v="EC009"/>
    <x v="11"/>
    <x v="1"/>
    <s v="Loreal"/>
    <x v="5"/>
    <x v="0"/>
    <n v="4"/>
    <n v="12"/>
    <x v="2"/>
    <n v="38.4"/>
    <n v="14.4"/>
    <x v="0"/>
    <x v="2"/>
    <s v="Standard"/>
    <n v="2.6"/>
    <n v="2025"/>
    <s v="Jul-2025"/>
    <n v="0.375"/>
    <x v="0"/>
    <x v="3"/>
  </r>
  <r>
    <s v="ORD0000562"/>
    <x v="126"/>
    <x v="322"/>
    <x v="0"/>
    <s v="EC012"/>
    <x v="3"/>
    <x v="0"/>
    <s v="Philips"/>
    <x v="7"/>
    <x v="0"/>
    <n v="3"/>
    <n v="42"/>
    <x v="2"/>
    <n v="100.8"/>
    <n v="28.8"/>
    <x v="0"/>
    <x v="0"/>
    <s v="Standard"/>
    <n v="3"/>
    <n v="2025"/>
    <s v="Aug-2025"/>
    <n v="0.28571428571428575"/>
    <x v="2"/>
    <x v="4"/>
  </r>
  <r>
    <s v="ORD0000563"/>
    <x v="284"/>
    <x v="501"/>
    <x v="1"/>
    <s v="EC012"/>
    <x v="3"/>
    <x v="0"/>
    <s v="Philips"/>
    <x v="9"/>
    <x v="0"/>
    <n v="3"/>
    <n v="42"/>
    <x v="2"/>
    <n v="100.8"/>
    <n v="28.8"/>
    <x v="0"/>
    <x v="4"/>
    <s v="Standard"/>
    <n v="4.5"/>
    <n v="2025"/>
    <s v="Nov-2025"/>
    <n v="0.28571428571428575"/>
    <x v="0"/>
    <x v="5"/>
  </r>
  <r>
    <s v="ORD0000564"/>
    <x v="161"/>
    <x v="502"/>
    <x v="0"/>
    <s v="EC011"/>
    <x v="0"/>
    <x v="0"/>
    <s v="IKEA"/>
    <x v="5"/>
    <x v="1"/>
    <n v="4"/>
    <n v="190"/>
    <x v="3"/>
    <n v="646"/>
    <n v="146"/>
    <x v="0"/>
    <x v="4"/>
    <s v="Standard"/>
    <n v="3.4"/>
    <n v="2025"/>
    <s v="Feb-2025"/>
    <n v="0.2260061919504644"/>
    <x v="0"/>
    <x v="3"/>
  </r>
  <r>
    <s v="ORD0000565"/>
    <x v="285"/>
    <x v="503"/>
    <x v="1"/>
    <s v="EC004"/>
    <x v="10"/>
    <x v="2"/>
    <s v="Nike"/>
    <x v="2"/>
    <x v="0"/>
    <n v="2"/>
    <n v="110"/>
    <x v="4"/>
    <n v="209"/>
    <n v="73"/>
    <x v="2"/>
    <x v="1"/>
    <s v="Express"/>
    <n v="3.3"/>
    <n v="2025"/>
    <s v="Feb-2025"/>
    <n v="0.34928229665071769"/>
    <x v="0"/>
    <x v="2"/>
  </r>
  <r>
    <s v="ORD0000566"/>
    <x v="273"/>
    <x v="504"/>
    <x v="0"/>
    <s v="EC007"/>
    <x v="9"/>
    <x v="0"/>
    <s v="Prestige"/>
    <x v="1"/>
    <x v="0"/>
    <n v="3"/>
    <n v="120"/>
    <x v="1"/>
    <n v="324"/>
    <n v="90"/>
    <x v="3"/>
    <x v="4"/>
    <s v="Standard"/>
    <n v="3.8"/>
    <n v="2025"/>
    <s v="Mar-2025"/>
    <n v="0.27777777777777779"/>
    <x v="1"/>
    <x v="1"/>
  </r>
  <r>
    <s v="ORD0000567"/>
    <x v="32"/>
    <x v="505"/>
    <x v="1"/>
    <s v="EC005"/>
    <x v="4"/>
    <x v="2"/>
    <s v="Skybags"/>
    <x v="5"/>
    <x v="2"/>
    <n v="3"/>
    <n v="45"/>
    <x v="3"/>
    <n v="114.75"/>
    <n v="36.75"/>
    <x v="0"/>
    <x v="1"/>
    <s v="Standard"/>
    <n v="4.5999999999999996"/>
    <n v="2025"/>
    <s v="Dec-2025"/>
    <n v="0.3202614379084967"/>
    <x v="0"/>
    <x v="3"/>
  </r>
  <r>
    <s v="ORD0000568"/>
    <x v="286"/>
    <x v="506"/>
    <x v="0"/>
    <s v="EC007"/>
    <x v="9"/>
    <x v="0"/>
    <s v="Prestige"/>
    <x v="3"/>
    <x v="2"/>
    <n v="4"/>
    <n v="120"/>
    <x v="2"/>
    <n v="384"/>
    <n v="72"/>
    <x v="0"/>
    <x v="2"/>
    <s v="Same Day"/>
    <n v="2.8"/>
    <n v="2025"/>
    <s v="Nov-2025"/>
    <n v="0.1875"/>
    <x v="0"/>
    <x v="2"/>
  </r>
  <r>
    <s v="ORD0000569"/>
    <x v="221"/>
    <x v="507"/>
    <x v="0"/>
    <s v="EC011"/>
    <x v="0"/>
    <x v="0"/>
    <s v="IKEA"/>
    <x v="7"/>
    <x v="0"/>
    <n v="1"/>
    <n v="190"/>
    <x v="4"/>
    <n v="180.5"/>
    <n v="55.5"/>
    <x v="0"/>
    <x v="4"/>
    <s v="Same Day"/>
    <n v="4.7"/>
    <n v="2025"/>
    <s v="Mar-2025"/>
    <n v="0.30747922437673131"/>
    <x v="2"/>
    <x v="4"/>
  </r>
  <r>
    <s v="ORD0000570"/>
    <x v="93"/>
    <x v="508"/>
    <x v="1"/>
    <s v="EC004"/>
    <x v="10"/>
    <x v="2"/>
    <s v="Nike"/>
    <x v="7"/>
    <x v="0"/>
    <n v="3"/>
    <n v="110"/>
    <x v="1"/>
    <n v="297"/>
    <n v="93"/>
    <x v="0"/>
    <x v="1"/>
    <s v="Standard"/>
    <n v="3.6"/>
    <n v="2025"/>
    <s v="Oct-2025"/>
    <n v="0.31313131313131315"/>
    <x v="2"/>
    <x v="4"/>
  </r>
  <r>
    <s v="ORD0000571"/>
    <x v="41"/>
    <x v="509"/>
    <x v="0"/>
    <s v="EC009"/>
    <x v="11"/>
    <x v="1"/>
    <s v="Loreal"/>
    <x v="6"/>
    <x v="1"/>
    <n v="1"/>
    <n v="12"/>
    <x v="4"/>
    <n v="11.4"/>
    <n v="5.4"/>
    <x v="0"/>
    <x v="3"/>
    <s v="Express"/>
    <n v="3.6"/>
    <n v="2025"/>
    <s v="Jun-2025"/>
    <n v="0.47368421052631582"/>
    <x v="0"/>
    <x v="2"/>
  </r>
  <r>
    <s v="ORD0000572"/>
    <x v="13"/>
    <x v="510"/>
    <x v="0"/>
    <s v="EC006"/>
    <x v="2"/>
    <x v="0"/>
    <s v="Philips"/>
    <x v="5"/>
    <x v="1"/>
    <n v="2"/>
    <n v="85"/>
    <x v="1"/>
    <n v="153"/>
    <n v="49"/>
    <x v="2"/>
    <x v="3"/>
    <s v="Standard"/>
    <n v="3.8"/>
    <n v="2025"/>
    <s v="Jan-2025"/>
    <n v="0.3202614379084967"/>
    <x v="0"/>
    <x v="3"/>
  </r>
  <r>
    <s v="ORD0000573"/>
    <x v="130"/>
    <x v="511"/>
    <x v="1"/>
    <s v="EC001"/>
    <x v="8"/>
    <x v="3"/>
    <s v="Sony"/>
    <x v="7"/>
    <x v="1"/>
    <n v="1"/>
    <n v="89"/>
    <x v="1"/>
    <n v="80.099999999999994"/>
    <n v="25.1"/>
    <x v="0"/>
    <x v="1"/>
    <s v="Same Day"/>
    <n v="4"/>
    <n v="2025"/>
    <s v="Sep-2025"/>
    <n v="0.31335830212234711"/>
    <x v="2"/>
    <x v="4"/>
  </r>
  <r>
    <s v="ORD0000574"/>
    <x v="125"/>
    <x v="512"/>
    <x v="1"/>
    <s v="EC001"/>
    <x v="8"/>
    <x v="3"/>
    <s v="Sony"/>
    <x v="3"/>
    <x v="1"/>
    <n v="3"/>
    <n v="89"/>
    <x v="3"/>
    <n v="226.95"/>
    <n v="61.95"/>
    <x v="0"/>
    <x v="3"/>
    <s v="Express"/>
    <n v="4.5999999999999996"/>
    <n v="2025"/>
    <s v="Mar-2025"/>
    <n v="0.2729676140118969"/>
    <x v="0"/>
    <x v="2"/>
  </r>
  <r>
    <s v="ORD0000575"/>
    <x v="287"/>
    <x v="513"/>
    <x v="1"/>
    <s v="EC001"/>
    <x v="8"/>
    <x v="3"/>
    <s v="Sony"/>
    <x v="7"/>
    <x v="2"/>
    <n v="2"/>
    <n v="89"/>
    <x v="0"/>
    <n v="178"/>
    <n v="68"/>
    <x v="0"/>
    <x v="2"/>
    <s v="Same Day"/>
    <n v="4.0999999999999996"/>
    <n v="2025"/>
    <s v="Jun-2025"/>
    <n v="0.38202247191011235"/>
    <x v="2"/>
    <x v="4"/>
  </r>
  <r>
    <s v="ORD0000576"/>
    <x v="164"/>
    <x v="514"/>
    <x v="1"/>
    <s v="EC007"/>
    <x v="9"/>
    <x v="0"/>
    <s v="Prestige"/>
    <x v="2"/>
    <x v="2"/>
    <n v="4"/>
    <n v="120"/>
    <x v="1"/>
    <n v="432"/>
    <n v="120"/>
    <x v="0"/>
    <x v="4"/>
    <s v="Standard"/>
    <n v="3.4"/>
    <n v="2025"/>
    <s v="Nov-2025"/>
    <n v="0.27777777777777779"/>
    <x v="0"/>
    <x v="2"/>
  </r>
  <r>
    <s v="ORD0000577"/>
    <x v="262"/>
    <x v="515"/>
    <x v="0"/>
    <s v="EC002"/>
    <x v="5"/>
    <x v="3"/>
    <s v="Samsung"/>
    <x v="5"/>
    <x v="0"/>
    <n v="5"/>
    <n v="149"/>
    <x v="4"/>
    <n v="707.75"/>
    <n v="232.75"/>
    <x v="2"/>
    <x v="0"/>
    <s v="Standard"/>
    <n v="3.8"/>
    <n v="2025"/>
    <s v="Nov-2025"/>
    <n v="0.32885906040268459"/>
    <x v="0"/>
    <x v="3"/>
  </r>
  <r>
    <s v="ORD0000578"/>
    <x v="153"/>
    <x v="516"/>
    <x v="0"/>
    <s v="EC008"/>
    <x v="1"/>
    <x v="1"/>
    <s v="Nivea"/>
    <x v="3"/>
    <x v="2"/>
    <n v="3"/>
    <n v="18"/>
    <x v="4"/>
    <n v="51.3"/>
    <n v="24.3"/>
    <x v="0"/>
    <x v="1"/>
    <s v="Express"/>
    <n v="2.9"/>
    <n v="2025"/>
    <s v="Jan-2025"/>
    <n v="0.47368421052631582"/>
    <x v="0"/>
    <x v="2"/>
  </r>
  <r>
    <s v="ORD0000579"/>
    <x v="254"/>
    <x v="517"/>
    <x v="0"/>
    <s v="EC007"/>
    <x v="9"/>
    <x v="0"/>
    <s v="Prestige"/>
    <x v="3"/>
    <x v="1"/>
    <n v="1"/>
    <n v="120"/>
    <x v="1"/>
    <n v="108"/>
    <n v="30"/>
    <x v="1"/>
    <x v="0"/>
    <s v="Standard"/>
    <n v="2.6"/>
    <n v="2025"/>
    <s v="Mar-2025"/>
    <n v="0.27777777777777779"/>
    <x v="0"/>
    <x v="2"/>
  </r>
  <r>
    <s v="ORD0000580"/>
    <x v="35"/>
    <x v="518"/>
    <x v="1"/>
    <s v="EC012"/>
    <x v="3"/>
    <x v="0"/>
    <s v="Philips"/>
    <x v="3"/>
    <x v="2"/>
    <n v="5"/>
    <n v="42"/>
    <x v="4"/>
    <n v="199.5"/>
    <n v="79.5"/>
    <x v="0"/>
    <x v="4"/>
    <s v="Standard"/>
    <n v="4.3"/>
    <n v="2025"/>
    <s v="Mar-2025"/>
    <n v="0.39849624060150374"/>
    <x v="0"/>
    <x v="2"/>
  </r>
  <r>
    <s v="ORD0000581"/>
    <x v="278"/>
    <x v="519"/>
    <x v="1"/>
    <s v="EC012"/>
    <x v="3"/>
    <x v="0"/>
    <s v="Philips"/>
    <x v="6"/>
    <x v="2"/>
    <n v="4"/>
    <n v="42"/>
    <x v="0"/>
    <n v="168"/>
    <n v="72"/>
    <x v="0"/>
    <x v="1"/>
    <s v="Standard"/>
    <n v="3.1"/>
    <n v="2025"/>
    <s v="May-2025"/>
    <n v="0.42857142857142855"/>
    <x v="0"/>
    <x v="2"/>
  </r>
  <r>
    <s v="ORD0000582"/>
    <x v="175"/>
    <x v="85"/>
    <x v="0"/>
    <s v="EC010"/>
    <x v="6"/>
    <x v="3"/>
    <s v="JBL"/>
    <x v="7"/>
    <x v="1"/>
    <n v="2"/>
    <n v="65"/>
    <x v="0"/>
    <n v="130"/>
    <n v="54"/>
    <x v="2"/>
    <x v="2"/>
    <s v="Express"/>
    <n v="4.9000000000000004"/>
    <n v="2025"/>
    <s v="Sep-2025"/>
    <n v="0.41538461538461541"/>
    <x v="2"/>
    <x v="4"/>
  </r>
  <r>
    <s v="ORD0000583"/>
    <x v="37"/>
    <x v="520"/>
    <x v="0"/>
    <s v="EC002"/>
    <x v="5"/>
    <x v="3"/>
    <s v="Samsung"/>
    <x v="5"/>
    <x v="2"/>
    <n v="1"/>
    <n v="149"/>
    <x v="3"/>
    <n v="126.65"/>
    <n v="31.65"/>
    <x v="0"/>
    <x v="2"/>
    <s v="Express"/>
    <n v="3.5"/>
    <n v="2025"/>
    <s v="Apr-2025"/>
    <n v="0.24990130280300038"/>
    <x v="0"/>
    <x v="3"/>
  </r>
  <r>
    <s v="ORD0000584"/>
    <x v="110"/>
    <x v="521"/>
    <x v="1"/>
    <s v="EC009"/>
    <x v="11"/>
    <x v="1"/>
    <s v="Loreal"/>
    <x v="5"/>
    <x v="1"/>
    <n v="1"/>
    <n v="12"/>
    <x v="1"/>
    <n v="10.8"/>
    <n v="4.8"/>
    <x v="0"/>
    <x v="1"/>
    <s v="Standard"/>
    <n v="3.5"/>
    <n v="2025"/>
    <s v="Feb-2025"/>
    <n v="0.44444444444444442"/>
    <x v="0"/>
    <x v="3"/>
  </r>
  <r>
    <s v="ORD0000585"/>
    <x v="288"/>
    <x v="88"/>
    <x v="0"/>
    <s v="EC002"/>
    <x v="5"/>
    <x v="3"/>
    <s v="Samsung"/>
    <x v="9"/>
    <x v="0"/>
    <n v="2"/>
    <n v="149"/>
    <x v="3"/>
    <n v="253.3"/>
    <n v="63.3"/>
    <x v="0"/>
    <x v="0"/>
    <s v="Same Day"/>
    <n v="4.0999999999999996"/>
    <n v="2025"/>
    <s v="May-2025"/>
    <n v="0.24990130280300038"/>
    <x v="0"/>
    <x v="5"/>
  </r>
  <r>
    <s v="ORD0000586"/>
    <x v="289"/>
    <x v="522"/>
    <x v="0"/>
    <s v="EC001"/>
    <x v="8"/>
    <x v="3"/>
    <s v="Sony"/>
    <x v="4"/>
    <x v="1"/>
    <n v="1"/>
    <n v="89"/>
    <x v="0"/>
    <n v="89"/>
    <n v="34"/>
    <x v="2"/>
    <x v="3"/>
    <s v="Standard"/>
    <n v="3.2"/>
    <n v="2025"/>
    <s v="Jul-2025"/>
    <n v="0.38202247191011235"/>
    <x v="0"/>
    <x v="2"/>
  </r>
  <r>
    <s v="ORD0000587"/>
    <x v="34"/>
    <x v="523"/>
    <x v="0"/>
    <s v="EC006"/>
    <x v="2"/>
    <x v="0"/>
    <s v="Philips"/>
    <x v="9"/>
    <x v="0"/>
    <n v="3"/>
    <n v="85"/>
    <x v="3"/>
    <n v="216.75"/>
    <n v="60.75"/>
    <x v="0"/>
    <x v="1"/>
    <s v="Standard"/>
    <n v="4.4000000000000004"/>
    <n v="2025"/>
    <s v="Sep-2025"/>
    <n v="0.28027681660899656"/>
    <x v="0"/>
    <x v="5"/>
  </r>
  <r>
    <s v="ORD0000588"/>
    <x v="233"/>
    <x v="524"/>
    <x v="0"/>
    <s v="EC002"/>
    <x v="5"/>
    <x v="3"/>
    <s v="Samsung"/>
    <x v="2"/>
    <x v="0"/>
    <n v="4"/>
    <n v="149"/>
    <x v="1"/>
    <n v="536.4"/>
    <n v="156.4"/>
    <x v="0"/>
    <x v="1"/>
    <s v="Express"/>
    <n v="4.2"/>
    <n v="2025"/>
    <s v="Aug-2025"/>
    <n v="0.29157345264727819"/>
    <x v="0"/>
    <x v="2"/>
  </r>
  <r>
    <s v="ORD0000589"/>
    <x v="159"/>
    <x v="525"/>
    <x v="0"/>
    <s v="EC005"/>
    <x v="4"/>
    <x v="2"/>
    <s v="Skybags"/>
    <x v="3"/>
    <x v="1"/>
    <n v="4"/>
    <n v="45"/>
    <x v="0"/>
    <n v="180"/>
    <n v="76"/>
    <x v="0"/>
    <x v="2"/>
    <s v="Same Day"/>
    <n v="3.6"/>
    <n v="2025"/>
    <s v="Mar-2025"/>
    <n v="0.42222222222222222"/>
    <x v="0"/>
    <x v="2"/>
  </r>
  <r>
    <s v="ORD0000590"/>
    <x v="45"/>
    <x v="526"/>
    <x v="1"/>
    <s v="EC010"/>
    <x v="6"/>
    <x v="3"/>
    <s v="JBL"/>
    <x v="1"/>
    <x v="1"/>
    <n v="1"/>
    <n v="65"/>
    <x v="2"/>
    <n v="52"/>
    <n v="14"/>
    <x v="0"/>
    <x v="4"/>
    <s v="Express"/>
    <n v="3.7"/>
    <n v="2025"/>
    <s v="Mar-2025"/>
    <n v="0.26923076923076922"/>
    <x v="1"/>
    <x v="1"/>
  </r>
  <r>
    <s v="ORD0000591"/>
    <x v="239"/>
    <x v="527"/>
    <x v="0"/>
    <s v="EC010"/>
    <x v="6"/>
    <x v="3"/>
    <s v="JBL"/>
    <x v="5"/>
    <x v="1"/>
    <n v="3"/>
    <n v="65"/>
    <x v="3"/>
    <n v="165.75"/>
    <n v="51.75"/>
    <x v="0"/>
    <x v="0"/>
    <s v="Express"/>
    <n v="3.1"/>
    <n v="2025"/>
    <s v="Jan-2025"/>
    <n v="0.31221719457013575"/>
    <x v="0"/>
    <x v="3"/>
  </r>
  <r>
    <s v="ORD0000592"/>
    <x v="290"/>
    <x v="445"/>
    <x v="1"/>
    <s v="EC003"/>
    <x v="7"/>
    <x v="3"/>
    <s v="Lenovo"/>
    <x v="9"/>
    <x v="0"/>
    <n v="4"/>
    <n v="799"/>
    <x v="2"/>
    <n v="2556.8000000000002"/>
    <n v="76.8"/>
    <x v="0"/>
    <x v="2"/>
    <s v="Standard"/>
    <n v="3.8"/>
    <n v="2025"/>
    <s v="Jun-2025"/>
    <n v="3.0037546933667079E-2"/>
    <x v="0"/>
    <x v="5"/>
  </r>
  <r>
    <s v="ORD0000593"/>
    <x v="291"/>
    <x v="528"/>
    <x v="0"/>
    <s v="EC005"/>
    <x v="4"/>
    <x v="2"/>
    <s v="Skybags"/>
    <x v="3"/>
    <x v="2"/>
    <n v="1"/>
    <n v="45"/>
    <x v="2"/>
    <n v="36"/>
    <n v="10"/>
    <x v="2"/>
    <x v="3"/>
    <s v="Standard"/>
    <n v="3.7"/>
    <n v="2025"/>
    <s v="Apr-2025"/>
    <n v="0.27777777777777779"/>
    <x v="0"/>
    <x v="2"/>
  </r>
  <r>
    <s v="ORD0000594"/>
    <x v="246"/>
    <x v="529"/>
    <x v="1"/>
    <s v="EC012"/>
    <x v="3"/>
    <x v="0"/>
    <s v="Philips"/>
    <x v="4"/>
    <x v="2"/>
    <n v="4"/>
    <n v="42"/>
    <x v="3"/>
    <n v="142.80000000000001"/>
    <n v="46.8"/>
    <x v="2"/>
    <x v="2"/>
    <s v="Express"/>
    <n v="3.1"/>
    <n v="2025"/>
    <s v="Jan-2025"/>
    <n v="0.32773109243697474"/>
    <x v="0"/>
    <x v="2"/>
  </r>
  <r>
    <s v="ORD0000595"/>
    <x v="36"/>
    <x v="530"/>
    <x v="0"/>
    <s v="EC007"/>
    <x v="9"/>
    <x v="0"/>
    <s v="Prestige"/>
    <x v="9"/>
    <x v="1"/>
    <n v="3"/>
    <n v="120"/>
    <x v="4"/>
    <n v="342"/>
    <n v="108"/>
    <x v="0"/>
    <x v="3"/>
    <s v="Standard"/>
    <n v="3.5"/>
    <n v="2025"/>
    <s v="Oct-2025"/>
    <n v="0.31578947368421051"/>
    <x v="0"/>
    <x v="5"/>
  </r>
  <r>
    <s v="ORD0000596"/>
    <x v="292"/>
    <x v="531"/>
    <x v="0"/>
    <s v="EC003"/>
    <x v="7"/>
    <x v="3"/>
    <s v="Lenovo"/>
    <x v="5"/>
    <x v="2"/>
    <n v="2"/>
    <n v="799"/>
    <x v="2"/>
    <n v="1278.4000000000001"/>
    <n v="38.4"/>
    <x v="0"/>
    <x v="4"/>
    <s v="Standard"/>
    <n v="4.0999999999999996"/>
    <n v="2025"/>
    <s v="May-2025"/>
    <n v="3.0037546933667079E-2"/>
    <x v="0"/>
    <x v="3"/>
  </r>
  <r>
    <s v="ORD0000597"/>
    <x v="293"/>
    <x v="532"/>
    <x v="0"/>
    <s v="EC008"/>
    <x v="1"/>
    <x v="1"/>
    <s v="Nivea"/>
    <x v="0"/>
    <x v="0"/>
    <n v="4"/>
    <n v="18"/>
    <x v="0"/>
    <n v="72"/>
    <n v="36"/>
    <x v="0"/>
    <x v="4"/>
    <s v="Express"/>
    <n v="3.1"/>
    <n v="2025"/>
    <s v="Sep-2025"/>
    <n v="0.5"/>
    <x v="0"/>
    <x v="0"/>
  </r>
  <r>
    <s v="ORD0000598"/>
    <x v="27"/>
    <x v="381"/>
    <x v="1"/>
    <s v="EC003"/>
    <x v="7"/>
    <x v="3"/>
    <s v="Lenovo"/>
    <x v="7"/>
    <x v="0"/>
    <n v="4"/>
    <n v="799"/>
    <x v="3"/>
    <n v="2716.6"/>
    <n v="236.6"/>
    <x v="0"/>
    <x v="4"/>
    <s v="Standard"/>
    <n v="3"/>
    <n v="2025"/>
    <s v="Dec-2025"/>
    <n v="8.7094161819921967E-2"/>
    <x v="2"/>
    <x v="4"/>
  </r>
  <r>
    <s v="ORD0000599"/>
    <x v="280"/>
    <x v="533"/>
    <x v="0"/>
    <s v="EC008"/>
    <x v="1"/>
    <x v="1"/>
    <s v="Nivea"/>
    <x v="3"/>
    <x v="1"/>
    <n v="3"/>
    <n v="18"/>
    <x v="4"/>
    <n v="51.3"/>
    <n v="24.3"/>
    <x v="2"/>
    <x v="3"/>
    <s v="Standard"/>
    <n v="2.9"/>
    <n v="2025"/>
    <s v="Feb-2025"/>
    <n v="0.47368421052631582"/>
    <x v="0"/>
    <x v="2"/>
  </r>
  <r>
    <s v="ORD0000600"/>
    <x v="159"/>
    <x v="534"/>
    <x v="0"/>
    <s v="EC006"/>
    <x v="2"/>
    <x v="0"/>
    <s v="Philips"/>
    <x v="6"/>
    <x v="1"/>
    <n v="5"/>
    <n v="85"/>
    <x v="2"/>
    <n v="340"/>
    <n v="80"/>
    <x v="0"/>
    <x v="2"/>
    <s v="Express"/>
    <n v="4.3"/>
    <n v="2025"/>
    <s v="Mar-2025"/>
    <n v="0.23529411764705882"/>
    <x v="0"/>
    <x v="2"/>
  </r>
  <r>
    <s v="ORD0000601"/>
    <x v="18"/>
    <x v="535"/>
    <x v="0"/>
    <s v="EC007"/>
    <x v="9"/>
    <x v="0"/>
    <s v="Prestige"/>
    <x v="0"/>
    <x v="0"/>
    <n v="2"/>
    <n v="120"/>
    <x v="2"/>
    <n v="192"/>
    <n v="36"/>
    <x v="0"/>
    <x v="1"/>
    <s v="Standard"/>
    <n v="4.9000000000000004"/>
    <n v="2025"/>
    <s v="Mar-2025"/>
    <n v="0.1875"/>
    <x v="0"/>
    <x v="0"/>
  </r>
  <r>
    <s v="ORD0000602"/>
    <x v="110"/>
    <x v="536"/>
    <x v="0"/>
    <s v="EC011"/>
    <x v="0"/>
    <x v="0"/>
    <s v="IKEA"/>
    <x v="1"/>
    <x v="1"/>
    <n v="2"/>
    <n v="190"/>
    <x v="1"/>
    <n v="342"/>
    <n v="92"/>
    <x v="0"/>
    <x v="1"/>
    <s v="Express"/>
    <n v="4"/>
    <n v="2025"/>
    <s v="Feb-2025"/>
    <n v="0.26900584795321636"/>
    <x v="1"/>
    <x v="1"/>
  </r>
  <r>
    <s v="ORD0000603"/>
    <x v="88"/>
    <x v="537"/>
    <x v="1"/>
    <s v="EC005"/>
    <x v="4"/>
    <x v="2"/>
    <s v="Skybags"/>
    <x v="2"/>
    <x v="0"/>
    <n v="3"/>
    <n v="45"/>
    <x v="2"/>
    <n v="108"/>
    <n v="30"/>
    <x v="0"/>
    <x v="2"/>
    <s v="Express"/>
    <n v="4.4000000000000004"/>
    <n v="2025"/>
    <s v="Jul-2025"/>
    <n v="0.27777777777777779"/>
    <x v="0"/>
    <x v="2"/>
  </r>
  <r>
    <s v="ORD0000604"/>
    <x v="125"/>
    <x v="538"/>
    <x v="1"/>
    <s v="EC004"/>
    <x v="10"/>
    <x v="2"/>
    <s v="Nike"/>
    <x v="1"/>
    <x v="2"/>
    <n v="1"/>
    <n v="110"/>
    <x v="4"/>
    <n v="104.5"/>
    <n v="36.5"/>
    <x v="0"/>
    <x v="4"/>
    <s v="Express"/>
    <n v="3.7"/>
    <n v="2025"/>
    <s v="Mar-2025"/>
    <n v="0.34928229665071769"/>
    <x v="1"/>
    <x v="1"/>
  </r>
  <r>
    <s v="ORD0000605"/>
    <x v="287"/>
    <x v="539"/>
    <x v="1"/>
    <s v="EC011"/>
    <x v="0"/>
    <x v="0"/>
    <s v="IKEA"/>
    <x v="8"/>
    <x v="1"/>
    <n v="1"/>
    <n v="190"/>
    <x v="3"/>
    <n v="161.5"/>
    <n v="36.5"/>
    <x v="0"/>
    <x v="0"/>
    <s v="Express"/>
    <n v="3.3"/>
    <n v="2025"/>
    <s v="Jun-2025"/>
    <n v="0.2260061919504644"/>
    <x v="2"/>
    <x v="4"/>
  </r>
  <r>
    <s v="ORD0000606"/>
    <x v="38"/>
    <x v="446"/>
    <x v="0"/>
    <s v="EC007"/>
    <x v="9"/>
    <x v="0"/>
    <s v="Prestige"/>
    <x v="1"/>
    <x v="1"/>
    <n v="1"/>
    <n v="120"/>
    <x v="1"/>
    <n v="108"/>
    <n v="30"/>
    <x v="0"/>
    <x v="3"/>
    <s v="Express"/>
    <n v="4.4000000000000004"/>
    <n v="2025"/>
    <s v="Nov-2025"/>
    <n v="0.27777777777777779"/>
    <x v="1"/>
    <x v="1"/>
  </r>
  <r>
    <s v="ORD0000607"/>
    <x v="48"/>
    <x v="540"/>
    <x v="1"/>
    <s v="EC004"/>
    <x v="10"/>
    <x v="2"/>
    <s v="Nike"/>
    <x v="1"/>
    <x v="0"/>
    <n v="5"/>
    <n v="110"/>
    <x v="0"/>
    <n v="550"/>
    <n v="210"/>
    <x v="3"/>
    <x v="2"/>
    <s v="Express"/>
    <n v="3.7"/>
    <n v="2025"/>
    <s v="May-2025"/>
    <n v="0.38181818181818183"/>
    <x v="1"/>
    <x v="1"/>
  </r>
  <r>
    <s v="ORD0000608"/>
    <x v="51"/>
    <x v="541"/>
    <x v="1"/>
    <s v="EC002"/>
    <x v="5"/>
    <x v="3"/>
    <s v="Samsung"/>
    <x v="5"/>
    <x v="0"/>
    <n v="3"/>
    <n v="149"/>
    <x v="0"/>
    <n v="447"/>
    <n v="162"/>
    <x v="0"/>
    <x v="2"/>
    <s v="Express"/>
    <n v="3"/>
    <n v="2025"/>
    <s v="Jul-2025"/>
    <n v="0.36241610738255031"/>
    <x v="0"/>
    <x v="3"/>
  </r>
  <r>
    <s v="ORD0000609"/>
    <x v="122"/>
    <x v="542"/>
    <x v="1"/>
    <s v="EC007"/>
    <x v="9"/>
    <x v="0"/>
    <s v="Prestige"/>
    <x v="8"/>
    <x v="2"/>
    <n v="3"/>
    <n v="120"/>
    <x v="0"/>
    <n v="360"/>
    <n v="126"/>
    <x v="0"/>
    <x v="4"/>
    <s v="Standard"/>
    <n v="2.6"/>
    <n v="2025"/>
    <s v="Jun-2025"/>
    <n v="0.35"/>
    <x v="2"/>
    <x v="4"/>
  </r>
  <r>
    <s v="ORD0000610"/>
    <x v="294"/>
    <x v="543"/>
    <x v="1"/>
    <s v="EC006"/>
    <x v="2"/>
    <x v="0"/>
    <s v="Philips"/>
    <x v="3"/>
    <x v="0"/>
    <n v="5"/>
    <n v="85"/>
    <x v="1"/>
    <n v="382.5"/>
    <n v="122.5"/>
    <x v="0"/>
    <x v="1"/>
    <s v="Express"/>
    <n v="3.1"/>
    <n v="2025"/>
    <s v="Jun-2025"/>
    <n v="0.3202614379084967"/>
    <x v="0"/>
    <x v="2"/>
  </r>
  <r>
    <s v="ORD0000611"/>
    <x v="215"/>
    <x v="544"/>
    <x v="1"/>
    <s v="EC009"/>
    <x v="11"/>
    <x v="1"/>
    <s v="Loreal"/>
    <x v="7"/>
    <x v="0"/>
    <n v="5"/>
    <n v="12"/>
    <x v="4"/>
    <n v="57"/>
    <n v="27"/>
    <x v="0"/>
    <x v="1"/>
    <s v="Standard"/>
    <n v="4.7"/>
    <n v="2025"/>
    <s v="Apr-2025"/>
    <n v="0.47368421052631576"/>
    <x v="2"/>
    <x v="4"/>
  </r>
  <r>
    <s v="ORD0000612"/>
    <x v="9"/>
    <x v="545"/>
    <x v="1"/>
    <s v="EC008"/>
    <x v="1"/>
    <x v="1"/>
    <s v="Nivea"/>
    <x v="2"/>
    <x v="0"/>
    <n v="3"/>
    <n v="18"/>
    <x v="4"/>
    <n v="51.3"/>
    <n v="24.3"/>
    <x v="0"/>
    <x v="1"/>
    <s v="Standard"/>
    <n v="3"/>
    <n v="2025"/>
    <s v="Dec-2025"/>
    <n v="0.47368421052631582"/>
    <x v="0"/>
    <x v="2"/>
  </r>
  <r>
    <s v="ORD0000613"/>
    <x v="96"/>
    <x v="546"/>
    <x v="0"/>
    <s v="EC005"/>
    <x v="4"/>
    <x v="2"/>
    <s v="Skybags"/>
    <x v="9"/>
    <x v="0"/>
    <n v="4"/>
    <n v="45"/>
    <x v="0"/>
    <n v="180"/>
    <n v="76"/>
    <x v="0"/>
    <x v="4"/>
    <s v="Standard"/>
    <n v="4.7"/>
    <n v="2025"/>
    <s v="Jun-2025"/>
    <n v="0.42222222222222222"/>
    <x v="0"/>
    <x v="5"/>
  </r>
  <r>
    <s v="ORD0000614"/>
    <x v="116"/>
    <x v="308"/>
    <x v="1"/>
    <s v="EC005"/>
    <x v="4"/>
    <x v="2"/>
    <s v="Skybags"/>
    <x v="9"/>
    <x v="0"/>
    <n v="3"/>
    <n v="45"/>
    <x v="1"/>
    <n v="121.5"/>
    <n v="43.5"/>
    <x v="0"/>
    <x v="1"/>
    <s v="Express"/>
    <n v="3.6"/>
    <n v="2025"/>
    <s v="Sep-2025"/>
    <n v="0.35802469135802467"/>
    <x v="0"/>
    <x v="5"/>
  </r>
  <r>
    <s v="ORD0000615"/>
    <x v="266"/>
    <x v="547"/>
    <x v="0"/>
    <s v="EC010"/>
    <x v="6"/>
    <x v="3"/>
    <s v="JBL"/>
    <x v="5"/>
    <x v="2"/>
    <n v="2"/>
    <n v="65"/>
    <x v="2"/>
    <n v="104"/>
    <n v="28"/>
    <x v="0"/>
    <x v="3"/>
    <s v="Standard"/>
    <n v="3.6"/>
    <n v="2025"/>
    <s v="Aug-2025"/>
    <n v="0.26923076923076922"/>
    <x v="0"/>
    <x v="3"/>
  </r>
  <r>
    <s v="ORD0000616"/>
    <x v="226"/>
    <x v="548"/>
    <x v="1"/>
    <s v="EC001"/>
    <x v="8"/>
    <x v="3"/>
    <s v="Sony"/>
    <x v="4"/>
    <x v="0"/>
    <n v="2"/>
    <n v="89"/>
    <x v="4"/>
    <n v="169.1"/>
    <n v="59.1"/>
    <x v="0"/>
    <x v="0"/>
    <s v="Standard"/>
    <n v="4.8"/>
    <n v="2025"/>
    <s v="Dec-2025"/>
    <n v="0.34949733885274986"/>
    <x v="0"/>
    <x v="2"/>
  </r>
  <r>
    <s v="ORD0000617"/>
    <x v="26"/>
    <x v="549"/>
    <x v="0"/>
    <s v="EC003"/>
    <x v="7"/>
    <x v="3"/>
    <s v="Lenovo"/>
    <x v="3"/>
    <x v="2"/>
    <n v="4"/>
    <n v="799"/>
    <x v="3"/>
    <n v="2716.6"/>
    <n v="236.6"/>
    <x v="0"/>
    <x v="0"/>
    <s v="Standard"/>
    <n v="3"/>
    <n v="2025"/>
    <s v="Nov-2025"/>
    <n v="8.7094161819921967E-2"/>
    <x v="0"/>
    <x v="2"/>
  </r>
  <r>
    <s v="ORD0000618"/>
    <x v="295"/>
    <x v="515"/>
    <x v="1"/>
    <s v="EC003"/>
    <x v="7"/>
    <x v="3"/>
    <s v="Lenovo"/>
    <x v="6"/>
    <x v="1"/>
    <n v="3"/>
    <n v="799"/>
    <x v="1"/>
    <n v="2157.3000000000002"/>
    <n v="297.3"/>
    <x v="0"/>
    <x v="0"/>
    <s v="Standard"/>
    <n v="3.4"/>
    <n v="2025"/>
    <s v="Oct-2025"/>
    <n v="0.13781115282992629"/>
    <x v="0"/>
    <x v="2"/>
  </r>
  <r>
    <s v="ORD0000619"/>
    <x v="296"/>
    <x v="550"/>
    <x v="0"/>
    <s v="EC009"/>
    <x v="11"/>
    <x v="1"/>
    <s v="Loreal"/>
    <x v="9"/>
    <x v="0"/>
    <n v="5"/>
    <n v="12"/>
    <x v="2"/>
    <n v="48"/>
    <n v="18"/>
    <x v="0"/>
    <x v="2"/>
    <s v="Express"/>
    <n v="4.8"/>
    <n v="2025"/>
    <s v="Oct-2025"/>
    <n v="0.375"/>
    <x v="0"/>
    <x v="5"/>
  </r>
  <r>
    <s v="ORD0000620"/>
    <x v="170"/>
    <x v="551"/>
    <x v="1"/>
    <s v="EC010"/>
    <x v="6"/>
    <x v="3"/>
    <s v="JBL"/>
    <x v="9"/>
    <x v="1"/>
    <n v="3"/>
    <n v="65"/>
    <x v="0"/>
    <n v="195"/>
    <n v="81"/>
    <x v="0"/>
    <x v="4"/>
    <s v="Standard"/>
    <n v="3.2"/>
    <n v="2025"/>
    <s v="Mar-2025"/>
    <n v="0.41538461538461541"/>
    <x v="0"/>
    <x v="5"/>
  </r>
  <r>
    <s v="ORD0000621"/>
    <x v="30"/>
    <x v="552"/>
    <x v="0"/>
    <s v="EC006"/>
    <x v="2"/>
    <x v="0"/>
    <s v="Philips"/>
    <x v="7"/>
    <x v="1"/>
    <n v="3"/>
    <n v="85"/>
    <x v="4"/>
    <n v="242.25"/>
    <n v="86.25"/>
    <x v="0"/>
    <x v="4"/>
    <s v="Express"/>
    <n v="3.9"/>
    <n v="2025"/>
    <s v="Dec-2025"/>
    <n v="0.35603715170278638"/>
    <x v="2"/>
    <x v="4"/>
  </r>
  <r>
    <s v="ORD0000622"/>
    <x v="297"/>
    <x v="553"/>
    <x v="1"/>
    <s v="EC002"/>
    <x v="5"/>
    <x v="3"/>
    <s v="Samsung"/>
    <x v="6"/>
    <x v="2"/>
    <n v="3"/>
    <n v="149"/>
    <x v="3"/>
    <n v="379.95"/>
    <n v="94.95"/>
    <x v="0"/>
    <x v="2"/>
    <s v="Express"/>
    <n v="4.7"/>
    <n v="2025"/>
    <s v="Apr-2025"/>
    <n v="0.24990130280300041"/>
    <x v="0"/>
    <x v="2"/>
  </r>
  <r>
    <s v="ORD0000623"/>
    <x v="195"/>
    <x v="541"/>
    <x v="0"/>
    <s v="EC011"/>
    <x v="0"/>
    <x v="0"/>
    <s v="IKEA"/>
    <x v="7"/>
    <x v="0"/>
    <n v="3"/>
    <n v="190"/>
    <x v="4"/>
    <n v="541.5"/>
    <n v="166.5"/>
    <x v="2"/>
    <x v="4"/>
    <s v="Standard"/>
    <n v="3.9"/>
    <n v="2025"/>
    <s v="Oct-2025"/>
    <n v="0.30747922437673131"/>
    <x v="2"/>
    <x v="4"/>
  </r>
  <r>
    <s v="ORD0000624"/>
    <x v="198"/>
    <x v="554"/>
    <x v="0"/>
    <s v="EC005"/>
    <x v="4"/>
    <x v="2"/>
    <s v="Skybags"/>
    <x v="2"/>
    <x v="0"/>
    <n v="5"/>
    <n v="45"/>
    <x v="2"/>
    <n v="180"/>
    <n v="50"/>
    <x v="0"/>
    <x v="0"/>
    <s v="Express"/>
    <n v="2.9"/>
    <n v="2025"/>
    <s v="Sep-2025"/>
    <n v="0.27777777777777779"/>
    <x v="0"/>
    <x v="2"/>
  </r>
  <r>
    <s v="ORD0000625"/>
    <x v="294"/>
    <x v="555"/>
    <x v="1"/>
    <s v="EC012"/>
    <x v="3"/>
    <x v="0"/>
    <s v="Philips"/>
    <x v="0"/>
    <x v="1"/>
    <n v="4"/>
    <n v="42"/>
    <x v="1"/>
    <n v="151.19999999999999"/>
    <n v="55.2"/>
    <x v="1"/>
    <x v="2"/>
    <s v="Express"/>
    <n v="4.7"/>
    <n v="2025"/>
    <s v="Jun-2025"/>
    <n v="0.36507936507936511"/>
    <x v="0"/>
    <x v="0"/>
  </r>
  <r>
    <s v="ORD0000626"/>
    <x v="181"/>
    <x v="556"/>
    <x v="0"/>
    <s v="EC011"/>
    <x v="0"/>
    <x v="0"/>
    <s v="IKEA"/>
    <x v="3"/>
    <x v="0"/>
    <n v="5"/>
    <n v="190"/>
    <x v="4"/>
    <n v="902.5"/>
    <n v="277.5"/>
    <x v="0"/>
    <x v="2"/>
    <s v="Standard"/>
    <n v="2.8"/>
    <n v="2025"/>
    <s v="Sep-2025"/>
    <n v="0.30747922437673131"/>
    <x v="0"/>
    <x v="2"/>
  </r>
  <r>
    <s v="ORD0000627"/>
    <x v="261"/>
    <x v="557"/>
    <x v="0"/>
    <s v="EC006"/>
    <x v="2"/>
    <x v="0"/>
    <s v="Philips"/>
    <x v="8"/>
    <x v="1"/>
    <n v="3"/>
    <n v="85"/>
    <x v="3"/>
    <n v="216.75"/>
    <n v="60.75"/>
    <x v="0"/>
    <x v="4"/>
    <s v="Standard"/>
    <n v="2.9"/>
    <n v="2025"/>
    <s v="Feb-2025"/>
    <n v="0.28027681660899656"/>
    <x v="2"/>
    <x v="4"/>
  </r>
  <r>
    <s v="ORD0000628"/>
    <x v="33"/>
    <x v="558"/>
    <x v="1"/>
    <s v="EC005"/>
    <x v="4"/>
    <x v="2"/>
    <s v="Skybags"/>
    <x v="6"/>
    <x v="0"/>
    <n v="1"/>
    <n v="45"/>
    <x v="0"/>
    <n v="45"/>
    <n v="19"/>
    <x v="0"/>
    <x v="2"/>
    <s v="Standard"/>
    <n v="2.9"/>
    <n v="2025"/>
    <s v="Mar-2025"/>
    <n v="0.42222222222222222"/>
    <x v="0"/>
    <x v="2"/>
  </r>
  <r>
    <s v="ORD0000629"/>
    <x v="152"/>
    <x v="559"/>
    <x v="0"/>
    <s v="EC010"/>
    <x v="6"/>
    <x v="3"/>
    <s v="JBL"/>
    <x v="2"/>
    <x v="1"/>
    <n v="1"/>
    <n v="65"/>
    <x v="4"/>
    <n v="61.75"/>
    <n v="23.75"/>
    <x v="0"/>
    <x v="0"/>
    <s v="Express"/>
    <n v="4.5"/>
    <n v="2025"/>
    <s v="Sep-2025"/>
    <n v="0.38461538461538464"/>
    <x v="0"/>
    <x v="2"/>
  </r>
  <r>
    <s v="ORD0000630"/>
    <x v="59"/>
    <x v="560"/>
    <x v="1"/>
    <s v="EC002"/>
    <x v="5"/>
    <x v="3"/>
    <s v="Samsung"/>
    <x v="6"/>
    <x v="2"/>
    <n v="3"/>
    <n v="149"/>
    <x v="3"/>
    <n v="379.95"/>
    <n v="94.95"/>
    <x v="2"/>
    <x v="2"/>
    <s v="Standard"/>
    <n v="4.5999999999999996"/>
    <n v="2025"/>
    <s v="May-2025"/>
    <n v="0.24990130280300041"/>
    <x v="0"/>
    <x v="2"/>
  </r>
  <r>
    <s v="ORD0000631"/>
    <x v="298"/>
    <x v="561"/>
    <x v="1"/>
    <s v="EC012"/>
    <x v="3"/>
    <x v="0"/>
    <s v="Philips"/>
    <x v="7"/>
    <x v="2"/>
    <n v="2"/>
    <n v="42"/>
    <x v="3"/>
    <n v="71.400000000000006"/>
    <n v="23.4"/>
    <x v="3"/>
    <x v="1"/>
    <s v="Standard"/>
    <n v="3.8"/>
    <n v="2025"/>
    <s v="Dec-2025"/>
    <n v="0.32773109243697474"/>
    <x v="2"/>
    <x v="4"/>
  </r>
  <r>
    <s v="ORD0000632"/>
    <x v="16"/>
    <x v="121"/>
    <x v="1"/>
    <s v="EC001"/>
    <x v="8"/>
    <x v="3"/>
    <s v="Sony"/>
    <x v="8"/>
    <x v="1"/>
    <n v="5"/>
    <n v="89"/>
    <x v="0"/>
    <n v="445"/>
    <n v="170"/>
    <x v="0"/>
    <x v="4"/>
    <s v="Standard"/>
    <n v="4.2"/>
    <n v="2025"/>
    <s v="Jul-2025"/>
    <n v="0.38202247191011235"/>
    <x v="2"/>
    <x v="4"/>
  </r>
  <r>
    <s v="ORD0000633"/>
    <x v="299"/>
    <x v="411"/>
    <x v="1"/>
    <s v="EC008"/>
    <x v="1"/>
    <x v="1"/>
    <s v="Nivea"/>
    <x v="4"/>
    <x v="0"/>
    <n v="2"/>
    <n v="18"/>
    <x v="1"/>
    <n v="32.4"/>
    <n v="14.4"/>
    <x v="0"/>
    <x v="4"/>
    <s v="Standard"/>
    <n v="2.7"/>
    <n v="2025"/>
    <s v="Dec-2025"/>
    <n v="0.44444444444444448"/>
    <x v="0"/>
    <x v="2"/>
  </r>
  <r>
    <s v="ORD0000634"/>
    <x v="59"/>
    <x v="562"/>
    <x v="0"/>
    <s v="EC004"/>
    <x v="10"/>
    <x v="2"/>
    <s v="Nike"/>
    <x v="7"/>
    <x v="1"/>
    <n v="3"/>
    <n v="110"/>
    <x v="0"/>
    <n v="330"/>
    <n v="126"/>
    <x v="1"/>
    <x v="2"/>
    <s v="Standard"/>
    <n v="4"/>
    <n v="2025"/>
    <s v="May-2025"/>
    <n v="0.38181818181818183"/>
    <x v="2"/>
    <x v="4"/>
  </r>
  <r>
    <s v="ORD0000635"/>
    <x v="300"/>
    <x v="563"/>
    <x v="1"/>
    <s v="EC005"/>
    <x v="4"/>
    <x v="2"/>
    <s v="Skybags"/>
    <x v="6"/>
    <x v="2"/>
    <n v="2"/>
    <n v="45"/>
    <x v="0"/>
    <n v="90"/>
    <n v="38"/>
    <x v="1"/>
    <x v="3"/>
    <s v="Standard"/>
    <n v="4.7"/>
    <n v="2025"/>
    <s v="Jan-2025"/>
    <n v="0.42222222222222222"/>
    <x v="0"/>
    <x v="2"/>
  </r>
  <r>
    <s v="ORD0000636"/>
    <x v="42"/>
    <x v="564"/>
    <x v="0"/>
    <s v="EC012"/>
    <x v="3"/>
    <x v="0"/>
    <s v="Philips"/>
    <x v="9"/>
    <x v="2"/>
    <n v="5"/>
    <n v="42"/>
    <x v="2"/>
    <n v="168"/>
    <n v="48"/>
    <x v="0"/>
    <x v="0"/>
    <s v="Standard"/>
    <n v="2.9"/>
    <n v="2025"/>
    <s v="Jul-2025"/>
    <n v="0.2857142857142857"/>
    <x v="0"/>
    <x v="5"/>
  </r>
  <r>
    <s v="ORD0000637"/>
    <x v="47"/>
    <x v="565"/>
    <x v="0"/>
    <s v="EC003"/>
    <x v="7"/>
    <x v="3"/>
    <s v="Lenovo"/>
    <x v="7"/>
    <x v="0"/>
    <n v="3"/>
    <n v="799"/>
    <x v="1"/>
    <n v="2157.3000000000002"/>
    <n v="297.3"/>
    <x v="0"/>
    <x v="0"/>
    <s v="Express"/>
    <n v="4.5"/>
    <n v="2025"/>
    <s v="Apr-2025"/>
    <n v="0.13781115282992629"/>
    <x v="2"/>
    <x v="4"/>
  </r>
  <r>
    <s v="ORD0000638"/>
    <x v="69"/>
    <x v="485"/>
    <x v="0"/>
    <s v="EC007"/>
    <x v="9"/>
    <x v="0"/>
    <s v="Prestige"/>
    <x v="9"/>
    <x v="1"/>
    <n v="5"/>
    <n v="120"/>
    <x v="1"/>
    <n v="540"/>
    <n v="150"/>
    <x v="0"/>
    <x v="3"/>
    <s v="Standard"/>
    <n v="3"/>
    <n v="2025"/>
    <s v="Mar-2025"/>
    <n v="0.27777777777777779"/>
    <x v="0"/>
    <x v="5"/>
  </r>
  <r>
    <s v="ORD0000639"/>
    <x v="32"/>
    <x v="131"/>
    <x v="0"/>
    <s v="EC008"/>
    <x v="1"/>
    <x v="1"/>
    <s v="Nivea"/>
    <x v="8"/>
    <x v="2"/>
    <n v="4"/>
    <n v="18"/>
    <x v="4"/>
    <n v="68.400000000000006"/>
    <n v="32.4"/>
    <x v="0"/>
    <x v="2"/>
    <s v="Standard"/>
    <n v="2.7"/>
    <n v="2025"/>
    <s v="Dec-2025"/>
    <n v="0.47368421052631571"/>
    <x v="2"/>
    <x v="4"/>
  </r>
  <r>
    <s v="ORD0000640"/>
    <x v="301"/>
    <x v="566"/>
    <x v="1"/>
    <s v="EC009"/>
    <x v="11"/>
    <x v="1"/>
    <s v="Loreal"/>
    <x v="7"/>
    <x v="2"/>
    <n v="1"/>
    <n v="12"/>
    <x v="2"/>
    <n v="9.6"/>
    <n v="3.6"/>
    <x v="1"/>
    <x v="2"/>
    <s v="Express"/>
    <n v="2.8"/>
    <n v="2025"/>
    <s v="Mar-2025"/>
    <n v="0.375"/>
    <x v="2"/>
    <x v="4"/>
  </r>
  <r>
    <s v="ORD0000641"/>
    <x v="179"/>
    <x v="567"/>
    <x v="1"/>
    <s v="EC002"/>
    <x v="5"/>
    <x v="3"/>
    <s v="Samsung"/>
    <x v="3"/>
    <x v="0"/>
    <n v="4"/>
    <n v="149"/>
    <x v="1"/>
    <n v="536.4"/>
    <n v="156.4"/>
    <x v="0"/>
    <x v="1"/>
    <s v="Express"/>
    <n v="3.5"/>
    <n v="2025"/>
    <s v="Nov-2025"/>
    <n v="0.29157345264727819"/>
    <x v="0"/>
    <x v="2"/>
  </r>
  <r>
    <s v="ORD0000642"/>
    <x v="166"/>
    <x v="568"/>
    <x v="0"/>
    <s v="EC010"/>
    <x v="6"/>
    <x v="3"/>
    <s v="JBL"/>
    <x v="2"/>
    <x v="0"/>
    <n v="1"/>
    <n v="65"/>
    <x v="3"/>
    <n v="55.25"/>
    <n v="17.25"/>
    <x v="0"/>
    <x v="4"/>
    <s v="Standard"/>
    <n v="3.1"/>
    <n v="2025"/>
    <s v="Dec-2025"/>
    <n v="0.31221719457013575"/>
    <x v="0"/>
    <x v="2"/>
  </r>
  <r>
    <s v="ORD0000643"/>
    <x v="64"/>
    <x v="569"/>
    <x v="1"/>
    <s v="EC006"/>
    <x v="2"/>
    <x v="0"/>
    <s v="Philips"/>
    <x v="8"/>
    <x v="1"/>
    <n v="1"/>
    <n v="85"/>
    <x v="2"/>
    <n v="68"/>
    <n v="16"/>
    <x v="0"/>
    <x v="2"/>
    <s v="Express"/>
    <n v="3.9"/>
    <n v="2025"/>
    <s v="Feb-2025"/>
    <n v="0.23529411764705882"/>
    <x v="2"/>
    <x v="4"/>
  </r>
  <r>
    <s v="ORD0000644"/>
    <x v="296"/>
    <x v="570"/>
    <x v="0"/>
    <s v="EC008"/>
    <x v="1"/>
    <x v="1"/>
    <s v="Nivea"/>
    <x v="4"/>
    <x v="0"/>
    <n v="4"/>
    <n v="18"/>
    <x v="4"/>
    <n v="68.400000000000006"/>
    <n v="32.4"/>
    <x v="0"/>
    <x v="3"/>
    <s v="Same Day"/>
    <n v="3.3"/>
    <n v="2025"/>
    <s v="Oct-2025"/>
    <n v="0.47368421052631571"/>
    <x v="0"/>
    <x v="2"/>
  </r>
  <r>
    <s v="ORD0000645"/>
    <x v="185"/>
    <x v="571"/>
    <x v="0"/>
    <s v="EC004"/>
    <x v="10"/>
    <x v="2"/>
    <s v="Nike"/>
    <x v="4"/>
    <x v="1"/>
    <n v="3"/>
    <n v="110"/>
    <x v="3"/>
    <n v="280.5"/>
    <n v="76.5"/>
    <x v="0"/>
    <x v="4"/>
    <s v="Standard"/>
    <n v="4.9000000000000004"/>
    <n v="2025"/>
    <s v="Feb-2025"/>
    <n v="0.27272727272727271"/>
    <x v="0"/>
    <x v="2"/>
  </r>
  <r>
    <s v="ORD0000646"/>
    <x v="110"/>
    <x v="572"/>
    <x v="0"/>
    <s v="EC005"/>
    <x v="4"/>
    <x v="2"/>
    <s v="Skybags"/>
    <x v="5"/>
    <x v="0"/>
    <n v="4"/>
    <n v="45"/>
    <x v="1"/>
    <n v="162"/>
    <n v="58"/>
    <x v="0"/>
    <x v="3"/>
    <s v="Standard"/>
    <n v="3.9"/>
    <n v="2025"/>
    <s v="Feb-2025"/>
    <n v="0.35802469135802467"/>
    <x v="0"/>
    <x v="3"/>
  </r>
  <r>
    <s v="ORD0000647"/>
    <x v="21"/>
    <x v="573"/>
    <x v="0"/>
    <s v="EC010"/>
    <x v="6"/>
    <x v="3"/>
    <s v="JBL"/>
    <x v="4"/>
    <x v="2"/>
    <n v="5"/>
    <n v="65"/>
    <x v="1"/>
    <n v="292.5"/>
    <n v="102.5"/>
    <x v="0"/>
    <x v="2"/>
    <s v="Standard"/>
    <n v="4.5"/>
    <n v="2025"/>
    <s v="Jun-2025"/>
    <n v="0.3504273504273504"/>
    <x v="0"/>
    <x v="2"/>
  </r>
  <r>
    <s v="ORD0000648"/>
    <x v="16"/>
    <x v="574"/>
    <x v="0"/>
    <s v="EC007"/>
    <x v="9"/>
    <x v="0"/>
    <s v="Prestige"/>
    <x v="4"/>
    <x v="2"/>
    <n v="4"/>
    <n v="120"/>
    <x v="1"/>
    <n v="432"/>
    <n v="120"/>
    <x v="0"/>
    <x v="4"/>
    <s v="Express"/>
    <n v="3.6"/>
    <n v="2025"/>
    <s v="Jul-2025"/>
    <n v="0.27777777777777779"/>
    <x v="0"/>
    <x v="2"/>
  </r>
  <r>
    <s v="ORD0000649"/>
    <x v="78"/>
    <x v="575"/>
    <x v="0"/>
    <s v="EC012"/>
    <x v="3"/>
    <x v="0"/>
    <s v="Philips"/>
    <x v="5"/>
    <x v="0"/>
    <n v="4"/>
    <n v="42"/>
    <x v="0"/>
    <n v="168"/>
    <n v="72"/>
    <x v="0"/>
    <x v="2"/>
    <s v="Standard"/>
    <n v="3.2"/>
    <n v="2025"/>
    <s v="Jul-2025"/>
    <n v="0.42857142857142855"/>
    <x v="0"/>
    <x v="3"/>
  </r>
  <r>
    <s v="ORD0000650"/>
    <x v="271"/>
    <x v="6"/>
    <x v="0"/>
    <s v="EC009"/>
    <x v="11"/>
    <x v="1"/>
    <s v="Loreal"/>
    <x v="7"/>
    <x v="0"/>
    <n v="5"/>
    <n v="12"/>
    <x v="4"/>
    <n v="57"/>
    <n v="27"/>
    <x v="0"/>
    <x v="1"/>
    <s v="Express"/>
    <n v="4.3"/>
    <n v="2025"/>
    <s v="Apr-2025"/>
    <n v="0.47368421052631576"/>
    <x v="2"/>
    <x v="4"/>
  </r>
  <r>
    <s v="ORD0000651"/>
    <x v="153"/>
    <x v="576"/>
    <x v="1"/>
    <s v="EC003"/>
    <x v="7"/>
    <x v="3"/>
    <s v="Lenovo"/>
    <x v="0"/>
    <x v="0"/>
    <n v="3"/>
    <n v="799"/>
    <x v="3"/>
    <n v="2037.45"/>
    <n v="177.45"/>
    <x v="0"/>
    <x v="4"/>
    <s v="Express"/>
    <n v="3.2"/>
    <n v="2025"/>
    <s v="Jan-2025"/>
    <n v="8.7094161819921953E-2"/>
    <x v="0"/>
    <x v="0"/>
  </r>
  <r>
    <s v="ORD0000652"/>
    <x v="166"/>
    <x v="577"/>
    <x v="0"/>
    <s v="EC011"/>
    <x v="0"/>
    <x v="0"/>
    <s v="IKEA"/>
    <x v="9"/>
    <x v="0"/>
    <n v="5"/>
    <n v="190"/>
    <x v="2"/>
    <n v="760"/>
    <n v="135"/>
    <x v="0"/>
    <x v="0"/>
    <s v="Express"/>
    <n v="3.1"/>
    <n v="2025"/>
    <s v="Dec-2025"/>
    <n v="0.17763157894736842"/>
    <x v="0"/>
    <x v="5"/>
  </r>
  <r>
    <s v="ORD0000653"/>
    <x v="299"/>
    <x v="578"/>
    <x v="0"/>
    <s v="EC012"/>
    <x v="3"/>
    <x v="0"/>
    <s v="Philips"/>
    <x v="2"/>
    <x v="0"/>
    <n v="3"/>
    <n v="42"/>
    <x v="1"/>
    <n v="113.4"/>
    <n v="41.4"/>
    <x v="0"/>
    <x v="2"/>
    <s v="Standard"/>
    <n v="3.6"/>
    <n v="2025"/>
    <s v="Dec-2025"/>
    <n v="0.36507936507936506"/>
    <x v="0"/>
    <x v="2"/>
  </r>
  <r>
    <s v="ORD0000654"/>
    <x v="99"/>
    <x v="490"/>
    <x v="0"/>
    <s v="EC002"/>
    <x v="5"/>
    <x v="3"/>
    <s v="Samsung"/>
    <x v="1"/>
    <x v="0"/>
    <n v="3"/>
    <n v="149"/>
    <x v="0"/>
    <n v="447"/>
    <n v="162"/>
    <x v="0"/>
    <x v="0"/>
    <s v="Standard"/>
    <n v="4.5"/>
    <n v="2025"/>
    <s v="Sep-2025"/>
    <n v="0.36241610738255031"/>
    <x v="1"/>
    <x v="1"/>
  </r>
  <r>
    <s v="ORD0000655"/>
    <x v="261"/>
    <x v="579"/>
    <x v="0"/>
    <s v="EC002"/>
    <x v="5"/>
    <x v="3"/>
    <s v="Samsung"/>
    <x v="1"/>
    <x v="2"/>
    <n v="4"/>
    <n v="149"/>
    <x v="2"/>
    <n v="476.8"/>
    <n v="96.8"/>
    <x v="0"/>
    <x v="0"/>
    <s v="Standard"/>
    <n v="4.4000000000000004"/>
    <n v="2025"/>
    <s v="Feb-2025"/>
    <n v="0.2030201342281879"/>
    <x v="1"/>
    <x v="1"/>
  </r>
  <r>
    <s v="ORD0000656"/>
    <x v="302"/>
    <x v="417"/>
    <x v="0"/>
    <s v="EC008"/>
    <x v="1"/>
    <x v="1"/>
    <s v="Nivea"/>
    <x v="7"/>
    <x v="1"/>
    <n v="4"/>
    <n v="18"/>
    <x v="1"/>
    <n v="64.8"/>
    <n v="28.8"/>
    <x v="0"/>
    <x v="0"/>
    <s v="Standard"/>
    <n v="4.5"/>
    <n v="2025"/>
    <s v="Nov-2025"/>
    <n v="0.44444444444444448"/>
    <x v="2"/>
    <x v="4"/>
  </r>
  <r>
    <s v="ORD0000657"/>
    <x v="104"/>
    <x v="580"/>
    <x v="0"/>
    <s v="EC001"/>
    <x v="8"/>
    <x v="3"/>
    <s v="Sony"/>
    <x v="8"/>
    <x v="0"/>
    <n v="4"/>
    <n v="89"/>
    <x v="0"/>
    <n v="356"/>
    <n v="136"/>
    <x v="0"/>
    <x v="4"/>
    <s v="Standard"/>
    <n v="3.7"/>
    <n v="2025"/>
    <s v="Jun-2025"/>
    <n v="0.38202247191011235"/>
    <x v="2"/>
    <x v="4"/>
  </r>
  <r>
    <s v="ORD0000658"/>
    <x v="174"/>
    <x v="581"/>
    <x v="0"/>
    <s v="EC006"/>
    <x v="2"/>
    <x v="0"/>
    <s v="Philips"/>
    <x v="8"/>
    <x v="1"/>
    <n v="3"/>
    <n v="85"/>
    <x v="1"/>
    <n v="229.5"/>
    <n v="73.5"/>
    <x v="0"/>
    <x v="2"/>
    <s v="Express"/>
    <n v="4.9000000000000004"/>
    <n v="2025"/>
    <s v="Jun-2025"/>
    <n v="0.3202614379084967"/>
    <x v="2"/>
    <x v="4"/>
  </r>
  <r>
    <s v="ORD0000659"/>
    <x v="303"/>
    <x v="582"/>
    <x v="0"/>
    <s v="EC008"/>
    <x v="1"/>
    <x v="1"/>
    <s v="Nivea"/>
    <x v="4"/>
    <x v="0"/>
    <n v="4"/>
    <n v="18"/>
    <x v="2"/>
    <n v="57.6"/>
    <n v="21.6"/>
    <x v="1"/>
    <x v="3"/>
    <s v="Express"/>
    <n v="5"/>
    <n v="2025"/>
    <s v="Nov-2025"/>
    <n v="0.375"/>
    <x v="0"/>
    <x v="2"/>
  </r>
  <r>
    <s v="ORD0000660"/>
    <x v="238"/>
    <x v="583"/>
    <x v="1"/>
    <s v="EC002"/>
    <x v="5"/>
    <x v="3"/>
    <s v="Samsung"/>
    <x v="8"/>
    <x v="0"/>
    <n v="2"/>
    <n v="149"/>
    <x v="0"/>
    <n v="298"/>
    <n v="108"/>
    <x v="0"/>
    <x v="1"/>
    <s v="Standard"/>
    <n v="3.3"/>
    <n v="2025"/>
    <s v="Jan-2025"/>
    <n v="0.36241610738255031"/>
    <x v="2"/>
    <x v="4"/>
  </r>
  <r>
    <s v="ORD0000661"/>
    <x v="79"/>
    <x v="584"/>
    <x v="1"/>
    <s v="EC009"/>
    <x v="11"/>
    <x v="1"/>
    <s v="Loreal"/>
    <x v="2"/>
    <x v="2"/>
    <n v="1"/>
    <n v="12"/>
    <x v="4"/>
    <n v="11.4"/>
    <n v="5.4"/>
    <x v="0"/>
    <x v="3"/>
    <s v="Express"/>
    <n v="3.9"/>
    <n v="2025"/>
    <s v="Jun-2025"/>
    <n v="0.47368421052631582"/>
    <x v="0"/>
    <x v="2"/>
  </r>
  <r>
    <s v="ORD0000662"/>
    <x v="304"/>
    <x v="585"/>
    <x v="0"/>
    <s v="EC009"/>
    <x v="11"/>
    <x v="1"/>
    <s v="Loreal"/>
    <x v="1"/>
    <x v="2"/>
    <n v="3"/>
    <n v="12"/>
    <x v="3"/>
    <n v="30.6"/>
    <n v="12.6"/>
    <x v="1"/>
    <x v="2"/>
    <s v="Express"/>
    <n v="3.4"/>
    <n v="2025"/>
    <s v="Oct-2025"/>
    <n v="0.41176470588235292"/>
    <x v="1"/>
    <x v="1"/>
  </r>
  <r>
    <s v="ORD0000663"/>
    <x v="177"/>
    <x v="586"/>
    <x v="0"/>
    <s v="EC008"/>
    <x v="1"/>
    <x v="1"/>
    <s v="Nivea"/>
    <x v="1"/>
    <x v="0"/>
    <n v="4"/>
    <n v="18"/>
    <x v="1"/>
    <n v="64.8"/>
    <n v="28.8"/>
    <x v="0"/>
    <x v="2"/>
    <s v="Standard"/>
    <n v="3.2"/>
    <n v="2025"/>
    <s v="Sep-2025"/>
    <n v="0.44444444444444448"/>
    <x v="1"/>
    <x v="1"/>
  </r>
  <r>
    <s v="ORD0000664"/>
    <x v="164"/>
    <x v="240"/>
    <x v="1"/>
    <s v="EC011"/>
    <x v="0"/>
    <x v="0"/>
    <s v="IKEA"/>
    <x v="7"/>
    <x v="1"/>
    <n v="4"/>
    <n v="190"/>
    <x v="4"/>
    <n v="722"/>
    <n v="222"/>
    <x v="0"/>
    <x v="1"/>
    <s v="Standard"/>
    <n v="3.8"/>
    <n v="2025"/>
    <s v="Nov-2025"/>
    <n v="0.30747922437673131"/>
    <x v="2"/>
    <x v="4"/>
  </r>
  <r>
    <s v="ORD0000665"/>
    <x v="305"/>
    <x v="587"/>
    <x v="0"/>
    <s v="EC010"/>
    <x v="6"/>
    <x v="3"/>
    <s v="JBL"/>
    <x v="0"/>
    <x v="1"/>
    <n v="3"/>
    <n v="65"/>
    <x v="1"/>
    <n v="175.5"/>
    <n v="61.5"/>
    <x v="1"/>
    <x v="3"/>
    <s v="Standard"/>
    <n v="5"/>
    <n v="2025"/>
    <s v="Apr-2025"/>
    <n v="0.3504273504273504"/>
    <x v="0"/>
    <x v="0"/>
  </r>
  <r>
    <s v="ORD0000666"/>
    <x v="133"/>
    <x v="588"/>
    <x v="1"/>
    <s v="EC010"/>
    <x v="6"/>
    <x v="3"/>
    <s v="JBL"/>
    <x v="7"/>
    <x v="1"/>
    <n v="3"/>
    <n v="65"/>
    <x v="1"/>
    <n v="175.5"/>
    <n v="61.5"/>
    <x v="0"/>
    <x v="4"/>
    <s v="Express"/>
    <n v="3.8"/>
    <n v="2025"/>
    <s v="Oct-2025"/>
    <n v="0.3504273504273504"/>
    <x v="2"/>
    <x v="4"/>
  </r>
  <r>
    <s v="ORD0000667"/>
    <x v="289"/>
    <x v="589"/>
    <x v="0"/>
    <s v="EC004"/>
    <x v="10"/>
    <x v="2"/>
    <s v="Nike"/>
    <x v="8"/>
    <x v="1"/>
    <n v="5"/>
    <n v="110"/>
    <x v="2"/>
    <n v="440"/>
    <n v="100"/>
    <x v="0"/>
    <x v="0"/>
    <s v="Standard"/>
    <n v="3.2"/>
    <n v="2025"/>
    <s v="Jul-2025"/>
    <n v="0.22727272727272727"/>
    <x v="2"/>
    <x v="4"/>
  </r>
  <r>
    <s v="ORD0000668"/>
    <x v="133"/>
    <x v="590"/>
    <x v="1"/>
    <s v="EC001"/>
    <x v="8"/>
    <x v="3"/>
    <s v="Sony"/>
    <x v="5"/>
    <x v="1"/>
    <n v="3"/>
    <n v="89"/>
    <x v="3"/>
    <n v="226.95"/>
    <n v="61.95"/>
    <x v="0"/>
    <x v="4"/>
    <s v="Standard"/>
    <n v="4.4000000000000004"/>
    <n v="2025"/>
    <s v="Oct-2025"/>
    <n v="0.2729676140118969"/>
    <x v="0"/>
    <x v="3"/>
  </r>
  <r>
    <s v="ORD0000669"/>
    <x v="306"/>
    <x v="591"/>
    <x v="0"/>
    <s v="EC006"/>
    <x v="2"/>
    <x v="0"/>
    <s v="Philips"/>
    <x v="8"/>
    <x v="2"/>
    <n v="4"/>
    <n v="85"/>
    <x v="1"/>
    <n v="306"/>
    <n v="98"/>
    <x v="0"/>
    <x v="0"/>
    <s v="Standard"/>
    <n v="4.3"/>
    <n v="2025"/>
    <s v="Jan-2025"/>
    <n v="0.3202614379084967"/>
    <x v="2"/>
    <x v="4"/>
  </r>
  <r>
    <s v="ORD0000670"/>
    <x v="125"/>
    <x v="592"/>
    <x v="0"/>
    <s v="EC009"/>
    <x v="11"/>
    <x v="1"/>
    <s v="Loreal"/>
    <x v="2"/>
    <x v="2"/>
    <n v="5"/>
    <n v="12"/>
    <x v="2"/>
    <n v="48"/>
    <n v="18"/>
    <x v="0"/>
    <x v="1"/>
    <s v="Standard"/>
    <n v="4"/>
    <n v="2025"/>
    <s v="Mar-2025"/>
    <n v="0.375"/>
    <x v="0"/>
    <x v="2"/>
  </r>
  <r>
    <s v="ORD0000671"/>
    <x v="307"/>
    <x v="593"/>
    <x v="0"/>
    <s v="EC012"/>
    <x v="3"/>
    <x v="0"/>
    <s v="Philips"/>
    <x v="1"/>
    <x v="2"/>
    <n v="5"/>
    <n v="42"/>
    <x v="1"/>
    <n v="189"/>
    <n v="69"/>
    <x v="3"/>
    <x v="4"/>
    <s v="Standard"/>
    <n v="4.8"/>
    <n v="2025"/>
    <s v="Oct-2025"/>
    <n v="0.36507936507936506"/>
    <x v="1"/>
    <x v="1"/>
  </r>
  <r>
    <s v="ORD0000672"/>
    <x v="308"/>
    <x v="594"/>
    <x v="1"/>
    <s v="EC011"/>
    <x v="0"/>
    <x v="0"/>
    <s v="IKEA"/>
    <x v="2"/>
    <x v="2"/>
    <n v="2"/>
    <n v="190"/>
    <x v="1"/>
    <n v="342"/>
    <n v="92"/>
    <x v="2"/>
    <x v="2"/>
    <s v="Express"/>
    <n v="4.7"/>
    <n v="2025"/>
    <s v="Jun-2025"/>
    <n v="0.26900584795321636"/>
    <x v="0"/>
    <x v="2"/>
  </r>
  <r>
    <s v="ORD0000673"/>
    <x v="309"/>
    <x v="595"/>
    <x v="0"/>
    <s v="EC001"/>
    <x v="8"/>
    <x v="3"/>
    <s v="Sony"/>
    <x v="8"/>
    <x v="0"/>
    <n v="1"/>
    <n v="89"/>
    <x v="3"/>
    <n v="75.650000000000006"/>
    <n v="20.65"/>
    <x v="0"/>
    <x v="3"/>
    <s v="Standard"/>
    <n v="2.8"/>
    <n v="2025"/>
    <s v="Oct-2025"/>
    <n v="0.27296761401189684"/>
    <x v="2"/>
    <x v="4"/>
  </r>
  <r>
    <s v="ORD0000674"/>
    <x v="25"/>
    <x v="596"/>
    <x v="0"/>
    <s v="EC009"/>
    <x v="11"/>
    <x v="1"/>
    <s v="Loreal"/>
    <x v="7"/>
    <x v="1"/>
    <n v="4"/>
    <n v="12"/>
    <x v="3"/>
    <n v="40.799999999999997"/>
    <n v="16.8"/>
    <x v="0"/>
    <x v="0"/>
    <s v="Standard"/>
    <n v="4.9000000000000004"/>
    <n v="2025"/>
    <s v="Aug-2025"/>
    <n v="0.41176470588235298"/>
    <x v="2"/>
    <x v="4"/>
  </r>
  <r>
    <s v="ORD0000675"/>
    <x v="135"/>
    <x v="597"/>
    <x v="0"/>
    <s v="EC010"/>
    <x v="6"/>
    <x v="3"/>
    <s v="JBL"/>
    <x v="2"/>
    <x v="1"/>
    <n v="5"/>
    <n v="65"/>
    <x v="0"/>
    <n v="325"/>
    <n v="135"/>
    <x v="0"/>
    <x v="4"/>
    <s v="Standard"/>
    <n v="3.5"/>
    <n v="2025"/>
    <s v="Apr-2025"/>
    <n v="0.41538461538461541"/>
    <x v="0"/>
    <x v="2"/>
  </r>
  <r>
    <s v="ORD0000676"/>
    <x v="310"/>
    <x v="598"/>
    <x v="0"/>
    <s v="EC009"/>
    <x v="11"/>
    <x v="1"/>
    <s v="Loreal"/>
    <x v="6"/>
    <x v="1"/>
    <n v="2"/>
    <n v="12"/>
    <x v="4"/>
    <n v="22.8"/>
    <n v="10.8"/>
    <x v="0"/>
    <x v="4"/>
    <s v="Standard"/>
    <n v="2.6"/>
    <n v="2025"/>
    <s v="Dec-2025"/>
    <n v="0.47368421052631582"/>
    <x v="0"/>
    <x v="2"/>
  </r>
  <r>
    <s v="ORD0000677"/>
    <x v="233"/>
    <x v="599"/>
    <x v="0"/>
    <s v="EC001"/>
    <x v="8"/>
    <x v="3"/>
    <s v="Sony"/>
    <x v="1"/>
    <x v="0"/>
    <n v="5"/>
    <n v="89"/>
    <x v="3"/>
    <n v="378.25"/>
    <n v="103.25"/>
    <x v="0"/>
    <x v="3"/>
    <s v="Standard"/>
    <n v="3.3"/>
    <n v="2025"/>
    <s v="Aug-2025"/>
    <n v="0.2729676140118969"/>
    <x v="1"/>
    <x v="1"/>
  </r>
  <r>
    <s v="ORD0000678"/>
    <x v="134"/>
    <x v="600"/>
    <x v="0"/>
    <s v="EC011"/>
    <x v="0"/>
    <x v="0"/>
    <s v="IKEA"/>
    <x v="5"/>
    <x v="0"/>
    <n v="2"/>
    <n v="190"/>
    <x v="1"/>
    <n v="342"/>
    <n v="92"/>
    <x v="2"/>
    <x v="0"/>
    <s v="Standard"/>
    <n v="4.0999999999999996"/>
    <n v="2025"/>
    <s v="Dec-2025"/>
    <n v="0.26900584795321636"/>
    <x v="0"/>
    <x v="3"/>
  </r>
  <r>
    <s v="ORD0000679"/>
    <x v="18"/>
    <x v="601"/>
    <x v="0"/>
    <s v="EC009"/>
    <x v="11"/>
    <x v="1"/>
    <s v="Loreal"/>
    <x v="9"/>
    <x v="0"/>
    <n v="4"/>
    <n v="12"/>
    <x v="0"/>
    <n v="48"/>
    <n v="24"/>
    <x v="0"/>
    <x v="1"/>
    <s v="Standard"/>
    <n v="2.5"/>
    <n v="2025"/>
    <s v="Mar-2025"/>
    <n v="0.5"/>
    <x v="0"/>
    <x v="5"/>
  </r>
  <r>
    <s v="ORD0000680"/>
    <x v="243"/>
    <x v="199"/>
    <x v="1"/>
    <s v="EC001"/>
    <x v="8"/>
    <x v="3"/>
    <s v="Sony"/>
    <x v="6"/>
    <x v="2"/>
    <n v="5"/>
    <n v="89"/>
    <x v="0"/>
    <n v="445"/>
    <n v="170"/>
    <x v="0"/>
    <x v="3"/>
    <s v="Standard"/>
    <n v="3.4"/>
    <n v="2025"/>
    <s v="Feb-2025"/>
    <n v="0.38202247191011235"/>
    <x v="0"/>
    <x v="2"/>
  </r>
  <r>
    <s v="ORD0000681"/>
    <x v="167"/>
    <x v="3"/>
    <x v="1"/>
    <s v="EC011"/>
    <x v="0"/>
    <x v="0"/>
    <s v="IKEA"/>
    <x v="5"/>
    <x v="0"/>
    <n v="4"/>
    <n v="190"/>
    <x v="2"/>
    <n v="608"/>
    <n v="108"/>
    <x v="0"/>
    <x v="4"/>
    <s v="Standard"/>
    <n v="4.2"/>
    <n v="2025"/>
    <s v="Oct-2025"/>
    <n v="0.17763157894736842"/>
    <x v="0"/>
    <x v="3"/>
  </r>
  <r>
    <s v="ORD0000682"/>
    <x v="80"/>
    <x v="602"/>
    <x v="1"/>
    <s v="EC012"/>
    <x v="3"/>
    <x v="0"/>
    <s v="Philips"/>
    <x v="4"/>
    <x v="1"/>
    <n v="5"/>
    <n v="42"/>
    <x v="1"/>
    <n v="189"/>
    <n v="69"/>
    <x v="0"/>
    <x v="4"/>
    <s v="Express"/>
    <n v="4.4000000000000004"/>
    <n v="2025"/>
    <s v="Dec-2025"/>
    <n v="0.36507936507936506"/>
    <x v="0"/>
    <x v="2"/>
  </r>
  <r>
    <s v="ORD0000683"/>
    <x v="12"/>
    <x v="603"/>
    <x v="0"/>
    <s v="EC010"/>
    <x v="6"/>
    <x v="3"/>
    <s v="JBL"/>
    <x v="1"/>
    <x v="1"/>
    <n v="4"/>
    <n v="65"/>
    <x v="3"/>
    <n v="221"/>
    <n v="69"/>
    <x v="2"/>
    <x v="0"/>
    <s v="Standard"/>
    <n v="4.8"/>
    <n v="2025"/>
    <s v="Dec-2025"/>
    <n v="0.31221719457013575"/>
    <x v="1"/>
    <x v="1"/>
  </r>
  <r>
    <s v="ORD0000684"/>
    <x v="23"/>
    <x v="604"/>
    <x v="0"/>
    <s v="EC002"/>
    <x v="5"/>
    <x v="3"/>
    <s v="Samsung"/>
    <x v="3"/>
    <x v="2"/>
    <n v="4"/>
    <n v="149"/>
    <x v="3"/>
    <n v="506.6"/>
    <n v="126.6"/>
    <x v="3"/>
    <x v="3"/>
    <s v="Standard"/>
    <n v="2.7"/>
    <n v="2025"/>
    <s v="Aug-2025"/>
    <n v="0.24990130280300038"/>
    <x v="0"/>
    <x v="2"/>
  </r>
  <r>
    <s v="ORD0000685"/>
    <x v="244"/>
    <x v="605"/>
    <x v="0"/>
    <s v="EC009"/>
    <x v="11"/>
    <x v="1"/>
    <s v="Loreal"/>
    <x v="8"/>
    <x v="2"/>
    <n v="2"/>
    <n v="12"/>
    <x v="1"/>
    <n v="21.6"/>
    <n v="9.6"/>
    <x v="0"/>
    <x v="3"/>
    <s v="Standard"/>
    <n v="4.2"/>
    <n v="2025"/>
    <s v="Jan-2025"/>
    <n v="0.44444444444444442"/>
    <x v="2"/>
    <x v="4"/>
  </r>
  <r>
    <s v="ORD0000686"/>
    <x v="19"/>
    <x v="606"/>
    <x v="0"/>
    <s v="EC010"/>
    <x v="6"/>
    <x v="3"/>
    <s v="JBL"/>
    <x v="3"/>
    <x v="0"/>
    <n v="2"/>
    <n v="65"/>
    <x v="1"/>
    <n v="117"/>
    <n v="41"/>
    <x v="0"/>
    <x v="4"/>
    <s v="Express"/>
    <n v="3.8"/>
    <n v="2025"/>
    <s v="Mar-2025"/>
    <n v="0.3504273504273504"/>
    <x v="0"/>
    <x v="2"/>
  </r>
  <r>
    <s v="ORD0000687"/>
    <x v="296"/>
    <x v="607"/>
    <x v="1"/>
    <s v="EC006"/>
    <x v="2"/>
    <x v="0"/>
    <s v="Philips"/>
    <x v="3"/>
    <x v="1"/>
    <n v="4"/>
    <n v="85"/>
    <x v="1"/>
    <n v="306"/>
    <n v="98"/>
    <x v="2"/>
    <x v="0"/>
    <s v="Standard"/>
    <n v="4.5"/>
    <n v="2025"/>
    <s v="Oct-2025"/>
    <n v="0.3202614379084967"/>
    <x v="0"/>
    <x v="2"/>
  </r>
  <r>
    <s v="ORD0000688"/>
    <x v="126"/>
    <x v="603"/>
    <x v="0"/>
    <s v="EC007"/>
    <x v="9"/>
    <x v="0"/>
    <s v="Prestige"/>
    <x v="6"/>
    <x v="2"/>
    <n v="4"/>
    <n v="120"/>
    <x v="1"/>
    <n v="432"/>
    <n v="120"/>
    <x v="0"/>
    <x v="2"/>
    <s v="Standard"/>
    <n v="4.0999999999999996"/>
    <n v="2025"/>
    <s v="Aug-2025"/>
    <n v="0.27777777777777779"/>
    <x v="0"/>
    <x v="2"/>
  </r>
  <r>
    <s v="ORD0000689"/>
    <x v="287"/>
    <x v="608"/>
    <x v="0"/>
    <s v="EC011"/>
    <x v="0"/>
    <x v="0"/>
    <s v="IKEA"/>
    <x v="4"/>
    <x v="1"/>
    <n v="1"/>
    <n v="190"/>
    <x v="0"/>
    <n v="190"/>
    <n v="65"/>
    <x v="1"/>
    <x v="1"/>
    <s v="Standard"/>
    <n v="3.2"/>
    <n v="2025"/>
    <s v="Jun-2025"/>
    <n v="0.34210526315789475"/>
    <x v="0"/>
    <x v="2"/>
  </r>
  <r>
    <s v="ORD0000690"/>
    <x v="266"/>
    <x v="609"/>
    <x v="0"/>
    <s v="EC011"/>
    <x v="0"/>
    <x v="0"/>
    <s v="IKEA"/>
    <x v="2"/>
    <x v="2"/>
    <n v="4"/>
    <n v="190"/>
    <x v="3"/>
    <n v="646"/>
    <n v="146"/>
    <x v="3"/>
    <x v="3"/>
    <s v="Standard"/>
    <n v="4.9000000000000004"/>
    <n v="2025"/>
    <s v="Aug-2025"/>
    <n v="0.2260061919504644"/>
    <x v="0"/>
    <x v="2"/>
  </r>
  <r>
    <s v="ORD0000691"/>
    <x v="177"/>
    <x v="610"/>
    <x v="1"/>
    <s v="EC005"/>
    <x v="4"/>
    <x v="2"/>
    <s v="Skybags"/>
    <x v="9"/>
    <x v="2"/>
    <n v="3"/>
    <n v="45"/>
    <x v="0"/>
    <n v="135"/>
    <n v="57"/>
    <x v="0"/>
    <x v="1"/>
    <s v="Standard"/>
    <n v="4.4000000000000004"/>
    <n v="2025"/>
    <s v="Sep-2025"/>
    <n v="0.42222222222222222"/>
    <x v="0"/>
    <x v="5"/>
  </r>
  <r>
    <s v="ORD0000692"/>
    <x v="20"/>
    <x v="611"/>
    <x v="1"/>
    <s v="EC005"/>
    <x v="4"/>
    <x v="2"/>
    <s v="Skybags"/>
    <x v="7"/>
    <x v="1"/>
    <n v="5"/>
    <n v="45"/>
    <x v="2"/>
    <n v="180"/>
    <n v="50"/>
    <x v="3"/>
    <x v="0"/>
    <s v="Standard"/>
    <n v="4"/>
    <n v="2025"/>
    <s v="Jun-2025"/>
    <n v="0.27777777777777779"/>
    <x v="2"/>
    <x v="4"/>
  </r>
  <r>
    <s v="ORD0000693"/>
    <x v="277"/>
    <x v="612"/>
    <x v="1"/>
    <s v="EC008"/>
    <x v="1"/>
    <x v="1"/>
    <s v="Nivea"/>
    <x v="9"/>
    <x v="0"/>
    <n v="1"/>
    <n v="18"/>
    <x v="4"/>
    <n v="17.100000000000001"/>
    <n v="8.1"/>
    <x v="1"/>
    <x v="1"/>
    <s v="Standard"/>
    <n v="3.1"/>
    <n v="2025"/>
    <s v="Nov-2025"/>
    <n v="0.47368421052631571"/>
    <x v="0"/>
    <x v="5"/>
  </r>
  <r>
    <s v="ORD0000694"/>
    <x v="214"/>
    <x v="613"/>
    <x v="0"/>
    <s v="EC005"/>
    <x v="4"/>
    <x v="2"/>
    <s v="Skybags"/>
    <x v="8"/>
    <x v="1"/>
    <n v="1"/>
    <n v="45"/>
    <x v="4"/>
    <n v="42.75"/>
    <n v="16.75"/>
    <x v="1"/>
    <x v="0"/>
    <s v="Standard"/>
    <n v="4.9000000000000004"/>
    <n v="2025"/>
    <s v="Apr-2025"/>
    <n v="0.391812865497076"/>
    <x v="2"/>
    <x v="4"/>
  </r>
  <r>
    <s v="ORD0000695"/>
    <x v="3"/>
    <x v="614"/>
    <x v="1"/>
    <s v="EC001"/>
    <x v="8"/>
    <x v="3"/>
    <s v="Sony"/>
    <x v="9"/>
    <x v="2"/>
    <n v="5"/>
    <n v="89"/>
    <x v="4"/>
    <n v="422.75"/>
    <n v="147.75"/>
    <x v="2"/>
    <x v="4"/>
    <s v="Standard"/>
    <n v="4.7"/>
    <n v="2025"/>
    <s v="May-2025"/>
    <n v="0.34949733885274986"/>
    <x v="0"/>
    <x v="5"/>
  </r>
  <r>
    <s v="ORD0000696"/>
    <x v="227"/>
    <x v="615"/>
    <x v="1"/>
    <s v="EC012"/>
    <x v="3"/>
    <x v="0"/>
    <s v="Philips"/>
    <x v="5"/>
    <x v="0"/>
    <n v="2"/>
    <n v="42"/>
    <x v="4"/>
    <n v="79.8"/>
    <n v="31.8"/>
    <x v="2"/>
    <x v="2"/>
    <s v="Same Day"/>
    <n v="4.5"/>
    <n v="2025"/>
    <s v="Sep-2025"/>
    <n v="0.39849624060150379"/>
    <x v="0"/>
    <x v="3"/>
  </r>
  <r>
    <s v="ORD0000697"/>
    <x v="18"/>
    <x v="616"/>
    <x v="0"/>
    <s v="EC012"/>
    <x v="3"/>
    <x v="0"/>
    <s v="Philips"/>
    <x v="4"/>
    <x v="2"/>
    <n v="5"/>
    <n v="42"/>
    <x v="1"/>
    <n v="189"/>
    <n v="69"/>
    <x v="0"/>
    <x v="4"/>
    <s v="Standard"/>
    <n v="2.8"/>
    <n v="2025"/>
    <s v="Mar-2025"/>
    <n v="0.36507936507936506"/>
    <x v="0"/>
    <x v="2"/>
  </r>
  <r>
    <s v="ORD0000698"/>
    <x v="147"/>
    <x v="617"/>
    <x v="0"/>
    <s v="EC001"/>
    <x v="8"/>
    <x v="3"/>
    <s v="Sony"/>
    <x v="5"/>
    <x v="1"/>
    <n v="4"/>
    <n v="89"/>
    <x v="2"/>
    <n v="284.8"/>
    <n v="64.8"/>
    <x v="0"/>
    <x v="2"/>
    <s v="Standard"/>
    <n v="4.5999999999999996"/>
    <n v="2025"/>
    <s v="Feb-2025"/>
    <n v="0.22752808988764042"/>
    <x v="0"/>
    <x v="3"/>
  </r>
  <r>
    <s v="ORD0000699"/>
    <x v="311"/>
    <x v="618"/>
    <x v="0"/>
    <s v="EC009"/>
    <x v="11"/>
    <x v="1"/>
    <s v="Loreal"/>
    <x v="0"/>
    <x v="2"/>
    <n v="4"/>
    <n v="12"/>
    <x v="1"/>
    <n v="43.2"/>
    <n v="19.2"/>
    <x v="0"/>
    <x v="0"/>
    <s v="Standard"/>
    <n v="4.5999999999999996"/>
    <n v="2025"/>
    <s v="Jun-2025"/>
    <n v="0.44444444444444442"/>
    <x v="0"/>
    <x v="0"/>
  </r>
  <r>
    <s v="ORD0000700"/>
    <x v="290"/>
    <x v="619"/>
    <x v="0"/>
    <s v="EC011"/>
    <x v="0"/>
    <x v="0"/>
    <s v="IKEA"/>
    <x v="6"/>
    <x v="2"/>
    <n v="5"/>
    <n v="190"/>
    <x v="2"/>
    <n v="760"/>
    <n v="135"/>
    <x v="0"/>
    <x v="1"/>
    <s v="Express"/>
    <n v="4.2"/>
    <n v="2025"/>
    <s v="Jun-2025"/>
    <n v="0.17763157894736842"/>
    <x v="0"/>
    <x v="2"/>
  </r>
  <r>
    <s v="ORD0000701"/>
    <x v="142"/>
    <x v="620"/>
    <x v="0"/>
    <s v="EC009"/>
    <x v="11"/>
    <x v="1"/>
    <s v="Loreal"/>
    <x v="4"/>
    <x v="0"/>
    <n v="1"/>
    <n v="12"/>
    <x v="2"/>
    <n v="9.6"/>
    <n v="3.6"/>
    <x v="0"/>
    <x v="0"/>
    <s v="Standard"/>
    <n v="3.3"/>
    <n v="2025"/>
    <s v="May-2025"/>
    <n v="0.375"/>
    <x v="0"/>
    <x v="2"/>
  </r>
  <r>
    <s v="ORD0000702"/>
    <x v="289"/>
    <x v="19"/>
    <x v="1"/>
    <s v="EC001"/>
    <x v="8"/>
    <x v="3"/>
    <s v="Sony"/>
    <x v="1"/>
    <x v="2"/>
    <n v="3"/>
    <n v="89"/>
    <x v="1"/>
    <n v="240.3"/>
    <n v="75.3"/>
    <x v="3"/>
    <x v="1"/>
    <s v="Express"/>
    <n v="3.4"/>
    <n v="2025"/>
    <s v="Jul-2025"/>
    <n v="0.31335830212234705"/>
    <x v="1"/>
    <x v="1"/>
  </r>
  <r>
    <s v="ORD0000703"/>
    <x v="73"/>
    <x v="621"/>
    <x v="1"/>
    <s v="EC002"/>
    <x v="5"/>
    <x v="3"/>
    <s v="Samsung"/>
    <x v="4"/>
    <x v="1"/>
    <n v="4"/>
    <n v="149"/>
    <x v="3"/>
    <n v="506.6"/>
    <n v="126.6"/>
    <x v="0"/>
    <x v="1"/>
    <s v="Standard"/>
    <n v="4.7"/>
    <n v="2025"/>
    <s v="Sep-2025"/>
    <n v="0.24990130280300038"/>
    <x v="0"/>
    <x v="2"/>
  </r>
  <r>
    <s v="ORD0000704"/>
    <x v="294"/>
    <x v="622"/>
    <x v="0"/>
    <s v="EC011"/>
    <x v="0"/>
    <x v="0"/>
    <s v="IKEA"/>
    <x v="5"/>
    <x v="1"/>
    <n v="3"/>
    <n v="190"/>
    <x v="3"/>
    <n v="484.5"/>
    <n v="109.5"/>
    <x v="2"/>
    <x v="0"/>
    <s v="Standard"/>
    <n v="4.0999999999999996"/>
    <n v="2025"/>
    <s v="Jun-2025"/>
    <n v="0.2260061919504644"/>
    <x v="0"/>
    <x v="3"/>
  </r>
  <r>
    <s v="ORD0000705"/>
    <x v="306"/>
    <x v="128"/>
    <x v="0"/>
    <s v="EC004"/>
    <x v="10"/>
    <x v="2"/>
    <s v="Nike"/>
    <x v="2"/>
    <x v="2"/>
    <n v="5"/>
    <n v="110"/>
    <x v="1"/>
    <n v="495"/>
    <n v="155"/>
    <x v="0"/>
    <x v="3"/>
    <s v="Same Day"/>
    <n v="2.9"/>
    <n v="2025"/>
    <s v="Jan-2025"/>
    <n v="0.31313131313131315"/>
    <x v="0"/>
    <x v="2"/>
  </r>
  <r>
    <s v="ORD0000706"/>
    <x v="140"/>
    <x v="623"/>
    <x v="1"/>
    <s v="EC012"/>
    <x v="3"/>
    <x v="0"/>
    <s v="Philips"/>
    <x v="3"/>
    <x v="1"/>
    <n v="1"/>
    <n v="42"/>
    <x v="4"/>
    <n v="39.9"/>
    <n v="15.9"/>
    <x v="0"/>
    <x v="2"/>
    <s v="Same Day"/>
    <n v="4.8"/>
    <n v="2025"/>
    <s v="Apr-2025"/>
    <n v="0.39849624060150379"/>
    <x v="0"/>
    <x v="2"/>
  </r>
  <r>
    <s v="ORD0000707"/>
    <x v="312"/>
    <x v="402"/>
    <x v="0"/>
    <s v="EC010"/>
    <x v="6"/>
    <x v="3"/>
    <s v="JBL"/>
    <x v="3"/>
    <x v="1"/>
    <n v="1"/>
    <n v="65"/>
    <x v="4"/>
    <n v="61.75"/>
    <n v="23.75"/>
    <x v="0"/>
    <x v="0"/>
    <s v="Standard"/>
    <n v="4.9000000000000004"/>
    <n v="2025"/>
    <s v="Jun-2025"/>
    <n v="0.38461538461538464"/>
    <x v="0"/>
    <x v="2"/>
  </r>
  <r>
    <s v="ORD0000708"/>
    <x v="170"/>
    <x v="624"/>
    <x v="0"/>
    <s v="EC003"/>
    <x v="7"/>
    <x v="3"/>
    <s v="Lenovo"/>
    <x v="0"/>
    <x v="1"/>
    <n v="3"/>
    <n v="799"/>
    <x v="2"/>
    <n v="1917.6"/>
    <n v="57.6"/>
    <x v="0"/>
    <x v="2"/>
    <s v="Express"/>
    <n v="2.9"/>
    <n v="2025"/>
    <s v="Mar-2025"/>
    <n v="3.0037546933667086E-2"/>
    <x v="0"/>
    <x v="0"/>
  </r>
  <r>
    <s v="ORD0000709"/>
    <x v="313"/>
    <x v="625"/>
    <x v="1"/>
    <s v="EC003"/>
    <x v="7"/>
    <x v="3"/>
    <s v="Lenovo"/>
    <x v="2"/>
    <x v="0"/>
    <n v="5"/>
    <n v="799"/>
    <x v="0"/>
    <n v="3995"/>
    <n v="895"/>
    <x v="3"/>
    <x v="1"/>
    <s v="Standard"/>
    <n v="3.5"/>
    <n v="2025"/>
    <s v="Dec-2025"/>
    <n v="0.22403003754693368"/>
    <x v="0"/>
    <x v="2"/>
  </r>
  <r>
    <s v="ORD0000710"/>
    <x v="314"/>
    <x v="626"/>
    <x v="0"/>
    <s v="EC002"/>
    <x v="5"/>
    <x v="3"/>
    <s v="Samsung"/>
    <x v="8"/>
    <x v="1"/>
    <n v="5"/>
    <n v="149"/>
    <x v="2"/>
    <n v="596"/>
    <n v="121"/>
    <x v="1"/>
    <x v="0"/>
    <s v="Standard"/>
    <n v="4.7"/>
    <n v="2025"/>
    <s v="Dec-2025"/>
    <n v="0.20302013422818793"/>
    <x v="2"/>
    <x v="4"/>
  </r>
  <r>
    <s v="ORD0000711"/>
    <x v="308"/>
    <x v="627"/>
    <x v="0"/>
    <s v="EC002"/>
    <x v="5"/>
    <x v="3"/>
    <s v="Samsung"/>
    <x v="3"/>
    <x v="2"/>
    <n v="5"/>
    <n v="149"/>
    <x v="3"/>
    <n v="633.25"/>
    <n v="158.25"/>
    <x v="1"/>
    <x v="1"/>
    <s v="Standard"/>
    <n v="4.7"/>
    <n v="2025"/>
    <s v="Jun-2025"/>
    <n v="0.24990130280300041"/>
    <x v="0"/>
    <x v="2"/>
  </r>
  <r>
    <s v="ORD0000712"/>
    <x v="164"/>
    <x v="628"/>
    <x v="0"/>
    <s v="EC009"/>
    <x v="11"/>
    <x v="1"/>
    <s v="Loreal"/>
    <x v="2"/>
    <x v="2"/>
    <n v="2"/>
    <n v="12"/>
    <x v="3"/>
    <n v="20.399999999999999"/>
    <n v="8.4"/>
    <x v="2"/>
    <x v="1"/>
    <s v="Standard"/>
    <n v="3.8"/>
    <n v="2025"/>
    <s v="Nov-2025"/>
    <n v="0.41176470588235298"/>
    <x v="0"/>
    <x v="2"/>
  </r>
  <r>
    <s v="ORD0000713"/>
    <x v="26"/>
    <x v="629"/>
    <x v="1"/>
    <s v="EC002"/>
    <x v="5"/>
    <x v="3"/>
    <s v="Samsung"/>
    <x v="9"/>
    <x v="2"/>
    <n v="3"/>
    <n v="149"/>
    <x v="4"/>
    <n v="424.65"/>
    <n v="139.65"/>
    <x v="0"/>
    <x v="3"/>
    <s v="Standard"/>
    <n v="4.7"/>
    <n v="2025"/>
    <s v="Nov-2025"/>
    <n v="0.32885906040268459"/>
    <x v="0"/>
    <x v="5"/>
  </r>
  <r>
    <s v="ORD0000714"/>
    <x v="81"/>
    <x v="630"/>
    <x v="0"/>
    <s v="EC005"/>
    <x v="4"/>
    <x v="2"/>
    <s v="Skybags"/>
    <x v="2"/>
    <x v="1"/>
    <n v="3"/>
    <n v="45"/>
    <x v="4"/>
    <n v="128.25"/>
    <n v="50.25"/>
    <x v="0"/>
    <x v="1"/>
    <s v="Same Day"/>
    <n v="3.5"/>
    <n v="2025"/>
    <s v="Jul-2025"/>
    <n v="0.391812865497076"/>
    <x v="0"/>
    <x v="2"/>
  </r>
  <r>
    <s v="ORD0000715"/>
    <x v="315"/>
    <x v="631"/>
    <x v="1"/>
    <s v="EC001"/>
    <x v="8"/>
    <x v="3"/>
    <s v="Sony"/>
    <x v="8"/>
    <x v="0"/>
    <n v="1"/>
    <n v="89"/>
    <x v="0"/>
    <n v="89"/>
    <n v="34"/>
    <x v="0"/>
    <x v="1"/>
    <s v="Standard"/>
    <n v="4.5999999999999996"/>
    <n v="2025"/>
    <s v="Feb-2025"/>
    <n v="0.38202247191011235"/>
    <x v="2"/>
    <x v="4"/>
  </r>
  <r>
    <s v="ORD0000716"/>
    <x v="43"/>
    <x v="632"/>
    <x v="0"/>
    <s v="EC005"/>
    <x v="4"/>
    <x v="2"/>
    <s v="Skybags"/>
    <x v="8"/>
    <x v="1"/>
    <n v="5"/>
    <n v="45"/>
    <x v="0"/>
    <n v="225"/>
    <n v="95"/>
    <x v="0"/>
    <x v="2"/>
    <s v="Standard"/>
    <n v="2.9"/>
    <n v="2025"/>
    <s v="May-2025"/>
    <n v="0.42222222222222222"/>
    <x v="2"/>
    <x v="4"/>
  </r>
  <r>
    <s v="ORD0000717"/>
    <x v="144"/>
    <x v="633"/>
    <x v="0"/>
    <s v="EC008"/>
    <x v="1"/>
    <x v="1"/>
    <s v="Nivea"/>
    <x v="9"/>
    <x v="1"/>
    <n v="5"/>
    <n v="18"/>
    <x v="0"/>
    <n v="90"/>
    <n v="45"/>
    <x v="0"/>
    <x v="4"/>
    <s v="Standard"/>
    <n v="3.7"/>
    <n v="2025"/>
    <s v="Feb-2025"/>
    <n v="0.5"/>
    <x v="0"/>
    <x v="5"/>
  </r>
  <r>
    <s v="ORD0000718"/>
    <x v="117"/>
    <x v="634"/>
    <x v="0"/>
    <s v="EC012"/>
    <x v="3"/>
    <x v="0"/>
    <s v="Philips"/>
    <x v="9"/>
    <x v="2"/>
    <n v="5"/>
    <n v="42"/>
    <x v="3"/>
    <n v="178.5"/>
    <n v="58.5"/>
    <x v="0"/>
    <x v="0"/>
    <s v="Same Day"/>
    <n v="4.5999999999999996"/>
    <n v="2025"/>
    <s v="Nov-2025"/>
    <n v="0.32773109243697479"/>
    <x v="0"/>
    <x v="5"/>
  </r>
  <r>
    <s v="ORD0000719"/>
    <x v="97"/>
    <x v="635"/>
    <x v="0"/>
    <s v="EC004"/>
    <x v="10"/>
    <x v="2"/>
    <s v="Nike"/>
    <x v="5"/>
    <x v="1"/>
    <n v="3"/>
    <n v="110"/>
    <x v="1"/>
    <n v="297"/>
    <n v="93"/>
    <x v="0"/>
    <x v="3"/>
    <s v="Standard"/>
    <n v="4.8"/>
    <n v="2025"/>
    <s v="Jan-2025"/>
    <n v="0.31313131313131315"/>
    <x v="0"/>
    <x v="3"/>
  </r>
  <r>
    <s v="ORD0000720"/>
    <x v="127"/>
    <x v="636"/>
    <x v="0"/>
    <s v="EC009"/>
    <x v="11"/>
    <x v="1"/>
    <s v="Loreal"/>
    <x v="2"/>
    <x v="0"/>
    <n v="1"/>
    <n v="12"/>
    <x v="0"/>
    <n v="12"/>
    <n v="6"/>
    <x v="0"/>
    <x v="0"/>
    <s v="Standard"/>
    <n v="3.4"/>
    <n v="2025"/>
    <s v="Jan-2025"/>
    <n v="0.5"/>
    <x v="0"/>
    <x v="2"/>
  </r>
  <r>
    <s v="ORD0000721"/>
    <x v="316"/>
    <x v="637"/>
    <x v="1"/>
    <s v="EC002"/>
    <x v="5"/>
    <x v="3"/>
    <s v="Samsung"/>
    <x v="4"/>
    <x v="0"/>
    <n v="3"/>
    <n v="149"/>
    <x v="3"/>
    <n v="379.95"/>
    <n v="94.95"/>
    <x v="0"/>
    <x v="3"/>
    <s v="Express"/>
    <n v="5"/>
    <n v="2025"/>
    <s v="Jul-2025"/>
    <n v="0.24990130280300041"/>
    <x v="0"/>
    <x v="2"/>
  </r>
  <r>
    <s v="ORD0000722"/>
    <x v="27"/>
    <x v="638"/>
    <x v="1"/>
    <s v="EC001"/>
    <x v="8"/>
    <x v="3"/>
    <s v="Sony"/>
    <x v="4"/>
    <x v="1"/>
    <n v="1"/>
    <n v="89"/>
    <x v="4"/>
    <n v="84.55"/>
    <n v="29.55"/>
    <x v="0"/>
    <x v="3"/>
    <s v="Standard"/>
    <n v="3.2"/>
    <n v="2025"/>
    <s v="Dec-2025"/>
    <n v="0.34949733885274986"/>
    <x v="0"/>
    <x v="2"/>
  </r>
  <r>
    <s v="ORD0000723"/>
    <x v="317"/>
    <x v="639"/>
    <x v="0"/>
    <s v="EC003"/>
    <x v="7"/>
    <x v="3"/>
    <s v="Lenovo"/>
    <x v="8"/>
    <x v="1"/>
    <n v="5"/>
    <n v="799"/>
    <x v="4"/>
    <n v="3795.25"/>
    <n v="695.25"/>
    <x v="0"/>
    <x v="2"/>
    <s v="Standard"/>
    <n v="4"/>
    <n v="2025"/>
    <s v="Nov-2025"/>
    <n v="0.18318951320729859"/>
    <x v="2"/>
    <x v="4"/>
  </r>
  <r>
    <s v="ORD0000724"/>
    <x v="65"/>
    <x v="640"/>
    <x v="1"/>
    <s v="EC007"/>
    <x v="9"/>
    <x v="0"/>
    <s v="Prestige"/>
    <x v="4"/>
    <x v="2"/>
    <n v="3"/>
    <n v="120"/>
    <x v="4"/>
    <n v="342"/>
    <n v="108"/>
    <x v="0"/>
    <x v="1"/>
    <s v="Same Day"/>
    <n v="4.5999999999999996"/>
    <n v="2025"/>
    <s v="Jul-2025"/>
    <n v="0.31578947368421051"/>
    <x v="0"/>
    <x v="2"/>
  </r>
  <r>
    <s v="ORD0000725"/>
    <x v="100"/>
    <x v="641"/>
    <x v="0"/>
    <s v="EC010"/>
    <x v="6"/>
    <x v="3"/>
    <s v="JBL"/>
    <x v="3"/>
    <x v="1"/>
    <n v="4"/>
    <n v="65"/>
    <x v="1"/>
    <n v="234"/>
    <n v="82"/>
    <x v="0"/>
    <x v="3"/>
    <s v="Standard"/>
    <n v="5"/>
    <n v="2025"/>
    <s v="Jul-2025"/>
    <n v="0.3504273504273504"/>
    <x v="0"/>
    <x v="2"/>
  </r>
  <r>
    <s v="ORD0000726"/>
    <x v="49"/>
    <x v="642"/>
    <x v="0"/>
    <s v="EC009"/>
    <x v="11"/>
    <x v="1"/>
    <s v="Loreal"/>
    <x v="7"/>
    <x v="1"/>
    <n v="4"/>
    <n v="12"/>
    <x v="4"/>
    <n v="45.6"/>
    <n v="21.6"/>
    <x v="0"/>
    <x v="0"/>
    <s v="Standard"/>
    <n v="2.7"/>
    <n v="2025"/>
    <s v="Apr-2025"/>
    <n v="0.47368421052631582"/>
    <x v="2"/>
    <x v="4"/>
  </r>
  <r>
    <s v="ORD0000727"/>
    <x v="179"/>
    <x v="643"/>
    <x v="0"/>
    <s v="EC010"/>
    <x v="6"/>
    <x v="3"/>
    <s v="JBL"/>
    <x v="2"/>
    <x v="1"/>
    <n v="3"/>
    <n v="65"/>
    <x v="3"/>
    <n v="165.75"/>
    <n v="51.75"/>
    <x v="1"/>
    <x v="3"/>
    <s v="Standard"/>
    <n v="4.4000000000000004"/>
    <n v="2025"/>
    <s v="Nov-2025"/>
    <n v="0.31221719457013575"/>
    <x v="0"/>
    <x v="2"/>
  </r>
  <r>
    <s v="ORD0000728"/>
    <x v="119"/>
    <x v="644"/>
    <x v="1"/>
    <s v="EC003"/>
    <x v="7"/>
    <x v="3"/>
    <s v="Lenovo"/>
    <x v="1"/>
    <x v="2"/>
    <n v="2"/>
    <n v="799"/>
    <x v="3"/>
    <n v="1358.3"/>
    <n v="118.3"/>
    <x v="0"/>
    <x v="3"/>
    <s v="Standard"/>
    <n v="4.3"/>
    <n v="2025"/>
    <s v="Jan-2025"/>
    <n v="8.7094161819921967E-2"/>
    <x v="1"/>
    <x v="1"/>
  </r>
  <r>
    <s v="ORD0000729"/>
    <x v="186"/>
    <x v="645"/>
    <x v="0"/>
    <s v="EC002"/>
    <x v="5"/>
    <x v="3"/>
    <s v="Samsung"/>
    <x v="8"/>
    <x v="0"/>
    <n v="5"/>
    <n v="149"/>
    <x v="2"/>
    <n v="596"/>
    <n v="121"/>
    <x v="0"/>
    <x v="3"/>
    <s v="Standard"/>
    <n v="3.2"/>
    <n v="2025"/>
    <s v="Mar-2025"/>
    <n v="0.20302013422818793"/>
    <x v="2"/>
    <x v="4"/>
  </r>
  <r>
    <s v="ORD0000730"/>
    <x v="188"/>
    <x v="646"/>
    <x v="0"/>
    <s v="EC003"/>
    <x v="7"/>
    <x v="3"/>
    <s v="Lenovo"/>
    <x v="7"/>
    <x v="2"/>
    <n v="1"/>
    <n v="799"/>
    <x v="0"/>
    <n v="799"/>
    <n v="179"/>
    <x v="0"/>
    <x v="3"/>
    <s v="Same Day"/>
    <n v="4.9000000000000004"/>
    <n v="2025"/>
    <s v="Jul-2025"/>
    <n v="0.22403003754693368"/>
    <x v="2"/>
    <x v="4"/>
  </r>
  <r>
    <s v="ORD0000731"/>
    <x v="146"/>
    <x v="647"/>
    <x v="0"/>
    <s v="EC001"/>
    <x v="8"/>
    <x v="3"/>
    <s v="Sony"/>
    <x v="0"/>
    <x v="2"/>
    <n v="5"/>
    <n v="89"/>
    <x v="4"/>
    <n v="422.75"/>
    <n v="147.75"/>
    <x v="0"/>
    <x v="3"/>
    <s v="Standard"/>
    <n v="2.7"/>
    <n v="2025"/>
    <s v="Feb-2025"/>
    <n v="0.34949733885274986"/>
    <x v="0"/>
    <x v="0"/>
  </r>
  <r>
    <s v="ORD0000732"/>
    <x v="53"/>
    <x v="648"/>
    <x v="0"/>
    <s v="EC010"/>
    <x v="6"/>
    <x v="3"/>
    <s v="JBL"/>
    <x v="3"/>
    <x v="2"/>
    <n v="5"/>
    <n v="65"/>
    <x v="4"/>
    <n v="308.75"/>
    <n v="118.75"/>
    <x v="0"/>
    <x v="1"/>
    <s v="Standard"/>
    <n v="3.4"/>
    <n v="2025"/>
    <s v="Jun-2025"/>
    <n v="0.38461538461538464"/>
    <x v="0"/>
    <x v="2"/>
  </r>
  <r>
    <s v="ORD0000733"/>
    <x v="77"/>
    <x v="402"/>
    <x v="0"/>
    <s v="EC006"/>
    <x v="2"/>
    <x v="0"/>
    <s v="Philips"/>
    <x v="1"/>
    <x v="2"/>
    <n v="1"/>
    <n v="85"/>
    <x v="4"/>
    <n v="80.75"/>
    <n v="28.75"/>
    <x v="0"/>
    <x v="4"/>
    <s v="Standard"/>
    <n v="4.0999999999999996"/>
    <n v="2025"/>
    <s v="Jan-2025"/>
    <n v="0.35603715170278638"/>
    <x v="1"/>
    <x v="1"/>
  </r>
  <r>
    <s v="ORD0000734"/>
    <x v="210"/>
    <x v="649"/>
    <x v="0"/>
    <s v="EC005"/>
    <x v="4"/>
    <x v="2"/>
    <s v="Skybags"/>
    <x v="0"/>
    <x v="1"/>
    <n v="3"/>
    <n v="45"/>
    <x v="3"/>
    <n v="114.75"/>
    <n v="36.75"/>
    <x v="2"/>
    <x v="4"/>
    <s v="Standard"/>
    <n v="2.6"/>
    <n v="2025"/>
    <s v="Mar-2025"/>
    <n v="0.3202614379084967"/>
    <x v="0"/>
    <x v="0"/>
  </r>
  <r>
    <s v="ORD0000735"/>
    <x v="182"/>
    <x v="650"/>
    <x v="0"/>
    <s v="EC008"/>
    <x v="1"/>
    <x v="1"/>
    <s v="Nivea"/>
    <x v="1"/>
    <x v="2"/>
    <n v="4"/>
    <n v="18"/>
    <x v="4"/>
    <n v="68.400000000000006"/>
    <n v="32.4"/>
    <x v="0"/>
    <x v="2"/>
    <s v="Express"/>
    <n v="4.7"/>
    <n v="2025"/>
    <s v="Jan-2025"/>
    <n v="0.47368421052631571"/>
    <x v="1"/>
    <x v="1"/>
  </r>
  <r>
    <s v="ORD0000736"/>
    <x v="295"/>
    <x v="651"/>
    <x v="1"/>
    <s v="EC002"/>
    <x v="5"/>
    <x v="3"/>
    <s v="Samsung"/>
    <x v="8"/>
    <x v="2"/>
    <n v="3"/>
    <n v="149"/>
    <x v="1"/>
    <n v="402.3"/>
    <n v="117.3"/>
    <x v="0"/>
    <x v="2"/>
    <s v="Same Day"/>
    <n v="4.4000000000000004"/>
    <n v="2025"/>
    <s v="Oct-2025"/>
    <n v="0.29157345264727813"/>
    <x v="2"/>
    <x v="4"/>
  </r>
  <r>
    <s v="ORD0000737"/>
    <x v="204"/>
    <x v="652"/>
    <x v="0"/>
    <s v="EC002"/>
    <x v="5"/>
    <x v="3"/>
    <s v="Samsung"/>
    <x v="0"/>
    <x v="0"/>
    <n v="1"/>
    <n v="149"/>
    <x v="2"/>
    <n v="119.2"/>
    <n v="24.2"/>
    <x v="2"/>
    <x v="1"/>
    <s v="Standard"/>
    <n v="3.9"/>
    <n v="2025"/>
    <s v="Apr-2025"/>
    <n v="0.2030201342281879"/>
    <x v="0"/>
    <x v="0"/>
  </r>
  <r>
    <s v="ORD0000738"/>
    <x v="1"/>
    <x v="653"/>
    <x v="1"/>
    <s v="EC003"/>
    <x v="7"/>
    <x v="3"/>
    <s v="Lenovo"/>
    <x v="1"/>
    <x v="2"/>
    <n v="4"/>
    <n v="799"/>
    <x v="3"/>
    <n v="2716.6"/>
    <n v="236.6"/>
    <x v="0"/>
    <x v="4"/>
    <s v="Same Day"/>
    <n v="4.5"/>
    <n v="2025"/>
    <s v="Apr-2025"/>
    <n v="8.7094161819921967E-2"/>
    <x v="1"/>
    <x v="1"/>
  </r>
  <r>
    <s v="ORD0000739"/>
    <x v="318"/>
    <x v="31"/>
    <x v="1"/>
    <s v="EC003"/>
    <x v="7"/>
    <x v="3"/>
    <s v="Lenovo"/>
    <x v="3"/>
    <x v="1"/>
    <n v="4"/>
    <n v="799"/>
    <x v="3"/>
    <n v="2716.6"/>
    <n v="236.6"/>
    <x v="0"/>
    <x v="2"/>
    <s v="Standard"/>
    <n v="3.5"/>
    <n v="2025"/>
    <s v="Aug-2025"/>
    <n v="8.7094161819921967E-2"/>
    <x v="0"/>
    <x v="2"/>
  </r>
  <r>
    <s v="ORD0000740"/>
    <x v="186"/>
    <x v="654"/>
    <x v="1"/>
    <s v="EC002"/>
    <x v="5"/>
    <x v="3"/>
    <s v="Samsung"/>
    <x v="5"/>
    <x v="2"/>
    <n v="2"/>
    <n v="149"/>
    <x v="2"/>
    <n v="238.4"/>
    <n v="48.4"/>
    <x v="2"/>
    <x v="2"/>
    <s v="Standard"/>
    <n v="4.7"/>
    <n v="2025"/>
    <s v="Mar-2025"/>
    <n v="0.2030201342281879"/>
    <x v="0"/>
    <x v="3"/>
  </r>
  <r>
    <s v="ORD0000741"/>
    <x v="87"/>
    <x v="655"/>
    <x v="1"/>
    <s v="EC003"/>
    <x v="7"/>
    <x v="3"/>
    <s v="Lenovo"/>
    <x v="9"/>
    <x v="2"/>
    <n v="5"/>
    <n v="799"/>
    <x v="0"/>
    <n v="3995"/>
    <n v="895"/>
    <x v="0"/>
    <x v="3"/>
    <s v="Standard"/>
    <n v="4.9000000000000004"/>
    <n v="2025"/>
    <s v="Aug-2025"/>
    <n v="0.22403003754693368"/>
    <x v="0"/>
    <x v="5"/>
  </r>
  <r>
    <s v="ORD0000742"/>
    <x v="202"/>
    <x v="656"/>
    <x v="0"/>
    <s v="EC002"/>
    <x v="5"/>
    <x v="3"/>
    <s v="Samsung"/>
    <x v="6"/>
    <x v="1"/>
    <n v="1"/>
    <n v="149"/>
    <x v="2"/>
    <n v="119.2"/>
    <n v="24.2"/>
    <x v="0"/>
    <x v="3"/>
    <s v="Standard"/>
    <n v="3.7"/>
    <n v="2025"/>
    <s v="Oct-2025"/>
    <n v="0.2030201342281879"/>
    <x v="0"/>
    <x v="2"/>
  </r>
  <r>
    <s v="ORD0000743"/>
    <x v="1"/>
    <x v="657"/>
    <x v="0"/>
    <s v="EC012"/>
    <x v="3"/>
    <x v="0"/>
    <s v="Philips"/>
    <x v="2"/>
    <x v="2"/>
    <n v="4"/>
    <n v="42"/>
    <x v="3"/>
    <n v="142.80000000000001"/>
    <n v="46.8"/>
    <x v="0"/>
    <x v="1"/>
    <s v="Express"/>
    <n v="4.4000000000000004"/>
    <n v="2025"/>
    <s v="Apr-2025"/>
    <n v="0.32773109243697474"/>
    <x v="0"/>
    <x v="2"/>
  </r>
  <r>
    <s v="ORD0000744"/>
    <x v="81"/>
    <x v="658"/>
    <x v="0"/>
    <s v="EC010"/>
    <x v="6"/>
    <x v="3"/>
    <s v="JBL"/>
    <x v="9"/>
    <x v="0"/>
    <n v="5"/>
    <n v="65"/>
    <x v="4"/>
    <n v="308.75"/>
    <n v="118.75"/>
    <x v="0"/>
    <x v="2"/>
    <s v="Standard"/>
    <n v="2.5"/>
    <n v="2025"/>
    <s v="Jul-2025"/>
    <n v="0.38461538461538464"/>
    <x v="0"/>
    <x v="5"/>
  </r>
  <r>
    <s v="ORD0000745"/>
    <x v="319"/>
    <x v="659"/>
    <x v="0"/>
    <s v="EC012"/>
    <x v="3"/>
    <x v="0"/>
    <s v="Philips"/>
    <x v="6"/>
    <x v="0"/>
    <n v="5"/>
    <n v="42"/>
    <x v="4"/>
    <n v="199.5"/>
    <n v="79.5"/>
    <x v="1"/>
    <x v="1"/>
    <s v="Standard"/>
    <n v="3.5"/>
    <n v="2025"/>
    <s v="Jul-2025"/>
    <n v="0.39849624060150374"/>
    <x v="0"/>
    <x v="2"/>
  </r>
  <r>
    <s v="ORD0000746"/>
    <x v="46"/>
    <x v="660"/>
    <x v="1"/>
    <s v="EC011"/>
    <x v="0"/>
    <x v="0"/>
    <s v="IKEA"/>
    <x v="2"/>
    <x v="1"/>
    <n v="2"/>
    <n v="190"/>
    <x v="3"/>
    <n v="323"/>
    <n v="73"/>
    <x v="0"/>
    <x v="1"/>
    <s v="Standard"/>
    <n v="3.6"/>
    <n v="2025"/>
    <s v="May-2025"/>
    <n v="0.2260061919504644"/>
    <x v="0"/>
    <x v="2"/>
  </r>
  <r>
    <s v="ORD0000747"/>
    <x v="320"/>
    <x v="661"/>
    <x v="1"/>
    <s v="EC012"/>
    <x v="3"/>
    <x v="0"/>
    <s v="Philips"/>
    <x v="2"/>
    <x v="2"/>
    <n v="5"/>
    <n v="42"/>
    <x v="3"/>
    <n v="178.5"/>
    <n v="58.5"/>
    <x v="0"/>
    <x v="4"/>
    <s v="Standard"/>
    <n v="4.0999999999999996"/>
    <n v="2025"/>
    <s v="Jul-2025"/>
    <n v="0.32773109243697479"/>
    <x v="0"/>
    <x v="2"/>
  </r>
  <r>
    <s v="ORD0000748"/>
    <x v="92"/>
    <x v="662"/>
    <x v="0"/>
    <s v="EC007"/>
    <x v="9"/>
    <x v="0"/>
    <s v="Prestige"/>
    <x v="1"/>
    <x v="1"/>
    <n v="3"/>
    <n v="120"/>
    <x v="1"/>
    <n v="324"/>
    <n v="90"/>
    <x v="0"/>
    <x v="1"/>
    <s v="Standard"/>
    <n v="4.3"/>
    <n v="2025"/>
    <s v="Dec-2025"/>
    <n v="0.27777777777777779"/>
    <x v="1"/>
    <x v="1"/>
  </r>
  <r>
    <s v="ORD0000749"/>
    <x v="99"/>
    <x v="477"/>
    <x v="0"/>
    <s v="EC002"/>
    <x v="5"/>
    <x v="3"/>
    <s v="Samsung"/>
    <x v="6"/>
    <x v="0"/>
    <n v="2"/>
    <n v="149"/>
    <x v="4"/>
    <n v="283.10000000000002"/>
    <n v="93.1"/>
    <x v="0"/>
    <x v="3"/>
    <s v="Standard"/>
    <n v="2.8"/>
    <n v="2025"/>
    <s v="Sep-2025"/>
    <n v="0.32885906040268453"/>
    <x v="0"/>
    <x v="2"/>
  </r>
  <r>
    <s v="ORD0000750"/>
    <x v="129"/>
    <x v="657"/>
    <x v="0"/>
    <s v="EC001"/>
    <x v="8"/>
    <x v="3"/>
    <s v="Sony"/>
    <x v="7"/>
    <x v="2"/>
    <n v="5"/>
    <n v="89"/>
    <x v="3"/>
    <n v="378.25"/>
    <n v="103.25"/>
    <x v="0"/>
    <x v="0"/>
    <s v="Standard"/>
    <n v="4.9000000000000004"/>
    <n v="2025"/>
    <s v="Oct-2025"/>
    <n v="0.2729676140118969"/>
    <x v="2"/>
    <x v="4"/>
  </r>
  <r>
    <s v="ORD0000751"/>
    <x v="216"/>
    <x v="310"/>
    <x v="0"/>
    <s v="EC012"/>
    <x v="3"/>
    <x v="0"/>
    <s v="Philips"/>
    <x v="5"/>
    <x v="0"/>
    <n v="3"/>
    <n v="42"/>
    <x v="1"/>
    <n v="113.4"/>
    <n v="41.4"/>
    <x v="0"/>
    <x v="1"/>
    <s v="Standard"/>
    <n v="2.6"/>
    <n v="2025"/>
    <s v="Sep-2025"/>
    <n v="0.36507936507936506"/>
    <x v="0"/>
    <x v="3"/>
  </r>
  <r>
    <s v="ORD0000752"/>
    <x v="156"/>
    <x v="663"/>
    <x v="0"/>
    <s v="EC006"/>
    <x v="2"/>
    <x v="0"/>
    <s v="Philips"/>
    <x v="7"/>
    <x v="1"/>
    <n v="4"/>
    <n v="85"/>
    <x v="4"/>
    <n v="323"/>
    <n v="115"/>
    <x v="0"/>
    <x v="2"/>
    <s v="Standard"/>
    <n v="4.4000000000000004"/>
    <n v="2025"/>
    <s v="Aug-2025"/>
    <n v="0.35603715170278638"/>
    <x v="2"/>
    <x v="4"/>
  </r>
  <r>
    <s v="ORD0000753"/>
    <x v="94"/>
    <x v="44"/>
    <x v="0"/>
    <s v="EC001"/>
    <x v="8"/>
    <x v="3"/>
    <s v="Sony"/>
    <x v="4"/>
    <x v="1"/>
    <n v="4"/>
    <n v="89"/>
    <x v="0"/>
    <n v="356"/>
    <n v="136"/>
    <x v="0"/>
    <x v="2"/>
    <s v="Standard"/>
    <n v="2.7"/>
    <n v="2025"/>
    <s v="Aug-2025"/>
    <n v="0.38202247191011235"/>
    <x v="0"/>
    <x v="2"/>
  </r>
  <r>
    <s v="ORD0000754"/>
    <x v="190"/>
    <x v="664"/>
    <x v="1"/>
    <s v="EC008"/>
    <x v="1"/>
    <x v="1"/>
    <s v="Nivea"/>
    <x v="8"/>
    <x v="2"/>
    <n v="1"/>
    <n v="18"/>
    <x v="2"/>
    <n v="14.4"/>
    <n v="5.4"/>
    <x v="0"/>
    <x v="3"/>
    <s v="Standard"/>
    <n v="4.5999999999999996"/>
    <n v="2025"/>
    <s v="Nov-2025"/>
    <n v="0.375"/>
    <x v="2"/>
    <x v="4"/>
  </r>
  <r>
    <s v="ORD0000755"/>
    <x v="22"/>
    <x v="665"/>
    <x v="0"/>
    <s v="EC006"/>
    <x v="2"/>
    <x v="0"/>
    <s v="Philips"/>
    <x v="8"/>
    <x v="2"/>
    <n v="1"/>
    <n v="85"/>
    <x v="3"/>
    <n v="72.25"/>
    <n v="20.25"/>
    <x v="1"/>
    <x v="4"/>
    <s v="Standard"/>
    <n v="4.3"/>
    <n v="2025"/>
    <s v="Mar-2025"/>
    <n v="0.28027681660899656"/>
    <x v="2"/>
    <x v="4"/>
  </r>
  <r>
    <s v="ORD0000756"/>
    <x v="226"/>
    <x v="666"/>
    <x v="0"/>
    <s v="EC010"/>
    <x v="6"/>
    <x v="3"/>
    <s v="JBL"/>
    <x v="6"/>
    <x v="2"/>
    <n v="5"/>
    <n v="65"/>
    <x v="4"/>
    <n v="308.75"/>
    <n v="118.75"/>
    <x v="2"/>
    <x v="1"/>
    <s v="Standard"/>
    <n v="4.4000000000000004"/>
    <n v="2025"/>
    <s v="Dec-2025"/>
    <n v="0.38461538461538464"/>
    <x v="0"/>
    <x v="2"/>
  </r>
  <r>
    <s v="ORD0000757"/>
    <x v="321"/>
    <x v="667"/>
    <x v="0"/>
    <s v="EC008"/>
    <x v="1"/>
    <x v="1"/>
    <s v="Nivea"/>
    <x v="2"/>
    <x v="0"/>
    <n v="5"/>
    <n v="18"/>
    <x v="1"/>
    <n v="81"/>
    <n v="36"/>
    <x v="3"/>
    <x v="4"/>
    <s v="Standard"/>
    <n v="4.9000000000000004"/>
    <n v="2025"/>
    <s v="Jan-2025"/>
    <n v="0.44444444444444442"/>
    <x v="0"/>
    <x v="2"/>
  </r>
  <r>
    <s v="ORD0000758"/>
    <x v="276"/>
    <x v="668"/>
    <x v="1"/>
    <s v="EC002"/>
    <x v="5"/>
    <x v="3"/>
    <s v="Samsung"/>
    <x v="1"/>
    <x v="1"/>
    <n v="5"/>
    <n v="149"/>
    <x v="3"/>
    <n v="633.25"/>
    <n v="158.25"/>
    <x v="0"/>
    <x v="0"/>
    <s v="Standard"/>
    <n v="3.6"/>
    <n v="2025"/>
    <s v="Apr-2025"/>
    <n v="0.24990130280300041"/>
    <x v="1"/>
    <x v="1"/>
  </r>
  <r>
    <s v="ORD0000759"/>
    <x v="212"/>
    <x v="669"/>
    <x v="0"/>
    <s v="EC010"/>
    <x v="6"/>
    <x v="3"/>
    <s v="JBL"/>
    <x v="8"/>
    <x v="1"/>
    <n v="4"/>
    <n v="65"/>
    <x v="4"/>
    <n v="247"/>
    <n v="95"/>
    <x v="0"/>
    <x v="4"/>
    <s v="Express"/>
    <n v="4.5"/>
    <n v="2025"/>
    <s v="Feb-2025"/>
    <n v="0.38461538461538464"/>
    <x v="2"/>
    <x v="4"/>
  </r>
  <r>
    <s v="ORD0000760"/>
    <x v="88"/>
    <x v="670"/>
    <x v="0"/>
    <s v="EC010"/>
    <x v="6"/>
    <x v="3"/>
    <s v="JBL"/>
    <x v="1"/>
    <x v="0"/>
    <n v="1"/>
    <n v="65"/>
    <x v="3"/>
    <n v="55.25"/>
    <n v="17.25"/>
    <x v="0"/>
    <x v="2"/>
    <s v="Standard"/>
    <n v="3.6"/>
    <n v="2025"/>
    <s v="Jul-2025"/>
    <n v="0.31221719457013575"/>
    <x v="1"/>
    <x v="1"/>
  </r>
  <r>
    <s v="ORD0000761"/>
    <x v="258"/>
    <x v="671"/>
    <x v="1"/>
    <s v="EC011"/>
    <x v="0"/>
    <x v="0"/>
    <s v="IKEA"/>
    <x v="0"/>
    <x v="1"/>
    <n v="2"/>
    <n v="190"/>
    <x v="2"/>
    <n v="304"/>
    <n v="54"/>
    <x v="0"/>
    <x v="0"/>
    <s v="Standard"/>
    <n v="4"/>
    <n v="2025"/>
    <s v="Mar-2025"/>
    <n v="0.17763157894736842"/>
    <x v="0"/>
    <x v="0"/>
  </r>
  <r>
    <s v="ORD0000762"/>
    <x v="322"/>
    <x v="672"/>
    <x v="0"/>
    <s v="EC010"/>
    <x v="6"/>
    <x v="3"/>
    <s v="JBL"/>
    <x v="7"/>
    <x v="2"/>
    <n v="3"/>
    <n v="65"/>
    <x v="0"/>
    <n v="195"/>
    <n v="81"/>
    <x v="0"/>
    <x v="1"/>
    <s v="Express"/>
    <n v="4.3"/>
    <n v="2025"/>
    <s v="Feb-2025"/>
    <n v="0.41538461538461541"/>
    <x v="2"/>
    <x v="4"/>
  </r>
  <r>
    <s v="ORD0000763"/>
    <x v="116"/>
    <x v="673"/>
    <x v="0"/>
    <s v="EC009"/>
    <x v="11"/>
    <x v="1"/>
    <s v="Loreal"/>
    <x v="2"/>
    <x v="0"/>
    <n v="3"/>
    <n v="12"/>
    <x v="3"/>
    <n v="30.6"/>
    <n v="12.6"/>
    <x v="0"/>
    <x v="2"/>
    <s v="Standard"/>
    <n v="3.5"/>
    <n v="2025"/>
    <s v="Sep-2025"/>
    <n v="0.41176470588235292"/>
    <x v="0"/>
    <x v="2"/>
  </r>
  <r>
    <s v="ORD0000764"/>
    <x v="105"/>
    <x v="674"/>
    <x v="0"/>
    <s v="EC001"/>
    <x v="8"/>
    <x v="3"/>
    <s v="Sony"/>
    <x v="8"/>
    <x v="2"/>
    <n v="2"/>
    <n v="89"/>
    <x v="0"/>
    <n v="178"/>
    <n v="68"/>
    <x v="0"/>
    <x v="2"/>
    <s v="Express"/>
    <n v="3"/>
    <n v="2025"/>
    <s v="Jun-2025"/>
    <n v="0.38202247191011235"/>
    <x v="2"/>
    <x v="4"/>
  </r>
  <r>
    <s v="ORD0000765"/>
    <x v="256"/>
    <x v="675"/>
    <x v="0"/>
    <s v="EC001"/>
    <x v="8"/>
    <x v="3"/>
    <s v="Sony"/>
    <x v="6"/>
    <x v="1"/>
    <n v="4"/>
    <n v="89"/>
    <x v="3"/>
    <n v="302.60000000000002"/>
    <n v="82.6"/>
    <x v="1"/>
    <x v="1"/>
    <s v="Express"/>
    <n v="4.5"/>
    <n v="2025"/>
    <s v="Jun-2025"/>
    <n v="0.27296761401189684"/>
    <x v="0"/>
    <x v="2"/>
  </r>
  <r>
    <s v="ORD0000766"/>
    <x v="94"/>
    <x v="676"/>
    <x v="1"/>
    <s v="EC012"/>
    <x v="3"/>
    <x v="0"/>
    <s v="Philips"/>
    <x v="6"/>
    <x v="0"/>
    <n v="5"/>
    <n v="42"/>
    <x v="3"/>
    <n v="178.5"/>
    <n v="58.5"/>
    <x v="0"/>
    <x v="4"/>
    <s v="Express"/>
    <n v="3.4"/>
    <n v="2025"/>
    <s v="Aug-2025"/>
    <n v="0.32773109243697479"/>
    <x v="0"/>
    <x v="2"/>
  </r>
  <r>
    <s v="ORD0000767"/>
    <x v="131"/>
    <x v="153"/>
    <x v="1"/>
    <s v="EC002"/>
    <x v="5"/>
    <x v="3"/>
    <s v="Samsung"/>
    <x v="3"/>
    <x v="0"/>
    <n v="2"/>
    <n v="149"/>
    <x v="0"/>
    <n v="298"/>
    <n v="108"/>
    <x v="1"/>
    <x v="2"/>
    <s v="Same Day"/>
    <n v="4.4000000000000004"/>
    <n v="2025"/>
    <s v="May-2025"/>
    <n v="0.36241610738255031"/>
    <x v="0"/>
    <x v="2"/>
  </r>
  <r>
    <s v="ORD0000768"/>
    <x v="323"/>
    <x v="677"/>
    <x v="1"/>
    <s v="EC001"/>
    <x v="8"/>
    <x v="3"/>
    <s v="Sony"/>
    <x v="8"/>
    <x v="1"/>
    <n v="4"/>
    <n v="89"/>
    <x v="3"/>
    <n v="302.60000000000002"/>
    <n v="82.6"/>
    <x v="0"/>
    <x v="4"/>
    <s v="Express"/>
    <n v="3.6"/>
    <n v="2025"/>
    <s v="Aug-2025"/>
    <n v="0.27296761401189684"/>
    <x v="2"/>
    <x v="4"/>
  </r>
  <r>
    <s v="ORD0000769"/>
    <x v="303"/>
    <x v="678"/>
    <x v="0"/>
    <s v="EC007"/>
    <x v="9"/>
    <x v="0"/>
    <s v="Prestige"/>
    <x v="1"/>
    <x v="2"/>
    <n v="3"/>
    <n v="120"/>
    <x v="4"/>
    <n v="342"/>
    <n v="108"/>
    <x v="0"/>
    <x v="2"/>
    <s v="Standard"/>
    <n v="3.1"/>
    <n v="2025"/>
    <s v="Nov-2025"/>
    <n v="0.31578947368421051"/>
    <x v="1"/>
    <x v="1"/>
  </r>
  <r>
    <s v="ORD0000770"/>
    <x v="324"/>
    <x v="679"/>
    <x v="0"/>
    <s v="EC011"/>
    <x v="0"/>
    <x v="0"/>
    <s v="IKEA"/>
    <x v="9"/>
    <x v="1"/>
    <n v="5"/>
    <n v="190"/>
    <x v="3"/>
    <n v="807.5"/>
    <n v="182.5"/>
    <x v="0"/>
    <x v="3"/>
    <s v="Express"/>
    <n v="4.5"/>
    <n v="2025"/>
    <s v="Dec-2025"/>
    <n v="0.2260061919504644"/>
    <x v="0"/>
    <x v="5"/>
  </r>
  <r>
    <s v="ORD0000771"/>
    <x v="13"/>
    <x v="655"/>
    <x v="0"/>
    <s v="EC004"/>
    <x v="10"/>
    <x v="2"/>
    <s v="Nike"/>
    <x v="3"/>
    <x v="2"/>
    <n v="4"/>
    <n v="110"/>
    <x v="2"/>
    <n v="352"/>
    <n v="80"/>
    <x v="0"/>
    <x v="1"/>
    <s v="Standard"/>
    <n v="4"/>
    <n v="2025"/>
    <s v="Jan-2025"/>
    <n v="0.22727272727272727"/>
    <x v="0"/>
    <x v="2"/>
  </r>
  <r>
    <s v="ORD0000772"/>
    <x v="66"/>
    <x v="302"/>
    <x v="1"/>
    <s v="EC011"/>
    <x v="0"/>
    <x v="0"/>
    <s v="IKEA"/>
    <x v="9"/>
    <x v="0"/>
    <n v="1"/>
    <n v="190"/>
    <x v="2"/>
    <n v="152"/>
    <n v="27"/>
    <x v="0"/>
    <x v="3"/>
    <s v="Standard"/>
    <n v="3.6"/>
    <n v="2025"/>
    <s v="May-2025"/>
    <n v="0.17763157894736842"/>
    <x v="0"/>
    <x v="5"/>
  </r>
  <r>
    <s v="ORD0000773"/>
    <x v="74"/>
    <x v="680"/>
    <x v="1"/>
    <s v="EC003"/>
    <x v="7"/>
    <x v="3"/>
    <s v="Lenovo"/>
    <x v="2"/>
    <x v="0"/>
    <n v="1"/>
    <n v="799"/>
    <x v="2"/>
    <n v="639.20000000000005"/>
    <n v="19.2"/>
    <x v="0"/>
    <x v="4"/>
    <s v="Same Day"/>
    <n v="3.7"/>
    <n v="2025"/>
    <s v="Aug-2025"/>
    <n v="3.0037546933667079E-2"/>
    <x v="0"/>
    <x v="2"/>
  </r>
  <r>
    <s v="ORD0000774"/>
    <x v="284"/>
    <x v="681"/>
    <x v="0"/>
    <s v="EC007"/>
    <x v="9"/>
    <x v="0"/>
    <s v="Prestige"/>
    <x v="0"/>
    <x v="1"/>
    <n v="4"/>
    <n v="120"/>
    <x v="1"/>
    <n v="432"/>
    <n v="120"/>
    <x v="1"/>
    <x v="3"/>
    <s v="Standard"/>
    <n v="4.8"/>
    <n v="2025"/>
    <s v="Nov-2025"/>
    <n v="0.27777777777777779"/>
    <x v="0"/>
    <x v="0"/>
  </r>
  <r>
    <s v="ORD0000775"/>
    <x v="307"/>
    <x v="682"/>
    <x v="0"/>
    <s v="EC004"/>
    <x v="10"/>
    <x v="2"/>
    <s v="Nike"/>
    <x v="5"/>
    <x v="0"/>
    <n v="3"/>
    <n v="110"/>
    <x v="3"/>
    <n v="280.5"/>
    <n v="76.5"/>
    <x v="0"/>
    <x v="1"/>
    <s v="Standard"/>
    <n v="3.1"/>
    <n v="2025"/>
    <s v="Oct-2025"/>
    <n v="0.27272727272727271"/>
    <x v="0"/>
    <x v="3"/>
  </r>
  <r>
    <s v="ORD0000776"/>
    <x v="47"/>
    <x v="683"/>
    <x v="0"/>
    <s v="EC010"/>
    <x v="6"/>
    <x v="3"/>
    <s v="JBL"/>
    <x v="4"/>
    <x v="2"/>
    <n v="1"/>
    <n v="65"/>
    <x v="2"/>
    <n v="52"/>
    <n v="14"/>
    <x v="0"/>
    <x v="0"/>
    <s v="Express"/>
    <n v="3.7"/>
    <n v="2025"/>
    <s v="Apr-2025"/>
    <n v="0.26923076923076922"/>
    <x v="0"/>
    <x v="2"/>
  </r>
  <r>
    <s v="ORD0000777"/>
    <x v="90"/>
    <x v="684"/>
    <x v="1"/>
    <s v="EC012"/>
    <x v="3"/>
    <x v="0"/>
    <s v="Philips"/>
    <x v="1"/>
    <x v="0"/>
    <n v="1"/>
    <n v="42"/>
    <x v="1"/>
    <n v="37.799999999999997"/>
    <n v="13.8"/>
    <x v="2"/>
    <x v="0"/>
    <s v="Same Day"/>
    <n v="4.9000000000000004"/>
    <n v="2025"/>
    <s v="Mar-2025"/>
    <n v="0.36507936507936511"/>
    <x v="1"/>
    <x v="1"/>
  </r>
  <r>
    <s v="ORD0000778"/>
    <x v="325"/>
    <x v="685"/>
    <x v="0"/>
    <s v="EC001"/>
    <x v="8"/>
    <x v="3"/>
    <s v="Sony"/>
    <x v="7"/>
    <x v="2"/>
    <n v="1"/>
    <n v="89"/>
    <x v="4"/>
    <n v="84.55"/>
    <n v="29.55"/>
    <x v="0"/>
    <x v="0"/>
    <s v="Standard"/>
    <n v="4.0999999999999996"/>
    <n v="2025"/>
    <s v="Jan-2025"/>
    <n v="0.34949733885274986"/>
    <x v="2"/>
    <x v="4"/>
  </r>
  <r>
    <s v="ORD0000779"/>
    <x v="326"/>
    <x v="686"/>
    <x v="0"/>
    <s v="EC012"/>
    <x v="3"/>
    <x v="0"/>
    <s v="Philips"/>
    <x v="0"/>
    <x v="2"/>
    <n v="3"/>
    <n v="42"/>
    <x v="3"/>
    <n v="107.1"/>
    <n v="35.1"/>
    <x v="0"/>
    <x v="2"/>
    <s v="Standard"/>
    <n v="3.8"/>
    <n v="2025"/>
    <s v="Nov-2025"/>
    <n v="0.32773109243697485"/>
    <x v="0"/>
    <x v="0"/>
  </r>
  <r>
    <s v="ORD0000780"/>
    <x v="327"/>
    <x v="687"/>
    <x v="0"/>
    <s v="EC006"/>
    <x v="2"/>
    <x v="0"/>
    <s v="Philips"/>
    <x v="4"/>
    <x v="2"/>
    <n v="5"/>
    <n v="85"/>
    <x v="1"/>
    <n v="382.5"/>
    <n v="122.5"/>
    <x v="0"/>
    <x v="4"/>
    <s v="Standard"/>
    <n v="4.7"/>
    <n v="2025"/>
    <s v="Dec-2025"/>
    <n v="0.3202614379084967"/>
    <x v="0"/>
    <x v="2"/>
  </r>
  <r>
    <s v="ORD0000781"/>
    <x v="328"/>
    <x v="347"/>
    <x v="0"/>
    <s v="EC002"/>
    <x v="5"/>
    <x v="3"/>
    <s v="Samsung"/>
    <x v="9"/>
    <x v="1"/>
    <n v="4"/>
    <n v="149"/>
    <x v="2"/>
    <n v="476.8"/>
    <n v="96.8"/>
    <x v="0"/>
    <x v="0"/>
    <s v="Standard"/>
    <n v="4.4000000000000004"/>
    <n v="2025"/>
    <s v="Aug-2025"/>
    <n v="0.2030201342281879"/>
    <x v="0"/>
    <x v="5"/>
  </r>
  <r>
    <s v="ORD0000782"/>
    <x v="309"/>
    <x v="688"/>
    <x v="1"/>
    <s v="EC002"/>
    <x v="5"/>
    <x v="3"/>
    <s v="Samsung"/>
    <x v="3"/>
    <x v="2"/>
    <n v="1"/>
    <n v="149"/>
    <x v="4"/>
    <n v="141.55000000000001"/>
    <n v="46.55"/>
    <x v="0"/>
    <x v="2"/>
    <s v="Standard"/>
    <n v="2.8"/>
    <n v="2025"/>
    <s v="Oct-2025"/>
    <n v="0.32885906040268453"/>
    <x v="0"/>
    <x v="2"/>
  </r>
  <r>
    <s v="ORD0000783"/>
    <x v="168"/>
    <x v="689"/>
    <x v="1"/>
    <s v="EC004"/>
    <x v="10"/>
    <x v="2"/>
    <s v="Nike"/>
    <x v="6"/>
    <x v="1"/>
    <n v="3"/>
    <n v="110"/>
    <x v="3"/>
    <n v="280.5"/>
    <n v="76.5"/>
    <x v="0"/>
    <x v="0"/>
    <s v="Express"/>
    <n v="3.8"/>
    <n v="2025"/>
    <s v="Nov-2025"/>
    <n v="0.27272727272727271"/>
    <x v="0"/>
    <x v="2"/>
  </r>
  <r>
    <s v="ORD0000784"/>
    <x v="329"/>
    <x v="690"/>
    <x v="0"/>
    <s v="EC007"/>
    <x v="9"/>
    <x v="0"/>
    <s v="Prestige"/>
    <x v="9"/>
    <x v="0"/>
    <n v="3"/>
    <n v="120"/>
    <x v="0"/>
    <n v="360"/>
    <n v="126"/>
    <x v="0"/>
    <x v="3"/>
    <s v="Express"/>
    <n v="3"/>
    <n v="2025"/>
    <s v="Jun-2025"/>
    <n v="0.35"/>
    <x v="0"/>
    <x v="5"/>
  </r>
  <r>
    <s v="ORD0000785"/>
    <x v="199"/>
    <x v="691"/>
    <x v="1"/>
    <s v="EC004"/>
    <x v="10"/>
    <x v="2"/>
    <s v="Nike"/>
    <x v="3"/>
    <x v="2"/>
    <n v="2"/>
    <n v="110"/>
    <x v="2"/>
    <n v="176"/>
    <n v="40"/>
    <x v="0"/>
    <x v="0"/>
    <s v="Standard"/>
    <n v="4.5"/>
    <n v="2025"/>
    <s v="Jan-2025"/>
    <n v="0.22727272727272727"/>
    <x v="0"/>
    <x v="2"/>
  </r>
  <r>
    <s v="ORD0000786"/>
    <x v="126"/>
    <x v="692"/>
    <x v="0"/>
    <s v="EC012"/>
    <x v="3"/>
    <x v="0"/>
    <s v="Philips"/>
    <x v="0"/>
    <x v="0"/>
    <n v="3"/>
    <n v="42"/>
    <x v="2"/>
    <n v="100.8"/>
    <n v="28.8"/>
    <x v="0"/>
    <x v="3"/>
    <s v="Standard"/>
    <n v="3.3"/>
    <n v="2025"/>
    <s v="Aug-2025"/>
    <n v="0.28571428571428575"/>
    <x v="0"/>
    <x v="0"/>
  </r>
  <r>
    <s v="ORD0000787"/>
    <x v="330"/>
    <x v="693"/>
    <x v="1"/>
    <s v="EC004"/>
    <x v="10"/>
    <x v="2"/>
    <s v="Nike"/>
    <x v="8"/>
    <x v="1"/>
    <n v="3"/>
    <n v="110"/>
    <x v="2"/>
    <n v="264"/>
    <n v="60"/>
    <x v="0"/>
    <x v="2"/>
    <s v="Standard"/>
    <n v="2.8"/>
    <n v="2025"/>
    <s v="Jan-2025"/>
    <n v="0.22727272727272727"/>
    <x v="2"/>
    <x v="4"/>
  </r>
  <r>
    <s v="ORD0000788"/>
    <x v="331"/>
    <x v="694"/>
    <x v="0"/>
    <s v="EC003"/>
    <x v="7"/>
    <x v="3"/>
    <s v="Lenovo"/>
    <x v="8"/>
    <x v="0"/>
    <n v="4"/>
    <n v="799"/>
    <x v="0"/>
    <n v="3196"/>
    <n v="716"/>
    <x v="0"/>
    <x v="3"/>
    <s v="Standard"/>
    <n v="4.3"/>
    <n v="2025"/>
    <s v="Feb-2025"/>
    <n v="0.22403003754693368"/>
    <x v="2"/>
    <x v="4"/>
  </r>
  <r>
    <s v="ORD0000789"/>
    <x v="204"/>
    <x v="695"/>
    <x v="1"/>
    <s v="EC007"/>
    <x v="9"/>
    <x v="0"/>
    <s v="Prestige"/>
    <x v="8"/>
    <x v="0"/>
    <n v="3"/>
    <n v="120"/>
    <x v="2"/>
    <n v="288"/>
    <n v="54"/>
    <x v="0"/>
    <x v="4"/>
    <s v="Express"/>
    <n v="4"/>
    <n v="2025"/>
    <s v="Apr-2025"/>
    <n v="0.1875"/>
    <x v="2"/>
    <x v="4"/>
  </r>
  <r>
    <s v="ORD0000790"/>
    <x v="209"/>
    <x v="696"/>
    <x v="0"/>
    <s v="EC009"/>
    <x v="11"/>
    <x v="1"/>
    <s v="Loreal"/>
    <x v="9"/>
    <x v="0"/>
    <n v="2"/>
    <n v="12"/>
    <x v="3"/>
    <n v="20.399999999999999"/>
    <n v="8.4"/>
    <x v="0"/>
    <x v="2"/>
    <s v="Standard"/>
    <n v="2.7"/>
    <n v="2025"/>
    <s v="Sep-2025"/>
    <n v="0.41176470588235298"/>
    <x v="0"/>
    <x v="5"/>
  </r>
  <r>
    <s v="ORD0000791"/>
    <x v="261"/>
    <x v="697"/>
    <x v="0"/>
    <s v="EC004"/>
    <x v="10"/>
    <x v="2"/>
    <s v="Nike"/>
    <x v="5"/>
    <x v="2"/>
    <n v="1"/>
    <n v="110"/>
    <x v="2"/>
    <n v="88"/>
    <n v="20"/>
    <x v="0"/>
    <x v="0"/>
    <s v="Standard"/>
    <n v="3.9"/>
    <n v="2025"/>
    <s v="Feb-2025"/>
    <n v="0.22727272727272727"/>
    <x v="0"/>
    <x v="3"/>
  </r>
  <r>
    <s v="ORD0000792"/>
    <x v="0"/>
    <x v="698"/>
    <x v="1"/>
    <s v="EC011"/>
    <x v="0"/>
    <x v="0"/>
    <s v="IKEA"/>
    <x v="7"/>
    <x v="1"/>
    <n v="4"/>
    <n v="190"/>
    <x v="0"/>
    <n v="760"/>
    <n v="260"/>
    <x v="2"/>
    <x v="2"/>
    <s v="Standard"/>
    <n v="4.5999999999999996"/>
    <n v="2025"/>
    <s v="Aug-2025"/>
    <n v="0.34210526315789475"/>
    <x v="2"/>
    <x v="4"/>
  </r>
  <r>
    <s v="ORD0000793"/>
    <x v="160"/>
    <x v="699"/>
    <x v="0"/>
    <s v="EC007"/>
    <x v="9"/>
    <x v="0"/>
    <s v="Prestige"/>
    <x v="9"/>
    <x v="1"/>
    <n v="2"/>
    <n v="120"/>
    <x v="4"/>
    <n v="228"/>
    <n v="72"/>
    <x v="0"/>
    <x v="1"/>
    <s v="Standard"/>
    <n v="4.3"/>
    <n v="2025"/>
    <s v="Jul-2025"/>
    <n v="0.31578947368421051"/>
    <x v="0"/>
    <x v="5"/>
  </r>
  <r>
    <s v="ORD0000794"/>
    <x v="21"/>
    <x v="700"/>
    <x v="0"/>
    <s v="EC007"/>
    <x v="9"/>
    <x v="0"/>
    <s v="Prestige"/>
    <x v="5"/>
    <x v="2"/>
    <n v="1"/>
    <n v="120"/>
    <x v="1"/>
    <n v="108"/>
    <n v="30"/>
    <x v="0"/>
    <x v="1"/>
    <s v="Express"/>
    <n v="3.3"/>
    <n v="2025"/>
    <s v="Jun-2025"/>
    <n v="0.27777777777777779"/>
    <x v="0"/>
    <x v="3"/>
  </r>
  <r>
    <s v="ORD0000795"/>
    <x v="297"/>
    <x v="701"/>
    <x v="0"/>
    <s v="EC002"/>
    <x v="5"/>
    <x v="3"/>
    <s v="Samsung"/>
    <x v="0"/>
    <x v="2"/>
    <n v="5"/>
    <n v="149"/>
    <x v="4"/>
    <n v="707.75"/>
    <n v="232.75"/>
    <x v="0"/>
    <x v="1"/>
    <s v="Standard"/>
    <n v="2.7"/>
    <n v="2025"/>
    <s v="Apr-2025"/>
    <n v="0.32885906040268459"/>
    <x v="0"/>
    <x v="0"/>
  </r>
  <r>
    <s v="ORD0000796"/>
    <x v="200"/>
    <x v="154"/>
    <x v="1"/>
    <s v="EC011"/>
    <x v="0"/>
    <x v="0"/>
    <s v="IKEA"/>
    <x v="3"/>
    <x v="0"/>
    <n v="4"/>
    <n v="190"/>
    <x v="2"/>
    <n v="608"/>
    <n v="108"/>
    <x v="0"/>
    <x v="4"/>
    <s v="Standard"/>
    <n v="4.0999999999999996"/>
    <n v="2025"/>
    <s v="Jan-2025"/>
    <n v="0.17763157894736842"/>
    <x v="0"/>
    <x v="2"/>
  </r>
  <r>
    <s v="ORD0000797"/>
    <x v="117"/>
    <x v="702"/>
    <x v="0"/>
    <s v="EC008"/>
    <x v="1"/>
    <x v="1"/>
    <s v="Nivea"/>
    <x v="5"/>
    <x v="0"/>
    <n v="5"/>
    <n v="18"/>
    <x v="3"/>
    <n v="76.5"/>
    <n v="31.5"/>
    <x v="0"/>
    <x v="3"/>
    <s v="Standard"/>
    <n v="2.9"/>
    <n v="2025"/>
    <s v="Nov-2025"/>
    <n v="0.41176470588235292"/>
    <x v="0"/>
    <x v="3"/>
  </r>
  <r>
    <s v="ORD0000798"/>
    <x v="274"/>
    <x v="507"/>
    <x v="1"/>
    <s v="EC003"/>
    <x v="7"/>
    <x v="3"/>
    <s v="Lenovo"/>
    <x v="0"/>
    <x v="1"/>
    <n v="3"/>
    <n v="799"/>
    <x v="4"/>
    <n v="2277.15"/>
    <n v="417.15"/>
    <x v="0"/>
    <x v="1"/>
    <s v="Standard"/>
    <n v="4.3"/>
    <n v="2025"/>
    <s v="Dec-2025"/>
    <n v="0.18318951320729859"/>
    <x v="0"/>
    <x v="0"/>
  </r>
  <r>
    <s v="ORD0000799"/>
    <x v="44"/>
    <x v="703"/>
    <x v="0"/>
    <s v="EC006"/>
    <x v="2"/>
    <x v="0"/>
    <s v="Philips"/>
    <x v="5"/>
    <x v="1"/>
    <n v="1"/>
    <n v="85"/>
    <x v="4"/>
    <n v="80.75"/>
    <n v="28.75"/>
    <x v="3"/>
    <x v="2"/>
    <s v="Standard"/>
    <n v="4.4000000000000004"/>
    <n v="2025"/>
    <s v="Mar-2025"/>
    <n v="0.35603715170278638"/>
    <x v="0"/>
    <x v="3"/>
  </r>
  <r>
    <s v="ORD0000800"/>
    <x v="307"/>
    <x v="704"/>
    <x v="1"/>
    <s v="EC009"/>
    <x v="11"/>
    <x v="1"/>
    <s v="Loreal"/>
    <x v="3"/>
    <x v="1"/>
    <n v="4"/>
    <n v="12"/>
    <x v="0"/>
    <n v="48"/>
    <n v="24"/>
    <x v="1"/>
    <x v="0"/>
    <s v="Standard"/>
    <n v="2.9"/>
    <n v="2025"/>
    <s v="Oct-2025"/>
    <n v="0.5"/>
    <x v="0"/>
    <x v="2"/>
  </r>
  <r>
    <s v="ORD0000801"/>
    <x v="37"/>
    <x v="705"/>
    <x v="0"/>
    <s v="EC006"/>
    <x v="2"/>
    <x v="0"/>
    <s v="Philips"/>
    <x v="2"/>
    <x v="2"/>
    <n v="1"/>
    <n v="85"/>
    <x v="0"/>
    <n v="85"/>
    <n v="33"/>
    <x v="0"/>
    <x v="2"/>
    <s v="Standard"/>
    <n v="3"/>
    <n v="2025"/>
    <s v="Apr-2025"/>
    <n v="0.38823529411764707"/>
    <x v="0"/>
    <x v="2"/>
  </r>
  <r>
    <s v="ORD0000802"/>
    <x v="113"/>
    <x v="706"/>
    <x v="0"/>
    <s v="EC004"/>
    <x v="10"/>
    <x v="2"/>
    <s v="Nike"/>
    <x v="2"/>
    <x v="1"/>
    <n v="3"/>
    <n v="110"/>
    <x v="4"/>
    <n v="313.5"/>
    <n v="109.5"/>
    <x v="0"/>
    <x v="2"/>
    <s v="Standard"/>
    <n v="4.2"/>
    <n v="2025"/>
    <s v="Mar-2025"/>
    <n v="0.34928229665071769"/>
    <x v="0"/>
    <x v="2"/>
  </r>
  <r>
    <s v="ORD0000803"/>
    <x v="315"/>
    <x v="496"/>
    <x v="0"/>
    <s v="EC005"/>
    <x v="4"/>
    <x v="2"/>
    <s v="Skybags"/>
    <x v="6"/>
    <x v="0"/>
    <n v="4"/>
    <n v="45"/>
    <x v="0"/>
    <n v="180"/>
    <n v="76"/>
    <x v="0"/>
    <x v="3"/>
    <s v="Standard"/>
    <n v="4.3"/>
    <n v="2025"/>
    <s v="Feb-2025"/>
    <n v="0.42222222222222222"/>
    <x v="0"/>
    <x v="2"/>
  </r>
  <r>
    <s v="ORD0000804"/>
    <x v="232"/>
    <x v="294"/>
    <x v="1"/>
    <s v="EC010"/>
    <x v="6"/>
    <x v="3"/>
    <s v="JBL"/>
    <x v="9"/>
    <x v="2"/>
    <n v="2"/>
    <n v="65"/>
    <x v="3"/>
    <n v="110.5"/>
    <n v="34.5"/>
    <x v="0"/>
    <x v="0"/>
    <s v="Standard"/>
    <n v="2.6"/>
    <n v="2025"/>
    <s v="Jan-2025"/>
    <n v="0.31221719457013575"/>
    <x v="0"/>
    <x v="5"/>
  </r>
  <r>
    <s v="ORD0000805"/>
    <x v="108"/>
    <x v="707"/>
    <x v="1"/>
    <s v="EC008"/>
    <x v="1"/>
    <x v="1"/>
    <s v="Nivea"/>
    <x v="8"/>
    <x v="0"/>
    <n v="2"/>
    <n v="18"/>
    <x v="2"/>
    <n v="28.8"/>
    <n v="10.8"/>
    <x v="0"/>
    <x v="2"/>
    <s v="Express"/>
    <n v="3"/>
    <n v="2025"/>
    <s v="May-2025"/>
    <n v="0.375"/>
    <x v="2"/>
    <x v="4"/>
  </r>
  <r>
    <s v="ORD0000806"/>
    <x v="73"/>
    <x v="708"/>
    <x v="0"/>
    <s v="EC010"/>
    <x v="6"/>
    <x v="3"/>
    <s v="JBL"/>
    <x v="7"/>
    <x v="1"/>
    <n v="4"/>
    <n v="65"/>
    <x v="2"/>
    <n v="208"/>
    <n v="56"/>
    <x v="2"/>
    <x v="2"/>
    <s v="Standard"/>
    <n v="2.9"/>
    <n v="2025"/>
    <s v="Sep-2025"/>
    <n v="0.26923076923076922"/>
    <x v="2"/>
    <x v="4"/>
  </r>
  <r>
    <s v="ORD0000807"/>
    <x v="279"/>
    <x v="709"/>
    <x v="0"/>
    <s v="EC002"/>
    <x v="5"/>
    <x v="3"/>
    <s v="Samsung"/>
    <x v="4"/>
    <x v="1"/>
    <n v="4"/>
    <n v="149"/>
    <x v="2"/>
    <n v="476.8"/>
    <n v="96.8"/>
    <x v="0"/>
    <x v="2"/>
    <s v="Same Day"/>
    <n v="4.5999999999999996"/>
    <n v="2025"/>
    <s v="Apr-2025"/>
    <n v="0.2030201342281879"/>
    <x v="0"/>
    <x v="2"/>
  </r>
  <r>
    <s v="ORD0000808"/>
    <x v="332"/>
    <x v="710"/>
    <x v="0"/>
    <s v="EC007"/>
    <x v="9"/>
    <x v="0"/>
    <s v="Prestige"/>
    <x v="2"/>
    <x v="2"/>
    <n v="2"/>
    <n v="120"/>
    <x v="4"/>
    <n v="228"/>
    <n v="72"/>
    <x v="3"/>
    <x v="3"/>
    <s v="Standard"/>
    <n v="3.3"/>
    <n v="2025"/>
    <s v="Sep-2025"/>
    <n v="0.31578947368421051"/>
    <x v="0"/>
    <x v="2"/>
  </r>
  <r>
    <s v="ORD0000809"/>
    <x v="333"/>
    <x v="711"/>
    <x v="0"/>
    <s v="EC010"/>
    <x v="6"/>
    <x v="3"/>
    <s v="JBL"/>
    <x v="8"/>
    <x v="2"/>
    <n v="5"/>
    <n v="65"/>
    <x v="1"/>
    <n v="292.5"/>
    <n v="102.5"/>
    <x v="0"/>
    <x v="3"/>
    <s v="Same Day"/>
    <n v="2.5"/>
    <n v="2025"/>
    <s v="Jul-2025"/>
    <n v="0.3504273504273504"/>
    <x v="2"/>
    <x v="4"/>
  </r>
  <r>
    <s v="ORD0000810"/>
    <x v="95"/>
    <x v="712"/>
    <x v="1"/>
    <s v="EC005"/>
    <x v="4"/>
    <x v="2"/>
    <s v="Skybags"/>
    <x v="0"/>
    <x v="0"/>
    <n v="3"/>
    <n v="45"/>
    <x v="0"/>
    <n v="135"/>
    <n v="57"/>
    <x v="0"/>
    <x v="0"/>
    <s v="Standard"/>
    <n v="3.2"/>
    <n v="2025"/>
    <s v="Mar-2025"/>
    <n v="0.42222222222222222"/>
    <x v="0"/>
    <x v="0"/>
  </r>
  <r>
    <s v="ORD0000811"/>
    <x v="211"/>
    <x v="713"/>
    <x v="0"/>
    <s v="EC001"/>
    <x v="8"/>
    <x v="3"/>
    <s v="Sony"/>
    <x v="3"/>
    <x v="1"/>
    <n v="2"/>
    <n v="89"/>
    <x v="4"/>
    <n v="169.1"/>
    <n v="59.1"/>
    <x v="0"/>
    <x v="4"/>
    <s v="Express"/>
    <n v="2.9"/>
    <n v="2025"/>
    <s v="Feb-2025"/>
    <n v="0.34949733885274986"/>
    <x v="0"/>
    <x v="2"/>
  </r>
  <r>
    <s v="ORD0000812"/>
    <x v="334"/>
    <x v="624"/>
    <x v="1"/>
    <s v="EC007"/>
    <x v="9"/>
    <x v="0"/>
    <s v="Prestige"/>
    <x v="1"/>
    <x v="0"/>
    <n v="4"/>
    <n v="120"/>
    <x v="3"/>
    <n v="408"/>
    <n v="96"/>
    <x v="0"/>
    <x v="3"/>
    <s v="Standard"/>
    <n v="4.9000000000000004"/>
    <n v="2025"/>
    <s v="Dec-2025"/>
    <n v="0.23529411764705882"/>
    <x v="1"/>
    <x v="1"/>
  </r>
  <r>
    <s v="ORD0000813"/>
    <x v="287"/>
    <x v="714"/>
    <x v="0"/>
    <s v="EC008"/>
    <x v="1"/>
    <x v="1"/>
    <s v="Nivea"/>
    <x v="1"/>
    <x v="1"/>
    <n v="1"/>
    <n v="18"/>
    <x v="2"/>
    <n v="14.4"/>
    <n v="5.4"/>
    <x v="0"/>
    <x v="2"/>
    <s v="Standard"/>
    <n v="3.1"/>
    <n v="2025"/>
    <s v="Jun-2025"/>
    <n v="0.375"/>
    <x v="1"/>
    <x v="1"/>
  </r>
  <r>
    <s v="ORD0000814"/>
    <x v="335"/>
    <x v="715"/>
    <x v="1"/>
    <s v="EC009"/>
    <x v="11"/>
    <x v="1"/>
    <s v="Loreal"/>
    <x v="3"/>
    <x v="1"/>
    <n v="1"/>
    <n v="12"/>
    <x v="2"/>
    <n v="9.6"/>
    <n v="3.6"/>
    <x v="0"/>
    <x v="4"/>
    <s v="Express"/>
    <n v="3.1"/>
    <n v="2025"/>
    <s v="Sep-2025"/>
    <n v="0.375"/>
    <x v="0"/>
    <x v="2"/>
  </r>
  <r>
    <s v="ORD0000815"/>
    <x v="191"/>
    <x v="716"/>
    <x v="0"/>
    <s v="EC011"/>
    <x v="0"/>
    <x v="0"/>
    <s v="IKEA"/>
    <x v="0"/>
    <x v="0"/>
    <n v="3"/>
    <n v="190"/>
    <x v="2"/>
    <n v="456"/>
    <n v="81"/>
    <x v="0"/>
    <x v="4"/>
    <s v="Express"/>
    <n v="4.0999999999999996"/>
    <n v="2025"/>
    <s v="Mar-2025"/>
    <n v="0.17763157894736842"/>
    <x v="0"/>
    <x v="0"/>
  </r>
  <r>
    <s v="ORD0000816"/>
    <x v="226"/>
    <x v="717"/>
    <x v="0"/>
    <s v="EC007"/>
    <x v="9"/>
    <x v="0"/>
    <s v="Prestige"/>
    <x v="8"/>
    <x v="1"/>
    <n v="4"/>
    <n v="120"/>
    <x v="3"/>
    <n v="408"/>
    <n v="96"/>
    <x v="0"/>
    <x v="3"/>
    <s v="Same Day"/>
    <n v="4.5"/>
    <n v="2025"/>
    <s v="Dec-2025"/>
    <n v="0.23529411764705882"/>
    <x v="2"/>
    <x v="4"/>
  </r>
  <r>
    <s v="ORD0000817"/>
    <x v="253"/>
    <x v="718"/>
    <x v="0"/>
    <s v="EC010"/>
    <x v="6"/>
    <x v="3"/>
    <s v="JBL"/>
    <x v="7"/>
    <x v="0"/>
    <n v="3"/>
    <n v="65"/>
    <x v="3"/>
    <n v="165.75"/>
    <n v="51.75"/>
    <x v="0"/>
    <x v="3"/>
    <s v="Standard"/>
    <n v="4.8"/>
    <n v="2025"/>
    <s v="Aug-2025"/>
    <n v="0.31221719457013575"/>
    <x v="2"/>
    <x v="4"/>
  </r>
  <r>
    <s v="ORD0000818"/>
    <x v="65"/>
    <x v="719"/>
    <x v="0"/>
    <s v="EC003"/>
    <x v="7"/>
    <x v="3"/>
    <s v="Lenovo"/>
    <x v="1"/>
    <x v="2"/>
    <n v="1"/>
    <n v="799"/>
    <x v="1"/>
    <n v="719.1"/>
    <n v="99.1"/>
    <x v="0"/>
    <x v="3"/>
    <s v="Standard"/>
    <n v="4.5999999999999996"/>
    <n v="2025"/>
    <s v="Jul-2025"/>
    <n v="0.13781115282992629"/>
    <x v="1"/>
    <x v="1"/>
  </r>
  <r>
    <s v="ORD0000819"/>
    <x v="10"/>
    <x v="720"/>
    <x v="0"/>
    <s v="EC004"/>
    <x v="10"/>
    <x v="2"/>
    <s v="Nike"/>
    <x v="2"/>
    <x v="2"/>
    <n v="3"/>
    <n v="110"/>
    <x v="3"/>
    <n v="280.5"/>
    <n v="76.5"/>
    <x v="0"/>
    <x v="0"/>
    <s v="Standard"/>
    <n v="4.7"/>
    <n v="2025"/>
    <s v="Sep-2025"/>
    <n v="0.27272727272727271"/>
    <x v="0"/>
    <x v="2"/>
  </r>
  <r>
    <s v="ORD0000820"/>
    <x v="247"/>
    <x v="721"/>
    <x v="1"/>
    <s v="EC007"/>
    <x v="9"/>
    <x v="0"/>
    <s v="Prestige"/>
    <x v="8"/>
    <x v="0"/>
    <n v="4"/>
    <n v="120"/>
    <x v="0"/>
    <n v="480"/>
    <n v="168"/>
    <x v="0"/>
    <x v="0"/>
    <s v="Standard"/>
    <n v="3.5"/>
    <n v="2025"/>
    <s v="Feb-2025"/>
    <n v="0.35"/>
    <x v="2"/>
    <x v="4"/>
  </r>
  <r>
    <s v="ORD0000821"/>
    <x v="129"/>
    <x v="722"/>
    <x v="1"/>
    <s v="EC012"/>
    <x v="3"/>
    <x v="0"/>
    <s v="Philips"/>
    <x v="3"/>
    <x v="1"/>
    <n v="1"/>
    <n v="42"/>
    <x v="4"/>
    <n v="39.9"/>
    <n v="15.9"/>
    <x v="0"/>
    <x v="2"/>
    <s v="Express"/>
    <n v="3.5"/>
    <n v="2025"/>
    <s v="Oct-2025"/>
    <n v="0.39849624060150379"/>
    <x v="0"/>
    <x v="2"/>
  </r>
  <r>
    <s v="ORD0000822"/>
    <x v="144"/>
    <x v="129"/>
    <x v="0"/>
    <s v="EC004"/>
    <x v="10"/>
    <x v="2"/>
    <s v="Nike"/>
    <x v="7"/>
    <x v="1"/>
    <n v="2"/>
    <n v="110"/>
    <x v="0"/>
    <n v="220"/>
    <n v="84"/>
    <x v="3"/>
    <x v="3"/>
    <s v="Express"/>
    <n v="2.9"/>
    <n v="2025"/>
    <s v="Feb-2025"/>
    <n v="0.38181818181818183"/>
    <x v="2"/>
    <x v="4"/>
  </r>
  <r>
    <s v="ORD0000823"/>
    <x v="114"/>
    <x v="723"/>
    <x v="0"/>
    <s v="EC004"/>
    <x v="10"/>
    <x v="2"/>
    <s v="Nike"/>
    <x v="4"/>
    <x v="0"/>
    <n v="5"/>
    <n v="110"/>
    <x v="4"/>
    <n v="522.5"/>
    <n v="182.5"/>
    <x v="0"/>
    <x v="1"/>
    <s v="Standard"/>
    <n v="3.8"/>
    <n v="2025"/>
    <s v="Aug-2025"/>
    <n v="0.34928229665071769"/>
    <x v="0"/>
    <x v="2"/>
  </r>
  <r>
    <s v="ORD0000824"/>
    <x v="40"/>
    <x v="724"/>
    <x v="1"/>
    <s v="EC001"/>
    <x v="8"/>
    <x v="3"/>
    <s v="Sony"/>
    <x v="3"/>
    <x v="0"/>
    <n v="1"/>
    <n v="89"/>
    <x v="0"/>
    <n v="89"/>
    <n v="34"/>
    <x v="0"/>
    <x v="4"/>
    <s v="Express"/>
    <n v="3.9"/>
    <n v="2025"/>
    <s v="Oct-2025"/>
    <n v="0.38202247191011235"/>
    <x v="0"/>
    <x v="2"/>
  </r>
  <r>
    <s v="ORD0000825"/>
    <x v="336"/>
    <x v="725"/>
    <x v="0"/>
    <s v="EC005"/>
    <x v="4"/>
    <x v="2"/>
    <s v="Skybags"/>
    <x v="7"/>
    <x v="1"/>
    <n v="3"/>
    <n v="45"/>
    <x v="1"/>
    <n v="121.5"/>
    <n v="43.5"/>
    <x v="2"/>
    <x v="2"/>
    <s v="Same Day"/>
    <n v="4.5999999999999996"/>
    <n v="2025"/>
    <s v="Jun-2025"/>
    <n v="0.35802469135802467"/>
    <x v="2"/>
    <x v="4"/>
  </r>
  <r>
    <s v="ORD0000826"/>
    <x v="247"/>
    <x v="726"/>
    <x v="0"/>
    <s v="EC011"/>
    <x v="0"/>
    <x v="0"/>
    <s v="IKEA"/>
    <x v="2"/>
    <x v="1"/>
    <n v="3"/>
    <n v="190"/>
    <x v="1"/>
    <n v="513"/>
    <n v="138"/>
    <x v="0"/>
    <x v="3"/>
    <s v="Standard"/>
    <n v="3.5"/>
    <n v="2025"/>
    <s v="Feb-2025"/>
    <n v="0.26900584795321636"/>
    <x v="0"/>
    <x v="2"/>
  </r>
  <r>
    <s v="ORD0000827"/>
    <x v="41"/>
    <x v="727"/>
    <x v="0"/>
    <s v="EC001"/>
    <x v="8"/>
    <x v="3"/>
    <s v="Sony"/>
    <x v="4"/>
    <x v="1"/>
    <n v="1"/>
    <n v="89"/>
    <x v="0"/>
    <n v="89"/>
    <n v="34"/>
    <x v="1"/>
    <x v="3"/>
    <s v="Standard"/>
    <n v="2.7"/>
    <n v="2025"/>
    <s v="Jun-2025"/>
    <n v="0.38202247191011235"/>
    <x v="0"/>
    <x v="2"/>
  </r>
  <r>
    <s v="ORD0000828"/>
    <x v="261"/>
    <x v="234"/>
    <x v="1"/>
    <s v="EC009"/>
    <x v="11"/>
    <x v="1"/>
    <s v="Loreal"/>
    <x v="9"/>
    <x v="1"/>
    <n v="3"/>
    <n v="12"/>
    <x v="1"/>
    <n v="32.4"/>
    <n v="14.4"/>
    <x v="0"/>
    <x v="4"/>
    <s v="Standard"/>
    <n v="3.3"/>
    <n v="2025"/>
    <s v="Feb-2025"/>
    <n v="0.44444444444444448"/>
    <x v="0"/>
    <x v="5"/>
  </r>
  <r>
    <s v="ORD0000829"/>
    <x v="193"/>
    <x v="728"/>
    <x v="0"/>
    <s v="EC009"/>
    <x v="11"/>
    <x v="1"/>
    <s v="Loreal"/>
    <x v="3"/>
    <x v="2"/>
    <n v="2"/>
    <n v="12"/>
    <x v="0"/>
    <n v="24"/>
    <n v="12"/>
    <x v="0"/>
    <x v="2"/>
    <s v="Standard"/>
    <n v="4.3"/>
    <n v="2025"/>
    <s v="Nov-2025"/>
    <n v="0.5"/>
    <x v="0"/>
    <x v="2"/>
  </r>
  <r>
    <s v="ORD0000830"/>
    <x v="264"/>
    <x v="729"/>
    <x v="0"/>
    <s v="EC006"/>
    <x v="2"/>
    <x v="0"/>
    <s v="Philips"/>
    <x v="1"/>
    <x v="2"/>
    <n v="4"/>
    <n v="85"/>
    <x v="2"/>
    <n v="272"/>
    <n v="64"/>
    <x v="0"/>
    <x v="4"/>
    <s v="Express"/>
    <n v="3.9"/>
    <n v="2025"/>
    <s v="Apr-2025"/>
    <n v="0.23529411764705882"/>
    <x v="1"/>
    <x v="1"/>
  </r>
  <r>
    <s v="ORD0000831"/>
    <x v="144"/>
    <x v="349"/>
    <x v="0"/>
    <s v="EC009"/>
    <x v="11"/>
    <x v="1"/>
    <s v="Loreal"/>
    <x v="2"/>
    <x v="1"/>
    <n v="2"/>
    <n v="12"/>
    <x v="1"/>
    <n v="21.6"/>
    <n v="9.6"/>
    <x v="0"/>
    <x v="3"/>
    <s v="Standard"/>
    <n v="3.5"/>
    <n v="2025"/>
    <s v="Feb-2025"/>
    <n v="0.44444444444444442"/>
    <x v="0"/>
    <x v="2"/>
  </r>
  <r>
    <s v="ORD0000832"/>
    <x v="325"/>
    <x v="30"/>
    <x v="0"/>
    <s v="EC002"/>
    <x v="5"/>
    <x v="3"/>
    <s v="Samsung"/>
    <x v="6"/>
    <x v="2"/>
    <n v="1"/>
    <n v="149"/>
    <x v="3"/>
    <n v="126.65"/>
    <n v="31.65"/>
    <x v="1"/>
    <x v="4"/>
    <s v="Standard"/>
    <n v="3.8"/>
    <n v="2025"/>
    <s v="Jan-2025"/>
    <n v="0.24990130280300038"/>
    <x v="0"/>
    <x v="2"/>
  </r>
  <r>
    <s v="ORD0000833"/>
    <x v="97"/>
    <x v="730"/>
    <x v="0"/>
    <s v="EC004"/>
    <x v="10"/>
    <x v="2"/>
    <s v="Nike"/>
    <x v="7"/>
    <x v="1"/>
    <n v="4"/>
    <n v="110"/>
    <x v="2"/>
    <n v="352"/>
    <n v="80"/>
    <x v="1"/>
    <x v="0"/>
    <s v="Standard"/>
    <n v="3.3"/>
    <n v="2025"/>
    <s v="Jan-2025"/>
    <n v="0.22727272727272727"/>
    <x v="2"/>
    <x v="4"/>
  </r>
  <r>
    <s v="ORD0000834"/>
    <x v="154"/>
    <x v="731"/>
    <x v="1"/>
    <s v="EC007"/>
    <x v="9"/>
    <x v="0"/>
    <s v="Prestige"/>
    <x v="0"/>
    <x v="2"/>
    <n v="1"/>
    <n v="120"/>
    <x v="4"/>
    <n v="114"/>
    <n v="36"/>
    <x v="0"/>
    <x v="1"/>
    <s v="Express"/>
    <n v="3.4"/>
    <n v="2025"/>
    <s v="Sep-2025"/>
    <n v="0.31578947368421051"/>
    <x v="0"/>
    <x v="0"/>
  </r>
  <r>
    <s v="ORD0000835"/>
    <x v="76"/>
    <x v="732"/>
    <x v="0"/>
    <s v="EC004"/>
    <x v="10"/>
    <x v="2"/>
    <s v="Nike"/>
    <x v="7"/>
    <x v="0"/>
    <n v="2"/>
    <n v="110"/>
    <x v="3"/>
    <n v="187"/>
    <n v="51"/>
    <x v="0"/>
    <x v="3"/>
    <s v="Standard"/>
    <n v="3"/>
    <n v="2025"/>
    <s v="Feb-2025"/>
    <n v="0.27272727272727271"/>
    <x v="2"/>
    <x v="4"/>
  </r>
  <r>
    <s v="ORD0000836"/>
    <x v="88"/>
    <x v="733"/>
    <x v="1"/>
    <s v="EC006"/>
    <x v="2"/>
    <x v="0"/>
    <s v="Philips"/>
    <x v="4"/>
    <x v="2"/>
    <n v="2"/>
    <n v="85"/>
    <x v="4"/>
    <n v="161.5"/>
    <n v="57.5"/>
    <x v="0"/>
    <x v="2"/>
    <s v="Express"/>
    <n v="4.4000000000000004"/>
    <n v="2025"/>
    <s v="Jul-2025"/>
    <n v="0.35603715170278638"/>
    <x v="0"/>
    <x v="2"/>
  </r>
  <r>
    <s v="ORD0000837"/>
    <x v="155"/>
    <x v="256"/>
    <x v="0"/>
    <s v="EC009"/>
    <x v="11"/>
    <x v="1"/>
    <s v="Loreal"/>
    <x v="2"/>
    <x v="2"/>
    <n v="5"/>
    <n v="12"/>
    <x v="1"/>
    <n v="54"/>
    <n v="24"/>
    <x v="0"/>
    <x v="1"/>
    <s v="Express"/>
    <n v="4.8"/>
    <n v="2025"/>
    <s v="Oct-2025"/>
    <n v="0.44444444444444442"/>
    <x v="0"/>
    <x v="2"/>
  </r>
  <r>
    <s v="ORD0000838"/>
    <x v="237"/>
    <x v="734"/>
    <x v="0"/>
    <s v="EC001"/>
    <x v="8"/>
    <x v="3"/>
    <s v="Sony"/>
    <x v="5"/>
    <x v="1"/>
    <n v="3"/>
    <n v="89"/>
    <x v="4"/>
    <n v="253.65"/>
    <n v="88.65"/>
    <x v="0"/>
    <x v="0"/>
    <s v="Standard"/>
    <n v="3.7"/>
    <n v="2025"/>
    <s v="Feb-2025"/>
    <n v="0.34949733885274986"/>
    <x v="0"/>
    <x v="3"/>
  </r>
  <r>
    <s v="ORD0000839"/>
    <x v="280"/>
    <x v="735"/>
    <x v="0"/>
    <s v="EC001"/>
    <x v="8"/>
    <x v="3"/>
    <s v="Sony"/>
    <x v="7"/>
    <x v="0"/>
    <n v="5"/>
    <n v="89"/>
    <x v="1"/>
    <n v="400.5"/>
    <n v="125.5"/>
    <x v="2"/>
    <x v="2"/>
    <s v="Same Day"/>
    <n v="4.9000000000000004"/>
    <n v="2025"/>
    <s v="Feb-2025"/>
    <n v="0.31335830212234705"/>
    <x v="2"/>
    <x v="4"/>
  </r>
  <r>
    <s v="ORD0000840"/>
    <x v="215"/>
    <x v="736"/>
    <x v="0"/>
    <s v="EC003"/>
    <x v="7"/>
    <x v="3"/>
    <s v="Lenovo"/>
    <x v="1"/>
    <x v="2"/>
    <n v="4"/>
    <n v="799"/>
    <x v="2"/>
    <n v="2556.8000000000002"/>
    <n v="76.8"/>
    <x v="0"/>
    <x v="4"/>
    <s v="Express"/>
    <n v="4.9000000000000004"/>
    <n v="2025"/>
    <s v="Apr-2025"/>
    <n v="3.0037546933667079E-2"/>
    <x v="1"/>
    <x v="1"/>
  </r>
  <r>
    <s v="ORD0000841"/>
    <x v="122"/>
    <x v="737"/>
    <x v="1"/>
    <s v="EC010"/>
    <x v="6"/>
    <x v="3"/>
    <s v="JBL"/>
    <x v="6"/>
    <x v="0"/>
    <n v="1"/>
    <n v="65"/>
    <x v="0"/>
    <n v="65"/>
    <n v="27"/>
    <x v="0"/>
    <x v="0"/>
    <s v="Standard"/>
    <n v="4.0999999999999996"/>
    <n v="2025"/>
    <s v="Jun-2025"/>
    <n v="0.41538461538461541"/>
    <x v="0"/>
    <x v="2"/>
  </r>
  <r>
    <s v="ORD0000842"/>
    <x v="24"/>
    <x v="738"/>
    <x v="0"/>
    <s v="EC002"/>
    <x v="5"/>
    <x v="3"/>
    <s v="Samsung"/>
    <x v="2"/>
    <x v="1"/>
    <n v="3"/>
    <n v="149"/>
    <x v="0"/>
    <n v="447"/>
    <n v="162"/>
    <x v="0"/>
    <x v="4"/>
    <s v="Same Day"/>
    <n v="4.4000000000000004"/>
    <n v="2025"/>
    <s v="Jul-2025"/>
    <n v="0.36241610738255031"/>
    <x v="0"/>
    <x v="2"/>
  </r>
  <r>
    <s v="ORD0000843"/>
    <x v="120"/>
    <x v="739"/>
    <x v="0"/>
    <s v="EC008"/>
    <x v="1"/>
    <x v="1"/>
    <s v="Nivea"/>
    <x v="7"/>
    <x v="2"/>
    <n v="5"/>
    <n v="18"/>
    <x v="4"/>
    <n v="85.5"/>
    <n v="40.5"/>
    <x v="0"/>
    <x v="2"/>
    <s v="Express"/>
    <n v="3.1"/>
    <n v="2025"/>
    <s v="Aug-2025"/>
    <n v="0.47368421052631576"/>
    <x v="2"/>
    <x v="4"/>
  </r>
  <r>
    <s v="ORD0000844"/>
    <x v="117"/>
    <x v="740"/>
    <x v="1"/>
    <s v="EC004"/>
    <x v="10"/>
    <x v="2"/>
    <s v="Nike"/>
    <x v="8"/>
    <x v="1"/>
    <n v="5"/>
    <n v="110"/>
    <x v="1"/>
    <n v="495"/>
    <n v="155"/>
    <x v="0"/>
    <x v="4"/>
    <s v="Standard"/>
    <n v="4.5"/>
    <n v="2025"/>
    <s v="Nov-2025"/>
    <n v="0.31313131313131315"/>
    <x v="2"/>
    <x v="4"/>
  </r>
  <r>
    <s v="ORD0000845"/>
    <x v="336"/>
    <x v="741"/>
    <x v="1"/>
    <s v="EC004"/>
    <x v="10"/>
    <x v="2"/>
    <s v="Nike"/>
    <x v="0"/>
    <x v="0"/>
    <n v="1"/>
    <n v="110"/>
    <x v="1"/>
    <n v="99"/>
    <n v="31"/>
    <x v="0"/>
    <x v="4"/>
    <s v="Standard"/>
    <n v="3.2"/>
    <n v="2025"/>
    <s v="Jun-2025"/>
    <n v="0.31313131313131315"/>
    <x v="0"/>
    <x v="0"/>
  </r>
  <r>
    <s v="ORD0000846"/>
    <x v="210"/>
    <x v="742"/>
    <x v="1"/>
    <s v="EC003"/>
    <x v="7"/>
    <x v="3"/>
    <s v="Lenovo"/>
    <x v="9"/>
    <x v="0"/>
    <n v="5"/>
    <n v="799"/>
    <x v="4"/>
    <n v="3795.25"/>
    <n v="695.25"/>
    <x v="2"/>
    <x v="3"/>
    <s v="Express"/>
    <n v="4.0999999999999996"/>
    <n v="2025"/>
    <s v="Mar-2025"/>
    <n v="0.18318951320729859"/>
    <x v="0"/>
    <x v="5"/>
  </r>
  <r>
    <s v="ORD0000847"/>
    <x v="209"/>
    <x v="743"/>
    <x v="0"/>
    <s v="EC006"/>
    <x v="2"/>
    <x v="0"/>
    <s v="Philips"/>
    <x v="3"/>
    <x v="1"/>
    <n v="5"/>
    <n v="85"/>
    <x v="1"/>
    <n v="382.5"/>
    <n v="122.5"/>
    <x v="0"/>
    <x v="1"/>
    <s v="Same Day"/>
    <n v="4.9000000000000004"/>
    <n v="2025"/>
    <s v="Sep-2025"/>
    <n v="0.3202614379084967"/>
    <x v="0"/>
    <x v="2"/>
  </r>
  <r>
    <s v="ORD0000848"/>
    <x v="271"/>
    <x v="744"/>
    <x v="0"/>
    <s v="EC001"/>
    <x v="8"/>
    <x v="3"/>
    <s v="Sony"/>
    <x v="5"/>
    <x v="1"/>
    <n v="3"/>
    <n v="89"/>
    <x v="1"/>
    <n v="240.3"/>
    <n v="75.3"/>
    <x v="0"/>
    <x v="0"/>
    <s v="Express"/>
    <n v="4.2"/>
    <n v="2025"/>
    <s v="Apr-2025"/>
    <n v="0.31335830212234705"/>
    <x v="0"/>
    <x v="3"/>
  </r>
  <r>
    <s v="ORD0000849"/>
    <x v="45"/>
    <x v="745"/>
    <x v="1"/>
    <s v="EC011"/>
    <x v="0"/>
    <x v="0"/>
    <s v="IKEA"/>
    <x v="7"/>
    <x v="1"/>
    <n v="4"/>
    <n v="190"/>
    <x v="2"/>
    <n v="608"/>
    <n v="108"/>
    <x v="0"/>
    <x v="0"/>
    <s v="Express"/>
    <n v="2.9"/>
    <n v="2025"/>
    <s v="Mar-2025"/>
    <n v="0.17763157894736842"/>
    <x v="2"/>
    <x v="4"/>
  </r>
  <r>
    <s v="ORD0000850"/>
    <x v="217"/>
    <x v="355"/>
    <x v="1"/>
    <s v="EC007"/>
    <x v="9"/>
    <x v="0"/>
    <s v="Prestige"/>
    <x v="4"/>
    <x v="1"/>
    <n v="5"/>
    <n v="120"/>
    <x v="3"/>
    <n v="510"/>
    <n v="120"/>
    <x v="0"/>
    <x v="3"/>
    <s v="Standard"/>
    <n v="2.9"/>
    <n v="2025"/>
    <s v="Sep-2025"/>
    <n v="0.23529411764705882"/>
    <x v="0"/>
    <x v="2"/>
  </r>
  <r>
    <s v="ORD0000851"/>
    <x v="276"/>
    <x v="746"/>
    <x v="0"/>
    <s v="EC010"/>
    <x v="6"/>
    <x v="3"/>
    <s v="JBL"/>
    <x v="8"/>
    <x v="1"/>
    <n v="3"/>
    <n v="65"/>
    <x v="1"/>
    <n v="175.5"/>
    <n v="61.5"/>
    <x v="0"/>
    <x v="1"/>
    <s v="Standard"/>
    <n v="3.7"/>
    <n v="2025"/>
    <s v="Apr-2025"/>
    <n v="0.3504273504273504"/>
    <x v="2"/>
    <x v="4"/>
  </r>
  <r>
    <s v="ORD0000852"/>
    <x v="194"/>
    <x v="747"/>
    <x v="0"/>
    <s v="EC006"/>
    <x v="2"/>
    <x v="0"/>
    <s v="Philips"/>
    <x v="9"/>
    <x v="2"/>
    <n v="2"/>
    <n v="85"/>
    <x v="1"/>
    <n v="153"/>
    <n v="49"/>
    <x v="0"/>
    <x v="0"/>
    <s v="Standard"/>
    <n v="2.8"/>
    <n v="2025"/>
    <s v="Aug-2025"/>
    <n v="0.3202614379084967"/>
    <x v="0"/>
    <x v="5"/>
  </r>
  <r>
    <s v="ORD0000853"/>
    <x v="212"/>
    <x v="748"/>
    <x v="0"/>
    <s v="EC005"/>
    <x v="4"/>
    <x v="2"/>
    <s v="Skybags"/>
    <x v="0"/>
    <x v="1"/>
    <n v="4"/>
    <n v="45"/>
    <x v="4"/>
    <n v="171"/>
    <n v="67"/>
    <x v="0"/>
    <x v="0"/>
    <s v="Express"/>
    <n v="3.6"/>
    <n v="2025"/>
    <s v="Feb-2025"/>
    <n v="0.391812865497076"/>
    <x v="0"/>
    <x v="0"/>
  </r>
  <r>
    <s v="ORD0000854"/>
    <x v="180"/>
    <x v="749"/>
    <x v="1"/>
    <s v="EC009"/>
    <x v="11"/>
    <x v="1"/>
    <s v="Loreal"/>
    <x v="0"/>
    <x v="1"/>
    <n v="2"/>
    <n v="12"/>
    <x v="4"/>
    <n v="22.8"/>
    <n v="10.8"/>
    <x v="3"/>
    <x v="2"/>
    <s v="Standard"/>
    <n v="2.6"/>
    <n v="2025"/>
    <s v="Oct-2025"/>
    <n v="0.47368421052631582"/>
    <x v="0"/>
    <x v="0"/>
  </r>
  <r>
    <s v="ORD0000855"/>
    <x v="337"/>
    <x v="750"/>
    <x v="0"/>
    <s v="EC006"/>
    <x v="2"/>
    <x v="0"/>
    <s v="Philips"/>
    <x v="3"/>
    <x v="1"/>
    <n v="4"/>
    <n v="85"/>
    <x v="3"/>
    <n v="289"/>
    <n v="81"/>
    <x v="2"/>
    <x v="1"/>
    <s v="Standard"/>
    <n v="4.8"/>
    <n v="2025"/>
    <s v="Aug-2025"/>
    <n v="0.28027681660899656"/>
    <x v="0"/>
    <x v="2"/>
  </r>
  <r>
    <s v="ORD0000856"/>
    <x v="227"/>
    <x v="751"/>
    <x v="0"/>
    <s v="EC012"/>
    <x v="3"/>
    <x v="0"/>
    <s v="Philips"/>
    <x v="7"/>
    <x v="0"/>
    <n v="3"/>
    <n v="42"/>
    <x v="4"/>
    <n v="119.7"/>
    <n v="47.7"/>
    <x v="3"/>
    <x v="1"/>
    <s v="Standard"/>
    <n v="3.2"/>
    <n v="2025"/>
    <s v="Sep-2025"/>
    <n v="0.39849624060150379"/>
    <x v="2"/>
    <x v="4"/>
  </r>
  <r>
    <s v="ORD0000857"/>
    <x v="50"/>
    <x v="504"/>
    <x v="0"/>
    <s v="EC002"/>
    <x v="5"/>
    <x v="3"/>
    <s v="Samsung"/>
    <x v="4"/>
    <x v="2"/>
    <n v="3"/>
    <n v="149"/>
    <x v="3"/>
    <n v="379.95"/>
    <n v="94.95"/>
    <x v="0"/>
    <x v="3"/>
    <s v="Standard"/>
    <n v="3.7"/>
    <n v="2025"/>
    <s v="Sep-2025"/>
    <n v="0.24990130280300041"/>
    <x v="0"/>
    <x v="2"/>
  </r>
  <r>
    <s v="ORD0000858"/>
    <x v="338"/>
    <x v="752"/>
    <x v="0"/>
    <s v="EC006"/>
    <x v="2"/>
    <x v="0"/>
    <s v="Philips"/>
    <x v="9"/>
    <x v="1"/>
    <n v="5"/>
    <n v="85"/>
    <x v="2"/>
    <n v="340"/>
    <n v="80"/>
    <x v="0"/>
    <x v="1"/>
    <s v="Standard"/>
    <n v="4.7"/>
    <n v="2025"/>
    <s v="Apr-2025"/>
    <n v="0.23529411764705882"/>
    <x v="0"/>
    <x v="5"/>
  </r>
  <r>
    <s v="ORD0000859"/>
    <x v="44"/>
    <x v="625"/>
    <x v="0"/>
    <s v="EC006"/>
    <x v="2"/>
    <x v="0"/>
    <s v="Philips"/>
    <x v="7"/>
    <x v="1"/>
    <n v="1"/>
    <n v="85"/>
    <x v="4"/>
    <n v="80.75"/>
    <n v="28.75"/>
    <x v="0"/>
    <x v="0"/>
    <s v="Standard"/>
    <n v="4.3"/>
    <n v="2025"/>
    <s v="Mar-2025"/>
    <n v="0.35603715170278638"/>
    <x v="2"/>
    <x v="4"/>
  </r>
  <r>
    <s v="ORD0000860"/>
    <x v="315"/>
    <x v="753"/>
    <x v="1"/>
    <s v="EC010"/>
    <x v="6"/>
    <x v="3"/>
    <s v="JBL"/>
    <x v="2"/>
    <x v="0"/>
    <n v="2"/>
    <n v="65"/>
    <x v="4"/>
    <n v="123.5"/>
    <n v="47.5"/>
    <x v="2"/>
    <x v="4"/>
    <s v="Standard"/>
    <n v="4.3"/>
    <n v="2025"/>
    <s v="Feb-2025"/>
    <n v="0.38461538461538464"/>
    <x v="0"/>
    <x v="2"/>
  </r>
  <r>
    <s v="ORD0000861"/>
    <x v="339"/>
    <x v="754"/>
    <x v="1"/>
    <s v="EC006"/>
    <x v="2"/>
    <x v="0"/>
    <s v="Philips"/>
    <x v="0"/>
    <x v="2"/>
    <n v="5"/>
    <n v="85"/>
    <x v="3"/>
    <n v="361.25"/>
    <n v="101.25"/>
    <x v="0"/>
    <x v="3"/>
    <s v="Standard"/>
    <n v="4.4000000000000004"/>
    <n v="2025"/>
    <s v="Jul-2025"/>
    <n v="0.28027681660899656"/>
    <x v="0"/>
    <x v="0"/>
  </r>
  <r>
    <s v="ORD0000862"/>
    <x v="120"/>
    <x v="755"/>
    <x v="0"/>
    <s v="EC004"/>
    <x v="10"/>
    <x v="2"/>
    <s v="Nike"/>
    <x v="7"/>
    <x v="2"/>
    <n v="3"/>
    <n v="110"/>
    <x v="4"/>
    <n v="313.5"/>
    <n v="109.5"/>
    <x v="0"/>
    <x v="4"/>
    <s v="Standard"/>
    <n v="2.8"/>
    <n v="2025"/>
    <s v="Aug-2025"/>
    <n v="0.34928229665071769"/>
    <x v="2"/>
    <x v="4"/>
  </r>
  <r>
    <s v="ORD0000863"/>
    <x v="92"/>
    <x v="756"/>
    <x v="1"/>
    <s v="EC011"/>
    <x v="0"/>
    <x v="0"/>
    <s v="IKEA"/>
    <x v="3"/>
    <x v="2"/>
    <n v="4"/>
    <n v="190"/>
    <x v="0"/>
    <n v="760"/>
    <n v="260"/>
    <x v="2"/>
    <x v="2"/>
    <s v="Express"/>
    <n v="4.5999999999999996"/>
    <n v="2025"/>
    <s v="Dec-2025"/>
    <n v="0.34210526315789475"/>
    <x v="0"/>
    <x v="2"/>
  </r>
  <r>
    <s v="ORD0000864"/>
    <x v="21"/>
    <x v="364"/>
    <x v="0"/>
    <s v="EC006"/>
    <x v="2"/>
    <x v="0"/>
    <s v="Philips"/>
    <x v="2"/>
    <x v="2"/>
    <n v="1"/>
    <n v="85"/>
    <x v="4"/>
    <n v="80.75"/>
    <n v="28.75"/>
    <x v="0"/>
    <x v="2"/>
    <s v="Express"/>
    <n v="3.9"/>
    <n v="2025"/>
    <s v="Jun-2025"/>
    <n v="0.35603715170278638"/>
    <x v="0"/>
    <x v="2"/>
  </r>
  <r>
    <s v="ORD0000865"/>
    <x v="70"/>
    <x v="366"/>
    <x v="0"/>
    <s v="EC010"/>
    <x v="6"/>
    <x v="3"/>
    <s v="JBL"/>
    <x v="6"/>
    <x v="1"/>
    <n v="5"/>
    <n v="65"/>
    <x v="3"/>
    <n v="276.25"/>
    <n v="86.25"/>
    <x v="0"/>
    <x v="0"/>
    <s v="Standard"/>
    <n v="4.4000000000000004"/>
    <n v="2025"/>
    <s v="Oct-2025"/>
    <n v="0.31221719457013575"/>
    <x v="0"/>
    <x v="2"/>
  </r>
  <r>
    <s v="ORD0000866"/>
    <x v="32"/>
    <x v="757"/>
    <x v="0"/>
    <s v="EC012"/>
    <x v="3"/>
    <x v="0"/>
    <s v="Philips"/>
    <x v="8"/>
    <x v="0"/>
    <n v="5"/>
    <n v="42"/>
    <x v="2"/>
    <n v="168"/>
    <n v="48"/>
    <x v="0"/>
    <x v="3"/>
    <s v="Standard"/>
    <n v="4.3"/>
    <n v="2025"/>
    <s v="Dec-2025"/>
    <n v="0.2857142857142857"/>
    <x v="2"/>
    <x v="4"/>
  </r>
  <r>
    <s v="ORD0000867"/>
    <x v="144"/>
    <x v="758"/>
    <x v="1"/>
    <s v="EC010"/>
    <x v="6"/>
    <x v="3"/>
    <s v="JBL"/>
    <x v="9"/>
    <x v="2"/>
    <n v="3"/>
    <n v="65"/>
    <x v="0"/>
    <n v="195"/>
    <n v="81"/>
    <x v="0"/>
    <x v="3"/>
    <s v="Same Day"/>
    <n v="2.6"/>
    <n v="2025"/>
    <s v="Feb-2025"/>
    <n v="0.41538461538461541"/>
    <x v="0"/>
    <x v="5"/>
  </r>
  <r>
    <s v="ORD0000868"/>
    <x v="183"/>
    <x v="759"/>
    <x v="0"/>
    <s v="EC002"/>
    <x v="5"/>
    <x v="3"/>
    <s v="Samsung"/>
    <x v="1"/>
    <x v="2"/>
    <n v="5"/>
    <n v="149"/>
    <x v="1"/>
    <n v="670.5"/>
    <n v="195.5"/>
    <x v="0"/>
    <x v="2"/>
    <s v="Same Day"/>
    <n v="4.4000000000000004"/>
    <n v="2025"/>
    <s v="Nov-2025"/>
    <n v="0.29157345264727813"/>
    <x v="1"/>
    <x v="1"/>
  </r>
  <r>
    <s v="ORD0000869"/>
    <x v="311"/>
    <x v="233"/>
    <x v="1"/>
    <s v="EC002"/>
    <x v="5"/>
    <x v="3"/>
    <s v="Samsung"/>
    <x v="1"/>
    <x v="1"/>
    <n v="1"/>
    <n v="149"/>
    <x v="3"/>
    <n v="126.65"/>
    <n v="31.65"/>
    <x v="0"/>
    <x v="3"/>
    <s v="Standard"/>
    <n v="3.7"/>
    <n v="2025"/>
    <s v="Jun-2025"/>
    <n v="0.24990130280300038"/>
    <x v="1"/>
    <x v="1"/>
  </r>
  <r>
    <s v="ORD0000870"/>
    <x v="263"/>
    <x v="358"/>
    <x v="0"/>
    <s v="EC011"/>
    <x v="0"/>
    <x v="0"/>
    <s v="IKEA"/>
    <x v="4"/>
    <x v="2"/>
    <n v="2"/>
    <n v="190"/>
    <x v="2"/>
    <n v="304"/>
    <n v="54"/>
    <x v="0"/>
    <x v="1"/>
    <s v="Standard"/>
    <n v="2.7"/>
    <n v="2025"/>
    <s v="Aug-2025"/>
    <n v="0.17763157894736842"/>
    <x v="0"/>
    <x v="2"/>
  </r>
  <r>
    <s v="ORD0000871"/>
    <x v="14"/>
    <x v="760"/>
    <x v="1"/>
    <s v="EC010"/>
    <x v="6"/>
    <x v="3"/>
    <s v="JBL"/>
    <x v="1"/>
    <x v="0"/>
    <n v="5"/>
    <n v="65"/>
    <x v="1"/>
    <n v="292.5"/>
    <n v="102.5"/>
    <x v="0"/>
    <x v="2"/>
    <s v="Standard"/>
    <n v="2.9"/>
    <n v="2025"/>
    <s v="Feb-2025"/>
    <n v="0.3504273504273504"/>
    <x v="1"/>
    <x v="1"/>
  </r>
  <r>
    <s v="ORD0000872"/>
    <x v="31"/>
    <x v="761"/>
    <x v="0"/>
    <s v="EC006"/>
    <x v="2"/>
    <x v="0"/>
    <s v="Philips"/>
    <x v="3"/>
    <x v="2"/>
    <n v="4"/>
    <n v="85"/>
    <x v="1"/>
    <n v="306"/>
    <n v="98"/>
    <x v="0"/>
    <x v="3"/>
    <s v="Standard"/>
    <n v="3.7"/>
    <n v="2025"/>
    <s v="Mar-2025"/>
    <n v="0.3202614379084967"/>
    <x v="0"/>
    <x v="2"/>
  </r>
  <r>
    <s v="ORD0000873"/>
    <x v="1"/>
    <x v="762"/>
    <x v="1"/>
    <s v="EC009"/>
    <x v="11"/>
    <x v="1"/>
    <s v="Loreal"/>
    <x v="4"/>
    <x v="2"/>
    <n v="5"/>
    <n v="12"/>
    <x v="3"/>
    <n v="51"/>
    <n v="21"/>
    <x v="0"/>
    <x v="2"/>
    <s v="Same Day"/>
    <n v="4.4000000000000004"/>
    <n v="2025"/>
    <s v="Apr-2025"/>
    <n v="0.41176470588235292"/>
    <x v="0"/>
    <x v="2"/>
  </r>
  <r>
    <s v="ORD0000874"/>
    <x v="177"/>
    <x v="763"/>
    <x v="0"/>
    <s v="EC003"/>
    <x v="7"/>
    <x v="3"/>
    <s v="Lenovo"/>
    <x v="2"/>
    <x v="1"/>
    <n v="5"/>
    <n v="799"/>
    <x v="1"/>
    <n v="3595.5"/>
    <n v="495.5"/>
    <x v="3"/>
    <x v="0"/>
    <s v="Standard"/>
    <n v="4.8"/>
    <n v="2025"/>
    <s v="Sep-2025"/>
    <n v="0.13781115282992629"/>
    <x v="0"/>
    <x v="2"/>
  </r>
  <r>
    <s v="ORD0000875"/>
    <x v="295"/>
    <x v="764"/>
    <x v="0"/>
    <s v="EC005"/>
    <x v="4"/>
    <x v="2"/>
    <s v="Skybags"/>
    <x v="1"/>
    <x v="2"/>
    <n v="2"/>
    <n v="45"/>
    <x v="0"/>
    <n v="90"/>
    <n v="38"/>
    <x v="0"/>
    <x v="1"/>
    <s v="Standard"/>
    <n v="3.6"/>
    <n v="2025"/>
    <s v="Oct-2025"/>
    <n v="0.42222222222222222"/>
    <x v="1"/>
    <x v="1"/>
  </r>
  <r>
    <s v="ORD0000876"/>
    <x v="120"/>
    <x v="765"/>
    <x v="0"/>
    <s v="EC001"/>
    <x v="8"/>
    <x v="3"/>
    <s v="Sony"/>
    <x v="3"/>
    <x v="1"/>
    <n v="5"/>
    <n v="89"/>
    <x v="4"/>
    <n v="422.75"/>
    <n v="147.75"/>
    <x v="2"/>
    <x v="3"/>
    <s v="Standard"/>
    <n v="4.5"/>
    <n v="2025"/>
    <s v="Aug-2025"/>
    <n v="0.34949733885274986"/>
    <x v="0"/>
    <x v="2"/>
  </r>
  <r>
    <s v="ORD0000877"/>
    <x v="318"/>
    <x v="180"/>
    <x v="1"/>
    <s v="EC006"/>
    <x v="2"/>
    <x v="0"/>
    <s v="Philips"/>
    <x v="1"/>
    <x v="0"/>
    <n v="3"/>
    <n v="85"/>
    <x v="0"/>
    <n v="255"/>
    <n v="99"/>
    <x v="0"/>
    <x v="3"/>
    <s v="Express"/>
    <n v="3"/>
    <n v="2025"/>
    <s v="Aug-2025"/>
    <n v="0.38823529411764707"/>
    <x v="1"/>
    <x v="1"/>
  </r>
  <r>
    <s v="ORD0000878"/>
    <x v="247"/>
    <x v="766"/>
    <x v="0"/>
    <s v="EC010"/>
    <x v="6"/>
    <x v="3"/>
    <s v="JBL"/>
    <x v="1"/>
    <x v="0"/>
    <n v="1"/>
    <n v="65"/>
    <x v="2"/>
    <n v="52"/>
    <n v="14"/>
    <x v="0"/>
    <x v="3"/>
    <s v="Express"/>
    <n v="4.0999999999999996"/>
    <n v="2025"/>
    <s v="Feb-2025"/>
    <n v="0.26923076923076922"/>
    <x v="1"/>
    <x v="1"/>
  </r>
  <r>
    <s v="ORD0000879"/>
    <x v="33"/>
    <x v="767"/>
    <x v="1"/>
    <s v="EC010"/>
    <x v="6"/>
    <x v="3"/>
    <s v="JBL"/>
    <x v="3"/>
    <x v="0"/>
    <n v="3"/>
    <n v="65"/>
    <x v="0"/>
    <n v="195"/>
    <n v="81"/>
    <x v="0"/>
    <x v="4"/>
    <s v="Standard"/>
    <n v="3.8"/>
    <n v="2025"/>
    <s v="Mar-2025"/>
    <n v="0.41538461538461541"/>
    <x v="0"/>
    <x v="2"/>
  </r>
  <r>
    <s v="ORD0000880"/>
    <x v="340"/>
    <x v="768"/>
    <x v="0"/>
    <s v="EC001"/>
    <x v="8"/>
    <x v="3"/>
    <s v="Sony"/>
    <x v="9"/>
    <x v="2"/>
    <n v="3"/>
    <n v="89"/>
    <x v="0"/>
    <n v="267"/>
    <n v="102"/>
    <x v="0"/>
    <x v="1"/>
    <s v="Express"/>
    <n v="2.6"/>
    <n v="2025"/>
    <s v="Apr-2025"/>
    <n v="0.38202247191011235"/>
    <x v="0"/>
    <x v="5"/>
  </r>
  <r>
    <s v="ORD0000881"/>
    <x v="331"/>
    <x v="160"/>
    <x v="0"/>
    <s v="EC012"/>
    <x v="3"/>
    <x v="0"/>
    <s v="Philips"/>
    <x v="2"/>
    <x v="0"/>
    <n v="1"/>
    <n v="42"/>
    <x v="4"/>
    <n v="39.9"/>
    <n v="15.9"/>
    <x v="0"/>
    <x v="4"/>
    <s v="Express"/>
    <n v="4.4000000000000004"/>
    <n v="2025"/>
    <s v="Feb-2025"/>
    <n v="0.39849624060150379"/>
    <x v="0"/>
    <x v="2"/>
  </r>
  <r>
    <s v="ORD0000882"/>
    <x v="341"/>
    <x v="327"/>
    <x v="0"/>
    <s v="EC002"/>
    <x v="5"/>
    <x v="3"/>
    <s v="Samsung"/>
    <x v="3"/>
    <x v="1"/>
    <n v="1"/>
    <n v="149"/>
    <x v="4"/>
    <n v="141.55000000000001"/>
    <n v="46.55"/>
    <x v="0"/>
    <x v="0"/>
    <s v="Standard"/>
    <n v="3.5"/>
    <n v="2025"/>
    <s v="Feb-2025"/>
    <n v="0.32885906040268453"/>
    <x v="0"/>
    <x v="2"/>
  </r>
  <r>
    <s v="ORD0000883"/>
    <x v="342"/>
    <x v="769"/>
    <x v="0"/>
    <s v="EC002"/>
    <x v="5"/>
    <x v="3"/>
    <s v="Samsung"/>
    <x v="0"/>
    <x v="0"/>
    <n v="2"/>
    <n v="149"/>
    <x v="0"/>
    <n v="298"/>
    <n v="108"/>
    <x v="0"/>
    <x v="4"/>
    <s v="Standard"/>
    <n v="3.2"/>
    <n v="2025"/>
    <s v="Feb-2025"/>
    <n v="0.36241610738255031"/>
    <x v="0"/>
    <x v="0"/>
  </r>
  <r>
    <s v="ORD0000884"/>
    <x v="343"/>
    <x v="770"/>
    <x v="0"/>
    <s v="EC012"/>
    <x v="3"/>
    <x v="0"/>
    <s v="Philips"/>
    <x v="4"/>
    <x v="1"/>
    <n v="5"/>
    <n v="42"/>
    <x v="0"/>
    <n v="210"/>
    <n v="90"/>
    <x v="1"/>
    <x v="3"/>
    <s v="Standard"/>
    <n v="4"/>
    <n v="2025"/>
    <s v="Mar-2025"/>
    <n v="0.42857142857142855"/>
    <x v="0"/>
    <x v="2"/>
  </r>
  <r>
    <s v="ORD0000885"/>
    <x v="244"/>
    <x v="771"/>
    <x v="0"/>
    <s v="EC003"/>
    <x v="7"/>
    <x v="3"/>
    <s v="Lenovo"/>
    <x v="5"/>
    <x v="0"/>
    <n v="2"/>
    <n v="799"/>
    <x v="2"/>
    <n v="1278.4000000000001"/>
    <n v="38.4"/>
    <x v="0"/>
    <x v="4"/>
    <s v="Standard"/>
    <n v="4.4000000000000004"/>
    <n v="2025"/>
    <s v="Jan-2025"/>
    <n v="3.0037546933667079E-2"/>
    <x v="0"/>
    <x v="3"/>
  </r>
  <r>
    <s v="ORD0000886"/>
    <x v="286"/>
    <x v="536"/>
    <x v="0"/>
    <s v="EC003"/>
    <x v="7"/>
    <x v="3"/>
    <s v="Lenovo"/>
    <x v="3"/>
    <x v="2"/>
    <n v="4"/>
    <n v="799"/>
    <x v="2"/>
    <n v="2556.8000000000002"/>
    <n v="76.8"/>
    <x v="0"/>
    <x v="3"/>
    <s v="Standard"/>
    <n v="3.4"/>
    <n v="2025"/>
    <s v="Nov-2025"/>
    <n v="3.0037546933667079E-2"/>
    <x v="0"/>
    <x v="2"/>
  </r>
  <r>
    <s v="ORD0000887"/>
    <x v="311"/>
    <x v="772"/>
    <x v="0"/>
    <s v="EC005"/>
    <x v="4"/>
    <x v="2"/>
    <s v="Skybags"/>
    <x v="6"/>
    <x v="0"/>
    <n v="3"/>
    <n v="45"/>
    <x v="1"/>
    <n v="121.5"/>
    <n v="43.5"/>
    <x v="0"/>
    <x v="1"/>
    <s v="Express"/>
    <n v="3.4"/>
    <n v="2025"/>
    <s v="Jun-2025"/>
    <n v="0.35802469135802467"/>
    <x v="0"/>
    <x v="2"/>
  </r>
  <r>
    <s v="ORD0000888"/>
    <x v="255"/>
    <x v="604"/>
    <x v="0"/>
    <s v="EC010"/>
    <x v="6"/>
    <x v="3"/>
    <s v="JBL"/>
    <x v="6"/>
    <x v="2"/>
    <n v="1"/>
    <n v="65"/>
    <x v="0"/>
    <n v="65"/>
    <n v="27"/>
    <x v="0"/>
    <x v="0"/>
    <s v="Standard"/>
    <n v="4.2"/>
    <n v="2025"/>
    <s v="Jul-2025"/>
    <n v="0.41538461538461541"/>
    <x v="0"/>
    <x v="2"/>
  </r>
  <r>
    <s v="ORD0000889"/>
    <x v="30"/>
    <x v="345"/>
    <x v="0"/>
    <s v="EC003"/>
    <x v="7"/>
    <x v="3"/>
    <s v="Lenovo"/>
    <x v="3"/>
    <x v="1"/>
    <n v="1"/>
    <n v="799"/>
    <x v="3"/>
    <n v="679.15"/>
    <n v="59.15"/>
    <x v="0"/>
    <x v="0"/>
    <s v="Express"/>
    <n v="2.9"/>
    <n v="2025"/>
    <s v="Dec-2025"/>
    <n v="8.7094161819921967E-2"/>
    <x v="0"/>
    <x v="2"/>
  </r>
  <r>
    <s v="ORD0000890"/>
    <x v="9"/>
    <x v="773"/>
    <x v="0"/>
    <s v="EC005"/>
    <x v="4"/>
    <x v="2"/>
    <s v="Skybags"/>
    <x v="6"/>
    <x v="2"/>
    <n v="1"/>
    <n v="45"/>
    <x v="1"/>
    <n v="40.5"/>
    <n v="14.5"/>
    <x v="0"/>
    <x v="2"/>
    <s v="Standard"/>
    <n v="4.5999999999999996"/>
    <n v="2025"/>
    <s v="Dec-2025"/>
    <n v="0.35802469135802467"/>
    <x v="0"/>
    <x v="2"/>
  </r>
  <r>
    <s v="ORD0000891"/>
    <x v="294"/>
    <x v="774"/>
    <x v="1"/>
    <s v="EC008"/>
    <x v="1"/>
    <x v="1"/>
    <s v="Nivea"/>
    <x v="3"/>
    <x v="0"/>
    <n v="5"/>
    <n v="18"/>
    <x v="2"/>
    <n v="72"/>
    <n v="27"/>
    <x v="0"/>
    <x v="3"/>
    <s v="Express"/>
    <n v="4.2"/>
    <n v="2025"/>
    <s v="Jun-2025"/>
    <n v="0.375"/>
    <x v="0"/>
    <x v="2"/>
  </r>
  <r>
    <s v="ORD0000892"/>
    <x v="131"/>
    <x v="775"/>
    <x v="0"/>
    <s v="EC002"/>
    <x v="5"/>
    <x v="3"/>
    <s v="Samsung"/>
    <x v="6"/>
    <x v="0"/>
    <n v="3"/>
    <n v="149"/>
    <x v="3"/>
    <n v="379.95"/>
    <n v="94.95"/>
    <x v="0"/>
    <x v="2"/>
    <s v="Standard"/>
    <n v="4.4000000000000004"/>
    <n v="2025"/>
    <s v="May-2025"/>
    <n v="0.24990130280300041"/>
    <x v="0"/>
    <x v="2"/>
  </r>
  <r>
    <s v="ORD0000893"/>
    <x v="47"/>
    <x v="776"/>
    <x v="1"/>
    <s v="EC002"/>
    <x v="5"/>
    <x v="3"/>
    <s v="Samsung"/>
    <x v="4"/>
    <x v="0"/>
    <n v="2"/>
    <n v="149"/>
    <x v="1"/>
    <n v="268.2"/>
    <n v="78.2"/>
    <x v="0"/>
    <x v="4"/>
    <s v="Express"/>
    <n v="2.8"/>
    <n v="2025"/>
    <s v="Apr-2025"/>
    <n v="0.29157345264727819"/>
    <x v="0"/>
    <x v="2"/>
  </r>
  <r>
    <s v="ORD0000894"/>
    <x v="200"/>
    <x v="777"/>
    <x v="1"/>
    <s v="EC006"/>
    <x v="2"/>
    <x v="0"/>
    <s v="Philips"/>
    <x v="6"/>
    <x v="0"/>
    <n v="3"/>
    <n v="85"/>
    <x v="4"/>
    <n v="242.25"/>
    <n v="86.25"/>
    <x v="2"/>
    <x v="2"/>
    <s v="Express"/>
    <n v="3.4"/>
    <n v="2025"/>
    <s v="Jan-2025"/>
    <n v="0.35603715170278638"/>
    <x v="0"/>
    <x v="2"/>
  </r>
  <r>
    <s v="ORD0000895"/>
    <x v="317"/>
    <x v="778"/>
    <x v="1"/>
    <s v="EC005"/>
    <x v="4"/>
    <x v="2"/>
    <s v="Skybags"/>
    <x v="3"/>
    <x v="2"/>
    <n v="3"/>
    <n v="45"/>
    <x v="2"/>
    <n v="108"/>
    <n v="30"/>
    <x v="0"/>
    <x v="4"/>
    <s v="Standard"/>
    <n v="3.1"/>
    <n v="2025"/>
    <s v="Nov-2025"/>
    <n v="0.27777777777777779"/>
    <x v="0"/>
    <x v="2"/>
  </r>
  <r>
    <s v="ORD0000896"/>
    <x v="217"/>
    <x v="779"/>
    <x v="1"/>
    <s v="EC004"/>
    <x v="10"/>
    <x v="2"/>
    <s v="Nike"/>
    <x v="3"/>
    <x v="2"/>
    <n v="3"/>
    <n v="110"/>
    <x v="1"/>
    <n v="297"/>
    <n v="93"/>
    <x v="0"/>
    <x v="4"/>
    <s v="Standard"/>
    <n v="4.8"/>
    <n v="2025"/>
    <s v="Sep-2025"/>
    <n v="0.31313131313131315"/>
    <x v="0"/>
    <x v="2"/>
  </r>
  <r>
    <s v="ORD0000897"/>
    <x v="1"/>
    <x v="780"/>
    <x v="0"/>
    <s v="EC011"/>
    <x v="0"/>
    <x v="0"/>
    <s v="IKEA"/>
    <x v="5"/>
    <x v="0"/>
    <n v="2"/>
    <n v="190"/>
    <x v="2"/>
    <n v="304"/>
    <n v="54"/>
    <x v="0"/>
    <x v="2"/>
    <s v="Standard"/>
    <n v="3.7"/>
    <n v="2025"/>
    <s v="Apr-2025"/>
    <n v="0.17763157894736842"/>
    <x v="0"/>
    <x v="3"/>
  </r>
  <r>
    <s v="ORD0000898"/>
    <x v="52"/>
    <x v="781"/>
    <x v="0"/>
    <s v="EC011"/>
    <x v="0"/>
    <x v="0"/>
    <s v="IKEA"/>
    <x v="1"/>
    <x v="1"/>
    <n v="5"/>
    <n v="190"/>
    <x v="3"/>
    <n v="807.5"/>
    <n v="182.5"/>
    <x v="2"/>
    <x v="4"/>
    <s v="Standard"/>
    <n v="2.7"/>
    <n v="2025"/>
    <s v="Mar-2025"/>
    <n v="0.2260061919504644"/>
    <x v="1"/>
    <x v="1"/>
  </r>
  <r>
    <s v="ORD0000899"/>
    <x v="94"/>
    <x v="782"/>
    <x v="1"/>
    <s v="EC003"/>
    <x v="7"/>
    <x v="3"/>
    <s v="Lenovo"/>
    <x v="6"/>
    <x v="0"/>
    <n v="5"/>
    <n v="799"/>
    <x v="1"/>
    <n v="3595.5"/>
    <n v="495.5"/>
    <x v="1"/>
    <x v="4"/>
    <s v="Standard"/>
    <n v="4.5999999999999996"/>
    <n v="2025"/>
    <s v="Aug-2025"/>
    <n v="0.13781115282992629"/>
    <x v="0"/>
    <x v="2"/>
  </r>
  <r>
    <s v="ORD0000900"/>
    <x v="80"/>
    <x v="783"/>
    <x v="0"/>
    <s v="EC009"/>
    <x v="11"/>
    <x v="1"/>
    <s v="Loreal"/>
    <x v="4"/>
    <x v="0"/>
    <n v="2"/>
    <n v="12"/>
    <x v="4"/>
    <n v="22.8"/>
    <n v="10.8"/>
    <x v="3"/>
    <x v="3"/>
    <s v="Standard"/>
    <n v="3.2"/>
    <n v="2025"/>
    <s v="Dec-2025"/>
    <n v="0.47368421052631582"/>
    <x v="0"/>
    <x v="2"/>
  </r>
  <r>
    <s v="ORD0000901"/>
    <x v="310"/>
    <x v="784"/>
    <x v="0"/>
    <s v="EC008"/>
    <x v="1"/>
    <x v="1"/>
    <s v="Nivea"/>
    <x v="4"/>
    <x v="1"/>
    <n v="3"/>
    <n v="18"/>
    <x v="0"/>
    <n v="54"/>
    <n v="27"/>
    <x v="0"/>
    <x v="1"/>
    <s v="Standard"/>
    <n v="4.3"/>
    <n v="2025"/>
    <s v="Dec-2025"/>
    <n v="0.5"/>
    <x v="0"/>
    <x v="2"/>
  </r>
  <r>
    <s v="ORD0000902"/>
    <x v="179"/>
    <x v="785"/>
    <x v="0"/>
    <s v="EC003"/>
    <x v="7"/>
    <x v="3"/>
    <s v="Lenovo"/>
    <x v="4"/>
    <x v="1"/>
    <n v="3"/>
    <n v="799"/>
    <x v="4"/>
    <n v="2277.15"/>
    <n v="417.15"/>
    <x v="0"/>
    <x v="4"/>
    <s v="Standard"/>
    <n v="3.9"/>
    <n v="2025"/>
    <s v="Nov-2025"/>
    <n v="0.18318951320729859"/>
    <x v="0"/>
    <x v="2"/>
  </r>
  <r>
    <s v="ORD0000903"/>
    <x v="45"/>
    <x v="786"/>
    <x v="0"/>
    <s v="EC001"/>
    <x v="8"/>
    <x v="3"/>
    <s v="Sony"/>
    <x v="1"/>
    <x v="1"/>
    <n v="5"/>
    <n v="89"/>
    <x v="3"/>
    <n v="378.25"/>
    <n v="103.25"/>
    <x v="2"/>
    <x v="1"/>
    <s v="Same Day"/>
    <n v="3"/>
    <n v="2025"/>
    <s v="Mar-2025"/>
    <n v="0.2729676140118969"/>
    <x v="1"/>
    <x v="1"/>
  </r>
  <r>
    <s v="ORD0000904"/>
    <x v="126"/>
    <x v="787"/>
    <x v="1"/>
    <s v="EC007"/>
    <x v="9"/>
    <x v="0"/>
    <s v="Prestige"/>
    <x v="1"/>
    <x v="2"/>
    <n v="5"/>
    <n v="120"/>
    <x v="1"/>
    <n v="540"/>
    <n v="150"/>
    <x v="0"/>
    <x v="4"/>
    <s v="Standard"/>
    <n v="4.9000000000000004"/>
    <n v="2025"/>
    <s v="Aug-2025"/>
    <n v="0.27777777777777779"/>
    <x v="1"/>
    <x v="1"/>
  </r>
  <r>
    <s v="ORD0000905"/>
    <x v="333"/>
    <x v="788"/>
    <x v="1"/>
    <s v="EC008"/>
    <x v="1"/>
    <x v="1"/>
    <s v="Nivea"/>
    <x v="8"/>
    <x v="2"/>
    <n v="1"/>
    <n v="18"/>
    <x v="4"/>
    <n v="17.100000000000001"/>
    <n v="8.1"/>
    <x v="0"/>
    <x v="0"/>
    <s v="Standard"/>
    <n v="4.2"/>
    <n v="2025"/>
    <s v="Jul-2025"/>
    <n v="0.47368421052631571"/>
    <x v="2"/>
    <x v="4"/>
  </r>
  <r>
    <s v="ORD0000906"/>
    <x v="207"/>
    <x v="789"/>
    <x v="0"/>
    <s v="EC009"/>
    <x v="11"/>
    <x v="1"/>
    <s v="Loreal"/>
    <x v="0"/>
    <x v="0"/>
    <n v="1"/>
    <n v="12"/>
    <x v="1"/>
    <n v="10.8"/>
    <n v="4.8"/>
    <x v="2"/>
    <x v="4"/>
    <s v="Standard"/>
    <n v="4.5999999999999996"/>
    <n v="2025"/>
    <s v="May-2025"/>
    <n v="0.44444444444444442"/>
    <x v="0"/>
    <x v="0"/>
  </r>
  <r>
    <s v="ORD0000907"/>
    <x v="183"/>
    <x v="266"/>
    <x v="0"/>
    <s v="EC012"/>
    <x v="3"/>
    <x v="0"/>
    <s v="Philips"/>
    <x v="0"/>
    <x v="2"/>
    <n v="2"/>
    <n v="42"/>
    <x v="3"/>
    <n v="71.400000000000006"/>
    <n v="23.4"/>
    <x v="0"/>
    <x v="3"/>
    <s v="Standard"/>
    <n v="4"/>
    <n v="2025"/>
    <s v="Nov-2025"/>
    <n v="0.32773109243697474"/>
    <x v="0"/>
    <x v="0"/>
  </r>
  <r>
    <s v="ORD0000908"/>
    <x v="234"/>
    <x v="790"/>
    <x v="0"/>
    <s v="EC003"/>
    <x v="7"/>
    <x v="3"/>
    <s v="Lenovo"/>
    <x v="1"/>
    <x v="0"/>
    <n v="3"/>
    <n v="799"/>
    <x v="2"/>
    <n v="1917.6"/>
    <n v="57.6"/>
    <x v="0"/>
    <x v="0"/>
    <s v="Standard"/>
    <n v="4.5"/>
    <n v="2025"/>
    <s v="Oct-2025"/>
    <n v="3.0037546933667086E-2"/>
    <x v="1"/>
    <x v="1"/>
  </r>
  <r>
    <s v="ORD0000909"/>
    <x v="79"/>
    <x v="791"/>
    <x v="0"/>
    <s v="EC001"/>
    <x v="8"/>
    <x v="3"/>
    <s v="Sony"/>
    <x v="9"/>
    <x v="2"/>
    <n v="1"/>
    <n v="89"/>
    <x v="0"/>
    <n v="89"/>
    <n v="34"/>
    <x v="0"/>
    <x v="1"/>
    <s v="Standard"/>
    <n v="3.4"/>
    <n v="2025"/>
    <s v="Jun-2025"/>
    <n v="0.38202247191011235"/>
    <x v="0"/>
    <x v="5"/>
  </r>
  <r>
    <s v="ORD0000910"/>
    <x v="120"/>
    <x v="792"/>
    <x v="1"/>
    <s v="EC005"/>
    <x v="4"/>
    <x v="2"/>
    <s v="Skybags"/>
    <x v="1"/>
    <x v="2"/>
    <n v="5"/>
    <n v="45"/>
    <x v="2"/>
    <n v="180"/>
    <n v="50"/>
    <x v="0"/>
    <x v="3"/>
    <s v="Standard"/>
    <n v="3.1"/>
    <n v="2025"/>
    <s v="Aug-2025"/>
    <n v="0.27777777777777779"/>
    <x v="1"/>
    <x v="1"/>
  </r>
  <r>
    <s v="ORD0000911"/>
    <x v="342"/>
    <x v="793"/>
    <x v="1"/>
    <s v="EC001"/>
    <x v="8"/>
    <x v="3"/>
    <s v="Sony"/>
    <x v="9"/>
    <x v="1"/>
    <n v="5"/>
    <n v="89"/>
    <x v="1"/>
    <n v="400.5"/>
    <n v="125.5"/>
    <x v="0"/>
    <x v="2"/>
    <s v="Express"/>
    <n v="4.3"/>
    <n v="2025"/>
    <s v="Feb-2025"/>
    <n v="0.31335830212234705"/>
    <x v="0"/>
    <x v="5"/>
  </r>
  <r>
    <s v="ORD0000912"/>
    <x v="83"/>
    <x v="599"/>
    <x v="1"/>
    <s v="EC002"/>
    <x v="5"/>
    <x v="3"/>
    <s v="Samsung"/>
    <x v="1"/>
    <x v="2"/>
    <n v="3"/>
    <n v="149"/>
    <x v="3"/>
    <n v="379.95"/>
    <n v="94.95"/>
    <x v="0"/>
    <x v="2"/>
    <s v="Standard"/>
    <n v="4.2"/>
    <n v="2025"/>
    <s v="Aug-2025"/>
    <n v="0.24990130280300041"/>
    <x v="1"/>
    <x v="1"/>
  </r>
  <r>
    <s v="ORD0000913"/>
    <x v="67"/>
    <x v="794"/>
    <x v="1"/>
    <s v="EC011"/>
    <x v="0"/>
    <x v="0"/>
    <s v="IKEA"/>
    <x v="7"/>
    <x v="2"/>
    <n v="1"/>
    <n v="190"/>
    <x v="4"/>
    <n v="180.5"/>
    <n v="55.5"/>
    <x v="1"/>
    <x v="0"/>
    <s v="Express"/>
    <n v="3.1"/>
    <n v="2025"/>
    <s v="Jan-2025"/>
    <n v="0.30747922437673131"/>
    <x v="2"/>
    <x v="4"/>
  </r>
  <r>
    <s v="ORD0000914"/>
    <x v="208"/>
    <x v="392"/>
    <x v="0"/>
    <s v="EC012"/>
    <x v="3"/>
    <x v="0"/>
    <s v="Philips"/>
    <x v="1"/>
    <x v="1"/>
    <n v="4"/>
    <n v="42"/>
    <x v="4"/>
    <n v="159.6"/>
    <n v="63.6"/>
    <x v="3"/>
    <x v="2"/>
    <s v="Standard"/>
    <n v="3.3"/>
    <n v="2025"/>
    <s v="Aug-2025"/>
    <n v="0.39849624060150379"/>
    <x v="1"/>
    <x v="1"/>
  </r>
  <r>
    <s v="ORD0000915"/>
    <x v="18"/>
    <x v="795"/>
    <x v="0"/>
    <s v="EC009"/>
    <x v="11"/>
    <x v="1"/>
    <s v="Loreal"/>
    <x v="0"/>
    <x v="2"/>
    <n v="3"/>
    <n v="12"/>
    <x v="4"/>
    <n v="34.200000000000003"/>
    <n v="16.2"/>
    <x v="1"/>
    <x v="3"/>
    <s v="Standard"/>
    <n v="3.1"/>
    <n v="2025"/>
    <s v="Mar-2025"/>
    <n v="0.47368421052631571"/>
    <x v="0"/>
    <x v="0"/>
  </r>
  <r>
    <s v="ORD0000916"/>
    <x v="231"/>
    <x v="585"/>
    <x v="1"/>
    <s v="EC006"/>
    <x v="2"/>
    <x v="0"/>
    <s v="Philips"/>
    <x v="8"/>
    <x v="1"/>
    <n v="1"/>
    <n v="85"/>
    <x v="4"/>
    <n v="80.75"/>
    <n v="28.75"/>
    <x v="0"/>
    <x v="2"/>
    <s v="Express"/>
    <n v="3"/>
    <n v="2025"/>
    <s v="Dec-2025"/>
    <n v="0.35603715170278638"/>
    <x v="2"/>
    <x v="4"/>
  </r>
  <r>
    <s v="ORD0000917"/>
    <x v="289"/>
    <x v="796"/>
    <x v="0"/>
    <s v="EC011"/>
    <x v="0"/>
    <x v="0"/>
    <s v="IKEA"/>
    <x v="4"/>
    <x v="0"/>
    <n v="3"/>
    <n v="190"/>
    <x v="3"/>
    <n v="484.5"/>
    <n v="109.5"/>
    <x v="0"/>
    <x v="4"/>
    <s v="Standard"/>
    <n v="3"/>
    <n v="2025"/>
    <s v="Jul-2025"/>
    <n v="0.2260061919504644"/>
    <x v="0"/>
    <x v="2"/>
  </r>
  <r>
    <s v="ORD0000918"/>
    <x v="320"/>
    <x v="324"/>
    <x v="0"/>
    <s v="EC006"/>
    <x v="2"/>
    <x v="0"/>
    <s v="Philips"/>
    <x v="9"/>
    <x v="0"/>
    <n v="2"/>
    <n v="85"/>
    <x v="2"/>
    <n v="136"/>
    <n v="32"/>
    <x v="0"/>
    <x v="1"/>
    <s v="Express"/>
    <n v="3.4"/>
    <n v="2025"/>
    <s v="Jul-2025"/>
    <n v="0.23529411764705882"/>
    <x v="0"/>
    <x v="5"/>
  </r>
  <r>
    <s v="ORD0000919"/>
    <x v="273"/>
    <x v="170"/>
    <x v="1"/>
    <s v="EC001"/>
    <x v="8"/>
    <x v="3"/>
    <s v="Sony"/>
    <x v="4"/>
    <x v="1"/>
    <n v="3"/>
    <n v="89"/>
    <x v="2"/>
    <n v="213.6"/>
    <n v="48.6"/>
    <x v="0"/>
    <x v="4"/>
    <s v="Standard"/>
    <n v="3.8"/>
    <n v="2025"/>
    <s v="Mar-2025"/>
    <n v="0.22752808988764045"/>
    <x v="0"/>
    <x v="2"/>
  </r>
  <r>
    <s v="ORD0000920"/>
    <x v="174"/>
    <x v="797"/>
    <x v="0"/>
    <s v="EC006"/>
    <x v="2"/>
    <x v="0"/>
    <s v="Philips"/>
    <x v="1"/>
    <x v="0"/>
    <n v="2"/>
    <n v="85"/>
    <x v="1"/>
    <n v="153"/>
    <n v="49"/>
    <x v="0"/>
    <x v="2"/>
    <s v="Standard"/>
    <n v="2.7"/>
    <n v="2025"/>
    <s v="Jun-2025"/>
    <n v="0.3202614379084967"/>
    <x v="1"/>
    <x v="1"/>
  </r>
  <r>
    <s v="ORD0000921"/>
    <x v="75"/>
    <x v="798"/>
    <x v="0"/>
    <s v="EC011"/>
    <x v="0"/>
    <x v="0"/>
    <s v="IKEA"/>
    <x v="8"/>
    <x v="0"/>
    <n v="2"/>
    <n v="190"/>
    <x v="3"/>
    <n v="323"/>
    <n v="73"/>
    <x v="0"/>
    <x v="2"/>
    <s v="Standard"/>
    <n v="4.9000000000000004"/>
    <n v="2025"/>
    <s v="May-2025"/>
    <n v="0.2260061919504644"/>
    <x v="2"/>
    <x v="4"/>
  </r>
  <r>
    <s v="ORD0000922"/>
    <x v="52"/>
    <x v="139"/>
    <x v="0"/>
    <s v="EC007"/>
    <x v="9"/>
    <x v="0"/>
    <s v="Prestige"/>
    <x v="3"/>
    <x v="2"/>
    <n v="2"/>
    <n v="120"/>
    <x v="0"/>
    <n v="240"/>
    <n v="84"/>
    <x v="0"/>
    <x v="2"/>
    <s v="Standard"/>
    <n v="3.1"/>
    <n v="2025"/>
    <s v="Mar-2025"/>
    <n v="0.35"/>
    <x v="0"/>
    <x v="2"/>
  </r>
  <r>
    <s v="ORD0000923"/>
    <x v="76"/>
    <x v="534"/>
    <x v="0"/>
    <s v="EC010"/>
    <x v="6"/>
    <x v="3"/>
    <s v="JBL"/>
    <x v="0"/>
    <x v="2"/>
    <n v="5"/>
    <n v="65"/>
    <x v="1"/>
    <n v="292.5"/>
    <n v="102.5"/>
    <x v="2"/>
    <x v="3"/>
    <s v="Express"/>
    <n v="3.4"/>
    <n v="2025"/>
    <s v="Feb-2025"/>
    <n v="0.3504273504273504"/>
    <x v="0"/>
    <x v="0"/>
  </r>
  <r>
    <s v="ORD0000924"/>
    <x v="31"/>
    <x v="593"/>
    <x v="0"/>
    <s v="EC010"/>
    <x v="6"/>
    <x v="3"/>
    <s v="JBL"/>
    <x v="2"/>
    <x v="2"/>
    <n v="3"/>
    <n v="65"/>
    <x v="3"/>
    <n v="165.75"/>
    <n v="51.75"/>
    <x v="0"/>
    <x v="2"/>
    <s v="Express"/>
    <n v="4.3"/>
    <n v="2025"/>
    <s v="Mar-2025"/>
    <n v="0.31221719457013575"/>
    <x v="0"/>
    <x v="2"/>
  </r>
  <r>
    <s v="ORD0000925"/>
    <x v="106"/>
    <x v="799"/>
    <x v="1"/>
    <s v="EC007"/>
    <x v="9"/>
    <x v="0"/>
    <s v="Prestige"/>
    <x v="6"/>
    <x v="1"/>
    <n v="2"/>
    <n v="120"/>
    <x v="4"/>
    <n v="228"/>
    <n v="72"/>
    <x v="0"/>
    <x v="1"/>
    <s v="Standard"/>
    <n v="3.9"/>
    <n v="2025"/>
    <s v="Sep-2025"/>
    <n v="0.31578947368421051"/>
    <x v="0"/>
    <x v="2"/>
  </r>
  <r>
    <s v="ORD0000926"/>
    <x v="208"/>
    <x v="800"/>
    <x v="1"/>
    <s v="EC003"/>
    <x v="7"/>
    <x v="3"/>
    <s v="Lenovo"/>
    <x v="1"/>
    <x v="1"/>
    <n v="5"/>
    <n v="799"/>
    <x v="2"/>
    <n v="3196"/>
    <n v="96"/>
    <x v="0"/>
    <x v="1"/>
    <s v="Standard"/>
    <n v="4.3"/>
    <n v="2025"/>
    <s v="Aug-2025"/>
    <n v="3.0037546933667083E-2"/>
    <x v="1"/>
    <x v="1"/>
  </r>
  <r>
    <s v="ORD0000927"/>
    <x v="305"/>
    <x v="801"/>
    <x v="0"/>
    <s v="EC009"/>
    <x v="11"/>
    <x v="1"/>
    <s v="Loreal"/>
    <x v="6"/>
    <x v="2"/>
    <n v="5"/>
    <n v="12"/>
    <x v="0"/>
    <n v="60"/>
    <n v="30"/>
    <x v="0"/>
    <x v="0"/>
    <s v="Standard"/>
    <n v="2.6"/>
    <n v="2025"/>
    <s v="Apr-2025"/>
    <n v="0.5"/>
    <x v="0"/>
    <x v="2"/>
  </r>
  <r>
    <s v="ORD0000928"/>
    <x v="344"/>
    <x v="802"/>
    <x v="1"/>
    <s v="EC010"/>
    <x v="6"/>
    <x v="3"/>
    <s v="JBL"/>
    <x v="6"/>
    <x v="2"/>
    <n v="1"/>
    <n v="65"/>
    <x v="1"/>
    <n v="58.5"/>
    <n v="20.5"/>
    <x v="0"/>
    <x v="1"/>
    <s v="Standard"/>
    <n v="4.5999999999999996"/>
    <n v="2025"/>
    <s v="Jan-2025"/>
    <n v="0.3504273504273504"/>
    <x v="0"/>
    <x v="2"/>
  </r>
  <r>
    <s v="ORD0000929"/>
    <x v="115"/>
    <x v="803"/>
    <x v="1"/>
    <s v="EC012"/>
    <x v="3"/>
    <x v="0"/>
    <s v="Philips"/>
    <x v="2"/>
    <x v="1"/>
    <n v="5"/>
    <n v="42"/>
    <x v="1"/>
    <n v="189"/>
    <n v="69"/>
    <x v="0"/>
    <x v="1"/>
    <s v="Standard"/>
    <n v="3.4"/>
    <n v="2025"/>
    <s v="Nov-2025"/>
    <n v="0.36507936507936506"/>
    <x v="0"/>
    <x v="2"/>
  </r>
  <r>
    <s v="ORD0000930"/>
    <x v="106"/>
    <x v="804"/>
    <x v="0"/>
    <s v="EC006"/>
    <x v="2"/>
    <x v="0"/>
    <s v="Philips"/>
    <x v="8"/>
    <x v="0"/>
    <n v="5"/>
    <n v="85"/>
    <x v="4"/>
    <n v="403.75"/>
    <n v="143.75"/>
    <x v="0"/>
    <x v="0"/>
    <s v="Standard"/>
    <n v="3.2"/>
    <n v="2025"/>
    <s v="Sep-2025"/>
    <n v="0.35603715170278638"/>
    <x v="2"/>
    <x v="4"/>
  </r>
  <r>
    <s v="ORD0000931"/>
    <x v="161"/>
    <x v="805"/>
    <x v="0"/>
    <s v="EC010"/>
    <x v="6"/>
    <x v="3"/>
    <s v="JBL"/>
    <x v="7"/>
    <x v="2"/>
    <n v="1"/>
    <n v="65"/>
    <x v="1"/>
    <n v="58.5"/>
    <n v="20.5"/>
    <x v="0"/>
    <x v="3"/>
    <s v="Standard"/>
    <n v="2.6"/>
    <n v="2025"/>
    <s v="Feb-2025"/>
    <n v="0.3504273504273504"/>
    <x v="2"/>
    <x v="4"/>
  </r>
  <r>
    <s v="ORD0000932"/>
    <x v="77"/>
    <x v="806"/>
    <x v="1"/>
    <s v="EC011"/>
    <x v="0"/>
    <x v="0"/>
    <s v="IKEA"/>
    <x v="2"/>
    <x v="1"/>
    <n v="2"/>
    <n v="190"/>
    <x v="2"/>
    <n v="304"/>
    <n v="54"/>
    <x v="0"/>
    <x v="4"/>
    <s v="Standard"/>
    <n v="3.8"/>
    <n v="2025"/>
    <s v="Jan-2025"/>
    <n v="0.17763157894736842"/>
    <x v="0"/>
    <x v="2"/>
  </r>
  <r>
    <s v="ORD0000933"/>
    <x v="319"/>
    <x v="807"/>
    <x v="1"/>
    <s v="EC010"/>
    <x v="6"/>
    <x v="3"/>
    <s v="JBL"/>
    <x v="0"/>
    <x v="0"/>
    <n v="3"/>
    <n v="65"/>
    <x v="1"/>
    <n v="175.5"/>
    <n v="61.5"/>
    <x v="0"/>
    <x v="3"/>
    <s v="Express"/>
    <n v="3.1"/>
    <n v="2025"/>
    <s v="Jul-2025"/>
    <n v="0.3504273504273504"/>
    <x v="0"/>
    <x v="0"/>
  </r>
  <r>
    <s v="ORD0000934"/>
    <x v="8"/>
    <x v="808"/>
    <x v="0"/>
    <s v="EC004"/>
    <x v="10"/>
    <x v="2"/>
    <s v="Nike"/>
    <x v="6"/>
    <x v="2"/>
    <n v="5"/>
    <n v="110"/>
    <x v="2"/>
    <n v="440"/>
    <n v="100"/>
    <x v="0"/>
    <x v="4"/>
    <s v="Express"/>
    <n v="3"/>
    <n v="2025"/>
    <s v="Dec-2025"/>
    <n v="0.22727272727272727"/>
    <x v="0"/>
    <x v="2"/>
  </r>
  <r>
    <s v="ORD0000935"/>
    <x v="55"/>
    <x v="809"/>
    <x v="0"/>
    <s v="EC006"/>
    <x v="2"/>
    <x v="0"/>
    <s v="Philips"/>
    <x v="4"/>
    <x v="0"/>
    <n v="2"/>
    <n v="85"/>
    <x v="3"/>
    <n v="144.5"/>
    <n v="40.5"/>
    <x v="0"/>
    <x v="0"/>
    <s v="Express"/>
    <n v="3.7"/>
    <n v="2025"/>
    <s v="Sep-2025"/>
    <n v="0.28027681660899656"/>
    <x v="0"/>
    <x v="2"/>
  </r>
  <r>
    <s v="ORD0000936"/>
    <x v="299"/>
    <x v="489"/>
    <x v="0"/>
    <s v="EC010"/>
    <x v="6"/>
    <x v="3"/>
    <s v="JBL"/>
    <x v="6"/>
    <x v="2"/>
    <n v="1"/>
    <n v="65"/>
    <x v="4"/>
    <n v="61.75"/>
    <n v="23.75"/>
    <x v="3"/>
    <x v="2"/>
    <s v="Express"/>
    <n v="2.8"/>
    <n v="2025"/>
    <s v="Dec-2025"/>
    <n v="0.38461538461538464"/>
    <x v="0"/>
    <x v="2"/>
  </r>
  <r>
    <s v="ORD0000937"/>
    <x v="250"/>
    <x v="559"/>
    <x v="1"/>
    <s v="EC002"/>
    <x v="5"/>
    <x v="3"/>
    <s v="Samsung"/>
    <x v="6"/>
    <x v="1"/>
    <n v="5"/>
    <n v="149"/>
    <x v="2"/>
    <n v="596"/>
    <n v="121"/>
    <x v="0"/>
    <x v="2"/>
    <s v="Standard"/>
    <n v="3.7"/>
    <n v="2025"/>
    <s v="Apr-2025"/>
    <n v="0.20302013422818793"/>
    <x v="0"/>
    <x v="2"/>
  </r>
  <r>
    <s v="ORD0000938"/>
    <x v="241"/>
    <x v="600"/>
    <x v="1"/>
    <s v="EC011"/>
    <x v="0"/>
    <x v="0"/>
    <s v="IKEA"/>
    <x v="0"/>
    <x v="1"/>
    <n v="1"/>
    <n v="190"/>
    <x v="3"/>
    <n v="161.5"/>
    <n v="36.5"/>
    <x v="0"/>
    <x v="1"/>
    <s v="Standard"/>
    <n v="3"/>
    <n v="2025"/>
    <s v="Nov-2025"/>
    <n v="0.2260061919504644"/>
    <x v="0"/>
    <x v="0"/>
  </r>
  <r>
    <s v="ORD0000939"/>
    <x v="333"/>
    <x v="810"/>
    <x v="1"/>
    <s v="EC002"/>
    <x v="5"/>
    <x v="3"/>
    <s v="Samsung"/>
    <x v="1"/>
    <x v="0"/>
    <n v="3"/>
    <n v="149"/>
    <x v="2"/>
    <n v="357.6"/>
    <n v="72.599999999999994"/>
    <x v="0"/>
    <x v="0"/>
    <s v="Standard"/>
    <n v="3.4"/>
    <n v="2025"/>
    <s v="Jul-2025"/>
    <n v="0.2030201342281879"/>
    <x v="1"/>
    <x v="1"/>
  </r>
  <r>
    <s v="ORD0000940"/>
    <x v="345"/>
    <x v="811"/>
    <x v="0"/>
    <s v="EC006"/>
    <x v="2"/>
    <x v="0"/>
    <s v="Philips"/>
    <x v="4"/>
    <x v="1"/>
    <n v="5"/>
    <n v="85"/>
    <x v="0"/>
    <n v="425"/>
    <n v="165"/>
    <x v="3"/>
    <x v="0"/>
    <s v="Standard"/>
    <n v="2.6"/>
    <n v="2025"/>
    <s v="Jan-2025"/>
    <n v="0.38823529411764707"/>
    <x v="0"/>
    <x v="2"/>
  </r>
  <r>
    <s v="ORD0000941"/>
    <x v="234"/>
    <x v="812"/>
    <x v="0"/>
    <s v="EC007"/>
    <x v="9"/>
    <x v="0"/>
    <s v="Prestige"/>
    <x v="1"/>
    <x v="1"/>
    <n v="2"/>
    <n v="120"/>
    <x v="3"/>
    <n v="204"/>
    <n v="48"/>
    <x v="0"/>
    <x v="4"/>
    <s v="Standard"/>
    <n v="3"/>
    <n v="2025"/>
    <s v="Oct-2025"/>
    <n v="0.23529411764705882"/>
    <x v="1"/>
    <x v="1"/>
  </r>
  <r>
    <s v="ORD0000942"/>
    <x v="329"/>
    <x v="190"/>
    <x v="1"/>
    <s v="EC003"/>
    <x v="7"/>
    <x v="3"/>
    <s v="Lenovo"/>
    <x v="6"/>
    <x v="0"/>
    <n v="3"/>
    <n v="799"/>
    <x v="0"/>
    <n v="2397"/>
    <n v="537"/>
    <x v="0"/>
    <x v="4"/>
    <s v="Standard"/>
    <n v="2.6"/>
    <n v="2025"/>
    <s v="Jun-2025"/>
    <n v="0.22403003754693368"/>
    <x v="0"/>
    <x v="2"/>
  </r>
  <r>
    <s v="ORD0000943"/>
    <x v="342"/>
    <x v="813"/>
    <x v="0"/>
    <s v="EC011"/>
    <x v="0"/>
    <x v="0"/>
    <s v="IKEA"/>
    <x v="9"/>
    <x v="1"/>
    <n v="4"/>
    <n v="190"/>
    <x v="2"/>
    <n v="608"/>
    <n v="108"/>
    <x v="0"/>
    <x v="1"/>
    <s v="Same Day"/>
    <n v="3"/>
    <n v="2025"/>
    <s v="Feb-2025"/>
    <n v="0.17763157894736842"/>
    <x v="0"/>
    <x v="5"/>
  </r>
  <r>
    <s v="ORD0000944"/>
    <x v="73"/>
    <x v="814"/>
    <x v="0"/>
    <s v="EC005"/>
    <x v="4"/>
    <x v="2"/>
    <s v="Skybags"/>
    <x v="7"/>
    <x v="1"/>
    <n v="2"/>
    <n v="45"/>
    <x v="0"/>
    <n v="90"/>
    <n v="38"/>
    <x v="0"/>
    <x v="0"/>
    <s v="Express"/>
    <n v="4.9000000000000004"/>
    <n v="2025"/>
    <s v="Sep-2025"/>
    <n v="0.42222222222222222"/>
    <x v="2"/>
    <x v="4"/>
  </r>
  <r>
    <s v="ORD0000945"/>
    <x v="313"/>
    <x v="815"/>
    <x v="1"/>
    <s v="EC004"/>
    <x v="10"/>
    <x v="2"/>
    <s v="Nike"/>
    <x v="3"/>
    <x v="0"/>
    <n v="1"/>
    <n v="110"/>
    <x v="2"/>
    <n v="88"/>
    <n v="20"/>
    <x v="0"/>
    <x v="2"/>
    <s v="Standard"/>
    <n v="3.6"/>
    <n v="2025"/>
    <s v="Dec-2025"/>
    <n v="0.22727272727272727"/>
    <x v="0"/>
    <x v="2"/>
  </r>
  <r>
    <s v="ORD0000946"/>
    <x v="302"/>
    <x v="816"/>
    <x v="0"/>
    <s v="EC007"/>
    <x v="9"/>
    <x v="0"/>
    <s v="Prestige"/>
    <x v="4"/>
    <x v="2"/>
    <n v="2"/>
    <n v="120"/>
    <x v="2"/>
    <n v="192"/>
    <n v="36"/>
    <x v="0"/>
    <x v="0"/>
    <s v="Standard"/>
    <n v="4.0999999999999996"/>
    <n v="2025"/>
    <s v="Nov-2025"/>
    <n v="0.1875"/>
    <x v="0"/>
    <x v="2"/>
  </r>
  <r>
    <s v="ORD0000947"/>
    <x v="224"/>
    <x v="817"/>
    <x v="0"/>
    <s v="EC012"/>
    <x v="3"/>
    <x v="0"/>
    <s v="Philips"/>
    <x v="7"/>
    <x v="2"/>
    <n v="4"/>
    <n v="42"/>
    <x v="1"/>
    <n v="151.19999999999999"/>
    <n v="55.2"/>
    <x v="0"/>
    <x v="0"/>
    <s v="Standard"/>
    <n v="3.3"/>
    <n v="2025"/>
    <s v="May-2025"/>
    <n v="0.36507936507936511"/>
    <x v="2"/>
    <x v="4"/>
  </r>
  <r>
    <s v="ORD0000948"/>
    <x v="346"/>
    <x v="818"/>
    <x v="0"/>
    <s v="EC003"/>
    <x v="7"/>
    <x v="3"/>
    <s v="Lenovo"/>
    <x v="8"/>
    <x v="0"/>
    <n v="2"/>
    <n v="799"/>
    <x v="4"/>
    <n v="1518.1"/>
    <n v="278.10000000000002"/>
    <x v="0"/>
    <x v="4"/>
    <s v="Standard"/>
    <n v="4.5"/>
    <n v="2025"/>
    <s v="Oct-2025"/>
    <n v="0.18318951320729862"/>
    <x v="2"/>
    <x v="4"/>
  </r>
  <r>
    <s v="ORD0000949"/>
    <x v="89"/>
    <x v="188"/>
    <x v="0"/>
    <s v="EC008"/>
    <x v="1"/>
    <x v="1"/>
    <s v="Nivea"/>
    <x v="5"/>
    <x v="0"/>
    <n v="4"/>
    <n v="18"/>
    <x v="0"/>
    <n v="72"/>
    <n v="36"/>
    <x v="1"/>
    <x v="4"/>
    <s v="Express"/>
    <n v="4.7"/>
    <n v="2025"/>
    <s v="Oct-2025"/>
    <n v="0.5"/>
    <x v="0"/>
    <x v="3"/>
  </r>
  <r>
    <s v="ORD0000950"/>
    <x v="296"/>
    <x v="495"/>
    <x v="0"/>
    <s v="EC010"/>
    <x v="6"/>
    <x v="3"/>
    <s v="JBL"/>
    <x v="1"/>
    <x v="0"/>
    <n v="2"/>
    <n v="65"/>
    <x v="0"/>
    <n v="130"/>
    <n v="54"/>
    <x v="0"/>
    <x v="3"/>
    <s v="Standard"/>
    <n v="2.8"/>
    <n v="2025"/>
    <s v="Oct-2025"/>
    <n v="0.41538461538461541"/>
    <x v="1"/>
    <x v="1"/>
  </r>
  <r>
    <s v="ORD0000951"/>
    <x v="191"/>
    <x v="362"/>
    <x v="0"/>
    <s v="EC007"/>
    <x v="9"/>
    <x v="0"/>
    <s v="Prestige"/>
    <x v="6"/>
    <x v="0"/>
    <n v="4"/>
    <n v="120"/>
    <x v="1"/>
    <n v="432"/>
    <n v="120"/>
    <x v="0"/>
    <x v="0"/>
    <s v="Standard"/>
    <n v="3"/>
    <n v="2025"/>
    <s v="Mar-2025"/>
    <n v="0.27777777777777779"/>
    <x v="0"/>
    <x v="2"/>
  </r>
  <r>
    <s v="ORD0000952"/>
    <x v="98"/>
    <x v="819"/>
    <x v="0"/>
    <s v="EC006"/>
    <x v="2"/>
    <x v="0"/>
    <s v="Philips"/>
    <x v="5"/>
    <x v="0"/>
    <n v="1"/>
    <n v="85"/>
    <x v="4"/>
    <n v="80.75"/>
    <n v="28.75"/>
    <x v="0"/>
    <x v="3"/>
    <s v="Express"/>
    <n v="3.9"/>
    <n v="2025"/>
    <s v="Feb-2025"/>
    <n v="0.35603715170278638"/>
    <x v="0"/>
    <x v="3"/>
  </r>
  <r>
    <s v="ORD0000953"/>
    <x v="175"/>
    <x v="820"/>
    <x v="1"/>
    <s v="EC001"/>
    <x v="8"/>
    <x v="3"/>
    <s v="Sony"/>
    <x v="2"/>
    <x v="1"/>
    <n v="3"/>
    <n v="89"/>
    <x v="1"/>
    <n v="240.3"/>
    <n v="75.3"/>
    <x v="0"/>
    <x v="2"/>
    <s v="Standard"/>
    <n v="3"/>
    <n v="2025"/>
    <s v="Sep-2025"/>
    <n v="0.31335830212234705"/>
    <x v="0"/>
    <x v="2"/>
  </r>
  <r>
    <s v="ORD0000954"/>
    <x v="103"/>
    <x v="605"/>
    <x v="0"/>
    <s v="EC003"/>
    <x v="7"/>
    <x v="3"/>
    <s v="Lenovo"/>
    <x v="1"/>
    <x v="1"/>
    <n v="3"/>
    <n v="799"/>
    <x v="0"/>
    <n v="2397"/>
    <n v="537"/>
    <x v="0"/>
    <x v="1"/>
    <s v="Standard"/>
    <n v="5"/>
    <n v="2025"/>
    <s v="May-2025"/>
    <n v="0.22403003754693368"/>
    <x v="1"/>
    <x v="1"/>
  </r>
  <r>
    <s v="ORD0000955"/>
    <x v="180"/>
    <x v="821"/>
    <x v="0"/>
    <s v="EC004"/>
    <x v="10"/>
    <x v="2"/>
    <s v="Nike"/>
    <x v="3"/>
    <x v="2"/>
    <n v="4"/>
    <n v="110"/>
    <x v="4"/>
    <n v="418"/>
    <n v="146"/>
    <x v="0"/>
    <x v="2"/>
    <s v="Standard"/>
    <n v="4.2"/>
    <n v="2025"/>
    <s v="Oct-2025"/>
    <n v="0.34928229665071769"/>
    <x v="0"/>
    <x v="2"/>
  </r>
  <r>
    <s v="ORD0000956"/>
    <x v="347"/>
    <x v="822"/>
    <x v="1"/>
    <s v="EC005"/>
    <x v="4"/>
    <x v="2"/>
    <s v="Skybags"/>
    <x v="1"/>
    <x v="2"/>
    <n v="3"/>
    <n v="45"/>
    <x v="4"/>
    <n v="128.25"/>
    <n v="50.25"/>
    <x v="0"/>
    <x v="2"/>
    <s v="Express"/>
    <n v="3.4"/>
    <n v="2025"/>
    <s v="Jul-2025"/>
    <n v="0.391812865497076"/>
    <x v="1"/>
    <x v="1"/>
  </r>
  <r>
    <s v="ORD0000957"/>
    <x v="16"/>
    <x v="823"/>
    <x v="0"/>
    <s v="EC008"/>
    <x v="1"/>
    <x v="1"/>
    <s v="Nivea"/>
    <x v="9"/>
    <x v="0"/>
    <n v="5"/>
    <n v="18"/>
    <x v="3"/>
    <n v="76.5"/>
    <n v="31.5"/>
    <x v="0"/>
    <x v="1"/>
    <s v="Express"/>
    <n v="3.2"/>
    <n v="2025"/>
    <s v="Jul-2025"/>
    <n v="0.41176470588235292"/>
    <x v="0"/>
    <x v="5"/>
  </r>
  <r>
    <s v="ORD0000958"/>
    <x v="258"/>
    <x v="824"/>
    <x v="1"/>
    <s v="EC001"/>
    <x v="8"/>
    <x v="3"/>
    <s v="Sony"/>
    <x v="4"/>
    <x v="2"/>
    <n v="3"/>
    <n v="89"/>
    <x v="1"/>
    <n v="240.3"/>
    <n v="75.3"/>
    <x v="1"/>
    <x v="1"/>
    <s v="Express"/>
    <n v="3.1"/>
    <n v="2025"/>
    <s v="Mar-2025"/>
    <n v="0.31335830212234705"/>
    <x v="0"/>
    <x v="2"/>
  </r>
  <r>
    <s v="ORD0000959"/>
    <x v="255"/>
    <x v="825"/>
    <x v="0"/>
    <s v="EC007"/>
    <x v="9"/>
    <x v="0"/>
    <s v="Prestige"/>
    <x v="2"/>
    <x v="0"/>
    <n v="3"/>
    <n v="120"/>
    <x v="1"/>
    <n v="324"/>
    <n v="90"/>
    <x v="0"/>
    <x v="4"/>
    <s v="Express"/>
    <n v="3.5"/>
    <n v="2025"/>
    <s v="Jul-2025"/>
    <n v="0.27777777777777779"/>
    <x v="0"/>
    <x v="2"/>
  </r>
  <r>
    <s v="ORD0000960"/>
    <x v="92"/>
    <x v="826"/>
    <x v="0"/>
    <s v="EC003"/>
    <x v="7"/>
    <x v="3"/>
    <s v="Lenovo"/>
    <x v="4"/>
    <x v="0"/>
    <n v="2"/>
    <n v="799"/>
    <x v="0"/>
    <n v="1598"/>
    <n v="358"/>
    <x v="2"/>
    <x v="1"/>
    <s v="Standard"/>
    <n v="4.5"/>
    <n v="2025"/>
    <s v="Dec-2025"/>
    <n v="0.22403003754693368"/>
    <x v="0"/>
    <x v="2"/>
  </r>
  <r>
    <s v="ORD0000961"/>
    <x v="314"/>
    <x v="827"/>
    <x v="1"/>
    <s v="EC001"/>
    <x v="8"/>
    <x v="3"/>
    <s v="Sony"/>
    <x v="9"/>
    <x v="1"/>
    <n v="2"/>
    <n v="89"/>
    <x v="0"/>
    <n v="178"/>
    <n v="68"/>
    <x v="0"/>
    <x v="4"/>
    <s v="Standard"/>
    <n v="4.2"/>
    <n v="2025"/>
    <s v="Dec-2025"/>
    <n v="0.38202247191011235"/>
    <x v="0"/>
    <x v="5"/>
  </r>
  <r>
    <s v="ORD0000962"/>
    <x v="119"/>
    <x v="828"/>
    <x v="1"/>
    <s v="EC002"/>
    <x v="5"/>
    <x v="3"/>
    <s v="Samsung"/>
    <x v="7"/>
    <x v="1"/>
    <n v="4"/>
    <n v="149"/>
    <x v="2"/>
    <n v="476.8"/>
    <n v="96.8"/>
    <x v="0"/>
    <x v="3"/>
    <s v="Same Day"/>
    <n v="2.8"/>
    <n v="2025"/>
    <s v="Jan-2025"/>
    <n v="0.2030201342281879"/>
    <x v="2"/>
    <x v="4"/>
  </r>
  <r>
    <s v="ORD0000963"/>
    <x v="225"/>
    <x v="829"/>
    <x v="0"/>
    <s v="EC006"/>
    <x v="2"/>
    <x v="0"/>
    <s v="Philips"/>
    <x v="9"/>
    <x v="2"/>
    <n v="2"/>
    <n v="85"/>
    <x v="0"/>
    <n v="170"/>
    <n v="66"/>
    <x v="0"/>
    <x v="1"/>
    <s v="Express"/>
    <n v="2.9"/>
    <n v="2025"/>
    <s v="Jun-2025"/>
    <n v="0.38823529411764707"/>
    <x v="0"/>
    <x v="5"/>
  </r>
  <r>
    <s v="ORD0000964"/>
    <x v="96"/>
    <x v="547"/>
    <x v="1"/>
    <s v="EC006"/>
    <x v="2"/>
    <x v="0"/>
    <s v="Philips"/>
    <x v="9"/>
    <x v="0"/>
    <n v="5"/>
    <n v="85"/>
    <x v="4"/>
    <n v="403.75"/>
    <n v="143.75"/>
    <x v="2"/>
    <x v="2"/>
    <s v="Standard"/>
    <n v="3.7"/>
    <n v="2025"/>
    <s v="Jun-2025"/>
    <n v="0.35603715170278638"/>
    <x v="0"/>
    <x v="5"/>
  </r>
  <r>
    <s v="ORD0000965"/>
    <x v="32"/>
    <x v="479"/>
    <x v="0"/>
    <s v="EC012"/>
    <x v="3"/>
    <x v="0"/>
    <s v="Philips"/>
    <x v="6"/>
    <x v="2"/>
    <n v="5"/>
    <n v="42"/>
    <x v="3"/>
    <n v="178.5"/>
    <n v="58.5"/>
    <x v="0"/>
    <x v="3"/>
    <s v="Standard"/>
    <n v="4.5"/>
    <n v="2025"/>
    <s v="Dec-2025"/>
    <n v="0.32773109243697479"/>
    <x v="0"/>
    <x v="2"/>
  </r>
  <r>
    <s v="ORD0000966"/>
    <x v="264"/>
    <x v="396"/>
    <x v="1"/>
    <s v="EC008"/>
    <x v="1"/>
    <x v="1"/>
    <s v="Nivea"/>
    <x v="3"/>
    <x v="1"/>
    <n v="4"/>
    <n v="18"/>
    <x v="2"/>
    <n v="57.6"/>
    <n v="21.6"/>
    <x v="0"/>
    <x v="2"/>
    <s v="Standard"/>
    <n v="4.9000000000000004"/>
    <n v="2025"/>
    <s v="Apr-2025"/>
    <n v="0.375"/>
    <x v="0"/>
    <x v="2"/>
  </r>
  <r>
    <s v="ORD0000967"/>
    <x v="98"/>
    <x v="345"/>
    <x v="1"/>
    <s v="EC003"/>
    <x v="7"/>
    <x v="3"/>
    <s v="Lenovo"/>
    <x v="8"/>
    <x v="1"/>
    <n v="1"/>
    <n v="799"/>
    <x v="4"/>
    <n v="759.05"/>
    <n v="139.05000000000001"/>
    <x v="0"/>
    <x v="3"/>
    <s v="Standard"/>
    <n v="2.8"/>
    <n v="2025"/>
    <s v="Feb-2025"/>
    <n v="0.18318951320729862"/>
    <x v="2"/>
    <x v="4"/>
  </r>
  <r>
    <s v="ORD0000968"/>
    <x v="53"/>
    <x v="830"/>
    <x v="1"/>
    <s v="EC007"/>
    <x v="9"/>
    <x v="0"/>
    <s v="Prestige"/>
    <x v="0"/>
    <x v="2"/>
    <n v="3"/>
    <n v="120"/>
    <x v="2"/>
    <n v="288"/>
    <n v="54"/>
    <x v="0"/>
    <x v="2"/>
    <s v="Same Day"/>
    <n v="2.7"/>
    <n v="2025"/>
    <s v="Jun-2025"/>
    <n v="0.1875"/>
    <x v="0"/>
    <x v="0"/>
  </r>
  <r>
    <s v="ORD0000969"/>
    <x v="328"/>
    <x v="831"/>
    <x v="0"/>
    <s v="EC006"/>
    <x v="2"/>
    <x v="0"/>
    <s v="Philips"/>
    <x v="1"/>
    <x v="0"/>
    <n v="4"/>
    <n v="85"/>
    <x v="0"/>
    <n v="340"/>
    <n v="132"/>
    <x v="0"/>
    <x v="2"/>
    <s v="Standard"/>
    <n v="4.5"/>
    <n v="2025"/>
    <s v="Aug-2025"/>
    <n v="0.38823529411764707"/>
    <x v="1"/>
    <x v="1"/>
  </r>
  <r>
    <s v="ORD0000970"/>
    <x v="102"/>
    <x v="832"/>
    <x v="0"/>
    <s v="EC010"/>
    <x v="6"/>
    <x v="3"/>
    <s v="JBL"/>
    <x v="0"/>
    <x v="0"/>
    <n v="1"/>
    <n v="65"/>
    <x v="3"/>
    <n v="55.25"/>
    <n v="17.25"/>
    <x v="2"/>
    <x v="4"/>
    <s v="Standard"/>
    <n v="3.7"/>
    <n v="2025"/>
    <s v="Dec-2025"/>
    <n v="0.31221719457013575"/>
    <x v="0"/>
    <x v="0"/>
  </r>
  <r>
    <s v="ORD0000971"/>
    <x v="226"/>
    <x v="191"/>
    <x v="0"/>
    <s v="EC004"/>
    <x v="10"/>
    <x v="2"/>
    <s v="Nike"/>
    <x v="4"/>
    <x v="1"/>
    <n v="1"/>
    <n v="110"/>
    <x v="1"/>
    <n v="99"/>
    <n v="31"/>
    <x v="0"/>
    <x v="2"/>
    <s v="Express"/>
    <n v="2.8"/>
    <n v="2025"/>
    <s v="Dec-2025"/>
    <n v="0.31313131313131315"/>
    <x v="0"/>
    <x v="2"/>
  </r>
  <r>
    <s v="ORD0000972"/>
    <x v="228"/>
    <x v="833"/>
    <x v="0"/>
    <s v="EC007"/>
    <x v="9"/>
    <x v="0"/>
    <s v="Prestige"/>
    <x v="0"/>
    <x v="0"/>
    <n v="5"/>
    <n v="120"/>
    <x v="1"/>
    <n v="540"/>
    <n v="150"/>
    <x v="0"/>
    <x v="2"/>
    <s v="Same Day"/>
    <n v="3.8"/>
    <n v="2025"/>
    <s v="May-2025"/>
    <n v="0.27777777777777779"/>
    <x v="0"/>
    <x v="0"/>
  </r>
  <r>
    <s v="ORD0000973"/>
    <x v="60"/>
    <x v="834"/>
    <x v="0"/>
    <s v="EC010"/>
    <x v="6"/>
    <x v="3"/>
    <s v="JBL"/>
    <x v="8"/>
    <x v="0"/>
    <n v="1"/>
    <n v="65"/>
    <x v="1"/>
    <n v="58.5"/>
    <n v="20.5"/>
    <x v="0"/>
    <x v="3"/>
    <s v="Standard"/>
    <n v="3.4"/>
    <n v="2025"/>
    <s v="Apr-2025"/>
    <n v="0.3504273504273504"/>
    <x v="2"/>
    <x v="4"/>
  </r>
  <r>
    <s v="ORD0000974"/>
    <x v="193"/>
    <x v="275"/>
    <x v="0"/>
    <s v="EC006"/>
    <x v="2"/>
    <x v="0"/>
    <s v="Philips"/>
    <x v="2"/>
    <x v="2"/>
    <n v="2"/>
    <n v="85"/>
    <x v="3"/>
    <n v="144.5"/>
    <n v="40.5"/>
    <x v="0"/>
    <x v="0"/>
    <s v="Same Day"/>
    <n v="3.7"/>
    <n v="2025"/>
    <s v="Nov-2025"/>
    <n v="0.28027681660899656"/>
    <x v="0"/>
    <x v="2"/>
  </r>
  <r>
    <s v="ORD0000975"/>
    <x v="71"/>
    <x v="575"/>
    <x v="1"/>
    <s v="EC005"/>
    <x v="4"/>
    <x v="2"/>
    <s v="Skybags"/>
    <x v="3"/>
    <x v="1"/>
    <n v="1"/>
    <n v="45"/>
    <x v="1"/>
    <n v="40.5"/>
    <n v="14.5"/>
    <x v="0"/>
    <x v="3"/>
    <s v="Standard"/>
    <n v="4.8"/>
    <n v="2025"/>
    <s v="Aug-2025"/>
    <n v="0.35802469135802467"/>
    <x v="0"/>
    <x v="2"/>
  </r>
  <r>
    <s v="ORD0000976"/>
    <x v="348"/>
    <x v="725"/>
    <x v="0"/>
    <s v="EC006"/>
    <x v="2"/>
    <x v="0"/>
    <s v="Philips"/>
    <x v="0"/>
    <x v="1"/>
    <n v="3"/>
    <n v="85"/>
    <x v="0"/>
    <n v="255"/>
    <n v="99"/>
    <x v="0"/>
    <x v="1"/>
    <s v="Standard"/>
    <n v="4.0999999999999996"/>
    <n v="2025"/>
    <s v="Oct-2025"/>
    <n v="0.38823529411764707"/>
    <x v="0"/>
    <x v="0"/>
  </r>
  <r>
    <s v="ORD0000977"/>
    <x v="235"/>
    <x v="835"/>
    <x v="0"/>
    <s v="EC002"/>
    <x v="5"/>
    <x v="3"/>
    <s v="Samsung"/>
    <x v="7"/>
    <x v="2"/>
    <n v="1"/>
    <n v="149"/>
    <x v="4"/>
    <n v="141.55000000000001"/>
    <n v="46.55"/>
    <x v="0"/>
    <x v="4"/>
    <s v="Express"/>
    <n v="3.5"/>
    <n v="2025"/>
    <s v="May-2025"/>
    <n v="0.32885906040268453"/>
    <x v="2"/>
    <x v="4"/>
  </r>
  <r>
    <s v="ORD0000978"/>
    <x v="206"/>
    <x v="836"/>
    <x v="1"/>
    <s v="EC012"/>
    <x v="3"/>
    <x v="0"/>
    <s v="Philips"/>
    <x v="2"/>
    <x v="1"/>
    <n v="5"/>
    <n v="42"/>
    <x v="3"/>
    <n v="178.5"/>
    <n v="58.5"/>
    <x v="0"/>
    <x v="2"/>
    <s v="Standard"/>
    <n v="3.9"/>
    <n v="2025"/>
    <s v="Dec-2025"/>
    <n v="0.32773109243697479"/>
    <x v="0"/>
    <x v="2"/>
  </r>
  <r>
    <s v="ORD0000979"/>
    <x v="224"/>
    <x v="837"/>
    <x v="1"/>
    <s v="EC008"/>
    <x v="1"/>
    <x v="1"/>
    <s v="Nivea"/>
    <x v="4"/>
    <x v="2"/>
    <n v="3"/>
    <n v="18"/>
    <x v="0"/>
    <n v="54"/>
    <n v="27"/>
    <x v="1"/>
    <x v="4"/>
    <s v="Standard"/>
    <n v="4.0999999999999996"/>
    <n v="2025"/>
    <s v="May-2025"/>
    <n v="0.5"/>
    <x v="0"/>
    <x v="2"/>
  </r>
  <r>
    <s v="ORD0000980"/>
    <x v="349"/>
    <x v="821"/>
    <x v="1"/>
    <s v="EC008"/>
    <x v="1"/>
    <x v="1"/>
    <s v="Nivea"/>
    <x v="9"/>
    <x v="1"/>
    <n v="3"/>
    <n v="18"/>
    <x v="3"/>
    <n v="45.9"/>
    <n v="18.899999999999999"/>
    <x v="0"/>
    <x v="0"/>
    <s v="Standard"/>
    <n v="3.3"/>
    <n v="2025"/>
    <s v="Jun-2025"/>
    <n v="0.41176470588235292"/>
    <x v="0"/>
    <x v="5"/>
  </r>
  <r>
    <s v="ORD0000981"/>
    <x v="283"/>
    <x v="838"/>
    <x v="0"/>
    <s v="EC002"/>
    <x v="5"/>
    <x v="3"/>
    <s v="Samsung"/>
    <x v="5"/>
    <x v="2"/>
    <n v="2"/>
    <n v="149"/>
    <x v="1"/>
    <n v="268.2"/>
    <n v="78.2"/>
    <x v="0"/>
    <x v="4"/>
    <s v="Express"/>
    <n v="3"/>
    <n v="2025"/>
    <s v="Aug-2025"/>
    <n v="0.29157345264727819"/>
    <x v="0"/>
    <x v="3"/>
  </r>
  <r>
    <s v="ORD0000982"/>
    <x v="295"/>
    <x v="839"/>
    <x v="0"/>
    <s v="EC001"/>
    <x v="8"/>
    <x v="3"/>
    <s v="Sony"/>
    <x v="2"/>
    <x v="1"/>
    <n v="4"/>
    <n v="89"/>
    <x v="4"/>
    <n v="338.2"/>
    <n v="118.2"/>
    <x v="2"/>
    <x v="4"/>
    <s v="Standard"/>
    <n v="2.6"/>
    <n v="2025"/>
    <s v="Oct-2025"/>
    <n v="0.34949733885274986"/>
    <x v="0"/>
    <x v="2"/>
  </r>
  <r>
    <s v="ORD0000983"/>
    <x v="29"/>
    <x v="840"/>
    <x v="1"/>
    <s v="EC003"/>
    <x v="7"/>
    <x v="3"/>
    <s v="Lenovo"/>
    <x v="6"/>
    <x v="2"/>
    <n v="3"/>
    <n v="799"/>
    <x v="2"/>
    <n v="1917.6"/>
    <n v="57.6"/>
    <x v="0"/>
    <x v="3"/>
    <s v="Standard"/>
    <n v="3"/>
    <n v="2025"/>
    <s v="Jul-2025"/>
    <n v="3.0037546933667086E-2"/>
    <x v="0"/>
    <x v="2"/>
  </r>
  <r>
    <s v="ORD0000984"/>
    <x v="350"/>
    <x v="841"/>
    <x v="0"/>
    <s v="EC009"/>
    <x v="11"/>
    <x v="1"/>
    <s v="Loreal"/>
    <x v="6"/>
    <x v="0"/>
    <n v="1"/>
    <n v="12"/>
    <x v="3"/>
    <n v="10.199999999999999"/>
    <n v="4.2"/>
    <x v="0"/>
    <x v="4"/>
    <s v="Standard"/>
    <n v="4.0999999999999996"/>
    <n v="2025"/>
    <s v="May-2025"/>
    <n v="0.41176470588235298"/>
    <x v="0"/>
    <x v="2"/>
  </r>
  <r>
    <s v="ORD0000985"/>
    <x v="194"/>
    <x v="842"/>
    <x v="0"/>
    <s v="EC007"/>
    <x v="9"/>
    <x v="0"/>
    <s v="Prestige"/>
    <x v="8"/>
    <x v="2"/>
    <n v="4"/>
    <n v="120"/>
    <x v="2"/>
    <n v="384"/>
    <n v="72"/>
    <x v="0"/>
    <x v="1"/>
    <s v="Standard"/>
    <n v="4.2"/>
    <n v="2025"/>
    <s v="Aug-2025"/>
    <n v="0.1875"/>
    <x v="2"/>
    <x v="4"/>
  </r>
  <r>
    <s v="ORD0000986"/>
    <x v="262"/>
    <x v="97"/>
    <x v="0"/>
    <s v="EC010"/>
    <x v="6"/>
    <x v="3"/>
    <s v="JBL"/>
    <x v="8"/>
    <x v="2"/>
    <n v="1"/>
    <n v="65"/>
    <x v="0"/>
    <n v="65"/>
    <n v="27"/>
    <x v="0"/>
    <x v="0"/>
    <s v="Same Day"/>
    <n v="3.6"/>
    <n v="2025"/>
    <s v="Nov-2025"/>
    <n v="0.41538461538461541"/>
    <x v="2"/>
    <x v="4"/>
  </r>
  <r>
    <s v="ORD0000987"/>
    <x v="78"/>
    <x v="843"/>
    <x v="1"/>
    <s v="EC010"/>
    <x v="6"/>
    <x v="3"/>
    <s v="JBL"/>
    <x v="0"/>
    <x v="1"/>
    <n v="2"/>
    <n v="65"/>
    <x v="2"/>
    <n v="104"/>
    <n v="28"/>
    <x v="2"/>
    <x v="0"/>
    <s v="Express"/>
    <n v="4.8"/>
    <n v="2025"/>
    <s v="Jul-2025"/>
    <n v="0.26923076923076922"/>
    <x v="0"/>
    <x v="0"/>
  </r>
  <r>
    <s v="ORD0000988"/>
    <x v="208"/>
    <x v="437"/>
    <x v="0"/>
    <s v="EC008"/>
    <x v="1"/>
    <x v="1"/>
    <s v="Nivea"/>
    <x v="0"/>
    <x v="0"/>
    <n v="3"/>
    <n v="18"/>
    <x v="3"/>
    <n v="45.9"/>
    <n v="18.899999999999999"/>
    <x v="3"/>
    <x v="2"/>
    <s v="Express"/>
    <n v="3.3"/>
    <n v="2025"/>
    <s v="Aug-2025"/>
    <n v="0.41176470588235292"/>
    <x v="0"/>
    <x v="0"/>
  </r>
  <r>
    <s v="ORD0000989"/>
    <x v="350"/>
    <x v="844"/>
    <x v="0"/>
    <s v="EC002"/>
    <x v="5"/>
    <x v="3"/>
    <s v="Samsung"/>
    <x v="9"/>
    <x v="0"/>
    <n v="1"/>
    <n v="149"/>
    <x v="3"/>
    <n v="126.65"/>
    <n v="31.65"/>
    <x v="2"/>
    <x v="0"/>
    <s v="Standard"/>
    <n v="4.3"/>
    <n v="2025"/>
    <s v="May-2025"/>
    <n v="0.24990130280300038"/>
    <x v="0"/>
    <x v="5"/>
  </r>
  <r>
    <s v="ORD0000990"/>
    <x v="157"/>
    <x v="726"/>
    <x v="1"/>
    <s v="EC007"/>
    <x v="9"/>
    <x v="0"/>
    <s v="Prestige"/>
    <x v="4"/>
    <x v="2"/>
    <n v="1"/>
    <n v="120"/>
    <x v="1"/>
    <n v="108"/>
    <n v="30"/>
    <x v="0"/>
    <x v="4"/>
    <s v="Same Day"/>
    <n v="4.3"/>
    <n v="2025"/>
    <s v="Feb-2025"/>
    <n v="0.27777777777777779"/>
    <x v="0"/>
    <x v="2"/>
  </r>
  <r>
    <s v="ORD0000991"/>
    <x v="21"/>
    <x v="394"/>
    <x v="0"/>
    <s v="EC002"/>
    <x v="5"/>
    <x v="3"/>
    <s v="Samsung"/>
    <x v="9"/>
    <x v="1"/>
    <n v="2"/>
    <n v="149"/>
    <x v="2"/>
    <n v="238.4"/>
    <n v="48.4"/>
    <x v="0"/>
    <x v="1"/>
    <s v="Standard"/>
    <n v="4.0999999999999996"/>
    <n v="2025"/>
    <s v="Jun-2025"/>
    <n v="0.2030201342281879"/>
    <x v="0"/>
    <x v="5"/>
  </r>
  <r>
    <s v="ORD0000992"/>
    <x v="7"/>
    <x v="845"/>
    <x v="0"/>
    <s v="EC005"/>
    <x v="4"/>
    <x v="2"/>
    <s v="Skybags"/>
    <x v="2"/>
    <x v="1"/>
    <n v="2"/>
    <n v="45"/>
    <x v="0"/>
    <n v="90"/>
    <n v="38"/>
    <x v="0"/>
    <x v="0"/>
    <s v="Standard"/>
    <n v="3.9"/>
    <n v="2025"/>
    <s v="Jun-2025"/>
    <n v="0.42222222222222222"/>
    <x v="0"/>
    <x v="2"/>
  </r>
  <r>
    <s v="ORD0000993"/>
    <x v="195"/>
    <x v="846"/>
    <x v="0"/>
    <s v="EC010"/>
    <x v="6"/>
    <x v="3"/>
    <s v="JBL"/>
    <x v="9"/>
    <x v="1"/>
    <n v="3"/>
    <n v="65"/>
    <x v="2"/>
    <n v="156"/>
    <n v="42"/>
    <x v="0"/>
    <x v="4"/>
    <s v="Express"/>
    <n v="3.7"/>
    <n v="2025"/>
    <s v="Oct-2025"/>
    <n v="0.26923076923076922"/>
    <x v="0"/>
    <x v="5"/>
  </r>
  <r>
    <s v="ORD0000994"/>
    <x v="256"/>
    <x v="741"/>
    <x v="0"/>
    <s v="EC004"/>
    <x v="10"/>
    <x v="2"/>
    <s v="Nike"/>
    <x v="6"/>
    <x v="0"/>
    <n v="4"/>
    <n v="110"/>
    <x v="0"/>
    <n v="440"/>
    <n v="168"/>
    <x v="0"/>
    <x v="0"/>
    <s v="Standard"/>
    <n v="3"/>
    <n v="2025"/>
    <s v="Jun-2025"/>
    <n v="0.38181818181818183"/>
    <x v="0"/>
    <x v="2"/>
  </r>
  <r>
    <s v="ORD0000995"/>
    <x v="192"/>
    <x v="847"/>
    <x v="1"/>
    <s v="EC008"/>
    <x v="1"/>
    <x v="1"/>
    <s v="Nivea"/>
    <x v="4"/>
    <x v="2"/>
    <n v="5"/>
    <n v="18"/>
    <x v="4"/>
    <n v="85.5"/>
    <n v="40.5"/>
    <x v="0"/>
    <x v="2"/>
    <s v="Standard"/>
    <n v="3.2"/>
    <n v="2025"/>
    <s v="Mar-2025"/>
    <n v="0.47368421052631576"/>
    <x v="0"/>
    <x v="2"/>
  </r>
  <r>
    <s v="ORD0000996"/>
    <x v="335"/>
    <x v="368"/>
    <x v="0"/>
    <s v="EC012"/>
    <x v="3"/>
    <x v="0"/>
    <s v="Philips"/>
    <x v="2"/>
    <x v="1"/>
    <n v="1"/>
    <n v="42"/>
    <x v="0"/>
    <n v="42"/>
    <n v="18"/>
    <x v="0"/>
    <x v="3"/>
    <s v="Standard"/>
    <n v="4.9000000000000004"/>
    <n v="2025"/>
    <s v="Sep-2025"/>
    <n v="0.42857142857142855"/>
    <x v="0"/>
    <x v="2"/>
  </r>
  <r>
    <s v="ORD0000997"/>
    <x v="35"/>
    <x v="848"/>
    <x v="1"/>
    <s v="EC008"/>
    <x v="1"/>
    <x v="1"/>
    <s v="Nivea"/>
    <x v="5"/>
    <x v="0"/>
    <n v="5"/>
    <n v="18"/>
    <x v="0"/>
    <n v="90"/>
    <n v="45"/>
    <x v="0"/>
    <x v="2"/>
    <s v="Standard"/>
    <n v="2.6"/>
    <n v="2025"/>
    <s v="Mar-2025"/>
    <n v="0.5"/>
    <x v="0"/>
    <x v="3"/>
  </r>
  <r>
    <s v="ORD0000998"/>
    <x v="337"/>
    <x v="849"/>
    <x v="0"/>
    <s v="EC005"/>
    <x v="4"/>
    <x v="2"/>
    <s v="Skybags"/>
    <x v="0"/>
    <x v="2"/>
    <n v="1"/>
    <n v="45"/>
    <x v="3"/>
    <n v="38.25"/>
    <n v="12.25"/>
    <x v="0"/>
    <x v="4"/>
    <s v="Standard"/>
    <n v="3.5"/>
    <n v="2025"/>
    <s v="Aug-2025"/>
    <n v="0.3202614379084967"/>
    <x v="0"/>
    <x v="0"/>
  </r>
  <r>
    <s v="ORD0000999"/>
    <x v="294"/>
    <x v="850"/>
    <x v="0"/>
    <s v="EC005"/>
    <x v="4"/>
    <x v="2"/>
    <s v="Skybags"/>
    <x v="6"/>
    <x v="1"/>
    <n v="2"/>
    <n v="45"/>
    <x v="4"/>
    <n v="85.5"/>
    <n v="33.5"/>
    <x v="0"/>
    <x v="3"/>
    <s v="Standard"/>
    <n v="4"/>
    <n v="2025"/>
    <s v="Jun-2025"/>
    <n v="0.391812865497076"/>
    <x v="0"/>
    <x v="2"/>
  </r>
  <r>
    <s v="ORD0001000"/>
    <x v="162"/>
    <x v="851"/>
    <x v="1"/>
    <s v="EC008"/>
    <x v="1"/>
    <x v="1"/>
    <s v="Nivea"/>
    <x v="3"/>
    <x v="0"/>
    <n v="4"/>
    <n v="18"/>
    <x v="2"/>
    <n v="57.6"/>
    <n v="21.6"/>
    <x v="0"/>
    <x v="3"/>
    <s v="Standard"/>
    <n v="4.5"/>
    <n v="2025"/>
    <s v="Aug-2025"/>
    <n v="0.375"/>
    <x v="0"/>
    <x v="2"/>
  </r>
  <r>
    <s v="ORD0001001"/>
    <x v="344"/>
    <x v="852"/>
    <x v="0"/>
    <s v="EC001"/>
    <x v="8"/>
    <x v="3"/>
    <s v="Sony"/>
    <x v="3"/>
    <x v="1"/>
    <n v="3"/>
    <n v="89"/>
    <x v="4"/>
    <n v="253.65"/>
    <n v="88.65"/>
    <x v="2"/>
    <x v="4"/>
    <s v="Standard"/>
    <n v="4.0999999999999996"/>
    <n v="2025"/>
    <s v="Jan-2025"/>
    <n v="0.34949733885274986"/>
    <x v="0"/>
    <x v="2"/>
  </r>
  <r>
    <s v="ORD0001002"/>
    <x v="351"/>
    <x v="853"/>
    <x v="0"/>
    <s v="EC008"/>
    <x v="1"/>
    <x v="1"/>
    <s v="Nivea"/>
    <x v="2"/>
    <x v="0"/>
    <n v="5"/>
    <n v="18"/>
    <x v="0"/>
    <n v="90"/>
    <n v="45"/>
    <x v="1"/>
    <x v="0"/>
    <s v="Standard"/>
    <n v="3.5"/>
    <n v="2025"/>
    <s v="Oct-2025"/>
    <n v="0.5"/>
    <x v="0"/>
    <x v="2"/>
  </r>
  <r>
    <s v="ORD0001003"/>
    <x v="293"/>
    <x v="854"/>
    <x v="0"/>
    <s v="EC003"/>
    <x v="7"/>
    <x v="3"/>
    <s v="Lenovo"/>
    <x v="7"/>
    <x v="1"/>
    <n v="4"/>
    <n v="799"/>
    <x v="1"/>
    <n v="2876.4"/>
    <n v="396.4"/>
    <x v="0"/>
    <x v="0"/>
    <s v="Express"/>
    <n v="3"/>
    <n v="2025"/>
    <s v="Sep-2025"/>
    <n v="0.13781115282992629"/>
    <x v="2"/>
    <x v="4"/>
  </r>
  <r>
    <s v="ORD0001004"/>
    <x v="93"/>
    <x v="91"/>
    <x v="1"/>
    <s v="EC005"/>
    <x v="4"/>
    <x v="2"/>
    <s v="Skybags"/>
    <x v="7"/>
    <x v="0"/>
    <n v="2"/>
    <n v="45"/>
    <x v="4"/>
    <n v="85.5"/>
    <n v="33.5"/>
    <x v="0"/>
    <x v="4"/>
    <s v="Express"/>
    <n v="2.9"/>
    <n v="2025"/>
    <s v="Oct-2025"/>
    <n v="0.391812865497076"/>
    <x v="2"/>
    <x v="4"/>
  </r>
  <r>
    <s v="ORD0001005"/>
    <x v="259"/>
    <x v="855"/>
    <x v="1"/>
    <s v="EC012"/>
    <x v="3"/>
    <x v="0"/>
    <s v="Philips"/>
    <x v="0"/>
    <x v="0"/>
    <n v="1"/>
    <n v="42"/>
    <x v="1"/>
    <n v="37.799999999999997"/>
    <n v="13.8"/>
    <x v="2"/>
    <x v="1"/>
    <s v="Express"/>
    <n v="2.7"/>
    <n v="2025"/>
    <s v="Nov-2025"/>
    <n v="0.36507936507936511"/>
    <x v="0"/>
    <x v="0"/>
  </r>
  <r>
    <s v="ORD0001006"/>
    <x v="175"/>
    <x v="693"/>
    <x v="0"/>
    <s v="EC011"/>
    <x v="0"/>
    <x v="0"/>
    <s v="IKEA"/>
    <x v="3"/>
    <x v="0"/>
    <n v="3"/>
    <n v="190"/>
    <x v="2"/>
    <n v="456"/>
    <n v="81"/>
    <x v="0"/>
    <x v="0"/>
    <s v="Standard"/>
    <n v="4.9000000000000004"/>
    <n v="2025"/>
    <s v="Sep-2025"/>
    <n v="0.17763157894736842"/>
    <x v="0"/>
    <x v="2"/>
  </r>
  <r>
    <s v="ORD0001007"/>
    <x v="40"/>
    <x v="856"/>
    <x v="0"/>
    <s v="EC009"/>
    <x v="11"/>
    <x v="1"/>
    <s v="Loreal"/>
    <x v="6"/>
    <x v="1"/>
    <n v="3"/>
    <n v="12"/>
    <x v="2"/>
    <n v="28.8"/>
    <n v="10.8"/>
    <x v="0"/>
    <x v="0"/>
    <s v="Standard"/>
    <n v="3.4"/>
    <n v="2025"/>
    <s v="Oct-2025"/>
    <n v="0.375"/>
    <x v="0"/>
    <x v="2"/>
  </r>
  <r>
    <s v="ORD0001008"/>
    <x v="53"/>
    <x v="521"/>
    <x v="0"/>
    <s v="EC012"/>
    <x v="3"/>
    <x v="0"/>
    <s v="Philips"/>
    <x v="8"/>
    <x v="1"/>
    <n v="3"/>
    <n v="42"/>
    <x v="2"/>
    <n v="100.8"/>
    <n v="28.8"/>
    <x v="3"/>
    <x v="0"/>
    <s v="Same Day"/>
    <n v="4.0999999999999996"/>
    <n v="2025"/>
    <s v="Jun-2025"/>
    <n v="0.28571428571428575"/>
    <x v="2"/>
    <x v="4"/>
  </r>
  <r>
    <s v="ORD0001009"/>
    <x v="159"/>
    <x v="704"/>
    <x v="0"/>
    <s v="EC002"/>
    <x v="5"/>
    <x v="3"/>
    <s v="Samsung"/>
    <x v="1"/>
    <x v="2"/>
    <n v="5"/>
    <n v="149"/>
    <x v="0"/>
    <n v="745"/>
    <n v="270"/>
    <x v="0"/>
    <x v="3"/>
    <s v="Express"/>
    <n v="4"/>
    <n v="2025"/>
    <s v="Mar-2025"/>
    <n v="0.36241610738255031"/>
    <x v="1"/>
    <x v="1"/>
  </r>
  <r>
    <s v="ORD0001010"/>
    <x v="24"/>
    <x v="857"/>
    <x v="0"/>
    <s v="EC005"/>
    <x v="4"/>
    <x v="2"/>
    <s v="Skybags"/>
    <x v="5"/>
    <x v="2"/>
    <n v="5"/>
    <n v="45"/>
    <x v="1"/>
    <n v="202.5"/>
    <n v="72.5"/>
    <x v="0"/>
    <x v="1"/>
    <s v="Standard"/>
    <n v="4.8"/>
    <n v="2025"/>
    <s v="Jul-2025"/>
    <n v="0.35802469135802467"/>
    <x v="0"/>
    <x v="3"/>
  </r>
  <r>
    <s v="ORD0001011"/>
    <x v="352"/>
    <x v="723"/>
    <x v="1"/>
    <s v="EC004"/>
    <x v="10"/>
    <x v="2"/>
    <s v="Nike"/>
    <x v="6"/>
    <x v="2"/>
    <n v="2"/>
    <n v="110"/>
    <x v="4"/>
    <n v="209"/>
    <n v="73"/>
    <x v="0"/>
    <x v="3"/>
    <s v="Standard"/>
    <n v="4.2"/>
    <n v="2025"/>
    <s v="Apr-2025"/>
    <n v="0.34928229665071769"/>
    <x v="0"/>
    <x v="2"/>
  </r>
  <r>
    <s v="ORD0001012"/>
    <x v="353"/>
    <x v="858"/>
    <x v="1"/>
    <s v="EC006"/>
    <x v="2"/>
    <x v="0"/>
    <s v="Philips"/>
    <x v="8"/>
    <x v="1"/>
    <n v="2"/>
    <n v="85"/>
    <x v="0"/>
    <n v="170"/>
    <n v="66"/>
    <x v="0"/>
    <x v="1"/>
    <s v="Standard"/>
    <n v="4.4000000000000004"/>
    <n v="2025"/>
    <s v="Sep-2025"/>
    <n v="0.38823529411764707"/>
    <x v="2"/>
    <x v="4"/>
  </r>
  <r>
    <s v="ORD0001013"/>
    <x v="292"/>
    <x v="692"/>
    <x v="0"/>
    <s v="EC002"/>
    <x v="5"/>
    <x v="3"/>
    <s v="Samsung"/>
    <x v="4"/>
    <x v="1"/>
    <n v="2"/>
    <n v="149"/>
    <x v="1"/>
    <n v="268.2"/>
    <n v="78.2"/>
    <x v="0"/>
    <x v="1"/>
    <s v="Express"/>
    <n v="4.3"/>
    <n v="2025"/>
    <s v="May-2025"/>
    <n v="0.29157345264727819"/>
    <x v="0"/>
    <x v="2"/>
  </r>
  <r>
    <s v="ORD0001014"/>
    <x v="74"/>
    <x v="859"/>
    <x v="0"/>
    <s v="EC011"/>
    <x v="0"/>
    <x v="0"/>
    <s v="IKEA"/>
    <x v="2"/>
    <x v="0"/>
    <n v="4"/>
    <n v="190"/>
    <x v="0"/>
    <n v="760"/>
    <n v="260"/>
    <x v="0"/>
    <x v="3"/>
    <s v="Standard"/>
    <n v="3.7"/>
    <n v="2025"/>
    <s v="Aug-2025"/>
    <n v="0.34210526315789475"/>
    <x v="0"/>
    <x v="2"/>
  </r>
  <r>
    <s v="ORD0001015"/>
    <x v="348"/>
    <x v="267"/>
    <x v="0"/>
    <s v="EC002"/>
    <x v="5"/>
    <x v="3"/>
    <s v="Samsung"/>
    <x v="5"/>
    <x v="1"/>
    <n v="1"/>
    <n v="149"/>
    <x v="4"/>
    <n v="141.55000000000001"/>
    <n v="46.55"/>
    <x v="0"/>
    <x v="0"/>
    <s v="Standard"/>
    <n v="3.6"/>
    <n v="2025"/>
    <s v="Oct-2025"/>
    <n v="0.32885906040268453"/>
    <x v="0"/>
    <x v="3"/>
  </r>
  <r>
    <s v="ORD0001016"/>
    <x v="313"/>
    <x v="544"/>
    <x v="1"/>
    <s v="EC005"/>
    <x v="4"/>
    <x v="2"/>
    <s v="Skybags"/>
    <x v="6"/>
    <x v="0"/>
    <n v="3"/>
    <n v="45"/>
    <x v="3"/>
    <n v="114.75"/>
    <n v="36.75"/>
    <x v="0"/>
    <x v="3"/>
    <s v="Standard"/>
    <n v="2.9"/>
    <n v="2025"/>
    <s v="Dec-2025"/>
    <n v="0.3202614379084967"/>
    <x v="0"/>
    <x v="2"/>
  </r>
  <r>
    <s v="ORD0001017"/>
    <x v="341"/>
    <x v="860"/>
    <x v="0"/>
    <s v="EC006"/>
    <x v="2"/>
    <x v="0"/>
    <s v="Philips"/>
    <x v="6"/>
    <x v="0"/>
    <n v="5"/>
    <n v="85"/>
    <x v="2"/>
    <n v="340"/>
    <n v="80"/>
    <x v="0"/>
    <x v="4"/>
    <s v="Express"/>
    <n v="3.8"/>
    <n v="2025"/>
    <s v="Feb-2025"/>
    <n v="0.23529411764705882"/>
    <x v="0"/>
    <x v="2"/>
  </r>
  <r>
    <s v="ORD0001018"/>
    <x v="295"/>
    <x v="861"/>
    <x v="1"/>
    <s v="EC001"/>
    <x v="8"/>
    <x v="3"/>
    <s v="Sony"/>
    <x v="4"/>
    <x v="1"/>
    <n v="2"/>
    <n v="89"/>
    <x v="0"/>
    <n v="178"/>
    <n v="68"/>
    <x v="0"/>
    <x v="0"/>
    <s v="Standard"/>
    <n v="3"/>
    <n v="2025"/>
    <s v="Oct-2025"/>
    <n v="0.38202247191011235"/>
    <x v="0"/>
    <x v="2"/>
  </r>
  <r>
    <s v="ORD0001019"/>
    <x v="305"/>
    <x v="583"/>
    <x v="0"/>
    <s v="EC008"/>
    <x v="1"/>
    <x v="1"/>
    <s v="Nivea"/>
    <x v="9"/>
    <x v="1"/>
    <n v="1"/>
    <n v="18"/>
    <x v="4"/>
    <n v="17.100000000000001"/>
    <n v="8.1"/>
    <x v="0"/>
    <x v="4"/>
    <s v="Standard"/>
    <n v="3.5"/>
    <n v="2025"/>
    <s v="Apr-2025"/>
    <n v="0.47368421052631571"/>
    <x v="0"/>
    <x v="5"/>
  </r>
  <r>
    <s v="ORD0001020"/>
    <x v="354"/>
    <x v="495"/>
    <x v="1"/>
    <s v="EC001"/>
    <x v="8"/>
    <x v="3"/>
    <s v="Sony"/>
    <x v="0"/>
    <x v="1"/>
    <n v="5"/>
    <n v="89"/>
    <x v="4"/>
    <n v="422.75"/>
    <n v="147.75"/>
    <x v="0"/>
    <x v="4"/>
    <s v="Standard"/>
    <n v="3.5"/>
    <n v="2025"/>
    <s v="Apr-2025"/>
    <n v="0.34949733885274986"/>
    <x v="0"/>
    <x v="0"/>
  </r>
  <r>
    <s v="ORD0001021"/>
    <x v="231"/>
    <x v="641"/>
    <x v="0"/>
    <s v="EC009"/>
    <x v="11"/>
    <x v="1"/>
    <s v="Loreal"/>
    <x v="8"/>
    <x v="1"/>
    <n v="5"/>
    <n v="12"/>
    <x v="0"/>
    <n v="60"/>
    <n v="30"/>
    <x v="1"/>
    <x v="4"/>
    <s v="Standard"/>
    <n v="4.7"/>
    <n v="2025"/>
    <s v="Dec-2025"/>
    <n v="0.5"/>
    <x v="2"/>
    <x v="4"/>
  </r>
  <r>
    <s v="ORD0001022"/>
    <x v="167"/>
    <x v="234"/>
    <x v="0"/>
    <s v="EC001"/>
    <x v="8"/>
    <x v="3"/>
    <s v="Sony"/>
    <x v="9"/>
    <x v="1"/>
    <n v="4"/>
    <n v="89"/>
    <x v="1"/>
    <n v="320.39999999999998"/>
    <n v="100.4"/>
    <x v="0"/>
    <x v="1"/>
    <s v="Express"/>
    <n v="2.6"/>
    <n v="2025"/>
    <s v="Oct-2025"/>
    <n v="0.31335830212234711"/>
    <x v="0"/>
    <x v="5"/>
  </r>
  <r>
    <s v="ORD0001023"/>
    <x v="348"/>
    <x v="862"/>
    <x v="1"/>
    <s v="EC003"/>
    <x v="7"/>
    <x v="3"/>
    <s v="Lenovo"/>
    <x v="6"/>
    <x v="1"/>
    <n v="2"/>
    <n v="799"/>
    <x v="1"/>
    <n v="1438.2"/>
    <n v="198.2"/>
    <x v="0"/>
    <x v="2"/>
    <s v="Express"/>
    <n v="4.5"/>
    <n v="2025"/>
    <s v="Oct-2025"/>
    <n v="0.13781115282992629"/>
    <x v="0"/>
    <x v="2"/>
  </r>
  <r>
    <s v="ORD0001024"/>
    <x v="328"/>
    <x v="863"/>
    <x v="1"/>
    <s v="EC004"/>
    <x v="10"/>
    <x v="2"/>
    <s v="Nike"/>
    <x v="5"/>
    <x v="0"/>
    <n v="5"/>
    <n v="110"/>
    <x v="0"/>
    <n v="550"/>
    <n v="210"/>
    <x v="0"/>
    <x v="4"/>
    <s v="Express"/>
    <n v="2.7"/>
    <n v="2025"/>
    <s v="Aug-2025"/>
    <n v="0.38181818181818183"/>
    <x v="0"/>
    <x v="3"/>
  </r>
  <r>
    <s v="ORD0001025"/>
    <x v="129"/>
    <x v="864"/>
    <x v="1"/>
    <s v="EC004"/>
    <x v="10"/>
    <x v="2"/>
    <s v="Nike"/>
    <x v="1"/>
    <x v="0"/>
    <n v="3"/>
    <n v="110"/>
    <x v="3"/>
    <n v="280.5"/>
    <n v="76.5"/>
    <x v="0"/>
    <x v="1"/>
    <s v="Express"/>
    <n v="4.9000000000000004"/>
    <n v="2025"/>
    <s v="Oct-2025"/>
    <n v="0.27272727272727271"/>
    <x v="1"/>
    <x v="1"/>
  </r>
  <r>
    <s v="ORD0001026"/>
    <x v="99"/>
    <x v="697"/>
    <x v="1"/>
    <s v="EC009"/>
    <x v="11"/>
    <x v="1"/>
    <s v="Loreal"/>
    <x v="9"/>
    <x v="0"/>
    <n v="5"/>
    <n v="12"/>
    <x v="0"/>
    <n v="60"/>
    <n v="30"/>
    <x v="0"/>
    <x v="0"/>
    <s v="Standard"/>
    <n v="3.7"/>
    <n v="2025"/>
    <s v="Sep-2025"/>
    <n v="0.5"/>
    <x v="0"/>
    <x v="5"/>
  </r>
  <r>
    <s v="ORD0001027"/>
    <x v="154"/>
    <x v="865"/>
    <x v="0"/>
    <s v="EC001"/>
    <x v="8"/>
    <x v="3"/>
    <s v="Sony"/>
    <x v="7"/>
    <x v="2"/>
    <n v="4"/>
    <n v="89"/>
    <x v="0"/>
    <n v="356"/>
    <n v="136"/>
    <x v="0"/>
    <x v="1"/>
    <s v="Standard"/>
    <n v="4.3"/>
    <n v="2025"/>
    <s v="Sep-2025"/>
    <n v="0.38202247191011235"/>
    <x v="2"/>
    <x v="4"/>
  </r>
  <r>
    <s v="ORD0001028"/>
    <x v="302"/>
    <x v="866"/>
    <x v="0"/>
    <s v="EC005"/>
    <x v="4"/>
    <x v="2"/>
    <s v="Skybags"/>
    <x v="2"/>
    <x v="2"/>
    <n v="5"/>
    <n v="45"/>
    <x v="1"/>
    <n v="202.5"/>
    <n v="72.5"/>
    <x v="0"/>
    <x v="0"/>
    <s v="Standard"/>
    <n v="5"/>
    <n v="2025"/>
    <s v="Nov-2025"/>
    <n v="0.35802469135802467"/>
    <x v="0"/>
    <x v="2"/>
  </r>
  <r>
    <s v="ORD0001029"/>
    <x v="112"/>
    <x v="175"/>
    <x v="0"/>
    <s v="EC004"/>
    <x v="10"/>
    <x v="2"/>
    <s v="Nike"/>
    <x v="7"/>
    <x v="1"/>
    <n v="5"/>
    <n v="110"/>
    <x v="4"/>
    <n v="522.5"/>
    <n v="182.5"/>
    <x v="0"/>
    <x v="4"/>
    <s v="Standard"/>
    <n v="4.0999999999999996"/>
    <n v="2025"/>
    <s v="Jan-2025"/>
    <n v="0.34928229665071769"/>
    <x v="2"/>
    <x v="4"/>
  </r>
  <r>
    <s v="ORD0001030"/>
    <x v="69"/>
    <x v="867"/>
    <x v="0"/>
    <s v="EC001"/>
    <x v="8"/>
    <x v="3"/>
    <s v="Sony"/>
    <x v="4"/>
    <x v="2"/>
    <n v="3"/>
    <n v="89"/>
    <x v="2"/>
    <n v="213.6"/>
    <n v="48.6"/>
    <x v="0"/>
    <x v="0"/>
    <s v="Standard"/>
    <n v="4.3"/>
    <n v="2025"/>
    <s v="Mar-2025"/>
    <n v="0.22752808988764045"/>
    <x v="0"/>
    <x v="2"/>
  </r>
  <r>
    <s v="ORD0001031"/>
    <x v="113"/>
    <x v="868"/>
    <x v="1"/>
    <s v="EC009"/>
    <x v="11"/>
    <x v="1"/>
    <s v="Loreal"/>
    <x v="0"/>
    <x v="2"/>
    <n v="5"/>
    <n v="12"/>
    <x v="2"/>
    <n v="48"/>
    <n v="18"/>
    <x v="0"/>
    <x v="0"/>
    <s v="Express"/>
    <n v="3.3"/>
    <n v="2025"/>
    <s v="Mar-2025"/>
    <n v="0.375"/>
    <x v="0"/>
    <x v="0"/>
  </r>
  <r>
    <s v="ORD0001032"/>
    <x v="193"/>
    <x v="869"/>
    <x v="1"/>
    <s v="EC006"/>
    <x v="2"/>
    <x v="0"/>
    <s v="Philips"/>
    <x v="0"/>
    <x v="0"/>
    <n v="4"/>
    <n v="85"/>
    <x v="0"/>
    <n v="340"/>
    <n v="132"/>
    <x v="3"/>
    <x v="4"/>
    <s v="Standard"/>
    <n v="3.4"/>
    <n v="2025"/>
    <s v="Nov-2025"/>
    <n v="0.38823529411764707"/>
    <x v="0"/>
    <x v="0"/>
  </r>
  <r>
    <s v="ORD0001033"/>
    <x v="251"/>
    <x v="493"/>
    <x v="0"/>
    <s v="EC008"/>
    <x v="1"/>
    <x v="1"/>
    <s v="Nivea"/>
    <x v="0"/>
    <x v="1"/>
    <n v="5"/>
    <n v="18"/>
    <x v="1"/>
    <n v="81"/>
    <n v="36"/>
    <x v="2"/>
    <x v="0"/>
    <s v="Standard"/>
    <n v="4.5999999999999996"/>
    <n v="2025"/>
    <s v="Feb-2025"/>
    <n v="0.44444444444444442"/>
    <x v="0"/>
    <x v="0"/>
  </r>
  <r>
    <s v="ORD0001034"/>
    <x v="201"/>
    <x v="804"/>
    <x v="0"/>
    <s v="EC010"/>
    <x v="6"/>
    <x v="3"/>
    <s v="JBL"/>
    <x v="3"/>
    <x v="1"/>
    <n v="4"/>
    <n v="65"/>
    <x v="2"/>
    <n v="208"/>
    <n v="56"/>
    <x v="0"/>
    <x v="0"/>
    <s v="Standard"/>
    <n v="4.5"/>
    <n v="2025"/>
    <s v="Jun-2025"/>
    <n v="0.26923076923076922"/>
    <x v="0"/>
    <x v="2"/>
  </r>
  <r>
    <s v="ORD0001035"/>
    <x v="166"/>
    <x v="492"/>
    <x v="1"/>
    <s v="EC001"/>
    <x v="8"/>
    <x v="3"/>
    <s v="Sony"/>
    <x v="5"/>
    <x v="1"/>
    <n v="5"/>
    <n v="89"/>
    <x v="2"/>
    <n v="356"/>
    <n v="81"/>
    <x v="0"/>
    <x v="4"/>
    <s v="Standard"/>
    <n v="3.5"/>
    <n v="2025"/>
    <s v="Dec-2025"/>
    <n v="0.22752808988764045"/>
    <x v="0"/>
    <x v="3"/>
  </r>
  <r>
    <s v="ORD0001036"/>
    <x v="189"/>
    <x v="870"/>
    <x v="0"/>
    <s v="EC008"/>
    <x v="1"/>
    <x v="1"/>
    <s v="Nivea"/>
    <x v="0"/>
    <x v="2"/>
    <n v="3"/>
    <n v="18"/>
    <x v="3"/>
    <n v="45.9"/>
    <n v="18.899999999999999"/>
    <x v="0"/>
    <x v="2"/>
    <s v="Standard"/>
    <n v="2.6"/>
    <n v="2025"/>
    <s v="May-2025"/>
    <n v="0.41176470588235292"/>
    <x v="0"/>
    <x v="0"/>
  </r>
  <r>
    <s v="ORD0001037"/>
    <x v="250"/>
    <x v="53"/>
    <x v="0"/>
    <s v="EC010"/>
    <x v="6"/>
    <x v="3"/>
    <s v="JBL"/>
    <x v="7"/>
    <x v="1"/>
    <n v="5"/>
    <n v="65"/>
    <x v="1"/>
    <n v="292.5"/>
    <n v="102.5"/>
    <x v="0"/>
    <x v="2"/>
    <s v="Standard"/>
    <n v="3.8"/>
    <n v="2025"/>
    <s v="Apr-2025"/>
    <n v="0.3504273504273504"/>
    <x v="2"/>
    <x v="4"/>
  </r>
  <r>
    <s v="ORD0001038"/>
    <x v="298"/>
    <x v="775"/>
    <x v="1"/>
    <s v="EC008"/>
    <x v="1"/>
    <x v="1"/>
    <s v="Nivea"/>
    <x v="8"/>
    <x v="0"/>
    <n v="2"/>
    <n v="18"/>
    <x v="3"/>
    <n v="30.6"/>
    <n v="12.6"/>
    <x v="0"/>
    <x v="0"/>
    <s v="Express"/>
    <n v="4"/>
    <n v="2025"/>
    <s v="Dec-2025"/>
    <n v="0.41176470588235292"/>
    <x v="2"/>
    <x v="4"/>
  </r>
  <r>
    <s v="ORD0001039"/>
    <x v="121"/>
    <x v="871"/>
    <x v="0"/>
    <s v="EC001"/>
    <x v="8"/>
    <x v="3"/>
    <s v="Sony"/>
    <x v="7"/>
    <x v="0"/>
    <n v="5"/>
    <n v="89"/>
    <x v="0"/>
    <n v="445"/>
    <n v="170"/>
    <x v="0"/>
    <x v="4"/>
    <s v="Standard"/>
    <n v="4.5"/>
    <n v="2025"/>
    <s v="Jan-2025"/>
    <n v="0.38202247191011235"/>
    <x v="2"/>
    <x v="4"/>
  </r>
  <r>
    <s v="ORD0001040"/>
    <x v="250"/>
    <x v="872"/>
    <x v="0"/>
    <s v="EC008"/>
    <x v="1"/>
    <x v="1"/>
    <s v="Nivea"/>
    <x v="0"/>
    <x v="2"/>
    <n v="4"/>
    <n v="18"/>
    <x v="3"/>
    <n v="61.2"/>
    <n v="25.2"/>
    <x v="0"/>
    <x v="1"/>
    <s v="Same Day"/>
    <n v="4.7"/>
    <n v="2025"/>
    <s v="Apr-2025"/>
    <n v="0.41176470588235292"/>
    <x v="0"/>
    <x v="0"/>
  </r>
  <r>
    <s v="ORD0001041"/>
    <x v="171"/>
    <x v="306"/>
    <x v="0"/>
    <s v="EC006"/>
    <x v="2"/>
    <x v="0"/>
    <s v="Philips"/>
    <x v="8"/>
    <x v="1"/>
    <n v="3"/>
    <n v="85"/>
    <x v="0"/>
    <n v="255"/>
    <n v="99"/>
    <x v="0"/>
    <x v="3"/>
    <s v="Standard"/>
    <n v="3"/>
    <n v="2025"/>
    <s v="Oct-2025"/>
    <n v="0.38823529411764707"/>
    <x v="2"/>
    <x v="4"/>
  </r>
  <r>
    <s v="ORD0001042"/>
    <x v="307"/>
    <x v="873"/>
    <x v="0"/>
    <s v="EC009"/>
    <x v="11"/>
    <x v="1"/>
    <s v="Loreal"/>
    <x v="7"/>
    <x v="0"/>
    <n v="4"/>
    <n v="12"/>
    <x v="2"/>
    <n v="38.4"/>
    <n v="14.4"/>
    <x v="0"/>
    <x v="4"/>
    <s v="Express"/>
    <n v="3"/>
    <n v="2025"/>
    <s v="Oct-2025"/>
    <n v="0.375"/>
    <x v="2"/>
    <x v="4"/>
  </r>
  <r>
    <s v="ORD0001043"/>
    <x v="247"/>
    <x v="874"/>
    <x v="1"/>
    <s v="EC009"/>
    <x v="11"/>
    <x v="1"/>
    <s v="Loreal"/>
    <x v="4"/>
    <x v="0"/>
    <n v="2"/>
    <n v="12"/>
    <x v="3"/>
    <n v="20.399999999999999"/>
    <n v="8.4"/>
    <x v="0"/>
    <x v="2"/>
    <s v="Standard"/>
    <n v="4.4000000000000004"/>
    <n v="2025"/>
    <s v="Feb-2025"/>
    <n v="0.41176470588235298"/>
    <x v="0"/>
    <x v="2"/>
  </r>
  <r>
    <s v="ORD0001044"/>
    <x v="62"/>
    <x v="518"/>
    <x v="0"/>
    <s v="EC005"/>
    <x v="4"/>
    <x v="2"/>
    <s v="Skybags"/>
    <x v="2"/>
    <x v="2"/>
    <n v="1"/>
    <n v="45"/>
    <x v="4"/>
    <n v="42.75"/>
    <n v="16.75"/>
    <x v="0"/>
    <x v="4"/>
    <s v="Express"/>
    <n v="4.9000000000000004"/>
    <n v="2025"/>
    <s v="Nov-2025"/>
    <n v="0.391812865497076"/>
    <x v="0"/>
    <x v="2"/>
  </r>
  <r>
    <s v="ORD0001045"/>
    <x v="165"/>
    <x v="726"/>
    <x v="1"/>
    <s v="EC009"/>
    <x v="11"/>
    <x v="1"/>
    <s v="Loreal"/>
    <x v="1"/>
    <x v="2"/>
    <n v="4"/>
    <n v="12"/>
    <x v="2"/>
    <n v="38.4"/>
    <n v="14.4"/>
    <x v="0"/>
    <x v="4"/>
    <s v="Standard"/>
    <n v="2.7"/>
    <n v="2025"/>
    <s v="Dec-2025"/>
    <n v="0.375"/>
    <x v="1"/>
    <x v="1"/>
  </r>
  <r>
    <s v="ORD0001046"/>
    <x v="210"/>
    <x v="875"/>
    <x v="1"/>
    <s v="EC001"/>
    <x v="8"/>
    <x v="3"/>
    <s v="Sony"/>
    <x v="4"/>
    <x v="1"/>
    <n v="4"/>
    <n v="89"/>
    <x v="4"/>
    <n v="338.2"/>
    <n v="118.2"/>
    <x v="0"/>
    <x v="1"/>
    <s v="Express"/>
    <n v="4.3"/>
    <n v="2025"/>
    <s v="Mar-2025"/>
    <n v="0.34949733885274986"/>
    <x v="0"/>
    <x v="2"/>
  </r>
  <r>
    <s v="ORD0001047"/>
    <x v="160"/>
    <x v="331"/>
    <x v="0"/>
    <s v="EC007"/>
    <x v="9"/>
    <x v="0"/>
    <s v="Prestige"/>
    <x v="8"/>
    <x v="1"/>
    <n v="1"/>
    <n v="120"/>
    <x v="4"/>
    <n v="114"/>
    <n v="36"/>
    <x v="1"/>
    <x v="1"/>
    <s v="Standard"/>
    <n v="4.5"/>
    <n v="2025"/>
    <s v="Jul-2025"/>
    <n v="0.31578947368421051"/>
    <x v="2"/>
    <x v="4"/>
  </r>
  <r>
    <s v="ORD0001048"/>
    <x v="85"/>
    <x v="876"/>
    <x v="0"/>
    <s v="EC007"/>
    <x v="9"/>
    <x v="0"/>
    <s v="Prestige"/>
    <x v="6"/>
    <x v="1"/>
    <n v="3"/>
    <n v="120"/>
    <x v="0"/>
    <n v="360"/>
    <n v="126"/>
    <x v="0"/>
    <x v="3"/>
    <s v="Standard"/>
    <n v="2.5"/>
    <n v="2025"/>
    <s v="Jul-2025"/>
    <n v="0.35"/>
    <x v="0"/>
    <x v="2"/>
  </r>
  <r>
    <s v="ORD0001049"/>
    <x v="337"/>
    <x v="96"/>
    <x v="0"/>
    <s v="EC004"/>
    <x v="10"/>
    <x v="2"/>
    <s v="Nike"/>
    <x v="1"/>
    <x v="0"/>
    <n v="3"/>
    <n v="110"/>
    <x v="3"/>
    <n v="280.5"/>
    <n v="76.5"/>
    <x v="0"/>
    <x v="2"/>
    <s v="Express"/>
    <n v="4.2"/>
    <n v="2025"/>
    <s v="Aug-2025"/>
    <n v="0.27272727272727271"/>
    <x v="1"/>
    <x v="1"/>
  </r>
  <r>
    <s v="ORD0001050"/>
    <x v="329"/>
    <x v="877"/>
    <x v="0"/>
    <s v="EC001"/>
    <x v="8"/>
    <x v="3"/>
    <s v="Sony"/>
    <x v="5"/>
    <x v="0"/>
    <n v="1"/>
    <n v="89"/>
    <x v="3"/>
    <n v="75.650000000000006"/>
    <n v="20.65"/>
    <x v="1"/>
    <x v="2"/>
    <s v="Standard"/>
    <n v="2.8"/>
    <n v="2025"/>
    <s v="Jun-2025"/>
    <n v="0.27296761401189684"/>
    <x v="0"/>
    <x v="3"/>
  </r>
  <r>
    <s v="ORD0001051"/>
    <x v="211"/>
    <x v="80"/>
    <x v="0"/>
    <s v="EC009"/>
    <x v="11"/>
    <x v="1"/>
    <s v="Loreal"/>
    <x v="3"/>
    <x v="0"/>
    <n v="2"/>
    <n v="12"/>
    <x v="4"/>
    <n v="22.8"/>
    <n v="10.8"/>
    <x v="0"/>
    <x v="1"/>
    <s v="Express"/>
    <n v="5"/>
    <n v="2025"/>
    <s v="Feb-2025"/>
    <n v="0.47368421052631582"/>
    <x v="0"/>
    <x v="2"/>
  </r>
  <r>
    <s v="ORD0001052"/>
    <x v="16"/>
    <x v="730"/>
    <x v="0"/>
    <s v="EC004"/>
    <x v="10"/>
    <x v="2"/>
    <s v="Nike"/>
    <x v="0"/>
    <x v="1"/>
    <n v="5"/>
    <n v="110"/>
    <x v="4"/>
    <n v="522.5"/>
    <n v="182.5"/>
    <x v="0"/>
    <x v="2"/>
    <s v="Express"/>
    <n v="4.5"/>
    <n v="2025"/>
    <s v="Jul-2025"/>
    <n v="0.34928229665071769"/>
    <x v="0"/>
    <x v="0"/>
  </r>
  <r>
    <s v="ORD0001053"/>
    <x v="29"/>
    <x v="579"/>
    <x v="1"/>
    <s v="EC005"/>
    <x v="4"/>
    <x v="2"/>
    <s v="Skybags"/>
    <x v="7"/>
    <x v="1"/>
    <n v="3"/>
    <n v="45"/>
    <x v="3"/>
    <n v="114.75"/>
    <n v="36.75"/>
    <x v="0"/>
    <x v="3"/>
    <s v="Express"/>
    <n v="4.8"/>
    <n v="2025"/>
    <s v="Jul-2025"/>
    <n v="0.3202614379084967"/>
    <x v="2"/>
    <x v="4"/>
  </r>
  <r>
    <s v="ORD0001054"/>
    <x v="58"/>
    <x v="464"/>
    <x v="1"/>
    <s v="EC008"/>
    <x v="1"/>
    <x v="1"/>
    <s v="Nivea"/>
    <x v="3"/>
    <x v="2"/>
    <n v="4"/>
    <n v="18"/>
    <x v="1"/>
    <n v="64.8"/>
    <n v="28.8"/>
    <x v="1"/>
    <x v="0"/>
    <s v="Express"/>
    <n v="4.2"/>
    <n v="2025"/>
    <s v="May-2025"/>
    <n v="0.44444444444444448"/>
    <x v="0"/>
    <x v="2"/>
  </r>
  <r>
    <s v="ORD0001055"/>
    <x v="206"/>
    <x v="878"/>
    <x v="0"/>
    <s v="EC010"/>
    <x v="6"/>
    <x v="3"/>
    <s v="JBL"/>
    <x v="8"/>
    <x v="0"/>
    <n v="5"/>
    <n v="65"/>
    <x v="2"/>
    <n v="260"/>
    <n v="70"/>
    <x v="0"/>
    <x v="4"/>
    <s v="Standard"/>
    <n v="3.7"/>
    <n v="2025"/>
    <s v="Dec-2025"/>
    <n v="0.26923076923076922"/>
    <x v="2"/>
    <x v="4"/>
  </r>
  <r>
    <s v="ORD0001056"/>
    <x v="263"/>
    <x v="698"/>
    <x v="0"/>
    <s v="EC001"/>
    <x v="8"/>
    <x v="3"/>
    <s v="Sony"/>
    <x v="8"/>
    <x v="2"/>
    <n v="4"/>
    <n v="89"/>
    <x v="1"/>
    <n v="320.39999999999998"/>
    <n v="100.4"/>
    <x v="0"/>
    <x v="3"/>
    <s v="Standard"/>
    <n v="3.5"/>
    <n v="2025"/>
    <s v="Aug-2025"/>
    <n v="0.31335830212234711"/>
    <x v="2"/>
    <x v="4"/>
  </r>
  <r>
    <s v="ORD0001057"/>
    <x v="338"/>
    <x v="879"/>
    <x v="0"/>
    <s v="EC005"/>
    <x v="4"/>
    <x v="2"/>
    <s v="Skybags"/>
    <x v="7"/>
    <x v="2"/>
    <n v="2"/>
    <n v="45"/>
    <x v="3"/>
    <n v="76.5"/>
    <n v="24.5"/>
    <x v="0"/>
    <x v="2"/>
    <s v="Standard"/>
    <n v="2.8"/>
    <n v="2025"/>
    <s v="Apr-2025"/>
    <n v="0.3202614379084967"/>
    <x v="2"/>
    <x v="4"/>
  </r>
  <r>
    <s v="ORD0001058"/>
    <x v="7"/>
    <x v="488"/>
    <x v="1"/>
    <s v="EC007"/>
    <x v="9"/>
    <x v="0"/>
    <s v="Prestige"/>
    <x v="7"/>
    <x v="1"/>
    <n v="3"/>
    <n v="120"/>
    <x v="0"/>
    <n v="360"/>
    <n v="126"/>
    <x v="0"/>
    <x v="1"/>
    <s v="Standard"/>
    <n v="4.2"/>
    <n v="2025"/>
    <s v="Jun-2025"/>
    <n v="0.35"/>
    <x v="2"/>
    <x v="4"/>
  </r>
  <r>
    <s v="ORD0001059"/>
    <x v="157"/>
    <x v="586"/>
    <x v="0"/>
    <s v="EC009"/>
    <x v="11"/>
    <x v="1"/>
    <s v="Loreal"/>
    <x v="4"/>
    <x v="0"/>
    <n v="2"/>
    <n v="12"/>
    <x v="0"/>
    <n v="24"/>
    <n v="12"/>
    <x v="0"/>
    <x v="4"/>
    <s v="Standard"/>
    <n v="4.9000000000000004"/>
    <n v="2025"/>
    <s v="Feb-2025"/>
    <n v="0.5"/>
    <x v="0"/>
    <x v="2"/>
  </r>
  <r>
    <s v="ORD0001060"/>
    <x v="355"/>
    <x v="880"/>
    <x v="0"/>
    <s v="EC001"/>
    <x v="8"/>
    <x v="3"/>
    <s v="Sony"/>
    <x v="6"/>
    <x v="2"/>
    <n v="4"/>
    <n v="89"/>
    <x v="1"/>
    <n v="320.39999999999998"/>
    <n v="100.4"/>
    <x v="0"/>
    <x v="3"/>
    <s v="Same Day"/>
    <n v="2.6"/>
    <n v="2025"/>
    <s v="Oct-2025"/>
    <n v="0.31335830212234711"/>
    <x v="0"/>
    <x v="2"/>
  </r>
  <r>
    <s v="ORD0001061"/>
    <x v="253"/>
    <x v="563"/>
    <x v="0"/>
    <s v="EC009"/>
    <x v="11"/>
    <x v="1"/>
    <s v="Loreal"/>
    <x v="3"/>
    <x v="1"/>
    <n v="4"/>
    <n v="12"/>
    <x v="4"/>
    <n v="45.6"/>
    <n v="21.6"/>
    <x v="0"/>
    <x v="4"/>
    <s v="Standard"/>
    <n v="4"/>
    <n v="2025"/>
    <s v="Aug-2025"/>
    <n v="0.47368421052631582"/>
    <x v="0"/>
    <x v="2"/>
  </r>
  <r>
    <s v="ORD0001062"/>
    <x v="54"/>
    <x v="881"/>
    <x v="1"/>
    <s v="EC006"/>
    <x v="2"/>
    <x v="0"/>
    <s v="Philips"/>
    <x v="6"/>
    <x v="2"/>
    <n v="5"/>
    <n v="85"/>
    <x v="4"/>
    <n v="403.75"/>
    <n v="143.75"/>
    <x v="1"/>
    <x v="4"/>
    <s v="Express"/>
    <n v="4"/>
    <n v="2025"/>
    <s v="Aug-2025"/>
    <n v="0.35603715170278638"/>
    <x v="0"/>
    <x v="2"/>
  </r>
  <r>
    <s v="ORD0001063"/>
    <x v="200"/>
    <x v="508"/>
    <x v="0"/>
    <s v="EC012"/>
    <x v="3"/>
    <x v="0"/>
    <s v="Philips"/>
    <x v="0"/>
    <x v="2"/>
    <n v="2"/>
    <n v="42"/>
    <x v="4"/>
    <n v="79.8"/>
    <n v="31.8"/>
    <x v="0"/>
    <x v="0"/>
    <s v="Standard"/>
    <n v="2.6"/>
    <n v="2025"/>
    <s v="Jan-2025"/>
    <n v="0.39849624060150379"/>
    <x v="0"/>
    <x v="0"/>
  </r>
  <r>
    <s v="ORD0001064"/>
    <x v="248"/>
    <x v="813"/>
    <x v="1"/>
    <s v="EC002"/>
    <x v="5"/>
    <x v="3"/>
    <s v="Samsung"/>
    <x v="9"/>
    <x v="0"/>
    <n v="1"/>
    <n v="149"/>
    <x v="1"/>
    <n v="134.1"/>
    <n v="39.1"/>
    <x v="0"/>
    <x v="4"/>
    <s v="Standard"/>
    <n v="3.2"/>
    <n v="2025"/>
    <s v="Aug-2025"/>
    <n v="0.29157345264727819"/>
    <x v="0"/>
    <x v="5"/>
  </r>
  <r>
    <s v="ORD0001065"/>
    <x v="251"/>
    <x v="882"/>
    <x v="1"/>
    <s v="EC011"/>
    <x v="0"/>
    <x v="0"/>
    <s v="IKEA"/>
    <x v="6"/>
    <x v="1"/>
    <n v="5"/>
    <n v="190"/>
    <x v="4"/>
    <n v="902.5"/>
    <n v="277.5"/>
    <x v="0"/>
    <x v="3"/>
    <s v="Standard"/>
    <n v="4"/>
    <n v="2025"/>
    <s v="Feb-2025"/>
    <n v="0.30747922437673131"/>
    <x v="0"/>
    <x v="2"/>
  </r>
  <r>
    <s v="ORD0001066"/>
    <x v="204"/>
    <x v="883"/>
    <x v="0"/>
    <s v="EC005"/>
    <x v="4"/>
    <x v="2"/>
    <s v="Skybags"/>
    <x v="1"/>
    <x v="1"/>
    <n v="4"/>
    <n v="45"/>
    <x v="2"/>
    <n v="144"/>
    <n v="40"/>
    <x v="0"/>
    <x v="2"/>
    <s v="Standard"/>
    <n v="4.0999999999999996"/>
    <n v="2025"/>
    <s v="Apr-2025"/>
    <n v="0.27777777777777779"/>
    <x v="1"/>
    <x v="1"/>
  </r>
  <r>
    <s v="ORD0001067"/>
    <x v="100"/>
    <x v="884"/>
    <x v="1"/>
    <s v="EC010"/>
    <x v="6"/>
    <x v="3"/>
    <s v="JBL"/>
    <x v="2"/>
    <x v="1"/>
    <n v="5"/>
    <n v="65"/>
    <x v="3"/>
    <n v="276.25"/>
    <n v="86.25"/>
    <x v="0"/>
    <x v="2"/>
    <s v="Standard"/>
    <n v="2.9"/>
    <n v="2025"/>
    <s v="Jul-2025"/>
    <n v="0.31221719457013575"/>
    <x v="0"/>
    <x v="2"/>
  </r>
  <r>
    <s v="ORD0001068"/>
    <x v="73"/>
    <x v="885"/>
    <x v="0"/>
    <s v="EC006"/>
    <x v="2"/>
    <x v="0"/>
    <s v="Philips"/>
    <x v="8"/>
    <x v="1"/>
    <n v="5"/>
    <n v="85"/>
    <x v="3"/>
    <n v="361.25"/>
    <n v="101.25"/>
    <x v="0"/>
    <x v="1"/>
    <s v="Standard"/>
    <n v="2.9"/>
    <n v="2025"/>
    <s v="Sep-2025"/>
    <n v="0.28027681660899656"/>
    <x v="2"/>
    <x v="4"/>
  </r>
  <r>
    <s v="ORD0001069"/>
    <x v="176"/>
    <x v="886"/>
    <x v="0"/>
    <s v="EC004"/>
    <x v="10"/>
    <x v="2"/>
    <s v="Nike"/>
    <x v="0"/>
    <x v="0"/>
    <n v="4"/>
    <n v="110"/>
    <x v="0"/>
    <n v="440"/>
    <n v="168"/>
    <x v="0"/>
    <x v="4"/>
    <s v="Standard"/>
    <n v="3.7"/>
    <n v="2025"/>
    <s v="Jun-2025"/>
    <n v="0.38181818181818183"/>
    <x v="0"/>
    <x v="0"/>
  </r>
  <r>
    <s v="ORD0001070"/>
    <x v="20"/>
    <x v="887"/>
    <x v="1"/>
    <s v="EC009"/>
    <x v="11"/>
    <x v="1"/>
    <s v="Loreal"/>
    <x v="3"/>
    <x v="0"/>
    <n v="2"/>
    <n v="12"/>
    <x v="1"/>
    <n v="21.6"/>
    <n v="9.6"/>
    <x v="0"/>
    <x v="1"/>
    <s v="Standard"/>
    <n v="4.0999999999999996"/>
    <n v="2025"/>
    <s v="Jun-2025"/>
    <n v="0.44444444444444442"/>
    <x v="0"/>
    <x v="2"/>
  </r>
  <r>
    <s v="ORD0001071"/>
    <x v="26"/>
    <x v="888"/>
    <x v="0"/>
    <s v="EC004"/>
    <x v="10"/>
    <x v="2"/>
    <s v="Nike"/>
    <x v="6"/>
    <x v="2"/>
    <n v="1"/>
    <n v="110"/>
    <x v="4"/>
    <n v="104.5"/>
    <n v="36.5"/>
    <x v="2"/>
    <x v="3"/>
    <s v="Same Day"/>
    <n v="3.4"/>
    <n v="2025"/>
    <s v="Nov-2025"/>
    <n v="0.34928229665071769"/>
    <x v="0"/>
    <x v="2"/>
  </r>
  <r>
    <s v="ORD0001072"/>
    <x v="62"/>
    <x v="889"/>
    <x v="0"/>
    <s v="EC009"/>
    <x v="11"/>
    <x v="1"/>
    <s v="Loreal"/>
    <x v="1"/>
    <x v="0"/>
    <n v="2"/>
    <n v="12"/>
    <x v="3"/>
    <n v="20.399999999999999"/>
    <n v="8.4"/>
    <x v="0"/>
    <x v="0"/>
    <s v="Express"/>
    <n v="4.4000000000000004"/>
    <n v="2025"/>
    <s v="Nov-2025"/>
    <n v="0.41176470588235298"/>
    <x v="1"/>
    <x v="1"/>
  </r>
  <r>
    <s v="ORD0001073"/>
    <x v="347"/>
    <x v="890"/>
    <x v="0"/>
    <s v="EC001"/>
    <x v="8"/>
    <x v="3"/>
    <s v="Sony"/>
    <x v="0"/>
    <x v="1"/>
    <n v="1"/>
    <n v="89"/>
    <x v="0"/>
    <n v="89"/>
    <n v="34"/>
    <x v="0"/>
    <x v="2"/>
    <s v="Standard"/>
    <n v="4"/>
    <n v="2025"/>
    <s v="Jul-2025"/>
    <n v="0.38202247191011235"/>
    <x v="0"/>
    <x v="0"/>
  </r>
  <r>
    <s v="ORD0001074"/>
    <x v="21"/>
    <x v="891"/>
    <x v="0"/>
    <s v="EC006"/>
    <x v="2"/>
    <x v="0"/>
    <s v="Philips"/>
    <x v="5"/>
    <x v="1"/>
    <n v="1"/>
    <n v="85"/>
    <x v="3"/>
    <n v="72.25"/>
    <n v="20.25"/>
    <x v="0"/>
    <x v="4"/>
    <s v="Standard"/>
    <n v="2.7"/>
    <n v="2025"/>
    <s v="Jun-2025"/>
    <n v="0.28027681660899656"/>
    <x v="0"/>
    <x v="3"/>
  </r>
  <r>
    <s v="ORD0001075"/>
    <x v="318"/>
    <x v="811"/>
    <x v="0"/>
    <s v="EC002"/>
    <x v="5"/>
    <x v="3"/>
    <s v="Samsung"/>
    <x v="7"/>
    <x v="1"/>
    <n v="2"/>
    <n v="149"/>
    <x v="2"/>
    <n v="238.4"/>
    <n v="48.4"/>
    <x v="0"/>
    <x v="2"/>
    <s v="Standard"/>
    <n v="2.7"/>
    <n v="2025"/>
    <s v="Aug-2025"/>
    <n v="0.2030201342281879"/>
    <x v="2"/>
    <x v="4"/>
  </r>
  <r>
    <s v="ORD0001076"/>
    <x v="119"/>
    <x v="605"/>
    <x v="1"/>
    <s v="EC005"/>
    <x v="4"/>
    <x v="2"/>
    <s v="Skybags"/>
    <x v="0"/>
    <x v="1"/>
    <n v="2"/>
    <n v="45"/>
    <x v="3"/>
    <n v="76.5"/>
    <n v="24.5"/>
    <x v="0"/>
    <x v="3"/>
    <s v="Standard"/>
    <n v="3.5"/>
    <n v="2025"/>
    <s v="Jan-2025"/>
    <n v="0.3202614379084967"/>
    <x v="0"/>
    <x v="0"/>
  </r>
  <r>
    <s v="ORD0001077"/>
    <x v="254"/>
    <x v="297"/>
    <x v="0"/>
    <s v="EC003"/>
    <x v="7"/>
    <x v="3"/>
    <s v="Lenovo"/>
    <x v="6"/>
    <x v="0"/>
    <n v="5"/>
    <n v="799"/>
    <x v="3"/>
    <n v="3395.75"/>
    <n v="295.75"/>
    <x v="0"/>
    <x v="4"/>
    <s v="Standard"/>
    <n v="4"/>
    <n v="2025"/>
    <s v="Mar-2025"/>
    <n v="8.7094161819921967E-2"/>
    <x v="0"/>
    <x v="2"/>
  </r>
  <r>
    <s v="ORD0001078"/>
    <x v="188"/>
    <x v="892"/>
    <x v="0"/>
    <s v="EC009"/>
    <x v="11"/>
    <x v="1"/>
    <s v="Loreal"/>
    <x v="1"/>
    <x v="1"/>
    <n v="1"/>
    <n v="12"/>
    <x v="0"/>
    <n v="12"/>
    <n v="6"/>
    <x v="0"/>
    <x v="0"/>
    <s v="Standard"/>
    <n v="4.0999999999999996"/>
    <n v="2025"/>
    <s v="Jul-2025"/>
    <n v="0.5"/>
    <x v="1"/>
    <x v="1"/>
  </r>
  <r>
    <s v="ORD0001079"/>
    <x v="101"/>
    <x v="893"/>
    <x v="1"/>
    <s v="EC005"/>
    <x v="4"/>
    <x v="2"/>
    <s v="Skybags"/>
    <x v="4"/>
    <x v="0"/>
    <n v="1"/>
    <n v="45"/>
    <x v="3"/>
    <n v="38.25"/>
    <n v="12.25"/>
    <x v="0"/>
    <x v="4"/>
    <s v="Standard"/>
    <n v="3.5"/>
    <n v="2025"/>
    <s v="Sep-2025"/>
    <n v="0.3202614379084967"/>
    <x v="0"/>
    <x v="2"/>
  </r>
  <r>
    <s v="ORD0001080"/>
    <x v="198"/>
    <x v="89"/>
    <x v="1"/>
    <s v="EC012"/>
    <x v="3"/>
    <x v="0"/>
    <s v="Philips"/>
    <x v="3"/>
    <x v="1"/>
    <n v="5"/>
    <n v="42"/>
    <x v="1"/>
    <n v="189"/>
    <n v="69"/>
    <x v="0"/>
    <x v="2"/>
    <s v="Express"/>
    <n v="4"/>
    <n v="2025"/>
    <s v="Sep-2025"/>
    <n v="0.36507936507936506"/>
    <x v="0"/>
    <x v="2"/>
  </r>
  <r>
    <s v="ORD0001081"/>
    <x v="346"/>
    <x v="543"/>
    <x v="1"/>
    <s v="EC008"/>
    <x v="1"/>
    <x v="1"/>
    <s v="Nivea"/>
    <x v="3"/>
    <x v="1"/>
    <n v="4"/>
    <n v="18"/>
    <x v="4"/>
    <n v="68.400000000000006"/>
    <n v="32.4"/>
    <x v="0"/>
    <x v="4"/>
    <s v="Standard"/>
    <n v="4.3"/>
    <n v="2025"/>
    <s v="Oct-2025"/>
    <n v="0.47368421052631571"/>
    <x v="0"/>
    <x v="2"/>
  </r>
  <r>
    <s v="ORD0001082"/>
    <x v="245"/>
    <x v="894"/>
    <x v="1"/>
    <s v="EC006"/>
    <x v="2"/>
    <x v="0"/>
    <s v="Philips"/>
    <x v="0"/>
    <x v="0"/>
    <n v="1"/>
    <n v="85"/>
    <x v="0"/>
    <n v="85"/>
    <n v="33"/>
    <x v="0"/>
    <x v="4"/>
    <s v="Standard"/>
    <n v="2.7"/>
    <n v="2025"/>
    <s v="Jan-2025"/>
    <n v="0.38823529411764707"/>
    <x v="0"/>
    <x v="0"/>
  </r>
  <r>
    <s v="ORD0001083"/>
    <x v="238"/>
    <x v="895"/>
    <x v="0"/>
    <s v="EC008"/>
    <x v="1"/>
    <x v="1"/>
    <s v="Nivea"/>
    <x v="3"/>
    <x v="0"/>
    <n v="2"/>
    <n v="18"/>
    <x v="3"/>
    <n v="30.6"/>
    <n v="12.6"/>
    <x v="3"/>
    <x v="0"/>
    <s v="Standard"/>
    <n v="3.8"/>
    <n v="2025"/>
    <s v="Jan-2025"/>
    <n v="0.41176470588235292"/>
    <x v="0"/>
    <x v="2"/>
  </r>
  <r>
    <s v="ORD0001084"/>
    <x v="12"/>
    <x v="110"/>
    <x v="1"/>
    <s v="EC001"/>
    <x v="8"/>
    <x v="3"/>
    <s v="Sony"/>
    <x v="1"/>
    <x v="0"/>
    <n v="2"/>
    <n v="89"/>
    <x v="3"/>
    <n v="151.30000000000001"/>
    <n v="41.3"/>
    <x v="0"/>
    <x v="4"/>
    <s v="Standard"/>
    <n v="3.8"/>
    <n v="2025"/>
    <s v="Dec-2025"/>
    <n v="0.27296761401189684"/>
    <x v="1"/>
    <x v="1"/>
  </r>
  <r>
    <s v="ORD0001085"/>
    <x v="64"/>
    <x v="896"/>
    <x v="1"/>
    <s v="EC010"/>
    <x v="6"/>
    <x v="3"/>
    <s v="JBL"/>
    <x v="3"/>
    <x v="0"/>
    <n v="2"/>
    <n v="65"/>
    <x v="3"/>
    <n v="110.5"/>
    <n v="34.5"/>
    <x v="0"/>
    <x v="3"/>
    <s v="Standard"/>
    <n v="4.2"/>
    <n v="2025"/>
    <s v="Feb-2025"/>
    <n v="0.31221719457013575"/>
    <x v="0"/>
    <x v="2"/>
  </r>
  <r>
    <s v="ORD0001086"/>
    <x v="215"/>
    <x v="139"/>
    <x v="0"/>
    <s v="EC010"/>
    <x v="6"/>
    <x v="3"/>
    <s v="JBL"/>
    <x v="0"/>
    <x v="1"/>
    <n v="1"/>
    <n v="65"/>
    <x v="2"/>
    <n v="52"/>
    <n v="14"/>
    <x v="3"/>
    <x v="0"/>
    <s v="Express"/>
    <n v="3.7"/>
    <n v="2025"/>
    <s v="Apr-2025"/>
    <n v="0.26923076923076922"/>
    <x v="0"/>
    <x v="0"/>
  </r>
  <r>
    <s v="ORD0001087"/>
    <x v="1"/>
    <x v="420"/>
    <x v="1"/>
    <s v="EC009"/>
    <x v="11"/>
    <x v="1"/>
    <s v="Loreal"/>
    <x v="2"/>
    <x v="1"/>
    <n v="3"/>
    <n v="12"/>
    <x v="4"/>
    <n v="34.200000000000003"/>
    <n v="16.2"/>
    <x v="0"/>
    <x v="3"/>
    <s v="Express"/>
    <n v="3"/>
    <n v="2025"/>
    <s v="Apr-2025"/>
    <n v="0.47368421052631571"/>
    <x v="0"/>
    <x v="2"/>
  </r>
  <r>
    <s v="ORD0001088"/>
    <x v="239"/>
    <x v="897"/>
    <x v="0"/>
    <s v="EC004"/>
    <x v="10"/>
    <x v="2"/>
    <s v="Nike"/>
    <x v="9"/>
    <x v="0"/>
    <n v="4"/>
    <n v="110"/>
    <x v="1"/>
    <n v="396"/>
    <n v="124"/>
    <x v="0"/>
    <x v="1"/>
    <s v="Standard"/>
    <n v="3.1"/>
    <n v="2025"/>
    <s v="Jan-2025"/>
    <n v="0.31313131313131315"/>
    <x v="0"/>
    <x v="5"/>
  </r>
  <r>
    <s v="ORD0001089"/>
    <x v="333"/>
    <x v="898"/>
    <x v="0"/>
    <s v="EC006"/>
    <x v="2"/>
    <x v="0"/>
    <s v="Philips"/>
    <x v="0"/>
    <x v="2"/>
    <n v="4"/>
    <n v="85"/>
    <x v="1"/>
    <n v="306"/>
    <n v="98"/>
    <x v="0"/>
    <x v="4"/>
    <s v="Standard"/>
    <n v="3.3"/>
    <n v="2025"/>
    <s v="Jul-2025"/>
    <n v="0.3202614379084967"/>
    <x v="0"/>
    <x v="0"/>
  </r>
  <r>
    <s v="ORD0001090"/>
    <x v="321"/>
    <x v="136"/>
    <x v="0"/>
    <s v="EC002"/>
    <x v="5"/>
    <x v="3"/>
    <s v="Samsung"/>
    <x v="6"/>
    <x v="2"/>
    <n v="1"/>
    <n v="149"/>
    <x v="3"/>
    <n v="126.65"/>
    <n v="31.65"/>
    <x v="0"/>
    <x v="0"/>
    <s v="Express"/>
    <n v="3.5"/>
    <n v="2025"/>
    <s v="Jan-2025"/>
    <n v="0.24990130280300038"/>
    <x v="0"/>
    <x v="2"/>
  </r>
  <r>
    <s v="ORD0001091"/>
    <x v="21"/>
    <x v="899"/>
    <x v="1"/>
    <s v="EC003"/>
    <x v="7"/>
    <x v="3"/>
    <s v="Lenovo"/>
    <x v="0"/>
    <x v="2"/>
    <n v="5"/>
    <n v="799"/>
    <x v="1"/>
    <n v="3595.5"/>
    <n v="495.5"/>
    <x v="0"/>
    <x v="4"/>
    <s v="Express"/>
    <n v="2.7"/>
    <n v="2025"/>
    <s v="Jun-2025"/>
    <n v="0.13781115282992629"/>
    <x v="0"/>
    <x v="0"/>
  </r>
  <r>
    <s v="ORD0001092"/>
    <x v="32"/>
    <x v="528"/>
    <x v="0"/>
    <s v="EC006"/>
    <x v="2"/>
    <x v="0"/>
    <s v="Philips"/>
    <x v="1"/>
    <x v="0"/>
    <n v="2"/>
    <n v="85"/>
    <x v="4"/>
    <n v="161.5"/>
    <n v="57.5"/>
    <x v="0"/>
    <x v="4"/>
    <s v="Express"/>
    <n v="4.5999999999999996"/>
    <n v="2025"/>
    <s v="Dec-2025"/>
    <n v="0.35603715170278638"/>
    <x v="1"/>
    <x v="1"/>
  </r>
  <r>
    <s v="ORD0001093"/>
    <x v="240"/>
    <x v="900"/>
    <x v="1"/>
    <s v="EC007"/>
    <x v="9"/>
    <x v="0"/>
    <s v="Prestige"/>
    <x v="1"/>
    <x v="2"/>
    <n v="5"/>
    <n v="120"/>
    <x v="1"/>
    <n v="540"/>
    <n v="150"/>
    <x v="0"/>
    <x v="4"/>
    <s v="Express"/>
    <n v="4.2"/>
    <n v="2025"/>
    <s v="Jul-2025"/>
    <n v="0.27777777777777779"/>
    <x v="1"/>
    <x v="1"/>
  </r>
  <r>
    <s v="ORD0001094"/>
    <x v="154"/>
    <x v="901"/>
    <x v="1"/>
    <s v="EC010"/>
    <x v="6"/>
    <x v="3"/>
    <s v="JBL"/>
    <x v="0"/>
    <x v="2"/>
    <n v="2"/>
    <n v="65"/>
    <x v="1"/>
    <n v="117"/>
    <n v="41"/>
    <x v="1"/>
    <x v="4"/>
    <s v="Standard"/>
    <n v="2.6"/>
    <n v="2025"/>
    <s v="Sep-2025"/>
    <n v="0.3504273504273504"/>
    <x v="0"/>
    <x v="0"/>
  </r>
  <r>
    <s v="ORD0001095"/>
    <x v="25"/>
    <x v="902"/>
    <x v="0"/>
    <s v="EC007"/>
    <x v="9"/>
    <x v="0"/>
    <s v="Prestige"/>
    <x v="4"/>
    <x v="2"/>
    <n v="1"/>
    <n v="120"/>
    <x v="3"/>
    <n v="102"/>
    <n v="24"/>
    <x v="0"/>
    <x v="3"/>
    <s v="Same Day"/>
    <n v="3.6"/>
    <n v="2025"/>
    <s v="Aug-2025"/>
    <n v="0.23529411764705882"/>
    <x v="0"/>
    <x v="2"/>
  </r>
  <r>
    <s v="ORD0001096"/>
    <x v="194"/>
    <x v="903"/>
    <x v="1"/>
    <s v="EC010"/>
    <x v="6"/>
    <x v="3"/>
    <s v="JBL"/>
    <x v="1"/>
    <x v="1"/>
    <n v="4"/>
    <n v="65"/>
    <x v="2"/>
    <n v="208"/>
    <n v="56"/>
    <x v="0"/>
    <x v="3"/>
    <s v="Standard"/>
    <n v="2.9"/>
    <n v="2025"/>
    <s v="Aug-2025"/>
    <n v="0.26923076923076922"/>
    <x v="1"/>
    <x v="1"/>
  </r>
  <r>
    <s v="ORD0001097"/>
    <x v="255"/>
    <x v="904"/>
    <x v="0"/>
    <s v="EC012"/>
    <x v="3"/>
    <x v="0"/>
    <s v="Philips"/>
    <x v="2"/>
    <x v="2"/>
    <n v="3"/>
    <n v="42"/>
    <x v="3"/>
    <n v="107.1"/>
    <n v="35.1"/>
    <x v="0"/>
    <x v="1"/>
    <s v="Express"/>
    <n v="4.5999999999999996"/>
    <n v="2025"/>
    <s v="Jul-2025"/>
    <n v="0.32773109243697485"/>
    <x v="0"/>
    <x v="2"/>
  </r>
  <r>
    <s v="ORD0001098"/>
    <x v="91"/>
    <x v="487"/>
    <x v="0"/>
    <s v="EC007"/>
    <x v="9"/>
    <x v="0"/>
    <s v="Prestige"/>
    <x v="3"/>
    <x v="2"/>
    <n v="4"/>
    <n v="120"/>
    <x v="1"/>
    <n v="432"/>
    <n v="120"/>
    <x v="0"/>
    <x v="4"/>
    <s v="Standard"/>
    <n v="4.5"/>
    <n v="2025"/>
    <s v="Sep-2025"/>
    <n v="0.27777777777777779"/>
    <x v="0"/>
    <x v="2"/>
  </r>
  <r>
    <s v="ORD0001099"/>
    <x v="216"/>
    <x v="905"/>
    <x v="1"/>
    <s v="EC010"/>
    <x v="6"/>
    <x v="3"/>
    <s v="JBL"/>
    <x v="2"/>
    <x v="2"/>
    <n v="4"/>
    <n v="65"/>
    <x v="4"/>
    <n v="247"/>
    <n v="95"/>
    <x v="0"/>
    <x v="4"/>
    <s v="Standard"/>
    <n v="3.7"/>
    <n v="2025"/>
    <s v="Sep-2025"/>
    <n v="0.38461538461538464"/>
    <x v="0"/>
    <x v="2"/>
  </r>
  <r>
    <s v="ORD0001100"/>
    <x v="36"/>
    <x v="193"/>
    <x v="0"/>
    <s v="EC007"/>
    <x v="9"/>
    <x v="0"/>
    <s v="Prestige"/>
    <x v="3"/>
    <x v="2"/>
    <n v="3"/>
    <n v="120"/>
    <x v="3"/>
    <n v="306"/>
    <n v="72"/>
    <x v="0"/>
    <x v="4"/>
    <s v="Standard"/>
    <n v="4.7"/>
    <n v="2025"/>
    <s v="Oct-2025"/>
    <n v="0.23529411764705882"/>
    <x v="0"/>
    <x v="2"/>
  </r>
  <r>
    <s v="ORD0001101"/>
    <x v="5"/>
    <x v="906"/>
    <x v="0"/>
    <s v="EC001"/>
    <x v="8"/>
    <x v="3"/>
    <s v="Sony"/>
    <x v="0"/>
    <x v="1"/>
    <n v="3"/>
    <n v="89"/>
    <x v="3"/>
    <n v="226.95"/>
    <n v="61.95"/>
    <x v="0"/>
    <x v="3"/>
    <s v="Express"/>
    <n v="4.3"/>
    <n v="2025"/>
    <s v="Apr-2025"/>
    <n v="0.2729676140118969"/>
    <x v="0"/>
    <x v="0"/>
  </r>
  <r>
    <s v="ORD0001102"/>
    <x v="356"/>
    <x v="877"/>
    <x v="0"/>
    <s v="EC008"/>
    <x v="1"/>
    <x v="1"/>
    <s v="Nivea"/>
    <x v="9"/>
    <x v="2"/>
    <n v="1"/>
    <n v="18"/>
    <x v="0"/>
    <n v="18"/>
    <n v="9"/>
    <x v="0"/>
    <x v="3"/>
    <s v="Standard"/>
    <n v="3.2"/>
    <n v="2025"/>
    <s v="Mar-2025"/>
    <n v="0.5"/>
    <x v="0"/>
    <x v="5"/>
  </r>
  <r>
    <s v="ORD0001103"/>
    <x v="54"/>
    <x v="761"/>
    <x v="0"/>
    <s v="EC010"/>
    <x v="6"/>
    <x v="3"/>
    <s v="JBL"/>
    <x v="6"/>
    <x v="2"/>
    <n v="1"/>
    <n v="65"/>
    <x v="3"/>
    <n v="55.25"/>
    <n v="17.25"/>
    <x v="0"/>
    <x v="3"/>
    <s v="Express"/>
    <n v="4.0999999999999996"/>
    <n v="2025"/>
    <s v="Aug-2025"/>
    <n v="0.31221719457013575"/>
    <x v="0"/>
    <x v="2"/>
  </r>
  <r>
    <s v="ORD0001104"/>
    <x v="88"/>
    <x v="907"/>
    <x v="0"/>
    <s v="EC007"/>
    <x v="9"/>
    <x v="0"/>
    <s v="Prestige"/>
    <x v="4"/>
    <x v="1"/>
    <n v="3"/>
    <n v="120"/>
    <x v="0"/>
    <n v="360"/>
    <n v="126"/>
    <x v="0"/>
    <x v="1"/>
    <s v="Standard"/>
    <n v="4.2"/>
    <n v="2025"/>
    <s v="Jul-2025"/>
    <n v="0.35"/>
    <x v="0"/>
    <x v="2"/>
  </r>
  <r>
    <s v="ORD0001105"/>
    <x v="266"/>
    <x v="4"/>
    <x v="1"/>
    <s v="EC006"/>
    <x v="2"/>
    <x v="0"/>
    <s v="Philips"/>
    <x v="4"/>
    <x v="2"/>
    <n v="2"/>
    <n v="85"/>
    <x v="4"/>
    <n v="161.5"/>
    <n v="57.5"/>
    <x v="3"/>
    <x v="3"/>
    <s v="Standard"/>
    <n v="3.8"/>
    <n v="2025"/>
    <s v="Aug-2025"/>
    <n v="0.35603715170278638"/>
    <x v="0"/>
    <x v="2"/>
  </r>
  <r>
    <s v="ORD0001106"/>
    <x v="89"/>
    <x v="908"/>
    <x v="1"/>
    <s v="EC005"/>
    <x v="4"/>
    <x v="2"/>
    <s v="Skybags"/>
    <x v="8"/>
    <x v="0"/>
    <n v="5"/>
    <n v="45"/>
    <x v="4"/>
    <n v="213.75"/>
    <n v="83.75"/>
    <x v="0"/>
    <x v="1"/>
    <s v="Standard"/>
    <n v="3.4"/>
    <n v="2025"/>
    <s v="Oct-2025"/>
    <n v="0.391812865497076"/>
    <x v="2"/>
    <x v="4"/>
  </r>
  <r>
    <s v="ORD0001107"/>
    <x v="250"/>
    <x v="909"/>
    <x v="0"/>
    <s v="EC002"/>
    <x v="5"/>
    <x v="3"/>
    <s v="Samsung"/>
    <x v="9"/>
    <x v="0"/>
    <n v="4"/>
    <n v="149"/>
    <x v="0"/>
    <n v="596"/>
    <n v="216"/>
    <x v="0"/>
    <x v="2"/>
    <s v="Standard"/>
    <n v="3.9"/>
    <n v="2025"/>
    <s v="Apr-2025"/>
    <n v="0.36241610738255031"/>
    <x v="0"/>
    <x v="5"/>
  </r>
  <r>
    <s v="ORD0001108"/>
    <x v="274"/>
    <x v="910"/>
    <x v="0"/>
    <s v="EC008"/>
    <x v="1"/>
    <x v="1"/>
    <s v="Nivea"/>
    <x v="3"/>
    <x v="2"/>
    <n v="3"/>
    <n v="18"/>
    <x v="0"/>
    <n v="54"/>
    <n v="27"/>
    <x v="2"/>
    <x v="1"/>
    <s v="Express"/>
    <n v="3.1"/>
    <n v="2025"/>
    <s v="Dec-2025"/>
    <n v="0.5"/>
    <x v="0"/>
    <x v="2"/>
  </r>
  <r>
    <s v="ORD0001109"/>
    <x v="325"/>
    <x v="77"/>
    <x v="0"/>
    <s v="EC001"/>
    <x v="8"/>
    <x v="3"/>
    <s v="Sony"/>
    <x v="8"/>
    <x v="0"/>
    <n v="4"/>
    <n v="89"/>
    <x v="3"/>
    <n v="302.60000000000002"/>
    <n v="82.6"/>
    <x v="0"/>
    <x v="1"/>
    <s v="Standard"/>
    <n v="4.4000000000000004"/>
    <n v="2025"/>
    <s v="Jan-2025"/>
    <n v="0.27296761401189684"/>
    <x v="2"/>
    <x v="4"/>
  </r>
  <r>
    <s v="ORD0001110"/>
    <x v="89"/>
    <x v="911"/>
    <x v="0"/>
    <s v="EC004"/>
    <x v="10"/>
    <x v="2"/>
    <s v="Nike"/>
    <x v="2"/>
    <x v="2"/>
    <n v="1"/>
    <n v="110"/>
    <x v="1"/>
    <n v="99"/>
    <n v="31"/>
    <x v="0"/>
    <x v="4"/>
    <s v="Standard"/>
    <n v="3.3"/>
    <n v="2025"/>
    <s v="Oct-2025"/>
    <n v="0.31313131313131315"/>
    <x v="0"/>
    <x v="2"/>
  </r>
  <r>
    <s v="ORD0001111"/>
    <x v="187"/>
    <x v="912"/>
    <x v="0"/>
    <s v="EC002"/>
    <x v="5"/>
    <x v="3"/>
    <s v="Samsung"/>
    <x v="7"/>
    <x v="2"/>
    <n v="4"/>
    <n v="149"/>
    <x v="3"/>
    <n v="506.6"/>
    <n v="126.6"/>
    <x v="0"/>
    <x v="3"/>
    <s v="Same Day"/>
    <n v="3"/>
    <n v="2025"/>
    <s v="Mar-2025"/>
    <n v="0.24990130280300038"/>
    <x v="2"/>
    <x v="4"/>
  </r>
  <r>
    <s v="ORD0001112"/>
    <x v="323"/>
    <x v="913"/>
    <x v="0"/>
    <s v="EC011"/>
    <x v="0"/>
    <x v="0"/>
    <s v="IKEA"/>
    <x v="8"/>
    <x v="2"/>
    <n v="2"/>
    <n v="190"/>
    <x v="0"/>
    <n v="380"/>
    <n v="130"/>
    <x v="0"/>
    <x v="2"/>
    <s v="Same Day"/>
    <n v="2.8"/>
    <n v="2025"/>
    <s v="Aug-2025"/>
    <n v="0.34210526315789475"/>
    <x v="2"/>
    <x v="4"/>
  </r>
  <r>
    <s v="ORD0001113"/>
    <x v="87"/>
    <x v="835"/>
    <x v="0"/>
    <s v="EC004"/>
    <x v="10"/>
    <x v="2"/>
    <s v="Nike"/>
    <x v="5"/>
    <x v="2"/>
    <n v="3"/>
    <n v="110"/>
    <x v="0"/>
    <n v="330"/>
    <n v="126"/>
    <x v="2"/>
    <x v="1"/>
    <s v="Standard"/>
    <n v="3.1"/>
    <n v="2025"/>
    <s v="Aug-2025"/>
    <n v="0.38181818181818183"/>
    <x v="0"/>
    <x v="3"/>
  </r>
  <r>
    <s v="ORD0001114"/>
    <x v="298"/>
    <x v="914"/>
    <x v="1"/>
    <s v="EC004"/>
    <x v="10"/>
    <x v="2"/>
    <s v="Nike"/>
    <x v="5"/>
    <x v="0"/>
    <n v="2"/>
    <n v="110"/>
    <x v="4"/>
    <n v="209"/>
    <n v="73"/>
    <x v="0"/>
    <x v="0"/>
    <s v="Standard"/>
    <n v="3.2"/>
    <n v="2025"/>
    <s v="Dec-2025"/>
    <n v="0.34928229665071769"/>
    <x v="0"/>
    <x v="3"/>
  </r>
  <r>
    <s v="ORD0001115"/>
    <x v="52"/>
    <x v="915"/>
    <x v="1"/>
    <s v="EC009"/>
    <x v="11"/>
    <x v="1"/>
    <s v="Loreal"/>
    <x v="4"/>
    <x v="1"/>
    <n v="4"/>
    <n v="12"/>
    <x v="4"/>
    <n v="45.6"/>
    <n v="21.6"/>
    <x v="0"/>
    <x v="0"/>
    <s v="Express"/>
    <n v="4.5999999999999996"/>
    <n v="2025"/>
    <s v="Mar-2025"/>
    <n v="0.47368421052631582"/>
    <x v="0"/>
    <x v="2"/>
  </r>
  <r>
    <s v="ORD0001116"/>
    <x v="176"/>
    <x v="916"/>
    <x v="1"/>
    <s v="EC007"/>
    <x v="9"/>
    <x v="0"/>
    <s v="Prestige"/>
    <x v="3"/>
    <x v="1"/>
    <n v="1"/>
    <n v="120"/>
    <x v="2"/>
    <n v="96"/>
    <n v="18"/>
    <x v="0"/>
    <x v="0"/>
    <s v="Standard"/>
    <n v="3.9"/>
    <n v="2025"/>
    <s v="Jun-2025"/>
    <n v="0.1875"/>
    <x v="0"/>
    <x v="2"/>
  </r>
  <r>
    <s v="ORD0001117"/>
    <x v="181"/>
    <x v="296"/>
    <x v="0"/>
    <s v="EC001"/>
    <x v="8"/>
    <x v="3"/>
    <s v="Sony"/>
    <x v="0"/>
    <x v="2"/>
    <n v="3"/>
    <n v="89"/>
    <x v="0"/>
    <n v="267"/>
    <n v="102"/>
    <x v="2"/>
    <x v="1"/>
    <s v="Express"/>
    <n v="5"/>
    <n v="2025"/>
    <s v="Sep-2025"/>
    <n v="0.38202247191011235"/>
    <x v="0"/>
    <x v="0"/>
  </r>
  <r>
    <s v="ORD0001118"/>
    <x v="78"/>
    <x v="917"/>
    <x v="1"/>
    <s v="EC004"/>
    <x v="10"/>
    <x v="2"/>
    <s v="Nike"/>
    <x v="4"/>
    <x v="2"/>
    <n v="4"/>
    <n v="110"/>
    <x v="0"/>
    <n v="440"/>
    <n v="168"/>
    <x v="0"/>
    <x v="0"/>
    <s v="Standard"/>
    <n v="2.6"/>
    <n v="2025"/>
    <s v="Jul-2025"/>
    <n v="0.38181818181818183"/>
    <x v="0"/>
    <x v="2"/>
  </r>
  <r>
    <s v="ORD0001119"/>
    <x v="342"/>
    <x v="901"/>
    <x v="1"/>
    <s v="EC011"/>
    <x v="0"/>
    <x v="0"/>
    <s v="IKEA"/>
    <x v="3"/>
    <x v="1"/>
    <n v="3"/>
    <n v="190"/>
    <x v="4"/>
    <n v="541.5"/>
    <n v="166.5"/>
    <x v="0"/>
    <x v="4"/>
    <s v="Express"/>
    <n v="4.7"/>
    <n v="2025"/>
    <s v="Feb-2025"/>
    <n v="0.30747922437673131"/>
    <x v="0"/>
    <x v="2"/>
  </r>
  <r>
    <s v="ORD0001120"/>
    <x v="265"/>
    <x v="918"/>
    <x v="1"/>
    <s v="EC009"/>
    <x v="11"/>
    <x v="1"/>
    <s v="Loreal"/>
    <x v="9"/>
    <x v="1"/>
    <n v="2"/>
    <n v="12"/>
    <x v="3"/>
    <n v="20.399999999999999"/>
    <n v="8.4"/>
    <x v="2"/>
    <x v="2"/>
    <s v="Standard"/>
    <n v="4.8"/>
    <n v="2025"/>
    <s v="Jun-2025"/>
    <n v="0.41176470588235298"/>
    <x v="0"/>
    <x v="5"/>
  </r>
  <r>
    <s v="ORD0001121"/>
    <x v="196"/>
    <x v="377"/>
    <x v="0"/>
    <s v="EC003"/>
    <x v="7"/>
    <x v="3"/>
    <s v="Lenovo"/>
    <x v="8"/>
    <x v="1"/>
    <n v="2"/>
    <n v="799"/>
    <x v="1"/>
    <n v="1438.2"/>
    <n v="198.2"/>
    <x v="0"/>
    <x v="3"/>
    <s v="Standard"/>
    <n v="4.7"/>
    <n v="2025"/>
    <s v="Dec-2025"/>
    <n v="0.13781115282992629"/>
    <x v="2"/>
    <x v="4"/>
  </r>
  <r>
    <s v="ORD0001122"/>
    <x v="126"/>
    <x v="919"/>
    <x v="0"/>
    <s v="EC011"/>
    <x v="0"/>
    <x v="0"/>
    <s v="IKEA"/>
    <x v="7"/>
    <x v="0"/>
    <n v="5"/>
    <n v="190"/>
    <x v="2"/>
    <n v="760"/>
    <n v="135"/>
    <x v="2"/>
    <x v="3"/>
    <s v="Standard"/>
    <n v="3.4"/>
    <n v="2025"/>
    <s v="Aug-2025"/>
    <n v="0.17763157894736842"/>
    <x v="2"/>
    <x v="4"/>
  </r>
  <r>
    <s v="ORD0001123"/>
    <x v="209"/>
    <x v="920"/>
    <x v="0"/>
    <s v="EC001"/>
    <x v="8"/>
    <x v="3"/>
    <s v="Sony"/>
    <x v="7"/>
    <x v="1"/>
    <n v="4"/>
    <n v="89"/>
    <x v="1"/>
    <n v="320.39999999999998"/>
    <n v="100.4"/>
    <x v="0"/>
    <x v="4"/>
    <s v="Express"/>
    <n v="4.9000000000000004"/>
    <n v="2025"/>
    <s v="Sep-2025"/>
    <n v="0.31335830212234711"/>
    <x v="2"/>
    <x v="4"/>
  </r>
  <r>
    <s v="ORD0001124"/>
    <x v="275"/>
    <x v="921"/>
    <x v="0"/>
    <s v="EC012"/>
    <x v="3"/>
    <x v="0"/>
    <s v="Philips"/>
    <x v="2"/>
    <x v="2"/>
    <n v="2"/>
    <n v="42"/>
    <x v="4"/>
    <n v="79.8"/>
    <n v="31.8"/>
    <x v="0"/>
    <x v="3"/>
    <s v="Standard"/>
    <n v="4.9000000000000004"/>
    <n v="2025"/>
    <s v="Apr-2025"/>
    <n v="0.39849624060150379"/>
    <x v="0"/>
    <x v="2"/>
  </r>
  <r>
    <s v="ORD0001125"/>
    <x v="67"/>
    <x v="353"/>
    <x v="0"/>
    <s v="EC001"/>
    <x v="8"/>
    <x v="3"/>
    <s v="Sony"/>
    <x v="2"/>
    <x v="1"/>
    <n v="3"/>
    <n v="89"/>
    <x v="0"/>
    <n v="267"/>
    <n v="102"/>
    <x v="0"/>
    <x v="0"/>
    <s v="Standard"/>
    <n v="4.5999999999999996"/>
    <n v="2025"/>
    <s v="Jan-2025"/>
    <n v="0.38202247191011235"/>
    <x v="0"/>
    <x v="2"/>
  </r>
  <r>
    <s v="ORD0001126"/>
    <x v="155"/>
    <x v="458"/>
    <x v="0"/>
    <s v="EC008"/>
    <x v="1"/>
    <x v="1"/>
    <s v="Nivea"/>
    <x v="1"/>
    <x v="0"/>
    <n v="3"/>
    <n v="18"/>
    <x v="0"/>
    <n v="54"/>
    <n v="27"/>
    <x v="0"/>
    <x v="4"/>
    <s v="Standard"/>
    <n v="4.8"/>
    <n v="2025"/>
    <s v="Oct-2025"/>
    <n v="0.5"/>
    <x v="1"/>
    <x v="1"/>
  </r>
  <r>
    <s v="ORD0001127"/>
    <x v="187"/>
    <x v="922"/>
    <x v="0"/>
    <s v="EC009"/>
    <x v="11"/>
    <x v="1"/>
    <s v="Loreal"/>
    <x v="9"/>
    <x v="1"/>
    <n v="2"/>
    <n v="12"/>
    <x v="0"/>
    <n v="24"/>
    <n v="12"/>
    <x v="0"/>
    <x v="3"/>
    <s v="Express"/>
    <n v="4.5999999999999996"/>
    <n v="2025"/>
    <s v="Mar-2025"/>
    <n v="0.5"/>
    <x v="0"/>
    <x v="5"/>
  </r>
  <r>
    <s v="ORD0001128"/>
    <x v="196"/>
    <x v="189"/>
    <x v="1"/>
    <s v="EC002"/>
    <x v="5"/>
    <x v="3"/>
    <s v="Samsung"/>
    <x v="1"/>
    <x v="2"/>
    <n v="3"/>
    <n v="149"/>
    <x v="3"/>
    <n v="379.95"/>
    <n v="94.95"/>
    <x v="0"/>
    <x v="1"/>
    <s v="Standard"/>
    <n v="3.2"/>
    <n v="2025"/>
    <s v="Dec-2025"/>
    <n v="0.24990130280300041"/>
    <x v="1"/>
    <x v="1"/>
  </r>
  <r>
    <s v="ORD0001129"/>
    <x v="181"/>
    <x v="111"/>
    <x v="0"/>
    <s v="EC010"/>
    <x v="6"/>
    <x v="3"/>
    <s v="JBL"/>
    <x v="4"/>
    <x v="2"/>
    <n v="2"/>
    <n v="65"/>
    <x v="0"/>
    <n v="130"/>
    <n v="54"/>
    <x v="0"/>
    <x v="1"/>
    <s v="Standard"/>
    <n v="4.2"/>
    <n v="2025"/>
    <s v="Sep-2025"/>
    <n v="0.41538461538461541"/>
    <x v="0"/>
    <x v="2"/>
  </r>
  <r>
    <s v="ORD0001130"/>
    <x v="357"/>
    <x v="923"/>
    <x v="1"/>
    <s v="EC001"/>
    <x v="8"/>
    <x v="3"/>
    <s v="Sony"/>
    <x v="2"/>
    <x v="0"/>
    <n v="2"/>
    <n v="89"/>
    <x v="4"/>
    <n v="169.1"/>
    <n v="59.1"/>
    <x v="0"/>
    <x v="4"/>
    <s v="Standard"/>
    <n v="4.5999999999999996"/>
    <n v="2025"/>
    <s v="Jan-2025"/>
    <n v="0.34949733885274986"/>
    <x v="0"/>
    <x v="2"/>
  </r>
  <r>
    <s v="ORD0001131"/>
    <x v="224"/>
    <x v="924"/>
    <x v="0"/>
    <s v="EC002"/>
    <x v="5"/>
    <x v="3"/>
    <s v="Samsung"/>
    <x v="1"/>
    <x v="0"/>
    <n v="4"/>
    <n v="149"/>
    <x v="1"/>
    <n v="536.4"/>
    <n v="156.4"/>
    <x v="3"/>
    <x v="3"/>
    <s v="Express"/>
    <n v="4.5"/>
    <n v="2025"/>
    <s v="May-2025"/>
    <n v="0.29157345264727819"/>
    <x v="1"/>
    <x v="1"/>
  </r>
  <r>
    <s v="ORD0001132"/>
    <x v="322"/>
    <x v="925"/>
    <x v="1"/>
    <s v="EC001"/>
    <x v="8"/>
    <x v="3"/>
    <s v="Sony"/>
    <x v="9"/>
    <x v="0"/>
    <n v="4"/>
    <n v="89"/>
    <x v="2"/>
    <n v="284.8"/>
    <n v="64.8"/>
    <x v="0"/>
    <x v="0"/>
    <s v="Express"/>
    <n v="3.3"/>
    <n v="2025"/>
    <s v="Feb-2025"/>
    <n v="0.22752808988764042"/>
    <x v="0"/>
    <x v="5"/>
  </r>
  <r>
    <s v="ORD0001133"/>
    <x v="166"/>
    <x v="926"/>
    <x v="1"/>
    <s v="EC010"/>
    <x v="6"/>
    <x v="3"/>
    <s v="JBL"/>
    <x v="2"/>
    <x v="0"/>
    <n v="1"/>
    <n v="65"/>
    <x v="4"/>
    <n v="61.75"/>
    <n v="23.75"/>
    <x v="0"/>
    <x v="0"/>
    <s v="Standard"/>
    <n v="4.5999999999999996"/>
    <n v="2025"/>
    <s v="Dec-2025"/>
    <n v="0.38461538461538464"/>
    <x v="0"/>
    <x v="2"/>
  </r>
  <r>
    <s v="ORD0001134"/>
    <x v="302"/>
    <x v="927"/>
    <x v="1"/>
    <s v="EC003"/>
    <x v="7"/>
    <x v="3"/>
    <s v="Lenovo"/>
    <x v="5"/>
    <x v="0"/>
    <n v="3"/>
    <n v="799"/>
    <x v="4"/>
    <n v="2277.15"/>
    <n v="417.15"/>
    <x v="1"/>
    <x v="0"/>
    <s v="Standard"/>
    <n v="2.8"/>
    <n v="2025"/>
    <s v="Nov-2025"/>
    <n v="0.18318951320729859"/>
    <x v="0"/>
    <x v="3"/>
  </r>
  <r>
    <s v="ORD0001135"/>
    <x v="219"/>
    <x v="928"/>
    <x v="0"/>
    <s v="EC008"/>
    <x v="1"/>
    <x v="1"/>
    <s v="Nivea"/>
    <x v="7"/>
    <x v="1"/>
    <n v="1"/>
    <n v="18"/>
    <x v="3"/>
    <n v="15.3"/>
    <n v="6.3"/>
    <x v="0"/>
    <x v="4"/>
    <s v="Standard"/>
    <n v="3.6"/>
    <n v="2025"/>
    <s v="Aug-2025"/>
    <n v="0.41176470588235292"/>
    <x v="2"/>
    <x v="4"/>
  </r>
  <r>
    <s v="ORD0001136"/>
    <x v="201"/>
    <x v="554"/>
    <x v="0"/>
    <s v="EC008"/>
    <x v="1"/>
    <x v="1"/>
    <s v="Nivea"/>
    <x v="1"/>
    <x v="2"/>
    <n v="3"/>
    <n v="18"/>
    <x v="1"/>
    <n v="48.6"/>
    <n v="21.6"/>
    <x v="0"/>
    <x v="0"/>
    <s v="Express"/>
    <n v="3.9"/>
    <n v="2025"/>
    <s v="Jun-2025"/>
    <n v="0.44444444444444448"/>
    <x v="1"/>
    <x v="1"/>
  </r>
  <r>
    <s v="ORD0001137"/>
    <x v="189"/>
    <x v="929"/>
    <x v="1"/>
    <s v="EC008"/>
    <x v="1"/>
    <x v="1"/>
    <s v="Nivea"/>
    <x v="9"/>
    <x v="0"/>
    <n v="3"/>
    <n v="18"/>
    <x v="1"/>
    <n v="48.6"/>
    <n v="21.6"/>
    <x v="2"/>
    <x v="3"/>
    <s v="Express"/>
    <n v="3.6"/>
    <n v="2025"/>
    <s v="May-2025"/>
    <n v="0.44444444444444448"/>
    <x v="0"/>
    <x v="5"/>
  </r>
  <r>
    <s v="ORD0001138"/>
    <x v="53"/>
    <x v="84"/>
    <x v="1"/>
    <s v="EC004"/>
    <x v="10"/>
    <x v="2"/>
    <s v="Nike"/>
    <x v="1"/>
    <x v="2"/>
    <n v="2"/>
    <n v="110"/>
    <x v="3"/>
    <n v="187"/>
    <n v="51"/>
    <x v="0"/>
    <x v="1"/>
    <s v="Express"/>
    <n v="3.5"/>
    <n v="2025"/>
    <s v="Jun-2025"/>
    <n v="0.27272727272727271"/>
    <x v="1"/>
    <x v="1"/>
  </r>
  <r>
    <s v="ORD0001139"/>
    <x v="227"/>
    <x v="930"/>
    <x v="0"/>
    <s v="EC003"/>
    <x v="7"/>
    <x v="3"/>
    <s v="Lenovo"/>
    <x v="5"/>
    <x v="0"/>
    <n v="1"/>
    <n v="799"/>
    <x v="1"/>
    <n v="719.1"/>
    <n v="99.1"/>
    <x v="0"/>
    <x v="4"/>
    <s v="Standard"/>
    <n v="4.0999999999999996"/>
    <n v="2025"/>
    <s v="Sep-2025"/>
    <n v="0.13781115282992629"/>
    <x v="0"/>
    <x v="3"/>
  </r>
  <r>
    <s v="ORD0001140"/>
    <x v="329"/>
    <x v="329"/>
    <x v="0"/>
    <s v="EC011"/>
    <x v="0"/>
    <x v="0"/>
    <s v="IKEA"/>
    <x v="0"/>
    <x v="1"/>
    <n v="3"/>
    <n v="190"/>
    <x v="2"/>
    <n v="456"/>
    <n v="81"/>
    <x v="0"/>
    <x v="0"/>
    <s v="Standard"/>
    <n v="3.2"/>
    <n v="2025"/>
    <s v="Jun-2025"/>
    <n v="0.17763157894736842"/>
    <x v="0"/>
    <x v="0"/>
  </r>
  <r>
    <s v="ORD0001141"/>
    <x v="149"/>
    <x v="285"/>
    <x v="0"/>
    <s v="EC001"/>
    <x v="8"/>
    <x v="3"/>
    <s v="Sony"/>
    <x v="8"/>
    <x v="1"/>
    <n v="3"/>
    <n v="89"/>
    <x v="2"/>
    <n v="213.6"/>
    <n v="48.6"/>
    <x v="0"/>
    <x v="3"/>
    <s v="Standard"/>
    <n v="4.5"/>
    <n v="2025"/>
    <s v="May-2025"/>
    <n v="0.22752808988764045"/>
    <x v="2"/>
    <x v="4"/>
  </r>
  <r>
    <s v="ORD0001142"/>
    <x v="244"/>
    <x v="931"/>
    <x v="0"/>
    <s v="EC003"/>
    <x v="7"/>
    <x v="3"/>
    <s v="Lenovo"/>
    <x v="7"/>
    <x v="1"/>
    <n v="3"/>
    <n v="799"/>
    <x v="2"/>
    <n v="1917.6"/>
    <n v="57.6"/>
    <x v="0"/>
    <x v="4"/>
    <s v="Standard"/>
    <n v="3"/>
    <n v="2025"/>
    <s v="Jan-2025"/>
    <n v="3.0037546933667086E-2"/>
    <x v="2"/>
    <x v="4"/>
  </r>
  <r>
    <s v="ORD0001143"/>
    <x v="324"/>
    <x v="932"/>
    <x v="0"/>
    <s v="EC006"/>
    <x v="2"/>
    <x v="0"/>
    <s v="Philips"/>
    <x v="8"/>
    <x v="1"/>
    <n v="3"/>
    <n v="85"/>
    <x v="2"/>
    <n v="204"/>
    <n v="48"/>
    <x v="0"/>
    <x v="2"/>
    <s v="Standard"/>
    <n v="3.9"/>
    <n v="2025"/>
    <s v="Dec-2025"/>
    <n v="0.23529411764705882"/>
    <x v="2"/>
    <x v="4"/>
  </r>
  <r>
    <s v="ORD0001144"/>
    <x v="351"/>
    <x v="933"/>
    <x v="0"/>
    <s v="EC005"/>
    <x v="4"/>
    <x v="2"/>
    <s v="Skybags"/>
    <x v="8"/>
    <x v="1"/>
    <n v="5"/>
    <n v="45"/>
    <x v="4"/>
    <n v="213.75"/>
    <n v="83.75"/>
    <x v="0"/>
    <x v="2"/>
    <s v="Standard"/>
    <n v="3.2"/>
    <n v="2025"/>
    <s v="Oct-2025"/>
    <n v="0.391812865497076"/>
    <x v="2"/>
    <x v="4"/>
  </r>
  <r>
    <s v="ORD0001145"/>
    <x v="289"/>
    <x v="934"/>
    <x v="0"/>
    <s v="EC002"/>
    <x v="5"/>
    <x v="3"/>
    <s v="Samsung"/>
    <x v="5"/>
    <x v="2"/>
    <n v="2"/>
    <n v="149"/>
    <x v="3"/>
    <n v="253.3"/>
    <n v="63.3"/>
    <x v="1"/>
    <x v="2"/>
    <s v="Standard"/>
    <n v="4.3"/>
    <n v="2025"/>
    <s v="Jul-2025"/>
    <n v="0.24990130280300038"/>
    <x v="0"/>
    <x v="3"/>
  </r>
  <r>
    <s v="ORD0001146"/>
    <x v="61"/>
    <x v="935"/>
    <x v="1"/>
    <s v="EC006"/>
    <x v="2"/>
    <x v="0"/>
    <s v="Philips"/>
    <x v="9"/>
    <x v="2"/>
    <n v="1"/>
    <n v="85"/>
    <x v="2"/>
    <n v="68"/>
    <n v="16"/>
    <x v="0"/>
    <x v="1"/>
    <s v="Standard"/>
    <n v="4.4000000000000004"/>
    <n v="2025"/>
    <s v="Mar-2025"/>
    <n v="0.23529411764705882"/>
    <x v="0"/>
    <x v="5"/>
  </r>
  <r>
    <s v="ORD0001147"/>
    <x v="246"/>
    <x v="936"/>
    <x v="0"/>
    <s v="EC006"/>
    <x v="2"/>
    <x v="0"/>
    <s v="Philips"/>
    <x v="2"/>
    <x v="0"/>
    <n v="5"/>
    <n v="85"/>
    <x v="0"/>
    <n v="425"/>
    <n v="165"/>
    <x v="0"/>
    <x v="4"/>
    <s v="Same Day"/>
    <n v="4.8"/>
    <n v="2025"/>
    <s v="Jan-2025"/>
    <n v="0.38823529411764707"/>
    <x v="0"/>
    <x v="2"/>
  </r>
  <r>
    <s v="ORD0001148"/>
    <x v="91"/>
    <x v="454"/>
    <x v="1"/>
    <s v="EC003"/>
    <x v="7"/>
    <x v="3"/>
    <s v="Lenovo"/>
    <x v="8"/>
    <x v="0"/>
    <n v="2"/>
    <n v="799"/>
    <x v="0"/>
    <n v="1598"/>
    <n v="358"/>
    <x v="3"/>
    <x v="1"/>
    <s v="Standard"/>
    <n v="4.3"/>
    <n v="2025"/>
    <s v="Sep-2025"/>
    <n v="0.22403003754693368"/>
    <x v="2"/>
    <x v="4"/>
  </r>
  <r>
    <s v="ORD0001149"/>
    <x v="34"/>
    <x v="179"/>
    <x v="1"/>
    <s v="EC003"/>
    <x v="7"/>
    <x v="3"/>
    <s v="Lenovo"/>
    <x v="6"/>
    <x v="2"/>
    <n v="2"/>
    <n v="799"/>
    <x v="1"/>
    <n v="1438.2"/>
    <n v="198.2"/>
    <x v="0"/>
    <x v="0"/>
    <s v="Express"/>
    <n v="2.8"/>
    <n v="2025"/>
    <s v="Sep-2025"/>
    <n v="0.13781115282992629"/>
    <x v="0"/>
    <x v="2"/>
  </r>
  <r>
    <s v="ORD0001150"/>
    <x v="0"/>
    <x v="937"/>
    <x v="0"/>
    <s v="EC009"/>
    <x v="11"/>
    <x v="1"/>
    <s v="Loreal"/>
    <x v="0"/>
    <x v="0"/>
    <n v="3"/>
    <n v="12"/>
    <x v="2"/>
    <n v="28.8"/>
    <n v="10.8"/>
    <x v="0"/>
    <x v="1"/>
    <s v="Express"/>
    <n v="4.5999999999999996"/>
    <n v="2025"/>
    <s v="Aug-2025"/>
    <n v="0.375"/>
    <x v="0"/>
    <x v="0"/>
  </r>
  <r>
    <s v="ORD0001151"/>
    <x v="104"/>
    <x v="354"/>
    <x v="0"/>
    <s v="EC006"/>
    <x v="2"/>
    <x v="0"/>
    <s v="Philips"/>
    <x v="9"/>
    <x v="1"/>
    <n v="2"/>
    <n v="85"/>
    <x v="3"/>
    <n v="144.5"/>
    <n v="40.5"/>
    <x v="0"/>
    <x v="2"/>
    <s v="Same Day"/>
    <n v="3.3"/>
    <n v="2025"/>
    <s v="Jun-2025"/>
    <n v="0.28027681660899656"/>
    <x v="0"/>
    <x v="5"/>
  </r>
  <r>
    <s v="ORD0001152"/>
    <x v="137"/>
    <x v="238"/>
    <x v="0"/>
    <s v="EC012"/>
    <x v="3"/>
    <x v="0"/>
    <s v="Philips"/>
    <x v="5"/>
    <x v="2"/>
    <n v="2"/>
    <n v="42"/>
    <x v="3"/>
    <n v="71.400000000000006"/>
    <n v="23.4"/>
    <x v="0"/>
    <x v="1"/>
    <s v="Standard"/>
    <n v="2.9"/>
    <n v="2025"/>
    <s v="Jul-2025"/>
    <n v="0.32773109243697474"/>
    <x v="0"/>
    <x v="3"/>
  </r>
  <r>
    <s v="ORD0001153"/>
    <x v="321"/>
    <x v="938"/>
    <x v="0"/>
    <s v="EC002"/>
    <x v="5"/>
    <x v="3"/>
    <s v="Samsung"/>
    <x v="7"/>
    <x v="0"/>
    <n v="3"/>
    <n v="149"/>
    <x v="4"/>
    <n v="424.65"/>
    <n v="139.65"/>
    <x v="0"/>
    <x v="4"/>
    <s v="Standard"/>
    <n v="3.9"/>
    <n v="2025"/>
    <s v="Jan-2025"/>
    <n v="0.32885906040268459"/>
    <x v="2"/>
    <x v="4"/>
  </r>
  <r>
    <s v="ORD0001154"/>
    <x v="291"/>
    <x v="939"/>
    <x v="0"/>
    <s v="EC008"/>
    <x v="1"/>
    <x v="1"/>
    <s v="Nivea"/>
    <x v="4"/>
    <x v="1"/>
    <n v="2"/>
    <n v="18"/>
    <x v="2"/>
    <n v="28.8"/>
    <n v="10.8"/>
    <x v="3"/>
    <x v="4"/>
    <s v="Express"/>
    <n v="4.4000000000000004"/>
    <n v="2025"/>
    <s v="Apr-2025"/>
    <n v="0.375"/>
    <x v="0"/>
    <x v="2"/>
  </r>
  <r>
    <s v="ORD0001155"/>
    <x v="235"/>
    <x v="940"/>
    <x v="0"/>
    <s v="EC002"/>
    <x v="5"/>
    <x v="3"/>
    <s v="Samsung"/>
    <x v="9"/>
    <x v="0"/>
    <n v="5"/>
    <n v="149"/>
    <x v="2"/>
    <n v="596"/>
    <n v="121"/>
    <x v="0"/>
    <x v="4"/>
    <s v="Express"/>
    <n v="3.3"/>
    <n v="2025"/>
    <s v="May-2025"/>
    <n v="0.20302013422818793"/>
    <x v="0"/>
    <x v="5"/>
  </r>
  <r>
    <s v="ORD0001156"/>
    <x v="327"/>
    <x v="941"/>
    <x v="0"/>
    <s v="EC010"/>
    <x v="6"/>
    <x v="3"/>
    <s v="JBL"/>
    <x v="1"/>
    <x v="0"/>
    <n v="3"/>
    <n v="65"/>
    <x v="4"/>
    <n v="185.25"/>
    <n v="71.25"/>
    <x v="0"/>
    <x v="1"/>
    <s v="Standard"/>
    <n v="4.5999999999999996"/>
    <n v="2025"/>
    <s v="Dec-2025"/>
    <n v="0.38461538461538464"/>
    <x v="1"/>
    <x v="1"/>
  </r>
  <r>
    <s v="ORD0001157"/>
    <x v="35"/>
    <x v="398"/>
    <x v="1"/>
    <s v="EC010"/>
    <x v="6"/>
    <x v="3"/>
    <s v="JBL"/>
    <x v="5"/>
    <x v="2"/>
    <n v="2"/>
    <n v="65"/>
    <x v="2"/>
    <n v="104"/>
    <n v="28"/>
    <x v="0"/>
    <x v="3"/>
    <s v="Same Day"/>
    <n v="3.4"/>
    <n v="2025"/>
    <s v="Mar-2025"/>
    <n v="0.26923076923076922"/>
    <x v="0"/>
    <x v="3"/>
  </r>
  <r>
    <s v="ORD0001158"/>
    <x v="94"/>
    <x v="315"/>
    <x v="0"/>
    <s v="EC008"/>
    <x v="1"/>
    <x v="1"/>
    <s v="Nivea"/>
    <x v="5"/>
    <x v="0"/>
    <n v="2"/>
    <n v="18"/>
    <x v="4"/>
    <n v="34.200000000000003"/>
    <n v="16.2"/>
    <x v="0"/>
    <x v="0"/>
    <s v="Standard"/>
    <n v="5"/>
    <n v="2025"/>
    <s v="Aug-2025"/>
    <n v="0.47368421052631571"/>
    <x v="0"/>
    <x v="3"/>
  </r>
  <r>
    <s v="ORD0001159"/>
    <x v="1"/>
    <x v="942"/>
    <x v="0"/>
    <s v="EC006"/>
    <x v="2"/>
    <x v="0"/>
    <s v="Philips"/>
    <x v="1"/>
    <x v="2"/>
    <n v="3"/>
    <n v="85"/>
    <x v="2"/>
    <n v="204"/>
    <n v="48"/>
    <x v="0"/>
    <x v="1"/>
    <s v="Express"/>
    <n v="4.9000000000000004"/>
    <n v="2025"/>
    <s v="Apr-2025"/>
    <n v="0.23529411764705882"/>
    <x v="1"/>
    <x v="1"/>
  </r>
  <r>
    <s v="ORD0001160"/>
    <x v="92"/>
    <x v="655"/>
    <x v="1"/>
    <s v="EC012"/>
    <x v="3"/>
    <x v="0"/>
    <s v="Philips"/>
    <x v="1"/>
    <x v="2"/>
    <n v="4"/>
    <n v="42"/>
    <x v="3"/>
    <n v="142.80000000000001"/>
    <n v="46.8"/>
    <x v="3"/>
    <x v="1"/>
    <s v="Standard"/>
    <n v="3"/>
    <n v="2025"/>
    <s v="Dec-2025"/>
    <n v="0.32773109243697474"/>
    <x v="1"/>
    <x v="1"/>
  </r>
  <r>
    <s v="ORD0001161"/>
    <x v="272"/>
    <x v="115"/>
    <x v="1"/>
    <s v="EC006"/>
    <x v="2"/>
    <x v="0"/>
    <s v="Philips"/>
    <x v="6"/>
    <x v="1"/>
    <n v="1"/>
    <n v="85"/>
    <x v="4"/>
    <n v="80.75"/>
    <n v="28.75"/>
    <x v="0"/>
    <x v="0"/>
    <s v="Standard"/>
    <n v="4.8"/>
    <n v="2025"/>
    <s v="Jul-2025"/>
    <n v="0.35603715170278638"/>
    <x v="0"/>
    <x v="2"/>
  </r>
  <r>
    <s v="ORD0001162"/>
    <x v="266"/>
    <x v="943"/>
    <x v="1"/>
    <s v="EC009"/>
    <x v="11"/>
    <x v="1"/>
    <s v="Loreal"/>
    <x v="0"/>
    <x v="2"/>
    <n v="1"/>
    <n v="12"/>
    <x v="2"/>
    <n v="9.6"/>
    <n v="3.6"/>
    <x v="0"/>
    <x v="0"/>
    <s v="Standard"/>
    <n v="3.2"/>
    <n v="2025"/>
    <s v="Aug-2025"/>
    <n v="0.375"/>
    <x v="0"/>
    <x v="0"/>
  </r>
  <r>
    <s v="ORD0001163"/>
    <x v="237"/>
    <x v="944"/>
    <x v="1"/>
    <s v="EC009"/>
    <x v="11"/>
    <x v="1"/>
    <s v="Loreal"/>
    <x v="3"/>
    <x v="2"/>
    <n v="3"/>
    <n v="12"/>
    <x v="0"/>
    <n v="36"/>
    <n v="18"/>
    <x v="0"/>
    <x v="0"/>
    <s v="Express"/>
    <n v="2.5"/>
    <n v="2025"/>
    <s v="Feb-2025"/>
    <n v="0.5"/>
    <x v="0"/>
    <x v="2"/>
  </r>
  <r>
    <s v="ORD0001164"/>
    <x v="161"/>
    <x v="651"/>
    <x v="1"/>
    <s v="EC011"/>
    <x v="0"/>
    <x v="0"/>
    <s v="IKEA"/>
    <x v="1"/>
    <x v="1"/>
    <n v="4"/>
    <n v="190"/>
    <x v="1"/>
    <n v="684"/>
    <n v="184"/>
    <x v="0"/>
    <x v="2"/>
    <s v="Standard"/>
    <n v="3.3"/>
    <n v="2025"/>
    <s v="Feb-2025"/>
    <n v="0.26900584795321636"/>
    <x v="1"/>
    <x v="1"/>
  </r>
  <r>
    <s v="ORD0001165"/>
    <x v="117"/>
    <x v="724"/>
    <x v="1"/>
    <s v="EC006"/>
    <x v="2"/>
    <x v="0"/>
    <s v="Philips"/>
    <x v="0"/>
    <x v="0"/>
    <n v="3"/>
    <n v="85"/>
    <x v="3"/>
    <n v="216.75"/>
    <n v="60.75"/>
    <x v="0"/>
    <x v="1"/>
    <s v="Express"/>
    <n v="2.9"/>
    <n v="2025"/>
    <s v="Nov-2025"/>
    <n v="0.28027681660899656"/>
    <x v="0"/>
    <x v="0"/>
  </r>
  <r>
    <s v="ORD0001166"/>
    <x v="224"/>
    <x v="945"/>
    <x v="0"/>
    <s v="EC012"/>
    <x v="3"/>
    <x v="0"/>
    <s v="Philips"/>
    <x v="4"/>
    <x v="1"/>
    <n v="3"/>
    <n v="42"/>
    <x v="1"/>
    <n v="113.4"/>
    <n v="41.4"/>
    <x v="2"/>
    <x v="2"/>
    <s v="Express"/>
    <n v="3.6"/>
    <n v="2025"/>
    <s v="May-2025"/>
    <n v="0.36507936507936506"/>
    <x v="0"/>
    <x v="2"/>
  </r>
  <r>
    <s v="ORD0001167"/>
    <x v="245"/>
    <x v="946"/>
    <x v="0"/>
    <s v="EC001"/>
    <x v="8"/>
    <x v="3"/>
    <s v="Sony"/>
    <x v="3"/>
    <x v="1"/>
    <n v="1"/>
    <n v="89"/>
    <x v="1"/>
    <n v="80.099999999999994"/>
    <n v="25.1"/>
    <x v="0"/>
    <x v="0"/>
    <s v="Standard"/>
    <n v="3.5"/>
    <n v="2025"/>
    <s v="Jan-2025"/>
    <n v="0.31335830212234711"/>
    <x v="0"/>
    <x v="2"/>
  </r>
  <r>
    <s v="ORD0001168"/>
    <x v="171"/>
    <x v="947"/>
    <x v="0"/>
    <s v="EC003"/>
    <x v="7"/>
    <x v="3"/>
    <s v="Lenovo"/>
    <x v="5"/>
    <x v="0"/>
    <n v="3"/>
    <n v="799"/>
    <x v="3"/>
    <n v="2037.45"/>
    <n v="177.45"/>
    <x v="0"/>
    <x v="4"/>
    <s v="Standard"/>
    <n v="2.5"/>
    <n v="2025"/>
    <s v="Oct-2025"/>
    <n v="8.7094161819921953E-2"/>
    <x v="0"/>
    <x v="3"/>
  </r>
  <r>
    <s v="ORD0001169"/>
    <x v="16"/>
    <x v="948"/>
    <x v="1"/>
    <s v="EC005"/>
    <x v="4"/>
    <x v="2"/>
    <s v="Skybags"/>
    <x v="7"/>
    <x v="0"/>
    <n v="2"/>
    <n v="45"/>
    <x v="3"/>
    <n v="76.5"/>
    <n v="24.5"/>
    <x v="0"/>
    <x v="3"/>
    <s v="Standard"/>
    <n v="3.4"/>
    <n v="2025"/>
    <s v="Jul-2025"/>
    <n v="0.3202614379084967"/>
    <x v="2"/>
    <x v="4"/>
  </r>
  <r>
    <s v="ORD0001170"/>
    <x v="10"/>
    <x v="949"/>
    <x v="0"/>
    <s v="EC012"/>
    <x v="3"/>
    <x v="0"/>
    <s v="Philips"/>
    <x v="2"/>
    <x v="1"/>
    <n v="3"/>
    <n v="42"/>
    <x v="4"/>
    <n v="119.7"/>
    <n v="47.7"/>
    <x v="0"/>
    <x v="2"/>
    <s v="Express"/>
    <n v="3.4"/>
    <n v="2025"/>
    <s v="Sep-2025"/>
    <n v="0.39849624060150379"/>
    <x v="0"/>
    <x v="2"/>
  </r>
  <r>
    <s v="ORD0001171"/>
    <x v="293"/>
    <x v="950"/>
    <x v="0"/>
    <s v="EC008"/>
    <x v="1"/>
    <x v="1"/>
    <s v="Nivea"/>
    <x v="2"/>
    <x v="1"/>
    <n v="4"/>
    <n v="18"/>
    <x v="4"/>
    <n v="68.400000000000006"/>
    <n v="32.4"/>
    <x v="0"/>
    <x v="3"/>
    <s v="Express"/>
    <n v="2.8"/>
    <n v="2025"/>
    <s v="Sep-2025"/>
    <n v="0.47368421052631571"/>
    <x v="0"/>
    <x v="2"/>
  </r>
  <r>
    <s v="ORD0001172"/>
    <x v="213"/>
    <x v="951"/>
    <x v="1"/>
    <s v="EC010"/>
    <x v="6"/>
    <x v="3"/>
    <s v="JBL"/>
    <x v="0"/>
    <x v="0"/>
    <n v="4"/>
    <n v="65"/>
    <x v="0"/>
    <n v="260"/>
    <n v="108"/>
    <x v="0"/>
    <x v="4"/>
    <s v="Standard"/>
    <n v="2.9"/>
    <n v="2025"/>
    <s v="Nov-2025"/>
    <n v="0.41538461538461541"/>
    <x v="0"/>
    <x v="0"/>
  </r>
  <r>
    <s v="ORD0001173"/>
    <x v="234"/>
    <x v="952"/>
    <x v="1"/>
    <s v="EC003"/>
    <x v="7"/>
    <x v="3"/>
    <s v="Lenovo"/>
    <x v="2"/>
    <x v="1"/>
    <n v="4"/>
    <n v="799"/>
    <x v="3"/>
    <n v="2716.6"/>
    <n v="236.6"/>
    <x v="3"/>
    <x v="1"/>
    <s v="Standard"/>
    <n v="2.9"/>
    <n v="2025"/>
    <s v="Oct-2025"/>
    <n v="8.7094161819921967E-2"/>
    <x v="0"/>
    <x v="2"/>
  </r>
  <r>
    <s v="ORD0001174"/>
    <x v="349"/>
    <x v="112"/>
    <x v="0"/>
    <s v="EC001"/>
    <x v="8"/>
    <x v="3"/>
    <s v="Sony"/>
    <x v="9"/>
    <x v="0"/>
    <n v="4"/>
    <n v="89"/>
    <x v="4"/>
    <n v="338.2"/>
    <n v="118.2"/>
    <x v="0"/>
    <x v="3"/>
    <s v="Standard"/>
    <n v="4.4000000000000004"/>
    <n v="2025"/>
    <s v="Jun-2025"/>
    <n v="0.34949733885274986"/>
    <x v="0"/>
    <x v="5"/>
  </r>
  <r>
    <s v="ORD0001175"/>
    <x v="229"/>
    <x v="470"/>
    <x v="1"/>
    <s v="EC002"/>
    <x v="5"/>
    <x v="3"/>
    <s v="Samsung"/>
    <x v="8"/>
    <x v="2"/>
    <n v="5"/>
    <n v="149"/>
    <x v="4"/>
    <n v="707.75"/>
    <n v="232.75"/>
    <x v="0"/>
    <x v="3"/>
    <s v="Standard"/>
    <n v="4.5999999999999996"/>
    <n v="2025"/>
    <s v="May-2025"/>
    <n v="0.32885906040268459"/>
    <x v="2"/>
    <x v="4"/>
  </r>
  <r>
    <s v="ORD0001176"/>
    <x v="307"/>
    <x v="953"/>
    <x v="0"/>
    <s v="EC008"/>
    <x v="1"/>
    <x v="1"/>
    <s v="Nivea"/>
    <x v="8"/>
    <x v="1"/>
    <n v="2"/>
    <n v="18"/>
    <x v="1"/>
    <n v="32.4"/>
    <n v="14.4"/>
    <x v="0"/>
    <x v="1"/>
    <s v="Express"/>
    <n v="4"/>
    <n v="2025"/>
    <s v="Oct-2025"/>
    <n v="0.44444444444444448"/>
    <x v="2"/>
    <x v="4"/>
  </r>
  <r>
    <s v="ORD0001177"/>
    <x v="162"/>
    <x v="954"/>
    <x v="0"/>
    <s v="EC008"/>
    <x v="1"/>
    <x v="1"/>
    <s v="Nivea"/>
    <x v="3"/>
    <x v="1"/>
    <n v="5"/>
    <n v="18"/>
    <x v="3"/>
    <n v="76.5"/>
    <n v="31.5"/>
    <x v="0"/>
    <x v="3"/>
    <s v="Standard"/>
    <n v="2.9"/>
    <n v="2025"/>
    <s v="Aug-2025"/>
    <n v="0.41176470588235292"/>
    <x v="0"/>
    <x v="2"/>
  </r>
  <r>
    <s v="ORD0001178"/>
    <x v="261"/>
    <x v="955"/>
    <x v="0"/>
    <s v="EC001"/>
    <x v="8"/>
    <x v="3"/>
    <s v="Sony"/>
    <x v="8"/>
    <x v="2"/>
    <n v="5"/>
    <n v="89"/>
    <x v="1"/>
    <n v="400.5"/>
    <n v="125.5"/>
    <x v="0"/>
    <x v="1"/>
    <s v="Standard"/>
    <n v="4"/>
    <n v="2025"/>
    <s v="Feb-2025"/>
    <n v="0.31335830212234705"/>
    <x v="2"/>
    <x v="4"/>
  </r>
  <r>
    <s v="ORD0001179"/>
    <x v="220"/>
    <x v="956"/>
    <x v="1"/>
    <s v="EC011"/>
    <x v="0"/>
    <x v="0"/>
    <s v="IKEA"/>
    <x v="2"/>
    <x v="1"/>
    <n v="3"/>
    <n v="190"/>
    <x v="4"/>
    <n v="541.5"/>
    <n v="166.5"/>
    <x v="0"/>
    <x v="3"/>
    <s v="Express"/>
    <n v="4"/>
    <n v="2025"/>
    <s v="May-2025"/>
    <n v="0.30747922437673131"/>
    <x v="0"/>
    <x v="2"/>
  </r>
  <r>
    <s v="ORD0001180"/>
    <x v="81"/>
    <x v="957"/>
    <x v="0"/>
    <s v="EC005"/>
    <x v="4"/>
    <x v="2"/>
    <s v="Skybags"/>
    <x v="1"/>
    <x v="2"/>
    <n v="1"/>
    <n v="45"/>
    <x v="0"/>
    <n v="45"/>
    <n v="19"/>
    <x v="0"/>
    <x v="0"/>
    <s v="Express"/>
    <n v="2.8"/>
    <n v="2025"/>
    <s v="Jul-2025"/>
    <n v="0.42222222222222222"/>
    <x v="1"/>
    <x v="1"/>
  </r>
  <r>
    <s v="ORD0001181"/>
    <x v="291"/>
    <x v="958"/>
    <x v="0"/>
    <s v="EC010"/>
    <x v="6"/>
    <x v="3"/>
    <s v="JBL"/>
    <x v="2"/>
    <x v="0"/>
    <n v="1"/>
    <n v="65"/>
    <x v="4"/>
    <n v="61.75"/>
    <n v="23.75"/>
    <x v="0"/>
    <x v="1"/>
    <s v="Same Day"/>
    <n v="4.5999999999999996"/>
    <n v="2025"/>
    <s v="Apr-2025"/>
    <n v="0.38461538461538464"/>
    <x v="0"/>
    <x v="2"/>
  </r>
  <r>
    <s v="ORD0001182"/>
    <x v="304"/>
    <x v="225"/>
    <x v="0"/>
    <s v="EC008"/>
    <x v="1"/>
    <x v="1"/>
    <s v="Nivea"/>
    <x v="3"/>
    <x v="2"/>
    <n v="5"/>
    <n v="18"/>
    <x v="4"/>
    <n v="85.5"/>
    <n v="40.5"/>
    <x v="0"/>
    <x v="0"/>
    <s v="Standard"/>
    <n v="4.3"/>
    <n v="2025"/>
    <s v="Oct-2025"/>
    <n v="0.47368421052631576"/>
    <x v="0"/>
    <x v="2"/>
  </r>
  <r>
    <s v="ORD0001183"/>
    <x v="193"/>
    <x v="930"/>
    <x v="1"/>
    <s v="EC011"/>
    <x v="0"/>
    <x v="0"/>
    <s v="IKEA"/>
    <x v="4"/>
    <x v="2"/>
    <n v="5"/>
    <n v="190"/>
    <x v="0"/>
    <n v="950"/>
    <n v="325"/>
    <x v="0"/>
    <x v="4"/>
    <s v="Standard"/>
    <n v="4.4000000000000004"/>
    <n v="2025"/>
    <s v="Nov-2025"/>
    <n v="0.34210526315789475"/>
    <x v="0"/>
    <x v="2"/>
  </r>
  <r>
    <s v="ORD0001184"/>
    <x v="345"/>
    <x v="402"/>
    <x v="1"/>
    <s v="EC011"/>
    <x v="0"/>
    <x v="0"/>
    <s v="IKEA"/>
    <x v="7"/>
    <x v="1"/>
    <n v="4"/>
    <n v="190"/>
    <x v="4"/>
    <n v="722"/>
    <n v="222"/>
    <x v="0"/>
    <x v="3"/>
    <s v="Express"/>
    <n v="4.3"/>
    <n v="2025"/>
    <s v="Jan-2025"/>
    <n v="0.30747922437673131"/>
    <x v="2"/>
    <x v="4"/>
  </r>
  <r>
    <s v="ORD0001185"/>
    <x v="304"/>
    <x v="566"/>
    <x v="0"/>
    <s v="EC006"/>
    <x v="2"/>
    <x v="0"/>
    <s v="Philips"/>
    <x v="4"/>
    <x v="0"/>
    <n v="5"/>
    <n v="85"/>
    <x v="0"/>
    <n v="425"/>
    <n v="165"/>
    <x v="2"/>
    <x v="3"/>
    <s v="Standard"/>
    <n v="3.6"/>
    <n v="2025"/>
    <s v="Oct-2025"/>
    <n v="0.38823529411764707"/>
    <x v="0"/>
    <x v="2"/>
  </r>
  <r>
    <s v="ORD0001186"/>
    <x v="108"/>
    <x v="959"/>
    <x v="0"/>
    <s v="EC005"/>
    <x v="4"/>
    <x v="2"/>
    <s v="Skybags"/>
    <x v="9"/>
    <x v="1"/>
    <n v="4"/>
    <n v="45"/>
    <x v="0"/>
    <n v="180"/>
    <n v="76"/>
    <x v="0"/>
    <x v="0"/>
    <s v="Standard"/>
    <n v="4"/>
    <n v="2025"/>
    <s v="May-2025"/>
    <n v="0.42222222222222222"/>
    <x v="0"/>
    <x v="5"/>
  </r>
  <r>
    <s v="ORD0001187"/>
    <x v="358"/>
    <x v="759"/>
    <x v="1"/>
    <s v="EC007"/>
    <x v="9"/>
    <x v="0"/>
    <s v="Prestige"/>
    <x v="6"/>
    <x v="1"/>
    <n v="5"/>
    <n v="120"/>
    <x v="3"/>
    <n v="510"/>
    <n v="120"/>
    <x v="0"/>
    <x v="2"/>
    <s v="Standard"/>
    <n v="4.0999999999999996"/>
    <n v="2025"/>
    <s v="May-2025"/>
    <n v="0.23529411764705882"/>
    <x v="0"/>
    <x v="2"/>
  </r>
  <r>
    <s v="ORD0001188"/>
    <x v="258"/>
    <x v="960"/>
    <x v="1"/>
    <s v="EC005"/>
    <x v="4"/>
    <x v="2"/>
    <s v="Skybags"/>
    <x v="9"/>
    <x v="0"/>
    <n v="1"/>
    <n v="45"/>
    <x v="2"/>
    <n v="36"/>
    <n v="10"/>
    <x v="0"/>
    <x v="1"/>
    <s v="Standard"/>
    <n v="2.9"/>
    <n v="2025"/>
    <s v="Mar-2025"/>
    <n v="0.27777777777777779"/>
    <x v="0"/>
    <x v="5"/>
  </r>
  <r>
    <s v="ORD0001189"/>
    <x v="166"/>
    <x v="207"/>
    <x v="0"/>
    <s v="EC010"/>
    <x v="6"/>
    <x v="3"/>
    <s v="JBL"/>
    <x v="5"/>
    <x v="2"/>
    <n v="5"/>
    <n v="65"/>
    <x v="4"/>
    <n v="308.75"/>
    <n v="118.75"/>
    <x v="0"/>
    <x v="1"/>
    <s v="Express"/>
    <n v="3.6"/>
    <n v="2025"/>
    <s v="Dec-2025"/>
    <n v="0.38461538461538464"/>
    <x v="0"/>
    <x v="3"/>
  </r>
  <r>
    <s v="ORD0001190"/>
    <x v="241"/>
    <x v="567"/>
    <x v="0"/>
    <s v="EC005"/>
    <x v="4"/>
    <x v="2"/>
    <s v="Skybags"/>
    <x v="2"/>
    <x v="0"/>
    <n v="4"/>
    <n v="45"/>
    <x v="4"/>
    <n v="171"/>
    <n v="67"/>
    <x v="3"/>
    <x v="0"/>
    <s v="Same Day"/>
    <n v="3.3"/>
    <n v="2025"/>
    <s v="Nov-2025"/>
    <n v="0.391812865497076"/>
    <x v="0"/>
    <x v="2"/>
  </r>
  <r>
    <s v="ORD0001191"/>
    <x v="19"/>
    <x v="961"/>
    <x v="0"/>
    <s v="EC007"/>
    <x v="9"/>
    <x v="0"/>
    <s v="Prestige"/>
    <x v="9"/>
    <x v="1"/>
    <n v="4"/>
    <n v="120"/>
    <x v="1"/>
    <n v="432"/>
    <n v="120"/>
    <x v="3"/>
    <x v="1"/>
    <s v="Standard"/>
    <n v="3.6"/>
    <n v="2025"/>
    <s v="Mar-2025"/>
    <n v="0.27777777777777779"/>
    <x v="0"/>
    <x v="5"/>
  </r>
  <r>
    <s v="ORD0001192"/>
    <x v="225"/>
    <x v="668"/>
    <x v="0"/>
    <s v="EC005"/>
    <x v="4"/>
    <x v="2"/>
    <s v="Skybags"/>
    <x v="1"/>
    <x v="1"/>
    <n v="4"/>
    <n v="45"/>
    <x v="3"/>
    <n v="153"/>
    <n v="49"/>
    <x v="0"/>
    <x v="2"/>
    <s v="Standard"/>
    <n v="4"/>
    <n v="2025"/>
    <s v="Jun-2025"/>
    <n v="0.3202614379084967"/>
    <x v="1"/>
    <x v="1"/>
  </r>
  <r>
    <s v="ORD0001193"/>
    <x v="133"/>
    <x v="962"/>
    <x v="0"/>
    <s v="EC001"/>
    <x v="8"/>
    <x v="3"/>
    <s v="Sony"/>
    <x v="9"/>
    <x v="1"/>
    <n v="5"/>
    <n v="89"/>
    <x v="2"/>
    <n v="356"/>
    <n v="81"/>
    <x v="2"/>
    <x v="1"/>
    <s v="Express"/>
    <n v="3"/>
    <n v="2025"/>
    <s v="Oct-2025"/>
    <n v="0.22752808988764045"/>
    <x v="0"/>
    <x v="5"/>
  </r>
  <r>
    <s v="ORD0001194"/>
    <x v="126"/>
    <x v="194"/>
    <x v="0"/>
    <s v="EC006"/>
    <x v="2"/>
    <x v="0"/>
    <s v="Philips"/>
    <x v="7"/>
    <x v="2"/>
    <n v="4"/>
    <n v="85"/>
    <x v="0"/>
    <n v="340"/>
    <n v="132"/>
    <x v="0"/>
    <x v="4"/>
    <s v="Standard"/>
    <n v="4.4000000000000004"/>
    <n v="2025"/>
    <s v="Aug-2025"/>
    <n v="0.38823529411764707"/>
    <x v="2"/>
    <x v="4"/>
  </r>
  <r>
    <s v="ORD0001195"/>
    <x v="39"/>
    <x v="963"/>
    <x v="0"/>
    <s v="EC012"/>
    <x v="3"/>
    <x v="0"/>
    <s v="Philips"/>
    <x v="6"/>
    <x v="2"/>
    <n v="1"/>
    <n v="42"/>
    <x v="2"/>
    <n v="33.6"/>
    <n v="9.6"/>
    <x v="2"/>
    <x v="4"/>
    <s v="Standard"/>
    <n v="5"/>
    <n v="2025"/>
    <s v="Oct-2025"/>
    <n v="0.2857142857142857"/>
    <x v="0"/>
    <x v="2"/>
  </r>
  <r>
    <s v="ORD0001196"/>
    <x v="165"/>
    <x v="964"/>
    <x v="0"/>
    <s v="EC006"/>
    <x v="2"/>
    <x v="0"/>
    <s v="Philips"/>
    <x v="4"/>
    <x v="2"/>
    <n v="3"/>
    <n v="85"/>
    <x v="1"/>
    <n v="229.5"/>
    <n v="73.5"/>
    <x v="0"/>
    <x v="0"/>
    <s v="Standard"/>
    <n v="3.6"/>
    <n v="2025"/>
    <s v="Dec-2025"/>
    <n v="0.3202614379084967"/>
    <x v="0"/>
    <x v="2"/>
  </r>
  <r>
    <s v="ORD0001197"/>
    <x v="140"/>
    <x v="439"/>
    <x v="0"/>
    <s v="EC005"/>
    <x v="4"/>
    <x v="2"/>
    <s v="Skybags"/>
    <x v="0"/>
    <x v="1"/>
    <n v="5"/>
    <n v="45"/>
    <x v="4"/>
    <n v="213.75"/>
    <n v="83.75"/>
    <x v="0"/>
    <x v="3"/>
    <s v="Same Day"/>
    <n v="3.4"/>
    <n v="2025"/>
    <s v="Apr-2025"/>
    <n v="0.391812865497076"/>
    <x v="0"/>
    <x v="0"/>
  </r>
  <r>
    <s v="ORD0001198"/>
    <x v="35"/>
    <x v="965"/>
    <x v="0"/>
    <s v="EC007"/>
    <x v="9"/>
    <x v="0"/>
    <s v="Prestige"/>
    <x v="5"/>
    <x v="1"/>
    <n v="1"/>
    <n v="120"/>
    <x v="2"/>
    <n v="96"/>
    <n v="18"/>
    <x v="0"/>
    <x v="3"/>
    <s v="Standard"/>
    <n v="4.8"/>
    <n v="2025"/>
    <s v="Mar-2025"/>
    <n v="0.1875"/>
    <x v="0"/>
    <x v="3"/>
  </r>
  <r>
    <s v="ORD0001199"/>
    <x v="216"/>
    <x v="966"/>
    <x v="0"/>
    <s v="EC009"/>
    <x v="11"/>
    <x v="1"/>
    <s v="Loreal"/>
    <x v="6"/>
    <x v="0"/>
    <n v="2"/>
    <n v="12"/>
    <x v="0"/>
    <n v="24"/>
    <n v="12"/>
    <x v="0"/>
    <x v="4"/>
    <s v="Same Day"/>
    <n v="3.8"/>
    <n v="2025"/>
    <s v="Sep-2025"/>
    <n v="0.5"/>
    <x v="0"/>
    <x v="2"/>
  </r>
  <r>
    <s v="ORD0001200"/>
    <x v="347"/>
    <x v="967"/>
    <x v="0"/>
    <s v="EC003"/>
    <x v="7"/>
    <x v="3"/>
    <s v="Lenovo"/>
    <x v="2"/>
    <x v="2"/>
    <n v="1"/>
    <n v="799"/>
    <x v="1"/>
    <n v="719.1"/>
    <n v="99.1"/>
    <x v="1"/>
    <x v="0"/>
    <s v="Express"/>
    <n v="4.5999999999999996"/>
    <n v="2025"/>
    <s v="Jul-2025"/>
    <n v="0.13781115282992629"/>
    <x v="0"/>
    <x v="2"/>
  </r>
  <r>
    <s v="ORD0001201"/>
    <x v="12"/>
    <x v="658"/>
    <x v="1"/>
    <s v="EC004"/>
    <x v="10"/>
    <x v="2"/>
    <s v="Nike"/>
    <x v="3"/>
    <x v="1"/>
    <n v="3"/>
    <n v="110"/>
    <x v="4"/>
    <n v="313.5"/>
    <n v="109.5"/>
    <x v="0"/>
    <x v="0"/>
    <s v="Standard"/>
    <n v="3.5"/>
    <n v="2025"/>
    <s v="Dec-2025"/>
    <n v="0.34928229665071769"/>
    <x v="0"/>
    <x v="2"/>
  </r>
  <r>
    <s v="ORD0001202"/>
    <x v="222"/>
    <x v="968"/>
    <x v="0"/>
    <s v="EC012"/>
    <x v="3"/>
    <x v="0"/>
    <s v="Philips"/>
    <x v="4"/>
    <x v="2"/>
    <n v="4"/>
    <n v="42"/>
    <x v="4"/>
    <n v="159.6"/>
    <n v="63.6"/>
    <x v="0"/>
    <x v="1"/>
    <s v="Express"/>
    <n v="3.7"/>
    <n v="2025"/>
    <s v="Feb-2025"/>
    <n v="0.39849624060150379"/>
    <x v="0"/>
    <x v="2"/>
  </r>
  <r>
    <s v="ORD0001203"/>
    <x v="266"/>
    <x v="343"/>
    <x v="1"/>
    <s v="EC004"/>
    <x v="10"/>
    <x v="2"/>
    <s v="Nike"/>
    <x v="8"/>
    <x v="2"/>
    <n v="4"/>
    <n v="110"/>
    <x v="0"/>
    <n v="440"/>
    <n v="168"/>
    <x v="0"/>
    <x v="1"/>
    <s v="Express"/>
    <n v="2.8"/>
    <n v="2025"/>
    <s v="Aug-2025"/>
    <n v="0.38181818181818183"/>
    <x v="2"/>
    <x v="4"/>
  </r>
  <r>
    <s v="ORD0001204"/>
    <x v="327"/>
    <x v="886"/>
    <x v="1"/>
    <s v="EC011"/>
    <x v="0"/>
    <x v="0"/>
    <s v="IKEA"/>
    <x v="3"/>
    <x v="2"/>
    <n v="4"/>
    <n v="190"/>
    <x v="0"/>
    <n v="760"/>
    <n v="260"/>
    <x v="0"/>
    <x v="1"/>
    <s v="Standard"/>
    <n v="3.3"/>
    <n v="2025"/>
    <s v="Dec-2025"/>
    <n v="0.34210526315789475"/>
    <x v="0"/>
    <x v="2"/>
  </r>
  <r>
    <s v="ORD0001205"/>
    <x v="39"/>
    <x v="558"/>
    <x v="0"/>
    <s v="EC002"/>
    <x v="5"/>
    <x v="3"/>
    <s v="Samsung"/>
    <x v="7"/>
    <x v="0"/>
    <n v="1"/>
    <n v="149"/>
    <x v="4"/>
    <n v="141.55000000000001"/>
    <n v="46.55"/>
    <x v="2"/>
    <x v="0"/>
    <s v="Standard"/>
    <n v="3.5"/>
    <n v="2025"/>
    <s v="Oct-2025"/>
    <n v="0.32885906040268453"/>
    <x v="2"/>
    <x v="4"/>
  </r>
  <r>
    <s v="ORD0001206"/>
    <x v="291"/>
    <x v="969"/>
    <x v="0"/>
    <s v="EC004"/>
    <x v="10"/>
    <x v="2"/>
    <s v="Nike"/>
    <x v="0"/>
    <x v="0"/>
    <n v="5"/>
    <n v="110"/>
    <x v="2"/>
    <n v="440"/>
    <n v="100"/>
    <x v="0"/>
    <x v="3"/>
    <s v="Express"/>
    <n v="2.7"/>
    <n v="2025"/>
    <s v="Apr-2025"/>
    <n v="0.22727272727272727"/>
    <x v="0"/>
    <x v="0"/>
  </r>
  <r>
    <s v="ORD0001207"/>
    <x v="214"/>
    <x v="450"/>
    <x v="0"/>
    <s v="EC001"/>
    <x v="8"/>
    <x v="3"/>
    <s v="Sony"/>
    <x v="6"/>
    <x v="2"/>
    <n v="1"/>
    <n v="89"/>
    <x v="0"/>
    <n v="89"/>
    <n v="34"/>
    <x v="0"/>
    <x v="4"/>
    <s v="Standard"/>
    <n v="5"/>
    <n v="2025"/>
    <s v="Apr-2025"/>
    <n v="0.38202247191011235"/>
    <x v="0"/>
    <x v="2"/>
  </r>
  <r>
    <s v="ORD0001208"/>
    <x v="161"/>
    <x v="836"/>
    <x v="0"/>
    <s v="EC001"/>
    <x v="8"/>
    <x v="3"/>
    <s v="Sony"/>
    <x v="8"/>
    <x v="1"/>
    <n v="5"/>
    <n v="89"/>
    <x v="4"/>
    <n v="422.75"/>
    <n v="147.75"/>
    <x v="3"/>
    <x v="1"/>
    <s v="Same Day"/>
    <n v="4.7"/>
    <n v="2025"/>
    <s v="Feb-2025"/>
    <n v="0.34949733885274986"/>
    <x v="2"/>
    <x v="4"/>
  </r>
  <r>
    <s v="ORD0001209"/>
    <x v="198"/>
    <x v="970"/>
    <x v="1"/>
    <s v="EC002"/>
    <x v="5"/>
    <x v="3"/>
    <s v="Samsung"/>
    <x v="4"/>
    <x v="1"/>
    <n v="5"/>
    <n v="149"/>
    <x v="4"/>
    <n v="707.75"/>
    <n v="232.75"/>
    <x v="0"/>
    <x v="2"/>
    <s v="Standard"/>
    <n v="4.4000000000000004"/>
    <n v="2025"/>
    <s v="Sep-2025"/>
    <n v="0.32885906040268459"/>
    <x v="0"/>
    <x v="2"/>
  </r>
  <r>
    <s v="ORD0001210"/>
    <x v="329"/>
    <x v="103"/>
    <x v="0"/>
    <s v="EC006"/>
    <x v="2"/>
    <x v="0"/>
    <s v="Philips"/>
    <x v="7"/>
    <x v="0"/>
    <n v="5"/>
    <n v="85"/>
    <x v="1"/>
    <n v="382.5"/>
    <n v="122.5"/>
    <x v="0"/>
    <x v="4"/>
    <s v="Express"/>
    <n v="3.4"/>
    <n v="2025"/>
    <s v="Jun-2025"/>
    <n v="0.3202614379084967"/>
    <x v="2"/>
    <x v="4"/>
  </r>
  <r>
    <s v="ORD0001211"/>
    <x v="149"/>
    <x v="971"/>
    <x v="0"/>
    <s v="EC005"/>
    <x v="4"/>
    <x v="2"/>
    <s v="Skybags"/>
    <x v="5"/>
    <x v="0"/>
    <n v="1"/>
    <n v="45"/>
    <x v="3"/>
    <n v="38.25"/>
    <n v="12.25"/>
    <x v="0"/>
    <x v="1"/>
    <s v="Same Day"/>
    <n v="2.9"/>
    <n v="2025"/>
    <s v="May-2025"/>
    <n v="0.3202614379084967"/>
    <x v="0"/>
    <x v="3"/>
  </r>
  <r>
    <s v="ORD0001212"/>
    <x v="127"/>
    <x v="972"/>
    <x v="0"/>
    <s v="EC007"/>
    <x v="9"/>
    <x v="0"/>
    <s v="Prestige"/>
    <x v="4"/>
    <x v="2"/>
    <n v="1"/>
    <n v="120"/>
    <x v="0"/>
    <n v="120"/>
    <n v="42"/>
    <x v="0"/>
    <x v="1"/>
    <s v="Standard"/>
    <n v="2.6"/>
    <n v="2025"/>
    <s v="Jan-2025"/>
    <n v="0.35"/>
    <x v="0"/>
    <x v="2"/>
  </r>
  <r>
    <s v="ORD0001213"/>
    <x v="100"/>
    <x v="936"/>
    <x v="0"/>
    <s v="EC010"/>
    <x v="6"/>
    <x v="3"/>
    <s v="JBL"/>
    <x v="3"/>
    <x v="0"/>
    <n v="2"/>
    <n v="65"/>
    <x v="0"/>
    <n v="130"/>
    <n v="54"/>
    <x v="0"/>
    <x v="2"/>
    <s v="Express"/>
    <n v="3.6"/>
    <n v="2025"/>
    <s v="Jul-2025"/>
    <n v="0.41538461538461541"/>
    <x v="0"/>
    <x v="2"/>
  </r>
  <r>
    <s v="ORD0001214"/>
    <x v="201"/>
    <x v="889"/>
    <x v="0"/>
    <s v="EC011"/>
    <x v="0"/>
    <x v="0"/>
    <s v="IKEA"/>
    <x v="9"/>
    <x v="1"/>
    <n v="2"/>
    <n v="190"/>
    <x v="1"/>
    <n v="342"/>
    <n v="92"/>
    <x v="0"/>
    <x v="1"/>
    <s v="Standard"/>
    <n v="4"/>
    <n v="2025"/>
    <s v="Jun-2025"/>
    <n v="0.26900584795321636"/>
    <x v="0"/>
    <x v="5"/>
  </r>
  <r>
    <s v="ORD0001215"/>
    <x v="298"/>
    <x v="973"/>
    <x v="1"/>
    <s v="EC008"/>
    <x v="1"/>
    <x v="1"/>
    <s v="Nivea"/>
    <x v="6"/>
    <x v="0"/>
    <n v="3"/>
    <n v="18"/>
    <x v="2"/>
    <n v="43.2"/>
    <n v="16.2"/>
    <x v="0"/>
    <x v="2"/>
    <s v="Standard"/>
    <n v="3.3"/>
    <n v="2025"/>
    <s v="Dec-2025"/>
    <n v="0.37499999999999994"/>
    <x v="0"/>
    <x v="2"/>
  </r>
  <r>
    <s v="ORD0001216"/>
    <x v="75"/>
    <x v="72"/>
    <x v="0"/>
    <s v="EC007"/>
    <x v="9"/>
    <x v="0"/>
    <s v="Prestige"/>
    <x v="0"/>
    <x v="1"/>
    <n v="1"/>
    <n v="120"/>
    <x v="3"/>
    <n v="102"/>
    <n v="24"/>
    <x v="0"/>
    <x v="4"/>
    <s v="Standard"/>
    <n v="2.6"/>
    <n v="2025"/>
    <s v="May-2025"/>
    <n v="0.23529411764705882"/>
    <x v="0"/>
    <x v="0"/>
  </r>
  <r>
    <s v="ORD0001217"/>
    <x v="92"/>
    <x v="974"/>
    <x v="0"/>
    <s v="EC007"/>
    <x v="9"/>
    <x v="0"/>
    <s v="Prestige"/>
    <x v="3"/>
    <x v="2"/>
    <n v="3"/>
    <n v="120"/>
    <x v="4"/>
    <n v="342"/>
    <n v="108"/>
    <x v="0"/>
    <x v="2"/>
    <s v="Standard"/>
    <n v="2.8"/>
    <n v="2025"/>
    <s v="Dec-2025"/>
    <n v="0.31578947368421051"/>
    <x v="0"/>
    <x v="2"/>
  </r>
  <r>
    <s v="ORD0001218"/>
    <x v="48"/>
    <x v="975"/>
    <x v="0"/>
    <s v="EC012"/>
    <x v="3"/>
    <x v="0"/>
    <s v="Philips"/>
    <x v="7"/>
    <x v="2"/>
    <n v="3"/>
    <n v="42"/>
    <x v="2"/>
    <n v="100.8"/>
    <n v="28.8"/>
    <x v="0"/>
    <x v="0"/>
    <s v="Standard"/>
    <n v="3.5"/>
    <n v="2025"/>
    <s v="May-2025"/>
    <n v="0.28571428571428575"/>
    <x v="2"/>
    <x v="4"/>
  </r>
  <r>
    <s v="ORD0001219"/>
    <x v="195"/>
    <x v="334"/>
    <x v="1"/>
    <s v="EC002"/>
    <x v="5"/>
    <x v="3"/>
    <s v="Samsung"/>
    <x v="7"/>
    <x v="2"/>
    <n v="2"/>
    <n v="149"/>
    <x v="3"/>
    <n v="253.3"/>
    <n v="63.3"/>
    <x v="0"/>
    <x v="4"/>
    <s v="Standard"/>
    <n v="3.4"/>
    <n v="2025"/>
    <s v="Oct-2025"/>
    <n v="0.24990130280300038"/>
    <x v="2"/>
    <x v="4"/>
  </r>
  <r>
    <s v="ORD0001220"/>
    <x v="70"/>
    <x v="976"/>
    <x v="0"/>
    <s v="EC010"/>
    <x v="6"/>
    <x v="3"/>
    <s v="JBL"/>
    <x v="7"/>
    <x v="0"/>
    <n v="1"/>
    <n v="65"/>
    <x v="3"/>
    <n v="55.25"/>
    <n v="17.25"/>
    <x v="0"/>
    <x v="1"/>
    <s v="Express"/>
    <n v="4.3"/>
    <n v="2025"/>
    <s v="Oct-2025"/>
    <n v="0.31221719457013575"/>
    <x v="2"/>
    <x v="4"/>
  </r>
  <r>
    <s v="ORD0001221"/>
    <x v="1"/>
    <x v="495"/>
    <x v="0"/>
    <s v="EC002"/>
    <x v="5"/>
    <x v="3"/>
    <s v="Samsung"/>
    <x v="4"/>
    <x v="2"/>
    <n v="4"/>
    <n v="149"/>
    <x v="4"/>
    <n v="566.20000000000005"/>
    <n v="186.2"/>
    <x v="0"/>
    <x v="4"/>
    <s v="Standard"/>
    <n v="3.4"/>
    <n v="2025"/>
    <s v="Apr-2025"/>
    <n v="0.32885906040268453"/>
    <x v="0"/>
    <x v="2"/>
  </r>
  <r>
    <s v="ORD0001222"/>
    <x v="179"/>
    <x v="977"/>
    <x v="0"/>
    <s v="EC006"/>
    <x v="2"/>
    <x v="0"/>
    <s v="Philips"/>
    <x v="1"/>
    <x v="2"/>
    <n v="2"/>
    <n v="85"/>
    <x v="0"/>
    <n v="170"/>
    <n v="66"/>
    <x v="0"/>
    <x v="2"/>
    <s v="Standard"/>
    <n v="3.9"/>
    <n v="2025"/>
    <s v="Nov-2025"/>
    <n v="0.38823529411764707"/>
    <x v="1"/>
    <x v="1"/>
  </r>
  <r>
    <s v="ORD0001223"/>
    <x v="12"/>
    <x v="430"/>
    <x v="0"/>
    <s v="EC009"/>
    <x v="11"/>
    <x v="1"/>
    <s v="Loreal"/>
    <x v="3"/>
    <x v="0"/>
    <n v="1"/>
    <n v="12"/>
    <x v="1"/>
    <n v="10.8"/>
    <n v="4.8"/>
    <x v="0"/>
    <x v="3"/>
    <s v="Standard"/>
    <n v="2.6"/>
    <n v="2025"/>
    <s v="Dec-2025"/>
    <n v="0.44444444444444442"/>
    <x v="0"/>
    <x v="2"/>
  </r>
  <r>
    <s v="ORD0001224"/>
    <x v="106"/>
    <x v="978"/>
    <x v="0"/>
    <s v="EC012"/>
    <x v="3"/>
    <x v="0"/>
    <s v="Philips"/>
    <x v="6"/>
    <x v="2"/>
    <n v="5"/>
    <n v="42"/>
    <x v="3"/>
    <n v="178.5"/>
    <n v="58.5"/>
    <x v="0"/>
    <x v="4"/>
    <s v="Express"/>
    <n v="3.9"/>
    <n v="2025"/>
    <s v="Sep-2025"/>
    <n v="0.32773109243697479"/>
    <x v="0"/>
    <x v="2"/>
  </r>
  <r>
    <s v="ORD0001225"/>
    <x v="235"/>
    <x v="632"/>
    <x v="1"/>
    <s v="EC009"/>
    <x v="11"/>
    <x v="1"/>
    <s v="Loreal"/>
    <x v="8"/>
    <x v="2"/>
    <n v="4"/>
    <n v="12"/>
    <x v="2"/>
    <n v="38.4"/>
    <n v="14.4"/>
    <x v="0"/>
    <x v="1"/>
    <s v="Standard"/>
    <n v="3.3"/>
    <n v="2025"/>
    <s v="May-2025"/>
    <n v="0.375"/>
    <x v="2"/>
    <x v="4"/>
  </r>
  <r>
    <s v="ORD0001226"/>
    <x v="169"/>
    <x v="979"/>
    <x v="1"/>
    <s v="EC009"/>
    <x v="11"/>
    <x v="1"/>
    <s v="Loreal"/>
    <x v="3"/>
    <x v="0"/>
    <n v="3"/>
    <n v="12"/>
    <x v="2"/>
    <n v="28.8"/>
    <n v="10.8"/>
    <x v="0"/>
    <x v="3"/>
    <s v="Standard"/>
    <n v="3"/>
    <n v="2025"/>
    <s v="Dec-2025"/>
    <n v="0.375"/>
    <x v="0"/>
    <x v="2"/>
  </r>
  <r>
    <s v="ORD0001227"/>
    <x v="119"/>
    <x v="980"/>
    <x v="0"/>
    <s v="EC007"/>
    <x v="9"/>
    <x v="0"/>
    <s v="Prestige"/>
    <x v="5"/>
    <x v="0"/>
    <n v="5"/>
    <n v="120"/>
    <x v="4"/>
    <n v="570"/>
    <n v="180"/>
    <x v="0"/>
    <x v="4"/>
    <s v="Standard"/>
    <n v="4.9000000000000004"/>
    <n v="2025"/>
    <s v="Jan-2025"/>
    <n v="0.31578947368421051"/>
    <x v="0"/>
    <x v="3"/>
  </r>
  <r>
    <s v="ORD0001228"/>
    <x v="200"/>
    <x v="981"/>
    <x v="0"/>
    <s v="EC003"/>
    <x v="7"/>
    <x v="3"/>
    <s v="Lenovo"/>
    <x v="5"/>
    <x v="1"/>
    <n v="2"/>
    <n v="799"/>
    <x v="3"/>
    <n v="1358.3"/>
    <n v="118.3"/>
    <x v="0"/>
    <x v="4"/>
    <s v="Express"/>
    <n v="3"/>
    <n v="2025"/>
    <s v="Jan-2025"/>
    <n v="8.7094161819921967E-2"/>
    <x v="0"/>
    <x v="3"/>
  </r>
  <r>
    <s v="ORD0001229"/>
    <x v="54"/>
    <x v="982"/>
    <x v="1"/>
    <s v="EC007"/>
    <x v="9"/>
    <x v="0"/>
    <s v="Prestige"/>
    <x v="9"/>
    <x v="2"/>
    <n v="4"/>
    <n v="120"/>
    <x v="0"/>
    <n v="480"/>
    <n v="168"/>
    <x v="0"/>
    <x v="0"/>
    <s v="Same Day"/>
    <n v="2.9"/>
    <n v="2025"/>
    <s v="Aug-2025"/>
    <n v="0.35"/>
    <x v="0"/>
    <x v="5"/>
  </r>
  <r>
    <s v="ORD0001230"/>
    <x v="97"/>
    <x v="286"/>
    <x v="0"/>
    <s v="EC002"/>
    <x v="5"/>
    <x v="3"/>
    <s v="Samsung"/>
    <x v="9"/>
    <x v="1"/>
    <n v="3"/>
    <n v="149"/>
    <x v="0"/>
    <n v="447"/>
    <n v="162"/>
    <x v="0"/>
    <x v="1"/>
    <s v="Standard"/>
    <n v="4.5999999999999996"/>
    <n v="2025"/>
    <s v="Jan-2025"/>
    <n v="0.36241610738255031"/>
    <x v="0"/>
    <x v="5"/>
  </r>
  <r>
    <s v="ORD0001231"/>
    <x v="65"/>
    <x v="709"/>
    <x v="0"/>
    <s v="EC008"/>
    <x v="1"/>
    <x v="1"/>
    <s v="Nivea"/>
    <x v="6"/>
    <x v="2"/>
    <n v="5"/>
    <n v="18"/>
    <x v="0"/>
    <n v="90"/>
    <n v="45"/>
    <x v="0"/>
    <x v="3"/>
    <s v="Express"/>
    <n v="3.9"/>
    <n v="2025"/>
    <s v="Jul-2025"/>
    <n v="0.5"/>
    <x v="0"/>
    <x v="2"/>
  </r>
  <r>
    <s v="ORD0001232"/>
    <x v="292"/>
    <x v="983"/>
    <x v="0"/>
    <s v="EC006"/>
    <x v="2"/>
    <x v="0"/>
    <s v="Philips"/>
    <x v="5"/>
    <x v="0"/>
    <n v="2"/>
    <n v="85"/>
    <x v="3"/>
    <n v="144.5"/>
    <n v="40.5"/>
    <x v="0"/>
    <x v="2"/>
    <s v="Standard"/>
    <n v="4.8"/>
    <n v="2025"/>
    <s v="May-2025"/>
    <n v="0.28027681660899656"/>
    <x v="0"/>
    <x v="3"/>
  </r>
  <r>
    <s v="ORD0001233"/>
    <x v="217"/>
    <x v="638"/>
    <x v="0"/>
    <s v="EC007"/>
    <x v="9"/>
    <x v="0"/>
    <s v="Prestige"/>
    <x v="7"/>
    <x v="0"/>
    <n v="5"/>
    <n v="120"/>
    <x v="0"/>
    <n v="600"/>
    <n v="210"/>
    <x v="2"/>
    <x v="2"/>
    <s v="Standard"/>
    <n v="3.4"/>
    <n v="2025"/>
    <s v="Sep-2025"/>
    <n v="0.35"/>
    <x v="2"/>
    <x v="4"/>
  </r>
  <r>
    <s v="ORD0001234"/>
    <x v="224"/>
    <x v="142"/>
    <x v="0"/>
    <s v="EC010"/>
    <x v="6"/>
    <x v="3"/>
    <s v="JBL"/>
    <x v="1"/>
    <x v="2"/>
    <n v="3"/>
    <n v="65"/>
    <x v="0"/>
    <n v="195"/>
    <n v="81"/>
    <x v="1"/>
    <x v="1"/>
    <s v="Standard"/>
    <n v="4.2"/>
    <n v="2025"/>
    <s v="May-2025"/>
    <n v="0.41538461538461541"/>
    <x v="1"/>
    <x v="1"/>
  </r>
  <r>
    <s v="ORD0001235"/>
    <x v="314"/>
    <x v="772"/>
    <x v="0"/>
    <s v="EC012"/>
    <x v="3"/>
    <x v="0"/>
    <s v="Philips"/>
    <x v="7"/>
    <x v="0"/>
    <n v="5"/>
    <n v="42"/>
    <x v="1"/>
    <n v="189"/>
    <n v="69"/>
    <x v="1"/>
    <x v="4"/>
    <s v="Standard"/>
    <n v="3.3"/>
    <n v="2025"/>
    <s v="Dec-2025"/>
    <n v="0.36507936507936506"/>
    <x v="2"/>
    <x v="4"/>
  </r>
  <r>
    <s v="ORD0001236"/>
    <x v="271"/>
    <x v="105"/>
    <x v="0"/>
    <s v="EC010"/>
    <x v="6"/>
    <x v="3"/>
    <s v="JBL"/>
    <x v="3"/>
    <x v="0"/>
    <n v="4"/>
    <n v="65"/>
    <x v="1"/>
    <n v="234"/>
    <n v="82"/>
    <x v="3"/>
    <x v="2"/>
    <s v="Same Day"/>
    <n v="3"/>
    <n v="2025"/>
    <s v="Apr-2025"/>
    <n v="0.3504273504273504"/>
    <x v="0"/>
    <x v="2"/>
  </r>
  <r>
    <s v="ORD0001237"/>
    <x v="260"/>
    <x v="984"/>
    <x v="0"/>
    <s v="EC007"/>
    <x v="9"/>
    <x v="0"/>
    <s v="Prestige"/>
    <x v="4"/>
    <x v="2"/>
    <n v="2"/>
    <n v="120"/>
    <x v="4"/>
    <n v="228"/>
    <n v="72"/>
    <x v="0"/>
    <x v="4"/>
    <s v="Standard"/>
    <n v="3.1"/>
    <n v="2025"/>
    <s v="May-2025"/>
    <n v="0.31578947368421051"/>
    <x v="0"/>
    <x v="2"/>
  </r>
  <r>
    <s v="ORD0001238"/>
    <x v="330"/>
    <x v="985"/>
    <x v="0"/>
    <s v="EC002"/>
    <x v="5"/>
    <x v="3"/>
    <s v="Samsung"/>
    <x v="7"/>
    <x v="0"/>
    <n v="4"/>
    <n v="149"/>
    <x v="0"/>
    <n v="596"/>
    <n v="216"/>
    <x v="0"/>
    <x v="3"/>
    <s v="Standard"/>
    <n v="4.4000000000000004"/>
    <n v="2025"/>
    <s v="Jan-2025"/>
    <n v="0.36241610738255031"/>
    <x v="2"/>
    <x v="4"/>
  </r>
  <r>
    <s v="ORD0001239"/>
    <x v="274"/>
    <x v="986"/>
    <x v="1"/>
    <s v="EC005"/>
    <x v="4"/>
    <x v="2"/>
    <s v="Skybags"/>
    <x v="5"/>
    <x v="1"/>
    <n v="3"/>
    <n v="45"/>
    <x v="1"/>
    <n v="121.5"/>
    <n v="43.5"/>
    <x v="0"/>
    <x v="0"/>
    <s v="Standard"/>
    <n v="4.8"/>
    <n v="2025"/>
    <s v="Dec-2025"/>
    <n v="0.35802469135802467"/>
    <x v="0"/>
    <x v="3"/>
  </r>
  <r>
    <s v="ORD0001240"/>
    <x v="193"/>
    <x v="987"/>
    <x v="1"/>
    <s v="EC005"/>
    <x v="4"/>
    <x v="2"/>
    <s v="Skybags"/>
    <x v="3"/>
    <x v="0"/>
    <n v="4"/>
    <n v="45"/>
    <x v="1"/>
    <n v="162"/>
    <n v="58"/>
    <x v="0"/>
    <x v="1"/>
    <s v="Standard"/>
    <n v="4.7"/>
    <n v="2025"/>
    <s v="Nov-2025"/>
    <n v="0.35802469135802467"/>
    <x v="0"/>
    <x v="2"/>
  </r>
  <r>
    <s v="ORD0001241"/>
    <x v="335"/>
    <x v="126"/>
    <x v="0"/>
    <s v="EC009"/>
    <x v="11"/>
    <x v="1"/>
    <s v="Loreal"/>
    <x v="8"/>
    <x v="2"/>
    <n v="5"/>
    <n v="12"/>
    <x v="0"/>
    <n v="60"/>
    <n v="30"/>
    <x v="2"/>
    <x v="3"/>
    <s v="Standard"/>
    <n v="3.7"/>
    <n v="2025"/>
    <s v="Sep-2025"/>
    <n v="0.5"/>
    <x v="2"/>
    <x v="4"/>
  </r>
  <r>
    <s v="ORD0001242"/>
    <x v="137"/>
    <x v="63"/>
    <x v="0"/>
    <s v="EC004"/>
    <x v="10"/>
    <x v="2"/>
    <s v="Nike"/>
    <x v="5"/>
    <x v="0"/>
    <n v="3"/>
    <n v="110"/>
    <x v="2"/>
    <n v="264"/>
    <n v="60"/>
    <x v="0"/>
    <x v="2"/>
    <s v="Standard"/>
    <n v="4.5"/>
    <n v="2025"/>
    <s v="Jul-2025"/>
    <n v="0.22727272727272727"/>
    <x v="0"/>
    <x v="3"/>
  </r>
  <r>
    <s v="ORD0001243"/>
    <x v="161"/>
    <x v="253"/>
    <x v="1"/>
    <s v="EC012"/>
    <x v="3"/>
    <x v="0"/>
    <s v="Philips"/>
    <x v="5"/>
    <x v="2"/>
    <n v="5"/>
    <n v="42"/>
    <x v="2"/>
    <n v="168"/>
    <n v="48"/>
    <x v="0"/>
    <x v="3"/>
    <s v="Standard"/>
    <n v="2.6"/>
    <n v="2025"/>
    <s v="Feb-2025"/>
    <n v="0.2857142857142857"/>
    <x v="0"/>
    <x v="3"/>
  </r>
  <r>
    <s v="ORD0001244"/>
    <x v="119"/>
    <x v="988"/>
    <x v="1"/>
    <s v="EC003"/>
    <x v="7"/>
    <x v="3"/>
    <s v="Lenovo"/>
    <x v="3"/>
    <x v="2"/>
    <n v="2"/>
    <n v="799"/>
    <x v="3"/>
    <n v="1358.3"/>
    <n v="118.3"/>
    <x v="2"/>
    <x v="2"/>
    <s v="Express"/>
    <n v="5"/>
    <n v="2025"/>
    <s v="Jan-2025"/>
    <n v="8.7094161819921967E-2"/>
    <x v="0"/>
    <x v="2"/>
  </r>
  <r>
    <s v="ORD0001245"/>
    <x v="325"/>
    <x v="989"/>
    <x v="0"/>
    <s v="EC009"/>
    <x v="11"/>
    <x v="1"/>
    <s v="Loreal"/>
    <x v="1"/>
    <x v="2"/>
    <n v="5"/>
    <n v="12"/>
    <x v="1"/>
    <n v="54"/>
    <n v="24"/>
    <x v="2"/>
    <x v="4"/>
    <s v="Standard"/>
    <n v="3.8"/>
    <n v="2025"/>
    <s v="Jan-2025"/>
    <n v="0.44444444444444442"/>
    <x v="1"/>
    <x v="1"/>
  </r>
  <r>
    <s v="ORD0001246"/>
    <x v="84"/>
    <x v="990"/>
    <x v="1"/>
    <s v="EC007"/>
    <x v="9"/>
    <x v="0"/>
    <s v="Prestige"/>
    <x v="9"/>
    <x v="0"/>
    <n v="5"/>
    <n v="120"/>
    <x v="3"/>
    <n v="510"/>
    <n v="120"/>
    <x v="0"/>
    <x v="1"/>
    <s v="Express"/>
    <n v="3.6"/>
    <n v="2025"/>
    <s v="Sep-2025"/>
    <n v="0.23529411764705882"/>
    <x v="0"/>
    <x v="5"/>
  </r>
  <r>
    <s v="ORD0001247"/>
    <x v="274"/>
    <x v="991"/>
    <x v="1"/>
    <s v="EC012"/>
    <x v="3"/>
    <x v="0"/>
    <s v="Philips"/>
    <x v="5"/>
    <x v="2"/>
    <n v="2"/>
    <n v="42"/>
    <x v="1"/>
    <n v="75.599999999999994"/>
    <n v="27.6"/>
    <x v="0"/>
    <x v="0"/>
    <s v="Standard"/>
    <n v="3.4"/>
    <n v="2025"/>
    <s v="Dec-2025"/>
    <n v="0.36507936507936511"/>
    <x v="0"/>
    <x v="3"/>
  </r>
  <r>
    <s v="ORD0001248"/>
    <x v="234"/>
    <x v="992"/>
    <x v="0"/>
    <s v="EC008"/>
    <x v="1"/>
    <x v="1"/>
    <s v="Nivea"/>
    <x v="2"/>
    <x v="0"/>
    <n v="1"/>
    <n v="18"/>
    <x v="2"/>
    <n v="14.4"/>
    <n v="5.4"/>
    <x v="0"/>
    <x v="2"/>
    <s v="Same Day"/>
    <n v="4.5999999999999996"/>
    <n v="2025"/>
    <s v="Oct-2025"/>
    <n v="0.375"/>
    <x v="0"/>
    <x v="2"/>
  </r>
  <r>
    <s v="ORD0001249"/>
    <x v="37"/>
    <x v="202"/>
    <x v="0"/>
    <s v="EC001"/>
    <x v="8"/>
    <x v="3"/>
    <s v="Sony"/>
    <x v="1"/>
    <x v="1"/>
    <n v="3"/>
    <n v="89"/>
    <x v="4"/>
    <n v="253.65"/>
    <n v="88.65"/>
    <x v="0"/>
    <x v="1"/>
    <s v="Express"/>
    <n v="3.4"/>
    <n v="2025"/>
    <s v="Apr-2025"/>
    <n v="0.34949733885274986"/>
    <x v="1"/>
    <x v="1"/>
  </r>
  <r>
    <s v="ORD0001250"/>
    <x v="191"/>
    <x v="934"/>
    <x v="1"/>
    <s v="EC010"/>
    <x v="6"/>
    <x v="3"/>
    <s v="JBL"/>
    <x v="3"/>
    <x v="2"/>
    <n v="5"/>
    <n v="65"/>
    <x v="3"/>
    <n v="276.25"/>
    <n v="86.25"/>
    <x v="0"/>
    <x v="4"/>
    <s v="Standard"/>
    <n v="3"/>
    <n v="2025"/>
    <s v="Mar-2025"/>
    <n v="0.31221719457013575"/>
    <x v="0"/>
    <x v="2"/>
  </r>
  <r>
    <s v="ORD0001251"/>
    <x v="93"/>
    <x v="426"/>
    <x v="0"/>
    <s v="EC011"/>
    <x v="0"/>
    <x v="0"/>
    <s v="IKEA"/>
    <x v="9"/>
    <x v="1"/>
    <n v="5"/>
    <n v="190"/>
    <x v="4"/>
    <n v="902.5"/>
    <n v="277.5"/>
    <x v="2"/>
    <x v="3"/>
    <s v="Express"/>
    <n v="2.8"/>
    <n v="2025"/>
    <s v="Oct-2025"/>
    <n v="0.30747922437673131"/>
    <x v="0"/>
    <x v="5"/>
  </r>
  <r>
    <s v="ORD0001252"/>
    <x v="313"/>
    <x v="993"/>
    <x v="0"/>
    <s v="EC007"/>
    <x v="9"/>
    <x v="0"/>
    <s v="Prestige"/>
    <x v="0"/>
    <x v="0"/>
    <n v="3"/>
    <n v="120"/>
    <x v="4"/>
    <n v="342"/>
    <n v="108"/>
    <x v="0"/>
    <x v="1"/>
    <s v="Same Day"/>
    <n v="4.5999999999999996"/>
    <n v="2025"/>
    <s v="Dec-2025"/>
    <n v="0.31578947368421051"/>
    <x v="0"/>
    <x v="0"/>
  </r>
  <r>
    <s v="ORD0001253"/>
    <x v="54"/>
    <x v="994"/>
    <x v="1"/>
    <s v="EC010"/>
    <x v="6"/>
    <x v="3"/>
    <s v="JBL"/>
    <x v="7"/>
    <x v="1"/>
    <n v="4"/>
    <n v="65"/>
    <x v="2"/>
    <n v="208"/>
    <n v="56"/>
    <x v="0"/>
    <x v="0"/>
    <s v="Express"/>
    <n v="2.5"/>
    <n v="2025"/>
    <s v="Aug-2025"/>
    <n v="0.26923076923076922"/>
    <x v="2"/>
    <x v="4"/>
  </r>
  <r>
    <s v="ORD0001254"/>
    <x v="18"/>
    <x v="995"/>
    <x v="1"/>
    <s v="EC004"/>
    <x v="10"/>
    <x v="2"/>
    <s v="Nike"/>
    <x v="9"/>
    <x v="1"/>
    <n v="5"/>
    <n v="110"/>
    <x v="1"/>
    <n v="495"/>
    <n v="155"/>
    <x v="0"/>
    <x v="3"/>
    <s v="Express"/>
    <n v="2.6"/>
    <n v="2025"/>
    <s v="Mar-2025"/>
    <n v="0.31313131313131315"/>
    <x v="0"/>
    <x v="5"/>
  </r>
  <r>
    <s v="ORD0001255"/>
    <x v="225"/>
    <x v="323"/>
    <x v="0"/>
    <s v="EC002"/>
    <x v="5"/>
    <x v="3"/>
    <s v="Samsung"/>
    <x v="0"/>
    <x v="0"/>
    <n v="4"/>
    <n v="149"/>
    <x v="4"/>
    <n v="566.20000000000005"/>
    <n v="186.2"/>
    <x v="0"/>
    <x v="3"/>
    <s v="Express"/>
    <n v="4.0999999999999996"/>
    <n v="2025"/>
    <s v="Jun-2025"/>
    <n v="0.32885906040268453"/>
    <x v="0"/>
    <x v="0"/>
  </r>
  <r>
    <s v="ORD0001256"/>
    <x v="54"/>
    <x v="679"/>
    <x v="1"/>
    <s v="EC012"/>
    <x v="3"/>
    <x v="0"/>
    <s v="Philips"/>
    <x v="4"/>
    <x v="1"/>
    <n v="3"/>
    <n v="42"/>
    <x v="2"/>
    <n v="100.8"/>
    <n v="28.8"/>
    <x v="0"/>
    <x v="1"/>
    <s v="Express"/>
    <n v="4.7"/>
    <n v="2025"/>
    <s v="Aug-2025"/>
    <n v="0.28571428571428575"/>
    <x v="0"/>
    <x v="2"/>
  </r>
  <r>
    <s v="ORD0001257"/>
    <x v="144"/>
    <x v="996"/>
    <x v="0"/>
    <s v="EC010"/>
    <x v="6"/>
    <x v="3"/>
    <s v="JBL"/>
    <x v="8"/>
    <x v="2"/>
    <n v="1"/>
    <n v="65"/>
    <x v="3"/>
    <n v="55.25"/>
    <n v="17.25"/>
    <x v="0"/>
    <x v="4"/>
    <s v="Standard"/>
    <n v="3.3"/>
    <n v="2025"/>
    <s v="Feb-2025"/>
    <n v="0.31221719457013575"/>
    <x v="2"/>
    <x v="4"/>
  </r>
  <r>
    <s v="ORD0001258"/>
    <x v="184"/>
    <x v="997"/>
    <x v="0"/>
    <s v="EC003"/>
    <x v="7"/>
    <x v="3"/>
    <s v="Lenovo"/>
    <x v="7"/>
    <x v="1"/>
    <n v="1"/>
    <n v="799"/>
    <x v="4"/>
    <n v="759.05"/>
    <n v="139.05000000000001"/>
    <x v="0"/>
    <x v="2"/>
    <s v="Standard"/>
    <n v="4.4000000000000004"/>
    <n v="2025"/>
    <s v="Apr-2025"/>
    <n v="0.18318951320729862"/>
    <x v="2"/>
    <x v="4"/>
  </r>
  <r>
    <s v="ORD0001259"/>
    <x v="279"/>
    <x v="998"/>
    <x v="0"/>
    <s v="EC008"/>
    <x v="1"/>
    <x v="1"/>
    <s v="Nivea"/>
    <x v="2"/>
    <x v="2"/>
    <n v="1"/>
    <n v="18"/>
    <x v="0"/>
    <n v="18"/>
    <n v="9"/>
    <x v="0"/>
    <x v="3"/>
    <s v="Same Day"/>
    <n v="4.5999999999999996"/>
    <n v="2025"/>
    <s v="Apr-2025"/>
    <n v="0.5"/>
    <x v="0"/>
    <x v="2"/>
  </r>
  <r>
    <s v="ORD0001260"/>
    <x v="359"/>
    <x v="999"/>
    <x v="0"/>
    <s v="EC010"/>
    <x v="6"/>
    <x v="3"/>
    <s v="JBL"/>
    <x v="6"/>
    <x v="2"/>
    <n v="2"/>
    <n v="65"/>
    <x v="2"/>
    <n v="104"/>
    <n v="28"/>
    <x v="0"/>
    <x v="1"/>
    <s v="Standard"/>
    <n v="3.5"/>
    <n v="2025"/>
    <s v="Nov-2025"/>
    <n v="0.26923076923076922"/>
    <x v="0"/>
    <x v="2"/>
  </r>
  <r>
    <s v="ORD0001261"/>
    <x v="86"/>
    <x v="1000"/>
    <x v="0"/>
    <s v="EC008"/>
    <x v="1"/>
    <x v="1"/>
    <s v="Nivea"/>
    <x v="0"/>
    <x v="2"/>
    <n v="2"/>
    <n v="18"/>
    <x v="4"/>
    <n v="34.200000000000003"/>
    <n v="16.2"/>
    <x v="0"/>
    <x v="1"/>
    <s v="Standard"/>
    <n v="4.4000000000000004"/>
    <n v="2025"/>
    <s v="Dec-2025"/>
    <n v="0.47368421052631571"/>
    <x v="0"/>
    <x v="0"/>
  </r>
  <r>
    <s v="ORD0001262"/>
    <x v="47"/>
    <x v="1001"/>
    <x v="0"/>
    <s v="EC002"/>
    <x v="5"/>
    <x v="3"/>
    <s v="Samsung"/>
    <x v="5"/>
    <x v="1"/>
    <n v="2"/>
    <n v="149"/>
    <x v="0"/>
    <n v="298"/>
    <n v="108"/>
    <x v="0"/>
    <x v="0"/>
    <s v="Standard"/>
    <n v="3"/>
    <n v="2025"/>
    <s v="Apr-2025"/>
    <n v="0.36241610738255031"/>
    <x v="0"/>
    <x v="3"/>
  </r>
  <r>
    <s v="ORD0001263"/>
    <x v="123"/>
    <x v="609"/>
    <x v="1"/>
    <s v="EC009"/>
    <x v="11"/>
    <x v="1"/>
    <s v="Loreal"/>
    <x v="3"/>
    <x v="0"/>
    <n v="2"/>
    <n v="12"/>
    <x v="0"/>
    <n v="24"/>
    <n v="12"/>
    <x v="0"/>
    <x v="2"/>
    <s v="Standard"/>
    <n v="3.6"/>
    <n v="2025"/>
    <s v="Sep-2025"/>
    <n v="0.5"/>
    <x v="0"/>
    <x v="2"/>
  </r>
  <r>
    <s v="ORD0001264"/>
    <x v="295"/>
    <x v="1002"/>
    <x v="0"/>
    <s v="EC002"/>
    <x v="5"/>
    <x v="3"/>
    <s v="Samsung"/>
    <x v="7"/>
    <x v="1"/>
    <n v="4"/>
    <n v="149"/>
    <x v="3"/>
    <n v="506.6"/>
    <n v="126.6"/>
    <x v="0"/>
    <x v="0"/>
    <s v="Same Day"/>
    <n v="3.7"/>
    <n v="2025"/>
    <s v="Oct-2025"/>
    <n v="0.24990130280300038"/>
    <x v="2"/>
    <x v="4"/>
  </r>
  <r>
    <s v="ORD0001265"/>
    <x v="272"/>
    <x v="1003"/>
    <x v="0"/>
    <s v="EC003"/>
    <x v="7"/>
    <x v="3"/>
    <s v="Lenovo"/>
    <x v="5"/>
    <x v="0"/>
    <n v="4"/>
    <n v="799"/>
    <x v="1"/>
    <n v="2876.4"/>
    <n v="396.4"/>
    <x v="0"/>
    <x v="0"/>
    <s v="Express"/>
    <n v="2.8"/>
    <n v="2025"/>
    <s v="Jul-2025"/>
    <n v="0.13781115282992629"/>
    <x v="0"/>
    <x v="3"/>
  </r>
  <r>
    <s v="ORD0001266"/>
    <x v="330"/>
    <x v="878"/>
    <x v="0"/>
    <s v="EC007"/>
    <x v="9"/>
    <x v="0"/>
    <s v="Prestige"/>
    <x v="9"/>
    <x v="1"/>
    <n v="5"/>
    <n v="120"/>
    <x v="4"/>
    <n v="570"/>
    <n v="180"/>
    <x v="0"/>
    <x v="0"/>
    <s v="Standard"/>
    <n v="3.4"/>
    <n v="2025"/>
    <s v="Jan-2025"/>
    <n v="0.31578947368421051"/>
    <x v="0"/>
    <x v="5"/>
  </r>
  <r>
    <s v="ORD0001267"/>
    <x v="230"/>
    <x v="1004"/>
    <x v="0"/>
    <s v="EC007"/>
    <x v="9"/>
    <x v="0"/>
    <s v="Prestige"/>
    <x v="6"/>
    <x v="2"/>
    <n v="3"/>
    <n v="120"/>
    <x v="0"/>
    <n v="360"/>
    <n v="126"/>
    <x v="0"/>
    <x v="4"/>
    <s v="Standard"/>
    <n v="3"/>
    <n v="2025"/>
    <s v="Mar-2025"/>
    <n v="0.35"/>
    <x v="0"/>
    <x v="2"/>
  </r>
  <r>
    <s v="ORD0001268"/>
    <x v="30"/>
    <x v="1005"/>
    <x v="1"/>
    <s v="EC003"/>
    <x v="7"/>
    <x v="3"/>
    <s v="Lenovo"/>
    <x v="8"/>
    <x v="0"/>
    <n v="2"/>
    <n v="799"/>
    <x v="1"/>
    <n v="1438.2"/>
    <n v="198.2"/>
    <x v="0"/>
    <x v="3"/>
    <s v="Standard"/>
    <n v="4.8"/>
    <n v="2025"/>
    <s v="Dec-2025"/>
    <n v="0.13781115282992629"/>
    <x v="2"/>
    <x v="4"/>
  </r>
  <r>
    <s v="ORD0001269"/>
    <x v="360"/>
    <x v="893"/>
    <x v="1"/>
    <s v="EC010"/>
    <x v="6"/>
    <x v="3"/>
    <s v="JBL"/>
    <x v="3"/>
    <x v="0"/>
    <n v="1"/>
    <n v="65"/>
    <x v="2"/>
    <n v="52"/>
    <n v="14"/>
    <x v="0"/>
    <x v="1"/>
    <s v="Standard"/>
    <n v="4"/>
    <n v="2025"/>
    <s v="May-2025"/>
    <n v="0.26923076923076922"/>
    <x v="0"/>
    <x v="2"/>
  </r>
  <r>
    <s v="ORD0001270"/>
    <x v="343"/>
    <x v="1006"/>
    <x v="0"/>
    <s v="EC002"/>
    <x v="5"/>
    <x v="3"/>
    <s v="Samsung"/>
    <x v="3"/>
    <x v="1"/>
    <n v="4"/>
    <n v="149"/>
    <x v="0"/>
    <n v="596"/>
    <n v="216"/>
    <x v="0"/>
    <x v="1"/>
    <s v="Express"/>
    <n v="2.9"/>
    <n v="2025"/>
    <s v="Mar-2025"/>
    <n v="0.36241610738255031"/>
    <x v="0"/>
    <x v="2"/>
  </r>
  <r>
    <s v="ORD0001271"/>
    <x v="50"/>
    <x v="180"/>
    <x v="1"/>
    <s v="EC008"/>
    <x v="1"/>
    <x v="1"/>
    <s v="Nivea"/>
    <x v="5"/>
    <x v="2"/>
    <n v="1"/>
    <n v="18"/>
    <x v="1"/>
    <n v="16.2"/>
    <n v="7.2"/>
    <x v="0"/>
    <x v="3"/>
    <s v="Express"/>
    <n v="2.6"/>
    <n v="2025"/>
    <s v="Sep-2025"/>
    <n v="0.44444444444444448"/>
    <x v="0"/>
    <x v="3"/>
  </r>
  <r>
    <s v="ORD0001272"/>
    <x v="42"/>
    <x v="1007"/>
    <x v="1"/>
    <s v="EC007"/>
    <x v="9"/>
    <x v="0"/>
    <s v="Prestige"/>
    <x v="8"/>
    <x v="2"/>
    <n v="5"/>
    <n v="120"/>
    <x v="1"/>
    <n v="540"/>
    <n v="150"/>
    <x v="0"/>
    <x v="2"/>
    <s v="Standard"/>
    <n v="5"/>
    <n v="2025"/>
    <s v="Jul-2025"/>
    <n v="0.27777777777777779"/>
    <x v="2"/>
    <x v="4"/>
  </r>
  <r>
    <s v="ORD0001273"/>
    <x v="301"/>
    <x v="1008"/>
    <x v="0"/>
    <s v="EC012"/>
    <x v="3"/>
    <x v="0"/>
    <s v="Philips"/>
    <x v="6"/>
    <x v="0"/>
    <n v="2"/>
    <n v="42"/>
    <x v="2"/>
    <n v="67.2"/>
    <n v="19.2"/>
    <x v="0"/>
    <x v="0"/>
    <s v="Standard"/>
    <n v="3.6"/>
    <n v="2025"/>
    <s v="Mar-2025"/>
    <n v="0.2857142857142857"/>
    <x v="0"/>
    <x v="2"/>
  </r>
  <r>
    <s v="ORD0001274"/>
    <x v="247"/>
    <x v="68"/>
    <x v="0"/>
    <s v="EC010"/>
    <x v="6"/>
    <x v="3"/>
    <s v="JBL"/>
    <x v="0"/>
    <x v="0"/>
    <n v="2"/>
    <n v="65"/>
    <x v="0"/>
    <n v="130"/>
    <n v="54"/>
    <x v="0"/>
    <x v="1"/>
    <s v="Standard"/>
    <n v="4.5999999999999996"/>
    <n v="2025"/>
    <s v="Feb-2025"/>
    <n v="0.41538461538461541"/>
    <x v="0"/>
    <x v="0"/>
  </r>
  <r>
    <s v="ORD0001275"/>
    <x v="331"/>
    <x v="966"/>
    <x v="0"/>
    <s v="EC008"/>
    <x v="1"/>
    <x v="1"/>
    <s v="Nivea"/>
    <x v="8"/>
    <x v="0"/>
    <n v="4"/>
    <n v="18"/>
    <x v="0"/>
    <n v="72"/>
    <n v="36"/>
    <x v="0"/>
    <x v="2"/>
    <s v="Standard"/>
    <n v="4.7"/>
    <n v="2025"/>
    <s v="Feb-2025"/>
    <n v="0.5"/>
    <x v="2"/>
    <x v="4"/>
  </r>
  <r>
    <s v="ORD0001276"/>
    <x v="52"/>
    <x v="1009"/>
    <x v="0"/>
    <s v="EC007"/>
    <x v="9"/>
    <x v="0"/>
    <s v="Prestige"/>
    <x v="0"/>
    <x v="2"/>
    <n v="2"/>
    <n v="120"/>
    <x v="1"/>
    <n v="216"/>
    <n v="60"/>
    <x v="0"/>
    <x v="0"/>
    <s v="Express"/>
    <n v="3.8"/>
    <n v="2025"/>
    <s v="Mar-2025"/>
    <n v="0.27777777777777779"/>
    <x v="0"/>
    <x v="0"/>
  </r>
  <r>
    <s v="ORD0001277"/>
    <x v="139"/>
    <x v="171"/>
    <x v="1"/>
    <s v="EC010"/>
    <x v="6"/>
    <x v="3"/>
    <s v="JBL"/>
    <x v="5"/>
    <x v="0"/>
    <n v="2"/>
    <n v="65"/>
    <x v="0"/>
    <n v="130"/>
    <n v="54"/>
    <x v="0"/>
    <x v="0"/>
    <s v="Standard"/>
    <n v="3.4"/>
    <n v="2025"/>
    <s v="Apr-2025"/>
    <n v="0.41538461538461541"/>
    <x v="0"/>
    <x v="3"/>
  </r>
  <r>
    <s v="ORD0001278"/>
    <x v="177"/>
    <x v="1010"/>
    <x v="1"/>
    <s v="EC009"/>
    <x v="11"/>
    <x v="1"/>
    <s v="Loreal"/>
    <x v="3"/>
    <x v="2"/>
    <n v="1"/>
    <n v="12"/>
    <x v="4"/>
    <n v="11.4"/>
    <n v="5.4"/>
    <x v="0"/>
    <x v="3"/>
    <s v="Standard"/>
    <n v="4.4000000000000004"/>
    <n v="2025"/>
    <s v="Sep-2025"/>
    <n v="0.47368421052631582"/>
    <x v="0"/>
    <x v="2"/>
  </r>
  <r>
    <s v="ORD0001279"/>
    <x v="174"/>
    <x v="1011"/>
    <x v="1"/>
    <s v="EC007"/>
    <x v="9"/>
    <x v="0"/>
    <s v="Prestige"/>
    <x v="9"/>
    <x v="2"/>
    <n v="2"/>
    <n v="120"/>
    <x v="3"/>
    <n v="204"/>
    <n v="48"/>
    <x v="0"/>
    <x v="1"/>
    <s v="Express"/>
    <n v="3.6"/>
    <n v="2025"/>
    <s v="Jun-2025"/>
    <n v="0.23529411764705882"/>
    <x v="0"/>
    <x v="5"/>
  </r>
  <r>
    <s v="ORD0001280"/>
    <x v="206"/>
    <x v="1012"/>
    <x v="0"/>
    <s v="EC012"/>
    <x v="3"/>
    <x v="0"/>
    <s v="Philips"/>
    <x v="7"/>
    <x v="0"/>
    <n v="3"/>
    <n v="42"/>
    <x v="3"/>
    <n v="107.1"/>
    <n v="35.1"/>
    <x v="0"/>
    <x v="2"/>
    <s v="Standard"/>
    <n v="2.9"/>
    <n v="2025"/>
    <s v="Dec-2025"/>
    <n v="0.32773109243697485"/>
    <x v="2"/>
    <x v="4"/>
  </r>
  <r>
    <s v="ORD0001281"/>
    <x v="78"/>
    <x v="1013"/>
    <x v="1"/>
    <s v="EC007"/>
    <x v="9"/>
    <x v="0"/>
    <s v="Prestige"/>
    <x v="3"/>
    <x v="2"/>
    <n v="1"/>
    <n v="120"/>
    <x v="3"/>
    <n v="102"/>
    <n v="24"/>
    <x v="0"/>
    <x v="3"/>
    <s v="Express"/>
    <n v="4.0999999999999996"/>
    <n v="2025"/>
    <s v="Jul-2025"/>
    <n v="0.23529411764705882"/>
    <x v="0"/>
    <x v="2"/>
  </r>
  <r>
    <s v="ORD0001282"/>
    <x v="301"/>
    <x v="235"/>
    <x v="1"/>
    <s v="EC012"/>
    <x v="3"/>
    <x v="0"/>
    <s v="Philips"/>
    <x v="1"/>
    <x v="2"/>
    <n v="3"/>
    <n v="42"/>
    <x v="2"/>
    <n v="100.8"/>
    <n v="28.8"/>
    <x v="0"/>
    <x v="4"/>
    <s v="Standard"/>
    <n v="3.8"/>
    <n v="2025"/>
    <s v="Mar-2025"/>
    <n v="0.28571428571428575"/>
    <x v="1"/>
    <x v="1"/>
  </r>
  <r>
    <s v="ORD0001283"/>
    <x v="51"/>
    <x v="1014"/>
    <x v="0"/>
    <s v="EC008"/>
    <x v="1"/>
    <x v="1"/>
    <s v="Nivea"/>
    <x v="1"/>
    <x v="1"/>
    <n v="3"/>
    <n v="18"/>
    <x v="4"/>
    <n v="51.3"/>
    <n v="24.3"/>
    <x v="0"/>
    <x v="2"/>
    <s v="Standard"/>
    <n v="3"/>
    <n v="2025"/>
    <s v="Jul-2025"/>
    <n v="0.47368421052631582"/>
    <x v="1"/>
    <x v="1"/>
  </r>
  <r>
    <s v="ORD0001284"/>
    <x v="117"/>
    <x v="1015"/>
    <x v="0"/>
    <s v="EC010"/>
    <x v="6"/>
    <x v="3"/>
    <s v="JBL"/>
    <x v="6"/>
    <x v="2"/>
    <n v="2"/>
    <n v="65"/>
    <x v="0"/>
    <n v="130"/>
    <n v="54"/>
    <x v="0"/>
    <x v="0"/>
    <s v="Standard"/>
    <n v="4.4000000000000004"/>
    <n v="2025"/>
    <s v="Nov-2025"/>
    <n v="0.41538461538461541"/>
    <x v="0"/>
    <x v="2"/>
  </r>
  <r>
    <s v="ORD0001285"/>
    <x v="0"/>
    <x v="1016"/>
    <x v="0"/>
    <s v="EC010"/>
    <x v="6"/>
    <x v="3"/>
    <s v="JBL"/>
    <x v="7"/>
    <x v="1"/>
    <n v="5"/>
    <n v="65"/>
    <x v="3"/>
    <n v="276.25"/>
    <n v="86.25"/>
    <x v="3"/>
    <x v="4"/>
    <s v="Express"/>
    <n v="3.9"/>
    <n v="2025"/>
    <s v="Aug-2025"/>
    <n v="0.31221719457013575"/>
    <x v="2"/>
    <x v="4"/>
  </r>
  <r>
    <s v="ORD0001286"/>
    <x v="85"/>
    <x v="985"/>
    <x v="1"/>
    <s v="EC005"/>
    <x v="4"/>
    <x v="2"/>
    <s v="Skybags"/>
    <x v="1"/>
    <x v="2"/>
    <n v="2"/>
    <n v="45"/>
    <x v="3"/>
    <n v="76.5"/>
    <n v="24.5"/>
    <x v="0"/>
    <x v="1"/>
    <s v="Standard"/>
    <n v="3.1"/>
    <n v="2025"/>
    <s v="Jul-2025"/>
    <n v="0.3202614379084967"/>
    <x v="1"/>
    <x v="1"/>
  </r>
  <r>
    <s v="ORD0001287"/>
    <x v="25"/>
    <x v="1017"/>
    <x v="0"/>
    <s v="EC004"/>
    <x v="10"/>
    <x v="2"/>
    <s v="Nike"/>
    <x v="2"/>
    <x v="1"/>
    <n v="4"/>
    <n v="110"/>
    <x v="0"/>
    <n v="440"/>
    <n v="168"/>
    <x v="0"/>
    <x v="4"/>
    <s v="Express"/>
    <n v="4.7"/>
    <n v="2025"/>
    <s v="Aug-2025"/>
    <n v="0.38181818181818183"/>
    <x v="0"/>
    <x v="2"/>
  </r>
  <r>
    <s v="ORD0001288"/>
    <x v="321"/>
    <x v="1018"/>
    <x v="0"/>
    <s v="EC011"/>
    <x v="0"/>
    <x v="0"/>
    <s v="IKEA"/>
    <x v="9"/>
    <x v="0"/>
    <n v="2"/>
    <n v="190"/>
    <x v="2"/>
    <n v="304"/>
    <n v="54"/>
    <x v="0"/>
    <x v="4"/>
    <s v="Standard"/>
    <n v="3.1"/>
    <n v="2025"/>
    <s v="Jan-2025"/>
    <n v="0.17763157894736842"/>
    <x v="0"/>
    <x v="5"/>
  </r>
  <r>
    <s v="ORD0001289"/>
    <x v="226"/>
    <x v="1019"/>
    <x v="0"/>
    <s v="EC003"/>
    <x v="7"/>
    <x v="3"/>
    <s v="Lenovo"/>
    <x v="8"/>
    <x v="1"/>
    <n v="1"/>
    <n v="799"/>
    <x v="4"/>
    <n v="759.05"/>
    <n v="139.05000000000001"/>
    <x v="2"/>
    <x v="2"/>
    <s v="Standard"/>
    <n v="3.6"/>
    <n v="2025"/>
    <s v="Dec-2025"/>
    <n v="0.18318951320729862"/>
    <x v="2"/>
    <x v="4"/>
  </r>
  <r>
    <s v="ORD0001290"/>
    <x v="69"/>
    <x v="1020"/>
    <x v="0"/>
    <s v="EC012"/>
    <x v="3"/>
    <x v="0"/>
    <s v="Philips"/>
    <x v="7"/>
    <x v="1"/>
    <n v="5"/>
    <n v="42"/>
    <x v="2"/>
    <n v="168"/>
    <n v="48"/>
    <x v="0"/>
    <x v="3"/>
    <s v="Standard"/>
    <n v="3.5"/>
    <n v="2025"/>
    <s v="Mar-2025"/>
    <n v="0.2857142857142857"/>
    <x v="2"/>
    <x v="4"/>
  </r>
  <r>
    <s v="ORD0001291"/>
    <x v="18"/>
    <x v="1021"/>
    <x v="1"/>
    <s v="EC003"/>
    <x v="7"/>
    <x v="3"/>
    <s v="Lenovo"/>
    <x v="2"/>
    <x v="0"/>
    <n v="4"/>
    <n v="799"/>
    <x v="1"/>
    <n v="2876.4"/>
    <n v="396.4"/>
    <x v="0"/>
    <x v="1"/>
    <s v="Standard"/>
    <n v="4.2"/>
    <n v="2025"/>
    <s v="Mar-2025"/>
    <n v="0.13781115282992629"/>
    <x v="0"/>
    <x v="2"/>
  </r>
  <r>
    <s v="ORD0001292"/>
    <x v="57"/>
    <x v="172"/>
    <x v="0"/>
    <s v="EC012"/>
    <x v="3"/>
    <x v="0"/>
    <s v="Philips"/>
    <x v="7"/>
    <x v="0"/>
    <n v="3"/>
    <n v="42"/>
    <x v="0"/>
    <n v="126"/>
    <n v="54"/>
    <x v="2"/>
    <x v="2"/>
    <s v="Standard"/>
    <n v="4.8"/>
    <n v="2025"/>
    <s v="Nov-2025"/>
    <n v="0.42857142857142855"/>
    <x v="2"/>
    <x v="4"/>
  </r>
  <r>
    <s v="ORD0001293"/>
    <x v="234"/>
    <x v="180"/>
    <x v="1"/>
    <s v="EC003"/>
    <x v="7"/>
    <x v="3"/>
    <s v="Lenovo"/>
    <x v="5"/>
    <x v="0"/>
    <n v="5"/>
    <n v="799"/>
    <x v="3"/>
    <n v="3395.75"/>
    <n v="295.75"/>
    <x v="1"/>
    <x v="3"/>
    <s v="Express"/>
    <n v="2.9"/>
    <n v="2025"/>
    <s v="Oct-2025"/>
    <n v="8.7094161819921967E-2"/>
    <x v="0"/>
    <x v="3"/>
  </r>
  <r>
    <s v="ORD0001294"/>
    <x v="71"/>
    <x v="1022"/>
    <x v="1"/>
    <s v="EC008"/>
    <x v="1"/>
    <x v="1"/>
    <s v="Nivea"/>
    <x v="0"/>
    <x v="2"/>
    <n v="4"/>
    <n v="18"/>
    <x v="0"/>
    <n v="72"/>
    <n v="36"/>
    <x v="1"/>
    <x v="3"/>
    <s v="Express"/>
    <n v="2.7"/>
    <n v="2025"/>
    <s v="Aug-2025"/>
    <n v="0.5"/>
    <x v="0"/>
    <x v="0"/>
  </r>
  <r>
    <s v="ORD0001295"/>
    <x v="228"/>
    <x v="909"/>
    <x v="0"/>
    <s v="EC007"/>
    <x v="9"/>
    <x v="0"/>
    <s v="Prestige"/>
    <x v="5"/>
    <x v="2"/>
    <n v="2"/>
    <n v="120"/>
    <x v="4"/>
    <n v="228"/>
    <n v="72"/>
    <x v="2"/>
    <x v="1"/>
    <s v="Express"/>
    <n v="2.9"/>
    <n v="2025"/>
    <s v="May-2025"/>
    <n v="0.31578947368421051"/>
    <x v="0"/>
    <x v="3"/>
  </r>
  <r>
    <s v="ORD0001296"/>
    <x v="314"/>
    <x v="504"/>
    <x v="0"/>
    <s v="EC002"/>
    <x v="5"/>
    <x v="3"/>
    <s v="Samsung"/>
    <x v="2"/>
    <x v="0"/>
    <n v="5"/>
    <n v="149"/>
    <x v="0"/>
    <n v="745"/>
    <n v="270"/>
    <x v="0"/>
    <x v="0"/>
    <s v="Standard"/>
    <n v="4.2"/>
    <n v="2025"/>
    <s v="Dec-2025"/>
    <n v="0.36241610738255031"/>
    <x v="0"/>
    <x v="2"/>
  </r>
  <r>
    <s v="ORD0001297"/>
    <x v="225"/>
    <x v="1023"/>
    <x v="0"/>
    <s v="EC009"/>
    <x v="11"/>
    <x v="1"/>
    <s v="Loreal"/>
    <x v="9"/>
    <x v="0"/>
    <n v="1"/>
    <n v="12"/>
    <x v="3"/>
    <n v="10.199999999999999"/>
    <n v="4.2"/>
    <x v="2"/>
    <x v="0"/>
    <s v="Standard"/>
    <n v="4.5999999999999996"/>
    <n v="2025"/>
    <s v="Jun-2025"/>
    <n v="0.41176470588235298"/>
    <x v="0"/>
    <x v="5"/>
  </r>
  <r>
    <s v="ORD0001298"/>
    <x v="268"/>
    <x v="1024"/>
    <x v="0"/>
    <s v="EC007"/>
    <x v="9"/>
    <x v="0"/>
    <s v="Prestige"/>
    <x v="1"/>
    <x v="1"/>
    <n v="1"/>
    <n v="120"/>
    <x v="1"/>
    <n v="108"/>
    <n v="30"/>
    <x v="0"/>
    <x v="4"/>
    <s v="Express"/>
    <n v="3.7"/>
    <n v="2025"/>
    <s v="Dec-2025"/>
    <n v="0.27777777777777779"/>
    <x v="1"/>
    <x v="1"/>
  </r>
  <r>
    <s v="ORD0001299"/>
    <x v="21"/>
    <x v="1025"/>
    <x v="0"/>
    <s v="EC007"/>
    <x v="9"/>
    <x v="0"/>
    <s v="Prestige"/>
    <x v="2"/>
    <x v="1"/>
    <n v="2"/>
    <n v="120"/>
    <x v="2"/>
    <n v="192"/>
    <n v="36"/>
    <x v="0"/>
    <x v="1"/>
    <s v="Standard"/>
    <n v="4.5"/>
    <n v="2025"/>
    <s v="Jun-2025"/>
    <n v="0.1875"/>
    <x v="0"/>
    <x v="2"/>
  </r>
  <r>
    <s v="ORD0001300"/>
    <x v="238"/>
    <x v="198"/>
    <x v="0"/>
    <s v="EC009"/>
    <x v="11"/>
    <x v="1"/>
    <s v="Loreal"/>
    <x v="0"/>
    <x v="1"/>
    <n v="4"/>
    <n v="12"/>
    <x v="3"/>
    <n v="40.799999999999997"/>
    <n v="16.8"/>
    <x v="0"/>
    <x v="3"/>
    <s v="Same Day"/>
    <n v="3.6"/>
    <n v="2025"/>
    <s v="Jan-2025"/>
    <n v="0.41176470588235298"/>
    <x v="0"/>
    <x v="0"/>
  </r>
  <r>
    <s v="ORD0001301"/>
    <x v="40"/>
    <x v="569"/>
    <x v="0"/>
    <s v="EC011"/>
    <x v="0"/>
    <x v="0"/>
    <s v="IKEA"/>
    <x v="4"/>
    <x v="1"/>
    <n v="4"/>
    <n v="190"/>
    <x v="1"/>
    <n v="684"/>
    <n v="184"/>
    <x v="0"/>
    <x v="3"/>
    <s v="Standard"/>
    <n v="2.9"/>
    <n v="2025"/>
    <s v="Oct-2025"/>
    <n v="0.26900584795321636"/>
    <x v="0"/>
    <x v="2"/>
  </r>
  <r>
    <s v="ORD0001302"/>
    <x v="102"/>
    <x v="87"/>
    <x v="0"/>
    <s v="EC005"/>
    <x v="4"/>
    <x v="2"/>
    <s v="Skybags"/>
    <x v="2"/>
    <x v="0"/>
    <n v="5"/>
    <n v="45"/>
    <x v="3"/>
    <n v="191.25"/>
    <n v="61.25"/>
    <x v="0"/>
    <x v="2"/>
    <s v="Standard"/>
    <n v="4.9000000000000004"/>
    <n v="2025"/>
    <s v="Dec-2025"/>
    <n v="0.3202614379084967"/>
    <x v="0"/>
    <x v="2"/>
  </r>
  <r>
    <s v="ORD0001303"/>
    <x v="167"/>
    <x v="1026"/>
    <x v="0"/>
    <s v="EC009"/>
    <x v="11"/>
    <x v="1"/>
    <s v="Loreal"/>
    <x v="2"/>
    <x v="0"/>
    <n v="1"/>
    <n v="12"/>
    <x v="2"/>
    <n v="9.6"/>
    <n v="3.6"/>
    <x v="0"/>
    <x v="3"/>
    <s v="Standard"/>
    <n v="4.2"/>
    <n v="2025"/>
    <s v="Oct-2025"/>
    <n v="0.375"/>
    <x v="0"/>
    <x v="2"/>
  </r>
  <r>
    <s v="ORD0001304"/>
    <x v="303"/>
    <x v="461"/>
    <x v="0"/>
    <s v="EC012"/>
    <x v="3"/>
    <x v="0"/>
    <s v="Philips"/>
    <x v="1"/>
    <x v="1"/>
    <n v="3"/>
    <n v="42"/>
    <x v="2"/>
    <n v="100.8"/>
    <n v="28.8"/>
    <x v="0"/>
    <x v="0"/>
    <s v="Standard"/>
    <n v="3.5"/>
    <n v="2025"/>
    <s v="Nov-2025"/>
    <n v="0.28571428571428575"/>
    <x v="1"/>
    <x v="1"/>
  </r>
  <r>
    <s v="ORD0001305"/>
    <x v="59"/>
    <x v="275"/>
    <x v="1"/>
    <s v="EC004"/>
    <x v="10"/>
    <x v="2"/>
    <s v="Nike"/>
    <x v="2"/>
    <x v="0"/>
    <n v="2"/>
    <n v="110"/>
    <x v="0"/>
    <n v="220"/>
    <n v="84"/>
    <x v="0"/>
    <x v="1"/>
    <s v="Express"/>
    <n v="4.7"/>
    <n v="2025"/>
    <s v="May-2025"/>
    <n v="0.38181818181818183"/>
    <x v="0"/>
    <x v="2"/>
  </r>
  <r>
    <s v="ORD0001306"/>
    <x v="148"/>
    <x v="477"/>
    <x v="0"/>
    <s v="EC009"/>
    <x v="11"/>
    <x v="1"/>
    <s v="Loreal"/>
    <x v="1"/>
    <x v="0"/>
    <n v="5"/>
    <n v="12"/>
    <x v="1"/>
    <n v="54"/>
    <n v="24"/>
    <x v="0"/>
    <x v="4"/>
    <s v="Standard"/>
    <n v="2.7"/>
    <n v="2025"/>
    <s v="Jan-2025"/>
    <n v="0.44444444444444442"/>
    <x v="1"/>
    <x v="1"/>
  </r>
  <r>
    <s v="ORD0001307"/>
    <x v="182"/>
    <x v="486"/>
    <x v="0"/>
    <s v="EC006"/>
    <x v="2"/>
    <x v="0"/>
    <s v="Philips"/>
    <x v="7"/>
    <x v="0"/>
    <n v="3"/>
    <n v="85"/>
    <x v="3"/>
    <n v="216.75"/>
    <n v="60.75"/>
    <x v="0"/>
    <x v="4"/>
    <s v="Express"/>
    <n v="4.2"/>
    <n v="2025"/>
    <s v="Jan-2025"/>
    <n v="0.28027681660899656"/>
    <x v="2"/>
    <x v="4"/>
  </r>
  <r>
    <s v="ORD0001308"/>
    <x v="35"/>
    <x v="1027"/>
    <x v="1"/>
    <s v="EC003"/>
    <x v="7"/>
    <x v="3"/>
    <s v="Lenovo"/>
    <x v="9"/>
    <x v="2"/>
    <n v="5"/>
    <n v="799"/>
    <x v="3"/>
    <n v="3395.75"/>
    <n v="295.75"/>
    <x v="0"/>
    <x v="3"/>
    <s v="Standard"/>
    <n v="4.2"/>
    <n v="2025"/>
    <s v="Mar-2025"/>
    <n v="8.7094161819921967E-2"/>
    <x v="0"/>
    <x v="5"/>
  </r>
  <r>
    <s v="ORD0001309"/>
    <x v="292"/>
    <x v="684"/>
    <x v="0"/>
    <s v="EC010"/>
    <x v="6"/>
    <x v="3"/>
    <s v="JBL"/>
    <x v="1"/>
    <x v="0"/>
    <n v="3"/>
    <n v="65"/>
    <x v="4"/>
    <n v="185.25"/>
    <n v="71.25"/>
    <x v="0"/>
    <x v="3"/>
    <s v="Standard"/>
    <n v="4.4000000000000004"/>
    <n v="2025"/>
    <s v="May-2025"/>
    <n v="0.38461538461538464"/>
    <x v="1"/>
    <x v="1"/>
  </r>
  <r>
    <s v="ORD0001310"/>
    <x v="68"/>
    <x v="1028"/>
    <x v="0"/>
    <s v="EC005"/>
    <x v="4"/>
    <x v="2"/>
    <s v="Skybags"/>
    <x v="9"/>
    <x v="0"/>
    <n v="2"/>
    <n v="45"/>
    <x v="1"/>
    <n v="81"/>
    <n v="29"/>
    <x v="0"/>
    <x v="3"/>
    <s v="Standard"/>
    <n v="3.9"/>
    <n v="2025"/>
    <s v="Aug-2025"/>
    <n v="0.35802469135802467"/>
    <x v="0"/>
    <x v="5"/>
  </r>
  <r>
    <s v="ORD0001311"/>
    <x v="219"/>
    <x v="506"/>
    <x v="1"/>
    <s v="EC007"/>
    <x v="9"/>
    <x v="0"/>
    <s v="Prestige"/>
    <x v="1"/>
    <x v="0"/>
    <n v="2"/>
    <n v="120"/>
    <x v="3"/>
    <n v="204"/>
    <n v="48"/>
    <x v="0"/>
    <x v="4"/>
    <s v="Express"/>
    <n v="3.2"/>
    <n v="2025"/>
    <s v="Aug-2025"/>
    <n v="0.23529411764705882"/>
    <x v="1"/>
    <x v="1"/>
  </r>
  <r>
    <s v="ORD0001312"/>
    <x v="173"/>
    <x v="211"/>
    <x v="0"/>
    <s v="EC012"/>
    <x v="3"/>
    <x v="0"/>
    <s v="Philips"/>
    <x v="7"/>
    <x v="2"/>
    <n v="4"/>
    <n v="42"/>
    <x v="4"/>
    <n v="159.6"/>
    <n v="63.6"/>
    <x v="0"/>
    <x v="0"/>
    <s v="Same Day"/>
    <n v="4.4000000000000004"/>
    <n v="2025"/>
    <s v="Jan-2025"/>
    <n v="0.39849624060150379"/>
    <x v="2"/>
    <x v="4"/>
  </r>
  <r>
    <s v="ORD0001313"/>
    <x v="349"/>
    <x v="781"/>
    <x v="0"/>
    <s v="EC006"/>
    <x v="2"/>
    <x v="0"/>
    <s v="Philips"/>
    <x v="1"/>
    <x v="2"/>
    <n v="1"/>
    <n v="85"/>
    <x v="0"/>
    <n v="85"/>
    <n v="33"/>
    <x v="0"/>
    <x v="1"/>
    <s v="Standard"/>
    <n v="2.8"/>
    <n v="2025"/>
    <s v="Jun-2025"/>
    <n v="0.38823529411764707"/>
    <x v="1"/>
    <x v="1"/>
  </r>
  <r>
    <s v="ORD0001314"/>
    <x v="312"/>
    <x v="209"/>
    <x v="1"/>
    <s v="EC012"/>
    <x v="3"/>
    <x v="0"/>
    <s v="Philips"/>
    <x v="7"/>
    <x v="2"/>
    <n v="5"/>
    <n v="42"/>
    <x v="0"/>
    <n v="210"/>
    <n v="90"/>
    <x v="2"/>
    <x v="0"/>
    <s v="Standard"/>
    <n v="3.2"/>
    <n v="2025"/>
    <s v="Jun-2025"/>
    <n v="0.42857142857142855"/>
    <x v="2"/>
    <x v="4"/>
  </r>
  <r>
    <s v="ORD0001315"/>
    <x v="148"/>
    <x v="1029"/>
    <x v="0"/>
    <s v="EC003"/>
    <x v="7"/>
    <x v="3"/>
    <s v="Lenovo"/>
    <x v="8"/>
    <x v="0"/>
    <n v="3"/>
    <n v="799"/>
    <x v="1"/>
    <n v="2157.3000000000002"/>
    <n v="297.3"/>
    <x v="0"/>
    <x v="4"/>
    <s v="Standard"/>
    <n v="4.7"/>
    <n v="2025"/>
    <s v="Jan-2025"/>
    <n v="0.13781115282992629"/>
    <x v="2"/>
    <x v="4"/>
  </r>
  <r>
    <s v="ORD0001316"/>
    <x v="51"/>
    <x v="342"/>
    <x v="0"/>
    <s v="EC003"/>
    <x v="7"/>
    <x v="3"/>
    <s v="Lenovo"/>
    <x v="0"/>
    <x v="0"/>
    <n v="3"/>
    <n v="799"/>
    <x v="3"/>
    <n v="2037.45"/>
    <n v="177.45"/>
    <x v="2"/>
    <x v="0"/>
    <s v="Express"/>
    <n v="4.7"/>
    <n v="2025"/>
    <s v="Jul-2025"/>
    <n v="8.7094161819921953E-2"/>
    <x v="0"/>
    <x v="0"/>
  </r>
  <r>
    <s v="ORD0001317"/>
    <x v="210"/>
    <x v="1030"/>
    <x v="1"/>
    <s v="EC007"/>
    <x v="9"/>
    <x v="0"/>
    <s v="Prestige"/>
    <x v="5"/>
    <x v="0"/>
    <n v="5"/>
    <n v="120"/>
    <x v="4"/>
    <n v="570"/>
    <n v="180"/>
    <x v="0"/>
    <x v="0"/>
    <s v="Standard"/>
    <n v="4"/>
    <n v="2025"/>
    <s v="Mar-2025"/>
    <n v="0.31578947368421051"/>
    <x v="0"/>
    <x v="3"/>
  </r>
  <r>
    <s v="ORD0001318"/>
    <x v="82"/>
    <x v="1031"/>
    <x v="1"/>
    <s v="EC010"/>
    <x v="6"/>
    <x v="3"/>
    <s v="JBL"/>
    <x v="4"/>
    <x v="1"/>
    <n v="4"/>
    <n v="65"/>
    <x v="1"/>
    <n v="234"/>
    <n v="82"/>
    <x v="0"/>
    <x v="0"/>
    <s v="Standard"/>
    <n v="4.9000000000000004"/>
    <n v="2025"/>
    <s v="Apr-2025"/>
    <n v="0.3504273504273504"/>
    <x v="0"/>
    <x v="2"/>
  </r>
  <r>
    <s v="ORD0001319"/>
    <x v="176"/>
    <x v="168"/>
    <x v="0"/>
    <s v="EC004"/>
    <x v="10"/>
    <x v="2"/>
    <s v="Nike"/>
    <x v="7"/>
    <x v="0"/>
    <n v="3"/>
    <n v="110"/>
    <x v="3"/>
    <n v="280.5"/>
    <n v="76.5"/>
    <x v="0"/>
    <x v="3"/>
    <s v="Standard"/>
    <n v="3.5"/>
    <n v="2025"/>
    <s v="Jun-2025"/>
    <n v="0.27272727272727271"/>
    <x v="2"/>
    <x v="4"/>
  </r>
  <r>
    <s v="ORD0001320"/>
    <x v="325"/>
    <x v="505"/>
    <x v="0"/>
    <s v="EC007"/>
    <x v="9"/>
    <x v="0"/>
    <s v="Prestige"/>
    <x v="3"/>
    <x v="0"/>
    <n v="5"/>
    <n v="120"/>
    <x v="4"/>
    <n v="570"/>
    <n v="180"/>
    <x v="0"/>
    <x v="1"/>
    <s v="Standard"/>
    <n v="3"/>
    <n v="2025"/>
    <s v="Jan-2025"/>
    <n v="0.31578947368421051"/>
    <x v="0"/>
    <x v="2"/>
  </r>
  <r>
    <s v="ORD0001321"/>
    <x v="111"/>
    <x v="35"/>
    <x v="1"/>
    <s v="EC009"/>
    <x v="11"/>
    <x v="1"/>
    <s v="Loreal"/>
    <x v="1"/>
    <x v="2"/>
    <n v="3"/>
    <n v="12"/>
    <x v="3"/>
    <n v="30.6"/>
    <n v="12.6"/>
    <x v="0"/>
    <x v="4"/>
    <s v="Standard"/>
    <n v="3.6"/>
    <n v="2025"/>
    <s v="Jan-2025"/>
    <n v="0.41176470588235292"/>
    <x v="1"/>
    <x v="1"/>
  </r>
  <r>
    <s v="ORD0001322"/>
    <x v="134"/>
    <x v="283"/>
    <x v="1"/>
    <s v="EC010"/>
    <x v="6"/>
    <x v="3"/>
    <s v="JBL"/>
    <x v="9"/>
    <x v="1"/>
    <n v="2"/>
    <n v="65"/>
    <x v="4"/>
    <n v="123.5"/>
    <n v="47.5"/>
    <x v="0"/>
    <x v="4"/>
    <s v="Express"/>
    <n v="2.6"/>
    <n v="2025"/>
    <s v="Dec-2025"/>
    <n v="0.38461538461538464"/>
    <x v="0"/>
    <x v="5"/>
  </r>
  <r>
    <s v="ORD0001323"/>
    <x v="190"/>
    <x v="136"/>
    <x v="1"/>
    <s v="EC005"/>
    <x v="4"/>
    <x v="2"/>
    <s v="Skybags"/>
    <x v="6"/>
    <x v="2"/>
    <n v="1"/>
    <n v="45"/>
    <x v="0"/>
    <n v="45"/>
    <n v="19"/>
    <x v="1"/>
    <x v="0"/>
    <s v="Standard"/>
    <n v="3.3"/>
    <n v="2025"/>
    <s v="Nov-2025"/>
    <n v="0.42222222222222222"/>
    <x v="0"/>
    <x v="2"/>
  </r>
  <r>
    <s v="ORD0001324"/>
    <x v="210"/>
    <x v="1032"/>
    <x v="0"/>
    <s v="EC003"/>
    <x v="7"/>
    <x v="3"/>
    <s v="Lenovo"/>
    <x v="2"/>
    <x v="2"/>
    <n v="4"/>
    <n v="799"/>
    <x v="0"/>
    <n v="3196"/>
    <n v="716"/>
    <x v="0"/>
    <x v="1"/>
    <s v="Express"/>
    <n v="2.7"/>
    <n v="2025"/>
    <s v="Mar-2025"/>
    <n v="0.22403003754693368"/>
    <x v="0"/>
    <x v="2"/>
  </r>
  <r>
    <s v="ORD0001325"/>
    <x v="248"/>
    <x v="1033"/>
    <x v="0"/>
    <s v="EC006"/>
    <x v="2"/>
    <x v="0"/>
    <s v="Philips"/>
    <x v="0"/>
    <x v="0"/>
    <n v="1"/>
    <n v="85"/>
    <x v="2"/>
    <n v="68"/>
    <n v="16"/>
    <x v="0"/>
    <x v="1"/>
    <s v="Standard"/>
    <n v="4.0999999999999996"/>
    <n v="2025"/>
    <s v="Aug-2025"/>
    <n v="0.23529411764705882"/>
    <x v="0"/>
    <x v="0"/>
  </r>
  <r>
    <s v="ORD0001326"/>
    <x v="179"/>
    <x v="1034"/>
    <x v="0"/>
    <s v="EC011"/>
    <x v="0"/>
    <x v="0"/>
    <s v="IKEA"/>
    <x v="7"/>
    <x v="0"/>
    <n v="3"/>
    <n v="190"/>
    <x v="2"/>
    <n v="456"/>
    <n v="81"/>
    <x v="0"/>
    <x v="2"/>
    <s v="Standard"/>
    <n v="4.8"/>
    <n v="2025"/>
    <s v="Nov-2025"/>
    <n v="0.17763157894736842"/>
    <x v="2"/>
    <x v="4"/>
  </r>
  <r>
    <s v="ORD0001327"/>
    <x v="283"/>
    <x v="1035"/>
    <x v="0"/>
    <s v="EC011"/>
    <x v="0"/>
    <x v="0"/>
    <s v="IKEA"/>
    <x v="4"/>
    <x v="1"/>
    <n v="1"/>
    <n v="190"/>
    <x v="1"/>
    <n v="171"/>
    <n v="46"/>
    <x v="1"/>
    <x v="3"/>
    <s v="Express"/>
    <n v="3.4"/>
    <n v="2025"/>
    <s v="Aug-2025"/>
    <n v="0.26900584795321636"/>
    <x v="0"/>
    <x v="2"/>
  </r>
  <r>
    <s v="ORD0001328"/>
    <x v="254"/>
    <x v="43"/>
    <x v="1"/>
    <s v="EC012"/>
    <x v="3"/>
    <x v="0"/>
    <s v="Philips"/>
    <x v="7"/>
    <x v="0"/>
    <n v="2"/>
    <n v="42"/>
    <x v="3"/>
    <n v="71.400000000000006"/>
    <n v="23.4"/>
    <x v="0"/>
    <x v="0"/>
    <s v="Express"/>
    <n v="4.5"/>
    <n v="2025"/>
    <s v="Mar-2025"/>
    <n v="0.32773109243697474"/>
    <x v="2"/>
    <x v="4"/>
  </r>
  <r>
    <s v="ORD0001329"/>
    <x v="74"/>
    <x v="1036"/>
    <x v="0"/>
    <s v="EC007"/>
    <x v="9"/>
    <x v="0"/>
    <s v="Prestige"/>
    <x v="4"/>
    <x v="0"/>
    <n v="4"/>
    <n v="120"/>
    <x v="3"/>
    <n v="408"/>
    <n v="96"/>
    <x v="0"/>
    <x v="1"/>
    <s v="Express"/>
    <n v="4"/>
    <n v="2025"/>
    <s v="Aug-2025"/>
    <n v="0.23529411764705882"/>
    <x v="0"/>
    <x v="2"/>
  </r>
  <r>
    <s v="ORD0001330"/>
    <x v="40"/>
    <x v="185"/>
    <x v="0"/>
    <s v="EC007"/>
    <x v="9"/>
    <x v="0"/>
    <s v="Prestige"/>
    <x v="9"/>
    <x v="2"/>
    <n v="1"/>
    <n v="120"/>
    <x v="2"/>
    <n v="96"/>
    <n v="18"/>
    <x v="0"/>
    <x v="3"/>
    <s v="Standard"/>
    <n v="2.6"/>
    <n v="2025"/>
    <s v="Oct-2025"/>
    <n v="0.1875"/>
    <x v="0"/>
    <x v="5"/>
  </r>
  <r>
    <s v="ORD0001331"/>
    <x v="193"/>
    <x v="1037"/>
    <x v="0"/>
    <s v="EC003"/>
    <x v="7"/>
    <x v="3"/>
    <s v="Lenovo"/>
    <x v="0"/>
    <x v="0"/>
    <n v="1"/>
    <n v="799"/>
    <x v="2"/>
    <n v="639.20000000000005"/>
    <n v="19.2"/>
    <x v="0"/>
    <x v="1"/>
    <s v="Standard"/>
    <n v="4.9000000000000004"/>
    <n v="2025"/>
    <s v="Nov-2025"/>
    <n v="3.0037546933667079E-2"/>
    <x v="0"/>
    <x v="0"/>
  </r>
  <r>
    <s v="ORD0001332"/>
    <x v="312"/>
    <x v="1038"/>
    <x v="0"/>
    <s v="EC005"/>
    <x v="4"/>
    <x v="2"/>
    <s v="Skybags"/>
    <x v="7"/>
    <x v="1"/>
    <n v="1"/>
    <n v="45"/>
    <x v="0"/>
    <n v="45"/>
    <n v="19"/>
    <x v="0"/>
    <x v="1"/>
    <s v="Express"/>
    <n v="2.5"/>
    <n v="2025"/>
    <s v="Jun-2025"/>
    <n v="0.42222222222222222"/>
    <x v="2"/>
    <x v="4"/>
  </r>
  <r>
    <s v="ORD0001333"/>
    <x v="275"/>
    <x v="1039"/>
    <x v="1"/>
    <s v="EC007"/>
    <x v="9"/>
    <x v="0"/>
    <s v="Prestige"/>
    <x v="4"/>
    <x v="1"/>
    <n v="4"/>
    <n v="120"/>
    <x v="2"/>
    <n v="384"/>
    <n v="72"/>
    <x v="0"/>
    <x v="3"/>
    <s v="Standard"/>
    <n v="3.8"/>
    <n v="2025"/>
    <s v="Apr-2025"/>
    <n v="0.1875"/>
    <x v="0"/>
    <x v="2"/>
  </r>
  <r>
    <s v="ORD0001334"/>
    <x v="78"/>
    <x v="1040"/>
    <x v="0"/>
    <s v="EC012"/>
    <x v="3"/>
    <x v="0"/>
    <s v="Philips"/>
    <x v="0"/>
    <x v="0"/>
    <n v="5"/>
    <n v="42"/>
    <x v="1"/>
    <n v="189"/>
    <n v="69"/>
    <x v="0"/>
    <x v="3"/>
    <s v="Standard"/>
    <n v="2.6"/>
    <n v="2025"/>
    <s v="Jul-2025"/>
    <n v="0.36507936507936506"/>
    <x v="0"/>
    <x v="0"/>
  </r>
  <r>
    <s v="ORD0001335"/>
    <x v="60"/>
    <x v="874"/>
    <x v="1"/>
    <s v="EC006"/>
    <x v="2"/>
    <x v="0"/>
    <s v="Philips"/>
    <x v="8"/>
    <x v="1"/>
    <n v="2"/>
    <n v="85"/>
    <x v="0"/>
    <n v="170"/>
    <n v="66"/>
    <x v="0"/>
    <x v="2"/>
    <s v="Express"/>
    <n v="3.2"/>
    <n v="2025"/>
    <s v="Apr-2025"/>
    <n v="0.38823529411764707"/>
    <x v="2"/>
    <x v="4"/>
  </r>
  <r>
    <s v="ORD0001336"/>
    <x v="77"/>
    <x v="758"/>
    <x v="0"/>
    <s v="EC002"/>
    <x v="5"/>
    <x v="3"/>
    <s v="Samsung"/>
    <x v="5"/>
    <x v="2"/>
    <n v="5"/>
    <n v="149"/>
    <x v="4"/>
    <n v="707.75"/>
    <n v="232.75"/>
    <x v="1"/>
    <x v="2"/>
    <s v="Express"/>
    <n v="3.9"/>
    <n v="2025"/>
    <s v="Jan-2025"/>
    <n v="0.32885906040268459"/>
    <x v="0"/>
    <x v="3"/>
  </r>
  <r>
    <s v="ORD0001337"/>
    <x v="46"/>
    <x v="467"/>
    <x v="0"/>
    <s v="EC004"/>
    <x v="10"/>
    <x v="2"/>
    <s v="Nike"/>
    <x v="6"/>
    <x v="0"/>
    <n v="1"/>
    <n v="110"/>
    <x v="4"/>
    <n v="104.5"/>
    <n v="36.5"/>
    <x v="0"/>
    <x v="4"/>
    <s v="Standard"/>
    <n v="2.8"/>
    <n v="2025"/>
    <s v="May-2025"/>
    <n v="0.34928229665071769"/>
    <x v="0"/>
    <x v="2"/>
  </r>
  <r>
    <s v="ORD0001338"/>
    <x v="180"/>
    <x v="1041"/>
    <x v="1"/>
    <s v="EC001"/>
    <x v="8"/>
    <x v="3"/>
    <s v="Sony"/>
    <x v="7"/>
    <x v="2"/>
    <n v="3"/>
    <n v="89"/>
    <x v="4"/>
    <n v="253.65"/>
    <n v="88.65"/>
    <x v="0"/>
    <x v="3"/>
    <s v="Standard"/>
    <n v="3.3"/>
    <n v="2025"/>
    <s v="Oct-2025"/>
    <n v="0.34949733885274986"/>
    <x v="2"/>
    <x v="4"/>
  </r>
  <r>
    <s v="ORD0001339"/>
    <x v="122"/>
    <x v="739"/>
    <x v="0"/>
    <s v="EC007"/>
    <x v="9"/>
    <x v="0"/>
    <s v="Prestige"/>
    <x v="7"/>
    <x v="1"/>
    <n v="2"/>
    <n v="120"/>
    <x v="1"/>
    <n v="216"/>
    <n v="60"/>
    <x v="2"/>
    <x v="0"/>
    <s v="Express"/>
    <n v="5"/>
    <n v="2025"/>
    <s v="Jun-2025"/>
    <n v="0.27777777777777779"/>
    <x v="2"/>
    <x v="4"/>
  </r>
  <r>
    <s v="ORD0001340"/>
    <x v="4"/>
    <x v="1042"/>
    <x v="0"/>
    <s v="EC012"/>
    <x v="3"/>
    <x v="0"/>
    <s v="Philips"/>
    <x v="3"/>
    <x v="1"/>
    <n v="1"/>
    <n v="42"/>
    <x v="1"/>
    <n v="37.799999999999997"/>
    <n v="13.8"/>
    <x v="1"/>
    <x v="2"/>
    <s v="Standard"/>
    <n v="4"/>
    <n v="2025"/>
    <s v="Aug-2025"/>
    <n v="0.36507936507936511"/>
    <x v="0"/>
    <x v="2"/>
  </r>
  <r>
    <s v="ORD0001341"/>
    <x v="361"/>
    <x v="983"/>
    <x v="0"/>
    <s v="EC005"/>
    <x v="4"/>
    <x v="2"/>
    <s v="Skybags"/>
    <x v="6"/>
    <x v="0"/>
    <n v="5"/>
    <n v="45"/>
    <x v="0"/>
    <n v="225"/>
    <n v="95"/>
    <x v="0"/>
    <x v="2"/>
    <s v="Standard"/>
    <n v="4.8"/>
    <n v="2025"/>
    <s v="Jan-2025"/>
    <n v="0.42222222222222222"/>
    <x v="0"/>
    <x v="2"/>
  </r>
  <r>
    <s v="ORD0001342"/>
    <x v="288"/>
    <x v="916"/>
    <x v="0"/>
    <s v="EC009"/>
    <x v="11"/>
    <x v="1"/>
    <s v="Loreal"/>
    <x v="7"/>
    <x v="2"/>
    <n v="3"/>
    <n v="12"/>
    <x v="3"/>
    <n v="30.6"/>
    <n v="12.6"/>
    <x v="0"/>
    <x v="2"/>
    <s v="Standard"/>
    <n v="4.5999999999999996"/>
    <n v="2025"/>
    <s v="May-2025"/>
    <n v="0.41176470588235292"/>
    <x v="2"/>
    <x v="4"/>
  </r>
  <r>
    <s v="ORD0001343"/>
    <x v="336"/>
    <x v="1043"/>
    <x v="0"/>
    <s v="EC003"/>
    <x v="7"/>
    <x v="3"/>
    <s v="Lenovo"/>
    <x v="1"/>
    <x v="1"/>
    <n v="2"/>
    <n v="799"/>
    <x v="4"/>
    <n v="1518.1"/>
    <n v="278.10000000000002"/>
    <x v="0"/>
    <x v="2"/>
    <s v="Standard"/>
    <n v="4.9000000000000004"/>
    <n v="2025"/>
    <s v="Jun-2025"/>
    <n v="0.18318951320729862"/>
    <x v="1"/>
    <x v="1"/>
  </r>
  <r>
    <s v="ORD0001344"/>
    <x v="192"/>
    <x v="1044"/>
    <x v="0"/>
    <s v="EC003"/>
    <x v="7"/>
    <x v="3"/>
    <s v="Lenovo"/>
    <x v="6"/>
    <x v="2"/>
    <n v="3"/>
    <n v="799"/>
    <x v="1"/>
    <n v="2157.3000000000002"/>
    <n v="297.3"/>
    <x v="3"/>
    <x v="3"/>
    <s v="Express"/>
    <n v="4.5999999999999996"/>
    <n v="2025"/>
    <s v="Mar-2025"/>
    <n v="0.13781115282992629"/>
    <x v="0"/>
    <x v="2"/>
  </r>
  <r>
    <s v="ORD0001345"/>
    <x v="71"/>
    <x v="821"/>
    <x v="0"/>
    <s v="EC003"/>
    <x v="7"/>
    <x v="3"/>
    <s v="Lenovo"/>
    <x v="5"/>
    <x v="0"/>
    <n v="5"/>
    <n v="799"/>
    <x v="1"/>
    <n v="3595.5"/>
    <n v="495.5"/>
    <x v="1"/>
    <x v="0"/>
    <s v="Standard"/>
    <n v="4"/>
    <n v="2025"/>
    <s v="Aug-2025"/>
    <n v="0.13781115282992629"/>
    <x v="0"/>
    <x v="3"/>
  </r>
  <r>
    <s v="ORD0001346"/>
    <x v="118"/>
    <x v="1045"/>
    <x v="0"/>
    <s v="EC007"/>
    <x v="9"/>
    <x v="0"/>
    <s v="Prestige"/>
    <x v="2"/>
    <x v="1"/>
    <n v="1"/>
    <n v="120"/>
    <x v="1"/>
    <n v="108"/>
    <n v="30"/>
    <x v="0"/>
    <x v="2"/>
    <s v="Standard"/>
    <n v="3.7"/>
    <n v="2025"/>
    <s v="Jun-2025"/>
    <n v="0.27777777777777779"/>
    <x v="0"/>
    <x v="2"/>
  </r>
  <r>
    <s v="ORD0001347"/>
    <x v="180"/>
    <x v="1046"/>
    <x v="1"/>
    <s v="EC007"/>
    <x v="9"/>
    <x v="0"/>
    <s v="Prestige"/>
    <x v="1"/>
    <x v="1"/>
    <n v="3"/>
    <n v="120"/>
    <x v="0"/>
    <n v="360"/>
    <n v="126"/>
    <x v="0"/>
    <x v="1"/>
    <s v="Standard"/>
    <n v="3.4"/>
    <n v="2025"/>
    <s v="Oct-2025"/>
    <n v="0.35"/>
    <x v="1"/>
    <x v="1"/>
  </r>
  <r>
    <s v="ORD0001348"/>
    <x v="351"/>
    <x v="1047"/>
    <x v="1"/>
    <s v="EC002"/>
    <x v="5"/>
    <x v="3"/>
    <s v="Samsung"/>
    <x v="2"/>
    <x v="0"/>
    <n v="4"/>
    <n v="149"/>
    <x v="3"/>
    <n v="506.6"/>
    <n v="126.6"/>
    <x v="0"/>
    <x v="4"/>
    <s v="Standard"/>
    <n v="2.5"/>
    <n v="2025"/>
    <s v="Oct-2025"/>
    <n v="0.24990130280300038"/>
    <x v="0"/>
    <x v="2"/>
  </r>
  <r>
    <s v="ORD0001349"/>
    <x v="150"/>
    <x v="1048"/>
    <x v="0"/>
    <s v="EC006"/>
    <x v="2"/>
    <x v="0"/>
    <s v="Philips"/>
    <x v="4"/>
    <x v="0"/>
    <n v="1"/>
    <n v="85"/>
    <x v="3"/>
    <n v="72.25"/>
    <n v="20.25"/>
    <x v="0"/>
    <x v="2"/>
    <s v="Standard"/>
    <n v="2.7"/>
    <n v="2025"/>
    <s v="Jun-2025"/>
    <n v="0.28027681660899656"/>
    <x v="0"/>
    <x v="2"/>
  </r>
  <r>
    <s v="ORD0001350"/>
    <x v="66"/>
    <x v="940"/>
    <x v="1"/>
    <s v="EC007"/>
    <x v="9"/>
    <x v="0"/>
    <s v="Prestige"/>
    <x v="6"/>
    <x v="2"/>
    <n v="1"/>
    <n v="120"/>
    <x v="2"/>
    <n v="96"/>
    <n v="18"/>
    <x v="0"/>
    <x v="1"/>
    <s v="Standard"/>
    <n v="4.0999999999999996"/>
    <n v="2025"/>
    <s v="May-2025"/>
    <n v="0.1875"/>
    <x v="0"/>
    <x v="2"/>
  </r>
  <r>
    <s v="ORD0001351"/>
    <x v="217"/>
    <x v="231"/>
    <x v="0"/>
    <s v="EC004"/>
    <x v="10"/>
    <x v="2"/>
    <s v="Nike"/>
    <x v="1"/>
    <x v="1"/>
    <n v="4"/>
    <n v="110"/>
    <x v="2"/>
    <n v="352"/>
    <n v="80"/>
    <x v="3"/>
    <x v="3"/>
    <s v="Express"/>
    <n v="3.2"/>
    <n v="2025"/>
    <s v="Sep-2025"/>
    <n v="0.22727272727272727"/>
    <x v="1"/>
    <x v="1"/>
  </r>
  <r>
    <s v="ORD0001352"/>
    <x v="303"/>
    <x v="1049"/>
    <x v="0"/>
    <s v="EC001"/>
    <x v="8"/>
    <x v="3"/>
    <s v="Sony"/>
    <x v="0"/>
    <x v="0"/>
    <n v="4"/>
    <n v="89"/>
    <x v="0"/>
    <n v="356"/>
    <n v="136"/>
    <x v="0"/>
    <x v="4"/>
    <s v="Standard"/>
    <n v="3.7"/>
    <n v="2025"/>
    <s v="Nov-2025"/>
    <n v="0.38202247191011235"/>
    <x v="0"/>
    <x v="0"/>
  </r>
  <r>
    <s v="ORD0001353"/>
    <x v="127"/>
    <x v="861"/>
    <x v="1"/>
    <s v="EC004"/>
    <x v="10"/>
    <x v="2"/>
    <s v="Nike"/>
    <x v="1"/>
    <x v="2"/>
    <n v="5"/>
    <n v="110"/>
    <x v="1"/>
    <n v="495"/>
    <n v="155"/>
    <x v="1"/>
    <x v="0"/>
    <s v="Express"/>
    <n v="4.2"/>
    <n v="2025"/>
    <s v="Jan-2025"/>
    <n v="0.31313131313131315"/>
    <x v="1"/>
    <x v="1"/>
  </r>
  <r>
    <s v="ORD0001354"/>
    <x v="361"/>
    <x v="99"/>
    <x v="1"/>
    <s v="EC007"/>
    <x v="9"/>
    <x v="0"/>
    <s v="Prestige"/>
    <x v="0"/>
    <x v="0"/>
    <n v="4"/>
    <n v="120"/>
    <x v="4"/>
    <n v="456"/>
    <n v="144"/>
    <x v="0"/>
    <x v="4"/>
    <s v="Standard"/>
    <n v="2.6"/>
    <n v="2025"/>
    <s v="Jan-2025"/>
    <n v="0.31578947368421051"/>
    <x v="0"/>
    <x v="0"/>
  </r>
  <r>
    <s v="ORD0001355"/>
    <x v="112"/>
    <x v="1050"/>
    <x v="1"/>
    <s v="EC012"/>
    <x v="3"/>
    <x v="0"/>
    <s v="Philips"/>
    <x v="3"/>
    <x v="0"/>
    <n v="3"/>
    <n v="42"/>
    <x v="3"/>
    <n v="107.1"/>
    <n v="35.1"/>
    <x v="0"/>
    <x v="3"/>
    <s v="Express"/>
    <n v="2.8"/>
    <n v="2025"/>
    <s v="Jan-2025"/>
    <n v="0.32773109243697485"/>
    <x v="0"/>
    <x v="2"/>
  </r>
  <r>
    <s v="ORD0001356"/>
    <x v="137"/>
    <x v="1051"/>
    <x v="0"/>
    <s v="EC011"/>
    <x v="0"/>
    <x v="0"/>
    <s v="IKEA"/>
    <x v="8"/>
    <x v="2"/>
    <n v="2"/>
    <n v="190"/>
    <x v="2"/>
    <n v="304"/>
    <n v="54"/>
    <x v="2"/>
    <x v="1"/>
    <s v="Express"/>
    <n v="4.4000000000000004"/>
    <n v="2025"/>
    <s v="Jul-2025"/>
    <n v="0.17763157894736842"/>
    <x v="2"/>
    <x v="4"/>
  </r>
  <r>
    <s v="ORD0001357"/>
    <x v="206"/>
    <x v="1052"/>
    <x v="0"/>
    <s v="EC003"/>
    <x v="7"/>
    <x v="3"/>
    <s v="Lenovo"/>
    <x v="3"/>
    <x v="1"/>
    <n v="3"/>
    <n v="799"/>
    <x v="4"/>
    <n v="2277.15"/>
    <n v="417.15"/>
    <x v="0"/>
    <x v="4"/>
    <s v="Standard"/>
    <n v="4.3"/>
    <n v="2025"/>
    <s v="Dec-2025"/>
    <n v="0.18318951320729859"/>
    <x v="0"/>
    <x v="2"/>
  </r>
  <r>
    <s v="ORD0001358"/>
    <x v="259"/>
    <x v="739"/>
    <x v="1"/>
    <s v="EC010"/>
    <x v="6"/>
    <x v="3"/>
    <s v="JBL"/>
    <x v="3"/>
    <x v="1"/>
    <n v="2"/>
    <n v="65"/>
    <x v="1"/>
    <n v="117"/>
    <n v="41"/>
    <x v="2"/>
    <x v="2"/>
    <s v="Standard"/>
    <n v="5"/>
    <n v="2025"/>
    <s v="Nov-2025"/>
    <n v="0.3504273504273504"/>
    <x v="0"/>
    <x v="2"/>
  </r>
  <r>
    <s v="ORD0001359"/>
    <x v="317"/>
    <x v="1053"/>
    <x v="0"/>
    <s v="EC009"/>
    <x v="11"/>
    <x v="1"/>
    <s v="Loreal"/>
    <x v="4"/>
    <x v="2"/>
    <n v="1"/>
    <n v="12"/>
    <x v="4"/>
    <n v="11.4"/>
    <n v="5.4"/>
    <x v="0"/>
    <x v="2"/>
    <s v="Standard"/>
    <n v="4.9000000000000004"/>
    <n v="2025"/>
    <s v="Nov-2025"/>
    <n v="0.47368421052631582"/>
    <x v="0"/>
    <x v="2"/>
  </r>
  <r>
    <s v="ORD0001360"/>
    <x v="11"/>
    <x v="1054"/>
    <x v="0"/>
    <s v="EC011"/>
    <x v="0"/>
    <x v="0"/>
    <s v="IKEA"/>
    <x v="6"/>
    <x v="1"/>
    <n v="5"/>
    <n v="190"/>
    <x v="3"/>
    <n v="807.5"/>
    <n v="182.5"/>
    <x v="0"/>
    <x v="4"/>
    <s v="Standard"/>
    <n v="3.4"/>
    <n v="2025"/>
    <s v="Nov-2025"/>
    <n v="0.2260061919504644"/>
    <x v="0"/>
    <x v="2"/>
  </r>
  <r>
    <s v="ORD0001361"/>
    <x v="28"/>
    <x v="442"/>
    <x v="1"/>
    <s v="EC011"/>
    <x v="0"/>
    <x v="0"/>
    <s v="IKEA"/>
    <x v="0"/>
    <x v="2"/>
    <n v="1"/>
    <n v="190"/>
    <x v="0"/>
    <n v="190"/>
    <n v="65"/>
    <x v="0"/>
    <x v="4"/>
    <s v="Standard"/>
    <n v="4.5"/>
    <n v="2025"/>
    <s v="Apr-2025"/>
    <n v="0.34210526315789475"/>
    <x v="0"/>
    <x v="0"/>
  </r>
  <r>
    <s v="ORD0001362"/>
    <x v="329"/>
    <x v="1055"/>
    <x v="1"/>
    <s v="EC010"/>
    <x v="6"/>
    <x v="3"/>
    <s v="JBL"/>
    <x v="8"/>
    <x v="1"/>
    <n v="2"/>
    <n v="65"/>
    <x v="2"/>
    <n v="104"/>
    <n v="28"/>
    <x v="0"/>
    <x v="2"/>
    <s v="Express"/>
    <n v="3.9"/>
    <n v="2025"/>
    <s v="Jun-2025"/>
    <n v="0.26923076923076922"/>
    <x v="2"/>
    <x v="4"/>
  </r>
  <r>
    <s v="ORD0001363"/>
    <x v="214"/>
    <x v="471"/>
    <x v="0"/>
    <s v="EC001"/>
    <x v="8"/>
    <x v="3"/>
    <s v="Sony"/>
    <x v="4"/>
    <x v="2"/>
    <n v="2"/>
    <n v="89"/>
    <x v="1"/>
    <n v="160.19999999999999"/>
    <n v="50.2"/>
    <x v="0"/>
    <x v="0"/>
    <s v="Standard"/>
    <n v="3.8"/>
    <n v="2025"/>
    <s v="Apr-2025"/>
    <n v="0.31335830212234711"/>
    <x v="0"/>
    <x v="2"/>
  </r>
  <r>
    <s v="ORD0001364"/>
    <x v="342"/>
    <x v="721"/>
    <x v="0"/>
    <s v="EC010"/>
    <x v="6"/>
    <x v="3"/>
    <s v="JBL"/>
    <x v="4"/>
    <x v="0"/>
    <n v="4"/>
    <n v="65"/>
    <x v="3"/>
    <n v="221"/>
    <n v="69"/>
    <x v="0"/>
    <x v="1"/>
    <s v="Standard"/>
    <n v="3.8"/>
    <n v="2025"/>
    <s v="Feb-2025"/>
    <n v="0.31221719457013575"/>
    <x v="0"/>
    <x v="2"/>
  </r>
  <r>
    <s v="ORD0001365"/>
    <x v="222"/>
    <x v="567"/>
    <x v="1"/>
    <s v="EC003"/>
    <x v="7"/>
    <x v="3"/>
    <s v="Lenovo"/>
    <x v="1"/>
    <x v="0"/>
    <n v="3"/>
    <n v="799"/>
    <x v="2"/>
    <n v="1917.6"/>
    <n v="57.6"/>
    <x v="0"/>
    <x v="3"/>
    <s v="Standard"/>
    <n v="3.5"/>
    <n v="2025"/>
    <s v="Feb-2025"/>
    <n v="3.0037546933667086E-2"/>
    <x v="1"/>
    <x v="1"/>
  </r>
  <r>
    <s v="ORD0001366"/>
    <x v="315"/>
    <x v="912"/>
    <x v="0"/>
    <s v="EC004"/>
    <x v="10"/>
    <x v="2"/>
    <s v="Nike"/>
    <x v="0"/>
    <x v="0"/>
    <n v="2"/>
    <n v="110"/>
    <x v="2"/>
    <n v="176"/>
    <n v="40"/>
    <x v="3"/>
    <x v="2"/>
    <s v="Express"/>
    <n v="4"/>
    <n v="2025"/>
    <s v="Feb-2025"/>
    <n v="0.22727272727272727"/>
    <x v="0"/>
    <x v="0"/>
  </r>
  <r>
    <s v="ORD0001367"/>
    <x v="6"/>
    <x v="31"/>
    <x v="1"/>
    <s v="EC006"/>
    <x v="2"/>
    <x v="0"/>
    <s v="Philips"/>
    <x v="0"/>
    <x v="1"/>
    <n v="3"/>
    <n v="85"/>
    <x v="1"/>
    <n v="229.5"/>
    <n v="73.5"/>
    <x v="0"/>
    <x v="3"/>
    <s v="Express"/>
    <n v="2.8"/>
    <n v="2025"/>
    <s v="Jul-2025"/>
    <n v="0.3202614379084967"/>
    <x v="0"/>
    <x v="0"/>
  </r>
  <r>
    <s v="ORD0001368"/>
    <x v="61"/>
    <x v="620"/>
    <x v="1"/>
    <s v="EC001"/>
    <x v="8"/>
    <x v="3"/>
    <s v="Sony"/>
    <x v="6"/>
    <x v="1"/>
    <n v="1"/>
    <n v="89"/>
    <x v="0"/>
    <n v="89"/>
    <n v="34"/>
    <x v="2"/>
    <x v="2"/>
    <s v="Same Day"/>
    <n v="2.8"/>
    <n v="2025"/>
    <s v="Mar-2025"/>
    <n v="0.38202247191011235"/>
    <x v="0"/>
    <x v="2"/>
  </r>
  <r>
    <s v="ORD0001369"/>
    <x v="279"/>
    <x v="1056"/>
    <x v="0"/>
    <s v="EC010"/>
    <x v="6"/>
    <x v="3"/>
    <s v="JBL"/>
    <x v="4"/>
    <x v="2"/>
    <n v="3"/>
    <n v="65"/>
    <x v="3"/>
    <n v="165.75"/>
    <n v="51.75"/>
    <x v="0"/>
    <x v="2"/>
    <s v="Standard"/>
    <n v="4.4000000000000004"/>
    <n v="2025"/>
    <s v="Apr-2025"/>
    <n v="0.31221719457013575"/>
    <x v="0"/>
    <x v="2"/>
  </r>
  <r>
    <s v="ORD0001370"/>
    <x v="47"/>
    <x v="1057"/>
    <x v="0"/>
    <s v="EC007"/>
    <x v="9"/>
    <x v="0"/>
    <s v="Prestige"/>
    <x v="2"/>
    <x v="2"/>
    <n v="2"/>
    <n v="120"/>
    <x v="2"/>
    <n v="192"/>
    <n v="36"/>
    <x v="0"/>
    <x v="2"/>
    <s v="Standard"/>
    <n v="4"/>
    <n v="2025"/>
    <s v="Apr-2025"/>
    <n v="0.1875"/>
    <x v="0"/>
    <x v="2"/>
  </r>
  <r>
    <s v="ORD0001371"/>
    <x v="159"/>
    <x v="1058"/>
    <x v="1"/>
    <s v="EC003"/>
    <x v="7"/>
    <x v="3"/>
    <s v="Lenovo"/>
    <x v="6"/>
    <x v="2"/>
    <n v="1"/>
    <n v="799"/>
    <x v="2"/>
    <n v="639.20000000000005"/>
    <n v="19.2"/>
    <x v="0"/>
    <x v="2"/>
    <s v="Express"/>
    <n v="2.9"/>
    <n v="2025"/>
    <s v="Mar-2025"/>
    <n v="3.0037546933667079E-2"/>
    <x v="0"/>
    <x v="2"/>
  </r>
  <r>
    <s v="ORD0001372"/>
    <x v="239"/>
    <x v="396"/>
    <x v="0"/>
    <s v="EC008"/>
    <x v="1"/>
    <x v="1"/>
    <s v="Nivea"/>
    <x v="2"/>
    <x v="0"/>
    <n v="4"/>
    <n v="18"/>
    <x v="2"/>
    <n v="57.6"/>
    <n v="21.6"/>
    <x v="2"/>
    <x v="1"/>
    <s v="Standard"/>
    <n v="4.2"/>
    <n v="2025"/>
    <s v="Jan-2025"/>
    <n v="0.375"/>
    <x v="0"/>
    <x v="2"/>
  </r>
  <r>
    <s v="ORD0001373"/>
    <x v="2"/>
    <x v="1059"/>
    <x v="0"/>
    <s v="EC009"/>
    <x v="11"/>
    <x v="1"/>
    <s v="Loreal"/>
    <x v="7"/>
    <x v="2"/>
    <n v="3"/>
    <n v="12"/>
    <x v="3"/>
    <n v="30.6"/>
    <n v="12.6"/>
    <x v="0"/>
    <x v="4"/>
    <s v="Express"/>
    <n v="3"/>
    <n v="2025"/>
    <s v="May-2025"/>
    <n v="0.41176470588235292"/>
    <x v="2"/>
    <x v="4"/>
  </r>
  <r>
    <s v="ORD0001374"/>
    <x v="67"/>
    <x v="1060"/>
    <x v="0"/>
    <s v="EC001"/>
    <x v="8"/>
    <x v="3"/>
    <s v="Sony"/>
    <x v="7"/>
    <x v="2"/>
    <n v="4"/>
    <n v="89"/>
    <x v="0"/>
    <n v="356"/>
    <n v="136"/>
    <x v="2"/>
    <x v="0"/>
    <s v="Express"/>
    <n v="2.6"/>
    <n v="2025"/>
    <s v="Jan-2025"/>
    <n v="0.38202247191011235"/>
    <x v="2"/>
    <x v="4"/>
  </r>
  <r>
    <s v="ORD0001375"/>
    <x v="75"/>
    <x v="668"/>
    <x v="0"/>
    <s v="EC003"/>
    <x v="7"/>
    <x v="3"/>
    <s v="Lenovo"/>
    <x v="3"/>
    <x v="2"/>
    <n v="1"/>
    <n v="799"/>
    <x v="4"/>
    <n v="759.05"/>
    <n v="139.05000000000001"/>
    <x v="0"/>
    <x v="0"/>
    <s v="Express"/>
    <n v="4.0999999999999996"/>
    <n v="2025"/>
    <s v="May-2025"/>
    <n v="0.18318951320729862"/>
    <x v="0"/>
    <x v="2"/>
  </r>
  <r>
    <s v="ORD0001376"/>
    <x v="202"/>
    <x v="69"/>
    <x v="0"/>
    <s v="EC010"/>
    <x v="6"/>
    <x v="3"/>
    <s v="JBL"/>
    <x v="9"/>
    <x v="1"/>
    <n v="2"/>
    <n v="65"/>
    <x v="4"/>
    <n v="123.5"/>
    <n v="47.5"/>
    <x v="0"/>
    <x v="3"/>
    <s v="Express"/>
    <n v="3.6"/>
    <n v="2025"/>
    <s v="Oct-2025"/>
    <n v="0.38461538461538464"/>
    <x v="0"/>
    <x v="5"/>
  </r>
  <r>
    <s v="ORD0001377"/>
    <x v="163"/>
    <x v="346"/>
    <x v="0"/>
    <s v="EC007"/>
    <x v="9"/>
    <x v="0"/>
    <s v="Prestige"/>
    <x v="2"/>
    <x v="0"/>
    <n v="3"/>
    <n v="120"/>
    <x v="0"/>
    <n v="360"/>
    <n v="126"/>
    <x v="2"/>
    <x v="1"/>
    <s v="Standard"/>
    <n v="3"/>
    <n v="2025"/>
    <s v="Jun-2025"/>
    <n v="0.35"/>
    <x v="0"/>
    <x v="2"/>
  </r>
  <r>
    <s v="ORD0001378"/>
    <x v="268"/>
    <x v="468"/>
    <x v="1"/>
    <s v="EC008"/>
    <x v="1"/>
    <x v="1"/>
    <s v="Nivea"/>
    <x v="2"/>
    <x v="2"/>
    <n v="1"/>
    <n v="18"/>
    <x v="1"/>
    <n v="16.2"/>
    <n v="7.2"/>
    <x v="2"/>
    <x v="0"/>
    <s v="Express"/>
    <n v="3.7"/>
    <n v="2025"/>
    <s v="Dec-2025"/>
    <n v="0.44444444444444448"/>
    <x v="0"/>
    <x v="2"/>
  </r>
  <r>
    <s v="ORD0001379"/>
    <x v="123"/>
    <x v="310"/>
    <x v="0"/>
    <s v="EC005"/>
    <x v="4"/>
    <x v="2"/>
    <s v="Skybags"/>
    <x v="3"/>
    <x v="0"/>
    <n v="2"/>
    <n v="45"/>
    <x v="2"/>
    <n v="72"/>
    <n v="20"/>
    <x v="1"/>
    <x v="0"/>
    <s v="Standard"/>
    <n v="3.5"/>
    <n v="2025"/>
    <s v="Sep-2025"/>
    <n v="0.27777777777777779"/>
    <x v="0"/>
    <x v="2"/>
  </r>
  <r>
    <s v="ORD0001380"/>
    <x v="323"/>
    <x v="1061"/>
    <x v="0"/>
    <s v="EC012"/>
    <x v="3"/>
    <x v="0"/>
    <s v="Philips"/>
    <x v="6"/>
    <x v="0"/>
    <n v="3"/>
    <n v="42"/>
    <x v="2"/>
    <n v="100.8"/>
    <n v="28.8"/>
    <x v="0"/>
    <x v="0"/>
    <s v="Standard"/>
    <n v="3.6"/>
    <n v="2025"/>
    <s v="Aug-2025"/>
    <n v="0.28571428571428575"/>
    <x v="0"/>
    <x v="2"/>
  </r>
  <r>
    <s v="ORD0001381"/>
    <x v="144"/>
    <x v="1062"/>
    <x v="0"/>
    <s v="EC001"/>
    <x v="8"/>
    <x v="3"/>
    <s v="Sony"/>
    <x v="8"/>
    <x v="2"/>
    <n v="1"/>
    <n v="89"/>
    <x v="2"/>
    <n v="71.2"/>
    <n v="16.2"/>
    <x v="0"/>
    <x v="3"/>
    <s v="Standard"/>
    <n v="3.3"/>
    <n v="2025"/>
    <s v="Feb-2025"/>
    <n v="0.22752808988764042"/>
    <x v="2"/>
    <x v="4"/>
  </r>
  <r>
    <s v="ORD0001382"/>
    <x v="105"/>
    <x v="1021"/>
    <x v="1"/>
    <s v="EC001"/>
    <x v="8"/>
    <x v="3"/>
    <s v="Sony"/>
    <x v="3"/>
    <x v="0"/>
    <n v="5"/>
    <n v="89"/>
    <x v="2"/>
    <n v="356"/>
    <n v="81"/>
    <x v="0"/>
    <x v="3"/>
    <s v="Standard"/>
    <n v="4.3"/>
    <n v="2025"/>
    <s v="Jun-2025"/>
    <n v="0.22752808988764045"/>
    <x v="0"/>
    <x v="2"/>
  </r>
  <r>
    <s v="ORD0001383"/>
    <x v="98"/>
    <x v="86"/>
    <x v="0"/>
    <s v="EC011"/>
    <x v="0"/>
    <x v="0"/>
    <s v="IKEA"/>
    <x v="7"/>
    <x v="1"/>
    <n v="3"/>
    <n v="190"/>
    <x v="2"/>
    <n v="456"/>
    <n v="81"/>
    <x v="0"/>
    <x v="3"/>
    <s v="Standard"/>
    <n v="3.7"/>
    <n v="2025"/>
    <s v="Feb-2025"/>
    <n v="0.17763157894736842"/>
    <x v="2"/>
    <x v="4"/>
  </r>
  <r>
    <s v="ORD0001384"/>
    <x v="198"/>
    <x v="923"/>
    <x v="1"/>
    <s v="EC002"/>
    <x v="5"/>
    <x v="3"/>
    <s v="Samsung"/>
    <x v="1"/>
    <x v="2"/>
    <n v="3"/>
    <n v="149"/>
    <x v="4"/>
    <n v="424.65"/>
    <n v="139.65"/>
    <x v="0"/>
    <x v="1"/>
    <s v="Express"/>
    <n v="3.6"/>
    <n v="2025"/>
    <s v="Sep-2025"/>
    <n v="0.32885906040268459"/>
    <x v="1"/>
    <x v="1"/>
  </r>
  <r>
    <s v="ORD0001385"/>
    <x v="24"/>
    <x v="1063"/>
    <x v="0"/>
    <s v="EC009"/>
    <x v="11"/>
    <x v="1"/>
    <s v="Loreal"/>
    <x v="4"/>
    <x v="0"/>
    <n v="3"/>
    <n v="12"/>
    <x v="0"/>
    <n v="36"/>
    <n v="18"/>
    <x v="0"/>
    <x v="0"/>
    <s v="Express"/>
    <n v="4.7"/>
    <n v="2025"/>
    <s v="Jul-2025"/>
    <n v="0.5"/>
    <x v="0"/>
    <x v="2"/>
  </r>
  <r>
    <s v="ORD0001386"/>
    <x v="323"/>
    <x v="1064"/>
    <x v="1"/>
    <s v="EC005"/>
    <x v="4"/>
    <x v="2"/>
    <s v="Skybags"/>
    <x v="2"/>
    <x v="2"/>
    <n v="4"/>
    <n v="45"/>
    <x v="0"/>
    <n v="180"/>
    <n v="76"/>
    <x v="0"/>
    <x v="2"/>
    <s v="Express"/>
    <n v="4.0999999999999996"/>
    <n v="2025"/>
    <s v="Aug-2025"/>
    <n v="0.42222222222222222"/>
    <x v="0"/>
    <x v="2"/>
  </r>
  <r>
    <s v="ORD0001387"/>
    <x v="300"/>
    <x v="1065"/>
    <x v="0"/>
    <s v="EC006"/>
    <x v="2"/>
    <x v="0"/>
    <s v="Philips"/>
    <x v="5"/>
    <x v="0"/>
    <n v="2"/>
    <n v="85"/>
    <x v="2"/>
    <n v="136"/>
    <n v="32"/>
    <x v="0"/>
    <x v="0"/>
    <s v="Standard"/>
    <n v="3.9"/>
    <n v="2025"/>
    <s v="Jan-2025"/>
    <n v="0.23529411764705882"/>
    <x v="0"/>
    <x v="3"/>
  </r>
  <r>
    <s v="ORD0001388"/>
    <x v="11"/>
    <x v="1066"/>
    <x v="0"/>
    <s v="EC002"/>
    <x v="5"/>
    <x v="3"/>
    <s v="Samsung"/>
    <x v="8"/>
    <x v="2"/>
    <n v="5"/>
    <n v="149"/>
    <x v="4"/>
    <n v="707.75"/>
    <n v="232.75"/>
    <x v="0"/>
    <x v="0"/>
    <s v="Express"/>
    <n v="3.8"/>
    <n v="2025"/>
    <s v="Nov-2025"/>
    <n v="0.32885906040268459"/>
    <x v="2"/>
    <x v="4"/>
  </r>
  <r>
    <s v="ORD0001389"/>
    <x v="181"/>
    <x v="1067"/>
    <x v="1"/>
    <s v="EC012"/>
    <x v="3"/>
    <x v="0"/>
    <s v="Philips"/>
    <x v="2"/>
    <x v="2"/>
    <n v="4"/>
    <n v="42"/>
    <x v="2"/>
    <n v="134.4"/>
    <n v="38.4"/>
    <x v="0"/>
    <x v="1"/>
    <s v="Standard"/>
    <n v="2.5"/>
    <n v="2025"/>
    <s v="Sep-2025"/>
    <n v="0.2857142857142857"/>
    <x v="0"/>
    <x v="2"/>
  </r>
  <r>
    <s v="ORD0001390"/>
    <x v="49"/>
    <x v="1068"/>
    <x v="0"/>
    <s v="EC007"/>
    <x v="9"/>
    <x v="0"/>
    <s v="Prestige"/>
    <x v="2"/>
    <x v="0"/>
    <n v="4"/>
    <n v="120"/>
    <x v="4"/>
    <n v="456"/>
    <n v="144"/>
    <x v="0"/>
    <x v="4"/>
    <s v="Standard"/>
    <n v="4.2"/>
    <n v="2025"/>
    <s v="Apr-2025"/>
    <n v="0.31578947368421051"/>
    <x v="0"/>
    <x v="2"/>
  </r>
  <r>
    <s v="ORD0001391"/>
    <x v="361"/>
    <x v="991"/>
    <x v="0"/>
    <s v="EC003"/>
    <x v="7"/>
    <x v="3"/>
    <s v="Lenovo"/>
    <x v="3"/>
    <x v="1"/>
    <n v="2"/>
    <n v="799"/>
    <x v="1"/>
    <n v="1438.2"/>
    <n v="198.2"/>
    <x v="0"/>
    <x v="4"/>
    <s v="Express"/>
    <n v="3.2"/>
    <n v="2025"/>
    <s v="Jan-2025"/>
    <n v="0.13781115282992629"/>
    <x v="0"/>
    <x v="2"/>
  </r>
  <r>
    <s v="ORD0001392"/>
    <x v="101"/>
    <x v="823"/>
    <x v="1"/>
    <s v="EC008"/>
    <x v="1"/>
    <x v="1"/>
    <s v="Nivea"/>
    <x v="0"/>
    <x v="2"/>
    <n v="5"/>
    <n v="18"/>
    <x v="3"/>
    <n v="76.5"/>
    <n v="31.5"/>
    <x v="0"/>
    <x v="2"/>
    <s v="Standard"/>
    <n v="3.1"/>
    <n v="2025"/>
    <s v="Sep-2025"/>
    <n v="0.41176470588235292"/>
    <x v="0"/>
    <x v="0"/>
  </r>
  <r>
    <s v="ORD0001393"/>
    <x v="182"/>
    <x v="1069"/>
    <x v="0"/>
    <s v="EC006"/>
    <x v="2"/>
    <x v="0"/>
    <s v="Philips"/>
    <x v="8"/>
    <x v="2"/>
    <n v="4"/>
    <n v="85"/>
    <x v="1"/>
    <n v="306"/>
    <n v="98"/>
    <x v="0"/>
    <x v="4"/>
    <s v="Same Day"/>
    <n v="3.9"/>
    <n v="2025"/>
    <s v="Jan-2025"/>
    <n v="0.3202614379084967"/>
    <x v="2"/>
    <x v="4"/>
  </r>
  <r>
    <s v="ORD0001394"/>
    <x v="277"/>
    <x v="1070"/>
    <x v="1"/>
    <s v="EC011"/>
    <x v="0"/>
    <x v="0"/>
    <s v="IKEA"/>
    <x v="9"/>
    <x v="1"/>
    <n v="4"/>
    <n v="190"/>
    <x v="4"/>
    <n v="722"/>
    <n v="222"/>
    <x v="2"/>
    <x v="1"/>
    <s v="Standard"/>
    <n v="4.3"/>
    <n v="2025"/>
    <s v="Nov-2025"/>
    <n v="0.30747922437673131"/>
    <x v="0"/>
    <x v="5"/>
  </r>
  <r>
    <s v="ORD0001395"/>
    <x v="48"/>
    <x v="1071"/>
    <x v="0"/>
    <s v="EC007"/>
    <x v="9"/>
    <x v="0"/>
    <s v="Prestige"/>
    <x v="1"/>
    <x v="0"/>
    <n v="2"/>
    <n v="120"/>
    <x v="3"/>
    <n v="204"/>
    <n v="48"/>
    <x v="0"/>
    <x v="0"/>
    <s v="Standard"/>
    <n v="4.0999999999999996"/>
    <n v="2025"/>
    <s v="May-2025"/>
    <n v="0.23529411764705882"/>
    <x v="1"/>
    <x v="1"/>
  </r>
  <r>
    <s v="ORD0001396"/>
    <x v="265"/>
    <x v="597"/>
    <x v="0"/>
    <s v="EC003"/>
    <x v="7"/>
    <x v="3"/>
    <s v="Lenovo"/>
    <x v="7"/>
    <x v="1"/>
    <n v="3"/>
    <n v="799"/>
    <x v="3"/>
    <n v="2037.45"/>
    <n v="177.45"/>
    <x v="0"/>
    <x v="0"/>
    <s v="Express"/>
    <n v="2.8"/>
    <n v="2025"/>
    <s v="Jun-2025"/>
    <n v="8.7094161819921953E-2"/>
    <x v="2"/>
    <x v="4"/>
  </r>
  <r>
    <s v="ORD0001397"/>
    <x v="309"/>
    <x v="287"/>
    <x v="0"/>
    <s v="EC002"/>
    <x v="5"/>
    <x v="3"/>
    <s v="Samsung"/>
    <x v="7"/>
    <x v="1"/>
    <n v="5"/>
    <n v="149"/>
    <x v="4"/>
    <n v="707.75"/>
    <n v="232.75"/>
    <x v="0"/>
    <x v="4"/>
    <s v="Express"/>
    <n v="4"/>
    <n v="2025"/>
    <s v="Oct-2025"/>
    <n v="0.32885906040268459"/>
    <x v="2"/>
    <x v="4"/>
  </r>
  <r>
    <s v="ORD0001398"/>
    <x v="37"/>
    <x v="1072"/>
    <x v="1"/>
    <s v="EC002"/>
    <x v="5"/>
    <x v="3"/>
    <s v="Samsung"/>
    <x v="1"/>
    <x v="1"/>
    <n v="4"/>
    <n v="149"/>
    <x v="1"/>
    <n v="536.4"/>
    <n v="156.4"/>
    <x v="0"/>
    <x v="0"/>
    <s v="Standard"/>
    <n v="2.9"/>
    <n v="2025"/>
    <s v="Apr-2025"/>
    <n v="0.29157345264727819"/>
    <x v="1"/>
    <x v="1"/>
  </r>
  <r>
    <s v="ORD0001399"/>
    <x v="180"/>
    <x v="37"/>
    <x v="0"/>
    <s v="EC008"/>
    <x v="1"/>
    <x v="1"/>
    <s v="Nivea"/>
    <x v="8"/>
    <x v="0"/>
    <n v="1"/>
    <n v="18"/>
    <x v="1"/>
    <n v="16.2"/>
    <n v="7.2"/>
    <x v="0"/>
    <x v="0"/>
    <s v="Standard"/>
    <n v="2.8"/>
    <n v="2025"/>
    <s v="Oct-2025"/>
    <n v="0.44444444444444448"/>
    <x v="2"/>
    <x v="4"/>
  </r>
  <r>
    <s v="ORD0001400"/>
    <x v="136"/>
    <x v="1073"/>
    <x v="1"/>
    <s v="EC002"/>
    <x v="5"/>
    <x v="3"/>
    <s v="Samsung"/>
    <x v="4"/>
    <x v="1"/>
    <n v="4"/>
    <n v="149"/>
    <x v="4"/>
    <n v="566.20000000000005"/>
    <n v="186.2"/>
    <x v="0"/>
    <x v="0"/>
    <s v="Express"/>
    <n v="3.1"/>
    <n v="2025"/>
    <s v="Apr-2025"/>
    <n v="0.32885906040268453"/>
    <x v="0"/>
    <x v="2"/>
  </r>
  <r>
    <s v="ORD0001401"/>
    <x v="158"/>
    <x v="371"/>
    <x v="0"/>
    <s v="EC006"/>
    <x v="2"/>
    <x v="0"/>
    <s v="Philips"/>
    <x v="3"/>
    <x v="1"/>
    <n v="2"/>
    <n v="85"/>
    <x v="1"/>
    <n v="153"/>
    <n v="49"/>
    <x v="0"/>
    <x v="1"/>
    <s v="Express"/>
    <n v="4.8"/>
    <n v="2025"/>
    <s v="Aug-2025"/>
    <n v="0.3202614379084967"/>
    <x v="0"/>
    <x v="2"/>
  </r>
  <r>
    <s v="ORD0001402"/>
    <x v="351"/>
    <x v="243"/>
    <x v="0"/>
    <s v="EC003"/>
    <x v="7"/>
    <x v="3"/>
    <s v="Lenovo"/>
    <x v="3"/>
    <x v="1"/>
    <n v="2"/>
    <n v="799"/>
    <x v="1"/>
    <n v="1438.2"/>
    <n v="198.2"/>
    <x v="2"/>
    <x v="1"/>
    <s v="Standard"/>
    <n v="5"/>
    <n v="2025"/>
    <s v="Oct-2025"/>
    <n v="0.13781115282992629"/>
    <x v="0"/>
    <x v="2"/>
  </r>
  <r>
    <s v="ORD0001403"/>
    <x v="112"/>
    <x v="1074"/>
    <x v="0"/>
    <s v="EC007"/>
    <x v="9"/>
    <x v="0"/>
    <s v="Prestige"/>
    <x v="1"/>
    <x v="2"/>
    <n v="4"/>
    <n v="120"/>
    <x v="2"/>
    <n v="384"/>
    <n v="72"/>
    <x v="0"/>
    <x v="2"/>
    <s v="Standard"/>
    <n v="2.6"/>
    <n v="2025"/>
    <s v="Jan-2025"/>
    <n v="0.1875"/>
    <x v="1"/>
    <x v="1"/>
  </r>
  <r>
    <s v="ORD0001404"/>
    <x v="210"/>
    <x v="616"/>
    <x v="1"/>
    <s v="EC006"/>
    <x v="2"/>
    <x v="0"/>
    <s v="Philips"/>
    <x v="4"/>
    <x v="1"/>
    <n v="3"/>
    <n v="85"/>
    <x v="2"/>
    <n v="204"/>
    <n v="48"/>
    <x v="0"/>
    <x v="0"/>
    <s v="Standard"/>
    <n v="2.7"/>
    <n v="2025"/>
    <s v="Mar-2025"/>
    <n v="0.23529411764705882"/>
    <x v="0"/>
    <x v="2"/>
  </r>
  <r>
    <s v="ORD0001405"/>
    <x v="362"/>
    <x v="1075"/>
    <x v="1"/>
    <s v="EC001"/>
    <x v="8"/>
    <x v="3"/>
    <s v="Sony"/>
    <x v="9"/>
    <x v="2"/>
    <n v="5"/>
    <n v="89"/>
    <x v="4"/>
    <n v="422.75"/>
    <n v="147.75"/>
    <x v="2"/>
    <x v="4"/>
    <s v="Express"/>
    <n v="3.1"/>
    <n v="2025"/>
    <s v="Jun-2025"/>
    <n v="0.34949733885274986"/>
    <x v="0"/>
    <x v="5"/>
  </r>
  <r>
    <s v="ORD0001406"/>
    <x v="295"/>
    <x v="16"/>
    <x v="0"/>
    <s v="EC004"/>
    <x v="10"/>
    <x v="2"/>
    <s v="Nike"/>
    <x v="9"/>
    <x v="0"/>
    <n v="1"/>
    <n v="110"/>
    <x v="0"/>
    <n v="110"/>
    <n v="42"/>
    <x v="3"/>
    <x v="3"/>
    <s v="Same Day"/>
    <n v="2.6"/>
    <n v="2025"/>
    <s v="Oct-2025"/>
    <n v="0.38181818181818183"/>
    <x v="0"/>
    <x v="5"/>
  </r>
  <r>
    <s v="ORD0001407"/>
    <x v="129"/>
    <x v="25"/>
    <x v="1"/>
    <s v="EC011"/>
    <x v="0"/>
    <x v="0"/>
    <s v="IKEA"/>
    <x v="2"/>
    <x v="1"/>
    <n v="3"/>
    <n v="190"/>
    <x v="0"/>
    <n v="570"/>
    <n v="195"/>
    <x v="0"/>
    <x v="2"/>
    <s v="Same Day"/>
    <n v="3.6"/>
    <n v="2025"/>
    <s v="Oct-2025"/>
    <n v="0.34210526315789475"/>
    <x v="0"/>
    <x v="2"/>
  </r>
  <r>
    <s v="ORD0001408"/>
    <x v="72"/>
    <x v="1076"/>
    <x v="0"/>
    <s v="EC001"/>
    <x v="8"/>
    <x v="3"/>
    <s v="Sony"/>
    <x v="1"/>
    <x v="0"/>
    <n v="1"/>
    <n v="89"/>
    <x v="4"/>
    <n v="84.55"/>
    <n v="29.55"/>
    <x v="0"/>
    <x v="0"/>
    <s v="Standard"/>
    <n v="4.5"/>
    <n v="2025"/>
    <s v="Oct-2025"/>
    <n v="0.34949733885274986"/>
    <x v="1"/>
    <x v="1"/>
  </r>
  <r>
    <s v="ORD0001409"/>
    <x v="65"/>
    <x v="605"/>
    <x v="1"/>
    <s v="EC012"/>
    <x v="3"/>
    <x v="0"/>
    <s v="Philips"/>
    <x v="2"/>
    <x v="2"/>
    <n v="2"/>
    <n v="42"/>
    <x v="2"/>
    <n v="67.2"/>
    <n v="19.2"/>
    <x v="0"/>
    <x v="0"/>
    <s v="Same Day"/>
    <n v="4.2"/>
    <n v="2025"/>
    <s v="Jul-2025"/>
    <n v="0.2857142857142857"/>
    <x v="0"/>
    <x v="2"/>
  </r>
  <r>
    <s v="ORD0001410"/>
    <x v="11"/>
    <x v="1077"/>
    <x v="1"/>
    <s v="EC006"/>
    <x v="2"/>
    <x v="0"/>
    <s v="Philips"/>
    <x v="7"/>
    <x v="0"/>
    <n v="1"/>
    <n v="85"/>
    <x v="2"/>
    <n v="68"/>
    <n v="16"/>
    <x v="0"/>
    <x v="4"/>
    <s v="Express"/>
    <n v="2.7"/>
    <n v="2025"/>
    <s v="Nov-2025"/>
    <n v="0.23529411764705882"/>
    <x v="2"/>
    <x v="4"/>
  </r>
  <r>
    <s v="ORD0001411"/>
    <x v="328"/>
    <x v="1078"/>
    <x v="0"/>
    <s v="EC001"/>
    <x v="8"/>
    <x v="3"/>
    <s v="Sony"/>
    <x v="5"/>
    <x v="1"/>
    <n v="1"/>
    <n v="89"/>
    <x v="1"/>
    <n v="80.099999999999994"/>
    <n v="25.1"/>
    <x v="0"/>
    <x v="0"/>
    <s v="Same Day"/>
    <n v="3.8"/>
    <n v="2025"/>
    <s v="Aug-2025"/>
    <n v="0.31335830212234711"/>
    <x v="0"/>
    <x v="3"/>
  </r>
  <r>
    <s v="ORD0001412"/>
    <x v="32"/>
    <x v="513"/>
    <x v="1"/>
    <s v="EC011"/>
    <x v="0"/>
    <x v="0"/>
    <s v="IKEA"/>
    <x v="2"/>
    <x v="1"/>
    <n v="4"/>
    <n v="190"/>
    <x v="0"/>
    <n v="760"/>
    <n v="260"/>
    <x v="0"/>
    <x v="2"/>
    <s v="Express"/>
    <n v="3.4"/>
    <n v="2025"/>
    <s v="Dec-2025"/>
    <n v="0.34210526315789475"/>
    <x v="0"/>
    <x v="2"/>
  </r>
  <r>
    <s v="ORD0001413"/>
    <x v="119"/>
    <x v="164"/>
    <x v="0"/>
    <s v="EC004"/>
    <x v="10"/>
    <x v="2"/>
    <s v="Nike"/>
    <x v="1"/>
    <x v="1"/>
    <n v="1"/>
    <n v="110"/>
    <x v="4"/>
    <n v="104.5"/>
    <n v="36.5"/>
    <x v="0"/>
    <x v="3"/>
    <s v="Standard"/>
    <n v="3.4"/>
    <n v="2025"/>
    <s v="Jan-2025"/>
    <n v="0.34928229665071769"/>
    <x v="1"/>
    <x v="1"/>
  </r>
  <r>
    <s v="ORD0001414"/>
    <x v="82"/>
    <x v="736"/>
    <x v="1"/>
    <s v="EC005"/>
    <x v="4"/>
    <x v="2"/>
    <s v="Skybags"/>
    <x v="6"/>
    <x v="2"/>
    <n v="5"/>
    <n v="45"/>
    <x v="4"/>
    <n v="213.75"/>
    <n v="83.75"/>
    <x v="0"/>
    <x v="4"/>
    <s v="Express"/>
    <n v="4.2"/>
    <n v="2025"/>
    <s v="Apr-2025"/>
    <n v="0.391812865497076"/>
    <x v="0"/>
    <x v="2"/>
  </r>
  <r>
    <s v="ORD0001415"/>
    <x v="223"/>
    <x v="65"/>
    <x v="0"/>
    <s v="EC005"/>
    <x v="4"/>
    <x v="2"/>
    <s v="Skybags"/>
    <x v="2"/>
    <x v="0"/>
    <n v="2"/>
    <n v="45"/>
    <x v="0"/>
    <n v="90"/>
    <n v="38"/>
    <x v="0"/>
    <x v="2"/>
    <s v="Standard"/>
    <n v="4"/>
    <n v="2025"/>
    <s v="Oct-2025"/>
    <n v="0.42222222222222222"/>
    <x v="0"/>
    <x v="2"/>
  </r>
  <r>
    <s v="ORD0001416"/>
    <x v="99"/>
    <x v="179"/>
    <x v="0"/>
    <s v="EC003"/>
    <x v="7"/>
    <x v="3"/>
    <s v="Lenovo"/>
    <x v="3"/>
    <x v="0"/>
    <n v="2"/>
    <n v="799"/>
    <x v="1"/>
    <n v="1438.2"/>
    <n v="198.2"/>
    <x v="0"/>
    <x v="0"/>
    <s v="Standard"/>
    <n v="4.8"/>
    <n v="2025"/>
    <s v="Sep-2025"/>
    <n v="0.13781115282992629"/>
    <x v="0"/>
    <x v="2"/>
  </r>
  <r>
    <s v="ORD0001417"/>
    <x v="40"/>
    <x v="24"/>
    <x v="1"/>
    <s v="EC012"/>
    <x v="3"/>
    <x v="0"/>
    <s v="Philips"/>
    <x v="4"/>
    <x v="2"/>
    <n v="5"/>
    <n v="42"/>
    <x v="4"/>
    <n v="199.5"/>
    <n v="79.5"/>
    <x v="0"/>
    <x v="4"/>
    <s v="Express"/>
    <n v="3.8"/>
    <n v="2025"/>
    <s v="Oct-2025"/>
    <n v="0.39849624060150374"/>
    <x v="0"/>
    <x v="2"/>
  </r>
  <r>
    <s v="ORD0001418"/>
    <x v="216"/>
    <x v="865"/>
    <x v="0"/>
    <s v="EC009"/>
    <x v="11"/>
    <x v="1"/>
    <s v="Loreal"/>
    <x v="4"/>
    <x v="1"/>
    <n v="4"/>
    <n v="12"/>
    <x v="3"/>
    <n v="40.799999999999997"/>
    <n v="16.8"/>
    <x v="0"/>
    <x v="2"/>
    <s v="Same Day"/>
    <n v="4.7"/>
    <n v="2025"/>
    <s v="Sep-2025"/>
    <n v="0.41176470588235298"/>
    <x v="0"/>
    <x v="2"/>
  </r>
  <r>
    <s v="ORD0001419"/>
    <x v="271"/>
    <x v="1018"/>
    <x v="1"/>
    <s v="EC009"/>
    <x v="11"/>
    <x v="1"/>
    <s v="Loreal"/>
    <x v="9"/>
    <x v="2"/>
    <n v="3"/>
    <n v="12"/>
    <x v="0"/>
    <n v="36"/>
    <n v="18"/>
    <x v="3"/>
    <x v="4"/>
    <s v="Express"/>
    <n v="3.7"/>
    <n v="2025"/>
    <s v="Apr-2025"/>
    <n v="0.5"/>
    <x v="0"/>
    <x v="5"/>
  </r>
  <r>
    <s v="ORD0001420"/>
    <x v="21"/>
    <x v="310"/>
    <x v="0"/>
    <s v="EC008"/>
    <x v="1"/>
    <x v="1"/>
    <s v="Nivea"/>
    <x v="7"/>
    <x v="1"/>
    <n v="5"/>
    <n v="18"/>
    <x v="4"/>
    <n v="85.5"/>
    <n v="40.5"/>
    <x v="0"/>
    <x v="3"/>
    <s v="Express"/>
    <n v="2.8"/>
    <n v="2025"/>
    <s v="Jun-2025"/>
    <n v="0.47368421052631576"/>
    <x v="2"/>
    <x v="4"/>
  </r>
  <r>
    <s v="ORD0001421"/>
    <x v="290"/>
    <x v="1079"/>
    <x v="1"/>
    <s v="EC005"/>
    <x v="4"/>
    <x v="2"/>
    <s v="Skybags"/>
    <x v="0"/>
    <x v="0"/>
    <n v="1"/>
    <n v="45"/>
    <x v="1"/>
    <n v="40.5"/>
    <n v="14.5"/>
    <x v="0"/>
    <x v="1"/>
    <s v="Standard"/>
    <n v="3.2"/>
    <n v="2025"/>
    <s v="Jun-2025"/>
    <n v="0.35802469135802467"/>
    <x v="0"/>
    <x v="0"/>
  </r>
  <r>
    <s v="ORD0001422"/>
    <x v="225"/>
    <x v="1080"/>
    <x v="0"/>
    <s v="EC011"/>
    <x v="0"/>
    <x v="0"/>
    <s v="IKEA"/>
    <x v="9"/>
    <x v="2"/>
    <n v="4"/>
    <n v="190"/>
    <x v="3"/>
    <n v="646"/>
    <n v="146"/>
    <x v="0"/>
    <x v="1"/>
    <s v="Standard"/>
    <n v="4.4000000000000004"/>
    <n v="2025"/>
    <s v="Jun-2025"/>
    <n v="0.2260061919504644"/>
    <x v="0"/>
    <x v="5"/>
  </r>
  <r>
    <s v="ORD0001423"/>
    <x v="347"/>
    <x v="1081"/>
    <x v="0"/>
    <s v="EC001"/>
    <x v="8"/>
    <x v="3"/>
    <s v="Sony"/>
    <x v="8"/>
    <x v="0"/>
    <n v="5"/>
    <n v="89"/>
    <x v="0"/>
    <n v="445"/>
    <n v="170"/>
    <x v="0"/>
    <x v="3"/>
    <s v="Standard"/>
    <n v="4.7"/>
    <n v="2025"/>
    <s v="Jul-2025"/>
    <n v="0.38202247191011235"/>
    <x v="2"/>
    <x v="4"/>
  </r>
  <r>
    <s v="ORD0001424"/>
    <x v="27"/>
    <x v="1082"/>
    <x v="0"/>
    <s v="EC005"/>
    <x v="4"/>
    <x v="2"/>
    <s v="Skybags"/>
    <x v="7"/>
    <x v="2"/>
    <n v="2"/>
    <n v="45"/>
    <x v="2"/>
    <n v="72"/>
    <n v="20"/>
    <x v="0"/>
    <x v="0"/>
    <s v="Express"/>
    <n v="3.2"/>
    <n v="2025"/>
    <s v="Dec-2025"/>
    <n v="0.27777777777777779"/>
    <x v="2"/>
    <x v="4"/>
  </r>
  <r>
    <s v="ORD0001425"/>
    <x v="75"/>
    <x v="1019"/>
    <x v="0"/>
    <s v="EC011"/>
    <x v="0"/>
    <x v="0"/>
    <s v="IKEA"/>
    <x v="9"/>
    <x v="2"/>
    <n v="5"/>
    <n v="190"/>
    <x v="3"/>
    <n v="807.5"/>
    <n v="182.5"/>
    <x v="0"/>
    <x v="1"/>
    <s v="Express"/>
    <n v="3.1"/>
    <n v="2025"/>
    <s v="May-2025"/>
    <n v="0.2260061919504644"/>
    <x v="0"/>
    <x v="5"/>
  </r>
  <r>
    <s v="ORD0001426"/>
    <x v="247"/>
    <x v="874"/>
    <x v="0"/>
    <s v="EC012"/>
    <x v="3"/>
    <x v="0"/>
    <s v="Philips"/>
    <x v="1"/>
    <x v="0"/>
    <n v="2"/>
    <n v="42"/>
    <x v="0"/>
    <n v="84"/>
    <n v="36"/>
    <x v="0"/>
    <x v="1"/>
    <s v="Same Day"/>
    <n v="2.6"/>
    <n v="2025"/>
    <s v="Feb-2025"/>
    <n v="0.42857142857142855"/>
    <x v="1"/>
    <x v="1"/>
  </r>
  <r>
    <s v="ORD0001427"/>
    <x v="143"/>
    <x v="1083"/>
    <x v="1"/>
    <s v="EC010"/>
    <x v="6"/>
    <x v="3"/>
    <s v="JBL"/>
    <x v="5"/>
    <x v="2"/>
    <n v="3"/>
    <n v="65"/>
    <x v="4"/>
    <n v="185.25"/>
    <n v="71.25"/>
    <x v="0"/>
    <x v="0"/>
    <s v="Standard"/>
    <n v="4.8"/>
    <n v="2025"/>
    <s v="Dec-2025"/>
    <n v="0.38461538461538464"/>
    <x v="0"/>
    <x v="3"/>
  </r>
  <r>
    <s v="ORD0001428"/>
    <x v="82"/>
    <x v="1084"/>
    <x v="1"/>
    <s v="EC002"/>
    <x v="5"/>
    <x v="3"/>
    <s v="Samsung"/>
    <x v="7"/>
    <x v="2"/>
    <n v="2"/>
    <n v="149"/>
    <x v="1"/>
    <n v="268.2"/>
    <n v="78.2"/>
    <x v="0"/>
    <x v="0"/>
    <s v="Express"/>
    <n v="3.1"/>
    <n v="2025"/>
    <s v="Apr-2025"/>
    <n v="0.29157345264727819"/>
    <x v="2"/>
    <x v="4"/>
  </r>
  <r>
    <s v="ORD0001429"/>
    <x v="205"/>
    <x v="1085"/>
    <x v="0"/>
    <s v="EC001"/>
    <x v="8"/>
    <x v="3"/>
    <s v="Sony"/>
    <x v="4"/>
    <x v="1"/>
    <n v="3"/>
    <n v="89"/>
    <x v="1"/>
    <n v="240.3"/>
    <n v="75.3"/>
    <x v="0"/>
    <x v="3"/>
    <s v="Standard"/>
    <n v="3.1"/>
    <n v="2025"/>
    <s v="Apr-2025"/>
    <n v="0.31335830212234705"/>
    <x v="0"/>
    <x v="2"/>
  </r>
  <r>
    <s v="ORD0001430"/>
    <x v="363"/>
    <x v="583"/>
    <x v="1"/>
    <s v="EC006"/>
    <x v="2"/>
    <x v="0"/>
    <s v="Philips"/>
    <x v="8"/>
    <x v="2"/>
    <n v="5"/>
    <n v="85"/>
    <x v="2"/>
    <n v="340"/>
    <n v="80"/>
    <x v="0"/>
    <x v="2"/>
    <s v="Express"/>
    <n v="3.8"/>
    <n v="2025"/>
    <s v="Oct-2025"/>
    <n v="0.23529411764705882"/>
    <x v="2"/>
    <x v="4"/>
  </r>
  <r>
    <s v="ORD0001431"/>
    <x v="145"/>
    <x v="450"/>
    <x v="1"/>
    <s v="EC001"/>
    <x v="8"/>
    <x v="3"/>
    <s v="Sony"/>
    <x v="5"/>
    <x v="0"/>
    <n v="1"/>
    <n v="89"/>
    <x v="4"/>
    <n v="84.55"/>
    <n v="29.55"/>
    <x v="3"/>
    <x v="2"/>
    <s v="Standard"/>
    <n v="3.7"/>
    <n v="2025"/>
    <s v="Feb-2025"/>
    <n v="0.34949733885274986"/>
    <x v="0"/>
    <x v="3"/>
  </r>
  <r>
    <s v="ORD0001432"/>
    <x v="172"/>
    <x v="292"/>
    <x v="1"/>
    <s v="EC010"/>
    <x v="6"/>
    <x v="3"/>
    <s v="JBL"/>
    <x v="3"/>
    <x v="2"/>
    <n v="1"/>
    <n v="65"/>
    <x v="4"/>
    <n v="61.75"/>
    <n v="23.75"/>
    <x v="0"/>
    <x v="2"/>
    <s v="Standard"/>
    <n v="2.7"/>
    <n v="2025"/>
    <s v="Oct-2025"/>
    <n v="0.38461538461538464"/>
    <x v="0"/>
    <x v="2"/>
  </r>
  <r>
    <s v="ORD0001433"/>
    <x v="81"/>
    <x v="1086"/>
    <x v="0"/>
    <s v="EC011"/>
    <x v="0"/>
    <x v="0"/>
    <s v="IKEA"/>
    <x v="8"/>
    <x v="2"/>
    <n v="5"/>
    <n v="190"/>
    <x v="3"/>
    <n v="807.5"/>
    <n v="182.5"/>
    <x v="0"/>
    <x v="0"/>
    <s v="Standard"/>
    <n v="3"/>
    <n v="2025"/>
    <s v="Jul-2025"/>
    <n v="0.2260061919504644"/>
    <x v="2"/>
    <x v="4"/>
  </r>
  <r>
    <s v="ORD0001434"/>
    <x v="132"/>
    <x v="438"/>
    <x v="0"/>
    <s v="EC006"/>
    <x v="2"/>
    <x v="0"/>
    <s v="Philips"/>
    <x v="2"/>
    <x v="0"/>
    <n v="3"/>
    <n v="85"/>
    <x v="0"/>
    <n v="255"/>
    <n v="99"/>
    <x v="0"/>
    <x v="1"/>
    <s v="Standard"/>
    <n v="4.8"/>
    <n v="2025"/>
    <s v="May-2025"/>
    <n v="0.38823529411764707"/>
    <x v="0"/>
    <x v="2"/>
  </r>
  <r>
    <s v="ORD0001435"/>
    <x v="160"/>
    <x v="1087"/>
    <x v="0"/>
    <s v="EC001"/>
    <x v="8"/>
    <x v="3"/>
    <s v="Sony"/>
    <x v="7"/>
    <x v="0"/>
    <n v="4"/>
    <n v="89"/>
    <x v="2"/>
    <n v="284.8"/>
    <n v="64.8"/>
    <x v="0"/>
    <x v="3"/>
    <s v="Standard"/>
    <n v="3.3"/>
    <n v="2025"/>
    <s v="Jul-2025"/>
    <n v="0.22752808988764042"/>
    <x v="2"/>
    <x v="4"/>
  </r>
  <r>
    <s v="ORD0001436"/>
    <x v="233"/>
    <x v="1088"/>
    <x v="1"/>
    <s v="EC005"/>
    <x v="4"/>
    <x v="2"/>
    <s v="Skybags"/>
    <x v="7"/>
    <x v="0"/>
    <n v="4"/>
    <n v="45"/>
    <x v="3"/>
    <n v="153"/>
    <n v="49"/>
    <x v="0"/>
    <x v="0"/>
    <s v="Standard"/>
    <n v="4.3"/>
    <n v="2025"/>
    <s v="Aug-2025"/>
    <n v="0.3202614379084967"/>
    <x v="2"/>
    <x v="4"/>
  </r>
  <r>
    <s v="ORD0001437"/>
    <x v="137"/>
    <x v="1089"/>
    <x v="0"/>
    <s v="EC003"/>
    <x v="7"/>
    <x v="3"/>
    <s v="Lenovo"/>
    <x v="1"/>
    <x v="1"/>
    <n v="1"/>
    <n v="799"/>
    <x v="2"/>
    <n v="639.20000000000005"/>
    <n v="19.2"/>
    <x v="1"/>
    <x v="0"/>
    <s v="Standard"/>
    <n v="2.6"/>
    <n v="2025"/>
    <s v="Jul-2025"/>
    <n v="3.0037546933667079E-2"/>
    <x v="1"/>
    <x v="1"/>
  </r>
  <r>
    <s v="ORD0001438"/>
    <x v="275"/>
    <x v="963"/>
    <x v="0"/>
    <s v="EC003"/>
    <x v="7"/>
    <x v="3"/>
    <s v="Lenovo"/>
    <x v="4"/>
    <x v="2"/>
    <n v="2"/>
    <n v="799"/>
    <x v="2"/>
    <n v="1278.4000000000001"/>
    <n v="38.4"/>
    <x v="0"/>
    <x v="1"/>
    <s v="Standard"/>
    <n v="3.5"/>
    <n v="2025"/>
    <s v="Apr-2025"/>
    <n v="3.0037546933667079E-2"/>
    <x v="0"/>
    <x v="2"/>
  </r>
  <r>
    <s v="ORD0001439"/>
    <x v="258"/>
    <x v="201"/>
    <x v="1"/>
    <s v="EC005"/>
    <x v="4"/>
    <x v="2"/>
    <s v="Skybags"/>
    <x v="0"/>
    <x v="0"/>
    <n v="3"/>
    <n v="45"/>
    <x v="3"/>
    <n v="114.75"/>
    <n v="36.75"/>
    <x v="0"/>
    <x v="1"/>
    <s v="Standard"/>
    <n v="3"/>
    <n v="2025"/>
    <s v="Mar-2025"/>
    <n v="0.3202614379084967"/>
    <x v="0"/>
    <x v="0"/>
  </r>
  <r>
    <s v="ORD0001440"/>
    <x v="341"/>
    <x v="1090"/>
    <x v="0"/>
    <s v="EC008"/>
    <x v="1"/>
    <x v="1"/>
    <s v="Nivea"/>
    <x v="1"/>
    <x v="1"/>
    <n v="5"/>
    <n v="18"/>
    <x v="3"/>
    <n v="76.5"/>
    <n v="31.5"/>
    <x v="2"/>
    <x v="0"/>
    <s v="Express"/>
    <n v="2.8"/>
    <n v="2025"/>
    <s v="Feb-2025"/>
    <n v="0.41176470588235292"/>
    <x v="1"/>
    <x v="1"/>
  </r>
  <r>
    <s v="ORD0001441"/>
    <x v="111"/>
    <x v="162"/>
    <x v="0"/>
    <s v="EC005"/>
    <x v="4"/>
    <x v="2"/>
    <s v="Skybags"/>
    <x v="8"/>
    <x v="0"/>
    <n v="1"/>
    <n v="45"/>
    <x v="0"/>
    <n v="45"/>
    <n v="19"/>
    <x v="0"/>
    <x v="1"/>
    <s v="Standard"/>
    <n v="3.5"/>
    <n v="2025"/>
    <s v="Jan-2025"/>
    <n v="0.42222222222222222"/>
    <x v="2"/>
    <x v="4"/>
  </r>
  <r>
    <s v="ORD0001442"/>
    <x v="49"/>
    <x v="664"/>
    <x v="1"/>
    <s v="EC001"/>
    <x v="8"/>
    <x v="3"/>
    <s v="Sony"/>
    <x v="0"/>
    <x v="1"/>
    <n v="5"/>
    <n v="89"/>
    <x v="1"/>
    <n v="400.5"/>
    <n v="125.5"/>
    <x v="0"/>
    <x v="4"/>
    <s v="Standard"/>
    <n v="3.3"/>
    <n v="2025"/>
    <s v="Apr-2025"/>
    <n v="0.31335830212234705"/>
    <x v="0"/>
    <x v="0"/>
  </r>
  <r>
    <s v="ORD0001443"/>
    <x v="152"/>
    <x v="934"/>
    <x v="1"/>
    <s v="EC008"/>
    <x v="1"/>
    <x v="1"/>
    <s v="Nivea"/>
    <x v="6"/>
    <x v="1"/>
    <n v="3"/>
    <n v="18"/>
    <x v="1"/>
    <n v="48.6"/>
    <n v="21.6"/>
    <x v="0"/>
    <x v="2"/>
    <s v="Express"/>
    <n v="3.4"/>
    <n v="2025"/>
    <s v="Sep-2025"/>
    <n v="0.44444444444444448"/>
    <x v="0"/>
    <x v="2"/>
  </r>
  <r>
    <s v="ORD0001444"/>
    <x v="49"/>
    <x v="1091"/>
    <x v="0"/>
    <s v="EC004"/>
    <x v="10"/>
    <x v="2"/>
    <s v="Nike"/>
    <x v="9"/>
    <x v="2"/>
    <n v="5"/>
    <n v="110"/>
    <x v="1"/>
    <n v="495"/>
    <n v="155"/>
    <x v="0"/>
    <x v="4"/>
    <s v="Express"/>
    <n v="4.7"/>
    <n v="2025"/>
    <s v="Apr-2025"/>
    <n v="0.31313131313131315"/>
    <x v="0"/>
    <x v="5"/>
  </r>
  <r>
    <s v="ORD0001445"/>
    <x v="100"/>
    <x v="1092"/>
    <x v="0"/>
    <s v="EC002"/>
    <x v="5"/>
    <x v="3"/>
    <s v="Samsung"/>
    <x v="8"/>
    <x v="2"/>
    <n v="1"/>
    <n v="149"/>
    <x v="4"/>
    <n v="141.55000000000001"/>
    <n v="46.55"/>
    <x v="0"/>
    <x v="1"/>
    <s v="Standard"/>
    <n v="2.7"/>
    <n v="2025"/>
    <s v="Jul-2025"/>
    <n v="0.32885906040268453"/>
    <x v="2"/>
    <x v="4"/>
  </r>
  <r>
    <s v="ORD0001446"/>
    <x v="198"/>
    <x v="583"/>
    <x v="0"/>
    <s v="EC005"/>
    <x v="4"/>
    <x v="2"/>
    <s v="Skybags"/>
    <x v="0"/>
    <x v="2"/>
    <n v="1"/>
    <n v="45"/>
    <x v="0"/>
    <n v="45"/>
    <n v="19"/>
    <x v="0"/>
    <x v="2"/>
    <s v="Standard"/>
    <n v="4.4000000000000004"/>
    <n v="2025"/>
    <s v="Sep-2025"/>
    <n v="0.42222222222222222"/>
    <x v="0"/>
    <x v="0"/>
  </r>
  <r>
    <s v="ORD0001447"/>
    <x v="172"/>
    <x v="599"/>
    <x v="0"/>
    <s v="EC006"/>
    <x v="2"/>
    <x v="0"/>
    <s v="Philips"/>
    <x v="6"/>
    <x v="0"/>
    <n v="5"/>
    <n v="85"/>
    <x v="3"/>
    <n v="361.25"/>
    <n v="101.25"/>
    <x v="0"/>
    <x v="0"/>
    <s v="Express"/>
    <n v="4.7"/>
    <n v="2025"/>
    <s v="Oct-2025"/>
    <n v="0.28027681660899656"/>
    <x v="0"/>
    <x v="2"/>
  </r>
  <r>
    <s v="ORD0001448"/>
    <x v="310"/>
    <x v="1093"/>
    <x v="0"/>
    <s v="EC001"/>
    <x v="8"/>
    <x v="3"/>
    <s v="Sony"/>
    <x v="5"/>
    <x v="2"/>
    <n v="4"/>
    <n v="89"/>
    <x v="3"/>
    <n v="302.60000000000002"/>
    <n v="82.6"/>
    <x v="1"/>
    <x v="3"/>
    <s v="Standard"/>
    <n v="3.4"/>
    <n v="2025"/>
    <s v="Dec-2025"/>
    <n v="0.27296761401189684"/>
    <x v="0"/>
    <x v="3"/>
  </r>
  <r>
    <s v="ORD0001449"/>
    <x v="329"/>
    <x v="103"/>
    <x v="0"/>
    <s v="EC007"/>
    <x v="9"/>
    <x v="0"/>
    <s v="Prestige"/>
    <x v="3"/>
    <x v="1"/>
    <n v="5"/>
    <n v="120"/>
    <x v="3"/>
    <n v="510"/>
    <n v="120"/>
    <x v="2"/>
    <x v="3"/>
    <s v="Same Day"/>
    <n v="4.0999999999999996"/>
    <n v="2025"/>
    <s v="Jun-2025"/>
    <n v="0.23529411764705882"/>
    <x v="0"/>
    <x v="2"/>
  </r>
  <r>
    <s v="ORD0001450"/>
    <x v="299"/>
    <x v="484"/>
    <x v="1"/>
    <s v="EC008"/>
    <x v="1"/>
    <x v="1"/>
    <s v="Nivea"/>
    <x v="0"/>
    <x v="1"/>
    <n v="5"/>
    <n v="18"/>
    <x v="2"/>
    <n v="72"/>
    <n v="27"/>
    <x v="0"/>
    <x v="4"/>
    <s v="Same Day"/>
    <n v="3.7"/>
    <n v="2025"/>
    <s v="Dec-2025"/>
    <n v="0.375"/>
    <x v="0"/>
    <x v="0"/>
  </r>
  <r>
    <s v="ORD0001451"/>
    <x v="320"/>
    <x v="806"/>
    <x v="1"/>
    <s v="EC001"/>
    <x v="8"/>
    <x v="3"/>
    <s v="Sony"/>
    <x v="5"/>
    <x v="2"/>
    <n v="3"/>
    <n v="89"/>
    <x v="4"/>
    <n v="253.65"/>
    <n v="88.65"/>
    <x v="0"/>
    <x v="3"/>
    <s v="Express"/>
    <n v="4.0999999999999996"/>
    <n v="2025"/>
    <s v="Jul-2025"/>
    <n v="0.34949733885274986"/>
    <x v="0"/>
    <x v="3"/>
  </r>
  <r>
    <s v="ORD0001452"/>
    <x v="303"/>
    <x v="1094"/>
    <x v="0"/>
    <s v="EC001"/>
    <x v="8"/>
    <x v="3"/>
    <s v="Sony"/>
    <x v="0"/>
    <x v="1"/>
    <n v="5"/>
    <n v="89"/>
    <x v="2"/>
    <n v="356"/>
    <n v="81"/>
    <x v="0"/>
    <x v="4"/>
    <s v="Standard"/>
    <n v="4.5999999999999996"/>
    <n v="2025"/>
    <s v="Nov-2025"/>
    <n v="0.22752808988764045"/>
    <x v="0"/>
    <x v="0"/>
  </r>
  <r>
    <s v="ORD0001453"/>
    <x v="95"/>
    <x v="1095"/>
    <x v="1"/>
    <s v="EC006"/>
    <x v="2"/>
    <x v="0"/>
    <s v="Philips"/>
    <x v="9"/>
    <x v="1"/>
    <n v="3"/>
    <n v="85"/>
    <x v="0"/>
    <n v="255"/>
    <n v="99"/>
    <x v="0"/>
    <x v="0"/>
    <s v="Standard"/>
    <n v="3.8"/>
    <n v="2025"/>
    <s v="Mar-2025"/>
    <n v="0.38823529411764707"/>
    <x v="0"/>
    <x v="5"/>
  </r>
  <r>
    <s v="ORD0001454"/>
    <x v="263"/>
    <x v="155"/>
    <x v="0"/>
    <s v="EC005"/>
    <x v="4"/>
    <x v="2"/>
    <s v="Skybags"/>
    <x v="0"/>
    <x v="0"/>
    <n v="3"/>
    <n v="45"/>
    <x v="4"/>
    <n v="128.25"/>
    <n v="50.25"/>
    <x v="0"/>
    <x v="2"/>
    <s v="Standard"/>
    <n v="4.9000000000000004"/>
    <n v="2025"/>
    <s v="Aug-2025"/>
    <n v="0.391812865497076"/>
    <x v="0"/>
    <x v="0"/>
  </r>
  <r>
    <s v="ORD0001455"/>
    <x v="176"/>
    <x v="473"/>
    <x v="0"/>
    <s v="EC011"/>
    <x v="0"/>
    <x v="0"/>
    <s v="IKEA"/>
    <x v="9"/>
    <x v="2"/>
    <n v="3"/>
    <n v="190"/>
    <x v="1"/>
    <n v="513"/>
    <n v="138"/>
    <x v="0"/>
    <x v="2"/>
    <s v="Express"/>
    <n v="4"/>
    <n v="2025"/>
    <s v="Jun-2025"/>
    <n v="0.26900584795321636"/>
    <x v="0"/>
    <x v="5"/>
  </r>
  <r>
    <s v="ORD0001456"/>
    <x v="94"/>
    <x v="1096"/>
    <x v="1"/>
    <s v="EC005"/>
    <x v="4"/>
    <x v="2"/>
    <s v="Skybags"/>
    <x v="3"/>
    <x v="0"/>
    <n v="4"/>
    <n v="45"/>
    <x v="2"/>
    <n v="144"/>
    <n v="40"/>
    <x v="0"/>
    <x v="2"/>
    <s v="Express"/>
    <n v="2.6"/>
    <n v="2025"/>
    <s v="Aug-2025"/>
    <n v="0.27777777777777779"/>
    <x v="0"/>
    <x v="2"/>
  </r>
  <r>
    <s v="ORD0001457"/>
    <x v="274"/>
    <x v="1034"/>
    <x v="0"/>
    <s v="EC012"/>
    <x v="3"/>
    <x v="0"/>
    <s v="Philips"/>
    <x v="8"/>
    <x v="2"/>
    <n v="5"/>
    <n v="42"/>
    <x v="2"/>
    <n v="168"/>
    <n v="48"/>
    <x v="0"/>
    <x v="0"/>
    <s v="Standard"/>
    <n v="3.8"/>
    <n v="2025"/>
    <s v="Dec-2025"/>
    <n v="0.2857142857142857"/>
    <x v="2"/>
    <x v="4"/>
  </r>
  <r>
    <s v="ORD0001458"/>
    <x v="137"/>
    <x v="1097"/>
    <x v="0"/>
    <s v="EC001"/>
    <x v="8"/>
    <x v="3"/>
    <s v="Sony"/>
    <x v="0"/>
    <x v="1"/>
    <n v="5"/>
    <n v="89"/>
    <x v="3"/>
    <n v="378.25"/>
    <n v="103.25"/>
    <x v="1"/>
    <x v="3"/>
    <s v="Standard"/>
    <n v="3.2"/>
    <n v="2025"/>
    <s v="Jul-2025"/>
    <n v="0.2729676140118969"/>
    <x v="0"/>
    <x v="0"/>
  </r>
  <r>
    <s v="ORD0001459"/>
    <x v="265"/>
    <x v="148"/>
    <x v="0"/>
    <s v="EC008"/>
    <x v="1"/>
    <x v="1"/>
    <s v="Nivea"/>
    <x v="0"/>
    <x v="0"/>
    <n v="2"/>
    <n v="18"/>
    <x v="4"/>
    <n v="34.200000000000003"/>
    <n v="16.2"/>
    <x v="0"/>
    <x v="2"/>
    <s v="Express"/>
    <n v="3.2"/>
    <n v="2025"/>
    <s v="Jun-2025"/>
    <n v="0.47368421052631571"/>
    <x v="0"/>
    <x v="0"/>
  </r>
  <r>
    <s v="ORD0001460"/>
    <x v="56"/>
    <x v="183"/>
    <x v="0"/>
    <s v="EC005"/>
    <x v="4"/>
    <x v="2"/>
    <s v="Skybags"/>
    <x v="0"/>
    <x v="2"/>
    <n v="5"/>
    <n v="45"/>
    <x v="0"/>
    <n v="225"/>
    <n v="95"/>
    <x v="2"/>
    <x v="1"/>
    <s v="Express"/>
    <n v="4.3"/>
    <n v="2025"/>
    <s v="Feb-2025"/>
    <n v="0.42222222222222222"/>
    <x v="0"/>
    <x v="0"/>
  </r>
  <r>
    <s v="ORD0001461"/>
    <x v="174"/>
    <x v="1098"/>
    <x v="0"/>
    <s v="EC008"/>
    <x v="1"/>
    <x v="1"/>
    <s v="Nivea"/>
    <x v="4"/>
    <x v="2"/>
    <n v="3"/>
    <n v="18"/>
    <x v="2"/>
    <n v="43.2"/>
    <n v="16.2"/>
    <x v="0"/>
    <x v="4"/>
    <s v="Express"/>
    <n v="2.9"/>
    <n v="2025"/>
    <s v="Jun-2025"/>
    <n v="0.37499999999999994"/>
    <x v="0"/>
    <x v="2"/>
  </r>
  <r>
    <s v="ORD0001462"/>
    <x v="271"/>
    <x v="1099"/>
    <x v="0"/>
    <s v="EC008"/>
    <x v="1"/>
    <x v="1"/>
    <s v="Nivea"/>
    <x v="8"/>
    <x v="1"/>
    <n v="3"/>
    <n v="18"/>
    <x v="4"/>
    <n v="51.3"/>
    <n v="24.3"/>
    <x v="0"/>
    <x v="0"/>
    <s v="Express"/>
    <n v="3.5"/>
    <n v="2025"/>
    <s v="Apr-2025"/>
    <n v="0.47368421052631582"/>
    <x v="2"/>
    <x v="4"/>
  </r>
  <r>
    <s v="ORD0001463"/>
    <x v="70"/>
    <x v="1100"/>
    <x v="0"/>
    <s v="EC001"/>
    <x v="8"/>
    <x v="3"/>
    <s v="Sony"/>
    <x v="2"/>
    <x v="1"/>
    <n v="1"/>
    <n v="89"/>
    <x v="0"/>
    <n v="89"/>
    <n v="34"/>
    <x v="0"/>
    <x v="4"/>
    <s v="Standard"/>
    <n v="4.5"/>
    <n v="2025"/>
    <s v="Oct-2025"/>
    <n v="0.38202247191011235"/>
    <x v="0"/>
    <x v="2"/>
  </r>
  <r>
    <s v="ORD0001464"/>
    <x v="298"/>
    <x v="1101"/>
    <x v="0"/>
    <s v="EC009"/>
    <x v="11"/>
    <x v="1"/>
    <s v="Loreal"/>
    <x v="2"/>
    <x v="1"/>
    <n v="1"/>
    <n v="12"/>
    <x v="2"/>
    <n v="9.6"/>
    <n v="3.6"/>
    <x v="0"/>
    <x v="3"/>
    <s v="Express"/>
    <n v="4.7"/>
    <n v="2025"/>
    <s v="Dec-2025"/>
    <n v="0.375"/>
    <x v="0"/>
    <x v="2"/>
  </r>
  <r>
    <s v="ORD0001465"/>
    <x v="120"/>
    <x v="1102"/>
    <x v="1"/>
    <s v="EC010"/>
    <x v="6"/>
    <x v="3"/>
    <s v="JBL"/>
    <x v="7"/>
    <x v="2"/>
    <n v="4"/>
    <n v="65"/>
    <x v="0"/>
    <n v="260"/>
    <n v="108"/>
    <x v="0"/>
    <x v="3"/>
    <s v="Same Day"/>
    <n v="4.7"/>
    <n v="2025"/>
    <s v="Aug-2025"/>
    <n v="0.41538461538461541"/>
    <x v="2"/>
    <x v="4"/>
  </r>
  <r>
    <s v="ORD0001466"/>
    <x v="220"/>
    <x v="1103"/>
    <x v="0"/>
    <s v="EC012"/>
    <x v="3"/>
    <x v="0"/>
    <s v="Philips"/>
    <x v="0"/>
    <x v="1"/>
    <n v="1"/>
    <n v="42"/>
    <x v="0"/>
    <n v="42"/>
    <n v="18"/>
    <x v="2"/>
    <x v="2"/>
    <s v="Same Day"/>
    <n v="3.1"/>
    <n v="2025"/>
    <s v="May-2025"/>
    <n v="0.42857142857142855"/>
    <x v="0"/>
    <x v="0"/>
  </r>
  <r>
    <s v="ORD0001467"/>
    <x v="305"/>
    <x v="1104"/>
    <x v="0"/>
    <s v="EC007"/>
    <x v="9"/>
    <x v="0"/>
    <s v="Prestige"/>
    <x v="8"/>
    <x v="0"/>
    <n v="2"/>
    <n v="120"/>
    <x v="4"/>
    <n v="228"/>
    <n v="72"/>
    <x v="0"/>
    <x v="4"/>
    <s v="Standard"/>
    <n v="4.2"/>
    <n v="2025"/>
    <s v="Apr-2025"/>
    <n v="0.31578947368421051"/>
    <x v="2"/>
    <x v="4"/>
  </r>
  <r>
    <s v="ORD0001468"/>
    <x v="341"/>
    <x v="1105"/>
    <x v="0"/>
    <s v="EC004"/>
    <x v="10"/>
    <x v="2"/>
    <s v="Nike"/>
    <x v="8"/>
    <x v="1"/>
    <n v="5"/>
    <n v="110"/>
    <x v="0"/>
    <n v="550"/>
    <n v="210"/>
    <x v="0"/>
    <x v="3"/>
    <s v="Standard"/>
    <n v="2.8"/>
    <n v="2025"/>
    <s v="Feb-2025"/>
    <n v="0.38181818181818183"/>
    <x v="2"/>
    <x v="4"/>
  </r>
  <r>
    <s v="ORD0001469"/>
    <x v="134"/>
    <x v="1106"/>
    <x v="0"/>
    <s v="EC002"/>
    <x v="5"/>
    <x v="3"/>
    <s v="Samsung"/>
    <x v="0"/>
    <x v="1"/>
    <n v="2"/>
    <n v="149"/>
    <x v="0"/>
    <n v="298"/>
    <n v="108"/>
    <x v="0"/>
    <x v="4"/>
    <s v="Standard"/>
    <n v="3.9"/>
    <n v="2025"/>
    <s v="Dec-2025"/>
    <n v="0.36241610738255031"/>
    <x v="0"/>
    <x v="0"/>
  </r>
  <r>
    <s v="ORD0001470"/>
    <x v="134"/>
    <x v="1107"/>
    <x v="0"/>
    <s v="EC006"/>
    <x v="2"/>
    <x v="0"/>
    <s v="Philips"/>
    <x v="9"/>
    <x v="1"/>
    <n v="5"/>
    <n v="85"/>
    <x v="3"/>
    <n v="361.25"/>
    <n v="101.25"/>
    <x v="0"/>
    <x v="1"/>
    <s v="Express"/>
    <n v="4.8"/>
    <n v="2025"/>
    <s v="Dec-2025"/>
    <n v="0.28027681660899656"/>
    <x v="0"/>
    <x v="5"/>
  </r>
  <r>
    <s v="ORD0001471"/>
    <x v="110"/>
    <x v="412"/>
    <x v="1"/>
    <s v="EC007"/>
    <x v="9"/>
    <x v="0"/>
    <s v="Prestige"/>
    <x v="7"/>
    <x v="1"/>
    <n v="3"/>
    <n v="120"/>
    <x v="3"/>
    <n v="306"/>
    <n v="72"/>
    <x v="0"/>
    <x v="3"/>
    <s v="Standard"/>
    <n v="3.5"/>
    <n v="2025"/>
    <s v="Feb-2025"/>
    <n v="0.23529411764705882"/>
    <x v="2"/>
    <x v="4"/>
  </r>
  <r>
    <s v="ORD0001472"/>
    <x v="187"/>
    <x v="1108"/>
    <x v="1"/>
    <s v="EC008"/>
    <x v="1"/>
    <x v="1"/>
    <s v="Nivea"/>
    <x v="3"/>
    <x v="2"/>
    <n v="5"/>
    <n v="18"/>
    <x v="2"/>
    <n v="72"/>
    <n v="27"/>
    <x v="0"/>
    <x v="0"/>
    <s v="Standard"/>
    <n v="2.7"/>
    <n v="2025"/>
    <s v="Mar-2025"/>
    <n v="0.375"/>
    <x v="0"/>
    <x v="2"/>
  </r>
  <r>
    <s v="ORD0001473"/>
    <x v="40"/>
    <x v="1109"/>
    <x v="1"/>
    <s v="EC008"/>
    <x v="1"/>
    <x v="1"/>
    <s v="Nivea"/>
    <x v="7"/>
    <x v="0"/>
    <n v="3"/>
    <n v="18"/>
    <x v="0"/>
    <n v="54"/>
    <n v="27"/>
    <x v="0"/>
    <x v="4"/>
    <s v="Standard"/>
    <n v="4.4000000000000004"/>
    <n v="2025"/>
    <s v="Oct-2025"/>
    <n v="0.5"/>
    <x v="2"/>
    <x v="4"/>
  </r>
  <r>
    <s v="ORD0001474"/>
    <x v="73"/>
    <x v="1110"/>
    <x v="0"/>
    <s v="EC003"/>
    <x v="7"/>
    <x v="3"/>
    <s v="Lenovo"/>
    <x v="9"/>
    <x v="1"/>
    <n v="2"/>
    <n v="799"/>
    <x v="1"/>
    <n v="1438.2"/>
    <n v="198.2"/>
    <x v="0"/>
    <x v="4"/>
    <s v="Express"/>
    <n v="5"/>
    <n v="2025"/>
    <s v="Sep-2025"/>
    <n v="0.13781115282992629"/>
    <x v="0"/>
    <x v="5"/>
  </r>
  <r>
    <s v="ORD0001475"/>
    <x v="0"/>
    <x v="390"/>
    <x v="1"/>
    <s v="EC004"/>
    <x v="10"/>
    <x v="2"/>
    <s v="Nike"/>
    <x v="9"/>
    <x v="2"/>
    <n v="3"/>
    <n v="110"/>
    <x v="0"/>
    <n v="330"/>
    <n v="126"/>
    <x v="0"/>
    <x v="4"/>
    <s v="Standard"/>
    <n v="3.6"/>
    <n v="2025"/>
    <s v="Aug-2025"/>
    <n v="0.38181818181818183"/>
    <x v="0"/>
    <x v="5"/>
  </r>
  <r>
    <s v="ORD0001476"/>
    <x v="292"/>
    <x v="1111"/>
    <x v="1"/>
    <s v="EC009"/>
    <x v="11"/>
    <x v="1"/>
    <s v="Loreal"/>
    <x v="5"/>
    <x v="0"/>
    <n v="1"/>
    <n v="12"/>
    <x v="0"/>
    <n v="12"/>
    <n v="6"/>
    <x v="0"/>
    <x v="2"/>
    <s v="Standard"/>
    <n v="4.5999999999999996"/>
    <n v="2025"/>
    <s v="May-2025"/>
    <n v="0.5"/>
    <x v="0"/>
    <x v="3"/>
  </r>
  <r>
    <s v="ORD0001477"/>
    <x v="163"/>
    <x v="1112"/>
    <x v="0"/>
    <s v="EC005"/>
    <x v="4"/>
    <x v="2"/>
    <s v="Skybags"/>
    <x v="1"/>
    <x v="2"/>
    <n v="3"/>
    <n v="45"/>
    <x v="3"/>
    <n v="114.75"/>
    <n v="36.75"/>
    <x v="0"/>
    <x v="3"/>
    <s v="Standard"/>
    <n v="2.8"/>
    <n v="2025"/>
    <s v="Jun-2025"/>
    <n v="0.3202614379084967"/>
    <x v="1"/>
    <x v="1"/>
  </r>
  <r>
    <s v="ORD0001478"/>
    <x v="124"/>
    <x v="506"/>
    <x v="1"/>
    <s v="EC003"/>
    <x v="7"/>
    <x v="3"/>
    <s v="Lenovo"/>
    <x v="0"/>
    <x v="0"/>
    <n v="3"/>
    <n v="799"/>
    <x v="4"/>
    <n v="2277.15"/>
    <n v="417.15"/>
    <x v="0"/>
    <x v="2"/>
    <s v="Standard"/>
    <n v="3.3"/>
    <n v="2025"/>
    <s v="Dec-2025"/>
    <n v="0.18318951320729859"/>
    <x v="0"/>
    <x v="0"/>
  </r>
  <r>
    <s v="ORD0001479"/>
    <x v="204"/>
    <x v="1113"/>
    <x v="0"/>
    <s v="EC007"/>
    <x v="9"/>
    <x v="0"/>
    <s v="Prestige"/>
    <x v="1"/>
    <x v="0"/>
    <n v="5"/>
    <n v="120"/>
    <x v="4"/>
    <n v="570"/>
    <n v="180"/>
    <x v="0"/>
    <x v="0"/>
    <s v="Express"/>
    <n v="3.9"/>
    <n v="2025"/>
    <s v="Apr-2025"/>
    <n v="0.31578947368421051"/>
    <x v="1"/>
    <x v="1"/>
  </r>
  <r>
    <s v="ORD0001480"/>
    <x v="310"/>
    <x v="125"/>
    <x v="0"/>
    <s v="EC010"/>
    <x v="6"/>
    <x v="3"/>
    <s v="JBL"/>
    <x v="1"/>
    <x v="2"/>
    <n v="2"/>
    <n v="65"/>
    <x v="2"/>
    <n v="104"/>
    <n v="28"/>
    <x v="2"/>
    <x v="2"/>
    <s v="Standard"/>
    <n v="4.9000000000000004"/>
    <n v="2025"/>
    <s v="Dec-2025"/>
    <n v="0.26923076923076922"/>
    <x v="1"/>
    <x v="1"/>
  </r>
  <r>
    <s v="ORD0001481"/>
    <x v="312"/>
    <x v="308"/>
    <x v="0"/>
    <s v="EC006"/>
    <x v="2"/>
    <x v="0"/>
    <s v="Philips"/>
    <x v="1"/>
    <x v="2"/>
    <n v="1"/>
    <n v="85"/>
    <x v="1"/>
    <n v="76.5"/>
    <n v="24.5"/>
    <x v="0"/>
    <x v="4"/>
    <s v="Standard"/>
    <n v="3"/>
    <n v="2025"/>
    <s v="Jun-2025"/>
    <n v="0.3202614379084967"/>
    <x v="1"/>
    <x v="1"/>
  </r>
  <r>
    <s v="ORD0001482"/>
    <x v="30"/>
    <x v="458"/>
    <x v="0"/>
    <s v="EC007"/>
    <x v="9"/>
    <x v="0"/>
    <s v="Prestige"/>
    <x v="2"/>
    <x v="2"/>
    <n v="5"/>
    <n v="120"/>
    <x v="3"/>
    <n v="510"/>
    <n v="120"/>
    <x v="0"/>
    <x v="2"/>
    <s v="Standard"/>
    <n v="4.8"/>
    <n v="2025"/>
    <s v="Dec-2025"/>
    <n v="0.23529411764705882"/>
    <x v="0"/>
    <x v="2"/>
  </r>
  <r>
    <s v="ORD0001483"/>
    <x v="1"/>
    <x v="1114"/>
    <x v="0"/>
    <s v="EC012"/>
    <x v="3"/>
    <x v="0"/>
    <s v="Philips"/>
    <x v="2"/>
    <x v="0"/>
    <n v="2"/>
    <n v="42"/>
    <x v="4"/>
    <n v="79.8"/>
    <n v="31.8"/>
    <x v="0"/>
    <x v="1"/>
    <s v="Standard"/>
    <n v="4.5"/>
    <n v="2025"/>
    <s v="Apr-2025"/>
    <n v="0.39849624060150379"/>
    <x v="0"/>
    <x v="2"/>
  </r>
  <r>
    <s v="ORD0001484"/>
    <x v="338"/>
    <x v="1115"/>
    <x v="1"/>
    <s v="EC007"/>
    <x v="9"/>
    <x v="0"/>
    <s v="Prestige"/>
    <x v="7"/>
    <x v="0"/>
    <n v="5"/>
    <n v="120"/>
    <x v="2"/>
    <n v="480"/>
    <n v="90"/>
    <x v="0"/>
    <x v="0"/>
    <s v="Standard"/>
    <n v="3.9"/>
    <n v="2025"/>
    <s v="Apr-2025"/>
    <n v="0.1875"/>
    <x v="2"/>
    <x v="4"/>
  </r>
  <r>
    <s v="ORD0001485"/>
    <x v="250"/>
    <x v="1116"/>
    <x v="0"/>
    <s v="EC001"/>
    <x v="8"/>
    <x v="3"/>
    <s v="Sony"/>
    <x v="9"/>
    <x v="0"/>
    <n v="1"/>
    <n v="89"/>
    <x v="3"/>
    <n v="75.650000000000006"/>
    <n v="20.65"/>
    <x v="0"/>
    <x v="4"/>
    <s v="Standard"/>
    <n v="4.9000000000000004"/>
    <n v="2025"/>
    <s v="Apr-2025"/>
    <n v="0.27296761401189684"/>
    <x v="0"/>
    <x v="5"/>
  </r>
  <r>
    <s v="ORD0001486"/>
    <x v="8"/>
    <x v="1117"/>
    <x v="0"/>
    <s v="EC011"/>
    <x v="0"/>
    <x v="0"/>
    <s v="IKEA"/>
    <x v="2"/>
    <x v="2"/>
    <n v="5"/>
    <n v="190"/>
    <x v="1"/>
    <n v="855"/>
    <n v="230"/>
    <x v="0"/>
    <x v="4"/>
    <s v="Standard"/>
    <n v="2.9"/>
    <n v="2025"/>
    <s v="Dec-2025"/>
    <n v="0.26900584795321636"/>
    <x v="0"/>
    <x v="2"/>
  </r>
  <r>
    <s v="ORD0001487"/>
    <x v="330"/>
    <x v="1118"/>
    <x v="1"/>
    <s v="EC005"/>
    <x v="4"/>
    <x v="2"/>
    <s v="Skybags"/>
    <x v="1"/>
    <x v="0"/>
    <n v="3"/>
    <n v="45"/>
    <x v="2"/>
    <n v="108"/>
    <n v="30"/>
    <x v="0"/>
    <x v="4"/>
    <s v="Express"/>
    <n v="3.6"/>
    <n v="2025"/>
    <s v="Jan-2025"/>
    <n v="0.27777777777777779"/>
    <x v="1"/>
    <x v="1"/>
  </r>
  <r>
    <s v="ORD0001488"/>
    <x v="254"/>
    <x v="1119"/>
    <x v="1"/>
    <s v="EC006"/>
    <x v="2"/>
    <x v="0"/>
    <s v="Philips"/>
    <x v="8"/>
    <x v="0"/>
    <n v="2"/>
    <n v="85"/>
    <x v="1"/>
    <n v="153"/>
    <n v="49"/>
    <x v="0"/>
    <x v="0"/>
    <s v="Standard"/>
    <n v="3.5"/>
    <n v="2025"/>
    <s v="Mar-2025"/>
    <n v="0.3202614379084967"/>
    <x v="2"/>
    <x v="4"/>
  </r>
  <r>
    <s v="ORD0001489"/>
    <x v="96"/>
    <x v="879"/>
    <x v="1"/>
    <s v="EC010"/>
    <x v="6"/>
    <x v="3"/>
    <s v="JBL"/>
    <x v="8"/>
    <x v="2"/>
    <n v="1"/>
    <n v="65"/>
    <x v="0"/>
    <n v="65"/>
    <n v="27"/>
    <x v="0"/>
    <x v="0"/>
    <s v="Express"/>
    <n v="4.3"/>
    <n v="2025"/>
    <s v="Jun-2025"/>
    <n v="0.41538461538461541"/>
    <x v="2"/>
    <x v="4"/>
  </r>
  <r>
    <s v="ORD0001490"/>
    <x v="64"/>
    <x v="1120"/>
    <x v="0"/>
    <s v="EC002"/>
    <x v="5"/>
    <x v="3"/>
    <s v="Samsung"/>
    <x v="0"/>
    <x v="0"/>
    <n v="5"/>
    <n v="149"/>
    <x v="3"/>
    <n v="633.25"/>
    <n v="158.25"/>
    <x v="0"/>
    <x v="2"/>
    <s v="Standard"/>
    <n v="4.9000000000000004"/>
    <n v="2025"/>
    <s v="Feb-2025"/>
    <n v="0.24990130280300041"/>
    <x v="0"/>
    <x v="0"/>
  </r>
  <r>
    <s v="ORD0001491"/>
    <x v="361"/>
    <x v="1121"/>
    <x v="0"/>
    <s v="EC008"/>
    <x v="1"/>
    <x v="1"/>
    <s v="Nivea"/>
    <x v="3"/>
    <x v="0"/>
    <n v="4"/>
    <n v="18"/>
    <x v="4"/>
    <n v="68.400000000000006"/>
    <n v="32.4"/>
    <x v="0"/>
    <x v="3"/>
    <s v="Standard"/>
    <n v="4.5"/>
    <n v="2025"/>
    <s v="Jan-2025"/>
    <n v="0.47368421052631571"/>
    <x v="0"/>
    <x v="2"/>
  </r>
  <r>
    <s v="ORD0001492"/>
    <x v="214"/>
    <x v="675"/>
    <x v="0"/>
    <s v="EC004"/>
    <x v="10"/>
    <x v="2"/>
    <s v="Nike"/>
    <x v="8"/>
    <x v="2"/>
    <n v="4"/>
    <n v="110"/>
    <x v="4"/>
    <n v="418"/>
    <n v="146"/>
    <x v="0"/>
    <x v="4"/>
    <s v="Standard"/>
    <n v="4.2"/>
    <n v="2025"/>
    <s v="Apr-2025"/>
    <n v="0.34928229665071769"/>
    <x v="2"/>
    <x v="4"/>
  </r>
  <r>
    <s v="ORD0001493"/>
    <x v="331"/>
    <x v="1122"/>
    <x v="0"/>
    <s v="EC008"/>
    <x v="1"/>
    <x v="1"/>
    <s v="Nivea"/>
    <x v="1"/>
    <x v="1"/>
    <n v="3"/>
    <n v="18"/>
    <x v="3"/>
    <n v="45.9"/>
    <n v="18.899999999999999"/>
    <x v="1"/>
    <x v="2"/>
    <s v="Express"/>
    <n v="2.9"/>
    <n v="2025"/>
    <s v="Feb-2025"/>
    <n v="0.41176470588235292"/>
    <x v="1"/>
    <x v="1"/>
  </r>
  <r>
    <s v="ORD0001494"/>
    <x v="250"/>
    <x v="502"/>
    <x v="0"/>
    <s v="EC006"/>
    <x v="2"/>
    <x v="0"/>
    <s v="Philips"/>
    <x v="0"/>
    <x v="2"/>
    <n v="5"/>
    <n v="85"/>
    <x v="4"/>
    <n v="403.75"/>
    <n v="143.75"/>
    <x v="1"/>
    <x v="3"/>
    <s v="Express"/>
    <n v="4.9000000000000004"/>
    <n v="2025"/>
    <s v="Apr-2025"/>
    <n v="0.35603715170278638"/>
    <x v="0"/>
    <x v="0"/>
  </r>
  <r>
    <s v="ORD0001495"/>
    <x v="60"/>
    <x v="126"/>
    <x v="0"/>
    <s v="EC009"/>
    <x v="11"/>
    <x v="1"/>
    <s v="Loreal"/>
    <x v="0"/>
    <x v="2"/>
    <n v="5"/>
    <n v="12"/>
    <x v="4"/>
    <n v="57"/>
    <n v="27"/>
    <x v="0"/>
    <x v="3"/>
    <s v="Standard"/>
    <n v="3.2"/>
    <n v="2025"/>
    <s v="Apr-2025"/>
    <n v="0.47368421052631576"/>
    <x v="0"/>
    <x v="0"/>
  </r>
  <r>
    <s v="ORD0001496"/>
    <x v="230"/>
    <x v="365"/>
    <x v="0"/>
    <s v="EC009"/>
    <x v="11"/>
    <x v="1"/>
    <s v="Loreal"/>
    <x v="8"/>
    <x v="0"/>
    <n v="3"/>
    <n v="12"/>
    <x v="1"/>
    <n v="32.4"/>
    <n v="14.4"/>
    <x v="0"/>
    <x v="2"/>
    <s v="Standard"/>
    <n v="4"/>
    <n v="2025"/>
    <s v="Mar-2025"/>
    <n v="0.44444444444444448"/>
    <x v="2"/>
    <x v="4"/>
  </r>
  <r>
    <s v="ORD0001497"/>
    <x v="18"/>
    <x v="1123"/>
    <x v="0"/>
    <s v="EC004"/>
    <x v="10"/>
    <x v="2"/>
    <s v="Nike"/>
    <x v="3"/>
    <x v="1"/>
    <n v="4"/>
    <n v="110"/>
    <x v="0"/>
    <n v="440"/>
    <n v="168"/>
    <x v="1"/>
    <x v="4"/>
    <s v="Same Day"/>
    <n v="5"/>
    <n v="2025"/>
    <s v="Mar-2025"/>
    <n v="0.38181818181818183"/>
    <x v="0"/>
    <x v="2"/>
  </r>
  <r>
    <s v="ORD0001498"/>
    <x v="35"/>
    <x v="289"/>
    <x v="0"/>
    <s v="EC007"/>
    <x v="9"/>
    <x v="0"/>
    <s v="Prestige"/>
    <x v="0"/>
    <x v="1"/>
    <n v="1"/>
    <n v="120"/>
    <x v="1"/>
    <n v="108"/>
    <n v="30"/>
    <x v="0"/>
    <x v="3"/>
    <s v="Standard"/>
    <n v="2.9"/>
    <n v="2025"/>
    <s v="Mar-2025"/>
    <n v="0.27777777777777779"/>
    <x v="0"/>
    <x v="0"/>
  </r>
  <r>
    <s v="ORD0001499"/>
    <x v="216"/>
    <x v="1124"/>
    <x v="1"/>
    <s v="EC004"/>
    <x v="10"/>
    <x v="2"/>
    <s v="Nike"/>
    <x v="7"/>
    <x v="1"/>
    <n v="5"/>
    <n v="110"/>
    <x v="0"/>
    <n v="550"/>
    <n v="210"/>
    <x v="2"/>
    <x v="2"/>
    <s v="Standard"/>
    <n v="5"/>
    <n v="2025"/>
    <s v="Sep-2025"/>
    <n v="0.38181818181818183"/>
    <x v="2"/>
    <x v="4"/>
  </r>
  <r>
    <s v="ORD0001500"/>
    <x v="233"/>
    <x v="920"/>
    <x v="0"/>
    <s v="EC010"/>
    <x v="6"/>
    <x v="3"/>
    <s v="JBL"/>
    <x v="8"/>
    <x v="1"/>
    <n v="4"/>
    <n v="65"/>
    <x v="3"/>
    <n v="221"/>
    <n v="69"/>
    <x v="0"/>
    <x v="2"/>
    <s v="Express"/>
    <n v="3.6"/>
    <n v="2025"/>
    <s v="Aug-2025"/>
    <n v="0.31221719457013575"/>
    <x v="2"/>
    <x v="4"/>
  </r>
  <r>
    <s v="ORD0001501"/>
    <x v="102"/>
    <x v="1125"/>
    <x v="0"/>
    <s v="EC009"/>
    <x v="11"/>
    <x v="1"/>
    <s v="Loreal"/>
    <x v="5"/>
    <x v="1"/>
    <n v="4"/>
    <n v="12"/>
    <x v="4"/>
    <n v="45.6"/>
    <n v="21.6"/>
    <x v="1"/>
    <x v="3"/>
    <s v="Standard"/>
    <n v="4.3"/>
    <n v="2025"/>
    <s v="Dec-2025"/>
    <n v="0.47368421052631582"/>
    <x v="0"/>
    <x v="3"/>
  </r>
  <r>
    <s v="ORD0001502"/>
    <x v="227"/>
    <x v="861"/>
    <x v="0"/>
    <s v="EC007"/>
    <x v="9"/>
    <x v="0"/>
    <s v="Prestige"/>
    <x v="0"/>
    <x v="2"/>
    <n v="1"/>
    <n v="120"/>
    <x v="0"/>
    <n v="120"/>
    <n v="42"/>
    <x v="0"/>
    <x v="0"/>
    <s v="Standard"/>
    <n v="4.8"/>
    <n v="2025"/>
    <s v="Sep-2025"/>
    <n v="0.35"/>
    <x v="0"/>
    <x v="0"/>
  </r>
  <r>
    <s v="ORD0001503"/>
    <x v="302"/>
    <x v="891"/>
    <x v="0"/>
    <s v="EC012"/>
    <x v="3"/>
    <x v="0"/>
    <s v="Philips"/>
    <x v="3"/>
    <x v="1"/>
    <n v="2"/>
    <n v="42"/>
    <x v="2"/>
    <n v="67.2"/>
    <n v="19.2"/>
    <x v="0"/>
    <x v="4"/>
    <s v="Express"/>
    <n v="3.9"/>
    <n v="2025"/>
    <s v="Nov-2025"/>
    <n v="0.2857142857142857"/>
    <x v="0"/>
    <x v="2"/>
  </r>
  <r>
    <s v="ORD0001504"/>
    <x v="318"/>
    <x v="1126"/>
    <x v="0"/>
    <s v="EC011"/>
    <x v="0"/>
    <x v="0"/>
    <s v="IKEA"/>
    <x v="5"/>
    <x v="0"/>
    <n v="5"/>
    <n v="190"/>
    <x v="1"/>
    <n v="855"/>
    <n v="230"/>
    <x v="0"/>
    <x v="4"/>
    <s v="Standard"/>
    <n v="2.6"/>
    <n v="2025"/>
    <s v="Aug-2025"/>
    <n v="0.26900584795321636"/>
    <x v="0"/>
    <x v="3"/>
  </r>
  <r>
    <s v="ORD0001505"/>
    <x v="262"/>
    <x v="1127"/>
    <x v="1"/>
    <s v="EC012"/>
    <x v="3"/>
    <x v="0"/>
    <s v="Philips"/>
    <x v="5"/>
    <x v="0"/>
    <n v="4"/>
    <n v="42"/>
    <x v="0"/>
    <n v="168"/>
    <n v="72"/>
    <x v="0"/>
    <x v="4"/>
    <s v="Standard"/>
    <n v="4"/>
    <n v="2025"/>
    <s v="Nov-2025"/>
    <n v="0.42857142857142855"/>
    <x v="0"/>
    <x v="3"/>
  </r>
  <r>
    <s v="ORD0001506"/>
    <x v="316"/>
    <x v="16"/>
    <x v="0"/>
    <s v="EC003"/>
    <x v="7"/>
    <x v="3"/>
    <s v="Lenovo"/>
    <x v="3"/>
    <x v="2"/>
    <n v="4"/>
    <n v="799"/>
    <x v="0"/>
    <n v="3196"/>
    <n v="716"/>
    <x v="0"/>
    <x v="3"/>
    <s v="Standard"/>
    <n v="4"/>
    <n v="2025"/>
    <s v="Jul-2025"/>
    <n v="0.22403003754693368"/>
    <x v="0"/>
    <x v="2"/>
  </r>
  <r>
    <s v="ORD0001507"/>
    <x v="36"/>
    <x v="868"/>
    <x v="1"/>
    <s v="EC003"/>
    <x v="7"/>
    <x v="3"/>
    <s v="Lenovo"/>
    <x v="8"/>
    <x v="1"/>
    <n v="1"/>
    <n v="799"/>
    <x v="4"/>
    <n v="759.05"/>
    <n v="139.05000000000001"/>
    <x v="0"/>
    <x v="3"/>
    <s v="Standard"/>
    <n v="4.7"/>
    <n v="2025"/>
    <s v="Oct-2025"/>
    <n v="0.18318951320729862"/>
    <x v="2"/>
    <x v="4"/>
  </r>
  <r>
    <s v="ORD0001508"/>
    <x v="9"/>
    <x v="1128"/>
    <x v="1"/>
    <s v="EC009"/>
    <x v="11"/>
    <x v="1"/>
    <s v="Loreal"/>
    <x v="8"/>
    <x v="1"/>
    <n v="4"/>
    <n v="12"/>
    <x v="0"/>
    <n v="48"/>
    <n v="24"/>
    <x v="2"/>
    <x v="2"/>
    <s v="Express"/>
    <n v="4.4000000000000004"/>
    <n v="2025"/>
    <s v="Dec-2025"/>
    <n v="0.5"/>
    <x v="2"/>
    <x v="4"/>
  </r>
  <r>
    <s v="ORD0001509"/>
    <x v="216"/>
    <x v="1129"/>
    <x v="1"/>
    <s v="EC005"/>
    <x v="4"/>
    <x v="2"/>
    <s v="Skybags"/>
    <x v="3"/>
    <x v="2"/>
    <n v="4"/>
    <n v="45"/>
    <x v="0"/>
    <n v="180"/>
    <n v="76"/>
    <x v="0"/>
    <x v="0"/>
    <s v="Express"/>
    <n v="3.8"/>
    <n v="2025"/>
    <s v="Sep-2025"/>
    <n v="0.42222222222222222"/>
    <x v="0"/>
    <x v="2"/>
  </r>
  <r>
    <s v="ORD0001510"/>
    <x v="118"/>
    <x v="1001"/>
    <x v="0"/>
    <s v="EC008"/>
    <x v="1"/>
    <x v="1"/>
    <s v="Nivea"/>
    <x v="0"/>
    <x v="2"/>
    <n v="4"/>
    <n v="18"/>
    <x v="3"/>
    <n v="61.2"/>
    <n v="25.2"/>
    <x v="0"/>
    <x v="4"/>
    <s v="Standard"/>
    <n v="2.6"/>
    <n v="2025"/>
    <s v="Jun-2025"/>
    <n v="0.41176470588235292"/>
    <x v="0"/>
    <x v="0"/>
  </r>
  <r>
    <s v="ORD0001511"/>
    <x v="263"/>
    <x v="1130"/>
    <x v="0"/>
    <s v="EC012"/>
    <x v="3"/>
    <x v="0"/>
    <s v="Philips"/>
    <x v="6"/>
    <x v="1"/>
    <n v="4"/>
    <n v="42"/>
    <x v="2"/>
    <n v="134.4"/>
    <n v="38.4"/>
    <x v="0"/>
    <x v="0"/>
    <s v="Standard"/>
    <n v="5"/>
    <n v="2025"/>
    <s v="Aug-2025"/>
    <n v="0.2857142857142857"/>
    <x v="0"/>
    <x v="2"/>
  </r>
  <r>
    <s v="ORD0001512"/>
    <x v="57"/>
    <x v="840"/>
    <x v="0"/>
    <s v="EC011"/>
    <x v="0"/>
    <x v="0"/>
    <s v="IKEA"/>
    <x v="3"/>
    <x v="0"/>
    <n v="5"/>
    <n v="190"/>
    <x v="3"/>
    <n v="807.5"/>
    <n v="182.5"/>
    <x v="1"/>
    <x v="4"/>
    <s v="Express"/>
    <n v="3"/>
    <n v="2025"/>
    <s v="Nov-2025"/>
    <n v="0.2260061919504644"/>
    <x v="0"/>
    <x v="2"/>
  </r>
  <r>
    <s v="ORD0001513"/>
    <x v="67"/>
    <x v="1131"/>
    <x v="1"/>
    <s v="EC005"/>
    <x v="4"/>
    <x v="2"/>
    <s v="Skybags"/>
    <x v="9"/>
    <x v="0"/>
    <n v="3"/>
    <n v="45"/>
    <x v="1"/>
    <n v="121.5"/>
    <n v="43.5"/>
    <x v="0"/>
    <x v="2"/>
    <s v="Express"/>
    <n v="2.6"/>
    <n v="2025"/>
    <s v="Jan-2025"/>
    <n v="0.35802469135802467"/>
    <x v="0"/>
    <x v="5"/>
  </r>
  <r>
    <s v="ORD0001514"/>
    <x v="331"/>
    <x v="471"/>
    <x v="1"/>
    <s v="EC008"/>
    <x v="1"/>
    <x v="1"/>
    <s v="Nivea"/>
    <x v="3"/>
    <x v="0"/>
    <n v="1"/>
    <n v="18"/>
    <x v="1"/>
    <n v="16.2"/>
    <n v="7.2"/>
    <x v="0"/>
    <x v="2"/>
    <s v="Standard"/>
    <n v="4.5"/>
    <n v="2025"/>
    <s v="Feb-2025"/>
    <n v="0.44444444444444448"/>
    <x v="0"/>
    <x v="2"/>
  </r>
  <r>
    <s v="ORD0001515"/>
    <x v="240"/>
    <x v="165"/>
    <x v="0"/>
    <s v="EC003"/>
    <x v="7"/>
    <x v="3"/>
    <s v="Lenovo"/>
    <x v="6"/>
    <x v="2"/>
    <n v="4"/>
    <n v="799"/>
    <x v="0"/>
    <n v="3196"/>
    <n v="716"/>
    <x v="0"/>
    <x v="0"/>
    <s v="Standard"/>
    <n v="3.5"/>
    <n v="2025"/>
    <s v="Jul-2025"/>
    <n v="0.22403003754693368"/>
    <x v="0"/>
    <x v="2"/>
  </r>
  <r>
    <s v="ORD0001516"/>
    <x v="283"/>
    <x v="1132"/>
    <x v="0"/>
    <s v="EC008"/>
    <x v="1"/>
    <x v="1"/>
    <s v="Nivea"/>
    <x v="3"/>
    <x v="2"/>
    <n v="3"/>
    <n v="18"/>
    <x v="2"/>
    <n v="43.2"/>
    <n v="16.2"/>
    <x v="0"/>
    <x v="0"/>
    <s v="Standard"/>
    <n v="3.4"/>
    <n v="2025"/>
    <s v="Aug-2025"/>
    <n v="0.37499999999999994"/>
    <x v="0"/>
    <x v="2"/>
  </r>
  <r>
    <s v="ORD0001517"/>
    <x v="252"/>
    <x v="1133"/>
    <x v="1"/>
    <s v="EC003"/>
    <x v="7"/>
    <x v="3"/>
    <s v="Lenovo"/>
    <x v="4"/>
    <x v="1"/>
    <n v="3"/>
    <n v="799"/>
    <x v="3"/>
    <n v="2037.45"/>
    <n v="177.45"/>
    <x v="0"/>
    <x v="1"/>
    <s v="Express"/>
    <n v="3.6"/>
    <n v="2025"/>
    <s v="Jul-2025"/>
    <n v="8.7094161819921953E-2"/>
    <x v="0"/>
    <x v="2"/>
  </r>
  <r>
    <s v="ORD0001518"/>
    <x v="124"/>
    <x v="421"/>
    <x v="1"/>
    <s v="EC010"/>
    <x v="6"/>
    <x v="3"/>
    <s v="JBL"/>
    <x v="1"/>
    <x v="2"/>
    <n v="2"/>
    <n v="65"/>
    <x v="2"/>
    <n v="104"/>
    <n v="28"/>
    <x v="0"/>
    <x v="4"/>
    <s v="Express"/>
    <n v="4.3"/>
    <n v="2025"/>
    <s v="Dec-2025"/>
    <n v="0.26923076923076922"/>
    <x v="1"/>
    <x v="1"/>
  </r>
  <r>
    <s v="ORD0001519"/>
    <x v="104"/>
    <x v="147"/>
    <x v="1"/>
    <s v="EC005"/>
    <x v="4"/>
    <x v="2"/>
    <s v="Skybags"/>
    <x v="5"/>
    <x v="1"/>
    <n v="3"/>
    <n v="45"/>
    <x v="2"/>
    <n v="108"/>
    <n v="30"/>
    <x v="2"/>
    <x v="3"/>
    <s v="Express"/>
    <n v="4.5"/>
    <n v="2025"/>
    <s v="Jun-2025"/>
    <n v="0.27777777777777779"/>
    <x v="0"/>
    <x v="3"/>
  </r>
  <r>
    <s v="ORD0001520"/>
    <x v="115"/>
    <x v="1134"/>
    <x v="1"/>
    <s v="EC005"/>
    <x v="4"/>
    <x v="2"/>
    <s v="Skybags"/>
    <x v="7"/>
    <x v="2"/>
    <n v="4"/>
    <n v="45"/>
    <x v="4"/>
    <n v="171"/>
    <n v="67"/>
    <x v="3"/>
    <x v="2"/>
    <s v="Standard"/>
    <n v="4.5999999999999996"/>
    <n v="2025"/>
    <s v="Nov-2025"/>
    <n v="0.391812865497076"/>
    <x v="2"/>
    <x v="4"/>
  </r>
  <r>
    <s v="ORD0001521"/>
    <x v="243"/>
    <x v="1135"/>
    <x v="0"/>
    <s v="EC010"/>
    <x v="6"/>
    <x v="3"/>
    <s v="JBL"/>
    <x v="5"/>
    <x v="0"/>
    <n v="3"/>
    <n v="65"/>
    <x v="1"/>
    <n v="175.5"/>
    <n v="61.5"/>
    <x v="0"/>
    <x v="1"/>
    <s v="Standard"/>
    <n v="3"/>
    <n v="2025"/>
    <s v="Feb-2025"/>
    <n v="0.3504273504273504"/>
    <x v="0"/>
    <x v="3"/>
  </r>
  <r>
    <s v="ORD0001522"/>
    <x v="278"/>
    <x v="1088"/>
    <x v="0"/>
    <s v="EC003"/>
    <x v="7"/>
    <x v="3"/>
    <s v="Lenovo"/>
    <x v="2"/>
    <x v="2"/>
    <n v="4"/>
    <n v="799"/>
    <x v="3"/>
    <n v="2716.6"/>
    <n v="236.6"/>
    <x v="0"/>
    <x v="3"/>
    <s v="Express"/>
    <n v="5"/>
    <n v="2025"/>
    <s v="May-2025"/>
    <n v="8.7094161819921967E-2"/>
    <x v="0"/>
    <x v="2"/>
  </r>
  <r>
    <s v="ORD0001523"/>
    <x v="233"/>
    <x v="484"/>
    <x v="1"/>
    <s v="EC005"/>
    <x v="4"/>
    <x v="2"/>
    <s v="Skybags"/>
    <x v="1"/>
    <x v="2"/>
    <n v="2"/>
    <n v="45"/>
    <x v="2"/>
    <n v="72"/>
    <n v="20"/>
    <x v="0"/>
    <x v="2"/>
    <s v="Standard"/>
    <n v="3"/>
    <n v="2025"/>
    <s v="Aug-2025"/>
    <n v="0.27777777777777779"/>
    <x v="1"/>
    <x v="1"/>
  </r>
  <r>
    <s v="ORD0001524"/>
    <x v="170"/>
    <x v="980"/>
    <x v="1"/>
    <s v="EC009"/>
    <x v="11"/>
    <x v="1"/>
    <s v="Loreal"/>
    <x v="7"/>
    <x v="0"/>
    <n v="2"/>
    <n v="12"/>
    <x v="1"/>
    <n v="21.6"/>
    <n v="9.6"/>
    <x v="0"/>
    <x v="2"/>
    <s v="Standard"/>
    <n v="3"/>
    <n v="2025"/>
    <s v="Mar-2025"/>
    <n v="0.44444444444444442"/>
    <x v="2"/>
    <x v="4"/>
  </r>
  <r>
    <s v="ORD0001525"/>
    <x v="225"/>
    <x v="1136"/>
    <x v="0"/>
    <s v="EC002"/>
    <x v="5"/>
    <x v="3"/>
    <s v="Samsung"/>
    <x v="6"/>
    <x v="2"/>
    <n v="3"/>
    <n v="149"/>
    <x v="1"/>
    <n v="402.3"/>
    <n v="117.3"/>
    <x v="0"/>
    <x v="3"/>
    <s v="Standard"/>
    <n v="4.8"/>
    <n v="2025"/>
    <s v="Jun-2025"/>
    <n v="0.29157345264727813"/>
    <x v="0"/>
    <x v="2"/>
  </r>
  <r>
    <s v="ORD0001526"/>
    <x v="156"/>
    <x v="1137"/>
    <x v="0"/>
    <s v="EC005"/>
    <x v="4"/>
    <x v="2"/>
    <s v="Skybags"/>
    <x v="5"/>
    <x v="2"/>
    <n v="3"/>
    <n v="45"/>
    <x v="0"/>
    <n v="135"/>
    <n v="57"/>
    <x v="0"/>
    <x v="0"/>
    <s v="Express"/>
    <n v="4.3"/>
    <n v="2025"/>
    <s v="Aug-2025"/>
    <n v="0.42222222222222222"/>
    <x v="0"/>
    <x v="3"/>
  </r>
  <r>
    <s v="ORD0001527"/>
    <x v="51"/>
    <x v="1138"/>
    <x v="0"/>
    <s v="EC008"/>
    <x v="1"/>
    <x v="1"/>
    <s v="Nivea"/>
    <x v="8"/>
    <x v="2"/>
    <n v="4"/>
    <n v="18"/>
    <x v="3"/>
    <n v="61.2"/>
    <n v="25.2"/>
    <x v="1"/>
    <x v="1"/>
    <s v="Express"/>
    <n v="3.1"/>
    <n v="2025"/>
    <s v="Jul-2025"/>
    <n v="0.41176470588235292"/>
    <x v="2"/>
    <x v="4"/>
  </r>
  <r>
    <s v="ORD0001528"/>
    <x v="205"/>
    <x v="1139"/>
    <x v="0"/>
    <s v="EC004"/>
    <x v="10"/>
    <x v="2"/>
    <s v="Nike"/>
    <x v="6"/>
    <x v="0"/>
    <n v="5"/>
    <n v="110"/>
    <x v="1"/>
    <n v="495"/>
    <n v="155"/>
    <x v="0"/>
    <x v="4"/>
    <s v="Express"/>
    <n v="3.7"/>
    <n v="2025"/>
    <s v="Apr-2025"/>
    <n v="0.31313131313131315"/>
    <x v="0"/>
    <x v="2"/>
  </r>
  <r>
    <s v="ORD0001529"/>
    <x v="44"/>
    <x v="1140"/>
    <x v="0"/>
    <s v="EC007"/>
    <x v="9"/>
    <x v="0"/>
    <s v="Prestige"/>
    <x v="1"/>
    <x v="1"/>
    <n v="3"/>
    <n v="120"/>
    <x v="4"/>
    <n v="342"/>
    <n v="108"/>
    <x v="0"/>
    <x v="4"/>
    <s v="Standard"/>
    <n v="2.8"/>
    <n v="2025"/>
    <s v="Mar-2025"/>
    <n v="0.31578947368421051"/>
    <x v="1"/>
    <x v="1"/>
  </r>
  <r>
    <s v="ORD0001530"/>
    <x v="339"/>
    <x v="1141"/>
    <x v="1"/>
    <s v="EC003"/>
    <x v="7"/>
    <x v="3"/>
    <s v="Lenovo"/>
    <x v="9"/>
    <x v="1"/>
    <n v="1"/>
    <n v="799"/>
    <x v="2"/>
    <n v="639.20000000000005"/>
    <n v="19.2"/>
    <x v="0"/>
    <x v="1"/>
    <s v="Express"/>
    <n v="3.6"/>
    <n v="2025"/>
    <s v="Jul-2025"/>
    <n v="3.0037546933667079E-2"/>
    <x v="0"/>
    <x v="5"/>
  </r>
  <r>
    <s v="ORD0001531"/>
    <x v="6"/>
    <x v="273"/>
    <x v="0"/>
    <s v="EC001"/>
    <x v="8"/>
    <x v="3"/>
    <s v="Sony"/>
    <x v="9"/>
    <x v="0"/>
    <n v="1"/>
    <n v="89"/>
    <x v="1"/>
    <n v="80.099999999999994"/>
    <n v="25.1"/>
    <x v="0"/>
    <x v="3"/>
    <s v="Standard"/>
    <n v="2.5"/>
    <n v="2025"/>
    <s v="Jul-2025"/>
    <n v="0.31335830212234711"/>
    <x v="0"/>
    <x v="5"/>
  </r>
  <r>
    <s v="ORD0001532"/>
    <x v="169"/>
    <x v="1142"/>
    <x v="0"/>
    <s v="EC002"/>
    <x v="5"/>
    <x v="3"/>
    <s v="Samsung"/>
    <x v="1"/>
    <x v="0"/>
    <n v="5"/>
    <n v="149"/>
    <x v="0"/>
    <n v="745"/>
    <n v="270"/>
    <x v="0"/>
    <x v="4"/>
    <s v="Standard"/>
    <n v="3.6"/>
    <n v="2025"/>
    <s v="Dec-2025"/>
    <n v="0.36241610738255031"/>
    <x v="1"/>
    <x v="1"/>
  </r>
  <r>
    <s v="ORD0001533"/>
    <x v="345"/>
    <x v="1143"/>
    <x v="0"/>
    <s v="EC008"/>
    <x v="1"/>
    <x v="1"/>
    <s v="Nivea"/>
    <x v="7"/>
    <x v="1"/>
    <n v="3"/>
    <n v="18"/>
    <x v="1"/>
    <n v="48.6"/>
    <n v="21.6"/>
    <x v="0"/>
    <x v="0"/>
    <s v="Standard"/>
    <n v="2.8"/>
    <n v="2025"/>
    <s v="Jan-2025"/>
    <n v="0.44444444444444448"/>
    <x v="2"/>
    <x v="4"/>
  </r>
  <r>
    <s v="ORD0001534"/>
    <x v="137"/>
    <x v="1144"/>
    <x v="0"/>
    <s v="EC010"/>
    <x v="6"/>
    <x v="3"/>
    <s v="JBL"/>
    <x v="3"/>
    <x v="0"/>
    <n v="1"/>
    <n v="65"/>
    <x v="3"/>
    <n v="55.25"/>
    <n v="17.25"/>
    <x v="0"/>
    <x v="3"/>
    <s v="Standard"/>
    <n v="2.5"/>
    <n v="2025"/>
    <s v="Jul-2025"/>
    <n v="0.31221719457013575"/>
    <x v="0"/>
    <x v="2"/>
  </r>
  <r>
    <s v="ORD0001535"/>
    <x v="320"/>
    <x v="1145"/>
    <x v="0"/>
    <s v="EC003"/>
    <x v="7"/>
    <x v="3"/>
    <s v="Lenovo"/>
    <x v="5"/>
    <x v="2"/>
    <n v="2"/>
    <n v="799"/>
    <x v="0"/>
    <n v="1598"/>
    <n v="358"/>
    <x v="0"/>
    <x v="1"/>
    <s v="Express"/>
    <n v="4.2"/>
    <n v="2025"/>
    <s v="Jul-2025"/>
    <n v="0.22403003754693368"/>
    <x v="0"/>
    <x v="3"/>
  </r>
  <r>
    <s v="ORD0001536"/>
    <x v="106"/>
    <x v="301"/>
    <x v="1"/>
    <s v="EC009"/>
    <x v="11"/>
    <x v="1"/>
    <s v="Loreal"/>
    <x v="7"/>
    <x v="2"/>
    <n v="1"/>
    <n v="12"/>
    <x v="2"/>
    <n v="9.6"/>
    <n v="3.6"/>
    <x v="0"/>
    <x v="2"/>
    <s v="Express"/>
    <n v="3.2"/>
    <n v="2025"/>
    <s v="Sep-2025"/>
    <n v="0.375"/>
    <x v="2"/>
    <x v="4"/>
  </r>
  <r>
    <s v="ORD0001537"/>
    <x v="173"/>
    <x v="1146"/>
    <x v="0"/>
    <s v="EC009"/>
    <x v="11"/>
    <x v="1"/>
    <s v="Loreal"/>
    <x v="6"/>
    <x v="2"/>
    <n v="2"/>
    <n v="12"/>
    <x v="1"/>
    <n v="21.6"/>
    <n v="9.6"/>
    <x v="0"/>
    <x v="3"/>
    <s v="Same Day"/>
    <n v="2.9"/>
    <n v="2025"/>
    <s v="Jan-2025"/>
    <n v="0.44444444444444442"/>
    <x v="0"/>
    <x v="2"/>
  </r>
  <r>
    <s v="ORD0001538"/>
    <x v="187"/>
    <x v="1147"/>
    <x v="0"/>
    <s v="EC010"/>
    <x v="6"/>
    <x v="3"/>
    <s v="JBL"/>
    <x v="8"/>
    <x v="2"/>
    <n v="1"/>
    <n v="65"/>
    <x v="3"/>
    <n v="55.25"/>
    <n v="17.25"/>
    <x v="0"/>
    <x v="0"/>
    <s v="Standard"/>
    <n v="3.1"/>
    <n v="2025"/>
    <s v="Mar-2025"/>
    <n v="0.31221719457013575"/>
    <x v="2"/>
    <x v="4"/>
  </r>
  <r>
    <s v="ORD0001539"/>
    <x v="357"/>
    <x v="418"/>
    <x v="1"/>
    <s v="EC009"/>
    <x v="11"/>
    <x v="1"/>
    <s v="Loreal"/>
    <x v="8"/>
    <x v="0"/>
    <n v="1"/>
    <n v="12"/>
    <x v="1"/>
    <n v="10.8"/>
    <n v="4.8"/>
    <x v="0"/>
    <x v="1"/>
    <s v="Standard"/>
    <n v="3.9"/>
    <n v="2025"/>
    <s v="Jan-2025"/>
    <n v="0.44444444444444442"/>
    <x v="2"/>
    <x v="4"/>
  </r>
  <r>
    <s v="ORD0001540"/>
    <x v="361"/>
    <x v="785"/>
    <x v="0"/>
    <s v="EC001"/>
    <x v="8"/>
    <x v="3"/>
    <s v="Sony"/>
    <x v="1"/>
    <x v="2"/>
    <n v="4"/>
    <n v="89"/>
    <x v="4"/>
    <n v="338.2"/>
    <n v="118.2"/>
    <x v="0"/>
    <x v="1"/>
    <s v="Standard"/>
    <n v="2.9"/>
    <n v="2025"/>
    <s v="Jan-2025"/>
    <n v="0.34949733885274986"/>
    <x v="1"/>
    <x v="1"/>
  </r>
  <r>
    <s v="ORD0001541"/>
    <x v="341"/>
    <x v="248"/>
    <x v="1"/>
    <s v="EC011"/>
    <x v="0"/>
    <x v="0"/>
    <s v="IKEA"/>
    <x v="7"/>
    <x v="1"/>
    <n v="5"/>
    <n v="190"/>
    <x v="0"/>
    <n v="950"/>
    <n v="325"/>
    <x v="0"/>
    <x v="4"/>
    <s v="Standard"/>
    <n v="4.4000000000000004"/>
    <n v="2025"/>
    <s v="Feb-2025"/>
    <n v="0.34210526315789475"/>
    <x v="2"/>
    <x v="4"/>
  </r>
  <r>
    <s v="ORD0001542"/>
    <x v="45"/>
    <x v="491"/>
    <x v="0"/>
    <s v="EC002"/>
    <x v="5"/>
    <x v="3"/>
    <s v="Samsung"/>
    <x v="0"/>
    <x v="2"/>
    <n v="5"/>
    <n v="149"/>
    <x v="1"/>
    <n v="670.5"/>
    <n v="195.5"/>
    <x v="0"/>
    <x v="3"/>
    <s v="Express"/>
    <n v="3.8"/>
    <n v="2025"/>
    <s v="Mar-2025"/>
    <n v="0.29157345264727813"/>
    <x v="0"/>
    <x v="0"/>
  </r>
  <r>
    <s v="ORD0001543"/>
    <x v="145"/>
    <x v="1058"/>
    <x v="0"/>
    <s v="EC002"/>
    <x v="5"/>
    <x v="3"/>
    <s v="Samsung"/>
    <x v="2"/>
    <x v="1"/>
    <n v="4"/>
    <n v="149"/>
    <x v="1"/>
    <n v="536.4"/>
    <n v="156.4"/>
    <x v="0"/>
    <x v="0"/>
    <s v="Express"/>
    <n v="2.7"/>
    <n v="2025"/>
    <s v="Feb-2025"/>
    <n v="0.29157345264727819"/>
    <x v="0"/>
    <x v="2"/>
  </r>
  <r>
    <s v="ORD0001544"/>
    <x v="346"/>
    <x v="1148"/>
    <x v="1"/>
    <s v="EC007"/>
    <x v="9"/>
    <x v="0"/>
    <s v="Prestige"/>
    <x v="5"/>
    <x v="1"/>
    <n v="3"/>
    <n v="120"/>
    <x v="4"/>
    <n v="342"/>
    <n v="108"/>
    <x v="0"/>
    <x v="0"/>
    <s v="Standard"/>
    <n v="4.5999999999999996"/>
    <n v="2025"/>
    <s v="Oct-2025"/>
    <n v="0.31578947368421051"/>
    <x v="0"/>
    <x v="3"/>
  </r>
  <r>
    <s v="ORD0001545"/>
    <x v="275"/>
    <x v="1149"/>
    <x v="1"/>
    <s v="EC011"/>
    <x v="0"/>
    <x v="0"/>
    <s v="IKEA"/>
    <x v="3"/>
    <x v="2"/>
    <n v="5"/>
    <n v="190"/>
    <x v="1"/>
    <n v="855"/>
    <n v="230"/>
    <x v="2"/>
    <x v="0"/>
    <s v="Express"/>
    <n v="3.7"/>
    <n v="2025"/>
    <s v="Apr-2025"/>
    <n v="0.26900584795321636"/>
    <x v="0"/>
    <x v="2"/>
  </r>
  <r>
    <s v="ORD0001546"/>
    <x v="363"/>
    <x v="1150"/>
    <x v="0"/>
    <s v="EC002"/>
    <x v="5"/>
    <x v="3"/>
    <s v="Samsung"/>
    <x v="9"/>
    <x v="0"/>
    <n v="1"/>
    <n v="149"/>
    <x v="3"/>
    <n v="126.65"/>
    <n v="31.65"/>
    <x v="0"/>
    <x v="1"/>
    <s v="Standard"/>
    <n v="3.3"/>
    <n v="2025"/>
    <s v="Oct-2025"/>
    <n v="0.24990130280300038"/>
    <x v="0"/>
    <x v="5"/>
  </r>
  <r>
    <s v="ORD0001547"/>
    <x v="286"/>
    <x v="1151"/>
    <x v="1"/>
    <s v="EC003"/>
    <x v="7"/>
    <x v="3"/>
    <s v="Lenovo"/>
    <x v="9"/>
    <x v="1"/>
    <n v="5"/>
    <n v="799"/>
    <x v="3"/>
    <n v="3395.75"/>
    <n v="295.75"/>
    <x v="0"/>
    <x v="3"/>
    <s v="Express"/>
    <n v="4.9000000000000004"/>
    <n v="2025"/>
    <s v="Nov-2025"/>
    <n v="8.7094161819921967E-2"/>
    <x v="0"/>
    <x v="5"/>
  </r>
  <r>
    <s v="ORD0001548"/>
    <x v="70"/>
    <x v="740"/>
    <x v="1"/>
    <s v="EC006"/>
    <x v="2"/>
    <x v="0"/>
    <s v="Philips"/>
    <x v="6"/>
    <x v="1"/>
    <n v="4"/>
    <n v="85"/>
    <x v="0"/>
    <n v="340"/>
    <n v="132"/>
    <x v="1"/>
    <x v="1"/>
    <s v="Same Day"/>
    <n v="2.8"/>
    <n v="2025"/>
    <s v="Oct-2025"/>
    <n v="0.38823529411764707"/>
    <x v="0"/>
    <x v="2"/>
  </r>
  <r>
    <s v="ORD0001549"/>
    <x v="53"/>
    <x v="1152"/>
    <x v="0"/>
    <s v="EC012"/>
    <x v="3"/>
    <x v="0"/>
    <s v="Philips"/>
    <x v="9"/>
    <x v="1"/>
    <n v="5"/>
    <n v="42"/>
    <x v="0"/>
    <n v="210"/>
    <n v="90"/>
    <x v="0"/>
    <x v="3"/>
    <s v="Express"/>
    <n v="5"/>
    <n v="2025"/>
    <s v="Jun-2025"/>
    <n v="0.42857142857142855"/>
    <x v="0"/>
    <x v="5"/>
  </r>
  <r>
    <s v="ORD0001550"/>
    <x v="269"/>
    <x v="301"/>
    <x v="0"/>
    <s v="EC009"/>
    <x v="11"/>
    <x v="1"/>
    <s v="Loreal"/>
    <x v="5"/>
    <x v="1"/>
    <n v="5"/>
    <n v="12"/>
    <x v="1"/>
    <n v="54"/>
    <n v="24"/>
    <x v="0"/>
    <x v="0"/>
    <s v="Standard"/>
    <n v="3.2"/>
    <n v="2025"/>
    <s v="Sep-2025"/>
    <n v="0.44444444444444442"/>
    <x v="0"/>
    <x v="3"/>
  </r>
  <r>
    <s v="ORD0001551"/>
    <x v="227"/>
    <x v="1153"/>
    <x v="1"/>
    <s v="EC004"/>
    <x v="10"/>
    <x v="2"/>
    <s v="Nike"/>
    <x v="4"/>
    <x v="0"/>
    <n v="5"/>
    <n v="110"/>
    <x v="2"/>
    <n v="440"/>
    <n v="100"/>
    <x v="0"/>
    <x v="2"/>
    <s v="Same Day"/>
    <n v="3.2"/>
    <n v="2025"/>
    <s v="Sep-2025"/>
    <n v="0.22727272727272727"/>
    <x v="0"/>
    <x v="2"/>
  </r>
  <r>
    <s v="ORD0001552"/>
    <x v="348"/>
    <x v="941"/>
    <x v="1"/>
    <s v="EC007"/>
    <x v="9"/>
    <x v="0"/>
    <s v="Prestige"/>
    <x v="7"/>
    <x v="0"/>
    <n v="5"/>
    <n v="120"/>
    <x v="0"/>
    <n v="600"/>
    <n v="210"/>
    <x v="0"/>
    <x v="2"/>
    <s v="Express"/>
    <n v="4"/>
    <n v="2025"/>
    <s v="Oct-2025"/>
    <n v="0.35"/>
    <x v="2"/>
    <x v="4"/>
  </r>
  <r>
    <s v="ORD0001553"/>
    <x v="332"/>
    <x v="1129"/>
    <x v="1"/>
    <s v="EC001"/>
    <x v="8"/>
    <x v="3"/>
    <s v="Sony"/>
    <x v="1"/>
    <x v="0"/>
    <n v="2"/>
    <n v="89"/>
    <x v="2"/>
    <n v="142.4"/>
    <n v="32.4"/>
    <x v="0"/>
    <x v="3"/>
    <s v="Express"/>
    <n v="4.5"/>
    <n v="2025"/>
    <s v="Sep-2025"/>
    <n v="0.22752808988764042"/>
    <x v="1"/>
    <x v="1"/>
  </r>
  <r>
    <s v="ORD0001554"/>
    <x v="132"/>
    <x v="1154"/>
    <x v="0"/>
    <s v="EC004"/>
    <x v="10"/>
    <x v="2"/>
    <s v="Nike"/>
    <x v="1"/>
    <x v="2"/>
    <n v="5"/>
    <n v="110"/>
    <x v="3"/>
    <n v="467.5"/>
    <n v="127.5"/>
    <x v="0"/>
    <x v="4"/>
    <s v="Standard"/>
    <n v="3.9"/>
    <n v="2025"/>
    <s v="May-2025"/>
    <n v="0.27272727272727271"/>
    <x v="1"/>
    <x v="1"/>
  </r>
  <r>
    <s v="ORD0001555"/>
    <x v="0"/>
    <x v="1155"/>
    <x v="1"/>
    <s v="EC012"/>
    <x v="3"/>
    <x v="0"/>
    <s v="Philips"/>
    <x v="3"/>
    <x v="1"/>
    <n v="1"/>
    <n v="42"/>
    <x v="1"/>
    <n v="37.799999999999997"/>
    <n v="13.8"/>
    <x v="0"/>
    <x v="0"/>
    <s v="Express"/>
    <n v="3.9"/>
    <n v="2025"/>
    <s v="Aug-2025"/>
    <n v="0.36507936507936511"/>
    <x v="0"/>
    <x v="2"/>
  </r>
  <r>
    <s v="ORD0001556"/>
    <x v="107"/>
    <x v="1156"/>
    <x v="0"/>
    <s v="EC006"/>
    <x v="2"/>
    <x v="0"/>
    <s v="Philips"/>
    <x v="2"/>
    <x v="2"/>
    <n v="4"/>
    <n v="85"/>
    <x v="4"/>
    <n v="323"/>
    <n v="115"/>
    <x v="0"/>
    <x v="3"/>
    <s v="Express"/>
    <n v="3.9"/>
    <n v="2025"/>
    <s v="Jun-2025"/>
    <n v="0.35603715170278638"/>
    <x v="0"/>
    <x v="2"/>
  </r>
  <r>
    <s v="ORD0001557"/>
    <x v="217"/>
    <x v="1157"/>
    <x v="0"/>
    <s v="EC011"/>
    <x v="0"/>
    <x v="0"/>
    <s v="IKEA"/>
    <x v="9"/>
    <x v="0"/>
    <n v="1"/>
    <n v="190"/>
    <x v="3"/>
    <n v="161.5"/>
    <n v="36.5"/>
    <x v="0"/>
    <x v="0"/>
    <s v="Standard"/>
    <n v="3.1"/>
    <n v="2025"/>
    <s v="Sep-2025"/>
    <n v="0.2260061919504644"/>
    <x v="0"/>
    <x v="5"/>
  </r>
  <r>
    <s v="ORD0001558"/>
    <x v="32"/>
    <x v="127"/>
    <x v="1"/>
    <s v="EC002"/>
    <x v="5"/>
    <x v="3"/>
    <s v="Samsung"/>
    <x v="0"/>
    <x v="2"/>
    <n v="4"/>
    <n v="149"/>
    <x v="0"/>
    <n v="596"/>
    <n v="216"/>
    <x v="0"/>
    <x v="1"/>
    <s v="Standard"/>
    <n v="4.0999999999999996"/>
    <n v="2025"/>
    <s v="Dec-2025"/>
    <n v="0.36241610738255031"/>
    <x v="0"/>
    <x v="0"/>
  </r>
  <r>
    <s v="ORD0001559"/>
    <x v="283"/>
    <x v="820"/>
    <x v="0"/>
    <s v="EC012"/>
    <x v="3"/>
    <x v="0"/>
    <s v="Philips"/>
    <x v="3"/>
    <x v="1"/>
    <n v="5"/>
    <n v="42"/>
    <x v="3"/>
    <n v="178.5"/>
    <n v="58.5"/>
    <x v="0"/>
    <x v="3"/>
    <s v="Standard"/>
    <n v="3.1"/>
    <n v="2025"/>
    <s v="Aug-2025"/>
    <n v="0.32773109243697479"/>
    <x v="0"/>
    <x v="2"/>
  </r>
  <r>
    <s v="ORD0001560"/>
    <x v="23"/>
    <x v="1158"/>
    <x v="1"/>
    <s v="EC008"/>
    <x v="1"/>
    <x v="1"/>
    <s v="Nivea"/>
    <x v="5"/>
    <x v="1"/>
    <n v="4"/>
    <n v="18"/>
    <x v="3"/>
    <n v="61.2"/>
    <n v="25.2"/>
    <x v="0"/>
    <x v="0"/>
    <s v="Express"/>
    <n v="2.6"/>
    <n v="2025"/>
    <s v="Aug-2025"/>
    <n v="0.41176470588235292"/>
    <x v="0"/>
    <x v="3"/>
  </r>
  <r>
    <s v="ORD0001561"/>
    <x v="189"/>
    <x v="1159"/>
    <x v="1"/>
    <s v="EC007"/>
    <x v="9"/>
    <x v="0"/>
    <s v="Prestige"/>
    <x v="5"/>
    <x v="2"/>
    <n v="5"/>
    <n v="120"/>
    <x v="2"/>
    <n v="480"/>
    <n v="90"/>
    <x v="0"/>
    <x v="3"/>
    <s v="Standard"/>
    <n v="4.9000000000000004"/>
    <n v="2025"/>
    <s v="May-2025"/>
    <n v="0.1875"/>
    <x v="0"/>
    <x v="3"/>
  </r>
  <r>
    <s v="ORD0001562"/>
    <x v="225"/>
    <x v="1160"/>
    <x v="0"/>
    <s v="EC006"/>
    <x v="2"/>
    <x v="0"/>
    <s v="Philips"/>
    <x v="7"/>
    <x v="1"/>
    <n v="2"/>
    <n v="85"/>
    <x v="0"/>
    <n v="170"/>
    <n v="66"/>
    <x v="0"/>
    <x v="0"/>
    <s v="Express"/>
    <n v="4.2"/>
    <n v="2025"/>
    <s v="Jun-2025"/>
    <n v="0.38823529411764707"/>
    <x v="2"/>
    <x v="4"/>
  </r>
  <r>
    <s v="ORD0001563"/>
    <x v="80"/>
    <x v="1161"/>
    <x v="1"/>
    <s v="EC001"/>
    <x v="8"/>
    <x v="3"/>
    <s v="Sony"/>
    <x v="8"/>
    <x v="2"/>
    <n v="1"/>
    <n v="89"/>
    <x v="1"/>
    <n v="80.099999999999994"/>
    <n v="25.1"/>
    <x v="0"/>
    <x v="4"/>
    <s v="Express"/>
    <n v="3.4"/>
    <n v="2025"/>
    <s v="Dec-2025"/>
    <n v="0.31335830212234711"/>
    <x v="2"/>
    <x v="4"/>
  </r>
  <r>
    <s v="ORD0001564"/>
    <x v="180"/>
    <x v="547"/>
    <x v="1"/>
    <s v="EC010"/>
    <x v="6"/>
    <x v="3"/>
    <s v="JBL"/>
    <x v="9"/>
    <x v="1"/>
    <n v="2"/>
    <n v="65"/>
    <x v="4"/>
    <n v="123.5"/>
    <n v="47.5"/>
    <x v="0"/>
    <x v="4"/>
    <s v="Standard"/>
    <n v="3.3"/>
    <n v="2025"/>
    <s v="Oct-2025"/>
    <n v="0.38461538461538464"/>
    <x v="0"/>
    <x v="5"/>
  </r>
  <r>
    <s v="ORD0001565"/>
    <x v="181"/>
    <x v="1162"/>
    <x v="0"/>
    <s v="EC004"/>
    <x v="10"/>
    <x v="2"/>
    <s v="Nike"/>
    <x v="8"/>
    <x v="1"/>
    <n v="5"/>
    <n v="110"/>
    <x v="1"/>
    <n v="495"/>
    <n v="155"/>
    <x v="0"/>
    <x v="2"/>
    <s v="Standard"/>
    <n v="4.8"/>
    <n v="2025"/>
    <s v="Sep-2025"/>
    <n v="0.31313131313131315"/>
    <x v="2"/>
    <x v="4"/>
  </r>
  <r>
    <s v="ORD0001566"/>
    <x v="354"/>
    <x v="1163"/>
    <x v="0"/>
    <s v="EC007"/>
    <x v="9"/>
    <x v="0"/>
    <s v="Prestige"/>
    <x v="7"/>
    <x v="1"/>
    <n v="5"/>
    <n v="120"/>
    <x v="4"/>
    <n v="570"/>
    <n v="180"/>
    <x v="0"/>
    <x v="4"/>
    <s v="Express"/>
    <n v="2.7"/>
    <n v="2025"/>
    <s v="Apr-2025"/>
    <n v="0.31578947368421051"/>
    <x v="2"/>
    <x v="4"/>
  </r>
  <r>
    <s v="ORD0001567"/>
    <x v="218"/>
    <x v="288"/>
    <x v="0"/>
    <s v="EC004"/>
    <x v="10"/>
    <x v="2"/>
    <s v="Nike"/>
    <x v="2"/>
    <x v="1"/>
    <n v="3"/>
    <n v="110"/>
    <x v="2"/>
    <n v="264"/>
    <n v="60"/>
    <x v="0"/>
    <x v="0"/>
    <s v="Standard"/>
    <n v="2.5"/>
    <n v="2025"/>
    <s v="Aug-2025"/>
    <n v="0.22727272727272727"/>
    <x v="0"/>
    <x v="2"/>
  </r>
  <r>
    <s v="ORD0001568"/>
    <x v="254"/>
    <x v="1005"/>
    <x v="0"/>
    <s v="EC006"/>
    <x v="2"/>
    <x v="0"/>
    <s v="Philips"/>
    <x v="1"/>
    <x v="2"/>
    <n v="4"/>
    <n v="85"/>
    <x v="4"/>
    <n v="323"/>
    <n v="115"/>
    <x v="0"/>
    <x v="1"/>
    <s v="Standard"/>
    <n v="3.4"/>
    <n v="2025"/>
    <s v="Mar-2025"/>
    <n v="0.35603715170278638"/>
    <x v="1"/>
    <x v="1"/>
  </r>
  <r>
    <s v="ORD0001569"/>
    <x v="12"/>
    <x v="998"/>
    <x v="0"/>
    <s v="EC005"/>
    <x v="4"/>
    <x v="2"/>
    <s v="Skybags"/>
    <x v="3"/>
    <x v="0"/>
    <n v="5"/>
    <n v="45"/>
    <x v="1"/>
    <n v="202.5"/>
    <n v="72.5"/>
    <x v="0"/>
    <x v="4"/>
    <s v="Express"/>
    <n v="2.5"/>
    <n v="2025"/>
    <s v="Dec-2025"/>
    <n v="0.35802469135802467"/>
    <x v="0"/>
    <x v="2"/>
  </r>
  <r>
    <s v="ORD0001570"/>
    <x v="257"/>
    <x v="1164"/>
    <x v="1"/>
    <s v="EC002"/>
    <x v="5"/>
    <x v="3"/>
    <s v="Samsung"/>
    <x v="6"/>
    <x v="2"/>
    <n v="2"/>
    <n v="149"/>
    <x v="4"/>
    <n v="283.10000000000002"/>
    <n v="93.1"/>
    <x v="0"/>
    <x v="4"/>
    <s v="Standard"/>
    <n v="2.9"/>
    <n v="2025"/>
    <s v="Jul-2025"/>
    <n v="0.32885906040268453"/>
    <x v="0"/>
    <x v="2"/>
  </r>
  <r>
    <s v="ORD0001571"/>
    <x v="275"/>
    <x v="554"/>
    <x v="1"/>
    <s v="EC007"/>
    <x v="9"/>
    <x v="0"/>
    <s v="Prestige"/>
    <x v="3"/>
    <x v="0"/>
    <n v="2"/>
    <n v="120"/>
    <x v="2"/>
    <n v="192"/>
    <n v="36"/>
    <x v="0"/>
    <x v="2"/>
    <s v="Standard"/>
    <n v="3.4"/>
    <n v="2025"/>
    <s v="Apr-2025"/>
    <n v="0.1875"/>
    <x v="0"/>
    <x v="2"/>
  </r>
  <r>
    <s v="ORD0001572"/>
    <x v="179"/>
    <x v="1165"/>
    <x v="0"/>
    <s v="EC001"/>
    <x v="8"/>
    <x v="3"/>
    <s v="Sony"/>
    <x v="9"/>
    <x v="1"/>
    <n v="1"/>
    <n v="89"/>
    <x v="4"/>
    <n v="84.55"/>
    <n v="29.55"/>
    <x v="0"/>
    <x v="3"/>
    <s v="Express"/>
    <n v="4.5999999999999996"/>
    <n v="2025"/>
    <s v="Nov-2025"/>
    <n v="0.34949733885274986"/>
    <x v="0"/>
    <x v="5"/>
  </r>
  <r>
    <s v="ORD0001573"/>
    <x v="141"/>
    <x v="1166"/>
    <x v="1"/>
    <s v="EC012"/>
    <x v="3"/>
    <x v="0"/>
    <s v="Philips"/>
    <x v="8"/>
    <x v="0"/>
    <n v="3"/>
    <n v="42"/>
    <x v="1"/>
    <n v="113.4"/>
    <n v="41.4"/>
    <x v="0"/>
    <x v="0"/>
    <s v="Standard"/>
    <n v="4.4000000000000004"/>
    <n v="2025"/>
    <s v="May-2025"/>
    <n v="0.36507936507936506"/>
    <x v="2"/>
    <x v="4"/>
  </r>
  <r>
    <s v="ORD0001574"/>
    <x v="275"/>
    <x v="1167"/>
    <x v="0"/>
    <s v="EC003"/>
    <x v="7"/>
    <x v="3"/>
    <s v="Lenovo"/>
    <x v="8"/>
    <x v="1"/>
    <n v="3"/>
    <n v="799"/>
    <x v="1"/>
    <n v="2157.3000000000002"/>
    <n v="297.3"/>
    <x v="0"/>
    <x v="2"/>
    <s v="Standard"/>
    <n v="4.0999999999999996"/>
    <n v="2025"/>
    <s v="Apr-2025"/>
    <n v="0.13781115282992629"/>
    <x v="2"/>
    <x v="4"/>
  </r>
  <r>
    <s v="ORD0001575"/>
    <x v="190"/>
    <x v="1168"/>
    <x v="0"/>
    <s v="EC003"/>
    <x v="7"/>
    <x v="3"/>
    <s v="Lenovo"/>
    <x v="6"/>
    <x v="2"/>
    <n v="3"/>
    <n v="799"/>
    <x v="4"/>
    <n v="2277.15"/>
    <n v="417.15"/>
    <x v="0"/>
    <x v="4"/>
    <s v="Standard"/>
    <n v="3.1"/>
    <n v="2025"/>
    <s v="Nov-2025"/>
    <n v="0.18318951320729859"/>
    <x v="0"/>
    <x v="2"/>
  </r>
  <r>
    <s v="ORD0001576"/>
    <x v="147"/>
    <x v="1082"/>
    <x v="0"/>
    <s v="EC004"/>
    <x v="10"/>
    <x v="2"/>
    <s v="Nike"/>
    <x v="2"/>
    <x v="1"/>
    <n v="1"/>
    <n v="110"/>
    <x v="0"/>
    <n v="110"/>
    <n v="42"/>
    <x v="0"/>
    <x v="3"/>
    <s v="Standard"/>
    <n v="3.6"/>
    <n v="2025"/>
    <s v="Feb-2025"/>
    <n v="0.38181818181818183"/>
    <x v="0"/>
    <x v="2"/>
  </r>
  <r>
    <s v="ORD0001577"/>
    <x v="224"/>
    <x v="1169"/>
    <x v="1"/>
    <s v="EC007"/>
    <x v="9"/>
    <x v="0"/>
    <s v="Prestige"/>
    <x v="4"/>
    <x v="0"/>
    <n v="2"/>
    <n v="120"/>
    <x v="4"/>
    <n v="228"/>
    <n v="72"/>
    <x v="0"/>
    <x v="1"/>
    <s v="Standard"/>
    <n v="3.1"/>
    <n v="2025"/>
    <s v="May-2025"/>
    <n v="0.31578947368421051"/>
    <x v="0"/>
    <x v="2"/>
  </r>
  <r>
    <s v="ORD0001578"/>
    <x v="334"/>
    <x v="1033"/>
    <x v="1"/>
    <s v="EC010"/>
    <x v="6"/>
    <x v="3"/>
    <s v="JBL"/>
    <x v="6"/>
    <x v="2"/>
    <n v="3"/>
    <n v="65"/>
    <x v="1"/>
    <n v="175.5"/>
    <n v="61.5"/>
    <x v="0"/>
    <x v="0"/>
    <s v="Standard"/>
    <n v="3.5"/>
    <n v="2025"/>
    <s v="Dec-2025"/>
    <n v="0.3504273504273504"/>
    <x v="0"/>
    <x v="2"/>
  </r>
  <r>
    <s v="ORD0001579"/>
    <x v="127"/>
    <x v="1170"/>
    <x v="1"/>
    <s v="EC010"/>
    <x v="6"/>
    <x v="3"/>
    <s v="JBL"/>
    <x v="8"/>
    <x v="1"/>
    <n v="5"/>
    <n v="65"/>
    <x v="3"/>
    <n v="276.25"/>
    <n v="86.25"/>
    <x v="0"/>
    <x v="4"/>
    <s v="Express"/>
    <n v="2.5"/>
    <n v="2025"/>
    <s v="Jan-2025"/>
    <n v="0.31221719457013575"/>
    <x v="2"/>
    <x v="4"/>
  </r>
  <r>
    <s v="ORD0001580"/>
    <x v="162"/>
    <x v="1171"/>
    <x v="0"/>
    <s v="EC010"/>
    <x v="6"/>
    <x v="3"/>
    <s v="JBL"/>
    <x v="6"/>
    <x v="0"/>
    <n v="2"/>
    <n v="65"/>
    <x v="2"/>
    <n v="104"/>
    <n v="28"/>
    <x v="1"/>
    <x v="3"/>
    <s v="Express"/>
    <n v="2.6"/>
    <n v="2025"/>
    <s v="Aug-2025"/>
    <n v="0.26923076923076922"/>
    <x v="0"/>
    <x v="2"/>
  </r>
  <r>
    <s v="ORD0001581"/>
    <x v="335"/>
    <x v="1172"/>
    <x v="1"/>
    <s v="EC001"/>
    <x v="8"/>
    <x v="3"/>
    <s v="Sony"/>
    <x v="5"/>
    <x v="2"/>
    <n v="2"/>
    <n v="89"/>
    <x v="2"/>
    <n v="142.4"/>
    <n v="32.4"/>
    <x v="0"/>
    <x v="3"/>
    <s v="Same Day"/>
    <n v="2.7"/>
    <n v="2025"/>
    <s v="Sep-2025"/>
    <n v="0.22752808988764042"/>
    <x v="0"/>
    <x v="3"/>
  </r>
  <r>
    <s v="ORD0001582"/>
    <x v="251"/>
    <x v="1173"/>
    <x v="1"/>
    <s v="EC006"/>
    <x v="2"/>
    <x v="0"/>
    <s v="Philips"/>
    <x v="0"/>
    <x v="2"/>
    <n v="2"/>
    <n v="85"/>
    <x v="1"/>
    <n v="153"/>
    <n v="49"/>
    <x v="1"/>
    <x v="1"/>
    <s v="Express"/>
    <n v="2.6"/>
    <n v="2025"/>
    <s v="Feb-2025"/>
    <n v="0.3202614379084967"/>
    <x v="0"/>
    <x v="0"/>
  </r>
  <r>
    <s v="ORD0001583"/>
    <x v="135"/>
    <x v="576"/>
    <x v="1"/>
    <s v="EC006"/>
    <x v="2"/>
    <x v="0"/>
    <s v="Philips"/>
    <x v="8"/>
    <x v="2"/>
    <n v="2"/>
    <n v="85"/>
    <x v="1"/>
    <n v="153"/>
    <n v="49"/>
    <x v="0"/>
    <x v="2"/>
    <s v="Standard"/>
    <n v="3.6"/>
    <n v="2025"/>
    <s v="Apr-2025"/>
    <n v="0.3202614379084967"/>
    <x v="2"/>
    <x v="4"/>
  </r>
  <r>
    <s v="ORD0001584"/>
    <x v="354"/>
    <x v="1174"/>
    <x v="0"/>
    <s v="EC002"/>
    <x v="5"/>
    <x v="3"/>
    <s v="Samsung"/>
    <x v="6"/>
    <x v="0"/>
    <n v="3"/>
    <n v="149"/>
    <x v="4"/>
    <n v="424.65"/>
    <n v="139.65"/>
    <x v="0"/>
    <x v="3"/>
    <s v="Standard"/>
    <n v="4"/>
    <n v="2025"/>
    <s v="Apr-2025"/>
    <n v="0.32885906040268459"/>
    <x v="0"/>
    <x v="2"/>
  </r>
  <r>
    <s v="ORD0001585"/>
    <x v="292"/>
    <x v="1175"/>
    <x v="0"/>
    <s v="EC010"/>
    <x v="6"/>
    <x v="3"/>
    <s v="JBL"/>
    <x v="2"/>
    <x v="2"/>
    <n v="5"/>
    <n v="65"/>
    <x v="4"/>
    <n v="308.75"/>
    <n v="118.75"/>
    <x v="0"/>
    <x v="2"/>
    <s v="Standard"/>
    <n v="3.9"/>
    <n v="2025"/>
    <s v="May-2025"/>
    <n v="0.38461538461538464"/>
    <x v="0"/>
    <x v="2"/>
  </r>
  <r>
    <s v="ORD0001586"/>
    <x v="5"/>
    <x v="1176"/>
    <x v="0"/>
    <s v="EC003"/>
    <x v="7"/>
    <x v="3"/>
    <s v="Lenovo"/>
    <x v="6"/>
    <x v="1"/>
    <n v="4"/>
    <n v="799"/>
    <x v="3"/>
    <n v="2716.6"/>
    <n v="236.6"/>
    <x v="1"/>
    <x v="4"/>
    <s v="Standard"/>
    <n v="3.7"/>
    <n v="2025"/>
    <s v="Apr-2025"/>
    <n v="8.7094161819921967E-2"/>
    <x v="0"/>
    <x v="2"/>
  </r>
  <r>
    <s v="ORD0001587"/>
    <x v="312"/>
    <x v="12"/>
    <x v="0"/>
    <s v="EC002"/>
    <x v="5"/>
    <x v="3"/>
    <s v="Samsung"/>
    <x v="1"/>
    <x v="1"/>
    <n v="2"/>
    <n v="149"/>
    <x v="4"/>
    <n v="283.10000000000002"/>
    <n v="93.1"/>
    <x v="3"/>
    <x v="0"/>
    <s v="Standard"/>
    <n v="3.3"/>
    <n v="2025"/>
    <s v="Jun-2025"/>
    <n v="0.32885906040268453"/>
    <x v="1"/>
    <x v="1"/>
  </r>
  <r>
    <s v="ORD0001588"/>
    <x v="312"/>
    <x v="460"/>
    <x v="1"/>
    <s v="EC005"/>
    <x v="4"/>
    <x v="2"/>
    <s v="Skybags"/>
    <x v="2"/>
    <x v="1"/>
    <n v="5"/>
    <n v="45"/>
    <x v="0"/>
    <n v="225"/>
    <n v="95"/>
    <x v="0"/>
    <x v="3"/>
    <s v="Standard"/>
    <n v="2.9"/>
    <n v="2025"/>
    <s v="Jun-2025"/>
    <n v="0.42222222222222222"/>
    <x v="0"/>
    <x v="2"/>
  </r>
  <r>
    <s v="ORD0001589"/>
    <x v="174"/>
    <x v="1177"/>
    <x v="1"/>
    <s v="EC010"/>
    <x v="6"/>
    <x v="3"/>
    <s v="JBL"/>
    <x v="5"/>
    <x v="1"/>
    <n v="2"/>
    <n v="65"/>
    <x v="4"/>
    <n v="123.5"/>
    <n v="47.5"/>
    <x v="0"/>
    <x v="3"/>
    <s v="Standard"/>
    <n v="2.7"/>
    <n v="2025"/>
    <s v="Jun-2025"/>
    <n v="0.38461538461538464"/>
    <x v="0"/>
    <x v="3"/>
  </r>
  <r>
    <s v="ORD0001590"/>
    <x v="363"/>
    <x v="30"/>
    <x v="1"/>
    <s v="EC005"/>
    <x v="4"/>
    <x v="2"/>
    <s v="Skybags"/>
    <x v="4"/>
    <x v="1"/>
    <n v="2"/>
    <n v="45"/>
    <x v="2"/>
    <n v="72"/>
    <n v="20"/>
    <x v="1"/>
    <x v="0"/>
    <s v="Express"/>
    <n v="4.5"/>
    <n v="2025"/>
    <s v="Oct-2025"/>
    <n v="0.27777777777777779"/>
    <x v="0"/>
    <x v="2"/>
  </r>
  <r>
    <s v="ORD0001591"/>
    <x v="309"/>
    <x v="536"/>
    <x v="0"/>
    <s v="EC007"/>
    <x v="9"/>
    <x v="0"/>
    <s v="Prestige"/>
    <x v="8"/>
    <x v="2"/>
    <n v="5"/>
    <n v="120"/>
    <x v="2"/>
    <n v="480"/>
    <n v="90"/>
    <x v="0"/>
    <x v="1"/>
    <s v="Standard"/>
    <n v="3.4"/>
    <n v="2025"/>
    <s v="Oct-2025"/>
    <n v="0.1875"/>
    <x v="2"/>
    <x v="4"/>
  </r>
  <r>
    <s v="ORD0001592"/>
    <x v="318"/>
    <x v="46"/>
    <x v="0"/>
    <s v="EC006"/>
    <x v="2"/>
    <x v="0"/>
    <s v="Philips"/>
    <x v="5"/>
    <x v="1"/>
    <n v="1"/>
    <n v="85"/>
    <x v="4"/>
    <n v="80.75"/>
    <n v="28.75"/>
    <x v="0"/>
    <x v="2"/>
    <s v="Standard"/>
    <n v="3.7"/>
    <n v="2025"/>
    <s v="Aug-2025"/>
    <n v="0.35603715170278638"/>
    <x v="0"/>
    <x v="3"/>
  </r>
  <r>
    <s v="ORD0001593"/>
    <x v="44"/>
    <x v="676"/>
    <x v="1"/>
    <s v="EC002"/>
    <x v="5"/>
    <x v="3"/>
    <s v="Samsung"/>
    <x v="3"/>
    <x v="1"/>
    <n v="2"/>
    <n v="149"/>
    <x v="1"/>
    <n v="268.2"/>
    <n v="78.2"/>
    <x v="0"/>
    <x v="2"/>
    <s v="Standard"/>
    <n v="4.5"/>
    <n v="2025"/>
    <s v="Mar-2025"/>
    <n v="0.29157345264727819"/>
    <x v="0"/>
    <x v="2"/>
  </r>
  <r>
    <s v="ORD0001594"/>
    <x v="312"/>
    <x v="1029"/>
    <x v="0"/>
    <s v="EC009"/>
    <x v="11"/>
    <x v="1"/>
    <s v="Loreal"/>
    <x v="1"/>
    <x v="2"/>
    <n v="5"/>
    <n v="12"/>
    <x v="2"/>
    <n v="48"/>
    <n v="18"/>
    <x v="0"/>
    <x v="3"/>
    <s v="Express"/>
    <n v="2.9"/>
    <n v="2025"/>
    <s v="Jun-2025"/>
    <n v="0.375"/>
    <x v="1"/>
    <x v="1"/>
  </r>
  <r>
    <s v="ORD0001595"/>
    <x v="21"/>
    <x v="874"/>
    <x v="1"/>
    <s v="EC002"/>
    <x v="5"/>
    <x v="3"/>
    <s v="Samsung"/>
    <x v="2"/>
    <x v="1"/>
    <n v="1"/>
    <n v="149"/>
    <x v="3"/>
    <n v="126.65"/>
    <n v="31.65"/>
    <x v="0"/>
    <x v="3"/>
    <s v="Standard"/>
    <n v="3.4"/>
    <n v="2025"/>
    <s v="Jun-2025"/>
    <n v="0.24990130280300038"/>
    <x v="0"/>
    <x v="2"/>
  </r>
  <r>
    <s v="ORD0001596"/>
    <x v="253"/>
    <x v="788"/>
    <x v="0"/>
    <s v="EC007"/>
    <x v="9"/>
    <x v="0"/>
    <s v="Prestige"/>
    <x v="5"/>
    <x v="2"/>
    <n v="4"/>
    <n v="120"/>
    <x v="0"/>
    <n v="480"/>
    <n v="168"/>
    <x v="0"/>
    <x v="4"/>
    <s v="Standard"/>
    <n v="4.0999999999999996"/>
    <n v="2025"/>
    <s v="Aug-2025"/>
    <n v="0.35"/>
    <x v="0"/>
    <x v="3"/>
  </r>
  <r>
    <s v="ORD0001597"/>
    <x v="288"/>
    <x v="857"/>
    <x v="0"/>
    <s v="EC011"/>
    <x v="0"/>
    <x v="0"/>
    <s v="IKEA"/>
    <x v="1"/>
    <x v="2"/>
    <n v="4"/>
    <n v="190"/>
    <x v="0"/>
    <n v="760"/>
    <n v="260"/>
    <x v="0"/>
    <x v="2"/>
    <s v="Express"/>
    <n v="4.4000000000000004"/>
    <n v="2025"/>
    <s v="May-2025"/>
    <n v="0.34210526315789475"/>
    <x v="1"/>
    <x v="1"/>
  </r>
  <r>
    <s v="ORD0001598"/>
    <x v="359"/>
    <x v="1178"/>
    <x v="0"/>
    <s v="EC003"/>
    <x v="7"/>
    <x v="3"/>
    <s v="Lenovo"/>
    <x v="7"/>
    <x v="1"/>
    <n v="2"/>
    <n v="799"/>
    <x v="1"/>
    <n v="1438.2"/>
    <n v="198.2"/>
    <x v="0"/>
    <x v="3"/>
    <s v="Standard"/>
    <n v="4.5"/>
    <n v="2025"/>
    <s v="Nov-2025"/>
    <n v="0.13781115282992629"/>
    <x v="2"/>
    <x v="4"/>
  </r>
  <r>
    <s v="ORD0001599"/>
    <x v="150"/>
    <x v="684"/>
    <x v="0"/>
    <s v="EC005"/>
    <x v="4"/>
    <x v="2"/>
    <s v="Skybags"/>
    <x v="3"/>
    <x v="2"/>
    <n v="3"/>
    <n v="45"/>
    <x v="0"/>
    <n v="135"/>
    <n v="57"/>
    <x v="0"/>
    <x v="0"/>
    <s v="Standard"/>
    <n v="4.4000000000000004"/>
    <n v="2025"/>
    <s v="Jun-2025"/>
    <n v="0.42222222222222222"/>
    <x v="0"/>
    <x v="2"/>
  </r>
  <r>
    <s v="ORD0001600"/>
    <x v="63"/>
    <x v="324"/>
    <x v="0"/>
    <s v="EC002"/>
    <x v="5"/>
    <x v="3"/>
    <s v="Samsung"/>
    <x v="7"/>
    <x v="0"/>
    <n v="2"/>
    <n v="149"/>
    <x v="0"/>
    <n v="298"/>
    <n v="108"/>
    <x v="0"/>
    <x v="1"/>
    <s v="Express"/>
    <n v="3.3"/>
    <n v="2025"/>
    <s v="Dec-2025"/>
    <n v="0.36241610738255031"/>
    <x v="2"/>
    <x v="4"/>
  </r>
  <r>
    <s v="ORD0001601"/>
    <x v="205"/>
    <x v="1179"/>
    <x v="1"/>
    <s v="EC011"/>
    <x v="0"/>
    <x v="0"/>
    <s v="IKEA"/>
    <x v="1"/>
    <x v="1"/>
    <n v="3"/>
    <n v="190"/>
    <x v="1"/>
    <n v="513"/>
    <n v="138"/>
    <x v="0"/>
    <x v="2"/>
    <s v="Standard"/>
    <n v="4"/>
    <n v="2025"/>
    <s v="Apr-2025"/>
    <n v="0.26900584795321636"/>
    <x v="1"/>
    <x v="1"/>
  </r>
  <r>
    <s v="ORD0001602"/>
    <x v="171"/>
    <x v="1180"/>
    <x v="1"/>
    <s v="EC003"/>
    <x v="7"/>
    <x v="3"/>
    <s v="Lenovo"/>
    <x v="2"/>
    <x v="0"/>
    <n v="1"/>
    <n v="799"/>
    <x v="2"/>
    <n v="639.20000000000005"/>
    <n v="19.2"/>
    <x v="0"/>
    <x v="2"/>
    <s v="Standard"/>
    <n v="3.3"/>
    <n v="2025"/>
    <s v="Oct-2025"/>
    <n v="3.0037546933667079E-2"/>
    <x v="0"/>
    <x v="2"/>
  </r>
  <r>
    <s v="ORD0001603"/>
    <x v="141"/>
    <x v="1181"/>
    <x v="0"/>
    <s v="EC012"/>
    <x v="3"/>
    <x v="0"/>
    <s v="Philips"/>
    <x v="0"/>
    <x v="0"/>
    <n v="3"/>
    <n v="42"/>
    <x v="1"/>
    <n v="113.4"/>
    <n v="41.4"/>
    <x v="1"/>
    <x v="3"/>
    <s v="Express"/>
    <n v="2.7"/>
    <n v="2025"/>
    <s v="May-2025"/>
    <n v="0.36507936507936506"/>
    <x v="0"/>
    <x v="0"/>
  </r>
  <r>
    <s v="ORD0001604"/>
    <x v="240"/>
    <x v="1182"/>
    <x v="1"/>
    <s v="EC006"/>
    <x v="2"/>
    <x v="0"/>
    <s v="Philips"/>
    <x v="2"/>
    <x v="2"/>
    <n v="2"/>
    <n v="85"/>
    <x v="0"/>
    <n v="170"/>
    <n v="66"/>
    <x v="0"/>
    <x v="4"/>
    <s v="Express"/>
    <n v="2.7"/>
    <n v="2025"/>
    <s v="Jul-2025"/>
    <n v="0.38823529411764707"/>
    <x v="0"/>
    <x v="2"/>
  </r>
  <r>
    <s v="ORD0001605"/>
    <x v="307"/>
    <x v="21"/>
    <x v="0"/>
    <s v="EC003"/>
    <x v="7"/>
    <x v="3"/>
    <s v="Lenovo"/>
    <x v="2"/>
    <x v="2"/>
    <n v="1"/>
    <n v="799"/>
    <x v="1"/>
    <n v="719.1"/>
    <n v="99.1"/>
    <x v="1"/>
    <x v="4"/>
    <s v="Standard"/>
    <n v="4.3"/>
    <n v="2025"/>
    <s v="Oct-2025"/>
    <n v="0.13781115282992629"/>
    <x v="0"/>
    <x v="2"/>
  </r>
  <r>
    <s v="ORD0001606"/>
    <x v="348"/>
    <x v="1183"/>
    <x v="0"/>
    <s v="EC005"/>
    <x v="4"/>
    <x v="2"/>
    <s v="Skybags"/>
    <x v="8"/>
    <x v="0"/>
    <n v="4"/>
    <n v="45"/>
    <x v="0"/>
    <n v="180"/>
    <n v="76"/>
    <x v="0"/>
    <x v="3"/>
    <s v="Express"/>
    <n v="2.8"/>
    <n v="2025"/>
    <s v="Oct-2025"/>
    <n v="0.42222222222222222"/>
    <x v="2"/>
    <x v="4"/>
  </r>
  <r>
    <s v="ORD0001607"/>
    <x v="5"/>
    <x v="761"/>
    <x v="0"/>
    <s v="EC003"/>
    <x v="7"/>
    <x v="3"/>
    <s v="Lenovo"/>
    <x v="9"/>
    <x v="1"/>
    <n v="4"/>
    <n v="799"/>
    <x v="3"/>
    <n v="2716.6"/>
    <n v="236.6"/>
    <x v="0"/>
    <x v="4"/>
    <s v="Standard"/>
    <n v="2.9"/>
    <n v="2025"/>
    <s v="Apr-2025"/>
    <n v="8.7094161819921967E-2"/>
    <x v="0"/>
    <x v="5"/>
  </r>
  <r>
    <s v="ORD0001608"/>
    <x v="184"/>
    <x v="448"/>
    <x v="0"/>
    <s v="EC010"/>
    <x v="6"/>
    <x v="3"/>
    <s v="JBL"/>
    <x v="2"/>
    <x v="2"/>
    <n v="1"/>
    <n v="65"/>
    <x v="3"/>
    <n v="55.25"/>
    <n v="17.25"/>
    <x v="0"/>
    <x v="2"/>
    <s v="Standard"/>
    <n v="3.3"/>
    <n v="2025"/>
    <s v="Apr-2025"/>
    <n v="0.31221719457013575"/>
    <x v="0"/>
    <x v="2"/>
  </r>
  <r>
    <s v="ORD0001609"/>
    <x v="208"/>
    <x v="809"/>
    <x v="0"/>
    <s v="EC001"/>
    <x v="8"/>
    <x v="3"/>
    <s v="Sony"/>
    <x v="7"/>
    <x v="0"/>
    <n v="3"/>
    <n v="89"/>
    <x v="4"/>
    <n v="253.65"/>
    <n v="88.65"/>
    <x v="0"/>
    <x v="0"/>
    <s v="Standard"/>
    <n v="4.9000000000000004"/>
    <n v="2025"/>
    <s v="Aug-2025"/>
    <n v="0.34949733885274986"/>
    <x v="2"/>
    <x v="4"/>
  </r>
  <r>
    <s v="ORD0001610"/>
    <x v="198"/>
    <x v="1171"/>
    <x v="0"/>
    <s v="EC001"/>
    <x v="8"/>
    <x v="3"/>
    <s v="Sony"/>
    <x v="8"/>
    <x v="0"/>
    <n v="5"/>
    <n v="89"/>
    <x v="3"/>
    <n v="378.25"/>
    <n v="103.25"/>
    <x v="0"/>
    <x v="4"/>
    <s v="Express"/>
    <n v="4.9000000000000004"/>
    <n v="2025"/>
    <s v="Sep-2025"/>
    <n v="0.2729676140118969"/>
    <x v="2"/>
    <x v="4"/>
  </r>
  <r>
    <s v="ORD0001611"/>
    <x v="150"/>
    <x v="1184"/>
    <x v="0"/>
    <s v="EC004"/>
    <x v="10"/>
    <x v="2"/>
    <s v="Nike"/>
    <x v="0"/>
    <x v="0"/>
    <n v="4"/>
    <n v="110"/>
    <x v="1"/>
    <n v="396"/>
    <n v="124"/>
    <x v="0"/>
    <x v="3"/>
    <s v="Same Day"/>
    <n v="3.5"/>
    <n v="2025"/>
    <s v="Jun-2025"/>
    <n v="0.31313131313131315"/>
    <x v="0"/>
    <x v="0"/>
  </r>
  <r>
    <s v="ORD0001612"/>
    <x v="296"/>
    <x v="1185"/>
    <x v="0"/>
    <s v="EC011"/>
    <x v="0"/>
    <x v="0"/>
    <s v="IKEA"/>
    <x v="7"/>
    <x v="0"/>
    <n v="4"/>
    <n v="190"/>
    <x v="0"/>
    <n v="760"/>
    <n v="260"/>
    <x v="0"/>
    <x v="2"/>
    <s v="Standard"/>
    <n v="4.4000000000000004"/>
    <n v="2025"/>
    <s v="Oct-2025"/>
    <n v="0.34210526315789475"/>
    <x v="2"/>
    <x v="4"/>
  </r>
  <r>
    <s v="ORD0001613"/>
    <x v="320"/>
    <x v="1186"/>
    <x v="0"/>
    <s v="EC007"/>
    <x v="9"/>
    <x v="0"/>
    <s v="Prestige"/>
    <x v="3"/>
    <x v="1"/>
    <n v="1"/>
    <n v="120"/>
    <x v="0"/>
    <n v="120"/>
    <n v="42"/>
    <x v="0"/>
    <x v="4"/>
    <s v="Standard"/>
    <n v="3.8"/>
    <n v="2025"/>
    <s v="Jul-2025"/>
    <n v="0.35"/>
    <x v="0"/>
    <x v="2"/>
  </r>
  <r>
    <s v="ORD0001614"/>
    <x v="211"/>
    <x v="1187"/>
    <x v="1"/>
    <s v="EC010"/>
    <x v="6"/>
    <x v="3"/>
    <s v="JBL"/>
    <x v="8"/>
    <x v="1"/>
    <n v="2"/>
    <n v="65"/>
    <x v="1"/>
    <n v="117"/>
    <n v="41"/>
    <x v="1"/>
    <x v="2"/>
    <s v="Standard"/>
    <n v="2.8"/>
    <n v="2025"/>
    <s v="Feb-2025"/>
    <n v="0.3504273504273504"/>
    <x v="2"/>
    <x v="4"/>
  </r>
  <r>
    <s v="ORD0001615"/>
    <x v="211"/>
    <x v="433"/>
    <x v="0"/>
    <s v="EC001"/>
    <x v="8"/>
    <x v="3"/>
    <s v="Sony"/>
    <x v="9"/>
    <x v="2"/>
    <n v="1"/>
    <n v="89"/>
    <x v="1"/>
    <n v="80.099999999999994"/>
    <n v="25.1"/>
    <x v="0"/>
    <x v="0"/>
    <s v="Standard"/>
    <n v="4.5"/>
    <n v="2025"/>
    <s v="Feb-2025"/>
    <n v="0.31335830212234711"/>
    <x v="0"/>
    <x v="5"/>
  </r>
  <r>
    <s v="ORD0001616"/>
    <x v="355"/>
    <x v="1188"/>
    <x v="1"/>
    <s v="EC005"/>
    <x v="4"/>
    <x v="2"/>
    <s v="Skybags"/>
    <x v="1"/>
    <x v="0"/>
    <n v="2"/>
    <n v="45"/>
    <x v="3"/>
    <n v="76.5"/>
    <n v="24.5"/>
    <x v="0"/>
    <x v="3"/>
    <s v="Standard"/>
    <n v="3.9"/>
    <n v="2025"/>
    <s v="Oct-2025"/>
    <n v="0.3202614379084967"/>
    <x v="1"/>
    <x v="1"/>
  </r>
  <r>
    <s v="ORD0001617"/>
    <x v="61"/>
    <x v="1189"/>
    <x v="1"/>
    <s v="EC012"/>
    <x v="3"/>
    <x v="0"/>
    <s v="Philips"/>
    <x v="8"/>
    <x v="1"/>
    <n v="3"/>
    <n v="42"/>
    <x v="4"/>
    <n v="119.7"/>
    <n v="47.7"/>
    <x v="0"/>
    <x v="0"/>
    <s v="Standard"/>
    <n v="3.9"/>
    <n v="2025"/>
    <s v="Mar-2025"/>
    <n v="0.39849624060150379"/>
    <x v="2"/>
    <x v="4"/>
  </r>
  <r>
    <s v="ORD0001618"/>
    <x v="113"/>
    <x v="181"/>
    <x v="0"/>
    <s v="EC001"/>
    <x v="8"/>
    <x v="3"/>
    <s v="Sony"/>
    <x v="5"/>
    <x v="1"/>
    <n v="4"/>
    <n v="89"/>
    <x v="4"/>
    <n v="338.2"/>
    <n v="118.2"/>
    <x v="0"/>
    <x v="4"/>
    <s v="Standard"/>
    <n v="4"/>
    <n v="2025"/>
    <s v="Mar-2025"/>
    <n v="0.34949733885274986"/>
    <x v="0"/>
    <x v="3"/>
  </r>
  <r>
    <s v="ORD0001619"/>
    <x v="337"/>
    <x v="1190"/>
    <x v="1"/>
    <s v="EC010"/>
    <x v="6"/>
    <x v="3"/>
    <s v="JBL"/>
    <x v="6"/>
    <x v="1"/>
    <n v="1"/>
    <n v="65"/>
    <x v="0"/>
    <n v="65"/>
    <n v="27"/>
    <x v="2"/>
    <x v="4"/>
    <s v="Express"/>
    <n v="4.5999999999999996"/>
    <n v="2025"/>
    <s v="Aug-2025"/>
    <n v="0.41538461538461541"/>
    <x v="0"/>
    <x v="2"/>
  </r>
  <r>
    <s v="ORD0001620"/>
    <x v="113"/>
    <x v="23"/>
    <x v="0"/>
    <s v="EC007"/>
    <x v="9"/>
    <x v="0"/>
    <s v="Prestige"/>
    <x v="9"/>
    <x v="1"/>
    <n v="4"/>
    <n v="120"/>
    <x v="4"/>
    <n v="456"/>
    <n v="144"/>
    <x v="0"/>
    <x v="4"/>
    <s v="Standard"/>
    <n v="4.2"/>
    <n v="2025"/>
    <s v="Mar-2025"/>
    <n v="0.31578947368421051"/>
    <x v="0"/>
    <x v="5"/>
  </r>
  <r>
    <s v="ORD0001621"/>
    <x v="357"/>
    <x v="1191"/>
    <x v="0"/>
    <s v="EC012"/>
    <x v="3"/>
    <x v="0"/>
    <s v="Philips"/>
    <x v="4"/>
    <x v="1"/>
    <n v="3"/>
    <n v="42"/>
    <x v="0"/>
    <n v="126"/>
    <n v="54"/>
    <x v="0"/>
    <x v="4"/>
    <s v="Standard"/>
    <n v="4.2"/>
    <n v="2025"/>
    <s v="Jan-2025"/>
    <n v="0.42857142857142855"/>
    <x v="0"/>
    <x v="2"/>
  </r>
  <r>
    <s v="ORD0001622"/>
    <x v="235"/>
    <x v="90"/>
    <x v="1"/>
    <s v="EC004"/>
    <x v="10"/>
    <x v="2"/>
    <s v="Nike"/>
    <x v="1"/>
    <x v="0"/>
    <n v="2"/>
    <n v="110"/>
    <x v="1"/>
    <n v="198"/>
    <n v="62"/>
    <x v="0"/>
    <x v="4"/>
    <s v="Standard"/>
    <n v="3.8"/>
    <n v="2025"/>
    <s v="May-2025"/>
    <n v="0.31313131313131315"/>
    <x v="1"/>
    <x v="1"/>
  </r>
  <r>
    <s v="ORD0001623"/>
    <x v="325"/>
    <x v="1192"/>
    <x v="0"/>
    <s v="EC001"/>
    <x v="8"/>
    <x v="3"/>
    <s v="Sony"/>
    <x v="1"/>
    <x v="1"/>
    <n v="4"/>
    <n v="89"/>
    <x v="1"/>
    <n v="320.39999999999998"/>
    <n v="100.4"/>
    <x v="0"/>
    <x v="3"/>
    <s v="Express"/>
    <n v="2.8"/>
    <n v="2025"/>
    <s v="Jan-2025"/>
    <n v="0.31335830212234711"/>
    <x v="1"/>
    <x v="1"/>
  </r>
  <r>
    <s v="ORD0001624"/>
    <x v="348"/>
    <x v="1193"/>
    <x v="1"/>
    <s v="EC002"/>
    <x v="5"/>
    <x v="3"/>
    <s v="Samsung"/>
    <x v="4"/>
    <x v="2"/>
    <n v="3"/>
    <n v="149"/>
    <x v="2"/>
    <n v="357.6"/>
    <n v="72.599999999999994"/>
    <x v="0"/>
    <x v="3"/>
    <s v="Standard"/>
    <n v="3.1"/>
    <n v="2025"/>
    <s v="Oct-2025"/>
    <n v="0.2030201342281879"/>
    <x v="0"/>
    <x v="2"/>
  </r>
  <r>
    <s v="ORD0001625"/>
    <x v="288"/>
    <x v="47"/>
    <x v="1"/>
    <s v="EC007"/>
    <x v="9"/>
    <x v="0"/>
    <s v="Prestige"/>
    <x v="5"/>
    <x v="0"/>
    <n v="5"/>
    <n v="120"/>
    <x v="1"/>
    <n v="540"/>
    <n v="150"/>
    <x v="0"/>
    <x v="0"/>
    <s v="Express"/>
    <n v="4.5"/>
    <n v="2025"/>
    <s v="May-2025"/>
    <n v="0.27777777777777779"/>
    <x v="0"/>
    <x v="3"/>
  </r>
  <r>
    <s v="ORD0001626"/>
    <x v="359"/>
    <x v="1194"/>
    <x v="0"/>
    <s v="EC002"/>
    <x v="5"/>
    <x v="3"/>
    <s v="Samsung"/>
    <x v="8"/>
    <x v="1"/>
    <n v="3"/>
    <n v="149"/>
    <x v="2"/>
    <n v="357.6"/>
    <n v="72.599999999999994"/>
    <x v="0"/>
    <x v="2"/>
    <s v="Express"/>
    <n v="3"/>
    <n v="2025"/>
    <s v="Nov-2025"/>
    <n v="0.2030201342281879"/>
    <x v="2"/>
    <x v="4"/>
  </r>
  <r>
    <s v="ORD0001627"/>
    <x v="237"/>
    <x v="708"/>
    <x v="0"/>
    <s v="EC008"/>
    <x v="1"/>
    <x v="1"/>
    <s v="Nivea"/>
    <x v="5"/>
    <x v="1"/>
    <n v="1"/>
    <n v="18"/>
    <x v="1"/>
    <n v="16.2"/>
    <n v="7.2"/>
    <x v="0"/>
    <x v="2"/>
    <s v="Standard"/>
    <n v="4.5999999999999996"/>
    <n v="2025"/>
    <s v="Feb-2025"/>
    <n v="0.44444444444444448"/>
    <x v="0"/>
    <x v="3"/>
  </r>
  <r>
    <s v="ORD0001628"/>
    <x v="260"/>
    <x v="303"/>
    <x v="0"/>
    <s v="EC004"/>
    <x v="10"/>
    <x v="2"/>
    <s v="Nike"/>
    <x v="7"/>
    <x v="0"/>
    <n v="5"/>
    <n v="110"/>
    <x v="3"/>
    <n v="467.5"/>
    <n v="127.5"/>
    <x v="0"/>
    <x v="2"/>
    <s v="Standard"/>
    <n v="5"/>
    <n v="2025"/>
    <s v="May-2025"/>
    <n v="0.27272727272727271"/>
    <x v="2"/>
    <x v="4"/>
  </r>
  <r>
    <s v="ORD0001629"/>
    <x v="18"/>
    <x v="196"/>
    <x v="0"/>
    <s v="EC009"/>
    <x v="11"/>
    <x v="1"/>
    <s v="Loreal"/>
    <x v="4"/>
    <x v="0"/>
    <n v="4"/>
    <n v="12"/>
    <x v="3"/>
    <n v="40.799999999999997"/>
    <n v="16.8"/>
    <x v="0"/>
    <x v="4"/>
    <s v="Standard"/>
    <n v="3.8"/>
    <n v="2025"/>
    <s v="Mar-2025"/>
    <n v="0.41176470588235298"/>
    <x v="0"/>
    <x v="2"/>
  </r>
  <r>
    <s v="ORD0001630"/>
    <x v="262"/>
    <x v="8"/>
    <x v="1"/>
    <s v="EC002"/>
    <x v="5"/>
    <x v="3"/>
    <s v="Samsung"/>
    <x v="2"/>
    <x v="2"/>
    <n v="4"/>
    <n v="149"/>
    <x v="3"/>
    <n v="506.6"/>
    <n v="126.6"/>
    <x v="2"/>
    <x v="1"/>
    <s v="Standard"/>
    <n v="4.5999999999999996"/>
    <n v="2025"/>
    <s v="Nov-2025"/>
    <n v="0.24990130280300038"/>
    <x v="0"/>
    <x v="2"/>
  </r>
  <r>
    <s v="ORD0001631"/>
    <x v="362"/>
    <x v="400"/>
    <x v="1"/>
    <s v="EC006"/>
    <x v="2"/>
    <x v="0"/>
    <s v="Philips"/>
    <x v="9"/>
    <x v="0"/>
    <n v="2"/>
    <n v="85"/>
    <x v="1"/>
    <n v="153"/>
    <n v="49"/>
    <x v="2"/>
    <x v="3"/>
    <s v="Standard"/>
    <n v="3.6"/>
    <n v="2025"/>
    <s v="Jun-2025"/>
    <n v="0.3202614379084967"/>
    <x v="0"/>
    <x v="5"/>
  </r>
  <r>
    <s v="ORD0001632"/>
    <x v="78"/>
    <x v="202"/>
    <x v="1"/>
    <s v="EC002"/>
    <x v="5"/>
    <x v="3"/>
    <s v="Samsung"/>
    <x v="9"/>
    <x v="2"/>
    <n v="1"/>
    <n v="149"/>
    <x v="0"/>
    <n v="149"/>
    <n v="54"/>
    <x v="0"/>
    <x v="1"/>
    <s v="Express"/>
    <n v="3.6"/>
    <n v="2025"/>
    <s v="Jul-2025"/>
    <n v="0.36241610738255031"/>
    <x v="0"/>
    <x v="5"/>
  </r>
  <r>
    <s v="ORD0001633"/>
    <x v="132"/>
    <x v="714"/>
    <x v="1"/>
    <s v="EC009"/>
    <x v="11"/>
    <x v="1"/>
    <s v="Loreal"/>
    <x v="3"/>
    <x v="0"/>
    <n v="4"/>
    <n v="12"/>
    <x v="2"/>
    <n v="38.4"/>
    <n v="14.4"/>
    <x v="3"/>
    <x v="0"/>
    <s v="Same Day"/>
    <n v="4.0999999999999996"/>
    <n v="2025"/>
    <s v="May-2025"/>
    <n v="0.375"/>
    <x v="0"/>
    <x v="2"/>
  </r>
  <r>
    <s v="ORD0001634"/>
    <x v="78"/>
    <x v="105"/>
    <x v="0"/>
    <s v="EC012"/>
    <x v="3"/>
    <x v="0"/>
    <s v="Philips"/>
    <x v="2"/>
    <x v="1"/>
    <n v="2"/>
    <n v="42"/>
    <x v="2"/>
    <n v="67.2"/>
    <n v="19.2"/>
    <x v="0"/>
    <x v="0"/>
    <s v="Standard"/>
    <n v="2.8"/>
    <n v="2025"/>
    <s v="Jul-2025"/>
    <n v="0.2857142857142857"/>
    <x v="0"/>
    <x v="2"/>
  </r>
  <r>
    <s v="ORD0001635"/>
    <x v="69"/>
    <x v="1195"/>
    <x v="0"/>
    <s v="EC006"/>
    <x v="2"/>
    <x v="0"/>
    <s v="Philips"/>
    <x v="0"/>
    <x v="2"/>
    <n v="5"/>
    <n v="85"/>
    <x v="4"/>
    <n v="403.75"/>
    <n v="143.75"/>
    <x v="0"/>
    <x v="1"/>
    <s v="Express"/>
    <n v="2.8"/>
    <n v="2025"/>
    <s v="Mar-2025"/>
    <n v="0.35603715170278638"/>
    <x v="0"/>
    <x v="0"/>
  </r>
  <r>
    <s v="ORD0001636"/>
    <x v="182"/>
    <x v="872"/>
    <x v="0"/>
    <s v="EC005"/>
    <x v="4"/>
    <x v="2"/>
    <s v="Skybags"/>
    <x v="4"/>
    <x v="0"/>
    <n v="5"/>
    <n v="45"/>
    <x v="3"/>
    <n v="191.25"/>
    <n v="61.25"/>
    <x v="0"/>
    <x v="4"/>
    <s v="Express"/>
    <n v="4"/>
    <n v="2025"/>
    <s v="Jan-2025"/>
    <n v="0.3202614379084967"/>
    <x v="0"/>
    <x v="2"/>
  </r>
  <r>
    <s v="ORD0001637"/>
    <x v="298"/>
    <x v="1196"/>
    <x v="1"/>
    <s v="EC007"/>
    <x v="9"/>
    <x v="0"/>
    <s v="Prestige"/>
    <x v="8"/>
    <x v="1"/>
    <n v="3"/>
    <n v="120"/>
    <x v="3"/>
    <n v="306"/>
    <n v="72"/>
    <x v="0"/>
    <x v="1"/>
    <s v="Standard"/>
    <n v="4.8"/>
    <n v="2025"/>
    <s v="Dec-2025"/>
    <n v="0.23529411764705882"/>
    <x v="2"/>
    <x v="4"/>
  </r>
  <r>
    <s v="ORD0001638"/>
    <x v="217"/>
    <x v="110"/>
    <x v="1"/>
    <s v="EC010"/>
    <x v="6"/>
    <x v="3"/>
    <s v="JBL"/>
    <x v="2"/>
    <x v="2"/>
    <n v="3"/>
    <n v="65"/>
    <x v="1"/>
    <n v="175.5"/>
    <n v="61.5"/>
    <x v="0"/>
    <x v="2"/>
    <s v="Standard"/>
    <n v="4.4000000000000004"/>
    <n v="2025"/>
    <s v="Sep-2025"/>
    <n v="0.3504273504273504"/>
    <x v="0"/>
    <x v="2"/>
  </r>
  <r>
    <s v="ORD0001639"/>
    <x v="136"/>
    <x v="762"/>
    <x v="1"/>
    <s v="EC001"/>
    <x v="8"/>
    <x v="3"/>
    <s v="Sony"/>
    <x v="5"/>
    <x v="1"/>
    <n v="4"/>
    <n v="89"/>
    <x v="0"/>
    <n v="356"/>
    <n v="136"/>
    <x v="0"/>
    <x v="1"/>
    <s v="Same Day"/>
    <n v="2.5"/>
    <n v="2025"/>
    <s v="Apr-2025"/>
    <n v="0.38202247191011235"/>
    <x v="0"/>
    <x v="3"/>
  </r>
  <r>
    <s v="ORD0001640"/>
    <x v="131"/>
    <x v="750"/>
    <x v="1"/>
    <s v="EC001"/>
    <x v="8"/>
    <x v="3"/>
    <s v="Sony"/>
    <x v="0"/>
    <x v="1"/>
    <n v="4"/>
    <n v="89"/>
    <x v="3"/>
    <n v="302.60000000000002"/>
    <n v="82.6"/>
    <x v="2"/>
    <x v="4"/>
    <s v="Express"/>
    <n v="3.6"/>
    <n v="2025"/>
    <s v="May-2025"/>
    <n v="0.27296761401189684"/>
    <x v="0"/>
    <x v="0"/>
  </r>
  <r>
    <s v="ORD0001641"/>
    <x v="291"/>
    <x v="1197"/>
    <x v="0"/>
    <s v="EC003"/>
    <x v="7"/>
    <x v="3"/>
    <s v="Lenovo"/>
    <x v="4"/>
    <x v="2"/>
    <n v="4"/>
    <n v="799"/>
    <x v="0"/>
    <n v="3196"/>
    <n v="716"/>
    <x v="2"/>
    <x v="1"/>
    <s v="Express"/>
    <n v="3.9"/>
    <n v="2025"/>
    <s v="Apr-2025"/>
    <n v="0.22403003754693368"/>
    <x v="0"/>
    <x v="2"/>
  </r>
  <r>
    <s v="ORD0001642"/>
    <x v="76"/>
    <x v="1168"/>
    <x v="1"/>
    <s v="EC006"/>
    <x v="2"/>
    <x v="0"/>
    <s v="Philips"/>
    <x v="2"/>
    <x v="2"/>
    <n v="5"/>
    <n v="85"/>
    <x v="3"/>
    <n v="361.25"/>
    <n v="101.25"/>
    <x v="0"/>
    <x v="1"/>
    <s v="Standard"/>
    <n v="4.5999999999999996"/>
    <n v="2025"/>
    <s v="Feb-2025"/>
    <n v="0.28027681660899656"/>
    <x v="0"/>
    <x v="2"/>
  </r>
  <r>
    <s v="ORD0001643"/>
    <x v="33"/>
    <x v="1198"/>
    <x v="1"/>
    <s v="EC005"/>
    <x v="4"/>
    <x v="2"/>
    <s v="Skybags"/>
    <x v="9"/>
    <x v="2"/>
    <n v="3"/>
    <n v="45"/>
    <x v="3"/>
    <n v="114.75"/>
    <n v="36.75"/>
    <x v="0"/>
    <x v="3"/>
    <s v="Same Day"/>
    <n v="3.5"/>
    <n v="2025"/>
    <s v="Mar-2025"/>
    <n v="0.3202614379084967"/>
    <x v="0"/>
    <x v="5"/>
  </r>
  <r>
    <s v="ORD0001644"/>
    <x v="148"/>
    <x v="1199"/>
    <x v="0"/>
    <s v="EC008"/>
    <x v="1"/>
    <x v="1"/>
    <s v="Nivea"/>
    <x v="8"/>
    <x v="2"/>
    <n v="1"/>
    <n v="18"/>
    <x v="0"/>
    <n v="18"/>
    <n v="9"/>
    <x v="0"/>
    <x v="0"/>
    <s v="Standard"/>
    <n v="3.5"/>
    <n v="2025"/>
    <s v="Jan-2025"/>
    <n v="0.5"/>
    <x v="2"/>
    <x v="4"/>
  </r>
  <r>
    <s v="ORD0001645"/>
    <x v="79"/>
    <x v="837"/>
    <x v="0"/>
    <s v="EC004"/>
    <x v="10"/>
    <x v="2"/>
    <s v="Nike"/>
    <x v="2"/>
    <x v="1"/>
    <n v="2"/>
    <n v="110"/>
    <x v="2"/>
    <n v="176"/>
    <n v="40"/>
    <x v="0"/>
    <x v="3"/>
    <s v="Standard"/>
    <n v="2.6"/>
    <n v="2025"/>
    <s v="Jun-2025"/>
    <n v="0.22727272727272727"/>
    <x v="0"/>
    <x v="2"/>
  </r>
  <r>
    <s v="ORD0001646"/>
    <x v="225"/>
    <x v="1200"/>
    <x v="0"/>
    <s v="EC007"/>
    <x v="9"/>
    <x v="0"/>
    <s v="Prestige"/>
    <x v="4"/>
    <x v="2"/>
    <n v="1"/>
    <n v="120"/>
    <x v="0"/>
    <n v="120"/>
    <n v="42"/>
    <x v="3"/>
    <x v="3"/>
    <s v="Standard"/>
    <n v="4.2"/>
    <n v="2025"/>
    <s v="Jun-2025"/>
    <n v="0.35"/>
    <x v="0"/>
    <x v="2"/>
  </r>
  <r>
    <s v="ORD0001647"/>
    <x v="162"/>
    <x v="1201"/>
    <x v="0"/>
    <s v="EC002"/>
    <x v="5"/>
    <x v="3"/>
    <s v="Samsung"/>
    <x v="4"/>
    <x v="2"/>
    <n v="1"/>
    <n v="149"/>
    <x v="4"/>
    <n v="141.55000000000001"/>
    <n v="46.55"/>
    <x v="3"/>
    <x v="2"/>
    <s v="Standard"/>
    <n v="4.4000000000000004"/>
    <n v="2025"/>
    <s v="Aug-2025"/>
    <n v="0.32885906040268453"/>
    <x v="0"/>
    <x v="2"/>
  </r>
  <r>
    <s v="ORD0001648"/>
    <x v="212"/>
    <x v="1202"/>
    <x v="0"/>
    <s v="EC011"/>
    <x v="0"/>
    <x v="0"/>
    <s v="IKEA"/>
    <x v="6"/>
    <x v="2"/>
    <n v="1"/>
    <n v="190"/>
    <x v="1"/>
    <n v="171"/>
    <n v="46"/>
    <x v="3"/>
    <x v="3"/>
    <s v="Express"/>
    <n v="4.3"/>
    <n v="2025"/>
    <s v="Feb-2025"/>
    <n v="0.26900584795321636"/>
    <x v="0"/>
    <x v="2"/>
  </r>
  <r>
    <s v="ORD0001649"/>
    <x v="82"/>
    <x v="37"/>
    <x v="1"/>
    <s v="EC001"/>
    <x v="8"/>
    <x v="3"/>
    <s v="Sony"/>
    <x v="1"/>
    <x v="0"/>
    <n v="3"/>
    <n v="89"/>
    <x v="2"/>
    <n v="213.6"/>
    <n v="48.6"/>
    <x v="3"/>
    <x v="4"/>
    <s v="Standard"/>
    <n v="5"/>
    <n v="2025"/>
    <s v="Apr-2025"/>
    <n v="0.22752808988764045"/>
    <x v="1"/>
    <x v="1"/>
  </r>
  <r>
    <s v="ORD0001650"/>
    <x v="77"/>
    <x v="121"/>
    <x v="0"/>
    <s v="EC004"/>
    <x v="10"/>
    <x v="2"/>
    <s v="Nike"/>
    <x v="2"/>
    <x v="2"/>
    <n v="4"/>
    <n v="110"/>
    <x v="2"/>
    <n v="352"/>
    <n v="80"/>
    <x v="0"/>
    <x v="1"/>
    <s v="Standard"/>
    <n v="4.5999999999999996"/>
    <n v="2025"/>
    <s v="Jan-2025"/>
    <n v="0.22727272727272727"/>
    <x v="0"/>
    <x v="2"/>
  </r>
  <r>
    <s v="ORD0001651"/>
    <x v="239"/>
    <x v="1007"/>
    <x v="0"/>
    <s v="EC010"/>
    <x v="6"/>
    <x v="3"/>
    <s v="JBL"/>
    <x v="7"/>
    <x v="0"/>
    <n v="1"/>
    <n v="65"/>
    <x v="1"/>
    <n v="58.5"/>
    <n v="20.5"/>
    <x v="0"/>
    <x v="2"/>
    <s v="Standard"/>
    <n v="3.2"/>
    <n v="2025"/>
    <s v="Jan-2025"/>
    <n v="0.3504273504273504"/>
    <x v="2"/>
    <x v="4"/>
  </r>
  <r>
    <s v="ORD0001652"/>
    <x v="162"/>
    <x v="1203"/>
    <x v="0"/>
    <s v="EC011"/>
    <x v="0"/>
    <x v="0"/>
    <s v="IKEA"/>
    <x v="1"/>
    <x v="1"/>
    <n v="4"/>
    <n v="190"/>
    <x v="3"/>
    <n v="646"/>
    <n v="146"/>
    <x v="0"/>
    <x v="3"/>
    <s v="Same Day"/>
    <n v="4.5"/>
    <n v="2025"/>
    <s v="Aug-2025"/>
    <n v="0.2260061919504644"/>
    <x v="1"/>
    <x v="1"/>
  </r>
  <r>
    <s v="ORD0001653"/>
    <x v="323"/>
    <x v="186"/>
    <x v="0"/>
    <s v="EC005"/>
    <x v="4"/>
    <x v="2"/>
    <s v="Skybags"/>
    <x v="6"/>
    <x v="2"/>
    <n v="2"/>
    <n v="45"/>
    <x v="2"/>
    <n v="72"/>
    <n v="20"/>
    <x v="0"/>
    <x v="3"/>
    <s v="Standard"/>
    <n v="4.3"/>
    <n v="2025"/>
    <s v="Aug-2025"/>
    <n v="0.27777777777777779"/>
    <x v="0"/>
    <x v="2"/>
  </r>
  <r>
    <s v="ORD0001654"/>
    <x v="258"/>
    <x v="1204"/>
    <x v="0"/>
    <s v="EC009"/>
    <x v="11"/>
    <x v="1"/>
    <s v="Loreal"/>
    <x v="2"/>
    <x v="0"/>
    <n v="5"/>
    <n v="12"/>
    <x v="2"/>
    <n v="48"/>
    <n v="18"/>
    <x v="0"/>
    <x v="1"/>
    <s v="Same Day"/>
    <n v="3.6"/>
    <n v="2025"/>
    <s v="Mar-2025"/>
    <n v="0.375"/>
    <x v="0"/>
    <x v="2"/>
  </r>
  <r>
    <s v="ORD0001655"/>
    <x v="144"/>
    <x v="1205"/>
    <x v="1"/>
    <s v="EC002"/>
    <x v="5"/>
    <x v="3"/>
    <s v="Samsung"/>
    <x v="2"/>
    <x v="2"/>
    <n v="2"/>
    <n v="149"/>
    <x v="3"/>
    <n v="253.3"/>
    <n v="63.3"/>
    <x v="0"/>
    <x v="3"/>
    <s v="Standard"/>
    <n v="4.4000000000000004"/>
    <n v="2025"/>
    <s v="Feb-2025"/>
    <n v="0.24990130280300038"/>
    <x v="0"/>
    <x v="2"/>
  </r>
  <r>
    <s v="ORD0001656"/>
    <x v="340"/>
    <x v="1206"/>
    <x v="1"/>
    <s v="EC009"/>
    <x v="11"/>
    <x v="1"/>
    <s v="Loreal"/>
    <x v="5"/>
    <x v="1"/>
    <n v="5"/>
    <n v="12"/>
    <x v="1"/>
    <n v="54"/>
    <n v="24"/>
    <x v="0"/>
    <x v="4"/>
    <s v="Standard"/>
    <n v="4"/>
    <n v="2025"/>
    <s v="Apr-2025"/>
    <n v="0.44444444444444442"/>
    <x v="0"/>
    <x v="3"/>
  </r>
  <r>
    <s v="ORD0001657"/>
    <x v="98"/>
    <x v="6"/>
    <x v="0"/>
    <s v="EC003"/>
    <x v="7"/>
    <x v="3"/>
    <s v="Lenovo"/>
    <x v="2"/>
    <x v="2"/>
    <n v="3"/>
    <n v="799"/>
    <x v="0"/>
    <n v="2397"/>
    <n v="537"/>
    <x v="0"/>
    <x v="4"/>
    <s v="Express"/>
    <n v="4.7"/>
    <n v="2025"/>
    <s v="Feb-2025"/>
    <n v="0.22403003754693368"/>
    <x v="0"/>
    <x v="2"/>
  </r>
  <r>
    <s v="ORD0001658"/>
    <x v="303"/>
    <x v="1207"/>
    <x v="0"/>
    <s v="EC009"/>
    <x v="11"/>
    <x v="1"/>
    <s v="Loreal"/>
    <x v="2"/>
    <x v="0"/>
    <n v="1"/>
    <n v="12"/>
    <x v="3"/>
    <n v="10.199999999999999"/>
    <n v="4.2"/>
    <x v="2"/>
    <x v="1"/>
    <s v="Standard"/>
    <n v="4.5"/>
    <n v="2025"/>
    <s v="Nov-2025"/>
    <n v="0.41176470588235298"/>
    <x v="0"/>
    <x v="2"/>
  </r>
  <r>
    <s v="ORD0001659"/>
    <x v="121"/>
    <x v="347"/>
    <x v="1"/>
    <s v="EC009"/>
    <x v="11"/>
    <x v="1"/>
    <s v="Loreal"/>
    <x v="4"/>
    <x v="2"/>
    <n v="1"/>
    <n v="12"/>
    <x v="4"/>
    <n v="11.4"/>
    <n v="5.4"/>
    <x v="0"/>
    <x v="3"/>
    <s v="Standard"/>
    <n v="4.4000000000000004"/>
    <n v="2025"/>
    <s v="Jan-2025"/>
    <n v="0.47368421052631582"/>
    <x v="0"/>
    <x v="2"/>
  </r>
  <r>
    <s v="ORD0001660"/>
    <x v="248"/>
    <x v="128"/>
    <x v="0"/>
    <s v="EC004"/>
    <x v="10"/>
    <x v="2"/>
    <s v="Nike"/>
    <x v="2"/>
    <x v="0"/>
    <n v="2"/>
    <n v="110"/>
    <x v="4"/>
    <n v="209"/>
    <n v="73"/>
    <x v="0"/>
    <x v="0"/>
    <s v="Express"/>
    <n v="3.8"/>
    <n v="2025"/>
    <s v="Aug-2025"/>
    <n v="0.34928229665071769"/>
    <x v="0"/>
    <x v="2"/>
  </r>
  <r>
    <s v="ORD0001661"/>
    <x v="94"/>
    <x v="1208"/>
    <x v="1"/>
    <s v="EC010"/>
    <x v="6"/>
    <x v="3"/>
    <s v="JBL"/>
    <x v="4"/>
    <x v="0"/>
    <n v="5"/>
    <n v="65"/>
    <x v="4"/>
    <n v="308.75"/>
    <n v="118.75"/>
    <x v="2"/>
    <x v="2"/>
    <s v="Express"/>
    <n v="4.3"/>
    <n v="2025"/>
    <s v="Aug-2025"/>
    <n v="0.38461538461538464"/>
    <x v="0"/>
    <x v="2"/>
  </r>
  <r>
    <s v="ORD0001662"/>
    <x v="81"/>
    <x v="1209"/>
    <x v="0"/>
    <s v="EC010"/>
    <x v="6"/>
    <x v="3"/>
    <s v="JBL"/>
    <x v="2"/>
    <x v="2"/>
    <n v="3"/>
    <n v="65"/>
    <x v="2"/>
    <n v="156"/>
    <n v="42"/>
    <x v="0"/>
    <x v="2"/>
    <s v="Standard"/>
    <n v="3.9"/>
    <n v="2025"/>
    <s v="Jul-2025"/>
    <n v="0.26923076923076922"/>
    <x v="0"/>
    <x v="2"/>
  </r>
  <r>
    <s v="ORD0001663"/>
    <x v="30"/>
    <x v="671"/>
    <x v="0"/>
    <s v="EC009"/>
    <x v="11"/>
    <x v="1"/>
    <s v="Loreal"/>
    <x v="2"/>
    <x v="1"/>
    <n v="3"/>
    <n v="12"/>
    <x v="0"/>
    <n v="36"/>
    <n v="18"/>
    <x v="0"/>
    <x v="4"/>
    <s v="Standard"/>
    <n v="3.5"/>
    <n v="2025"/>
    <s v="Dec-2025"/>
    <n v="0.5"/>
    <x v="0"/>
    <x v="2"/>
  </r>
  <r>
    <s v="ORD0001664"/>
    <x v="109"/>
    <x v="1210"/>
    <x v="1"/>
    <s v="EC011"/>
    <x v="0"/>
    <x v="0"/>
    <s v="IKEA"/>
    <x v="7"/>
    <x v="2"/>
    <n v="3"/>
    <n v="190"/>
    <x v="2"/>
    <n v="456"/>
    <n v="81"/>
    <x v="0"/>
    <x v="4"/>
    <s v="Same Day"/>
    <n v="4.7"/>
    <n v="2025"/>
    <s v="Oct-2025"/>
    <n v="0.17763157894736842"/>
    <x v="2"/>
    <x v="4"/>
  </r>
  <r>
    <s v="ORD0001665"/>
    <x v="208"/>
    <x v="1211"/>
    <x v="1"/>
    <s v="EC011"/>
    <x v="0"/>
    <x v="0"/>
    <s v="IKEA"/>
    <x v="7"/>
    <x v="0"/>
    <n v="5"/>
    <n v="190"/>
    <x v="1"/>
    <n v="855"/>
    <n v="230"/>
    <x v="1"/>
    <x v="4"/>
    <s v="Standard"/>
    <n v="4.2"/>
    <n v="2025"/>
    <s v="Aug-2025"/>
    <n v="0.26900584795321636"/>
    <x v="2"/>
    <x v="4"/>
  </r>
  <r>
    <s v="ORD0001666"/>
    <x v="346"/>
    <x v="90"/>
    <x v="0"/>
    <s v="EC009"/>
    <x v="11"/>
    <x v="1"/>
    <s v="Loreal"/>
    <x v="2"/>
    <x v="1"/>
    <n v="1"/>
    <n v="12"/>
    <x v="4"/>
    <n v="11.4"/>
    <n v="5.4"/>
    <x v="0"/>
    <x v="0"/>
    <s v="Standard"/>
    <n v="4"/>
    <n v="2025"/>
    <s v="Oct-2025"/>
    <n v="0.47368421052631582"/>
    <x v="0"/>
    <x v="2"/>
  </r>
  <r>
    <s v="ORD0001667"/>
    <x v="103"/>
    <x v="810"/>
    <x v="1"/>
    <s v="EC002"/>
    <x v="5"/>
    <x v="3"/>
    <s v="Samsung"/>
    <x v="7"/>
    <x v="2"/>
    <n v="4"/>
    <n v="149"/>
    <x v="2"/>
    <n v="476.8"/>
    <n v="96.8"/>
    <x v="0"/>
    <x v="0"/>
    <s v="Standard"/>
    <n v="3.9"/>
    <n v="2025"/>
    <s v="May-2025"/>
    <n v="0.2030201342281879"/>
    <x v="2"/>
    <x v="4"/>
  </r>
  <r>
    <s v="ORD0001668"/>
    <x v="181"/>
    <x v="719"/>
    <x v="1"/>
    <s v="EC012"/>
    <x v="3"/>
    <x v="0"/>
    <s v="Philips"/>
    <x v="1"/>
    <x v="2"/>
    <n v="1"/>
    <n v="42"/>
    <x v="3"/>
    <n v="35.700000000000003"/>
    <n v="11.7"/>
    <x v="0"/>
    <x v="0"/>
    <s v="Standard"/>
    <n v="4.4000000000000004"/>
    <n v="2025"/>
    <s v="Sep-2025"/>
    <n v="0.32773109243697474"/>
    <x v="1"/>
    <x v="1"/>
  </r>
  <r>
    <s v="ORD0001669"/>
    <x v="214"/>
    <x v="584"/>
    <x v="0"/>
    <s v="EC005"/>
    <x v="4"/>
    <x v="2"/>
    <s v="Skybags"/>
    <x v="8"/>
    <x v="1"/>
    <n v="4"/>
    <n v="45"/>
    <x v="1"/>
    <n v="162"/>
    <n v="58"/>
    <x v="3"/>
    <x v="1"/>
    <s v="Standard"/>
    <n v="3"/>
    <n v="2025"/>
    <s v="Apr-2025"/>
    <n v="0.35802469135802467"/>
    <x v="2"/>
    <x v="4"/>
  </r>
  <r>
    <s v="ORD0001670"/>
    <x v="232"/>
    <x v="21"/>
    <x v="0"/>
    <s v="EC003"/>
    <x v="7"/>
    <x v="3"/>
    <s v="Lenovo"/>
    <x v="8"/>
    <x v="1"/>
    <n v="4"/>
    <n v="799"/>
    <x v="3"/>
    <n v="2716.6"/>
    <n v="236.6"/>
    <x v="0"/>
    <x v="3"/>
    <s v="Express"/>
    <n v="3.7"/>
    <n v="2025"/>
    <s v="Jan-2025"/>
    <n v="8.7094161819921967E-2"/>
    <x v="2"/>
    <x v="4"/>
  </r>
  <r>
    <s v="ORD0001671"/>
    <x v="315"/>
    <x v="51"/>
    <x v="0"/>
    <s v="EC009"/>
    <x v="11"/>
    <x v="1"/>
    <s v="Loreal"/>
    <x v="3"/>
    <x v="2"/>
    <n v="4"/>
    <n v="12"/>
    <x v="1"/>
    <n v="43.2"/>
    <n v="19.2"/>
    <x v="0"/>
    <x v="0"/>
    <s v="Standard"/>
    <n v="2.5"/>
    <n v="2025"/>
    <s v="Feb-2025"/>
    <n v="0.44444444444444442"/>
    <x v="0"/>
    <x v="2"/>
  </r>
  <r>
    <s v="ORD0001672"/>
    <x v="203"/>
    <x v="1212"/>
    <x v="0"/>
    <s v="EC006"/>
    <x v="2"/>
    <x v="0"/>
    <s v="Philips"/>
    <x v="8"/>
    <x v="2"/>
    <n v="2"/>
    <n v="85"/>
    <x v="1"/>
    <n v="153"/>
    <n v="49"/>
    <x v="0"/>
    <x v="2"/>
    <s v="Same Day"/>
    <n v="4.4000000000000004"/>
    <n v="2025"/>
    <s v="Oct-2025"/>
    <n v="0.3202614379084967"/>
    <x v="2"/>
    <x v="4"/>
  </r>
  <r>
    <s v="ORD0001673"/>
    <x v="243"/>
    <x v="343"/>
    <x v="0"/>
    <s v="EC010"/>
    <x v="6"/>
    <x v="3"/>
    <s v="JBL"/>
    <x v="0"/>
    <x v="0"/>
    <n v="2"/>
    <n v="65"/>
    <x v="3"/>
    <n v="110.5"/>
    <n v="34.5"/>
    <x v="0"/>
    <x v="3"/>
    <s v="Express"/>
    <n v="3.6"/>
    <n v="2025"/>
    <s v="Feb-2025"/>
    <n v="0.31221719457013575"/>
    <x v="0"/>
    <x v="0"/>
  </r>
  <r>
    <s v="ORD0001674"/>
    <x v="123"/>
    <x v="686"/>
    <x v="1"/>
    <s v="EC002"/>
    <x v="5"/>
    <x v="3"/>
    <s v="Samsung"/>
    <x v="8"/>
    <x v="2"/>
    <n v="4"/>
    <n v="149"/>
    <x v="2"/>
    <n v="476.8"/>
    <n v="96.8"/>
    <x v="2"/>
    <x v="2"/>
    <s v="Standard"/>
    <n v="3.6"/>
    <n v="2025"/>
    <s v="Sep-2025"/>
    <n v="0.2030201342281879"/>
    <x v="2"/>
    <x v="4"/>
  </r>
  <r>
    <s v="ORD0001675"/>
    <x v="73"/>
    <x v="54"/>
    <x v="0"/>
    <s v="EC006"/>
    <x v="2"/>
    <x v="0"/>
    <s v="Philips"/>
    <x v="4"/>
    <x v="2"/>
    <n v="1"/>
    <n v="85"/>
    <x v="1"/>
    <n v="76.5"/>
    <n v="24.5"/>
    <x v="0"/>
    <x v="2"/>
    <s v="Standard"/>
    <n v="3"/>
    <n v="2025"/>
    <s v="Sep-2025"/>
    <n v="0.3202614379084967"/>
    <x v="0"/>
    <x v="2"/>
  </r>
  <r>
    <s v="ORD0001676"/>
    <x v="265"/>
    <x v="1213"/>
    <x v="0"/>
    <s v="EC008"/>
    <x v="1"/>
    <x v="1"/>
    <s v="Nivea"/>
    <x v="7"/>
    <x v="0"/>
    <n v="4"/>
    <n v="18"/>
    <x v="2"/>
    <n v="57.6"/>
    <n v="21.6"/>
    <x v="0"/>
    <x v="4"/>
    <s v="Standard"/>
    <n v="4"/>
    <n v="2025"/>
    <s v="Jun-2025"/>
    <n v="0.375"/>
    <x v="2"/>
    <x v="4"/>
  </r>
  <r>
    <s v="ORD0001677"/>
    <x v="311"/>
    <x v="1214"/>
    <x v="0"/>
    <s v="EC004"/>
    <x v="10"/>
    <x v="2"/>
    <s v="Nike"/>
    <x v="4"/>
    <x v="1"/>
    <n v="5"/>
    <n v="110"/>
    <x v="2"/>
    <n v="440"/>
    <n v="100"/>
    <x v="0"/>
    <x v="3"/>
    <s v="Standard"/>
    <n v="4.0999999999999996"/>
    <n v="2025"/>
    <s v="Jun-2025"/>
    <n v="0.22727272727272727"/>
    <x v="0"/>
    <x v="2"/>
  </r>
  <r>
    <s v="ORD0001678"/>
    <x v="114"/>
    <x v="404"/>
    <x v="0"/>
    <s v="EC005"/>
    <x v="4"/>
    <x v="2"/>
    <s v="Skybags"/>
    <x v="3"/>
    <x v="1"/>
    <n v="5"/>
    <n v="45"/>
    <x v="1"/>
    <n v="202.5"/>
    <n v="72.5"/>
    <x v="0"/>
    <x v="4"/>
    <s v="Standard"/>
    <n v="4.0999999999999996"/>
    <n v="2025"/>
    <s v="Aug-2025"/>
    <n v="0.35802469135802467"/>
    <x v="0"/>
    <x v="2"/>
  </r>
  <r>
    <s v="ORD0001679"/>
    <x v="105"/>
    <x v="260"/>
    <x v="1"/>
    <s v="EC012"/>
    <x v="3"/>
    <x v="0"/>
    <s v="Philips"/>
    <x v="4"/>
    <x v="1"/>
    <n v="5"/>
    <n v="42"/>
    <x v="4"/>
    <n v="199.5"/>
    <n v="79.5"/>
    <x v="0"/>
    <x v="4"/>
    <s v="Standard"/>
    <n v="2.7"/>
    <n v="2025"/>
    <s v="Jun-2025"/>
    <n v="0.39849624060150374"/>
    <x v="0"/>
    <x v="2"/>
  </r>
  <r>
    <s v="ORD0001680"/>
    <x v="70"/>
    <x v="1215"/>
    <x v="0"/>
    <s v="EC004"/>
    <x v="10"/>
    <x v="2"/>
    <s v="Nike"/>
    <x v="5"/>
    <x v="1"/>
    <n v="5"/>
    <n v="110"/>
    <x v="4"/>
    <n v="522.5"/>
    <n v="182.5"/>
    <x v="0"/>
    <x v="3"/>
    <s v="Standard"/>
    <n v="2.7"/>
    <n v="2025"/>
    <s v="Oct-2025"/>
    <n v="0.34928229665071769"/>
    <x v="0"/>
    <x v="3"/>
  </r>
  <r>
    <s v="ORD0001681"/>
    <x v="292"/>
    <x v="1216"/>
    <x v="1"/>
    <s v="EC001"/>
    <x v="8"/>
    <x v="3"/>
    <s v="Sony"/>
    <x v="6"/>
    <x v="1"/>
    <n v="4"/>
    <n v="89"/>
    <x v="2"/>
    <n v="284.8"/>
    <n v="64.8"/>
    <x v="2"/>
    <x v="0"/>
    <s v="Standard"/>
    <n v="3.6"/>
    <n v="2025"/>
    <s v="May-2025"/>
    <n v="0.22752808988764042"/>
    <x v="0"/>
    <x v="2"/>
  </r>
  <r>
    <s v="ORD0001682"/>
    <x v="60"/>
    <x v="1217"/>
    <x v="0"/>
    <s v="EC001"/>
    <x v="8"/>
    <x v="3"/>
    <s v="Sony"/>
    <x v="9"/>
    <x v="1"/>
    <n v="3"/>
    <n v="89"/>
    <x v="4"/>
    <n v="253.65"/>
    <n v="88.65"/>
    <x v="0"/>
    <x v="3"/>
    <s v="Standard"/>
    <n v="3.4"/>
    <n v="2025"/>
    <s v="Apr-2025"/>
    <n v="0.34949733885274986"/>
    <x v="0"/>
    <x v="5"/>
  </r>
  <r>
    <s v="ORD0001683"/>
    <x v="207"/>
    <x v="1218"/>
    <x v="0"/>
    <s v="EC001"/>
    <x v="8"/>
    <x v="3"/>
    <s v="Sony"/>
    <x v="8"/>
    <x v="2"/>
    <n v="4"/>
    <n v="89"/>
    <x v="1"/>
    <n v="320.39999999999998"/>
    <n v="100.4"/>
    <x v="2"/>
    <x v="1"/>
    <s v="Standard"/>
    <n v="2.6"/>
    <n v="2025"/>
    <s v="May-2025"/>
    <n v="0.31335830212234711"/>
    <x v="2"/>
    <x v="4"/>
  </r>
  <r>
    <s v="ORD0001684"/>
    <x v="364"/>
    <x v="1219"/>
    <x v="0"/>
    <s v="EC009"/>
    <x v="11"/>
    <x v="1"/>
    <s v="Loreal"/>
    <x v="3"/>
    <x v="0"/>
    <n v="1"/>
    <n v="12"/>
    <x v="0"/>
    <n v="12"/>
    <n v="6"/>
    <x v="0"/>
    <x v="3"/>
    <s v="Standard"/>
    <n v="3.5"/>
    <n v="2025"/>
    <s v="Mar-2025"/>
    <n v="0.5"/>
    <x v="0"/>
    <x v="2"/>
  </r>
  <r>
    <s v="ORD0001685"/>
    <x v="318"/>
    <x v="1220"/>
    <x v="0"/>
    <s v="EC010"/>
    <x v="6"/>
    <x v="3"/>
    <s v="JBL"/>
    <x v="2"/>
    <x v="0"/>
    <n v="3"/>
    <n v="65"/>
    <x v="0"/>
    <n v="195"/>
    <n v="81"/>
    <x v="0"/>
    <x v="2"/>
    <s v="Standard"/>
    <n v="4.5999999999999996"/>
    <n v="2025"/>
    <s v="Aug-2025"/>
    <n v="0.41538461538461541"/>
    <x v="0"/>
    <x v="2"/>
  </r>
  <r>
    <s v="ORD0001686"/>
    <x v="87"/>
    <x v="1221"/>
    <x v="0"/>
    <s v="EC010"/>
    <x v="6"/>
    <x v="3"/>
    <s v="JBL"/>
    <x v="1"/>
    <x v="1"/>
    <n v="5"/>
    <n v="65"/>
    <x v="0"/>
    <n v="325"/>
    <n v="135"/>
    <x v="0"/>
    <x v="0"/>
    <s v="Standard"/>
    <n v="4"/>
    <n v="2025"/>
    <s v="Aug-2025"/>
    <n v="0.41538461538461541"/>
    <x v="1"/>
    <x v="1"/>
  </r>
  <r>
    <s v="ORD0001687"/>
    <x v="32"/>
    <x v="1222"/>
    <x v="1"/>
    <s v="EC012"/>
    <x v="3"/>
    <x v="0"/>
    <s v="Philips"/>
    <x v="7"/>
    <x v="1"/>
    <n v="4"/>
    <n v="42"/>
    <x v="1"/>
    <n v="151.19999999999999"/>
    <n v="55.2"/>
    <x v="0"/>
    <x v="3"/>
    <s v="Express"/>
    <n v="2.6"/>
    <n v="2025"/>
    <s v="Dec-2025"/>
    <n v="0.36507936507936511"/>
    <x v="2"/>
    <x v="4"/>
  </r>
  <r>
    <s v="ORD0001688"/>
    <x v="284"/>
    <x v="1223"/>
    <x v="0"/>
    <s v="EC004"/>
    <x v="10"/>
    <x v="2"/>
    <s v="Nike"/>
    <x v="9"/>
    <x v="0"/>
    <n v="1"/>
    <n v="110"/>
    <x v="0"/>
    <n v="110"/>
    <n v="42"/>
    <x v="0"/>
    <x v="2"/>
    <s v="Standard"/>
    <n v="3.7"/>
    <n v="2025"/>
    <s v="Nov-2025"/>
    <n v="0.38181818181818183"/>
    <x v="0"/>
    <x v="5"/>
  </r>
  <r>
    <s v="ORD0001689"/>
    <x v="110"/>
    <x v="1224"/>
    <x v="1"/>
    <s v="EC005"/>
    <x v="4"/>
    <x v="2"/>
    <s v="Skybags"/>
    <x v="9"/>
    <x v="2"/>
    <n v="1"/>
    <n v="45"/>
    <x v="3"/>
    <n v="38.25"/>
    <n v="12.25"/>
    <x v="0"/>
    <x v="0"/>
    <s v="Standard"/>
    <n v="3.9"/>
    <n v="2025"/>
    <s v="Feb-2025"/>
    <n v="0.3202614379084967"/>
    <x v="0"/>
    <x v="5"/>
  </r>
  <r>
    <s v="ORD0001690"/>
    <x v="331"/>
    <x v="1225"/>
    <x v="1"/>
    <s v="EC007"/>
    <x v="9"/>
    <x v="0"/>
    <s v="Prestige"/>
    <x v="5"/>
    <x v="1"/>
    <n v="3"/>
    <n v="120"/>
    <x v="0"/>
    <n v="360"/>
    <n v="126"/>
    <x v="0"/>
    <x v="4"/>
    <s v="Standard"/>
    <n v="2.7"/>
    <n v="2025"/>
    <s v="Feb-2025"/>
    <n v="0.35"/>
    <x v="0"/>
    <x v="3"/>
  </r>
  <r>
    <s v="ORD0001691"/>
    <x v="185"/>
    <x v="1226"/>
    <x v="1"/>
    <s v="EC012"/>
    <x v="3"/>
    <x v="0"/>
    <s v="Philips"/>
    <x v="8"/>
    <x v="2"/>
    <n v="1"/>
    <n v="42"/>
    <x v="1"/>
    <n v="37.799999999999997"/>
    <n v="13.8"/>
    <x v="0"/>
    <x v="2"/>
    <s v="Standard"/>
    <n v="4"/>
    <n v="2025"/>
    <s v="Feb-2025"/>
    <n v="0.36507936507936511"/>
    <x v="2"/>
    <x v="4"/>
  </r>
  <r>
    <s v="ORD0001692"/>
    <x v="329"/>
    <x v="1227"/>
    <x v="0"/>
    <s v="EC007"/>
    <x v="9"/>
    <x v="0"/>
    <s v="Prestige"/>
    <x v="7"/>
    <x v="0"/>
    <n v="4"/>
    <n v="120"/>
    <x v="2"/>
    <n v="384"/>
    <n v="72"/>
    <x v="0"/>
    <x v="1"/>
    <s v="Standard"/>
    <n v="2.6"/>
    <n v="2025"/>
    <s v="Jun-2025"/>
    <n v="0.1875"/>
    <x v="2"/>
    <x v="4"/>
  </r>
  <r>
    <s v="ORD0001693"/>
    <x v="62"/>
    <x v="1228"/>
    <x v="1"/>
    <s v="EC003"/>
    <x v="7"/>
    <x v="3"/>
    <s v="Lenovo"/>
    <x v="9"/>
    <x v="2"/>
    <n v="3"/>
    <n v="799"/>
    <x v="3"/>
    <n v="2037.45"/>
    <n v="177.45"/>
    <x v="0"/>
    <x v="4"/>
    <s v="Same Day"/>
    <n v="3.9"/>
    <n v="2025"/>
    <s v="Nov-2025"/>
    <n v="8.7094161819921953E-2"/>
    <x v="0"/>
    <x v="5"/>
  </r>
  <r>
    <s v="ORD0001694"/>
    <x v="110"/>
    <x v="1229"/>
    <x v="1"/>
    <s v="EC001"/>
    <x v="8"/>
    <x v="3"/>
    <s v="Sony"/>
    <x v="0"/>
    <x v="1"/>
    <n v="4"/>
    <n v="89"/>
    <x v="3"/>
    <n v="302.60000000000002"/>
    <n v="82.6"/>
    <x v="2"/>
    <x v="0"/>
    <s v="Express"/>
    <n v="2.7"/>
    <n v="2025"/>
    <s v="Feb-2025"/>
    <n v="0.27296761401189684"/>
    <x v="0"/>
    <x v="0"/>
  </r>
  <r>
    <s v="ORD0001695"/>
    <x v="42"/>
    <x v="232"/>
    <x v="0"/>
    <s v="EC001"/>
    <x v="8"/>
    <x v="3"/>
    <s v="Sony"/>
    <x v="5"/>
    <x v="2"/>
    <n v="5"/>
    <n v="89"/>
    <x v="2"/>
    <n v="356"/>
    <n v="81"/>
    <x v="0"/>
    <x v="1"/>
    <s v="Standard"/>
    <n v="3.2"/>
    <n v="2025"/>
    <s v="Jul-2025"/>
    <n v="0.22752808988764045"/>
    <x v="0"/>
    <x v="3"/>
  </r>
  <r>
    <s v="ORD0001696"/>
    <x v="121"/>
    <x v="1230"/>
    <x v="0"/>
    <s v="EC003"/>
    <x v="7"/>
    <x v="3"/>
    <s v="Lenovo"/>
    <x v="9"/>
    <x v="0"/>
    <n v="1"/>
    <n v="799"/>
    <x v="2"/>
    <n v="639.20000000000005"/>
    <n v="19.2"/>
    <x v="0"/>
    <x v="3"/>
    <s v="Express"/>
    <n v="3.2"/>
    <n v="2025"/>
    <s v="Jan-2025"/>
    <n v="3.0037546933667079E-2"/>
    <x v="0"/>
    <x v="5"/>
  </r>
  <r>
    <s v="ORD0001697"/>
    <x v="345"/>
    <x v="1231"/>
    <x v="0"/>
    <s v="EC007"/>
    <x v="9"/>
    <x v="0"/>
    <s v="Prestige"/>
    <x v="5"/>
    <x v="2"/>
    <n v="5"/>
    <n v="120"/>
    <x v="3"/>
    <n v="510"/>
    <n v="120"/>
    <x v="0"/>
    <x v="1"/>
    <s v="Same Day"/>
    <n v="4.8"/>
    <n v="2025"/>
    <s v="Jan-2025"/>
    <n v="0.23529411764705882"/>
    <x v="0"/>
    <x v="3"/>
  </r>
  <r>
    <s v="ORD0001698"/>
    <x v="216"/>
    <x v="810"/>
    <x v="0"/>
    <s v="EC004"/>
    <x v="10"/>
    <x v="2"/>
    <s v="Nike"/>
    <x v="9"/>
    <x v="0"/>
    <n v="1"/>
    <n v="110"/>
    <x v="2"/>
    <n v="88"/>
    <n v="20"/>
    <x v="1"/>
    <x v="2"/>
    <s v="Same Day"/>
    <n v="4.2"/>
    <n v="2025"/>
    <s v="Sep-2025"/>
    <n v="0.22727272727272727"/>
    <x v="0"/>
    <x v="5"/>
  </r>
  <r>
    <s v="ORD0001699"/>
    <x v="351"/>
    <x v="1232"/>
    <x v="0"/>
    <s v="EC004"/>
    <x v="10"/>
    <x v="2"/>
    <s v="Nike"/>
    <x v="2"/>
    <x v="1"/>
    <n v="1"/>
    <n v="110"/>
    <x v="3"/>
    <n v="93.5"/>
    <n v="25.5"/>
    <x v="0"/>
    <x v="4"/>
    <s v="Standard"/>
    <n v="3.5"/>
    <n v="2025"/>
    <s v="Oct-2025"/>
    <n v="0.27272727272727271"/>
    <x v="0"/>
    <x v="2"/>
  </r>
  <r>
    <s v="ORD0001700"/>
    <x v="291"/>
    <x v="1233"/>
    <x v="1"/>
    <s v="EC004"/>
    <x v="10"/>
    <x v="2"/>
    <s v="Nike"/>
    <x v="6"/>
    <x v="0"/>
    <n v="1"/>
    <n v="110"/>
    <x v="1"/>
    <n v="99"/>
    <n v="31"/>
    <x v="0"/>
    <x v="4"/>
    <s v="Same Day"/>
    <n v="4"/>
    <n v="2025"/>
    <s v="Apr-2025"/>
    <n v="0.31313131313131315"/>
    <x v="0"/>
    <x v="2"/>
  </r>
  <r>
    <s v="ORD0001701"/>
    <x v="69"/>
    <x v="1234"/>
    <x v="1"/>
    <s v="EC007"/>
    <x v="9"/>
    <x v="0"/>
    <s v="Prestige"/>
    <x v="4"/>
    <x v="1"/>
    <n v="4"/>
    <n v="120"/>
    <x v="1"/>
    <n v="432"/>
    <n v="120"/>
    <x v="0"/>
    <x v="2"/>
    <s v="Standard"/>
    <n v="4.7"/>
    <n v="2025"/>
    <s v="Mar-2025"/>
    <n v="0.27777777777777779"/>
    <x v="0"/>
    <x v="2"/>
  </r>
  <r>
    <s v="ORD0001702"/>
    <x v="40"/>
    <x v="1084"/>
    <x v="0"/>
    <s v="EC006"/>
    <x v="2"/>
    <x v="0"/>
    <s v="Philips"/>
    <x v="7"/>
    <x v="2"/>
    <n v="1"/>
    <n v="85"/>
    <x v="1"/>
    <n v="76.5"/>
    <n v="24.5"/>
    <x v="0"/>
    <x v="3"/>
    <s v="Standard"/>
    <n v="3"/>
    <n v="2025"/>
    <s v="Oct-2025"/>
    <n v="0.3202614379084967"/>
    <x v="2"/>
    <x v="4"/>
  </r>
  <r>
    <s v="ORD0001703"/>
    <x v="250"/>
    <x v="1235"/>
    <x v="0"/>
    <s v="EC004"/>
    <x v="10"/>
    <x v="2"/>
    <s v="Nike"/>
    <x v="2"/>
    <x v="1"/>
    <n v="4"/>
    <n v="110"/>
    <x v="1"/>
    <n v="396"/>
    <n v="124"/>
    <x v="0"/>
    <x v="3"/>
    <s v="Standard"/>
    <n v="3.8"/>
    <n v="2025"/>
    <s v="Apr-2025"/>
    <n v="0.31313131313131315"/>
    <x v="0"/>
    <x v="2"/>
  </r>
  <r>
    <s v="ORD0001704"/>
    <x v="65"/>
    <x v="1236"/>
    <x v="1"/>
    <s v="EC004"/>
    <x v="10"/>
    <x v="2"/>
    <s v="Nike"/>
    <x v="8"/>
    <x v="0"/>
    <n v="5"/>
    <n v="110"/>
    <x v="0"/>
    <n v="550"/>
    <n v="210"/>
    <x v="0"/>
    <x v="1"/>
    <s v="Standard"/>
    <n v="3.4"/>
    <n v="2025"/>
    <s v="Jul-2025"/>
    <n v="0.38181818181818183"/>
    <x v="2"/>
    <x v="4"/>
  </r>
  <r>
    <s v="ORD0001705"/>
    <x v="158"/>
    <x v="560"/>
    <x v="0"/>
    <s v="EC010"/>
    <x v="6"/>
    <x v="3"/>
    <s v="JBL"/>
    <x v="0"/>
    <x v="1"/>
    <n v="2"/>
    <n v="65"/>
    <x v="3"/>
    <n v="110.5"/>
    <n v="34.5"/>
    <x v="0"/>
    <x v="0"/>
    <s v="Standard"/>
    <n v="2.7"/>
    <n v="2025"/>
    <s v="Aug-2025"/>
    <n v="0.31221719457013575"/>
    <x v="0"/>
    <x v="0"/>
  </r>
  <r>
    <s v="ORD0001706"/>
    <x v="247"/>
    <x v="1237"/>
    <x v="0"/>
    <s v="EC001"/>
    <x v="8"/>
    <x v="3"/>
    <s v="Sony"/>
    <x v="3"/>
    <x v="1"/>
    <n v="4"/>
    <n v="89"/>
    <x v="0"/>
    <n v="356"/>
    <n v="136"/>
    <x v="0"/>
    <x v="4"/>
    <s v="Express"/>
    <n v="4.3"/>
    <n v="2025"/>
    <s v="Feb-2025"/>
    <n v="0.38202247191011235"/>
    <x v="0"/>
    <x v="2"/>
  </r>
  <r>
    <s v="ORD0001707"/>
    <x v="197"/>
    <x v="1238"/>
    <x v="0"/>
    <s v="EC006"/>
    <x v="2"/>
    <x v="0"/>
    <s v="Philips"/>
    <x v="1"/>
    <x v="1"/>
    <n v="3"/>
    <n v="85"/>
    <x v="0"/>
    <n v="255"/>
    <n v="99"/>
    <x v="0"/>
    <x v="0"/>
    <s v="Standard"/>
    <n v="4.7"/>
    <n v="2025"/>
    <s v="May-2025"/>
    <n v="0.38823529411764707"/>
    <x v="1"/>
    <x v="1"/>
  </r>
  <r>
    <s v="ORD0001708"/>
    <x v="266"/>
    <x v="1239"/>
    <x v="0"/>
    <s v="EC003"/>
    <x v="7"/>
    <x v="3"/>
    <s v="Lenovo"/>
    <x v="5"/>
    <x v="0"/>
    <n v="1"/>
    <n v="799"/>
    <x v="4"/>
    <n v="759.05"/>
    <n v="139.05000000000001"/>
    <x v="0"/>
    <x v="1"/>
    <s v="Standard"/>
    <n v="3.5"/>
    <n v="2025"/>
    <s v="Aug-2025"/>
    <n v="0.18318951320729862"/>
    <x v="0"/>
    <x v="3"/>
  </r>
  <r>
    <s v="ORD0001709"/>
    <x v="281"/>
    <x v="1240"/>
    <x v="0"/>
    <s v="EC007"/>
    <x v="9"/>
    <x v="0"/>
    <s v="Prestige"/>
    <x v="0"/>
    <x v="2"/>
    <n v="4"/>
    <n v="120"/>
    <x v="0"/>
    <n v="480"/>
    <n v="168"/>
    <x v="0"/>
    <x v="2"/>
    <s v="Express"/>
    <n v="3.7"/>
    <n v="2025"/>
    <s v="Nov-2025"/>
    <n v="0.35"/>
    <x v="0"/>
    <x v="0"/>
  </r>
  <r>
    <s v="ORD0001710"/>
    <x v="135"/>
    <x v="1241"/>
    <x v="0"/>
    <s v="EC010"/>
    <x v="6"/>
    <x v="3"/>
    <s v="JBL"/>
    <x v="0"/>
    <x v="2"/>
    <n v="1"/>
    <n v="65"/>
    <x v="1"/>
    <n v="58.5"/>
    <n v="20.5"/>
    <x v="1"/>
    <x v="0"/>
    <s v="Standard"/>
    <n v="3"/>
    <n v="2025"/>
    <s v="Apr-2025"/>
    <n v="0.3504273504273504"/>
    <x v="0"/>
    <x v="0"/>
  </r>
  <r>
    <s v="ORD0001711"/>
    <x v="216"/>
    <x v="895"/>
    <x v="0"/>
    <s v="EC004"/>
    <x v="10"/>
    <x v="2"/>
    <s v="Nike"/>
    <x v="7"/>
    <x v="1"/>
    <n v="4"/>
    <n v="110"/>
    <x v="0"/>
    <n v="440"/>
    <n v="168"/>
    <x v="0"/>
    <x v="0"/>
    <s v="Express"/>
    <n v="4.0999999999999996"/>
    <n v="2025"/>
    <s v="Sep-2025"/>
    <n v="0.38181818181818183"/>
    <x v="2"/>
    <x v="4"/>
  </r>
  <r>
    <s v="ORD0001712"/>
    <x v="230"/>
    <x v="1242"/>
    <x v="0"/>
    <s v="EC008"/>
    <x v="1"/>
    <x v="1"/>
    <s v="Nivea"/>
    <x v="9"/>
    <x v="2"/>
    <n v="4"/>
    <n v="18"/>
    <x v="3"/>
    <n v="61.2"/>
    <n v="25.2"/>
    <x v="0"/>
    <x v="2"/>
    <s v="Same Day"/>
    <n v="3.9"/>
    <n v="2025"/>
    <s v="Mar-2025"/>
    <n v="0.41176470588235292"/>
    <x v="0"/>
    <x v="5"/>
  </r>
  <r>
    <s v="ORD0001713"/>
    <x v="293"/>
    <x v="1243"/>
    <x v="0"/>
    <s v="EC010"/>
    <x v="6"/>
    <x v="3"/>
    <s v="JBL"/>
    <x v="1"/>
    <x v="1"/>
    <n v="3"/>
    <n v="65"/>
    <x v="4"/>
    <n v="185.25"/>
    <n v="71.25"/>
    <x v="2"/>
    <x v="1"/>
    <s v="Same Day"/>
    <n v="4.4000000000000004"/>
    <n v="2025"/>
    <s v="Sep-2025"/>
    <n v="0.38461538461538464"/>
    <x v="1"/>
    <x v="1"/>
  </r>
  <r>
    <s v="ORD0001714"/>
    <x v="177"/>
    <x v="1244"/>
    <x v="0"/>
    <s v="EC005"/>
    <x v="4"/>
    <x v="2"/>
    <s v="Skybags"/>
    <x v="2"/>
    <x v="1"/>
    <n v="3"/>
    <n v="45"/>
    <x v="4"/>
    <n v="128.25"/>
    <n v="50.25"/>
    <x v="0"/>
    <x v="1"/>
    <s v="Standard"/>
    <n v="4.8"/>
    <n v="2025"/>
    <s v="Sep-2025"/>
    <n v="0.391812865497076"/>
    <x v="0"/>
    <x v="2"/>
  </r>
  <r>
    <s v="ORD0001715"/>
    <x v="338"/>
    <x v="1245"/>
    <x v="0"/>
    <s v="EC003"/>
    <x v="7"/>
    <x v="3"/>
    <s v="Lenovo"/>
    <x v="5"/>
    <x v="2"/>
    <n v="4"/>
    <n v="799"/>
    <x v="1"/>
    <n v="2876.4"/>
    <n v="396.4"/>
    <x v="0"/>
    <x v="1"/>
    <s v="Standard"/>
    <n v="3.2"/>
    <n v="2025"/>
    <s v="Apr-2025"/>
    <n v="0.13781115282992629"/>
    <x v="0"/>
    <x v="3"/>
  </r>
  <r>
    <s v="ORD0001716"/>
    <x v="323"/>
    <x v="727"/>
    <x v="0"/>
    <s v="EC001"/>
    <x v="8"/>
    <x v="3"/>
    <s v="Sony"/>
    <x v="1"/>
    <x v="2"/>
    <n v="3"/>
    <n v="89"/>
    <x v="3"/>
    <n v="226.95"/>
    <n v="61.95"/>
    <x v="0"/>
    <x v="1"/>
    <s v="Standard"/>
    <n v="3.4"/>
    <n v="2025"/>
    <s v="Aug-2025"/>
    <n v="0.2729676140118969"/>
    <x v="1"/>
    <x v="1"/>
  </r>
  <r>
    <s v="ORD0001717"/>
    <x v="232"/>
    <x v="1065"/>
    <x v="0"/>
    <s v="EC010"/>
    <x v="6"/>
    <x v="3"/>
    <s v="JBL"/>
    <x v="2"/>
    <x v="1"/>
    <n v="5"/>
    <n v="65"/>
    <x v="4"/>
    <n v="308.75"/>
    <n v="118.75"/>
    <x v="0"/>
    <x v="2"/>
    <s v="Express"/>
    <n v="3.2"/>
    <n v="2025"/>
    <s v="Jan-2025"/>
    <n v="0.38461538461538464"/>
    <x v="0"/>
    <x v="2"/>
  </r>
  <r>
    <s v="ORD0001718"/>
    <x v="8"/>
    <x v="687"/>
    <x v="1"/>
    <s v="EC011"/>
    <x v="0"/>
    <x v="0"/>
    <s v="IKEA"/>
    <x v="8"/>
    <x v="2"/>
    <n v="5"/>
    <n v="190"/>
    <x v="3"/>
    <n v="807.5"/>
    <n v="182.5"/>
    <x v="0"/>
    <x v="4"/>
    <s v="Express"/>
    <n v="3.6"/>
    <n v="2025"/>
    <s v="Dec-2025"/>
    <n v="0.2260061919504644"/>
    <x v="2"/>
    <x v="4"/>
  </r>
  <r>
    <s v="ORD0001719"/>
    <x v="291"/>
    <x v="152"/>
    <x v="1"/>
    <s v="EC008"/>
    <x v="1"/>
    <x v="1"/>
    <s v="Nivea"/>
    <x v="1"/>
    <x v="0"/>
    <n v="3"/>
    <n v="18"/>
    <x v="1"/>
    <n v="48.6"/>
    <n v="21.6"/>
    <x v="0"/>
    <x v="0"/>
    <s v="Same Day"/>
    <n v="3"/>
    <n v="2025"/>
    <s v="Apr-2025"/>
    <n v="0.44444444444444448"/>
    <x v="1"/>
    <x v="1"/>
  </r>
  <r>
    <s v="ORD0001720"/>
    <x v="54"/>
    <x v="1246"/>
    <x v="0"/>
    <s v="EC011"/>
    <x v="0"/>
    <x v="0"/>
    <s v="IKEA"/>
    <x v="5"/>
    <x v="0"/>
    <n v="5"/>
    <n v="190"/>
    <x v="4"/>
    <n v="902.5"/>
    <n v="277.5"/>
    <x v="0"/>
    <x v="0"/>
    <s v="Standard"/>
    <n v="2.7"/>
    <n v="2025"/>
    <s v="Aug-2025"/>
    <n v="0.30747922437673131"/>
    <x v="0"/>
    <x v="3"/>
  </r>
  <r>
    <s v="ORD0001721"/>
    <x v="298"/>
    <x v="1247"/>
    <x v="0"/>
    <s v="EC001"/>
    <x v="8"/>
    <x v="3"/>
    <s v="Sony"/>
    <x v="3"/>
    <x v="2"/>
    <n v="4"/>
    <n v="89"/>
    <x v="4"/>
    <n v="338.2"/>
    <n v="118.2"/>
    <x v="0"/>
    <x v="1"/>
    <s v="Express"/>
    <n v="3.5"/>
    <n v="2025"/>
    <s v="Dec-2025"/>
    <n v="0.34949733885274986"/>
    <x v="0"/>
    <x v="2"/>
  </r>
  <r>
    <s v="ORD0001722"/>
    <x v="330"/>
    <x v="673"/>
    <x v="1"/>
    <s v="EC009"/>
    <x v="11"/>
    <x v="1"/>
    <s v="Loreal"/>
    <x v="5"/>
    <x v="0"/>
    <n v="1"/>
    <n v="12"/>
    <x v="1"/>
    <n v="10.8"/>
    <n v="4.8"/>
    <x v="0"/>
    <x v="3"/>
    <s v="Standard"/>
    <n v="4.7"/>
    <n v="2025"/>
    <s v="Jan-2025"/>
    <n v="0.44444444444444442"/>
    <x v="0"/>
    <x v="3"/>
  </r>
  <r>
    <s v="ORD0001723"/>
    <x v="180"/>
    <x v="1113"/>
    <x v="0"/>
    <s v="EC004"/>
    <x v="10"/>
    <x v="2"/>
    <s v="Nike"/>
    <x v="8"/>
    <x v="2"/>
    <n v="5"/>
    <n v="110"/>
    <x v="4"/>
    <n v="522.5"/>
    <n v="182.5"/>
    <x v="0"/>
    <x v="1"/>
    <s v="Standard"/>
    <n v="4.2"/>
    <n v="2025"/>
    <s v="Oct-2025"/>
    <n v="0.34928229665071769"/>
    <x v="2"/>
    <x v="4"/>
  </r>
  <r>
    <s v="ORD0001724"/>
    <x v="340"/>
    <x v="1248"/>
    <x v="0"/>
    <s v="EC011"/>
    <x v="0"/>
    <x v="0"/>
    <s v="IKEA"/>
    <x v="1"/>
    <x v="1"/>
    <n v="2"/>
    <n v="190"/>
    <x v="0"/>
    <n v="380"/>
    <n v="130"/>
    <x v="0"/>
    <x v="1"/>
    <s v="Standard"/>
    <n v="2.8"/>
    <n v="2025"/>
    <s v="Apr-2025"/>
    <n v="0.34210526315789475"/>
    <x v="1"/>
    <x v="1"/>
  </r>
  <r>
    <s v="ORD0001725"/>
    <x v="258"/>
    <x v="1249"/>
    <x v="1"/>
    <s v="EC009"/>
    <x v="11"/>
    <x v="1"/>
    <s v="Loreal"/>
    <x v="8"/>
    <x v="1"/>
    <n v="3"/>
    <n v="12"/>
    <x v="2"/>
    <n v="28.8"/>
    <n v="10.8"/>
    <x v="3"/>
    <x v="1"/>
    <s v="Standard"/>
    <n v="3.3"/>
    <n v="2025"/>
    <s v="Mar-2025"/>
    <n v="0.375"/>
    <x v="2"/>
    <x v="4"/>
  </r>
  <r>
    <s v="ORD0001726"/>
    <x v="37"/>
    <x v="686"/>
    <x v="0"/>
    <s v="EC001"/>
    <x v="8"/>
    <x v="3"/>
    <s v="Sony"/>
    <x v="8"/>
    <x v="2"/>
    <n v="5"/>
    <n v="89"/>
    <x v="2"/>
    <n v="356"/>
    <n v="81"/>
    <x v="0"/>
    <x v="1"/>
    <s v="Standard"/>
    <n v="3.8"/>
    <n v="2025"/>
    <s v="Apr-2025"/>
    <n v="0.22752808988764045"/>
    <x v="2"/>
    <x v="4"/>
  </r>
  <r>
    <s v="ORD0001727"/>
    <x v="158"/>
    <x v="1250"/>
    <x v="0"/>
    <s v="EC005"/>
    <x v="4"/>
    <x v="2"/>
    <s v="Skybags"/>
    <x v="6"/>
    <x v="1"/>
    <n v="2"/>
    <n v="45"/>
    <x v="2"/>
    <n v="72"/>
    <n v="20"/>
    <x v="0"/>
    <x v="2"/>
    <s v="Express"/>
    <n v="4.5"/>
    <n v="2025"/>
    <s v="Aug-2025"/>
    <n v="0.27777777777777779"/>
    <x v="0"/>
    <x v="2"/>
  </r>
  <r>
    <s v="ORD0001728"/>
    <x v="337"/>
    <x v="1251"/>
    <x v="0"/>
    <s v="EC003"/>
    <x v="7"/>
    <x v="3"/>
    <s v="Lenovo"/>
    <x v="1"/>
    <x v="1"/>
    <n v="2"/>
    <n v="799"/>
    <x v="4"/>
    <n v="1518.1"/>
    <n v="278.10000000000002"/>
    <x v="0"/>
    <x v="3"/>
    <s v="Standard"/>
    <n v="4.3"/>
    <n v="2025"/>
    <s v="Aug-2025"/>
    <n v="0.18318951320729862"/>
    <x v="1"/>
    <x v="1"/>
  </r>
  <r>
    <s v="ORD0001729"/>
    <x v="202"/>
    <x v="1252"/>
    <x v="1"/>
    <s v="EC011"/>
    <x v="0"/>
    <x v="0"/>
    <s v="IKEA"/>
    <x v="9"/>
    <x v="2"/>
    <n v="3"/>
    <n v="190"/>
    <x v="3"/>
    <n v="484.5"/>
    <n v="109.5"/>
    <x v="0"/>
    <x v="1"/>
    <s v="Express"/>
    <n v="4.8"/>
    <n v="2025"/>
    <s v="Oct-2025"/>
    <n v="0.2260061919504644"/>
    <x v="0"/>
    <x v="5"/>
  </r>
  <r>
    <s v="ORD0001730"/>
    <x v="134"/>
    <x v="91"/>
    <x v="1"/>
    <s v="EC008"/>
    <x v="1"/>
    <x v="1"/>
    <s v="Nivea"/>
    <x v="9"/>
    <x v="0"/>
    <n v="4"/>
    <n v="18"/>
    <x v="0"/>
    <n v="72"/>
    <n v="36"/>
    <x v="0"/>
    <x v="4"/>
    <s v="Standard"/>
    <n v="4.2"/>
    <n v="2025"/>
    <s v="Dec-2025"/>
    <n v="0.5"/>
    <x v="0"/>
    <x v="5"/>
  </r>
  <r>
    <s v="ORD0001731"/>
    <x v="154"/>
    <x v="1253"/>
    <x v="0"/>
    <s v="EC005"/>
    <x v="4"/>
    <x v="2"/>
    <s v="Skybags"/>
    <x v="0"/>
    <x v="1"/>
    <n v="3"/>
    <n v="45"/>
    <x v="3"/>
    <n v="114.75"/>
    <n v="36.75"/>
    <x v="0"/>
    <x v="0"/>
    <s v="Standard"/>
    <n v="4.3"/>
    <n v="2025"/>
    <s v="Sep-2025"/>
    <n v="0.3202614379084967"/>
    <x v="0"/>
    <x v="0"/>
  </r>
  <r>
    <s v="ORD0001732"/>
    <x v="96"/>
    <x v="686"/>
    <x v="0"/>
    <s v="EC011"/>
    <x v="0"/>
    <x v="0"/>
    <s v="IKEA"/>
    <x v="2"/>
    <x v="2"/>
    <n v="1"/>
    <n v="190"/>
    <x v="1"/>
    <n v="171"/>
    <n v="46"/>
    <x v="0"/>
    <x v="3"/>
    <s v="Express"/>
    <n v="4.2"/>
    <n v="2025"/>
    <s v="Jun-2025"/>
    <n v="0.26900584795321636"/>
    <x v="0"/>
    <x v="2"/>
  </r>
  <r>
    <s v="ORD0001733"/>
    <x v="6"/>
    <x v="1254"/>
    <x v="1"/>
    <s v="EC009"/>
    <x v="11"/>
    <x v="1"/>
    <s v="Loreal"/>
    <x v="2"/>
    <x v="1"/>
    <n v="2"/>
    <n v="12"/>
    <x v="4"/>
    <n v="22.8"/>
    <n v="10.8"/>
    <x v="0"/>
    <x v="1"/>
    <s v="Express"/>
    <n v="4.2"/>
    <n v="2025"/>
    <s v="Jul-2025"/>
    <n v="0.47368421052631582"/>
    <x v="0"/>
    <x v="2"/>
  </r>
  <r>
    <s v="ORD0001734"/>
    <x v="215"/>
    <x v="1255"/>
    <x v="0"/>
    <s v="EC011"/>
    <x v="0"/>
    <x v="0"/>
    <s v="IKEA"/>
    <x v="3"/>
    <x v="2"/>
    <n v="3"/>
    <n v="190"/>
    <x v="2"/>
    <n v="456"/>
    <n v="81"/>
    <x v="3"/>
    <x v="4"/>
    <s v="Standard"/>
    <n v="3.3"/>
    <n v="2025"/>
    <s v="Apr-2025"/>
    <n v="0.17763157894736842"/>
    <x v="0"/>
    <x v="2"/>
  </r>
  <r>
    <s v="ORD0001735"/>
    <x v="180"/>
    <x v="1059"/>
    <x v="0"/>
    <s v="EC002"/>
    <x v="5"/>
    <x v="3"/>
    <s v="Samsung"/>
    <x v="4"/>
    <x v="2"/>
    <n v="1"/>
    <n v="149"/>
    <x v="3"/>
    <n v="126.65"/>
    <n v="31.65"/>
    <x v="0"/>
    <x v="0"/>
    <s v="Same Day"/>
    <n v="4.8"/>
    <n v="2025"/>
    <s v="Oct-2025"/>
    <n v="0.24990130280300038"/>
    <x v="0"/>
    <x v="2"/>
  </r>
  <r>
    <s v="ORD0001736"/>
    <x v="139"/>
    <x v="1256"/>
    <x v="0"/>
    <s v="EC001"/>
    <x v="8"/>
    <x v="3"/>
    <s v="Sony"/>
    <x v="3"/>
    <x v="1"/>
    <n v="4"/>
    <n v="89"/>
    <x v="0"/>
    <n v="356"/>
    <n v="136"/>
    <x v="1"/>
    <x v="0"/>
    <s v="Express"/>
    <n v="4.7"/>
    <n v="2025"/>
    <s v="Apr-2025"/>
    <n v="0.38202247191011235"/>
    <x v="0"/>
    <x v="2"/>
  </r>
  <r>
    <s v="ORD0001737"/>
    <x v="323"/>
    <x v="1257"/>
    <x v="1"/>
    <s v="EC007"/>
    <x v="9"/>
    <x v="0"/>
    <s v="Prestige"/>
    <x v="2"/>
    <x v="2"/>
    <n v="1"/>
    <n v="120"/>
    <x v="1"/>
    <n v="108"/>
    <n v="30"/>
    <x v="0"/>
    <x v="0"/>
    <s v="Express"/>
    <n v="3.3"/>
    <n v="2025"/>
    <s v="Aug-2025"/>
    <n v="0.27777777777777779"/>
    <x v="0"/>
    <x v="2"/>
  </r>
  <r>
    <s v="ORD0001738"/>
    <x v="148"/>
    <x v="65"/>
    <x v="0"/>
    <s v="EC009"/>
    <x v="11"/>
    <x v="1"/>
    <s v="Loreal"/>
    <x v="8"/>
    <x v="2"/>
    <n v="2"/>
    <n v="12"/>
    <x v="3"/>
    <n v="20.399999999999999"/>
    <n v="8.4"/>
    <x v="3"/>
    <x v="0"/>
    <s v="Express"/>
    <n v="4.9000000000000004"/>
    <n v="2025"/>
    <s v="Jan-2025"/>
    <n v="0.41176470588235298"/>
    <x v="2"/>
    <x v="4"/>
  </r>
  <r>
    <s v="ORD0001739"/>
    <x v="244"/>
    <x v="235"/>
    <x v="0"/>
    <s v="EC001"/>
    <x v="8"/>
    <x v="3"/>
    <s v="Sony"/>
    <x v="9"/>
    <x v="2"/>
    <n v="2"/>
    <n v="89"/>
    <x v="1"/>
    <n v="160.19999999999999"/>
    <n v="50.2"/>
    <x v="2"/>
    <x v="2"/>
    <s v="Express"/>
    <n v="3.8"/>
    <n v="2025"/>
    <s v="Jan-2025"/>
    <n v="0.31335830212234711"/>
    <x v="0"/>
    <x v="5"/>
  </r>
  <r>
    <s v="ORD0001740"/>
    <x v="34"/>
    <x v="1175"/>
    <x v="1"/>
    <s v="EC009"/>
    <x v="11"/>
    <x v="1"/>
    <s v="Loreal"/>
    <x v="1"/>
    <x v="0"/>
    <n v="5"/>
    <n v="12"/>
    <x v="1"/>
    <n v="54"/>
    <n v="24"/>
    <x v="0"/>
    <x v="4"/>
    <s v="Standard"/>
    <n v="4.8"/>
    <n v="2025"/>
    <s v="Sep-2025"/>
    <n v="0.44444444444444442"/>
    <x v="1"/>
    <x v="1"/>
  </r>
  <r>
    <s v="ORD0001741"/>
    <x v="213"/>
    <x v="1258"/>
    <x v="0"/>
    <s v="EC006"/>
    <x v="2"/>
    <x v="0"/>
    <s v="Philips"/>
    <x v="6"/>
    <x v="2"/>
    <n v="4"/>
    <n v="85"/>
    <x v="3"/>
    <n v="289"/>
    <n v="81"/>
    <x v="0"/>
    <x v="2"/>
    <s v="Standard"/>
    <n v="3.5"/>
    <n v="2025"/>
    <s v="Nov-2025"/>
    <n v="0.28027681660899656"/>
    <x v="0"/>
    <x v="2"/>
  </r>
  <r>
    <s v="ORD0001742"/>
    <x v="40"/>
    <x v="328"/>
    <x v="0"/>
    <s v="EC012"/>
    <x v="3"/>
    <x v="0"/>
    <s v="Philips"/>
    <x v="8"/>
    <x v="0"/>
    <n v="4"/>
    <n v="42"/>
    <x v="4"/>
    <n v="159.6"/>
    <n v="63.6"/>
    <x v="0"/>
    <x v="4"/>
    <s v="Standard"/>
    <n v="3.9"/>
    <n v="2025"/>
    <s v="Oct-2025"/>
    <n v="0.39849624060150379"/>
    <x v="2"/>
    <x v="4"/>
  </r>
  <r>
    <s v="ORD0001743"/>
    <x v="76"/>
    <x v="910"/>
    <x v="0"/>
    <s v="EC009"/>
    <x v="11"/>
    <x v="1"/>
    <s v="Loreal"/>
    <x v="7"/>
    <x v="1"/>
    <n v="3"/>
    <n v="12"/>
    <x v="1"/>
    <n v="32.4"/>
    <n v="14.4"/>
    <x v="0"/>
    <x v="4"/>
    <s v="Express"/>
    <n v="4.0999999999999996"/>
    <n v="2025"/>
    <s v="Feb-2025"/>
    <n v="0.44444444444444448"/>
    <x v="2"/>
    <x v="4"/>
  </r>
  <r>
    <s v="ORD0001744"/>
    <x v="128"/>
    <x v="138"/>
    <x v="0"/>
    <s v="EC004"/>
    <x v="10"/>
    <x v="2"/>
    <s v="Nike"/>
    <x v="1"/>
    <x v="1"/>
    <n v="5"/>
    <n v="110"/>
    <x v="4"/>
    <n v="522.5"/>
    <n v="182.5"/>
    <x v="0"/>
    <x v="1"/>
    <s v="Standard"/>
    <n v="3.6"/>
    <n v="2025"/>
    <s v="Sep-2025"/>
    <n v="0.34928229665071769"/>
    <x v="1"/>
    <x v="1"/>
  </r>
  <r>
    <s v="ORD0001745"/>
    <x v="177"/>
    <x v="1259"/>
    <x v="0"/>
    <s v="EC010"/>
    <x v="6"/>
    <x v="3"/>
    <s v="JBL"/>
    <x v="3"/>
    <x v="0"/>
    <n v="2"/>
    <n v="65"/>
    <x v="2"/>
    <n v="104"/>
    <n v="28"/>
    <x v="0"/>
    <x v="0"/>
    <s v="Standard"/>
    <n v="2.9"/>
    <n v="2025"/>
    <s v="Sep-2025"/>
    <n v="0.26923076923076922"/>
    <x v="0"/>
    <x v="2"/>
  </r>
  <r>
    <s v="ORD0001746"/>
    <x v="274"/>
    <x v="847"/>
    <x v="1"/>
    <s v="EC006"/>
    <x v="2"/>
    <x v="0"/>
    <s v="Philips"/>
    <x v="3"/>
    <x v="1"/>
    <n v="4"/>
    <n v="85"/>
    <x v="1"/>
    <n v="306"/>
    <n v="98"/>
    <x v="0"/>
    <x v="4"/>
    <s v="Standard"/>
    <n v="3.6"/>
    <n v="2025"/>
    <s v="Dec-2025"/>
    <n v="0.3202614379084967"/>
    <x v="0"/>
    <x v="2"/>
  </r>
  <r>
    <s v="ORD0001747"/>
    <x v="162"/>
    <x v="1260"/>
    <x v="1"/>
    <s v="EC012"/>
    <x v="3"/>
    <x v="0"/>
    <s v="Philips"/>
    <x v="1"/>
    <x v="1"/>
    <n v="1"/>
    <n v="42"/>
    <x v="2"/>
    <n v="33.6"/>
    <n v="9.6"/>
    <x v="1"/>
    <x v="1"/>
    <s v="Standard"/>
    <n v="4.4000000000000004"/>
    <n v="2025"/>
    <s v="Aug-2025"/>
    <n v="0.2857142857142857"/>
    <x v="1"/>
    <x v="1"/>
  </r>
  <r>
    <s v="ORD0001748"/>
    <x v="290"/>
    <x v="489"/>
    <x v="0"/>
    <s v="EC010"/>
    <x v="6"/>
    <x v="3"/>
    <s v="JBL"/>
    <x v="2"/>
    <x v="2"/>
    <n v="2"/>
    <n v="65"/>
    <x v="2"/>
    <n v="104"/>
    <n v="28"/>
    <x v="2"/>
    <x v="0"/>
    <s v="Standard"/>
    <n v="4.0999999999999996"/>
    <n v="2025"/>
    <s v="Jun-2025"/>
    <n v="0.26923076923076922"/>
    <x v="0"/>
    <x v="2"/>
  </r>
  <r>
    <s v="ORD0001749"/>
    <x v="217"/>
    <x v="1261"/>
    <x v="0"/>
    <s v="EC008"/>
    <x v="1"/>
    <x v="1"/>
    <s v="Nivea"/>
    <x v="5"/>
    <x v="1"/>
    <n v="4"/>
    <n v="18"/>
    <x v="2"/>
    <n v="57.6"/>
    <n v="21.6"/>
    <x v="0"/>
    <x v="0"/>
    <s v="Express"/>
    <n v="4.4000000000000004"/>
    <n v="2025"/>
    <s v="Sep-2025"/>
    <n v="0.375"/>
    <x v="0"/>
    <x v="3"/>
  </r>
  <r>
    <s v="ORD0001750"/>
    <x v="258"/>
    <x v="114"/>
    <x v="1"/>
    <s v="EC001"/>
    <x v="8"/>
    <x v="3"/>
    <s v="Sony"/>
    <x v="9"/>
    <x v="0"/>
    <n v="4"/>
    <n v="89"/>
    <x v="1"/>
    <n v="320.39999999999998"/>
    <n v="100.4"/>
    <x v="0"/>
    <x v="3"/>
    <s v="Standard"/>
    <n v="4.9000000000000004"/>
    <n v="2025"/>
    <s v="Mar-2025"/>
    <n v="0.31335830212234711"/>
    <x v="0"/>
    <x v="5"/>
  </r>
  <r>
    <s v="ORD0001751"/>
    <x v="268"/>
    <x v="1262"/>
    <x v="0"/>
    <s v="EC005"/>
    <x v="4"/>
    <x v="2"/>
    <s v="Skybags"/>
    <x v="0"/>
    <x v="0"/>
    <n v="2"/>
    <n v="45"/>
    <x v="2"/>
    <n v="72"/>
    <n v="20"/>
    <x v="0"/>
    <x v="2"/>
    <s v="Standard"/>
    <n v="4"/>
    <n v="2025"/>
    <s v="Dec-2025"/>
    <n v="0.27777777777777779"/>
    <x v="0"/>
    <x v="0"/>
  </r>
  <r>
    <s v="ORD0001752"/>
    <x v="226"/>
    <x v="803"/>
    <x v="0"/>
    <s v="EC005"/>
    <x v="4"/>
    <x v="2"/>
    <s v="Skybags"/>
    <x v="1"/>
    <x v="0"/>
    <n v="3"/>
    <n v="45"/>
    <x v="3"/>
    <n v="114.75"/>
    <n v="36.75"/>
    <x v="0"/>
    <x v="4"/>
    <s v="Express"/>
    <n v="3.7"/>
    <n v="2025"/>
    <s v="Dec-2025"/>
    <n v="0.3202614379084967"/>
    <x v="1"/>
    <x v="1"/>
  </r>
  <r>
    <s v="ORD0001753"/>
    <x v="276"/>
    <x v="1263"/>
    <x v="0"/>
    <s v="EC006"/>
    <x v="2"/>
    <x v="0"/>
    <s v="Philips"/>
    <x v="0"/>
    <x v="2"/>
    <n v="4"/>
    <n v="85"/>
    <x v="4"/>
    <n v="323"/>
    <n v="115"/>
    <x v="0"/>
    <x v="1"/>
    <s v="Standard"/>
    <n v="4.2"/>
    <n v="2025"/>
    <s v="Apr-2025"/>
    <n v="0.35603715170278638"/>
    <x v="0"/>
    <x v="0"/>
  </r>
  <r>
    <s v="ORD0001754"/>
    <x v="173"/>
    <x v="1264"/>
    <x v="1"/>
    <s v="EC002"/>
    <x v="5"/>
    <x v="3"/>
    <s v="Samsung"/>
    <x v="8"/>
    <x v="2"/>
    <n v="5"/>
    <n v="149"/>
    <x v="4"/>
    <n v="707.75"/>
    <n v="232.75"/>
    <x v="0"/>
    <x v="0"/>
    <s v="Standard"/>
    <n v="3.5"/>
    <n v="2025"/>
    <s v="Jan-2025"/>
    <n v="0.32885906040268459"/>
    <x v="2"/>
    <x v="4"/>
  </r>
  <r>
    <s v="ORD0001755"/>
    <x v="98"/>
    <x v="804"/>
    <x v="1"/>
    <s v="EC010"/>
    <x v="6"/>
    <x v="3"/>
    <s v="JBL"/>
    <x v="1"/>
    <x v="1"/>
    <n v="1"/>
    <n v="65"/>
    <x v="1"/>
    <n v="58.5"/>
    <n v="20.5"/>
    <x v="0"/>
    <x v="3"/>
    <s v="Standard"/>
    <n v="3.8"/>
    <n v="2025"/>
    <s v="Feb-2025"/>
    <n v="0.3504273504273504"/>
    <x v="1"/>
    <x v="1"/>
  </r>
  <r>
    <s v="ORD0001756"/>
    <x v="250"/>
    <x v="1265"/>
    <x v="0"/>
    <s v="EC001"/>
    <x v="8"/>
    <x v="3"/>
    <s v="Sony"/>
    <x v="6"/>
    <x v="0"/>
    <n v="4"/>
    <n v="89"/>
    <x v="1"/>
    <n v="320.39999999999998"/>
    <n v="100.4"/>
    <x v="0"/>
    <x v="4"/>
    <s v="Standard"/>
    <n v="3.4"/>
    <n v="2025"/>
    <s v="Apr-2025"/>
    <n v="0.31335830212234711"/>
    <x v="0"/>
    <x v="2"/>
  </r>
  <r>
    <s v="ORD0001757"/>
    <x v="357"/>
    <x v="107"/>
    <x v="1"/>
    <s v="EC003"/>
    <x v="7"/>
    <x v="3"/>
    <s v="Lenovo"/>
    <x v="4"/>
    <x v="0"/>
    <n v="4"/>
    <n v="799"/>
    <x v="0"/>
    <n v="3196"/>
    <n v="716"/>
    <x v="0"/>
    <x v="0"/>
    <s v="Standard"/>
    <n v="4.5"/>
    <n v="2025"/>
    <s v="Jan-2025"/>
    <n v="0.22403003754693368"/>
    <x v="0"/>
    <x v="2"/>
  </r>
  <r>
    <s v="ORD0001758"/>
    <x v="20"/>
    <x v="192"/>
    <x v="0"/>
    <s v="EC009"/>
    <x v="11"/>
    <x v="1"/>
    <s v="Loreal"/>
    <x v="1"/>
    <x v="2"/>
    <n v="5"/>
    <n v="12"/>
    <x v="1"/>
    <n v="54"/>
    <n v="24"/>
    <x v="0"/>
    <x v="1"/>
    <s v="Standard"/>
    <n v="4.7"/>
    <n v="2025"/>
    <s v="Jun-2025"/>
    <n v="0.44444444444444442"/>
    <x v="1"/>
    <x v="1"/>
  </r>
  <r>
    <s v="ORD0001759"/>
    <x v="126"/>
    <x v="263"/>
    <x v="0"/>
    <s v="EC008"/>
    <x v="1"/>
    <x v="1"/>
    <s v="Nivea"/>
    <x v="3"/>
    <x v="1"/>
    <n v="1"/>
    <n v="18"/>
    <x v="0"/>
    <n v="18"/>
    <n v="9"/>
    <x v="2"/>
    <x v="0"/>
    <s v="Express"/>
    <n v="2.6"/>
    <n v="2025"/>
    <s v="Aug-2025"/>
    <n v="0.5"/>
    <x v="0"/>
    <x v="2"/>
  </r>
  <r>
    <s v="ORD0001760"/>
    <x v="8"/>
    <x v="205"/>
    <x v="0"/>
    <s v="EC007"/>
    <x v="9"/>
    <x v="0"/>
    <s v="Prestige"/>
    <x v="2"/>
    <x v="1"/>
    <n v="1"/>
    <n v="120"/>
    <x v="0"/>
    <n v="120"/>
    <n v="42"/>
    <x v="1"/>
    <x v="1"/>
    <s v="Standard"/>
    <n v="4.5999999999999996"/>
    <n v="2025"/>
    <s v="Dec-2025"/>
    <n v="0.35"/>
    <x v="0"/>
    <x v="2"/>
  </r>
  <r>
    <s v="ORD0001761"/>
    <x v="319"/>
    <x v="908"/>
    <x v="0"/>
    <s v="EC005"/>
    <x v="4"/>
    <x v="2"/>
    <s v="Skybags"/>
    <x v="9"/>
    <x v="1"/>
    <n v="5"/>
    <n v="45"/>
    <x v="2"/>
    <n v="180"/>
    <n v="50"/>
    <x v="0"/>
    <x v="2"/>
    <s v="Standard"/>
    <n v="3.1"/>
    <n v="2025"/>
    <s v="Jul-2025"/>
    <n v="0.27777777777777779"/>
    <x v="0"/>
    <x v="5"/>
  </r>
  <r>
    <s v="ORD0001762"/>
    <x v="63"/>
    <x v="129"/>
    <x v="0"/>
    <s v="EC001"/>
    <x v="8"/>
    <x v="3"/>
    <s v="Sony"/>
    <x v="7"/>
    <x v="2"/>
    <n v="3"/>
    <n v="89"/>
    <x v="4"/>
    <n v="253.65"/>
    <n v="88.65"/>
    <x v="0"/>
    <x v="0"/>
    <s v="Standard"/>
    <n v="3.2"/>
    <n v="2025"/>
    <s v="Dec-2025"/>
    <n v="0.34949733885274986"/>
    <x v="2"/>
    <x v="4"/>
  </r>
  <r>
    <s v="ORD0001763"/>
    <x v="324"/>
    <x v="175"/>
    <x v="0"/>
    <s v="EC005"/>
    <x v="4"/>
    <x v="2"/>
    <s v="Skybags"/>
    <x v="5"/>
    <x v="2"/>
    <n v="5"/>
    <n v="45"/>
    <x v="3"/>
    <n v="191.25"/>
    <n v="61.25"/>
    <x v="0"/>
    <x v="0"/>
    <s v="Express"/>
    <n v="4.5"/>
    <n v="2025"/>
    <s v="Dec-2025"/>
    <n v="0.3202614379084967"/>
    <x v="0"/>
    <x v="3"/>
  </r>
  <r>
    <s v="ORD0001764"/>
    <x v="209"/>
    <x v="1266"/>
    <x v="1"/>
    <s v="EC012"/>
    <x v="3"/>
    <x v="0"/>
    <s v="Philips"/>
    <x v="3"/>
    <x v="2"/>
    <n v="5"/>
    <n v="42"/>
    <x v="0"/>
    <n v="210"/>
    <n v="90"/>
    <x v="0"/>
    <x v="2"/>
    <s v="Standard"/>
    <n v="4.0999999999999996"/>
    <n v="2025"/>
    <s v="Sep-2025"/>
    <n v="0.42857142857142855"/>
    <x v="0"/>
    <x v="2"/>
  </r>
  <r>
    <s v="ORD0001765"/>
    <x v="120"/>
    <x v="1267"/>
    <x v="0"/>
    <s v="EC010"/>
    <x v="6"/>
    <x v="3"/>
    <s v="JBL"/>
    <x v="4"/>
    <x v="2"/>
    <n v="1"/>
    <n v="65"/>
    <x v="3"/>
    <n v="55.25"/>
    <n v="17.25"/>
    <x v="2"/>
    <x v="4"/>
    <s v="Express"/>
    <n v="4.5999999999999996"/>
    <n v="2025"/>
    <s v="Aug-2025"/>
    <n v="0.31221719457013575"/>
    <x v="0"/>
    <x v="2"/>
  </r>
  <r>
    <s v="ORD0001766"/>
    <x v="348"/>
    <x v="871"/>
    <x v="0"/>
    <s v="EC012"/>
    <x v="3"/>
    <x v="0"/>
    <s v="Philips"/>
    <x v="7"/>
    <x v="1"/>
    <n v="1"/>
    <n v="42"/>
    <x v="1"/>
    <n v="37.799999999999997"/>
    <n v="13.8"/>
    <x v="0"/>
    <x v="3"/>
    <s v="Standard"/>
    <n v="4.0999999999999996"/>
    <n v="2025"/>
    <s v="Oct-2025"/>
    <n v="0.36507936507936511"/>
    <x v="2"/>
    <x v="4"/>
  </r>
  <r>
    <s v="ORD0001767"/>
    <x v="235"/>
    <x v="1268"/>
    <x v="0"/>
    <s v="EC005"/>
    <x v="4"/>
    <x v="2"/>
    <s v="Skybags"/>
    <x v="6"/>
    <x v="0"/>
    <n v="3"/>
    <n v="45"/>
    <x v="2"/>
    <n v="108"/>
    <n v="30"/>
    <x v="2"/>
    <x v="2"/>
    <s v="Standard"/>
    <n v="4.9000000000000004"/>
    <n v="2025"/>
    <s v="May-2025"/>
    <n v="0.27777777777777779"/>
    <x v="0"/>
    <x v="2"/>
  </r>
  <r>
    <s v="ORD0001768"/>
    <x v="84"/>
    <x v="1269"/>
    <x v="1"/>
    <s v="EC008"/>
    <x v="1"/>
    <x v="1"/>
    <s v="Nivea"/>
    <x v="2"/>
    <x v="1"/>
    <n v="3"/>
    <n v="18"/>
    <x v="2"/>
    <n v="43.2"/>
    <n v="16.2"/>
    <x v="0"/>
    <x v="0"/>
    <s v="Express"/>
    <n v="4"/>
    <n v="2025"/>
    <s v="Sep-2025"/>
    <n v="0.37499999999999994"/>
    <x v="0"/>
    <x v="2"/>
  </r>
  <r>
    <s v="ORD0001769"/>
    <x v="209"/>
    <x v="1270"/>
    <x v="0"/>
    <s v="EC007"/>
    <x v="9"/>
    <x v="0"/>
    <s v="Prestige"/>
    <x v="9"/>
    <x v="2"/>
    <n v="3"/>
    <n v="120"/>
    <x v="4"/>
    <n v="342"/>
    <n v="108"/>
    <x v="0"/>
    <x v="4"/>
    <s v="Express"/>
    <n v="4.3"/>
    <n v="2025"/>
    <s v="Sep-2025"/>
    <n v="0.31578947368421051"/>
    <x v="0"/>
    <x v="5"/>
  </r>
  <r>
    <s v="ORD0001770"/>
    <x v="344"/>
    <x v="313"/>
    <x v="0"/>
    <s v="EC006"/>
    <x v="2"/>
    <x v="0"/>
    <s v="Philips"/>
    <x v="3"/>
    <x v="0"/>
    <n v="2"/>
    <n v="85"/>
    <x v="0"/>
    <n v="170"/>
    <n v="66"/>
    <x v="3"/>
    <x v="4"/>
    <s v="Standard"/>
    <n v="4.3"/>
    <n v="2025"/>
    <s v="Jan-2025"/>
    <n v="0.38823529411764707"/>
    <x v="0"/>
    <x v="2"/>
  </r>
  <r>
    <s v="ORD0001771"/>
    <x v="185"/>
    <x v="5"/>
    <x v="1"/>
    <s v="EC008"/>
    <x v="1"/>
    <x v="1"/>
    <s v="Nivea"/>
    <x v="0"/>
    <x v="1"/>
    <n v="3"/>
    <n v="18"/>
    <x v="3"/>
    <n v="45.9"/>
    <n v="18.899999999999999"/>
    <x v="0"/>
    <x v="0"/>
    <s v="Express"/>
    <n v="3"/>
    <n v="2025"/>
    <s v="Feb-2025"/>
    <n v="0.41176470588235292"/>
    <x v="0"/>
    <x v="0"/>
  </r>
  <r>
    <s v="ORD0001772"/>
    <x v="70"/>
    <x v="686"/>
    <x v="1"/>
    <s v="EC002"/>
    <x v="5"/>
    <x v="3"/>
    <s v="Samsung"/>
    <x v="5"/>
    <x v="0"/>
    <n v="3"/>
    <n v="149"/>
    <x v="3"/>
    <n v="379.95"/>
    <n v="94.95"/>
    <x v="0"/>
    <x v="3"/>
    <s v="Express"/>
    <n v="2.8"/>
    <n v="2025"/>
    <s v="Oct-2025"/>
    <n v="0.24990130280300041"/>
    <x v="0"/>
    <x v="3"/>
  </r>
  <r>
    <s v="ORD0001773"/>
    <x v="47"/>
    <x v="1271"/>
    <x v="0"/>
    <s v="EC001"/>
    <x v="8"/>
    <x v="3"/>
    <s v="Sony"/>
    <x v="0"/>
    <x v="2"/>
    <n v="4"/>
    <n v="89"/>
    <x v="4"/>
    <n v="338.2"/>
    <n v="118.2"/>
    <x v="0"/>
    <x v="4"/>
    <s v="Standard"/>
    <n v="2.7"/>
    <n v="2025"/>
    <s v="Apr-2025"/>
    <n v="0.34949733885274986"/>
    <x v="0"/>
    <x v="0"/>
  </r>
  <r>
    <s v="ORD0001774"/>
    <x v="273"/>
    <x v="1272"/>
    <x v="0"/>
    <s v="EC012"/>
    <x v="3"/>
    <x v="0"/>
    <s v="Philips"/>
    <x v="6"/>
    <x v="1"/>
    <n v="2"/>
    <n v="42"/>
    <x v="0"/>
    <n v="84"/>
    <n v="36"/>
    <x v="0"/>
    <x v="1"/>
    <s v="Standard"/>
    <n v="4.9000000000000004"/>
    <n v="2025"/>
    <s v="Mar-2025"/>
    <n v="0.42857142857142855"/>
    <x v="0"/>
    <x v="2"/>
  </r>
  <r>
    <s v="ORD0001775"/>
    <x v="30"/>
    <x v="80"/>
    <x v="1"/>
    <s v="EC009"/>
    <x v="11"/>
    <x v="1"/>
    <s v="Loreal"/>
    <x v="9"/>
    <x v="0"/>
    <n v="1"/>
    <n v="12"/>
    <x v="3"/>
    <n v="10.199999999999999"/>
    <n v="4.2"/>
    <x v="1"/>
    <x v="2"/>
    <s v="Standard"/>
    <n v="2.5"/>
    <n v="2025"/>
    <s v="Dec-2025"/>
    <n v="0.41176470588235298"/>
    <x v="0"/>
    <x v="5"/>
  </r>
  <r>
    <s v="ORD0001776"/>
    <x v="139"/>
    <x v="1273"/>
    <x v="0"/>
    <s v="EC004"/>
    <x v="10"/>
    <x v="2"/>
    <s v="Nike"/>
    <x v="6"/>
    <x v="2"/>
    <n v="2"/>
    <n v="110"/>
    <x v="2"/>
    <n v="176"/>
    <n v="40"/>
    <x v="0"/>
    <x v="4"/>
    <s v="Standard"/>
    <n v="4.7"/>
    <n v="2025"/>
    <s v="Apr-2025"/>
    <n v="0.22727272727272727"/>
    <x v="0"/>
    <x v="2"/>
  </r>
  <r>
    <s v="ORD0001777"/>
    <x v="204"/>
    <x v="1053"/>
    <x v="0"/>
    <s v="EC011"/>
    <x v="0"/>
    <x v="0"/>
    <s v="IKEA"/>
    <x v="1"/>
    <x v="2"/>
    <n v="1"/>
    <n v="190"/>
    <x v="2"/>
    <n v="152"/>
    <n v="27"/>
    <x v="0"/>
    <x v="0"/>
    <s v="Express"/>
    <n v="3.1"/>
    <n v="2025"/>
    <s v="Apr-2025"/>
    <n v="0.17763157894736842"/>
    <x v="1"/>
    <x v="1"/>
  </r>
  <r>
    <s v="ORD0001778"/>
    <x v="110"/>
    <x v="1274"/>
    <x v="0"/>
    <s v="EC010"/>
    <x v="6"/>
    <x v="3"/>
    <s v="JBL"/>
    <x v="2"/>
    <x v="0"/>
    <n v="4"/>
    <n v="65"/>
    <x v="2"/>
    <n v="208"/>
    <n v="56"/>
    <x v="0"/>
    <x v="3"/>
    <s v="Standard"/>
    <n v="4.7"/>
    <n v="2025"/>
    <s v="Feb-2025"/>
    <n v="0.26923076923076922"/>
    <x v="0"/>
    <x v="2"/>
  </r>
  <r>
    <s v="ORD0001779"/>
    <x v="61"/>
    <x v="1275"/>
    <x v="1"/>
    <s v="EC005"/>
    <x v="4"/>
    <x v="2"/>
    <s v="Skybags"/>
    <x v="7"/>
    <x v="2"/>
    <n v="4"/>
    <n v="45"/>
    <x v="2"/>
    <n v="144"/>
    <n v="40"/>
    <x v="0"/>
    <x v="3"/>
    <s v="Standard"/>
    <n v="2.7"/>
    <n v="2025"/>
    <s v="Mar-2025"/>
    <n v="0.27777777777777779"/>
    <x v="2"/>
    <x v="4"/>
  </r>
  <r>
    <s v="ORD0001780"/>
    <x v="135"/>
    <x v="1221"/>
    <x v="1"/>
    <s v="EC007"/>
    <x v="9"/>
    <x v="0"/>
    <s v="Prestige"/>
    <x v="4"/>
    <x v="1"/>
    <n v="4"/>
    <n v="120"/>
    <x v="0"/>
    <n v="480"/>
    <n v="168"/>
    <x v="0"/>
    <x v="2"/>
    <s v="Standard"/>
    <n v="3.6"/>
    <n v="2025"/>
    <s v="Apr-2025"/>
    <n v="0.35"/>
    <x v="0"/>
    <x v="2"/>
  </r>
  <r>
    <s v="ORD0001781"/>
    <x v="115"/>
    <x v="1276"/>
    <x v="1"/>
    <s v="EC007"/>
    <x v="9"/>
    <x v="0"/>
    <s v="Prestige"/>
    <x v="3"/>
    <x v="0"/>
    <n v="2"/>
    <n v="120"/>
    <x v="4"/>
    <n v="228"/>
    <n v="72"/>
    <x v="2"/>
    <x v="4"/>
    <s v="Standard"/>
    <n v="3.4"/>
    <n v="2025"/>
    <s v="Nov-2025"/>
    <n v="0.31578947368421051"/>
    <x v="0"/>
    <x v="2"/>
  </r>
  <r>
    <s v="ORD0001782"/>
    <x v="281"/>
    <x v="522"/>
    <x v="1"/>
    <s v="EC010"/>
    <x v="6"/>
    <x v="3"/>
    <s v="JBL"/>
    <x v="6"/>
    <x v="0"/>
    <n v="2"/>
    <n v="65"/>
    <x v="1"/>
    <n v="117"/>
    <n v="41"/>
    <x v="0"/>
    <x v="2"/>
    <s v="Standard"/>
    <n v="3"/>
    <n v="2025"/>
    <s v="Nov-2025"/>
    <n v="0.3504273504273504"/>
    <x v="0"/>
    <x v="2"/>
  </r>
  <r>
    <s v="ORD0001783"/>
    <x v="270"/>
    <x v="98"/>
    <x v="0"/>
    <s v="EC009"/>
    <x v="11"/>
    <x v="1"/>
    <s v="Loreal"/>
    <x v="9"/>
    <x v="0"/>
    <n v="1"/>
    <n v="12"/>
    <x v="3"/>
    <n v="10.199999999999999"/>
    <n v="4.2"/>
    <x v="0"/>
    <x v="3"/>
    <s v="Standard"/>
    <n v="4.3"/>
    <n v="2025"/>
    <s v="Jan-2025"/>
    <n v="0.41176470588235298"/>
    <x v="0"/>
    <x v="5"/>
  </r>
  <r>
    <s v="ORD0001784"/>
    <x v="39"/>
    <x v="1262"/>
    <x v="0"/>
    <s v="EC012"/>
    <x v="3"/>
    <x v="0"/>
    <s v="Philips"/>
    <x v="5"/>
    <x v="2"/>
    <n v="2"/>
    <n v="42"/>
    <x v="3"/>
    <n v="71.400000000000006"/>
    <n v="23.4"/>
    <x v="0"/>
    <x v="2"/>
    <s v="Standard"/>
    <n v="3.1"/>
    <n v="2025"/>
    <s v="Oct-2025"/>
    <n v="0.32773109243697474"/>
    <x v="0"/>
    <x v="3"/>
  </r>
  <r>
    <s v="ORD0001785"/>
    <x v="57"/>
    <x v="1277"/>
    <x v="0"/>
    <s v="EC002"/>
    <x v="5"/>
    <x v="3"/>
    <s v="Samsung"/>
    <x v="1"/>
    <x v="1"/>
    <n v="1"/>
    <n v="149"/>
    <x v="1"/>
    <n v="134.1"/>
    <n v="39.1"/>
    <x v="0"/>
    <x v="1"/>
    <s v="Express"/>
    <n v="4.8"/>
    <n v="2025"/>
    <s v="Nov-2025"/>
    <n v="0.29157345264727819"/>
    <x v="1"/>
    <x v="1"/>
  </r>
  <r>
    <s v="ORD0001786"/>
    <x v="117"/>
    <x v="1278"/>
    <x v="1"/>
    <s v="EC009"/>
    <x v="11"/>
    <x v="1"/>
    <s v="Loreal"/>
    <x v="8"/>
    <x v="0"/>
    <n v="3"/>
    <n v="12"/>
    <x v="2"/>
    <n v="28.8"/>
    <n v="10.8"/>
    <x v="0"/>
    <x v="4"/>
    <s v="Same Day"/>
    <n v="2.8"/>
    <n v="2025"/>
    <s v="Nov-2025"/>
    <n v="0.375"/>
    <x v="2"/>
    <x v="4"/>
  </r>
  <r>
    <s v="ORD0001787"/>
    <x v="184"/>
    <x v="1279"/>
    <x v="0"/>
    <s v="EC008"/>
    <x v="1"/>
    <x v="1"/>
    <s v="Nivea"/>
    <x v="6"/>
    <x v="1"/>
    <n v="2"/>
    <n v="18"/>
    <x v="2"/>
    <n v="28.8"/>
    <n v="10.8"/>
    <x v="0"/>
    <x v="4"/>
    <s v="Standard"/>
    <n v="2.8"/>
    <n v="2025"/>
    <s v="Apr-2025"/>
    <n v="0.375"/>
    <x v="0"/>
    <x v="2"/>
  </r>
  <r>
    <s v="ORD0001788"/>
    <x v="184"/>
    <x v="362"/>
    <x v="1"/>
    <s v="EC007"/>
    <x v="9"/>
    <x v="0"/>
    <s v="Prestige"/>
    <x v="8"/>
    <x v="1"/>
    <n v="5"/>
    <n v="120"/>
    <x v="2"/>
    <n v="480"/>
    <n v="90"/>
    <x v="0"/>
    <x v="0"/>
    <s v="Standard"/>
    <n v="3.2"/>
    <n v="2025"/>
    <s v="Apr-2025"/>
    <n v="0.1875"/>
    <x v="2"/>
    <x v="4"/>
  </r>
  <r>
    <s v="ORD0001789"/>
    <x v="89"/>
    <x v="1280"/>
    <x v="1"/>
    <s v="EC005"/>
    <x v="4"/>
    <x v="2"/>
    <s v="Skybags"/>
    <x v="0"/>
    <x v="0"/>
    <n v="4"/>
    <n v="45"/>
    <x v="4"/>
    <n v="171"/>
    <n v="67"/>
    <x v="0"/>
    <x v="0"/>
    <s v="Standard"/>
    <n v="3.3"/>
    <n v="2025"/>
    <s v="Oct-2025"/>
    <n v="0.391812865497076"/>
    <x v="0"/>
    <x v="0"/>
  </r>
  <r>
    <s v="ORD0001790"/>
    <x v="200"/>
    <x v="59"/>
    <x v="0"/>
    <s v="EC012"/>
    <x v="3"/>
    <x v="0"/>
    <s v="Philips"/>
    <x v="2"/>
    <x v="2"/>
    <n v="3"/>
    <n v="42"/>
    <x v="3"/>
    <n v="107.1"/>
    <n v="35.1"/>
    <x v="0"/>
    <x v="3"/>
    <s v="Express"/>
    <n v="3.3"/>
    <n v="2025"/>
    <s v="Jan-2025"/>
    <n v="0.32773109243697485"/>
    <x v="0"/>
    <x v="2"/>
  </r>
  <r>
    <s v="ORD0001791"/>
    <x v="207"/>
    <x v="152"/>
    <x v="0"/>
    <s v="EC008"/>
    <x v="1"/>
    <x v="1"/>
    <s v="Nivea"/>
    <x v="5"/>
    <x v="0"/>
    <n v="4"/>
    <n v="18"/>
    <x v="4"/>
    <n v="68.400000000000006"/>
    <n v="32.4"/>
    <x v="0"/>
    <x v="3"/>
    <s v="Express"/>
    <n v="2.7"/>
    <n v="2025"/>
    <s v="May-2025"/>
    <n v="0.47368421052631571"/>
    <x v="0"/>
    <x v="3"/>
  </r>
  <r>
    <s v="ORD0001792"/>
    <x v="236"/>
    <x v="1281"/>
    <x v="0"/>
    <s v="EC011"/>
    <x v="0"/>
    <x v="0"/>
    <s v="IKEA"/>
    <x v="6"/>
    <x v="0"/>
    <n v="3"/>
    <n v="190"/>
    <x v="2"/>
    <n v="456"/>
    <n v="81"/>
    <x v="1"/>
    <x v="2"/>
    <s v="Standard"/>
    <n v="2.9"/>
    <n v="2025"/>
    <s v="Oct-2025"/>
    <n v="0.17763157894736842"/>
    <x v="0"/>
    <x v="2"/>
  </r>
  <r>
    <s v="ORD0001793"/>
    <x v="306"/>
    <x v="1282"/>
    <x v="1"/>
    <s v="EC011"/>
    <x v="0"/>
    <x v="0"/>
    <s v="IKEA"/>
    <x v="0"/>
    <x v="2"/>
    <n v="2"/>
    <n v="190"/>
    <x v="1"/>
    <n v="342"/>
    <n v="92"/>
    <x v="0"/>
    <x v="3"/>
    <s v="Standard"/>
    <n v="3.3"/>
    <n v="2025"/>
    <s v="Jan-2025"/>
    <n v="0.26900584795321636"/>
    <x v="0"/>
    <x v="0"/>
  </r>
  <r>
    <s v="ORD0001794"/>
    <x v="253"/>
    <x v="1283"/>
    <x v="0"/>
    <s v="EC004"/>
    <x v="10"/>
    <x v="2"/>
    <s v="Nike"/>
    <x v="4"/>
    <x v="2"/>
    <n v="4"/>
    <n v="110"/>
    <x v="0"/>
    <n v="440"/>
    <n v="168"/>
    <x v="2"/>
    <x v="1"/>
    <s v="Standard"/>
    <n v="2.7"/>
    <n v="2025"/>
    <s v="Aug-2025"/>
    <n v="0.38181818181818183"/>
    <x v="0"/>
    <x v="2"/>
  </r>
  <r>
    <s v="ORD0001795"/>
    <x v="189"/>
    <x v="1284"/>
    <x v="0"/>
    <s v="EC003"/>
    <x v="7"/>
    <x v="3"/>
    <s v="Lenovo"/>
    <x v="7"/>
    <x v="2"/>
    <n v="2"/>
    <n v="799"/>
    <x v="4"/>
    <n v="1518.1"/>
    <n v="278.10000000000002"/>
    <x v="0"/>
    <x v="1"/>
    <s v="Express"/>
    <n v="3.4"/>
    <n v="2025"/>
    <s v="May-2025"/>
    <n v="0.18318951320729862"/>
    <x v="2"/>
    <x v="4"/>
  </r>
  <r>
    <s v="ORD0001796"/>
    <x v="356"/>
    <x v="1183"/>
    <x v="0"/>
    <s v="EC011"/>
    <x v="0"/>
    <x v="0"/>
    <s v="IKEA"/>
    <x v="2"/>
    <x v="0"/>
    <n v="3"/>
    <n v="190"/>
    <x v="2"/>
    <n v="456"/>
    <n v="81"/>
    <x v="0"/>
    <x v="3"/>
    <s v="Standard"/>
    <n v="4.2"/>
    <n v="2025"/>
    <s v="Mar-2025"/>
    <n v="0.17763157894736842"/>
    <x v="0"/>
    <x v="2"/>
  </r>
  <r>
    <s v="ORD0001797"/>
    <x v="177"/>
    <x v="1285"/>
    <x v="1"/>
    <s v="EC005"/>
    <x v="4"/>
    <x v="2"/>
    <s v="Skybags"/>
    <x v="6"/>
    <x v="1"/>
    <n v="1"/>
    <n v="45"/>
    <x v="2"/>
    <n v="36"/>
    <n v="10"/>
    <x v="0"/>
    <x v="4"/>
    <s v="Standard"/>
    <n v="3.7"/>
    <n v="2025"/>
    <s v="Sep-2025"/>
    <n v="0.27777777777777779"/>
    <x v="0"/>
    <x v="2"/>
  </r>
  <r>
    <s v="ORD0001798"/>
    <x v="163"/>
    <x v="1286"/>
    <x v="0"/>
    <s v="EC009"/>
    <x v="11"/>
    <x v="1"/>
    <s v="Loreal"/>
    <x v="2"/>
    <x v="1"/>
    <n v="3"/>
    <n v="12"/>
    <x v="0"/>
    <n v="36"/>
    <n v="18"/>
    <x v="0"/>
    <x v="0"/>
    <s v="Standard"/>
    <n v="2.9"/>
    <n v="2025"/>
    <s v="Jun-2025"/>
    <n v="0.5"/>
    <x v="0"/>
    <x v="2"/>
  </r>
  <r>
    <s v="ORD0001799"/>
    <x v="6"/>
    <x v="1087"/>
    <x v="0"/>
    <s v="EC006"/>
    <x v="2"/>
    <x v="0"/>
    <s v="Philips"/>
    <x v="7"/>
    <x v="1"/>
    <n v="3"/>
    <n v="85"/>
    <x v="3"/>
    <n v="216.75"/>
    <n v="60.75"/>
    <x v="0"/>
    <x v="3"/>
    <s v="Standard"/>
    <n v="2.5"/>
    <n v="2025"/>
    <s v="Jul-2025"/>
    <n v="0.28027681660899656"/>
    <x v="2"/>
    <x v="4"/>
  </r>
  <r>
    <s v="ORD0001800"/>
    <x v="146"/>
    <x v="1287"/>
    <x v="0"/>
    <s v="EC005"/>
    <x v="4"/>
    <x v="2"/>
    <s v="Skybags"/>
    <x v="4"/>
    <x v="2"/>
    <n v="1"/>
    <n v="45"/>
    <x v="4"/>
    <n v="42.75"/>
    <n v="16.75"/>
    <x v="0"/>
    <x v="3"/>
    <s v="Standard"/>
    <n v="4.5999999999999996"/>
    <n v="2025"/>
    <s v="Feb-2025"/>
    <n v="0.391812865497076"/>
    <x v="0"/>
    <x v="2"/>
  </r>
  <r>
    <s v="ORD0001801"/>
    <x v="199"/>
    <x v="611"/>
    <x v="0"/>
    <s v="EC007"/>
    <x v="9"/>
    <x v="0"/>
    <s v="Prestige"/>
    <x v="3"/>
    <x v="2"/>
    <n v="3"/>
    <n v="120"/>
    <x v="2"/>
    <n v="288"/>
    <n v="54"/>
    <x v="0"/>
    <x v="0"/>
    <s v="Express"/>
    <n v="3.2"/>
    <n v="2025"/>
    <s v="Jan-2025"/>
    <n v="0.1875"/>
    <x v="0"/>
    <x v="2"/>
  </r>
  <r>
    <s v="ORD0001802"/>
    <x v="73"/>
    <x v="1069"/>
    <x v="0"/>
    <s v="EC007"/>
    <x v="9"/>
    <x v="0"/>
    <s v="Prestige"/>
    <x v="0"/>
    <x v="1"/>
    <n v="4"/>
    <n v="120"/>
    <x v="1"/>
    <n v="432"/>
    <n v="120"/>
    <x v="2"/>
    <x v="2"/>
    <s v="Express"/>
    <n v="2.8"/>
    <n v="2025"/>
    <s v="Sep-2025"/>
    <n v="0.27777777777777779"/>
    <x v="0"/>
    <x v="0"/>
  </r>
  <r>
    <s v="ORD0001803"/>
    <x v="152"/>
    <x v="1288"/>
    <x v="1"/>
    <s v="EC007"/>
    <x v="9"/>
    <x v="0"/>
    <s v="Prestige"/>
    <x v="0"/>
    <x v="1"/>
    <n v="4"/>
    <n v="120"/>
    <x v="0"/>
    <n v="480"/>
    <n v="168"/>
    <x v="0"/>
    <x v="1"/>
    <s v="Standard"/>
    <n v="5"/>
    <n v="2025"/>
    <s v="Sep-2025"/>
    <n v="0.35"/>
    <x v="0"/>
    <x v="0"/>
  </r>
  <r>
    <s v="ORD0001804"/>
    <x v="45"/>
    <x v="110"/>
    <x v="0"/>
    <s v="EC003"/>
    <x v="7"/>
    <x v="3"/>
    <s v="Lenovo"/>
    <x v="7"/>
    <x v="2"/>
    <n v="3"/>
    <n v="799"/>
    <x v="1"/>
    <n v="2157.3000000000002"/>
    <n v="297.3"/>
    <x v="2"/>
    <x v="2"/>
    <s v="Express"/>
    <n v="5"/>
    <n v="2025"/>
    <s v="Mar-2025"/>
    <n v="0.13781115282992629"/>
    <x v="2"/>
    <x v="4"/>
  </r>
  <r>
    <s v="ORD0001805"/>
    <x v="22"/>
    <x v="164"/>
    <x v="0"/>
    <s v="EC003"/>
    <x v="7"/>
    <x v="3"/>
    <s v="Lenovo"/>
    <x v="7"/>
    <x v="2"/>
    <n v="1"/>
    <n v="799"/>
    <x v="2"/>
    <n v="639.20000000000005"/>
    <n v="19.2"/>
    <x v="2"/>
    <x v="1"/>
    <s v="Standard"/>
    <n v="4.5"/>
    <n v="2025"/>
    <s v="Mar-2025"/>
    <n v="3.0037546933667079E-2"/>
    <x v="2"/>
    <x v="4"/>
  </r>
  <r>
    <s v="ORD0001806"/>
    <x v="61"/>
    <x v="1289"/>
    <x v="1"/>
    <s v="EC004"/>
    <x v="10"/>
    <x v="2"/>
    <s v="Nike"/>
    <x v="2"/>
    <x v="1"/>
    <n v="4"/>
    <n v="110"/>
    <x v="4"/>
    <n v="418"/>
    <n v="146"/>
    <x v="0"/>
    <x v="0"/>
    <s v="Express"/>
    <n v="3.8"/>
    <n v="2025"/>
    <s v="Mar-2025"/>
    <n v="0.34928229665071769"/>
    <x v="0"/>
    <x v="2"/>
  </r>
  <r>
    <s v="ORD0001807"/>
    <x v="177"/>
    <x v="213"/>
    <x v="0"/>
    <s v="EC009"/>
    <x v="11"/>
    <x v="1"/>
    <s v="Loreal"/>
    <x v="0"/>
    <x v="2"/>
    <n v="3"/>
    <n v="12"/>
    <x v="3"/>
    <n v="30.6"/>
    <n v="12.6"/>
    <x v="0"/>
    <x v="1"/>
    <s v="Standard"/>
    <n v="3.3"/>
    <n v="2025"/>
    <s v="Sep-2025"/>
    <n v="0.41176470588235292"/>
    <x v="0"/>
    <x v="0"/>
  </r>
  <r>
    <s v="ORD0001808"/>
    <x v="330"/>
    <x v="1290"/>
    <x v="1"/>
    <s v="EC002"/>
    <x v="5"/>
    <x v="3"/>
    <s v="Samsung"/>
    <x v="2"/>
    <x v="1"/>
    <n v="2"/>
    <n v="149"/>
    <x v="0"/>
    <n v="298"/>
    <n v="108"/>
    <x v="0"/>
    <x v="3"/>
    <s v="Express"/>
    <n v="5"/>
    <n v="2025"/>
    <s v="Jan-2025"/>
    <n v="0.36241610738255031"/>
    <x v="0"/>
    <x v="2"/>
  </r>
  <r>
    <s v="ORD0001809"/>
    <x v="0"/>
    <x v="976"/>
    <x v="0"/>
    <s v="EC006"/>
    <x v="2"/>
    <x v="0"/>
    <s v="Philips"/>
    <x v="3"/>
    <x v="2"/>
    <n v="5"/>
    <n v="85"/>
    <x v="2"/>
    <n v="340"/>
    <n v="80"/>
    <x v="0"/>
    <x v="0"/>
    <s v="Standard"/>
    <n v="3.7"/>
    <n v="2025"/>
    <s v="Aug-2025"/>
    <n v="0.23529411764705882"/>
    <x v="0"/>
    <x v="2"/>
  </r>
  <r>
    <s v="ORD0001810"/>
    <x v="23"/>
    <x v="1291"/>
    <x v="0"/>
    <s v="EC008"/>
    <x v="1"/>
    <x v="1"/>
    <s v="Nivea"/>
    <x v="1"/>
    <x v="0"/>
    <n v="1"/>
    <n v="18"/>
    <x v="4"/>
    <n v="17.100000000000001"/>
    <n v="8.1"/>
    <x v="0"/>
    <x v="1"/>
    <s v="Express"/>
    <n v="4"/>
    <n v="2025"/>
    <s v="Aug-2025"/>
    <n v="0.47368421052631571"/>
    <x v="1"/>
    <x v="1"/>
  </r>
  <r>
    <s v="ORD0001811"/>
    <x v="0"/>
    <x v="1292"/>
    <x v="0"/>
    <s v="EC005"/>
    <x v="4"/>
    <x v="2"/>
    <s v="Skybags"/>
    <x v="3"/>
    <x v="0"/>
    <n v="5"/>
    <n v="45"/>
    <x v="1"/>
    <n v="202.5"/>
    <n v="72.5"/>
    <x v="0"/>
    <x v="0"/>
    <s v="Standard"/>
    <n v="5"/>
    <n v="2025"/>
    <s v="Aug-2025"/>
    <n v="0.35802469135802467"/>
    <x v="0"/>
    <x v="2"/>
  </r>
  <r>
    <s v="ORD0001812"/>
    <x v="210"/>
    <x v="673"/>
    <x v="0"/>
    <s v="EC005"/>
    <x v="4"/>
    <x v="2"/>
    <s v="Skybags"/>
    <x v="6"/>
    <x v="0"/>
    <n v="4"/>
    <n v="45"/>
    <x v="0"/>
    <n v="180"/>
    <n v="76"/>
    <x v="0"/>
    <x v="0"/>
    <s v="Standard"/>
    <n v="2.6"/>
    <n v="2025"/>
    <s v="Mar-2025"/>
    <n v="0.42222222222222222"/>
    <x v="0"/>
    <x v="2"/>
  </r>
  <r>
    <s v="ORD0001813"/>
    <x v="158"/>
    <x v="1293"/>
    <x v="1"/>
    <s v="EC003"/>
    <x v="7"/>
    <x v="3"/>
    <s v="Lenovo"/>
    <x v="1"/>
    <x v="0"/>
    <n v="2"/>
    <n v="799"/>
    <x v="1"/>
    <n v="1438.2"/>
    <n v="198.2"/>
    <x v="0"/>
    <x v="4"/>
    <s v="Standard"/>
    <n v="3.4"/>
    <n v="2025"/>
    <s v="Aug-2025"/>
    <n v="0.13781115282992629"/>
    <x v="1"/>
    <x v="1"/>
  </r>
  <r>
    <s v="ORD0001814"/>
    <x v="250"/>
    <x v="1294"/>
    <x v="0"/>
    <s v="EC003"/>
    <x v="7"/>
    <x v="3"/>
    <s v="Lenovo"/>
    <x v="3"/>
    <x v="1"/>
    <n v="1"/>
    <n v="799"/>
    <x v="3"/>
    <n v="679.15"/>
    <n v="59.15"/>
    <x v="0"/>
    <x v="4"/>
    <s v="Express"/>
    <n v="4.8"/>
    <n v="2025"/>
    <s v="Apr-2025"/>
    <n v="8.7094161819921967E-2"/>
    <x v="0"/>
    <x v="2"/>
  </r>
  <r>
    <s v="ORD0001815"/>
    <x v="247"/>
    <x v="383"/>
    <x v="1"/>
    <s v="EC012"/>
    <x v="3"/>
    <x v="0"/>
    <s v="Philips"/>
    <x v="7"/>
    <x v="2"/>
    <n v="4"/>
    <n v="42"/>
    <x v="3"/>
    <n v="142.80000000000001"/>
    <n v="46.8"/>
    <x v="0"/>
    <x v="3"/>
    <s v="Same Day"/>
    <n v="3.3"/>
    <n v="2025"/>
    <s v="Feb-2025"/>
    <n v="0.32773109243697474"/>
    <x v="2"/>
    <x v="4"/>
  </r>
  <r>
    <s v="ORD0001816"/>
    <x v="158"/>
    <x v="1174"/>
    <x v="0"/>
    <s v="EC007"/>
    <x v="9"/>
    <x v="0"/>
    <s v="Prestige"/>
    <x v="8"/>
    <x v="1"/>
    <n v="3"/>
    <n v="120"/>
    <x v="2"/>
    <n v="288"/>
    <n v="54"/>
    <x v="0"/>
    <x v="4"/>
    <s v="Standard"/>
    <n v="4.8"/>
    <n v="2025"/>
    <s v="Aug-2025"/>
    <n v="0.1875"/>
    <x v="2"/>
    <x v="4"/>
  </r>
  <r>
    <s v="ORD0001817"/>
    <x v="337"/>
    <x v="1295"/>
    <x v="0"/>
    <s v="EC005"/>
    <x v="4"/>
    <x v="2"/>
    <s v="Skybags"/>
    <x v="4"/>
    <x v="0"/>
    <n v="4"/>
    <n v="45"/>
    <x v="1"/>
    <n v="162"/>
    <n v="58"/>
    <x v="0"/>
    <x v="2"/>
    <s v="Standard"/>
    <n v="3.3"/>
    <n v="2025"/>
    <s v="Aug-2025"/>
    <n v="0.35802469135802467"/>
    <x v="0"/>
    <x v="2"/>
  </r>
  <r>
    <s v="ORD0001818"/>
    <x v="18"/>
    <x v="70"/>
    <x v="1"/>
    <s v="EC006"/>
    <x v="2"/>
    <x v="0"/>
    <s v="Philips"/>
    <x v="3"/>
    <x v="0"/>
    <n v="1"/>
    <n v="85"/>
    <x v="0"/>
    <n v="85"/>
    <n v="33"/>
    <x v="3"/>
    <x v="3"/>
    <s v="Standard"/>
    <n v="4.3"/>
    <n v="2025"/>
    <s v="Mar-2025"/>
    <n v="0.38823529411764707"/>
    <x v="0"/>
    <x v="2"/>
  </r>
  <r>
    <s v="ORD0001819"/>
    <x v="238"/>
    <x v="1296"/>
    <x v="1"/>
    <s v="EC011"/>
    <x v="0"/>
    <x v="0"/>
    <s v="IKEA"/>
    <x v="1"/>
    <x v="0"/>
    <n v="3"/>
    <n v="190"/>
    <x v="1"/>
    <n v="513"/>
    <n v="138"/>
    <x v="0"/>
    <x v="3"/>
    <s v="Standard"/>
    <n v="2.9"/>
    <n v="2025"/>
    <s v="Jan-2025"/>
    <n v="0.26900584795321636"/>
    <x v="1"/>
    <x v="1"/>
  </r>
  <r>
    <s v="ORD0001820"/>
    <x v="248"/>
    <x v="1297"/>
    <x v="0"/>
    <s v="EC008"/>
    <x v="1"/>
    <x v="1"/>
    <s v="Nivea"/>
    <x v="4"/>
    <x v="0"/>
    <n v="4"/>
    <n v="18"/>
    <x v="3"/>
    <n v="61.2"/>
    <n v="25.2"/>
    <x v="0"/>
    <x v="1"/>
    <s v="Standard"/>
    <n v="3"/>
    <n v="2025"/>
    <s v="Aug-2025"/>
    <n v="0.41176470588235292"/>
    <x v="0"/>
    <x v="2"/>
  </r>
  <r>
    <s v="ORD0001821"/>
    <x v="265"/>
    <x v="122"/>
    <x v="1"/>
    <s v="EC007"/>
    <x v="9"/>
    <x v="0"/>
    <s v="Prestige"/>
    <x v="8"/>
    <x v="1"/>
    <n v="4"/>
    <n v="120"/>
    <x v="4"/>
    <n v="456"/>
    <n v="144"/>
    <x v="0"/>
    <x v="2"/>
    <s v="Standard"/>
    <n v="3.2"/>
    <n v="2025"/>
    <s v="Jun-2025"/>
    <n v="0.31578947368421051"/>
    <x v="2"/>
    <x v="4"/>
  </r>
  <r>
    <s v="ORD0001822"/>
    <x v="265"/>
    <x v="211"/>
    <x v="1"/>
    <s v="EC011"/>
    <x v="0"/>
    <x v="0"/>
    <s v="IKEA"/>
    <x v="8"/>
    <x v="1"/>
    <n v="3"/>
    <n v="190"/>
    <x v="2"/>
    <n v="456"/>
    <n v="81"/>
    <x v="0"/>
    <x v="3"/>
    <s v="Standard"/>
    <n v="4.9000000000000004"/>
    <n v="2025"/>
    <s v="Jun-2025"/>
    <n v="0.17763157894736842"/>
    <x v="2"/>
    <x v="4"/>
  </r>
  <r>
    <s v="ORD0001823"/>
    <x v="244"/>
    <x v="1298"/>
    <x v="1"/>
    <s v="EC009"/>
    <x v="11"/>
    <x v="1"/>
    <s v="Loreal"/>
    <x v="9"/>
    <x v="0"/>
    <n v="3"/>
    <n v="12"/>
    <x v="1"/>
    <n v="32.4"/>
    <n v="14.4"/>
    <x v="0"/>
    <x v="0"/>
    <s v="Standard"/>
    <n v="4"/>
    <n v="2025"/>
    <s v="Jan-2025"/>
    <n v="0.44444444444444448"/>
    <x v="0"/>
    <x v="5"/>
  </r>
  <r>
    <s v="ORD0001824"/>
    <x v="315"/>
    <x v="1299"/>
    <x v="1"/>
    <s v="EC011"/>
    <x v="0"/>
    <x v="0"/>
    <s v="IKEA"/>
    <x v="3"/>
    <x v="0"/>
    <n v="4"/>
    <n v="190"/>
    <x v="3"/>
    <n v="646"/>
    <n v="146"/>
    <x v="0"/>
    <x v="0"/>
    <s v="Express"/>
    <n v="4"/>
    <n v="2025"/>
    <s v="Feb-2025"/>
    <n v="0.2260061919504644"/>
    <x v="0"/>
    <x v="2"/>
  </r>
  <r>
    <s v="ORD0001825"/>
    <x v="159"/>
    <x v="1300"/>
    <x v="1"/>
    <s v="EC005"/>
    <x v="4"/>
    <x v="2"/>
    <s v="Skybags"/>
    <x v="3"/>
    <x v="0"/>
    <n v="3"/>
    <n v="45"/>
    <x v="2"/>
    <n v="108"/>
    <n v="30"/>
    <x v="0"/>
    <x v="2"/>
    <s v="Standard"/>
    <n v="4.5999999999999996"/>
    <n v="2025"/>
    <s v="Mar-2025"/>
    <n v="0.27777777777777779"/>
    <x v="0"/>
    <x v="2"/>
  </r>
  <r>
    <s v="ORD0001826"/>
    <x v="262"/>
    <x v="1301"/>
    <x v="0"/>
    <s v="EC002"/>
    <x v="5"/>
    <x v="3"/>
    <s v="Samsung"/>
    <x v="5"/>
    <x v="1"/>
    <n v="3"/>
    <n v="149"/>
    <x v="4"/>
    <n v="424.65"/>
    <n v="139.65"/>
    <x v="0"/>
    <x v="4"/>
    <s v="Same Day"/>
    <n v="3.7"/>
    <n v="2025"/>
    <s v="Nov-2025"/>
    <n v="0.32885906040268459"/>
    <x v="0"/>
    <x v="3"/>
  </r>
  <r>
    <s v="ORD0001827"/>
    <x v="172"/>
    <x v="582"/>
    <x v="0"/>
    <s v="EC006"/>
    <x v="2"/>
    <x v="0"/>
    <s v="Philips"/>
    <x v="8"/>
    <x v="0"/>
    <n v="4"/>
    <n v="85"/>
    <x v="2"/>
    <n v="272"/>
    <n v="64"/>
    <x v="0"/>
    <x v="4"/>
    <s v="Standard"/>
    <n v="2.5"/>
    <n v="2025"/>
    <s v="Oct-2025"/>
    <n v="0.23529411764705882"/>
    <x v="2"/>
    <x v="4"/>
  </r>
  <r>
    <s v="ORD0001828"/>
    <x v="309"/>
    <x v="1302"/>
    <x v="0"/>
    <s v="EC006"/>
    <x v="2"/>
    <x v="0"/>
    <s v="Philips"/>
    <x v="7"/>
    <x v="1"/>
    <n v="2"/>
    <n v="85"/>
    <x v="2"/>
    <n v="136"/>
    <n v="32"/>
    <x v="0"/>
    <x v="3"/>
    <s v="Express"/>
    <n v="3.9"/>
    <n v="2025"/>
    <s v="Oct-2025"/>
    <n v="0.23529411764705882"/>
    <x v="2"/>
    <x v="4"/>
  </r>
  <r>
    <s v="ORD0001829"/>
    <x v="204"/>
    <x v="861"/>
    <x v="1"/>
    <s v="EC012"/>
    <x v="3"/>
    <x v="0"/>
    <s v="Philips"/>
    <x v="6"/>
    <x v="2"/>
    <n v="3"/>
    <n v="42"/>
    <x v="0"/>
    <n v="126"/>
    <n v="54"/>
    <x v="0"/>
    <x v="4"/>
    <s v="Express"/>
    <n v="3.9"/>
    <n v="2025"/>
    <s v="Apr-2025"/>
    <n v="0.42857142857142855"/>
    <x v="0"/>
    <x v="2"/>
  </r>
  <r>
    <s v="ORD0001830"/>
    <x v="273"/>
    <x v="1264"/>
    <x v="0"/>
    <s v="EC003"/>
    <x v="7"/>
    <x v="3"/>
    <s v="Lenovo"/>
    <x v="1"/>
    <x v="2"/>
    <n v="2"/>
    <n v="799"/>
    <x v="4"/>
    <n v="1518.1"/>
    <n v="278.10000000000002"/>
    <x v="0"/>
    <x v="0"/>
    <s v="Express"/>
    <n v="4.4000000000000004"/>
    <n v="2025"/>
    <s v="Mar-2025"/>
    <n v="0.18318951320729862"/>
    <x v="1"/>
    <x v="1"/>
  </r>
  <r>
    <s v="ORD0001831"/>
    <x v="267"/>
    <x v="774"/>
    <x v="1"/>
    <s v="EC005"/>
    <x v="4"/>
    <x v="2"/>
    <s v="Skybags"/>
    <x v="4"/>
    <x v="0"/>
    <n v="5"/>
    <n v="45"/>
    <x v="2"/>
    <n v="180"/>
    <n v="50"/>
    <x v="0"/>
    <x v="2"/>
    <s v="Standard"/>
    <n v="3.2"/>
    <n v="2025"/>
    <s v="Jul-2025"/>
    <n v="0.27777777777777779"/>
    <x v="0"/>
    <x v="2"/>
  </r>
  <r>
    <s v="ORD0001832"/>
    <x v="165"/>
    <x v="124"/>
    <x v="1"/>
    <s v="EC012"/>
    <x v="3"/>
    <x v="0"/>
    <s v="Philips"/>
    <x v="5"/>
    <x v="2"/>
    <n v="3"/>
    <n v="42"/>
    <x v="4"/>
    <n v="119.7"/>
    <n v="47.7"/>
    <x v="0"/>
    <x v="1"/>
    <s v="Same Day"/>
    <n v="3.4"/>
    <n v="2025"/>
    <s v="Dec-2025"/>
    <n v="0.39849624060150379"/>
    <x v="0"/>
    <x v="3"/>
  </r>
  <r>
    <s v="ORD0001833"/>
    <x v="330"/>
    <x v="491"/>
    <x v="0"/>
    <s v="EC010"/>
    <x v="6"/>
    <x v="3"/>
    <s v="JBL"/>
    <x v="8"/>
    <x v="2"/>
    <n v="3"/>
    <n v="65"/>
    <x v="1"/>
    <n v="175.5"/>
    <n v="61.5"/>
    <x v="0"/>
    <x v="4"/>
    <s v="Standard"/>
    <n v="3"/>
    <n v="2025"/>
    <s v="Jan-2025"/>
    <n v="0.3504273504273504"/>
    <x v="2"/>
    <x v="4"/>
  </r>
  <r>
    <s v="ORD0001834"/>
    <x v="175"/>
    <x v="1303"/>
    <x v="0"/>
    <s v="EC012"/>
    <x v="3"/>
    <x v="0"/>
    <s v="Philips"/>
    <x v="5"/>
    <x v="2"/>
    <n v="1"/>
    <n v="42"/>
    <x v="1"/>
    <n v="37.799999999999997"/>
    <n v="13.8"/>
    <x v="0"/>
    <x v="0"/>
    <s v="Express"/>
    <n v="3.3"/>
    <n v="2025"/>
    <s v="Sep-2025"/>
    <n v="0.36507936507936511"/>
    <x v="0"/>
    <x v="3"/>
  </r>
  <r>
    <s v="ORD0001835"/>
    <x v="124"/>
    <x v="887"/>
    <x v="0"/>
    <s v="EC009"/>
    <x v="11"/>
    <x v="1"/>
    <s v="Loreal"/>
    <x v="5"/>
    <x v="2"/>
    <n v="3"/>
    <n v="12"/>
    <x v="2"/>
    <n v="28.8"/>
    <n v="10.8"/>
    <x v="0"/>
    <x v="3"/>
    <s v="Express"/>
    <n v="3.6"/>
    <n v="2025"/>
    <s v="Dec-2025"/>
    <n v="0.375"/>
    <x v="0"/>
    <x v="3"/>
  </r>
  <r>
    <s v="ORD0001836"/>
    <x v="331"/>
    <x v="1057"/>
    <x v="1"/>
    <s v="EC004"/>
    <x v="10"/>
    <x v="2"/>
    <s v="Nike"/>
    <x v="8"/>
    <x v="1"/>
    <n v="1"/>
    <n v="110"/>
    <x v="3"/>
    <n v="93.5"/>
    <n v="25.5"/>
    <x v="0"/>
    <x v="3"/>
    <s v="Standard"/>
    <n v="3.9"/>
    <n v="2025"/>
    <s v="Feb-2025"/>
    <n v="0.27272727272727271"/>
    <x v="2"/>
    <x v="4"/>
  </r>
  <r>
    <s v="ORD0001837"/>
    <x v="139"/>
    <x v="437"/>
    <x v="0"/>
    <s v="EC004"/>
    <x v="10"/>
    <x v="2"/>
    <s v="Nike"/>
    <x v="5"/>
    <x v="1"/>
    <n v="5"/>
    <n v="110"/>
    <x v="0"/>
    <n v="550"/>
    <n v="210"/>
    <x v="0"/>
    <x v="2"/>
    <s v="Standard"/>
    <n v="4"/>
    <n v="2025"/>
    <s v="Apr-2025"/>
    <n v="0.38181818181818183"/>
    <x v="0"/>
    <x v="3"/>
  </r>
  <r>
    <s v="ORD0001838"/>
    <x v="243"/>
    <x v="1089"/>
    <x v="0"/>
    <s v="EC010"/>
    <x v="6"/>
    <x v="3"/>
    <s v="JBL"/>
    <x v="7"/>
    <x v="0"/>
    <n v="1"/>
    <n v="65"/>
    <x v="1"/>
    <n v="58.5"/>
    <n v="20.5"/>
    <x v="0"/>
    <x v="1"/>
    <s v="Standard"/>
    <n v="5"/>
    <n v="2025"/>
    <s v="Feb-2025"/>
    <n v="0.3504273504273504"/>
    <x v="2"/>
    <x v="4"/>
  </r>
  <r>
    <s v="ORD0001839"/>
    <x v="323"/>
    <x v="1304"/>
    <x v="0"/>
    <s v="EC009"/>
    <x v="11"/>
    <x v="1"/>
    <s v="Loreal"/>
    <x v="6"/>
    <x v="1"/>
    <n v="2"/>
    <n v="12"/>
    <x v="1"/>
    <n v="21.6"/>
    <n v="9.6"/>
    <x v="1"/>
    <x v="4"/>
    <s v="Express"/>
    <n v="4.2"/>
    <n v="2025"/>
    <s v="Aug-2025"/>
    <n v="0.44444444444444442"/>
    <x v="0"/>
    <x v="2"/>
  </r>
  <r>
    <s v="ORD0001840"/>
    <x v="329"/>
    <x v="1305"/>
    <x v="0"/>
    <s v="EC001"/>
    <x v="8"/>
    <x v="3"/>
    <s v="Sony"/>
    <x v="8"/>
    <x v="1"/>
    <n v="5"/>
    <n v="89"/>
    <x v="0"/>
    <n v="445"/>
    <n v="170"/>
    <x v="0"/>
    <x v="0"/>
    <s v="Standard"/>
    <n v="2.6"/>
    <n v="2025"/>
    <s v="Jun-2025"/>
    <n v="0.38202247191011235"/>
    <x v="2"/>
    <x v="4"/>
  </r>
  <r>
    <s v="ORD0001841"/>
    <x v="218"/>
    <x v="886"/>
    <x v="0"/>
    <s v="EC010"/>
    <x v="6"/>
    <x v="3"/>
    <s v="JBL"/>
    <x v="5"/>
    <x v="0"/>
    <n v="5"/>
    <n v="65"/>
    <x v="2"/>
    <n v="260"/>
    <n v="70"/>
    <x v="0"/>
    <x v="0"/>
    <s v="Express"/>
    <n v="3.2"/>
    <n v="2025"/>
    <s v="Aug-2025"/>
    <n v="0.26923076923076922"/>
    <x v="0"/>
    <x v="3"/>
  </r>
  <r>
    <s v="ORD0001842"/>
    <x v="119"/>
    <x v="904"/>
    <x v="0"/>
    <s v="EC012"/>
    <x v="3"/>
    <x v="0"/>
    <s v="Philips"/>
    <x v="4"/>
    <x v="2"/>
    <n v="1"/>
    <n v="42"/>
    <x v="0"/>
    <n v="42"/>
    <n v="18"/>
    <x v="0"/>
    <x v="1"/>
    <s v="Standard"/>
    <n v="4.5999999999999996"/>
    <n v="2025"/>
    <s v="Jan-2025"/>
    <n v="0.42857142857142855"/>
    <x v="0"/>
    <x v="2"/>
  </r>
  <r>
    <s v="ORD0001843"/>
    <x v="179"/>
    <x v="1306"/>
    <x v="0"/>
    <s v="EC012"/>
    <x v="3"/>
    <x v="0"/>
    <s v="Philips"/>
    <x v="3"/>
    <x v="2"/>
    <n v="1"/>
    <n v="42"/>
    <x v="3"/>
    <n v="35.700000000000003"/>
    <n v="11.7"/>
    <x v="2"/>
    <x v="3"/>
    <s v="Same Day"/>
    <n v="3.3"/>
    <n v="2025"/>
    <s v="Nov-2025"/>
    <n v="0.32773109243697474"/>
    <x v="0"/>
    <x v="2"/>
  </r>
  <r>
    <s v="ORD0001844"/>
    <x v="297"/>
    <x v="1036"/>
    <x v="1"/>
    <s v="EC008"/>
    <x v="1"/>
    <x v="1"/>
    <s v="Nivea"/>
    <x v="5"/>
    <x v="0"/>
    <n v="2"/>
    <n v="18"/>
    <x v="3"/>
    <n v="30.6"/>
    <n v="12.6"/>
    <x v="0"/>
    <x v="0"/>
    <s v="Express"/>
    <n v="3.5"/>
    <n v="2025"/>
    <s v="Apr-2025"/>
    <n v="0.41176470588235292"/>
    <x v="0"/>
    <x v="3"/>
  </r>
  <r>
    <s v="ORD0001845"/>
    <x v="87"/>
    <x v="676"/>
    <x v="1"/>
    <s v="EC004"/>
    <x v="10"/>
    <x v="2"/>
    <s v="Nike"/>
    <x v="0"/>
    <x v="2"/>
    <n v="3"/>
    <n v="110"/>
    <x v="4"/>
    <n v="313.5"/>
    <n v="109.5"/>
    <x v="1"/>
    <x v="1"/>
    <s v="Standard"/>
    <n v="3"/>
    <n v="2025"/>
    <s v="Aug-2025"/>
    <n v="0.34928229665071769"/>
    <x v="0"/>
    <x v="0"/>
  </r>
  <r>
    <s v="ORD0001846"/>
    <x v="51"/>
    <x v="1307"/>
    <x v="1"/>
    <s v="EC005"/>
    <x v="4"/>
    <x v="2"/>
    <s v="Skybags"/>
    <x v="6"/>
    <x v="2"/>
    <n v="3"/>
    <n v="45"/>
    <x v="4"/>
    <n v="128.25"/>
    <n v="50.25"/>
    <x v="0"/>
    <x v="0"/>
    <s v="Same Day"/>
    <n v="2.9"/>
    <n v="2025"/>
    <s v="Jul-2025"/>
    <n v="0.391812865497076"/>
    <x v="0"/>
    <x v="2"/>
  </r>
  <r>
    <s v="ORD0001847"/>
    <x v="198"/>
    <x v="677"/>
    <x v="0"/>
    <s v="EC006"/>
    <x v="2"/>
    <x v="0"/>
    <s v="Philips"/>
    <x v="9"/>
    <x v="1"/>
    <n v="3"/>
    <n v="85"/>
    <x v="4"/>
    <n v="242.25"/>
    <n v="86.25"/>
    <x v="0"/>
    <x v="1"/>
    <s v="Standard"/>
    <n v="5"/>
    <n v="2025"/>
    <s v="Sep-2025"/>
    <n v="0.35603715170278638"/>
    <x v="0"/>
    <x v="5"/>
  </r>
  <r>
    <s v="ORD0001848"/>
    <x v="231"/>
    <x v="893"/>
    <x v="0"/>
    <s v="EC011"/>
    <x v="0"/>
    <x v="0"/>
    <s v="IKEA"/>
    <x v="1"/>
    <x v="2"/>
    <n v="5"/>
    <n v="190"/>
    <x v="3"/>
    <n v="807.5"/>
    <n v="182.5"/>
    <x v="2"/>
    <x v="4"/>
    <s v="Express"/>
    <n v="4.8"/>
    <n v="2025"/>
    <s v="Dec-2025"/>
    <n v="0.2260061919504644"/>
    <x v="1"/>
    <x v="1"/>
  </r>
  <r>
    <s v="ORD0001849"/>
    <x v="333"/>
    <x v="161"/>
    <x v="0"/>
    <s v="EC008"/>
    <x v="1"/>
    <x v="1"/>
    <s v="Nivea"/>
    <x v="9"/>
    <x v="0"/>
    <n v="3"/>
    <n v="18"/>
    <x v="3"/>
    <n v="45.9"/>
    <n v="18.899999999999999"/>
    <x v="3"/>
    <x v="2"/>
    <s v="Standard"/>
    <n v="4.5999999999999996"/>
    <n v="2025"/>
    <s v="Jul-2025"/>
    <n v="0.41176470588235292"/>
    <x v="0"/>
    <x v="5"/>
  </r>
  <r>
    <s v="ORD0001850"/>
    <x v="102"/>
    <x v="1308"/>
    <x v="0"/>
    <s v="EC011"/>
    <x v="0"/>
    <x v="0"/>
    <s v="IKEA"/>
    <x v="8"/>
    <x v="0"/>
    <n v="3"/>
    <n v="190"/>
    <x v="1"/>
    <n v="513"/>
    <n v="138"/>
    <x v="0"/>
    <x v="0"/>
    <s v="Standard"/>
    <n v="3.4"/>
    <n v="2025"/>
    <s v="Dec-2025"/>
    <n v="0.26900584795321636"/>
    <x v="2"/>
    <x v="4"/>
  </r>
  <r>
    <s v="ORD0001851"/>
    <x v="257"/>
    <x v="206"/>
    <x v="0"/>
    <s v="EC007"/>
    <x v="9"/>
    <x v="0"/>
    <s v="Prestige"/>
    <x v="1"/>
    <x v="2"/>
    <n v="1"/>
    <n v="120"/>
    <x v="1"/>
    <n v="108"/>
    <n v="30"/>
    <x v="0"/>
    <x v="3"/>
    <s v="Express"/>
    <n v="2.6"/>
    <n v="2025"/>
    <s v="Jul-2025"/>
    <n v="0.27777777777777779"/>
    <x v="1"/>
    <x v="1"/>
  </r>
  <r>
    <s v="ORD0001852"/>
    <x v="306"/>
    <x v="1309"/>
    <x v="0"/>
    <s v="EC005"/>
    <x v="4"/>
    <x v="2"/>
    <s v="Skybags"/>
    <x v="4"/>
    <x v="2"/>
    <n v="3"/>
    <n v="45"/>
    <x v="1"/>
    <n v="121.5"/>
    <n v="43.5"/>
    <x v="0"/>
    <x v="3"/>
    <s v="Standard"/>
    <n v="2.8"/>
    <n v="2025"/>
    <s v="Jan-2025"/>
    <n v="0.35802469135802467"/>
    <x v="0"/>
    <x v="2"/>
  </r>
  <r>
    <s v="ORD0001853"/>
    <x v="64"/>
    <x v="761"/>
    <x v="1"/>
    <s v="EC007"/>
    <x v="9"/>
    <x v="0"/>
    <s v="Prestige"/>
    <x v="6"/>
    <x v="0"/>
    <n v="1"/>
    <n v="120"/>
    <x v="4"/>
    <n v="114"/>
    <n v="36"/>
    <x v="2"/>
    <x v="3"/>
    <s v="Express"/>
    <n v="3.9"/>
    <n v="2025"/>
    <s v="Feb-2025"/>
    <n v="0.31578947368421051"/>
    <x v="0"/>
    <x v="2"/>
  </r>
  <r>
    <s v="ORD0001854"/>
    <x v="195"/>
    <x v="1310"/>
    <x v="0"/>
    <s v="EC005"/>
    <x v="4"/>
    <x v="2"/>
    <s v="Skybags"/>
    <x v="5"/>
    <x v="2"/>
    <n v="1"/>
    <n v="45"/>
    <x v="3"/>
    <n v="38.25"/>
    <n v="12.25"/>
    <x v="0"/>
    <x v="1"/>
    <s v="Standard"/>
    <n v="5"/>
    <n v="2025"/>
    <s v="Oct-2025"/>
    <n v="0.3202614379084967"/>
    <x v="0"/>
    <x v="3"/>
  </r>
  <r>
    <s v="ORD0001855"/>
    <x v="95"/>
    <x v="1311"/>
    <x v="0"/>
    <s v="EC010"/>
    <x v="6"/>
    <x v="3"/>
    <s v="JBL"/>
    <x v="3"/>
    <x v="2"/>
    <n v="1"/>
    <n v="65"/>
    <x v="2"/>
    <n v="52"/>
    <n v="14"/>
    <x v="0"/>
    <x v="2"/>
    <s v="Standard"/>
    <n v="3.8"/>
    <n v="2025"/>
    <s v="Mar-2025"/>
    <n v="0.26923076923076922"/>
    <x v="0"/>
    <x v="2"/>
  </r>
  <r>
    <s v="ORD0001856"/>
    <x v="181"/>
    <x v="746"/>
    <x v="1"/>
    <s v="EC002"/>
    <x v="5"/>
    <x v="3"/>
    <s v="Samsung"/>
    <x v="5"/>
    <x v="2"/>
    <n v="2"/>
    <n v="149"/>
    <x v="3"/>
    <n v="253.3"/>
    <n v="63.3"/>
    <x v="2"/>
    <x v="4"/>
    <s v="Standard"/>
    <n v="3.2"/>
    <n v="2025"/>
    <s v="Sep-2025"/>
    <n v="0.24990130280300038"/>
    <x v="0"/>
    <x v="3"/>
  </r>
  <r>
    <s v="ORD0001857"/>
    <x v="196"/>
    <x v="1043"/>
    <x v="1"/>
    <s v="EC003"/>
    <x v="7"/>
    <x v="3"/>
    <s v="Lenovo"/>
    <x v="3"/>
    <x v="1"/>
    <n v="4"/>
    <n v="799"/>
    <x v="3"/>
    <n v="2716.6"/>
    <n v="236.6"/>
    <x v="0"/>
    <x v="2"/>
    <s v="Express"/>
    <n v="3.4"/>
    <n v="2025"/>
    <s v="Dec-2025"/>
    <n v="8.7094161819921967E-2"/>
    <x v="0"/>
    <x v="2"/>
  </r>
  <r>
    <s v="ORD0001858"/>
    <x v="260"/>
    <x v="726"/>
    <x v="0"/>
    <s v="EC006"/>
    <x v="2"/>
    <x v="0"/>
    <s v="Philips"/>
    <x v="8"/>
    <x v="2"/>
    <n v="4"/>
    <n v="85"/>
    <x v="2"/>
    <n v="272"/>
    <n v="64"/>
    <x v="0"/>
    <x v="1"/>
    <s v="Standard"/>
    <n v="5"/>
    <n v="2025"/>
    <s v="May-2025"/>
    <n v="0.23529411764705882"/>
    <x v="2"/>
    <x v="4"/>
  </r>
  <r>
    <s v="ORD0001859"/>
    <x v="142"/>
    <x v="1312"/>
    <x v="1"/>
    <s v="EC008"/>
    <x v="1"/>
    <x v="1"/>
    <s v="Nivea"/>
    <x v="1"/>
    <x v="1"/>
    <n v="1"/>
    <n v="18"/>
    <x v="3"/>
    <n v="15.3"/>
    <n v="6.3"/>
    <x v="0"/>
    <x v="1"/>
    <s v="Standard"/>
    <n v="2.6"/>
    <n v="2025"/>
    <s v="May-2025"/>
    <n v="0.41176470588235292"/>
    <x v="1"/>
    <x v="1"/>
  </r>
  <r>
    <s v="ORD0001860"/>
    <x v="306"/>
    <x v="1313"/>
    <x v="1"/>
    <s v="EC004"/>
    <x v="10"/>
    <x v="2"/>
    <s v="Nike"/>
    <x v="5"/>
    <x v="0"/>
    <n v="3"/>
    <n v="110"/>
    <x v="3"/>
    <n v="280.5"/>
    <n v="76.5"/>
    <x v="0"/>
    <x v="2"/>
    <s v="Same Day"/>
    <n v="3.8"/>
    <n v="2025"/>
    <s v="Jan-2025"/>
    <n v="0.27272727272727271"/>
    <x v="0"/>
    <x v="3"/>
  </r>
  <r>
    <s v="ORD0001861"/>
    <x v="94"/>
    <x v="1314"/>
    <x v="0"/>
    <s v="EC010"/>
    <x v="6"/>
    <x v="3"/>
    <s v="JBL"/>
    <x v="3"/>
    <x v="0"/>
    <n v="4"/>
    <n v="65"/>
    <x v="3"/>
    <n v="221"/>
    <n v="69"/>
    <x v="0"/>
    <x v="0"/>
    <s v="Standard"/>
    <n v="4.4000000000000004"/>
    <n v="2025"/>
    <s v="Aug-2025"/>
    <n v="0.31221719457013575"/>
    <x v="0"/>
    <x v="2"/>
  </r>
  <r>
    <s v="ORD0001862"/>
    <x v="314"/>
    <x v="1315"/>
    <x v="1"/>
    <s v="EC002"/>
    <x v="5"/>
    <x v="3"/>
    <s v="Samsung"/>
    <x v="6"/>
    <x v="2"/>
    <n v="4"/>
    <n v="149"/>
    <x v="3"/>
    <n v="506.6"/>
    <n v="126.6"/>
    <x v="0"/>
    <x v="3"/>
    <s v="Standard"/>
    <n v="2.6"/>
    <n v="2025"/>
    <s v="Dec-2025"/>
    <n v="0.24990130280300038"/>
    <x v="0"/>
    <x v="2"/>
  </r>
  <r>
    <s v="ORD0001863"/>
    <x v="252"/>
    <x v="1017"/>
    <x v="1"/>
    <s v="EC008"/>
    <x v="1"/>
    <x v="1"/>
    <s v="Nivea"/>
    <x v="9"/>
    <x v="0"/>
    <n v="3"/>
    <n v="18"/>
    <x v="3"/>
    <n v="45.9"/>
    <n v="18.899999999999999"/>
    <x v="2"/>
    <x v="2"/>
    <s v="Standard"/>
    <n v="3.7"/>
    <n v="2025"/>
    <s v="Jul-2025"/>
    <n v="0.41176470588235292"/>
    <x v="0"/>
    <x v="5"/>
  </r>
  <r>
    <s v="ORD0001864"/>
    <x v="180"/>
    <x v="1316"/>
    <x v="0"/>
    <s v="EC004"/>
    <x v="10"/>
    <x v="2"/>
    <s v="Nike"/>
    <x v="1"/>
    <x v="2"/>
    <n v="5"/>
    <n v="110"/>
    <x v="1"/>
    <n v="495"/>
    <n v="155"/>
    <x v="1"/>
    <x v="3"/>
    <s v="Standard"/>
    <n v="4.0999999999999996"/>
    <n v="2025"/>
    <s v="Oct-2025"/>
    <n v="0.31313131313131315"/>
    <x v="1"/>
    <x v="1"/>
  </r>
  <r>
    <s v="ORD0001865"/>
    <x v="297"/>
    <x v="1317"/>
    <x v="0"/>
    <s v="EC004"/>
    <x v="10"/>
    <x v="2"/>
    <s v="Nike"/>
    <x v="2"/>
    <x v="0"/>
    <n v="2"/>
    <n v="110"/>
    <x v="2"/>
    <n v="176"/>
    <n v="40"/>
    <x v="0"/>
    <x v="0"/>
    <s v="Express"/>
    <n v="4.5999999999999996"/>
    <n v="2025"/>
    <s v="Apr-2025"/>
    <n v="0.22727272727272727"/>
    <x v="0"/>
    <x v="2"/>
  </r>
  <r>
    <s v="ORD0001866"/>
    <x v="30"/>
    <x v="981"/>
    <x v="1"/>
    <s v="EC001"/>
    <x v="8"/>
    <x v="3"/>
    <s v="Sony"/>
    <x v="3"/>
    <x v="1"/>
    <n v="3"/>
    <n v="89"/>
    <x v="4"/>
    <n v="253.65"/>
    <n v="88.65"/>
    <x v="0"/>
    <x v="1"/>
    <s v="Same Day"/>
    <n v="4.2"/>
    <n v="2025"/>
    <s v="Dec-2025"/>
    <n v="0.34949733885274986"/>
    <x v="0"/>
    <x v="2"/>
  </r>
  <r>
    <s v="ORD0001867"/>
    <x v="202"/>
    <x v="1034"/>
    <x v="1"/>
    <s v="EC009"/>
    <x v="11"/>
    <x v="1"/>
    <s v="Loreal"/>
    <x v="1"/>
    <x v="0"/>
    <n v="2"/>
    <n v="12"/>
    <x v="4"/>
    <n v="22.8"/>
    <n v="10.8"/>
    <x v="0"/>
    <x v="1"/>
    <s v="Standard"/>
    <n v="3"/>
    <n v="2025"/>
    <s v="Oct-2025"/>
    <n v="0.47368421052631582"/>
    <x v="1"/>
    <x v="1"/>
  </r>
  <r>
    <s v="ORD0001868"/>
    <x v="160"/>
    <x v="1184"/>
    <x v="1"/>
    <s v="EC002"/>
    <x v="5"/>
    <x v="3"/>
    <s v="Samsung"/>
    <x v="0"/>
    <x v="2"/>
    <n v="4"/>
    <n v="149"/>
    <x v="3"/>
    <n v="506.6"/>
    <n v="126.6"/>
    <x v="0"/>
    <x v="2"/>
    <s v="Standard"/>
    <n v="3.2"/>
    <n v="2025"/>
    <s v="Jul-2025"/>
    <n v="0.24990130280300038"/>
    <x v="0"/>
    <x v="0"/>
  </r>
  <r>
    <s v="ORD0001869"/>
    <x v="324"/>
    <x v="1318"/>
    <x v="0"/>
    <s v="EC010"/>
    <x v="6"/>
    <x v="3"/>
    <s v="JBL"/>
    <x v="2"/>
    <x v="2"/>
    <n v="3"/>
    <n v="65"/>
    <x v="1"/>
    <n v="175.5"/>
    <n v="61.5"/>
    <x v="0"/>
    <x v="3"/>
    <s v="Standard"/>
    <n v="3.9"/>
    <n v="2025"/>
    <s v="Dec-2025"/>
    <n v="0.3504273504273504"/>
    <x v="0"/>
    <x v="2"/>
  </r>
  <r>
    <s v="ORD0001870"/>
    <x v="224"/>
    <x v="1319"/>
    <x v="0"/>
    <s v="EC011"/>
    <x v="0"/>
    <x v="0"/>
    <s v="IKEA"/>
    <x v="2"/>
    <x v="1"/>
    <n v="2"/>
    <n v="190"/>
    <x v="3"/>
    <n v="323"/>
    <n v="73"/>
    <x v="1"/>
    <x v="3"/>
    <s v="Standard"/>
    <n v="2.5"/>
    <n v="2025"/>
    <s v="May-2025"/>
    <n v="0.2260061919504644"/>
    <x v="0"/>
    <x v="2"/>
  </r>
  <r>
    <s v="ORD0001871"/>
    <x v="18"/>
    <x v="939"/>
    <x v="0"/>
    <s v="EC007"/>
    <x v="9"/>
    <x v="0"/>
    <s v="Prestige"/>
    <x v="2"/>
    <x v="2"/>
    <n v="2"/>
    <n v="120"/>
    <x v="2"/>
    <n v="192"/>
    <n v="36"/>
    <x v="0"/>
    <x v="2"/>
    <s v="Standard"/>
    <n v="3.9"/>
    <n v="2025"/>
    <s v="Mar-2025"/>
    <n v="0.1875"/>
    <x v="0"/>
    <x v="2"/>
  </r>
  <r>
    <s v="ORD0001872"/>
    <x v="145"/>
    <x v="1320"/>
    <x v="1"/>
    <s v="EC004"/>
    <x v="10"/>
    <x v="2"/>
    <s v="Nike"/>
    <x v="7"/>
    <x v="0"/>
    <n v="5"/>
    <n v="110"/>
    <x v="3"/>
    <n v="467.5"/>
    <n v="127.5"/>
    <x v="0"/>
    <x v="4"/>
    <s v="Standard"/>
    <n v="3.9"/>
    <n v="2025"/>
    <s v="Feb-2025"/>
    <n v="0.27272727272727271"/>
    <x v="2"/>
    <x v="4"/>
  </r>
  <r>
    <s v="ORD0001873"/>
    <x v="135"/>
    <x v="1247"/>
    <x v="0"/>
    <s v="EC008"/>
    <x v="1"/>
    <x v="1"/>
    <s v="Nivea"/>
    <x v="2"/>
    <x v="0"/>
    <n v="5"/>
    <n v="18"/>
    <x v="4"/>
    <n v="85.5"/>
    <n v="40.5"/>
    <x v="0"/>
    <x v="0"/>
    <s v="Standard"/>
    <n v="4.3"/>
    <n v="2025"/>
    <s v="Apr-2025"/>
    <n v="0.47368421052631576"/>
    <x v="0"/>
    <x v="2"/>
  </r>
  <r>
    <s v="ORD0001874"/>
    <x v="268"/>
    <x v="1321"/>
    <x v="1"/>
    <s v="EC006"/>
    <x v="2"/>
    <x v="0"/>
    <s v="Philips"/>
    <x v="1"/>
    <x v="1"/>
    <n v="2"/>
    <n v="85"/>
    <x v="0"/>
    <n v="170"/>
    <n v="66"/>
    <x v="2"/>
    <x v="4"/>
    <s v="Standard"/>
    <n v="2.8"/>
    <n v="2025"/>
    <s v="Dec-2025"/>
    <n v="0.38823529411764707"/>
    <x v="1"/>
    <x v="1"/>
  </r>
  <r>
    <s v="ORD0001875"/>
    <x v="78"/>
    <x v="1322"/>
    <x v="1"/>
    <s v="EC011"/>
    <x v="0"/>
    <x v="0"/>
    <s v="IKEA"/>
    <x v="6"/>
    <x v="0"/>
    <n v="5"/>
    <n v="190"/>
    <x v="3"/>
    <n v="807.5"/>
    <n v="182.5"/>
    <x v="0"/>
    <x v="1"/>
    <s v="Same Day"/>
    <n v="4.7"/>
    <n v="2025"/>
    <s v="Jul-2025"/>
    <n v="0.2260061919504644"/>
    <x v="0"/>
    <x v="2"/>
  </r>
  <r>
    <s v="ORD0001876"/>
    <x v="309"/>
    <x v="1323"/>
    <x v="1"/>
    <s v="EC011"/>
    <x v="0"/>
    <x v="0"/>
    <s v="IKEA"/>
    <x v="5"/>
    <x v="1"/>
    <n v="1"/>
    <n v="190"/>
    <x v="3"/>
    <n v="161.5"/>
    <n v="36.5"/>
    <x v="0"/>
    <x v="0"/>
    <s v="Express"/>
    <n v="3.5"/>
    <n v="2025"/>
    <s v="Oct-2025"/>
    <n v="0.2260061919504644"/>
    <x v="0"/>
    <x v="3"/>
  </r>
  <r>
    <s v="ORD0001877"/>
    <x v="213"/>
    <x v="1324"/>
    <x v="0"/>
    <s v="EC004"/>
    <x v="10"/>
    <x v="2"/>
    <s v="Nike"/>
    <x v="2"/>
    <x v="0"/>
    <n v="4"/>
    <n v="110"/>
    <x v="3"/>
    <n v="374"/>
    <n v="102"/>
    <x v="2"/>
    <x v="0"/>
    <s v="Express"/>
    <n v="4"/>
    <n v="2025"/>
    <s v="Nov-2025"/>
    <n v="0.27272727272727271"/>
    <x v="0"/>
    <x v="2"/>
  </r>
  <r>
    <s v="ORD0001878"/>
    <x v="304"/>
    <x v="1325"/>
    <x v="1"/>
    <s v="EC003"/>
    <x v="7"/>
    <x v="3"/>
    <s v="Lenovo"/>
    <x v="6"/>
    <x v="0"/>
    <n v="5"/>
    <n v="799"/>
    <x v="1"/>
    <n v="3595.5"/>
    <n v="495.5"/>
    <x v="0"/>
    <x v="1"/>
    <s v="Standard"/>
    <n v="3.9"/>
    <n v="2025"/>
    <s v="Oct-2025"/>
    <n v="0.13781115282992629"/>
    <x v="0"/>
    <x v="2"/>
  </r>
  <r>
    <s v="ORD0001879"/>
    <x v="18"/>
    <x v="1182"/>
    <x v="0"/>
    <s v="EC002"/>
    <x v="5"/>
    <x v="3"/>
    <s v="Samsung"/>
    <x v="9"/>
    <x v="2"/>
    <n v="5"/>
    <n v="149"/>
    <x v="4"/>
    <n v="707.75"/>
    <n v="232.75"/>
    <x v="0"/>
    <x v="0"/>
    <s v="Standard"/>
    <n v="3.2"/>
    <n v="2025"/>
    <s v="Mar-2025"/>
    <n v="0.32885906040268459"/>
    <x v="0"/>
    <x v="5"/>
  </r>
  <r>
    <s v="ORD0001880"/>
    <x v="144"/>
    <x v="1317"/>
    <x v="0"/>
    <s v="EC009"/>
    <x v="11"/>
    <x v="1"/>
    <s v="Loreal"/>
    <x v="0"/>
    <x v="2"/>
    <n v="5"/>
    <n v="12"/>
    <x v="2"/>
    <n v="48"/>
    <n v="18"/>
    <x v="0"/>
    <x v="2"/>
    <s v="Express"/>
    <n v="4.8"/>
    <n v="2025"/>
    <s v="Feb-2025"/>
    <n v="0.375"/>
    <x v="0"/>
    <x v="0"/>
  </r>
  <r>
    <s v="ORD0001881"/>
    <x v="0"/>
    <x v="1326"/>
    <x v="1"/>
    <s v="EC008"/>
    <x v="1"/>
    <x v="1"/>
    <s v="Nivea"/>
    <x v="1"/>
    <x v="2"/>
    <n v="4"/>
    <n v="18"/>
    <x v="4"/>
    <n v="68.400000000000006"/>
    <n v="32.4"/>
    <x v="0"/>
    <x v="0"/>
    <s v="Standard"/>
    <n v="4.2"/>
    <n v="2025"/>
    <s v="Aug-2025"/>
    <n v="0.47368421052631571"/>
    <x v="1"/>
    <x v="1"/>
  </r>
  <r>
    <s v="ORD0001882"/>
    <x v="326"/>
    <x v="1327"/>
    <x v="0"/>
    <s v="EC005"/>
    <x v="4"/>
    <x v="2"/>
    <s v="Skybags"/>
    <x v="3"/>
    <x v="0"/>
    <n v="2"/>
    <n v="45"/>
    <x v="1"/>
    <n v="81"/>
    <n v="29"/>
    <x v="0"/>
    <x v="4"/>
    <s v="Same Day"/>
    <n v="3.5"/>
    <n v="2025"/>
    <s v="Nov-2025"/>
    <n v="0.35802469135802467"/>
    <x v="0"/>
    <x v="2"/>
  </r>
  <r>
    <s v="ORD0001883"/>
    <x v="202"/>
    <x v="1328"/>
    <x v="0"/>
    <s v="EC009"/>
    <x v="11"/>
    <x v="1"/>
    <s v="Loreal"/>
    <x v="4"/>
    <x v="2"/>
    <n v="3"/>
    <n v="12"/>
    <x v="1"/>
    <n v="32.4"/>
    <n v="14.4"/>
    <x v="0"/>
    <x v="1"/>
    <s v="Express"/>
    <n v="3"/>
    <n v="2025"/>
    <s v="Oct-2025"/>
    <n v="0.44444444444444448"/>
    <x v="0"/>
    <x v="2"/>
  </r>
  <r>
    <s v="ORD0001884"/>
    <x v="229"/>
    <x v="1329"/>
    <x v="0"/>
    <s v="EC002"/>
    <x v="5"/>
    <x v="3"/>
    <s v="Samsung"/>
    <x v="9"/>
    <x v="2"/>
    <n v="3"/>
    <n v="149"/>
    <x v="2"/>
    <n v="357.6"/>
    <n v="72.599999999999994"/>
    <x v="0"/>
    <x v="1"/>
    <s v="Express"/>
    <n v="3.4"/>
    <n v="2025"/>
    <s v="May-2025"/>
    <n v="0.2030201342281879"/>
    <x v="0"/>
    <x v="5"/>
  </r>
  <r>
    <s v="ORD0001885"/>
    <x v="38"/>
    <x v="1239"/>
    <x v="0"/>
    <s v="EC007"/>
    <x v="9"/>
    <x v="0"/>
    <s v="Prestige"/>
    <x v="9"/>
    <x v="2"/>
    <n v="5"/>
    <n v="120"/>
    <x v="0"/>
    <n v="600"/>
    <n v="210"/>
    <x v="0"/>
    <x v="1"/>
    <s v="Standard"/>
    <n v="3.9"/>
    <n v="2025"/>
    <s v="Nov-2025"/>
    <n v="0.35"/>
    <x v="0"/>
    <x v="5"/>
  </r>
  <r>
    <s v="ORD0001886"/>
    <x v="244"/>
    <x v="1330"/>
    <x v="0"/>
    <s v="EC002"/>
    <x v="5"/>
    <x v="3"/>
    <s v="Samsung"/>
    <x v="8"/>
    <x v="2"/>
    <n v="5"/>
    <n v="149"/>
    <x v="1"/>
    <n v="670.5"/>
    <n v="195.5"/>
    <x v="1"/>
    <x v="1"/>
    <s v="Standard"/>
    <n v="4.5"/>
    <n v="2025"/>
    <s v="Jan-2025"/>
    <n v="0.29157345264727813"/>
    <x v="2"/>
    <x v="4"/>
  </r>
  <r>
    <s v="ORD0001887"/>
    <x v="38"/>
    <x v="410"/>
    <x v="0"/>
    <s v="EC009"/>
    <x v="11"/>
    <x v="1"/>
    <s v="Loreal"/>
    <x v="3"/>
    <x v="0"/>
    <n v="1"/>
    <n v="12"/>
    <x v="1"/>
    <n v="10.8"/>
    <n v="4.8"/>
    <x v="0"/>
    <x v="4"/>
    <s v="Express"/>
    <n v="4.9000000000000004"/>
    <n v="2025"/>
    <s v="Nov-2025"/>
    <n v="0.44444444444444442"/>
    <x v="0"/>
    <x v="2"/>
  </r>
  <r>
    <s v="ORD0001888"/>
    <x v="118"/>
    <x v="1331"/>
    <x v="0"/>
    <s v="EC002"/>
    <x v="5"/>
    <x v="3"/>
    <s v="Samsung"/>
    <x v="5"/>
    <x v="1"/>
    <n v="1"/>
    <n v="149"/>
    <x v="0"/>
    <n v="149"/>
    <n v="54"/>
    <x v="0"/>
    <x v="0"/>
    <s v="Standard"/>
    <n v="3"/>
    <n v="2025"/>
    <s v="Jun-2025"/>
    <n v="0.36241610738255031"/>
    <x v="0"/>
    <x v="3"/>
  </r>
  <r>
    <s v="ORD0001889"/>
    <x v="242"/>
    <x v="1332"/>
    <x v="1"/>
    <s v="EC004"/>
    <x v="10"/>
    <x v="2"/>
    <s v="Nike"/>
    <x v="4"/>
    <x v="2"/>
    <n v="5"/>
    <n v="110"/>
    <x v="4"/>
    <n v="522.5"/>
    <n v="182.5"/>
    <x v="0"/>
    <x v="2"/>
    <s v="Express"/>
    <n v="4.3"/>
    <n v="2025"/>
    <s v="Nov-2025"/>
    <n v="0.34928229665071769"/>
    <x v="0"/>
    <x v="2"/>
  </r>
  <r>
    <s v="ORD0001890"/>
    <x v="296"/>
    <x v="1333"/>
    <x v="0"/>
    <s v="EC005"/>
    <x v="4"/>
    <x v="2"/>
    <s v="Skybags"/>
    <x v="6"/>
    <x v="0"/>
    <n v="3"/>
    <n v="45"/>
    <x v="1"/>
    <n v="121.5"/>
    <n v="43.5"/>
    <x v="0"/>
    <x v="1"/>
    <s v="Standard"/>
    <n v="2.6"/>
    <n v="2025"/>
    <s v="Oct-2025"/>
    <n v="0.35802469135802467"/>
    <x v="0"/>
    <x v="2"/>
  </r>
  <r>
    <s v="ORD0001891"/>
    <x v="352"/>
    <x v="768"/>
    <x v="0"/>
    <s v="EC007"/>
    <x v="9"/>
    <x v="0"/>
    <s v="Prestige"/>
    <x v="8"/>
    <x v="2"/>
    <n v="1"/>
    <n v="120"/>
    <x v="1"/>
    <n v="108"/>
    <n v="30"/>
    <x v="2"/>
    <x v="1"/>
    <s v="Standard"/>
    <n v="4.2"/>
    <n v="2025"/>
    <s v="Apr-2025"/>
    <n v="0.27777777777777779"/>
    <x v="2"/>
    <x v="4"/>
  </r>
  <r>
    <s v="ORD0001892"/>
    <x v="331"/>
    <x v="578"/>
    <x v="1"/>
    <s v="EC005"/>
    <x v="4"/>
    <x v="2"/>
    <s v="Skybags"/>
    <x v="0"/>
    <x v="1"/>
    <n v="3"/>
    <n v="45"/>
    <x v="3"/>
    <n v="114.75"/>
    <n v="36.75"/>
    <x v="0"/>
    <x v="3"/>
    <s v="Standard"/>
    <n v="4.8"/>
    <n v="2025"/>
    <s v="Feb-2025"/>
    <n v="0.3202614379084967"/>
    <x v="0"/>
    <x v="0"/>
  </r>
  <r>
    <s v="ORD0001893"/>
    <x v="162"/>
    <x v="1334"/>
    <x v="0"/>
    <s v="EC003"/>
    <x v="7"/>
    <x v="3"/>
    <s v="Lenovo"/>
    <x v="5"/>
    <x v="2"/>
    <n v="5"/>
    <n v="799"/>
    <x v="2"/>
    <n v="3196"/>
    <n v="96"/>
    <x v="0"/>
    <x v="1"/>
    <s v="Standard"/>
    <n v="3.3"/>
    <n v="2025"/>
    <s v="Aug-2025"/>
    <n v="3.0037546933667083E-2"/>
    <x v="0"/>
    <x v="3"/>
  </r>
  <r>
    <s v="ORD0001894"/>
    <x v="257"/>
    <x v="307"/>
    <x v="1"/>
    <s v="EC012"/>
    <x v="3"/>
    <x v="0"/>
    <s v="Philips"/>
    <x v="4"/>
    <x v="1"/>
    <n v="4"/>
    <n v="42"/>
    <x v="0"/>
    <n v="168"/>
    <n v="72"/>
    <x v="0"/>
    <x v="2"/>
    <s v="Standard"/>
    <n v="3.4"/>
    <n v="2025"/>
    <s v="Jul-2025"/>
    <n v="0.42857142857142855"/>
    <x v="0"/>
    <x v="2"/>
  </r>
  <r>
    <s v="ORD0001895"/>
    <x v="46"/>
    <x v="1335"/>
    <x v="1"/>
    <s v="EC001"/>
    <x v="8"/>
    <x v="3"/>
    <s v="Sony"/>
    <x v="4"/>
    <x v="1"/>
    <n v="4"/>
    <n v="89"/>
    <x v="2"/>
    <n v="284.8"/>
    <n v="64.8"/>
    <x v="0"/>
    <x v="4"/>
    <s v="Express"/>
    <n v="3.5"/>
    <n v="2025"/>
    <s v="May-2025"/>
    <n v="0.22752808988764042"/>
    <x v="0"/>
    <x v="2"/>
  </r>
  <r>
    <s v="ORD0001896"/>
    <x v="83"/>
    <x v="1336"/>
    <x v="1"/>
    <s v="EC004"/>
    <x v="10"/>
    <x v="2"/>
    <s v="Nike"/>
    <x v="1"/>
    <x v="1"/>
    <n v="2"/>
    <n v="110"/>
    <x v="0"/>
    <n v="220"/>
    <n v="84"/>
    <x v="0"/>
    <x v="4"/>
    <s v="Standard"/>
    <n v="4.3"/>
    <n v="2025"/>
    <s v="Aug-2025"/>
    <n v="0.38181818181818183"/>
    <x v="1"/>
    <x v="1"/>
  </r>
  <r>
    <s v="ORD0001897"/>
    <x v="316"/>
    <x v="1018"/>
    <x v="0"/>
    <s v="EC007"/>
    <x v="9"/>
    <x v="0"/>
    <s v="Prestige"/>
    <x v="3"/>
    <x v="2"/>
    <n v="1"/>
    <n v="120"/>
    <x v="2"/>
    <n v="96"/>
    <n v="18"/>
    <x v="2"/>
    <x v="0"/>
    <s v="Standard"/>
    <n v="3"/>
    <n v="2025"/>
    <s v="Jul-2025"/>
    <n v="0.1875"/>
    <x v="0"/>
    <x v="2"/>
  </r>
  <r>
    <s v="ORD0001898"/>
    <x v="269"/>
    <x v="1337"/>
    <x v="0"/>
    <s v="EC006"/>
    <x v="2"/>
    <x v="0"/>
    <s v="Philips"/>
    <x v="1"/>
    <x v="2"/>
    <n v="2"/>
    <n v="85"/>
    <x v="4"/>
    <n v="161.5"/>
    <n v="57.5"/>
    <x v="0"/>
    <x v="4"/>
    <s v="Standard"/>
    <n v="2.9"/>
    <n v="2025"/>
    <s v="Sep-2025"/>
    <n v="0.35603715170278638"/>
    <x v="1"/>
    <x v="1"/>
  </r>
  <r>
    <s v="ORD0001899"/>
    <x v="296"/>
    <x v="1338"/>
    <x v="0"/>
    <s v="EC010"/>
    <x v="6"/>
    <x v="3"/>
    <s v="JBL"/>
    <x v="5"/>
    <x v="1"/>
    <n v="1"/>
    <n v="65"/>
    <x v="3"/>
    <n v="55.25"/>
    <n v="17.25"/>
    <x v="0"/>
    <x v="4"/>
    <s v="Standard"/>
    <n v="3.1"/>
    <n v="2025"/>
    <s v="Oct-2025"/>
    <n v="0.31221719457013575"/>
    <x v="0"/>
    <x v="3"/>
  </r>
  <r>
    <s v="ORD0001900"/>
    <x v="173"/>
    <x v="1339"/>
    <x v="1"/>
    <s v="EC012"/>
    <x v="3"/>
    <x v="0"/>
    <s v="Philips"/>
    <x v="5"/>
    <x v="2"/>
    <n v="1"/>
    <n v="42"/>
    <x v="4"/>
    <n v="39.9"/>
    <n v="15.9"/>
    <x v="2"/>
    <x v="2"/>
    <s v="Express"/>
    <n v="4.3"/>
    <n v="2025"/>
    <s v="Jan-2025"/>
    <n v="0.39849624060150379"/>
    <x v="0"/>
    <x v="3"/>
  </r>
  <r>
    <s v="ORD0001901"/>
    <x v="277"/>
    <x v="416"/>
    <x v="0"/>
    <s v="EC006"/>
    <x v="2"/>
    <x v="0"/>
    <s v="Philips"/>
    <x v="8"/>
    <x v="2"/>
    <n v="2"/>
    <n v="85"/>
    <x v="3"/>
    <n v="144.5"/>
    <n v="40.5"/>
    <x v="0"/>
    <x v="4"/>
    <s v="Standard"/>
    <n v="3.8"/>
    <n v="2025"/>
    <s v="Nov-2025"/>
    <n v="0.28027681660899656"/>
    <x v="2"/>
    <x v="4"/>
  </r>
  <r>
    <s v="ORD0001902"/>
    <x v="77"/>
    <x v="959"/>
    <x v="0"/>
    <s v="EC006"/>
    <x v="2"/>
    <x v="0"/>
    <s v="Philips"/>
    <x v="5"/>
    <x v="2"/>
    <n v="1"/>
    <n v="85"/>
    <x v="2"/>
    <n v="68"/>
    <n v="16"/>
    <x v="0"/>
    <x v="0"/>
    <s v="Standard"/>
    <n v="3.8"/>
    <n v="2025"/>
    <s v="Jan-2025"/>
    <n v="0.23529411764705882"/>
    <x v="0"/>
    <x v="3"/>
  </r>
  <r>
    <s v="ORD0001903"/>
    <x v="27"/>
    <x v="1340"/>
    <x v="0"/>
    <s v="EC004"/>
    <x v="10"/>
    <x v="2"/>
    <s v="Nike"/>
    <x v="7"/>
    <x v="1"/>
    <n v="4"/>
    <n v="110"/>
    <x v="4"/>
    <n v="418"/>
    <n v="146"/>
    <x v="0"/>
    <x v="1"/>
    <s v="Standard"/>
    <n v="4.7"/>
    <n v="2025"/>
    <s v="Dec-2025"/>
    <n v="0.34928229665071769"/>
    <x v="2"/>
    <x v="4"/>
  </r>
  <r>
    <s v="ORD0001904"/>
    <x v="239"/>
    <x v="1189"/>
    <x v="1"/>
    <s v="EC010"/>
    <x v="6"/>
    <x v="3"/>
    <s v="JBL"/>
    <x v="5"/>
    <x v="1"/>
    <n v="1"/>
    <n v="65"/>
    <x v="1"/>
    <n v="58.5"/>
    <n v="20.5"/>
    <x v="0"/>
    <x v="0"/>
    <s v="Express"/>
    <n v="4.4000000000000004"/>
    <n v="2025"/>
    <s v="Jan-2025"/>
    <n v="0.3504273504273504"/>
    <x v="0"/>
    <x v="3"/>
  </r>
  <r>
    <s v="ORD0001905"/>
    <x v="274"/>
    <x v="643"/>
    <x v="0"/>
    <s v="EC003"/>
    <x v="7"/>
    <x v="3"/>
    <s v="Lenovo"/>
    <x v="8"/>
    <x v="1"/>
    <n v="3"/>
    <n v="799"/>
    <x v="3"/>
    <n v="2037.45"/>
    <n v="177.45"/>
    <x v="0"/>
    <x v="4"/>
    <s v="Express"/>
    <n v="4.0999999999999996"/>
    <n v="2025"/>
    <s v="Dec-2025"/>
    <n v="8.7094161819921953E-2"/>
    <x v="2"/>
    <x v="4"/>
  </r>
  <r>
    <s v="ORD0001906"/>
    <x v="283"/>
    <x v="1341"/>
    <x v="0"/>
    <s v="EC005"/>
    <x v="4"/>
    <x v="2"/>
    <s v="Skybags"/>
    <x v="2"/>
    <x v="0"/>
    <n v="4"/>
    <n v="45"/>
    <x v="4"/>
    <n v="171"/>
    <n v="67"/>
    <x v="3"/>
    <x v="0"/>
    <s v="Express"/>
    <n v="3.1"/>
    <n v="2025"/>
    <s v="Aug-2025"/>
    <n v="0.391812865497076"/>
    <x v="0"/>
    <x v="2"/>
  </r>
  <r>
    <s v="ORD0001907"/>
    <x v="51"/>
    <x v="1342"/>
    <x v="0"/>
    <s v="EC009"/>
    <x v="11"/>
    <x v="1"/>
    <s v="Loreal"/>
    <x v="4"/>
    <x v="0"/>
    <n v="3"/>
    <n v="12"/>
    <x v="0"/>
    <n v="36"/>
    <n v="18"/>
    <x v="1"/>
    <x v="3"/>
    <s v="Express"/>
    <n v="4.4000000000000004"/>
    <n v="2025"/>
    <s v="Jul-2025"/>
    <n v="0.5"/>
    <x v="0"/>
    <x v="2"/>
  </r>
  <r>
    <s v="ORD0001908"/>
    <x v="210"/>
    <x v="1343"/>
    <x v="1"/>
    <s v="EC006"/>
    <x v="2"/>
    <x v="0"/>
    <s v="Philips"/>
    <x v="7"/>
    <x v="2"/>
    <n v="1"/>
    <n v="85"/>
    <x v="4"/>
    <n v="80.75"/>
    <n v="28.75"/>
    <x v="0"/>
    <x v="4"/>
    <s v="Express"/>
    <n v="2.9"/>
    <n v="2025"/>
    <s v="Mar-2025"/>
    <n v="0.35603715170278638"/>
    <x v="2"/>
    <x v="4"/>
  </r>
  <r>
    <s v="ORD0001909"/>
    <x v="350"/>
    <x v="304"/>
    <x v="0"/>
    <s v="EC003"/>
    <x v="7"/>
    <x v="3"/>
    <s v="Lenovo"/>
    <x v="3"/>
    <x v="0"/>
    <n v="3"/>
    <n v="799"/>
    <x v="0"/>
    <n v="2397"/>
    <n v="537"/>
    <x v="3"/>
    <x v="3"/>
    <s v="Standard"/>
    <n v="4.7"/>
    <n v="2025"/>
    <s v="May-2025"/>
    <n v="0.22403003754693368"/>
    <x v="0"/>
    <x v="2"/>
  </r>
  <r>
    <s v="ORD0001910"/>
    <x v="311"/>
    <x v="1344"/>
    <x v="1"/>
    <s v="EC003"/>
    <x v="7"/>
    <x v="3"/>
    <s v="Lenovo"/>
    <x v="8"/>
    <x v="2"/>
    <n v="3"/>
    <n v="799"/>
    <x v="4"/>
    <n v="2277.15"/>
    <n v="417.15"/>
    <x v="2"/>
    <x v="1"/>
    <s v="Standard"/>
    <n v="3.6"/>
    <n v="2025"/>
    <s v="Jun-2025"/>
    <n v="0.18318951320729859"/>
    <x v="2"/>
    <x v="4"/>
  </r>
  <r>
    <s v="ORD0001911"/>
    <x v="242"/>
    <x v="997"/>
    <x v="0"/>
    <s v="EC003"/>
    <x v="7"/>
    <x v="3"/>
    <s v="Lenovo"/>
    <x v="2"/>
    <x v="2"/>
    <n v="5"/>
    <n v="799"/>
    <x v="3"/>
    <n v="3395.75"/>
    <n v="295.75"/>
    <x v="0"/>
    <x v="4"/>
    <s v="Standard"/>
    <n v="3.3"/>
    <n v="2025"/>
    <s v="Nov-2025"/>
    <n v="8.7094161819921967E-2"/>
    <x v="0"/>
    <x v="2"/>
  </r>
  <r>
    <s v="ORD0001912"/>
    <x v="97"/>
    <x v="1345"/>
    <x v="0"/>
    <s v="EC002"/>
    <x v="5"/>
    <x v="3"/>
    <s v="Samsung"/>
    <x v="3"/>
    <x v="1"/>
    <n v="4"/>
    <n v="149"/>
    <x v="4"/>
    <n v="566.20000000000005"/>
    <n v="186.2"/>
    <x v="0"/>
    <x v="1"/>
    <s v="Standard"/>
    <n v="3.7"/>
    <n v="2025"/>
    <s v="Jan-2025"/>
    <n v="0.32885906040268453"/>
    <x v="0"/>
    <x v="2"/>
  </r>
  <r>
    <s v="ORD0001913"/>
    <x v="325"/>
    <x v="1346"/>
    <x v="0"/>
    <s v="EC011"/>
    <x v="0"/>
    <x v="0"/>
    <s v="IKEA"/>
    <x v="4"/>
    <x v="1"/>
    <n v="5"/>
    <n v="190"/>
    <x v="4"/>
    <n v="902.5"/>
    <n v="277.5"/>
    <x v="0"/>
    <x v="0"/>
    <s v="Express"/>
    <n v="4.9000000000000004"/>
    <n v="2025"/>
    <s v="Jan-2025"/>
    <n v="0.30747922437673131"/>
    <x v="0"/>
    <x v="2"/>
  </r>
  <r>
    <s v="ORD0001914"/>
    <x v="360"/>
    <x v="104"/>
    <x v="0"/>
    <s v="EC007"/>
    <x v="9"/>
    <x v="0"/>
    <s v="Prestige"/>
    <x v="3"/>
    <x v="1"/>
    <n v="2"/>
    <n v="120"/>
    <x v="0"/>
    <n v="240"/>
    <n v="84"/>
    <x v="2"/>
    <x v="1"/>
    <s v="Standard"/>
    <n v="5"/>
    <n v="2025"/>
    <s v="May-2025"/>
    <n v="0.35"/>
    <x v="0"/>
    <x v="2"/>
  </r>
  <r>
    <s v="ORD0001915"/>
    <x v="357"/>
    <x v="673"/>
    <x v="0"/>
    <s v="EC002"/>
    <x v="5"/>
    <x v="3"/>
    <s v="Samsung"/>
    <x v="8"/>
    <x v="1"/>
    <n v="3"/>
    <n v="149"/>
    <x v="1"/>
    <n v="402.3"/>
    <n v="117.3"/>
    <x v="0"/>
    <x v="0"/>
    <s v="Express"/>
    <n v="3.7"/>
    <n v="2025"/>
    <s v="Jan-2025"/>
    <n v="0.29157345264727813"/>
    <x v="2"/>
    <x v="4"/>
  </r>
  <r>
    <s v="ORD0001916"/>
    <x v="207"/>
    <x v="1105"/>
    <x v="1"/>
    <s v="EC001"/>
    <x v="8"/>
    <x v="3"/>
    <s v="Sony"/>
    <x v="5"/>
    <x v="2"/>
    <n v="2"/>
    <n v="89"/>
    <x v="4"/>
    <n v="169.1"/>
    <n v="59.1"/>
    <x v="0"/>
    <x v="3"/>
    <s v="Express"/>
    <n v="4.5999999999999996"/>
    <n v="2025"/>
    <s v="May-2025"/>
    <n v="0.34949733885274986"/>
    <x v="0"/>
    <x v="3"/>
  </r>
  <r>
    <s v="ORD0001917"/>
    <x v="47"/>
    <x v="1347"/>
    <x v="0"/>
    <s v="EC001"/>
    <x v="8"/>
    <x v="3"/>
    <s v="Sony"/>
    <x v="8"/>
    <x v="1"/>
    <n v="3"/>
    <n v="89"/>
    <x v="1"/>
    <n v="240.3"/>
    <n v="75.3"/>
    <x v="0"/>
    <x v="1"/>
    <s v="Standard"/>
    <n v="3.4"/>
    <n v="2025"/>
    <s v="Apr-2025"/>
    <n v="0.31335830212234705"/>
    <x v="2"/>
    <x v="4"/>
  </r>
  <r>
    <s v="ORD0001918"/>
    <x v="364"/>
    <x v="395"/>
    <x v="1"/>
    <s v="EC006"/>
    <x v="2"/>
    <x v="0"/>
    <s v="Philips"/>
    <x v="3"/>
    <x v="1"/>
    <n v="2"/>
    <n v="85"/>
    <x v="2"/>
    <n v="136"/>
    <n v="32"/>
    <x v="0"/>
    <x v="2"/>
    <s v="Standard"/>
    <n v="4.4000000000000004"/>
    <n v="2025"/>
    <s v="Mar-2025"/>
    <n v="0.23529411764705882"/>
    <x v="0"/>
    <x v="2"/>
  </r>
  <r>
    <s v="ORD0001919"/>
    <x v="303"/>
    <x v="416"/>
    <x v="1"/>
    <s v="EC005"/>
    <x v="4"/>
    <x v="2"/>
    <s v="Skybags"/>
    <x v="3"/>
    <x v="0"/>
    <n v="1"/>
    <n v="45"/>
    <x v="2"/>
    <n v="36"/>
    <n v="10"/>
    <x v="0"/>
    <x v="1"/>
    <s v="Standard"/>
    <n v="3"/>
    <n v="2025"/>
    <s v="Nov-2025"/>
    <n v="0.27777777777777779"/>
    <x v="0"/>
    <x v="2"/>
  </r>
  <r>
    <s v="ORD0001920"/>
    <x v="66"/>
    <x v="1348"/>
    <x v="1"/>
    <s v="EC001"/>
    <x v="8"/>
    <x v="3"/>
    <s v="Sony"/>
    <x v="6"/>
    <x v="2"/>
    <n v="4"/>
    <n v="89"/>
    <x v="4"/>
    <n v="338.2"/>
    <n v="118.2"/>
    <x v="0"/>
    <x v="2"/>
    <s v="Standard"/>
    <n v="4.2"/>
    <n v="2025"/>
    <s v="May-2025"/>
    <n v="0.34949733885274986"/>
    <x v="0"/>
    <x v="2"/>
  </r>
  <r>
    <s v="ORD0001921"/>
    <x v="291"/>
    <x v="1083"/>
    <x v="1"/>
    <s v="EC009"/>
    <x v="11"/>
    <x v="1"/>
    <s v="Loreal"/>
    <x v="8"/>
    <x v="0"/>
    <n v="4"/>
    <n v="12"/>
    <x v="2"/>
    <n v="38.4"/>
    <n v="14.4"/>
    <x v="0"/>
    <x v="0"/>
    <s v="Express"/>
    <n v="2.7"/>
    <n v="2025"/>
    <s v="Apr-2025"/>
    <n v="0.375"/>
    <x v="2"/>
    <x v="4"/>
  </r>
  <r>
    <s v="ORD0001922"/>
    <x v="201"/>
    <x v="1349"/>
    <x v="0"/>
    <s v="EC001"/>
    <x v="8"/>
    <x v="3"/>
    <s v="Sony"/>
    <x v="8"/>
    <x v="2"/>
    <n v="2"/>
    <n v="89"/>
    <x v="1"/>
    <n v="160.19999999999999"/>
    <n v="50.2"/>
    <x v="0"/>
    <x v="3"/>
    <s v="Standard"/>
    <n v="3.6"/>
    <n v="2025"/>
    <s v="Jun-2025"/>
    <n v="0.31335830212234711"/>
    <x v="2"/>
    <x v="4"/>
  </r>
  <r>
    <s v="ORD0001923"/>
    <x v="221"/>
    <x v="1350"/>
    <x v="1"/>
    <s v="EC005"/>
    <x v="4"/>
    <x v="2"/>
    <s v="Skybags"/>
    <x v="7"/>
    <x v="2"/>
    <n v="3"/>
    <n v="45"/>
    <x v="2"/>
    <n v="108"/>
    <n v="30"/>
    <x v="0"/>
    <x v="1"/>
    <s v="Express"/>
    <n v="3.5"/>
    <n v="2025"/>
    <s v="Mar-2025"/>
    <n v="0.27777777777777779"/>
    <x v="2"/>
    <x v="4"/>
  </r>
  <r>
    <s v="ORD0001924"/>
    <x v="6"/>
    <x v="591"/>
    <x v="0"/>
    <s v="EC003"/>
    <x v="7"/>
    <x v="3"/>
    <s v="Lenovo"/>
    <x v="6"/>
    <x v="2"/>
    <n v="2"/>
    <n v="799"/>
    <x v="0"/>
    <n v="1598"/>
    <n v="358"/>
    <x v="0"/>
    <x v="3"/>
    <s v="Standard"/>
    <n v="4.5999999999999996"/>
    <n v="2025"/>
    <s v="Jul-2025"/>
    <n v="0.22403003754693368"/>
    <x v="0"/>
    <x v="2"/>
  </r>
  <r>
    <s v="ORD0001925"/>
    <x v="125"/>
    <x v="1351"/>
    <x v="1"/>
    <s v="EC001"/>
    <x v="8"/>
    <x v="3"/>
    <s v="Sony"/>
    <x v="1"/>
    <x v="2"/>
    <n v="1"/>
    <n v="89"/>
    <x v="1"/>
    <n v="80.099999999999994"/>
    <n v="25.1"/>
    <x v="1"/>
    <x v="1"/>
    <s v="Express"/>
    <n v="3.8"/>
    <n v="2025"/>
    <s v="Mar-2025"/>
    <n v="0.31335830212234711"/>
    <x v="1"/>
    <x v="1"/>
  </r>
  <r>
    <s v="ORD0001926"/>
    <x v="356"/>
    <x v="1352"/>
    <x v="0"/>
    <s v="EC003"/>
    <x v="7"/>
    <x v="3"/>
    <s v="Lenovo"/>
    <x v="2"/>
    <x v="0"/>
    <n v="1"/>
    <n v="799"/>
    <x v="0"/>
    <n v="799"/>
    <n v="179"/>
    <x v="0"/>
    <x v="4"/>
    <s v="Standard"/>
    <n v="5"/>
    <n v="2025"/>
    <s v="Mar-2025"/>
    <n v="0.22403003754693368"/>
    <x v="0"/>
    <x v="2"/>
  </r>
  <r>
    <s v="ORD0001927"/>
    <x v="142"/>
    <x v="1353"/>
    <x v="1"/>
    <s v="EC006"/>
    <x v="2"/>
    <x v="0"/>
    <s v="Philips"/>
    <x v="3"/>
    <x v="2"/>
    <n v="2"/>
    <n v="85"/>
    <x v="2"/>
    <n v="136"/>
    <n v="32"/>
    <x v="3"/>
    <x v="2"/>
    <s v="Standard"/>
    <n v="3.5"/>
    <n v="2025"/>
    <s v="May-2025"/>
    <n v="0.23529411764705882"/>
    <x v="0"/>
    <x v="2"/>
  </r>
  <r>
    <s v="ORD0001928"/>
    <x v="79"/>
    <x v="235"/>
    <x v="0"/>
    <s v="EC001"/>
    <x v="8"/>
    <x v="3"/>
    <s v="Sony"/>
    <x v="2"/>
    <x v="2"/>
    <n v="1"/>
    <n v="89"/>
    <x v="0"/>
    <n v="89"/>
    <n v="34"/>
    <x v="0"/>
    <x v="3"/>
    <s v="Standard"/>
    <n v="4.5999999999999996"/>
    <n v="2025"/>
    <s v="Jun-2025"/>
    <n v="0.38202247191011235"/>
    <x v="0"/>
    <x v="2"/>
  </r>
  <r>
    <s v="ORD0001929"/>
    <x v="46"/>
    <x v="810"/>
    <x v="0"/>
    <s v="EC001"/>
    <x v="8"/>
    <x v="3"/>
    <s v="Sony"/>
    <x v="0"/>
    <x v="1"/>
    <n v="3"/>
    <n v="89"/>
    <x v="0"/>
    <n v="267"/>
    <n v="102"/>
    <x v="0"/>
    <x v="2"/>
    <s v="Standard"/>
    <n v="3.9"/>
    <n v="2025"/>
    <s v="May-2025"/>
    <n v="0.38202247191011235"/>
    <x v="0"/>
    <x v="0"/>
  </r>
  <r>
    <s v="ORD0001930"/>
    <x v="191"/>
    <x v="1122"/>
    <x v="0"/>
    <s v="EC009"/>
    <x v="11"/>
    <x v="1"/>
    <s v="Loreal"/>
    <x v="7"/>
    <x v="2"/>
    <n v="4"/>
    <n v="12"/>
    <x v="3"/>
    <n v="40.799999999999997"/>
    <n v="16.8"/>
    <x v="0"/>
    <x v="0"/>
    <s v="Standard"/>
    <n v="3.2"/>
    <n v="2025"/>
    <s v="Mar-2025"/>
    <n v="0.41176470588235298"/>
    <x v="2"/>
    <x v="4"/>
  </r>
  <r>
    <s v="ORD0001931"/>
    <x v="344"/>
    <x v="511"/>
    <x v="1"/>
    <s v="EC005"/>
    <x v="4"/>
    <x v="2"/>
    <s v="Skybags"/>
    <x v="7"/>
    <x v="1"/>
    <n v="2"/>
    <n v="45"/>
    <x v="2"/>
    <n v="72"/>
    <n v="20"/>
    <x v="0"/>
    <x v="1"/>
    <s v="Standard"/>
    <n v="4.5"/>
    <n v="2025"/>
    <s v="Jan-2025"/>
    <n v="0.27777777777777779"/>
    <x v="2"/>
    <x v="4"/>
  </r>
  <r>
    <s v="ORD0001932"/>
    <x v="208"/>
    <x v="1354"/>
    <x v="0"/>
    <s v="EC002"/>
    <x v="5"/>
    <x v="3"/>
    <s v="Samsung"/>
    <x v="2"/>
    <x v="2"/>
    <n v="1"/>
    <n v="149"/>
    <x v="3"/>
    <n v="126.65"/>
    <n v="31.65"/>
    <x v="0"/>
    <x v="3"/>
    <s v="Express"/>
    <n v="4.4000000000000004"/>
    <n v="2025"/>
    <s v="Aug-2025"/>
    <n v="0.24990130280300038"/>
    <x v="0"/>
    <x v="2"/>
  </r>
  <r>
    <s v="ORD0001933"/>
    <x v="277"/>
    <x v="73"/>
    <x v="0"/>
    <s v="EC004"/>
    <x v="10"/>
    <x v="2"/>
    <s v="Nike"/>
    <x v="4"/>
    <x v="1"/>
    <n v="1"/>
    <n v="110"/>
    <x v="1"/>
    <n v="99"/>
    <n v="31"/>
    <x v="0"/>
    <x v="2"/>
    <s v="Same Day"/>
    <n v="3.9"/>
    <n v="2025"/>
    <s v="Nov-2025"/>
    <n v="0.31313131313131315"/>
    <x v="0"/>
    <x v="2"/>
  </r>
  <r>
    <s v="ORD0001934"/>
    <x v="360"/>
    <x v="1355"/>
    <x v="1"/>
    <s v="EC006"/>
    <x v="2"/>
    <x v="0"/>
    <s v="Philips"/>
    <x v="3"/>
    <x v="2"/>
    <n v="5"/>
    <n v="85"/>
    <x v="1"/>
    <n v="382.5"/>
    <n v="122.5"/>
    <x v="0"/>
    <x v="1"/>
    <s v="Standard"/>
    <n v="4"/>
    <n v="2025"/>
    <s v="May-2025"/>
    <n v="0.3202614379084967"/>
    <x v="0"/>
    <x v="2"/>
  </r>
  <r>
    <s v="ORD0001935"/>
    <x v="37"/>
    <x v="1356"/>
    <x v="0"/>
    <s v="EC010"/>
    <x v="6"/>
    <x v="3"/>
    <s v="JBL"/>
    <x v="4"/>
    <x v="2"/>
    <n v="2"/>
    <n v="65"/>
    <x v="2"/>
    <n v="104"/>
    <n v="28"/>
    <x v="0"/>
    <x v="1"/>
    <s v="Express"/>
    <n v="3.8"/>
    <n v="2025"/>
    <s v="Apr-2025"/>
    <n v="0.26923076923076922"/>
    <x v="0"/>
    <x v="2"/>
  </r>
  <r>
    <s v="ORD0001936"/>
    <x v="114"/>
    <x v="718"/>
    <x v="1"/>
    <s v="EC010"/>
    <x v="6"/>
    <x v="3"/>
    <s v="JBL"/>
    <x v="3"/>
    <x v="0"/>
    <n v="1"/>
    <n v="65"/>
    <x v="3"/>
    <n v="55.25"/>
    <n v="17.25"/>
    <x v="0"/>
    <x v="4"/>
    <s v="Express"/>
    <n v="3.1"/>
    <n v="2025"/>
    <s v="Aug-2025"/>
    <n v="0.31221719457013575"/>
    <x v="0"/>
    <x v="2"/>
  </r>
  <r>
    <s v="ORD0001937"/>
    <x v="337"/>
    <x v="1016"/>
    <x v="0"/>
    <s v="EC006"/>
    <x v="2"/>
    <x v="0"/>
    <s v="Philips"/>
    <x v="5"/>
    <x v="2"/>
    <n v="2"/>
    <n v="85"/>
    <x v="1"/>
    <n v="153"/>
    <n v="49"/>
    <x v="1"/>
    <x v="4"/>
    <s v="Standard"/>
    <n v="4.5999999999999996"/>
    <n v="2025"/>
    <s v="Aug-2025"/>
    <n v="0.3202614379084967"/>
    <x v="0"/>
    <x v="3"/>
  </r>
  <r>
    <s v="ORD0001938"/>
    <x v="188"/>
    <x v="1357"/>
    <x v="0"/>
    <s v="EC012"/>
    <x v="3"/>
    <x v="0"/>
    <s v="Philips"/>
    <x v="8"/>
    <x v="0"/>
    <n v="2"/>
    <n v="42"/>
    <x v="3"/>
    <n v="71.400000000000006"/>
    <n v="23.4"/>
    <x v="0"/>
    <x v="2"/>
    <s v="Standard"/>
    <n v="4.2"/>
    <n v="2025"/>
    <s v="Jul-2025"/>
    <n v="0.32773109243697474"/>
    <x v="2"/>
    <x v="4"/>
  </r>
  <r>
    <s v="ORD0001939"/>
    <x v="31"/>
    <x v="892"/>
    <x v="0"/>
    <s v="EC002"/>
    <x v="5"/>
    <x v="3"/>
    <s v="Samsung"/>
    <x v="2"/>
    <x v="1"/>
    <n v="1"/>
    <n v="149"/>
    <x v="1"/>
    <n v="134.1"/>
    <n v="39.1"/>
    <x v="0"/>
    <x v="0"/>
    <s v="Express"/>
    <n v="3"/>
    <n v="2025"/>
    <s v="Mar-2025"/>
    <n v="0.29157345264727819"/>
    <x v="0"/>
    <x v="2"/>
  </r>
  <r>
    <s v="ORD0001940"/>
    <x v="213"/>
    <x v="440"/>
    <x v="1"/>
    <s v="EC008"/>
    <x v="1"/>
    <x v="1"/>
    <s v="Nivea"/>
    <x v="7"/>
    <x v="1"/>
    <n v="4"/>
    <n v="18"/>
    <x v="0"/>
    <n v="72"/>
    <n v="36"/>
    <x v="0"/>
    <x v="3"/>
    <s v="Standard"/>
    <n v="3.7"/>
    <n v="2025"/>
    <s v="Nov-2025"/>
    <n v="0.5"/>
    <x v="2"/>
    <x v="4"/>
  </r>
  <r>
    <s v="ORD0001941"/>
    <x v="316"/>
    <x v="1351"/>
    <x v="0"/>
    <s v="EC008"/>
    <x v="1"/>
    <x v="1"/>
    <s v="Nivea"/>
    <x v="8"/>
    <x v="2"/>
    <n v="1"/>
    <n v="18"/>
    <x v="0"/>
    <n v="18"/>
    <n v="9"/>
    <x v="0"/>
    <x v="2"/>
    <s v="Standard"/>
    <n v="2.9"/>
    <n v="2025"/>
    <s v="Jul-2025"/>
    <n v="0.5"/>
    <x v="2"/>
    <x v="4"/>
  </r>
  <r>
    <s v="ORD0001942"/>
    <x v="71"/>
    <x v="643"/>
    <x v="0"/>
    <s v="EC010"/>
    <x v="6"/>
    <x v="3"/>
    <s v="JBL"/>
    <x v="4"/>
    <x v="2"/>
    <n v="3"/>
    <n v="65"/>
    <x v="1"/>
    <n v="175.5"/>
    <n v="61.5"/>
    <x v="1"/>
    <x v="2"/>
    <s v="Same Day"/>
    <n v="2.8"/>
    <n v="2025"/>
    <s v="Aug-2025"/>
    <n v="0.3504273504273504"/>
    <x v="0"/>
    <x v="2"/>
  </r>
  <r>
    <s v="ORD0001943"/>
    <x v="233"/>
    <x v="36"/>
    <x v="0"/>
    <s v="EC002"/>
    <x v="5"/>
    <x v="3"/>
    <s v="Samsung"/>
    <x v="0"/>
    <x v="2"/>
    <n v="4"/>
    <n v="149"/>
    <x v="3"/>
    <n v="506.6"/>
    <n v="126.6"/>
    <x v="0"/>
    <x v="3"/>
    <s v="Standard"/>
    <n v="4.5"/>
    <n v="2025"/>
    <s v="Aug-2025"/>
    <n v="0.24990130280300038"/>
    <x v="0"/>
    <x v="0"/>
  </r>
  <r>
    <s v="ORD0001944"/>
    <x v="351"/>
    <x v="812"/>
    <x v="0"/>
    <s v="EC003"/>
    <x v="7"/>
    <x v="3"/>
    <s v="Lenovo"/>
    <x v="2"/>
    <x v="1"/>
    <n v="4"/>
    <n v="799"/>
    <x v="4"/>
    <n v="3036.2"/>
    <n v="556.20000000000005"/>
    <x v="0"/>
    <x v="1"/>
    <s v="Standard"/>
    <n v="3.3"/>
    <n v="2025"/>
    <s v="Oct-2025"/>
    <n v="0.18318951320729862"/>
    <x v="0"/>
    <x v="2"/>
  </r>
  <r>
    <s v="ORD0001945"/>
    <x v="338"/>
    <x v="283"/>
    <x v="0"/>
    <s v="EC008"/>
    <x v="1"/>
    <x v="1"/>
    <s v="Nivea"/>
    <x v="0"/>
    <x v="1"/>
    <n v="3"/>
    <n v="18"/>
    <x v="1"/>
    <n v="48.6"/>
    <n v="21.6"/>
    <x v="0"/>
    <x v="4"/>
    <s v="Same Day"/>
    <n v="3.1"/>
    <n v="2025"/>
    <s v="Apr-2025"/>
    <n v="0.44444444444444448"/>
    <x v="0"/>
    <x v="0"/>
  </r>
  <r>
    <s v="ORD0001946"/>
    <x v="236"/>
    <x v="1304"/>
    <x v="0"/>
    <s v="EC006"/>
    <x v="2"/>
    <x v="0"/>
    <s v="Philips"/>
    <x v="8"/>
    <x v="2"/>
    <n v="3"/>
    <n v="85"/>
    <x v="0"/>
    <n v="255"/>
    <n v="99"/>
    <x v="1"/>
    <x v="4"/>
    <s v="Standard"/>
    <n v="3.3"/>
    <n v="2025"/>
    <s v="Oct-2025"/>
    <n v="0.38823529411764707"/>
    <x v="2"/>
    <x v="4"/>
  </r>
  <r>
    <s v="ORD0001947"/>
    <x v="180"/>
    <x v="1358"/>
    <x v="0"/>
    <s v="EC007"/>
    <x v="9"/>
    <x v="0"/>
    <s v="Prestige"/>
    <x v="3"/>
    <x v="0"/>
    <n v="1"/>
    <n v="120"/>
    <x v="4"/>
    <n v="114"/>
    <n v="36"/>
    <x v="0"/>
    <x v="1"/>
    <s v="Standard"/>
    <n v="3.2"/>
    <n v="2025"/>
    <s v="Oct-2025"/>
    <n v="0.31578947368421051"/>
    <x v="0"/>
    <x v="2"/>
  </r>
  <r>
    <s v="ORD0001948"/>
    <x v="125"/>
    <x v="165"/>
    <x v="0"/>
    <s v="EC001"/>
    <x v="8"/>
    <x v="3"/>
    <s v="Sony"/>
    <x v="6"/>
    <x v="2"/>
    <n v="4"/>
    <n v="89"/>
    <x v="0"/>
    <n v="356"/>
    <n v="136"/>
    <x v="3"/>
    <x v="3"/>
    <s v="Standard"/>
    <n v="3.8"/>
    <n v="2025"/>
    <s v="Mar-2025"/>
    <n v="0.38202247191011235"/>
    <x v="0"/>
    <x v="2"/>
  </r>
  <r>
    <s v="ORD0001949"/>
    <x v="208"/>
    <x v="1359"/>
    <x v="1"/>
    <s v="EC005"/>
    <x v="4"/>
    <x v="2"/>
    <s v="Skybags"/>
    <x v="2"/>
    <x v="1"/>
    <n v="2"/>
    <n v="45"/>
    <x v="3"/>
    <n v="76.5"/>
    <n v="24.5"/>
    <x v="2"/>
    <x v="0"/>
    <s v="Same Day"/>
    <n v="3.3"/>
    <n v="2025"/>
    <s v="Aug-2025"/>
    <n v="0.3202614379084967"/>
    <x v="0"/>
    <x v="2"/>
  </r>
  <r>
    <s v="ORD0001950"/>
    <x v="40"/>
    <x v="104"/>
    <x v="1"/>
    <s v="EC012"/>
    <x v="3"/>
    <x v="0"/>
    <s v="Philips"/>
    <x v="5"/>
    <x v="1"/>
    <n v="4"/>
    <n v="42"/>
    <x v="3"/>
    <n v="142.80000000000001"/>
    <n v="46.8"/>
    <x v="0"/>
    <x v="2"/>
    <s v="Express"/>
    <n v="3.7"/>
    <n v="2025"/>
    <s v="Oct-2025"/>
    <n v="0.32773109243697474"/>
    <x v="0"/>
    <x v="3"/>
  </r>
  <r>
    <s v="ORD0001951"/>
    <x v="267"/>
    <x v="1360"/>
    <x v="0"/>
    <s v="EC003"/>
    <x v="7"/>
    <x v="3"/>
    <s v="Lenovo"/>
    <x v="5"/>
    <x v="2"/>
    <n v="1"/>
    <n v="799"/>
    <x v="4"/>
    <n v="759.05"/>
    <n v="139.05000000000001"/>
    <x v="0"/>
    <x v="1"/>
    <s v="Standard"/>
    <n v="3.5"/>
    <n v="2025"/>
    <s v="Jul-2025"/>
    <n v="0.18318951320729862"/>
    <x v="0"/>
    <x v="3"/>
  </r>
  <r>
    <s v="ORD0001952"/>
    <x v="217"/>
    <x v="166"/>
    <x v="0"/>
    <s v="EC003"/>
    <x v="7"/>
    <x v="3"/>
    <s v="Lenovo"/>
    <x v="2"/>
    <x v="2"/>
    <n v="1"/>
    <n v="799"/>
    <x v="3"/>
    <n v="679.15"/>
    <n v="59.15"/>
    <x v="0"/>
    <x v="4"/>
    <s v="Standard"/>
    <n v="3.1"/>
    <n v="2025"/>
    <s v="Sep-2025"/>
    <n v="8.7094161819921967E-2"/>
    <x v="0"/>
    <x v="2"/>
  </r>
  <r>
    <s v="ORD0001953"/>
    <x v="163"/>
    <x v="186"/>
    <x v="1"/>
    <s v="EC006"/>
    <x v="2"/>
    <x v="0"/>
    <s v="Philips"/>
    <x v="5"/>
    <x v="0"/>
    <n v="1"/>
    <n v="85"/>
    <x v="2"/>
    <n v="68"/>
    <n v="16"/>
    <x v="0"/>
    <x v="2"/>
    <s v="Standard"/>
    <n v="3.6"/>
    <n v="2025"/>
    <s v="Jun-2025"/>
    <n v="0.23529411764705882"/>
    <x v="0"/>
    <x v="3"/>
  </r>
  <r>
    <s v="ORD0001954"/>
    <x v="218"/>
    <x v="1065"/>
    <x v="0"/>
    <s v="EC003"/>
    <x v="7"/>
    <x v="3"/>
    <s v="Lenovo"/>
    <x v="7"/>
    <x v="1"/>
    <n v="4"/>
    <n v="799"/>
    <x v="2"/>
    <n v="2556.8000000000002"/>
    <n v="76.8"/>
    <x v="0"/>
    <x v="3"/>
    <s v="Standard"/>
    <n v="4.0999999999999996"/>
    <n v="2025"/>
    <s v="Aug-2025"/>
    <n v="3.0037546933667079E-2"/>
    <x v="2"/>
    <x v="4"/>
  </r>
  <r>
    <s v="ORD0001955"/>
    <x v="331"/>
    <x v="1313"/>
    <x v="0"/>
    <s v="EC003"/>
    <x v="7"/>
    <x v="3"/>
    <s v="Lenovo"/>
    <x v="0"/>
    <x v="2"/>
    <n v="3"/>
    <n v="799"/>
    <x v="2"/>
    <n v="1917.6"/>
    <n v="57.6"/>
    <x v="0"/>
    <x v="0"/>
    <s v="Standard"/>
    <n v="3"/>
    <n v="2025"/>
    <s v="Feb-2025"/>
    <n v="3.0037546933667086E-2"/>
    <x v="0"/>
    <x v="0"/>
  </r>
  <r>
    <s v="ORD0001956"/>
    <x v="147"/>
    <x v="1361"/>
    <x v="1"/>
    <s v="EC001"/>
    <x v="8"/>
    <x v="3"/>
    <s v="Sony"/>
    <x v="3"/>
    <x v="0"/>
    <n v="1"/>
    <n v="89"/>
    <x v="2"/>
    <n v="71.2"/>
    <n v="16.2"/>
    <x v="2"/>
    <x v="1"/>
    <s v="Standard"/>
    <n v="3.7"/>
    <n v="2025"/>
    <s v="Feb-2025"/>
    <n v="0.22752808988764042"/>
    <x v="0"/>
    <x v="2"/>
  </r>
  <r>
    <s v="ORD0001957"/>
    <x v="261"/>
    <x v="1145"/>
    <x v="0"/>
    <s v="EC011"/>
    <x v="0"/>
    <x v="0"/>
    <s v="IKEA"/>
    <x v="6"/>
    <x v="1"/>
    <n v="3"/>
    <n v="190"/>
    <x v="4"/>
    <n v="541.5"/>
    <n v="166.5"/>
    <x v="0"/>
    <x v="1"/>
    <s v="Express"/>
    <n v="3.5"/>
    <n v="2025"/>
    <s v="Feb-2025"/>
    <n v="0.30747922437673131"/>
    <x v="0"/>
    <x v="2"/>
  </r>
  <r>
    <s v="ORD0001958"/>
    <x v="290"/>
    <x v="583"/>
    <x v="1"/>
    <s v="EC006"/>
    <x v="2"/>
    <x v="0"/>
    <s v="Philips"/>
    <x v="0"/>
    <x v="1"/>
    <n v="2"/>
    <n v="85"/>
    <x v="3"/>
    <n v="144.5"/>
    <n v="40.5"/>
    <x v="0"/>
    <x v="3"/>
    <s v="Standard"/>
    <n v="4"/>
    <n v="2025"/>
    <s v="Jun-2025"/>
    <n v="0.28027681660899656"/>
    <x v="0"/>
    <x v="0"/>
  </r>
  <r>
    <s v="ORD0001959"/>
    <x v="283"/>
    <x v="585"/>
    <x v="0"/>
    <s v="EC007"/>
    <x v="9"/>
    <x v="0"/>
    <s v="Prestige"/>
    <x v="3"/>
    <x v="0"/>
    <n v="4"/>
    <n v="120"/>
    <x v="0"/>
    <n v="480"/>
    <n v="168"/>
    <x v="0"/>
    <x v="3"/>
    <s v="Standard"/>
    <n v="3"/>
    <n v="2025"/>
    <s v="Aug-2025"/>
    <n v="0.35"/>
    <x v="0"/>
    <x v="2"/>
  </r>
  <r>
    <s v="ORD0001960"/>
    <x v="288"/>
    <x v="1362"/>
    <x v="1"/>
    <s v="EC009"/>
    <x v="11"/>
    <x v="1"/>
    <s v="Loreal"/>
    <x v="8"/>
    <x v="1"/>
    <n v="5"/>
    <n v="12"/>
    <x v="1"/>
    <n v="54"/>
    <n v="24"/>
    <x v="0"/>
    <x v="0"/>
    <s v="Standard"/>
    <n v="4"/>
    <n v="2025"/>
    <s v="May-2025"/>
    <n v="0.44444444444444442"/>
    <x v="2"/>
    <x v="4"/>
  </r>
  <r>
    <s v="ORD0001961"/>
    <x v="198"/>
    <x v="668"/>
    <x v="1"/>
    <s v="EC008"/>
    <x v="1"/>
    <x v="1"/>
    <s v="Nivea"/>
    <x v="6"/>
    <x v="0"/>
    <n v="5"/>
    <n v="18"/>
    <x v="1"/>
    <n v="81"/>
    <n v="36"/>
    <x v="2"/>
    <x v="4"/>
    <s v="Express"/>
    <n v="4.5999999999999996"/>
    <n v="2025"/>
    <s v="Sep-2025"/>
    <n v="0.44444444444444442"/>
    <x v="0"/>
    <x v="2"/>
  </r>
  <r>
    <s v="ORD0001962"/>
    <x v="234"/>
    <x v="1363"/>
    <x v="1"/>
    <s v="EC001"/>
    <x v="8"/>
    <x v="3"/>
    <s v="Sony"/>
    <x v="9"/>
    <x v="2"/>
    <n v="2"/>
    <n v="89"/>
    <x v="1"/>
    <n v="160.19999999999999"/>
    <n v="50.2"/>
    <x v="0"/>
    <x v="3"/>
    <s v="Express"/>
    <n v="2.5"/>
    <n v="2025"/>
    <s v="Oct-2025"/>
    <n v="0.31335830212234711"/>
    <x v="0"/>
    <x v="5"/>
  </r>
  <r>
    <s v="ORD0001963"/>
    <x v="68"/>
    <x v="883"/>
    <x v="0"/>
    <s v="EC004"/>
    <x v="10"/>
    <x v="2"/>
    <s v="Nike"/>
    <x v="1"/>
    <x v="0"/>
    <n v="4"/>
    <n v="110"/>
    <x v="2"/>
    <n v="352"/>
    <n v="80"/>
    <x v="0"/>
    <x v="0"/>
    <s v="Standard"/>
    <n v="4.2"/>
    <n v="2025"/>
    <s v="Aug-2025"/>
    <n v="0.22727272727272727"/>
    <x v="1"/>
    <x v="1"/>
  </r>
  <r>
    <s v="ORD0001964"/>
    <x v="278"/>
    <x v="597"/>
    <x v="1"/>
    <s v="EC012"/>
    <x v="3"/>
    <x v="0"/>
    <s v="Philips"/>
    <x v="0"/>
    <x v="2"/>
    <n v="2"/>
    <n v="42"/>
    <x v="1"/>
    <n v="75.599999999999994"/>
    <n v="27.6"/>
    <x v="0"/>
    <x v="2"/>
    <s v="Standard"/>
    <n v="3.2"/>
    <n v="2025"/>
    <s v="May-2025"/>
    <n v="0.36507936507936511"/>
    <x v="0"/>
    <x v="0"/>
  </r>
  <r>
    <s v="ORD0001965"/>
    <x v="193"/>
    <x v="143"/>
    <x v="0"/>
    <s v="EC010"/>
    <x v="6"/>
    <x v="3"/>
    <s v="JBL"/>
    <x v="0"/>
    <x v="0"/>
    <n v="4"/>
    <n v="65"/>
    <x v="2"/>
    <n v="208"/>
    <n v="56"/>
    <x v="0"/>
    <x v="4"/>
    <s v="Standard"/>
    <n v="3.3"/>
    <n v="2025"/>
    <s v="Nov-2025"/>
    <n v="0.26923076923076922"/>
    <x v="0"/>
    <x v="0"/>
  </r>
  <r>
    <s v="ORD0001966"/>
    <x v="289"/>
    <x v="1364"/>
    <x v="1"/>
    <s v="EC009"/>
    <x v="11"/>
    <x v="1"/>
    <s v="Loreal"/>
    <x v="7"/>
    <x v="0"/>
    <n v="2"/>
    <n v="12"/>
    <x v="0"/>
    <n v="24"/>
    <n v="12"/>
    <x v="0"/>
    <x v="1"/>
    <s v="Standard"/>
    <n v="3"/>
    <n v="2025"/>
    <s v="Jul-2025"/>
    <n v="0.5"/>
    <x v="2"/>
    <x v="4"/>
  </r>
  <r>
    <s v="ORD0001967"/>
    <x v="26"/>
    <x v="439"/>
    <x v="0"/>
    <s v="EC006"/>
    <x v="2"/>
    <x v="0"/>
    <s v="Philips"/>
    <x v="9"/>
    <x v="2"/>
    <n v="4"/>
    <n v="85"/>
    <x v="0"/>
    <n v="340"/>
    <n v="132"/>
    <x v="0"/>
    <x v="2"/>
    <s v="Standard"/>
    <n v="4.9000000000000004"/>
    <n v="2025"/>
    <s v="Nov-2025"/>
    <n v="0.38823529411764707"/>
    <x v="0"/>
    <x v="5"/>
  </r>
  <r>
    <s v="ORD0001968"/>
    <x v="318"/>
    <x v="1365"/>
    <x v="0"/>
    <s v="EC002"/>
    <x v="5"/>
    <x v="3"/>
    <s v="Samsung"/>
    <x v="3"/>
    <x v="0"/>
    <n v="3"/>
    <n v="149"/>
    <x v="3"/>
    <n v="379.95"/>
    <n v="94.95"/>
    <x v="2"/>
    <x v="2"/>
    <s v="Express"/>
    <n v="3"/>
    <n v="2025"/>
    <s v="Aug-2025"/>
    <n v="0.24990130280300041"/>
    <x v="0"/>
    <x v="2"/>
  </r>
  <r>
    <s v="ORD0001969"/>
    <x v="297"/>
    <x v="1366"/>
    <x v="0"/>
    <s v="EC009"/>
    <x v="11"/>
    <x v="1"/>
    <s v="Loreal"/>
    <x v="6"/>
    <x v="0"/>
    <n v="5"/>
    <n v="12"/>
    <x v="1"/>
    <n v="54"/>
    <n v="24"/>
    <x v="0"/>
    <x v="0"/>
    <s v="Standard"/>
    <n v="2.7"/>
    <n v="2025"/>
    <s v="Apr-2025"/>
    <n v="0.44444444444444442"/>
    <x v="0"/>
    <x v="2"/>
  </r>
  <r>
    <s v="ORD0001970"/>
    <x v="266"/>
    <x v="1367"/>
    <x v="0"/>
    <s v="EC010"/>
    <x v="6"/>
    <x v="3"/>
    <s v="JBL"/>
    <x v="3"/>
    <x v="0"/>
    <n v="3"/>
    <n v="65"/>
    <x v="3"/>
    <n v="165.75"/>
    <n v="51.75"/>
    <x v="0"/>
    <x v="2"/>
    <s v="Standard"/>
    <n v="4.7"/>
    <n v="2025"/>
    <s v="Aug-2025"/>
    <n v="0.31221719457013575"/>
    <x v="0"/>
    <x v="2"/>
  </r>
  <r>
    <s v="ORD0001971"/>
    <x v="89"/>
    <x v="1054"/>
    <x v="0"/>
    <s v="EC002"/>
    <x v="5"/>
    <x v="3"/>
    <s v="Samsung"/>
    <x v="7"/>
    <x v="1"/>
    <n v="3"/>
    <n v="149"/>
    <x v="1"/>
    <n v="402.3"/>
    <n v="117.3"/>
    <x v="0"/>
    <x v="3"/>
    <s v="Standard"/>
    <n v="3.9"/>
    <n v="2025"/>
    <s v="Oct-2025"/>
    <n v="0.29157345264727813"/>
    <x v="2"/>
    <x v="4"/>
  </r>
  <r>
    <s v="ORD0001972"/>
    <x v="240"/>
    <x v="1368"/>
    <x v="0"/>
    <s v="EC007"/>
    <x v="9"/>
    <x v="0"/>
    <s v="Prestige"/>
    <x v="1"/>
    <x v="0"/>
    <n v="4"/>
    <n v="120"/>
    <x v="4"/>
    <n v="456"/>
    <n v="144"/>
    <x v="0"/>
    <x v="2"/>
    <s v="Standard"/>
    <n v="4.0999999999999996"/>
    <n v="2025"/>
    <s v="Jul-2025"/>
    <n v="0.31578947368421051"/>
    <x v="1"/>
    <x v="1"/>
  </r>
  <r>
    <s v="ORD0001973"/>
    <x v="343"/>
    <x v="941"/>
    <x v="1"/>
    <s v="EC005"/>
    <x v="4"/>
    <x v="2"/>
    <s v="Skybags"/>
    <x v="9"/>
    <x v="1"/>
    <n v="2"/>
    <n v="45"/>
    <x v="1"/>
    <n v="81"/>
    <n v="29"/>
    <x v="0"/>
    <x v="2"/>
    <s v="Express"/>
    <n v="3.5"/>
    <n v="2025"/>
    <s v="Mar-2025"/>
    <n v="0.35802469135802467"/>
    <x v="0"/>
    <x v="5"/>
  </r>
  <r>
    <s v="ORD0001974"/>
    <x v="356"/>
    <x v="1059"/>
    <x v="0"/>
    <s v="EC005"/>
    <x v="4"/>
    <x v="2"/>
    <s v="Skybags"/>
    <x v="2"/>
    <x v="1"/>
    <n v="3"/>
    <n v="45"/>
    <x v="4"/>
    <n v="128.25"/>
    <n v="50.25"/>
    <x v="0"/>
    <x v="3"/>
    <s v="Standard"/>
    <n v="3.4"/>
    <n v="2025"/>
    <s v="Mar-2025"/>
    <n v="0.391812865497076"/>
    <x v="0"/>
    <x v="2"/>
  </r>
  <r>
    <s v="ORD0001975"/>
    <x v="228"/>
    <x v="746"/>
    <x v="0"/>
    <s v="EC012"/>
    <x v="3"/>
    <x v="0"/>
    <s v="Philips"/>
    <x v="3"/>
    <x v="1"/>
    <n v="3"/>
    <n v="42"/>
    <x v="1"/>
    <n v="113.4"/>
    <n v="41.4"/>
    <x v="2"/>
    <x v="1"/>
    <s v="Standard"/>
    <n v="3.1"/>
    <n v="2025"/>
    <s v="May-2025"/>
    <n v="0.36507936507936506"/>
    <x v="0"/>
    <x v="2"/>
  </r>
  <r>
    <s v="ORD0001976"/>
    <x v="210"/>
    <x v="1050"/>
    <x v="1"/>
    <s v="EC004"/>
    <x v="10"/>
    <x v="2"/>
    <s v="Nike"/>
    <x v="3"/>
    <x v="0"/>
    <n v="1"/>
    <n v="110"/>
    <x v="1"/>
    <n v="99"/>
    <n v="31"/>
    <x v="0"/>
    <x v="2"/>
    <s v="Standard"/>
    <n v="3"/>
    <n v="2025"/>
    <s v="Mar-2025"/>
    <n v="0.31313131313131315"/>
    <x v="0"/>
    <x v="2"/>
  </r>
  <r>
    <s v="ORD0001977"/>
    <x v="267"/>
    <x v="768"/>
    <x v="0"/>
    <s v="EC006"/>
    <x v="2"/>
    <x v="0"/>
    <s v="Philips"/>
    <x v="8"/>
    <x v="1"/>
    <n v="5"/>
    <n v="85"/>
    <x v="2"/>
    <n v="340"/>
    <n v="80"/>
    <x v="3"/>
    <x v="4"/>
    <s v="Standard"/>
    <n v="4.5999999999999996"/>
    <n v="2025"/>
    <s v="Jul-2025"/>
    <n v="0.23529411764705882"/>
    <x v="2"/>
    <x v="4"/>
  </r>
  <r>
    <s v="ORD0001978"/>
    <x v="143"/>
    <x v="1315"/>
    <x v="0"/>
    <s v="EC004"/>
    <x v="10"/>
    <x v="2"/>
    <s v="Nike"/>
    <x v="2"/>
    <x v="1"/>
    <n v="5"/>
    <n v="110"/>
    <x v="3"/>
    <n v="467.5"/>
    <n v="127.5"/>
    <x v="0"/>
    <x v="3"/>
    <s v="Standard"/>
    <n v="4"/>
    <n v="2025"/>
    <s v="Dec-2025"/>
    <n v="0.27272727272727271"/>
    <x v="0"/>
    <x v="2"/>
  </r>
  <r>
    <s v="ORD0001979"/>
    <x v="100"/>
    <x v="1369"/>
    <x v="0"/>
    <s v="EC004"/>
    <x v="10"/>
    <x v="2"/>
    <s v="Nike"/>
    <x v="9"/>
    <x v="1"/>
    <n v="5"/>
    <n v="110"/>
    <x v="4"/>
    <n v="522.5"/>
    <n v="182.5"/>
    <x v="0"/>
    <x v="4"/>
    <s v="Express"/>
    <n v="5"/>
    <n v="2025"/>
    <s v="Jul-2025"/>
    <n v="0.34928229665071769"/>
    <x v="0"/>
    <x v="5"/>
  </r>
  <r>
    <s v="ORD0001980"/>
    <x v="40"/>
    <x v="1370"/>
    <x v="0"/>
    <s v="EC011"/>
    <x v="0"/>
    <x v="0"/>
    <s v="IKEA"/>
    <x v="9"/>
    <x v="0"/>
    <n v="3"/>
    <n v="190"/>
    <x v="4"/>
    <n v="541.5"/>
    <n v="166.5"/>
    <x v="0"/>
    <x v="3"/>
    <s v="Express"/>
    <n v="4"/>
    <n v="2025"/>
    <s v="Oct-2025"/>
    <n v="0.30747922437673131"/>
    <x v="0"/>
    <x v="5"/>
  </r>
  <r>
    <s v="ORD0001981"/>
    <x v="169"/>
    <x v="1331"/>
    <x v="1"/>
    <s v="EC005"/>
    <x v="4"/>
    <x v="2"/>
    <s v="Skybags"/>
    <x v="0"/>
    <x v="2"/>
    <n v="3"/>
    <n v="45"/>
    <x v="4"/>
    <n v="128.25"/>
    <n v="50.25"/>
    <x v="0"/>
    <x v="1"/>
    <s v="Express"/>
    <n v="2.8"/>
    <n v="2025"/>
    <s v="Dec-2025"/>
    <n v="0.391812865497076"/>
    <x v="0"/>
    <x v="0"/>
  </r>
  <r>
    <s v="ORD0001982"/>
    <x v="205"/>
    <x v="1371"/>
    <x v="0"/>
    <s v="EC008"/>
    <x v="1"/>
    <x v="1"/>
    <s v="Nivea"/>
    <x v="8"/>
    <x v="1"/>
    <n v="1"/>
    <n v="18"/>
    <x v="4"/>
    <n v="17.100000000000001"/>
    <n v="8.1"/>
    <x v="0"/>
    <x v="0"/>
    <s v="Standard"/>
    <n v="3.8"/>
    <n v="2025"/>
    <s v="Apr-2025"/>
    <n v="0.47368421052631571"/>
    <x v="2"/>
    <x v="4"/>
  </r>
  <r>
    <s v="ORD0001983"/>
    <x v="213"/>
    <x v="680"/>
    <x v="0"/>
    <s v="EC006"/>
    <x v="2"/>
    <x v="0"/>
    <s v="Philips"/>
    <x v="4"/>
    <x v="1"/>
    <n v="5"/>
    <n v="85"/>
    <x v="1"/>
    <n v="382.5"/>
    <n v="122.5"/>
    <x v="0"/>
    <x v="0"/>
    <s v="Standard"/>
    <n v="2.7"/>
    <n v="2025"/>
    <s v="Nov-2025"/>
    <n v="0.3202614379084967"/>
    <x v="0"/>
    <x v="2"/>
  </r>
  <r>
    <s v="ORD0001984"/>
    <x v="285"/>
    <x v="1372"/>
    <x v="0"/>
    <s v="EC011"/>
    <x v="0"/>
    <x v="0"/>
    <s v="IKEA"/>
    <x v="7"/>
    <x v="1"/>
    <n v="1"/>
    <n v="190"/>
    <x v="3"/>
    <n v="161.5"/>
    <n v="36.5"/>
    <x v="0"/>
    <x v="1"/>
    <s v="Standard"/>
    <n v="5"/>
    <n v="2025"/>
    <s v="Feb-2025"/>
    <n v="0.2260061919504644"/>
    <x v="2"/>
    <x v="4"/>
  </r>
  <r>
    <s v="ORD0001985"/>
    <x v="355"/>
    <x v="630"/>
    <x v="0"/>
    <s v="EC011"/>
    <x v="0"/>
    <x v="0"/>
    <s v="IKEA"/>
    <x v="1"/>
    <x v="1"/>
    <n v="2"/>
    <n v="190"/>
    <x v="2"/>
    <n v="304"/>
    <n v="54"/>
    <x v="0"/>
    <x v="4"/>
    <s v="Standard"/>
    <n v="4.5"/>
    <n v="2025"/>
    <s v="Oct-2025"/>
    <n v="0.17763157894736842"/>
    <x v="1"/>
    <x v="1"/>
  </r>
  <r>
    <s v="ORD0001986"/>
    <x v="263"/>
    <x v="411"/>
    <x v="0"/>
    <s v="EC008"/>
    <x v="1"/>
    <x v="1"/>
    <s v="Nivea"/>
    <x v="9"/>
    <x v="0"/>
    <n v="5"/>
    <n v="18"/>
    <x v="0"/>
    <n v="90"/>
    <n v="45"/>
    <x v="0"/>
    <x v="3"/>
    <s v="Standard"/>
    <n v="4.3"/>
    <n v="2025"/>
    <s v="Aug-2025"/>
    <n v="0.5"/>
    <x v="0"/>
    <x v="5"/>
  </r>
  <r>
    <s v="ORD0001987"/>
    <x v="171"/>
    <x v="351"/>
    <x v="0"/>
    <s v="EC002"/>
    <x v="5"/>
    <x v="3"/>
    <s v="Samsung"/>
    <x v="2"/>
    <x v="0"/>
    <n v="5"/>
    <n v="149"/>
    <x v="0"/>
    <n v="745"/>
    <n v="270"/>
    <x v="1"/>
    <x v="4"/>
    <s v="Standard"/>
    <n v="3.4"/>
    <n v="2025"/>
    <s v="Oct-2025"/>
    <n v="0.36241610738255031"/>
    <x v="0"/>
    <x v="2"/>
  </r>
  <r>
    <s v="ORD0001988"/>
    <x v="272"/>
    <x v="1373"/>
    <x v="1"/>
    <s v="EC005"/>
    <x v="4"/>
    <x v="2"/>
    <s v="Skybags"/>
    <x v="6"/>
    <x v="1"/>
    <n v="3"/>
    <n v="45"/>
    <x v="0"/>
    <n v="135"/>
    <n v="57"/>
    <x v="0"/>
    <x v="0"/>
    <s v="Standard"/>
    <n v="2.9"/>
    <n v="2025"/>
    <s v="Jul-2025"/>
    <n v="0.42222222222222222"/>
    <x v="0"/>
    <x v="2"/>
  </r>
  <r>
    <s v="ORD0001989"/>
    <x v="145"/>
    <x v="982"/>
    <x v="1"/>
    <s v="EC007"/>
    <x v="9"/>
    <x v="0"/>
    <s v="Prestige"/>
    <x v="0"/>
    <x v="1"/>
    <n v="2"/>
    <n v="120"/>
    <x v="0"/>
    <n v="240"/>
    <n v="84"/>
    <x v="3"/>
    <x v="4"/>
    <s v="Standard"/>
    <n v="4.0999999999999996"/>
    <n v="2025"/>
    <s v="Feb-2025"/>
    <n v="0.35"/>
    <x v="0"/>
    <x v="0"/>
  </r>
  <r>
    <s v="ORD0001990"/>
    <x v="71"/>
    <x v="1374"/>
    <x v="1"/>
    <s v="EC009"/>
    <x v="11"/>
    <x v="1"/>
    <s v="Loreal"/>
    <x v="5"/>
    <x v="2"/>
    <n v="4"/>
    <n v="12"/>
    <x v="3"/>
    <n v="40.799999999999997"/>
    <n v="16.8"/>
    <x v="3"/>
    <x v="4"/>
    <s v="Standard"/>
    <n v="3.3"/>
    <n v="2025"/>
    <s v="Aug-2025"/>
    <n v="0.41176470588235298"/>
    <x v="0"/>
    <x v="3"/>
  </r>
  <r>
    <s v="ORD0001991"/>
    <x v="89"/>
    <x v="372"/>
    <x v="0"/>
    <s v="EC007"/>
    <x v="9"/>
    <x v="0"/>
    <s v="Prestige"/>
    <x v="0"/>
    <x v="1"/>
    <n v="4"/>
    <n v="120"/>
    <x v="2"/>
    <n v="384"/>
    <n v="72"/>
    <x v="0"/>
    <x v="2"/>
    <s v="Standard"/>
    <n v="4.5"/>
    <n v="2025"/>
    <s v="Oct-2025"/>
    <n v="0.1875"/>
    <x v="0"/>
    <x v="0"/>
  </r>
  <r>
    <s v="ORD0001992"/>
    <x v="201"/>
    <x v="1354"/>
    <x v="0"/>
    <s v="EC003"/>
    <x v="7"/>
    <x v="3"/>
    <s v="Lenovo"/>
    <x v="9"/>
    <x v="0"/>
    <n v="1"/>
    <n v="799"/>
    <x v="2"/>
    <n v="639.20000000000005"/>
    <n v="19.2"/>
    <x v="0"/>
    <x v="2"/>
    <s v="Standard"/>
    <n v="4.4000000000000004"/>
    <n v="2025"/>
    <s v="Jun-2025"/>
    <n v="3.0037546933667079E-2"/>
    <x v="0"/>
    <x v="5"/>
  </r>
  <r>
    <s v="ORD0001993"/>
    <x v="265"/>
    <x v="645"/>
    <x v="0"/>
    <s v="EC012"/>
    <x v="3"/>
    <x v="0"/>
    <s v="Philips"/>
    <x v="9"/>
    <x v="0"/>
    <n v="5"/>
    <n v="42"/>
    <x v="1"/>
    <n v="189"/>
    <n v="69"/>
    <x v="0"/>
    <x v="2"/>
    <s v="Express"/>
    <n v="4.5999999999999996"/>
    <n v="2025"/>
    <s v="Jun-2025"/>
    <n v="0.36507936507936506"/>
    <x v="0"/>
    <x v="5"/>
  </r>
  <r>
    <s v="ORD0001994"/>
    <x v="234"/>
    <x v="1375"/>
    <x v="0"/>
    <s v="EC006"/>
    <x v="2"/>
    <x v="0"/>
    <s v="Philips"/>
    <x v="1"/>
    <x v="0"/>
    <n v="4"/>
    <n v="85"/>
    <x v="1"/>
    <n v="306"/>
    <n v="98"/>
    <x v="2"/>
    <x v="4"/>
    <s v="Standard"/>
    <n v="3.8"/>
    <n v="2025"/>
    <s v="Oct-2025"/>
    <n v="0.3202614379084967"/>
    <x v="1"/>
    <x v="1"/>
  </r>
  <r>
    <s v="ORD0001995"/>
    <x v="22"/>
    <x v="1376"/>
    <x v="0"/>
    <s v="EC009"/>
    <x v="11"/>
    <x v="1"/>
    <s v="Loreal"/>
    <x v="0"/>
    <x v="1"/>
    <n v="3"/>
    <n v="12"/>
    <x v="4"/>
    <n v="34.200000000000003"/>
    <n v="16.2"/>
    <x v="2"/>
    <x v="2"/>
    <s v="Standard"/>
    <n v="4.7"/>
    <n v="2025"/>
    <s v="Mar-2025"/>
    <n v="0.47368421052631571"/>
    <x v="0"/>
    <x v="0"/>
  </r>
  <r>
    <s v="ORD0001996"/>
    <x v="358"/>
    <x v="1377"/>
    <x v="0"/>
    <s v="EC006"/>
    <x v="2"/>
    <x v="0"/>
    <s v="Philips"/>
    <x v="2"/>
    <x v="2"/>
    <n v="4"/>
    <n v="85"/>
    <x v="3"/>
    <n v="289"/>
    <n v="81"/>
    <x v="0"/>
    <x v="1"/>
    <s v="Standard"/>
    <n v="3.2"/>
    <n v="2025"/>
    <s v="May-2025"/>
    <n v="0.28027681660899656"/>
    <x v="0"/>
    <x v="2"/>
  </r>
  <r>
    <s v="ORD0001997"/>
    <x v="8"/>
    <x v="1378"/>
    <x v="0"/>
    <s v="EC002"/>
    <x v="5"/>
    <x v="3"/>
    <s v="Samsung"/>
    <x v="8"/>
    <x v="1"/>
    <n v="4"/>
    <n v="149"/>
    <x v="2"/>
    <n v="476.8"/>
    <n v="96.8"/>
    <x v="0"/>
    <x v="2"/>
    <s v="Standard"/>
    <n v="3.8"/>
    <n v="2025"/>
    <s v="Dec-2025"/>
    <n v="0.2030201342281879"/>
    <x v="2"/>
    <x v="4"/>
  </r>
  <r>
    <s v="ORD0001998"/>
    <x v="337"/>
    <x v="1379"/>
    <x v="0"/>
    <s v="EC006"/>
    <x v="2"/>
    <x v="0"/>
    <s v="Philips"/>
    <x v="0"/>
    <x v="0"/>
    <n v="1"/>
    <n v="85"/>
    <x v="4"/>
    <n v="80.75"/>
    <n v="28.75"/>
    <x v="0"/>
    <x v="3"/>
    <s v="Standard"/>
    <n v="4.4000000000000004"/>
    <n v="2025"/>
    <s v="Aug-2025"/>
    <n v="0.35603715170278638"/>
    <x v="0"/>
    <x v="0"/>
  </r>
  <r>
    <s v="ORD0001999"/>
    <x v="364"/>
    <x v="1380"/>
    <x v="1"/>
    <s v="EC008"/>
    <x v="1"/>
    <x v="1"/>
    <s v="Nivea"/>
    <x v="3"/>
    <x v="0"/>
    <n v="1"/>
    <n v="18"/>
    <x v="4"/>
    <n v="17.100000000000001"/>
    <n v="8.1"/>
    <x v="0"/>
    <x v="2"/>
    <s v="Standard"/>
    <n v="4"/>
    <n v="2025"/>
    <s v="Mar-2025"/>
    <n v="0.47368421052631571"/>
    <x v="0"/>
    <x v="2"/>
  </r>
  <r>
    <s v="ORD0002000"/>
    <x v="267"/>
    <x v="1381"/>
    <x v="0"/>
    <s v="EC008"/>
    <x v="1"/>
    <x v="1"/>
    <s v="Nivea"/>
    <x v="9"/>
    <x v="1"/>
    <n v="3"/>
    <n v="18"/>
    <x v="2"/>
    <n v="43.2"/>
    <n v="16.2"/>
    <x v="0"/>
    <x v="2"/>
    <s v="Standard"/>
    <n v="4.5"/>
    <n v="2025"/>
    <s v="Jul-2025"/>
    <n v="0.37499999999999994"/>
    <x v="0"/>
    <x v="5"/>
  </r>
  <r>
    <s v="ORD0002001"/>
    <x v="95"/>
    <x v="357"/>
    <x v="1"/>
    <s v="EC007"/>
    <x v="9"/>
    <x v="0"/>
    <s v="Prestige"/>
    <x v="8"/>
    <x v="2"/>
    <n v="3"/>
    <n v="120"/>
    <x v="1"/>
    <n v="324"/>
    <n v="90"/>
    <x v="0"/>
    <x v="0"/>
    <s v="Standard"/>
    <n v="4.4000000000000004"/>
    <n v="2025"/>
    <s v="Mar-2025"/>
    <n v="0.27777777777777779"/>
    <x v="2"/>
    <x v="4"/>
  </r>
  <r>
    <s v="ORD0002002"/>
    <x v="153"/>
    <x v="512"/>
    <x v="0"/>
    <s v="EC012"/>
    <x v="3"/>
    <x v="0"/>
    <s v="Philips"/>
    <x v="6"/>
    <x v="1"/>
    <n v="1"/>
    <n v="42"/>
    <x v="1"/>
    <n v="37.799999999999997"/>
    <n v="13.8"/>
    <x v="0"/>
    <x v="2"/>
    <s v="Express"/>
    <n v="5"/>
    <n v="2025"/>
    <s v="Jan-2025"/>
    <n v="0.36507936507936511"/>
    <x v="0"/>
    <x v="2"/>
  </r>
  <r>
    <s v="ORD0002003"/>
    <x v="300"/>
    <x v="1139"/>
    <x v="0"/>
    <s v="EC006"/>
    <x v="2"/>
    <x v="0"/>
    <s v="Philips"/>
    <x v="0"/>
    <x v="0"/>
    <n v="2"/>
    <n v="85"/>
    <x v="0"/>
    <n v="170"/>
    <n v="66"/>
    <x v="0"/>
    <x v="2"/>
    <s v="Standard"/>
    <n v="4.3"/>
    <n v="2025"/>
    <s v="Jan-2025"/>
    <n v="0.38823529411764707"/>
    <x v="0"/>
    <x v="0"/>
  </r>
  <r>
    <s v="ORD0002004"/>
    <x v="189"/>
    <x v="1382"/>
    <x v="1"/>
    <s v="EC011"/>
    <x v="0"/>
    <x v="0"/>
    <s v="IKEA"/>
    <x v="1"/>
    <x v="0"/>
    <n v="1"/>
    <n v="190"/>
    <x v="3"/>
    <n v="161.5"/>
    <n v="36.5"/>
    <x v="0"/>
    <x v="4"/>
    <s v="Same Day"/>
    <n v="2.9"/>
    <n v="2025"/>
    <s v="May-2025"/>
    <n v="0.2260061919504644"/>
    <x v="1"/>
    <x v="1"/>
  </r>
  <r>
    <s v="ORD0002005"/>
    <x v="215"/>
    <x v="1383"/>
    <x v="0"/>
    <s v="EC005"/>
    <x v="4"/>
    <x v="2"/>
    <s v="Skybags"/>
    <x v="9"/>
    <x v="0"/>
    <n v="2"/>
    <n v="45"/>
    <x v="1"/>
    <n v="81"/>
    <n v="29"/>
    <x v="3"/>
    <x v="4"/>
    <s v="Standard"/>
    <n v="3.1"/>
    <n v="2025"/>
    <s v="Apr-2025"/>
    <n v="0.35802469135802467"/>
    <x v="0"/>
    <x v="5"/>
  </r>
  <r>
    <s v="ORD0002006"/>
    <x v="158"/>
    <x v="1384"/>
    <x v="0"/>
    <s v="EC005"/>
    <x v="4"/>
    <x v="2"/>
    <s v="Skybags"/>
    <x v="0"/>
    <x v="1"/>
    <n v="3"/>
    <n v="45"/>
    <x v="3"/>
    <n v="114.75"/>
    <n v="36.75"/>
    <x v="0"/>
    <x v="4"/>
    <s v="Express"/>
    <n v="2.9"/>
    <n v="2025"/>
    <s v="Aug-2025"/>
    <n v="0.3202614379084967"/>
    <x v="0"/>
    <x v="0"/>
  </r>
  <r>
    <s v="ORD0002007"/>
    <x v="123"/>
    <x v="1385"/>
    <x v="0"/>
    <s v="EC007"/>
    <x v="9"/>
    <x v="0"/>
    <s v="Prestige"/>
    <x v="6"/>
    <x v="2"/>
    <n v="5"/>
    <n v="120"/>
    <x v="3"/>
    <n v="510"/>
    <n v="120"/>
    <x v="0"/>
    <x v="4"/>
    <s v="Standard"/>
    <n v="3.8"/>
    <n v="2025"/>
    <s v="Sep-2025"/>
    <n v="0.23529411764705882"/>
    <x v="0"/>
    <x v="2"/>
  </r>
  <r>
    <s v="ORD0002008"/>
    <x v="249"/>
    <x v="1386"/>
    <x v="0"/>
    <s v="EC010"/>
    <x v="6"/>
    <x v="3"/>
    <s v="JBL"/>
    <x v="0"/>
    <x v="1"/>
    <n v="2"/>
    <n v="65"/>
    <x v="3"/>
    <n v="110.5"/>
    <n v="34.5"/>
    <x v="0"/>
    <x v="2"/>
    <s v="Standard"/>
    <n v="3.9"/>
    <n v="2025"/>
    <s v="Nov-2025"/>
    <n v="0.31221719457013575"/>
    <x v="0"/>
    <x v="0"/>
  </r>
  <r>
    <s v="ORD0002009"/>
    <x v="185"/>
    <x v="437"/>
    <x v="0"/>
    <s v="EC007"/>
    <x v="9"/>
    <x v="0"/>
    <s v="Prestige"/>
    <x v="6"/>
    <x v="0"/>
    <n v="1"/>
    <n v="120"/>
    <x v="4"/>
    <n v="114"/>
    <n v="36"/>
    <x v="0"/>
    <x v="3"/>
    <s v="Standard"/>
    <n v="2.9"/>
    <n v="2025"/>
    <s v="Feb-2025"/>
    <n v="0.31578947368421051"/>
    <x v="0"/>
    <x v="2"/>
  </r>
  <r>
    <s v="ORD0002010"/>
    <x v="103"/>
    <x v="1387"/>
    <x v="0"/>
    <s v="EC001"/>
    <x v="8"/>
    <x v="3"/>
    <s v="Sony"/>
    <x v="5"/>
    <x v="2"/>
    <n v="5"/>
    <n v="89"/>
    <x v="3"/>
    <n v="378.25"/>
    <n v="103.25"/>
    <x v="0"/>
    <x v="4"/>
    <s v="Standard"/>
    <n v="2.8"/>
    <n v="2025"/>
    <s v="May-2025"/>
    <n v="0.2729676140118969"/>
    <x v="0"/>
    <x v="3"/>
  </r>
  <r>
    <s v="ORD0002011"/>
    <x v="274"/>
    <x v="1388"/>
    <x v="0"/>
    <s v="EC007"/>
    <x v="9"/>
    <x v="0"/>
    <s v="Prestige"/>
    <x v="9"/>
    <x v="2"/>
    <n v="2"/>
    <n v="120"/>
    <x v="3"/>
    <n v="204"/>
    <n v="48"/>
    <x v="0"/>
    <x v="2"/>
    <s v="Standard"/>
    <n v="4.5999999999999996"/>
    <n v="2025"/>
    <s v="Dec-2025"/>
    <n v="0.23529411764705882"/>
    <x v="0"/>
    <x v="5"/>
  </r>
  <r>
    <s v="ORD0002012"/>
    <x v="62"/>
    <x v="882"/>
    <x v="1"/>
    <s v="EC012"/>
    <x v="3"/>
    <x v="0"/>
    <s v="Philips"/>
    <x v="4"/>
    <x v="0"/>
    <n v="1"/>
    <n v="42"/>
    <x v="3"/>
    <n v="35.700000000000003"/>
    <n v="11.7"/>
    <x v="2"/>
    <x v="0"/>
    <s v="Express"/>
    <n v="3.3"/>
    <n v="2025"/>
    <s v="Nov-2025"/>
    <n v="0.32773109243697474"/>
    <x v="0"/>
    <x v="2"/>
  </r>
  <r>
    <s v="ORD0002013"/>
    <x v="349"/>
    <x v="560"/>
    <x v="0"/>
    <s v="EC004"/>
    <x v="10"/>
    <x v="2"/>
    <s v="Nike"/>
    <x v="1"/>
    <x v="1"/>
    <n v="3"/>
    <n v="110"/>
    <x v="2"/>
    <n v="264"/>
    <n v="60"/>
    <x v="0"/>
    <x v="0"/>
    <s v="Express"/>
    <n v="2.6"/>
    <n v="2025"/>
    <s v="Jun-2025"/>
    <n v="0.22727272727272727"/>
    <x v="1"/>
    <x v="1"/>
  </r>
  <r>
    <s v="ORD0002014"/>
    <x v="334"/>
    <x v="38"/>
    <x v="0"/>
    <s v="EC005"/>
    <x v="4"/>
    <x v="2"/>
    <s v="Skybags"/>
    <x v="4"/>
    <x v="1"/>
    <n v="4"/>
    <n v="45"/>
    <x v="2"/>
    <n v="144"/>
    <n v="40"/>
    <x v="2"/>
    <x v="3"/>
    <s v="Standard"/>
    <n v="4.5"/>
    <n v="2025"/>
    <s v="Dec-2025"/>
    <n v="0.27777777777777779"/>
    <x v="0"/>
    <x v="2"/>
  </r>
  <r>
    <s v="ORD0002015"/>
    <x v="277"/>
    <x v="1389"/>
    <x v="0"/>
    <s v="EC001"/>
    <x v="8"/>
    <x v="3"/>
    <s v="Sony"/>
    <x v="3"/>
    <x v="1"/>
    <n v="2"/>
    <n v="89"/>
    <x v="3"/>
    <n v="151.30000000000001"/>
    <n v="41.3"/>
    <x v="0"/>
    <x v="4"/>
    <s v="Express"/>
    <n v="2.9"/>
    <n v="2025"/>
    <s v="Nov-2025"/>
    <n v="0.27296761401189684"/>
    <x v="0"/>
    <x v="2"/>
  </r>
  <r>
    <s v="ORD0002016"/>
    <x v="332"/>
    <x v="749"/>
    <x v="1"/>
    <s v="EC008"/>
    <x v="1"/>
    <x v="1"/>
    <s v="Nivea"/>
    <x v="3"/>
    <x v="2"/>
    <n v="5"/>
    <n v="18"/>
    <x v="2"/>
    <n v="72"/>
    <n v="27"/>
    <x v="0"/>
    <x v="3"/>
    <s v="Standard"/>
    <n v="4.4000000000000004"/>
    <n v="2025"/>
    <s v="Sep-2025"/>
    <n v="0.375"/>
    <x v="0"/>
    <x v="2"/>
  </r>
  <r>
    <s v="ORD0002017"/>
    <x v="61"/>
    <x v="1390"/>
    <x v="0"/>
    <s v="EC003"/>
    <x v="7"/>
    <x v="3"/>
    <s v="Lenovo"/>
    <x v="7"/>
    <x v="0"/>
    <n v="3"/>
    <n v="799"/>
    <x v="0"/>
    <n v="2397"/>
    <n v="537"/>
    <x v="0"/>
    <x v="2"/>
    <s v="Standard"/>
    <n v="2.8"/>
    <n v="2025"/>
    <s v="Mar-2025"/>
    <n v="0.22403003754693368"/>
    <x v="2"/>
    <x v="4"/>
  </r>
  <r>
    <s v="ORD0002018"/>
    <x v="80"/>
    <x v="102"/>
    <x v="1"/>
    <s v="EC012"/>
    <x v="3"/>
    <x v="0"/>
    <s v="Philips"/>
    <x v="8"/>
    <x v="2"/>
    <n v="5"/>
    <n v="42"/>
    <x v="4"/>
    <n v="199.5"/>
    <n v="79.5"/>
    <x v="0"/>
    <x v="4"/>
    <s v="Express"/>
    <n v="2.7"/>
    <n v="2025"/>
    <s v="Dec-2025"/>
    <n v="0.39849624060150374"/>
    <x v="2"/>
    <x v="4"/>
  </r>
  <r>
    <s v="ORD0002019"/>
    <x v="234"/>
    <x v="1391"/>
    <x v="0"/>
    <s v="EC012"/>
    <x v="3"/>
    <x v="0"/>
    <s v="Philips"/>
    <x v="3"/>
    <x v="0"/>
    <n v="2"/>
    <n v="42"/>
    <x v="1"/>
    <n v="75.599999999999994"/>
    <n v="27.6"/>
    <x v="0"/>
    <x v="0"/>
    <s v="Express"/>
    <n v="3"/>
    <n v="2025"/>
    <s v="Oct-2025"/>
    <n v="0.36507936507936511"/>
    <x v="0"/>
    <x v="2"/>
  </r>
  <r>
    <s v="ORD0002020"/>
    <x v="146"/>
    <x v="1392"/>
    <x v="0"/>
    <s v="EC006"/>
    <x v="2"/>
    <x v="0"/>
    <s v="Philips"/>
    <x v="2"/>
    <x v="2"/>
    <n v="4"/>
    <n v="85"/>
    <x v="1"/>
    <n v="306"/>
    <n v="98"/>
    <x v="0"/>
    <x v="1"/>
    <s v="Standard"/>
    <n v="4"/>
    <n v="2025"/>
    <s v="Feb-2025"/>
    <n v="0.3202614379084967"/>
    <x v="0"/>
    <x v="2"/>
  </r>
  <r>
    <s v="ORD0002021"/>
    <x v="330"/>
    <x v="1393"/>
    <x v="0"/>
    <s v="EC011"/>
    <x v="0"/>
    <x v="0"/>
    <s v="IKEA"/>
    <x v="0"/>
    <x v="1"/>
    <n v="4"/>
    <n v="190"/>
    <x v="2"/>
    <n v="608"/>
    <n v="108"/>
    <x v="0"/>
    <x v="1"/>
    <s v="Standard"/>
    <n v="4.7"/>
    <n v="2025"/>
    <s v="Jan-2025"/>
    <n v="0.17763157894736842"/>
    <x v="0"/>
    <x v="0"/>
  </r>
  <r>
    <s v="ORD0002022"/>
    <x v="206"/>
    <x v="1147"/>
    <x v="0"/>
    <s v="EC004"/>
    <x v="10"/>
    <x v="2"/>
    <s v="Nike"/>
    <x v="2"/>
    <x v="0"/>
    <n v="5"/>
    <n v="110"/>
    <x v="0"/>
    <n v="550"/>
    <n v="210"/>
    <x v="0"/>
    <x v="3"/>
    <s v="Express"/>
    <n v="3.3"/>
    <n v="2025"/>
    <s v="Dec-2025"/>
    <n v="0.38181818181818183"/>
    <x v="0"/>
    <x v="2"/>
  </r>
  <r>
    <s v="ORD0002023"/>
    <x v="50"/>
    <x v="1394"/>
    <x v="0"/>
    <s v="EC003"/>
    <x v="7"/>
    <x v="3"/>
    <s v="Lenovo"/>
    <x v="8"/>
    <x v="1"/>
    <n v="3"/>
    <n v="799"/>
    <x v="1"/>
    <n v="2157.3000000000002"/>
    <n v="297.3"/>
    <x v="0"/>
    <x v="2"/>
    <s v="Express"/>
    <n v="2.6"/>
    <n v="2025"/>
    <s v="Sep-2025"/>
    <n v="0.13781115282992629"/>
    <x v="2"/>
    <x v="4"/>
  </r>
  <r>
    <s v="ORD0002024"/>
    <x v="146"/>
    <x v="783"/>
    <x v="0"/>
    <s v="EC001"/>
    <x v="8"/>
    <x v="3"/>
    <s v="Sony"/>
    <x v="5"/>
    <x v="2"/>
    <n v="4"/>
    <n v="89"/>
    <x v="1"/>
    <n v="320.39999999999998"/>
    <n v="100.4"/>
    <x v="0"/>
    <x v="3"/>
    <s v="Standard"/>
    <n v="3"/>
    <n v="2025"/>
    <s v="Feb-2025"/>
    <n v="0.31335830212234711"/>
    <x v="0"/>
    <x v="3"/>
  </r>
  <r>
    <s v="ORD0002025"/>
    <x v="291"/>
    <x v="1395"/>
    <x v="0"/>
    <s v="EC009"/>
    <x v="11"/>
    <x v="1"/>
    <s v="Loreal"/>
    <x v="3"/>
    <x v="2"/>
    <n v="5"/>
    <n v="12"/>
    <x v="4"/>
    <n v="57"/>
    <n v="27"/>
    <x v="0"/>
    <x v="2"/>
    <s v="Standard"/>
    <n v="3.8"/>
    <n v="2025"/>
    <s v="Apr-2025"/>
    <n v="0.47368421052631576"/>
    <x v="0"/>
    <x v="2"/>
  </r>
  <r>
    <s v="ORD0002026"/>
    <x v="126"/>
    <x v="1396"/>
    <x v="0"/>
    <s v="EC006"/>
    <x v="2"/>
    <x v="0"/>
    <s v="Philips"/>
    <x v="2"/>
    <x v="0"/>
    <n v="5"/>
    <n v="85"/>
    <x v="4"/>
    <n v="403.75"/>
    <n v="143.75"/>
    <x v="0"/>
    <x v="4"/>
    <s v="Standard"/>
    <n v="2.6"/>
    <n v="2025"/>
    <s v="Aug-2025"/>
    <n v="0.35603715170278638"/>
    <x v="0"/>
    <x v="2"/>
  </r>
  <r>
    <s v="ORD0002027"/>
    <x v="202"/>
    <x v="134"/>
    <x v="1"/>
    <s v="EC012"/>
    <x v="3"/>
    <x v="0"/>
    <s v="Philips"/>
    <x v="2"/>
    <x v="0"/>
    <n v="1"/>
    <n v="42"/>
    <x v="3"/>
    <n v="35.700000000000003"/>
    <n v="11.7"/>
    <x v="0"/>
    <x v="2"/>
    <s v="Standard"/>
    <n v="4.2"/>
    <n v="2025"/>
    <s v="Oct-2025"/>
    <n v="0.32773109243697474"/>
    <x v="0"/>
    <x v="2"/>
  </r>
  <r>
    <s v="ORD0002028"/>
    <x v="12"/>
    <x v="1397"/>
    <x v="0"/>
    <s v="EC005"/>
    <x v="4"/>
    <x v="2"/>
    <s v="Skybags"/>
    <x v="9"/>
    <x v="2"/>
    <n v="2"/>
    <n v="45"/>
    <x v="0"/>
    <n v="90"/>
    <n v="38"/>
    <x v="3"/>
    <x v="0"/>
    <s v="Standard"/>
    <n v="3.4"/>
    <n v="2025"/>
    <s v="Dec-2025"/>
    <n v="0.42222222222222222"/>
    <x v="0"/>
    <x v="5"/>
  </r>
  <r>
    <s v="ORD0002029"/>
    <x v="71"/>
    <x v="1398"/>
    <x v="0"/>
    <s v="EC008"/>
    <x v="1"/>
    <x v="1"/>
    <s v="Nivea"/>
    <x v="7"/>
    <x v="0"/>
    <n v="5"/>
    <n v="18"/>
    <x v="1"/>
    <n v="81"/>
    <n v="36"/>
    <x v="0"/>
    <x v="0"/>
    <s v="Express"/>
    <n v="3.2"/>
    <n v="2025"/>
    <s v="Aug-2025"/>
    <n v="0.44444444444444442"/>
    <x v="2"/>
    <x v="4"/>
  </r>
  <r>
    <s v="ORD0002030"/>
    <x v="191"/>
    <x v="460"/>
    <x v="1"/>
    <s v="EC002"/>
    <x v="5"/>
    <x v="3"/>
    <s v="Samsung"/>
    <x v="4"/>
    <x v="0"/>
    <n v="2"/>
    <n v="149"/>
    <x v="4"/>
    <n v="283.10000000000002"/>
    <n v="93.1"/>
    <x v="0"/>
    <x v="0"/>
    <s v="Standard"/>
    <n v="2.5"/>
    <n v="2025"/>
    <s v="Mar-2025"/>
    <n v="0.32885906040268453"/>
    <x v="0"/>
    <x v="2"/>
  </r>
  <r>
    <s v="ORD0002031"/>
    <x v="185"/>
    <x v="1399"/>
    <x v="0"/>
    <s v="EC006"/>
    <x v="2"/>
    <x v="0"/>
    <s v="Philips"/>
    <x v="0"/>
    <x v="2"/>
    <n v="3"/>
    <n v="85"/>
    <x v="2"/>
    <n v="204"/>
    <n v="48"/>
    <x v="2"/>
    <x v="3"/>
    <s v="Standard"/>
    <n v="4.4000000000000004"/>
    <n v="2025"/>
    <s v="Feb-2025"/>
    <n v="0.23529411764705882"/>
    <x v="0"/>
    <x v="0"/>
  </r>
  <r>
    <s v="ORD0002032"/>
    <x v="337"/>
    <x v="1368"/>
    <x v="0"/>
    <s v="EC008"/>
    <x v="1"/>
    <x v="1"/>
    <s v="Nivea"/>
    <x v="9"/>
    <x v="2"/>
    <n v="5"/>
    <n v="18"/>
    <x v="2"/>
    <n v="72"/>
    <n v="27"/>
    <x v="0"/>
    <x v="3"/>
    <s v="Standard"/>
    <n v="2.9"/>
    <n v="2025"/>
    <s v="Aug-2025"/>
    <n v="0.375"/>
    <x v="0"/>
    <x v="5"/>
  </r>
  <r>
    <s v="ORD0002033"/>
    <x v="77"/>
    <x v="245"/>
    <x v="0"/>
    <s v="EC003"/>
    <x v="7"/>
    <x v="3"/>
    <s v="Lenovo"/>
    <x v="1"/>
    <x v="0"/>
    <n v="1"/>
    <n v="799"/>
    <x v="3"/>
    <n v="679.15"/>
    <n v="59.15"/>
    <x v="0"/>
    <x v="3"/>
    <s v="Standard"/>
    <n v="2.8"/>
    <n v="2025"/>
    <s v="Jan-2025"/>
    <n v="8.7094161819921967E-2"/>
    <x v="1"/>
    <x v="1"/>
  </r>
  <r>
    <s v="ORD0002034"/>
    <x v="306"/>
    <x v="1400"/>
    <x v="1"/>
    <s v="EC001"/>
    <x v="8"/>
    <x v="3"/>
    <s v="Sony"/>
    <x v="3"/>
    <x v="0"/>
    <n v="4"/>
    <n v="89"/>
    <x v="3"/>
    <n v="302.60000000000002"/>
    <n v="82.6"/>
    <x v="0"/>
    <x v="0"/>
    <s v="Same Day"/>
    <n v="3.3"/>
    <n v="2025"/>
    <s v="Jan-2025"/>
    <n v="0.27296761401189684"/>
    <x v="0"/>
    <x v="2"/>
  </r>
  <r>
    <s v="ORD0002035"/>
    <x v="293"/>
    <x v="1401"/>
    <x v="0"/>
    <s v="EC005"/>
    <x v="4"/>
    <x v="2"/>
    <s v="Skybags"/>
    <x v="4"/>
    <x v="2"/>
    <n v="5"/>
    <n v="45"/>
    <x v="4"/>
    <n v="213.75"/>
    <n v="83.75"/>
    <x v="2"/>
    <x v="1"/>
    <s v="Same Day"/>
    <n v="2.7"/>
    <n v="2025"/>
    <s v="Sep-2025"/>
    <n v="0.391812865497076"/>
    <x v="0"/>
    <x v="2"/>
  </r>
  <r>
    <s v="ORD0002036"/>
    <x v="52"/>
    <x v="98"/>
    <x v="1"/>
    <s v="EC001"/>
    <x v="8"/>
    <x v="3"/>
    <s v="Sony"/>
    <x v="1"/>
    <x v="1"/>
    <n v="1"/>
    <n v="89"/>
    <x v="2"/>
    <n v="71.2"/>
    <n v="16.2"/>
    <x v="0"/>
    <x v="3"/>
    <s v="Same Day"/>
    <n v="4.5"/>
    <n v="2025"/>
    <s v="Mar-2025"/>
    <n v="0.22752808988764042"/>
    <x v="1"/>
    <x v="1"/>
  </r>
  <r>
    <s v="ORD0002037"/>
    <x v="114"/>
    <x v="1402"/>
    <x v="0"/>
    <s v="EC002"/>
    <x v="5"/>
    <x v="3"/>
    <s v="Samsung"/>
    <x v="5"/>
    <x v="2"/>
    <n v="2"/>
    <n v="149"/>
    <x v="3"/>
    <n v="253.3"/>
    <n v="63.3"/>
    <x v="0"/>
    <x v="0"/>
    <s v="Standard"/>
    <n v="4.3"/>
    <n v="2025"/>
    <s v="Aug-2025"/>
    <n v="0.24990130280300038"/>
    <x v="0"/>
    <x v="3"/>
  </r>
  <r>
    <s v="ORD0002038"/>
    <x v="209"/>
    <x v="643"/>
    <x v="0"/>
    <s v="EC012"/>
    <x v="3"/>
    <x v="0"/>
    <s v="Philips"/>
    <x v="7"/>
    <x v="1"/>
    <n v="5"/>
    <n v="42"/>
    <x v="1"/>
    <n v="189"/>
    <n v="69"/>
    <x v="0"/>
    <x v="3"/>
    <s v="Standard"/>
    <n v="2.7"/>
    <n v="2025"/>
    <s v="Sep-2025"/>
    <n v="0.36507936507936506"/>
    <x v="2"/>
    <x v="4"/>
  </r>
  <r>
    <s v="ORD0002039"/>
    <x v="261"/>
    <x v="496"/>
    <x v="0"/>
    <s v="EC007"/>
    <x v="9"/>
    <x v="0"/>
    <s v="Prestige"/>
    <x v="2"/>
    <x v="2"/>
    <n v="1"/>
    <n v="120"/>
    <x v="0"/>
    <n v="120"/>
    <n v="42"/>
    <x v="0"/>
    <x v="2"/>
    <s v="Standard"/>
    <n v="4.9000000000000004"/>
    <n v="2025"/>
    <s v="Feb-2025"/>
    <n v="0.35"/>
    <x v="0"/>
    <x v="2"/>
  </r>
  <r>
    <s v="ORD0002040"/>
    <x v="274"/>
    <x v="1403"/>
    <x v="0"/>
    <s v="EC006"/>
    <x v="2"/>
    <x v="0"/>
    <s v="Philips"/>
    <x v="6"/>
    <x v="2"/>
    <n v="2"/>
    <n v="85"/>
    <x v="2"/>
    <n v="136"/>
    <n v="32"/>
    <x v="1"/>
    <x v="4"/>
    <s v="Standard"/>
    <n v="2.7"/>
    <n v="2025"/>
    <s v="Dec-2025"/>
    <n v="0.23529411764705882"/>
    <x v="0"/>
    <x v="2"/>
  </r>
  <r>
    <s v="ORD0002041"/>
    <x v="221"/>
    <x v="578"/>
    <x v="1"/>
    <s v="EC008"/>
    <x v="1"/>
    <x v="1"/>
    <s v="Nivea"/>
    <x v="0"/>
    <x v="0"/>
    <n v="1"/>
    <n v="18"/>
    <x v="0"/>
    <n v="18"/>
    <n v="9"/>
    <x v="0"/>
    <x v="0"/>
    <s v="Standard"/>
    <n v="2.5"/>
    <n v="2025"/>
    <s v="Mar-2025"/>
    <n v="0.5"/>
    <x v="0"/>
    <x v="0"/>
  </r>
  <r>
    <s v="ORD0002042"/>
    <x v="159"/>
    <x v="1404"/>
    <x v="0"/>
    <s v="EC002"/>
    <x v="5"/>
    <x v="3"/>
    <s v="Samsung"/>
    <x v="2"/>
    <x v="1"/>
    <n v="2"/>
    <n v="149"/>
    <x v="0"/>
    <n v="298"/>
    <n v="108"/>
    <x v="1"/>
    <x v="0"/>
    <s v="Standard"/>
    <n v="4.2"/>
    <n v="2025"/>
    <s v="Mar-2025"/>
    <n v="0.36241610738255031"/>
    <x v="0"/>
    <x v="2"/>
  </r>
  <r>
    <s v="ORD0002043"/>
    <x v="190"/>
    <x v="300"/>
    <x v="0"/>
    <s v="EC009"/>
    <x v="11"/>
    <x v="1"/>
    <s v="Loreal"/>
    <x v="9"/>
    <x v="0"/>
    <n v="5"/>
    <n v="12"/>
    <x v="4"/>
    <n v="57"/>
    <n v="27"/>
    <x v="0"/>
    <x v="4"/>
    <s v="Standard"/>
    <n v="5"/>
    <n v="2025"/>
    <s v="Nov-2025"/>
    <n v="0.47368421052631576"/>
    <x v="0"/>
    <x v="5"/>
  </r>
  <r>
    <s v="ORD0002044"/>
    <x v="340"/>
    <x v="1405"/>
    <x v="1"/>
    <s v="EC012"/>
    <x v="3"/>
    <x v="0"/>
    <s v="Philips"/>
    <x v="0"/>
    <x v="1"/>
    <n v="4"/>
    <n v="42"/>
    <x v="4"/>
    <n v="159.6"/>
    <n v="63.6"/>
    <x v="0"/>
    <x v="4"/>
    <s v="Standard"/>
    <n v="4.5999999999999996"/>
    <n v="2025"/>
    <s v="Apr-2025"/>
    <n v="0.39849624060150379"/>
    <x v="0"/>
    <x v="0"/>
  </r>
  <r>
    <s v="ORD0002045"/>
    <x v="113"/>
    <x v="1406"/>
    <x v="1"/>
    <s v="EC012"/>
    <x v="3"/>
    <x v="0"/>
    <s v="Philips"/>
    <x v="8"/>
    <x v="0"/>
    <n v="3"/>
    <n v="42"/>
    <x v="4"/>
    <n v="119.7"/>
    <n v="47.7"/>
    <x v="0"/>
    <x v="1"/>
    <s v="Standard"/>
    <n v="4.4000000000000004"/>
    <n v="2025"/>
    <s v="Mar-2025"/>
    <n v="0.39849624060150379"/>
    <x v="2"/>
    <x v="4"/>
  </r>
  <r>
    <s v="ORD0002046"/>
    <x v="186"/>
    <x v="972"/>
    <x v="0"/>
    <s v="EC004"/>
    <x v="10"/>
    <x v="2"/>
    <s v="Nike"/>
    <x v="7"/>
    <x v="0"/>
    <n v="4"/>
    <n v="110"/>
    <x v="1"/>
    <n v="396"/>
    <n v="124"/>
    <x v="0"/>
    <x v="1"/>
    <s v="Express"/>
    <n v="2.8"/>
    <n v="2025"/>
    <s v="Mar-2025"/>
    <n v="0.31313131313131315"/>
    <x v="2"/>
    <x v="4"/>
  </r>
  <r>
    <s v="ORD0002047"/>
    <x v="4"/>
    <x v="1407"/>
    <x v="1"/>
    <s v="EC010"/>
    <x v="6"/>
    <x v="3"/>
    <s v="JBL"/>
    <x v="2"/>
    <x v="1"/>
    <n v="4"/>
    <n v="65"/>
    <x v="2"/>
    <n v="208"/>
    <n v="56"/>
    <x v="0"/>
    <x v="0"/>
    <s v="Express"/>
    <n v="2.7"/>
    <n v="2025"/>
    <s v="Aug-2025"/>
    <n v="0.26923076923076922"/>
    <x v="0"/>
    <x v="2"/>
  </r>
  <r>
    <s v="ORD0002048"/>
    <x v="325"/>
    <x v="1271"/>
    <x v="0"/>
    <s v="EC001"/>
    <x v="8"/>
    <x v="3"/>
    <s v="Sony"/>
    <x v="9"/>
    <x v="2"/>
    <n v="3"/>
    <n v="89"/>
    <x v="3"/>
    <n v="226.95"/>
    <n v="61.95"/>
    <x v="0"/>
    <x v="2"/>
    <s v="Standard"/>
    <n v="3.5"/>
    <n v="2025"/>
    <s v="Jan-2025"/>
    <n v="0.2729676140118969"/>
    <x v="0"/>
    <x v="5"/>
  </r>
  <r>
    <s v="ORD0002049"/>
    <x v="147"/>
    <x v="1408"/>
    <x v="1"/>
    <s v="EC001"/>
    <x v="8"/>
    <x v="3"/>
    <s v="Sony"/>
    <x v="2"/>
    <x v="1"/>
    <n v="5"/>
    <n v="89"/>
    <x v="3"/>
    <n v="378.25"/>
    <n v="103.25"/>
    <x v="0"/>
    <x v="3"/>
    <s v="Express"/>
    <n v="4.2"/>
    <n v="2025"/>
    <s v="Feb-2025"/>
    <n v="0.2729676140118969"/>
    <x v="0"/>
    <x v="2"/>
  </r>
  <r>
    <s v="ORD0002050"/>
    <x v="233"/>
    <x v="1409"/>
    <x v="1"/>
    <s v="EC012"/>
    <x v="3"/>
    <x v="0"/>
    <s v="Philips"/>
    <x v="4"/>
    <x v="0"/>
    <n v="3"/>
    <n v="42"/>
    <x v="4"/>
    <n v="119.7"/>
    <n v="47.7"/>
    <x v="0"/>
    <x v="0"/>
    <s v="Standard"/>
    <n v="3"/>
    <n v="2025"/>
    <s v="Aug-2025"/>
    <n v="0.39849624060150379"/>
    <x v="0"/>
    <x v="2"/>
  </r>
  <r>
    <s v="ORD0002051"/>
    <x v="55"/>
    <x v="330"/>
    <x v="1"/>
    <s v="EC008"/>
    <x v="1"/>
    <x v="1"/>
    <s v="Nivea"/>
    <x v="6"/>
    <x v="1"/>
    <n v="2"/>
    <n v="18"/>
    <x v="3"/>
    <n v="30.6"/>
    <n v="12.6"/>
    <x v="0"/>
    <x v="3"/>
    <s v="Express"/>
    <n v="3.6"/>
    <n v="2025"/>
    <s v="Sep-2025"/>
    <n v="0.41176470588235292"/>
    <x v="0"/>
    <x v="2"/>
  </r>
  <r>
    <s v="ORD0002052"/>
    <x v="344"/>
    <x v="345"/>
    <x v="1"/>
    <s v="EC003"/>
    <x v="7"/>
    <x v="3"/>
    <s v="Lenovo"/>
    <x v="9"/>
    <x v="1"/>
    <n v="3"/>
    <n v="799"/>
    <x v="3"/>
    <n v="2037.45"/>
    <n v="177.45"/>
    <x v="0"/>
    <x v="3"/>
    <s v="Standard"/>
    <n v="4.7"/>
    <n v="2025"/>
    <s v="Jan-2025"/>
    <n v="8.7094161819921953E-2"/>
    <x v="0"/>
    <x v="5"/>
  </r>
  <r>
    <s v="ORD0002053"/>
    <x v="323"/>
    <x v="1049"/>
    <x v="0"/>
    <s v="EC002"/>
    <x v="5"/>
    <x v="3"/>
    <s v="Samsung"/>
    <x v="2"/>
    <x v="2"/>
    <n v="4"/>
    <n v="149"/>
    <x v="0"/>
    <n v="596"/>
    <n v="216"/>
    <x v="0"/>
    <x v="0"/>
    <s v="Express"/>
    <n v="2.6"/>
    <n v="2025"/>
    <s v="Aug-2025"/>
    <n v="0.36241610738255031"/>
    <x v="0"/>
    <x v="2"/>
  </r>
  <r>
    <s v="ORD0002054"/>
    <x v="184"/>
    <x v="1410"/>
    <x v="0"/>
    <s v="EC007"/>
    <x v="9"/>
    <x v="0"/>
    <s v="Prestige"/>
    <x v="8"/>
    <x v="0"/>
    <n v="5"/>
    <n v="120"/>
    <x v="2"/>
    <n v="480"/>
    <n v="90"/>
    <x v="0"/>
    <x v="1"/>
    <s v="Express"/>
    <n v="3.4"/>
    <n v="2025"/>
    <s v="Apr-2025"/>
    <n v="0.1875"/>
    <x v="2"/>
    <x v="4"/>
  </r>
  <r>
    <s v="ORD0002055"/>
    <x v="2"/>
    <x v="1411"/>
    <x v="0"/>
    <s v="EC010"/>
    <x v="6"/>
    <x v="3"/>
    <s v="JBL"/>
    <x v="9"/>
    <x v="2"/>
    <n v="2"/>
    <n v="65"/>
    <x v="4"/>
    <n v="123.5"/>
    <n v="47.5"/>
    <x v="0"/>
    <x v="4"/>
    <s v="Standard"/>
    <n v="3.3"/>
    <n v="2025"/>
    <s v="May-2025"/>
    <n v="0.38461538461538464"/>
    <x v="0"/>
    <x v="5"/>
  </r>
  <r>
    <s v="ORD0002056"/>
    <x v="60"/>
    <x v="1000"/>
    <x v="1"/>
    <s v="EC004"/>
    <x v="10"/>
    <x v="2"/>
    <s v="Nike"/>
    <x v="0"/>
    <x v="1"/>
    <n v="4"/>
    <n v="110"/>
    <x v="2"/>
    <n v="352"/>
    <n v="80"/>
    <x v="0"/>
    <x v="4"/>
    <s v="Standard"/>
    <n v="3"/>
    <n v="2025"/>
    <s v="Apr-2025"/>
    <n v="0.22727272727272727"/>
    <x v="0"/>
    <x v="0"/>
  </r>
  <r>
    <s v="ORD0002057"/>
    <x v="143"/>
    <x v="1069"/>
    <x v="0"/>
    <s v="EC008"/>
    <x v="1"/>
    <x v="1"/>
    <s v="Nivea"/>
    <x v="0"/>
    <x v="2"/>
    <n v="5"/>
    <n v="18"/>
    <x v="3"/>
    <n v="76.5"/>
    <n v="31.5"/>
    <x v="1"/>
    <x v="3"/>
    <s v="Express"/>
    <n v="4.2"/>
    <n v="2025"/>
    <s v="Dec-2025"/>
    <n v="0.41176470588235292"/>
    <x v="0"/>
    <x v="0"/>
  </r>
  <r>
    <s v="ORD0002058"/>
    <x v="33"/>
    <x v="1412"/>
    <x v="1"/>
    <s v="EC010"/>
    <x v="6"/>
    <x v="3"/>
    <s v="JBL"/>
    <x v="9"/>
    <x v="0"/>
    <n v="1"/>
    <n v="65"/>
    <x v="0"/>
    <n v="65"/>
    <n v="27"/>
    <x v="0"/>
    <x v="3"/>
    <s v="Standard"/>
    <n v="4.4000000000000004"/>
    <n v="2025"/>
    <s v="Mar-2025"/>
    <n v="0.41538461538461541"/>
    <x v="0"/>
    <x v="5"/>
  </r>
  <r>
    <s v="ORD0002059"/>
    <x v="151"/>
    <x v="1413"/>
    <x v="0"/>
    <s v="EC007"/>
    <x v="9"/>
    <x v="0"/>
    <s v="Prestige"/>
    <x v="4"/>
    <x v="0"/>
    <n v="1"/>
    <n v="120"/>
    <x v="4"/>
    <n v="114"/>
    <n v="36"/>
    <x v="0"/>
    <x v="1"/>
    <s v="Standard"/>
    <n v="3.8"/>
    <n v="2025"/>
    <s v="Jul-2025"/>
    <n v="0.31578947368421051"/>
    <x v="0"/>
    <x v="2"/>
  </r>
  <r>
    <s v="ORD0002060"/>
    <x v="289"/>
    <x v="1197"/>
    <x v="0"/>
    <s v="EC002"/>
    <x v="5"/>
    <x v="3"/>
    <s v="Samsung"/>
    <x v="4"/>
    <x v="0"/>
    <n v="5"/>
    <n v="149"/>
    <x v="2"/>
    <n v="596"/>
    <n v="121"/>
    <x v="0"/>
    <x v="3"/>
    <s v="Express"/>
    <n v="4.5"/>
    <n v="2025"/>
    <s v="Jul-2025"/>
    <n v="0.20302013422818793"/>
    <x v="0"/>
    <x v="2"/>
  </r>
  <r>
    <s v="ORD0002061"/>
    <x v="191"/>
    <x v="1414"/>
    <x v="0"/>
    <s v="EC002"/>
    <x v="5"/>
    <x v="3"/>
    <s v="Samsung"/>
    <x v="9"/>
    <x v="1"/>
    <n v="4"/>
    <n v="149"/>
    <x v="2"/>
    <n v="476.8"/>
    <n v="96.8"/>
    <x v="2"/>
    <x v="1"/>
    <s v="Standard"/>
    <n v="2.5"/>
    <n v="2025"/>
    <s v="Mar-2025"/>
    <n v="0.2030201342281879"/>
    <x v="0"/>
    <x v="5"/>
  </r>
  <r>
    <s v="ORD0002062"/>
    <x v="289"/>
    <x v="1352"/>
    <x v="1"/>
    <s v="EC003"/>
    <x v="7"/>
    <x v="3"/>
    <s v="Lenovo"/>
    <x v="0"/>
    <x v="0"/>
    <n v="5"/>
    <n v="799"/>
    <x v="4"/>
    <n v="3795.25"/>
    <n v="695.25"/>
    <x v="0"/>
    <x v="0"/>
    <s v="Express"/>
    <n v="4.0999999999999996"/>
    <n v="2025"/>
    <s v="Jul-2025"/>
    <n v="0.18318951320729859"/>
    <x v="0"/>
    <x v="0"/>
  </r>
  <r>
    <s v="ORD0002063"/>
    <x v="316"/>
    <x v="1415"/>
    <x v="1"/>
    <s v="EC002"/>
    <x v="5"/>
    <x v="3"/>
    <s v="Samsung"/>
    <x v="0"/>
    <x v="0"/>
    <n v="3"/>
    <n v="149"/>
    <x v="3"/>
    <n v="379.95"/>
    <n v="94.95"/>
    <x v="0"/>
    <x v="4"/>
    <s v="Express"/>
    <n v="3.7"/>
    <n v="2025"/>
    <s v="Jul-2025"/>
    <n v="0.24990130280300041"/>
    <x v="0"/>
    <x v="0"/>
  </r>
  <r>
    <s v="ORD0002064"/>
    <x v="69"/>
    <x v="558"/>
    <x v="1"/>
    <s v="EC008"/>
    <x v="1"/>
    <x v="1"/>
    <s v="Nivea"/>
    <x v="7"/>
    <x v="1"/>
    <n v="1"/>
    <n v="18"/>
    <x v="0"/>
    <n v="18"/>
    <n v="9"/>
    <x v="0"/>
    <x v="0"/>
    <s v="Standard"/>
    <n v="5"/>
    <n v="2025"/>
    <s v="Mar-2025"/>
    <n v="0.5"/>
    <x v="2"/>
    <x v="4"/>
  </r>
  <r>
    <s v="ORD0002065"/>
    <x v="195"/>
    <x v="1416"/>
    <x v="0"/>
    <s v="EC011"/>
    <x v="0"/>
    <x v="0"/>
    <s v="IKEA"/>
    <x v="9"/>
    <x v="0"/>
    <n v="1"/>
    <n v="190"/>
    <x v="3"/>
    <n v="161.5"/>
    <n v="36.5"/>
    <x v="0"/>
    <x v="1"/>
    <s v="Standard"/>
    <n v="3.5"/>
    <n v="2025"/>
    <s v="Oct-2025"/>
    <n v="0.2260061919504644"/>
    <x v="0"/>
    <x v="5"/>
  </r>
  <r>
    <s v="ORD0002066"/>
    <x v="342"/>
    <x v="675"/>
    <x v="0"/>
    <s v="EC001"/>
    <x v="8"/>
    <x v="3"/>
    <s v="Sony"/>
    <x v="8"/>
    <x v="0"/>
    <n v="1"/>
    <n v="89"/>
    <x v="3"/>
    <n v="75.650000000000006"/>
    <n v="20.65"/>
    <x v="2"/>
    <x v="0"/>
    <s v="Standard"/>
    <n v="4.5"/>
    <n v="2025"/>
    <s v="Feb-2025"/>
    <n v="0.27296761401189684"/>
    <x v="2"/>
    <x v="4"/>
  </r>
  <r>
    <s v="ORD0002067"/>
    <x v="275"/>
    <x v="1417"/>
    <x v="0"/>
    <s v="EC012"/>
    <x v="3"/>
    <x v="0"/>
    <s v="Philips"/>
    <x v="3"/>
    <x v="2"/>
    <n v="4"/>
    <n v="42"/>
    <x v="0"/>
    <n v="168"/>
    <n v="72"/>
    <x v="0"/>
    <x v="1"/>
    <s v="Standard"/>
    <n v="3.6"/>
    <n v="2025"/>
    <s v="Apr-2025"/>
    <n v="0.42857142857142855"/>
    <x v="0"/>
    <x v="2"/>
  </r>
  <r>
    <s v="ORD0002068"/>
    <x v="54"/>
    <x v="1346"/>
    <x v="0"/>
    <s v="EC010"/>
    <x v="6"/>
    <x v="3"/>
    <s v="JBL"/>
    <x v="2"/>
    <x v="1"/>
    <n v="4"/>
    <n v="65"/>
    <x v="2"/>
    <n v="208"/>
    <n v="56"/>
    <x v="0"/>
    <x v="4"/>
    <s v="Standard"/>
    <n v="3.2"/>
    <n v="2025"/>
    <s v="Aug-2025"/>
    <n v="0.26923076923076922"/>
    <x v="0"/>
    <x v="2"/>
  </r>
  <r>
    <s v="ORD0002069"/>
    <x v="104"/>
    <x v="1418"/>
    <x v="1"/>
    <s v="EC005"/>
    <x v="4"/>
    <x v="2"/>
    <s v="Skybags"/>
    <x v="7"/>
    <x v="1"/>
    <n v="3"/>
    <n v="45"/>
    <x v="2"/>
    <n v="108"/>
    <n v="30"/>
    <x v="0"/>
    <x v="0"/>
    <s v="Express"/>
    <n v="3.1"/>
    <n v="2025"/>
    <s v="Jun-2025"/>
    <n v="0.27777777777777779"/>
    <x v="2"/>
    <x v="4"/>
  </r>
  <r>
    <s v="ORD0002070"/>
    <x v="23"/>
    <x v="350"/>
    <x v="0"/>
    <s v="EC008"/>
    <x v="1"/>
    <x v="1"/>
    <s v="Nivea"/>
    <x v="3"/>
    <x v="2"/>
    <n v="2"/>
    <n v="18"/>
    <x v="3"/>
    <n v="30.6"/>
    <n v="12.6"/>
    <x v="0"/>
    <x v="2"/>
    <s v="Standard"/>
    <n v="4.2"/>
    <n v="2025"/>
    <s v="Aug-2025"/>
    <n v="0.41176470588235292"/>
    <x v="0"/>
    <x v="2"/>
  </r>
  <r>
    <s v="ORD0002071"/>
    <x v="85"/>
    <x v="1419"/>
    <x v="0"/>
    <s v="EC003"/>
    <x v="7"/>
    <x v="3"/>
    <s v="Lenovo"/>
    <x v="3"/>
    <x v="1"/>
    <n v="3"/>
    <n v="799"/>
    <x v="0"/>
    <n v="2397"/>
    <n v="537"/>
    <x v="0"/>
    <x v="2"/>
    <s v="Standard"/>
    <n v="3.4"/>
    <n v="2025"/>
    <s v="Jul-2025"/>
    <n v="0.22403003754693368"/>
    <x v="0"/>
    <x v="2"/>
  </r>
  <r>
    <s v="ORD0002072"/>
    <x v="279"/>
    <x v="1420"/>
    <x v="0"/>
    <s v="EC010"/>
    <x v="6"/>
    <x v="3"/>
    <s v="JBL"/>
    <x v="8"/>
    <x v="2"/>
    <n v="2"/>
    <n v="65"/>
    <x v="1"/>
    <n v="117"/>
    <n v="41"/>
    <x v="2"/>
    <x v="3"/>
    <s v="Standard"/>
    <n v="2.5"/>
    <n v="2025"/>
    <s v="Apr-2025"/>
    <n v="0.3504273504273504"/>
    <x v="2"/>
    <x v="4"/>
  </r>
  <r>
    <s v="ORD0002073"/>
    <x v="23"/>
    <x v="832"/>
    <x v="0"/>
    <s v="EC011"/>
    <x v="0"/>
    <x v="0"/>
    <s v="IKEA"/>
    <x v="8"/>
    <x v="1"/>
    <n v="1"/>
    <n v="190"/>
    <x v="2"/>
    <n v="152"/>
    <n v="27"/>
    <x v="2"/>
    <x v="4"/>
    <s v="Same Day"/>
    <n v="2.9"/>
    <n v="2025"/>
    <s v="Aug-2025"/>
    <n v="0.17763157894736842"/>
    <x v="2"/>
    <x v="4"/>
  </r>
  <r>
    <s v="ORD0002074"/>
    <x v="217"/>
    <x v="1399"/>
    <x v="0"/>
    <s v="EC002"/>
    <x v="5"/>
    <x v="3"/>
    <s v="Samsung"/>
    <x v="6"/>
    <x v="0"/>
    <n v="3"/>
    <n v="149"/>
    <x v="2"/>
    <n v="357.6"/>
    <n v="72.599999999999994"/>
    <x v="0"/>
    <x v="3"/>
    <s v="Standard"/>
    <n v="4.3"/>
    <n v="2025"/>
    <s v="Sep-2025"/>
    <n v="0.2030201342281879"/>
    <x v="0"/>
    <x v="2"/>
  </r>
  <r>
    <s v="ORD0002075"/>
    <x v="263"/>
    <x v="444"/>
    <x v="0"/>
    <s v="EC004"/>
    <x v="10"/>
    <x v="2"/>
    <s v="Nike"/>
    <x v="0"/>
    <x v="2"/>
    <n v="1"/>
    <n v="110"/>
    <x v="4"/>
    <n v="104.5"/>
    <n v="36.5"/>
    <x v="0"/>
    <x v="0"/>
    <s v="Standard"/>
    <n v="3.9"/>
    <n v="2025"/>
    <s v="Aug-2025"/>
    <n v="0.34928229665071769"/>
    <x v="0"/>
    <x v="0"/>
  </r>
  <r>
    <s v="ORD0002076"/>
    <x v="16"/>
    <x v="1308"/>
    <x v="0"/>
    <s v="EC010"/>
    <x v="6"/>
    <x v="3"/>
    <s v="JBL"/>
    <x v="1"/>
    <x v="0"/>
    <n v="3"/>
    <n v="65"/>
    <x v="2"/>
    <n v="156"/>
    <n v="42"/>
    <x v="0"/>
    <x v="3"/>
    <s v="Standard"/>
    <n v="3.8"/>
    <n v="2025"/>
    <s v="Jul-2025"/>
    <n v="0.26923076923076922"/>
    <x v="1"/>
    <x v="1"/>
  </r>
  <r>
    <s v="ORD0002077"/>
    <x v="43"/>
    <x v="828"/>
    <x v="0"/>
    <s v="EC001"/>
    <x v="8"/>
    <x v="3"/>
    <s v="Sony"/>
    <x v="5"/>
    <x v="1"/>
    <n v="1"/>
    <n v="89"/>
    <x v="0"/>
    <n v="89"/>
    <n v="34"/>
    <x v="0"/>
    <x v="0"/>
    <s v="Standard"/>
    <n v="2.5"/>
    <n v="2025"/>
    <s v="May-2025"/>
    <n v="0.38202247191011235"/>
    <x v="0"/>
    <x v="3"/>
  </r>
  <r>
    <s v="ORD0002078"/>
    <x v="107"/>
    <x v="258"/>
    <x v="1"/>
    <s v="EC003"/>
    <x v="7"/>
    <x v="3"/>
    <s v="Lenovo"/>
    <x v="3"/>
    <x v="1"/>
    <n v="5"/>
    <n v="799"/>
    <x v="0"/>
    <n v="3995"/>
    <n v="895"/>
    <x v="2"/>
    <x v="3"/>
    <s v="Standard"/>
    <n v="3.2"/>
    <n v="2025"/>
    <s v="Jun-2025"/>
    <n v="0.22403003754693368"/>
    <x v="0"/>
    <x v="2"/>
  </r>
  <r>
    <s v="ORD0002079"/>
    <x v="31"/>
    <x v="1421"/>
    <x v="0"/>
    <s v="EC010"/>
    <x v="6"/>
    <x v="3"/>
    <s v="JBL"/>
    <x v="1"/>
    <x v="1"/>
    <n v="3"/>
    <n v="65"/>
    <x v="1"/>
    <n v="175.5"/>
    <n v="61.5"/>
    <x v="0"/>
    <x v="1"/>
    <s v="Standard"/>
    <n v="2.8"/>
    <n v="2025"/>
    <s v="Mar-2025"/>
    <n v="0.3504273504273504"/>
    <x v="1"/>
    <x v="1"/>
  </r>
  <r>
    <s v="ORD0002080"/>
    <x v="270"/>
    <x v="1422"/>
    <x v="0"/>
    <s v="EC008"/>
    <x v="1"/>
    <x v="1"/>
    <s v="Nivea"/>
    <x v="0"/>
    <x v="1"/>
    <n v="5"/>
    <n v="18"/>
    <x v="4"/>
    <n v="85.5"/>
    <n v="40.5"/>
    <x v="0"/>
    <x v="0"/>
    <s v="Express"/>
    <n v="3.6"/>
    <n v="2025"/>
    <s v="Jan-2025"/>
    <n v="0.47368421052631576"/>
    <x v="0"/>
    <x v="0"/>
  </r>
  <r>
    <s v="ORD0002081"/>
    <x v="217"/>
    <x v="1423"/>
    <x v="1"/>
    <s v="EC012"/>
    <x v="3"/>
    <x v="0"/>
    <s v="Philips"/>
    <x v="1"/>
    <x v="1"/>
    <n v="4"/>
    <n v="42"/>
    <x v="1"/>
    <n v="151.19999999999999"/>
    <n v="55.2"/>
    <x v="2"/>
    <x v="1"/>
    <s v="Same Day"/>
    <n v="4"/>
    <n v="2025"/>
    <s v="Sep-2025"/>
    <n v="0.36507936507936511"/>
    <x v="1"/>
    <x v="1"/>
  </r>
  <r>
    <s v="ORD0002082"/>
    <x v="300"/>
    <x v="521"/>
    <x v="1"/>
    <s v="EC008"/>
    <x v="1"/>
    <x v="1"/>
    <s v="Nivea"/>
    <x v="9"/>
    <x v="1"/>
    <n v="4"/>
    <n v="18"/>
    <x v="4"/>
    <n v="68.400000000000006"/>
    <n v="32.4"/>
    <x v="0"/>
    <x v="4"/>
    <s v="Standard"/>
    <n v="3.7"/>
    <n v="2025"/>
    <s v="Jan-2025"/>
    <n v="0.47368421052631571"/>
    <x v="0"/>
    <x v="5"/>
  </r>
  <r>
    <s v="ORD0002083"/>
    <x v="195"/>
    <x v="1424"/>
    <x v="0"/>
    <s v="EC011"/>
    <x v="0"/>
    <x v="0"/>
    <s v="IKEA"/>
    <x v="7"/>
    <x v="0"/>
    <n v="2"/>
    <n v="190"/>
    <x v="3"/>
    <n v="323"/>
    <n v="73"/>
    <x v="0"/>
    <x v="2"/>
    <s v="Same Day"/>
    <n v="3.5"/>
    <n v="2025"/>
    <s v="Oct-2025"/>
    <n v="0.2260061919504644"/>
    <x v="2"/>
    <x v="4"/>
  </r>
  <r>
    <s v="ORD0002084"/>
    <x v="179"/>
    <x v="33"/>
    <x v="0"/>
    <s v="EC005"/>
    <x v="4"/>
    <x v="2"/>
    <s v="Skybags"/>
    <x v="6"/>
    <x v="2"/>
    <n v="3"/>
    <n v="45"/>
    <x v="4"/>
    <n v="128.25"/>
    <n v="50.25"/>
    <x v="0"/>
    <x v="4"/>
    <s v="Express"/>
    <n v="3.1"/>
    <n v="2025"/>
    <s v="Nov-2025"/>
    <n v="0.391812865497076"/>
    <x v="0"/>
    <x v="2"/>
  </r>
  <r>
    <s v="ORD0002085"/>
    <x v="141"/>
    <x v="1425"/>
    <x v="0"/>
    <s v="EC007"/>
    <x v="9"/>
    <x v="0"/>
    <s v="Prestige"/>
    <x v="1"/>
    <x v="1"/>
    <n v="2"/>
    <n v="120"/>
    <x v="1"/>
    <n v="216"/>
    <n v="60"/>
    <x v="0"/>
    <x v="0"/>
    <s v="Same Day"/>
    <n v="3.6"/>
    <n v="2025"/>
    <s v="May-2025"/>
    <n v="0.27777777777777779"/>
    <x v="1"/>
    <x v="1"/>
  </r>
  <r>
    <s v="ORD0002086"/>
    <x v="96"/>
    <x v="289"/>
    <x v="1"/>
    <s v="EC008"/>
    <x v="1"/>
    <x v="1"/>
    <s v="Nivea"/>
    <x v="0"/>
    <x v="0"/>
    <n v="5"/>
    <n v="18"/>
    <x v="4"/>
    <n v="85.5"/>
    <n v="40.5"/>
    <x v="0"/>
    <x v="0"/>
    <s v="Standard"/>
    <n v="2.7"/>
    <n v="2025"/>
    <s v="Jun-2025"/>
    <n v="0.47368421052631576"/>
    <x v="0"/>
    <x v="0"/>
  </r>
  <r>
    <s v="ORD0002087"/>
    <x v="152"/>
    <x v="364"/>
    <x v="0"/>
    <s v="EC001"/>
    <x v="8"/>
    <x v="3"/>
    <s v="Sony"/>
    <x v="9"/>
    <x v="0"/>
    <n v="1"/>
    <n v="89"/>
    <x v="0"/>
    <n v="89"/>
    <n v="34"/>
    <x v="0"/>
    <x v="2"/>
    <s v="Standard"/>
    <n v="4.8"/>
    <n v="2025"/>
    <s v="Sep-2025"/>
    <n v="0.38202247191011235"/>
    <x v="0"/>
    <x v="5"/>
  </r>
  <r>
    <s v="ORD0002088"/>
    <x v="300"/>
    <x v="598"/>
    <x v="1"/>
    <s v="EC009"/>
    <x v="11"/>
    <x v="1"/>
    <s v="Loreal"/>
    <x v="9"/>
    <x v="0"/>
    <n v="3"/>
    <n v="12"/>
    <x v="2"/>
    <n v="28.8"/>
    <n v="10.8"/>
    <x v="3"/>
    <x v="1"/>
    <s v="Standard"/>
    <n v="3.1"/>
    <n v="2025"/>
    <s v="Jan-2025"/>
    <n v="0.375"/>
    <x v="0"/>
    <x v="5"/>
  </r>
  <r>
    <s v="ORD0002089"/>
    <x v="112"/>
    <x v="1426"/>
    <x v="0"/>
    <s v="EC007"/>
    <x v="9"/>
    <x v="0"/>
    <s v="Prestige"/>
    <x v="2"/>
    <x v="1"/>
    <n v="5"/>
    <n v="120"/>
    <x v="4"/>
    <n v="570"/>
    <n v="180"/>
    <x v="0"/>
    <x v="4"/>
    <s v="Express"/>
    <n v="3.9"/>
    <n v="2025"/>
    <s v="Jan-2025"/>
    <n v="0.31578947368421051"/>
    <x v="0"/>
    <x v="2"/>
  </r>
  <r>
    <s v="ORD0002090"/>
    <x v="113"/>
    <x v="1014"/>
    <x v="0"/>
    <s v="EC008"/>
    <x v="1"/>
    <x v="1"/>
    <s v="Nivea"/>
    <x v="8"/>
    <x v="1"/>
    <n v="3"/>
    <n v="18"/>
    <x v="4"/>
    <n v="51.3"/>
    <n v="24.3"/>
    <x v="0"/>
    <x v="4"/>
    <s v="Standard"/>
    <n v="3.4"/>
    <n v="2025"/>
    <s v="Mar-2025"/>
    <n v="0.47368421052631582"/>
    <x v="2"/>
    <x v="4"/>
  </r>
  <r>
    <s v="ORD0002091"/>
    <x v="349"/>
    <x v="550"/>
    <x v="0"/>
    <s v="EC012"/>
    <x v="3"/>
    <x v="0"/>
    <s v="Philips"/>
    <x v="0"/>
    <x v="0"/>
    <n v="5"/>
    <n v="42"/>
    <x v="1"/>
    <n v="189"/>
    <n v="69"/>
    <x v="0"/>
    <x v="2"/>
    <s v="Express"/>
    <n v="4.4000000000000004"/>
    <n v="2025"/>
    <s v="Jun-2025"/>
    <n v="0.36507936507936506"/>
    <x v="0"/>
    <x v="0"/>
  </r>
  <r>
    <s v="ORD0002092"/>
    <x v="132"/>
    <x v="64"/>
    <x v="1"/>
    <s v="EC009"/>
    <x v="11"/>
    <x v="1"/>
    <s v="Loreal"/>
    <x v="8"/>
    <x v="0"/>
    <n v="2"/>
    <n v="12"/>
    <x v="3"/>
    <n v="20.399999999999999"/>
    <n v="8.4"/>
    <x v="0"/>
    <x v="0"/>
    <s v="Standard"/>
    <n v="4.8"/>
    <n v="2025"/>
    <s v="May-2025"/>
    <n v="0.41176470588235298"/>
    <x v="2"/>
    <x v="4"/>
  </r>
  <r>
    <s v="ORD0002093"/>
    <x v="233"/>
    <x v="1427"/>
    <x v="0"/>
    <s v="EC012"/>
    <x v="3"/>
    <x v="0"/>
    <s v="Philips"/>
    <x v="6"/>
    <x v="2"/>
    <n v="1"/>
    <n v="42"/>
    <x v="4"/>
    <n v="39.9"/>
    <n v="15.9"/>
    <x v="0"/>
    <x v="4"/>
    <s v="Standard"/>
    <n v="3.4"/>
    <n v="2025"/>
    <s v="Aug-2025"/>
    <n v="0.39849624060150379"/>
    <x v="0"/>
    <x v="2"/>
  </r>
  <r>
    <s v="ORD0002094"/>
    <x v="254"/>
    <x v="1428"/>
    <x v="0"/>
    <s v="EC003"/>
    <x v="7"/>
    <x v="3"/>
    <s v="Lenovo"/>
    <x v="4"/>
    <x v="2"/>
    <n v="1"/>
    <n v="799"/>
    <x v="4"/>
    <n v="759.05"/>
    <n v="139.05000000000001"/>
    <x v="0"/>
    <x v="4"/>
    <s v="Standard"/>
    <n v="4.0999999999999996"/>
    <n v="2025"/>
    <s v="Mar-2025"/>
    <n v="0.18318951320729862"/>
    <x v="0"/>
    <x v="2"/>
  </r>
  <r>
    <s v="ORD0002095"/>
    <x v="181"/>
    <x v="1429"/>
    <x v="0"/>
    <s v="EC005"/>
    <x v="4"/>
    <x v="2"/>
    <s v="Skybags"/>
    <x v="3"/>
    <x v="2"/>
    <n v="1"/>
    <n v="45"/>
    <x v="0"/>
    <n v="45"/>
    <n v="19"/>
    <x v="0"/>
    <x v="4"/>
    <s v="Same Day"/>
    <n v="4.9000000000000004"/>
    <n v="2025"/>
    <s v="Sep-2025"/>
    <n v="0.42222222222222222"/>
    <x v="0"/>
    <x v="2"/>
  </r>
  <r>
    <s v="ORD0002096"/>
    <x v="70"/>
    <x v="1430"/>
    <x v="1"/>
    <s v="EC007"/>
    <x v="9"/>
    <x v="0"/>
    <s v="Prestige"/>
    <x v="1"/>
    <x v="2"/>
    <n v="4"/>
    <n v="120"/>
    <x v="3"/>
    <n v="408"/>
    <n v="96"/>
    <x v="1"/>
    <x v="4"/>
    <s v="Express"/>
    <n v="4"/>
    <n v="2025"/>
    <s v="Oct-2025"/>
    <n v="0.23529411764705882"/>
    <x v="1"/>
    <x v="1"/>
  </r>
  <r>
    <s v="ORD0002097"/>
    <x v="216"/>
    <x v="1235"/>
    <x v="0"/>
    <s v="EC001"/>
    <x v="8"/>
    <x v="3"/>
    <s v="Sony"/>
    <x v="3"/>
    <x v="0"/>
    <n v="5"/>
    <n v="89"/>
    <x v="1"/>
    <n v="400.5"/>
    <n v="125.5"/>
    <x v="0"/>
    <x v="0"/>
    <s v="Express"/>
    <n v="4.2"/>
    <n v="2025"/>
    <s v="Sep-2025"/>
    <n v="0.31335830212234705"/>
    <x v="0"/>
    <x v="2"/>
  </r>
  <r>
    <s v="ORD0002098"/>
    <x v="146"/>
    <x v="1431"/>
    <x v="1"/>
    <s v="EC008"/>
    <x v="1"/>
    <x v="1"/>
    <s v="Nivea"/>
    <x v="7"/>
    <x v="1"/>
    <n v="1"/>
    <n v="18"/>
    <x v="0"/>
    <n v="18"/>
    <n v="9"/>
    <x v="0"/>
    <x v="3"/>
    <s v="Express"/>
    <n v="4.4000000000000004"/>
    <n v="2025"/>
    <s v="Feb-2025"/>
    <n v="0.5"/>
    <x v="2"/>
    <x v="4"/>
  </r>
  <r>
    <s v="ORD0002099"/>
    <x v="187"/>
    <x v="1432"/>
    <x v="0"/>
    <s v="EC008"/>
    <x v="1"/>
    <x v="1"/>
    <s v="Nivea"/>
    <x v="5"/>
    <x v="0"/>
    <n v="1"/>
    <n v="18"/>
    <x v="3"/>
    <n v="15.3"/>
    <n v="6.3"/>
    <x v="2"/>
    <x v="0"/>
    <s v="Standard"/>
    <n v="2.8"/>
    <n v="2025"/>
    <s v="Mar-2025"/>
    <n v="0.41176470588235292"/>
    <x v="0"/>
    <x v="3"/>
  </r>
  <r>
    <s v="ORD0002100"/>
    <x v="221"/>
    <x v="538"/>
    <x v="0"/>
    <s v="EC008"/>
    <x v="1"/>
    <x v="1"/>
    <s v="Nivea"/>
    <x v="4"/>
    <x v="0"/>
    <n v="3"/>
    <n v="18"/>
    <x v="3"/>
    <n v="45.9"/>
    <n v="18.899999999999999"/>
    <x v="0"/>
    <x v="3"/>
    <s v="Express"/>
    <n v="3.1"/>
    <n v="2025"/>
    <s v="Mar-2025"/>
    <n v="0.41176470588235292"/>
    <x v="0"/>
    <x v="2"/>
  </r>
  <r>
    <s v="ORD0002101"/>
    <x v="40"/>
    <x v="1117"/>
    <x v="0"/>
    <s v="EC002"/>
    <x v="5"/>
    <x v="3"/>
    <s v="Samsung"/>
    <x v="1"/>
    <x v="0"/>
    <n v="4"/>
    <n v="149"/>
    <x v="1"/>
    <n v="536.4"/>
    <n v="156.4"/>
    <x v="0"/>
    <x v="3"/>
    <s v="Standard"/>
    <n v="4"/>
    <n v="2025"/>
    <s v="Oct-2025"/>
    <n v="0.29157345264727819"/>
    <x v="1"/>
    <x v="1"/>
  </r>
  <r>
    <s v="ORD0002102"/>
    <x v="61"/>
    <x v="59"/>
    <x v="0"/>
    <s v="EC012"/>
    <x v="3"/>
    <x v="0"/>
    <s v="Philips"/>
    <x v="4"/>
    <x v="1"/>
    <n v="5"/>
    <n v="42"/>
    <x v="1"/>
    <n v="189"/>
    <n v="69"/>
    <x v="0"/>
    <x v="2"/>
    <s v="Same Day"/>
    <n v="3.2"/>
    <n v="2025"/>
    <s v="Mar-2025"/>
    <n v="0.36507936507936506"/>
    <x v="0"/>
    <x v="2"/>
  </r>
  <r>
    <s v="ORD0002103"/>
    <x v="297"/>
    <x v="1433"/>
    <x v="0"/>
    <s v="EC006"/>
    <x v="2"/>
    <x v="0"/>
    <s v="Philips"/>
    <x v="3"/>
    <x v="1"/>
    <n v="4"/>
    <n v="85"/>
    <x v="3"/>
    <n v="289"/>
    <n v="81"/>
    <x v="0"/>
    <x v="0"/>
    <s v="Express"/>
    <n v="3"/>
    <n v="2025"/>
    <s v="Apr-2025"/>
    <n v="0.28027681660899656"/>
    <x v="0"/>
    <x v="2"/>
  </r>
  <r>
    <s v="ORD0002104"/>
    <x v="191"/>
    <x v="1434"/>
    <x v="0"/>
    <s v="EC004"/>
    <x v="10"/>
    <x v="2"/>
    <s v="Nike"/>
    <x v="5"/>
    <x v="0"/>
    <n v="2"/>
    <n v="110"/>
    <x v="0"/>
    <n v="220"/>
    <n v="84"/>
    <x v="0"/>
    <x v="0"/>
    <s v="Express"/>
    <n v="3.4"/>
    <n v="2025"/>
    <s v="Mar-2025"/>
    <n v="0.38181818181818183"/>
    <x v="0"/>
    <x v="3"/>
  </r>
  <r>
    <s v="ORD0002105"/>
    <x v="77"/>
    <x v="1435"/>
    <x v="0"/>
    <s v="EC005"/>
    <x v="4"/>
    <x v="2"/>
    <s v="Skybags"/>
    <x v="3"/>
    <x v="0"/>
    <n v="5"/>
    <n v="45"/>
    <x v="4"/>
    <n v="213.75"/>
    <n v="83.75"/>
    <x v="0"/>
    <x v="1"/>
    <s v="Express"/>
    <n v="4.0999999999999996"/>
    <n v="2025"/>
    <s v="Jan-2025"/>
    <n v="0.391812865497076"/>
    <x v="0"/>
    <x v="2"/>
  </r>
  <r>
    <s v="ORD0002106"/>
    <x v="294"/>
    <x v="1436"/>
    <x v="0"/>
    <s v="EC001"/>
    <x v="8"/>
    <x v="3"/>
    <s v="Sony"/>
    <x v="4"/>
    <x v="2"/>
    <n v="3"/>
    <n v="89"/>
    <x v="3"/>
    <n v="226.95"/>
    <n v="61.95"/>
    <x v="0"/>
    <x v="1"/>
    <s v="Same Day"/>
    <n v="4.5999999999999996"/>
    <n v="2025"/>
    <s v="Jun-2025"/>
    <n v="0.2729676140118969"/>
    <x v="0"/>
    <x v="2"/>
  </r>
  <r>
    <s v="ORD0002107"/>
    <x v="30"/>
    <x v="1437"/>
    <x v="0"/>
    <s v="EC001"/>
    <x v="8"/>
    <x v="3"/>
    <s v="Sony"/>
    <x v="5"/>
    <x v="2"/>
    <n v="2"/>
    <n v="89"/>
    <x v="0"/>
    <n v="178"/>
    <n v="68"/>
    <x v="0"/>
    <x v="3"/>
    <s v="Standard"/>
    <n v="3.1"/>
    <n v="2025"/>
    <s v="Dec-2025"/>
    <n v="0.38202247191011235"/>
    <x v="0"/>
    <x v="3"/>
  </r>
  <r>
    <s v="ORD0002108"/>
    <x v="295"/>
    <x v="933"/>
    <x v="0"/>
    <s v="EC010"/>
    <x v="6"/>
    <x v="3"/>
    <s v="JBL"/>
    <x v="9"/>
    <x v="1"/>
    <n v="5"/>
    <n v="65"/>
    <x v="4"/>
    <n v="308.75"/>
    <n v="118.75"/>
    <x v="0"/>
    <x v="2"/>
    <s v="Express"/>
    <n v="3.6"/>
    <n v="2025"/>
    <s v="Oct-2025"/>
    <n v="0.38461538461538464"/>
    <x v="0"/>
    <x v="5"/>
  </r>
  <r>
    <s v="ORD0002109"/>
    <x v="81"/>
    <x v="1438"/>
    <x v="0"/>
    <s v="EC005"/>
    <x v="4"/>
    <x v="2"/>
    <s v="Skybags"/>
    <x v="5"/>
    <x v="2"/>
    <n v="4"/>
    <n v="45"/>
    <x v="3"/>
    <n v="153"/>
    <n v="49"/>
    <x v="0"/>
    <x v="1"/>
    <s v="Standard"/>
    <n v="4.4000000000000004"/>
    <n v="2025"/>
    <s v="Jul-2025"/>
    <n v="0.3202614379084967"/>
    <x v="0"/>
    <x v="3"/>
  </r>
  <r>
    <s v="ORD0002110"/>
    <x v="77"/>
    <x v="1439"/>
    <x v="0"/>
    <s v="EC003"/>
    <x v="7"/>
    <x v="3"/>
    <s v="Lenovo"/>
    <x v="2"/>
    <x v="1"/>
    <n v="3"/>
    <n v="799"/>
    <x v="4"/>
    <n v="2277.15"/>
    <n v="417.15"/>
    <x v="2"/>
    <x v="4"/>
    <s v="Standard"/>
    <n v="2.9"/>
    <n v="2025"/>
    <s v="Jan-2025"/>
    <n v="0.18318951320729859"/>
    <x v="0"/>
    <x v="2"/>
  </r>
  <r>
    <s v="ORD0002111"/>
    <x v="129"/>
    <x v="1440"/>
    <x v="0"/>
    <s v="EC012"/>
    <x v="3"/>
    <x v="0"/>
    <s v="Philips"/>
    <x v="7"/>
    <x v="0"/>
    <n v="4"/>
    <n v="42"/>
    <x v="3"/>
    <n v="142.80000000000001"/>
    <n v="46.8"/>
    <x v="3"/>
    <x v="1"/>
    <s v="Express"/>
    <n v="3.8"/>
    <n v="2025"/>
    <s v="Oct-2025"/>
    <n v="0.32773109243697474"/>
    <x v="2"/>
    <x v="4"/>
  </r>
  <r>
    <s v="ORD0002112"/>
    <x v="21"/>
    <x v="1334"/>
    <x v="0"/>
    <s v="EC012"/>
    <x v="3"/>
    <x v="0"/>
    <s v="Philips"/>
    <x v="5"/>
    <x v="2"/>
    <n v="2"/>
    <n v="42"/>
    <x v="1"/>
    <n v="75.599999999999994"/>
    <n v="27.6"/>
    <x v="0"/>
    <x v="0"/>
    <s v="Express"/>
    <n v="3"/>
    <n v="2025"/>
    <s v="Jun-2025"/>
    <n v="0.36507936507936511"/>
    <x v="0"/>
    <x v="3"/>
  </r>
  <r>
    <s v="ORD0002113"/>
    <x v="199"/>
    <x v="1441"/>
    <x v="1"/>
    <s v="EC011"/>
    <x v="0"/>
    <x v="0"/>
    <s v="IKEA"/>
    <x v="9"/>
    <x v="1"/>
    <n v="2"/>
    <n v="190"/>
    <x v="1"/>
    <n v="342"/>
    <n v="92"/>
    <x v="0"/>
    <x v="0"/>
    <s v="Standard"/>
    <n v="3.4"/>
    <n v="2025"/>
    <s v="Jan-2025"/>
    <n v="0.26900584795321636"/>
    <x v="0"/>
    <x v="5"/>
  </r>
  <r>
    <s v="ORD0002114"/>
    <x v="292"/>
    <x v="9"/>
    <x v="0"/>
    <s v="EC007"/>
    <x v="9"/>
    <x v="0"/>
    <s v="Prestige"/>
    <x v="5"/>
    <x v="0"/>
    <n v="2"/>
    <n v="120"/>
    <x v="1"/>
    <n v="216"/>
    <n v="60"/>
    <x v="0"/>
    <x v="2"/>
    <s v="Standard"/>
    <n v="4.0999999999999996"/>
    <n v="2025"/>
    <s v="May-2025"/>
    <n v="0.27777777777777779"/>
    <x v="0"/>
    <x v="3"/>
  </r>
  <r>
    <s v="ORD0002115"/>
    <x v="43"/>
    <x v="1442"/>
    <x v="0"/>
    <s v="EC012"/>
    <x v="3"/>
    <x v="0"/>
    <s v="Philips"/>
    <x v="9"/>
    <x v="1"/>
    <n v="4"/>
    <n v="42"/>
    <x v="4"/>
    <n v="159.6"/>
    <n v="63.6"/>
    <x v="0"/>
    <x v="4"/>
    <s v="Standard"/>
    <n v="3.8"/>
    <n v="2025"/>
    <s v="May-2025"/>
    <n v="0.39849624060150379"/>
    <x v="0"/>
    <x v="5"/>
  </r>
  <r>
    <s v="ORD0002116"/>
    <x v="258"/>
    <x v="1443"/>
    <x v="1"/>
    <s v="EC004"/>
    <x v="10"/>
    <x v="2"/>
    <s v="Nike"/>
    <x v="9"/>
    <x v="0"/>
    <n v="1"/>
    <n v="110"/>
    <x v="1"/>
    <n v="99"/>
    <n v="31"/>
    <x v="2"/>
    <x v="0"/>
    <s v="Express"/>
    <n v="2.6"/>
    <n v="2025"/>
    <s v="Mar-2025"/>
    <n v="0.31313131313131315"/>
    <x v="0"/>
    <x v="5"/>
  </r>
  <r>
    <s v="ORD0002117"/>
    <x v="221"/>
    <x v="312"/>
    <x v="0"/>
    <s v="EC009"/>
    <x v="11"/>
    <x v="1"/>
    <s v="Loreal"/>
    <x v="2"/>
    <x v="1"/>
    <n v="4"/>
    <n v="12"/>
    <x v="0"/>
    <n v="48"/>
    <n v="24"/>
    <x v="1"/>
    <x v="2"/>
    <s v="Standard"/>
    <n v="4.2"/>
    <n v="2025"/>
    <s v="Mar-2025"/>
    <n v="0.5"/>
    <x v="0"/>
    <x v="2"/>
  </r>
  <r>
    <s v="ORD0002118"/>
    <x v="148"/>
    <x v="1426"/>
    <x v="1"/>
    <s v="EC002"/>
    <x v="5"/>
    <x v="3"/>
    <s v="Samsung"/>
    <x v="9"/>
    <x v="1"/>
    <n v="4"/>
    <n v="149"/>
    <x v="4"/>
    <n v="566.20000000000005"/>
    <n v="186.2"/>
    <x v="0"/>
    <x v="0"/>
    <s v="Standard"/>
    <n v="4.8"/>
    <n v="2025"/>
    <s v="Jan-2025"/>
    <n v="0.32885906040268453"/>
    <x v="0"/>
    <x v="5"/>
  </r>
  <r>
    <s v="ORD0002119"/>
    <x v="77"/>
    <x v="973"/>
    <x v="0"/>
    <s v="EC001"/>
    <x v="8"/>
    <x v="3"/>
    <s v="Sony"/>
    <x v="3"/>
    <x v="1"/>
    <n v="4"/>
    <n v="89"/>
    <x v="3"/>
    <n v="302.60000000000002"/>
    <n v="82.6"/>
    <x v="0"/>
    <x v="3"/>
    <s v="Standard"/>
    <n v="4.5999999999999996"/>
    <n v="2025"/>
    <s v="Jan-2025"/>
    <n v="0.27296761401189684"/>
    <x v="0"/>
    <x v="2"/>
  </r>
  <r>
    <s v="ORD0002120"/>
    <x v="229"/>
    <x v="1444"/>
    <x v="0"/>
    <s v="EC006"/>
    <x v="2"/>
    <x v="0"/>
    <s v="Philips"/>
    <x v="6"/>
    <x v="0"/>
    <n v="4"/>
    <n v="85"/>
    <x v="1"/>
    <n v="306"/>
    <n v="98"/>
    <x v="0"/>
    <x v="1"/>
    <s v="Standard"/>
    <n v="2.9"/>
    <n v="2025"/>
    <s v="May-2025"/>
    <n v="0.3202614379084967"/>
    <x v="0"/>
    <x v="2"/>
  </r>
  <r>
    <s v="ORD0002121"/>
    <x v="297"/>
    <x v="1054"/>
    <x v="0"/>
    <s v="EC009"/>
    <x v="11"/>
    <x v="1"/>
    <s v="Loreal"/>
    <x v="2"/>
    <x v="1"/>
    <n v="2"/>
    <n v="12"/>
    <x v="0"/>
    <n v="24"/>
    <n v="12"/>
    <x v="0"/>
    <x v="2"/>
    <s v="Standard"/>
    <n v="5"/>
    <n v="2025"/>
    <s v="Apr-2025"/>
    <n v="0.5"/>
    <x v="0"/>
    <x v="2"/>
  </r>
  <r>
    <s v="ORD0002122"/>
    <x v="193"/>
    <x v="1445"/>
    <x v="0"/>
    <s v="EC006"/>
    <x v="2"/>
    <x v="0"/>
    <s v="Philips"/>
    <x v="9"/>
    <x v="0"/>
    <n v="1"/>
    <n v="85"/>
    <x v="2"/>
    <n v="68"/>
    <n v="16"/>
    <x v="0"/>
    <x v="2"/>
    <s v="Express"/>
    <n v="4.4000000000000004"/>
    <n v="2025"/>
    <s v="Nov-2025"/>
    <n v="0.23529411764705882"/>
    <x v="0"/>
    <x v="5"/>
  </r>
  <r>
    <s v="ORD0002123"/>
    <x v="49"/>
    <x v="85"/>
    <x v="0"/>
    <s v="EC007"/>
    <x v="9"/>
    <x v="0"/>
    <s v="Prestige"/>
    <x v="4"/>
    <x v="1"/>
    <n v="1"/>
    <n v="120"/>
    <x v="1"/>
    <n v="108"/>
    <n v="30"/>
    <x v="1"/>
    <x v="3"/>
    <s v="Express"/>
    <n v="3.5"/>
    <n v="2025"/>
    <s v="Apr-2025"/>
    <n v="0.27777777777777779"/>
    <x v="0"/>
    <x v="2"/>
  </r>
  <r>
    <s v="ORD0002124"/>
    <x v="277"/>
    <x v="1446"/>
    <x v="0"/>
    <s v="EC002"/>
    <x v="5"/>
    <x v="3"/>
    <s v="Samsung"/>
    <x v="1"/>
    <x v="2"/>
    <n v="2"/>
    <n v="149"/>
    <x v="2"/>
    <n v="238.4"/>
    <n v="48.4"/>
    <x v="0"/>
    <x v="3"/>
    <s v="Standard"/>
    <n v="3.4"/>
    <n v="2025"/>
    <s v="Nov-2025"/>
    <n v="0.2030201342281879"/>
    <x v="1"/>
    <x v="1"/>
  </r>
  <r>
    <s v="ORD0002125"/>
    <x v="131"/>
    <x v="1447"/>
    <x v="1"/>
    <s v="EC006"/>
    <x v="2"/>
    <x v="0"/>
    <s v="Philips"/>
    <x v="3"/>
    <x v="1"/>
    <n v="4"/>
    <n v="85"/>
    <x v="0"/>
    <n v="340"/>
    <n v="132"/>
    <x v="0"/>
    <x v="3"/>
    <s v="Standard"/>
    <n v="4.7"/>
    <n v="2025"/>
    <s v="May-2025"/>
    <n v="0.38823529411764707"/>
    <x v="0"/>
    <x v="2"/>
  </r>
  <r>
    <s v="ORD0002126"/>
    <x v="220"/>
    <x v="140"/>
    <x v="0"/>
    <s v="EC010"/>
    <x v="6"/>
    <x v="3"/>
    <s v="JBL"/>
    <x v="2"/>
    <x v="2"/>
    <n v="5"/>
    <n v="65"/>
    <x v="2"/>
    <n v="260"/>
    <n v="70"/>
    <x v="0"/>
    <x v="4"/>
    <s v="Express"/>
    <n v="3.7"/>
    <n v="2025"/>
    <s v="May-2025"/>
    <n v="0.26923076923076922"/>
    <x v="0"/>
    <x v="2"/>
  </r>
  <r>
    <s v="ORD0002127"/>
    <x v="170"/>
    <x v="1427"/>
    <x v="1"/>
    <s v="EC008"/>
    <x v="1"/>
    <x v="1"/>
    <s v="Nivea"/>
    <x v="0"/>
    <x v="0"/>
    <n v="5"/>
    <n v="18"/>
    <x v="0"/>
    <n v="90"/>
    <n v="45"/>
    <x v="0"/>
    <x v="3"/>
    <s v="Express"/>
    <n v="4.3"/>
    <n v="2025"/>
    <s v="Mar-2025"/>
    <n v="0.5"/>
    <x v="0"/>
    <x v="0"/>
  </r>
  <r>
    <s v="ORD0002128"/>
    <x v="213"/>
    <x v="1448"/>
    <x v="1"/>
    <s v="EC002"/>
    <x v="5"/>
    <x v="3"/>
    <s v="Samsung"/>
    <x v="6"/>
    <x v="1"/>
    <n v="3"/>
    <n v="149"/>
    <x v="2"/>
    <n v="357.6"/>
    <n v="72.599999999999994"/>
    <x v="2"/>
    <x v="3"/>
    <s v="Express"/>
    <n v="4.7"/>
    <n v="2025"/>
    <s v="Nov-2025"/>
    <n v="0.2030201342281879"/>
    <x v="0"/>
    <x v="2"/>
  </r>
  <r>
    <s v="ORD0002129"/>
    <x v="308"/>
    <x v="1449"/>
    <x v="0"/>
    <s v="EC004"/>
    <x v="10"/>
    <x v="2"/>
    <s v="Nike"/>
    <x v="0"/>
    <x v="2"/>
    <n v="3"/>
    <n v="110"/>
    <x v="4"/>
    <n v="313.5"/>
    <n v="109.5"/>
    <x v="0"/>
    <x v="3"/>
    <s v="Standard"/>
    <n v="4.2"/>
    <n v="2025"/>
    <s v="Jun-2025"/>
    <n v="0.34928229665071769"/>
    <x v="0"/>
    <x v="0"/>
  </r>
  <r>
    <s v="ORD0002130"/>
    <x v="356"/>
    <x v="375"/>
    <x v="1"/>
    <s v="EC012"/>
    <x v="3"/>
    <x v="0"/>
    <s v="Philips"/>
    <x v="2"/>
    <x v="0"/>
    <n v="1"/>
    <n v="42"/>
    <x v="4"/>
    <n v="39.9"/>
    <n v="15.9"/>
    <x v="2"/>
    <x v="1"/>
    <s v="Standard"/>
    <n v="4.9000000000000004"/>
    <n v="2025"/>
    <s v="Mar-2025"/>
    <n v="0.39849624060150379"/>
    <x v="0"/>
    <x v="2"/>
  </r>
  <r>
    <s v="ORD0002131"/>
    <x v="42"/>
    <x v="933"/>
    <x v="0"/>
    <s v="EC008"/>
    <x v="1"/>
    <x v="1"/>
    <s v="Nivea"/>
    <x v="8"/>
    <x v="2"/>
    <n v="3"/>
    <n v="18"/>
    <x v="2"/>
    <n v="43.2"/>
    <n v="16.2"/>
    <x v="0"/>
    <x v="1"/>
    <s v="Standard"/>
    <n v="4.4000000000000004"/>
    <n v="2025"/>
    <s v="Jul-2025"/>
    <n v="0.37499999999999994"/>
    <x v="2"/>
    <x v="4"/>
  </r>
  <r>
    <s v="ORD0002132"/>
    <x v="4"/>
    <x v="156"/>
    <x v="1"/>
    <s v="EC002"/>
    <x v="5"/>
    <x v="3"/>
    <s v="Samsung"/>
    <x v="4"/>
    <x v="0"/>
    <n v="3"/>
    <n v="149"/>
    <x v="3"/>
    <n v="379.95"/>
    <n v="94.95"/>
    <x v="0"/>
    <x v="1"/>
    <s v="Standard"/>
    <n v="4.8"/>
    <n v="2025"/>
    <s v="Aug-2025"/>
    <n v="0.24990130280300041"/>
    <x v="0"/>
    <x v="2"/>
  </r>
  <r>
    <s v="ORD0002133"/>
    <x v="245"/>
    <x v="1330"/>
    <x v="0"/>
    <s v="EC001"/>
    <x v="8"/>
    <x v="3"/>
    <s v="Sony"/>
    <x v="6"/>
    <x v="0"/>
    <n v="4"/>
    <n v="89"/>
    <x v="3"/>
    <n v="302.60000000000002"/>
    <n v="82.6"/>
    <x v="0"/>
    <x v="0"/>
    <s v="Standard"/>
    <n v="3.6"/>
    <n v="2025"/>
    <s v="Jan-2025"/>
    <n v="0.27296761401189684"/>
    <x v="0"/>
    <x v="2"/>
  </r>
  <r>
    <s v="ORD0002134"/>
    <x v="345"/>
    <x v="1450"/>
    <x v="0"/>
    <s v="EC007"/>
    <x v="9"/>
    <x v="0"/>
    <s v="Prestige"/>
    <x v="6"/>
    <x v="2"/>
    <n v="4"/>
    <n v="120"/>
    <x v="4"/>
    <n v="456"/>
    <n v="144"/>
    <x v="0"/>
    <x v="3"/>
    <s v="Standard"/>
    <n v="4.4000000000000004"/>
    <n v="2025"/>
    <s v="Jan-2025"/>
    <n v="0.31578947368421051"/>
    <x v="0"/>
    <x v="2"/>
  </r>
  <r>
    <s v="ORD0002135"/>
    <x v="254"/>
    <x v="25"/>
    <x v="1"/>
    <s v="EC001"/>
    <x v="8"/>
    <x v="3"/>
    <s v="Sony"/>
    <x v="1"/>
    <x v="2"/>
    <n v="2"/>
    <n v="89"/>
    <x v="1"/>
    <n v="160.19999999999999"/>
    <n v="50.2"/>
    <x v="0"/>
    <x v="2"/>
    <s v="Express"/>
    <n v="3.6"/>
    <n v="2025"/>
    <s v="Mar-2025"/>
    <n v="0.31335830212234711"/>
    <x v="1"/>
    <x v="1"/>
  </r>
  <r>
    <s v="ORD0002136"/>
    <x v="42"/>
    <x v="1451"/>
    <x v="0"/>
    <s v="EC007"/>
    <x v="9"/>
    <x v="0"/>
    <s v="Prestige"/>
    <x v="1"/>
    <x v="0"/>
    <n v="3"/>
    <n v="120"/>
    <x v="3"/>
    <n v="306"/>
    <n v="72"/>
    <x v="0"/>
    <x v="4"/>
    <s v="Express"/>
    <n v="3.8"/>
    <n v="2025"/>
    <s v="Jul-2025"/>
    <n v="0.23529411764705882"/>
    <x v="1"/>
    <x v="1"/>
  </r>
  <r>
    <s v="ORD0002137"/>
    <x v="44"/>
    <x v="687"/>
    <x v="1"/>
    <s v="EC004"/>
    <x v="10"/>
    <x v="2"/>
    <s v="Nike"/>
    <x v="5"/>
    <x v="0"/>
    <n v="1"/>
    <n v="110"/>
    <x v="2"/>
    <n v="88"/>
    <n v="20"/>
    <x v="0"/>
    <x v="1"/>
    <s v="Express"/>
    <n v="4.5"/>
    <n v="2025"/>
    <s v="Mar-2025"/>
    <n v="0.22727272727272727"/>
    <x v="0"/>
    <x v="3"/>
  </r>
  <r>
    <s v="ORD0002138"/>
    <x v="338"/>
    <x v="1452"/>
    <x v="0"/>
    <s v="EC012"/>
    <x v="3"/>
    <x v="0"/>
    <s v="Philips"/>
    <x v="3"/>
    <x v="2"/>
    <n v="4"/>
    <n v="42"/>
    <x v="4"/>
    <n v="159.6"/>
    <n v="63.6"/>
    <x v="0"/>
    <x v="4"/>
    <s v="Express"/>
    <n v="3.1"/>
    <n v="2025"/>
    <s v="Apr-2025"/>
    <n v="0.39849624060150379"/>
    <x v="0"/>
    <x v="2"/>
  </r>
  <r>
    <s v="ORD0002139"/>
    <x v="294"/>
    <x v="1453"/>
    <x v="0"/>
    <s v="EC012"/>
    <x v="3"/>
    <x v="0"/>
    <s v="Philips"/>
    <x v="1"/>
    <x v="1"/>
    <n v="2"/>
    <n v="42"/>
    <x v="0"/>
    <n v="84"/>
    <n v="36"/>
    <x v="1"/>
    <x v="2"/>
    <s v="Standard"/>
    <n v="3.2"/>
    <n v="2025"/>
    <s v="Jun-2025"/>
    <n v="0.42857142857142855"/>
    <x v="1"/>
    <x v="1"/>
  </r>
  <r>
    <s v="ORD0002140"/>
    <x v="184"/>
    <x v="199"/>
    <x v="1"/>
    <s v="EC003"/>
    <x v="7"/>
    <x v="3"/>
    <s v="Lenovo"/>
    <x v="9"/>
    <x v="1"/>
    <n v="4"/>
    <n v="799"/>
    <x v="4"/>
    <n v="3036.2"/>
    <n v="556.20000000000005"/>
    <x v="0"/>
    <x v="4"/>
    <s v="Standard"/>
    <n v="2.5"/>
    <n v="2025"/>
    <s v="Apr-2025"/>
    <n v="0.18318951320729862"/>
    <x v="0"/>
    <x v="5"/>
  </r>
  <r>
    <s v="ORD0002141"/>
    <x v="92"/>
    <x v="1454"/>
    <x v="1"/>
    <s v="EC012"/>
    <x v="3"/>
    <x v="0"/>
    <s v="Philips"/>
    <x v="2"/>
    <x v="0"/>
    <n v="4"/>
    <n v="42"/>
    <x v="1"/>
    <n v="151.19999999999999"/>
    <n v="55.2"/>
    <x v="0"/>
    <x v="1"/>
    <s v="Express"/>
    <n v="3.6"/>
    <n v="2025"/>
    <s v="Dec-2025"/>
    <n v="0.36507936507936511"/>
    <x v="0"/>
    <x v="2"/>
  </r>
  <r>
    <s v="ORD0002142"/>
    <x v="214"/>
    <x v="457"/>
    <x v="0"/>
    <s v="EC011"/>
    <x v="0"/>
    <x v="0"/>
    <s v="IKEA"/>
    <x v="0"/>
    <x v="2"/>
    <n v="1"/>
    <n v="190"/>
    <x v="2"/>
    <n v="152"/>
    <n v="27"/>
    <x v="0"/>
    <x v="2"/>
    <s v="Standard"/>
    <n v="2.9"/>
    <n v="2025"/>
    <s v="Apr-2025"/>
    <n v="0.17763157894736842"/>
    <x v="0"/>
    <x v="0"/>
  </r>
  <r>
    <s v="ORD0002143"/>
    <x v="125"/>
    <x v="42"/>
    <x v="0"/>
    <s v="EC012"/>
    <x v="3"/>
    <x v="0"/>
    <s v="Philips"/>
    <x v="8"/>
    <x v="0"/>
    <n v="5"/>
    <n v="42"/>
    <x v="3"/>
    <n v="178.5"/>
    <n v="58.5"/>
    <x v="0"/>
    <x v="4"/>
    <s v="Standard"/>
    <n v="2.7"/>
    <n v="2025"/>
    <s v="Mar-2025"/>
    <n v="0.32773109243697479"/>
    <x v="2"/>
    <x v="4"/>
  </r>
  <r>
    <s v="ORD0002144"/>
    <x v="205"/>
    <x v="1455"/>
    <x v="0"/>
    <s v="EC008"/>
    <x v="1"/>
    <x v="1"/>
    <s v="Nivea"/>
    <x v="5"/>
    <x v="1"/>
    <n v="3"/>
    <n v="18"/>
    <x v="3"/>
    <n v="45.9"/>
    <n v="18.899999999999999"/>
    <x v="0"/>
    <x v="1"/>
    <s v="Standard"/>
    <n v="2.7"/>
    <n v="2025"/>
    <s v="Apr-2025"/>
    <n v="0.41176470588235292"/>
    <x v="0"/>
    <x v="3"/>
  </r>
  <r>
    <s v="ORD0002145"/>
    <x v="73"/>
    <x v="1456"/>
    <x v="0"/>
    <s v="EC005"/>
    <x v="4"/>
    <x v="2"/>
    <s v="Skybags"/>
    <x v="5"/>
    <x v="2"/>
    <n v="3"/>
    <n v="45"/>
    <x v="4"/>
    <n v="128.25"/>
    <n v="50.25"/>
    <x v="0"/>
    <x v="0"/>
    <s v="Standard"/>
    <n v="4"/>
    <n v="2025"/>
    <s v="Sep-2025"/>
    <n v="0.391812865497076"/>
    <x v="0"/>
    <x v="3"/>
  </r>
  <r>
    <s v="ORD0002146"/>
    <x v="95"/>
    <x v="1457"/>
    <x v="0"/>
    <s v="EC006"/>
    <x v="2"/>
    <x v="0"/>
    <s v="Philips"/>
    <x v="2"/>
    <x v="1"/>
    <n v="1"/>
    <n v="85"/>
    <x v="1"/>
    <n v="76.5"/>
    <n v="24.5"/>
    <x v="0"/>
    <x v="4"/>
    <s v="Standard"/>
    <n v="3.9"/>
    <n v="2025"/>
    <s v="Mar-2025"/>
    <n v="0.3202614379084967"/>
    <x v="0"/>
    <x v="2"/>
  </r>
  <r>
    <s v="ORD0002147"/>
    <x v="45"/>
    <x v="109"/>
    <x v="0"/>
    <s v="EC012"/>
    <x v="3"/>
    <x v="0"/>
    <s v="Philips"/>
    <x v="6"/>
    <x v="1"/>
    <n v="3"/>
    <n v="42"/>
    <x v="3"/>
    <n v="107.1"/>
    <n v="35.1"/>
    <x v="3"/>
    <x v="0"/>
    <s v="Standard"/>
    <n v="4.8"/>
    <n v="2025"/>
    <s v="Mar-2025"/>
    <n v="0.32773109243697485"/>
    <x v="0"/>
    <x v="2"/>
  </r>
  <r>
    <s v="ORD0002148"/>
    <x v="350"/>
    <x v="1458"/>
    <x v="1"/>
    <s v="EC005"/>
    <x v="4"/>
    <x v="2"/>
    <s v="Skybags"/>
    <x v="2"/>
    <x v="2"/>
    <n v="1"/>
    <n v="45"/>
    <x v="1"/>
    <n v="40.5"/>
    <n v="14.5"/>
    <x v="0"/>
    <x v="3"/>
    <s v="Same Day"/>
    <n v="4.5"/>
    <n v="2025"/>
    <s v="May-2025"/>
    <n v="0.35802469135802467"/>
    <x v="0"/>
    <x v="2"/>
  </r>
  <r>
    <s v="ORD0002149"/>
    <x v="350"/>
    <x v="1459"/>
    <x v="0"/>
    <s v="EC004"/>
    <x v="10"/>
    <x v="2"/>
    <s v="Nike"/>
    <x v="9"/>
    <x v="0"/>
    <n v="4"/>
    <n v="110"/>
    <x v="1"/>
    <n v="396"/>
    <n v="124"/>
    <x v="2"/>
    <x v="4"/>
    <s v="Standard"/>
    <n v="4.7"/>
    <n v="2025"/>
    <s v="May-2025"/>
    <n v="0.31313131313131315"/>
    <x v="0"/>
    <x v="5"/>
  </r>
  <r>
    <s v="ORD0002150"/>
    <x v="78"/>
    <x v="1460"/>
    <x v="0"/>
    <s v="EC010"/>
    <x v="6"/>
    <x v="3"/>
    <s v="JBL"/>
    <x v="0"/>
    <x v="1"/>
    <n v="5"/>
    <n v="65"/>
    <x v="0"/>
    <n v="325"/>
    <n v="135"/>
    <x v="2"/>
    <x v="4"/>
    <s v="Standard"/>
    <n v="4.3"/>
    <n v="2025"/>
    <s v="Jul-2025"/>
    <n v="0.41538461538461541"/>
    <x v="0"/>
    <x v="0"/>
  </r>
  <r>
    <s v="ORD0002151"/>
    <x v="49"/>
    <x v="1461"/>
    <x v="0"/>
    <s v="EC010"/>
    <x v="6"/>
    <x v="3"/>
    <s v="JBL"/>
    <x v="5"/>
    <x v="1"/>
    <n v="1"/>
    <n v="65"/>
    <x v="3"/>
    <n v="55.25"/>
    <n v="17.25"/>
    <x v="0"/>
    <x v="2"/>
    <s v="Express"/>
    <n v="2.9"/>
    <n v="2025"/>
    <s v="Apr-2025"/>
    <n v="0.31221719457013575"/>
    <x v="0"/>
    <x v="3"/>
  </r>
  <r>
    <s v="ORD0002152"/>
    <x v="8"/>
    <x v="1462"/>
    <x v="0"/>
    <s v="EC008"/>
    <x v="1"/>
    <x v="1"/>
    <s v="Nivea"/>
    <x v="4"/>
    <x v="0"/>
    <n v="5"/>
    <n v="18"/>
    <x v="3"/>
    <n v="76.5"/>
    <n v="31.5"/>
    <x v="0"/>
    <x v="4"/>
    <s v="Standard"/>
    <n v="4.5999999999999996"/>
    <n v="2025"/>
    <s v="Dec-2025"/>
    <n v="0.41176470588235292"/>
    <x v="0"/>
    <x v="2"/>
  </r>
  <r>
    <s v="ORD0002153"/>
    <x v="171"/>
    <x v="1363"/>
    <x v="1"/>
    <s v="EC005"/>
    <x v="4"/>
    <x v="2"/>
    <s v="Skybags"/>
    <x v="6"/>
    <x v="0"/>
    <n v="1"/>
    <n v="45"/>
    <x v="2"/>
    <n v="36"/>
    <n v="10"/>
    <x v="0"/>
    <x v="3"/>
    <s v="Standard"/>
    <n v="4.4000000000000004"/>
    <n v="2025"/>
    <s v="Oct-2025"/>
    <n v="0.27777777777777779"/>
    <x v="0"/>
    <x v="2"/>
  </r>
  <r>
    <s v="ORD0002154"/>
    <x v="78"/>
    <x v="1463"/>
    <x v="0"/>
    <s v="EC003"/>
    <x v="7"/>
    <x v="3"/>
    <s v="Lenovo"/>
    <x v="8"/>
    <x v="2"/>
    <n v="5"/>
    <n v="799"/>
    <x v="1"/>
    <n v="3595.5"/>
    <n v="495.5"/>
    <x v="0"/>
    <x v="2"/>
    <s v="Same Day"/>
    <n v="3.3"/>
    <n v="2025"/>
    <s v="Jul-2025"/>
    <n v="0.13781115282992629"/>
    <x v="2"/>
    <x v="4"/>
  </r>
  <r>
    <s v="ORD0002155"/>
    <x v="98"/>
    <x v="1464"/>
    <x v="0"/>
    <s v="EC004"/>
    <x v="10"/>
    <x v="2"/>
    <s v="Nike"/>
    <x v="7"/>
    <x v="2"/>
    <n v="5"/>
    <n v="110"/>
    <x v="3"/>
    <n v="467.5"/>
    <n v="127.5"/>
    <x v="2"/>
    <x v="3"/>
    <s v="Standard"/>
    <n v="3.8"/>
    <n v="2025"/>
    <s v="Feb-2025"/>
    <n v="0.27272727272727271"/>
    <x v="2"/>
    <x v="4"/>
  </r>
  <r>
    <s v="ORD0002156"/>
    <x v="20"/>
    <x v="529"/>
    <x v="0"/>
    <s v="EC012"/>
    <x v="3"/>
    <x v="0"/>
    <s v="Philips"/>
    <x v="1"/>
    <x v="1"/>
    <n v="1"/>
    <n v="42"/>
    <x v="4"/>
    <n v="39.9"/>
    <n v="15.9"/>
    <x v="0"/>
    <x v="4"/>
    <s v="Standard"/>
    <n v="4.9000000000000004"/>
    <n v="2025"/>
    <s v="Jun-2025"/>
    <n v="0.39849624060150379"/>
    <x v="1"/>
    <x v="1"/>
  </r>
  <r>
    <s v="ORD0002157"/>
    <x v="80"/>
    <x v="1465"/>
    <x v="1"/>
    <s v="EC002"/>
    <x v="5"/>
    <x v="3"/>
    <s v="Samsung"/>
    <x v="4"/>
    <x v="1"/>
    <n v="1"/>
    <n v="149"/>
    <x v="0"/>
    <n v="149"/>
    <n v="54"/>
    <x v="0"/>
    <x v="0"/>
    <s v="Express"/>
    <n v="3"/>
    <n v="2025"/>
    <s v="Dec-2025"/>
    <n v="0.36241610738255031"/>
    <x v="0"/>
    <x v="2"/>
  </r>
  <r>
    <s v="ORD0002158"/>
    <x v="81"/>
    <x v="1466"/>
    <x v="1"/>
    <s v="EC009"/>
    <x v="11"/>
    <x v="1"/>
    <s v="Loreal"/>
    <x v="4"/>
    <x v="1"/>
    <n v="3"/>
    <n v="12"/>
    <x v="2"/>
    <n v="28.8"/>
    <n v="10.8"/>
    <x v="0"/>
    <x v="3"/>
    <s v="Standard"/>
    <n v="3.3"/>
    <n v="2025"/>
    <s v="Jul-2025"/>
    <n v="0.375"/>
    <x v="0"/>
    <x v="2"/>
  </r>
  <r>
    <s v="ORD0002159"/>
    <x v="309"/>
    <x v="39"/>
    <x v="0"/>
    <s v="EC011"/>
    <x v="0"/>
    <x v="0"/>
    <s v="IKEA"/>
    <x v="9"/>
    <x v="0"/>
    <n v="4"/>
    <n v="190"/>
    <x v="2"/>
    <n v="608"/>
    <n v="108"/>
    <x v="2"/>
    <x v="2"/>
    <s v="Standard"/>
    <n v="3.8"/>
    <n v="2025"/>
    <s v="Oct-2025"/>
    <n v="0.17763157894736842"/>
    <x v="0"/>
    <x v="5"/>
  </r>
  <r>
    <s v="ORD0002160"/>
    <x v="268"/>
    <x v="397"/>
    <x v="0"/>
    <s v="EC001"/>
    <x v="8"/>
    <x v="3"/>
    <s v="Sony"/>
    <x v="4"/>
    <x v="0"/>
    <n v="2"/>
    <n v="89"/>
    <x v="1"/>
    <n v="160.19999999999999"/>
    <n v="50.2"/>
    <x v="0"/>
    <x v="0"/>
    <s v="Standard"/>
    <n v="3.8"/>
    <n v="2025"/>
    <s v="Dec-2025"/>
    <n v="0.31335830212234711"/>
    <x v="0"/>
    <x v="2"/>
  </r>
  <r>
    <s v="ORD0002161"/>
    <x v="322"/>
    <x v="481"/>
    <x v="0"/>
    <s v="EC006"/>
    <x v="2"/>
    <x v="0"/>
    <s v="Philips"/>
    <x v="6"/>
    <x v="1"/>
    <n v="1"/>
    <n v="85"/>
    <x v="0"/>
    <n v="85"/>
    <n v="33"/>
    <x v="0"/>
    <x v="2"/>
    <s v="Standard"/>
    <n v="3"/>
    <n v="2025"/>
    <s v="Feb-2025"/>
    <n v="0.38823529411764707"/>
    <x v="0"/>
    <x v="2"/>
  </r>
  <r>
    <s v="ORD0002162"/>
    <x v="44"/>
    <x v="1256"/>
    <x v="0"/>
    <s v="EC004"/>
    <x v="10"/>
    <x v="2"/>
    <s v="Nike"/>
    <x v="2"/>
    <x v="0"/>
    <n v="1"/>
    <n v="110"/>
    <x v="3"/>
    <n v="93.5"/>
    <n v="25.5"/>
    <x v="0"/>
    <x v="1"/>
    <s v="Express"/>
    <n v="4.7"/>
    <n v="2025"/>
    <s v="Mar-2025"/>
    <n v="0.27272727272727271"/>
    <x v="0"/>
    <x v="2"/>
  </r>
  <r>
    <s v="ORD0002163"/>
    <x v="85"/>
    <x v="771"/>
    <x v="0"/>
    <s v="EC006"/>
    <x v="2"/>
    <x v="0"/>
    <s v="Philips"/>
    <x v="4"/>
    <x v="2"/>
    <n v="3"/>
    <n v="85"/>
    <x v="1"/>
    <n v="229.5"/>
    <n v="73.5"/>
    <x v="0"/>
    <x v="3"/>
    <s v="Standard"/>
    <n v="4.9000000000000004"/>
    <n v="2025"/>
    <s v="Jul-2025"/>
    <n v="0.3202614379084967"/>
    <x v="0"/>
    <x v="2"/>
  </r>
  <r>
    <s v="ORD0002164"/>
    <x v="253"/>
    <x v="1174"/>
    <x v="0"/>
    <s v="EC001"/>
    <x v="8"/>
    <x v="3"/>
    <s v="Sony"/>
    <x v="4"/>
    <x v="1"/>
    <n v="5"/>
    <n v="89"/>
    <x v="2"/>
    <n v="356"/>
    <n v="81"/>
    <x v="0"/>
    <x v="4"/>
    <s v="Express"/>
    <n v="3.6"/>
    <n v="2025"/>
    <s v="Aug-2025"/>
    <n v="0.22752808988764045"/>
    <x v="0"/>
    <x v="2"/>
  </r>
  <r>
    <s v="ORD0002165"/>
    <x v="237"/>
    <x v="311"/>
    <x v="1"/>
    <s v="EC005"/>
    <x v="4"/>
    <x v="2"/>
    <s v="Skybags"/>
    <x v="7"/>
    <x v="1"/>
    <n v="4"/>
    <n v="45"/>
    <x v="2"/>
    <n v="144"/>
    <n v="40"/>
    <x v="0"/>
    <x v="1"/>
    <s v="Express"/>
    <n v="3.7"/>
    <n v="2025"/>
    <s v="Feb-2025"/>
    <n v="0.27777777777777779"/>
    <x v="2"/>
    <x v="4"/>
  </r>
  <r>
    <s v="ORD0002166"/>
    <x v="312"/>
    <x v="793"/>
    <x v="1"/>
    <s v="EC005"/>
    <x v="4"/>
    <x v="2"/>
    <s v="Skybags"/>
    <x v="9"/>
    <x v="2"/>
    <n v="4"/>
    <n v="45"/>
    <x v="0"/>
    <n v="180"/>
    <n v="76"/>
    <x v="0"/>
    <x v="0"/>
    <s v="Express"/>
    <n v="4.3"/>
    <n v="2025"/>
    <s v="Jun-2025"/>
    <n v="0.42222222222222222"/>
    <x v="0"/>
    <x v="5"/>
  </r>
  <r>
    <s v="ORD0002167"/>
    <x v="222"/>
    <x v="1467"/>
    <x v="1"/>
    <s v="EC012"/>
    <x v="3"/>
    <x v="0"/>
    <s v="Philips"/>
    <x v="4"/>
    <x v="0"/>
    <n v="2"/>
    <n v="42"/>
    <x v="3"/>
    <n v="71.400000000000006"/>
    <n v="23.4"/>
    <x v="0"/>
    <x v="1"/>
    <s v="Express"/>
    <n v="2.6"/>
    <n v="2025"/>
    <s v="Feb-2025"/>
    <n v="0.32773109243697474"/>
    <x v="0"/>
    <x v="2"/>
  </r>
  <r>
    <s v="ORD0002168"/>
    <x v="60"/>
    <x v="916"/>
    <x v="0"/>
    <s v="EC007"/>
    <x v="9"/>
    <x v="0"/>
    <s v="Prestige"/>
    <x v="8"/>
    <x v="2"/>
    <n v="5"/>
    <n v="120"/>
    <x v="4"/>
    <n v="570"/>
    <n v="180"/>
    <x v="0"/>
    <x v="1"/>
    <s v="Standard"/>
    <n v="2.6"/>
    <n v="2025"/>
    <s v="Apr-2025"/>
    <n v="0.31578947368421051"/>
    <x v="2"/>
    <x v="4"/>
  </r>
  <r>
    <s v="ORD0002169"/>
    <x v="91"/>
    <x v="410"/>
    <x v="1"/>
    <s v="EC007"/>
    <x v="9"/>
    <x v="0"/>
    <s v="Prestige"/>
    <x v="1"/>
    <x v="1"/>
    <n v="2"/>
    <n v="120"/>
    <x v="3"/>
    <n v="204"/>
    <n v="48"/>
    <x v="0"/>
    <x v="0"/>
    <s v="Standard"/>
    <n v="2.7"/>
    <n v="2025"/>
    <s v="Sep-2025"/>
    <n v="0.23529411764705882"/>
    <x v="1"/>
    <x v="1"/>
  </r>
  <r>
    <s v="ORD0002170"/>
    <x v="19"/>
    <x v="1468"/>
    <x v="0"/>
    <s v="EC002"/>
    <x v="5"/>
    <x v="3"/>
    <s v="Samsung"/>
    <x v="4"/>
    <x v="2"/>
    <n v="3"/>
    <n v="149"/>
    <x v="3"/>
    <n v="379.95"/>
    <n v="94.95"/>
    <x v="3"/>
    <x v="1"/>
    <s v="Express"/>
    <n v="3.1"/>
    <n v="2025"/>
    <s v="Mar-2025"/>
    <n v="0.24990130280300041"/>
    <x v="0"/>
    <x v="2"/>
  </r>
  <r>
    <s v="ORD0002171"/>
    <x v="350"/>
    <x v="1240"/>
    <x v="0"/>
    <s v="EC012"/>
    <x v="3"/>
    <x v="0"/>
    <s v="Philips"/>
    <x v="5"/>
    <x v="1"/>
    <n v="1"/>
    <n v="42"/>
    <x v="1"/>
    <n v="37.799999999999997"/>
    <n v="13.8"/>
    <x v="0"/>
    <x v="4"/>
    <s v="Standard"/>
    <n v="2.8"/>
    <n v="2025"/>
    <s v="May-2025"/>
    <n v="0.36507936507936511"/>
    <x v="0"/>
    <x v="3"/>
  </r>
  <r>
    <s v="ORD0002172"/>
    <x v="3"/>
    <x v="1469"/>
    <x v="0"/>
    <s v="EC007"/>
    <x v="9"/>
    <x v="0"/>
    <s v="Prestige"/>
    <x v="9"/>
    <x v="2"/>
    <n v="4"/>
    <n v="120"/>
    <x v="4"/>
    <n v="456"/>
    <n v="144"/>
    <x v="0"/>
    <x v="3"/>
    <s v="Standard"/>
    <n v="3.2"/>
    <n v="2025"/>
    <s v="May-2025"/>
    <n v="0.31578947368421051"/>
    <x v="0"/>
    <x v="5"/>
  </r>
  <r>
    <s v="ORD0002173"/>
    <x v="319"/>
    <x v="1470"/>
    <x v="0"/>
    <s v="EC012"/>
    <x v="3"/>
    <x v="0"/>
    <s v="Philips"/>
    <x v="8"/>
    <x v="1"/>
    <n v="3"/>
    <n v="42"/>
    <x v="0"/>
    <n v="126"/>
    <n v="54"/>
    <x v="0"/>
    <x v="4"/>
    <s v="Standard"/>
    <n v="4.7"/>
    <n v="2025"/>
    <s v="Jul-2025"/>
    <n v="0.42857142857142855"/>
    <x v="2"/>
    <x v="4"/>
  </r>
  <r>
    <s v="ORD0002174"/>
    <x v="232"/>
    <x v="1470"/>
    <x v="0"/>
    <s v="EC004"/>
    <x v="10"/>
    <x v="2"/>
    <s v="Nike"/>
    <x v="4"/>
    <x v="2"/>
    <n v="2"/>
    <n v="110"/>
    <x v="4"/>
    <n v="209"/>
    <n v="73"/>
    <x v="3"/>
    <x v="0"/>
    <s v="Standard"/>
    <n v="4.2"/>
    <n v="2025"/>
    <s v="Jan-2025"/>
    <n v="0.34928229665071769"/>
    <x v="0"/>
    <x v="2"/>
  </r>
  <r>
    <s v="ORD0002175"/>
    <x v="174"/>
    <x v="1471"/>
    <x v="0"/>
    <s v="EC004"/>
    <x v="10"/>
    <x v="2"/>
    <s v="Nike"/>
    <x v="2"/>
    <x v="1"/>
    <n v="1"/>
    <n v="110"/>
    <x v="0"/>
    <n v="110"/>
    <n v="42"/>
    <x v="0"/>
    <x v="1"/>
    <s v="Standard"/>
    <n v="2.6"/>
    <n v="2025"/>
    <s v="Jun-2025"/>
    <n v="0.38181818181818183"/>
    <x v="0"/>
    <x v="2"/>
  </r>
  <r>
    <s v="ORD0002176"/>
    <x v="247"/>
    <x v="129"/>
    <x v="1"/>
    <s v="EC009"/>
    <x v="11"/>
    <x v="1"/>
    <s v="Loreal"/>
    <x v="9"/>
    <x v="0"/>
    <n v="2"/>
    <n v="12"/>
    <x v="1"/>
    <n v="21.6"/>
    <n v="9.6"/>
    <x v="0"/>
    <x v="0"/>
    <s v="Same Day"/>
    <n v="4.9000000000000004"/>
    <n v="2025"/>
    <s v="Feb-2025"/>
    <n v="0.44444444444444442"/>
    <x v="0"/>
    <x v="5"/>
  </r>
  <r>
    <s v="ORD0002177"/>
    <x v="232"/>
    <x v="891"/>
    <x v="1"/>
    <s v="EC011"/>
    <x v="0"/>
    <x v="0"/>
    <s v="IKEA"/>
    <x v="4"/>
    <x v="1"/>
    <n v="3"/>
    <n v="190"/>
    <x v="2"/>
    <n v="456"/>
    <n v="81"/>
    <x v="0"/>
    <x v="3"/>
    <s v="Same Day"/>
    <n v="3"/>
    <n v="2025"/>
    <s v="Jan-2025"/>
    <n v="0.17763157894736842"/>
    <x v="0"/>
    <x v="2"/>
  </r>
  <r>
    <s v="ORD0002178"/>
    <x v="236"/>
    <x v="1472"/>
    <x v="0"/>
    <s v="EC006"/>
    <x v="2"/>
    <x v="0"/>
    <s v="Philips"/>
    <x v="9"/>
    <x v="0"/>
    <n v="4"/>
    <n v="85"/>
    <x v="3"/>
    <n v="289"/>
    <n v="81"/>
    <x v="0"/>
    <x v="3"/>
    <s v="Standard"/>
    <n v="4"/>
    <n v="2025"/>
    <s v="Oct-2025"/>
    <n v="0.28027681660899656"/>
    <x v="0"/>
    <x v="5"/>
  </r>
  <r>
    <s v="ORD0002179"/>
    <x v="310"/>
    <x v="1473"/>
    <x v="0"/>
    <s v="EC008"/>
    <x v="1"/>
    <x v="1"/>
    <s v="Nivea"/>
    <x v="3"/>
    <x v="0"/>
    <n v="4"/>
    <n v="18"/>
    <x v="2"/>
    <n v="57.6"/>
    <n v="21.6"/>
    <x v="2"/>
    <x v="1"/>
    <s v="Standard"/>
    <n v="3.3"/>
    <n v="2025"/>
    <s v="Dec-2025"/>
    <n v="0.375"/>
    <x v="0"/>
    <x v="2"/>
  </r>
  <r>
    <s v="ORD0002180"/>
    <x v="0"/>
    <x v="1474"/>
    <x v="1"/>
    <s v="EC004"/>
    <x v="10"/>
    <x v="2"/>
    <s v="Nike"/>
    <x v="4"/>
    <x v="2"/>
    <n v="2"/>
    <n v="110"/>
    <x v="0"/>
    <n v="220"/>
    <n v="84"/>
    <x v="0"/>
    <x v="1"/>
    <s v="Standard"/>
    <n v="3.2"/>
    <n v="2025"/>
    <s v="Aug-2025"/>
    <n v="0.38181818181818183"/>
    <x v="0"/>
    <x v="2"/>
  </r>
  <r>
    <s v="ORD0002181"/>
    <x v="313"/>
    <x v="1475"/>
    <x v="0"/>
    <s v="EC001"/>
    <x v="8"/>
    <x v="3"/>
    <s v="Sony"/>
    <x v="6"/>
    <x v="1"/>
    <n v="2"/>
    <n v="89"/>
    <x v="1"/>
    <n v="160.19999999999999"/>
    <n v="50.2"/>
    <x v="0"/>
    <x v="2"/>
    <s v="Standard"/>
    <n v="4.8"/>
    <n v="2025"/>
    <s v="Dec-2025"/>
    <n v="0.31335830212234711"/>
    <x v="0"/>
    <x v="2"/>
  </r>
  <r>
    <s v="ORD0002182"/>
    <x v="352"/>
    <x v="244"/>
    <x v="0"/>
    <s v="EC007"/>
    <x v="9"/>
    <x v="0"/>
    <s v="Prestige"/>
    <x v="3"/>
    <x v="2"/>
    <n v="3"/>
    <n v="120"/>
    <x v="3"/>
    <n v="306"/>
    <n v="72"/>
    <x v="0"/>
    <x v="0"/>
    <s v="Standard"/>
    <n v="3.4"/>
    <n v="2025"/>
    <s v="Apr-2025"/>
    <n v="0.23529411764705882"/>
    <x v="0"/>
    <x v="2"/>
  </r>
  <r>
    <s v="ORD0002183"/>
    <x v="247"/>
    <x v="95"/>
    <x v="1"/>
    <s v="EC005"/>
    <x v="4"/>
    <x v="2"/>
    <s v="Skybags"/>
    <x v="9"/>
    <x v="1"/>
    <n v="4"/>
    <n v="45"/>
    <x v="4"/>
    <n v="171"/>
    <n v="67"/>
    <x v="0"/>
    <x v="4"/>
    <s v="Express"/>
    <n v="4.2"/>
    <n v="2025"/>
    <s v="Feb-2025"/>
    <n v="0.391812865497076"/>
    <x v="0"/>
    <x v="5"/>
  </r>
  <r>
    <s v="ORD0002184"/>
    <x v="11"/>
    <x v="713"/>
    <x v="0"/>
    <s v="EC008"/>
    <x v="1"/>
    <x v="1"/>
    <s v="Nivea"/>
    <x v="8"/>
    <x v="0"/>
    <n v="2"/>
    <n v="18"/>
    <x v="0"/>
    <n v="36"/>
    <n v="18"/>
    <x v="0"/>
    <x v="4"/>
    <s v="Standard"/>
    <n v="3.7"/>
    <n v="2025"/>
    <s v="Nov-2025"/>
    <n v="0.5"/>
    <x v="2"/>
    <x v="4"/>
  </r>
  <r>
    <s v="ORD0002185"/>
    <x v="165"/>
    <x v="1476"/>
    <x v="0"/>
    <s v="EC009"/>
    <x v="11"/>
    <x v="1"/>
    <s v="Loreal"/>
    <x v="2"/>
    <x v="1"/>
    <n v="1"/>
    <n v="12"/>
    <x v="2"/>
    <n v="9.6"/>
    <n v="3.6"/>
    <x v="1"/>
    <x v="1"/>
    <s v="Standard"/>
    <n v="3.2"/>
    <n v="2025"/>
    <s v="Dec-2025"/>
    <n v="0.375"/>
    <x v="0"/>
    <x v="2"/>
  </r>
  <r>
    <s v="ORD0002186"/>
    <x v="182"/>
    <x v="1477"/>
    <x v="1"/>
    <s v="EC005"/>
    <x v="4"/>
    <x v="2"/>
    <s v="Skybags"/>
    <x v="5"/>
    <x v="1"/>
    <n v="2"/>
    <n v="45"/>
    <x v="0"/>
    <n v="90"/>
    <n v="38"/>
    <x v="0"/>
    <x v="1"/>
    <s v="Standard"/>
    <n v="3.3"/>
    <n v="2025"/>
    <s v="Jan-2025"/>
    <n v="0.42222222222222222"/>
    <x v="0"/>
    <x v="3"/>
  </r>
  <r>
    <s v="ORD0002187"/>
    <x v="131"/>
    <x v="459"/>
    <x v="0"/>
    <s v="EC003"/>
    <x v="7"/>
    <x v="3"/>
    <s v="Lenovo"/>
    <x v="1"/>
    <x v="1"/>
    <n v="4"/>
    <n v="799"/>
    <x v="2"/>
    <n v="2556.8000000000002"/>
    <n v="76.8"/>
    <x v="0"/>
    <x v="3"/>
    <s v="Express"/>
    <n v="3"/>
    <n v="2025"/>
    <s v="May-2025"/>
    <n v="3.0037546933667079E-2"/>
    <x v="1"/>
    <x v="1"/>
  </r>
  <r>
    <s v="ORD0002188"/>
    <x v="171"/>
    <x v="1459"/>
    <x v="1"/>
    <s v="EC003"/>
    <x v="7"/>
    <x v="3"/>
    <s v="Lenovo"/>
    <x v="7"/>
    <x v="0"/>
    <n v="1"/>
    <n v="799"/>
    <x v="2"/>
    <n v="639.20000000000005"/>
    <n v="19.2"/>
    <x v="0"/>
    <x v="4"/>
    <s v="Standard"/>
    <n v="2.7"/>
    <n v="2025"/>
    <s v="Oct-2025"/>
    <n v="3.0037546933667079E-2"/>
    <x v="2"/>
    <x v="4"/>
  </r>
  <r>
    <s v="ORD0002189"/>
    <x v="156"/>
    <x v="659"/>
    <x v="1"/>
    <s v="EC006"/>
    <x v="2"/>
    <x v="0"/>
    <s v="Philips"/>
    <x v="1"/>
    <x v="0"/>
    <n v="5"/>
    <n v="85"/>
    <x v="2"/>
    <n v="340"/>
    <n v="80"/>
    <x v="0"/>
    <x v="0"/>
    <s v="Standard"/>
    <n v="4"/>
    <n v="2025"/>
    <s v="Aug-2025"/>
    <n v="0.23529411764705882"/>
    <x v="1"/>
    <x v="1"/>
  </r>
  <r>
    <s v="ORD0002190"/>
    <x v="322"/>
    <x v="1"/>
    <x v="1"/>
    <s v="EC002"/>
    <x v="5"/>
    <x v="3"/>
    <s v="Samsung"/>
    <x v="5"/>
    <x v="1"/>
    <n v="5"/>
    <n v="149"/>
    <x v="3"/>
    <n v="633.25"/>
    <n v="158.25"/>
    <x v="0"/>
    <x v="3"/>
    <s v="Standard"/>
    <n v="3"/>
    <n v="2025"/>
    <s v="Feb-2025"/>
    <n v="0.24990130280300041"/>
    <x v="0"/>
    <x v="3"/>
  </r>
  <r>
    <s v="ORD0002191"/>
    <x v="329"/>
    <x v="1478"/>
    <x v="0"/>
    <s v="EC005"/>
    <x v="4"/>
    <x v="2"/>
    <s v="Skybags"/>
    <x v="3"/>
    <x v="1"/>
    <n v="1"/>
    <n v="45"/>
    <x v="1"/>
    <n v="40.5"/>
    <n v="14.5"/>
    <x v="2"/>
    <x v="0"/>
    <s v="Standard"/>
    <n v="5"/>
    <n v="2025"/>
    <s v="Jun-2025"/>
    <n v="0.35802469135802467"/>
    <x v="0"/>
    <x v="2"/>
  </r>
  <r>
    <s v="ORD0002192"/>
    <x v="11"/>
    <x v="1325"/>
    <x v="0"/>
    <s v="EC004"/>
    <x v="10"/>
    <x v="2"/>
    <s v="Nike"/>
    <x v="9"/>
    <x v="2"/>
    <n v="5"/>
    <n v="110"/>
    <x v="3"/>
    <n v="467.5"/>
    <n v="127.5"/>
    <x v="0"/>
    <x v="0"/>
    <s v="Standard"/>
    <n v="2.7"/>
    <n v="2025"/>
    <s v="Nov-2025"/>
    <n v="0.27272727272727271"/>
    <x v="0"/>
    <x v="5"/>
  </r>
  <r>
    <s v="ORD0002193"/>
    <x v="241"/>
    <x v="1094"/>
    <x v="0"/>
    <s v="EC004"/>
    <x v="10"/>
    <x v="2"/>
    <s v="Nike"/>
    <x v="9"/>
    <x v="1"/>
    <n v="3"/>
    <n v="110"/>
    <x v="0"/>
    <n v="330"/>
    <n v="126"/>
    <x v="0"/>
    <x v="1"/>
    <s v="Express"/>
    <n v="4.5"/>
    <n v="2025"/>
    <s v="Nov-2025"/>
    <n v="0.38181818181818183"/>
    <x v="0"/>
    <x v="5"/>
  </r>
  <r>
    <s v="ORD0002194"/>
    <x v="148"/>
    <x v="1084"/>
    <x v="0"/>
    <s v="EC011"/>
    <x v="0"/>
    <x v="0"/>
    <s v="IKEA"/>
    <x v="7"/>
    <x v="0"/>
    <n v="4"/>
    <n v="190"/>
    <x v="4"/>
    <n v="722"/>
    <n v="222"/>
    <x v="0"/>
    <x v="4"/>
    <s v="Standard"/>
    <n v="3"/>
    <n v="2025"/>
    <s v="Jan-2025"/>
    <n v="0.30747922437673131"/>
    <x v="2"/>
    <x v="4"/>
  </r>
  <r>
    <s v="ORD0002195"/>
    <x v="72"/>
    <x v="1474"/>
    <x v="1"/>
    <s v="EC003"/>
    <x v="7"/>
    <x v="3"/>
    <s v="Lenovo"/>
    <x v="4"/>
    <x v="0"/>
    <n v="4"/>
    <n v="799"/>
    <x v="1"/>
    <n v="2876.4"/>
    <n v="396.4"/>
    <x v="0"/>
    <x v="1"/>
    <s v="Standard"/>
    <n v="3.8"/>
    <n v="2025"/>
    <s v="Oct-2025"/>
    <n v="0.13781115282992629"/>
    <x v="0"/>
    <x v="2"/>
  </r>
  <r>
    <s v="ORD0002196"/>
    <x v="344"/>
    <x v="1479"/>
    <x v="0"/>
    <s v="EC011"/>
    <x v="0"/>
    <x v="0"/>
    <s v="IKEA"/>
    <x v="6"/>
    <x v="0"/>
    <n v="4"/>
    <n v="190"/>
    <x v="0"/>
    <n v="760"/>
    <n v="260"/>
    <x v="2"/>
    <x v="0"/>
    <s v="Express"/>
    <n v="3.1"/>
    <n v="2025"/>
    <s v="Jan-2025"/>
    <n v="0.34210526315789475"/>
    <x v="0"/>
    <x v="2"/>
  </r>
  <r>
    <s v="ORD0002197"/>
    <x v="5"/>
    <x v="1480"/>
    <x v="0"/>
    <s v="EC007"/>
    <x v="9"/>
    <x v="0"/>
    <s v="Prestige"/>
    <x v="2"/>
    <x v="2"/>
    <n v="3"/>
    <n v="120"/>
    <x v="0"/>
    <n v="360"/>
    <n v="126"/>
    <x v="0"/>
    <x v="3"/>
    <s v="Express"/>
    <n v="2.7"/>
    <n v="2025"/>
    <s v="Apr-2025"/>
    <n v="0.35"/>
    <x v="0"/>
    <x v="2"/>
  </r>
  <r>
    <s v="ORD0002198"/>
    <x v="340"/>
    <x v="894"/>
    <x v="0"/>
    <s v="EC004"/>
    <x v="10"/>
    <x v="2"/>
    <s v="Nike"/>
    <x v="2"/>
    <x v="1"/>
    <n v="3"/>
    <n v="110"/>
    <x v="2"/>
    <n v="264"/>
    <n v="60"/>
    <x v="0"/>
    <x v="4"/>
    <s v="Same Day"/>
    <n v="2.7"/>
    <n v="2025"/>
    <s v="Apr-2025"/>
    <n v="0.22727272727272727"/>
    <x v="0"/>
    <x v="2"/>
  </r>
  <r>
    <s v="ORD0002199"/>
    <x v="51"/>
    <x v="1481"/>
    <x v="1"/>
    <s v="EC005"/>
    <x v="4"/>
    <x v="2"/>
    <s v="Skybags"/>
    <x v="5"/>
    <x v="2"/>
    <n v="1"/>
    <n v="45"/>
    <x v="2"/>
    <n v="36"/>
    <n v="10"/>
    <x v="0"/>
    <x v="1"/>
    <s v="Standard"/>
    <n v="4.7"/>
    <n v="2025"/>
    <s v="Jul-2025"/>
    <n v="0.27777777777777779"/>
    <x v="0"/>
    <x v="3"/>
  </r>
  <r>
    <s v="ORD0002200"/>
    <x v="260"/>
    <x v="310"/>
    <x v="0"/>
    <s v="EC011"/>
    <x v="0"/>
    <x v="0"/>
    <s v="IKEA"/>
    <x v="9"/>
    <x v="2"/>
    <n v="2"/>
    <n v="190"/>
    <x v="3"/>
    <n v="323"/>
    <n v="73"/>
    <x v="0"/>
    <x v="2"/>
    <s v="Standard"/>
    <n v="3"/>
    <n v="2025"/>
    <s v="May-2025"/>
    <n v="0.2260061919504644"/>
    <x v="0"/>
    <x v="5"/>
  </r>
  <r>
    <s v="ORD0002201"/>
    <x v="88"/>
    <x v="1482"/>
    <x v="0"/>
    <s v="EC003"/>
    <x v="7"/>
    <x v="3"/>
    <s v="Lenovo"/>
    <x v="2"/>
    <x v="1"/>
    <n v="2"/>
    <n v="799"/>
    <x v="0"/>
    <n v="1598"/>
    <n v="358"/>
    <x v="0"/>
    <x v="2"/>
    <s v="Express"/>
    <n v="4.5999999999999996"/>
    <n v="2025"/>
    <s v="Jul-2025"/>
    <n v="0.22403003754693368"/>
    <x v="0"/>
    <x v="2"/>
  </r>
  <r>
    <s v="ORD0002202"/>
    <x v="209"/>
    <x v="1483"/>
    <x v="0"/>
    <s v="EC011"/>
    <x v="0"/>
    <x v="0"/>
    <s v="IKEA"/>
    <x v="0"/>
    <x v="2"/>
    <n v="2"/>
    <n v="190"/>
    <x v="3"/>
    <n v="323"/>
    <n v="73"/>
    <x v="0"/>
    <x v="3"/>
    <s v="Standard"/>
    <n v="2.8"/>
    <n v="2025"/>
    <s v="Sep-2025"/>
    <n v="0.2260061919504644"/>
    <x v="0"/>
    <x v="0"/>
  </r>
  <r>
    <s v="ORD0002203"/>
    <x v="297"/>
    <x v="1484"/>
    <x v="0"/>
    <s v="EC005"/>
    <x v="4"/>
    <x v="2"/>
    <s v="Skybags"/>
    <x v="4"/>
    <x v="1"/>
    <n v="4"/>
    <n v="45"/>
    <x v="1"/>
    <n v="162"/>
    <n v="58"/>
    <x v="0"/>
    <x v="1"/>
    <s v="Standard"/>
    <n v="4.5"/>
    <n v="2025"/>
    <s v="Apr-2025"/>
    <n v="0.35802469135802467"/>
    <x v="0"/>
    <x v="2"/>
  </r>
  <r>
    <s v="ORD0002204"/>
    <x v="241"/>
    <x v="1258"/>
    <x v="0"/>
    <s v="EC009"/>
    <x v="11"/>
    <x v="1"/>
    <s v="Loreal"/>
    <x v="7"/>
    <x v="2"/>
    <n v="2"/>
    <n v="12"/>
    <x v="4"/>
    <n v="22.8"/>
    <n v="10.8"/>
    <x v="1"/>
    <x v="0"/>
    <s v="Standard"/>
    <n v="4.3"/>
    <n v="2025"/>
    <s v="Nov-2025"/>
    <n v="0.47368421052631582"/>
    <x v="2"/>
    <x v="4"/>
  </r>
  <r>
    <s v="ORD0002205"/>
    <x v="150"/>
    <x v="1485"/>
    <x v="1"/>
    <s v="EC004"/>
    <x v="10"/>
    <x v="2"/>
    <s v="Nike"/>
    <x v="1"/>
    <x v="0"/>
    <n v="4"/>
    <n v="110"/>
    <x v="1"/>
    <n v="396"/>
    <n v="124"/>
    <x v="1"/>
    <x v="4"/>
    <s v="Express"/>
    <n v="4.2"/>
    <n v="2025"/>
    <s v="Jun-2025"/>
    <n v="0.31313131313131315"/>
    <x v="1"/>
    <x v="1"/>
  </r>
  <r>
    <s v="ORD0002206"/>
    <x v="325"/>
    <x v="827"/>
    <x v="0"/>
    <s v="EC012"/>
    <x v="3"/>
    <x v="0"/>
    <s v="Philips"/>
    <x v="4"/>
    <x v="1"/>
    <n v="1"/>
    <n v="42"/>
    <x v="4"/>
    <n v="39.9"/>
    <n v="15.9"/>
    <x v="2"/>
    <x v="2"/>
    <s v="Express"/>
    <n v="4.4000000000000004"/>
    <n v="2025"/>
    <s v="Jan-2025"/>
    <n v="0.39849624060150379"/>
    <x v="0"/>
    <x v="2"/>
  </r>
  <r>
    <s v="ORD0002207"/>
    <x v="140"/>
    <x v="1486"/>
    <x v="0"/>
    <s v="EC002"/>
    <x v="5"/>
    <x v="3"/>
    <s v="Samsung"/>
    <x v="2"/>
    <x v="2"/>
    <n v="2"/>
    <n v="149"/>
    <x v="1"/>
    <n v="268.2"/>
    <n v="78.2"/>
    <x v="0"/>
    <x v="2"/>
    <s v="Standard"/>
    <n v="3.6"/>
    <n v="2025"/>
    <s v="Apr-2025"/>
    <n v="0.29157345264727819"/>
    <x v="0"/>
    <x v="2"/>
  </r>
  <r>
    <s v="ORD0002208"/>
    <x v="59"/>
    <x v="1487"/>
    <x v="1"/>
    <s v="EC001"/>
    <x v="8"/>
    <x v="3"/>
    <s v="Sony"/>
    <x v="0"/>
    <x v="0"/>
    <n v="2"/>
    <n v="89"/>
    <x v="3"/>
    <n v="151.30000000000001"/>
    <n v="41.3"/>
    <x v="0"/>
    <x v="1"/>
    <s v="Same Day"/>
    <n v="4.3"/>
    <n v="2025"/>
    <s v="May-2025"/>
    <n v="0.27296761401189684"/>
    <x v="0"/>
    <x v="0"/>
  </r>
  <r>
    <s v="ORD0002209"/>
    <x v="67"/>
    <x v="555"/>
    <x v="1"/>
    <s v="EC002"/>
    <x v="5"/>
    <x v="3"/>
    <s v="Samsung"/>
    <x v="6"/>
    <x v="1"/>
    <n v="2"/>
    <n v="149"/>
    <x v="2"/>
    <n v="238.4"/>
    <n v="48.4"/>
    <x v="0"/>
    <x v="1"/>
    <s v="Same Day"/>
    <n v="3.5"/>
    <n v="2025"/>
    <s v="Jan-2025"/>
    <n v="0.2030201342281879"/>
    <x v="0"/>
    <x v="2"/>
  </r>
  <r>
    <s v="ORD0002210"/>
    <x v="214"/>
    <x v="240"/>
    <x v="0"/>
    <s v="EC007"/>
    <x v="9"/>
    <x v="0"/>
    <s v="Prestige"/>
    <x v="8"/>
    <x v="0"/>
    <n v="1"/>
    <n v="120"/>
    <x v="3"/>
    <n v="102"/>
    <n v="24"/>
    <x v="0"/>
    <x v="3"/>
    <s v="Standard"/>
    <n v="2.9"/>
    <n v="2025"/>
    <s v="Apr-2025"/>
    <n v="0.23529411764705882"/>
    <x v="2"/>
    <x v="4"/>
  </r>
  <r>
    <s v="ORD0002211"/>
    <x v="137"/>
    <x v="700"/>
    <x v="0"/>
    <s v="EC011"/>
    <x v="0"/>
    <x v="0"/>
    <s v="IKEA"/>
    <x v="3"/>
    <x v="1"/>
    <n v="2"/>
    <n v="190"/>
    <x v="2"/>
    <n v="304"/>
    <n v="54"/>
    <x v="0"/>
    <x v="4"/>
    <s v="Express"/>
    <n v="3.5"/>
    <n v="2025"/>
    <s v="Jul-2025"/>
    <n v="0.17763157894736842"/>
    <x v="0"/>
    <x v="2"/>
  </r>
  <r>
    <s v="ORD0002212"/>
    <x v="315"/>
    <x v="867"/>
    <x v="0"/>
    <s v="EC002"/>
    <x v="5"/>
    <x v="3"/>
    <s v="Samsung"/>
    <x v="4"/>
    <x v="1"/>
    <n v="1"/>
    <n v="149"/>
    <x v="1"/>
    <n v="134.1"/>
    <n v="39.1"/>
    <x v="0"/>
    <x v="1"/>
    <s v="Standard"/>
    <n v="3.9"/>
    <n v="2025"/>
    <s v="Feb-2025"/>
    <n v="0.29157345264727819"/>
    <x v="0"/>
    <x v="2"/>
  </r>
  <r>
    <s v="ORD0002213"/>
    <x v="266"/>
    <x v="117"/>
    <x v="0"/>
    <s v="EC003"/>
    <x v="7"/>
    <x v="3"/>
    <s v="Lenovo"/>
    <x v="9"/>
    <x v="0"/>
    <n v="1"/>
    <n v="799"/>
    <x v="1"/>
    <n v="719.1"/>
    <n v="99.1"/>
    <x v="0"/>
    <x v="2"/>
    <s v="Standard"/>
    <n v="2.8"/>
    <n v="2025"/>
    <s v="Aug-2025"/>
    <n v="0.13781115282992629"/>
    <x v="0"/>
    <x v="5"/>
  </r>
  <r>
    <s v="ORD0002214"/>
    <x v="271"/>
    <x v="1117"/>
    <x v="1"/>
    <s v="EC007"/>
    <x v="9"/>
    <x v="0"/>
    <s v="Prestige"/>
    <x v="8"/>
    <x v="1"/>
    <n v="3"/>
    <n v="120"/>
    <x v="1"/>
    <n v="324"/>
    <n v="90"/>
    <x v="0"/>
    <x v="1"/>
    <s v="Standard"/>
    <n v="3.7"/>
    <n v="2025"/>
    <s v="Apr-2025"/>
    <n v="0.27777777777777779"/>
    <x v="2"/>
    <x v="4"/>
  </r>
  <r>
    <s v="ORD0002215"/>
    <x v="227"/>
    <x v="486"/>
    <x v="1"/>
    <s v="EC006"/>
    <x v="2"/>
    <x v="0"/>
    <s v="Philips"/>
    <x v="3"/>
    <x v="2"/>
    <n v="5"/>
    <n v="85"/>
    <x v="0"/>
    <n v="425"/>
    <n v="165"/>
    <x v="0"/>
    <x v="3"/>
    <s v="Express"/>
    <n v="2.9"/>
    <n v="2025"/>
    <s v="Sep-2025"/>
    <n v="0.38823529411764707"/>
    <x v="0"/>
    <x v="2"/>
  </r>
  <r>
    <s v="ORD0002216"/>
    <x v="264"/>
    <x v="1122"/>
    <x v="1"/>
    <s v="EC003"/>
    <x v="7"/>
    <x v="3"/>
    <s v="Lenovo"/>
    <x v="5"/>
    <x v="0"/>
    <n v="4"/>
    <n v="799"/>
    <x v="2"/>
    <n v="2556.8000000000002"/>
    <n v="76.8"/>
    <x v="0"/>
    <x v="4"/>
    <s v="Standard"/>
    <n v="3"/>
    <n v="2025"/>
    <s v="Apr-2025"/>
    <n v="3.0037546933667079E-2"/>
    <x v="0"/>
    <x v="3"/>
  </r>
  <r>
    <s v="ORD0002217"/>
    <x v="53"/>
    <x v="1488"/>
    <x v="0"/>
    <s v="EC002"/>
    <x v="5"/>
    <x v="3"/>
    <s v="Samsung"/>
    <x v="2"/>
    <x v="1"/>
    <n v="3"/>
    <n v="149"/>
    <x v="3"/>
    <n v="379.95"/>
    <n v="94.95"/>
    <x v="2"/>
    <x v="3"/>
    <s v="Same Day"/>
    <n v="2.8"/>
    <n v="2025"/>
    <s v="Jun-2025"/>
    <n v="0.24990130280300041"/>
    <x v="0"/>
    <x v="2"/>
  </r>
  <r>
    <s v="ORD0002218"/>
    <x v="13"/>
    <x v="1489"/>
    <x v="0"/>
    <s v="EC001"/>
    <x v="8"/>
    <x v="3"/>
    <s v="Sony"/>
    <x v="7"/>
    <x v="0"/>
    <n v="4"/>
    <n v="89"/>
    <x v="0"/>
    <n v="356"/>
    <n v="136"/>
    <x v="3"/>
    <x v="0"/>
    <s v="Standard"/>
    <n v="3.2"/>
    <n v="2025"/>
    <s v="Jan-2025"/>
    <n v="0.38202247191011235"/>
    <x v="2"/>
    <x v="4"/>
  </r>
  <r>
    <s v="ORD0002219"/>
    <x v="325"/>
    <x v="1490"/>
    <x v="0"/>
    <s v="EC008"/>
    <x v="1"/>
    <x v="1"/>
    <s v="Nivea"/>
    <x v="1"/>
    <x v="1"/>
    <n v="1"/>
    <n v="18"/>
    <x v="2"/>
    <n v="14.4"/>
    <n v="5.4"/>
    <x v="0"/>
    <x v="4"/>
    <s v="Express"/>
    <n v="2.7"/>
    <n v="2025"/>
    <s v="Jan-2025"/>
    <n v="0.375"/>
    <x v="1"/>
    <x v="1"/>
  </r>
  <r>
    <s v="ORD0002220"/>
    <x v="173"/>
    <x v="1491"/>
    <x v="0"/>
    <s v="EC010"/>
    <x v="6"/>
    <x v="3"/>
    <s v="JBL"/>
    <x v="4"/>
    <x v="0"/>
    <n v="3"/>
    <n v="65"/>
    <x v="4"/>
    <n v="185.25"/>
    <n v="71.25"/>
    <x v="0"/>
    <x v="4"/>
    <s v="Standard"/>
    <n v="3.5"/>
    <n v="2025"/>
    <s v="Jan-2025"/>
    <n v="0.38461538461538464"/>
    <x v="0"/>
    <x v="2"/>
  </r>
  <r>
    <s v="ORD0002221"/>
    <x v="189"/>
    <x v="525"/>
    <x v="0"/>
    <s v="EC009"/>
    <x v="11"/>
    <x v="1"/>
    <s v="Loreal"/>
    <x v="7"/>
    <x v="0"/>
    <n v="3"/>
    <n v="12"/>
    <x v="3"/>
    <n v="30.6"/>
    <n v="12.6"/>
    <x v="0"/>
    <x v="4"/>
    <s v="Standard"/>
    <n v="4.4000000000000004"/>
    <n v="2025"/>
    <s v="May-2025"/>
    <n v="0.41176470588235292"/>
    <x v="2"/>
    <x v="4"/>
  </r>
  <r>
    <s v="ORD0002222"/>
    <x v="160"/>
    <x v="177"/>
    <x v="1"/>
    <s v="EC002"/>
    <x v="5"/>
    <x v="3"/>
    <s v="Samsung"/>
    <x v="8"/>
    <x v="2"/>
    <n v="5"/>
    <n v="149"/>
    <x v="2"/>
    <n v="596"/>
    <n v="121"/>
    <x v="0"/>
    <x v="4"/>
    <s v="Standard"/>
    <n v="3"/>
    <n v="2025"/>
    <s v="Jul-2025"/>
    <n v="0.20302013422818793"/>
    <x v="2"/>
    <x v="4"/>
  </r>
  <r>
    <s v="ORD0002223"/>
    <x v="53"/>
    <x v="344"/>
    <x v="0"/>
    <s v="EC007"/>
    <x v="9"/>
    <x v="0"/>
    <s v="Prestige"/>
    <x v="8"/>
    <x v="2"/>
    <n v="4"/>
    <n v="120"/>
    <x v="4"/>
    <n v="456"/>
    <n v="144"/>
    <x v="2"/>
    <x v="4"/>
    <s v="Standard"/>
    <n v="4.3"/>
    <n v="2025"/>
    <s v="Jun-2025"/>
    <n v="0.31578947368421051"/>
    <x v="2"/>
    <x v="4"/>
  </r>
  <r>
    <s v="ORD0002224"/>
    <x v="99"/>
    <x v="1492"/>
    <x v="0"/>
    <s v="EC010"/>
    <x v="6"/>
    <x v="3"/>
    <s v="JBL"/>
    <x v="2"/>
    <x v="2"/>
    <n v="2"/>
    <n v="65"/>
    <x v="2"/>
    <n v="104"/>
    <n v="28"/>
    <x v="0"/>
    <x v="4"/>
    <s v="Express"/>
    <n v="2.7"/>
    <n v="2025"/>
    <s v="Sep-2025"/>
    <n v="0.26923076923076922"/>
    <x v="0"/>
    <x v="2"/>
  </r>
  <r>
    <s v="ORD0002225"/>
    <x v="288"/>
    <x v="1250"/>
    <x v="0"/>
    <s v="EC003"/>
    <x v="7"/>
    <x v="3"/>
    <s v="Lenovo"/>
    <x v="7"/>
    <x v="0"/>
    <n v="3"/>
    <n v="799"/>
    <x v="1"/>
    <n v="2157.3000000000002"/>
    <n v="297.3"/>
    <x v="0"/>
    <x v="3"/>
    <s v="Standard"/>
    <n v="4"/>
    <n v="2025"/>
    <s v="May-2025"/>
    <n v="0.13781115282992629"/>
    <x v="2"/>
    <x v="4"/>
  </r>
  <r>
    <s v="ORD0002226"/>
    <x v="341"/>
    <x v="1221"/>
    <x v="0"/>
    <s v="EC010"/>
    <x v="6"/>
    <x v="3"/>
    <s v="JBL"/>
    <x v="5"/>
    <x v="2"/>
    <n v="2"/>
    <n v="65"/>
    <x v="4"/>
    <n v="123.5"/>
    <n v="47.5"/>
    <x v="0"/>
    <x v="2"/>
    <s v="Standard"/>
    <n v="3.5"/>
    <n v="2025"/>
    <s v="Feb-2025"/>
    <n v="0.38461538461538464"/>
    <x v="0"/>
    <x v="3"/>
  </r>
  <r>
    <s v="ORD0002227"/>
    <x v="190"/>
    <x v="70"/>
    <x v="1"/>
    <s v="EC003"/>
    <x v="7"/>
    <x v="3"/>
    <s v="Lenovo"/>
    <x v="1"/>
    <x v="2"/>
    <n v="1"/>
    <n v="799"/>
    <x v="2"/>
    <n v="639.20000000000005"/>
    <n v="19.2"/>
    <x v="0"/>
    <x v="4"/>
    <s v="Standard"/>
    <n v="3.9"/>
    <n v="2025"/>
    <s v="Nov-2025"/>
    <n v="3.0037546933667079E-2"/>
    <x v="1"/>
    <x v="1"/>
  </r>
  <r>
    <s v="ORD0002228"/>
    <x v="49"/>
    <x v="1493"/>
    <x v="0"/>
    <s v="EC002"/>
    <x v="5"/>
    <x v="3"/>
    <s v="Samsung"/>
    <x v="5"/>
    <x v="1"/>
    <n v="3"/>
    <n v="149"/>
    <x v="0"/>
    <n v="447"/>
    <n v="162"/>
    <x v="0"/>
    <x v="2"/>
    <s v="Express"/>
    <n v="4.4000000000000004"/>
    <n v="2025"/>
    <s v="Apr-2025"/>
    <n v="0.36241610738255031"/>
    <x v="0"/>
    <x v="3"/>
  </r>
  <r>
    <s v="ORD0002229"/>
    <x v="235"/>
    <x v="1125"/>
    <x v="1"/>
    <s v="EC002"/>
    <x v="5"/>
    <x v="3"/>
    <s v="Samsung"/>
    <x v="8"/>
    <x v="0"/>
    <n v="4"/>
    <n v="149"/>
    <x v="0"/>
    <n v="596"/>
    <n v="216"/>
    <x v="0"/>
    <x v="0"/>
    <s v="Express"/>
    <n v="2.7"/>
    <n v="2025"/>
    <s v="May-2025"/>
    <n v="0.36241610738255031"/>
    <x v="2"/>
    <x v="4"/>
  </r>
  <r>
    <s v="ORD0002230"/>
    <x v="240"/>
    <x v="1494"/>
    <x v="1"/>
    <s v="EC002"/>
    <x v="5"/>
    <x v="3"/>
    <s v="Samsung"/>
    <x v="3"/>
    <x v="2"/>
    <n v="2"/>
    <n v="149"/>
    <x v="4"/>
    <n v="283.10000000000002"/>
    <n v="93.1"/>
    <x v="3"/>
    <x v="3"/>
    <s v="Standard"/>
    <n v="4.2"/>
    <n v="2025"/>
    <s v="Jul-2025"/>
    <n v="0.32885906040268453"/>
    <x v="0"/>
    <x v="2"/>
  </r>
  <r>
    <s v="ORD0002231"/>
    <x v="230"/>
    <x v="1495"/>
    <x v="0"/>
    <s v="EC011"/>
    <x v="0"/>
    <x v="0"/>
    <s v="IKEA"/>
    <x v="0"/>
    <x v="0"/>
    <n v="5"/>
    <n v="190"/>
    <x v="1"/>
    <n v="855"/>
    <n v="230"/>
    <x v="0"/>
    <x v="0"/>
    <s v="Standard"/>
    <n v="4.7"/>
    <n v="2025"/>
    <s v="Mar-2025"/>
    <n v="0.26900584795321636"/>
    <x v="0"/>
    <x v="0"/>
  </r>
  <r>
    <s v="ORD0002232"/>
    <x v="206"/>
    <x v="7"/>
    <x v="0"/>
    <s v="EC001"/>
    <x v="8"/>
    <x v="3"/>
    <s v="Sony"/>
    <x v="1"/>
    <x v="2"/>
    <n v="2"/>
    <n v="89"/>
    <x v="1"/>
    <n v="160.19999999999999"/>
    <n v="50.2"/>
    <x v="0"/>
    <x v="0"/>
    <s v="Standard"/>
    <n v="4.7"/>
    <n v="2025"/>
    <s v="Dec-2025"/>
    <n v="0.31335830212234711"/>
    <x v="1"/>
    <x v="1"/>
  </r>
  <r>
    <s v="ORD0002233"/>
    <x v="218"/>
    <x v="542"/>
    <x v="0"/>
    <s v="EC003"/>
    <x v="7"/>
    <x v="3"/>
    <s v="Lenovo"/>
    <x v="9"/>
    <x v="2"/>
    <n v="5"/>
    <n v="799"/>
    <x v="0"/>
    <n v="3995"/>
    <n v="895"/>
    <x v="2"/>
    <x v="1"/>
    <s v="Standard"/>
    <n v="3.9"/>
    <n v="2025"/>
    <s v="Aug-2025"/>
    <n v="0.22403003754693368"/>
    <x v="0"/>
    <x v="5"/>
  </r>
  <r>
    <s v="ORD0002234"/>
    <x v="242"/>
    <x v="1132"/>
    <x v="0"/>
    <s v="EC009"/>
    <x v="11"/>
    <x v="1"/>
    <s v="Loreal"/>
    <x v="1"/>
    <x v="0"/>
    <n v="1"/>
    <n v="12"/>
    <x v="0"/>
    <n v="12"/>
    <n v="6"/>
    <x v="0"/>
    <x v="4"/>
    <s v="Express"/>
    <n v="3.4"/>
    <n v="2025"/>
    <s v="Nov-2025"/>
    <n v="0.5"/>
    <x v="1"/>
    <x v="1"/>
  </r>
  <r>
    <s v="ORD0002235"/>
    <x v="219"/>
    <x v="946"/>
    <x v="0"/>
    <s v="EC010"/>
    <x v="6"/>
    <x v="3"/>
    <s v="JBL"/>
    <x v="5"/>
    <x v="0"/>
    <n v="2"/>
    <n v="65"/>
    <x v="1"/>
    <n v="117"/>
    <n v="41"/>
    <x v="2"/>
    <x v="3"/>
    <s v="Standard"/>
    <n v="4.7"/>
    <n v="2025"/>
    <s v="Aug-2025"/>
    <n v="0.3504273504273504"/>
    <x v="0"/>
    <x v="3"/>
  </r>
  <r>
    <s v="ORD0002236"/>
    <x v="146"/>
    <x v="406"/>
    <x v="0"/>
    <s v="EC009"/>
    <x v="11"/>
    <x v="1"/>
    <s v="Loreal"/>
    <x v="8"/>
    <x v="2"/>
    <n v="1"/>
    <n v="12"/>
    <x v="3"/>
    <n v="10.199999999999999"/>
    <n v="4.2"/>
    <x v="0"/>
    <x v="4"/>
    <s v="Standard"/>
    <n v="3.4"/>
    <n v="2025"/>
    <s v="Feb-2025"/>
    <n v="0.41176470588235298"/>
    <x v="2"/>
    <x v="4"/>
  </r>
  <r>
    <s v="ORD0002237"/>
    <x v="137"/>
    <x v="244"/>
    <x v="0"/>
    <s v="EC007"/>
    <x v="9"/>
    <x v="0"/>
    <s v="Prestige"/>
    <x v="5"/>
    <x v="2"/>
    <n v="1"/>
    <n v="120"/>
    <x v="3"/>
    <n v="102"/>
    <n v="24"/>
    <x v="0"/>
    <x v="2"/>
    <s v="Standard"/>
    <n v="2.7"/>
    <n v="2025"/>
    <s v="Jul-2025"/>
    <n v="0.23529411764705882"/>
    <x v="0"/>
    <x v="3"/>
  </r>
  <r>
    <s v="ORD0002238"/>
    <x v="127"/>
    <x v="1113"/>
    <x v="1"/>
    <s v="EC004"/>
    <x v="10"/>
    <x v="2"/>
    <s v="Nike"/>
    <x v="2"/>
    <x v="1"/>
    <n v="2"/>
    <n v="110"/>
    <x v="0"/>
    <n v="220"/>
    <n v="84"/>
    <x v="0"/>
    <x v="4"/>
    <s v="Standard"/>
    <n v="3"/>
    <n v="2025"/>
    <s v="Jan-2025"/>
    <n v="0.38181818181818183"/>
    <x v="0"/>
    <x v="2"/>
  </r>
  <r>
    <s v="ORD0002239"/>
    <x v="277"/>
    <x v="1496"/>
    <x v="0"/>
    <s v="EC003"/>
    <x v="7"/>
    <x v="3"/>
    <s v="Lenovo"/>
    <x v="5"/>
    <x v="2"/>
    <n v="5"/>
    <n v="799"/>
    <x v="3"/>
    <n v="3395.75"/>
    <n v="295.75"/>
    <x v="0"/>
    <x v="4"/>
    <s v="Standard"/>
    <n v="3.5"/>
    <n v="2025"/>
    <s v="Nov-2025"/>
    <n v="8.7094161819921967E-2"/>
    <x v="0"/>
    <x v="3"/>
  </r>
  <r>
    <s v="ORD0002240"/>
    <x v="39"/>
    <x v="1497"/>
    <x v="0"/>
    <s v="EC001"/>
    <x v="8"/>
    <x v="3"/>
    <s v="Sony"/>
    <x v="9"/>
    <x v="1"/>
    <n v="3"/>
    <n v="89"/>
    <x v="1"/>
    <n v="240.3"/>
    <n v="75.3"/>
    <x v="0"/>
    <x v="4"/>
    <s v="Standard"/>
    <n v="3.3"/>
    <n v="2025"/>
    <s v="Oct-2025"/>
    <n v="0.31335830212234705"/>
    <x v="0"/>
    <x v="5"/>
  </r>
  <r>
    <s v="ORD0002241"/>
    <x v="172"/>
    <x v="1498"/>
    <x v="1"/>
    <s v="EC009"/>
    <x v="11"/>
    <x v="1"/>
    <s v="Loreal"/>
    <x v="5"/>
    <x v="1"/>
    <n v="4"/>
    <n v="12"/>
    <x v="0"/>
    <n v="48"/>
    <n v="24"/>
    <x v="0"/>
    <x v="3"/>
    <s v="Standard"/>
    <n v="4.4000000000000004"/>
    <n v="2025"/>
    <s v="Oct-2025"/>
    <n v="0.5"/>
    <x v="0"/>
    <x v="3"/>
  </r>
  <r>
    <s v="ORD0002242"/>
    <x v="240"/>
    <x v="1499"/>
    <x v="1"/>
    <s v="EC002"/>
    <x v="5"/>
    <x v="3"/>
    <s v="Samsung"/>
    <x v="5"/>
    <x v="1"/>
    <n v="2"/>
    <n v="149"/>
    <x v="3"/>
    <n v="253.3"/>
    <n v="63.3"/>
    <x v="0"/>
    <x v="4"/>
    <s v="Standard"/>
    <n v="4.5"/>
    <n v="2025"/>
    <s v="Jul-2025"/>
    <n v="0.24990130280300038"/>
    <x v="0"/>
    <x v="3"/>
  </r>
  <r>
    <s v="ORD0002243"/>
    <x v="230"/>
    <x v="651"/>
    <x v="1"/>
    <s v="EC009"/>
    <x v="11"/>
    <x v="1"/>
    <s v="Loreal"/>
    <x v="4"/>
    <x v="1"/>
    <n v="2"/>
    <n v="12"/>
    <x v="1"/>
    <n v="21.6"/>
    <n v="9.6"/>
    <x v="0"/>
    <x v="2"/>
    <s v="Standard"/>
    <n v="4.0999999999999996"/>
    <n v="2025"/>
    <s v="Mar-2025"/>
    <n v="0.44444444444444442"/>
    <x v="0"/>
    <x v="2"/>
  </r>
  <r>
    <s v="ORD0002244"/>
    <x v="213"/>
    <x v="1500"/>
    <x v="1"/>
    <s v="EC002"/>
    <x v="5"/>
    <x v="3"/>
    <s v="Samsung"/>
    <x v="0"/>
    <x v="2"/>
    <n v="1"/>
    <n v="149"/>
    <x v="2"/>
    <n v="119.2"/>
    <n v="24.2"/>
    <x v="0"/>
    <x v="1"/>
    <s v="Standard"/>
    <n v="3"/>
    <n v="2025"/>
    <s v="Nov-2025"/>
    <n v="0.2030201342281879"/>
    <x v="0"/>
    <x v="0"/>
  </r>
  <r>
    <s v="ORD0002245"/>
    <x v="266"/>
    <x v="39"/>
    <x v="0"/>
    <s v="EC008"/>
    <x v="1"/>
    <x v="1"/>
    <s v="Nivea"/>
    <x v="5"/>
    <x v="0"/>
    <n v="1"/>
    <n v="18"/>
    <x v="1"/>
    <n v="16.2"/>
    <n v="7.2"/>
    <x v="2"/>
    <x v="4"/>
    <s v="Express"/>
    <n v="4.9000000000000004"/>
    <n v="2025"/>
    <s v="Aug-2025"/>
    <n v="0.44444444444444448"/>
    <x v="0"/>
    <x v="3"/>
  </r>
  <r>
    <s v="ORD0002246"/>
    <x v="296"/>
    <x v="683"/>
    <x v="1"/>
    <s v="EC009"/>
    <x v="11"/>
    <x v="1"/>
    <s v="Loreal"/>
    <x v="5"/>
    <x v="2"/>
    <n v="3"/>
    <n v="12"/>
    <x v="4"/>
    <n v="34.200000000000003"/>
    <n v="16.2"/>
    <x v="0"/>
    <x v="3"/>
    <s v="Standard"/>
    <n v="4.0999999999999996"/>
    <n v="2025"/>
    <s v="Oct-2025"/>
    <n v="0.47368421052631571"/>
    <x v="0"/>
    <x v="3"/>
  </r>
  <r>
    <s v="ORD0002247"/>
    <x v="143"/>
    <x v="1501"/>
    <x v="1"/>
    <s v="EC001"/>
    <x v="8"/>
    <x v="3"/>
    <s v="Sony"/>
    <x v="8"/>
    <x v="0"/>
    <n v="4"/>
    <n v="89"/>
    <x v="4"/>
    <n v="338.2"/>
    <n v="118.2"/>
    <x v="0"/>
    <x v="4"/>
    <s v="Standard"/>
    <n v="3.3"/>
    <n v="2025"/>
    <s v="Dec-2025"/>
    <n v="0.34949733885274986"/>
    <x v="2"/>
    <x v="4"/>
  </r>
  <r>
    <s v="ORD0002248"/>
    <x v="358"/>
    <x v="1502"/>
    <x v="0"/>
    <s v="EC010"/>
    <x v="6"/>
    <x v="3"/>
    <s v="JBL"/>
    <x v="4"/>
    <x v="1"/>
    <n v="3"/>
    <n v="65"/>
    <x v="1"/>
    <n v="175.5"/>
    <n v="61.5"/>
    <x v="0"/>
    <x v="2"/>
    <s v="Standard"/>
    <n v="4.5"/>
    <n v="2025"/>
    <s v="May-2025"/>
    <n v="0.3504273504273504"/>
    <x v="0"/>
    <x v="2"/>
  </r>
  <r>
    <s v="ORD0002249"/>
    <x v="321"/>
    <x v="1477"/>
    <x v="0"/>
    <s v="EC003"/>
    <x v="7"/>
    <x v="3"/>
    <s v="Lenovo"/>
    <x v="4"/>
    <x v="1"/>
    <n v="1"/>
    <n v="799"/>
    <x v="3"/>
    <n v="679.15"/>
    <n v="59.15"/>
    <x v="0"/>
    <x v="4"/>
    <s v="Express"/>
    <n v="3.8"/>
    <n v="2025"/>
    <s v="Jan-2025"/>
    <n v="8.7094161819921967E-2"/>
    <x v="0"/>
    <x v="2"/>
  </r>
  <r>
    <s v="ORD0002250"/>
    <x v="319"/>
    <x v="1503"/>
    <x v="0"/>
    <s v="EC009"/>
    <x v="11"/>
    <x v="1"/>
    <s v="Loreal"/>
    <x v="7"/>
    <x v="0"/>
    <n v="3"/>
    <n v="12"/>
    <x v="0"/>
    <n v="36"/>
    <n v="18"/>
    <x v="0"/>
    <x v="3"/>
    <s v="Standard"/>
    <n v="4.0999999999999996"/>
    <n v="2025"/>
    <s v="Jul-2025"/>
    <n v="0.5"/>
    <x v="2"/>
    <x v="4"/>
  </r>
  <r>
    <s v="ORD0002251"/>
    <x v="364"/>
    <x v="836"/>
    <x v="0"/>
    <s v="EC010"/>
    <x v="6"/>
    <x v="3"/>
    <s v="JBL"/>
    <x v="2"/>
    <x v="2"/>
    <n v="3"/>
    <n v="65"/>
    <x v="1"/>
    <n v="175.5"/>
    <n v="61.5"/>
    <x v="2"/>
    <x v="0"/>
    <s v="Express"/>
    <n v="3.6"/>
    <n v="2025"/>
    <s v="Mar-2025"/>
    <n v="0.3504273504273504"/>
    <x v="0"/>
    <x v="2"/>
  </r>
  <r>
    <s v="ORD0002252"/>
    <x v="176"/>
    <x v="1504"/>
    <x v="0"/>
    <s v="EC005"/>
    <x v="4"/>
    <x v="2"/>
    <s v="Skybags"/>
    <x v="0"/>
    <x v="0"/>
    <n v="1"/>
    <n v="45"/>
    <x v="1"/>
    <n v="40.5"/>
    <n v="14.5"/>
    <x v="0"/>
    <x v="2"/>
    <s v="Standard"/>
    <n v="3"/>
    <n v="2025"/>
    <s v="Jun-2025"/>
    <n v="0.35802469135802467"/>
    <x v="0"/>
    <x v="0"/>
  </r>
  <r>
    <s v="ORD0002253"/>
    <x v="318"/>
    <x v="1188"/>
    <x v="0"/>
    <s v="EC012"/>
    <x v="3"/>
    <x v="0"/>
    <s v="Philips"/>
    <x v="9"/>
    <x v="0"/>
    <n v="5"/>
    <n v="42"/>
    <x v="3"/>
    <n v="178.5"/>
    <n v="58.5"/>
    <x v="0"/>
    <x v="3"/>
    <s v="Standard"/>
    <n v="2.7"/>
    <n v="2025"/>
    <s v="Aug-2025"/>
    <n v="0.32773109243697479"/>
    <x v="0"/>
    <x v="5"/>
  </r>
  <r>
    <s v="ORD0002254"/>
    <x v="261"/>
    <x v="14"/>
    <x v="0"/>
    <s v="EC003"/>
    <x v="7"/>
    <x v="3"/>
    <s v="Lenovo"/>
    <x v="6"/>
    <x v="1"/>
    <n v="3"/>
    <n v="799"/>
    <x v="3"/>
    <n v="2037.45"/>
    <n v="177.45"/>
    <x v="0"/>
    <x v="2"/>
    <s v="Express"/>
    <n v="4.0999999999999996"/>
    <n v="2025"/>
    <s v="Feb-2025"/>
    <n v="8.7094161819921953E-2"/>
    <x v="0"/>
    <x v="2"/>
  </r>
  <r>
    <s v="ORD0002255"/>
    <x v="269"/>
    <x v="1048"/>
    <x v="0"/>
    <s v="EC010"/>
    <x v="6"/>
    <x v="3"/>
    <s v="JBL"/>
    <x v="9"/>
    <x v="0"/>
    <n v="2"/>
    <n v="65"/>
    <x v="0"/>
    <n v="130"/>
    <n v="54"/>
    <x v="0"/>
    <x v="3"/>
    <s v="Standard"/>
    <n v="4.2"/>
    <n v="2025"/>
    <s v="Sep-2025"/>
    <n v="0.41538461538461541"/>
    <x v="0"/>
    <x v="5"/>
  </r>
  <r>
    <s v="ORD0002256"/>
    <x v="299"/>
    <x v="1058"/>
    <x v="0"/>
    <s v="EC012"/>
    <x v="3"/>
    <x v="0"/>
    <s v="Philips"/>
    <x v="0"/>
    <x v="2"/>
    <n v="1"/>
    <n v="42"/>
    <x v="3"/>
    <n v="35.700000000000003"/>
    <n v="11.7"/>
    <x v="3"/>
    <x v="0"/>
    <s v="Standard"/>
    <n v="3.1"/>
    <n v="2025"/>
    <s v="Dec-2025"/>
    <n v="0.32773109243697474"/>
    <x v="0"/>
    <x v="0"/>
  </r>
  <r>
    <s v="ORD0002257"/>
    <x v="171"/>
    <x v="671"/>
    <x v="1"/>
    <s v="EC012"/>
    <x v="3"/>
    <x v="0"/>
    <s v="Philips"/>
    <x v="1"/>
    <x v="1"/>
    <n v="1"/>
    <n v="42"/>
    <x v="3"/>
    <n v="35.700000000000003"/>
    <n v="11.7"/>
    <x v="0"/>
    <x v="4"/>
    <s v="Standard"/>
    <n v="3.7"/>
    <n v="2025"/>
    <s v="Oct-2025"/>
    <n v="0.32773109243697474"/>
    <x v="1"/>
    <x v="1"/>
  </r>
  <r>
    <s v="ORD0002258"/>
    <x v="336"/>
    <x v="820"/>
    <x v="0"/>
    <s v="EC007"/>
    <x v="9"/>
    <x v="0"/>
    <s v="Prestige"/>
    <x v="9"/>
    <x v="2"/>
    <n v="2"/>
    <n v="120"/>
    <x v="4"/>
    <n v="228"/>
    <n v="72"/>
    <x v="0"/>
    <x v="3"/>
    <s v="Same Day"/>
    <n v="4.5"/>
    <n v="2025"/>
    <s v="Jun-2025"/>
    <n v="0.31578947368421051"/>
    <x v="0"/>
    <x v="5"/>
  </r>
  <r>
    <s v="ORD0002259"/>
    <x v="132"/>
    <x v="1484"/>
    <x v="0"/>
    <s v="EC007"/>
    <x v="9"/>
    <x v="0"/>
    <s v="Prestige"/>
    <x v="9"/>
    <x v="0"/>
    <n v="5"/>
    <n v="120"/>
    <x v="0"/>
    <n v="600"/>
    <n v="210"/>
    <x v="3"/>
    <x v="1"/>
    <s v="Standard"/>
    <n v="2.8"/>
    <n v="2025"/>
    <s v="May-2025"/>
    <n v="0.35"/>
    <x v="0"/>
    <x v="5"/>
  </r>
  <r>
    <s v="ORD0002260"/>
    <x v="270"/>
    <x v="1505"/>
    <x v="1"/>
    <s v="EC006"/>
    <x v="2"/>
    <x v="0"/>
    <s v="Philips"/>
    <x v="4"/>
    <x v="0"/>
    <n v="5"/>
    <n v="85"/>
    <x v="2"/>
    <n v="340"/>
    <n v="80"/>
    <x v="2"/>
    <x v="3"/>
    <s v="Standard"/>
    <n v="2.9"/>
    <n v="2025"/>
    <s v="Jan-2025"/>
    <n v="0.23529411764705882"/>
    <x v="0"/>
    <x v="2"/>
  </r>
  <r>
    <s v="ORD0002261"/>
    <x v="284"/>
    <x v="698"/>
    <x v="1"/>
    <s v="EC009"/>
    <x v="11"/>
    <x v="1"/>
    <s v="Loreal"/>
    <x v="7"/>
    <x v="1"/>
    <n v="2"/>
    <n v="12"/>
    <x v="1"/>
    <n v="21.6"/>
    <n v="9.6"/>
    <x v="0"/>
    <x v="2"/>
    <s v="Standard"/>
    <n v="2.7"/>
    <n v="2025"/>
    <s v="Nov-2025"/>
    <n v="0.44444444444444442"/>
    <x v="2"/>
    <x v="4"/>
  </r>
  <r>
    <s v="ORD0002262"/>
    <x v="256"/>
    <x v="904"/>
    <x v="1"/>
    <s v="EC002"/>
    <x v="5"/>
    <x v="3"/>
    <s v="Samsung"/>
    <x v="5"/>
    <x v="2"/>
    <n v="2"/>
    <n v="149"/>
    <x v="1"/>
    <n v="268.2"/>
    <n v="78.2"/>
    <x v="0"/>
    <x v="2"/>
    <s v="Standard"/>
    <n v="2.7"/>
    <n v="2025"/>
    <s v="Jun-2025"/>
    <n v="0.29157345264727819"/>
    <x v="0"/>
    <x v="3"/>
  </r>
  <r>
    <s v="ORD0002263"/>
    <x v="256"/>
    <x v="1355"/>
    <x v="0"/>
    <s v="EC010"/>
    <x v="6"/>
    <x v="3"/>
    <s v="JBL"/>
    <x v="9"/>
    <x v="1"/>
    <n v="4"/>
    <n v="65"/>
    <x v="3"/>
    <n v="221"/>
    <n v="69"/>
    <x v="0"/>
    <x v="4"/>
    <s v="Standard"/>
    <n v="3"/>
    <n v="2025"/>
    <s v="Jun-2025"/>
    <n v="0.31221719457013575"/>
    <x v="0"/>
    <x v="5"/>
  </r>
  <r>
    <s v="ORD0002264"/>
    <x v="9"/>
    <x v="1506"/>
    <x v="0"/>
    <s v="EC009"/>
    <x v="11"/>
    <x v="1"/>
    <s v="Loreal"/>
    <x v="5"/>
    <x v="2"/>
    <n v="2"/>
    <n v="12"/>
    <x v="0"/>
    <n v="24"/>
    <n v="12"/>
    <x v="0"/>
    <x v="4"/>
    <s v="Standard"/>
    <n v="3.2"/>
    <n v="2025"/>
    <s v="Dec-2025"/>
    <n v="0.5"/>
    <x v="0"/>
    <x v="3"/>
  </r>
  <r>
    <s v="ORD0002265"/>
    <x v="99"/>
    <x v="1310"/>
    <x v="0"/>
    <s v="EC004"/>
    <x v="10"/>
    <x v="2"/>
    <s v="Nike"/>
    <x v="7"/>
    <x v="2"/>
    <n v="1"/>
    <n v="110"/>
    <x v="4"/>
    <n v="104.5"/>
    <n v="36.5"/>
    <x v="0"/>
    <x v="0"/>
    <s v="Standard"/>
    <n v="4.7"/>
    <n v="2025"/>
    <s v="Sep-2025"/>
    <n v="0.34928229665071769"/>
    <x v="2"/>
    <x v="4"/>
  </r>
  <r>
    <s v="ORD0002266"/>
    <x v="328"/>
    <x v="1270"/>
    <x v="0"/>
    <s v="EC002"/>
    <x v="5"/>
    <x v="3"/>
    <s v="Samsung"/>
    <x v="9"/>
    <x v="0"/>
    <n v="5"/>
    <n v="149"/>
    <x v="2"/>
    <n v="596"/>
    <n v="121"/>
    <x v="0"/>
    <x v="1"/>
    <s v="Standard"/>
    <n v="2.8"/>
    <n v="2025"/>
    <s v="Aug-2025"/>
    <n v="0.20302013422818793"/>
    <x v="0"/>
    <x v="5"/>
  </r>
  <r>
    <s v="ORD0002267"/>
    <x v="235"/>
    <x v="1507"/>
    <x v="0"/>
    <s v="EC004"/>
    <x v="10"/>
    <x v="2"/>
    <s v="Nike"/>
    <x v="9"/>
    <x v="2"/>
    <n v="1"/>
    <n v="110"/>
    <x v="4"/>
    <n v="104.5"/>
    <n v="36.5"/>
    <x v="0"/>
    <x v="3"/>
    <s v="Standard"/>
    <n v="3.1"/>
    <n v="2025"/>
    <s v="May-2025"/>
    <n v="0.34928229665071769"/>
    <x v="0"/>
    <x v="5"/>
  </r>
  <r>
    <s v="ORD0002268"/>
    <x v="145"/>
    <x v="1508"/>
    <x v="0"/>
    <s v="EC011"/>
    <x v="0"/>
    <x v="0"/>
    <s v="IKEA"/>
    <x v="0"/>
    <x v="2"/>
    <n v="2"/>
    <n v="190"/>
    <x v="4"/>
    <n v="361"/>
    <n v="111"/>
    <x v="2"/>
    <x v="1"/>
    <s v="Express"/>
    <n v="3.2"/>
    <n v="2025"/>
    <s v="Feb-2025"/>
    <n v="0.30747922437673131"/>
    <x v="0"/>
    <x v="0"/>
  </r>
  <r>
    <s v="ORD0002269"/>
    <x v="320"/>
    <x v="1149"/>
    <x v="0"/>
    <s v="EC003"/>
    <x v="7"/>
    <x v="3"/>
    <s v="Lenovo"/>
    <x v="7"/>
    <x v="1"/>
    <n v="1"/>
    <n v="799"/>
    <x v="3"/>
    <n v="679.15"/>
    <n v="59.15"/>
    <x v="0"/>
    <x v="4"/>
    <s v="Same Day"/>
    <n v="4"/>
    <n v="2025"/>
    <s v="Jul-2025"/>
    <n v="8.7094161819921967E-2"/>
    <x v="2"/>
    <x v="4"/>
  </r>
  <r>
    <s v="ORD0002270"/>
    <x v="123"/>
    <x v="1509"/>
    <x v="1"/>
    <s v="EC005"/>
    <x v="4"/>
    <x v="2"/>
    <s v="Skybags"/>
    <x v="6"/>
    <x v="2"/>
    <n v="1"/>
    <n v="45"/>
    <x v="0"/>
    <n v="45"/>
    <n v="19"/>
    <x v="1"/>
    <x v="4"/>
    <s v="Standard"/>
    <n v="3.8"/>
    <n v="2025"/>
    <s v="Sep-2025"/>
    <n v="0.42222222222222222"/>
    <x v="0"/>
    <x v="2"/>
  </r>
  <r>
    <s v="ORD0002271"/>
    <x v="109"/>
    <x v="521"/>
    <x v="0"/>
    <s v="EC004"/>
    <x v="10"/>
    <x v="2"/>
    <s v="Nike"/>
    <x v="8"/>
    <x v="0"/>
    <n v="4"/>
    <n v="110"/>
    <x v="1"/>
    <n v="396"/>
    <n v="124"/>
    <x v="0"/>
    <x v="2"/>
    <s v="Standard"/>
    <n v="4.5999999999999996"/>
    <n v="2025"/>
    <s v="Oct-2025"/>
    <n v="0.31313131313131315"/>
    <x v="2"/>
    <x v="4"/>
  </r>
  <r>
    <s v="ORD0002272"/>
    <x v="282"/>
    <x v="435"/>
    <x v="1"/>
    <s v="EC002"/>
    <x v="5"/>
    <x v="3"/>
    <s v="Samsung"/>
    <x v="9"/>
    <x v="1"/>
    <n v="4"/>
    <n v="149"/>
    <x v="1"/>
    <n v="536.4"/>
    <n v="156.4"/>
    <x v="2"/>
    <x v="3"/>
    <s v="Express"/>
    <n v="2.8"/>
    <n v="2025"/>
    <s v="Sep-2025"/>
    <n v="0.29157345264727819"/>
    <x v="0"/>
    <x v="5"/>
  </r>
  <r>
    <s v="ORD0002273"/>
    <x v="26"/>
    <x v="1288"/>
    <x v="1"/>
    <s v="EC010"/>
    <x v="6"/>
    <x v="3"/>
    <s v="JBL"/>
    <x v="1"/>
    <x v="0"/>
    <n v="1"/>
    <n v="65"/>
    <x v="2"/>
    <n v="52"/>
    <n v="14"/>
    <x v="1"/>
    <x v="1"/>
    <s v="Standard"/>
    <n v="4.0999999999999996"/>
    <n v="2025"/>
    <s v="Nov-2025"/>
    <n v="0.26923076923076922"/>
    <x v="1"/>
    <x v="1"/>
  </r>
  <r>
    <s v="ORD0002274"/>
    <x v="316"/>
    <x v="1510"/>
    <x v="0"/>
    <s v="EC006"/>
    <x v="2"/>
    <x v="0"/>
    <s v="Philips"/>
    <x v="7"/>
    <x v="2"/>
    <n v="2"/>
    <n v="85"/>
    <x v="2"/>
    <n v="136"/>
    <n v="32"/>
    <x v="2"/>
    <x v="1"/>
    <s v="Standard"/>
    <n v="3"/>
    <n v="2025"/>
    <s v="Jul-2025"/>
    <n v="0.23529411764705882"/>
    <x v="2"/>
    <x v="4"/>
  </r>
  <r>
    <s v="ORD0002275"/>
    <x v="144"/>
    <x v="4"/>
    <x v="1"/>
    <s v="EC003"/>
    <x v="7"/>
    <x v="3"/>
    <s v="Lenovo"/>
    <x v="9"/>
    <x v="1"/>
    <n v="1"/>
    <n v="799"/>
    <x v="2"/>
    <n v="639.20000000000005"/>
    <n v="19.2"/>
    <x v="0"/>
    <x v="3"/>
    <s v="Standard"/>
    <n v="4.7"/>
    <n v="2025"/>
    <s v="Feb-2025"/>
    <n v="3.0037546933667079E-2"/>
    <x v="0"/>
    <x v="5"/>
  </r>
  <r>
    <s v="ORD0002276"/>
    <x v="347"/>
    <x v="1511"/>
    <x v="0"/>
    <s v="EC012"/>
    <x v="3"/>
    <x v="0"/>
    <s v="Philips"/>
    <x v="9"/>
    <x v="2"/>
    <n v="1"/>
    <n v="42"/>
    <x v="3"/>
    <n v="35.700000000000003"/>
    <n v="11.7"/>
    <x v="0"/>
    <x v="1"/>
    <s v="Standard"/>
    <n v="3.7"/>
    <n v="2025"/>
    <s v="Jul-2025"/>
    <n v="0.32773109243697474"/>
    <x v="0"/>
    <x v="5"/>
  </r>
  <r>
    <s v="ORD0002277"/>
    <x v="167"/>
    <x v="1512"/>
    <x v="0"/>
    <s v="EC003"/>
    <x v="7"/>
    <x v="3"/>
    <s v="Lenovo"/>
    <x v="9"/>
    <x v="0"/>
    <n v="2"/>
    <n v="799"/>
    <x v="2"/>
    <n v="1278.4000000000001"/>
    <n v="38.4"/>
    <x v="0"/>
    <x v="4"/>
    <s v="Standard"/>
    <n v="4.8"/>
    <n v="2025"/>
    <s v="Oct-2025"/>
    <n v="3.0037546933667079E-2"/>
    <x v="0"/>
    <x v="5"/>
  </r>
  <r>
    <s v="ORD0002278"/>
    <x v="315"/>
    <x v="35"/>
    <x v="0"/>
    <s v="EC011"/>
    <x v="0"/>
    <x v="0"/>
    <s v="IKEA"/>
    <x v="8"/>
    <x v="2"/>
    <n v="3"/>
    <n v="190"/>
    <x v="3"/>
    <n v="484.5"/>
    <n v="109.5"/>
    <x v="2"/>
    <x v="4"/>
    <s v="Express"/>
    <n v="4.2"/>
    <n v="2025"/>
    <s v="Feb-2025"/>
    <n v="0.2260061919504644"/>
    <x v="2"/>
    <x v="4"/>
  </r>
  <r>
    <s v="ORD0002279"/>
    <x v="186"/>
    <x v="1513"/>
    <x v="0"/>
    <s v="EC008"/>
    <x v="1"/>
    <x v="1"/>
    <s v="Nivea"/>
    <x v="7"/>
    <x v="0"/>
    <n v="2"/>
    <n v="18"/>
    <x v="1"/>
    <n v="32.4"/>
    <n v="14.4"/>
    <x v="0"/>
    <x v="2"/>
    <s v="Standard"/>
    <n v="4.8"/>
    <n v="2025"/>
    <s v="Mar-2025"/>
    <n v="0.44444444444444448"/>
    <x v="2"/>
    <x v="4"/>
  </r>
  <r>
    <s v="ORD0002280"/>
    <x v="93"/>
    <x v="434"/>
    <x v="1"/>
    <s v="EC002"/>
    <x v="5"/>
    <x v="3"/>
    <s v="Samsung"/>
    <x v="4"/>
    <x v="2"/>
    <n v="5"/>
    <n v="149"/>
    <x v="3"/>
    <n v="633.25"/>
    <n v="158.25"/>
    <x v="0"/>
    <x v="0"/>
    <s v="Standard"/>
    <n v="3.5"/>
    <n v="2025"/>
    <s v="Oct-2025"/>
    <n v="0.24990130280300041"/>
    <x v="0"/>
    <x v="2"/>
  </r>
  <r>
    <s v="ORD0002281"/>
    <x v="232"/>
    <x v="1514"/>
    <x v="1"/>
    <s v="EC001"/>
    <x v="8"/>
    <x v="3"/>
    <s v="Sony"/>
    <x v="8"/>
    <x v="2"/>
    <n v="5"/>
    <n v="89"/>
    <x v="1"/>
    <n v="400.5"/>
    <n v="125.5"/>
    <x v="0"/>
    <x v="4"/>
    <s v="Standard"/>
    <n v="4.5"/>
    <n v="2025"/>
    <s v="Jan-2025"/>
    <n v="0.31335830212234705"/>
    <x v="2"/>
    <x v="4"/>
  </r>
  <r>
    <s v="ORD0002282"/>
    <x v="238"/>
    <x v="1381"/>
    <x v="1"/>
    <s v="EC012"/>
    <x v="3"/>
    <x v="0"/>
    <s v="Philips"/>
    <x v="4"/>
    <x v="0"/>
    <n v="2"/>
    <n v="42"/>
    <x v="4"/>
    <n v="79.8"/>
    <n v="31.8"/>
    <x v="0"/>
    <x v="2"/>
    <s v="Express"/>
    <n v="3.7"/>
    <n v="2025"/>
    <s v="Jan-2025"/>
    <n v="0.39849624060150379"/>
    <x v="0"/>
    <x v="2"/>
  </r>
  <r>
    <s v="ORD0002283"/>
    <x v="89"/>
    <x v="834"/>
    <x v="1"/>
    <s v="EC012"/>
    <x v="3"/>
    <x v="0"/>
    <s v="Philips"/>
    <x v="5"/>
    <x v="1"/>
    <n v="2"/>
    <n v="42"/>
    <x v="4"/>
    <n v="79.8"/>
    <n v="31.8"/>
    <x v="0"/>
    <x v="0"/>
    <s v="Standard"/>
    <n v="5"/>
    <n v="2025"/>
    <s v="Oct-2025"/>
    <n v="0.39849624060150379"/>
    <x v="0"/>
    <x v="3"/>
  </r>
  <r>
    <s v="ORD0002284"/>
    <x v="188"/>
    <x v="420"/>
    <x v="0"/>
    <s v="EC003"/>
    <x v="7"/>
    <x v="3"/>
    <s v="Lenovo"/>
    <x v="6"/>
    <x v="2"/>
    <n v="2"/>
    <n v="799"/>
    <x v="2"/>
    <n v="1278.4000000000001"/>
    <n v="38.4"/>
    <x v="0"/>
    <x v="4"/>
    <s v="Standard"/>
    <n v="3.9"/>
    <n v="2025"/>
    <s v="Jul-2025"/>
    <n v="3.0037546933667079E-2"/>
    <x v="0"/>
    <x v="2"/>
  </r>
  <r>
    <s v="ORD0002285"/>
    <x v="282"/>
    <x v="638"/>
    <x v="1"/>
    <s v="EC005"/>
    <x v="4"/>
    <x v="2"/>
    <s v="Skybags"/>
    <x v="2"/>
    <x v="1"/>
    <n v="4"/>
    <n v="45"/>
    <x v="1"/>
    <n v="162"/>
    <n v="58"/>
    <x v="0"/>
    <x v="3"/>
    <s v="Standard"/>
    <n v="3.6"/>
    <n v="2025"/>
    <s v="Sep-2025"/>
    <n v="0.35802469135802467"/>
    <x v="0"/>
    <x v="2"/>
  </r>
  <r>
    <s v="ORD0002286"/>
    <x v="206"/>
    <x v="1323"/>
    <x v="0"/>
    <s v="EC003"/>
    <x v="7"/>
    <x v="3"/>
    <s v="Lenovo"/>
    <x v="5"/>
    <x v="2"/>
    <n v="1"/>
    <n v="799"/>
    <x v="2"/>
    <n v="639.20000000000005"/>
    <n v="19.2"/>
    <x v="0"/>
    <x v="0"/>
    <s v="Standard"/>
    <n v="3.5"/>
    <n v="2025"/>
    <s v="Dec-2025"/>
    <n v="3.0037546933667079E-2"/>
    <x v="0"/>
    <x v="3"/>
  </r>
  <r>
    <s v="ORD0002287"/>
    <x v="222"/>
    <x v="1515"/>
    <x v="1"/>
    <s v="EC009"/>
    <x v="11"/>
    <x v="1"/>
    <s v="Loreal"/>
    <x v="0"/>
    <x v="2"/>
    <n v="5"/>
    <n v="12"/>
    <x v="0"/>
    <n v="60"/>
    <n v="30"/>
    <x v="3"/>
    <x v="0"/>
    <s v="Standard"/>
    <n v="3.8"/>
    <n v="2025"/>
    <s v="Feb-2025"/>
    <n v="0.5"/>
    <x v="0"/>
    <x v="0"/>
  </r>
  <r>
    <s v="ORD0002288"/>
    <x v="301"/>
    <x v="1516"/>
    <x v="1"/>
    <s v="EC006"/>
    <x v="2"/>
    <x v="0"/>
    <s v="Philips"/>
    <x v="3"/>
    <x v="2"/>
    <n v="3"/>
    <n v="85"/>
    <x v="0"/>
    <n v="255"/>
    <n v="99"/>
    <x v="0"/>
    <x v="0"/>
    <s v="Express"/>
    <n v="3.4"/>
    <n v="2025"/>
    <s v="Mar-2025"/>
    <n v="0.38823529411764707"/>
    <x v="0"/>
    <x v="2"/>
  </r>
  <r>
    <s v="ORD0002289"/>
    <x v="92"/>
    <x v="1517"/>
    <x v="1"/>
    <s v="EC006"/>
    <x v="2"/>
    <x v="0"/>
    <s v="Philips"/>
    <x v="8"/>
    <x v="1"/>
    <n v="5"/>
    <n v="85"/>
    <x v="3"/>
    <n v="361.25"/>
    <n v="101.25"/>
    <x v="0"/>
    <x v="3"/>
    <s v="Standard"/>
    <n v="3.9"/>
    <n v="2025"/>
    <s v="Dec-2025"/>
    <n v="0.28027681660899656"/>
    <x v="2"/>
    <x v="4"/>
  </r>
  <r>
    <s v="ORD0002290"/>
    <x v="51"/>
    <x v="457"/>
    <x v="0"/>
    <s v="EC002"/>
    <x v="5"/>
    <x v="3"/>
    <s v="Samsung"/>
    <x v="3"/>
    <x v="1"/>
    <n v="2"/>
    <n v="149"/>
    <x v="4"/>
    <n v="283.10000000000002"/>
    <n v="93.1"/>
    <x v="0"/>
    <x v="1"/>
    <s v="Standard"/>
    <n v="5"/>
    <n v="2025"/>
    <s v="Jul-2025"/>
    <n v="0.32885906040268453"/>
    <x v="0"/>
    <x v="2"/>
  </r>
  <r>
    <s v="ORD0002291"/>
    <x v="301"/>
    <x v="213"/>
    <x v="0"/>
    <s v="EC005"/>
    <x v="4"/>
    <x v="2"/>
    <s v="Skybags"/>
    <x v="8"/>
    <x v="1"/>
    <n v="5"/>
    <n v="45"/>
    <x v="0"/>
    <n v="225"/>
    <n v="95"/>
    <x v="0"/>
    <x v="4"/>
    <s v="Standard"/>
    <n v="3.3"/>
    <n v="2025"/>
    <s v="Mar-2025"/>
    <n v="0.42222222222222222"/>
    <x v="2"/>
    <x v="4"/>
  </r>
  <r>
    <s v="ORD0002292"/>
    <x v="273"/>
    <x v="468"/>
    <x v="1"/>
    <s v="EC011"/>
    <x v="0"/>
    <x v="0"/>
    <s v="IKEA"/>
    <x v="8"/>
    <x v="1"/>
    <n v="2"/>
    <n v="190"/>
    <x v="4"/>
    <n v="361"/>
    <n v="111"/>
    <x v="0"/>
    <x v="1"/>
    <s v="Express"/>
    <n v="2.5"/>
    <n v="2025"/>
    <s v="Mar-2025"/>
    <n v="0.30747922437673131"/>
    <x v="2"/>
    <x v="4"/>
  </r>
  <r>
    <s v="ORD0002293"/>
    <x v="158"/>
    <x v="625"/>
    <x v="0"/>
    <s v="EC010"/>
    <x v="6"/>
    <x v="3"/>
    <s v="JBL"/>
    <x v="4"/>
    <x v="1"/>
    <n v="3"/>
    <n v="65"/>
    <x v="0"/>
    <n v="195"/>
    <n v="81"/>
    <x v="0"/>
    <x v="1"/>
    <s v="Standard"/>
    <n v="3.1"/>
    <n v="2025"/>
    <s v="Aug-2025"/>
    <n v="0.41538461538461541"/>
    <x v="0"/>
    <x v="2"/>
  </r>
  <r>
    <s v="ORD0002294"/>
    <x v="123"/>
    <x v="1518"/>
    <x v="0"/>
    <s v="EC009"/>
    <x v="11"/>
    <x v="1"/>
    <s v="Loreal"/>
    <x v="1"/>
    <x v="1"/>
    <n v="5"/>
    <n v="12"/>
    <x v="2"/>
    <n v="48"/>
    <n v="18"/>
    <x v="0"/>
    <x v="0"/>
    <s v="Standard"/>
    <n v="4.4000000000000004"/>
    <n v="2025"/>
    <s v="Sep-2025"/>
    <n v="0.375"/>
    <x v="1"/>
    <x v="1"/>
  </r>
  <r>
    <s v="ORD0002295"/>
    <x v="277"/>
    <x v="1327"/>
    <x v="0"/>
    <s v="EC004"/>
    <x v="10"/>
    <x v="2"/>
    <s v="Nike"/>
    <x v="7"/>
    <x v="0"/>
    <n v="3"/>
    <n v="110"/>
    <x v="3"/>
    <n v="280.5"/>
    <n v="76.5"/>
    <x v="1"/>
    <x v="2"/>
    <s v="Standard"/>
    <n v="3"/>
    <n v="2025"/>
    <s v="Nov-2025"/>
    <n v="0.27272727272727271"/>
    <x v="2"/>
    <x v="4"/>
  </r>
  <r>
    <s v="ORD0002296"/>
    <x v="101"/>
    <x v="456"/>
    <x v="1"/>
    <s v="EC012"/>
    <x v="3"/>
    <x v="0"/>
    <s v="Philips"/>
    <x v="0"/>
    <x v="0"/>
    <n v="4"/>
    <n v="42"/>
    <x v="1"/>
    <n v="151.19999999999999"/>
    <n v="55.2"/>
    <x v="2"/>
    <x v="1"/>
    <s v="Same Day"/>
    <n v="3.9"/>
    <n v="2025"/>
    <s v="Sep-2025"/>
    <n v="0.36507936507936511"/>
    <x v="0"/>
    <x v="0"/>
  </r>
  <r>
    <s v="ORD0002297"/>
    <x v="336"/>
    <x v="1519"/>
    <x v="0"/>
    <s v="EC002"/>
    <x v="5"/>
    <x v="3"/>
    <s v="Samsung"/>
    <x v="8"/>
    <x v="2"/>
    <n v="1"/>
    <n v="149"/>
    <x v="1"/>
    <n v="134.1"/>
    <n v="39.1"/>
    <x v="2"/>
    <x v="2"/>
    <s v="Same Day"/>
    <n v="4.7"/>
    <n v="2025"/>
    <s v="Jun-2025"/>
    <n v="0.29157345264727819"/>
    <x v="2"/>
    <x v="4"/>
  </r>
  <r>
    <s v="ORD0002298"/>
    <x v="190"/>
    <x v="420"/>
    <x v="1"/>
    <s v="EC007"/>
    <x v="9"/>
    <x v="0"/>
    <s v="Prestige"/>
    <x v="1"/>
    <x v="0"/>
    <n v="3"/>
    <n v="120"/>
    <x v="2"/>
    <n v="288"/>
    <n v="54"/>
    <x v="2"/>
    <x v="0"/>
    <s v="Express"/>
    <n v="4"/>
    <n v="2025"/>
    <s v="Nov-2025"/>
    <n v="0.1875"/>
    <x v="1"/>
    <x v="1"/>
  </r>
  <r>
    <s v="ORD0002299"/>
    <x v="248"/>
    <x v="1161"/>
    <x v="1"/>
    <s v="EC002"/>
    <x v="5"/>
    <x v="3"/>
    <s v="Samsung"/>
    <x v="2"/>
    <x v="0"/>
    <n v="2"/>
    <n v="149"/>
    <x v="3"/>
    <n v="253.3"/>
    <n v="63.3"/>
    <x v="0"/>
    <x v="2"/>
    <s v="Standard"/>
    <n v="3.4"/>
    <n v="2025"/>
    <s v="Aug-2025"/>
    <n v="0.24990130280300038"/>
    <x v="0"/>
    <x v="2"/>
  </r>
  <r>
    <s v="ORD0002300"/>
    <x v="160"/>
    <x v="1520"/>
    <x v="0"/>
    <s v="EC002"/>
    <x v="5"/>
    <x v="3"/>
    <s v="Samsung"/>
    <x v="0"/>
    <x v="2"/>
    <n v="3"/>
    <n v="149"/>
    <x v="2"/>
    <n v="357.6"/>
    <n v="72.599999999999994"/>
    <x v="0"/>
    <x v="3"/>
    <s v="Express"/>
    <n v="3.5"/>
    <n v="2025"/>
    <s v="Jul-2025"/>
    <n v="0.2030201342281879"/>
    <x v="0"/>
    <x v="0"/>
  </r>
  <r>
    <s v="ORD0002301"/>
    <x v="188"/>
    <x v="1428"/>
    <x v="0"/>
    <s v="EC003"/>
    <x v="7"/>
    <x v="3"/>
    <s v="Lenovo"/>
    <x v="5"/>
    <x v="2"/>
    <n v="5"/>
    <n v="799"/>
    <x v="1"/>
    <n v="3595.5"/>
    <n v="495.5"/>
    <x v="0"/>
    <x v="2"/>
    <s v="Standard"/>
    <n v="3.1"/>
    <n v="2025"/>
    <s v="Jul-2025"/>
    <n v="0.13781115282992629"/>
    <x v="0"/>
    <x v="3"/>
  </r>
  <r>
    <s v="ORD0002302"/>
    <x v="255"/>
    <x v="367"/>
    <x v="0"/>
    <s v="EC007"/>
    <x v="9"/>
    <x v="0"/>
    <s v="Prestige"/>
    <x v="1"/>
    <x v="1"/>
    <n v="3"/>
    <n v="120"/>
    <x v="0"/>
    <n v="360"/>
    <n v="126"/>
    <x v="0"/>
    <x v="1"/>
    <s v="Express"/>
    <n v="3.5"/>
    <n v="2025"/>
    <s v="Jul-2025"/>
    <n v="0.35"/>
    <x v="1"/>
    <x v="1"/>
  </r>
  <r>
    <s v="ORD0002303"/>
    <x v="39"/>
    <x v="1521"/>
    <x v="1"/>
    <s v="EC002"/>
    <x v="5"/>
    <x v="3"/>
    <s v="Samsung"/>
    <x v="9"/>
    <x v="1"/>
    <n v="2"/>
    <n v="149"/>
    <x v="3"/>
    <n v="253.3"/>
    <n v="63.3"/>
    <x v="0"/>
    <x v="0"/>
    <s v="Express"/>
    <n v="4.9000000000000004"/>
    <n v="2025"/>
    <s v="Oct-2025"/>
    <n v="0.24990130280300038"/>
    <x v="0"/>
    <x v="5"/>
  </r>
  <r>
    <s v="ORD0002304"/>
    <x v="139"/>
    <x v="1088"/>
    <x v="0"/>
    <s v="EC007"/>
    <x v="9"/>
    <x v="0"/>
    <s v="Prestige"/>
    <x v="6"/>
    <x v="0"/>
    <n v="2"/>
    <n v="120"/>
    <x v="0"/>
    <n v="240"/>
    <n v="84"/>
    <x v="0"/>
    <x v="4"/>
    <s v="Standard"/>
    <n v="3.2"/>
    <n v="2025"/>
    <s v="Apr-2025"/>
    <n v="0.35"/>
    <x v="0"/>
    <x v="2"/>
  </r>
  <r>
    <s v="ORD0002305"/>
    <x v="236"/>
    <x v="339"/>
    <x v="0"/>
    <s v="EC011"/>
    <x v="0"/>
    <x v="0"/>
    <s v="IKEA"/>
    <x v="8"/>
    <x v="1"/>
    <n v="4"/>
    <n v="190"/>
    <x v="0"/>
    <n v="760"/>
    <n v="260"/>
    <x v="0"/>
    <x v="1"/>
    <s v="Express"/>
    <n v="3.4"/>
    <n v="2025"/>
    <s v="Oct-2025"/>
    <n v="0.34210526315789475"/>
    <x v="2"/>
    <x v="4"/>
  </r>
  <r>
    <s v="ORD0002306"/>
    <x v="293"/>
    <x v="1522"/>
    <x v="1"/>
    <s v="EC008"/>
    <x v="1"/>
    <x v="1"/>
    <s v="Nivea"/>
    <x v="6"/>
    <x v="1"/>
    <n v="5"/>
    <n v="18"/>
    <x v="2"/>
    <n v="72"/>
    <n v="27"/>
    <x v="0"/>
    <x v="1"/>
    <s v="Express"/>
    <n v="3"/>
    <n v="2025"/>
    <s v="Sep-2025"/>
    <n v="0.375"/>
    <x v="0"/>
    <x v="2"/>
  </r>
  <r>
    <s v="ORD0002307"/>
    <x v="19"/>
    <x v="532"/>
    <x v="0"/>
    <s v="EC010"/>
    <x v="6"/>
    <x v="3"/>
    <s v="JBL"/>
    <x v="4"/>
    <x v="1"/>
    <n v="4"/>
    <n v="65"/>
    <x v="4"/>
    <n v="247"/>
    <n v="95"/>
    <x v="1"/>
    <x v="1"/>
    <s v="Express"/>
    <n v="3.4"/>
    <n v="2025"/>
    <s v="Mar-2025"/>
    <n v="0.38461538461538464"/>
    <x v="0"/>
    <x v="2"/>
  </r>
  <r>
    <s v="ORD0002308"/>
    <x v="185"/>
    <x v="1236"/>
    <x v="1"/>
    <s v="EC003"/>
    <x v="7"/>
    <x v="3"/>
    <s v="Lenovo"/>
    <x v="1"/>
    <x v="2"/>
    <n v="5"/>
    <n v="799"/>
    <x v="0"/>
    <n v="3995"/>
    <n v="895"/>
    <x v="3"/>
    <x v="2"/>
    <s v="Standard"/>
    <n v="4.5"/>
    <n v="2025"/>
    <s v="Feb-2025"/>
    <n v="0.22403003754693368"/>
    <x v="1"/>
    <x v="1"/>
  </r>
  <r>
    <s v="ORD0002309"/>
    <x v="192"/>
    <x v="1030"/>
    <x v="0"/>
    <s v="EC010"/>
    <x v="6"/>
    <x v="3"/>
    <s v="JBL"/>
    <x v="4"/>
    <x v="1"/>
    <n v="4"/>
    <n v="65"/>
    <x v="1"/>
    <n v="234"/>
    <n v="82"/>
    <x v="0"/>
    <x v="3"/>
    <s v="Standard"/>
    <n v="4.8"/>
    <n v="2025"/>
    <s v="Mar-2025"/>
    <n v="0.3504273504273504"/>
    <x v="0"/>
    <x v="2"/>
  </r>
  <r>
    <s v="ORD0002310"/>
    <x v="103"/>
    <x v="440"/>
    <x v="0"/>
    <s v="EC005"/>
    <x v="4"/>
    <x v="2"/>
    <s v="Skybags"/>
    <x v="6"/>
    <x v="2"/>
    <n v="4"/>
    <n v="45"/>
    <x v="0"/>
    <n v="180"/>
    <n v="76"/>
    <x v="0"/>
    <x v="3"/>
    <s v="Standard"/>
    <n v="5"/>
    <n v="2025"/>
    <s v="May-2025"/>
    <n v="0.42222222222222222"/>
    <x v="0"/>
    <x v="2"/>
  </r>
  <r>
    <s v="ORD0002311"/>
    <x v="354"/>
    <x v="435"/>
    <x v="1"/>
    <s v="EC011"/>
    <x v="0"/>
    <x v="0"/>
    <s v="IKEA"/>
    <x v="3"/>
    <x v="2"/>
    <n v="5"/>
    <n v="190"/>
    <x v="4"/>
    <n v="902.5"/>
    <n v="277.5"/>
    <x v="0"/>
    <x v="3"/>
    <s v="Standard"/>
    <n v="3.6"/>
    <n v="2025"/>
    <s v="Apr-2025"/>
    <n v="0.30747922437673131"/>
    <x v="0"/>
    <x v="2"/>
  </r>
  <r>
    <s v="ORD0002312"/>
    <x v="285"/>
    <x v="1314"/>
    <x v="0"/>
    <s v="EC001"/>
    <x v="8"/>
    <x v="3"/>
    <s v="Sony"/>
    <x v="3"/>
    <x v="2"/>
    <n v="4"/>
    <n v="89"/>
    <x v="2"/>
    <n v="284.8"/>
    <n v="64.8"/>
    <x v="0"/>
    <x v="3"/>
    <s v="Same Day"/>
    <n v="3"/>
    <n v="2025"/>
    <s v="Feb-2025"/>
    <n v="0.22752808988764042"/>
    <x v="0"/>
    <x v="2"/>
  </r>
  <r>
    <s v="ORD0002313"/>
    <x v="151"/>
    <x v="1523"/>
    <x v="0"/>
    <s v="EC007"/>
    <x v="9"/>
    <x v="0"/>
    <s v="Prestige"/>
    <x v="5"/>
    <x v="0"/>
    <n v="3"/>
    <n v="120"/>
    <x v="0"/>
    <n v="360"/>
    <n v="126"/>
    <x v="0"/>
    <x v="0"/>
    <s v="Standard"/>
    <n v="3.3"/>
    <n v="2025"/>
    <s v="Jul-2025"/>
    <n v="0.35"/>
    <x v="0"/>
    <x v="3"/>
  </r>
  <r>
    <s v="ORD0002314"/>
    <x v="260"/>
    <x v="1046"/>
    <x v="0"/>
    <s v="EC012"/>
    <x v="3"/>
    <x v="0"/>
    <s v="Philips"/>
    <x v="5"/>
    <x v="0"/>
    <n v="2"/>
    <n v="42"/>
    <x v="2"/>
    <n v="67.2"/>
    <n v="19.2"/>
    <x v="0"/>
    <x v="1"/>
    <s v="Standard"/>
    <n v="4.0999999999999996"/>
    <n v="2025"/>
    <s v="May-2025"/>
    <n v="0.2857142857142857"/>
    <x v="0"/>
    <x v="3"/>
  </r>
  <r>
    <s v="ORD0002315"/>
    <x v="195"/>
    <x v="1487"/>
    <x v="1"/>
    <s v="EC012"/>
    <x v="3"/>
    <x v="0"/>
    <s v="Philips"/>
    <x v="2"/>
    <x v="2"/>
    <n v="1"/>
    <n v="42"/>
    <x v="3"/>
    <n v="35.700000000000003"/>
    <n v="11.7"/>
    <x v="0"/>
    <x v="2"/>
    <s v="Standard"/>
    <n v="2.6"/>
    <n v="2025"/>
    <s v="Oct-2025"/>
    <n v="0.32773109243697474"/>
    <x v="0"/>
    <x v="2"/>
  </r>
  <r>
    <s v="ORD0002316"/>
    <x v="312"/>
    <x v="637"/>
    <x v="1"/>
    <s v="EC004"/>
    <x v="10"/>
    <x v="2"/>
    <s v="Nike"/>
    <x v="4"/>
    <x v="2"/>
    <n v="1"/>
    <n v="110"/>
    <x v="1"/>
    <n v="99"/>
    <n v="31"/>
    <x v="0"/>
    <x v="4"/>
    <s v="Standard"/>
    <n v="4.5"/>
    <n v="2025"/>
    <s v="Jun-2025"/>
    <n v="0.31313131313131315"/>
    <x v="0"/>
    <x v="2"/>
  </r>
  <r>
    <s v="ORD0002317"/>
    <x v="219"/>
    <x v="149"/>
    <x v="0"/>
    <s v="EC002"/>
    <x v="5"/>
    <x v="3"/>
    <s v="Samsung"/>
    <x v="8"/>
    <x v="2"/>
    <n v="4"/>
    <n v="149"/>
    <x v="0"/>
    <n v="596"/>
    <n v="216"/>
    <x v="1"/>
    <x v="2"/>
    <s v="Standard"/>
    <n v="2.8"/>
    <n v="2025"/>
    <s v="Aug-2025"/>
    <n v="0.36241610738255031"/>
    <x v="2"/>
    <x v="4"/>
  </r>
  <r>
    <s v="ORD0002318"/>
    <x v="103"/>
    <x v="115"/>
    <x v="1"/>
    <s v="EC008"/>
    <x v="1"/>
    <x v="1"/>
    <s v="Nivea"/>
    <x v="5"/>
    <x v="1"/>
    <n v="5"/>
    <n v="18"/>
    <x v="0"/>
    <n v="90"/>
    <n v="45"/>
    <x v="0"/>
    <x v="2"/>
    <s v="Same Day"/>
    <n v="4.3"/>
    <n v="2025"/>
    <s v="May-2025"/>
    <n v="0.5"/>
    <x v="0"/>
    <x v="3"/>
  </r>
  <r>
    <s v="ORD0002319"/>
    <x v="62"/>
    <x v="238"/>
    <x v="1"/>
    <s v="EC001"/>
    <x v="8"/>
    <x v="3"/>
    <s v="Sony"/>
    <x v="3"/>
    <x v="1"/>
    <n v="4"/>
    <n v="89"/>
    <x v="1"/>
    <n v="320.39999999999998"/>
    <n v="100.4"/>
    <x v="1"/>
    <x v="1"/>
    <s v="Standard"/>
    <n v="4.7"/>
    <n v="2025"/>
    <s v="Nov-2025"/>
    <n v="0.31335830212234711"/>
    <x v="0"/>
    <x v="2"/>
  </r>
  <r>
    <s v="ORD0002320"/>
    <x v="276"/>
    <x v="1524"/>
    <x v="1"/>
    <s v="EC009"/>
    <x v="11"/>
    <x v="1"/>
    <s v="Loreal"/>
    <x v="9"/>
    <x v="2"/>
    <n v="2"/>
    <n v="12"/>
    <x v="1"/>
    <n v="21.6"/>
    <n v="9.6"/>
    <x v="0"/>
    <x v="2"/>
    <s v="Standard"/>
    <n v="3.5"/>
    <n v="2025"/>
    <s v="Apr-2025"/>
    <n v="0.44444444444444442"/>
    <x v="0"/>
    <x v="5"/>
  </r>
  <r>
    <s v="ORD0002321"/>
    <x v="213"/>
    <x v="261"/>
    <x v="0"/>
    <s v="EC005"/>
    <x v="4"/>
    <x v="2"/>
    <s v="Skybags"/>
    <x v="4"/>
    <x v="1"/>
    <n v="5"/>
    <n v="45"/>
    <x v="4"/>
    <n v="213.75"/>
    <n v="83.75"/>
    <x v="0"/>
    <x v="1"/>
    <s v="Express"/>
    <n v="4.2"/>
    <n v="2025"/>
    <s v="Nov-2025"/>
    <n v="0.391812865497076"/>
    <x v="0"/>
    <x v="2"/>
  </r>
  <r>
    <s v="ORD0002322"/>
    <x v="148"/>
    <x v="626"/>
    <x v="0"/>
    <s v="EC004"/>
    <x v="10"/>
    <x v="2"/>
    <s v="Nike"/>
    <x v="6"/>
    <x v="1"/>
    <n v="5"/>
    <n v="110"/>
    <x v="1"/>
    <n v="495"/>
    <n v="155"/>
    <x v="1"/>
    <x v="0"/>
    <s v="Standard"/>
    <n v="2.7"/>
    <n v="2025"/>
    <s v="Jan-2025"/>
    <n v="0.31313131313131315"/>
    <x v="0"/>
    <x v="2"/>
  </r>
  <r>
    <s v="ORD0002323"/>
    <x v="175"/>
    <x v="1112"/>
    <x v="1"/>
    <s v="EC004"/>
    <x v="10"/>
    <x v="2"/>
    <s v="Nike"/>
    <x v="9"/>
    <x v="0"/>
    <n v="1"/>
    <n v="110"/>
    <x v="0"/>
    <n v="110"/>
    <n v="42"/>
    <x v="0"/>
    <x v="3"/>
    <s v="Express"/>
    <n v="4"/>
    <n v="2025"/>
    <s v="Sep-2025"/>
    <n v="0.38181818181818183"/>
    <x v="0"/>
    <x v="5"/>
  </r>
  <r>
    <s v="ORD0002324"/>
    <x v="279"/>
    <x v="1525"/>
    <x v="0"/>
    <s v="EC009"/>
    <x v="11"/>
    <x v="1"/>
    <s v="Loreal"/>
    <x v="1"/>
    <x v="2"/>
    <n v="3"/>
    <n v="12"/>
    <x v="2"/>
    <n v="28.8"/>
    <n v="10.8"/>
    <x v="0"/>
    <x v="0"/>
    <s v="Standard"/>
    <n v="4.2"/>
    <n v="2025"/>
    <s v="Apr-2025"/>
    <n v="0.375"/>
    <x v="1"/>
    <x v="1"/>
  </r>
  <r>
    <s v="ORD0002325"/>
    <x v="333"/>
    <x v="108"/>
    <x v="1"/>
    <s v="EC005"/>
    <x v="4"/>
    <x v="2"/>
    <s v="Skybags"/>
    <x v="8"/>
    <x v="0"/>
    <n v="1"/>
    <n v="45"/>
    <x v="0"/>
    <n v="45"/>
    <n v="19"/>
    <x v="0"/>
    <x v="1"/>
    <s v="Express"/>
    <n v="4.3"/>
    <n v="2025"/>
    <s v="Jul-2025"/>
    <n v="0.42222222222222222"/>
    <x v="2"/>
    <x v="4"/>
  </r>
  <r>
    <s v="ORD0002326"/>
    <x v="217"/>
    <x v="1526"/>
    <x v="0"/>
    <s v="EC008"/>
    <x v="1"/>
    <x v="1"/>
    <s v="Nivea"/>
    <x v="1"/>
    <x v="1"/>
    <n v="3"/>
    <n v="18"/>
    <x v="2"/>
    <n v="43.2"/>
    <n v="16.2"/>
    <x v="2"/>
    <x v="1"/>
    <s v="Standard"/>
    <n v="4.5999999999999996"/>
    <n v="2025"/>
    <s v="Sep-2025"/>
    <n v="0.37499999999999994"/>
    <x v="1"/>
    <x v="1"/>
  </r>
  <r>
    <s v="ORD0002327"/>
    <x v="335"/>
    <x v="1527"/>
    <x v="0"/>
    <s v="EC012"/>
    <x v="3"/>
    <x v="0"/>
    <s v="Philips"/>
    <x v="6"/>
    <x v="0"/>
    <n v="3"/>
    <n v="42"/>
    <x v="3"/>
    <n v="107.1"/>
    <n v="35.1"/>
    <x v="0"/>
    <x v="1"/>
    <s v="Standard"/>
    <n v="3.1"/>
    <n v="2025"/>
    <s v="Sep-2025"/>
    <n v="0.32773109243697485"/>
    <x v="0"/>
    <x v="2"/>
  </r>
  <r>
    <s v="ORD0002328"/>
    <x v="293"/>
    <x v="1528"/>
    <x v="0"/>
    <s v="EC011"/>
    <x v="0"/>
    <x v="0"/>
    <s v="IKEA"/>
    <x v="1"/>
    <x v="2"/>
    <n v="1"/>
    <n v="190"/>
    <x v="4"/>
    <n v="180.5"/>
    <n v="55.5"/>
    <x v="1"/>
    <x v="2"/>
    <s v="Same Day"/>
    <n v="4"/>
    <n v="2025"/>
    <s v="Sep-2025"/>
    <n v="0.30747922437673131"/>
    <x v="1"/>
    <x v="1"/>
  </r>
  <r>
    <s v="ORD0002329"/>
    <x v="364"/>
    <x v="1529"/>
    <x v="1"/>
    <s v="EC008"/>
    <x v="1"/>
    <x v="1"/>
    <s v="Nivea"/>
    <x v="9"/>
    <x v="2"/>
    <n v="4"/>
    <n v="18"/>
    <x v="1"/>
    <n v="64.8"/>
    <n v="28.8"/>
    <x v="0"/>
    <x v="1"/>
    <s v="Standard"/>
    <n v="4"/>
    <n v="2025"/>
    <s v="Mar-2025"/>
    <n v="0.44444444444444448"/>
    <x v="0"/>
    <x v="5"/>
  </r>
  <r>
    <s v="ORD0002330"/>
    <x v="46"/>
    <x v="1530"/>
    <x v="0"/>
    <s v="EC003"/>
    <x v="7"/>
    <x v="3"/>
    <s v="Lenovo"/>
    <x v="3"/>
    <x v="2"/>
    <n v="1"/>
    <n v="799"/>
    <x v="1"/>
    <n v="719.1"/>
    <n v="99.1"/>
    <x v="0"/>
    <x v="2"/>
    <s v="Standard"/>
    <n v="5"/>
    <n v="2025"/>
    <s v="May-2025"/>
    <n v="0.13781115282992629"/>
    <x v="0"/>
    <x v="2"/>
  </r>
  <r>
    <s v="ORD0002331"/>
    <x v="292"/>
    <x v="1530"/>
    <x v="1"/>
    <s v="EC006"/>
    <x v="2"/>
    <x v="0"/>
    <s v="Philips"/>
    <x v="1"/>
    <x v="2"/>
    <n v="2"/>
    <n v="85"/>
    <x v="0"/>
    <n v="170"/>
    <n v="66"/>
    <x v="0"/>
    <x v="2"/>
    <s v="Standard"/>
    <n v="3.7"/>
    <n v="2025"/>
    <s v="May-2025"/>
    <n v="0.38823529411764707"/>
    <x v="1"/>
    <x v="1"/>
  </r>
  <r>
    <s v="ORD0002332"/>
    <x v="35"/>
    <x v="1531"/>
    <x v="1"/>
    <s v="EC003"/>
    <x v="7"/>
    <x v="3"/>
    <s v="Lenovo"/>
    <x v="7"/>
    <x v="0"/>
    <n v="3"/>
    <n v="799"/>
    <x v="2"/>
    <n v="1917.6"/>
    <n v="57.6"/>
    <x v="0"/>
    <x v="2"/>
    <s v="Standard"/>
    <n v="2.9"/>
    <n v="2025"/>
    <s v="Mar-2025"/>
    <n v="3.0037546933667086E-2"/>
    <x v="2"/>
    <x v="4"/>
  </r>
  <r>
    <s v="ORD0002333"/>
    <x v="189"/>
    <x v="737"/>
    <x v="1"/>
    <s v="EC006"/>
    <x v="2"/>
    <x v="0"/>
    <s v="Philips"/>
    <x v="7"/>
    <x v="2"/>
    <n v="4"/>
    <n v="85"/>
    <x v="4"/>
    <n v="323"/>
    <n v="115"/>
    <x v="1"/>
    <x v="2"/>
    <s v="Standard"/>
    <n v="2.8"/>
    <n v="2025"/>
    <s v="May-2025"/>
    <n v="0.35603715170278638"/>
    <x v="2"/>
    <x v="4"/>
  </r>
  <r>
    <s v="ORD0002334"/>
    <x v="161"/>
    <x v="1532"/>
    <x v="1"/>
    <s v="EC009"/>
    <x v="11"/>
    <x v="1"/>
    <s v="Loreal"/>
    <x v="6"/>
    <x v="0"/>
    <n v="4"/>
    <n v="12"/>
    <x v="2"/>
    <n v="38.4"/>
    <n v="14.4"/>
    <x v="1"/>
    <x v="4"/>
    <s v="Express"/>
    <n v="3.4"/>
    <n v="2025"/>
    <s v="Feb-2025"/>
    <n v="0.375"/>
    <x v="0"/>
    <x v="2"/>
  </r>
  <r>
    <s v="ORD0002335"/>
    <x v="136"/>
    <x v="554"/>
    <x v="1"/>
    <s v="EC012"/>
    <x v="3"/>
    <x v="0"/>
    <s v="Philips"/>
    <x v="3"/>
    <x v="2"/>
    <n v="3"/>
    <n v="42"/>
    <x v="1"/>
    <n v="113.4"/>
    <n v="41.4"/>
    <x v="0"/>
    <x v="1"/>
    <s v="Standard"/>
    <n v="3.8"/>
    <n v="2025"/>
    <s v="Apr-2025"/>
    <n v="0.36507936507936506"/>
    <x v="0"/>
    <x v="2"/>
  </r>
  <r>
    <s v="ORD0002336"/>
    <x v="332"/>
    <x v="398"/>
    <x v="0"/>
    <s v="EC006"/>
    <x v="2"/>
    <x v="0"/>
    <s v="Philips"/>
    <x v="1"/>
    <x v="2"/>
    <n v="3"/>
    <n v="85"/>
    <x v="4"/>
    <n v="242.25"/>
    <n v="86.25"/>
    <x v="3"/>
    <x v="4"/>
    <s v="Standard"/>
    <n v="3.5"/>
    <n v="2025"/>
    <s v="Sep-2025"/>
    <n v="0.35603715170278638"/>
    <x v="1"/>
    <x v="1"/>
  </r>
  <r>
    <s v="ORD0002337"/>
    <x v="244"/>
    <x v="875"/>
    <x v="0"/>
    <s v="EC002"/>
    <x v="5"/>
    <x v="3"/>
    <s v="Samsung"/>
    <x v="1"/>
    <x v="0"/>
    <n v="2"/>
    <n v="149"/>
    <x v="0"/>
    <n v="298"/>
    <n v="108"/>
    <x v="0"/>
    <x v="4"/>
    <s v="Express"/>
    <n v="3.4"/>
    <n v="2025"/>
    <s v="Jan-2025"/>
    <n v="0.36241610738255031"/>
    <x v="1"/>
    <x v="1"/>
  </r>
  <r>
    <s v="ORD0002338"/>
    <x v="217"/>
    <x v="343"/>
    <x v="0"/>
    <s v="EC012"/>
    <x v="3"/>
    <x v="0"/>
    <s v="Philips"/>
    <x v="8"/>
    <x v="2"/>
    <n v="2"/>
    <n v="42"/>
    <x v="1"/>
    <n v="75.599999999999994"/>
    <n v="27.6"/>
    <x v="0"/>
    <x v="1"/>
    <s v="Same Day"/>
    <n v="4.8"/>
    <n v="2025"/>
    <s v="Sep-2025"/>
    <n v="0.36507936507936511"/>
    <x v="2"/>
    <x v="4"/>
  </r>
  <r>
    <s v="ORD0002339"/>
    <x v="18"/>
    <x v="770"/>
    <x v="0"/>
    <s v="EC004"/>
    <x v="10"/>
    <x v="2"/>
    <s v="Nike"/>
    <x v="5"/>
    <x v="1"/>
    <n v="2"/>
    <n v="110"/>
    <x v="3"/>
    <n v="187"/>
    <n v="51"/>
    <x v="0"/>
    <x v="3"/>
    <s v="Standard"/>
    <n v="4"/>
    <n v="2025"/>
    <s v="Mar-2025"/>
    <n v="0.27272727272727271"/>
    <x v="0"/>
    <x v="3"/>
  </r>
  <r>
    <s v="ORD0002340"/>
    <x v="132"/>
    <x v="1533"/>
    <x v="1"/>
    <s v="EC012"/>
    <x v="3"/>
    <x v="0"/>
    <s v="Philips"/>
    <x v="2"/>
    <x v="0"/>
    <n v="5"/>
    <n v="42"/>
    <x v="1"/>
    <n v="189"/>
    <n v="69"/>
    <x v="2"/>
    <x v="0"/>
    <s v="Express"/>
    <n v="3.8"/>
    <n v="2025"/>
    <s v="May-2025"/>
    <n v="0.36507936507936506"/>
    <x v="0"/>
    <x v="2"/>
  </r>
  <r>
    <s v="ORD0002341"/>
    <x v="32"/>
    <x v="147"/>
    <x v="0"/>
    <s v="EC001"/>
    <x v="8"/>
    <x v="3"/>
    <s v="Sony"/>
    <x v="6"/>
    <x v="2"/>
    <n v="2"/>
    <n v="89"/>
    <x v="2"/>
    <n v="142.4"/>
    <n v="32.4"/>
    <x v="0"/>
    <x v="3"/>
    <s v="Express"/>
    <n v="4.3"/>
    <n v="2025"/>
    <s v="Dec-2025"/>
    <n v="0.22752808988764042"/>
    <x v="0"/>
    <x v="2"/>
  </r>
  <r>
    <s v="ORD0002342"/>
    <x v="116"/>
    <x v="152"/>
    <x v="0"/>
    <s v="EC009"/>
    <x v="11"/>
    <x v="1"/>
    <s v="Loreal"/>
    <x v="9"/>
    <x v="2"/>
    <n v="3"/>
    <n v="12"/>
    <x v="4"/>
    <n v="34.200000000000003"/>
    <n v="16.2"/>
    <x v="0"/>
    <x v="4"/>
    <s v="Standard"/>
    <n v="3.2"/>
    <n v="2025"/>
    <s v="Sep-2025"/>
    <n v="0.47368421052631571"/>
    <x v="0"/>
    <x v="5"/>
  </r>
  <r>
    <s v="ORD0002343"/>
    <x v="12"/>
    <x v="1534"/>
    <x v="0"/>
    <s v="EC002"/>
    <x v="5"/>
    <x v="3"/>
    <s v="Samsung"/>
    <x v="9"/>
    <x v="2"/>
    <n v="5"/>
    <n v="149"/>
    <x v="4"/>
    <n v="707.75"/>
    <n v="232.75"/>
    <x v="0"/>
    <x v="1"/>
    <s v="Standard"/>
    <n v="2.5"/>
    <n v="2025"/>
    <s v="Dec-2025"/>
    <n v="0.32885906040268459"/>
    <x v="0"/>
    <x v="5"/>
  </r>
  <r>
    <s v="ORD0002344"/>
    <x v="248"/>
    <x v="1535"/>
    <x v="0"/>
    <s v="EC005"/>
    <x v="4"/>
    <x v="2"/>
    <s v="Skybags"/>
    <x v="6"/>
    <x v="1"/>
    <n v="5"/>
    <n v="45"/>
    <x v="4"/>
    <n v="213.75"/>
    <n v="83.75"/>
    <x v="0"/>
    <x v="4"/>
    <s v="Express"/>
    <n v="3.6"/>
    <n v="2025"/>
    <s v="Aug-2025"/>
    <n v="0.391812865497076"/>
    <x v="0"/>
    <x v="2"/>
  </r>
  <r>
    <s v="ORD0002345"/>
    <x v="0"/>
    <x v="357"/>
    <x v="1"/>
    <s v="EC002"/>
    <x v="5"/>
    <x v="3"/>
    <s v="Samsung"/>
    <x v="4"/>
    <x v="0"/>
    <n v="4"/>
    <n v="149"/>
    <x v="1"/>
    <n v="536.4"/>
    <n v="156.4"/>
    <x v="0"/>
    <x v="0"/>
    <s v="Standard"/>
    <n v="2.6"/>
    <n v="2025"/>
    <s v="Aug-2025"/>
    <n v="0.29157345264727819"/>
    <x v="0"/>
    <x v="2"/>
  </r>
  <r>
    <s v="ORD0002346"/>
    <x v="157"/>
    <x v="1536"/>
    <x v="0"/>
    <s v="EC006"/>
    <x v="2"/>
    <x v="0"/>
    <s v="Philips"/>
    <x v="1"/>
    <x v="1"/>
    <n v="2"/>
    <n v="85"/>
    <x v="3"/>
    <n v="144.5"/>
    <n v="40.5"/>
    <x v="0"/>
    <x v="0"/>
    <s v="Standard"/>
    <n v="3.7"/>
    <n v="2025"/>
    <s v="Feb-2025"/>
    <n v="0.28027681660899656"/>
    <x v="1"/>
    <x v="1"/>
  </r>
  <r>
    <s v="ORD0002347"/>
    <x v="265"/>
    <x v="1537"/>
    <x v="0"/>
    <s v="EC005"/>
    <x v="4"/>
    <x v="2"/>
    <s v="Skybags"/>
    <x v="9"/>
    <x v="2"/>
    <n v="3"/>
    <n v="45"/>
    <x v="2"/>
    <n v="108"/>
    <n v="30"/>
    <x v="0"/>
    <x v="0"/>
    <s v="Standard"/>
    <n v="4"/>
    <n v="2025"/>
    <s v="Jun-2025"/>
    <n v="0.27777777777777779"/>
    <x v="0"/>
    <x v="5"/>
  </r>
  <r>
    <s v="ORD0002348"/>
    <x v="3"/>
    <x v="1077"/>
    <x v="0"/>
    <s v="EC005"/>
    <x v="4"/>
    <x v="2"/>
    <s v="Skybags"/>
    <x v="4"/>
    <x v="2"/>
    <n v="3"/>
    <n v="45"/>
    <x v="4"/>
    <n v="128.25"/>
    <n v="50.25"/>
    <x v="0"/>
    <x v="0"/>
    <s v="Same Day"/>
    <n v="2.7"/>
    <n v="2025"/>
    <s v="May-2025"/>
    <n v="0.391812865497076"/>
    <x v="0"/>
    <x v="2"/>
  </r>
  <r>
    <s v="ORD0002349"/>
    <x v="72"/>
    <x v="1538"/>
    <x v="0"/>
    <s v="EC003"/>
    <x v="7"/>
    <x v="3"/>
    <s v="Lenovo"/>
    <x v="7"/>
    <x v="0"/>
    <n v="1"/>
    <n v="799"/>
    <x v="1"/>
    <n v="719.1"/>
    <n v="99.1"/>
    <x v="0"/>
    <x v="3"/>
    <s v="Standard"/>
    <n v="3.2"/>
    <n v="2025"/>
    <s v="Oct-2025"/>
    <n v="0.13781115282992629"/>
    <x v="2"/>
    <x v="4"/>
  </r>
  <r>
    <s v="ORD0002350"/>
    <x v="238"/>
    <x v="1539"/>
    <x v="0"/>
    <s v="EC006"/>
    <x v="2"/>
    <x v="0"/>
    <s v="Philips"/>
    <x v="2"/>
    <x v="2"/>
    <n v="2"/>
    <n v="85"/>
    <x v="3"/>
    <n v="144.5"/>
    <n v="40.5"/>
    <x v="0"/>
    <x v="3"/>
    <s v="Standard"/>
    <n v="2.8"/>
    <n v="2025"/>
    <s v="Jan-2025"/>
    <n v="0.28027681660899656"/>
    <x v="0"/>
    <x v="2"/>
  </r>
  <r>
    <s v="ORD0002351"/>
    <x v="227"/>
    <x v="330"/>
    <x v="0"/>
    <s v="EC010"/>
    <x v="6"/>
    <x v="3"/>
    <s v="JBL"/>
    <x v="7"/>
    <x v="1"/>
    <n v="2"/>
    <n v="65"/>
    <x v="1"/>
    <n v="117"/>
    <n v="41"/>
    <x v="0"/>
    <x v="1"/>
    <s v="Express"/>
    <n v="3.1"/>
    <n v="2025"/>
    <s v="Sep-2025"/>
    <n v="0.3504273504273504"/>
    <x v="2"/>
    <x v="4"/>
  </r>
  <r>
    <s v="ORD0002352"/>
    <x v="253"/>
    <x v="1540"/>
    <x v="0"/>
    <s v="EC012"/>
    <x v="3"/>
    <x v="0"/>
    <s v="Philips"/>
    <x v="2"/>
    <x v="1"/>
    <n v="3"/>
    <n v="42"/>
    <x v="3"/>
    <n v="107.1"/>
    <n v="35.1"/>
    <x v="0"/>
    <x v="0"/>
    <s v="Express"/>
    <n v="3.2"/>
    <n v="2025"/>
    <s v="Aug-2025"/>
    <n v="0.32773109243697485"/>
    <x v="0"/>
    <x v="2"/>
  </r>
  <r>
    <s v="ORD0002353"/>
    <x v="323"/>
    <x v="1541"/>
    <x v="1"/>
    <s v="EC003"/>
    <x v="7"/>
    <x v="3"/>
    <s v="Lenovo"/>
    <x v="2"/>
    <x v="2"/>
    <n v="1"/>
    <n v="799"/>
    <x v="3"/>
    <n v="679.15"/>
    <n v="59.15"/>
    <x v="0"/>
    <x v="4"/>
    <s v="Standard"/>
    <n v="3.8"/>
    <n v="2025"/>
    <s v="Aug-2025"/>
    <n v="8.7094161819921967E-2"/>
    <x v="0"/>
    <x v="2"/>
  </r>
  <r>
    <s v="ORD0002354"/>
    <x v="165"/>
    <x v="1542"/>
    <x v="0"/>
    <s v="EC003"/>
    <x v="7"/>
    <x v="3"/>
    <s v="Lenovo"/>
    <x v="4"/>
    <x v="2"/>
    <n v="5"/>
    <n v="799"/>
    <x v="3"/>
    <n v="3395.75"/>
    <n v="295.75"/>
    <x v="2"/>
    <x v="0"/>
    <s v="Express"/>
    <n v="3.2"/>
    <n v="2025"/>
    <s v="Dec-2025"/>
    <n v="8.7094161819921967E-2"/>
    <x v="0"/>
    <x v="2"/>
  </r>
  <r>
    <s v="ORD0002355"/>
    <x v="298"/>
    <x v="1543"/>
    <x v="0"/>
    <s v="EC005"/>
    <x v="4"/>
    <x v="2"/>
    <s v="Skybags"/>
    <x v="4"/>
    <x v="2"/>
    <n v="1"/>
    <n v="45"/>
    <x v="2"/>
    <n v="36"/>
    <n v="10"/>
    <x v="0"/>
    <x v="4"/>
    <s v="Standard"/>
    <n v="3.4"/>
    <n v="2025"/>
    <s v="Dec-2025"/>
    <n v="0.27777777777777779"/>
    <x v="0"/>
    <x v="2"/>
  </r>
  <r>
    <s v="ORD0002356"/>
    <x v="118"/>
    <x v="241"/>
    <x v="0"/>
    <s v="EC011"/>
    <x v="0"/>
    <x v="0"/>
    <s v="IKEA"/>
    <x v="4"/>
    <x v="2"/>
    <n v="4"/>
    <n v="190"/>
    <x v="1"/>
    <n v="684"/>
    <n v="184"/>
    <x v="0"/>
    <x v="2"/>
    <s v="Standard"/>
    <n v="3.4"/>
    <n v="2025"/>
    <s v="Jun-2025"/>
    <n v="0.26900584795321636"/>
    <x v="0"/>
    <x v="2"/>
  </r>
  <r>
    <s v="ORD0002357"/>
    <x v="175"/>
    <x v="1544"/>
    <x v="0"/>
    <s v="EC002"/>
    <x v="5"/>
    <x v="3"/>
    <s v="Samsung"/>
    <x v="8"/>
    <x v="2"/>
    <n v="5"/>
    <n v="149"/>
    <x v="1"/>
    <n v="670.5"/>
    <n v="195.5"/>
    <x v="0"/>
    <x v="1"/>
    <s v="Express"/>
    <n v="3.8"/>
    <n v="2025"/>
    <s v="Sep-2025"/>
    <n v="0.29157345264727813"/>
    <x v="2"/>
    <x v="4"/>
  </r>
  <r>
    <s v="ORD0002358"/>
    <x v="178"/>
    <x v="1545"/>
    <x v="0"/>
    <s v="EC011"/>
    <x v="0"/>
    <x v="0"/>
    <s v="IKEA"/>
    <x v="8"/>
    <x v="0"/>
    <n v="4"/>
    <n v="190"/>
    <x v="3"/>
    <n v="646"/>
    <n v="146"/>
    <x v="3"/>
    <x v="0"/>
    <s v="Standard"/>
    <n v="4"/>
    <n v="2025"/>
    <s v="Jul-2025"/>
    <n v="0.2260061919504644"/>
    <x v="2"/>
    <x v="4"/>
  </r>
  <r>
    <s v="ORD0002359"/>
    <x v="275"/>
    <x v="1522"/>
    <x v="0"/>
    <s v="EC004"/>
    <x v="10"/>
    <x v="2"/>
    <s v="Nike"/>
    <x v="1"/>
    <x v="1"/>
    <n v="2"/>
    <n v="110"/>
    <x v="2"/>
    <n v="176"/>
    <n v="40"/>
    <x v="0"/>
    <x v="4"/>
    <s v="Standard"/>
    <n v="3.5"/>
    <n v="2025"/>
    <s v="Apr-2025"/>
    <n v="0.22727272727272727"/>
    <x v="1"/>
    <x v="1"/>
  </r>
  <r>
    <s v="ORD0002360"/>
    <x v="43"/>
    <x v="1546"/>
    <x v="0"/>
    <s v="EC004"/>
    <x v="10"/>
    <x v="2"/>
    <s v="Nike"/>
    <x v="5"/>
    <x v="1"/>
    <n v="3"/>
    <n v="110"/>
    <x v="3"/>
    <n v="280.5"/>
    <n v="76.5"/>
    <x v="0"/>
    <x v="3"/>
    <s v="Standard"/>
    <n v="3.8"/>
    <n v="2025"/>
    <s v="May-2025"/>
    <n v="0.27272727272727271"/>
    <x v="0"/>
    <x v="3"/>
  </r>
  <r>
    <s v="ORD0002361"/>
    <x v="329"/>
    <x v="1547"/>
    <x v="0"/>
    <s v="EC003"/>
    <x v="7"/>
    <x v="3"/>
    <s v="Lenovo"/>
    <x v="4"/>
    <x v="0"/>
    <n v="2"/>
    <n v="799"/>
    <x v="1"/>
    <n v="1438.2"/>
    <n v="198.2"/>
    <x v="0"/>
    <x v="4"/>
    <s v="Express"/>
    <n v="3.3"/>
    <n v="2025"/>
    <s v="Jun-2025"/>
    <n v="0.13781115282992629"/>
    <x v="0"/>
    <x v="2"/>
  </r>
  <r>
    <s v="ORD0002362"/>
    <x v="145"/>
    <x v="1548"/>
    <x v="0"/>
    <s v="EC011"/>
    <x v="0"/>
    <x v="0"/>
    <s v="IKEA"/>
    <x v="6"/>
    <x v="0"/>
    <n v="3"/>
    <n v="190"/>
    <x v="2"/>
    <n v="456"/>
    <n v="81"/>
    <x v="0"/>
    <x v="0"/>
    <s v="Express"/>
    <n v="4"/>
    <n v="2025"/>
    <s v="Feb-2025"/>
    <n v="0.17763157894736842"/>
    <x v="0"/>
    <x v="2"/>
  </r>
  <r>
    <s v="ORD0002363"/>
    <x v="287"/>
    <x v="1549"/>
    <x v="0"/>
    <s v="EC003"/>
    <x v="7"/>
    <x v="3"/>
    <s v="Lenovo"/>
    <x v="0"/>
    <x v="1"/>
    <n v="4"/>
    <n v="799"/>
    <x v="1"/>
    <n v="2876.4"/>
    <n v="396.4"/>
    <x v="0"/>
    <x v="2"/>
    <s v="Standard"/>
    <n v="3.7"/>
    <n v="2025"/>
    <s v="Jun-2025"/>
    <n v="0.13781115282992629"/>
    <x v="0"/>
    <x v="0"/>
  </r>
  <r>
    <s v="ORD0002364"/>
    <x v="3"/>
    <x v="1142"/>
    <x v="0"/>
    <s v="EC008"/>
    <x v="1"/>
    <x v="1"/>
    <s v="Nivea"/>
    <x v="1"/>
    <x v="2"/>
    <n v="3"/>
    <n v="18"/>
    <x v="4"/>
    <n v="51.3"/>
    <n v="24.3"/>
    <x v="3"/>
    <x v="0"/>
    <s v="Express"/>
    <n v="2.7"/>
    <n v="2025"/>
    <s v="May-2025"/>
    <n v="0.47368421052631582"/>
    <x v="1"/>
    <x v="1"/>
  </r>
  <r>
    <s v="ORD0002365"/>
    <x v="154"/>
    <x v="1550"/>
    <x v="0"/>
    <s v="EC010"/>
    <x v="6"/>
    <x v="3"/>
    <s v="JBL"/>
    <x v="7"/>
    <x v="0"/>
    <n v="5"/>
    <n v="65"/>
    <x v="1"/>
    <n v="292.5"/>
    <n v="102.5"/>
    <x v="2"/>
    <x v="2"/>
    <s v="Standard"/>
    <n v="4.0999999999999996"/>
    <n v="2025"/>
    <s v="Sep-2025"/>
    <n v="0.3504273504273504"/>
    <x v="2"/>
    <x v="4"/>
  </r>
  <r>
    <s v="ORD0002366"/>
    <x v="63"/>
    <x v="1551"/>
    <x v="1"/>
    <s v="EC003"/>
    <x v="7"/>
    <x v="3"/>
    <s v="Lenovo"/>
    <x v="4"/>
    <x v="1"/>
    <n v="5"/>
    <n v="799"/>
    <x v="3"/>
    <n v="3395.75"/>
    <n v="295.75"/>
    <x v="3"/>
    <x v="4"/>
    <s v="Standard"/>
    <n v="2.8"/>
    <n v="2025"/>
    <s v="Dec-2025"/>
    <n v="8.7094161819921967E-2"/>
    <x v="0"/>
    <x v="2"/>
  </r>
  <r>
    <s v="ORD0002367"/>
    <x v="150"/>
    <x v="1552"/>
    <x v="0"/>
    <s v="EC011"/>
    <x v="0"/>
    <x v="0"/>
    <s v="IKEA"/>
    <x v="6"/>
    <x v="2"/>
    <n v="2"/>
    <n v="190"/>
    <x v="0"/>
    <n v="380"/>
    <n v="130"/>
    <x v="0"/>
    <x v="1"/>
    <s v="Standard"/>
    <n v="4.0999999999999996"/>
    <n v="2025"/>
    <s v="Jun-2025"/>
    <n v="0.34210526315789475"/>
    <x v="0"/>
    <x v="2"/>
  </r>
  <r>
    <s v="ORD0002368"/>
    <x v="136"/>
    <x v="951"/>
    <x v="1"/>
    <s v="EC010"/>
    <x v="6"/>
    <x v="3"/>
    <s v="JBL"/>
    <x v="0"/>
    <x v="1"/>
    <n v="1"/>
    <n v="65"/>
    <x v="1"/>
    <n v="58.5"/>
    <n v="20.5"/>
    <x v="3"/>
    <x v="3"/>
    <s v="Same Day"/>
    <n v="4.2"/>
    <n v="2025"/>
    <s v="Apr-2025"/>
    <n v="0.3504273504273504"/>
    <x v="0"/>
    <x v="0"/>
  </r>
  <r>
    <s v="ORD0002369"/>
    <x v="18"/>
    <x v="990"/>
    <x v="1"/>
    <s v="EC004"/>
    <x v="10"/>
    <x v="2"/>
    <s v="Nike"/>
    <x v="8"/>
    <x v="1"/>
    <n v="4"/>
    <n v="110"/>
    <x v="1"/>
    <n v="396"/>
    <n v="124"/>
    <x v="0"/>
    <x v="2"/>
    <s v="Express"/>
    <n v="4.5999999999999996"/>
    <n v="2025"/>
    <s v="Mar-2025"/>
    <n v="0.31313131313131315"/>
    <x v="2"/>
    <x v="4"/>
  </r>
  <r>
    <s v="ORD0002370"/>
    <x v="107"/>
    <x v="598"/>
    <x v="0"/>
    <s v="EC003"/>
    <x v="7"/>
    <x v="3"/>
    <s v="Lenovo"/>
    <x v="9"/>
    <x v="1"/>
    <n v="3"/>
    <n v="799"/>
    <x v="1"/>
    <n v="2157.3000000000002"/>
    <n v="297.3"/>
    <x v="0"/>
    <x v="3"/>
    <s v="Standard"/>
    <n v="3.3"/>
    <n v="2025"/>
    <s v="Jun-2025"/>
    <n v="0.13781115282992629"/>
    <x v="0"/>
    <x v="5"/>
  </r>
  <r>
    <s v="ORD0002371"/>
    <x v="240"/>
    <x v="1553"/>
    <x v="0"/>
    <s v="EC010"/>
    <x v="6"/>
    <x v="3"/>
    <s v="JBL"/>
    <x v="3"/>
    <x v="1"/>
    <n v="4"/>
    <n v="65"/>
    <x v="3"/>
    <n v="221"/>
    <n v="69"/>
    <x v="0"/>
    <x v="4"/>
    <s v="Express"/>
    <n v="3.2"/>
    <n v="2025"/>
    <s v="Jul-2025"/>
    <n v="0.31221719457013575"/>
    <x v="0"/>
    <x v="2"/>
  </r>
  <r>
    <s v="ORD0002372"/>
    <x v="224"/>
    <x v="1554"/>
    <x v="1"/>
    <s v="EC002"/>
    <x v="5"/>
    <x v="3"/>
    <s v="Samsung"/>
    <x v="9"/>
    <x v="1"/>
    <n v="4"/>
    <n v="149"/>
    <x v="1"/>
    <n v="536.4"/>
    <n v="156.4"/>
    <x v="0"/>
    <x v="4"/>
    <s v="Standard"/>
    <n v="3.8"/>
    <n v="2025"/>
    <s v="May-2025"/>
    <n v="0.29157345264727819"/>
    <x v="0"/>
    <x v="5"/>
  </r>
  <r>
    <s v="ORD0002373"/>
    <x v="103"/>
    <x v="1347"/>
    <x v="0"/>
    <s v="EC001"/>
    <x v="8"/>
    <x v="3"/>
    <s v="Sony"/>
    <x v="1"/>
    <x v="2"/>
    <n v="2"/>
    <n v="89"/>
    <x v="2"/>
    <n v="142.4"/>
    <n v="32.4"/>
    <x v="3"/>
    <x v="4"/>
    <s v="Standard"/>
    <n v="4.5"/>
    <n v="2025"/>
    <s v="May-2025"/>
    <n v="0.22752808988764042"/>
    <x v="1"/>
    <x v="1"/>
  </r>
  <r>
    <s v="ORD0002374"/>
    <x v="268"/>
    <x v="1555"/>
    <x v="1"/>
    <s v="EC004"/>
    <x v="10"/>
    <x v="2"/>
    <s v="Nike"/>
    <x v="0"/>
    <x v="0"/>
    <n v="1"/>
    <n v="110"/>
    <x v="0"/>
    <n v="110"/>
    <n v="42"/>
    <x v="0"/>
    <x v="3"/>
    <s v="Standard"/>
    <n v="4.5999999999999996"/>
    <n v="2025"/>
    <s v="Dec-2025"/>
    <n v="0.38181818181818183"/>
    <x v="0"/>
    <x v="0"/>
  </r>
  <r>
    <s v="ORD0002375"/>
    <x v="136"/>
    <x v="1556"/>
    <x v="0"/>
    <s v="EC009"/>
    <x v="11"/>
    <x v="1"/>
    <s v="Loreal"/>
    <x v="1"/>
    <x v="0"/>
    <n v="4"/>
    <n v="12"/>
    <x v="1"/>
    <n v="43.2"/>
    <n v="19.2"/>
    <x v="2"/>
    <x v="4"/>
    <s v="Standard"/>
    <n v="2.9"/>
    <n v="2025"/>
    <s v="Apr-2025"/>
    <n v="0.44444444444444442"/>
    <x v="1"/>
    <x v="1"/>
  </r>
  <r>
    <s v="ORD0002376"/>
    <x v="43"/>
    <x v="1035"/>
    <x v="0"/>
    <s v="EC012"/>
    <x v="3"/>
    <x v="0"/>
    <s v="Philips"/>
    <x v="6"/>
    <x v="0"/>
    <n v="3"/>
    <n v="42"/>
    <x v="0"/>
    <n v="126"/>
    <n v="54"/>
    <x v="0"/>
    <x v="0"/>
    <s v="Standard"/>
    <n v="4.5999999999999996"/>
    <n v="2025"/>
    <s v="May-2025"/>
    <n v="0.42857142857142855"/>
    <x v="0"/>
    <x v="2"/>
  </r>
  <r>
    <s v="ORD0002377"/>
    <x v="234"/>
    <x v="104"/>
    <x v="0"/>
    <s v="EC003"/>
    <x v="7"/>
    <x v="3"/>
    <s v="Lenovo"/>
    <x v="3"/>
    <x v="1"/>
    <n v="5"/>
    <n v="799"/>
    <x v="2"/>
    <n v="3196"/>
    <n v="96"/>
    <x v="0"/>
    <x v="4"/>
    <s v="Standard"/>
    <n v="2.7"/>
    <n v="2025"/>
    <s v="Oct-2025"/>
    <n v="3.0037546933667083E-2"/>
    <x v="0"/>
    <x v="2"/>
  </r>
  <r>
    <s v="ORD0002378"/>
    <x v="164"/>
    <x v="1557"/>
    <x v="1"/>
    <s v="EC008"/>
    <x v="1"/>
    <x v="1"/>
    <s v="Nivea"/>
    <x v="0"/>
    <x v="2"/>
    <n v="5"/>
    <n v="18"/>
    <x v="2"/>
    <n v="72"/>
    <n v="27"/>
    <x v="1"/>
    <x v="4"/>
    <s v="Express"/>
    <n v="4"/>
    <n v="2025"/>
    <s v="Nov-2025"/>
    <n v="0.375"/>
    <x v="0"/>
    <x v="0"/>
  </r>
  <r>
    <s v="ORD0002379"/>
    <x v="164"/>
    <x v="516"/>
    <x v="0"/>
    <s v="EC011"/>
    <x v="0"/>
    <x v="0"/>
    <s v="IKEA"/>
    <x v="8"/>
    <x v="0"/>
    <n v="5"/>
    <n v="190"/>
    <x v="3"/>
    <n v="807.5"/>
    <n v="182.5"/>
    <x v="2"/>
    <x v="3"/>
    <s v="Standard"/>
    <n v="4"/>
    <n v="2025"/>
    <s v="Nov-2025"/>
    <n v="0.2260061919504644"/>
    <x v="2"/>
    <x v="4"/>
  </r>
  <r>
    <s v="ORD0002380"/>
    <x v="227"/>
    <x v="1311"/>
    <x v="0"/>
    <s v="EC012"/>
    <x v="3"/>
    <x v="0"/>
    <s v="Philips"/>
    <x v="2"/>
    <x v="2"/>
    <n v="1"/>
    <n v="42"/>
    <x v="4"/>
    <n v="39.9"/>
    <n v="15.9"/>
    <x v="0"/>
    <x v="2"/>
    <s v="Standard"/>
    <n v="4.3"/>
    <n v="2025"/>
    <s v="Sep-2025"/>
    <n v="0.39849624060150379"/>
    <x v="0"/>
    <x v="2"/>
  </r>
  <r>
    <s v="ORD0002381"/>
    <x v="63"/>
    <x v="1194"/>
    <x v="1"/>
    <s v="EC001"/>
    <x v="8"/>
    <x v="3"/>
    <s v="Sony"/>
    <x v="8"/>
    <x v="0"/>
    <n v="4"/>
    <n v="89"/>
    <x v="4"/>
    <n v="338.2"/>
    <n v="118.2"/>
    <x v="0"/>
    <x v="3"/>
    <s v="Standard"/>
    <n v="4.4000000000000004"/>
    <n v="2025"/>
    <s v="Dec-2025"/>
    <n v="0.34949733885274986"/>
    <x v="2"/>
    <x v="4"/>
  </r>
  <r>
    <s v="ORD0002382"/>
    <x v="207"/>
    <x v="915"/>
    <x v="0"/>
    <s v="EC009"/>
    <x v="11"/>
    <x v="1"/>
    <s v="Loreal"/>
    <x v="0"/>
    <x v="1"/>
    <n v="2"/>
    <n v="12"/>
    <x v="3"/>
    <n v="20.399999999999999"/>
    <n v="8.4"/>
    <x v="0"/>
    <x v="2"/>
    <s v="Standard"/>
    <n v="4.7"/>
    <n v="2025"/>
    <s v="May-2025"/>
    <n v="0.41176470588235298"/>
    <x v="0"/>
    <x v="0"/>
  </r>
  <r>
    <s v="ORD0002383"/>
    <x v="139"/>
    <x v="1558"/>
    <x v="0"/>
    <s v="EC001"/>
    <x v="8"/>
    <x v="3"/>
    <s v="Sony"/>
    <x v="5"/>
    <x v="1"/>
    <n v="3"/>
    <n v="89"/>
    <x v="2"/>
    <n v="213.6"/>
    <n v="48.6"/>
    <x v="0"/>
    <x v="0"/>
    <s v="Express"/>
    <n v="4"/>
    <n v="2025"/>
    <s v="Apr-2025"/>
    <n v="0.22752808988764045"/>
    <x v="0"/>
    <x v="3"/>
  </r>
  <r>
    <s v="ORD0002384"/>
    <x v="235"/>
    <x v="205"/>
    <x v="1"/>
    <s v="EC006"/>
    <x v="2"/>
    <x v="0"/>
    <s v="Philips"/>
    <x v="5"/>
    <x v="2"/>
    <n v="2"/>
    <n v="85"/>
    <x v="2"/>
    <n v="136"/>
    <n v="32"/>
    <x v="0"/>
    <x v="0"/>
    <s v="Standard"/>
    <n v="3.1"/>
    <n v="2025"/>
    <s v="May-2025"/>
    <n v="0.23529411764705882"/>
    <x v="0"/>
    <x v="3"/>
  </r>
  <r>
    <s v="ORD0002385"/>
    <x v="108"/>
    <x v="1559"/>
    <x v="0"/>
    <s v="EC003"/>
    <x v="7"/>
    <x v="3"/>
    <s v="Lenovo"/>
    <x v="7"/>
    <x v="2"/>
    <n v="5"/>
    <n v="799"/>
    <x v="1"/>
    <n v="3595.5"/>
    <n v="495.5"/>
    <x v="2"/>
    <x v="1"/>
    <s v="Standard"/>
    <n v="2.6"/>
    <n v="2025"/>
    <s v="May-2025"/>
    <n v="0.13781115282992629"/>
    <x v="2"/>
    <x v="4"/>
  </r>
  <r>
    <s v="ORD0002386"/>
    <x v="190"/>
    <x v="1560"/>
    <x v="0"/>
    <s v="EC007"/>
    <x v="9"/>
    <x v="0"/>
    <s v="Prestige"/>
    <x v="4"/>
    <x v="0"/>
    <n v="1"/>
    <n v="120"/>
    <x v="1"/>
    <n v="108"/>
    <n v="30"/>
    <x v="1"/>
    <x v="2"/>
    <s v="Standard"/>
    <n v="2.6"/>
    <n v="2025"/>
    <s v="Nov-2025"/>
    <n v="0.27777777777777779"/>
    <x v="0"/>
    <x v="2"/>
  </r>
  <r>
    <s v="ORD0002387"/>
    <x v="211"/>
    <x v="607"/>
    <x v="0"/>
    <s v="EC012"/>
    <x v="3"/>
    <x v="0"/>
    <s v="Philips"/>
    <x v="5"/>
    <x v="2"/>
    <n v="1"/>
    <n v="42"/>
    <x v="3"/>
    <n v="35.700000000000003"/>
    <n v="11.7"/>
    <x v="0"/>
    <x v="4"/>
    <s v="Express"/>
    <n v="4.7"/>
    <n v="2025"/>
    <s v="Feb-2025"/>
    <n v="0.32773109243697474"/>
    <x v="0"/>
    <x v="3"/>
  </r>
  <r>
    <s v="ORD0002388"/>
    <x v="302"/>
    <x v="1260"/>
    <x v="0"/>
    <s v="EC005"/>
    <x v="4"/>
    <x v="2"/>
    <s v="Skybags"/>
    <x v="7"/>
    <x v="2"/>
    <n v="2"/>
    <n v="45"/>
    <x v="2"/>
    <n v="72"/>
    <n v="20"/>
    <x v="3"/>
    <x v="1"/>
    <s v="Same Day"/>
    <n v="3.8"/>
    <n v="2025"/>
    <s v="Nov-2025"/>
    <n v="0.27777777777777779"/>
    <x v="2"/>
    <x v="4"/>
  </r>
  <r>
    <s v="ORD0002389"/>
    <x v="304"/>
    <x v="1561"/>
    <x v="0"/>
    <s v="EC005"/>
    <x v="4"/>
    <x v="2"/>
    <s v="Skybags"/>
    <x v="7"/>
    <x v="1"/>
    <n v="2"/>
    <n v="45"/>
    <x v="2"/>
    <n v="72"/>
    <n v="20"/>
    <x v="0"/>
    <x v="2"/>
    <s v="Same Day"/>
    <n v="3.1"/>
    <n v="2025"/>
    <s v="Oct-2025"/>
    <n v="0.27777777777777779"/>
    <x v="2"/>
    <x v="4"/>
  </r>
  <r>
    <s v="ORD0002390"/>
    <x v="178"/>
    <x v="115"/>
    <x v="0"/>
    <s v="EC010"/>
    <x v="6"/>
    <x v="3"/>
    <s v="JBL"/>
    <x v="5"/>
    <x v="1"/>
    <n v="1"/>
    <n v="65"/>
    <x v="4"/>
    <n v="61.75"/>
    <n v="23.75"/>
    <x v="0"/>
    <x v="0"/>
    <s v="Standard"/>
    <n v="4.5"/>
    <n v="2025"/>
    <s v="Jul-2025"/>
    <n v="0.38461538461538464"/>
    <x v="0"/>
    <x v="3"/>
  </r>
  <r>
    <s v="ORD0002391"/>
    <x v="250"/>
    <x v="896"/>
    <x v="1"/>
    <s v="EC006"/>
    <x v="2"/>
    <x v="0"/>
    <s v="Philips"/>
    <x v="4"/>
    <x v="1"/>
    <n v="1"/>
    <n v="85"/>
    <x v="0"/>
    <n v="85"/>
    <n v="33"/>
    <x v="3"/>
    <x v="0"/>
    <s v="Standard"/>
    <n v="4.8"/>
    <n v="2025"/>
    <s v="Apr-2025"/>
    <n v="0.38823529411764707"/>
    <x v="0"/>
    <x v="2"/>
  </r>
  <r>
    <s v="ORD0002392"/>
    <x v="184"/>
    <x v="751"/>
    <x v="0"/>
    <s v="EC008"/>
    <x v="1"/>
    <x v="1"/>
    <s v="Nivea"/>
    <x v="9"/>
    <x v="0"/>
    <n v="3"/>
    <n v="18"/>
    <x v="3"/>
    <n v="45.9"/>
    <n v="18.899999999999999"/>
    <x v="0"/>
    <x v="1"/>
    <s v="Standard"/>
    <n v="4.5"/>
    <n v="2025"/>
    <s v="Apr-2025"/>
    <n v="0.41176470588235292"/>
    <x v="0"/>
    <x v="5"/>
  </r>
  <r>
    <s v="ORD0002393"/>
    <x v="38"/>
    <x v="1562"/>
    <x v="0"/>
    <s v="EC007"/>
    <x v="9"/>
    <x v="0"/>
    <s v="Prestige"/>
    <x v="9"/>
    <x v="1"/>
    <n v="4"/>
    <n v="120"/>
    <x v="3"/>
    <n v="408"/>
    <n v="96"/>
    <x v="0"/>
    <x v="2"/>
    <s v="Standard"/>
    <n v="3.8"/>
    <n v="2025"/>
    <s v="Nov-2025"/>
    <n v="0.23529411764705882"/>
    <x v="0"/>
    <x v="5"/>
  </r>
  <r>
    <s v="ORD0002394"/>
    <x v="104"/>
    <x v="1026"/>
    <x v="0"/>
    <s v="EC006"/>
    <x v="2"/>
    <x v="0"/>
    <s v="Philips"/>
    <x v="7"/>
    <x v="2"/>
    <n v="1"/>
    <n v="85"/>
    <x v="2"/>
    <n v="68"/>
    <n v="16"/>
    <x v="0"/>
    <x v="2"/>
    <s v="Standard"/>
    <n v="2.6"/>
    <n v="2025"/>
    <s v="Jun-2025"/>
    <n v="0.23529411764705882"/>
    <x v="2"/>
    <x v="4"/>
  </r>
  <r>
    <s v="ORD0002395"/>
    <x v="146"/>
    <x v="1493"/>
    <x v="0"/>
    <s v="EC006"/>
    <x v="2"/>
    <x v="0"/>
    <s v="Philips"/>
    <x v="3"/>
    <x v="1"/>
    <n v="2"/>
    <n v="85"/>
    <x v="3"/>
    <n v="144.5"/>
    <n v="40.5"/>
    <x v="0"/>
    <x v="4"/>
    <s v="Express"/>
    <n v="2.5"/>
    <n v="2025"/>
    <s v="Feb-2025"/>
    <n v="0.28027681660899656"/>
    <x v="0"/>
    <x v="2"/>
  </r>
  <r>
    <s v="ORD0002396"/>
    <x v="160"/>
    <x v="1563"/>
    <x v="0"/>
    <s v="EC012"/>
    <x v="3"/>
    <x v="0"/>
    <s v="Philips"/>
    <x v="3"/>
    <x v="2"/>
    <n v="1"/>
    <n v="42"/>
    <x v="3"/>
    <n v="35.700000000000003"/>
    <n v="11.7"/>
    <x v="0"/>
    <x v="0"/>
    <s v="Standard"/>
    <n v="2.7"/>
    <n v="2025"/>
    <s v="Jul-2025"/>
    <n v="0.32773109243697474"/>
    <x v="0"/>
    <x v="2"/>
  </r>
  <r>
    <s v="ORD0002397"/>
    <x v="133"/>
    <x v="1564"/>
    <x v="0"/>
    <s v="EC004"/>
    <x v="10"/>
    <x v="2"/>
    <s v="Nike"/>
    <x v="9"/>
    <x v="1"/>
    <n v="1"/>
    <n v="110"/>
    <x v="4"/>
    <n v="104.5"/>
    <n v="36.5"/>
    <x v="0"/>
    <x v="4"/>
    <s v="Standard"/>
    <n v="3.5"/>
    <n v="2025"/>
    <s v="Oct-2025"/>
    <n v="0.34928229665071769"/>
    <x v="0"/>
    <x v="5"/>
  </r>
  <r>
    <s v="ORD0002398"/>
    <x v="55"/>
    <x v="1565"/>
    <x v="1"/>
    <s v="EC010"/>
    <x v="6"/>
    <x v="3"/>
    <s v="JBL"/>
    <x v="1"/>
    <x v="2"/>
    <n v="5"/>
    <n v="65"/>
    <x v="1"/>
    <n v="292.5"/>
    <n v="102.5"/>
    <x v="3"/>
    <x v="4"/>
    <s v="Express"/>
    <n v="2.7"/>
    <n v="2025"/>
    <s v="Sep-2025"/>
    <n v="0.3504273504273504"/>
    <x v="1"/>
    <x v="1"/>
  </r>
  <r>
    <s v="ORD0002399"/>
    <x v="37"/>
    <x v="1566"/>
    <x v="0"/>
    <s v="EC002"/>
    <x v="5"/>
    <x v="3"/>
    <s v="Samsung"/>
    <x v="0"/>
    <x v="0"/>
    <n v="4"/>
    <n v="149"/>
    <x v="3"/>
    <n v="506.6"/>
    <n v="126.6"/>
    <x v="0"/>
    <x v="3"/>
    <s v="Same Day"/>
    <n v="4.4000000000000004"/>
    <n v="2025"/>
    <s v="Apr-2025"/>
    <n v="0.24990130280300038"/>
    <x v="0"/>
    <x v="0"/>
  </r>
  <r>
    <s v="ORD0002400"/>
    <x v="74"/>
    <x v="444"/>
    <x v="1"/>
    <s v="EC002"/>
    <x v="5"/>
    <x v="3"/>
    <s v="Samsung"/>
    <x v="3"/>
    <x v="2"/>
    <n v="2"/>
    <n v="149"/>
    <x v="0"/>
    <n v="298"/>
    <n v="108"/>
    <x v="0"/>
    <x v="3"/>
    <s v="Standard"/>
    <n v="4"/>
    <n v="2025"/>
    <s v="Aug-2025"/>
    <n v="0.36241610738255031"/>
    <x v="0"/>
    <x v="2"/>
  </r>
  <r>
    <s v="ORD0002401"/>
    <x v="83"/>
    <x v="1420"/>
    <x v="0"/>
    <s v="EC002"/>
    <x v="5"/>
    <x v="3"/>
    <s v="Samsung"/>
    <x v="9"/>
    <x v="0"/>
    <n v="5"/>
    <n v="149"/>
    <x v="0"/>
    <n v="745"/>
    <n v="270"/>
    <x v="0"/>
    <x v="3"/>
    <s v="Express"/>
    <n v="4.9000000000000004"/>
    <n v="2025"/>
    <s v="Aug-2025"/>
    <n v="0.36241610738255031"/>
    <x v="0"/>
    <x v="5"/>
  </r>
  <r>
    <s v="ORD0002402"/>
    <x v="174"/>
    <x v="882"/>
    <x v="0"/>
    <s v="EC010"/>
    <x v="6"/>
    <x v="3"/>
    <s v="JBL"/>
    <x v="4"/>
    <x v="1"/>
    <n v="4"/>
    <n v="65"/>
    <x v="1"/>
    <n v="234"/>
    <n v="82"/>
    <x v="0"/>
    <x v="0"/>
    <s v="Standard"/>
    <n v="3.6"/>
    <n v="2025"/>
    <s v="Jun-2025"/>
    <n v="0.3504273504273504"/>
    <x v="0"/>
    <x v="2"/>
  </r>
  <r>
    <s v="ORD0002403"/>
    <x v="132"/>
    <x v="427"/>
    <x v="0"/>
    <s v="EC010"/>
    <x v="6"/>
    <x v="3"/>
    <s v="JBL"/>
    <x v="3"/>
    <x v="1"/>
    <n v="5"/>
    <n v="65"/>
    <x v="3"/>
    <n v="276.25"/>
    <n v="86.25"/>
    <x v="0"/>
    <x v="1"/>
    <s v="Standard"/>
    <n v="3.7"/>
    <n v="2025"/>
    <s v="May-2025"/>
    <n v="0.31221719457013575"/>
    <x v="0"/>
    <x v="2"/>
  </r>
  <r>
    <s v="ORD0002404"/>
    <x v="202"/>
    <x v="526"/>
    <x v="1"/>
    <s v="EC012"/>
    <x v="3"/>
    <x v="0"/>
    <s v="Philips"/>
    <x v="3"/>
    <x v="0"/>
    <n v="1"/>
    <n v="42"/>
    <x v="4"/>
    <n v="39.9"/>
    <n v="15.9"/>
    <x v="0"/>
    <x v="4"/>
    <s v="Standard"/>
    <n v="2.5"/>
    <n v="2025"/>
    <s v="Oct-2025"/>
    <n v="0.39849624060150379"/>
    <x v="0"/>
    <x v="2"/>
  </r>
  <r>
    <s v="ORD0002405"/>
    <x v="277"/>
    <x v="1518"/>
    <x v="1"/>
    <s v="EC004"/>
    <x v="10"/>
    <x v="2"/>
    <s v="Nike"/>
    <x v="8"/>
    <x v="0"/>
    <n v="5"/>
    <n v="110"/>
    <x v="1"/>
    <n v="495"/>
    <n v="155"/>
    <x v="0"/>
    <x v="1"/>
    <s v="Same Day"/>
    <n v="3.7"/>
    <n v="2025"/>
    <s v="Nov-2025"/>
    <n v="0.31313131313131315"/>
    <x v="2"/>
    <x v="4"/>
  </r>
  <r>
    <s v="ORD0002406"/>
    <x v="324"/>
    <x v="1183"/>
    <x v="1"/>
    <s v="EC004"/>
    <x v="10"/>
    <x v="2"/>
    <s v="Nike"/>
    <x v="7"/>
    <x v="1"/>
    <n v="2"/>
    <n v="110"/>
    <x v="2"/>
    <n v="176"/>
    <n v="40"/>
    <x v="0"/>
    <x v="3"/>
    <s v="Standard"/>
    <n v="2.5"/>
    <n v="2025"/>
    <s v="Dec-2025"/>
    <n v="0.22727272727272727"/>
    <x v="2"/>
    <x v="4"/>
  </r>
  <r>
    <s v="ORD0002407"/>
    <x v="210"/>
    <x v="638"/>
    <x v="0"/>
    <s v="EC010"/>
    <x v="6"/>
    <x v="3"/>
    <s v="JBL"/>
    <x v="7"/>
    <x v="0"/>
    <n v="1"/>
    <n v="65"/>
    <x v="2"/>
    <n v="52"/>
    <n v="14"/>
    <x v="0"/>
    <x v="0"/>
    <s v="Express"/>
    <n v="4.3"/>
    <n v="2025"/>
    <s v="Mar-2025"/>
    <n v="0.26923076923076922"/>
    <x v="2"/>
    <x v="4"/>
  </r>
  <r>
    <s v="ORD0002408"/>
    <x v="144"/>
    <x v="268"/>
    <x v="0"/>
    <s v="EC003"/>
    <x v="7"/>
    <x v="3"/>
    <s v="Lenovo"/>
    <x v="0"/>
    <x v="0"/>
    <n v="1"/>
    <n v="799"/>
    <x v="0"/>
    <n v="799"/>
    <n v="179"/>
    <x v="1"/>
    <x v="1"/>
    <s v="Standard"/>
    <n v="4.0999999999999996"/>
    <n v="2025"/>
    <s v="Feb-2025"/>
    <n v="0.22403003754693368"/>
    <x v="0"/>
    <x v="0"/>
  </r>
  <r>
    <s v="ORD0002409"/>
    <x v="286"/>
    <x v="1303"/>
    <x v="1"/>
    <s v="EC005"/>
    <x v="4"/>
    <x v="2"/>
    <s v="Skybags"/>
    <x v="5"/>
    <x v="2"/>
    <n v="2"/>
    <n v="45"/>
    <x v="3"/>
    <n v="76.5"/>
    <n v="24.5"/>
    <x v="0"/>
    <x v="0"/>
    <s v="Standard"/>
    <n v="4.7"/>
    <n v="2025"/>
    <s v="Nov-2025"/>
    <n v="0.3202614379084967"/>
    <x v="0"/>
    <x v="3"/>
  </r>
  <r>
    <s v="ORD0002410"/>
    <x v="361"/>
    <x v="1431"/>
    <x v="0"/>
    <s v="EC011"/>
    <x v="0"/>
    <x v="0"/>
    <s v="IKEA"/>
    <x v="8"/>
    <x v="2"/>
    <n v="2"/>
    <n v="190"/>
    <x v="0"/>
    <n v="380"/>
    <n v="130"/>
    <x v="0"/>
    <x v="1"/>
    <s v="Standard"/>
    <n v="2.5"/>
    <n v="2025"/>
    <s v="Jan-2025"/>
    <n v="0.34210526315789475"/>
    <x v="2"/>
    <x v="4"/>
  </r>
  <r>
    <s v="ORD0002411"/>
    <x v="95"/>
    <x v="829"/>
    <x v="1"/>
    <s v="EC008"/>
    <x v="1"/>
    <x v="1"/>
    <s v="Nivea"/>
    <x v="5"/>
    <x v="2"/>
    <n v="1"/>
    <n v="18"/>
    <x v="3"/>
    <n v="15.3"/>
    <n v="6.3"/>
    <x v="0"/>
    <x v="1"/>
    <s v="Standard"/>
    <n v="4.0999999999999996"/>
    <n v="2025"/>
    <s v="Mar-2025"/>
    <n v="0.41176470588235292"/>
    <x v="0"/>
    <x v="3"/>
  </r>
  <r>
    <s v="ORD0002412"/>
    <x v="106"/>
    <x v="1567"/>
    <x v="1"/>
    <s v="EC002"/>
    <x v="5"/>
    <x v="3"/>
    <s v="Samsung"/>
    <x v="4"/>
    <x v="0"/>
    <n v="5"/>
    <n v="149"/>
    <x v="0"/>
    <n v="745"/>
    <n v="270"/>
    <x v="0"/>
    <x v="2"/>
    <s v="Standard"/>
    <n v="3.6"/>
    <n v="2025"/>
    <s v="Sep-2025"/>
    <n v="0.36241610738255031"/>
    <x v="0"/>
    <x v="2"/>
  </r>
  <r>
    <s v="ORD0002413"/>
    <x v="61"/>
    <x v="172"/>
    <x v="0"/>
    <s v="EC011"/>
    <x v="0"/>
    <x v="0"/>
    <s v="IKEA"/>
    <x v="7"/>
    <x v="1"/>
    <n v="3"/>
    <n v="190"/>
    <x v="0"/>
    <n v="570"/>
    <n v="195"/>
    <x v="0"/>
    <x v="3"/>
    <s v="Express"/>
    <n v="4.2"/>
    <n v="2025"/>
    <s v="Mar-2025"/>
    <n v="0.34210526315789475"/>
    <x v="2"/>
    <x v="4"/>
  </r>
  <r>
    <s v="ORD0002414"/>
    <x v="129"/>
    <x v="1281"/>
    <x v="0"/>
    <s v="EC004"/>
    <x v="10"/>
    <x v="2"/>
    <s v="Nike"/>
    <x v="5"/>
    <x v="1"/>
    <n v="4"/>
    <n v="110"/>
    <x v="1"/>
    <n v="396"/>
    <n v="124"/>
    <x v="0"/>
    <x v="2"/>
    <s v="Express"/>
    <n v="3.4"/>
    <n v="2025"/>
    <s v="Oct-2025"/>
    <n v="0.31313131313131315"/>
    <x v="0"/>
    <x v="3"/>
  </r>
  <r>
    <s v="ORD0002415"/>
    <x v="140"/>
    <x v="777"/>
    <x v="1"/>
    <s v="EC006"/>
    <x v="2"/>
    <x v="0"/>
    <s v="Philips"/>
    <x v="4"/>
    <x v="0"/>
    <n v="1"/>
    <n v="85"/>
    <x v="3"/>
    <n v="72.25"/>
    <n v="20.25"/>
    <x v="0"/>
    <x v="1"/>
    <s v="Standard"/>
    <n v="2.8"/>
    <n v="2025"/>
    <s v="Apr-2025"/>
    <n v="0.28027681660899656"/>
    <x v="0"/>
    <x v="2"/>
  </r>
  <r>
    <s v="ORD0002416"/>
    <x v="104"/>
    <x v="1568"/>
    <x v="0"/>
    <s v="EC002"/>
    <x v="5"/>
    <x v="3"/>
    <s v="Samsung"/>
    <x v="3"/>
    <x v="1"/>
    <n v="5"/>
    <n v="149"/>
    <x v="3"/>
    <n v="633.25"/>
    <n v="158.25"/>
    <x v="0"/>
    <x v="4"/>
    <s v="Standard"/>
    <n v="4.3"/>
    <n v="2025"/>
    <s v="Jun-2025"/>
    <n v="0.24990130280300041"/>
    <x v="0"/>
    <x v="2"/>
  </r>
  <r>
    <s v="ORD0002417"/>
    <x v="17"/>
    <x v="1569"/>
    <x v="0"/>
    <s v="EC007"/>
    <x v="9"/>
    <x v="0"/>
    <s v="Prestige"/>
    <x v="3"/>
    <x v="1"/>
    <n v="3"/>
    <n v="120"/>
    <x v="4"/>
    <n v="342"/>
    <n v="108"/>
    <x v="0"/>
    <x v="0"/>
    <s v="Express"/>
    <n v="4"/>
    <n v="2025"/>
    <s v="Nov-2025"/>
    <n v="0.31578947368421051"/>
    <x v="0"/>
    <x v="2"/>
  </r>
  <r>
    <s v="ORD0002418"/>
    <x v="44"/>
    <x v="1570"/>
    <x v="1"/>
    <s v="EC007"/>
    <x v="9"/>
    <x v="0"/>
    <s v="Prestige"/>
    <x v="8"/>
    <x v="1"/>
    <n v="3"/>
    <n v="120"/>
    <x v="1"/>
    <n v="324"/>
    <n v="90"/>
    <x v="2"/>
    <x v="1"/>
    <s v="Express"/>
    <n v="3.7"/>
    <n v="2025"/>
    <s v="Mar-2025"/>
    <n v="0.27777777777777779"/>
    <x v="2"/>
    <x v="4"/>
  </r>
  <r>
    <s v="ORD0002419"/>
    <x v="58"/>
    <x v="926"/>
    <x v="1"/>
    <s v="EC006"/>
    <x v="2"/>
    <x v="0"/>
    <s v="Philips"/>
    <x v="5"/>
    <x v="2"/>
    <n v="5"/>
    <n v="85"/>
    <x v="1"/>
    <n v="382.5"/>
    <n v="122.5"/>
    <x v="3"/>
    <x v="1"/>
    <s v="Express"/>
    <n v="4"/>
    <n v="2025"/>
    <s v="May-2025"/>
    <n v="0.3202614379084967"/>
    <x v="0"/>
    <x v="3"/>
  </r>
  <r>
    <s v="ORD0002420"/>
    <x v="297"/>
    <x v="1277"/>
    <x v="1"/>
    <s v="EC001"/>
    <x v="8"/>
    <x v="3"/>
    <s v="Sony"/>
    <x v="1"/>
    <x v="0"/>
    <n v="2"/>
    <n v="89"/>
    <x v="4"/>
    <n v="169.1"/>
    <n v="59.1"/>
    <x v="0"/>
    <x v="2"/>
    <s v="Standard"/>
    <n v="3.5"/>
    <n v="2025"/>
    <s v="Apr-2025"/>
    <n v="0.34949733885274986"/>
    <x v="1"/>
    <x v="1"/>
  </r>
  <r>
    <s v="ORD0002421"/>
    <x v="336"/>
    <x v="1571"/>
    <x v="1"/>
    <s v="EC005"/>
    <x v="4"/>
    <x v="2"/>
    <s v="Skybags"/>
    <x v="8"/>
    <x v="0"/>
    <n v="3"/>
    <n v="45"/>
    <x v="3"/>
    <n v="114.75"/>
    <n v="36.75"/>
    <x v="0"/>
    <x v="4"/>
    <s v="Standard"/>
    <n v="3.8"/>
    <n v="2025"/>
    <s v="Jun-2025"/>
    <n v="0.3202614379084967"/>
    <x v="2"/>
    <x v="4"/>
  </r>
  <r>
    <s v="ORD0002422"/>
    <x v="194"/>
    <x v="1557"/>
    <x v="0"/>
    <s v="EC005"/>
    <x v="4"/>
    <x v="2"/>
    <s v="Skybags"/>
    <x v="9"/>
    <x v="1"/>
    <n v="2"/>
    <n v="45"/>
    <x v="3"/>
    <n v="76.5"/>
    <n v="24.5"/>
    <x v="0"/>
    <x v="0"/>
    <s v="Standard"/>
    <n v="3.6"/>
    <n v="2025"/>
    <s v="Aug-2025"/>
    <n v="0.3202614379084967"/>
    <x v="0"/>
    <x v="5"/>
  </r>
  <r>
    <s v="ORD0002423"/>
    <x v="91"/>
    <x v="1572"/>
    <x v="0"/>
    <s v="EC005"/>
    <x v="4"/>
    <x v="2"/>
    <s v="Skybags"/>
    <x v="6"/>
    <x v="0"/>
    <n v="1"/>
    <n v="45"/>
    <x v="3"/>
    <n v="38.25"/>
    <n v="12.25"/>
    <x v="0"/>
    <x v="4"/>
    <s v="Standard"/>
    <n v="4.4000000000000004"/>
    <n v="2025"/>
    <s v="Sep-2025"/>
    <n v="0.3202614379084967"/>
    <x v="0"/>
    <x v="2"/>
  </r>
  <r>
    <s v="ORD0002424"/>
    <x v="247"/>
    <x v="1117"/>
    <x v="0"/>
    <s v="EC009"/>
    <x v="11"/>
    <x v="1"/>
    <s v="Loreal"/>
    <x v="0"/>
    <x v="0"/>
    <n v="4"/>
    <n v="12"/>
    <x v="1"/>
    <n v="43.2"/>
    <n v="19.2"/>
    <x v="0"/>
    <x v="1"/>
    <s v="Standard"/>
    <n v="3.5"/>
    <n v="2025"/>
    <s v="Feb-2025"/>
    <n v="0.44444444444444442"/>
    <x v="0"/>
    <x v="0"/>
  </r>
  <r>
    <s v="ORD0002425"/>
    <x v="11"/>
    <x v="1573"/>
    <x v="1"/>
    <s v="EC001"/>
    <x v="8"/>
    <x v="3"/>
    <s v="Sony"/>
    <x v="3"/>
    <x v="0"/>
    <n v="2"/>
    <n v="89"/>
    <x v="1"/>
    <n v="160.19999999999999"/>
    <n v="50.2"/>
    <x v="2"/>
    <x v="3"/>
    <s v="Standard"/>
    <n v="2.7"/>
    <n v="2025"/>
    <s v="Nov-2025"/>
    <n v="0.31335830212234711"/>
    <x v="0"/>
    <x v="2"/>
  </r>
  <r>
    <s v="ORD0002426"/>
    <x v="352"/>
    <x v="622"/>
    <x v="1"/>
    <s v="EC002"/>
    <x v="5"/>
    <x v="3"/>
    <s v="Samsung"/>
    <x v="4"/>
    <x v="2"/>
    <n v="2"/>
    <n v="149"/>
    <x v="2"/>
    <n v="238.4"/>
    <n v="48.4"/>
    <x v="0"/>
    <x v="0"/>
    <s v="Express"/>
    <n v="3.9"/>
    <n v="2025"/>
    <s v="Apr-2025"/>
    <n v="0.2030201342281879"/>
    <x v="0"/>
    <x v="2"/>
  </r>
  <r>
    <s v="ORD0002427"/>
    <x v="342"/>
    <x v="1574"/>
    <x v="0"/>
    <s v="EC006"/>
    <x v="2"/>
    <x v="0"/>
    <s v="Philips"/>
    <x v="6"/>
    <x v="0"/>
    <n v="5"/>
    <n v="85"/>
    <x v="0"/>
    <n v="425"/>
    <n v="165"/>
    <x v="0"/>
    <x v="3"/>
    <s v="Standard"/>
    <n v="3.4"/>
    <n v="2025"/>
    <s v="Feb-2025"/>
    <n v="0.38823529411764707"/>
    <x v="0"/>
    <x v="2"/>
  </r>
  <r>
    <s v="ORD0002428"/>
    <x v="229"/>
    <x v="1575"/>
    <x v="1"/>
    <s v="EC011"/>
    <x v="0"/>
    <x v="0"/>
    <s v="IKEA"/>
    <x v="3"/>
    <x v="2"/>
    <n v="5"/>
    <n v="190"/>
    <x v="1"/>
    <n v="855"/>
    <n v="230"/>
    <x v="0"/>
    <x v="0"/>
    <s v="Standard"/>
    <n v="2.7"/>
    <n v="2025"/>
    <s v="May-2025"/>
    <n v="0.26900584795321636"/>
    <x v="0"/>
    <x v="2"/>
  </r>
  <r>
    <s v="ORD0002429"/>
    <x v="353"/>
    <x v="544"/>
    <x v="0"/>
    <s v="EC010"/>
    <x v="6"/>
    <x v="3"/>
    <s v="JBL"/>
    <x v="0"/>
    <x v="2"/>
    <n v="4"/>
    <n v="65"/>
    <x v="0"/>
    <n v="260"/>
    <n v="108"/>
    <x v="0"/>
    <x v="0"/>
    <s v="Express"/>
    <n v="2.7"/>
    <n v="2025"/>
    <s v="Sep-2025"/>
    <n v="0.41538461538461541"/>
    <x v="0"/>
    <x v="0"/>
  </r>
  <r>
    <s v="ORD0002430"/>
    <x v="331"/>
    <x v="1119"/>
    <x v="1"/>
    <s v="EC008"/>
    <x v="1"/>
    <x v="1"/>
    <s v="Nivea"/>
    <x v="3"/>
    <x v="2"/>
    <n v="2"/>
    <n v="18"/>
    <x v="3"/>
    <n v="30.6"/>
    <n v="12.6"/>
    <x v="1"/>
    <x v="3"/>
    <s v="Standard"/>
    <n v="4"/>
    <n v="2025"/>
    <s v="Feb-2025"/>
    <n v="0.41176470588235292"/>
    <x v="0"/>
    <x v="2"/>
  </r>
  <r>
    <s v="ORD0002431"/>
    <x v="236"/>
    <x v="1576"/>
    <x v="0"/>
    <s v="EC003"/>
    <x v="7"/>
    <x v="3"/>
    <s v="Lenovo"/>
    <x v="1"/>
    <x v="1"/>
    <n v="2"/>
    <n v="799"/>
    <x v="0"/>
    <n v="1598"/>
    <n v="358"/>
    <x v="2"/>
    <x v="0"/>
    <s v="Standard"/>
    <n v="3.9"/>
    <n v="2025"/>
    <s v="Oct-2025"/>
    <n v="0.22403003754693368"/>
    <x v="1"/>
    <x v="1"/>
  </r>
  <r>
    <s v="ORD0002432"/>
    <x v="45"/>
    <x v="1538"/>
    <x v="1"/>
    <s v="EC012"/>
    <x v="3"/>
    <x v="0"/>
    <s v="Philips"/>
    <x v="6"/>
    <x v="0"/>
    <n v="5"/>
    <n v="42"/>
    <x v="0"/>
    <n v="210"/>
    <n v="90"/>
    <x v="2"/>
    <x v="2"/>
    <s v="Express"/>
    <n v="2.9"/>
    <n v="2025"/>
    <s v="Mar-2025"/>
    <n v="0.42857142857142855"/>
    <x v="0"/>
    <x v="2"/>
  </r>
  <r>
    <s v="ORD0002433"/>
    <x v="262"/>
    <x v="1577"/>
    <x v="0"/>
    <s v="EC011"/>
    <x v="0"/>
    <x v="0"/>
    <s v="IKEA"/>
    <x v="4"/>
    <x v="0"/>
    <n v="3"/>
    <n v="190"/>
    <x v="0"/>
    <n v="570"/>
    <n v="195"/>
    <x v="0"/>
    <x v="0"/>
    <s v="Standard"/>
    <n v="3.8"/>
    <n v="2025"/>
    <s v="Nov-2025"/>
    <n v="0.34210526315789475"/>
    <x v="0"/>
    <x v="2"/>
  </r>
  <r>
    <s v="ORD0002434"/>
    <x v="301"/>
    <x v="23"/>
    <x v="0"/>
    <s v="EC002"/>
    <x v="5"/>
    <x v="3"/>
    <s v="Samsung"/>
    <x v="9"/>
    <x v="0"/>
    <n v="5"/>
    <n v="149"/>
    <x v="2"/>
    <n v="596"/>
    <n v="121"/>
    <x v="0"/>
    <x v="0"/>
    <s v="Standard"/>
    <n v="4.3"/>
    <n v="2025"/>
    <s v="Mar-2025"/>
    <n v="0.20302013422818793"/>
    <x v="0"/>
    <x v="5"/>
  </r>
  <r>
    <s v="ORD0002435"/>
    <x v="128"/>
    <x v="1578"/>
    <x v="0"/>
    <s v="EC004"/>
    <x v="10"/>
    <x v="2"/>
    <s v="Nike"/>
    <x v="3"/>
    <x v="0"/>
    <n v="1"/>
    <n v="110"/>
    <x v="3"/>
    <n v="93.5"/>
    <n v="25.5"/>
    <x v="0"/>
    <x v="1"/>
    <s v="Standard"/>
    <n v="5"/>
    <n v="2025"/>
    <s v="Sep-2025"/>
    <n v="0.27272727272727271"/>
    <x v="0"/>
    <x v="2"/>
  </r>
  <r>
    <s v="ORD0002436"/>
    <x v="77"/>
    <x v="346"/>
    <x v="1"/>
    <s v="EC005"/>
    <x v="4"/>
    <x v="2"/>
    <s v="Skybags"/>
    <x v="0"/>
    <x v="0"/>
    <n v="1"/>
    <n v="45"/>
    <x v="4"/>
    <n v="42.75"/>
    <n v="16.75"/>
    <x v="0"/>
    <x v="3"/>
    <s v="Standard"/>
    <n v="2.7"/>
    <n v="2025"/>
    <s v="Jan-2025"/>
    <n v="0.391812865497076"/>
    <x v="0"/>
    <x v="0"/>
  </r>
  <r>
    <s v="ORD0002437"/>
    <x v="10"/>
    <x v="1579"/>
    <x v="1"/>
    <s v="EC004"/>
    <x v="10"/>
    <x v="2"/>
    <s v="Nike"/>
    <x v="8"/>
    <x v="2"/>
    <n v="4"/>
    <n v="110"/>
    <x v="3"/>
    <n v="374"/>
    <n v="102"/>
    <x v="1"/>
    <x v="4"/>
    <s v="Standard"/>
    <n v="3.7"/>
    <n v="2025"/>
    <s v="Sep-2025"/>
    <n v="0.27272727272727271"/>
    <x v="2"/>
    <x v="4"/>
  </r>
  <r>
    <s v="ORD0002438"/>
    <x v="319"/>
    <x v="116"/>
    <x v="1"/>
    <s v="EC008"/>
    <x v="1"/>
    <x v="1"/>
    <s v="Nivea"/>
    <x v="0"/>
    <x v="1"/>
    <n v="5"/>
    <n v="18"/>
    <x v="0"/>
    <n v="90"/>
    <n v="45"/>
    <x v="0"/>
    <x v="4"/>
    <s v="Express"/>
    <n v="4.4000000000000004"/>
    <n v="2025"/>
    <s v="Jul-2025"/>
    <n v="0.5"/>
    <x v="0"/>
    <x v="0"/>
  </r>
  <r>
    <s v="ORD0002439"/>
    <x v="246"/>
    <x v="982"/>
    <x v="0"/>
    <s v="EC004"/>
    <x v="10"/>
    <x v="2"/>
    <s v="Nike"/>
    <x v="8"/>
    <x v="1"/>
    <n v="2"/>
    <n v="110"/>
    <x v="3"/>
    <n v="187"/>
    <n v="51"/>
    <x v="0"/>
    <x v="3"/>
    <s v="Standard"/>
    <n v="4.5999999999999996"/>
    <n v="2025"/>
    <s v="Jan-2025"/>
    <n v="0.27272727272727271"/>
    <x v="2"/>
    <x v="4"/>
  </r>
  <r>
    <s v="ORD0002440"/>
    <x v="313"/>
    <x v="1580"/>
    <x v="1"/>
    <s v="EC008"/>
    <x v="1"/>
    <x v="1"/>
    <s v="Nivea"/>
    <x v="9"/>
    <x v="2"/>
    <n v="5"/>
    <n v="18"/>
    <x v="4"/>
    <n v="85.5"/>
    <n v="40.5"/>
    <x v="0"/>
    <x v="2"/>
    <s v="Express"/>
    <n v="2.5"/>
    <n v="2025"/>
    <s v="Dec-2025"/>
    <n v="0.47368421052631576"/>
    <x v="0"/>
    <x v="5"/>
  </r>
  <r>
    <s v="ORD0002441"/>
    <x v="274"/>
    <x v="1581"/>
    <x v="0"/>
    <s v="EC010"/>
    <x v="6"/>
    <x v="3"/>
    <s v="JBL"/>
    <x v="0"/>
    <x v="1"/>
    <n v="2"/>
    <n v="65"/>
    <x v="0"/>
    <n v="130"/>
    <n v="54"/>
    <x v="0"/>
    <x v="3"/>
    <s v="Standard"/>
    <n v="4.7"/>
    <n v="2025"/>
    <s v="Dec-2025"/>
    <n v="0.41538461538461541"/>
    <x v="0"/>
    <x v="0"/>
  </r>
  <r>
    <s v="ORD0002442"/>
    <x v="208"/>
    <x v="821"/>
    <x v="1"/>
    <s v="EC004"/>
    <x v="10"/>
    <x v="2"/>
    <s v="Nike"/>
    <x v="7"/>
    <x v="2"/>
    <n v="1"/>
    <n v="110"/>
    <x v="2"/>
    <n v="88"/>
    <n v="20"/>
    <x v="0"/>
    <x v="3"/>
    <s v="Standard"/>
    <n v="4.0999999999999996"/>
    <n v="2025"/>
    <s v="Aug-2025"/>
    <n v="0.22727272727272727"/>
    <x v="2"/>
    <x v="4"/>
  </r>
  <r>
    <s v="ORD0002443"/>
    <x v="32"/>
    <x v="117"/>
    <x v="1"/>
    <s v="EC011"/>
    <x v="0"/>
    <x v="0"/>
    <s v="IKEA"/>
    <x v="3"/>
    <x v="1"/>
    <n v="2"/>
    <n v="190"/>
    <x v="1"/>
    <n v="342"/>
    <n v="92"/>
    <x v="1"/>
    <x v="2"/>
    <s v="Standard"/>
    <n v="3.6"/>
    <n v="2025"/>
    <s v="Dec-2025"/>
    <n v="0.26900584795321636"/>
    <x v="0"/>
    <x v="2"/>
  </r>
  <r>
    <s v="ORD0002444"/>
    <x v="293"/>
    <x v="1582"/>
    <x v="1"/>
    <s v="EC009"/>
    <x v="11"/>
    <x v="1"/>
    <s v="Loreal"/>
    <x v="5"/>
    <x v="1"/>
    <n v="5"/>
    <n v="12"/>
    <x v="2"/>
    <n v="48"/>
    <n v="18"/>
    <x v="0"/>
    <x v="1"/>
    <s v="Standard"/>
    <n v="3.2"/>
    <n v="2025"/>
    <s v="Sep-2025"/>
    <n v="0.375"/>
    <x v="0"/>
    <x v="3"/>
  </r>
  <r>
    <s v="ORD0002445"/>
    <x v="214"/>
    <x v="1434"/>
    <x v="0"/>
    <s v="EC009"/>
    <x v="11"/>
    <x v="1"/>
    <s v="Loreal"/>
    <x v="3"/>
    <x v="0"/>
    <n v="2"/>
    <n v="12"/>
    <x v="0"/>
    <n v="24"/>
    <n v="12"/>
    <x v="0"/>
    <x v="2"/>
    <s v="Standard"/>
    <n v="3.3"/>
    <n v="2025"/>
    <s v="Apr-2025"/>
    <n v="0.5"/>
    <x v="0"/>
    <x v="2"/>
  </r>
  <r>
    <s v="ORD0002446"/>
    <x v="262"/>
    <x v="1396"/>
    <x v="1"/>
    <s v="EC004"/>
    <x v="10"/>
    <x v="2"/>
    <s v="Nike"/>
    <x v="7"/>
    <x v="1"/>
    <n v="5"/>
    <n v="110"/>
    <x v="3"/>
    <n v="467.5"/>
    <n v="127.5"/>
    <x v="0"/>
    <x v="0"/>
    <s v="Standard"/>
    <n v="2.7"/>
    <n v="2025"/>
    <s v="Nov-2025"/>
    <n v="0.27272727272727271"/>
    <x v="2"/>
    <x v="4"/>
  </r>
  <r>
    <s v="ORD0002447"/>
    <x v="263"/>
    <x v="1583"/>
    <x v="0"/>
    <s v="EC002"/>
    <x v="5"/>
    <x v="3"/>
    <s v="Samsung"/>
    <x v="9"/>
    <x v="2"/>
    <n v="3"/>
    <n v="149"/>
    <x v="3"/>
    <n v="379.95"/>
    <n v="94.95"/>
    <x v="0"/>
    <x v="3"/>
    <s v="Standard"/>
    <n v="4.7"/>
    <n v="2025"/>
    <s v="Aug-2025"/>
    <n v="0.24990130280300041"/>
    <x v="0"/>
    <x v="5"/>
  </r>
  <r>
    <s v="ORD0002448"/>
    <x v="333"/>
    <x v="978"/>
    <x v="0"/>
    <s v="EC005"/>
    <x v="4"/>
    <x v="2"/>
    <s v="Skybags"/>
    <x v="4"/>
    <x v="1"/>
    <n v="2"/>
    <n v="45"/>
    <x v="1"/>
    <n v="81"/>
    <n v="29"/>
    <x v="2"/>
    <x v="0"/>
    <s v="Standard"/>
    <n v="4.0999999999999996"/>
    <n v="2025"/>
    <s v="Jul-2025"/>
    <n v="0.35802469135802467"/>
    <x v="0"/>
    <x v="2"/>
  </r>
  <r>
    <s v="ORD0002449"/>
    <x v="208"/>
    <x v="1584"/>
    <x v="0"/>
    <s v="EC008"/>
    <x v="1"/>
    <x v="1"/>
    <s v="Nivea"/>
    <x v="1"/>
    <x v="2"/>
    <n v="5"/>
    <n v="18"/>
    <x v="1"/>
    <n v="81"/>
    <n v="36"/>
    <x v="0"/>
    <x v="4"/>
    <s v="Standard"/>
    <n v="2.8"/>
    <n v="2025"/>
    <s v="Aug-2025"/>
    <n v="0.44444444444444442"/>
    <x v="1"/>
    <x v="1"/>
  </r>
  <r>
    <s v="ORD0002450"/>
    <x v="4"/>
    <x v="1585"/>
    <x v="0"/>
    <s v="EC005"/>
    <x v="4"/>
    <x v="2"/>
    <s v="Skybags"/>
    <x v="3"/>
    <x v="1"/>
    <n v="3"/>
    <n v="45"/>
    <x v="0"/>
    <n v="135"/>
    <n v="57"/>
    <x v="0"/>
    <x v="1"/>
    <s v="Standard"/>
    <n v="4.0999999999999996"/>
    <n v="2025"/>
    <s v="Aug-2025"/>
    <n v="0.42222222222222222"/>
    <x v="0"/>
    <x v="2"/>
  </r>
  <r>
    <s v="ORD0002451"/>
    <x v="15"/>
    <x v="1586"/>
    <x v="0"/>
    <s v="EC008"/>
    <x v="1"/>
    <x v="1"/>
    <s v="Nivea"/>
    <x v="3"/>
    <x v="2"/>
    <n v="4"/>
    <n v="18"/>
    <x v="4"/>
    <n v="68.400000000000006"/>
    <n v="32.4"/>
    <x v="0"/>
    <x v="4"/>
    <s v="Standard"/>
    <n v="4.4000000000000004"/>
    <n v="2025"/>
    <s v="Nov-2025"/>
    <n v="0.47368421052631571"/>
    <x v="0"/>
    <x v="2"/>
  </r>
  <r>
    <s v="ORD0002452"/>
    <x v="295"/>
    <x v="1587"/>
    <x v="1"/>
    <s v="EC003"/>
    <x v="7"/>
    <x v="3"/>
    <s v="Lenovo"/>
    <x v="0"/>
    <x v="0"/>
    <n v="3"/>
    <n v="799"/>
    <x v="2"/>
    <n v="1917.6"/>
    <n v="57.6"/>
    <x v="0"/>
    <x v="4"/>
    <s v="Standard"/>
    <n v="4.7"/>
    <n v="2025"/>
    <s v="Oct-2025"/>
    <n v="3.0037546933667086E-2"/>
    <x v="0"/>
    <x v="0"/>
  </r>
  <r>
    <s v="ORD0002453"/>
    <x v="324"/>
    <x v="1515"/>
    <x v="0"/>
    <s v="EC011"/>
    <x v="0"/>
    <x v="0"/>
    <s v="IKEA"/>
    <x v="3"/>
    <x v="0"/>
    <n v="3"/>
    <n v="190"/>
    <x v="0"/>
    <n v="570"/>
    <n v="195"/>
    <x v="0"/>
    <x v="0"/>
    <s v="Same Day"/>
    <n v="2.9"/>
    <n v="2025"/>
    <s v="Dec-2025"/>
    <n v="0.34210526315789475"/>
    <x v="0"/>
    <x v="2"/>
  </r>
  <r>
    <s v="ORD0002454"/>
    <x v="123"/>
    <x v="456"/>
    <x v="0"/>
    <s v="EC009"/>
    <x v="11"/>
    <x v="1"/>
    <s v="Loreal"/>
    <x v="6"/>
    <x v="1"/>
    <n v="3"/>
    <n v="12"/>
    <x v="2"/>
    <n v="28.8"/>
    <n v="10.8"/>
    <x v="0"/>
    <x v="0"/>
    <s v="Express"/>
    <n v="2.7"/>
    <n v="2025"/>
    <s v="Sep-2025"/>
    <n v="0.375"/>
    <x v="0"/>
    <x v="2"/>
  </r>
  <r>
    <s v="ORD0002455"/>
    <x v="106"/>
    <x v="1588"/>
    <x v="1"/>
    <s v="EC001"/>
    <x v="8"/>
    <x v="3"/>
    <s v="Sony"/>
    <x v="8"/>
    <x v="1"/>
    <n v="3"/>
    <n v="89"/>
    <x v="0"/>
    <n v="267"/>
    <n v="102"/>
    <x v="0"/>
    <x v="1"/>
    <s v="Same Day"/>
    <n v="4.7"/>
    <n v="2025"/>
    <s v="Sep-2025"/>
    <n v="0.38202247191011235"/>
    <x v="2"/>
    <x v="4"/>
  </r>
  <r>
    <s v="ORD0002456"/>
    <x v="203"/>
    <x v="1589"/>
    <x v="0"/>
    <s v="EC002"/>
    <x v="5"/>
    <x v="3"/>
    <s v="Samsung"/>
    <x v="9"/>
    <x v="1"/>
    <n v="1"/>
    <n v="149"/>
    <x v="0"/>
    <n v="149"/>
    <n v="54"/>
    <x v="0"/>
    <x v="4"/>
    <s v="Standard"/>
    <n v="3.7"/>
    <n v="2025"/>
    <s v="Oct-2025"/>
    <n v="0.36241610738255031"/>
    <x v="0"/>
    <x v="5"/>
  </r>
  <r>
    <s v="ORD0002457"/>
    <x v="277"/>
    <x v="1012"/>
    <x v="0"/>
    <s v="EC009"/>
    <x v="11"/>
    <x v="1"/>
    <s v="Loreal"/>
    <x v="1"/>
    <x v="2"/>
    <n v="3"/>
    <n v="12"/>
    <x v="0"/>
    <n v="36"/>
    <n v="18"/>
    <x v="0"/>
    <x v="0"/>
    <s v="Standard"/>
    <n v="3.4"/>
    <n v="2025"/>
    <s v="Nov-2025"/>
    <n v="0.5"/>
    <x v="1"/>
    <x v="1"/>
  </r>
  <r>
    <s v="ORD0002458"/>
    <x v="171"/>
    <x v="1293"/>
    <x v="0"/>
    <s v="EC003"/>
    <x v="7"/>
    <x v="3"/>
    <s v="Lenovo"/>
    <x v="6"/>
    <x v="2"/>
    <n v="5"/>
    <n v="799"/>
    <x v="1"/>
    <n v="3595.5"/>
    <n v="495.5"/>
    <x v="0"/>
    <x v="1"/>
    <s v="Standard"/>
    <n v="4.9000000000000004"/>
    <n v="2025"/>
    <s v="Oct-2025"/>
    <n v="0.13781115282992629"/>
    <x v="0"/>
    <x v="2"/>
  </r>
  <r>
    <s v="ORD0002459"/>
    <x v="294"/>
    <x v="1585"/>
    <x v="1"/>
    <s v="EC001"/>
    <x v="8"/>
    <x v="3"/>
    <s v="Sony"/>
    <x v="8"/>
    <x v="0"/>
    <n v="1"/>
    <n v="89"/>
    <x v="1"/>
    <n v="80.099999999999994"/>
    <n v="25.1"/>
    <x v="0"/>
    <x v="4"/>
    <s v="Standard"/>
    <n v="3.2"/>
    <n v="2025"/>
    <s v="Jun-2025"/>
    <n v="0.31335830212234711"/>
    <x v="2"/>
    <x v="4"/>
  </r>
  <r>
    <s v="ORD0002460"/>
    <x v="284"/>
    <x v="1523"/>
    <x v="0"/>
    <s v="EC011"/>
    <x v="0"/>
    <x v="0"/>
    <s v="IKEA"/>
    <x v="1"/>
    <x v="1"/>
    <n v="4"/>
    <n v="190"/>
    <x v="1"/>
    <n v="684"/>
    <n v="184"/>
    <x v="2"/>
    <x v="0"/>
    <s v="Standard"/>
    <n v="3.8"/>
    <n v="2025"/>
    <s v="Nov-2025"/>
    <n v="0.26900584795321636"/>
    <x v="1"/>
    <x v="1"/>
  </r>
  <r>
    <s v="ORD0002461"/>
    <x v="296"/>
    <x v="516"/>
    <x v="1"/>
    <s v="EC001"/>
    <x v="8"/>
    <x v="3"/>
    <s v="Sony"/>
    <x v="2"/>
    <x v="2"/>
    <n v="2"/>
    <n v="89"/>
    <x v="0"/>
    <n v="178"/>
    <n v="68"/>
    <x v="0"/>
    <x v="2"/>
    <s v="Express"/>
    <n v="3.7"/>
    <n v="2025"/>
    <s v="Oct-2025"/>
    <n v="0.38202247191011235"/>
    <x v="0"/>
    <x v="2"/>
  </r>
  <r>
    <s v="ORD0002462"/>
    <x v="363"/>
    <x v="948"/>
    <x v="0"/>
    <s v="EC004"/>
    <x v="10"/>
    <x v="2"/>
    <s v="Nike"/>
    <x v="6"/>
    <x v="0"/>
    <n v="3"/>
    <n v="110"/>
    <x v="4"/>
    <n v="313.5"/>
    <n v="109.5"/>
    <x v="0"/>
    <x v="4"/>
    <s v="Standard"/>
    <n v="3.4"/>
    <n v="2025"/>
    <s v="Oct-2025"/>
    <n v="0.34928229665071769"/>
    <x v="0"/>
    <x v="2"/>
  </r>
  <r>
    <s v="ORD0002463"/>
    <x v="1"/>
    <x v="532"/>
    <x v="0"/>
    <s v="EC004"/>
    <x v="10"/>
    <x v="2"/>
    <s v="Nike"/>
    <x v="4"/>
    <x v="0"/>
    <n v="5"/>
    <n v="110"/>
    <x v="1"/>
    <n v="495"/>
    <n v="155"/>
    <x v="0"/>
    <x v="1"/>
    <s v="Standard"/>
    <n v="4"/>
    <n v="2025"/>
    <s v="Apr-2025"/>
    <n v="0.31313131313131315"/>
    <x v="0"/>
    <x v="2"/>
  </r>
  <r>
    <s v="ORD0002464"/>
    <x v="154"/>
    <x v="1286"/>
    <x v="1"/>
    <s v="EC012"/>
    <x v="3"/>
    <x v="0"/>
    <s v="Philips"/>
    <x v="0"/>
    <x v="1"/>
    <n v="2"/>
    <n v="42"/>
    <x v="4"/>
    <n v="79.8"/>
    <n v="31.8"/>
    <x v="0"/>
    <x v="0"/>
    <s v="Standard"/>
    <n v="4.4000000000000004"/>
    <n v="2025"/>
    <s v="Sep-2025"/>
    <n v="0.39849624060150379"/>
    <x v="0"/>
    <x v="0"/>
  </r>
  <r>
    <s v="ORD0002465"/>
    <x v="167"/>
    <x v="990"/>
    <x v="1"/>
    <s v="EC003"/>
    <x v="7"/>
    <x v="3"/>
    <s v="Lenovo"/>
    <x v="8"/>
    <x v="1"/>
    <n v="3"/>
    <n v="799"/>
    <x v="0"/>
    <n v="2397"/>
    <n v="537"/>
    <x v="3"/>
    <x v="3"/>
    <s v="Standard"/>
    <n v="4.5"/>
    <n v="2025"/>
    <s v="Oct-2025"/>
    <n v="0.22403003754693368"/>
    <x v="2"/>
    <x v="4"/>
  </r>
  <r>
    <s v="ORD0002466"/>
    <x v="217"/>
    <x v="1590"/>
    <x v="0"/>
    <s v="EC012"/>
    <x v="3"/>
    <x v="0"/>
    <s v="Philips"/>
    <x v="7"/>
    <x v="0"/>
    <n v="4"/>
    <n v="42"/>
    <x v="3"/>
    <n v="142.80000000000001"/>
    <n v="46.8"/>
    <x v="0"/>
    <x v="3"/>
    <s v="Express"/>
    <n v="4.5999999999999996"/>
    <n v="2025"/>
    <s v="Sep-2025"/>
    <n v="0.32773109243697474"/>
    <x v="2"/>
    <x v="4"/>
  </r>
  <r>
    <s v="ORD0002467"/>
    <x v="107"/>
    <x v="1421"/>
    <x v="0"/>
    <s v="EC005"/>
    <x v="4"/>
    <x v="2"/>
    <s v="Skybags"/>
    <x v="2"/>
    <x v="1"/>
    <n v="5"/>
    <n v="45"/>
    <x v="1"/>
    <n v="202.5"/>
    <n v="72.5"/>
    <x v="0"/>
    <x v="3"/>
    <s v="Standard"/>
    <n v="4.5"/>
    <n v="2025"/>
    <s v="Jun-2025"/>
    <n v="0.35802469135802467"/>
    <x v="0"/>
    <x v="2"/>
  </r>
  <r>
    <s v="ORD0002468"/>
    <x v="324"/>
    <x v="27"/>
    <x v="0"/>
    <s v="EC003"/>
    <x v="7"/>
    <x v="3"/>
    <s v="Lenovo"/>
    <x v="2"/>
    <x v="2"/>
    <n v="4"/>
    <n v="799"/>
    <x v="3"/>
    <n v="2716.6"/>
    <n v="236.6"/>
    <x v="0"/>
    <x v="3"/>
    <s v="Express"/>
    <n v="4.0999999999999996"/>
    <n v="2025"/>
    <s v="Dec-2025"/>
    <n v="8.7094161819921967E-2"/>
    <x v="0"/>
    <x v="2"/>
  </r>
  <r>
    <s v="ORD0002469"/>
    <x v="360"/>
    <x v="626"/>
    <x v="0"/>
    <s v="EC001"/>
    <x v="8"/>
    <x v="3"/>
    <s v="Sony"/>
    <x v="9"/>
    <x v="0"/>
    <n v="4"/>
    <n v="89"/>
    <x v="1"/>
    <n v="320.39999999999998"/>
    <n v="100.4"/>
    <x v="0"/>
    <x v="2"/>
    <s v="Standard"/>
    <n v="2.8"/>
    <n v="2025"/>
    <s v="May-2025"/>
    <n v="0.31335830212234711"/>
    <x v="0"/>
    <x v="5"/>
  </r>
  <r>
    <s v="ORD0002470"/>
    <x v="141"/>
    <x v="1146"/>
    <x v="0"/>
    <s v="EC005"/>
    <x v="4"/>
    <x v="2"/>
    <s v="Skybags"/>
    <x v="9"/>
    <x v="1"/>
    <n v="1"/>
    <n v="45"/>
    <x v="4"/>
    <n v="42.75"/>
    <n v="16.75"/>
    <x v="0"/>
    <x v="1"/>
    <s v="Standard"/>
    <n v="3.5"/>
    <n v="2025"/>
    <s v="May-2025"/>
    <n v="0.391812865497076"/>
    <x v="0"/>
    <x v="5"/>
  </r>
  <r>
    <s v="ORD0002471"/>
    <x v="61"/>
    <x v="1382"/>
    <x v="0"/>
    <s v="EC004"/>
    <x v="10"/>
    <x v="2"/>
    <s v="Nike"/>
    <x v="4"/>
    <x v="2"/>
    <n v="3"/>
    <n v="110"/>
    <x v="4"/>
    <n v="313.5"/>
    <n v="109.5"/>
    <x v="3"/>
    <x v="1"/>
    <s v="Standard"/>
    <n v="3.4"/>
    <n v="2025"/>
    <s v="Mar-2025"/>
    <n v="0.34928229665071769"/>
    <x v="0"/>
    <x v="2"/>
  </r>
  <r>
    <s v="ORD0002472"/>
    <x v="172"/>
    <x v="318"/>
    <x v="0"/>
    <s v="EC012"/>
    <x v="3"/>
    <x v="0"/>
    <s v="Philips"/>
    <x v="3"/>
    <x v="2"/>
    <n v="5"/>
    <n v="42"/>
    <x v="1"/>
    <n v="189"/>
    <n v="69"/>
    <x v="0"/>
    <x v="1"/>
    <s v="Standard"/>
    <n v="3.5"/>
    <n v="2025"/>
    <s v="Oct-2025"/>
    <n v="0.36507936507936506"/>
    <x v="0"/>
    <x v="2"/>
  </r>
  <r>
    <s v="ORD0002473"/>
    <x v="187"/>
    <x v="1379"/>
    <x v="1"/>
    <s v="EC009"/>
    <x v="11"/>
    <x v="1"/>
    <s v="Loreal"/>
    <x v="6"/>
    <x v="1"/>
    <n v="4"/>
    <n v="12"/>
    <x v="4"/>
    <n v="45.6"/>
    <n v="21.6"/>
    <x v="0"/>
    <x v="3"/>
    <s v="Standard"/>
    <n v="3.8"/>
    <n v="2025"/>
    <s v="Mar-2025"/>
    <n v="0.47368421052631582"/>
    <x v="0"/>
    <x v="2"/>
  </r>
  <r>
    <s v="ORD0002474"/>
    <x v="170"/>
    <x v="715"/>
    <x v="0"/>
    <s v="EC004"/>
    <x v="10"/>
    <x v="2"/>
    <s v="Nike"/>
    <x v="1"/>
    <x v="0"/>
    <n v="3"/>
    <n v="110"/>
    <x v="0"/>
    <n v="330"/>
    <n v="126"/>
    <x v="0"/>
    <x v="2"/>
    <s v="Standard"/>
    <n v="3.5"/>
    <n v="2025"/>
    <s v="Mar-2025"/>
    <n v="0.38181818181818183"/>
    <x v="1"/>
    <x v="1"/>
  </r>
  <r>
    <s v="ORD0002475"/>
    <x v="128"/>
    <x v="371"/>
    <x v="1"/>
    <s v="EC007"/>
    <x v="9"/>
    <x v="0"/>
    <s v="Prestige"/>
    <x v="9"/>
    <x v="0"/>
    <n v="5"/>
    <n v="120"/>
    <x v="1"/>
    <n v="540"/>
    <n v="150"/>
    <x v="0"/>
    <x v="2"/>
    <s v="Standard"/>
    <n v="3.5"/>
    <n v="2025"/>
    <s v="Sep-2025"/>
    <n v="0.27777777777777779"/>
    <x v="0"/>
    <x v="5"/>
  </r>
  <r>
    <s v="ORD0002476"/>
    <x v="232"/>
    <x v="1591"/>
    <x v="0"/>
    <s v="EC009"/>
    <x v="11"/>
    <x v="1"/>
    <s v="Loreal"/>
    <x v="1"/>
    <x v="0"/>
    <n v="2"/>
    <n v="12"/>
    <x v="3"/>
    <n v="20.399999999999999"/>
    <n v="8.4"/>
    <x v="0"/>
    <x v="4"/>
    <s v="Express"/>
    <n v="3.4"/>
    <n v="2025"/>
    <s v="Jan-2025"/>
    <n v="0.41176470588235298"/>
    <x v="1"/>
    <x v="1"/>
  </r>
  <r>
    <s v="ORD0002477"/>
    <x v="117"/>
    <x v="981"/>
    <x v="0"/>
    <s v="EC008"/>
    <x v="1"/>
    <x v="1"/>
    <s v="Nivea"/>
    <x v="0"/>
    <x v="2"/>
    <n v="1"/>
    <n v="18"/>
    <x v="2"/>
    <n v="14.4"/>
    <n v="5.4"/>
    <x v="0"/>
    <x v="4"/>
    <s v="Standard"/>
    <n v="3.7"/>
    <n v="2025"/>
    <s v="Nov-2025"/>
    <n v="0.375"/>
    <x v="0"/>
    <x v="0"/>
  </r>
  <r>
    <s v="ORD0002478"/>
    <x v="292"/>
    <x v="615"/>
    <x v="0"/>
    <s v="EC001"/>
    <x v="8"/>
    <x v="3"/>
    <s v="Sony"/>
    <x v="0"/>
    <x v="1"/>
    <n v="2"/>
    <n v="89"/>
    <x v="0"/>
    <n v="178"/>
    <n v="68"/>
    <x v="0"/>
    <x v="4"/>
    <s v="Express"/>
    <n v="2.8"/>
    <n v="2025"/>
    <s v="May-2025"/>
    <n v="0.38202247191011235"/>
    <x v="0"/>
    <x v="0"/>
  </r>
  <r>
    <s v="ORD0002479"/>
    <x v="348"/>
    <x v="198"/>
    <x v="1"/>
    <s v="EC003"/>
    <x v="7"/>
    <x v="3"/>
    <s v="Lenovo"/>
    <x v="4"/>
    <x v="0"/>
    <n v="5"/>
    <n v="799"/>
    <x v="3"/>
    <n v="3395.75"/>
    <n v="295.75"/>
    <x v="0"/>
    <x v="0"/>
    <s v="Same Day"/>
    <n v="4"/>
    <n v="2025"/>
    <s v="Oct-2025"/>
    <n v="8.7094161819921967E-2"/>
    <x v="0"/>
    <x v="2"/>
  </r>
  <r>
    <s v="ORD0002480"/>
    <x v="282"/>
    <x v="804"/>
    <x v="0"/>
    <s v="EC002"/>
    <x v="5"/>
    <x v="3"/>
    <s v="Samsung"/>
    <x v="9"/>
    <x v="1"/>
    <n v="4"/>
    <n v="149"/>
    <x v="0"/>
    <n v="596"/>
    <n v="216"/>
    <x v="0"/>
    <x v="0"/>
    <s v="Standard"/>
    <n v="4.0999999999999996"/>
    <n v="2025"/>
    <s v="Sep-2025"/>
    <n v="0.36241610738255031"/>
    <x v="0"/>
    <x v="5"/>
  </r>
  <r>
    <s v="ORD0002481"/>
    <x v="253"/>
    <x v="918"/>
    <x v="0"/>
    <s v="EC010"/>
    <x v="6"/>
    <x v="3"/>
    <s v="JBL"/>
    <x v="2"/>
    <x v="1"/>
    <n v="3"/>
    <n v="65"/>
    <x v="3"/>
    <n v="165.75"/>
    <n v="51.75"/>
    <x v="0"/>
    <x v="3"/>
    <s v="Standard"/>
    <n v="3.8"/>
    <n v="2025"/>
    <s v="Aug-2025"/>
    <n v="0.31221719457013575"/>
    <x v="0"/>
    <x v="2"/>
  </r>
  <r>
    <s v="ORD0002482"/>
    <x v="93"/>
    <x v="1592"/>
    <x v="0"/>
    <s v="EC001"/>
    <x v="8"/>
    <x v="3"/>
    <s v="Sony"/>
    <x v="9"/>
    <x v="0"/>
    <n v="2"/>
    <n v="89"/>
    <x v="4"/>
    <n v="169.1"/>
    <n v="59.1"/>
    <x v="0"/>
    <x v="3"/>
    <s v="Standard"/>
    <n v="4.3"/>
    <n v="2025"/>
    <s v="Oct-2025"/>
    <n v="0.34949733885274986"/>
    <x v="0"/>
    <x v="5"/>
  </r>
  <r>
    <s v="ORD0002483"/>
    <x v="5"/>
    <x v="724"/>
    <x v="0"/>
    <s v="EC009"/>
    <x v="11"/>
    <x v="1"/>
    <s v="Loreal"/>
    <x v="2"/>
    <x v="2"/>
    <n v="1"/>
    <n v="12"/>
    <x v="0"/>
    <n v="12"/>
    <n v="6"/>
    <x v="0"/>
    <x v="0"/>
    <s v="Standard"/>
    <n v="4.8"/>
    <n v="2025"/>
    <s v="Apr-2025"/>
    <n v="0.5"/>
    <x v="0"/>
    <x v="2"/>
  </r>
  <r>
    <s v="ORD0002484"/>
    <x v="179"/>
    <x v="1593"/>
    <x v="0"/>
    <s v="EC010"/>
    <x v="6"/>
    <x v="3"/>
    <s v="JBL"/>
    <x v="1"/>
    <x v="0"/>
    <n v="4"/>
    <n v="65"/>
    <x v="1"/>
    <n v="234"/>
    <n v="82"/>
    <x v="0"/>
    <x v="1"/>
    <s v="Standard"/>
    <n v="3.3"/>
    <n v="2025"/>
    <s v="Nov-2025"/>
    <n v="0.3504273504273504"/>
    <x v="1"/>
    <x v="1"/>
  </r>
  <r>
    <s v="ORD0002485"/>
    <x v="73"/>
    <x v="885"/>
    <x v="0"/>
    <s v="EC009"/>
    <x v="11"/>
    <x v="1"/>
    <s v="Loreal"/>
    <x v="6"/>
    <x v="2"/>
    <n v="4"/>
    <n v="12"/>
    <x v="2"/>
    <n v="38.4"/>
    <n v="14.4"/>
    <x v="0"/>
    <x v="3"/>
    <s v="Standard"/>
    <n v="3.6"/>
    <n v="2025"/>
    <s v="Sep-2025"/>
    <n v="0.375"/>
    <x v="0"/>
    <x v="2"/>
  </r>
  <r>
    <s v="ORD0002486"/>
    <x v="253"/>
    <x v="1594"/>
    <x v="1"/>
    <s v="EC008"/>
    <x v="1"/>
    <x v="1"/>
    <s v="Nivea"/>
    <x v="6"/>
    <x v="1"/>
    <n v="4"/>
    <n v="18"/>
    <x v="2"/>
    <n v="57.6"/>
    <n v="21.6"/>
    <x v="0"/>
    <x v="0"/>
    <s v="Same Day"/>
    <n v="2.6"/>
    <n v="2025"/>
    <s v="Aug-2025"/>
    <n v="0.375"/>
    <x v="0"/>
    <x v="2"/>
  </r>
  <r>
    <s v="ORD0002487"/>
    <x v="198"/>
    <x v="874"/>
    <x v="1"/>
    <s v="EC009"/>
    <x v="11"/>
    <x v="1"/>
    <s v="Loreal"/>
    <x v="1"/>
    <x v="2"/>
    <n v="1"/>
    <n v="12"/>
    <x v="2"/>
    <n v="9.6"/>
    <n v="3.6"/>
    <x v="0"/>
    <x v="0"/>
    <s v="Standard"/>
    <n v="3.1"/>
    <n v="2025"/>
    <s v="Sep-2025"/>
    <n v="0.375"/>
    <x v="1"/>
    <x v="1"/>
  </r>
  <r>
    <s v="ORD0002488"/>
    <x v="141"/>
    <x v="1528"/>
    <x v="0"/>
    <s v="EC002"/>
    <x v="5"/>
    <x v="3"/>
    <s v="Samsung"/>
    <x v="8"/>
    <x v="2"/>
    <n v="5"/>
    <n v="149"/>
    <x v="1"/>
    <n v="670.5"/>
    <n v="195.5"/>
    <x v="0"/>
    <x v="4"/>
    <s v="Standard"/>
    <n v="3.1"/>
    <n v="2025"/>
    <s v="May-2025"/>
    <n v="0.29157345264727813"/>
    <x v="2"/>
    <x v="4"/>
  </r>
  <r>
    <s v="ORD0002489"/>
    <x v="114"/>
    <x v="1595"/>
    <x v="0"/>
    <s v="EC002"/>
    <x v="5"/>
    <x v="3"/>
    <s v="Samsung"/>
    <x v="7"/>
    <x v="2"/>
    <n v="3"/>
    <n v="149"/>
    <x v="4"/>
    <n v="424.65"/>
    <n v="139.65"/>
    <x v="0"/>
    <x v="1"/>
    <s v="Standard"/>
    <n v="4"/>
    <n v="2025"/>
    <s v="Aug-2025"/>
    <n v="0.32885906040268459"/>
    <x v="2"/>
    <x v="4"/>
  </r>
  <r>
    <s v="ORD0002490"/>
    <x v="74"/>
    <x v="1544"/>
    <x v="0"/>
    <s v="EC001"/>
    <x v="8"/>
    <x v="3"/>
    <s v="Sony"/>
    <x v="9"/>
    <x v="1"/>
    <n v="3"/>
    <n v="89"/>
    <x v="4"/>
    <n v="253.65"/>
    <n v="88.65"/>
    <x v="0"/>
    <x v="4"/>
    <s v="Standard"/>
    <n v="4.8"/>
    <n v="2025"/>
    <s v="Aug-2025"/>
    <n v="0.34949733885274986"/>
    <x v="0"/>
    <x v="5"/>
  </r>
  <r>
    <s v="ORD0002491"/>
    <x v="19"/>
    <x v="1028"/>
    <x v="0"/>
    <s v="EC001"/>
    <x v="8"/>
    <x v="3"/>
    <s v="Sony"/>
    <x v="6"/>
    <x v="2"/>
    <n v="2"/>
    <n v="89"/>
    <x v="1"/>
    <n v="160.19999999999999"/>
    <n v="50.2"/>
    <x v="0"/>
    <x v="4"/>
    <s v="Standard"/>
    <n v="3.9"/>
    <n v="2025"/>
    <s v="Mar-2025"/>
    <n v="0.31335830212234711"/>
    <x v="0"/>
    <x v="2"/>
  </r>
  <r>
    <s v="ORD0002492"/>
    <x v="117"/>
    <x v="1596"/>
    <x v="1"/>
    <s v="EC009"/>
    <x v="11"/>
    <x v="1"/>
    <s v="Loreal"/>
    <x v="1"/>
    <x v="0"/>
    <n v="3"/>
    <n v="12"/>
    <x v="1"/>
    <n v="32.4"/>
    <n v="14.4"/>
    <x v="0"/>
    <x v="3"/>
    <s v="Standard"/>
    <n v="3.5"/>
    <n v="2025"/>
    <s v="Nov-2025"/>
    <n v="0.44444444444444448"/>
    <x v="1"/>
    <x v="1"/>
  </r>
  <r>
    <s v="ORD0002493"/>
    <x v="313"/>
    <x v="888"/>
    <x v="1"/>
    <s v="EC004"/>
    <x v="10"/>
    <x v="2"/>
    <s v="Nike"/>
    <x v="1"/>
    <x v="1"/>
    <n v="4"/>
    <n v="110"/>
    <x v="2"/>
    <n v="352"/>
    <n v="80"/>
    <x v="0"/>
    <x v="3"/>
    <s v="Express"/>
    <n v="4.5"/>
    <n v="2025"/>
    <s v="Dec-2025"/>
    <n v="0.22727272727272727"/>
    <x v="1"/>
    <x v="1"/>
  </r>
  <r>
    <s v="ORD0002494"/>
    <x v="30"/>
    <x v="1091"/>
    <x v="0"/>
    <s v="EC001"/>
    <x v="8"/>
    <x v="3"/>
    <s v="Sony"/>
    <x v="3"/>
    <x v="2"/>
    <n v="5"/>
    <n v="89"/>
    <x v="2"/>
    <n v="356"/>
    <n v="81"/>
    <x v="3"/>
    <x v="1"/>
    <s v="Standard"/>
    <n v="2.8"/>
    <n v="2025"/>
    <s v="Dec-2025"/>
    <n v="0.22752808988764045"/>
    <x v="0"/>
    <x v="2"/>
  </r>
  <r>
    <s v="ORD0002495"/>
    <x v="121"/>
    <x v="1597"/>
    <x v="1"/>
    <s v="EC009"/>
    <x v="11"/>
    <x v="1"/>
    <s v="Loreal"/>
    <x v="8"/>
    <x v="1"/>
    <n v="4"/>
    <n v="12"/>
    <x v="2"/>
    <n v="38.4"/>
    <n v="14.4"/>
    <x v="3"/>
    <x v="1"/>
    <s v="Standard"/>
    <n v="4.7"/>
    <n v="2025"/>
    <s v="Jan-2025"/>
    <n v="0.375"/>
    <x v="2"/>
    <x v="4"/>
  </r>
  <r>
    <s v="ORD0002496"/>
    <x v="270"/>
    <x v="1285"/>
    <x v="0"/>
    <s v="EC005"/>
    <x v="4"/>
    <x v="2"/>
    <s v="Skybags"/>
    <x v="2"/>
    <x v="1"/>
    <n v="4"/>
    <n v="45"/>
    <x v="0"/>
    <n v="180"/>
    <n v="76"/>
    <x v="0"/>
    <x v="3"/>
    <s v="Express"/>
    <n v="2.8"/>
    <n v="2025"/>
    <s v="Jan-2025"/>
    <n v="0.42222222222222222"/>
    <x v="0"/>
    <x v="2"/>
  </r>
  <r>
    <s v="ORD0002497"/>
    <x v="313"/>
    <x v="1598"/>
    <x v="0"/>
    <s v="EC012"/>
    <x v="3"/>
    <x v="0"/>
    <s v="Philips"/>
    <x v="8"/>
    <x v="2"/>
    <n v="2"/>
    <n v="42"/>
    <x v="0"/>
    <n v="84"/>
    <n v="36"/>
    <x v="0"/>
    <x v="4"/>
    <s v="Standard"/>
    <n v="2.9"/>
    <n v="2025"/>
    <s v="Dec-2025"/>
    <n v="0.42857142857142855"/>
    <x v="2"/>
    <x v="4"/>
  </r>
  <r>
    <s v="ORD0002498"/>
    <x v="160"/>
    <x v="230"/>
    <x v="0"/>
    <s v="EC009"/>
    <x v="11"/>
    <x v="1"/>
    <s v="Loreal"/>
    <x v="9"/>
    <x v="0"/>
    <n v="5"/>
    <n v="12"/>
    <x v="4"/>
    <n v="57"/>
    <n v="27"/>
    <x v="0"/>
    <x v="3"/>
    <s v="Standard"/>
    <n v="4.9000000000000004"/>
    <n v="2025"/>
    <s v="Jul-2025"/>
    <n v="0.47368421052631576"/>
    <x v="0"/>
    <x v="5"/>
  </r>
  <r>
    <s v="ORD0002499"/>
    <x v="353"/>
    <x v="1599"/>
    <x v="1"/>
    <s v="EC004"/>
    <x v="10"/>
    <x v="2"/>
    <s v="Nike"/>
    <x v="7"/>
    <x v="0"/>
    <n v="3"/>
    <n v="110"/>
    <x v="2"/>
    <n v="264"/>
    <n v="60"/>
    <x v="2"/>
    <x v="3"/>
    <s v="Standard"/>
    <n v="3"/>
    <n v="2025"/>
    <s v="Sep-2025"/>
    <n v="0.22727272727272727"/>
    <x v="2"/>
    <x v="4"/>
  </r>
  <r>
    <s v="ORD0002500"/>
    <x v="244"/>
    <x v="1600"/>
    <x v="0"/>
    <s v="EC010"/>
    <x v="6"/>
    <x v="3"/>
    <s v="JBL"/>
    <x v="9"/>
    <x v="0"/>
    <n v="3"/>
    <n v="65"/>
    <x v="0"/>
    <n v="195"/>
    <n v="81"/>
    <x v="0"/>
    <x v="0"/>
    <s v="Standard"/>
    <n v="4.2"/>
    <n v="2025"/>
    <s v="Jan-2025"/>
    <n v="0.41538461538461541"/>
    <x v="0"/>
    <x v="5"/>
  </r>
  <r>
    <s v="ORD0002501"/>
    <x v="191"/>
    <x v="1601"/>
    <x v="0"/>
    <s v="EC012"/>
    <x v="3"/>
    <x v="0"/>
    <s v="Philips"/>
    <x v="3"/>
    <x v="2"/>
    <n v="3"/>
    <n v="42"/>
    <x v="2"/>
    <n v="100.8"/>
    <n v="28.8"/>
    <x v="2"/>
    <x v="0"/>
    <s v="Standard"/>
    <n v="3.1"/>
    <n v="2025"/>
    <s v="Mar-2025"/>
    <n v="0.28571428571428575"/>
    <x v="0"/>
    <x v="2"/>
  </r>
  <r>
    <s v="ORD0002502"/>
    <x v="138"/>
    <x v="1439"/>
    <x v="0"/>
    <s v="EC004"/>
    <x v="10"/>
    <x v="2"/>
    <s v="Nike"/>
    <x v="3"/>
    <x v="0"/>
    <n v="4"/>
    <n v="110"/>
    <x v="4"/>
    <n v="418"/>
    <n v="146"/>
    <x v="0"/>
    <x v="0"/>
    <s v="Express"/>
    <n v="4.2"/>
    <n v="2025"/>
    <s v="Jul-2025"/>
    <n v="0.34928229665071769"/>
    <x v="0"/>
    <x v="2"/>
  </r>
  <r>
    <s v="ORD0002503"/>
    <x v="280"/>
    <x v="1602"/>
    <x v="0"/>
    <s v="EC001"/>
    <x v="8"/>
    <x v="3"/>
    <s v="Sony"/>
    <x v="1"/>
    <x v="2"/>
    <n v="1"/>
    <n v="89"/>
    <x v="0"/>
    <n v="89"/>
    <n v="34"/>
    <x v="0"/>
    <x v="3"/>
    <s v="Standard"/>
    <n v="3.5"/>
    <n v="2025"/>
    <s v="Feb-2025"/>
    <n v="0.38202247191011235"/>
    <x v="1"/>
    <x v="1"/>
  </r>
  <r>
    <s v="ORD0002504"/>
    <x v="142"/>
    <x v="1603"/>
    <x v="1"/>
    <s v="EC012"/>
    <x v="3"/>
    <x v="0"/>
    <s v="Philips"/>
    <x v="5"/>
    <x v="0"/>
    <n v="1"/>
    <n v="42"/>
    <x v="2"/>
    <n v="33.6"/>
    <n v="9.6"/>
    <x v="0"/>
    <x v="2"/>
    <s v="Same Day"/>
    <n v="3.6"/>
    <n v="2025"/>
    <s v="May-2025"/>
    <n v="0.2857142857142857"/>
    <x v="0"/>
    <x v="3"/>
  </r>
  <r>
    <s v="ORD0002505"/>
    <x v="201"/>
    <x v="1604"/>
    <x v="0"/>
    <s v="EC003"/>
    <x v="7"/>
    <x v="3"/>
    <s v="Lenovo"/>
    <x v="6"/>
    <x v="1"/>
    <n v="2"/>
    <n v="799"/>
    <x v="2"/>
    <n v="1278.4000000000001"/>
    <n v="38.4"/>
    <x v="0"/>
    <x v="0"/>
    <s v="Standard"/>
    <n v="4.5999999999999996"/>
    <n v="2025"/>
    <s v="Jun-2025"/>
    <n v="3.0037546933667079E-2"/>
    <x v="0"/>
    <x v="2"/>
  </r>
  <r>
    <s v="ORD0002506"/>
    <x v="21"/>
    <x v="1605"/>
    <x v="0"/>
    <s v="EC011"/>
    <x v="0"/>
    <x v="0"/>
    <s v="IKEA"/>
    <x v="8"/>
    <x v="0"/>
    <n v="5"/>
    <n v="190"/>
    <x v="2"/>
    <n v="760"/>
    <n v="135"/>
    <x v="0"/>
    <x v="0"/>
    <s v="Express"/>
    <n v="3.5"/>
    <n v="2025"/>
    <s v="Jun-2025"/>
    <n v="0.17763157894736842"/>
    <x v="2"/>
    <x v="4"/>
  </r>
  <r>
    <s v="ORD0002507"/>
    <x v="319"/>
    <x v="1050"/>
    <x v="0"/>
    <s v="EC012"/>
    <x v="3"/>
    <x v="0"/>
    <s v="Philips"/>
    <x v="6"/>
    <x v="1"/>
    <n v="5"/>
    <n v="42"/>
    <x v="4"/>
    <n v="199.5"/>
    <n v="79.5"/>
    <x v="0"/>
    <x v="0"/>
    <s v="Standard"/>
    <n v="4.8"/>
    <n v="2025"/>
    <s v="Jul-2025"/>
    <n v="0.39849624060150374"/>
    <x v="0"/>
    <x v="2"/>
  </r>
  <r>
    <s v="ORD0002508"/>
    <x v="36"/>
    <x v="418"/>
    <x v="0"/>
    <s v="EC007"/>
    <x v="9"/>
    <x v="0"/>
    <s v="Prestige"/>
    <x v="3"/>
    <x v="1"/>
    <n v="1"/>
    <n v="120"/>
    <x v="0"/>
    <n v="120"/>
    <n v="42"/>
    <x v="0"/>
    <x v="3"/>
    <s v="Same Day"/>
    <n v="3.6"/>
    <n v="2025"/>
    <s v="Oct-2025"/>
    <n v="0.35"/>
    <x v="0"/>
    <x v="2"/>
  </r>
  <r>
    <s v="ORD0002509"/>
    <x v="309"/>
    <x v="1606"/>
    <x v="1"/>
    <s v="EC004"/>
    <x v="10"/>
    <x v="2"/>
    <s v="Nike"/>
    <x v="3"/>
    <x v="1"/>
    <n v="1"/>
    <n v="110"/>
    <x v="4"/>
    <n v="104.5"/>
    <n v="36.5"/>
    <x v="0"/>
    <x v="2"/>
    <s v="Express"/>
    <n v="3.9"/>
    <n v="2025"/>
    <s v="Oct-2025"/>
    <n v="0.34928229665071769"/>
    <x v="0"/>
    <x v="2"/>
  </r>
  <r>
    <s v="ORD0002510"/>
    <x v="334"/>
    <x v="570"/>
    <x v="1"/>
    <s v="EC006"/>
    <x v="2"/>
    <x v="0"/>
    <s v="Philips"/>
    <x v="7"/>
    <x v="1"/>
    <n v="1"/>
    <n v="85"/>
    <x v="3"/>
    <n v="72.25"/>
    <n v="20.25"/>
    <x v="0"/>
    <x v="4"/>
    <s v="Standard"/>
    <n v="2.8"/>
    <n v="2025"/>
    <s v="Dec-2025"/>
    <n v="0.28027681660899656"/>
    <x v="2"/>
    <x v="4"/>
  </r>
  <r>
    <s v="ORD0002511"/>
    <x v="199"/>
    <x v="1273"/>
    <x v="0"/>
    <s v="EC005"/>
    <x v="4"/>
    <x v="2"/>
    <s v="Skybags"/>
    <x v="5"/>
    <x v="1"/>
    <n v="4"/>
    <n v="45"/>
    <x v="3"/>
    <n v="153"/>
    <n v="49"/>
    <x v="0"/>
    <x v="4"/>
    <s v="Express"/>
    <n v="2.8"/>
    <n v="2025"/>
    <s v="Jan-2025"/>
    <n v="0.3202614379084967"/>
    <x v="0"/>
    <x v="3"/>
  </r>
  <r>
    <s v="ORD0002512"/>
    <x v="106"/>
    <x v="926"/>
    <x v="0"/>
    <s v="EC002"/>
    <x v="5"/>
    <x v="3"/>
    <s v="Samsung"/>
    <x v="6"/>
    <x v="2"/>
    <n v="1"/>
    <n v="149"/>
    <x v="3"/>
    <n v="126.65"/>
    <n v="31.65"/>
    <x v="2"/>
    <x v="4"/>
    <s v="Express"/>
    <n v="4.0999999999999996"/>
    <n v="2025"/>
    <s v="Sep-2025"/>
    <n v="0.24990130280300038"/>
    <x v="0"/>
    <x v="2"/>
  </r>
  <r>
    <s v="ORD0002513"/>
    <x v="200"/>
    <x v="468"/>
    <x v="1"/>
    <s v="EC009"/>
    <x v="11"/>
    <x v="1"/>
    <s v="Loreal"/>
    <x v="4"/>
    <x v="1"/>
    <n v="1"/>
    <n v="12"/>
    <x v="2"/>
    <n v="9.6"/>
    <n v="3.6"/>
    <x v="0"/>
    <x v="3"/>
    <s v="Express"/>
    <n v="3.3"/>
    <n v="2025"/>
    <s v="Jan-2025"/>
    <n v="0.375"/>
    <x v="0"/>
    <x v="2"/>
  </r>
  <r>
    <s v="ORD0002514"/>
    <x v="117"/>
    <x v="1607"/>
    <x v="1"/>
    <s v="EC003"/>
    <x v="7"/>
    <x v="3"/>
    <s v="Lenovo"/>
    <x v="7"/>
    <x v="0"/>
    <n v="4"/>
    <n v="799"/>
    <x v="4"/>
    <n v="3036.2"/>
    <n v="556.20000000000005"/>
    <x v="3"/>
    <x v="1"/>
    <s v="Standard"/>
    <n v="2.8"/>
    <n v="2025"/>
    <s v="Nov-2025"/>
    <n v="0.18318951320729862"/>
    <x v="2"/>
    <x v="4"/>
  </r>
  <r>
    <s v="ORD0002515"/>
    <x v="346"/>
    <x v="1608"/>
    <x v="0"/>
    <s v="EC009"/>
    <x v="11"/>
    <x v="1"/>
    <s v="Loreal"/>
    <x v="1"/>
    <x v="1"/>
    <n v="3"/>
    <n v="12"/>
    <x v="2"/>
    <n v="28.8"/>
    <n v="10.8"/>
    <x v="0"/>
    <x v="3"/>
    <s v="Same Day"/>
    <n v="4.2"/>
    <n v="2025"/>
    <s v="Oct-2025"/>
    <n v="0.375"/>
    <x v="1"/>
    <x v="1"/>
  </r>
  <r>
    <s v="ORD0002516"/>
    <x v="300"/>
    <x v="1032"/>
    <x v="0"/>
    <s v="EC003"/>
    <x v="7"/>
    <x v="3"/>
    <s v="Lenovo"/>
    <x v="1"/>
    <x v="1"/>
    <n v="1"/>
    <n v="799"/>
    <x v="2"/>
    <n v="639.20000000000005"/>
    <n v="19.2"/>
    <x v="0"/>
    <x v="0"/>
    <s v="Express"/>
    <n v="3.6"/>
    <n v="2025"/>
    <s v="Jan-2025"/>
    <n v="3.0037546933667079E-2"/>
    <x v="1"/>
    <x v="1"/>
  </r>
  <r>
    <s v="ORD0002517"/>
    <x v="141"/>
    <x v="1465"/>
    <x v="0"/>
    <s v="EC004"/>
    <x v="10"/>
    <x v="2"/>
    <s v="Nike"/>
    <x v="9"/>
    <x v="1"/>
    <n v="4"/>
    <n v="110"/>
    <x v="3"/>
    <n v="374"/>
    <n v="102"/>
    <x v="0"/>
    <x v="4"/>
    <s v="Standard"/>
    <n v="3.9"/>
    <n v="2025"/>
    <s v="May-2025"/>
    <n v="0.27272727272727271"/>
    <x v="0"/>
    <x v="5"/>
  </r>
  <r>
    <s v="ORD0002518"/>
    <x v="115"/>
    <x v="1609"/>
    <x v="0"/>
    <s v="EC011"/>
    <x v="0"/>
    <x v="0"/>
    <s v="IKEA"/>
    <x v="7"/>
    <x v="2"/>
    <n v="4"/>
    <n v="190"/>
    <x v="1"/>
    <n v="684"/>
    <n v="184"/>
    <x v="0"/>
    <x v="2"/>
    <s v="Standard"/>
    <n v="3.4"/>
    <n v="2025"/>
    <s v="Nov-2025"/>
    <n v="0.26900584795321636"/>
    <x v="2"/>
    <x v="4"/>
  </r>
  <r>
    <s v="ORD0002519"/>
    <x v="145"/>
    <x v="1610"/>
    <x v="1"/>
    <s v="EC005"/>
    <x v="4"/>
    <x v="2"/>
    <s v="Skybags"/>
    <x v="9"/>
    <x v="0"/>
    <n v="2"/>
    <n v="45"/>
    <x v="0"/>
    <n v="90"/>
    <n v="38"/>
    <x v="0"/>
    <x v="3"/>
    <s v="Express"/>
    <n v="4.5999999999999996"/>
    <n v="2025"/>
    <s v="Feb-2025"/>
    <n v="0.42222222222222222"/>
    <x v="0"/>
    <x v="5"/>
  </r>
  <r>
    <s v="ORD0002520"/>
    <x v="349"/>
    <x v="1181"/>
    <x v="1"/>
    <s v="EC001"/>
    <x v="8"/>
    <x v="3"/>
    <s v="Sony"/>
    <x v="6"/>
    <x v="1"/>
    <n v="5"/>
    <n v="89"/>
    <x v="3"/>
    <n v="378.25"/>
    <n v="103.25"/>
    <x v="0"/>
    <x v="2"/>
    <s v="Standard"/>
    <n v="2.9"/>
    <n v="2025"/>
    <s v="Jun-2025"/>
    <n v="0.2729676140118969"/>
    <x v="0"/>
    <x v="2"/>
  </r>
  <r>
    <s v="ORD0002521"/>
    <x v="175"/>
    <x v="477"/>
    <x v="1"/>
    <s v="EC005"/>
    <x v="4"/>
    <x v="2"/>
    <s v="Skybags"/>
    <x v="4"/>
    <x v="1"/>
    <n v="1"/>
    <n v="45"/>
    <x v="2"/>
    <n v="36"/>
    <n v="10"/>
    <x v="0"/>
    <x v="4"/>
    <s v="Standard"/>
    <n v="5"/>
    <n v="2025"/>
    <s v="Sep-2025"/>
    <n v="0.27777777777777779"/>
    <x v="0"/>
    <x v="2"/>
  </r>
  <r>
    <s v="ORD0002522"/>
    <x v="169"/>
    <x v="768"/>
    <x v="0"/>
    <s v="EC003"/>
    <x v="7"/>
    <x v="3"/>
    <s v="Lenovo"/>
    <x v="2"/>
    <x v="2"/>
    <n v="5"/>
    <n v="799"/>
    <x v="2"/>
    <n v="3196"/>
    <n v="96"/>
    <x v="0"/>
    <x v="4"/>
    <s v="Standard"/>
    <n v="2.7"/>
    <n v="2025"/>
    <s v="Dec-2025"/>
    <n v="3.0037546933667083E-2"/>
    <x v="0"/>
    <x v="2"/>
  </r>
  <r>
    <s v="ORD0002523"/>
    <x v="295"/>
    <x v="323"/>
    <x v="1"/>
    <s v="EC008"/>
    <x v="1"/>
    <x v="1"/>
    <s v="Nivea"/>
    <x v="3"/>
    <x v="2"/>
    <n v="2"/>
    <n v="18"/>
    <x v="3"/>
    <n v="30.6"/>
    <n v="12.6"/>
    <x v="2"/>
    <x v="2"/>
    <s v="Express"/>
    <n v="4.9000000000000004"/>
    <n v="2025"/>
    <s v="Oct-2025"/>
    <n v="0.41176470588235292"/>
    <x v="0"/>
    <x v="2"/>
  </r>
  <r>
    <s v="ORD0002524"/>
    <x v="315"/>
    <x v="409"/>
    <x v="1"/>
    <s v="EC010"/>
    <x v="6"/>
    <x v="3"/>
    <s v="JBL"/>
    <x v="6"/>
    <x v="2"/>
    <n v="1"/>
    <n v="65"/>
    <x v="2"/>
    <n v="52"/>
    <n v="14"/>
    <x v="0"/>
    <x v="4"/>
    <s v="Standard"/>
    <n v="4.0999999999999996"/>
    <n v="2025"/>
    <s v="Feb-2025"/>
    <n v="0.26923076923076922"/>
    <x v="0"/>
    <x v="2"/>
  </r>
  <r>
    <s v="ORD0002525"/>
    <x v="344"/>
    <x v="164"/>
    <x v="1"/>
    <s v="EC001"/>
    <x v="8"/>
    <x v="3"/>
    <s v="Sony"/>
    <x v="7"/>
    <x v="0"/>
    <n v="5"/>
    <n v="89"/>
    <x v="2"/>
    <n v="356"/>
    <n v="81"/>
    <x v="2"/>
    <x v="1"/>
    <s v="Standard"/>
    <n v="4.5"/>
    <n v="2025"/>
    <s v="Jan-2025"/>
    <n v="0.22752808988764045"/>
    <x v="2"/>
    <x v="4"/>
  </r>
  <r>
    <s v="ORD0002526"/>
    <x v="91"/>
    <x v="1252"/>
    <x v="0"/>
    <s v="EC002"/>
    <x v="5"/>
    <x v="3"/>
    <s v="Samsung"/>
    <x v="8"/>
    <x v="2"/>
    <n v="2"/>
    <n v="149"/>
    <x v="4"/>
    <n v="283.10000000000002"/>
    <n v="93.1"/>
    <x v="0"/>
    <x v="3"/>
    <s v="Standard"/>
    <n v="2.8"/>
    <n v="2025"/>
    <s v="Sep-2025"/>
    <n v="0.32885906040268453"/>
    <x v="2"/>
    <x v="4"/>
  </r>
  <r>
    <s v="ORD0002527"/>
    <x v="146"/>
    <x v="1611"/>
    <x v="0"/>
    <s v="EC004"/>
    <x v="10"/>
    <x v="2"/>
    <s v="Nike"/>
    <x v="6"/>
    <x v="0"/>
    <n v="3"/>
    <n v="110"/>
    <x v="3"/>
    <n v="280.5"/>
    <n v="76.5"/>
    <x v="0"/>
    <x v="2"/>
    <s v="Express"/>
    <n v="4.3"/>
    <n v="2025"/>
    <s v="Feb-2025"/>
    <n v="0.27272727272727271"/>
    <x v="0"/>
    <x v="2"/>
  </r>
  <r>
    <s v="ORD0002528"/>
    <x v="113"/>
    <x v="30"/>
    <x v="0"/>
    <s v="EC009"/>
    <x v="11"/>
    <x v="1"/>
    <s v="Loreal"/>
    <x v="9"/>
    <x v="2"/>
    <n v="3"/>
    <n v="12"/>
    <x v="1"/>
    <n v="32.4"/>
    <n v="14.4"/>
    <x v="0"/>
    <x v="2"/>
    <s v="Standard"/>
    <n v="3.6"/>
    <n v="2025"/>
    <s v="Mar-2025"/>
    <n v="0.44444444444444448"/>
    <x v="0"/>
    <x v="5"/>
  </r>
  <r>
    <s v="ORD0002529"/>
    <x v="3"/>
    <x v="6"/>
    <x v="1"/>
    <s v="EC003"/>
    <x v="7"/>
    <x v="3"/>
    <s v="Lenovo"/>
    <x v="5"/>
    <x v="1"/>
    <n v="4"/>
    <n v="799"/>
    <x v="0"/>
    <n v="3196"/>
    <n v="716"/>
    <x v="0"/>
    <x v="4"/>
    <s v="Express"/>
    <n v="2.5"/>
    <n v="2025"/>
    <s v="May-2025"/>
    <n v="0.22403003754693368"/>
    <x v="0"/>
    <x v="3"/>
  </r>
  <r>
    <s v="ORD0002530"/>
    <x v="45"/>
    <x v="277"/>
    <x v="0"/>
    <s v="EC012"/>
    <x v="3"/>
    <x v="0"/>
    <s v="Philips"/>
    <x v="2"/>
    <x v="0"/>
    <n v="4"/>
    <n v="42"/>
    <x v="1"/>
    <n v="151.19999999999999"/>
    <n v="55.2"/>
    <x v="0"/>
    <x v="1"/>
    <s v="Standard"/>
    <n v="3"/>
    <n v="2025"/>
    <s v="Mar-2025"/>
    <n v="0.36507936507936511"/>
    <x v="0"/>
    <x v="2"/>
  </r>
  <r>
    <s v="ORD0002531"/>
    <x v="105"/>
    <x v="1537"/>
    <x v="0"/>
    <s v="EC004"/>
    <x v="10"/>
    <x v="2"/>
    <s v="Nike"/>
    <x v="4"/>
    <x v="2"/>
    <n v="3"/>
    <n v="110"/>
    <x v="0"/>
    <n v="330"/>
    <n v="126"/>
    <x v="0"/>
    <x v="1"/>
    <s v="Standard"/>
    <n v="3"/>
    <n v="2025"/>
    <s v="Jun-2025"/>
    <n v="0.38181818181818183"/>
    <x v="0"/>
    <x v="2"/>
  </r>
  <r>
    <s v="ORD0002532"/>
    <x v="137"/>
    <x v="1612"/>
    <x v="0"/>
    <s v="EC001"/>
    <x v="8"/>
    <x v="3"/>
    <s v="Sony"/>
    <x v="6"/>
    <x v="1"/>
    <n v="1"/>
    <n v="89"/>
    <x v="1"/>
    <n v="80.099999999999994"/>
    <n v="25.1"/>
    <x v="0"/>
    <x v="2"/>
    <s v="Standard"/>
    <n v="4.9000000000000004"/>
    <n v="2025"/>
    <s v="Jul-2025"/>
    <n v="0.31335830212234711"/>
    <x v="0"/>
    <x v="2"/>
  </r>
  <r>
    <s v="ORD0002533"/>
    <x v="142"/>
    <x v="470"/>
    <x v="1"/>
    <s v="EC003"/>
    <x v="7"/>
    <x v="3"/>
    <s v="Lenovo"/>
    <x v="7"/>
    <x v="1"/>
    <n v="5"/>
    <n v="799"/>
    <x v="3"/>
    <n v="3395.75"/>
    <n v="295.75"/>
    <x v="0"/>
    <x v="1"/>
    <s v="Standard"/>
    <n v="4.3"/>
    <n v="2025"/>
    <s v="May-2025"/>
    <n v="8.7094161819921967E-2"/>
    <x v="2"/>
    <x v="4"/>
  </r>
  <r>
    <s v="ORD0002534"/>
    <x v="256"/>
    <x v="1613"/>
    <x v="0"/>
    <s v="EC009"/>
    <x v="11"/>
    <x v="1"/>
    <s v="Loreal"/>
    <x v="8"/>
    <x v="1"/>
    <n v="4"/>
    <n v="12"/>
    <x v="0"/>
    <n v="48"/>
    <n v="24"/>
    <x v="0"/>
    <x v="3"/>
    <s v="Standard"/>
    <n v="2.9"/>
    <n v="2025"/>
    <s v="Jun-2025"/>
    <n v="0.5"/>
    <x v="2"/>
    <x v="4"/>
  </r>
  <r>
    <s v="ORD0002535"/>
    <x v="325"/>
    <x v="151"/>
    <x v="1"/>
    <s v="EC005"/>
    <x v="4"/>
    <x v="2"/>
    <s v="Skybags"/>
    <x v="2"/>
    <x v="2"/>
    <n v="4"/>
    <n v="45"/>
    <x v="2"/>
    <n v="144"/>
    <n v="40"/>
    <x v="0"/>
    <x v="3"/>
    <s v="Standard"/>
    <n v="2.6"/>
    <n v="2025"/>
    <s v="Jan-2025"/>
    <n v="0.27777777777777779"/>
    <x v="0"/>
    <x v="2"/>
  </r>
  <r>
    <s v="ORD0002536"/>
    <x v="275"/>
    <x v="1329"/>
    <x v="1"/>
    <s v="EC006"/>
    <x v="2"/>
    <x v="0"/>
    <s v="Philips"/>
    <x v="0"/>
    <x v="0"/>
    <n v="5"/>
    <n v="85"/>
    <x v="1"/>
    <n v="382.5"/>
    <n v="122.5"/>
    <x v="0"/>
    <x v="0"/>
    <s v="Standard"/>
    <n v="3.8"/>
    <n v="2025"/>
    <s v="Apr-2025"/>
    <n v="0.3202614379084967"/>
    <x v="0"/>
    <x v="0"/>
  </r>
  <r>
    <s v="ORD0002537"/>
    <x v="267"/>
    <x v="275"/>
    <x v="1"/>
    <s v="EC010"/>
    <x v="6"/>
    <x v="3"/>
    <s v="JBL"/>
    <x v="9"/>
    <x v="1"/>
    <n v="1"/>
    <n v="65"/>
    <x v="1"/>
    <n v="58.5"/>
    <n v="20.5"/>
    <x v="2"/>
    <x v="3"/>
    <s v="Standard"/>
    <n v="4.5999999999999996"/>
    <n v="2025"/>
    <s v="Jul-2025"/>
    <n v="0.3504273504273504"/>
    <x v="0"/>
    <x v="5"/>
  </r>
  <r>
    <s v="ORD0002538"/>
    <x v="305"/>
    <x v="1614"/>
    <x v="0"/>
    <s v="EC011"/>
    <x v="0"/>
    <x v="0"/>
    <s v="IKEA"/>
    <x v="0"/>
    <x v="1"/>
    <n v="1"/>
    <n v="190"/>
    <x v="2"/>
    <n v="152"/>
    <n v="27"/>
    <x v="0"/>
    <x v="0"/>
    <s v="Express"/>
    <n v="4.2"/>
    <n v="2025"/>
    <s v="Apr-2025"/>
    <n v="0.17763157894736842"/>
    <x v="0"/>
    <x v="0"/>
  </r>
  <r>
    <s v="ORD0002539"/>
    <x v="171"/>
    <x v="793"/>
    <x v="0"/>
    <s v="EC010"/>
    <x v="6"/>
    <x v="3"/>
    <s v="JBL"/>
    <x v="3"/>
    <x v="0"/>
    <n v="4"/>
    <n v="65"/>
    <x v="0"/>
    <n v="260"/>
    <n v="108"/>
    <x v="0"/>
    <x v="2"/>
    <s v="Standard"/>
    <n v="4.5999999999999996"/>
    <n v="2025"/>
    <s v="Oct-2025"/>
    <n v="0.41538461538461541"/>
    <x v="0"/>
    <x v="2"/>
  </r>
  <r>
    <s v="ORD0002540"/>
    <x v="37"/>
    <x v="1615"/>
    <x v="0"/>
    <s v="EC003"/>
    <x v="7"/>
    <x v="3"/>
    <s v="Lenovo"/>
    <x v="3"/>
    <x v="2"/>
    <n v="2"/>
    <n v="799"/>
    <x v="2"/>
    <n v="1278.4000000000001"/>
    <n v="38.4"/>
    <x v="0"/>
    <x v="4"/>
    <s v="Express"/>
    <n v="3.1"/>
    <n v="2025"/>
    <s v="Apr-2025"/>
    <n v="3.0037546933667079E-2"/>
    <x v="0"/>
    <x v="2"/>
  </r>
  <r>
    <s v="ORD0002541"/>
    <x v="325"/>
    <x v="354"/>
    <x v="1"/>
    <s v="EC004"/>
    <x v="10"/>
    <x v="2"/>
    <s v="Nike"/>
    <x v="8"/>
    <x v="1"/>
    <n v="1"/>
    <n v="110"/>
    <x v="4"/>
    <n v="104.5"/>
    <n v="36.5"/>
    <x v="0"/>
    <x v="2"/>
    <s v="Standard"/>
    <n v="3.1"/>
    <n v="2025"/>
    <s v="Jan-2025"/>
    <n v="0.34928229665071769"/>
    <x v="2"/>
    <x v="4"/>
  </r>
  <r>
    <s v="ORD0002542"/>
    <x v="174"/>
    <x v="1616"/>
    <x v="0"/>
    <s v="EC001"/>
    <x v="8"/>
    <x v="3"/>
    <s v="Sony"/>
    <x v="7"/>
    <x v="0"/>
    <n v="2"/>
    <n v="89"/>
    <x v="1"/>
    <n v="160.19999999999999"/>
    <n v="50.2"/>
    <x v="0"/>
    <x v="1"/>
    <s v="Same Day"/>
    <n v="3.1"/>
    <n v="2025"/>
    <s v="Jun-2025"/>
    <n v="0.31335830212234711"/>
    <x v="2"/>
    <x v="4"/>
  </r>
  <r>
    <s v="ORD0002543"/>
    <x v="42"/>
    <x v="378"/>
    <x v="1"/>
    <s v="EC010"/>
    <x v="6"/>
    <x v="3"/>
    <s v="JBL"/>
    <x v="5"/>
    <x v="0"/>
    <n v="2"/>
    <n v="65"/>
    <x v="3"/>
    <n v="110.5"/>
    <n v="34.5"/>
    <x v="0"/>
    <x v="0"/>
    <s v="Standard"/>
    <n v="3.9"/>
    <n v="2025"/>
    <s v="Jul-2025"/>
    <n v="0.31221719457013575"/>
    <x v="0"/>
    <x v="3"/>
  </r>
  <r>
    <s v="ORD0002544"/>
    <x v="362"/>
    <x v="331"/>
    <x v="0"/>
    <s v="EC007"/>
    <x v="9"/>
    <x v="0"/>
    <s v="Prestige"/>
    <x v="5"/>
    <x v="1"/>
    <n v="4"/>
    <n v="120"/>
    <x v="4"/>
    <n v="456"/>
    <n v="144"/>
    <x v="0"/>
    <x v="2"/>
    <s v="Express"/>
    <n v="4.0999999999999996"/>
    <n v="2025"/>
    <s v="Jun-2025"/>
    <n v="0.31578947368421051"/>
    <x v="0"/>
    <x v="3"/>
  </r>
  <r>
    <s v="ORD0002545"/>
    <x v="72"/>
    <x v="1617"/>
    <x v="0"/>
    <s v="EC006"/>
    <x v="2"/>
    <x v="0"/>
    <s v="Philips"/>
    <x v="9"/>
    <x v="1"/>
    <n v="5"/>
    <n v="85"/>
    <x v="1"/>
    <n v="382.5"/>
    <n v="122.5"/>
    <x v="3"/>
    <x v="4"/>
    <s v="Express"/>
    <n v="3.2"/>
    <n v="2025"/>
    <s v="Oct-2025"/>
    <n v="0.3202614379084967"/>
    <x v="0"/>
    <x v="5"/>
  </r>
  <r>
    <s v="ORD0002546"/>
    <x v="292"/>
    <x v="612"/>
    <x v="1"/>
    <s v="EC008"/>
    <x v="1"/>
    <x v="1"/>
    <s v="Nivea"/>
    <x v="8"/>
    <x v="1"/>
    <n v="4"/>
    <n v="18"/>
    <x v="4"/>
    <n v="68.400000000000006"/>
    <n v="32.4"/>
    <x v="0"/>
    <x v="4"/>
    <s v="Express"/>
    <n v="3.8"/>
    <n v="2025"/>
    <s v="May-2025"/>
    <n v="0.47368421052631571"/>
    <x v="2"/>
    <x v="4"/>
  </r>
  <r>
    <s v="ORD0002547"/>
    <x v="353"/>
    <x v="1618"/>
    <x v="0"/>
    <s v="EC011"/>
    <x v="0"/>
    <x v="0"/>
    <s v="IKEA"/>
    <x v="0"/>
    <x v="2"/>
    <n v="4"/>
    <n v="190"/>
    <x v="4"/>
    <n v="722"/>
    <n v="222"/>
    <x v="2"/>
    <x v="2"/>
    <s v="Express"/>
    <n v="3.5"/>
    <n v="2025"/>
    <s v="Sep-2025"/>
    <n v="0.30747922437673131"/>
    <x v="0"/>
    <x v="0"/>
  </r>
  <r>
    <s v="ORD0002548"/>
    <x v="237"/>
    <x v="729"/>
    <x v="1"/>
    <s v="EC006"/>
    <x v="2"/>
    <x v="0"/>
    <s v="Philips"/>
    <x v="8"/>
    <x v="2"/>
    <n v="2"/>
    <n v="85"/>
    <x v="4"/>
    <n v="161.5"/>
    <n v="57.5"/>
    <x v="1"/>
    <x v="3"/>
    <s v="Express"/>
    <n v="4.8"/>
    <n v="2025"/>
    <s v="Feb-2025"/>
    <n v="0.35603715170278638"/>
    <x v="2"/>
    <x v="4"/>
  </r>
  <r>
    <s v="ORD0002549"/>
    <x v="46"/>
    <x v="1619"/>
    <x v="0"/>
    <s v="EC002"/>
    <x v="5"/>
    <x v="3"/>
    <s v="Samsung"/>
    <x v="7"/>
    <x v="0"/>
    <n v="5"/>
    <n v="149"/>
    <x v="1"/>
    <n v="670.5"/>
    <n v="195.5"/>
    <x v="0"/>
    <x v="3"/>
    <s v="Standard"/>
    <n v="3.7"/>
    <n v="2025"/>
    <s v="May-2025"/>
    <n v="0.29157345264727813"/>
    <x v="2"/>
    <x v="4"/>
  </r>
  <r>
    <s v="ORD0002550"/>
    <x v="56"/>
    <x v="1478"/>
    <x v="0"/>
    <s v="EC011"/>
    <x v="0"/>
    <x v="0"/>
    <s v="IKEA"/>
    <x v="1"/>
    <x v="0"/>
    <n v="2"/>
    <n v="190"/>
    <x v="1"/>
    <n v="342"/>
    <n v="92"/>
    <x v="0"/>
    <x v="4"/>
    <s v="Express"/>
    <n v="3.5"/>
    <n v="2025"/>
    <s v="Feb-2025"/>
    <n v="0.26900584795321636"/>
    <x v="1"/>
    <x v="1"/>
  </r>
  <r>
    <s v="ORD0002551"/>
    <x v="307"/>
    <x v="321"/>
    <x v="0"/>
    <s v="EC004"/>
    <x v="10"/>
    <x v="2"/>
    <s v="Nike"/>
    <x v="1"/>
    <x v="2"/>
    <n v="3"/>
    <n v="110"/>
    <x v="2"/>
    <n v="264"/>
    <n v="60"/>
    <x v="3"/>
    <x v="3"/>
    <s v="Express"/>
    <n v="3.6"/>
    <n v="2025"/>
    <s v="Oct-2025"/>
    <n v="0.22727272727272727"/>
    <x v="1"/>
    <x v="1"/>
  </r>
  <r>
    <s v="ORD0002552"/>
    <x v="69"/>
    <x v="137"/>
    <x v="0"/>
    <s v="EC005"/>
    <x v="4"/>
    <x v="2"/>
    <s v="Skybags"/>
    <x v="2"/>
    <x v="2"/>
    <n v="3"/>
    <n v="45"/>
    <x v="3"/>
    <n v="114.75"/>
    <n v="36.75"/>
    <x v="0"/>
    <x v="0"/>
    <s v="Standard"/>
    <n v="2.8"/>
    <n v="2025"/>
    <s v="Mar-2025"/>
    <n v="0.3202614379084967"/>
    <x v="0"/>
    <x v="2"/>
  </r>
  <r>
    <s v="ORD0002553"/>
    <x v="364"/>
    <x v="976"/>
    <x v="0"/>
    <s v="EC005"/>
    <x v="4"/>
    <x v="2"/>
    <s v="Skybags"/>
    <x v="9"/>
    <x v="2"/>
    <n v="2"/>
    <n v="45"/>
    <x v="1"/>
    <n v="81"/>
    <n v="29"/>
    <x v="0"/>
    <x v="4"/>
    <s v="Standard"/>
    <n v="3"/>
    <n v="2025"/>
    <s v="Mar-2025"/>
    <n v="0.35802469135802467"/>
    <x v="0"/>
    <x v="5"/>
  </r>
  <r>
    <s v="ORD0002554"/>
    <x v="267"/>
    <x v="369"/>
    <x v="0"/>
    <s v="EC005"/>
    <x v="4"/>
    <x v="2"/>
    <s v="Skybags"/>
    <x v="6"/>
    <x v="0"/>
    <n v="3"/>
    <n v="45"/>
    <x v="1"/>
    <n v="121.5"/>
    <n v="43.5"/>
    <x v="0"/>
    <x v="2"/>
    <s v="Standard"/>
    <n v="4.7"/>
    <n v="2025"/>
    <s v="Jul-2025"/>
    <n v="0.35802469135802467"/>
    <x v="0"/>
    <x v="2"/>
  </r>
  <r>
    <s v="ORD0002555"/>
    <x v="298"/>
    <x v="662"/>
    <x v="0"/>
    <s v="EC006"/>
    <x v="2"/>
    <x v="0"/>
    <s v="Philips"/>
    <x v="6"/>
    <x v="0"/>
    <n v="3"/>
    <n v="85"/>
    <x v="1"/>
    <n v="229.5"/>
    <n v="73.5"/>
    <x v="0"/>
    <x v="2"/>
    <s v="Express"/>
    <n v="2.7"/>
    <n v="2025"/>
    <s v="Dec-2025"/>
    <n v="0.3202614379084967"/>
    <x v="0"/>
    <x v="2"/>
  </r>
  <r>
    <s v="ORD0002556"/>
    <x v="270"/>
    <x v="1620"/>
    <x v="0"/>
    <s v="EC012"/>
    <x v="3"/>
    <x v="0"/>
    <s v="Philips"/>
    <x v="7"/>
    <x v="2"/>
    <n v="2"/>
    <n v="42"/>
    <x v="3"/>
    <n v="71.400000000000006"/>
    <n v="23.4"/>
    <x v="0"/>
    <x v="2"/>
    <s v="Standard"/>
    <n v="3.2"/>
    <n v="2025"/>
    <s v="Jan-2025"/>
    <n v="0.32773109243697474"/>
    <x v="2"/>
    <x v="4"/>
  </r>
  <r>
    <s v="ORD0002557"/>
    <x v="185"/>
    <x v="1287"/>
    <x v="0"/>
    <s v="EC009"/>
    <x v="11"/>
    <x v="1"/>
    <s v="Loreal"/>
    <x v="4"/>
    <x v="2"/>
    <n v="3"/>
    <n v="12"/>
    <x v="0"/>
    <n v="36"/>
    <n v="18"/>
    <x v="0"/>
    <x v="0"/>
    <s v="Standard"/>
    <n v="3"/>
    <n v="2025"/>
    <s v="Feb-2025"/>
    <n v="0.5"/>
    <x v="0"/>
    <x v="2"/>
  </r>
  <r>
    <s v="ORD0002558"/>
    <x v="119"/>
    <x v="349"/>
    <x v="1"/>
    <s v="EC005"/>
    <x v="4"/>
    <x v="2"/>
    <s v="Skybags"/>
    <x v="3"/>
    <x v="0"/>
    <n v="1"/>
    <n v="45"/>
    <x v="0"/>
    <n v="45"/>
    <n v="19"/>
    <x v="0"/>
    <x v="1"/>
    <s v="Standard"/>
    <n v="3.6"/>
    <n v="2025"/>
    <s v="Jan-2025"/>
    <n v="0.42222222222222222"/>
    <x v="0"/>
    <x v="2"/>
  </r>
  <r>
    <s v="ORD0002559"/>
    <x v="275"/>
    <x v="569"/>
    <x v="0"/>
    <s v="EC012"/>
    <x v="3"/>
    <x v="0"/>
    <s v="Philips"/>
    <x v="0"/>
    <x v="2"/>
    <n v="5"/>
    <n v="42"/>
    <x v="3"/>
    <n v="178.5"/>
    <n v="58.5"/>
    <x v="0"/>
    <x v="3"/>
    <s v="Standard"/>
    <n v="2.9"/>
    <n v="2025"/>
    <s v="Apr-2025"/>
    <n v="0.32773109243697479"/>
    <x v="0"/>
    <x v="0"/>
  </r>
  <r>
    <s v="ORD0002560"/>
    <x v="127"/>
    <x v="944"/>
    <x v="0"/>
    <s v="EC012"/>
    <x v="3"/>
    <x v="0"/>
    <s v="Philips"/>
    <x v="3"/>
    <x v="2"/>
    <n v="2"/>
    <n v="42"/>
    <x v="0"/>
    <n v="84"/>
    <n v="36"/>
    <x v="0"/>
    <x v="1"/>
    <s v="Standard"/>
    <n v="2.9"/>
    <n v="2025"/>
    <s v="Jan-2025"/>
    <n v="0.42857142857142855"/>
    <x v="0"/>
    <x v="2"/>
  </r>
  <r>
    <s v="ORD0002561"/>
    <x v="116"/>
    <x v="790"/>
    <x v="0"/>
    <s v="EC009"/>
    <x v="11"/>
    <x v="1"/>
    <s v="Loreal"/>
    <x v="4"/>
    <x v="1"/>
    <n v="5"/>
    <n v="12"/>
    <x v="2"/>
    <n v="48"/>
    <n v="18"/>
    <x v="0"/>
    <x v="0"/>
    <s v="Express"/>
    <n v="4.4000000000000004"/>
    <n v="2025"/>
    <s v="Sep-2025"/>
    <n v="0.375"/>
    <x v="0"/>
    <x v="2"/>
  </r>
  <r>
    <s v="ORD0002562"/>
    <x v="202"/>
    <x v="892"/>
    <x v="1"/>
    <s v="EC005"/>
    <x v="4"/>
    <x v="2"/>
    <s v="Skybags"/>
    <x v="7"/>
    <x v="0"/>
    <n v="3"/>
    <n v="45"/>
    <x v="3"/>
    <n v="114.75"/>
    <n v="36.75"/>
    <x v="0"/>
    <x v="0"/>
    <s v="Standard"/>
    <n v="3.2"/>
    <n v="2025"/>
    <s v="Oct-2025"/>
    <n v="0.3202614379084967"/>
    <x v="2"/>
    <x v="4"/>
  </r>
  <r>
    <s v="ORD0002563"/>
    <x v="236"/>
    <x v="412"/>
    <x v="1"/>
    <s v="EC012"/>
    <x v="3"/>
    <x v="0"/>
    <s v="Philips"/>
    <x v="1"/>
    <x v="1"/>
    <n v="5"/>
    <n v="42"/>
    <x v="4"/>
    <n v="199.5"/>
    <n v="79.5"/>
    <x v="0"/>
    <x v="0"/>
    <s v="Standard"/>
    <n v="2.5"/>
    <n v="2025"/>
    <s v="Oct-2025"/>
    <n v="0.39849624060150374"/>
    <x v="1"/>
    <x v="1"/>
  </r>
  <r>
    <s v="ORD0002564"/>
    <x v="307"/>
    <x v="1621"/>
    <x v="0"/>
    <s v="EC004"/>
    <x v="10"/>
    <x v="2"/>
    <s v="Nike"/>
    <x v="6"/>
    <x v="2"/>
    <n v="4"/>
    <n v="110"/>
    <x v="3"/>
    <n v="374"/>
    <n v="102"/>
    <x v="0"/>
    <x v="1"/>
    <s v="Standard"/>
    <n v="3.8"/>
    <n v="2025"/>
    <s v="Oct-2025"/>
    <n v="0.27272727272727271"/>
    <x v="0"/>
    <x v="2"/>
  </r>
  <r>
    <s v="ORD0002565"/>
    <x v="99"/>
    <x v="467"/>
    <x v="0"/>
    <s v="EC001"/>
    <x v="8"/>
    <x v="3"/>
    <s v="Sony"/>
    <x v="2"/>
    <x v="1"/>
    <n v="2"/>
    <n v="89"/>
    <x v="0"/>
    <n v="178"/>
    <n v="68"/>
    <x v="0"/>
    <x v="1"/>
    <s v="Express"/>
    <n v="4.8"/>
    <n v="2025"/>
    <s v="Sep-2025"/>
    <n v="0.38202247191011235"/>
    <x v="0"/>
    <x v="2"/>
  </r>
  <r>
    <s v="ORD0002566"/>
    <x v="87"/>
    <x v="1334"/>
    <x v="0"/>
    <s v="EC011"/>
    <x v="0"/>
    <x v="0"/>
    <s v="IKEA"/>
    <x v="6"/>
    <x v="1"/>
    <n v="3"/>
    <n v="190"/>
    <x v="2"/>
    <n v="456"/>
    <n v="81"/>
    <x v="0"/>
    <x v="2"/>
    <s v="Express"/>
    <n v="2.5"/>
    <n v="2025"/>
    <s v="Aug-2025"/>
    <n v="0.17763157894736842"/>
    <x v="0"/>
    <x v="2"/>
  </r>
  <r>
    <s v="ORD0002567"/>
    <x v="13"/>
    <x v="1476"/>
    <x v="0"/>
    <s v="EC005"/>
    <x v="4"/>
    <x v="2"/>
    <s v="Skybags"/>
    <x v="8"/>
    <x v="1"/>
    <n v="2"/>
    <n v="45"/>
    <x v="2"/>
    <n v="72"/>
    <n v="20"/>
    <x v="0"/>
    <x v="0"/>
    <s v="Standard"/>
    <n v="3.8"/>
    <n v="2025"/>
    <s v="Jan-2025"/>
    <n v="0.27777777777777779"/>
    <x v="2"/>
    <x v="4"/>
  </r>
  <r>
    <s v="ORD0002568"/>
    <x v="348"/>
    <x v="100"/>
    <x v="1"/>
    <s v="EC008"/>
    <x v="1"/>
    <x v="1"/>
    <s v="Nivea"/>
    <x v="6"/>
    <x v="0"/>
    <n v="3"/>
    <n v="18"/>
    <x v="4"/>
    <n v="51.3"/>
    <n v="24.3"/>
    <x v="3"/>
    <x v="0"/>
    <s v="Standard"/>
    <n v="3.4"/>
    <n v="2025"/>
    <s v="Oct-2025"/>
    <n v="0.47368421052631582"/>
    <x v="0"/>
    <x v="2"/>
  </r>
  <r>
    <s v="ORD0002569"/>
    <x v="117"/>
    <x v="1622"/>
    <x v="1"/>
    <s v="EC011"/>
    <x v="0"/>
    <x v="0"/>
    <s v="IKEA"/>
    <x v="7"/>
    <x v="1"/>
    <n v="1"/>
    <n v="190"/>
    <x v="2"/>
    <n v="152"/>
    <n v="27"/>
    <x v="0"/>
    <x v="1"/>
    <s v="Standard"/>
    <n v="4"/>
    <n v="2025"/>
    <s v="Nov-2025"/>
    <n v="0.17763157894736842"/>
    <x v="2"/>
    <x v="4"/>
  </r>
  <r>
    <s v="ORD0002570"/>
    <x v="82"/>
    <x v="1068"/>
    <x v="1"/>
    <s v="EC007"/>
    <x v="9"/>
    <x v="0"/>
    <s v="Prestige"/>
    <x v="4"/>
    <x v="0"/>
    <n v="4"/>
    <n v="120"/>
    <x v="0"/>
    <n v="480"/>
    <n v="168"/>
    <x v="0"/>
    <x v="3"/>
    <s v="Same Day"/>
    <n v="4.5999999999999996"/>
    <n v="2025"/>
    <s v="Apr-2025"/>
    <n v="0.35"/>
    <x v="0"/>
    <x v="2"/>
  </r>
  <r>
    <s v="ORD0002571"/>
    <x v="88"/>
    <x v="490"/>
    <x v="1"/>
    <s v="EC009"/>
    <x v="11"/>
    <x v="1"/>
    <s v="Loreal"/>
    <x v="2"/>
    <x v="0"/>
    <n v="2"/>
    <n v="12"/>
    <x v="2"/>
    <n v="19.2"/>
    <n v="7.2"/>
    <x v="0"/>
    <x v="2"/>
    <s v="Standard"/>
    <n v="4.2"/>
    <n v="2025"/>
    <s v="Jul-2025"/>
    <n v="0.375"/>
    <x v="0"/>
    <x v="2"/>
  </r>
  <r>
    <s v="ORD0002572"/>
    <x v="143"/>
    <x v="873"/>
    <x v="1"/>
    <s v="EC005"/>
    <x v="4"/>
    <x v="2"/>
    <s v="Skybags"/>
    <x v="6"/>
    <x v="1"/>
    <n v="3"/>
    <n v="45"/>
    <x v="2"/>
    <n v="108"/>
    <n v="30"/>
    <x v="0"/>
    <x v="0"/>
    <s v="Express"/>
    <n v="4.2"/>
    <n v="2025"/>
    <s v="Dec-2025"/>
    <n v="0.27777777777777779"/>
    <x v="0"/>
    <x v="2"/>
  </r>
  <r>
    <s v="ORD0002573"/>
    <x v="255"/>
    <x v="1623"/>
    <x v="0"/>
    <s v="EC005"/>
    <x v="4"/>
    <x v="2"/>
    <s v="Skybags"/>
    <x v="6"/>
    <x v="0"/>
    <n v="4"/>
    <n v="45"/>
    <x v="0"/>
    <n v="180"/>
    <n v="76"/>
    <x v="0"/>
    <x v="4"/>
    <s v="Express"/>
    <n v="3.4"/>
    <n v="2025"/>
    <s v="Jul-2025"/>
    <n v="0.42222222222222222"/>
    <x v="0"/>
    <x v="2"/>
  </r>
  <r>
    <s v="ORD0002574"/>
    <x v="150"/>
    <x v="107"/>
    <x v="0"/>
    <s v="EC001"/>
    <x v="8"/>
    <x v="3"/>
    <s v="Sony"/>
    <x v="9"/>
    <x v="0"/>
    <n v="2"/>
    <n v="89"/>
    <x v="0"/>
    <n v="178"/>
    <n v="68"/>
    <x v="0"/>
    <x v="3"/>
    <s v="Express"/>
    <n v="4.2"/>
    <n v="2025"/>
    <s v="Jun-2025"/>
    <n v="0.38202247191011235"/>
    <x v="0"/>
    <x v="5"/>
  </r>
  <r>
    <s v="ORD0002575"/>
    <x v="68"/>
    <x v="125"/>
    <x v="0"/>
    <s v="EC002"/>
    <x v="5"/>
    <x v="3"/>
    <s v="Samsung"/>
    <x v="9"/>
    <x v="2"/>
    <n v="3"/>
    <n v="149"/>
    <x v="4"/>
    <n v="424.65"/>
    <n v="139.65"/>
    <x v="0"/>
    <x v="0"/>
    <s v="Express"/>
    <n v="5"/>
    <n v="2025"/>
    <s v="Aug-2025"/>
    <n v="0.32885906040268459"/>
    <x v="0"/>
    <x v="5"/>
  </r>
  <r>
    <s v="ORD0002576"/>
    <x v="343"/>
    <x v="1052"/>
    <x v="0"/>
    <s v="EC009"/>
    <x v="11"/>
    <x v="1"/>
    <s v="Loreal"/>
    <x v="3"/>
    <x v="2"/>
    <n v="1"/>
    <n v="12"/>
    <x v="4"/>
    <n v="11.4"/>
    <n v="5.4"/>
    <x v="0"/>
    <x v="0"/>
    <s v="Standard"/>
    <n v="2.9"/>
    <n v="2025"/>
    <s v="Mar-2025"/>
    <n v="0.47368421052631582"/>
    <x v="0"/>
    <x v="2"/>
  </r>
  <r>
    <s v="ORD0002577"/>
    <x v="231"/>
    <x v="298"/>
    <x v="0"/>
    <s v="EC011"/>
    <x v="0"/>
    <x v="0"/>
    <s v="IKEA"/>
    <x v="6"/>
    <x v="0"/>
    <n v="5"/>
    <n v="190"/>
    <x v="3"/>
    <n v="807.5"/>
    <n v="182.5"/>
    <x v="0"/>
    <x v="3"/>
    <s v="Standard"/>
    <n v="4.7"/>
    <n v="2025"/>
    <s v="Dec-2025"/>
    <n v="0.2260061919504644"/>
    <x v="0"/>
    <x v="2"/>
  </r>
  <r>
    <s v="ORD0002578"/>
    <x v="268"/>
    <x v="1195"/>
    <x v="0"/>
    <s v="EC005"/>
    <x v="4"/>
    <x v="2"/>
    <s v="Skybags"/>
    <x v="4"/>
    <x v="2"/>
    <n v="1"/>
    <n v="45"/>
    <x v="1"/>
    <n v="40.5"/>
    <n v="14.5"/>
    <x v="0"/>
    <x v="3"/>
    <s v="Standard"/>
    <n v="3.3"/>
    <n v="2025"/>
    <s v="Dec-2025"/>
    <n v="0.35802469135802467"/>
    <x v="0"/>
    <x v="2"/>
  </r>
  <r>
    <s v="ORD0002579"/>
    <x v="328"/>
    <x v="916"/>
    <x v="0"/>
    <s v="EC005"/>
    <x v="4"/>
    <x v="2"/>
    <s v="Skybags"/>
    <x v="5"/>
    <x v="0"/>
    <n v="3"/>
    <n v="45"/>
    <x v="2"/>
    <n v="108"/>
    <n v="30"/>
    <x v="0"/>
    <x v="3"/>
    <s v="Express"/>
    <n v="3.4"/>
    <n v="2025"/>
    <s v="Aug-2025"/>
    <n v="0.27777777777777779"/>
    <x v="0"/>
    <x v="3"/>
  </r>
  <r>
    <s v="ORD0002580"/>
    <x v="134"/>
    <x v="693"/>
    <x v="0"/>
    <s v="EC004"/>
    <x v="10"/>
    <x v="2"/>
    <s v="Nike"/>
    <x v="7"/>
    <x v="0"/>
    <n v="5"/>
    <n v="110"/>
    <x v="0"/>
    <n v="550"/>
    <n v="210"/>
    <x v="0"/>
    <x v="1"/>
    <s v="Standard"/>
    <n v="3"/>
    <n v="2025"/>
    <s v="Dec-2025"/>
    <n v="0.38181818181818183"/>
    <x v="2"/>
    <x v="4"/>
  </r>
  <r>
    <s v="ORD0002581"/>
    <x v="339"/>
    <x v="798"/>
    <x v="0"/>
    <s v="EC003"/>
    <x v="7"/>
    <x v="3"/>
    <s v="Lenovo"/>
    <x v="8"/>
    <x v="1"/>
    <n v="5"/>
    <n v="799"/>
    <x v="2"/>
    <n v="3196"/>
    <n v="96"/>
    <x v="0"/>
    <x v="3"/>
    <s v="Standard"/>
    <n v="2.8"/>
    <n v="2025"/>
    <s v="Jul-2025"/>
    <n v="3.0037546933667083E-2"/>
    <x v="2"/>
    <x v="4"/>
  </r>
  <r>
    <s v="ORD0002582"/>
    <x v="121"/>
    <x v="1555"/>
    <x v="0"/>
    <s v="EC005"/>
    <x v="4"/>
    <x v="2"/>
    <s v="Skybags"/>
    <x v="0"/>
    <x v="1"/>
    <n v="5"/>
    <n v="45"/>
    <x v="1"/>
    <n v="202.5"/>
    <n v="72.5"/>
    <x v="2"/>
    <x v="4"/>
    <s v="Standard"/>
    <n v="3.9"/>
    <n v="2025"/>
    <s v="Jan-2025"/>
    <n v="0.35802469135802467"/>
    <x v="0"/>
    <x v="0"/>
  </r>
  <r>
    <s v="ORD0002583"/>
    <x v="153"/>
    <x v="1193"/>
    <x v="0"/>
    <s v="EC001"/>
    <x v="8"/>
    <x v="3"/>
    <s v="Sony"/>
    <x v="1"/>
    <x v="2"/>
    <n v="4"/>
    <n v="89"/>
    <x v="2"/>
    <n v="284.8"/>
    <n v="64.8"/>
    <x v="2"/>
    <x v="2"/>
    <s v="Express"/>
    <n v="4.5"/>
    <n v="2025"/>
    <s v="Jan-2025"/>
    <n v="0.22752808988764042"/>
    <x v="1"/>
    <x v="1"/>
  </r>
  <r>
    <s v="ORD0002584"/>
    <x v="32"/>
    <x v="763"/>
    <x v="0"/>
    <s v="EC012"/>
    <x v="3"/>
    <x v="0"/>
    <s v="Philips"/>
    <x v="1"/>
    <x v="1"/>
    <n v="2"/>
    <n v="42"/>
    <x v="4"/>
    <n v="79.8"/>
    <n v="31.8"/>
    <x v="0"/>
    <x v="0"/>
    <s v="Same Day"/>
    <n v="4.5999999999999996"/>
    <n v="2025"/>
    <s v="Dec-2025"/>
    <n v="0.39849624060150379"/>
    <x v="1"/>
    <x v="1"/>
  </r>
  <r>
    <s v="ORD0002585"/>
    <x v="112"/>
    <x v="1213"/>
    <x v="1"/>
    <s v="EC009"/>
    <x v="11"/>
    <x v="1"/>
    <s v="Loreal"/>
    <x v="0"/>
    <x v="1"/>
    <n v="5"/>
    <n v="12"/>
    <x v="1"/>
    <n v="54"/>
    <n v="24"/>
    <x v="0"/>
    <x v="0"/>
    <s v="Standard"/>
    <n v="4.2"/>
    <n v="2025"/>
    <s v="Jan-2025"/>
    <n v="0.44444444444444442"/>
    <x v="0"/>
    <x v="0"/>
  </r>
  <r>
    <s v="ORD0002586"/>
    <x v="125"/>
    <x v="1624"/>
    <x v="0"/>
    <s v="EC010"/>
    <x v="6"/>
    <x v="3"/>
    <s v="JBL"/>
    <x v="5"/>
    <x v="0"/>
    <n v="4"/>
    <n v="65"/>
    <x v="3"/>
    <n v="221"/>
    <n v="69"/>
    <x v="0"/>
    <x v="4"/>
    <s v="Express"/>
    <n v="3.2"/>
    <n v="2025"/>
    <s v="Mar-2025"/>
    <n v="0.31221719457013575"/>
    <x v="0"/>
    <x v="3"/>
  </r>
  <r>
    <s v="ORD0002587"/>
    <x v="185"/>
    <x v="1625"/>
    <x v="1"/>
    <s v="EC009"/>
    <x v="11"/>
    <x v="1"/>
    <s v="Loreal"/>
    <x v="6"/>
    <x v="0"/>
    <n v="1"/>
    <n v="12"/>
    <x v="4"/>
    <n v="11.4"/>
    <n v="5.4"/>
    <x v="0"/>
    <x v="1"/>
    <s v="Same Day"/>
    <n v="2.9"/>
    <n v="2025"/>
    <s v="Feb-2025"/>
    <n v="0.47368421052631582"/>
    <x v="0"/>
    <x v="2"/>
  </r>
  <r>
    <s v="ORD0002588"/>
    <x v="270"/>
    <x v="1555"/>
    <x v="1"/>
    <s v="EC011"/>
    <x v="0"/>
    <x v="0"/>
    <s v="IKEA"/>
    <x v="5"/>
    <x v="2"/>
    <n v="1"/>
    <n v="190"/>
    <x v="3"/>
    <n v="161.5"/>
    <n v="36.5"/>
    <x v="0"/>
    <x v="3"/>
    <s v="Standard"/>
    <n v="3.9"/>
    <n v="2025"/>
    <s v="Jan-2025"/>
    <n v="0.2260061919504644"/>
    <x v="0"/>
    <x v="3"/>
  </r>
  <r>
    <s v="ORD0002589"/>
    <x v="124"/>
    <x v="1626"/>
    <x v="0"/>
    <s v="EC001"/>
    <x v="8"/>
    <x v="3"/>
    <s v="Sony"/>
    <x v="2"/>
    <x v="2"/>
    <n v="5"/>
    <n v="89"/>
    <x v="2"/>
    <n v="356"/>
    <n v="81"/>
    <x v="0"/>
    <x v="4"/>
    <s v="Express"/>
    <n v="2.7"/>
    <n v="2025"/>
    <s v="Dec-2025"/>
    <n v="0.22752808988764045"/>
    <x v="0"/>
    <x v="2"/>
  </r>
  <r>
    <s v="ORD0002590"/>
    <x v="156"/>
    <x v="84"/>
    <x v="1"/>
    <s v="EC007"/>
    <x v="9"/>
    <x v="0"/>
    <s v="Prestige"/>
    <x v="4"/>
    <x v="1"/>
    <n v="1"/>
    <n v="120"/>
    <x v="3"/>
    <n v="102"/>
    <n v="24"/>
    <x v="0"/>
    <x v="1"/>
    <s v="Standard"/>
    <n v="3.6"/>
    <n v="2025"/>
    <s v="Aug-2025"/>
    <n v="0.23529411764705882"/>
    <x v="0"/>
    <x v="2"/>
  </r>
  <r>
    <s v="ORD0002591"/>
    <x v="137"/>
    <x v="1627"/>
    <x v="0"/>
    <s v="EC004"/>
    <x v="10"/>
    <x v="2"/>
    <s v="Nike"/>
    <x v="3"/>
    <x v="1"/>
    <n v="4"/>
    <n v="110"/>
    <x v="3"/>
    <n v="374"/>
    <n v="102"/>
    <x v="0"/>
    <x v="3"/>
    <s v="Standard"/>
    <n v="3.4"/>
    <n v="2025"/>
    <s v="Jul-2025"/>
    <n v="0.27272727272727271"/>
    <x v="0"/>
    <x v="2"/>
  </r>
  <r>
    <s v="ORD0002592"/>
    <x v="339"/>
    <x v="580"/>
    <x v="0"/>
    <s v="EC010"/>
    <x v="6"/>
    <x v="3"/>
    <s v="JBL"/>
    <x v="7"/>
    <x v="1"/>
    <n v="2"/>
    <n v="65"/>
    <x v="4"/>
    <n v="123.5"/>
    <n v="47.5"/>
    <x v="0"/>
    <x v="2"/>
    <s v="Standard"/>
    <n v="4.3"/>
    <n v="2025"/>
    <s v="Jul-2025"/>
    <n v="0.38461538461538464"/>
    <x v="2"/>
    <x v="4"/>
  </r>
  <r>
    <s v="ORD0002593"/>
    <x v="115"/>
    <x v="968"/>
    <x v="0"/>
    <s v="EC007"/>
    <x v="9"/>
    <x v="0"/>
    <s v="Prestige"/>
    <x v="2"/>
    <x v="2"/>
    <n v="5"/>
    <n v="120"/>
    <x v="4"/>
    <n v="570"/>
    <n v="180"/>
    <x v="2"/>
    <x v="3"/>
    <s v="Standard"/>
    <n v="3"/>
    <n v="2025"/>
    <s v="Nov-2025"/>
    <n v="0.31578947368421051"/>
    <x v="0"/>
    <x v="2"/>
  </r>
  <r>
    <s v="ORD0002594"/>
    <x v="120"/>
    <x v="379"/>
    <x v="0"/>
    <s v="EC011"/>
    <x v="0"/>
    <x v="0"/>
    <s v="IKEA"/>
    <x v="8"/>
    <x v="2"/>
    <n v="1"/>
    <n v="190"/>
    <x v="2"/>
    <n v="152"/>
    <n v="27"/>
    <x v="0"/>
    <x v="3"/>
    <s v="Standard"/>
    <n v="4.5"/>
    <n v="2025"/>
    <s v="Aug-2025"/>
    <n v="0.17763157894736842"/>
    <x v="2"/>
    <x v="4"/>
  </r>
  <r>
    <s v="ORD0002595"/>
    <x v="203"/>
    <x v="1229"/>
    <x v="0"/>
    <s v="EC006"/>
    <x v="2"/>
    <x v="0"/>
    <s v="Philips"/>
    <x v="7"/>
    <x v="1"/>
    <n v="1"/>
    <n v="85"/>
    <x v="4"/>
    <n v="80.75"/>
    <n v="28.75"/>
    <x v="0"/>
    <x v="0"/>
    <s v="Express"/>
    <n v="5"/>
    <n v="2025"/>
    <s v="Oct-2025"/>
    <n v="0.35603715170278638"/>
    <x v="2"/>
    <x v="4"/>
  </r>
  <r>
    <s v="ORD0002596"/>
    <x v="2"/>
    <x v="1102"/>
    <x v="0"/>
    <s v="EC007"/>
    <x v="9"/>
    <x v="0"/>
    <s v="Prestige"/>
    <x v="5"/>
    <x v="0"/>
    <n v="3"/>
    <n v="120"/>
    <x v="2"/>
    <n v="288"/>
    <n v="54"/>
    <x v="0"/>
    <x v="1"/>
    <s v="Express"/>
    <n v="4.4000000000000004"/>
    <n v="2025"/>
    <s v="May-2025"/>
    <n v="0.1875"/>
    <x v="0"/>
    <x v="3"/>
  </r>
  <r>
    <s v="ORD0002597"/>
    <x v="333"/>
    <x v="1316"/>
    <x v="0"/>
    <s v="EC010"/>
    <x v="6"/>
    <x v="3"/>
    <s v="JBL"/>
    <x v="6"/>
    <x v="2"/>
    <n v="4"/>
    <n v="65"/>
    <x v="3"/>
    <n v="221"/>
    <n v="69"/>
    <x v="0"/>
    <x v="2"/>
    <s v="Express"/>
    <n v="3.1"/>
    <n v="2025"/>
    <s v="Jul-2025"/>
    <n v="0.31221719457013575"/>
    <x v="0"/>
    <x v="2"/>
  </r>
  <r>
    <s v="ORD0002598"/>
    <x v="8"/>
    <x v="994"/>
    <x v="0"/>
    <s v="EC003"/>
    <x v="7"/>
    <x v="3"/>
    <s v="Lenovo"/>
    <x v="0"/>
    <x v="1"/>
    <n v="1"/>
    <n v="799"/>
    <x v="2"/>
    <n v="639.20000000000005"/>
    <n v="19.2"/>
    <x v="0"/>
    <x v="1"/>
    <s v="Standard"/>
    <n v="3.2"/>
    <n v="2025"/>
    <s v="Dec-2025"/>
    <n v="3.0037546933667079E-2"/>
    <x v="0"/>
    <x v="0"/>
  </r>
  <r>
    <s v="ORD0002599"/>
    <x v="14"/>
    <x v="1628"/>
    <x v="1"/>
    <s v="EC006"/>
    <x v="2"/>
    <x v="0"/>
    <s v="Philips"/>
    <x v="2"/>
    <x v="2"/>
    <n v="4"/>
    <n v="85"/>
    <x v="0"/>
    <n v="340"/>
    <n v="132"/>
    <x v="0"/>
    <x v="1"/>
    <s v="Standard"/>
    <n v="4.5"/>
    <n v="2025"/>
    <s v="Feb-2025"/>
    <n v="0.38823529411764707"/>
    <x v="0"/>
    <x v="2"/>
  </r>
  <r>
    <s v="ORD0002600"/>
    <x v="203"/>
    <x v="1199"/>
    <x v="1"/>
    <s v="EC005"/>
    <x v="4"/>
    <x v="2"/>
    <s v="Skybags"/>
    <x v="9"/>
    <x v="0"/>
    <n v="2"/>
    <n v="45"/>
    <x v="3"/>
    <n v="76.5"/>
    <n v="24.5"/>
    <x v="0"/>
    <x v="2"/>
    <s v="Standard"/>
    <n v="3.4"/>
    <n v="2025"/>
    <s v="Oct-2025"/>
    <n v="0.3202614379084967"/>
    <x v="0"/>
    <x v="5"/>
  </r>
  <r>
    <s v="ORD0002601"/>
    <x v="279"/>
    <x v="793"/>
    <x v="1"/>
    <s v="EC012"/>
    <x v="3"/>
    <x v="0"/>
    <s v="Philips"/>
    <x v="2"/>
    <x v="0"/>
    <n v="4"/>
    <n v="42"/>
    <x v="4"/>
    <n v="159.6"/>
    <n v="63.6"/>
    <x v="1"/>
    <x v="1"/>
    <s v="Standard"/>
    <n v="4.0999999999999996"/>
    <n v="2025"/>
    <s v="Apr-2025"/>
    <n v="0.39849624060150379"/>
    <x v="0"/>
    <x v="2"/>
  </r>
  <r>
    <s v="ORD0002602"/>
    <x v="1"/>
    <x v="1629"/>
    <x v="1"/>
    <s v="EC008"/>
    <x v="1"/>
    <x v="1"/>
    <s v="Nivea"/>
    <x v="8"/>
    <x v="2"/>
    <n v="5"/>
    <n v="18"/>
    <x v="2"/>
    <n v="72"/>
    <n v="27"/>
    <x v="0"/>
    <x v="3"/>
    <s v="Express"/>
    <n v="3.9"/>
    <n v="2025"/>
    <s v="Apr-2025"/>
    <n v="0.375"/>
    <x v="2"/>
    <x v="4"/>
  </r>
  <r>
    <s v="ORD0002603"/>
    <x v="19"/>
    <x v="1553"/>
    <x v="0"/>
    <s v="EC005"/>
    <x v="4"/>
    <x v="2"/>
    <s v="Skybags"/>
    <x v="4"/>
    <x v="2"/>
    <n v="4"/>
    <n v="45"/>
    <x v="4"/>
    <n v="171"/>
    <n v="67"/>
    <x v="2"/>
    <x v="2"/>
    <s v="Standard"/>
    <n v="3.6"/>
    <n v="2025"/>
    <s v="Mar-2025"/>
    <n v="0.391812865497076"/>
    <x v="0"/>
    <x v="2"/>
  </r>
  <r>
    <s v="ORD0002604"/>
    <x v="2"/>
    <x v="1630"/>
    <x v="0"/>
    <s v="EC003"/>
    <x v="7"/>
    <x v="3"/>
    <s v="Lenovo"/>
    <x v="1"/>
    <x v="2"/>
    <n v="2"/>
    <n v="799"/>
    <x v="4"/>
    <n v="1518.1"/>
    <n v="278.10000000000002"/>
    <x v="0"/>
    <x v="2"/>
    <s v="Express"/>
    <n v="3"/>
    <n v="2025"/>
    <s v="May-2025"/>
    <n v="0.18318951320729862"/>
    <x v="1"/>
    <x v="1"/>
  </r>
  <r>
    <s v="ORD0002605"/>
    <x v="234"/>
    <x v="1631"/>
    <x v="0"/>
    <s v="EC005"/>
    <x v="4"/>
    <x v="2"/>
    <s v="Skybags"/>
    <x v="8"/>
    <x v="1"/>
    <n v="1"/>
    <n v="45"/>
    <x v="1"/>
    <n v="40.5"/>
    <n v="14.5"/>
    <x v="2"/>
    <x v="4"/>
    <s v="Standard"/>
    <n v="2.7"/>
    <n v="2025"/>
    <s v="Oct-2025"/>
    <n v="0.35802469135802467"/>
    <x v="2"/>
    <x v="4"/>
  </r>
  <r>
    <s v="ORD0002606"/>
    <x v="251"/>
    <x v="1632"/>
    <x v="0"/>
    <s v="EC009"/>
    <x v="11"/>
    <x v="1"/>
    <s v="Loreal"/>
    <x v="4"/>
    <x v="1"/>
    <n v="1"/>
    <n v="12"/>
    <x v="0"/>
    <n v="12"/>
    <n v="6"/>
    <x v="3"/>
    <x v="4"/>
    <s v="Standard"/>
    <n v="2.7"/>
    <n v="2025"/>
    <s v="Feb-2025"/>
    <n v="0.5"/>
    <x v="0"/>
    <x v="2"/>
  </r>
  <r>
    <s v="ORD0002607"/>
    <x v="290"/>
    <x v="562"/>
    <x v="0"/>
    <s v="EC008"/>
    <x v="1"/>
    <x v="1"/>
    <s v="Nivea"/>
    <x v="1"/>
    <x v="2"/>
    <n v="5"/>
    <n v="18"/>
    <x v="2"/>
    <n v="72"/>
    <n v="27"/>
    <x v="0"/>
    <x v="2"/>
    <s v="Standard"/>
    <n v="3.9"/>
    <n v="2025"/>
    <s v="Jun-2025"/>
    <n v="0.375"/>
    <x v="1"/>
    <x v="1"/>
  </r>
  <r>
    <s v="ORD0002608"/>
    <x v="211"/>
    <x v="239"/>
    <x v="0"/>
    <s v="EC004"/>
    <x v="10"/>
    <x v="2"/>
    <s v="Nike"/>
    <x v="3"/>
    <x v="0"/>
    <n v="5"/>
    <n v="110"/>
    <x v="3"/>
    <n v="467.5"/>
    <n v="127.5"/>
    <x v="0"/>
    <x v="1"/>
    <s v="Express"/>
    <n v="3.3"/>
    <n v="2025"/>
    <s v="Feb-2025"/>
    <n v="0.27272727272727271"/>
    <x v="0"/>
    <x v="2"/>
  </r>
  <r>
    <s v="ORD0002609"/>
    <x v="48"/>
    <x v="30"/>
    <x v="0"/>
    <s v="EC010"/>
    <x v="6"/>
    <x v="3"/>
    <s v="JBL"/>
    <x v="6"/>
    <x v="1"/>
    <n v="1"/>
    <n v="65"/>
    <x v="1"/>
    <n v="58.5"/>
    <n v="20.5"/>
    <x v="0"/>
    <x v="4"/>
    <s v="Standard"/>
    <n v="3.3"/>
    <n v="2025"/>
    <s v="May-2025"/>
    <n v="0.3504273504273504"/>
    <x v="0"/>
    <x v="2"/>
  </r>
  <r>
    <s v="ORD0002610"/>
    <x v="245"/>
    <x v="1325"/>
    <x v="1"/>
    <s v="EC005"/>
    <x v="4"/>
    <x v="2"/>
    <s v="Skybags"/>
    <x v="0"/>
    <x v="0"/>
    <n v="5"/>
    <n v="45"/>
    <x v="2"/>
    <n v="180"/>
    <n v="50"/>
    <x v="0"/>
    <x v="0"/>
    <s v="Standard"/>
    <n v="5"/>
    <n v="2025"/>
    <s v="Jan-2025"/>
    <n v="0.27777777777777779"/>
    <x v="0"/>
    <x v="0"/>
  </r>
  <r>
    <s v="ORD0002611"/>
    <x v="165"/>
    <x v="1633"/>
    <x v="0"/>
    <s v="EC008"/>
    <x v="1"/>
    <x v="1"/>
    <s v="Nivea"/>
    <x v="7"/>
    <x v="1"/>
    <n v="1"/>
    <n v="18"/>
    <x v="1"/>
    <n v="16.2"/>
    <n v="7.2"/>
    <x v="1"/>
    <x v="3"/>
    <s v="Standard"/>
    <n v="4.4000000000000004"/>
    <n v="2025"/>
    <s v="Dec-2025"/>
    <n v="0.44444444444444448"/>
    <x v="2"/>
    <x v="4"/>
  </r>
  <r>
    <s v="ORD0002612"/>
    <x v="307"/>
    <x v="1634"/>
    <x v="0"/>
    <s v="EC004"/>
    <x v="10"/>
    <x v="2"/>
    <s v="Nike"/>
    <x v="2"/>
    <x v="0"/>
    <n v="2"/>
    <n v="110"/>
    <x v="0"/>
    <n v="220"/>
    <n v="84"/>
    <x v="2"/>
    <x v="3"/>
    <s v="Standard"/>
    <n v="3.3"/>
    <n v="2025"/>
    <s v="Oct-2025"/>
    <n v="0.38181818181818183"/>
    <x v="0"/>
    <x v="2"/>
  </r>
  <r>
    <s v="ORD0002613"/>
    <x v="340"/>
    <x v="1635"/>
    <x v="0"/>
    <s v="EC008"/>
    <x v="1"/>
    <x v="1"/>
    <s v="Nivea"/>
    <x v="8"/>
    <x v="0"/>
    <n v="3"/>
    <n v="18"/>
    <x v="3"/>
    <n v="45.9"/>
    <n v="18.899999999999999"/>
    <x v="0"/>
    <x v="4"/>
    <s v="Same Day"/>
    <n v="3.5"/>
    <n v="2025"/>
    <s v="Apr-2025"/>
    <n v="0.41176470588235292"/>
    <x v="2"/>
    <x v="4"/>
  </r>
  <r>
    <s v="ORD0002614"/>
    <x v="231"/>
    <x v="556"/>
    <x v="0"/>
    <s v="EC002"/>
    <x v="5"/>
    <x v="3"/>
    <s v="Samsung"/>
    <x v="8"/>
    <x v="0"/>
    <n v="4"/>
    <n v="149"/>
    <x v="4"/>
    <n v="566.20000000000005"/>
    <n v="186.2"/>
    <x v="0"/>
    <x v="4"/>
    <s v="Express"/>
    <n v="2.6"/>
    <n v="2025"/>
    <s v="Dec-2025"/>
    <n v="0.32885906040268453"/>
    <x v="2"/>
    <x v="4"/>
  </r>
  <r>
    <s v="ORD0002615"/>
    <x v="247"/>
    <x v="1636"/>
    <x v="0"/>
    <s v="EC004"/>
    <x v="10"/>
    <x v="2"/>
    <s v="Nike"/>
    <x v="8"/>
    <x v="1"/>
    <n v="2"/>
    <n v="110"/>
    <x v="4"/>
    <n v="209"/>
    <n v="73"/>
    <x v="0"/>
    <x v="0"/>
    <s v="Standard"/>
    <n v="3.9"/>
    <n v="2025"/>
    <s v="Feb-2025"/>
    <n v="0.34928229665071769"/>
    <x v="2"/>
    <x v="4"/>
  </r>
  <r>
    <s v="ORD0002616"/>
    <x v="338"/>
    <x v="1549"/>
    <x v="0"/>
    <s v="EC001"/>
    <x v="8"/>
    <x v="3"/>
    <s v="Sony"/>
    <x v="3"/>
    <x v="0"/>
    <n v="3"/>
    <n v="89"/>
    <x v="2"/>
    <n v="213.6"/>
    <n v="48.6"/>
    <x v="0"/>
    <x v="2"/>
    <s v="Same Day"/>
    <n v="3"/>
    <n v="2025"/>
    <s v="Apr-2025"/>
    <n v="0.22752808988764045"/>
    <x v="0"/>
    <x v="2"/>
  </r>
  <r>
    <s v="ORD0002617"/>
    <x v="165"/>
    <x v="1637"/>
    <x v="0"/>
    <s v="EC010"/>
    <x v="6"/>
    <x v="3"/>
    <s v="JBL"/>
    <x v="3"/>
    <x v="1"/>
    <n v="5"/>
    <n v="65"/>
    <x v="3"/>
    <n v="276.25"/>
    <n v="86.25"/>
    <x v="0"/>
    <x v="3"/>
    <s v="Standard"/>
    <n v="3.6"/>
    <n v="2025"/>
    <s v="Dec-2025"/>
    <n v="0.31221719457013575"/>
    <x v="0"/>
    <x v="2"/>
  </r>
  <r>
    <s v="ORD0002618"/>
    <x v="128"/>
    <x v="374"/>
    <x v="0"/>
    <s v="EC002"/>
    <x v="5"/>
    <x v="3"/>
    <s v="Samsung"/>
    <x v="9"/>
    <x v="1"/>
    <n v="5"/>
    <n v="149"/>
    <x v="0"/>
    <n v="745"/>
    <n v="270"/>
    <x v="0"/>
    <x v="1"/>
    <s v="Standard"/>
    <n v="3.1"/>
    <n v="2025"/>
    <s v="Sep-2025"/>
    <n v="0.36241610738255031"/>
    <x v="0"/>
    <x v="5"/>
  </r>
  <r>
    <s v="ORD0002619"/>
    <x v="85"/>
    <x v="428"/>
    <x v="0"/>
    <s v="EC002"/>
    <x v="5"/>
    <x v="3"/>
    <s v="Samsung"/>
    <x v="5"/>
    <x v="2"/>
    <n v="5"/>
    <n v="149"/>
    <x v="0"/>
    <n v="745"/>
    <n v="270"/>
    <x v="0"/>
    <x v="3"/>
    <s v="Express"/>
    <n v="3.9"/>
    <n v="2025"/>
    <s v="Jul-2025"/>
    <n v="0.36241610738255031"/>
    <x v="0"/>
    <x v="3"/>
  </r>
  <r>
    <s v="ORD0002620"/>
    <x v="320"/>
    <x v="185"/>
    <x v="0"/>
    <s v="EC004"/>
    <x v="10"/>
    <x v="2"/>
    <s v="Nike"/>
    <x v="1"/>
    <x v="1"/>
    <n v="5"/>
    <n v="110"/>
    <x v="1"/>
    <n v="495"/>
    <n v="155"/>
    <x v="0"/>
    <x v="2"/>
    <s v="Express"/>
    <n v="4.0999999999999996"/>
    <n v="2025"/>
    <s v="Jul-2025"/>
    <n v="0.31313131313131315"/>
    <x v="1"/>
    <x v="1"/>
  </r>
  <r>
    <s v="ORD0002621"/>
    <x v="323"/>
    <x v="1638"/>
    <x v="0"/>
    <s v="EC009"/>
    <x v="11"/>
    <x v="1"/>
    <s v="Loreal"/>
    <x v="4"/>
    <x v="1"/>
    <n v="2"/>
    <n v="12"/>
    <x v="3"/>
    <n v="20.399999999999999"/>
    <n v="8.4"/>
    <x v="0"/>
    <x v="0"/>
    <s v="Standard"/>
    <n v="2.6"/>
    <n v="2025"/>
    <s v="Aug-2025"/>
    <n v="0.41176470588235298"/>
    <x v="0"/>
    <x v="2"/>
  </r>
  <r>
    <s v="ORD0002622"/>
    <x v="192"/>
    <x v="986"/>
    <x v="0"/>
    <s v="EC009"/>
    <x v="11"/>
    <x v="1"/>
    <s v="Loreal"/>
    <x v="3"/>
    <x v="0"/>
    <n v="5"/>
    <n v="12"/>
    <x v="3"/>
    <n v="51"/>
    <n v="21"/>
    <x v="1"/>
    <x v="2"/>
    <s v="Standard"/>
    <n v="2.7"/>
    <n v="2025"/>
    <s v="Mar-2025"/>
    <n v="0.41176470588235292"/>
    <x v="0"/>
    <x v="2"/>
  </r>
  <r>
    <s v="ORD0002623"/>
    <x v="253"/>
    <x v="13"/>
    <x v="1"/>
    <s v="EC006"/>
    <x v="2"/>
    <x v="0"/>
    <s v="Philips"/>
    <x v="0"/>
    <x v="0"/>
    <n v="4"/>
    <n v="85"/>
    <x v="3"/>
    <n v="289"/>
    <n v="81"/>
    <x v="0"/>
    <x v="2"/>
    <s v="Same Day"/>
    <n v="4.5999999999999996"/>
    <n v="2025"/>
    <s v="Aug-2025"/>
    <n v="0.28027681660899656"/>
    <x v="0"/>
    <x v="0"/>
  </r>
  <r>
    <s v="ORD0002624"/>
    <x v="112"/>
    <x v="60"/>
    <x v="1"/>
    <s v="EC012"/>
    <x v="3"/>
    <x v="0"/>
    <s v="Philips"/>
    <x v="0"/>
    <x v="1"/>
    <n v="5"/>
    <n v="42"/>
    <x v="1"/>
    <n v="189"/>
    <n v="69"/>
    <x v="0"/>
    <x v="0"/>
    <s v="Express"/>
    <n v="4.0999999999999996"/>
    <n v="2025"/>
    <s v="Jan-2025"/>
    <n v="0.36507936507936506"/>
    <x v="0"/>
    <x v="0"/>
  </r>
  <r>
    <s v="ORD0002625"/>
    <x v="277"/>
    <x v="1639"/>
    <x v="0"/>
    <s v="EC007"/>
    <x v="9"/>
    <x v="0"/>
    <s v="Prestige"/>
    <x v="2"/>
    <x v="2"/>
    <n v="2"/>
    <n v="120"/>
    <x v="1"/>
    <n v="216"/>
    <n v="60"/>
    <x v="0"/>
    <x v="1"/>
    <s v="Standard"/>
    <n v="4.4000000000000004"/>
    <n v="2025"/>
    <s v="Nov-2025"/>
    <n v="0.27777777777777779"/>
    <x v="0"/>
    <x v="2"/>
  </r>
  <r>
    <s v="ORD0002626"/>
    <x v="325"/>
    <x v="1218"/>
    <x v="1"/>
    <s v="EC001"/>
    <x v="8"/>
    <x v="3"/>
    <s v="Sony"/>
    <x v="0"/>
    <x v="2"/>
    <n v="4"/>
    <n v="89"/>
    <x v="3"/>
    <n v="302.60000000000002"/>
    <n v="82.6"/>
    <x v="0"/>
    <x v="2"/>
    <s v="Express"/>
    <n v="4.9000000000000004"/>
    <n v="2025"/>
    <s v="Jan-2025"/>
    <n v="0.27296761401189684"/>
    <x v="0"/>
    <x v="0"/>
  </r>
  <r>
    <s v="ORD0002627"/>
    <x v="72"/>
    <x v="661"/>
    <x v="0"/>
    <s v="EC008"/>
    <x v="1"/>
    <x v="1"/>
    <s v="Nivea"/>
    <x v="0"/>
    <x v="0"/>
    <n v="3"/>
    <n v="18"/>
    <x v="3"/>
    <n v="45.9"/>
    <n v="18.899999999999999"/>
    <x v="0"/>
    <x v="4"/>
    <s v="Standard"/>
    <n v="4.5"/>
    <n v="2025"/>
    <s v="Oct-2025"/>
    <n v="0.41176470588235292"/>
    <x v="0"/>
    <x v="0"/>
  </r>
  <r>
    <s v="ORD0002628"/>
    <x v="111"/>
    <x v="1211"/>
    <x v="0"/>
    <s v="EC004"/>
    <x v="10"/>
    <x v="2"/>
    <s v="Nike"/>
    <x v="7"/>
    <x v="1"/>
    <n v="1"/>
    <n v="110"/>
    <x v="4"/>
    <n v="104.5"/>
    <n v="36.5"/>
    <x v="0"/>
    <x v="2"/>
    <s v="Standard"/>
    <n v="4.3"/>
    <n v="2025"/>
    <s v="Jan-2025"/>
    <n v="0.34928229665071769"/>
    <x v="2"/>
    <x v="4"/>
  </r>
  <r>
    <s v="ORD0002629"/>
    <x v="315"/>
    <x v="1640"/>
    <x v="1"/>
    <s v="EC001"/>
    <x v="8"/>
    <x v="3"/>
    <s v="Sony"/>
    <x v="0"/>
    <x v="1"/>
    <n v="5"/>
    <n v="89"/>
    <x v="4"/>
    <n v="422.75"/>
    <n v="147.75"/>
    <x v="0"/>
    <x v="2"/>
    <s v="Standard"/>
    <n v="3.1"/>
    <n v="2025"/>
    <s v="Feb-2025"/>
    <n v="0.34949733885274986"/>
    <x v="0"/>
    <x v="0"/>
  </r>
  <r>
    <s v="ORD0002630"/>
    <x v="251"/>
    <x v="1403"/>
    <x v="1"/>
    <s v="EC006"/>
    <x v="2"/>
    <x v="0"/>
    <s v="Philips"/>
    <x v="7"/>
    <x v="1"/>
    <n v="2"/>
    <n v="85"/>
    <x v="4"/>
    <n v="161.5"/>
    <n v="57.5"/>
    <x v="0"/>
    <x v="2"/>
    <s v="Express"/>
    <n v="3.8"/>
    <n v="2025"/>
    <s v="Feb-2025"/>
    <n v="0.35603715170278638"/>
    <x v="2"/>
    <x v="4"/>
  </r>
  <r>
    <s v="ORD0002631"/>
    <x v="41"/>
    <x v="1039"/>
    <x v="1"/>
    <s v="EC006"/>
    <x v="2"/>
    <x v="0"/>
    <s v="Philips"/>
    <x v="2"/>
    <x v="0"/>
    <n v="3"/>
    <n v="85"/>
    <x v="3"/>
    <n v="216.75"/>
    <n v="60.75"/>
    <x v="3"/>
    <x v="3"/>
    <s v="Standard"/>
    <n v="3.4"/>
    <n v="2025"/>
    <s v="Jun-2025"/>
    <n v="0.28027681660899656"/>
    <x v="0"/>
    <x v="2"/>
  </r>
  <r>
    <s v="ORD0002632"/>
    <x v="66"/>
    <x v="1641"/>
    <x v="1"/>
    <s v="EC011"/>
    <x v="0"/>
    <x v="0"/>
    <s v="IKEA"/>
    <x v="6"/>
    <x v="1"/>
    <n v="2"/>
    <n v="190"/>
    <x v="1"/>
    <n v="342"/>
    <n v="92"/>
    <x v="2"/>
    <x v="4"/>
    <s v="Standard"/>
    <n v="3.4"/>
    <n v="2025"/>
    <s v="May-2025"/>
    <n v="0.26900584795321636"/>
    <x v="0"/>
    <x v="2"/>
  </r>
  <r>
    <s v="ORD0002633"/>
    <x v="247"/>
    <x v="920"/>
    <x v="0"/>
    <s v="EC004"/>
    <x v="10"/>
    <x v="2"/>
    <s v="Nike"/>
    <x v="0"/>
    <x v="1"/>
    <n v="1"/>
    <n v="110"/>
    <x v="2"/>
    <n v="88"/>
    <n v="20"/>
    <x v="0"/>
    <x v="4"/>
    <s v="Standard"/>
    <n v="3.3"/>
    <n v="2025"/>
    <s v="Feb-2025"/>
    <n v="0.22727272727272727"/>
    <x v="0"/>
    <x v="0"/>
  </r>
  <r>
    <s v="ORD0002634"/>
    <x v="357"/>
    <x v="515"/>
    <x v="0"/>
    <s v="EC007"/>
    <x v="9"/>
    <x v="0"/>
    <s v="Prestige"/>
    <x v="9"/>
    <x v="2"/>
    <n v="5"/>
    <n v="120"/>
    <x v="2"/>
    <n v="480"/>
    <n v="90"/>
    <x v="2"/>
    <x v="4"/>
    <s v="Standard"/>
    <n v="3.4"/>
    <n v="2025"/>
    <s v="Jan-2025"/>
    <n v="0.1875"/>
    <x v="0"/>
    <x v="5"/>
  </r>
  <r>
    <s v="ORD0002635"/>
    <x v="150"/>
    <x v="308"/>
    <x v="0"/>
    <s v="EC006"/>
    <x v="2"/>
    <x v="0"/>
    <s v="Philips"/>
    <x v="4"/>
    <x v="0"/>
    <n v="4"/>
    <n v="85"/>
    <x v="1"/>
    <n v="306"/>
    <n v="98"/>
    <x v="0"/>
    <x v="3"/>
    <s v="Standard"/>
    <n v="3"/>
    <n v="2025"/>
    <s v="Jun-2025"/>
    <n v="0.3202614379084967"/>
    <x v="0"/>
    <x v="2"/>
  </r>
  <r>
    <s v="ORD0002636"/>
    <x v="164"/>
    <x v="1545"/>
    <x v="0"/>
    <s v="EC009"/>
    <x v="11"/>
    <x v="1"/>
    <s v="Loreal"/>
    <x v="3"/>
    <x v="1"/>
    <n v="3"/>
    <n v="12"/>
    <x v="4"/>
    <n v="34.200000000000003"/>
    <n v="16.2"/>
    <x v="0"/>
    <x v="2"/>
    <s v="Standard"/>
    <n v="4.7"/>
    <n v="2025"/>
    <s v="Nov-2025"/>
    <n v="0.47368421052631571"/>
    <x v="0"/>
    <x v="2"/>
  </r>
  <r>
    <s v="ORD0002637"/>
    <x v="53"/>
    <x v="1122"/>
    <x v="1"/>
    <s v="EC001"/>
    <x v="8"/>
    <x v="3"/>
    <s v="Sony"/>
    <x v="9"/>
    <x v="0"/>
    <n v="1"/>
    <n v="89"/>
    <x v="2"/>
    <n v="71.2"/>
    <n v="16.2"/>
    <x v="0"/>
    <x v="0"/>
    <s v="Express"/>
    <n v="2.9"/>
    <n v="2025"/>
    <s v="Jun-2025"/>
    <n v="0.22752808988764042"/>
    <x v="0"/>
    <x v="5"/>
  </r>
  <r>
    <s v="ORD0002638"/>
    <x v="276"/>
    <x v="687"/>
    <x v="1"/>
    <s v="EC012"/>
    <x v="3"/>
    <x v="0"/>
    <s v="Philips"/>
    <x v="7"/>
    <x v="1"/>
    <n v="4"/>
    <n v="42"/>
    <x v="4"/>
    <n v="159.6"/>
    <n v="63.6"/>
    <x v="0"/>
    <x v="2"/>
    <s v="Standard"/>
    <n v="3.3"/>
    <n v="2025"/>
    <s v="Apr-2025"/>
    <n v="0.39849624060150379"/>
    <x v="2"/>
    <x v="4"/>
  </r>
  <r>
    <s v="ORD0002639"/>
    <x v="334"/>
    <x v="1121"/>
    <x v="1"/>
    <s v="EC007"/>
    <x v="9"/>
    <x v="0"/>
    <s v="Prestige"/>
    <x v="7"/>
    <x v="0"/>
    <n v="2"/>
    <n v="120"/>
    <x v="4"/>
    <n v="228"/>
    <n v="72"/>
    <x v="0"/>
    <x v="1"/>
    <s v="Express"/>
    <n v="3.1"/>
    <n v="2025"/>
    <s v="Dec-2025"/>
    <n v="0.31578947368421051"/>
    <x v="2"/>
    <x v="4"/>
  </r>
  <r>
    <s v="ORD0002640"/>
    <x v="203"/>
    <x v="1598"/>
    <x v="0"/>
    <s v="EC009"/>
    <x v="11"/>
    <x v="1"/>
    <s v="Loreal"/>
    <x v="3"/>
    <x v="2"/>
    <n v="3"/>
    <n v="12"/>
    <x v="4"/>
    <n v="34.200000000000003"/>
    <n v="16.2"/>
    <x v="0"/>
    <x v="0"/>
    <s v="Standard"/>
    <n v="4.5999999999999996"/>
    <n v="2025"/>
    <s v="Oct-2025"/>
    <n v="0.47368421052631571"/>
    <x v="0"/>
    <x v="2"/>
  </r>
  <r>
    <s v="ORD0002641"/>
    <x v="120"/>
    <x v="614"/>
    <x v="0"/>
    <s v="EC007"/>
    <x v="9"/>
    <x v="0"/>
    <s v="Prestige"/>
    <x v="7"/>
    <x v="0"/>
    <n v="4"/>
    <n v="120"/>
    <x v="3"/>
    <n v="408"/>
    <n v="96"/>
    <x v="0"/>
    <x v="0"/>
    <s v="Express"/>
    <n v="4.5"/>
    <n v="2025"/>
    <s v="Aug-2025"/>
    <n v="0.23529411764705882"/>
    <x v="2"/>
    <x v="4"/>
  </r>
  <r>
    <s v="ORD0002642"/>
    <x v="33"/>
    <x v="798"/>
    <x v="0"/>
    <s v="EC002"/>
    <x v="5"/>
    <x v="3"/>
    <s v="Samsung"/>
    <x v="5"/>
    <x v="1"/>
    <n v="1"/>
    <n v="149"/>
    <x v="1"/>
    <n v="134.1"/>
    <n v="39.1"/>
    <x v="0"/>
    <x v="4"/>
    <s v="Standard"/>
    <n v="2.9"/>
    <n v="2025"/>
    <s v="Mar-2025"/>
    <n v="0.29157345264727819"/>
    <x v="0"/>
    <x v="3"/>
  </r>
  <r>
    <s v="ORD0002643"/>
    <x v="364"/>
    <x v="1642"/>
    <x v="1"/>
    <s v="EC002"/>
    <x v="5"/>
    <x v="3"/>
    <s v="Samsung"/>
    <x v="6"/>
    <x v="1"/>
    <n v="2"/>
    <n v="149"/>
    <x v="2"/>
    <n v="238.4"/>
    <n v="48.4"/>
    <x v="0"/>
    <x v="3"/>
    <s v="Standard"/>
    <n v="3.1"/>
    <n v="2025"/>
    <s v="Mar-2025"/>
    <n v="0.2030201342281879"/>
    <x v="0"/>
    <x v="2"/>
  </r>
  <r>
    <s v="ORD0002644"/>
    <x v="236"/>
    <x v="1084"/>
    <x v="0"/>
    <s v="EC010"/>
    <x v="6"/>
    <x v="3"/>
    <s v="JBL"/>
    <x v="6"/>
    <x v="2"/>
    <n v="4"/>
    <n v="65"/>
    <x v="3"/>
    <n v="221"/>
    <n v="69"/>
    <x v="0"/>
    <x v="3"/>
    <s v="Standard"/>
    <n v="2.7"/>
    <n v="2025"/>
    <s v="Oct-2025"/>
    <n v="0.31221719457013575"/>
    <x v="0"/>
    <x v="2"/>
  </r>
  <r>
    <s v="ORD0002645"/>
    <x v="357"/>
    <x v="212"/>
    <x v="1"/>
    <s v="EC012"/>
    <x v="3"/>
    <x v="0"/>
    <s v="Philips"/>
    <x v="7"/>
    <x v="2"/>
    <n v="1"/>
    <n v="42"/>
    <x v="4"/>
    <n v="39.9"/>
    <n v="15.9"/>
    <x v="0"/>
    <x v="1"/>
    <s v="Standard"/>
    <n v="3.7"/>
    <n v="2025"/>
    <s v="Jan-2025"/>
    <n v="0.39849624060150379"/>
    <x v="2"/>
    <x v="4"/>
  </r>
  <r>
    <s v="ORD0002646"/>
    <x v="297"/>
    <x v="1583"/>
    <x v="1"/>
    <s v="EC004"/>
    <x v="10"/>
    <x v="2"/>
    <s v="Nike"/>
    <x v="2"/>
    <x v="2"/>
    <n v="5"/>
    <n v="110"/>
    <x v="2"/>
    <n v="440"/>
    <n v="100"/>
    <x v="0"/>
    <x v="2"/>
    <s v="Express"/>
    <n v="3.9"/>
    <n v="2025"/>
    <s v="Apr-2025"/>
    <n v="0.22727272727272727"/>
    <x v="0"/>
    <x v="2"/>
  </r>
  <r>
    <s v="ORD0002647"/>
    <x v="216"/>
    <x v="1155"/>
    <x v="0"/>
    <s v="EC005"/>
    <x v="4"/>
    <x v="2"/>
    <s v="Skybags"/>
    <x v="1"/>
    <x v="1"/>
    <n v="4"/>
    <n v="45"/>
    <x v="3"/>
    <n v="153"/>
    <n v="49"/>
    <x v="0"/>
    <x v="2"/>
    <s v="Standard"/>
    <n v="2.7"/>
    <n v="2025"/>
    <s v="Sep-2025"/>
    <n v="0.3202614379084967"/>
    <x v="1"/>
    <x v="1"/>
  </r>
  <r>
    <s v="ORD0002648"/>
    <x v="347"/>
    <x v="1482"/>
    <x v="0"/>
    <s v="EC006"/>
    <x v="2"/>
    <x v="0"/>
    <s v="Philips"/>
    <x v="3"/>
    <x v="1"/>
    <n v="1"/>
    <n v="85"/>
    <x v="3"/>
    <n v="72.25"/>
    <n v="20.25"/>
    <x v="3"/>
    <x v="2"/>
    <s v="Standard"/>
    <n v="3.3"/>
    <n v="2025"/>
    <s v="Jul-2025"/>
    <n v="0.28027681660899656"/>
    <x v="0"/>
    <x v="2"/>
  </r>
  <r>
    <s v="ORD0002649"/>
    <x v="21"/>
    <x v="175"/>
    <x v="0"/>
    <s v="EC002"/>
    <x v="5"/>
    <x v="3"/>
    <s v="Samsung"/>
    <x v="8"/>
    <x v="1"/>
    <n v="1"/>
    <n v="149"/>
    <x v="1"/>
    <n v="134.1"/>
    <n v="39.1"/>
    <x v="0"/>
    <x v="0"/>
    <s v="Standard"/>
    <n v="2.9"/>
    <n v="2025"/>
    <s v="Jun-2025"/>
    <n v="0.29157345264727819"/>
    <x v="2"/>
    <x v="4"/>
  </r>
  <r>
    <s v="ORD0002650"/>
    <x v="230"/>
    <x v="79"/>
    <x v="1"/>
    <s v="EC009"/>
    <x v="11"/>
    <x v="1"/>
    <s v="Loreal"/>
    <x v="3"/>
    <x v="2"/>
    <n v="1"/>
    <n v="12"/>
    <x v="0"/>
    <n v="12"/>
    <n v="6"/>
    <x v="0"/>
    <x v="1"/>
    <s v="Standard"/>
    <n v="4.3"/>
    <n v="2025"/>
    <s v="Mar-2025"/>
    <n v="0.5"/>
    <x v="0"/>
    <x v="2"/>
  </r>
  <r>
    <s v="ORD0002651"/>
    <x v="285"/>
    <x v="1643"/>
    <x v="0"/>
    <s v="EC011"/>
    <x v="0"/>
    <x v="0"/>
    <s v="IKEA"/>
    <x v="1"/>
    <x v="2"/>
    <n v="5"/>
    <n v="190"/>
    <x v="1"/>
    <n v="855"/>
    <n v="230"/>
    <x v="0"/>
    <x v="2"/>
    <s v="Express"/>
    <n v="4.5"/>
    <n v="2025"/>
    <s v="Feb-2025"/>
    <n v="0.26900584795321636"/>
    <x v="1"/>
    <x v="1"/>
  </r>
  <r>
    <s v="ORD0002652"/>
    <x v="273"/>
    <x v="1644"/>
    <x v="0"/>
    <s v="EC006"/>
    <x v="2"/>
    <x v="0"/>
    <s v="Philips"/>
    <x v="6"/>
    <x v="0"/>
    <n v="2"/>
    <n v="85"/>
    <x v="0"/>
    <n v="170"/>
    <n v="66"/>
    <x v="1"/>
    <x v="4"/>
    <s v="Standard"/>
    <n v="3.9"/>
    <n v="2025"/>
    <s v="Mar-2025"/>
    <n v="0.38823529411764707"/>
    <x v="0"/>
    <x v="2"/>
  </r>
  <r>
    <s v="ORD0002653"/>
    <x v="150"/>
    <x v="1645"/>
    <x v="0"/>
    <s v="EC001"/>
    <x v="8"/>
    <x v="3"/>
    <s v="Sony"/>
    <x v="5"/>
    <x v="1"/>
    <n v="3"/>
    <n v="89"/>
    <x v="1"/>
    <n v="240.3"/>
    <n v="75.3"/>
    <x v="0"/>
    <x v="3"/>
    <s v="Standard"/>
    <n v="4.7"/>
    <n v="2025"/>
    <s v="Jun-2025"/>
    <n v="0.31335830212234705"/>
    <x v="0"/>
    <x v="3"/>
  </r>
  <r>
    <s v="ORD0002654"/>
    <x v="218"/>
    <x v="1646"/>
    <x v="1"/>
    <s v="EC010"/>
    <x v="6"/>
    <x v="3"/>
    <s v="JBL"/>
    <x v="5"/>
    <x v="2"/>
    <n v="1"/>
    <n v="65"/>
    <x v="0"/>
    <n v="65"/>
    <n v="27"/>
    <x v="0"/>
    <x v="1"/>
    <s v="Standard"/>
    <n v="4.5999999999999996"/>
    <n v="2025"/>
    <s v="Aug-2025"/>
    <n v="0.41538461538461541"/>
    <x v="0"/>
    <x v="3"/>
  </r>
  <r>
    <s v="ORD0002655"/>
    <x v="213"/>
    <x v="1647"/>
    <x v="1"/>
    <s v="EC001"/>
    <x v="8"/>
    <x v="3"/>
    <s v="Sony"/>
    <x v="6"/>
    <x v="0"/>
    <n v="5"/>
    <n v="89"/>
    <x v="0"/>
    <n v="445"/>
    <n v="170"/>
    <x v="0"/>
    <x v="2"/>
    <s v="Same Day"/>
    <n v="4.5"/>
    <n v="2025"/>
    <s v="Nov-2025"/>
    <n v="0.38202247191011235"/>
    <x v="0"/>
    <x v="2"/>
  </r>
  <r>
    <s v="ORD0002656"/>
    <x v="151"/>
    <x v="1413"/>
    <x v="0"/>
    <s v="EC005"/>
    <x v="4"/>
    <x v="2"/>
    <s v="Skybags"/>
    <x v="0"/>
    <x v="2"/>
    <n v="4"/>
    <n v="45"/>
    <x v="2"/>
    <n v="144"/>
    <n v="40"/>
    <x v="0"/>
    <x v="2"/>
    <s v="Same Day"/>
    <n v="4.9000000000000004"/>
    <n v="2025"/>
    <s v="Jul-2025"/>
    <n v="0.27777777777777779"/>
    <x v="0"/>
    <x v="0"/>
  </r>
  <r>
    <s v="ORD0002657"/>
    <x v="325"/>
    <x v="1550"/>
    <x v="0"/>
    <s v="EC009"/>
    <x v="11"/>
    <x v="1"/>
    <s v="Loreal"/>
    <x v="0"/>
    <x v="1"/>
    <n v="3"/>
    <n v="12"/>
    <x v="0"/>
    <n v="36"/>
    <n v="18"/>
    <x v="3"/>
    <x v="0"/>
    <s v="Standard"/>
    <n v="4.9000000000000004"/>
    <n v="2025"/>
    <s v="Jan-2025"/>
    <n v="0.5"/>
    <x v="0"/>
    <x v="0"/>
  </r>
  <r>
    <s v="ORD0002658"/>
    <x v="56"/>
    <x v="1648"/>
    <x v="0"/>
    <s v="EC005"/>
    <x v="4"/>
    <x v="2"/>
    <s v="Skybags"/>
    <x v="0"/>
    <x v="0"/>
    <n v="4"/>
    <n v="45"/>
    <x v="0"/>
    <n v="180"/>
    <n v="76"/>
    <x v="1"/>
    <x v="2"/>
    <s v="Standard"/>
    <n v="4.8"/>
    <n v="2025"/>
    <s v="Feb-2025"/>
    <n v="0.42222222222222222"/>
    <x v="0"/>
    <x v="0"/>
  </r>
  <r>
    <s v="ORD0002659"/>
    <x v="269"/>
    <x v="926"/>
    <x v="0"/>
    <s v="EC010"/>
    <x v="6"/>
    <x v="3"/>
    <s v="JBL"/>
    <x v="2"/>
    <x v="1"/>
    <n v="1"/>
    <n v="65"/>
    <x v="0"/>
    <n v="65"/>
    <n v="27"/>
    <x v="0"/>
    <x v="3"/>
    <s v="Express"/>
    <n v="2.7"/>
    <n v="2025"/>
    <s v="Sep-2025"/>
    <n v="0.41538461538461541"/>
    <x v="0"/>
    <x v="2"/>
  </r>
  <r>
    <s v="ORD0002660"/>
    <x v="93"/>
    <x v="1649"/>
    <x v="0"/>
    <s v="EC001"/>
    <x v="8"/>
    <x v="3"/>
    <s v="Sony"/>
    <x v="8"/>
    <x v="0"/>
    <n v="2"/>
    <n v="89"/>
    <x v="1"/>
    <n v="160.19999999999999"/>
    <n v="50.2"/>
    <x v="2"/>
    <x v="0"/>
    <s v="Standard"/>
    <n v="3.6"/>
    <n v="2025"/>
    <s v="Oct-2025"/>
    <n v="0.31335830212234711"/>
    <x v="2"/>
    <x v="4"/>
  </r>
  <r>
    <s v="ORD0002661"/>
    <x v="116"/>
    <x v="637"/>
    <x v="1"/>
    <s v="EC011"/>
    <x v="0"/>
    <x v="0"/>
    <s v="IKEA"/>
    <x v="5"/>
    <x v="0"/>
    <n v="4"/>
    <n v="190"/>
    <x v="4"/>
    <n v="722"/>
    <n v="222"/>
    <x v="0"/>
    <x v="4"/>
    <s v="Standard"/>
    <n v="4.3"/>
    <n v="2025"/>
    <s v="Sep-2025"/>
    <n v="0.30747922437673131"/>
    <x v="0"/>
    <x v="3"/>
  </r>
  <r>
    <s v="ORD0002662"/>
    <x v="117"/>
    <x v="262"/>
    <x v="0"/>
    <s v="EC008"/>
    <x v="1"/>
    <x v="1"/>
    <s v="Nivea"/>
    <x v="6"/>
    <x v="2"/>
    <n v="2"/>
    <n v="18"/>
    <x v="1"/>
    <n v="32.4"/>
    <n v="14.4"/>
    <x v="0"/>
    <x v="3"/>
    <s v="Standard"/>
    <n v="2.5"/>
    <n v="2025"/>
    <s v="Nov-2025"/>
    <n v="0.44444444444444448"/>
    <x v="0"/>
    <x v="2"/>
  </r>
  <r>
    <s v="ORD0002663"/>
    <x v="226"/>
    <x v="319"/>
    <x v="0"/>
    <s v="EC010"/>
    <x v="6"/>
    <x v="3"/>
    <s v="JBL"/>
    <x v="0"/>
    <x v="2"/>
    <n v="4"/>
    <n v="65"/>
    <x v="4"/>
    <n v="247"/>
    <n v="95"/>
    <x v="1"/>
    <x v="1"/>
    <s v="Standard"/>
    <n v="4"/>
    <n v="2025"/>
    <s v="Dec-2025"/>
    <n v="0.38461538461538464"/>
    <x v="0"/>
    <x v="0"/>
  </r>
  <r>
    <s v="ORD0002664"/>
    <x v="37"/>
    <x v="1650"/>
    <x v="1"/>
    <s v="EC009"/>
    <x v="11"/>
    <x v="1"/>
    <s v="Loreal"/>
    <x v="9"/>
    <x v="0"/>
    <n v="4"/>
    <n v="12"/>
    <x v="3"/>
    <n v="40.799999999999997"/>
    <n v="16.8"/>
    <x v="0"/>
    <x v="4"/>
    <s v="Same Day"/>
    <n v="2.5"/>
    <n v="2025"/>
    <s v="Apr-2025"/>
    <n v="0.41176470588235298"/>
    <x v="0"/>
    <x v="5"/>
  </r>
  <r>
    <s v="ORD0002665"/>
    <x v="24"/>
    <x v="1651"/>
    <x v="1"/>
    <s v="EC005"/>
    <x v="4"/>
    <x v="2"/>
    <s v="Skybags"/>
    <x v="8"/>
    <x v="0"/>
    <n v="4"/>
    <n v="45"/>
    <x v="3"/>
    <n v="153"/>
    <n v="49"/>
    <x v="0"/>
    <x v="1"/>
    <s v="Standard"/>
    <n v="4.4000000000000004"/>
    <n v="2025"/>
    <s v="Jul-2025"/>
    <n v="0.3202614379084967"/>
    <x v="2"/>
    <x v="4"/>
  </r>
  <r>
    <s v="ORD0002666"/>
    <x v="215"/>
    <x v="11"/>
    <x v="0"/>
    <s v="EC006"/>
    <x v="2"/>
    <x v="0"/>
    <s v="Philips"/>
    <x v="1"/>
    <x v="0"/>
    <n v="1"/>
    <n v="85"/>
    <x v="2"/>
    <n v="68"/>
    <n v="16"/>
    <x v="1"/>
    <x v="1"/>
    <s v="Standard"/>
    <n v="3.5"/>
    <n v="2025"/>
    <s v="Apr-2025"/>
    <n v="0.23529411764705882"/>
    <x v="1"/>
    <x v="1"/>
  </r>
  <r>
    <s v="ORD0002667"/>
    <x v="111"/>
    <x v="103"/>
    <x v="1"/>
    <s v="EC005"/>
    <x v="4"/>
    <x v="2"/>
    <s v="Skybags"/>
    <x v="8"/>
    <x v="2"/>
    <n v="1"/>
    <n v="45"/>
    <x v="2"/>
    <n v="36"/>
    <n v="10"/>
    <x v="0"/>
    <x v="4"/>
    <s v="Standard"/>
    <n v="4.9000000000000004"/>
    <n v="2025"/>
    <s v="Jan-2025"/>
    <n v="0.27777777777777779"/>
    <x v="2"/>
    <x v="4"/>
  </r>
  <r>
    <s v="ORD0002668"/>
    <x v="323"/>
    <x v="1071"/>
    <x v="0"/>
    <s v="EC010"/>
    <x v="6"/>
    <x v="3"/>
    <s v="JBL"/>
    <x v="1"/>
    <x v="2"/>
    <n v="5"/>
    <n v="65"/>
    <x v="1"/>
    <n v="292.5"/>
    <n v="102.5"/>
    <x v="0"/>
    <x v="1"/>
    <s v="Standard"/>
    <n v="3.2"/>
    <n v="2025"/>
    <s v="Aug-2025"/>
    <n v="0.3504273504273504"/>
    <x v="1"/>
    <x v="1"/>
  </r>
  <r>
    <s v="ORD0002669"/>
    <x v="40"/>
    <x v="1472"/>
    <x v="0"/>
    <s v="EC011"/>
    <x v="0"/>
    <x v="0"/>
    <s v="IKEA"/>
    <x v="6"/>
    <x v="1"/>
    <n v="5"/>
    <n v="190"/>
    <x v="2"/>
    <n v="760"/>
    <n v="135"/>
    <x v="0"/>
    <x v="0"/>
    <s v="Standard"/>
    <n v="3.3"/>
    <n v="2025"/>
    <s v="Oct-2025"/>
    <n v="0.17763157894736842"/>
    <x v="0"/>
    <x v="2"/>
  </r>
  <r>
    <s v="ORD0002670"/>
    <x v="275"/>
    <x v="866"/>
    <x v="0"/>
    <s v="EC005"/>
    <x v="4"/>
    <x v="2"/>
    <s v="Skybags"/>
    <x v="6"/>
    <x v="0"/>
    <n v="1"/>
    <n v="45"/>
    <x v="4"/>
    <n v="42.75"/>
    <n v="16.75"/>
    <x v="0"/>
    <x v="1"/>
    <s v="Standard"/>
    <n v="4.2"/>
    <n v="2025"/>
    <s v="Apr-2025"/>
    <n v="0.391812865497076"/>
    <x v="0"/>
    <x v="2"/>
  </r>
  <r>
    <s v="ORD0002671"/>
    <x v="345"/>
    <x v="1459"/>
    <x v="1"/>
    <s v="EC006"/>
    <x v="2"/>
    <x v="0"/>
    <s v="Philips"/>
    <x v="2"/>
    <x v="1"/>
    <n v="3"/>
    <n v="85"/>
    <x v="3"/>
    <n v="216.75"/>
    <n v="60.75"/>
    <x v="0"/>
    <x v="0"/>
    <s v="Standard"/>
    <n v="3.9"/>
    <n v="2025"/>
    <s v="Jan-2025"/>
    <n v="0.28027681660899656"/>
    <x v="0"/>
    <x v="2"/>
  </r>
  <r>
    <s v="ORD0002672"/>
    <x v="147"/>
    <x v="1652"/>
    <x v="0"/>
    <s v="EC002"/>
    <x v="5"/>
    <x v="3"/>
    <s v="Samsung"/>
    <x v="4"/>
    <x v="0"/>
    <n v="1"/>
    <n v="149"/>
    <x v="0"/>
    <n v="149"/>
    <n v="54"/>
    <x v="0"/>
    <x v="2"/>
    <s v="Same Day"/>
    <n v="4.4000000000000004"/>
    <n v="2025"/>
    <s v="Feb-2025"/>
    <n v="0.36241610738255031"/>
    <x v="0"/>
    <x v="2"/>
  </r>
  <r>
    <s v="ORD0002673"/>
    <x v="251"/>
    <x v="1000"/>
    <x v="0"/>
    <s v="EC002"/>
    <x v="5"/>
    <x v="3"/>
    <s v="Samsung"/>
    <x v="0"/>
    <x v="2"/>
    <n v="4"/>
    <n v="149"/>
    <x v="4"/>
    <n v="566.20000000000005"/>
    <n v="186.2"/>
    <x v="0"/>
    <x v="2"/>
    <s v="Standard"/>
    <n v="5"/>
    <n v="2025"/>
    <s v="Feb-2025"/>
    <n v="0.32885906040268453"/>
    <x v="0"/>
    <x v="0"/>
  </r>
  <r>
    <s v="ORD0002674"/>
    <x v="162"/>
    <x v="1653"/>
    <x v="0"/>
    <s v="EC003"/>
    <x v="7"/>
    <x v="3"/>
    <s v="Lenovo"/>
    <x v="2"/>
    <x v="1"/>
    <n v="1"/>
    <n v="799"/>
    <x v="4"/>
    <n v="759.05"/>
    <n v="139.05000000000001"/>
    <x v="3"/>
    <x v="3"/>
    <s v="Express"/>
    <n v="3.9"/>
    <n v="2025"/>
    <s v="Aug-2025"/>
    <n v="0.18318951320729862"/>
    <x v="0"/>
    <x v="2"/>
  </r>
  <r>
    <s v="ORD0002675"/>
    <x v="56"/>
    <x v="446"/>
    <x v="0"/>
    <s v="EC009"/>
    <x v="11"/>
    <x v="1"/>
    <s v="Loreal"/>
    <x v="4"/>
    <x v="1"/>
    <n v="4"/>
    <n v="12"/>
    <x v="0"/>
    <n v="48"/>
    <n v="24"/>
    <x v="0"/>
    <x v="4"/>
    <s v="Standard"/>
    <n v="2.7"/>
    <n v="2025"/>
    <s v="Feb-2025"/>
    <n v="0.5"/>
    <x v="0"/>
    <x v="2"/>
  </r>
  <r>
    <s v="ORD0002676"/>
    <x v="307"/>
    <x v="1654"/>
    <x v="0"/>
    <s v="EC010"/>
    <x v="6"/>
    <x v="3"/>
    <s v="JBL"/>
    <x v="0"/>
    <x v="2"/>
    <n v="4"/>
    <n v="65"/>
    <x v="3"/>
    <n v="221"/>
    <n v="69"/>
    <x v="0"/>
    <x v="4"/>
    <s v="Standard"/>
    <n v="3"/>
    <n v="2025"/>
    <s v="Oct-2025"/>
    <n v="0.31221719457013575"/>
    <x v="0"/>
    <x v="0"/>
  </r>
  <r>
    <s v="ORD0002677"/>
    <x v="319"/>
    <x v="498"/>
    <x v="1"/>
    <s v="EC001"/>
    <x v="8"/>
    <x v="3"/>
    <s v="Sony"/>
    <x v="8"/>
    <x v="0"/>
    <n v="5"/>
    <n v="89"/>
    <x v="0"/>
    <n v="445"/>
    <n v="170"/>
    <x v="0"/>
    <x v="4"/>
    <s v="Standard"/>
    <n v="3.6"/>
    <n v="2025"/>
    <s v="Jul-2025"/>
    <n v="0.38202247191011235"/>
    <x v="2"/>
    <x v="4"/>
  </r>
  <r>
    <s v="ORD0002678"/>
    <x v="235"/>
    <x v="1628"/>
    <x v="1"/>
    <s v="EC004"/>
    <x v="10"/>
    <x v="2"/>
    <s v="Nike"/>
    <x v="1"/>
    <x v="0"/>
    <n v="4"/>
    <n v="110"/>
    <x v="0"/>
    <n v="440"/>
    <n v="168"/>
    <x v="2"/>
    <x v="2"/>
    <s v="Standard"/>
    <n v="3.8"/>
    <n v="2025"/>
    <s v="May-2025"/>
    <n v="0.38181818181818183"/>
    <x v="1"/>
    <x v="1"/>
  </r>
  <r>
    <s v="ORD0002679"/>
    <x v="17"/>
    <x v="875"/>
    <x v="0"/>
    <s v="EC004"/>
    <x v="10"/>
    <x v="2"/>
    <s v="Nike"/>
    <x v="1"/>
    <x v="1"/>
    <n v="3"/>
    <n v="110"/>
    <x v="0"/>
    <n v="330"/>
    <n v="126"/>
    <x v="0"/>
    <x v="3"/>
    <s v="Standard"/>
    <n v="4"/>
    <n v="2025"/>
    <s v="Nov-2025"/>
    <n v="0.38181818181818183"/>
    <x v="1"/>
    <x v="1"/>
  </r>
  <r>
    <s v="ORD0002680"/>
    <x v="245"/>
    <x v="1493"/>
    <x v="0"/>
    <s v="EC004"/>
    <x v="10"/>
    <x v="2"/>
    <s v="Nike"/>
    <x v="3"/>
    <x v="2"/>
    <n v="3"/>
    <n v="110"/>
    <x v="3"/>
    <n v="280.5"/>
    <n v="76.5"/>
    <x v="1"/>
    <x v="4"/>
    <s v="Express"/>
    <n v="4.4000000000000004"/>
    <n v="2025"/>
    <s v="Jan-2025"/>
    <n v="0.27272727272727271"/>
    <x v="0"/>
    <x v="2"/>
  </r>
  <r>
    <s v="ORD0002681"/>
    <x v="286"/>
    <x v="78"/>
    <x v="1"/>
    <s v="EC010"/>
    <x v="6"/>
    <x v="3"/>
    <s v="JBL"/>
    <x v="5"/>
    <x v="0"/>
    <n v="5"/>
    <n v="65"/>
    <x v="4"/>
    <n v="308.75"/>
    <n v="118.75"/>
    <x v="0"/>
    <x v="3"/>
    <s v="Express"/>
    <n v="2.6"/>
    <n v="2025"/>
    <s v="Nov-2025"/>
    <n v="0.38461538461538464"/>
    <x v="0"/>
    <x v="3"/>
  </r>
  <r>
    <s v="ORD0002682"/>
    <x v="363"/>
    <x v="1241"/>
    <x v="0"/>
    <s v="EC011"/>
    <x v="0"/>
    <x v="0"/>
    <s v="IKEA"/>
    <x v="7"/>
    <x v="2"/>
    <n v="1"/>
    <n v="190"/>
    <x v="1"/>
    <n v="171"/>
    <n v="46"/>
    <x v="0"/>
    <x v="1"/>
    <s v="Standard"/>
    <n v="4.9000000000000004"/>
    <n v="2025"/>
    <s v="Oct-2025"/>
    <n v="0.26900584795321636"/>
    <x v="2"/>
    <x v="4"/>
  </r>
  <r>
    <s v="ORD0002683"/>
    <x v="163"/>
    <x v="193"/>
    <x v="0"/>
    <s v="EC012"/>
    <x v="3"/>
    <x v="0"/>
    <s v="Philips"/>
    <x v="6"/>
    <x v="0"/>
    <n v="5"/>
    <n v="42"/>
    <x v="4"/>
    <n v="199.5"/>
    <n v="79.5"/>
    <x v="0"/>
    <x v="4"/>
    <s v="Standard"/>
    <n v="3.1"/>
    <n v="2025"/>
    <s v="Jun-2025"/>
    <n v="0.39849624060150374"/>
    <x v="0"/>
    <x v="2"/>
  </r>
  <r>
    <s v="ORD0002684"/>
    <x v="88"/>
    <x v="268"/>
    <x v="1"/>
    <s v="EC009"/>
    <x v="11"/>
    <x v="1"/>
    <s v="Loreal"/>
    <x v="9"/>
    <x v="1"/>
    <n v="2"/>
    <n v="12"/>
    <x v="2"/>
    <n v="19.2"/>
    <n v="7.2"/>
    <x v="3"/>
    <x v="1"/>
    <s v="Express"/>
    <n v="4.7"/>
    <n v="2025"/>
    <s v="Jul-2025"/>
    <n v="0.375"/>
    <x v="0"/>
    <x v="5"/>
  </r>
  <r>
    <s v="ORD0002685"/>
    <x v="138"/>
    <x v="24"/>
    <x v="1"/>
    <s v="EC008"/>
    <x v="1"/>
    <x v="1"/>
    <s v="Nivea"/>
    <x v="6"/>
    <x v="2"/>
    <n v="4"/>
    <n v="18"/>
    <x v="3"/>
    <n v="61.2"/>
    <n v="25.2"/>
    <x v="0"/>
    <x v="2"/>
    <s v="Standard"/>
    <n v="3.6"/>
    <n v="2025"/>
    <s v="Jul-2025"/>
    <n v="0.41176470588235292"/>
    <x v="0"/>
    <x v="2"/>
  </r>
  <r>
    <s v="ORD0002686"/>
    <x v="47"/>
    <x v="1655"/>
    <x v="1"/>
    <s v="EC008"/>
    <x v="1"/>
    <x v="1"/>
    <s v="Nivea"/>
    <x v="8"/>
    <x v="2"/>
    <n v="3"/>
    <n v="18"/>
    <x v="2"/>
    <n v="43.2"/>
    <n v="16.2"/>
    <x v="2"/>
    <x v="0"/>
    <s v="Same Day"/>
    <n v="3.9"/>
    <n v="2025"/>
    <s v="Apr-2025"/>
    <n v="0.37499999999999994"/>
    <x v="2"/>
    <x v="4"/>
  </r>
  <r>
    <s v="ORD0002687"/>
    <x v="0"/>
    <x v="1656"/>
    <x v="0"/>
    <s v="EC012"/>
    <x v="3"/>
    <x v="0"/>
    <s v="Philips"/>
    <x v="3"/>
    <x v="2"/>
    <n v="1"/>
    <n v="42"/>
    <x v="3"/>
    <n v="35.700000000000003"/>
    <n v="11.7"/>
    <x v="0"/>
    <x v="0"/>
    <s v="Standard"/>
    <n v="3.5"/>
    <n v="2025"/>
    <s v="Aug-2025"/>
    <n v="0.32773109243697474"/>
    <x v="0"/>
    <x v="2"/>
  </r>
  <r>
    <s v="ORD0002688"/>
    <x v="265"/>
    <x v="515"/>
    <x v="1"/>
    <s v="EC012"/>
    <x v="3"/>
    <x v="0"/>
    <s v="Philips"/>
    <x v="7"/>
    <x v="0"/>
    <n v="5"/>
    <n v="42"/>
    <x v="2"/>
    <n v="168"/>
    <n v="48"/>
    <x v="0"/>
    <x v="1"/>
    <s v="Standard"/>
    <n v="3.5"/>
    <n v="2025"/>
    <s v="Jun-2025"/>
    <n v="0.2857142857142857"/>
    <x v="2"/>
    <x v="4"/>
  </r>
  <r>
    <s v="ORD0002689"/>
    <x v="358"/>
    <x v="1657"/>
    <x v="1"/>
    <s v="EC008"/>
    <x v="1"/>
    <x v="1"/>
    <s v="Nivea"/>
    <x v="8"/>
    <x v="0"/>
    <n v="3"/>
    <n v="18"/>
    <x v="2"/>
    <n v="43.2"/>
    <n v="16.2"/>
    <x v="0"/>
    <x v="3"/>
    <s v="Same Day"/>
    <n v="3.4"/>
    <n v="2025"/>
    <s v="May-2025"/>
    <n v="0.37499999999999994"/>
    <x v="2"/>
    <x v="4"/>
  </r>
  <r>
    <s v="ORD0002690"/>
    <x v="279"/>
    <x v="1070"/>
    <x v="0"/>
    <s v="EC011"/>
    <x v="0"/>
    <x v="0"/>
    <s v="IKEA"/>
    <x v="2"/>
    <x v="0"/>
    <n v="3"/>
    <n v="190"/>
    <x v="4"/>
    <n v="541.5"/>
    <n v="166.5"/>
    <x v="0"/>
    <x v="0"/>
    <s v="Standard"/>
    <n v="3"/>
    <n v="2025"/>
    <s v="Apr-2025"/>
    <n v="0.30747922437673131"/>
    <x v="0"/>
    <x v="2"/>
  </r>
  <r>
    <s v="ORD0002691"/>
    <x v="293"/>
    <x v="1658"/>
    <x v="1"/>
    <s v="EC007"/>
    <x v="9"/>
    <x v="0"/>
    <s v="Prestige"/>
    <x v="6"/>
    <x v="2"/>
    <n v="1"/>
    <n v="120"/>
    <x v="4"/>
    <n v="114"/>
    <n v="36"/>
    <x v="0"/>
    <x v="0"/>
    <s v="Standard"/>
    <n v="3.4"/>
    <n v="2025"/>
    <s v="Sep-2025"/>
    <n v="0.31578947368421051"/>
    <x v="0"/>
    <x v="2"/>
  </r>
  <r>
    <s v="ORD0002692"/>
    <x v="315"/>
    <x v="1659"/>
    <x v="1"/>
    <s v="EC006"/>
    <x v="2"/>
    <x v="0"/>
    <s v="Philips"/>
    <x v="1"/>
    <x v="0"/>
    <n v="3"/>
    <n v="85"/>
    <x v="0"/>
    <n v="255"/>
    <n v="99"/>
    <x v="0"/>
    <x v="0"/>
    <s v="Standard"/>
    <n v="4.7"/>
    <n v="2025"/>
    <s v="Feb-2025"/>
    <n v="0.38823529411764707"/>
    <x v="1"/>
    <x v="1"/>
  </r>
  <r>
    <s v="ORD0002693"/>
    <x v="77"/>
    <x v="49"/>
    <x v="0"/>
    <s v="EC010"/>
    <x v="6"/>
    <x v="3"/>
    <s v="JBL"/>
    <x v="2"/>
    <x v="0"/>
    <n v="5"/>
    <n v="65"/>
    <x v="4"/>
    <n v="308.75"/>
    <n v="118.75"/>
    <x v="0"/>
    <x v="4"/>
    <s v="Express"/>
    <n v="3.2"/>
    <n v="2025"/>
    <s v="Jan-2025"/>
    <n v="0.38461538461538464"/>
    <x v="0"/>
    <x v="2"/>
  </r>
  <r>
    <s v="ORD0002694"/>
    <x v="183"/>
    <x v="1660"/>
    <x v="0"/>
    <s v="EC001"/>
    <x v="8"/>
    <x v="3"/>
    <s v="Sony"/>
    <x v="4"/>
    <x v="0"/>
    <n v="2"/>
    <n v="89"/>
    <x v="3"/>
    <n v="151.30000000000001"/>
    <n v="41.3"/>
    <x v="0"/>
    <x v="2"/>
    <s v="Standard"/>
    <n v="2.7"/>
    <n v="2025"/>
    <s v="Nov-2025"/>
    <n v="0.27296761401189684"/>
    <x v="0"/>
    <x v="2"/>
  </r>
  <r>
    <s v="ORD0002695"/>
    <x v="310"/>
    <x v="1224"/>
    <x v="1"/>
    <s v="EC011"/>
    <x v="0"/>
    <x v="0"/>
    <s v="IKEA"/>
    <x v="5"/>
    <x v="0"/>
    <n v="2"/>
    <n v="190"/>
    <x v="2"/>
    <n v="304"/>
    <n v="54"/>
    <x v="0"/>
    <x v="1"/>
    <s v="Express"/>
    <n v="2.8"/>
    <n v="2025"/>
    <s v="Dec-2025"/>
    <n v="0.17763157894736842"/>
    <x v="0"/>
    <x v="3"/>
  </r>
  <r>
    <s v="ORD0002696"/>
    <x v="50"/>
    <x v="443"/>
    <x v="1"/>
    <s v="EC009"/>
    <x v="11"/>
    <x v="1"/>
    <s v="Loreal"/>
    <x v="0"/>
    <x v="0"/>
    <n v="5"/>
    <n v="12"/>
    <x v="0"/>
    <n v="60"/>
    <n v="30"/>
    <x v="0"/>
    <x v="2"/>
    <s v="Express"/>
    <n v="4.2"/>
    <n v="2025"/>
    <s v="Sep-2025"/>
    <n v="0.5"/>
    <x v="0"/>
    <x v="0"/>
  </r>
  <r>
    <s v="ORD0002697"/>
    <x v="148"/>
    <x v="1301"/>
    <x v="0"/>
    <s v="EC011"/>
    <x v="0"/>
    <x v="0"/>
    <s v="IKEA"/>
    <x v="6"/>
    <x v="2"/>
    <n v="2"/>
    <n v="190"/>
    <x v="4"/>
    <n v="361"/>
    <n v="111"/>
    <x v="0"/>
    <x v="3"/>
    <s v="Standard"/>
    <n v="4.2"/>
    <n v="2025"/>
    <s v="Jan-2025"/>
    <n v="0.30747922437673131"/>
    <x v="0"/>
    <x v="2"/>
  </r>
  <r>
    <s v="ORD0002698"/>
    <x v="163"/>
    <x v="231"/>
    <x v="0"/>
    <s v="EC008"/>
    <x v="1"/>
    <x v="1"/>
    <s v="Nivea"/>
    <x v="8"/>
    <x v="2"/>
    <n v="4"/>
    <n v="18"/>
    <x v="0"/>
    <n v="72"/>
    <n v="36"/>
    <x v="0"/>
    <x v="2"/>
    <s v="Standard"/>
    <n v="3.6"/>
    <n v="2025"/>
    <s v="Jun-2025"/>
    <n v="0.5"/>
    <x v="2"/>
    <x v="4"/>
  </r>
  <r>
    <s v="ORD0002699"/>
    <x v="135"/>
    <x v="240"/>
    <x v="0"/>
    <s v="EC009"/>
    <x v="11"/>
    <x v="1"/>
    <s v="Loreal"/>
    <x v="7"/>
    <x v="2"/>
    <n v="4"/>
    <n v="12"/>
    <x v="2"/>
    <n v="38.4"/>
    <n v="14.4"/>
    <x v="2"/>
    <x v="0"/>
    <s v="Standard"/>
    <n v="4"/>
    <n v="2025"/>
    <s v="Apr-2025"/>
    <n v="0.375"/>
    <x v="2"/>
    <x v="4"/>
  </r>
  <r>
    <s v="ORD0002700"/>
    <x v="98"/>
    <x v="387"/>
    <x v="0"/>
    <s v="EC011"/>
    <x v="0"/>
    <x v="0"/>
    <s v="IKEA"/>
    <x v="6"/>
    <x v="2"/>
    <n v="3"/>
    <n v="190"/>
    <x v="1"/>
    <n v="513"/>
    <n v="138"/>
    <x v="0"/>
    <x v="4"/>
    <s v="Standard"/>
    <n v="3.5"/>
    <n v="2025"/>
    <s v="Feb-2025"/>
    <n v="0.26900584795321636"/>
    <x v="0"/>
    <x v="2"/>
  </r>
  <r>
    <s v="ORD0002701"/>
    <x v="318"/>
    <x v="1067"/>
    <x v="0"/>
    <s v="EC003"/>
    <x v="7"/>
    <x v="3"/>
    <s v="Lenovo"/>
    <x v="2"/>
    <x v="0"/>
    <n v="3"/>
    <n v="799"/>
    <x v="3"/>
    <n v="2037.45"/>
    <n v="177.45"/>
    <x v="0"/>
    <x v="3"/>
    <s v="Express"/>
    <n v="4.4000000000000004"/>
    <n v="2025"/>
    <s v="Aug-2025"/>
    <n v="8.7094161819921953E-2"/>
    <x v="0"/>
    <x v="2"/>
  </r>
  <r>
    <s v="ORD0002702"/>
    <x v="66"/>
    <x v="528"/>
    <x v="0"/>
    <s v="EC012"/>
    <x v="3"/>
    <x v="0"/>
    <s v="Philips"/>
    <x v="6"/>
    <x v="2"/>
    <n v="4"/>
    <n v="42"/>
    <x v="3"/>
    <n v="142.80000000000001"/>
    <n v="46.8"/>
    <x v="0"/>
    <x v="2"/>
    <s v="Express"/>
    <n v="3.5"/>
    <n v="2025"/>
    <s v="May-2025"/>
    <n v="0.32773109243697474"/>
    <x v="0"/>
    <x v="2"/>
  </r>
  <r>
    <s v="ORD0002703"/>
    <x v="168"/>
    <x v="1272"/>
    <x v="0"/>
    <s v="EC006"/>
    <x v="2"/>
    <x v="0"/>
    <s v="Philips"/>
    <x v="7"/>
    <x v="1"/>
    <n v="2"/>
    <n v="85"/>
    <x v="2"/>
    <n v="136"/>
    <n v="32"/>
    <x v="1"/>
    <x v="0"/>
    <s v="Express"/>
    <n v="4.9000000000000004"/>
    <n v="2025"/>
    <s v="Nov-2025"/>
    <n v="0.23529411764705882"/>
    <x v="2"/>
    <x v="4"/>
  </r>
  <r>
    <s v="ORD0002704"/>
    <x v="109"/>
    <x v="1114"/>
    <x v="1"/>
    <s v="EC006"/>
    <x v="2"/>
    <x v="0"/>
    <s v="Philips"/>
    <x v="4"/>
    <x v="2"/>
    <n v="3"/>
    <n v="85"/>
    <x v="2"/>
    <n v="204"/>
    <n v="48"/>
    <x v="2"/>
    <x v="2"/>
    <s v="Express"/>
    <n v="3.2"/>
    <n v="2025"/>
    <s v="Oct-2025"/>
    <n v="0.23529411764705882"/>
    <x v="0"/>
    <x v="2"/>
  </r>
  <r>
    <s v="ORD0002705"/>
    <x v="57"/>
    <x v="1661"/>
    <x v="0"/>
    <s v="EC006"/>
    <x v="2"/>
    <x v="0"/>
    <s v="Philips"/>
    <x v="9"/>
    <x v="1"/>
    <n v="2"/>
    <n v="85"/>
    <x v="4"/>
    <n v="161.5"/>
    <n v="57.5"/>
    <x v="2"/>
    <x v="0"/>
    <s v="Standard"/>
    <n v="4.5999999999999996"/>
    <n v="2025"/>
    <s v="Nov-2025"/>
    <n v="0.35603715170278638"/>
    <x v="0"/>
    <x v="5"/>
  </r>
  <r>
    <s v="ORD0002706"/>
    <x v="62"/>
    <x v="921"/>
    <x v="1"/>
    <s v="EC007"/>
    <x v="9"/>
    <x v="0"/>
    <s v="Prestige"/>
    <x v="8"/>
    <x v="0"/>
    <n v="3"/>
    <n v="120"/>
    <x v="1"/>
    <n v="324"/>
    <n v="90"/>
    <x v="0"/>
    <x v="0"/>
    <s v="Standard"/>
    <n v="3.3"/>
    <n v="2025"/>
    <s v="Nov-2025"/>
    <n v="0.27777777777777779"/>
    <x v="2"/>
    <x v="4"/>
  </r>
  <r>
    <s v="ORD0002707"/>
    <x v="120"/>
    <x v="947"/>
    <x v="0"/>
    <s v="EC005"/>
    <x v="4"/>
    <x v="2"/>
    <s v="Skybags"/>
    <x v="9"/>
    <x v="1"/>
    <n v="1"/>
    <n v="45"/>
    <x v="1"/>
    <n v="40.5"/>
    <n v="14.5"/>
    <x v="2"/>
    <x v="4"/>
    <s v="Express"/>
    <n v="4.7"/>
    <n v="2025"/>
    <s v="Aug-2025"/>
    <n v="0.35802469135802467"/>
    <x v="0"/>
    <x v="5"/>
  </r>
  <r>
    <s v="ORD0002708"/>
    <x v="301"/>
    <x v="1662"/>
    <x v="0"/>
    <s v="EC002"/>
    <x v="5"/>
    <x v="3"/>
    <s v="Samsung"/>
    <x v="8"/>
    <x v="2"/>
    <n v="3"/>
    <n v="149"/>
    <x v="1"/>
    <n v="402.3"/>
    <n v="117.3"/>
    <x v="0"/>
    <x v="4"/>
    <s v="Express"/>
    <n v="3.6"/>
    <n v="2025"/>
    <s v="Mar-2025"/>
    <n v="0.29157345264727813"/>
    <x v="2"/>
    <x v="4"/>
  </r>
  <r>
    <s v="ORD0002709"/>
    <x v="109"/>
    <x v="520"/>
    <x v="0"/>
    <s v="EC002"/>
    <x v="5"/>
    <x v="3"/>
    <s v="Samsung"/>
    <x v="0"/>
    <x v="1"/>
    <n v="2"/>
    <n v="149"/>
    <x v="0"/>
    <n v="298"/>
    <n v="108"/>
    <x v="0"/>
    <x v="3"/>
    <s v="Express"/>
    <n v="4.4000000000000004"/>
    <n v="2025"/>
    <s v="Oct-2025"/>
    <n v="0.36241610738255031"/>
    <x v="0"/>
    <x v="0"/>
  </r>
  <r>
    <s v="ORD0002710"/>
    <x v="198"/>
    <x v="353"/>
    <x v="0"/>
    <s v="EC011"/>
    <x v="0"/>
    <x v="0"/>
    <s v="IKEA"/>
    <x v="1"/>
    <x v="0"/>
    <n v="3"/>
    <n v="190"/>
    <x v="2"/>
    <n v="456"/>
    <n v="81"/>
    <x v="0"/>
    <x v="4"/>
    <s v="Standard"/>
    <n v="4.8"/>
    <n v="2025"/>
    <s v="Sep-2025"/>
    <n v="0.17763157894736842"/>
    <x v="1"/>
    <x v="1"/>
  </r>
  <r>
    <s v="ORD0002711"/>
    <x v="246"/>
    <x v="1663"/>
    <x v="1"/>
    <s v="EC004"/>
    <x v="10"/>
    <x v="2"/>
    <s v="Nike"/>
    <x v="7"/>
    <x v="0"/>
    <n v="5"/>
    <n v="110"/>
    <x v="2"/>
    <n v="440"/>
    <n v="100"/>
    <x v="0"/>
    <x v="4"/>
    <s v="Express"/>
    <n v="2.7"/>
    <n v="2025"/>
    <s v="Jan-2025"/>
    <n v="0.22727272727272727"/>
    <x v="2"/>
    <x v="4"/>
  </r>
  <r>
    <s v="ORD0002712"/>
    <x v="49"/>
    <x v="1327"/>
    <x v="0"/>
    <s v="EC005"/>
    <x v="4"/>
    <x v="2"/>
    <s v="Skybags"/>
    <x v="0"/>
    <x v="0"/>
    <n v="2"/>
    <n v="45"/>
    <x v="3"/>
    <n v="76.5"/>
    <n v="24.5"/>
    <x v="0"/>
    <x v="4"/>
    <s v="Standard"/>
    <n v="4.0999999999999996"/>
    <n v="2025"/>
    <s v="Apr-2025"/>
    <n v="0.3202614379084967"/>
    <x v="0"/>
    <x v="0"/>
  </r>
  <r>
    <s v="ORD0002713"/>
    <x v="37"/>
    <x v="1664"/>
    <x v="0"/>
    <s v="EC003"/>
    <x v="7"/>
    <x v="3"/>
    <s v="Lenovo"/>
    <x v="0"/>
    <x v="2"/>
    <n v="2"/>
    <n v="799"/>
    <x v="0"/>
    <n v="1598"/>
    <n v="358"/>
    <x v="0"/>
    <x v="1"/>
    <s v="Same Day"/>
    <n v="4.8"/>
    <n v="2025"/>
    <s v="Apr-2025"/>
    <n v="0.22403003754693368"/>
    <x v="0"/>
    <x v="0"/>
  </r>
  <r>
    <s v="ORD0002714"/>
    <x v="291"/>
    <x v="1665"/>
    <x v="0"/>
    <s v="EC001"/>
    <x v="8"/>
    <x v="3"/>
    <s v="Sony"/>
    <x v="8"/>
    <x v="1"/>
    <n v="1"/>
    <n v="89"/>
    <x v="2"/>
    <n v="71.2"/>
    <n v="16.2"/>
    <x v="2"/>
    <x v="3"/>
    <s v="Express"/>
    <n v="2.8"/>
    <n v="2025"/>
    <s v="Apr-2025"/>
    <n v="0.22752808988764042"/>
    <x v="2"/>
    <x v="4"/>
  </r>
  <r>
    <s v="ORD0002715"/>
    <x v="107"/>
    <x v="1540"/>
    <x v="1"/>
    <s v="EC006"/>
    <x v="2"/>
    <x v="0"/>
    <s v="Philips"/>
    <x v="4"/>
    <x v="0"/>
    <n v="1"/>
    <n v="85"/>
    <x v="4"/>
    <n v="80.75"/>
    <n v="28.75"/>
    <x v="0"/>
    <x v="1"/>
    <s v="Standard"/>
    <n v="4.8"/>
    <n v="2025"/>
    <s v="Jun-2025"/>
    <n v="0.35603715170278638"/>
    <x v="0"/>
    <x v="2"/>
  </r>
  <r>
    <s v="ORD0002716"/>
    <x v="18"/>
    <x v="1666"/>
    <x v="0"/>
    <s v="EC003"/>
    <x v="7"/>
    <x v="3"/>
    <s v="Lenovo"/>
    <x v="9"/>
    <x v="1"/>
    <n v="3"/>
    <n v="799"/>
    <x v="2"/>
    <n v="1917.6"/>
    <n v="57.6"/>
    <x v="0"/>
    <x v="4"/>
    <s v="Standard"/>
    <n v="4.7"/>
    <n v="2025"/>
    <s v="Mar-2025"/>
    <n v="3.0037546933667086E-2"/>
    <x v="0"/>
    <x v="5"/>
  </r>
  <r>
    <s v="ORD0002717"/>
    <x v="220"/>
    <x v="613"/>
    <x v="0"/>
    <s v="EC003"/>
    <x v="7"/>
    <x v="3"/>
    <s v="Lenovo"/>
    <x v="1"/>
    <x v="0"/>
    <n v="4"/>
    <n v="799"/>
    <x v="3"/>
    <n v="2716.6"/>
    <n v="236.6"/>
    <x v="0"/>
    <x v="1"/>
    <s v="Standard"/>
    <n v="3.2"/>
    <n v="2025"/>
    <s v="May-2025"/>
    <n v="8.7094161819921967E-2"/>
    <x v="1"/>
    <x v="1"/>
  </r>
  <r>
    <s v="ORD0002718"/>
    <x v="140"/>
    <x v="1667"/>
    <x v="0"/>
    <s v="EC009"/>
    <x v="11"/>
    <x v="1"/>
    <s v="Loreal"/>
    <x v="8"/>
    <x v="0"/>
    <n v="3"/>
    <n v="12"/>
    <x v="2"/>
    <n v="28.8"/>
    <n v="10.8"/>
    <x v="0"/>
    <x v="3"/>
    <s v="Standard"/>
    <n v="4.5"/>
    <n v="2025"/>
    <s v="Apr-2025"/>
    <n v="0.375"/>
    <x v="2"/>
    <x v="4"/>
  </r>
  <r>
    <s v="ORD0002719"/>
    <x v="96"/>
    <x v="1666"/>
    <x v="0"/>
    <s v="EC006"/>
    <x v="2"/>
    <x v="0"/>
    <s v="Philips"/>
    <x v="0"/>
    <x v="1"/>
    <n v="1"/>
    <n v="85"/>
    <x v="4"/>
    <n v="80.75"/>
    <n v="28.75"/>
    <x v="1"/>
    <x v="2"/>
    <s v="Standard"/>
    <n v="4.5999999999999996"/>
    <n v="2025"/>
    <s v="Jun-2025"/>
    <n v="0.35603715170278638"/>
    <x v="0"/>
    <x v="0"/>
  </r>
  <r>
    <s v="ORD0002720"/>
    <x v="236"/>
    <x v="1242"/>
    <x v="0"/>
    <s v="EC007"/>
    <x v="9"/>
    <x v="0"/>
    <s v="Prestige"/>
    <x v="7"/>
    <x v="0"/>
    <n v="4"/>
    <n v="120"/>
    <x v="3"/>
    <n v="408"/>
    <n v="96"/>
    <x v="0"/>
    <x v="1"/>
    <s v="Standard"/>
    <n v="2.6"/>
    <n v="2025"/>
    <s v="Oct-2025"/>
    <n v="0.23529411764705882"/>
    <x v="2"/>
    <x v="4"/>
  </r>
  <r>
    <s v="ORD0002721"/>
    <x v="203"/>
    <x v="1668"/>
    <x v="1"/>
    <s v="EC002"/>
    <x v="5"/>
    <x v="3"/>
    <s v="Samsung"/>
    <x v="2"/>
    <x v="2"/>
    <n v="2"/>
    <n v="149"/>
    <x v="3"/>
    <n v="253.3"/>
    <n v="63.3"/>
    <x v="0"/>
    <x v="4"/>
    <s v="Express"/>
    <n v="3.8"/>
    <n v="2025"/>
    <s v="Oct-2025"/>
    <n v="0.24990130280300038"/>
    <x v="0"/>
    <x v="2"/>
  </r>
  <r>
    <s v="ORD0002722"/>
    <x v="232"/>
    <x v="1018"/>
    <x v="0"/>
    <s v="EC007"/>
    <x v="9"/>
    <x v="0"/>
    <s v="Prestige"/>
    <x v="0"/>
    <x v="2"/>
    <n v="4"/>
    <n v="120"/>
    <x v="3"/>
    <n v="408"/>
    <n v="96"/>
    <x v="0"/>
    <x v="1"/>
    <s v="Same Day"/>
    <n v="4.8"/>
    <n v="2025"/>
    <s v="Jan-2025"/>
    <n v="0.23529411764705882"/>
    <x v="0"/>
    <x v="0"/>
  </r>
  <r>
    <s v="ORD0002723"/>
    <x v="138"/>
    <x v="1669"/>
    <x v="1"/>
    <s v="EC002"/>
    <x v="5"/>
    <x v="3"/>
    <s v="Samsung"/>
    <x v="5"/>
    <x v="2"/>
    <n v="4"/>
    <n v="149"/>
    <x v="4"/>
    <n v="566.20000000000005"/>
    <n v="186.2"/>
    <x v="0"/>
    <x v="1"/>
    <s v="Express"/>
    <n v="4.5999999999999996"/>
    <n v="2025"/>
    <s v="Jul-2025"/>
    <n v="0.32885906040268453"/>
    <x v="0"/>
    <x v="3"/>
  </r>
  <r>
    <s v="ORD0002724"/>
    <x v="322"/>
    <x v="1380"/>
    <x v="0"/>
    <s v="EC006"/>
    <x v="2"/>
    <x v="0"/>
    <s v="Philips"/>
    <x v="6"/>
    <x v="0"/>
    <n v="4"/>
    <n v="85"/>
    <x v="1"/>
    <n v="306"/>
    <n v="98"/>
    <x v="0"/>
    <x v="3"/>
    <s v="Standard"/>
    <n v="4.8"/>
    <n v="2025"/>
    <s v="Feb-2025"/>
    <n v="0.3202614379084967"/>
    <x v="0"/>
    <x v="2"/>
  </r>
  <r>
    <s v="ORD0002725"/>
    <x v="10"/>
    <x v="1670"/>
    <x v="0"/>
    <s v="EC012"/>
    <x v="3"/>
    <x v="0"/>
    <s v="Philips"/>
    <x v="4"/>
    <x v="2"/>
    <n v="2"/>
    <n v="42"/>
    <x v="4"/>
    <n v="79.8"/>
    <n v="31.8"/>
    <x v="3"/>
    <x v="1"/>
    <s v="Standard"/>
    <n v="4.8"/>
    <n v="2025"/>
    <s v="Sep-2025"/>
    <n v="0.39849624060150379"/>
    <x v="0"/>
    <x v="2"/>
  </r>
  <r>
    <s v="ORD0002726"/>
    <x v="27"/>
    <x v="723"/>
    <x v="0"/>
    <s v="EC001"/>
    <x v="8"/>
    <x v="3"/>
    <s v="Sony"/>
    <x v="3"/>
    <x v="1"/>
    <n v="3"/>
    <n v="89"/>
    <x v="1"/>
    <n v="240.3"/>
    <n v="75.3"/>
    <x v="0"/>
    <x v="1"/>
    <s v="Standard"/>
    <n v="4.9000000000000004"/>
    <n v="2025"/>
    <s v="Dec-2025"/>
    <n v="0.31335830212234705"/>
    <x v="0"/>
    <x v="2"/>
  </r>
  <r>
    <s v="ORD0002727"/>
    <x v="331"/>
    <x v="774"/>
    <x v="0"/>
    <s v="EC012"/>
    <x v="3"/>
    <x v="0"/>
    <s v="Philips"/>
    <x v="6"/>
    <x v="1"/>
    <n v="4"/>
    <n v="42"/>
    <x v="4"/>
    <n v="159.6"/>
    <n v="63.6"/>
    <x v="0"/>
    <x v="4"/>
    <s v="Express"/>
    <n v="2.8"/>
    <n v="2025"/>
    <s v="Feb-2025"/>
    <n v="0.39849624060150379"/>
    <x v="0"/>
    <x v="2"/>
  </r>
  <r>
    <s v="ORD0002728"/>
    <x v="178"/>
    <x v="909"/>
    <x v="0"/>
    <s v="EC008"/>
    <x v="1"/>
    <x v="1"/>
    <s v="Nivea"/>
    <x v="7"/>
    <x v="2"/>
    <n v="3"/>
    <n v="18"/>
    <x v="1"/>
    <n v="48.6"/>
    <n v="21.6"/>
    <x v="0"/>
    <x v="0"/>
    <s v="Standard"/>
    <n v="4.8"/>
    <n v="2025"/>
    <s v="Jul-2025"/>
    <n v="0.44444444444444448"/>
    <x v="2"/>
    <x v="4"/>
  </r>
  <r>
    <s v="ORD0002729"/>
    <x v="340"/>
    <x v="980"/>
    <x v="1"/>
    <s v="EC010"/>
    <x v="6"/>
    <x v="3"/>
    <s v="JBL"/>
    <x v="0"/>
    <x v="1"/>
    <n v="3"/>
    <n v="65"/>
    <x v="4"/>
    <n v="185.25"/>
    <n v="71.25"/>
    <x v="0"/>
    <x v="0"/>
    <s v="Standard"/>
    <n v="4.5999999999999996"/>
    <n v="2025"/>
    <s v="Apr-2025"/>
    <n v="0.38461538461538464"/>
    <x v="0"/>
    <x v="0"/>
  </r>
  <r>
    <s v="ORD0002730"/>
    <x v="265"/>
    <x v="1513"/>
    <x v="0"/>
    <s v="EC009"/>
    <x v="11"/>
    <x v="1"/>
    <s v="Loreal"/>
    <x v="1"/>
    <x v="1"/>
    <n v="3"/>
    <n v="12"/>
    <x v="1"/>
    <n v="32.4"/>
    <n v="14.4"/>
    <x v="2"/>
    <x v="1"/>
    <s v="Standard"/>
    <n v="2.8"/>
    <n v="2025"/>
    <s v="Jun-2025"/>
    <n v="0.44444444444444448"/>
    <x v="1"/>
    <x v="1"/>
  </r>
  <r>
    <s v="ORD0002731"/>
    <x v="209"/>
    <x v="5"/>
    <x v="0"/>
    <s v="EC011"/>
    <x v="0"/>
    <x v="0"/>
    <s v="IKEA"/>
    <x v="4"/>
    <x v="1"/>
    <n v="2"/>
    <n v="190"/>
    <x v="1"/>
    <n v="342"/>
    <n v="92"/>
    <x v="2"/>
    <x v="2"/>
    <s v="Standard"/>
    <n v="4.5999999999999996"/>
    <n v="2025"/>
    <s v="Sep-2025"/>
    <n v="0.26900584795321636"/>
    <x v="0"/>
    <x v="2"/>
  </r>
  <r>
    <s v="ORD0002732"/>
    <x v="197"/>
    <x v="1140"/>
    <x v="1"/>
    <s v="EC006"/>
    <x v="2"/>
    <x v="0"/>
    <s v="Philips"/>
    <x v="6"/>
    <x v="1"/>
    <n v="2"/>
    <n v="85"/>
    <x v="2"/>
    <n v="136"/>
    <n v="32"/>
    <x v="0"/>
    <x v="2"/>
    <s v="Express"/>
    <n v="2.6"/>
    <n v="2025"/>
    <s v="May-2025"/>
    <n v="0.23529411764705882"/>
    <x v="0"/>
    <x v="2"/>
  </r>
  <r>
    <s v="ORD0002733"/>
    <x v="48"/>
    <x v="837"/>
    <x v="1"/>
    <s v="EC001"/>
    <x v="8"/>
    <x v="3"/>
    <s v="Sony"/>
    <x v="1"/>
    <x v="0"/>
    <n v="5"/>
    <n v="89"/>
    <x v="2"/>
    <n v="356"/>
    <n v="81"/>
    <x v="0"/>
    <x v="4"/>
    <s v="Express"/>
    <n v="4.4000000000000004"/>
    <n v="2025"/>
    <s v="May-2025"/>
    <n v="0.22752808988764045"/>
    <x v="1"/>
    <x v="1"/>
  </r>
  <r>
    <s v="ORD0002734"/>
    <x v="33"/>
    <x v="1574"/>
    <x v="0"/>
    <s v="EC002"/>
    <x v="5"/>
    <x v="3"/>
    <s v="Samsung"/>
    <x v="8"/>
    <x v="0"/>
    <n v="2"/>
    <n v="149"/>
    <x v="4"/>
    <n v="283.10000000000002"/>
    <n v="93.1"/>
    <x v="0"/>
    <x v="0"/>
    <s v="Standard"/>
    <n v="4.4000000000000004"/>
    <n v="2025"/>
    <s v="Mar-2025"/>
    <n v="0.32885906040268453"/>
    <x v="2"/>
    <x v="4"/>
  </r>
  <r>
    <s v="ORD0002735"/>
    <x v="77"/>
    <x v="1182"/>
    <x v="0"/>
    <s v="EC002"/>
    <x v="5"/>
    <x v="3"/>
    <s v="Samsung"/>
    <x v="0"/>
    <x v="0"/>
    <n v="1"/>
    <n v="149"/>
    <x v="2"/>
    <n v="119.2"/>
    <n v="24.2"/>
    <x v="3"/>
    <x v="3"/>
    <s v="Standard"/>
    <n v="2.6"/>
    <n v="2025"/>
    <s v="Jan-2025"/>
    <n v="0.2030201342281879"/>
    <x v="0"/>
    <x v="0"/>
  </r>
  <r>
    <s v="ORD0002736"/>
    <x v="271"/>
    <x v="1671"/>
    <x v="1"/>
    <s v="EC007"/>
    <x v="9"/>
    <x v="0"/>
    <s v="Prestige"/>
    <x v="7"/>
    <x v="0"/>
    <n v="2"/>
    <n v="120"/>
    <x v="3"/>
    <n v="204"/>
    <n v="48"/>
    <x v="2"/>
    <x v="3"/>
    <s v="Standard"/>
    <n v="3.3"/>
    <n v="2025"/>
    <s v="Apr-2025"/>
    <n v="0.23529411764705882"/>
    <x v="2"/>
    <x v="4"/>
  </r>
  <r>
    <s v="ORD0002737"/>
    <x v="64"/>
    <x v="241"/>
    <x v="0"/>
    <s v="EC011"/>
    <x v="0"/>
    <x v="0"/>
    <s v="IKEA"/>
    <x v="5"/>
    <x v="2"/>
    <n v="4"/>
    <n v="190"/>
    <x v="4"/>
    <n v="722"/>
    <n v="222"/>
    <x v="0"/>
    <x v="4"/>
    <s v="Standard"/>
    <n v="4.3"/>
    <n v="2025"/>
    <s v="Feb-2025"/>
    <n v="0.30747922437673131"/>
    <x v="0"/>
    <x v="3"/>
  </r>
  <r>
    <s v="ORD0002738"/>
    <x v="353"/>
    <x v="1672"/>
    <x v="0"/>
    <s v="EC011"/>
    <x v="0"/>
    <x v="0"/>
    <s v="IKEA"/>
    <x v="2"/>
    <x v="2"/>
    <n v="5"/>
    <n v="190"/>
    <x v="4"/>
    <n v="902.5"/>
    <n v="277.5"/>
    <x v="0"/>
    <x v="1"/>
    <s v="Standard"/>
    <n v="2.9"/>
    <n v="2025"/>
    <s v="Sep-2025"/>
    <n v="0.30747922437673131"/>
    <x v="0"/>
    <x v="2"/>
  </r>
  <r>
    <s v="ORD0002739"/>
    <x v="58"/>
    <x v="592"/>
    <x v="0"/>
    <s v="EC009"/>
    <x v="11"/>
    <x v="1"/>
    <s v="Loreal"/>
    <x v="8"/>
    <x v="1"/>
    <n v="3"/>
    <n v="12"/>
    <x v="4"/>
    <n v="34.200000000000003"/>
    <n v="16.2"/>
    <x v="0"/>
    <x v="2"/>
    <s v="Standard"/>
    <n v="2.9"/>
    <n v="2025"/>
    <s v="May-2025"/>
    <n v="0.47368421052631571"/>
    <x v="2"/>
    <x v="4"/>
  </r>
  <r>
    <s v="ORD0002740"/>
    <x v="336"/>
    <x v="947"/>
    <x v="0"/>
    <s v="EC009"/>
    <x v="11"/>
    <x v="1"/>
    <s v="Loreal"/>
    <x v="7"/>
    <x v="1"/>
    <n v="1"/>
    <n v="12"/>
    <x v="0"/>
    <n v="12"/>
    <n v="6"/>
    <x v="0"/>
    <x v="3"/>
    <s v="Standard"/>
    <n v="3.8"/>
    <n v="2025"/>
    <s v="Jun-2025"/>
    <n v="0.5"/>
    <x v="2"/>
    <x v="4"/>
  </r>
  <r>
    <s v="ORD0002741"/>
    <x v="34"/>
    <x v="480"/>
    <x v="0"/>
    <s v="EC007"/>
    <x v="9"/>
    <x v="0"/>
    <s v="Prestige"/>
    <x v="1"/>
    <x v="0"/>
    <n v="2"/>
    <n v="120"/>
    <x v="0"/>
    <n v="240"/>
    <n v="84"/>
    <x v="0"/>
    <x v="0"/>
    <s v="Standard"/>
    <n v="3"/>
    <n v="2025"/>
    <s v="Sep-2025"/>
    <n v="0.35"/>
    <x v="1"/>
    <x v="1"/>
  </r>
  <r>
    <s v="ORD0002742"/>
    <x v="57"/>
    <x v="215"/>
    <x v="1"/>
    <s v="EC010"/>
    <x v="6"/>
    <x v="3"/>
    <s v="JBL"/>
    <x v="5"/>
    <x v="1"/>
    <n v="5"/>
    <n v="65"/>
    <x v="2"/>
    <n v="260"/>
    <n v="70"/>
    <x v="0"/>
    <x v="0"/>
    <s v="Standard"/>
    <n v="4.8"/>
    <n v="2025"/>
    <s v="Nov-2025"/>
    <n v="0.26923076923076922"/>
    <x v="0"/>
    <x v="3"/>
  </r>
  <r>
    <s v="ORD0002743"/>
    <x v="4"/>
    <x v="793"/>
    <x v="0"/>
    <s v="EC005"/>
    <x v="4"/>
    <x v="2"/>
    <s v="Skybags"/>
    <x v="5"/>
    <x v="1"/>
    <n v="4"/>
    <n v="45"/>
    <x v="4"/>
    <n v="171"/>
    <n v="67"/>
    <x v="0"/>
    <x v="0"/>
    <s v="Express"/>
    <n v="3.8"/>
    <n v="2025"/>
    <s v="Aug-2025"/>
    <n v="0.391812865497076"/>
    <x v="0"/>
    <x v="3"/>
  </r>
  <r>
    <s v="ORD0002744"/>
    <x v="362"/>
    <x v="746"/>
    <x v="0"/>
    <s v="EC009"/>
    <x v="11"/>
    <x v="1"/>
    <s v="Loreal"/>
    <x v="8"/>
    <x v="1"/>
    <n v="5"/>
    <n v="12"/>
    <x v="0"/>
    <n v="60"/>
    <n v="30"/>
    <x v="0"/>
    <x v="0"/>
    <s v="Standard"/>
    <n v="3.8"/>
    <n v="2025"/>
    <s v="Jun-2025"/>
    <n v="0.5"/>
    <x v="2"/>
    <x v="4"/>
  </r>
  <r>
    <s v="ORD0002745"/>
    <x v="159"/>
    <x v="166"/>
    <x v="0"/>
    <s v="EC003"/>
    <x v="7"/>
    <x v="3"/>
    <s v="Lenovo"/>
    <x v="8"/>
    <x v="1"/>
    <n v="3"/>
    <n v="799"/>
    <x v="4"/>
    <n v="2277.15"/>
    <n v="417.15"/>
    <x v="3"/>
    <x v="0"/>
    <s v="Standard"/>
    <n v="4.8"/>
    <n v="2025"/>
    <s v="Mar-2025"/>
    <n v="0.18318951320729859"/>
    <x v="2"/>
    <x v="4"/>
  </r>
  <r>
    <s v="ORD0002746"/>
    <x v="361"/>
    <x v="295"/>
    <x v="0"/>
    <s v="EC007"/>
    <x v="9"/>
    <x v="0"/>
    <s v="Prestige"/>
    <x v="3"/>
    <x v="2"/>
    <n v="4"/>
    <n v="120"/>
    <x v="3"/>
    <n v="408"/>
    <n v="96"/>
    <x v="3"/>
    <x v="0"/>
    <s v="Standard"/>
    <n v="3.9"/>
    <n v="2025"/>
    <s v="Jan-2025"/>
    <n v="0.23529411764705882"/>
    <x v="0"/>
    <x v="2"/>
  </r>
  <r>
    <s v="ORD0002747"/>
    <x v="78"/>
    <x v="1673"/>
    <x v="1"/>
    <s v="EC010"/>
    <x v="6"/>
    <x v="3"/>
    <s v="JBL"/>
    <x v="7"/>
    <x v="0"/>
    <n v="5"/>
    <n v="65"/>
    <x v="2"/>
    <n v="260"/>
    <n v="70"/>
    <x v="0"/>
    <x v="2"/>
    <s v="Standard"/>
    <n v="3.3"/>
    <n v="2025"/>
    <s v="Jul-2025"/>
    <n v="0.26923076923076922"/>
    <x v="2"/>
    <x v="4"/>
  </r>
  <r>
    <s v="ORD0002748"/>
    <x v="355"/>
    <x v="1674"/>
    <x v="0"/>
    <s v="EC010"/>
    <x v="6"/>
    <x v="3"/>
    <s v="JBL"/>
    <x v="4"/>
    <x v="1"/>
    <n v="1"/>
    <n v="65"/>
    <x v="2"/>
    <n v="52"/>
    <n v="14"/>
    <x v="0"/>
    <x v="0"/>
    <s v="Express"/>
    <n v="4.3"/>
    <n v="2025"/>
    <s v="Oct-2025"/>
    <n v="0.26923076923076922"/>
    <x v="0"/>
    <x v="2"/>
  </r>
  <r>
    <s v="ORD0002749"/>
    <x v="126"/>
    <x v="35"/>
    <x v="0"/>
    <s v="EC001"/>
    <x v="8"/>
    <x v="3"/>
    <s v="Sony"/>
    <x v="1"/>
    <x v="2"/>
    <n v="3"/>
    <n v="89"/>
    <x v="2"/>
    <n v="213.6"/>
    <n v="48.6"/>
    <x v="0"/>
    <x v="2"/>
    <s v="Express"/>
    <n v="4.2"/>
    <n v="2025"/>
    <s v="Aug-2025"/>
    <n v="0.22752808988764045"/>
    <x v="1"/>
    <x v="1"/>
  </r>
  <r>
    <s v="ORD0002750"/>
    <x v="67"/>
    <x v="894"/>
    <x v="1"/>
    <s v="EC008"/>
    <x v="1"/>
    <x v="1"/>
    <s v="Nivea"/>
    <x v="0"/>
    <x v="1"/>
    <n v="1"/>
    <n v="18"/>
    <x v="2"/>
    <n v="14.4"/>
    <n v="5.4"/>
    <x v="0"/>
    <x v="3"/>
    <s v="Same Day"/>
    <n v="2.7"/>
    <n v="2025"/>
    <s v="Jan-2025"/>
    <n v="0.375"/>
    <x v="0"/>
    <x v="0"/>
  </r>
  <r>
    <s v="ORD0002751"/>
    <x v="276"/>
    <x v="1578"/>
    <x v="1"/>
    <s v="EC003"/>
    <x v="7"/>
    <x v="3"/>
    <s v="Lenovo"/>
    <x v="4"/>
    <x v="1"/>
    <n v="5"/>
    <n v="799"/>
    <x v="3"/>
    <n v="3395.75"/>
    <n v="295.75"/>
    <x v="0"/>
    <x v="1"/>
    <s v="Express"/>
    <n v="3.4"/>
    <n v="2025"/>
    <s v="Apr-2025"/>
    <n v="8.7094161819921967E-2"/>
    <x v="0"/>
    <x v="2"/>
  </r>
  <r>
    <s v="ORD0002752"/>
    <x v="313"/>
    <x v="1675"/>
    <x v="0"/>
    <s v="EC009"/>
    <x v="11"/>
    <x v="1"/>
    <s v="Loreal"/>
    <x v="2"/>
    <x v="2"/>
    <n v="4"/>
    <n v="12"/>
    <x v="3"/>
    <n v="40.799999999999997"/>
    <n v="16.8"/>
    <x v="0"/>
    <x v="0"/>
    <s v="Standard"/>
    <n v="2.7"/>
    <n v="2025"/>
    <s v="Dec-2025"/>
    <n v="0.41176470588235298"/>
    <x v="0"/>
    <x v="2"/>
  </r>
  <r>
    <s v="ORD0002753"/>
    <x v="143"/>
    <x v="1676"/>
    <x v="0"/>
    <s v="EC007"/>
    <x v="9"/>
    <x v="0"/>
    <s v="Prestige"/>
    <x v="3"/>
    <x v="0"/>
    <n v="4"/>
    <n v="120"/>
    <x v="2"/>
    <n v="384"/>
    <n v="72"/>
    <x v="0"/>
    <x v="2"/>
    <s v="Standard"/>
    <n v="4.7"/>
    <n v="2025"/>
    <s v="Dec-2025"/>
    <n v="0.1875"/>
    <x v="0"/>
    <x v="2"/>
  </r>
  <r>
    <s v="ORD0002754"/>
    <x v="4"/>
    <x v="1044"/>
    <x v="0"/>
    <s v="EC009"/>
    <x v="11"/>
    <x v="1"/>
    <s v="Loreal"/>
    <x v="1"/>
    <x v="0"/>
    <n v="3"/>
    <n v="12"/>
    <x v="2"/>
    <n v="28.8"/>
    <n v="10.8"/>
    <x v="3"/>
    <x v="0"/>
    <s v="Express"/>
    <n v="2.5"/>
    <n v="2025"/>
    <s v="Aug-2025"/>
    <n v="0.375"/>
    <x v="1"/>
    <x v="1"/>
  </r>
  <r>
    <s v="ORD0002755"/>
    <x v="146"/>
    <x v="1043"/>
    <x v="0"/>
    <s v="EC004"/>
    <x v="10"/>
    <x v="2"/>
    <s v="Nike"/>
    <x v="1"/>
    <x v="2"/>
    <n v="1"/>
    <n v="110"/>
    <x v="1"/>
    <n v="99"/>
    <n v="31"/>
    <x v="3"/>
    <x v="1"/>
    <s v="Standard"/>
    <n v="3.3"/>
    <n v="2025"/>
    <s v="Feb-2025"/>
    <n v="0.31313131313131315"/>
    <x v="1"/>
    <x v="1"/>
  </r>
  <r>
    <s v="ORD0002756"/>
    <x v="268"/>
    <x v="488"/>
    <x v="0"/>
    <s v="EC001"/>
    <x v="8"/>
    <x v="3"/>
    <s v="Sony"/>
    <x v="9"/>
    <x v="1"/>
    <n v="2"/>
    <n v="89"/>
    <x v="3"/>
    <n v="151.30000000000001"/>
    <n v="41.3"/>
    <x v="0"/>
    <x v="2"/>
    <s v="Standard"/>
    <n v="3.4"/>
    <n v="2025"/>
    <s v="Dec-2025"/>
    <n v="0.27296761401189684"/>
    <x v="0"/>
    <x v="5"/>
  </r>
  <r>
    <s v="ORD0002757"/>
    <x v="304"/>
    <x v="1494"/>
    <x v="1"/>
    <s v="EC010"/>
    <x v="6"/>
    <x v="3"/>
    <s v="JBL"/>
    <x v="4"/>
    <x v="0"/>
    <n v="5"/>
    <n v="65"/>
    <x v="2"/>
    <n v="260"/>
    <n v="70"/>
    <x v="0"/>
    <x v="1"/>
    <s v="Same Day"/>
    <n v="4.3"/>
    <n v="2025"/>
    <s v="Oct-2025"/>
    <n v="0.26923076923076922"/>
    <x v="0"/>
    <x v="2"/>
  </r>
  <r>
    <s v="ORD0002758"/>
    <x v="251"/>
    <x v="1677"/>
    <x v="1"/>
    <s v="EC010"/>
    <x v="6"/>
    <x v="3"/>
    <s v="JBL"/>
    <x v="1"/>
    <x v="0"/>
    <n v="4"/>
    <n v="65"/>
    <x v="3"/>
    <n v="221"/>
    <n v="69"/>
    <x v="1"/>
    <x v="1"/>
    <s v="Express"/>
    <n v="4.5999999999999996"/>
    <n v="2025"/>
    <s v="Feb-2025"/>
    <n v="0.31221719457013575"/>
    <x v="1"/>
    <x v="1"/>
  </r>
  <r>
    <s v="ORD0002759"/>
    <x v="309"/>
    <x v="1500"/>
    <x v="1"/>
    <s v="EC001"/>
    <x v="8"/>
    <x v="3"/>
    <s v="Sony"/>
    <x v="3"/>
    <x v="2"/>
    <n v="1"/>
    <n v="89"/>
    <x v="0"/>
    <n v="89"/>
    <n v="34"/>
    <x v="3"/>
    <x v="3"/>
    <s v="Standard"/>
    <n v="5"/>
    <n v="2025"/>
    <s v="Oct-2025"/>
    <n v="0.38202247191011235"/>
    <x v="0"/>
    <x v="2"/>
  </r>
  <r>
    <s v="ORD0002760"/>
    <x v="107"/>
    <x v="1016"/>
    <x v="0"/>
    <s v="EC002"/>
    <x v="5"/>
    <x v="3"/>
    <s v="Samsung"/>
    <x v="7"/>
    <x v="1"/>
    <n v="3"/>
    <n v="149"/>
    <x v="3"/>
    <n v="379.95"/>
    <n v="94.95"/>
    <x v="0"/>
    <x v="2"/>
    <s v="Standard"/>
    <n v="2.6"/>
    <n v="2025"/>
    <s v="Jun-2025"/>
    <n v="0.24990130280300041"/>
    <x v="2"/>
    <x v="4"/>
  </r>
  <r>
    <s v="ORD0002761"/>
    <x v="228"/>
    <x v="1678"/>
    <x v="0"/>
    <s v="EC009"/>
    <x v="11"/>
    <x v="1"/>
    <s v="Loreal"/>
    <x v="3"/>
    <x v="1"/>
    <n v="4"/>
    <n v="12"/>
    <x v="0"/>
    <n v="48"/>
    <n v="24"/>
    <x v="0"/>
    <x v="2"/>
    <s v="Standard"/>
    <n v="4.3"/>
    <n v="2025"/>
    <s v="May-2025"/>
    <n v="0.5"/>
    <x v="0"/>
    <x v="2"/>
  </r>
  <r>
    <s v="ORD0002762"/>
    <x v="61"/>
    <x v="1637"/>
    <x v="0"/>
    <s v="EC002"/>
    <x v="5"/>
    <x v="3"/>
    <s v="Samsung"/>
    <x v="3"/>
    <x v="1"/>
    <n v="5"/>
    <n v="149"/>
    <x v="1"/>
    <n v="670.5"/>
    <n v="195.5"/>
    <x v="0"/>
    <x v="0"/>
    <s v="Standard"/>
    <n v="4.3"/>
    <n v="2025"/>
    <s v="Mar-2025"/>
    <n v="0.29157345264727813"/>
    <x v="0"/>
    <x v="2"/>
  </r>
  <r>
    <s v="ORD0002763"/>
    <x v="244"/>
    <x v="1009"/>
    <x v="1"/>
    <s v="EC007"/>
    <x v="9"/>
    <x v="0"/>
    <s v="Prestige"/>
    <x v="1"/>
    <x v="0"/>
    <n v="3"/>
    <n v="120"/>
    <x v="3"/>
    <n v="306"/>
    <n v="72"/>
    <x v="2"/>
    <x v="2"/>
    <s v="Standard"/>
    <n v="2.8"/>
    <n v="2025"/>
    <s v="Jan-2025"/>
    <n v="0.23529411764705882"/>
    <x v="1"/>
    <x v="1"/>
  </r>
  <r>
    <s v="ORD0002764"/>
    <x v="303"/>
    <x v="487"/>
    <x v="0"/>
    <s v="EC001"/>
    <x v="8"/>
    <x v="3"/>
    <s v="Sony"/>
    <x v="4"/>
    <x v="2"/>
    <n v="3"/>
    <n v="89"/>
    <x v="4"/>
    <n v="253.65"/>
    <n v="88.65"/>
    <x v="0"/>
    <x v="2"/>
    <s v="Standard"/>
    <n v="2.6"/>
    <n v="2025"/>
    <s v="Nov-2025"/>
    <n v="0.34949733885274986"/>
    <x v="0"/>
    <x v="2"/>
  </r>
  <r>
    <s v="ORD0002765"/>
    <x v="281"/>
    <x v="1679"/>
    <x v="0"/>
    <s v="EC010"/>
    <x v="6"/>
    <x v="3"/>
    <s v="JBL"/>
    <x v="7"/>
    <x v="2"/>
    <n v="3"/>
    <n v="65"/>
    <x v="3"/>
    <n v="165.75"/>
    <n v="51.75"/>
    <x v="1"/>
    <x v="0"/>
    <s v="Standard"/>
    <n v="3.9"/>
    <n v="2025"/>
    <s v="Nov-2025"/>
    <n v="0.31221719457013575"/>
    <x v="2"/>
    <x v="4"/>
  </r>
  <r>
    <s v="ORD0002766"/>
    <x v="26"/>
    <x v="387"/>
    <x v="0"/>
    <s v="EC008"/>
    <x v="1"/>
    <x v="1"/>
    <s v="Nivea"/>
    <x v="2"/>
    <x v="1"/>
    <n v="4"/>
    <n v="18"/>
    <x v="4"/>
    <n v="68.400000000000006"/>
    <n v="32.4"/>
    <x v="2"/>
    <x v="4"/>
    <s v="Standard"/>
    <n v="4.8"/>
    <n v="2025"/>
    <s v="Nov-2025"/>
    <n v="0.47368421052631571"/>
    <x v="0"/>
    <x v="2"/>
  </r>
  <r>
    <s v="ORD0002767"/>
    <x v="244"/>
    <x v="1680"/>
    <x v="0"/>
    <s v="EC003"/>
    <x v="7"/>
    <x v="3"/>
    <s v="Lenovo"/>
    <x v="0"/>
    <x v="2"/>
    <n v="3"/>
    <n v="799"/>
    <x v="2"/>
    <n v="1917.6"/>
    <n v="57.6"/>
    <x v="2"/>
    <x v="0"/>
    <s v="Express"/>
    <n v="3"/>
    <n v="2025"/>
    <s v="Jan-2025"/>
    <n v="3.0037546933667086E-2"/>
    <x v="0"/>
    <x v="0"/>
  </r>
  <r>
    <s v="ORD0002768"/>
    <x v="182"/>
    <x v="1377"/>
    <x v="0"/>
    <s v="EC009"/>
    <x v="11"/>
    <x v="1"/>
    <s v="Loreal"/>
    <x v="7"/>
    <x v="1"/>
    <n v="2"/>
    <n v="12"/>
    <x v="4"/>
    <n v="22.8"/>
    <n v="10.8"/>
    <x v="0"/>
    <x v="4"/>
    <s v="Express"/>
    <n v="4.7"/>
    <n v="2025"/>
    <s v="Jan-2025"/>
    <n v="0.47368421052631582"/>
    <x v="2"/>
    <x v="4"/>
  </r>
  <r>
    <s v="ORD0002769"/>
    <x v="24"/>
    <x v="1281"/>
    <x v="0"/>
    <s v="EC011"/>
    <x v="0"/>
    <x v="0"/>
    <s v="IKEA"/>
    <x v="4"/>
    <x v="1"/>
    <n v="2"/>
    <n v="190"/>
    <x v="4"/>
    <n v="361"/>
    <n v="111"/>
    <x v="1"/>
    <x v="2"/>
    <s v="Same Day"/>
    <n v="4.5"/>
    <n v="2025"/>
    <s v="Jul-2025"/>
    <n v="0.30747922437673131"/>
    <x v="0"/>
    <x v="2"/>
  </r>
  <r>
    <s v="ORD0002770"/>
    <x v="279"/>
    <x v="1647"/>
    <x v="0"/>
    <s v="EC007"/>
    <x v="9"/>
    <x v="0"/>
    <s v="Prestige"/>
    <x v="0"/>
    <x v="0"/>
    <n v="5"/>
    <n v="120"/>
    <x v="0"/>
    <n v="600"/>
    <n v="210"/>
    <x v="0"/>
    <x v="3"/>
    <s v="Standard"/>
    <n v="2.9"/>
    <n v="2025"/>
    <s v="Apr-2025"/>
    <n v="0.35"/>
    <x v="0"/>
    <x v="0"/>
  </r>
  <r>
    <s v="ORD0002771"/>
    <x v="144"/>
    <x v="1681"/>
    <x v="0"/>
    <s v="EC012"/>
    <x v="3"/>
    <x v="0"/>
    <s v="Philips"/>
    <x v="4"/>
    <x v="1"/>
    <n v="5"/>
    <n v="42"/>
    <x v="1"/>
    <n v="189"/>
    <n v="69"/>
    <x v="0"/>
    <x v="4"/>
    <s v="Express"/>
    <n v="2.9"/>
    <n v="2025"/>
    <s v="Feb-2025"/>
    <n v="0.36507936507936506"/>
    <x v="0"/>
    <x v="2"/>
  </r>
  <r>
    <s v="ORD0002772"/>
    <x v="71"/>
    <x v="1682"/>
    <x v="0"/>
    <s v="EC007"/>
    <x v="9"/>
    <x v="0"/>
    <s v="Prestige"/>
    <x v="4"/>
    <x v="0"/>
    <n v="2"/>
    <n v="120"/>
    <x v="4"/>
    <n v="228"/>
    <n v="72"/>
    <x v="0"/>
    <x v="3"/>
    <s v="Standard"/>
    <n v="4.2"/>
    <n v="2025"/>
    <s v="Aug-2025"/>
    <n v="0.31578947368421051"/>
    <x v="0"/>
    <x v="2"/>
  </r>
  <r>
    <s v="ORD0002773"/>
    <x v="109"/>
    <x v="1434"/>
    <x v="0"/>
    <s v="EC011"/>
    <x v="0"/>
    <x v="0"/>
    <s v="IKEA"/>
    <x v="2"/>
    <x v="2"/>
    <n v="1"/>
    <n v="190"/>
    <x v="0"/>
    <n v="190"/>
    <n v="65"/>
    <x v="1"/>
    <x v="2"/>
    <s v="Same Day"/>
    <n v="3.4"/>
    <n v="2025"/>
    <s v="Oct-2025"/>
    <n v="0.34210526315789475"/>
    <x v="0"/>
    <x v="2"/>
  </r>
  <r>
    <s v="ORD0002774"/>
    <x v="224"/>
    <x v="365"/>
    <x v="1"/>
    <s v="EC003"/>
    <x v="7"/>
    <x v="3"/>
    <s v="Lenovo"/>
    <x v="9"/>
    <x v="0"/>
    <n v="1"/>
    <n v="799"/>
    <x v="3"/>
    <n v="679.15"/>
    <n v="59.15"/>
    <x v="0"/>
    <x v="2"/>
    <s v="Standard"/>
    <n v="4.2"/>
    <n v="2025"/>
    <s v="May-2025"/>
    <n v="8.7094161819921967E-2"/>
    <x v="0"/>
    <x v="5"/>
  </r>
  <r>
    <s v="ORD0002775"/>
    <x v="107"/>
    <x v="594"/>
    <x v="1"/>
    <s v="EC005"/>
    <x v="4"/>
    <x v="2"/>
    <s v="Skybags"/>
    <x v="3"/>
    <x v="2"/>
    <n v="2"/>
    <n v="45"/>
    <x v="4"/>
    <n v="85.5"/>
    <n v="33.5"/>
    <x v="0"/>
    <x v="3"/>
    <s v="Express"/>
    <n v="3.5"/>
    <n v="2025"/>
    <s v="Jun-2025"/>
    <n v="0.391812865497076"/>
    <x v="0"/>
    <x v="2"/>
  </r>
  <r>
    <s v="ORD0002776"/>
    <x v="164"/>
    <x v="62"/>
    <x v="0"/>
    <s v="EC009"/>
    <x v="11"/>
    <x v="1"/>
    <s v="Loreal"/>
    <x v="0"/>
    <x v="2"/>
    <n v="3"/>
    <n v="12"/>
    <x v="1"/>
    <n v="32.4"/>
    <n v="14.4"/>
    <x v="0"/>
    <x v="4"/>
    <s v="Standard"/>
    <n v="5"/>
    <n v="2025"/>
    <s v="Nov-2025"/>
    <n v="0.44444444444444448"/>
    <x v="0"/>
    <x v="0"/>
  </r>
  <r>
    <s v="ORD0002777"/>
    <x v="68"/>
    <x v="895"/>
    <x v="1"/>
    <s v="EC006"/>
    <x v="2"/>
    <x v="0"/>
    <s v="Philips"/>
    <x v="5"/>
    <x v="1"/>
    <n v="3"/>
    <n v="85"/>
    <x v="3"/>
    <n v="216.75"/>
    <n v="60.75"/>
    <x v="0"/>
    <x v="2"/>
    <s v="Standard"/>
    <n v="4.5"/>
    <n v="2025"/>
    <s v="Aug-2025"/>
    <n v="0.28027681660899656"/>
    <x v="0"/>
    <x v="3"/>
  </r>
  <r>
    <s v="ORD0002778"/>
    <x v="119"/>
    <x v="609"/>
    <x v="1"/>
    <s v="EC006"/>
    <x v="2"/>
    <x v="0"/>
    <s v="Philips"/>
    <x v="3"/>
    <x v="0"/>
    <n v="4"/>
    <n v="85"/>
    <x v="0"/>
    <n v="340"/>
    <n v="132"/>
    <x v="3"/>
    <x v="4"/>
    <s v="Standard"/>
    <n v="4.4000000000000004"/>
    <n v="2025"/>
    <s v="Jan-2025"/>
    <n v="0.38823529411764707"/>
    <x v="0"/>
    <x v="2"/>
  </r>
  <r>
    <s v="ORD0002779"/>
    <x v="216"/>
    <x v="621"/>
    <x v="1"/>
    <s v="EC007"/>
    <x v="9"/>
    <x v="0"/>
    <s v="Prestige"/>
    <x v="9"/>
    <x v="2"/>
    <n v="1"/>
    <n v="120"/>
    <x v="3"/>
    <n v="102"/>
    <n v="24"/>
    <x v="3"/>
    <x v="4"/>
    <s v="Standard"/>
    <n v="4.4000000000000004"/>
    <n v="2025"/>
    <s v="Sep-2025"/>
    <n v="0.23529411764705882"/>
    <x v="0"/>
    <x v="5"/>
  </r>
  <r>
    <s v="ORD0002780"/>
    <x v="217"/>
    <x v="647"/>
    <x v="0"/>
    <s v="EC007"/>
    <x v="9"/>
    <x v="0"/>
    <s v="Prestige"/>
    <x v="2"/>
    <x v="0"/>
    <n v="1"/>
    <n v="120"/>
    <x v="2"/>
    <n v="96"/>
    <n v="18"/>
    <x v="0"/>
    <x v="1"/>
    <s v="Express"/>
    <n v="2.7"/>
    <n v="2025"/>
    <s v="Sep-2025"/>
    <n v="0.1875"/>
    <x v="0"/>
    <x v="2"/>
  </r>
  <r>
    <s v="ORD0002781"/>
    <x v="118"/>
    <x v="979"/>
    <x v="1"/>
    <s v="EC011"/>
    <x v="0"/>
    <x v="0"/>
    <s v="IKEA"/>
    <x v="0"/>
    <x v="1"/>
    <n v="2"/>
    <n v="190"/>
    <x v="4"/>
    <n v="361"/>
    <n v="111"/>
    <x v="0"/>
    <x v="1"/>
    <s v="Standard"/>
    <n v="2.9"/>
    <n v="2025"/>
    <s v="Jun-2025"/>
    <n v="0.30747922437673131"/>
    <x v="0"/>
    <x v="0"/>
  </r>
  <r>
    <s v="ORD0002782"/>
    <x v="110"/>
    <x v="895"/>
    <x v="0"/>
    <s v="EC001"/>
    <x v="8"/>
    <x v="3"/>
    <s v="Sony"/>
    <x v="6"/>
    <x v="0"/>
    <n v="3"/>
    <n v="89"/>
    <x v="4"/>
    <n v="253.65"/>
    <n v="88.65"/>
    <x v="0"/>
    <x v="0"/>
    <s v="Express"/>
    <n v="4.8"/>
    <n v="2025"/>
    <s v="Feb-2025"/>
    <n v="0.34949733885274986"/>
    <x v="0"/>
    <x v="2"/>
  </r>
  <r>
    <s v="ORD0002783"/>
    <x v="74"/>
    <x v="1683"/>
    <x v="1"/>
    <s v="EC011"/>
    <x v="0"/>
    <x v="0"/>
    <s v="IKEA"/>
    <x v="1"/>
    <x v="2"/>
    <n v="2"/>
    <n v="190"/>
    <x v="2"/>
    <n v="304"/>
    <n v="54"/>
    <x v="0"/>
    <x v="2"/>
    <s v="Express"/>
    <n v="4.3"/>
    <n v="2025"/>
    <s v="Aug-2025"/>
    <n v="0.17763157894736842"/>
    <x v="1"/>
    <x v="1"/>
  </r>
  <r>
    <s v="ORD0002784"/>
    <x v="306"/>
    <x v="1684"/>
    <x v="1"/>
    <s v="EC006"/>
    <x v="2"/>
    <x v="0"/>
    <s v="Philips"/>
    <x v="8"/>
    <x v="2"/>
    <n v="3"/>
    <n v="85"/>
    <x v="4"/>
    <n v="242.25"/>
    <n v="86.25"/>
    <x v="0"/>
    <x v="1"/>
    <s v="Standard"/>
    <n v="3.2"/>
    <n v="2025"/>
    <s v="Jan-2025"/>
    <n v="0.35603715170278638"/>
    <x v="2"/>
    <x v="4"/>
  </r>
  <r>
    <s v="ORD0002785"/>
    <x v="208"/>
    <x v="1074"/>
    <x v="0"/>
    <s v="EC009"/>
    <x v="11"/>
    <x v="1"/>
    <s v="Loreal"/>
    <x v="4"/>
    <x v="0"/>
    <n v="2"/>
    <n v="12"/>
    <x v="1"/>
    <n v="21.6"/>
    <n v="9.6"/>
    <x v="0"/>
    <x v="1"/>
    <s v="Standard"/>
    <n v="4.4000000000000004"/>
    <n v="2025"/>
    <s v="Aug-2025"/>
    <n v="0.44444444444444442"/>
    <x v="0"/>
    <x v="2"/>
  </r>
  <r>
    <s v="ORD0002786"/>
    <x v="302"/>
    <x v="1568"/>
    <x v="0"/>
    <s v="EC012"/>
    <x v="3"/>
    <x v="0"/>
    <s v="Philips"/>
    <x v="3"/>
    <x v="0"/>
    <n v="1"/>
    <n v="42"/>
    <x v="4"/>
    <n v="39.9"/>
    <n v="15.9"/>
    <x v="0"/>
    <x v="3"/>
    <s v="Standard"/>
    <n v="4.7"/>
    <n v="2025"/>
    <s v="Nov-2025"/>
    <n v="0.39849624060150379"/>
    <x v="0"/>
    <x v="2"/>
  </r>
  <r>
    <s v="ORD0002787"/>
    <x v="112"/>
    <x v="76"/>
    <x v="0"/>
    <s v="EC008"/>
    <x v="1"/>
    <x v="1"/>
    <s v="Nivea"/>
    <x v="2"/>
    <x v="1"/>
    <n v="4"/>
    <n v="18"/>
    <x v="3"/>
    <n v="61.2"/>
    <n v="25.2"/>
    <x v="0"/>
    <x v="3"/>
    <s v="Standard"/>
    <n v="4.8"/>
    <n v="2025"/>
    <s v="Jan-2025"/>
    <n v="0.41176470588235292"/>
    <x v="0"/>
    <x v="2"/>
  </r>
  <r>
    <s v="ORD0002788"/>
    <x v="82"/>
    <x v="1685"/>
    <x v="1"/>
    <s v="EC004"/>
    <x v="10"/>
    <x v="2"/>
    <s v="Nike"/>
    <x v="4"/>
    <x v="1"/>
    <n v="5"/>
    <n v="110"/>
    <x v="4"/>
    <n v="522.5"/>
    <n v="182.5"/>
    <x v="0"/>
    <x v="3"/>
    <s v="Standard"/>
    <n v="4.0999999999999996"/>
    <n v="2025"/>
    <s v="Apr-2025"/>
    <n v="0.34928229665071769"/>
    <x v="0"/>
    <x v="2"/>
  </r>
  <r>
    <s v="ORD0002789"/>
    <x v="114"/>
    <x v="1526"/>
    <x v="1"/>
    <s v="EC004"/>
    <x v="10"/>
    <x v="2"/>
    <s v="Nike"/>
    <x v="6"/>
    <x v="0"/>
    <n v="1"/>
    <n v="110"/>
    <x v="4"/>
    <n v="104.5"/>
    <n v="36.5"/>
    <x v="0"/>
    <x v="3"/>
    <s v="Standard"/>
    <n v="4.3"/>
    <n v="2025"/>
    <s v="Aug-2025"/>
    <n v="0.34928229665071769"/>
    <x v="0"/>
    <x v="2"/>
  </r>
  <r>
    <s v="ORD0002790"/>
    <x v="6"/>
    <x v="825"/>
    <x v="0"/>
    <s v="EC010"/>
    <x v="6"/>
    <x v="3"/>
    <s v="JBL"/>
    <x v="4"/>
    <x v="1"/>
    <n v="2"/>
    <n v="65"/>
    <x v="4"/>
    <n v="123.5"/>
    <n v="47.5"/>
    <x v="0"/>
    <x v="3"/>
    <s v="Standard"/>
    <n v="4.2"/>
    <n v="2025"/>
    <s v="Jul-2025"/>
    <n v="0.38461538461538464"/>
    <x v="0"/>
    <x v="2"/>
  </r>
  <r>
    <s v="ORD0002791"/>
    <x v="193"/>
    <x v="1686"/>
    <x v="0"/>
    <s v="EC006"/>
    <x v="2"/>
    <x v="0"/>
    <s v="Philips"/>
    <x v="1"/>
    <x v="1"/>
    <n v="5"/>
    <n v="85"/>
    <x v="0"/>
    <n v="425"/>
    <n v="165"/>
    <x v="0"/>
    <x v="4"/>
    <s v="Standard"/>
    <n v="4.9000000000000004"/>
    <n v="2025"/>
    <s v="Nov-2025"/>
    <n v="0.38823529411764707"/>
    <x v="1"/>
    <x v="1"/>
  </r>
  <r>
    <s v="ORD0002792"/>
    <x v="250"/>
    <x v="494"/>
    <x v="0"/>
    <s v="EC002"/>
    <x v="5"/>
    <x v="3"/>
    <s v="Samsung"/>
    <x v="3"/>
    <x v="2"/>
    <n v="4"/>
    <n v="149"/>
    <x v="3"/>
    <n v="506.6"/>
    <n v="126.6"/>
    <x v="0"/>
    <x v="1"/>
    <s v="Standard"/>
    <n v="2.8"/>
    <n v="2025"/>
    <s v="Apr-2025"/>
    <n v="0.24990130280300038"/>
    <x v="0"/>
    <x v="2"/>
  </r>
  <r>
    <s v="ORD0002793"/>
    <x v="340"/>
    <x v="638"/>
    <x v="1"/>
    <s v="EC010"/>
    <x v="6"/>
    <x v="3"/>
    <s v="JBL"/>
    <x v="4"/>
    <x v="0"/>
    <n v="4"/>
    <n v="65"/>
    <x v="0"/>
    <n v="260"/>
    <n v="108"/>
    <x v="2"/>
    <x v="4"/>
    <s v="Standard"/>
    <n v="3.6"/>
    <n v="2025"/>
    <s v="Apr-2025"/>
    <n v="0.41538461538461541"/>
    <x v="0"/>
    <x v="2"/>
  </r>
  <r>
    <s v="ORD0002794"/>
    <x v="134"/>
    <x v="1582"/>
    <x v="0"/>
    <s v="EC008"/>
    <x v="1"/>
    <x v="1"/>
    <s v="Nivea"/>
    <x v="8"/>
    <x v="0"/>
    <n v="4"/>
    <n v="18"/>
    <x v="2"/>
    <n v="57.6"/>
    <n v="21.6"/>
    <x v="0"/>
    <x v="3"/>
    <s v="Standard"/>
    <n v="2.6"/>
    <n v="2025"/>
    <s v="Dec-2025"/>
    <n v="0.375"/>
    <x v="2"/>
    <x v="4"/>
  </r>
  <r>
    <s v="ORD0002795"/>
    <x v="217"/>
    <x v="1483"/>
    <x v="0"/>
    <s v="EC001"/>
    <x v="8"/>
    <x v="3"/>
    <s v="Sony"/>
    <x v="8"/>
    <x v="0"/>
    <n v="3"/>
    <n v="89"/>
    <x v="4"/>
    <n v="253.65"/>
    <n v="88.65"/>
    <x v="2"/>
    <x v="2"/>
    <s v="Express"/>
    <n v="5"/>
    <n v="2025"/>
    <s v="Sep-2025"/>
    <n v="0.34949733885274986"/>
    <x v="2"/>
    <x v="4"/>
  </r>
  <r>
    <s v="ORD0002796"/>
    <x v="192"/>
    <x v="897"/>
    <x v="0"/>
    <s v="EC004"/>
    <x v="10"/>
    <x v="2"/>
    <s v="Nike"/>
    <x v="0"/>
    <x v="2"/>
    <n v="1"/>
    <n v="110"/>
    <x v="0"/>
    <n v="110"/>
    <n v="42"/>
    <x v="0"/>
    <x v="0"/>
    <s v="Express"/>
    <n v="3.8"/>
    <n v="2025"/>
    <s v="Mar-2025"/>
    <n v="0.38181818181818183"/>
    <x v="0"/>
    <x v="0"/>
  </r>
  <r>
    <s v="ORD0002797"/>
    <x v="333"/>
    <x v="631"/>
    <x v="1"/>
    <s v="EC001"/>
    <x v="8"/>
    <x v="3"/>
    <s v="Sony"/>
    <x v="0"/>
    <x v="1"/>
    <n v="4"/>
    <n v="89"/>
    <x v="2"/>
    <n v="284.8"/>
    <n v="64.8"/>
    <x v="0"/>
    <x v="1"/>
    <s v="Standard"/>
    <n v="4.4000000000000004"/>
    <n v="2025"/>
    <s v="Jul-2025"/>
    <n v="0.22752808988764042"/>
    <x v="0"/>
    <x v="0"/>
  </r>
  <r>
    <s v="ORD0002798"/>
    <x v="356"/>
    <x v="1687"/>
    <x v="0"/>
    <s v="EC004"/>
    <x v="10"/>
    <x v="2"/>
    <s v="Nike"/>
    <x v="7"/>
    <x v="2"/>
    <n v="5"/>
    <n v="110"/>
    <x v="3"/>
    <n v="467.5"/>
    <n v="127.5"/>
    <x v="0"/>
    <x v="3"/>
    <s v="Express"/>
    <n v="3.8"/>
    <n v="2025"/>
    <s v="Mar-2025"/>
    <n v="0.27272727272727271"/>
    <x v="2"/>
    <x v="4"/>
  </r>
  <r>
    <s v="ORD0002799"/>
    <x v="172"/>
    <x v="135"/>
    <x v="0"/>
    <s v="EC009"/>
    <x v="11"/>
    <x v="1"/>
    <s v="Loreal"/>
    <x v="7"/>
    <x v="1"/>
    <n v="2"/>
    <n v="12"/>
    <x v="1"/>
    <n v="21.6"/>
    <n v="9.6"/>
    <x v="0"/>
    <x v="4"/>
    <s v="Standard"/>
    <n v="4.2"/>
    <n v="2025"/>
    <s v="Oct-2025"/>
    <n v="0.44444444444444442"/>
    <x v="2"/>
    <x v="4"/>
  </r>
  <r>
    <s v="ORD0002800"/>
    <x v="155"/>
    <x v="1556"/>
    <x v="1"/>
    <s v="EC006"/>
    <x v="2"/>
    <x v="0"/>
    <s v="Philips"/>
    <x v="2"/>
    <x v="2"/>
    <n v="4"/>
    <n v="85"/>
    <x v="4"/>
    <n v="323"/>
    <n v="115"/>
    <x v="3"/>
    <x v="0"/>
    <s v="Same Day"/>
    <n v="2.8"/>
    <n v="2025"/>
    <s v="Oct-2025"/>
    <n v="0.35603715170278638"/>
    <x v="0"/>
    <x v="2"/>
  </r>
  <r>
    <s v="ORD0002801"/>
    <x v="230"/>
    <x v="1688"/>
    <x v="1"/>
    <s v="EC011"/>
    <x v="0"/>
    <x v="0"/>
    <s v="IKEA"/>
    <x v="9"/>
    <x v="2"/>
    <n v="3"/>
    <n v="190"/>
    <x v="4"/>
    <n v="541.5"/>
    <n v="166.5"/>
    <x v="0"/>
    <x v="0"/>
    <s v="Standard"/>
    <n v="3.8"/>
    <n v="2025"/>
    <s v="Mar-2025"/>
    <n v="0.30747922437673131"/>
    <x v="0"/>
    <x v="5"/>
  </r>
  <r>
    <s v="ORD0002802"/>
    <x v="143"/>
    <x v="464"/>
    <x v="1"/>
    <s v="EC001"/>
    <x v="8"/>
    <x v="3"/>
    <s v="Sony"/>
    <x v="1"/>
    <x v="0"/>
    <n v="3"/>
    <n v="89"/>
    <x v="1"/>
    <n v="240.3"/>
    <n v="75.3"/>
    <x v="0"/>
    <x v="0"/>
    <s v="Standard"/>
    <n v="2.8"/>
    <n v="2025"/>
    <s v="Dec-2025"/>
    <n v="0.31335830212234705"/>
    <x v="1"/>
    <x v="1"/>
  </r>
  <r>
    <s v="ORD0002803"/>
    <x v="288"/>
    <x v="1286"/>
    <x v="0"/>
    <s v="EC011"/>
    <x v="0"/>
    <x v="0"/>
    <s v="IKEA"/>
    <x v="6"/>
    <x v="0"/>
    <n v="5"/>
    <n v="190"/>
    <x v="3"/>
    <n v="807.5"/>
    <n v="182.5"/>
    <x v="0"/>
    <x v="0"/>
    <s v="Express"/>
    <n v="4.3"/>
    <n v="2025"/>
    <s v="May-2025"/>
    <n v="0.2260061919504644"/>
    <x v="0"/>
    <x v="2"/>
  </r>
  <r>
    <s v="ORD0002804"/>
    <x v="340"/>
    <x v="1689"/>
    <x v="1"/>
    <s v="EC004"/>
    <x v="10"/>
    <x v="2"/>
    <s v="Nike"/>
    <x v="7"/>
    <x v="1"/>
    <n v="1"/>
    <n v="110"/>
    <x v="2"/>
    <n v="88"/>
    <n v="20"/>
    <x v="0"/>
    <x v="0"/>
    <s v="Express"/>
    <n v="3.2"/>
    <n v="2025"/>
    <s v="Apr-2025"/>
    <n v="0.22727272727272727"/>
    <x v="2"/>
    <x v="4"/>
  </r>
  <r>
    <s v="ORD0002805"/>
    <x v="131"/>
    <x v="721"/>
    <x v="0"/>
    <s v="EC012"/>
    <x v="3"/>
    <x v="0"/>
    <s v="Philips"/>
    <x v="5"/>
    <x v="0"/>
    <n v="1"/>
    <n v="42"/>
    <x v="4"/>
    <n v="39.9"/>
    <n v="15.9"/>
    <x v="0"/>
    <x v="1"/>
    <s v="Standard"/>
    <n v="2.5"/>
    <n v="2025"/>
    <s v="May-2025"/>
    <n v="0.39849624060150379"/>
    <x v="0"/>
    <x v="3"/>
  </r>
  <r>
    <s v="ORD0002806"/>
    <x v="300"/>
    <x v="1536"/>
    <x v="1"/>
    <s v="EC001"/>
    <x v="8"/>
    <x v="3"/>
    <s v="Sony"/>
    <x v="6"/>
    <x v="1"/>
    <n v="2"/>
    <n v="89"/>
    <x v="1"/>
    <n v="160.19999999999999"/>
    <n v="50.2"/>
    <x v="0"/>
    <x v="2"/>
    <s v="Standard"/>
    <n v="3.8"/>
    <n v="2025"/>
    <s v="Jan-2025"/>
    <n v="0.31335830212234711"/>
    <x v="0"/>
    <x v="2"/>
  </r>
  <r>
    <s v="ORD0002807"/>
    <x v="167"/>
    <x v="771"/>
    <x v="0"/>
    <s v="EC010"/>
    <x v="6"/>
    <x v="3"/>
    <s v="JBL"/>
    <x v="0"/>
    <x v="0"/>
    <n v="2"/>
    <n v="65"/>
    <x v="0"/>
    <n v="130"/>
    <n v="54"/>
    <x v="0"/>
    <x v="4"/>
    <s v="Express"/>
    <n v="4.2"/>
    <n v="2025"/>
    <s v="Oct-2025"/>
    <n v="0.41538461538461541"/>
    <x v="0"/>
    <x v="0"/>
  </r>
  <r>
    <s v="ORD0002808"/>
    <x v="157"/>
    <x v="959"/>
    <x v="1"/>
    <s v="EC005"/>
    <x v="4"/>
    <x v="2"/>
    <s v="Skybags"/>
    <x v="6"/>
    <x v="1"/>
    <n v="3"/>
    <n v="45"/>
    <x v="1"/>
    <n v="121.5"/>
    <n v="43.5"/>
    <x v="0"/>
    <x v="0"/>
    <s v="Standard"/>
    <n v="3.4"/>
    <n v="2025"/>
    <s v="Feb-2025"/>
    <n v="0.35802469135802467"/>
    <x v="0"/>
    <x v="2"/>
  </r>
  <r>
    <s v="ORD0002809"/>
    <x v="238"/>
    <x v="1011"/>
    <x v="0"/>
    <s v="EC003"/>
    <x v="7"/>
    <x v="3"/>
    <s v="Lenovo"/>
    <x v="3"/>
    <x v="1"/>
    <n v="3"/>
    <n v="799"/>
    <x v="2"/>
    <n v="1917.6"/>
    <n v="57.6"/>
    <x v="2"/>
    <x v="2"/>
    <s v="Standard"/>
    <n v="4.4000000000000004"/>
    <n v="2025"/>
    <s v="Jan-2025"/>
    <n v="3.0037546933667086E-2"/>
    <x v="0"/>
    <x v="2"/>
  </r>
  <r>
    <s v="ORD0002810"/>
    <x v="317"/>
    <x v="228"/>
    <x v="0"/>
    <s v="EC009"/>
    <x v="11"/>
    <x v="1"/>
    <s v="Loreal"/>
    <x v="0"/>
    <x v="0"/>
    <n v="5"/>
    <n v="12"/>
    <x v="3"/>
    <n v="51"/>
    <n v="21"/>
    <x v="0"/>
    <x v="1"/>
    <s v="Standard"/>
    <n v="4.4000000000000004"/>
    <n v="2025"/>
    <s v="Nov-2025"/>
    <n v="0.41176470588235292"/>
    <x v="0"/>
    <x v="0"/>
  </r>
  <r>
    <s v="ORD0002811"/>
    <x v="127"/>
    <x v="1690"/>
    <x v="0"/>
    <s v="EC004"/>
    <x v="10"/>
    <x v="2"/>
    <s v="Nike"/>
    <x v="2"/>
    <x v="1"/>
    <n v="1"/>
    <n v="110"/>
    <x v="1"/>
    <n v="99"/>
    <n v="31"/>
    <x v="0"/>
    <x v="0"/>
    <s v="Standard"/>
    <n v="4.5999999999999996"/>
    <n v="2025"/>
    <s v="Jan-2025"/>
    <n v="0.31313131313131315"/>
    <x v="0"/>
    <x v="2"/>
  </r>
  <r>
    <s v="ORD0002812"/>
    <x v="59"/>
    <x v="1385"/>
    <x v="0"/>
    <s v="EC009"/>
    <x v="11"/>
    <x v="1"/>
    <s v="Loreal"/>
    <x v="2"/>
    <x v="2"/>
    <n v="3"/>
    <n v="12"/>
    <x v="2"/>
    <n v="28.8"/>
    <n v="10.8"/>
    <x v="2"/>
    <x v="1"/>
    <s v="Standard"/>
    <n v="4"/>
    <n v="2025"/>
    <s v="May-2025"/>
    <n v="0.375"/>
    <x v="0"/>
    <x v="2"/>
  </r>
  <r>
    <s v="ORD0002813"/>
    <x v="151"/>
    <x v="1691"/>
    <x v="0"/>
    <s v="EC011"/>
    <x v="0"/>
    <x v="0"/>
    <s v="IKEA"/>
    <x v="7"/>
    <x v="2"/>
    <n v="2"/>
    <n v="190"/>
    <x v="3"/>
    <n v="323"/>
    <n v="73"/>
    <x v="0"/>
    <x v="4"/>
    <s v="Standard"/>
    <n v="4.5999999999999996"/>
    <n v="2025"/>
    <s v="Jul-2025"/>
    <n v="0.2260061919504644"/>
    <x v="2"/>
    <x v="4"/>
  </r>
  <r>
    <s v="ORD0002814"/>
    <x v="115"/>
    <x v="1515"/>
    <x v="0"/>
    <s v="EC010"/>
    <x v="6"/>
    <x v="3"/>
    <s v="JBL"/>
    <x v="3"/>
    <x v="0"/>
    <n v="1"/>
    <n v="65"/>
    <x v="4"/>
    <n v="61.75"/>
    <n v="23.75"/>
    <x v="0"/>
    <x v="3"/>
    <s v="Standard"/>
    <n v="4.8"/>
    <n v="2025"/>
    <s v="Nov-2025"/>
    <n v="0.38461538461538464"/>
    <x v="0"/>
    <x v="2"/>
  </r>
  <r>
    <s v="ORD0002815"/>
    <x v="173"/>
    <x v="1692"/>
    <x v="1"/>
    <s v="EC004"/>
    <x v="10"/>
    <x v="2"/>
    <s v="Nike"/>
    <x v="2"/>
    <x v="0"/>
    <n v="1"/>
    <n v="110"/>
    <x v="1"/>
    <n v="99"/>
    <n v="31"/>
    <x v="2"/>
    <x v="2"/>
    <s v="Standard"/>
    <n v="3.3"/>
    <n v="2025"/>
    <s v="Jan-2025"/>
    <n v="0.31313131313131315"/>
    <x v="0"/>
    <x v="2"/>
  </r>
  <r>
    <s v="ORD0002816"/>
    <x v="155"/>
    <x v="56"/>
    <x v="0"/>
    <s v="EC006"/>
    <x v="2"/>
    <x v="0"/>
    <s v="Philips"/>
    <x v="0"/>
    <x v="2"/>
    <n v="4"/>
    <n v="85"/>
    <x v="3"/>
    <n v="289"/>
    <n v="81"/>
    <x v="0"/>
    <x v="1"/>
    <s v="Standard"/>
    <n v="4.0999999999999996"/>
    <n v="2025"/>
    <s v="Oct-2025"/>
    <n v="0.28027681660899656"/>
    <x v="0"/>
    <x v="0"/>
  </r>
  <r>
    <s v="ORD0002817"/>
    <x v="69"/>
    <x v="414"/>
    <x v="0"/>
    <s v="EC010"/>
    <x v="6"/>
    <x v="3"/>
    <s v="JBL"/>
    <x v="2"/>
    <x v="1"/>
    <n v="4"/>
    <n v="65"/>
    <x v="3"/>
    <n v="221"/>
    <n v="69"/>
    <x v="0"/>
    <x v="4"/>
    <s v="Standard"/>
    <n v="2.8"/>
    <n v="2025"/>
    <s v="Mar-2025"/>
    <n v="0.31221719457013575"/>
    <x v="0"/>
    <x v="2"/>
  </r>
  <r>
    <s v="ORD0002818"/>
    <x v="204"/>
    <x v="201"/>
    <x v="1"/>
    <s v="EC007"/>
    <x v="9"/>
    <x v="0"/>
    <s v="Prestige"/>
    <x v="2"/>
    <x v="2"/>
    <n v="3"/>
    <n v="120"/>
    <x v="0"/>
    <n v="360"/>
    <n v="126"/>
    <x v="0"/>
    <x v="1"/>
    <s v="Standard"/>
    <n v="4.0999999999999996"/>
    <n v="2025"/>
    <s v="Apr-2025"/>
    <n v="0.35"/>
    <x v="0"/>
    <x v="2"/>
  </r>
  <r>
    <s v="ORD0002819"/>
    <x v="173"/>
    <x v="1693"/>
    <x v="0"/>
    <s v="EC004"/>
    <x v="10"/>
    <x v="2"/>
    <s v="Nike"/>
    <x v="9"/>
    <x v="0"/>
    <n v="3"/>
    <n v="110"/>
    <x v="2"/>
    <n v="264"/>
    <n v="60"/>
    <x v="0"/>
    <x v="0"/>
    <s v="Standard"/>
    <n v="2.9"/>
    <n v="2025"/>
    <s v="Jan-2025"/>
    <n v="0.22727272727272727"/>
    <x v="0"/>
    <x v="5"/>
  </r>
  <r>
    <s v="ORD0002820"/>
    <x v="138"/>
    <x v="1694"/>
    <x v="0"/>
    <s v="EC001"/>
    <x v="8"/>
    <x v="3"/>
    <s v="Sony"/>
    <x v="6"/>
    <x v="2"/>
    <n v="1"/>
    <n v="89"/>
    <x v="3"/>
    <n v="75.650000000000006"/>
    <n v="20.65"/>
    <x v="3"/>
    <x v="1"/>
    <s v="Express"/>
    <n v="3.5"/>
    <n v="2025"/>
    <s v="Jul-2025"/>
    <n v="0.27296761401189684"/>
    <x v="0"/>
    <x v="2"/>
  </r>
  <r>
    <s v="ORD0002821"/>
    <x v="288"/>
    <x v="1210"/>
    <x v="0"/>
    <s v="EC001"/>
    <x v="8"/>
    <x v="3"/>
    <s v="Sony"/>
    <x v="0"/>
    <x v="2"/>
    <n v="4"/>
    <n v="89"/>
    <x v="3"/>
    <n v="302.60000000000002"/>
    <n v="82.6"/>
    <x v="0"/>
    <x v="2"/>
    <s v="Standard"/>
    <n v="4.3"/>
    <n v="2025"/>
    <s v="May-2025"/>
    <n v="0.27296761401189684"/>
    <x v="0"/>
    <x v="0"/>
  </r>
  <r>
    <s v="ORD0002822"/>
    <x v="323"/>
    <x v="852"/>
    <x v="0"/>
    <s v="EC011"/>
    <x v="0"/>
    <x v="0"/>
    <s v="IKEA"/>
    <x v="6"/>
    <x v="1"/>
    <n v="5"/>
    <n v="190"/>
    <x v="2"/>
    <n v="760"/>
    <n v="135"/>
    <x v="1"/>
    <x v="3"/>
    <s v="Standard"/>
    <n v="4.2"/>
    <n v="2025"/>
    <s v="Aug-2025"/>
    <n v="0.17763157894736842"/>
    <x v="0"/>
    <x v="2"/>
  </r>
  <r>
    <s v="ORD0002823"/>
    <x v="351"/>
    <x v="1695"/>
    <x v="1"/>
    <s v="EC003"/>
    <x v="7"/>
    <x v="3"/>
    <s v="Lenovo"/>
    <x v="2"/>
    <x v="2"/>
    <n v="3"/>
    <n v="799"/>
    <x v="4"/>
    <n v="2277.15"/>
    <n v="417.15"/>
    <x v="0"/>
    <x v="2"/>
    <s v="Express"/>
    <n v="3.3"/>
    <n v="2025"/>
    <s v="Oct-2025"/>
    <n v="0.18318951320729859"/>
    <x v="0"/>
    <x v="2"/>
  </r>
  <r>
    <s v="ORD0002824"/>
    <x v="309"/>
    <x v="225"/>
    <x v="0"/>
    <s v="EC011"/>
    <x v="0"/>
    <x v="0"/>
    <s v="IKEA"/>
    <x v="8"/>
    <x v="0"/>
    <n v="1"/>
    <n v="190"/>
    <x v="4"/>
    <n v="180.5"/>
    <n v="55.5"/>
    <x v="0"/>
    <x v="3"/>
    <s v="Standard"/>
    <n v="3.2"/>
    <n v="2025"/>
    <s v="Oct-2025"/>
    <n v="0.30747922437673131"/>
    <x v="2"/>
    <x v="4"/>
  </r>
  <r>
    <s v="ORD0002825"/>
    <x v="333"/>
    <x v="747"/>
    <x v="1"/>
    <s v="EC006"/>
    <x v="2"/>
    <x v="0"/>
    <s v="Philips"/>
    <x v="5"/>
    <x v="2"/>
    <n v="2"/>
    <n v="85"/>
    <x v="4"/>
    <n v="161.5"/>
    <n v="57.5"/>
    <x v="0"/>
    <x v="4"/>
    <s v="Express"/>
    <n v="3.5"/>
    <n v="2025"/>
    <s v="Jul-2025"/>
    <n v="0.35603715170278638"/>
    <x v="0"/>
    <x v="3"/>
  </r>
  <r>
    <s v="ORD0002826"/>
    <x v="215"/>
    <x v="1217"/>
    <x v="1"/>
    <s v="EC005"/>
    <x v="4"/>
    <x v="2"/>
    <s v="Skybags"/>
    <x v="1"/>
    <x v="1"/>
    <n v="1"/>
    <n v="45"/>
    <x v="3"/>
    <n v="38.25"/>
    <n v="12.25"/>
    <x v="0"/>
    <x v="3"/>
    <s v="Express"/>
    <n v="4.2"/>
    <n v="2025"/>
    <s v="Apr-2025"/>
    <n v="0.3202614379084967"/>
    <x v="1"/>
    <x v="1"/>
  </r>
  <r>
    <s v="ORD0002827"/>
    <x v="85"/>
    <x v="1126"/>
    <x v="0"/>
    <s v="EC004"/>
    <x v="10"/>
    <x v="2"/>
    <s v="Nike"/>
    <x v="5"/>
    <x v="2"/>
    <n v="4"/>
    <n v="110"/>
    <x v="1"/>
    <n v="396"/>
    <n v="124"/>
    <x v="0"/>
    <x v="1"/>
    <s v="Standard"/>
    <n v="2.6"/>
    <n v="2025"/>
    <s v="Jul-2025"/>
    <n v="0.31313131313131315"/>
    <x v="0"/>
    <x v="3"/>
  </r>
  <r>
    <s v="ORD0002828"/>
    <x v="112"/>
    <x v="1646"/>
    <x v="1"/>
    <s v="EC004"/>
    <x v="10"/>
    <x v="2"/>
    <s v="Nike"/>
    <x v="7"/>
    <x v="1"/>
    <n v="1"/>
    <n v="110"/>
    <x v="3"/>
    <n v="93.5"/>
    <n v="25.5"/>
    <x v="0"/>
    <x v="4"/>
    <s v="Standard"/>
    <n v="2.9"/>
    <n v="2025"/>
    <s v="Jan-2025"/>
    <n v="0.27272727272727271"/>
    <x v="2"/>
    <x v="4"/>
  </r>
  <r>
    <s v="ORD0002829"/>
    <x v="236"/>
    <x v="1518"/>
    <x v="1"/>
    <s v="EC006"/>
    <x v="2"/>
    <x v="0"/>
    <s v="Philips"/>
    <x v="8"/>
    <x v="1"/>
    <n v="3"/>
    <n v="85"/>
    <x v="3"/>
    <n v="216.75"/>
    <n v="60.75"/>
    <x v="0"/>
    <x v="3"/>
    <s v="Standard"/>
    <n v="3.7"/>
    <n v="2025"/>
    <s v="Oct-2025"/>
    <n v="0.28027681660899656"/>
    <x v="2"/>
    <x v="4"/>
  </r>
  <r>
    <s v="ORD0002830"/>
    <x v="339"/>
    <x v="1599"/>
    <x v="0"/>
    <s v="EC010"/>
    <x v="6"/>
    <x v="3"/>
    <s v="JBL"/>
    <x v="0"/>
    <x v="2"/>
    <n v="5"/>
    <n v="65"/>
    <x v="3"/>
    <n v="276.25"/>
    <n v="86.25"/>
    <x v="0"/>
    <x v="3"/>
    <s v="Express"/>
    <n v="3.4"/>
    <n v="2025"/>
    <s v="Jul-2025"/>
    <n v="0.31221719457013575"/>
    <x v="0"/>
    <x v="0"/>
  </r>
  <r>
    <s v="ORD0002831"/>
    <x v="176"/>
    <x v="1069"/>
    <x v="1"/>
    <s v="EC011"/>
    <x v="0"/>
    <x v="0"/>
    <s v="IKEA"/>
    <x v="7"/>
    <x v="1"/>
    <n v="1"/>
    <n v="190"/>
    <x v="0"/>
    <n v="190"/>
    <n v="65"/>
    <x v="2"/>
    <x v="4"/>
    <s v="Express"/>
    <n v="3.4"/>
    <n v="2025"/>
    <s v="Jun-2025"/>
    <n v="0.34210526315789475"/>
    <x v="2"/>
    <x v="4"/>
  </r>
  <r>
    <s v="ORD0002832"/>
    <x v="135"/>
    <x v="1696"/>
    <x v="0"/>
    <s v="EC006"/>
    <x v="2"/>
    <x v="0"/>
    <s v="Philips"/>
    <x v="8"/>
    <x v="1"/>
    <n v="1"/>
    <n v="85"/>
    <x v="1"/>
    <n v="76.5"/>
    <n v="24.5"/>
    <x v="0"/>
    <x v="4"/>
    <s v="Express"/>
    <n v="4.2"/>
    <n v="2025"/>
    <s v="Apr-2025"/>
    <n v="0.3202614379084967"/>
    <x v="2"/>
    <x v="4"/>
  </r>
  <r>
    <s v="ORD0002833"/>
    <x v="282"/>
    <x v="992"/>
    <x v="0"/>
    <s v="EC001"/>
    <x v="8"/>
    <x v="3"/>
    <s v="Sony"/>
    <x v="9"/>
    <x v="1"/>
    <n v="5"/>
    <n v="89"/>
    <x v="4"/>
    <n v="422.75"/>
    <n v="147.75"/>
    <x v="0"/>
    <x v="4"/>
    <s v="Same Day"/>
    <n v="3.7"/>
    <n v="2025"/>
    <s v="Sep-2025"/>
    <n v="0.34949733885274986"/>
    <x v="0"/>
    <x v="5"/>
  </r>
  <r>
    <s v="ORD0002834"/>
    <x v="349"/>
    <x v="1127"/>
    <x v="0"/>
    <s v="EC001"/>
    <x v="8"/>
    <x v="3"/>
    <s v="Sony"/>
    <x v="0"/>
    <x v="1"/>
    <n v="2"/>
    <n v="89"/>
    <x v="2"/>
    <n v="142.4"/>
    <n v="32.4"/>
    <x v="0"/>
    <x v="1"/>
    <s v="Express"/>
    <n v="4.0999999999999996"/>
    <n v="2025"/>
    <s v="Jun-2025"/>
    <n v="0.22752808988764042"/>
    <x v="0"/>
    <x v="0"/>
  </r>
  <r>
    <s v="ORD0002835"/>
    <x v="115"/>
    <x v="388"/>
    <x v="0"/>
    <s v="EC003"/>
    <x v="7"/>
    <x v="3"/>
    <s v="Lenovo"/>
    <x v="3"/>
    <x v="1"/>
    <n v="1"/>
    <n v="799"/>
    <x v="2"/>
    <n v="639.20000000000005"/>
    <n v="19.2"/>
    <x v="0"/>
    <x v="3"/>
    <s v="Standard"/>
    <n v="4.2"/>
    <n v="2025"/>
    <s v="Nov-2025"/>
    <n v="3.0037546933667079E-2"/>
    <x v="0"/>
    <x v="2"/>
  </r>
  <r>
    <s v="ORD0002836"/>
    <x v="357"/>
    <x v="413"/>
    <x v="1"/>
    <s v="EC005"/>
    <x v="4"/>
    <x v="2"/>
    <s v="Skybags"/>
    <x v="2"/>
    <x v="2"/>
    <n v="1"/>
    <n v="45"/>
    <x v="0"/>
    <n v="45"/>
    <n v="19"/>
    <x v="0"/>
    <x v="4"/>
    <s v="Express"/>
    <n v="4.2"/>
    <n v="2025"/>
    <s v="Jan-2025"/>
    <n v="0.42222222222222222"/>
    <x v="0"/>
    <x v="2"/>
  </r>
  <r>
    <s v="ORD0002837"/>
    <x v="53"/>
    <x v="33"/>
    <x v="1"/>
    <s v="EC008"/>
    <x v="1"/>
    <x v="1"/>
    <s v="Nivea"/>
    <x v="8"/>
    <x v="0"/>
    <n v="5"/>
    <n v="18"/>
    <x v="1"/>
    <n v="81"/>
    <n v="36"/>
    <x v="0"/>
    <x v="3"/>
    <s v="Express"/>
    <n v="4"/>
    <n v="2025"/>
    <s v="Jun-2025"/>
    <n v="0.44444444444444442"/>
    <x v="2"/>
    <x v="4"/>
  </r>
  <r>
    <s v="ORD0002838"/>
    <x v="341"/>
    <x v="227"/>
    <x v="1"/>
    <s v="EC012"/>
    <x v="3"/>
    <x v="0"/>
    <s v="Philips"/>
    <x v="3"/>
    <x v="0"/>
    <n v="1"/>
    <n v="42"/>
    <x v="2"/>
    <n v="33.6"/>
    <n v="9.6"/>
    <x v="0"/>
    <x v="2"/>
    <s v="Standard"/>
    <n v="4.2"/>
    <n v="2025"/>
    <s v="Feb-2025"/>
    <n v="0.2857142857142857"/>
    <x v="0"/>
    <x v="2"/>
  </r>
  <r>
    <s v="ORD0002839"/>
    <x v="331"/>
    <x v="1697"/>
    <x v="1"/>
    <s v="EC011"/>
    <x v="0"/>
    <x v="0"/>
    <s v="IKEA"/>
    <x v="6"/>
    <x v="2"/>
    <n v="1"/>
    <n v="190"/>
    <x v="4"/>
    <n v="180.5"/>
    <n v="55.5"/>
    <x v="0"/>
    <x v="1"/>
    <s v="Standard"/>
    <n v="4.9000000000000004"/>
    <n v="2025"/>
    <s v="Feb-2025"/>
    <n v="0.30747922437673131"/>
    <x v="0"/>
    <x v="2"/>
  </r>
  <r>
    <s v="ORD0002840"/>
    <x v="169"/>
    <x v="1197"/>
    <x v="0"/>
    <s v="EC010"/>
    <x v="6"/>
    <x v="3"/>
    <s v="JBL"/>
    <x v="5"/>
    <x v="2"/>
    <n v="5"/>
    <n v="65"/>
    <x v="1"/>
    <n v="292.5"/>
    <n v="102.5"/>
    <x v="0"/>
    <x v="3"/>
    <s v="Same Day"/>
    <n v="3.5"/>
    <n v="2025"/>
    <s v="Dec-2025"/>
    <n v="0.3504273504273504"/>
    <x v="0"/>
    <x v="3"/>
  </r>
  <r>
    <s v="ORD0002841"/>
    <x v="363"/>
    <x v="1698"/>
    <x v="1"/>
    <s v="EC005"/>
    <x v="4"/>
    <x v="2"/>
    <s v="Skybags"/>
    <x v="2"/>
    <x v="1"/>
    <n v="5"/>
    <n v="45"/>
    <x v="0"/>
    <n v="225"/>
    <n v="95"/>
    <x v="0"/>
    <x v="3"/>
    <s v="Standard"/>
    <n v="2.7"/>
    <n v="2025"/>
    <s v="Oct-2025"/>
    <n v="0.42222222222222222"/>
    <x v="0"/>
    <x v="2"/>
  </r>
  <r>
    <s v="ORD0002842"/>
    <x v="252"/>
    <x v="1564"/>
    <x v="1"/>
    <s v="EC010"/>
    <x v="6"/>
    <x v="3"/>
    <s v="JBL"/>
    <x v="5"/>
    <x v="1"/>
    <n v="3"/>
    <n v="65"/>
    <x v="2"/>
    <n v="156"/>
    <n v="42"/>
    <x v="0"/>
    <x v="3"/>
    <s v="Standard"/>
    <n v="3.4"/>
    <n v="2025"/>
    <s v="Jul-2025"/>
    <n v="0.26923076923076922"/>
    <x v="0"/>
    <x v="3"/>
  </r>
  <r>
    <s v="ORD0002843"/>
    <x v="290"/>
    <x v="526"/>
    <x v="1"/>
    <s v="EC011"/>
    <x v="0"/>
    <x v="0"/>
    <s v="IKEA"/>
    <x v="7"/>
    <x v="2"/>
    <n v="1"/>
    <n v="190"/>
    <x v="2"/>
    <n v="152"/>
    <n v="27"/>
    <x v="0"/>
    <x v="0"/>
    <s v="Standard"/>
    <n v="3.6"/>
    <n v="2025"/>
    <s v="Jun-2025"/>
    <n v="0.17763157894736842"/>
    <x v="2"/>
    <x v="4"/>
  </r>
  <r>
    <s v="ORD0002844"/>
    <x v="121"/>
    <x v="929"/>
    <x v="1"/>
    <s v="EC003"/>
    <x v="7"/>
    <x v="3"/>
    <s v="Lenovo"/>
    <x v="5"/>
    <x v="2"/>
    <n v="3"/>
    <n v="799"/>
    <x v="3"/>
    <n v="2037.45"/>
    <n v="177.45"/>
    <x v="0"/>
    <x v="4"/>
    <s v="Standard"/>
    <n v="4.3"/>
    <n v="2025"/>
    <s v="Jan-2025"/>
    <n v="8.7094161819921953E-2"/>
    <x v="0"/>
    <x v="3"/>
  </r>
  <r>
    <s v="ORD0002845"/>
    <x v="296"/>
    <x v="1699"/>
    <x v="1"/>
    <s v="EC010"/>
    <x v="6"/>
    <x v="3"/>
    <s v="JBL"/>
    <x v="4"/>
    <x v="2"/>
    <n v="4"/>
    <n v="65"/>
    <x v="4"/>
    <n v="247"/>
    <n v="95"/>
    <x v="2"/>
    <x v="3"/>
    <s v="Standard"/>
    <n v="3.5"/>
    <n v="2025"/>
    <s v="Oct-2025"/>
    <n v="0.38461538461538464"/>
    <x v="0"/>
    <x v="2"/>
  </r>
  <r>
    <s v="ORD0002846"/>
    <x v="308"/>
    <x v="645"/>
    <x v="1"/>
    <s v="EC012"/>
    <x v="3"/>
    <x v="0"/>
    <s v="Philips"/>
    <x v="1"/>
    <x v="1"/>
    <n v="3"/>
    <n v="42"/>
    <x v="4"/>
    <n v="119.7"/>
    <n v="47.7"/>
    <x v="0"/>
    <x v="1"/>
    <s v="Standard"/>
    <n v="3.6"/>
    <n v="2025"/>
    <s v="Jun-2025"/>
    <n v="0.39849624060150379"/>
    <x v="1"/>
    <x v="1"/>
  </r>
  <r>
    <s v="ORD0002847"/>
    <x v="271"/>
    <x v="716"/>
    <x v="0"/>
    <s v="EC004"/>
    <x v="10"/>
    <x v="2"/>
    <s v="Nike"/>
    <x v="7"/>
    <x v="1"/>
    <n v="2"/>
    <n v="110"/>
    <x v="4"/>
    <n v="209"/>
    <n v="73"/>
    <x v="2"/>
    <x v="1"/>
    <s v="Standard"/>
    <n v="3.2"/>
    <n v="2025"/>
    <s v="Apr-2025"/>
    <n v="0.34928229665071769"/>
    <x v="2"/>
    <x v="4"/>
  </r>
  <r>
    <s v="ORD0002848"/>
    <x v="53"/>
    <x v="1556"/>
    <x v="1"/>
    <s v="EC012"/>
    <x v="3"/>
    <x v="0"/>
    <s v="Philips"/>
    <x v="3"/>
    <x v="0"/>
    <n v="2"/>
    <n v="42"/>
    <x v="0"/>
    <n v="84"/>
    <n v="36"/>
    <x v="0"/>
    <x v="4"/>
    <s v="Standard"/>
    <n v="3.7"/>
    <n v="2025"/>
    <s v="Jun-2025"/>
    <n v="0.42857142857142855"/>
    <x v="0"/>
    <x v="2"/>
  </r>
  <r>
    <s v="ORD0002849"/>
    <x v="79"/>
    <x v="1254"/>
    <x v="0"/>
    <s v="EC007"/>
    <x v="9"/>
    <x v="0"/>
    <s v="Prestige"/>
    <x v="6"/>
    <x v="1"/>
    <n v="3"/>
    <n v="120"/>
    <x v="1"/>
    <n v="324"/>
    <n v="90"/>
    <x v="0"/>
    <x v="1"/>
    <s v="Same Day"/>
    <n v="4.0999999999999996"/>
    <n v="2025"/>
    <s v="Jun-2025"/>
    <n v="0.27777777777777779"/>
    <x v="0"/>
    <x v="2"/>
  </r>
  <r>
    <s v="ORD0002850"/>
    <x v="29"/>
    <x v="1342"/>
    <x v="0"/>
    <s v="EC005"/>
    <x v="4"/>
    <x v="2"/>
    <s v="Skybags"/>
    <x v="1"/>
    <x v="2"/>
    <n v="4"/>
    <n v="45"/>
    <x v="4"/>
    <n v="171"/>
    <n v="67"/>
    <x v="0"/>
    <x v="0"/>
    <s v="Same Day"/>
    <n v="4.2"/>
    <n v="2025"/>
    <s v="Jul-2025"/>
    <n v="0.391812865497076"/>
    <x v="1"/>
    <x v="1"/>
  </r>
  <r>
    <s v="ORD0002851"/>
    <x v="181"/>
    <x v="1700"/>
    <x v="1"/>
    <s v="EC011"/>
    <x v="0"/>
    <x v="0"/>
    <s v="IKEA"/>
    <x v="1"/>
    <x v="0"/>
    <n v="4"/>
    <n v="190"/>
    <x v="1"/>
    <n v="684"/>
    <n v="184"/>
    <x v="0"/>
    <x v="3"/>
    <s v="Standard"/>
    <n v="2.8"/>
    <n v="2025"/>
    <s v="Sep-2025"/>
    <n v="0.26900584795321636"/>
    <x v="1"/>
    <x v="1"/>
  </r>
  <r>
    <s v="ORD0002852"/>
    <x v="112"/>
    <x v="183"/>
    <x v="1"/>
    <s v="EC009"/>
    <x v="11"/>
    <x v="1"/>
    <s v="Loreal"/>
    <x v="7"/>
    <x v="0"/>
    <n v="5"/>
    <n v="12"/>
    <x v="3"/>
    <n v="51"/>
    <n v="21"/>
    <x v="0"/>
    <x v="4"/>
    <s v="Standard"/>
    <n v="3.4"/>
    <n v="2025"/>
    <s v="Jan-2025"/>
    <n v="0.41176470588235292"/>
    <x v="2"/>
    <x v="4"/>
  </r>
  <r>
    <s v="ORD0002853"/>
    <x v="174"/>
    <x v="1074"/>
    <x v="0"/>
    <s v="EC008"/>
    <x v="1"/>
    <x v="1"/>
    <s v="Nivea"/>
    <x v="6"/>
    <x v="2"/>
    <n v="3"/>
    <n v="18"/>
    <x v="2"/>
    <n v="43.2"/>
    <n v="16.2"/>
    <x v="0"/>
    <x v="4"/>
    <s v="Standard"/>
    <n v="3.9"/>
    <n v="2025"/>
    <s v="Jun-2025"/>
    <n v="0.37499999999999994"/>
    <x v="0"/>
    <x v="2"/>
  </r>
  <r>
    <s v="ORD0002854"/>
    <x v="230"/>
    <x v="269"/>
    <x v="1"/>
    <s v="EC006"/>
    <x v="2"/>
    <x v="0"/>
    <s v="Philips"/>
    <x v="0"/>
    <x v="2"/>
    <n v="1"/>
    <n v="85"/>
    <x v="2"/>
    <n v="68"/>
    <n v="16"/>
    <x v="0"/>
    <x v="4"/>
    <s v="Standard"/>
    <n v="4.4000000000000004"/>
    <n v="2025"/>
    <s v="Mar-2025"/>
    <n v="0.23529411764705882"/>
    <x v="0"/>
    <x v="0"/>
  </r>
  <r>
    <s v="ORD0002855"/>
    <x v="133"/>
    <x v="550"/>
    <x v="0"/>
    <s v="EC006"/>
    <x v="2"/>
    <x v="0"/>
    <s v="Philips"/>
    <x v="1"/>
    <x v="0"/>
    <n v="1"/>
    <n v="85"/>
    <x v="4"/>
    <n v="80.75"/>
    <n v="28.75"/>
    <x v="0"/>
    <x v="1"/>
    <s v="Standard"/>
    <n v="3"/>
    <n v="2025"/>
    <s v="Oct-2025"/>
    <n v="0.35603715170278638"/>
    <x v="1"/>
    <x v="1"/>
  </r>
  <r>
    <s v="ORD0002856"/>
    <x v="258"/>
    <x v="236"/>
    <x v="1"/>
    <s v="EC008"/>
    <x v="1"/>
    <x v="1"/>
    <s v="Nivea"/>
    <x v="6"/>
    <x v="2"/>
    <n v="4"/>
    <n v="18"/>
    <x v="4"/>
    <n v="68.400000000000006"/>
    <n v="32.4"/>
    <x v="0"/>
    <x v="2"/>
    <s v="Standard"/>
    <n v="3.1"/>
    <n v="2025"/>
    <s v="Mar-2025"/>
    <n v="0.47368421052631571"/>
    <x v="0"/>
    <x v="2"/>
  </r>
  <r>
    <s v="ORD0002857"/>
    <x v="270"/>
    <x v="1701"/>
    <x v="0"/>
    <s v="EC005"/>
    <x v="4"/>
    <x v="2"/>
    <s v="Skybags"/>
    <x v="7"/>
    <x v="0"/>
    <n v="5"/>
    <n v="45"/>
    <x v="3"/>
    <n v="191.25"/>
    <n v="61.25"/>
    <x v="2"/>
    <x v="2"/>
    <s v="Standard"/>
    <n v="3"/>
    <n v="2025"/>
    <s v="Jan-2025"/>
    <n v="0.3202614379084967"/>
    <x v="2"/>
    <x v="4"/>
  </r>
  <r>
    <s v="ORD0002858"/>
    <x v="201"/>
    <x v="1702"/>
    <x v="0"/>
    <s v="EC002"/>
    <x v="5"/>
    <x v="3"/>
    <s v="Samsung"/>
    <x v="3"/>
    <x v="0"/>
    <n v="4"/>
    <n v="149"/>
    <x v="3"/>
    <n v="506.6"/>
    <n v="126.6"/>
    <x v="0"/>
    <x v="3"/>
    <s v="Standard"/>
    <n v="4.5"/>
    <n v="2025"/>
    <s v="Jun-2025"/>
    <n v="0.24990130280300038"/>
    <x v="0"/>
    <x v="2"/>
  </r>
  <r>
    <s v="ORD0002859"/>
    <x v="159"/>
    <x v="1536"/>
    <x v="0"/>
    <s v="EC003"/>
    <x v="7"/>
    <x v="3"/>
    <s v="Lenovo"/>
    <x v="3"/>
    <x v="1"/>
    <n v="4"/>
    <n v="799"/>
    <x v="3"/>
    <n v="2716.6"/>
    <n v="236.6"/>
    <x v="0"/>
    <x v="2"/>
    <s v="Same Day"/>
    <n v="3.1"/>
    <n v="2025"/>
    <s v="Mar-2025"/>
    <n v="8.7094161819921967E-2"/>
    <x v="0"/>
    <x v="2"/>
  </r>
  <r>
    <s v="ORD0002860"/>
    <x v="87"/>
    <x v="789"/>
    <x v="1"/>
    <s v="EC008"/>
    <x v="1"/>
    <x v="1"/>
    <s v="Nivea"/>
    <x v="1"/>
    <x v="0"/>
    <n v="2"/>
    <n v="18"/>
    <x v="4"/>
    <n v="34.200000000000003"/>
    <n v="16.2"/>
    <x v="0"/>
    <x v="3"/>
    <s v="Standard"/>
    <n v="3"/>
    <n v="2025"/>
    <s v="Aug-2025"/>
    <n v="0.47368421052631571"/>
    <x v="1"/>
    <x v="1"/>
  </r>
  <r>
    <s v="ORD0002861"/>
    <x v="218"/>
    <x v="74"/>
    <x v="1"/>
    <s v="EC001"/>
    <x v="8"/>
    <x v="3"/>
    <s v="Sony"/>
    <x v="6"/>
    <x v="1"/>
    <n v="1"/>
    <n v="89"/>
    <x v="0"/>
    <n v="89"/>
    <n v="34"/>
    <x v="0"/>
    <x v="4"/>
    <s v="Standard"/>
    <n v="4.0999999999999996"/>
    <n v="2025"/>
    <s v="Aug-2025"/>
    <n v="0.38202247191011235"/>
    <x v="0"/>
    <x v="2"/>
  </r>
  <r>
    <s v="ORD0002862"/>
    <x v="195"/>
    <x v="378"/>
    <x v="0"/>
    <s v="EC004"/>
    <x v="10"/>
    <x v="2"/>
    <s v="Nike"/>
    <x v="9"/>
    <x v="2"/>
    <n v="1"/>
    <n v="110"/>
    <x v="0"/>
    <n v="110"/>
    <n v="42"/>
    <x v="0"/>
    <x v="3"/>
    <s v="Same Day"/>
    <n v="3"/>
    <n v="2025"/>
    <s v="Oct-2025"/>
    <n v="0.38181818181818183"/>
    <x v="0"/>
    <x v="5"/>
  </r>
  <r>
    <s v="ORD0002863"/>
    <x v="224"/>
    <x v="147"/>
    <x v="0"/>
    <s v="EC009"/>
    <x v="11"/>
    <x v="1"/>
    <s v="Loreal"/>
    <x v="0"/>
    <x v="1"/>
    <n v="1"/>
    <n v="12"/>
    <x v="1"/>
    <n v="10.8"/>
    <n v="4.8"/>
    <x v="0"/>
    <x v="2"/>
    <s v="Standard"/>
    <n v="3.5"/>
    <n v="2025"/>
    <s v="May-2025"/>
    <n v="0.44444444444444442"/>
    <x v="0"/>
    <x v="0"/>
  </r>
  <r>
    <s v="ORD0002864"/>
    <x v="193"/>
    <x v="1703"/>
    <x v="0"/>
    <s v="EC011"/>
    <x v="0"/>
    <x v="0"/>
    <s v="IKEA"/>
    <x v="9"/>
    <x v="1"/>
    <n v="5"/>
    <n v="190"/>
    <x v="0"/>
    <n v="950"/>
    <n v="325"/>
    <x v="0"/>
    <x v="3"/>
    <s v="Same Day"/>
    <n v="3"/>
    <n v="2025"/>
    <s v="Nov-2025"/>
    <n v="0.34210526315789475"/>
    <x v="0"/>
    <x v="5"/>
  </r>
  <r>
    <s v="ORD0002865"/>
    <x v="219"/>
    <x v="1044"/>
    <x v="1"/>
    <s v="EC010"/>
    <x v="6"/>
    <x v="3"/>
    <s v="JBL"/>
    <x v="3"/>
    <x v="0"/>
    <n v="1"/>
    <n v="65"/>
    <x v="3"/>
    <n v="55.25"/>
    <n v="17.25"/>
    <x v="0"/>
    <x v="4"/>
    <s v="Standard"/>
    <n v="3.1"/>
    <n v="2025"/>
    <s v="Aug-2025"/>
    <n v="0.31221719457013575"/>
    <x v="0"/>
    <x v="2"/>
  </r>
  <r>
    <s v="ORD0002866"/>
    <x v="332"/>
    <x v="170"/>
    <x v="0"/>
    <s v="EC005"/>
    <x v="4"/>
    <x v="2"/>
    <s v="Skybags"/>
    <x v="0"/>
    <x v="2"/>
    <n v="3"/>
    <n v="45"/>
    <x v="1"/>
    <n v="121.5"/>
    <n v="43.5"/>
    <x v="0"/>
    <x v="0"/>
    <s v="Standard"/>
    <n v="2.8"/>
    <n v="2025"/>
    <s v="Sep-2025"/>
    <n v="0.35802469135802467"/>
    <x v="0"/>
    <x v="0"/>
  </r>
  <r>
    <s v="ORD0002867"/>
    <x v="267"/>
    <x v="1597"/>
    <x v="0"/>
    <s v="EC010"/>
    <x v="6"/>
    <x v="3"/>
    <s v="JBL"/>
    <x v="2"/>
    <x v="0"/>
    <n v="2"/>
    <n v="65"/>
    <x v="3"/>
    <n v="110.5"/>
    <n v="34.5"/>
    <x v="2"/>
    <x v="4"/>
    <s v="Standard"/>
    <n v="3.1"/>
    <n v="2025"/>
    <s v="Jul-2025"/>
    <n v="0.31221719457013575"/>
    <x v="0"/>
    <x v="2"/>
  </r>
  <r>
    <s v="ORD0002868"/>
    <x v="83"/>
    <x v="1541"/>
    <x v="0"/>
    <s v="EC001"/>
    <x v="8"/>
    <x v="3"/>
    <s v="Sony"/>
    <x v="4"/>
    <x v="1"/>
    <n v="2"/>
    <n v="89"/>
    <x v="1"/>
    <n v="160.19999999999999"/>
    <n v="50.2"/>
    <x v="0"/>
    <x v="2"/>
    <s v="Standard"/>
    <n v="4.4000000000000004"/>
    <n v="2025"/>
    <s v="Aug-2025"/>
    <n v="0.31335830212234711"/>
    <x v="0"/>
    <x v="2"/>
  </r>
  <r>
    <s v="ORD0002869"/>
    <x v="217"/>
    <x v="1180"/>
    <x v="1"/>
    <s v="EC005"/>
    <x v="4"/>
    <x v="2"/>
    <s v="Skybags"/>
    <x v="0"/>
    <x v="2"/>
    <n v="4"/>
    <n v="45"/>
    <x v="1"/>
    <n v="162"/>
    <n v="58"/>
    <x v="0"/>
    <x v="3"/>
    <s v="Standard"/>
    <n v="4.5"/>
    <n v="2025"/>
    <s v="Sep-2025"/>
    <n v="0.35802469135802467"/>
    <x v="0"/>
    <x v="0"/>
  </r>
  <r>
    <s v="ORD0002870"/>
    <x v="13"/>
    <x v="1343"/>
    <x v="0"/>
    <s v="EC004"/>
    <x v="10"/>
    <x v="2"/>
    <s v="Nike"/>
    <x v="4"/>
    <x v="1"/>
    <n v="2"/>
    <n v="110"/>
    <x v="4"/>
    <n v="209"/>
    <n v="73"/>
    <x v="2"/>
    <x v="1"/>
    <s v="Express"/>
    <n v="3.4"/>
    <n v="2025"/>
    <s v="Jan-2025"/>
    <n v="0.34928229665071769"/>
    <x v="0"/>
    <x v="2"/>
  </r>
  <r>
    <s v="ORD0002871"/>
    <x v="49"/>
    <x v="776"/>
    <x v="0"/>
    <s v="EC012"/>
    <x v="3"/>
    <x v="0"/>
    <s v="Philips"/>
    <x v="6"/>
    <x v="1"/>
    <n v="4"/>
    <n v="42"/>
    <x v="1"/>
    <n v="151.19999999999999"/>
    <n v="55.2"/>
    <x v="0"/>
    <x v="1"/>
    <s v="Standard"/>
    <n v="3.4"/>
    <n v="2025"/>
    <s v="Apr-2025"/>
    <n v="0.36507936507936511"/>
    <x v="0"/>
    <x v="2"/>
  </r>
  <r>
    <s v="ORD0002872"/>
    <x v="157"/>
    <x v="1704"/>
    <x v="0"/>
    <s v="EC004"/>
    <x v="10"/>
    <x v="2"/>
    <s v="Nike"/>
    <x v="5"/>
    <x v="2"/>
    <n v="5"/>
    <n v="110"/>
    <x v="3"/>
    <n v="467.5"/>
    <n v="127.5"/>
    <x v="0"/>
    <x v="0"/>
    <s v="Express"/>
    <n v="3.1"/>
    <n v="2025"/>
    <s v="Feb-2025"/>
    <n v="0.27272727272727271"/>
    <x v="0"/>
    <x v="3"/>
  </r>
  <r>
    <s v="ORD0002873"/>
    <x v="287"/>
    <x v="1705"/>
    <x v="1"/>
    <s v="EC011"/>
    <x v="0"/>
    <x v="0"/>
    <s v="IKEA"/>
    <x v="3"/>
    <x v="0"/>
    <n v="3"/>
    <n v="190"/>
    <x v="1"/>
    <n v="513"/>
    <n v="138"/>
    <x v="0"/>
    <x v="2"/>
    <s v="Standard"/>
    <n v="4.3"/>
    <n v="2025"/>
    <s v="Jun-2025"/>
    <n v="0.26900584795321636"/>
    <x v="0"/>
    <x v="2"/>
  </r>
  <r>
    <s v="ORD0002874"/>
    <x v="49"/>
    <x v="243"/>
    <x v="1"/>
    <s v="EC001"/>
    <x v="8"/>
    <x v="3"/>
    <s v="Sony"/>
    <x v="5"/>
    <x v="2"/>
    <n v="1"/>
    <n v="89"/>
    <x v="0"/>
    <n v="89"/>
    <n v="34"/>
    <x v="0"/>
    <x v="1"/>
    <s v="Standard"/>
    <n v="4.9000000000000004"/>
    <n v="2025"/>
    <s v="Apr-2025"/>
    <n v="0.38202247191011235"/>
    <x v="0"/>
    <x v="3"/>
  </r>
  <r>
    <s v="ORD0002875"/>
    <x v="84"/>
    <x v="1684"/>
    <x v="1"/>
    <s v="EC012"/>
    <x v="3"/>
    <x v="0"/>
    <s v="Philips"/>
    <x v="7"/>
    <x v="2"/>
    <n v="1"/>
    <n v="42"/>
    <x v="1"/>
    <n v="37.799999999999997"/>
    <n v="13.8"/>
    <x v="0"/>
    <x v="4"/>
    <s v="Express"/>
    <n v="3.1"/>
    <n v="2025"/>
    <s v="Sep-2025"/>
    <n v="0.36507936507936511"/>
    <x v="2"/>
    <x v="4"/>
  </r>
  <r>
    <s v="ORD0002876"/>
    <x v="170"/>
    <x v="188"/>
    <x v="0"/>
    <s v="EC003"/>
    <x v="7"/>
    <x v="3"/>
    <s v="Lenovo"/>
    <x v="7"/>
    <x v="1"/>
    <n v="1"/>
    <n v="799"/>
    <x v="3"/>
    <n v="679.15"/>
    <n v="59.15"/>
    <x v="2"/>
    <x v="1"/>
    <s v="Express"/>
    <n v="4.9000000000000004"/>
    <n v="2025"/>
    <s v="Mar-2025"/>
    <n v="8.7094161819921967E-2"/>
    <x v="2"/>
    <x v="4"/>
  </r>
  <r>
    <s v="ORD0002877"/>
    <x v="113"/>
    <x v="1248"/>
    <x v="0"/>
    <s v="EC009"/>
    <x v="11"/>
    <x v="1"/>
    <s v="Loreal"/>
    <x v="4"/>
    <x v="0"/>
    <n v="4"/>
    <n v="12"/>
    <x v="0"/>
    <n v="48"/>
    <n v="24"/>
    <x v="0"/>
    <x v="0"/>
    <s v="Standard"/>
    <n v="2.7"/>
    <n v="2025"/>
    <s v="Mar-2025"/>
    <n v="0.5"/>
    <x v="0"/>
    <x v="2"/>
  </r>
  <r>
    <s v="ORD0002878"/>
    <x v="311"/>
    <x v="342"/>
    <x v="0"/>
    <s v="EC003"/>
    <x v="7"/>
    <x v="3"/>
    <s v="Lenovo"/>
    <x v="1"/>
    <x v="2"/>
    <n v="2"/>
    <n v="799"/>
    <x v="4"/>
    <n v="1518.1"/>
    <n v="278.10000000000002"/>
    <x v="0"/>
    <x v="3"/>
    <s v="Standard"/>
    <n v="5"/>
    <n v="2025"/>
    <s v="Jun-2025"/>
    <n v="0.18318951320729862"/>
    <x v="1"/>
    <x v="1"/>
  </r>
  <r>
    <s v="ORD0002879"/>
    <x v="313"/>
    <x v="440"/>
    <x v="1"/>
    <s v="EC002"/>
    <x v="5"/>
    <x v="3"/>
    <s v="Samsung"/>
    <x v="8"/>
    <x v="2"/>
    <n v="5"/>
    <n v="149"/>
    <x v="4"/>
    <n v="707.75"/>
    <n v="232.75"/>
    <x v="0"/>
    <x v="3"/>
    <s v="Standard"/>
    <n v="2.7"/>
    <n v="2025"/>
    <s v="Dec-2025"/>
    <n v="0.32885906040268459"/>
    <x v="2"/>
    <x v="4"/>
  </r>
  <r>
    <s v="ORD0002880"/>
    <x v="1"/>
    <x v="1706"/>
    <x v="1"/>
    <s v="EC009"/>
    <x v="11"/>
    <x v="1"/>
    <s v="Loreal"/>
    <x v="7"/>
    <x v="0"/>
    <n v="2"/>
    <n v="12"/>
    <x v="0"/>
    <n v="24"/>
    <n v="12"/>
    <x v="0"/>
    <x v="3"/>
    <s v="Express"/>
    <n v="4.7"/>
    <n v="2025"/>
    <s v="Apr-2025"/>
    <n v="0.5"/>
    <x v="2"/>
    <x v="4"/>
  </r>
  <r>
    <s v="ORD0002881"/>
    <x v="20"/>
    <x v="296"/>
    <x v="0"/>
    <s v="EC012"/>
    <x v="3"/>
    <x v="0"/>
    <s v="Philips"/>
    <x v="4"/>
    <x v="1"/>
    <n v="1"/>
    <n v="42"/>
    <x v="3"/>
    <n v="35.700000000000003"/>
    <n v="11.7"/>
    <x v="2"/>
    <x v="2"/>
    <s v="Standard"/>
    <n v="3.5"/>
    <n v="2025"/>
    <s v="Jun-2025"/>
    <n v="0.32773109243697474"/>
    <x v="0"/>
    <x v="2"/>
  </r>
  <r>
    <s v="ORD0002882"/>
    <x v="356"/>
    <x v="992"/>
    <x v="0"/>
    <s v="EC006"/>
    <x v="2"/>
    <x v="0"/>
    <s v="Philips"/>
    <x v="6"/>
    <x v="1"/>
    <n v="4"/>
    <n v="85"/>
    <x v="3"/>
    <n v="289"/>
    <n v="81"/>
    <x v="0"/>
    <x v="3"/>
    <s v="Standard"/>
    <n v="2.9"/>
    <n v="2025"/>
    <s v="Mar-2025"/>
    <n v="0.28027681660899656"/>
    <x v="0"/>
    <x v="2"/>
  </r>
  <r>
    <s v="ORD0002883"/>
    <x v="131"/>
    <x v="1707"/>
    <x v="0"/>
    <s v="EC010"/>
    <x v="6"/>
    <x v="3"/>
    <s v="JBL"/>
    <x v="2"/>
    <x v="0"/>
    <n v="3"/>
    <n v="65"/>
    <x v="2"/>
    <n v="156"/>
    <n v="42"/>
    <x v="2"/>
    <x v="0"/>
    <s v="Express"/>
    <n v="3.8"/>
    <n v="2025"/>
    <s v="May-2025"/>
    <n v="0.26923076923076922"/>
    <x v="0"/>
    <x v="2"/>
  </r>
  <r>
    <s v="ORD0002884"/>
    <x v="60"/>
    <x v="57"/>
    <x v="0"/>
    <s v="EC006"/>
    <x v="2"/>
    <x v="0"/>
    <s v="Philips"/>
    <x v="5"/>
    <x v="0"/>
    <n v="5"/>
    <n v="85"/>
    <x v="4"/>
    <n v="403.75"/>
    <n v="143.75"/>
    <x v="0"/>
    <x v="3"/>
    <s v="Standard"/>
    <n v="4.8"/>
    <n v="2025"/>
    <s v="Apr-2025"/>
    <n v="0.35603715170278638"/>
    <x v="0"/>
    <x v="3"/>
  </r>
  <r>
    <s v="ORD0002885"/>
    <x v="293"/>
    <x v="761"/>
    <x v="0"/>
    <s v="EC003"/>
    <x v="7"/>
    <x v="3"/>
    <s v="Lenovo"/>
    <x v="6"/>
    <x v="0"/>
    <n v="1"/>
    <n v="799"/>
    <x v="3"/>
    <n v="679.15"/>
    <n v="59.15"/>
    <x v="0"/>
    <x v="1"/>
    <s v="Express"/>
    <n v="4.7"/>
    <n v="2025"/>
    <s v="Sep-2025"/>
    <n v="8.7094161819921967E-2"/>
    <x v="0"/>
    <x v="2"/>
  </r>
  <r>
    <s v="ORD0002886"/>
    <x v="349"/>
    <x v="1708"/>
    <x v="0"/>
    <s v="EC001"/>
    <x v="8"/>
    <x v="3"/>
    <s v="Sony"/>
    <x v="4"/>
    <x v="1"/>
    <n v="1"/>
    <n v="89"/>
    <x v="0"/>
    <n v="89"/>
    <n v="34"/>
    <x v="0"/>
    <x v="0"/>
    <s v="Express"/>
    <n v="2.9"/>
    <n v="2025"/>
    <s v="Jun-2025"/>
    <n v="0.38202247191011235"/>
    <x v="0"/>
    <x v="2"/>
  </r>
  <r>
    <s v="ORD0002887"/>
    <x v="250"/>
    <x v="1429"/>
    <x v="1"/>
    <s v="EC011"/>
    <x v="0"/>
    <x v="0"/>
    <s v="IKEA"/>
    <x v="1"/>
    <x v="2"/>
    <n v="1"/>
    <n v="190"/>
    <x v="3"/>
    <n v="161.5"/>
    <n v="36.5"/>
    <x v="2"/>
    <x v="2"/>
    <s v="Standard"/>
    <n v="4.7"/>
    <n v="2025"/>
    <s v="Apr-2025"/>
    <n v="0.2260061919504644"/>
    <x v="1"/>
    <x v="1"/>
  </r>
  <r>
    <s v="ORD0002888"/>
    <x v="108"/>
    <x v="505"/>
    <x v="0"/>
    <s v="EC012"/>
    <x v="3"/>
    <x v="0"/>
    <s v="Philips"/>
    <x v="6"/>
    <x v="0"/>
    <n v="3"/>
    <n v="42"/>
    <x v="1"/>
    <n v="113.4"/>
    <n v="41.4"/>
    <x v="0"/>
    <x v="3"/>
    <s v="Express"/>
    <n v="4"/>
    <n v="2025"/>
    <s v="May-2025"/>
    <n v="0.36507936507936506"/>
    <x v="0"/>
    <x v="2"/>
  </r>
  <r>
    <s v="ORD0002889"/>
    <x v="343"/>
    <x v="1709"/>
    <x v="0"/>
    <s v="EC012"/>
    <x v="3"/>
    <x v="0"/>
    <s v="Philips"/>
    <x v="2"/>
    <x v="2"/>
    <n v="5"/>
    <n v="42"/>
    <x v="2"/>
    <n v="168"/>
    <n v="48"/>
    <x v="0"/>
    <x v="1"/>
    <s v="Standard"/>
    <n v="3"/>
    <n v="2025"/>
    <s v="Mar-2025"/>
    <n v="0.2857142857142857"/>
    <x v="0"/>
    <x v="2"/>
  </r>
  <r>
    <s v="ORD0002890"/>
    <x v="99"/>
    <x v="1663"/>
    <x v="0"/>
    <s v="EC001"/>
    <x v="8"/>
    <x v="3"/>
    <s v="Sony"/>
    <x v="5"/>
    <x v="1"/>
    <n v="4"/>
    <n v="89"/>
    <x v="1"/>
    <n v="320.39999999999998"/>
    <n v="100.4"/>
    <x v="0"/>
    <x v="0"/>
    <s v="Same Day"/>
    <n v="4.8"/>
    <n v="2025"/>
    <s v="Sep-2025"/>
    <n v="0.31335830212234711"/>
    <x v="0"/>
    <x v="3"/>
  </r>
  <r>
    <s v="ORD0002891"/>
    <x v="329"/>
    <x v="1710"/>
    <x v="0"/>
    <s v="EC009"/>
    <x v="11"/>
    <x v="1"/>
    <s v="Loreal"/>
    <x v="2"/>
    <x v="1"/>
    <n v="3"/>
    <n v="12"/>
    <x v="0"/>
    <n v="36"/>
    <n v="18"/>
    <x v="0"/>
    <x v="3"/>
    <s v="Express"/>
    <n v="2.6"/>
    <n v="2025"/>
    <s v="Jun-2025"/>
    <n v="0.5"/>
    <x v="0"/>
    <x v="2"/>
  </r>
  <r>
    <s v="ORD0002892"/>
    <x v="310"/>
    <x v="253"/>
    <x v="0"/>
    <s v="EC010"/>
    <x v="6"/>
    <x v="3"/>
    <s v="JBL"/>
    <x v="8"/>
    <x v="2"/>
    <n v="1"/>
    <n v="65"/>
    <x v="1"/>
    <n v="58.5"/>
    <n v="20.5"/>
    <x v="2"/>
    <x v="0"/>
    <s v="Standard"/>
    <n v="4.9000000000000004"/>
    <n v="2025"/>
    <s v="Dec-2025"/>
    <n v="0.3504273504273504"/>
    <x v="2"/>
    <x v="4"/>
  </r>
  <r>
    <s v="ORD0002893"/>
    <x v="120"/>
    <x v="263"/>
    <x v="0"/>
    <s v="EC004"/>
    <x v="10"/>
    <x v="2"/>
    <s v="Nike"/>
    <x v="1"/>
    <x v="2"/>
    <n v="5"/>
    <n v="110"/>
    <x v="4"/>
    <n v="522.5"/>
    <n v="182.5"/>
    <x v="0"/>
    <x v="3"/>
    <s v="Standard"/>
    <n v="2.6"/>
    <n v="2025"/>
    <s v="Aug-2025"/>
    <n v="0.34928229665071769"/>
    <x v="1"/>
    <x v="1"/>
  </r>
  <r>
    <s v="ORD0002894"/>
    <x v="113"/>
    <x v="1711"/>
    <x v="0"/>
    <s v="EC001"/>
    <x v="8"/>
    <x v="3"/>
    <s v="Sony"/>
    <x v="8"/>
    <x v="2"/>
    <n v="3"/>
    <n v="89"/>
    <x v="2"/>
    <n v="213.6"/>
    <n v="48.6"/>
    <x v="0"/>
    <x v="4"/>
    <s v="Standard"/>
    <n v="4.2"/>
    <n v="2025"/>
    <s v="Mar-2025"/>
    <n v="0.22752808988764045"/>
    <x v="2"/>
    <x v="4"/>
  </r>
  <r>
    <s v="ORD0002895"/>
    <x v="70"/>
    <x v="1301"/>
    <x v="0"/>
    <s v="EC007"/>
    <x v="9"/>
    <x v="0"/>
    <s v="Prestige"/>
    <x v="8"/>
    <x v="2"/>
    <n v="5"/>
    <n v="120"/>
    <x v="3"/>
    <n v="510"/>
    <n v="120"/>
    <x v="0"/>
    <x v="4"/>
    <s v="Express"/>
    <n v="3.1"/>
    <n v="2025"/>
    <s v="Oct-2025"/>
    <n v="0.23529411764705882"/>
    <x v="2"/>
    <x v="4"/>
  </r>
  <r>
    <s v="ORD0002896"/>
    <x v="341"/>
    <x v="1486"/>
    <x v="1"/>
    <s v="EC007"/>
    <x v="9"/>
    <x v="0"/>
    <s v="Prestige"/>
    <x v="0"/>
    <x v="1"/>
    <n v="2"/>
    <n v="120"/>
    <x v="0"/>
    <n v="240"/>
    <n v="84"/>
    <x v="0"/>
    <x v="2"/>
    <s v="Standard"/>
    <n v="2.6"/>
    <n v="2025"/>
    <s v="Feb-2025"/>
    <n v="0.35"/>
    <x v="0"/>
    <x v="0"/>
  </r>
  <r>
    <s v="ORD0002897"/>
    <x v="296"/>
    <x v="658"/>
    <x v="0"/>
    <s v="EC008"/>
    <x v="1"/>
    <x v="1"/>
    <s v="Nivea"/>
    <x v="2"/>
    <x v="2"/>
    <n v="1"/>
    <n v="18"/>
    <x v="2"/>
    <n v="14.4"/>
    <n v="5.4"/>
    <x v="0"/>
    <x v="4"/>
    <s v="Express"/>
    <n v="2.7"/>
    <n v="2025"/>
    <s v="Oct-2025"/>
    <n v="0.375"/>
    <x v="0"/>
    <x v="2"/>
  </r>
  <r>
    <s v="ORD0002898"/>
    <x v="170"/>
    <x v="356"/>
    <x v="1"/>
    <s v="EC001"/>
    <x v="8"/>
    <x v="3"/>
    <s v="Sony"/>
    <x v="4"/>
    <x v="1"/>
    <n v="5"/>
    <n v="89"/>
    <x v="0"/>
    <n v="445"/>
    <n v="170"/>
    <x v="0"/>
    <x v="4"/>
    <s v="Standard"/>
    <n v="4.4000000000000004"/>
    <n v="2025"/>
    <s v="Mar-2025"/>
    <n v="0.38202247191011235"/>
    <x v="0"/>
    <x v="2"/>
  </r>
  <r>
    <s v="ORD0002899"/>
    <x v="220"/>
    <x v="1584"/>
    <x v="1"/>
    <s v="EC011"/>
    <x v="0"/>
    <x v="0"/>
    <s v="IKEA"/>
    <x v="6"/>
    <x v="0"/>
    <n v="3"/>
    <n v="190"/>
    <x v="3"/>
    <n v="484.5"/>
    <n v="109.5"/>
    <x v="0"/>
    <x v="1"/>
    <s v="Standard"/>
    <n v="3.6"/>
    <n v="2025"/>
    <s v="May-2025"/>
    <n v="0.2260061919504644"/>
    <x v="0"/>
    <x v="2"/>
  </r>
  <r>
    <s v="ORD0002900"/>
    <x v="248"/>
    <x v="669"/>
    <x v="0"/>
    <s v="EC010"/>
    <x v="6"/>
    <x v="3"/>
    <s v="JBL"/>
    <x v="7"/>
    <x v="0"/>
    <n v="1"/>
    <n v="65"/>
    <x v="2"/>
    <n v="52"/>
    <n v="14"/>
    <x v="0"/>
    <x v="2"/>
    <s v="Standard"/>
    <n v="5"/>
    <n v="2025"/>
    <s v="Aug-2025"/>
    <n v="0.26923076923076922"/>
    <x v="2"/>
    <x v="4"/>
  </r>
  <r>
    <s v="ORD0002901"/>
    <x v="49"/>
    <x v="1712"/>
    <x v="1"/>
    <s v="EC006"/>
    <x v="2"/>
    <x v="0"/>
    <s v="Philips"/>
    <x v="0"/>
    <x v="0"/>
    <n v="4"/>
    <n v="85"/>
    <x v="2"/>
    <n v="272"/>
    <n v="64"/>
    <x v="0"/>
    <x v="4"/>
    <s v="Express"/>
    <n v="4.5999999999999996"/>
    <n v="2025"/>
    <s v="Apr-2025"/>
    <n v="0.23529411764705882"/>
    <x v="0"/>
    <x v="0"/>
  </r>
  <r>
    <s v="ORD0002902"/>
    <x v="39"/>
    <x v="1310"/>
    <x v="0"/>
    <s v="EC002"/>
    <x v="5"/>
    <x v="3"/>
    <s v="Samsung"/>
    <x v="1"/>
    <x v="0"/>
    <n v="4"/>
    <n v="149"/>
    <x v="2"/>
    <n v="476.8"/>
    <n v="96.8"/>
    <x v="0"/>
    <x v="4"/>
    <s v="Express"/>
    <n v="2.9"/>
    <n v="2025"/>
    <s v="Oct-2025"/>
    <n v="0.2030201342281879"/>
    <x v="1"/>
    <x v="1"/>
  </r>
  <r>
    <s v="ORD0002903"/>
    <x v="289"/>
    <x v="1540"/>
    <x v="0"/>
    <s v="EC003"/>
    <x v="7"/>
    <x v="3"/>
    <s v="Lenovo"/>
    <x v="0"/>
    <x v="2"/>
    <n v="1"/>
    <n v="799"/>
    <x v="1"/>
    <n v="719.1"/>
    <n v="99.1"/>
    <x v="0"/>
    <x v="1"/>
    <s v="Standard"/>
    <n v="2.8"/>
    <n v="2025"/>
    <s v="Jul-2025"/>
    <n v="0.13781115282992629"/>
    <x v="0"/>
    <x v="0"/>
  </r>
  <r>
    <s v="ORD0002904"/>
    <x v="118"/>
    <x v="283"/>
    <x v="0"/>
    <s v="EC002"/>
    <x v="5"/>
    <x v="3"/>
    <s v="Samsung"/>
    <x v="4"/>
    <x v="1"/>
    <n v="1"/>
    <n v="149"/>
    <x v="0"/>
    <n v="149"/>
    <n v="54"/>
    <x v="0"/>
    <x v="4"/>
    <s v="Standard"/>
    <n v="3.7"/>
    <n v="2025"/>
    <s v="Jun-2025"/>
    <n v="0.36241610738255031"/>
    <x v="0"/>
    <x v="2"/>
  </r>
  <r>
    <s v="ORD0002905"/>
    <x v="277"/>
    <x v="291"/>
    <x v="1"/>
    <s v="EC006"/>
    <x v="2"/>
    <x v="0"/>
    <s v="Philips"/>
    <x v="6"/>
    <x v="2"/>
    <n v="1"/>
    <n v="85"/>
    <x v="1"/>
    <n v="76.5"/>
    <n v="24.5"/>
    <x v="0"/>
    <x v="4"/>
    <s v="Standard"/>
    <n v="3.4"/>
    <n v="2025"/>
    <s v="Nov-2025"/>
    <n v="0.3202614379084967"/>
    <x v="0"/>
    <x v="2"/>
  </r>
  <r>
    <s v="ORD0002906"/>
    <x v="171"/>
    <x v="1713"/>
    <x v="1"/>
    <s v="EC005"/>
    <x v="4"/>
    <x v="2"/>
    <s v="Skybags"/>
    <x v="3"/>
    <x v="0"/>
    <n v="5"/>
    <n v="45"/>
    <x v="2"/>
    <n v="180"/>
    <n v="50"/>
    <x v="0"/>
    <x v="0"/>
    <s v="Express"/>
    <n v="4.0999999999999996"/>
    <n v="2025"/>
    <s v="Oct-2025"/>
    <n v="0.27777777777777779"/>
    <x v="0"/>
    <x v="2"/>
  </r>
  <r>
    <s v="ORD0002907"/>
    <x v="89"/>
    <x v="394"/>
    <x v="0"/>
    <s v="EC010"/>
    <x v="6"/>
    <x v="3"/>
    <s v="JBL"/>
    <x v="0"/>
    <x v="0"/>
    <n v="2"/>
    <n v="65"/>
    <x v="3"/>
    <n v="110.5"/>
    <n v="34.5"/>
    <x v="0"/>
    <x v="0"/>
    <s v="Standard"/>
    <n v="3.4"/>
    <n v="2025"/>
    <s v="Oct-2025"/>
    <n v="0.31221719457013575"/>
    <x v="0"/>
    <x v="0"/>
  </r>
  <r>
    <s v="ORD0002908"/>
    <x v="148"/>
    <x v="219"/>
    <x v="1"/>
    <s v="EC005"/>
    <x v="4"/>
    <x v="2"/>
    <s v="Skybags"/>
    <x v="8"/>
    <x v="1"/>
    <n v="1"/>
    <n v="45"/>
    <x v="4"/>
    <n v="42.75"/>
    <n v="16.75"/>
    <x v="0"/>
    <x v="2"/>
    <s v="Standard"/>
    <n v="3.8"/>
    <n v="2025"/>
    <s v="Jan-2025"/>
    <n v="0.391812865497076"/>
    <x v="2"/>
    <x v="4"/>
  </r>
  <r>
    <s v="ORD0002909"/>
    <x v="140"/>
    <x v="1098"/>
    <x v="0"/>
    <s v="EC011"/>
    <x v="0"/>
    <x v="0"/>
    <s v="IKEA"/>
    <x v="0"/>
    <x v="0"/>
    <n v="2"/>
    <n v="190"/>
    <x v="4"/>
    <n v="361"/>
    <n v="111"/>
    <x v="0"/>
    <x v="4"/>
    <s v="Same Day"/>
    <n v="3.3"/>
    <n v="2025"/>
    <s v="Apr-2025"/>
    <n v="0.30747922437673131"/>
    <x v="0"/>
    <x v="0"/>
  </r>
  <r>
    <s v="ORD0002910"/>
    <x v="148"/>
    <x v="527"/>
    <x v="0"/>
    <s v="EC003"/>
    <x v="7"/>
    <x v="3"/>
    <s v="Lenovo"/>
    <x v="6"/>
    <x v="0"/>
    <n v="3"/>
    <n v="799"/>
    <x v="0"/>
    <n v="2397"/>
    <n v="537"/>
    <x v="2"/>
    <x v="2"/>
    <s v="Standard"/>
    <n v="4.9000000000000004"/>
    <n v="2025"/>
    <s v="Jan-2025"/>
    <n v="0.22403003754693368"/>
    <x v="0"/>
    <x v="2"/>
  </r>
  <r>
    <s v="ORD0002911"/>
    <x v="104"/>
    <x v="273"/>
    <x v="0"/>
    <s v="EC002"/>
    <x v="5"/>
    <x v="3"/>
    <s v="Samsung"/>
    <x v="4"/>
    <x v="0"/>
    <n v="4"/>
    <n v="149"/>
    <x v="4"/>
    <n v="566.20000000000005"/>
    <n v="186.2"/>
    <x v="0"/>
    <x v="2"/>
    <s v="Express"/>
    <n v="4.3"/>
    <n v="2025"/>
    <s v="Jun-2025"/>
    <n v="0.32885906040268453"/>
    <x v="0"/>
    <x v="2"/>
  </r>
  <r>
    <s v="ORD0002912"/>
    <x v="179"/>
    <x v="1714"/>
    <x v="0"/>
    <s v="EC001"/>
    <x v="8"/>
    <x v="3"/>
    <s v="Sony"/>
    <x v="5"/>
    <x v="1"/>
    <n v="5"/>
    <n v="89"/>
    <x v="1"/>
    <n v="400.5"/>
    <n v="125.5"/>
    <x v="0"/>
    <x v="2"/>
    <s v="Standard"/>
    <n v="4"/>
    <n v="2025"/>
    <s v="Nov-2025"/>
    <n v="0.31335830212234705"/>
    <x v="0"/>
    <x v="3"/>
  </r>
  <r>
    <s v="ORD0002913"/>
    <x v="21"/>
    <x v="1633"/>
    <x v="0"/>
    <s v="EC007"/>
    <x v="9"/>
    <x v="0"/>
    <s v="Prestige"/>
    <x v="3"/>
    <x v="0"/>
    <n v="4"/>
    <n v="120"/>
    <x v="1"/>
    <n v="432"/>
    <n v="120"/>
    <x v="2"/>
    <x v="1"/>
    <s v="Standard"/>
    <n v="4.4000000000000004"/>
    <n v="2025"/>
    <s v="Jun-2025"/>
    <n v="0.27777777777777779"/>
    <x v="0"/>
    <x v="2"/>
  </r>
  <r>
    <s v="ORD0002914"/>
    <x v="248"/>
    <x v="492"/>
    <x v="1"/>
    <s v="EC009"/>
    <x v="11"/>
    <x v="1"/>
    <s v="Loreal"/>
    <x v="4"/>
    <x v="2"/>
    <n v="2"/>
    <n v="12"/>
    <x v="1"/>
    <n v="21.6"/>
    <n v="9.6"/>
    <x v="0"/>
    <x v="2"/>
    <s v="Express"/>
    <n v="3.5"/>
    <n v="2025"/>
    <s v="Aug-2025"/>
    <n v="0.44444444444444442"/>
    <x v="0"/>
    <x v="2"/>
  </r>
  <r>
    <s v="ORD0002915"/>
    <x v="157"/>
    <x v="1715"/>
    <x v="0"/>
    <s v="EC007"/>
    <x v="9"/>
    <x v="0"/>
    <s v="Prestige"/>
    <x v="1"/>
    <x v="0"/>
    <n v="5"/>
    <n v="120"/>
    <x v="1"/>
    <n v="540"/>
    <n v="150"/>
    <x v="1"/>
    <x v="1"/>
    <s v="Standard"/>
    <n v="3"/>
    <n v="2025"/>
    <s v="Feb-2025"/>
    <n v="0.27777777777777779"/>
    <x v="1"/>
    <x v="1"/>
  </r>
  <r>
    <s v="ORD0002916"/>
    <x v="275"/>
    <x v="1716"/>
    <x v="0"/>
    <s v="EC002"/>
    <x v="5"/>
    <x v="3"/>
    <s v="Samsung"/>
    <x v="3"/>
    <x v="1"/>
    <n v="1"/>
    <n v="149"/>
    <x v="2"/>
    <n v="119.2"/>
    <n v="24.2"/>
    <x v="0"/>
    <x v="4"/>
    <s v="Standard"/>
    <n v="2.9"/>
    <n v="2025"/>
    <s v="Apr-2025"/>
    <n v="0.2030201342281879"/>
    <x v="0"/>
    <x v="2"/>
  </r>
  <r>
    <s v="ORD0002917"/>
    <x v="120"/>
    <x v="1683"/>
    <x v="1"/>
    <s v="EC008"/>
    <x v="1"/>
    <x v="1"/>
    <s v="Nivea"/>
    <x v="9"/>
    <x v="1"/>
    <n v="3"/>
    <n v="18"/>
    <x v="4"/>
    <n v="51.3"/>
    <n v="24.3"/>
    <x v="0"/>
    <x v="1"/>
    <s v="Standard"/>
    <n v="4.0999999999999996"/>
    <n v="2025"/>
    <s v="Aug-2025"/>
    <n v="0.47368421052631582"/>
    <x v="0"/>
    <x v="5"/>
  </r>
  <r>
    <s v="ORD0002918"/>
    <x v="319"/>
    <x v="1155"/>
    <x v="0"/>
    <s v="EC005"/>
    <x v="4"/>
    <x v="2"/>
    <s v="Skybags"/>
    <x v="8"/>
    <x v="0"/>
    <n v="1"/>
    <n v="45"/>
    <x v="1"/>
    <n v="40.5"/>
    <n v="14.5"/>
    <x v="0"/>
    <x v="0"/>
    <s v="Express"/>
    <n v="3.9"/>
    <n v="2025"/>
    <s v="Jul-2025"/>
    <n v="0.35802469135802467"/>
    <x v="2"/>
    <x v="4"/>
  </r>
  <r>
    <s v="ORD0002919"/>
    <x v="189"/>
    <x v="1717"/>
    <x v="0"/>
    <s v="EC003"/>
    <x v="7"/>
    <x v="3"/>
    <s v="Lenovo"/>
    <x v="6"/>
    <x v="0"/>
    <n v="5"/>
    <n v="799"/>
    <x v="3"/>
    <n v="3395.75"/>
    <n v="295.75"/>
    <x v="0"/>
    <x v="0"/>
    <s v="Standard"/>
    <n v="3.2"/>
    <n v="2025"/>
    <s v="May-2025"/>
    <n v="8.7094161819921967E-2"/>
    <x v="0"/>
    <x v="2"/>
  </r>
  <r>
    <s v="ORD0002920"/>
    <x v="199"/>
    <x v="1582"/>
    <x v="0"/>
    <s v="EC010"/>
    <x v="6"/>
    <x v="3"/>
    <s v="JBL"/>
    <x v="5"/>
    <x v="0"/>
    <n v="5"/>
    <n v="65"/>
    <x v="3"/>
    <n v="276.25"/>
    <n v="86.25"/>
    <x v="0"/>
    <x v="2"/>
    <s v="Same Day"/>
    <n v="4.3"/>
    <n v="2025"/>
    <s v="Jan-2025"/>
    <n v="0.31221719457013575"/>
    <x v="0"/>
    <x v="3"/>
  </r>
  <r>
    <s v="ORD0002921"/>
    <x v="71"/>
    <x v="202"/>
    <x v="0"/>
    <s v="EC010"/>
    <x v="6"/>
    <x v="3"/>
    <s v="JBL"/>
    <x v="8"/>
    <x v="0"/>
    <n v="5"/>
    <n v="65"/>
    <x v="4"/>
    <n v="308.75"/>
    <n v="118.75"/>
    <x v="0"/>
    <x v="0"/>
    <s v="Standard"/>
    <n v="3.4"/>
    <n v="2025"/>
    <s v="Aug-2025"/>
    <n v="0.38461538461538464"/>
    <x v="2"/>
    <x v="4"/>
  </r>
  <r>
    <s v="ORD0002922"/>
    <x v="173"/>
    <x v="1717"/>
    <x v="0"/>
    <s v="EC002"/>
    <x v="5"/>
    <x v="3"/>
    <s v="Samsung"/>
    <x v="6"/>
    <x v="1"/>
    <n v="1"/>
    <n v="149"/>
    <x v="2"/>
    <n v="119.2"/>
    <n v="24.2"/>
    <x v="0"/>
    <x v="4"/>
    <s v="Standard"/>
    <n v="4.0999999999999996"/>
    <n v="2025"/>
    <s v="Jan-2025"/>
    <n v="0.2030201342281879"/>
    <x v="0"/>
    <x v="2"/>
  </r>
  <r>
    <s v="ORD0002923"/>
    <x v="159"/>
    <x v="1198"/>
    <x v="1"/>
    <s v="EC010"/>
    <x v="6"/>
    <x v="3"/>
    <s v="JBL"/>
    <x v="4"/>
    <x v="2"/>
    <n v="3"/>
    <n v="65"/>
    <x v="3"/>
    <n v="165.75"/>
    <n v="51.75"/>
    <x v="0"/>
    <x v="3"/>
    <s v="Standard"/>
    <n v="4.4000000000000004"/>
    <n v="2025"/>
    <s v="Mar-2025"/>
    <n v="0.31221719457013575"/>
    <x v="0"/>
    <x v="2"/>
  </r>
  <r>
    <s v="ORD0002924"/>
    <x v="200"/>
    <x v="1047"/>
    <x v="1"/>
    <s v="EC008"/>
    <x v="1"/>
    <x v="1"/>
    <s v="Nivea"/>
    <x v="3"/>
    <x v="0"/>
    <n v="3"/>
    <n v="18"/>
    <x v="0"/>
    <n v="54"/>
    <n v="27"/>
    <x v="0"/>
    <x v="1"/>
    <s v="Same Day"/>
    <n v="4.9000000000000004"/>
    <n v="2025"/>
    <s v="Jan-2025"/>
    <n v="0.5"/>
    <x v="0"/>
    <x v="2"/>
  </r>
  <r>
    <s v="ORD0002925"/>
    <x v="253"/>
    <x v="1102"/>
    <x v="1"/>
    <s v="EC011"/>
    <x v="0"/>
    <x v="0"/>
    <s v="IKEA"/>
    <x v="4"/>
    <x v="1"/>
    <n v="5"/>
    <n v="190"/>
    <x v="0"/>
    <n v="950"/>
    <n v="325"/>
    <x v="0"/>
    <x v="4"/>
    <s v="Standard"/>
    <n v="2.7"/>
    <n v="2025"/>
    <s v="Aug-2025"/>
    <n v="0.34210526315789475"/>
    <x v="0"/>
    <x v="2"/>
  </r>
  <r>
    <s v="ORD0002926"/>
    <x v="216"/>
    <x v="491"/>
    <x v="1"/>
    <s v="EC004"/>
    <x v="10"/>
    <x v="2"/>
    <s v="Nike"/>
    <x v="9"/>
    <x v="2"/>
    <n v="1"/>
    <n v="110"/>
    <x v="0"/>
    <n v="110"/>
    <n v="42"/>
    <x v="0"/>
    <x v="3"/>
    <s v="Express"/>
    <n v="2.9"/>
    <n v="2025"/>
    <s v="Sep-2025"/>
    <n v="0.38181818181818183"/>
    <x v="0"/>
    <x v="5"/>
  </r>
  <r>
    <s v="ORD0002927"/>
    <x v="199"/>
    <x v="879"/>
    <x v="0"/>
    <s v="EC004"/>
    <x v="10"/>
    <x v="2"/>
    <s v="Nike"/>
    <x v="0"/>
    <x v="1"/>
    <n v="4"/>
    <n v="110"/>
    <x v="4"/>
    <n v="418"/>
    <n v="146"/>
    <x v="0"/>
    <x v="2"/>
    <s v="Standard"/>
    <n v="4.9000000000000004"/>
    <n v="2025"/>
    <s v="Jan-2025"/>
    <n v="0.34928229665071769"/>
    <x v="0"/>
    <x v="0"/>
  </r>
  <r>
    <s v="ORD0002928"/>
    <x v="118"/>
    <x v="1377"/>
    <x v="0"/>
    <s v="EC005"/>
    <x v="4"/>
    <x v="2"/>
    <s v="Skybags"/>
    <x v="9"/>
    <x v="2"/>
    <n v="1"/>
    <n v="45"/>
    <x v="3"/>
    <n v="38.25"/>
    <n v="12.25"/>
    <x v="0"/>
    <x v="3"/>
    <s v="Standard"/>
    <n v="4.0999999999999996"/>
    <n v="2025"/>
    <s v="Jun-2025"/>
    <n v="0.3202614379084967"/>
    <x v="0"/>
    <x v="5"/>
  </r>
  <r>
    <s v="ORD0002929"/>
    <x v="157"/>
    <x v="995"/>
    <x v="1"/>
    <s v="EC002"/>
    <x v="5"/>
    <x v="3"/>
    <s v="Samsung"/>
    <x v="6"/>
    <x v="1"/>
    <n v="3"/>
    <n v="149"/>
    <x v="4"/>
    <n v="424.65"/>
    <n v="139.65"/>
    <x v="0"/>
    <x v="3"/>
    <s v="Standard"/>
    <n v="3.5"/>
    <n v="2025"/>
    <s v="Feb-2025"/>
    <n v="0.32885906040268459"/>
    <x v="0"/>
    <x v="2"/>
  </r>
  <r>
    <s v="ORD0002930"/>
    <x v="94"/>
    <x v="1560"/>
    <x v="1"/>
    <s v="EC004"/>
    <x v="10"/>
    <x v="2"/>
    <s v="Nike"/>
    <x v="2"/>
    <x v="0"/>
    <n v="3"/>
    <n v="110"/>
    <x v="0"/>
    <n v="330"/>
    <n v="126"/>
    <x v="0"/>
    <x v="3"/>
    <s v="Express"/>
    <n v="2.8"/>
    <n v="2025"/>
    <s v="Aug-2025"/>
    <n v="0.38181818181818183"/>
    <x v="0"/>
    <x v="2"/>
  </r>
  <r>
    <s v="ORD0002931"/>
    <x v="34"/>
    <x v="1053"/>
    <x v="0"/>
    <s v="EC004"/>
    <x v="10"/>
    <x v="2"/>
    <s v="Nike"/>
    <x v="1"/>
    <x v="1"/>
    <n v="2"/>
    <n v="110"/>
    <x v="4"/>
    <n v="209"/>
    <n v="73"/>
    <x v="0"/>
    <x v="1"/>
    <s v="Standard"/>
    <n v="3.2"/>
    <n v="2025"/>
    <s v="Sep-2025"/>
    <n v="0.34928229665071769"/>
    <x v="1"/>
    <x v="1"/>
  </r>
  <r>
    <s v="ORD0002932"/>
    <x v="214"/>
    <x v="103"/>
    <x v="0"/>
    <s v="EC005"/>
    <x v="4"/>
    <x v="2"/>
    <s v="Skybags"/>
    <x v="2"/>
    <x v="1"/>
    <n v="1"/>
    <n v="45"/>
    <x v="0"/>
    <n v="45"/>
    <n v="19"/>
    <x v="0"/>
    <x v="2"/>
    <s v="Express"/>
    <n v="4.4000000000000004"/>
    <n v="2025"/>
    <s v="Apr-2025"/>
    <n v="0.42222222222222222"/>
    <x v="0"/>
    <x v="2"/>
  </r>
  <r>
    <s v="ORD0002933"/>
    <x v="237"/>
    <x v="167"/>
    <x v="1"/>
    <s v="EC006"/>
    <x v="2"/>
    <x v="0"/>
    <s v="Philips"/>
    <x v="6"/>
    <x v="0"/>
    <n v="2"/>
    <n v="85"/>
    <x v="1"/>
    <n v="153"/>
    <n v="49"/>
    <x v="0"/>
    <x v="4"/>
    <s v="Standard"/>
    <n v="4"/>
    <n v="2025"/>
    <s v="Feb-2025"/>
    <n v="0.3202614379084967"/>
    <x v="0"/>
    <x v="2"/>
  </r>
  <r>
    <s v="ORD0002934"/>
    <x v="334"/>
    <x v="326"/>
    <x v="0"/>
    <s v="EC001"/>
    <x v="8"/>
    <x v="3"/>
    <s v="Sony"/>
    <x v="8"/>
    <x v="1"/>
    <n v="4"/>
    <n v="89"/>
    <x v="3"/>
    <n v="302.60000000000002"/>
    <n v="82.6"/>
    <x v="0"/>
    <x v="2"/>
    <s v="Express"/>
    <n v="3.9"/>
    <n v="2025"/>
    <s v="Dec-2025"/>
    <n v="0.27296761401189684"/>
    <x v="2"/>
    <x v="4"/>
  </r>
  <r>
    <s v="ORD0002935"/>
    <x v="139"/>
    <x v="1195"/>
    <x v="0"/>
    <s v="EC003"/>
    <x v="7"/>
    <x v="3"/>
    <s v="Lenovo"/>
    <x v="7"/>
    <x v="0"/>
    <n v="4"/>
    <n v="799"/>
    <x v="1"/>
    <n v="2876.4"/>
    <n v="396.4"/>
    <x v="0"/>
    <x v="0"/>
    <s v="Standard"/>
    <n v="4.3"/>
    <n v="2025"/>
    <s v="Apr-2025"/>
    <n v="0.13781115282992629"/>
    <x v="2"/>
    <x v="4"/>
  </r>
  <r>
    <s v="ORD0002936"/>
    <x v="277"/>
    <x v="1718"/>
    <x v="0"/>
    <s v="EC001"/>
    <x v="8"/>
    <x v="3"/>
    <s v="Sony"/>
    <x v="7"/>
    <x v="2"/>
    <n v="1"/>
    <n v="89"/>
    <x v="1"/>
    <n v="80.099999999999994"/>
    <n v="25.1"/>
    <x v="0"/>
    <x v="3"/>
    <s v="Standard"/>
    <n v="4.2"/>
    <n v="2025"/>
    <s v="Nov-2025"/>
    <n v="0.31335830212234711"/>
    <x v="2"/>
    <x v="4"/>
  </r>
  <r>
    <s v="ORD0002937"/>
    <x v="297"/>
    <x v="602"/>
    <x v="1"/>
    <s v="EC003"/>
    <x v="7"/>
    <x v="3"/>
    <s v="Lenovo"/>
    <x v="1"/>
    <x v="0"/>
    <n v="2"/>
    <n v="799"/>
    <x v="4"/>
    <n v="1518.1"/>
    <n v="278.10000000000002"/>
    <x v="3"/>
    <x v="1"/>
    <s v="Standard"/>
    <n v="4.3"/>
    <n v="2025"/>
    <s v="Apr-2025"/>
    <n v="0.18318951320729862"/>
    <x v="1"/>
    <x v="1"/>
  </r>
  <r>
    <s v="ORD0002938"/>
    <x v="94"/>
    <x v="1719"/>
    <x v="1"/>
    <s v="EC012"/>
    <x v="3"/>
    <x v="0"/>
    <s v="Philips"/>
    <x v="0"/>
    <x v="1"/>
    <n v="3"/>
    <n v="42"/>
    <x v="4"/>
    <n v="119.7"/>
    <n v="47.7"/>
    <x v="0"/>
    <x v="1"/>
    <s v="Standard"/>
    <n v="3.2"/>
    <n v="2025"/>
    <s v="Aug-2025"/>
    <n v="0.39849624060150379"/>
    <x v="0"/>
    <x v="0"/>
  </r>
  <r>
    <s v="ORD0002939"/>
    <x v="352"/>
    <x v="1180"/>
    <x v="0"/>
    <s v="EC003"/>
    <x v="7"/>
    <x v="3"/>
    <s v="Lenovo"/>
    <x v="5"/>
    <x v="1"/>
    <n v="4"/>
    <n v="799"/>
    <x v="2"/>
    <n v="2556.8000000000002"/>
    <n v="76.8"/>
    <x v="0"/>
    <x v="3"/>
    <s v="Express"/>
    <n v="3.9"/>
    <n v="2025"/>
    <s v="Apr-2025"/>
    <n v="3.0037546933667079E-2"/>
    <x v="0"/>
    <x v="3"/>
  </r>
  <r>
    <s v="ORD0002940"/>
    <x v="214"/>
    <x v="1720"/>
    <x v="1"/>
    <s v="EC010"/>
    <x v="6"/>
    <x v="3"/>
    <s v="JBL"/>
    <x v="9"/>
    <x v="1"/>
    <n v="4"/>
    <n v="65"/>
    <x v="4"/>
    <n v="247"/>
    <n v="95"/>
    <x v="0"/>
    <x v="3"/>
    <s v="Standard"/>
    <n v="3.4"/>
    <n v="2025"/>
    <s v="Apr-2025"/>
    <n v="0.38461538461538464"/>
    <x v="0"/>
    <x v="5"/>
  </r>
  <r>
    <s v="ORD0002941"/>
    <x v="358"/>
    <x v="335"/>
    <x v="1"/>
    <s v="EC009"/>
    <x v="11"/>
    <x v="1"/>
    <s v="Loreal"/>
    <x v="3"/>
    <x v="1"/>
    <n v="3"/>
    <n v="12"/>
    <x v="3"/>
    <n v="30.6"/>
    <n v="12.6"/>
    <x v="0"/>
    <x v="1"/>
    <s v="Standard"/>
    <n v="3.7"/>
    <n v="2025"/>
    <s v="May-2025"/>
    <n v="0.41176470588235292"/>
    <x v="0"/>
    <x v="2"/>
  </r>
  <r>
    <s v="ORD0002942"/>
    <x v="254"/>
    <x v="1721"/>
    <x v="1"/>
    <s v="EC005"/>
    <x v="4"/>
    <x v="2"/>
    <s v="Skybags"/>
    <x v="3"/>
    <x v="0"/>
    <n v="2"/>
    <n v="45"/>
    <x v="2"/>
    <n v="72"/>
    <n v="20"/>
    <x v="0"/>
    <x v="1"/>
    <s v="Standard"/>
    <n v="3.2"/>
    <n v="2025"/>
    <s v="Mar-2025"/>
    <n v="0.27777777777777779"/>
    <x v="0"/>
    <x v="2"/>
  </r>
  <r>
    <s v="ORD0002943"/>
    <x v="239"/>
    <x v="1230"/>
    <x v="1"/>
    <s v="EC011"/>
    <x v="0"/>
    <x v="0"/>
    <s v="IKEA"/>
    <x v="5"/>
    <x v="1"/>
    <n v="4"/>
    <n v="190"/>
    <x v="1"/>
    <n v="684"/>
    <n v="184"/>
    <x v="0"/>
    <x v="2"/>
    <s v="Express"/>
    <n v="4.5999999999999996"/>
    <n v="2025"/>
    <s v="Jan-2025"/>
    <n v="0.26900584795321636"/>
    <x v="0"/>
    <x v="3"/>
  </r>
  <r>
    <s v="ORD0002944"/>
    <x v="175"/>
    <x v="429"/>
    <x v="0"/>
    <s v="EC008"/>
    <x v="1"/>
    <x v="1"/>
    <s v="Nivea"/>
    <x v="3"/>
    <x v="2"/>
    <n v="5"/>
    <n v="18"/>
    <x v="0"/>
    <n v="90"/>
    <n v="45"/>
    <x v="1"/>
    <x v="4"/>
    <s v="Standard"/>
    <n v="3.9"/>
    <n v="2025"/>
    <s v="Sep-2025"/>
    <n v="0.5"/>
    <x v="0"/>
    <x v="2"/>
  </r>
  <r>
    <s v="ORD0002945"/>
    <x v="49"/>
    <x v="1600"/>
    <x v="0"/>
    <s v="EC002"/>
    <x v="5"/>
    <x v="3"/>
    <s v="Samsung"/>
    <x v="7"/>
    <x v="1"/>
    <n v="3"/>
    <n v="149"/>
    <x v="3"/>
    <n v="379.95"/>
    <n v="94.95"/>
    <x v="0"/>
    <x v="0"/>
    <s v="Express"/>
    <n v="3.9"/>
    <n v="2025"/>
    <s v="Apr-2025"/>
    <n v="0.24990130280300041"/>
    <x v="2"/>
    <x v="4"/>
  </r>
  <r>
    <s v="ORD0002946"/>
    <x v="281"/>
    <x v="770"/>
    <x v="1"/>
    <s v="EC005"/>
    <x v="4"/>
    <x v="2"/>
    <s v="Skybags"/>
    <x v="8"/>
    <x v="2"/>
    <n v="3"/>
    <n v="45"/>
    <x v="4"/>
    <n v="128.25"/>
    <n v="50.25"/>
    <x v="2"/>
    <x v="1"/>
    <s v="Standard"/>
    <n v="4.3"/>
    <n v="2025"/>
    <s v="Nov-2025"/>
    <n v="0.391812865497076"/>
    <x v="2"/>
    <x v="4"/>
  </r>
  <r>
    <s v="ORD0002947"/>
    <x v="141"/>
    <x v="1722"/>
    <x v="1"/>
    <s v="EC001"/>
    <x v="8"/>
    <x v="3"/>
    <s v="Sony"/>
    <x v="1"/>
    <x v="0"/>
    <n v="3"/>
    <n v="89"/>
    <x v="3"/>
    <n v="226.95"/>
    <n v="61.95"/>
    <x v="0"/>
    <x v="3"/>
    <s v="Standard"/>
    <n v="3.2"/>
    <n v="2025"/>
    <s v="May-2025"/>
    <n v="0.2729676140118969"/>
    <x v="1"/>
    <x v="1"/>
  </r>
  <r>
    <s v="ORD0002948"/>
    <x v="110"/>
    <x v="1723"/>
    <x v="0"/>
    <s v="EC006"/>
    <x v="2"/>
    <x v="0"/>
    <s v="Philips"/>
    <x v="3"/>
    <x v="0"/>
    <n v="5"/>
    <n v="85"/>
    <x v="0"/>
    <n v="425"/>
    <n v="165"/>
    <x v="2"/>
    <x v="4"/>
    <s v="Standard"/>
    <n v="4.5999999999999996"/>
    <n v="2025"/>
    <s v="Feb-2025"/>
    <n v="0.38823529411764707"/>
    <x v="0"/>
    <x v="2"/>
  </r>
  <r>
    <s v="ORD0002949"/>
    <x v="298"/>
    <x v="1724"/>
    <x v="0"/>
    <s v="EC005"/>
    <x v="4"/>
    <x v="2"/>
    <s v="Skybags"/>
    <x v="9"/>
    <x v="0"/>
    <n v="5"/>
    <n v="45"/>
    <x v="0"/>
    <n v="225"/>
    <n v="95"/>
    <x v="0"/>
    <x v="1"/>
    <s v="Standard"/>
    <n v="5"/>
    <n v="2025"/>
    <s v="Dec-2025"/>
    <n v="0.42222222222222222"/>
    <x v="0"/>
    <x v="5"/>
  </r>
  <r>
    <s v="ORD0002950"/>
    <x v="297"/>
    <x v="156"/>
    <x v="0"/>
    <s v="EC002"/>
    <x v="5"/>
    <x v="3"/>
    <s v="Samsung"/>
    <x v="9"/>
    <x v="1"/>
    <n v="5"/>
    <n v="149"/>
    <x v="2"/>
    <n v="596"/>
    <n v="121"/>
    <x v="0"/>
    <x v="3"/>
    <s v="Express"/>
    <n v="4.5999999999999996"/>
    <n v="2025"/>
    <s v="Apr-2025"/>
    <n v="0.20302013422818793"/>
    <x v="0"/>
    <x v="5"/>
  </r>
  <r>
    <s v="ORD0002951"/>
    <x v="279"/>
    <x v="1208"/>
    <x v="0"/>
    <s v="EC010"/>
    <x v="6"/>
    <x v="3"/>
    <s v="JBL"/>
    <x v="5"/>
    <x v="0"/>
    <n v="4"/>
    <n v="65"/>
    <x v="1"/>
    <n v="234"/>
    <n v="82"/>
    <x v="2"/>
    <x v="3"/>
    <s v="Standard"/>
    <n v="3.8"/>
    <n v="2025"/>
    <s v="Apr-2025"/>
    <n v="0.3504273504273504"/>
    <x v="0"/>
    <x v="3"/>
  </r>
  <r>
    <s v="ORD0002952"/>
    <x v="299"/>
    <x v="77"/>
    <x v="1"/>
    <s v="EC010"/>
    <x v="6"/>
    <x v="3"/>
    <s v="JBL"/>
    <x v="2"/>
    <x v="0"/>
    <n v="5"/>
    <n v="65"/>
    <x v="0"/>
    <n v="325"/>
    <n v="135"/>
    <x v="0"/>
    <x v="2"/>
    <s v="Standard"/>
    <n v="2.9"/>
    <n v="2025"/>
    <s v="Dec-2025"/>
    <n v="0.41538461538461541"/>
    <x v="0"/>
    <x v="2"/>
  </r>
  <r>
    <s v="ORD0002953"/>
    <x v="96"/>
    <x v="860"/>
    <x v="0"/>
    <s v="EC001"/>
    <x v="8"/>
    <x v="3"/>
    <s v="Sony"/>
    <x v="9"/>
    <x v="0"/>
    <n v="3"/>
    <n v="89"/>
    <x v="4"/>
    <n v="253.65"/>
    <n v="88.65"/>
    <x v="3"/>
    <x v="4"/>
    <s v="Standard"/>
    <n v="3.1"/>
    <n v="2025"/>
    <s v="Jun-2025"/>
    <n v="0.34949733885274986"/>
    <x v="0"/>
    <x v="5"/>
  </r>
  <r>
    <s v="ORD0002954"/>
    <x v="354"/>
    <x v="1725"/>
    <x v="0"/>
    <s v="EC002"/>
    <x v="5"/>
    <x v="3"/>
    <s v="Samsung"/>
    <x v="1"/>
    <x v="1"/>
    <n v="1"/>
    <n v="149"/>
    <x v="4"/>
    <n v="141.55000000000001"/>
    <n v="46.55"/>
    <x v="0"/>
    <x v="2"/>
    <s v="Standard"/>
    <n v="4.4000000000000004"/>
    <n v="2025"/>
    <s v="Apr-2025"/>
    <n v="0.32885906040268453"/>
    <x v="1"/>
    <x v="1"/>
  </r>
  <r>
    <s v="ORD0002955"/>
    <x v="252"/>
    <x v="1726"/>
    <x v="0"/>
    <s v="EC009"/>
    <x v="11"/>
    <x v="1"/>
    <s v="Loreal"/>
    <x v="2"/>
    <x v="0"/>
    <n v="3"/>
    <n v="12"/>
    <x v="0"/>
    <n v="36"/>
    <n v="18"/>
    <x v="0"/>
    <x v="0"/>
    <s v="Standard"/>
    <n v="3.6"/>
    <n v="2025"/>
    <s v="Jul-2025"/>
    <n v="0.5"/>
    <x v="0"/>
    <x v="2"/>
  </r>
  <r>
    <s v="ORD0002956"/>
    <x v="10"/>
    <x v="184"/>
    <x v="0"/>
    <s v="EC003"/>
    <x v="7"/>
    <x v="3"/>
    <s v="Lenovo"/>
    <x v="8"/>
    <x v="0"/>
    <n v="4"/>
    <n v="799"/>
    <x v="3"/>
    <n v="2716.6"/>
    <n v="236.6"/>
    <x v="0"/>
    <x v="1"/>
    <s v="Standard"/>
    <n v="4.5999999999999996"/>
    <n v="2025"/>
    <s v="Sep-2025"/>
    <n v="8.7094161819921967E-2"/>
    <x v="2"/>
    <x v="4"/>
  </r>
  <r>
    <s v="ORD0002957"/>
    <x v="147"/>
    <x v="487"/>
    <x v="0"/>
    <s v="EC003"/>
    <x v="7"/>
    <x v="3"/>
    <s v="Lenovo"/>
    <x v="8"/>
    <x v="2"/>
    <n v="3"/>
    <n v="799"/>
    <x v="1"/>
    <n v="2157.3000000000002"/>
    <n v="297.3"/>
    <x v="2"/>
    <x v="0"/>
    <s v="Express"/>
    <n v="4.7"/>
    <n v="2025"/>
    <s v="Feb-2025"/>
    <n v="0.13781115282992629"/>
    <x v="2"/>
    <x v="4"/>
  </r>
  <r>
    <s v="ORD0002958"/>
    <x v="43"/>
    <x v="471"/>
    <x v="0"/>
    <s v="EC003"/>
    <x v="7"/>
    <x v="3"/>
    <s v="Lenovo"/>
    <x v="7"/>
    <x v="2"/>
    <n v="4"/>
    <n v="799"/>
    <x v="4"/>
    <n v="3036.2"/>
    <n v="556.20000000000005"/>
    <x v="0"/>
    <x v="3"/>
    <s v="Express"/>
    <n v="2.6"/>
    <n v="2025"/>
    <s v="May-2025"/>
    <n v="0.18318951320729862"/>
    <x v="2"/>
    <x v="4"/>
  </r>
  <r>
    <s v="ORD0002959"/>
    <x v="96"/>
    <x v="1727"/>
    <x v="0"/>
    <s v="EC003"/>
    <x v="7"/>
    <x v="3"/>
    <s v="Lenovo"/>
    <x v="5"/>
    <x v="0"/>
    <n v="1"/>
    <n v="799"/>
    <x v="4"/>
    <n v="759.05"/>
    <n v="139.05000000000001"/>
    <x v="2"/>
    <x v="3"/>
    <s v="Standard"/>
    <n v="4"/>
    <n v="2025"/>
    <s v="Jun-2025"/>
    <n v="0.18318951320729862"/>
    <x v="0"/>
    <x v="3"/>
  </r>
  <r>
    <s v="ORD0002960"/>
    <x v="103"/>
    <x v="1728"/>
    <x v="0"/>
    <s v="EC006"/>
    <x v="2"/>
    <x v="0"/>
    <s v="Philips"/>
    <x v="9"/>
    <x v="2"/>
    <n v="3"/>
    <n v="85"/>
    <x v="0"/>
    <n v="255"/>
    <n v="99"/>
    <x v="0"/>
    <x v="1"/>
    <s v="Standard"/>
    <n v="2.8"/>
    <n v="2025"/>
    <s v="May-2025"/>
    <n v="0.38823529411764707"/>
    <x v="0"/>
    <x v="5"/>
  </r>
  <r>
    <s v="ORD0002961"/>
    <x v="66"/>
    <x v="340"/>
    <x v="1"/>
    <s v="EC004"/>
    <x v="10"/>
    <x v="2"/>
    <s v="Nike"/>
    <x v="7"/>
    <x v="1"/>
    <n v="3"/>
    <n v="110"/>
    <x v="0"/>
    <n v="330"/>
    <n v="126"/>
    <x v="0"/>
    <x v="0"/>
    <s v="Express"/>
    <n v="3.1"/>
    <n v="2025"/>
    <s v="May-2025"/>
    <n v="0.38181818181818183"/>
    <x v="2"/>
    <x v="4"/>
  </r>
  <r>
    <s v="ORD0002962"/>
    <x v="197"/>
    <x v="1729"/>
    <x v="1"/>
    <s v="EC006"/>
    <x v="2"/>
    <x v="0"/>
    <s v="Philips"/>
    <x v="0"/>
    <x v="1"/>
    <n v="1"/>
    <n v="85"/>
    <x v="0"/>
    <n v="85"/>
    <n v="33"/>
    <x v="2"/>
    <x v="2"/>
    <s v="Standard"/>
    <n v="2.7"/>
    <n v="2025"/>
    <s v="May-2025"/>
    <n v="0.38823529411764707"/>
    <x v="0"/>
    <x v="0"/>
  </r>
  <r>
    <s v="ORD0002963"/>
    <x v="148"/>
    <x v="1278"/>
    <x v="1"/>
    <s v="EC001"/>
    <x v="8"/>
    <x v="3"/>
    <s v="Sony"/>
    <x v="0"/>
    <x v="1"/>
    <n v="5"/>
    <n v="89"/>
    <x v="0"/>
    <n v="445"/>
    <n v="170"/>
    <x v="0"/>
    <x v="1"/>
    <s v="Standard"/>
    <n v="2.9"/>
    <n v="2025"/>
    <s v="Jan-2025"/>
    <n v="0.38202247191011235"/>
    <x v="0"/>
    <x v="0"/>
  </r>
  <r>
    <s v="ORD0002964"/>
    <x v="172"/>
    <x v="392"/>
    <x v="0"/>
    <s v="EC007"/>
    <x v="9"/>
    <x v="0"/>
    <s v="Prestige"/>
    <x v="1"/>
    <x v="1"/>
    <n v="4"/>
    <n v="120"/>
    <x v="2"/>
    <n v="384"/>
    <n v="72"/>
    <x v="0"/>
    <x v="0"/>
    <s v="Standard"/>
    <n v="2.9"/>
    <n v="2025"/>
    <s v="Oct-2025"/>
    <n v="0.1875"/>
    <x v="1"/>
    <x v="1"/>
  </r>
  <r>
    <s v="ORD0002965"/>
    <x v="277"/>
    <x v="1730"/>
    <x v="1"/>
    <s v="EC003"/>
    <x v="7"/>
    <x v="3"/>
    <s v="Lenovo"/>
    <x v="9"/>
    <x v="2"/>
    <n v="1"/>
    <n v="799"/>
    <x v="2"/>
    <n v="639.20000000000005"/>
    <n v="19.2"/>
    <x v="0"/>
    <x v="0"/>
    <s v="Standard"/>
    <n v="3.7"/>
    <n v="2025"/>
    <s v="Nov-2025"/>
    <n v="3.0037546933667079E-2"/>
    <x v="0"/>
    <x v="5"/>
  </r>
  <r>
    <s v="ORD0002966"/>
    <x v="172"/>
    <x v="1663"/>
    <x v="1"/>
    <s v="EC008"/>
    <x v="1"/>
    <x v="1"/>
    <s v="Nivea"/>
    <x v="4"/>
    <x v="1"/>
    <n v="1"/>
    <n v="18"/>
    <x v="3"/>
    <n v="15.3"/>
    <n v="6.3"/>
    <x v="0"/>
    <x v="1"/>
    <s v="Standard"/>
    <n v="2.9"/>
    <n v="2025"/>
    <s v="Oct-2025"/>
    <n v="0.41176470588235292"/>
    <x v="0"/>
    <x v="2"/>
  </r>
  <r>
    <s v="ORD0002967"/>
    <x v="254"/>
    <x v="1319"/>
    <x v="1"/>
    <s v="EC008"/>
    <x v="1"/>
    <x v="1"/>
    <s v="Nivea"/>
    <x v="9"/>
    <x v="2"/>
    <n v="5"/>
    <n v="18"/>
    <x v="1"/>
    <n v="81"/>
    <n v="36"/>
    <x v="3"/>
    <x v="0"/>
    <s v="Express"/>
    <n v="4.2"/>
    <n v="2025"/>
    <s v="Mar-2025"/>
    <n v="0.44444444444444442"/>
    <x v="0"/>
    <x v="5"/>
  </r>
  <r>
    <s v="ORD0002968"/>
    <x v="333"/>
    <x v="244"/>
    <x v="0"/>
    <s v="EC003"/>
    <x v="7"/>
    <x v="3"/>
    <s v="Lenovo"/>
    <x v="4"/>
    <x v="1"/>
    <n v="3"/>
    <n v="799"/>
    <x v="2"/>
    <n v="1917.6"/>
    <n v="57.6"/>
    <x v="3"/>
    <x v="1"/>
    <s v="Express"/>
    <n v="4.5999999999999996"/>
    <n v="2025"/>
    <s v="Jul-2025"/>
    <n v="3.0037546933667086E-2"/>
    <x v="0"/>
    <x v="2"/>
  </r>
  <r>
    <s v="ORD0002969"/>
    <x v="271"/>
    <x v="905"/>
    <x v="0"/>
    <s v="EC004"/>
    <x v="10"/>
    <x v="2"/>
    <s v="Nike"/>
    <x v="2"/>
    <x v="2"/>
    <n v="3"/>
    <n v="110"/>
    <x v="1"/>
    <n v="297"/>
    <n v="93"/>
    <x v="0"/>
    <x v="2"/>
    <s v="Express"/>
    <n v="3.6"/>
    <n v="2025"/>
    <s v="Apr-2025"/>
    <n v="0.31313131313131315"/>
    <x v="0"/>
    <x v="2"/>
  </r>
  <r>
    <s v="ORD0002970"/>
    <x v="196"/>
    <x v="888"/>
    <x v="0"/>
    <s v="EC003"/>
    <x v="7"/>
    <x v="3"/>
    <s v="Lenovo"/>
    <x v="9"/>
    <x v="1"/>
    <n v="1"/>
    <n v="799"/>
    <x v="4"/>
    <n v="759.05"/>
    <n v="139.05000000000001"/>
    <x v="2"/>
    <x v="2"/>
    <s v="Standard"/>
    <n v="3.8"/>
    <n v="2025"/>
    <s v="Dec-2025"/>
    <n v="0.18318951320729862"/>
    <x v="0"/>
    <x v="5"/>
  </r>
  <r>
    <s v="ORD0002971"/>
    <x v="150"/>
    <x v="1731"/>
    <x v="1"/>
    <s v="EC011"/>
    <x v="0"/>
    <x v="0"/>
    <s v="IKEA"/>
    <x v="9"/>
    <x v="2"/>
    <n v="2"/>
    <n v="190"/>
    <x v="2"/>
    <n v="304"/>
    <n v="54"/>
    <x v="0"/>
    <x v="3"/>
    <s v="Standard"/>
    <n v="3.3"/>
    <n v="2025"/>
    <s v="Jun-2025"/>
    <n v="0.17763157894736842"/>
    <x v="0"/>
    <x v="5"/>
  </r>
  <r>
    <s v="ORD0002972"/>
    <x v="105"/>
    <x v="1732"/>
    <x v="0"/>
    <s v="EC004"/>
    <x v="10"/>
    <x v="2"/>
    <s v="Nike"/>
    <x v="9"/>
    <x v="0"/>
    <n v="2"/>
    <n v="110"/>
    <x v="2"/>
    <n v="176"/>
    <n v="40"/>
    <x v="0"/>
    <x v="0"/>
    <s v="Express"/>
    <n v="3.5"/>
    <n v="2025"/>
    <s v="Jun-2025"/>
    <n v="0.22727272727272727"/>
    <x v="0"/>
    <x v="5"/>
  </r>
  <r>
    <s v="ORD0002973"/>
    <x v="6"/>
    <x v="1733"/>
    <x v="0"/>
    <s v="EC005"/>
    <x v="4"/>
    <x v="2"/>
    <s v="Skybags"/>
    <x v="6"/>
    <x v="0"/>
    <n v="4"/>
    <n v="45"/>
    <x v="1"/>
    <n v="162"/>
    <n v="58"/>
    <x v="3"/>
    <x v="4"/>
    <s v="Express"/>
    <n v="3.1"/>
    <n v="2025"/>
    <s v="Jul-2025"/>
    <n v="0.35802469135802467"/>
    <x v="0"/>
    <x v="2"/>
  </r>
  <r>
    <s v="ORD0002974"/>
    <x v="90"/>
    <x v="1297"/>
    <x v="0"/>
    <s v="EC010"/>
    <x v="6"/>
    <x v="3"/>
    <s v="JBL"/>
    <x v="3"/>
    <x v="0"/>
    <n v="5"/>
    <n v="65"/>
    <x v="4"/>
    <n v="308.75"/>
    <n v="118.75"/>
    <x v="0"/>
    <x v="2"/>
    <s v="Standard"/>
    <n v="3.7"/>
    <n v="2025"/>
    <s v="Mar-2025"/>
    <n v="0.38461538461538464"/>
    <x v="0"/>
    <x v="2"/>
  </r>
  <r>
    <s v="ORD0002975"/>
    <x v="176"/>
    <x v="1734"/>
    <x v="1"/>
    <s v="EC006"/>
    <x v="2"/>
    <x v="0"/>
    <s v="Philips"/>
    <x v="9"/>
    <x v="2"/>
    <n v="3"/>
    <n v="85"/>
    <x v="4"/>
    <n v="242.25"/>
    <n v="86.25"/>
    <x v="0"/>
    <x v="3"/>
    <s v="Same Day"/>
    <n v="4.7"/>
    <n v="2025"/>
    <s v="Jun-2025"/>
    <n v="0.35603715170278638"/>
    <x v="0"/>
    <x v="5"/>
  </r>
  <r>
    <s v="ORD0002976"/>
    <x v="34"/>
    <x v="315"/>
    <x v="0"/>
    <s v="EC002"/>
    <x v="5"/>
    <x v="3"/>
    <s v="Samsung"/>
    <x v="2"/>
    <x v="0"/>
    <n v="2"/>
    <n v="149"/>
    <x v="3"/>
    <n v="253.3"/>
    <n v="63.3"/>
    <x v="0"/>
    <x v="2"/>
    <s v="Standard"/>
    <n v="3.1"/>
    <n v="2025"/>
    <s v="Sep-2025"/>
    <n v="0.24990130280300038"/>
    <x v="0"/>
    <x v="2"/>
  </r>
  <r>
    <s v="ORD0002977"/>
    <x v="228"/>
    <x v="1690"/>
    <x v="1"/>
    <s v="EC010"/>
    <x v="6"/>
    <x v="3"/>
    <s v="JBL"/>
    <x v="0"/>
    <x v="1"/>
    <n v="3"/>
    <n v="65"/>
    <x v="1"/>
    <n v="175.5"/>
    <n v="61.5"/>
    <x v="0"/>
    <x v="3"/>
    <s v="Express"/>
    <n v="3.1"/>
    <n v="2025"/>
    <s v="May-2025"/>
    <n v="0.3504273504273504"/>
    <x v="0"/>
    <x v="0"/>
  </r>
  <r>
    <s v="ORD0002978"/>
    <x v="260"/>
    <x v="1735"/>
    <x v="0"/>
    <s v="EC008"/>
    <x v="1"/>
    <x v="1"/>
    <s v="Nivea"/>
    <x v="4"/>
    <x v="2"/>
    <n v="2"/>
    <n v="18"/>
    <x v="3"/>
    <n v="30.6"/>
    <n v="12.6"/>
    <x v="0"/>
    <x v="3"/>
    <s v="Standard"/>
    <n v="3.4"/>
    <n v="2025"/>
    <s v="May-2025"/>
    <n v="0.41176470588235292"/>
    <x v="0"/>
    <x v="2"/>
  </r>
  <r>
    <s v="ORD0002979"/>
    <x v="211"/>
    <x v="1248"/>
    <x v="0"/>
    <s v="EC012"/>
    <x v="3"/>
    <x v="0"/>
    <s v="Philips"/>
    <x v="7"/>
    <x v="0"/>
    <n v="2"/>
    <n v="42"/>
    <x v="0"/>
    <n v="84"/>
    <n v="36"/>
    <x v="0"/>
    <x v="4"/>
    <s v="Standard"/>
    <n v="2.5"/>
    <n v="2025"/>
    <s v="Feb-2025"/>
    <n v="0.42857142857142855"/>
    <x v="2"/>
    <x v="4"/>
  </r>
  <r>
    <s v="ORD0002980"/>
    <x v="85"/>
    <x v="855"/>
    <x v="1"/>
    <s v="EC007"/>
    <x v="9"/>
    <x v="0"/>
    <s v="Prestige"/>
    <x v="9"/>
    <x v="0"/>
    <n v="3"/>
    <n v="120"/>
    <x v="1"/>
    <n v="324"/>
    <n v="90"/>
    <x v="0"/>
    <x v="2"/>
    <s v="Express"/>
    <n v="2.5"/>
    <n v="2025"/>
    <s v="Jul-2025"/>
    <n v="0.27777777777777779"/>
    <x v="0"/>
    <x v="5"/>
  </r>
  <r>
    <s v="ORD0002981"/>
    <x v="301"/>
    <x v="952"/>
    <x v="0"/>
    <s v="EC010"/>
    <x v="6"/>
    <x v="3"/>
    <s v="JBL"/>
    <x v="8"/>
    <x v="0"/>
    <n v="1"/>
    <n v="65"/>
    <x v="1"/>
    <n v="58.5"/>
    <n v="20.5"/>
    <x v="0"/>
    <x v="1"/>
    <s v="Standard"/>
    <n v="3.9"/>
    <n v="2025"/>
    <s v="Mar-2025"/>
    <n v="0.3504273504273504"/>
    <x v="2"/>
    <x v="4"/>
  </r>
  <r>
    <s v="ORD0002982"/>
    <x v="38"/>
    <x v="1736"/>
    <x v="0"/>
    <s v="EC011"/>
    <x v="0"/>
    <x v="0"/>
    <s v="IKEA"/>
    <x v="3"/>
    <x v="0"/>
    <n v="3"/>
    <n v="190"/>
    <x v="2"/>
    <n v="456"/>
    <n v="81"/>
    <x v="0"/>
    <x v="0"/>
    <s v="Express"/>
    <n v="3"/>
    <n v="2025"/>
    <s v="Nov-2025"/>
    <n v="0.17763157894736842"/>
    <x v="0"/>
    <x v="2"/>
  </r>
  <r>
    <s v="ORD0002983"/>
    <x v="7"/>
    <x v="1371"/>
    <x v="0"/>
    <s v="EC005"/>
    <x v="4"/>
    <x v="2"/>
    <s v="Skybags"/>
    <x v="0"/>
    <x v="1"/>
    <n v="4"/>
    <n v="45"/>
    <x v="2"/>
    <n v="144"/>
    <n v="40"/>
    <x v="0"/>
    <x v="0"/>
    <s v="Standard"/>
    <n v="4.7"/>
    <n v="2025"/>
    <s v="Jun-2025"/>
    <n v="0.27777777777777779"/>
    <x v="0"/>
    <x v="0"/>
  </r>
  <r>
    <s v="ORD0002984"/>
    <x v="47"/>
    <x v="795"/>
    <x v="0"/>
    <s v="EC010"/>
    <x v="6"/>
    <x v="3"/>
    <s v="JBL"/>
    <x v="0"/>
    <x v="0"/>
    <n v="3"/>
    <n v="65"/>
    <x v="0"/>
    <n v="195"/>
    <n v="81"/>
    <x v="0"/>
    <x v="2"/>
    <s v="Express"/>
    <n v="3.8"/>
    <n v="2025"/>
    <s v="Apr-2025"/>
    <n v="0.41538461538461541"/>
    <x v="0"/>
    <x v="0"/>
  </r>
  <r>
    <s v="ORD0002985"/>
    <x v="144"/>
    <x v="897"/>
    <x v="0"/>
    <s v="EC011"/>
    <x v="0"/>
    <x v="0"/>
    <s v="IKEA"/>
    <x v="4"/>
    <x v="2"/>
    <n v="5"/>
    <n v="190"/>
    <x v="1"/>
    <n v="855"/>
    <n v="230"/>
    <x v="0"/>
    <x v="3"/>
    <s v="Standard"/>
    <n v="4.3"/>
    <n v="2025"/>
    <s v="Feb-2025"/>
    <n v="0.26900584795321636"/>
    <x v="0"/>
    <x v="2"/>
  </r>
  <r>
    <s v="ORD0002986"/>
    <x v="153"/>
    <x v="1093"/>
    <x v="0"/>
    <s v="EC008"/>
    <x v="1"/>
    <x v="1"/>
    <s v="Nivea"/>
    <x v="5"/>
    <x v="1"/>
    <n v="1"/>
    <n v="18"/>
    <x v="3"/>
    <n v="15.3"/>
    <n v="6.3"/>
    <x v="0"/>
    <x v="0"/>
    <s v="Same Day"/>
    <n v="4.3"/>
    <n v="2025"/>
    <s v="Jan-2025"/>
    <n v="0.41176470588235292"/>
    <x v="0"/>
    <x v="3"/>
  </r>
  <r>
    <s v="ORD0002987"/>
    <x v="325"/>
    <x v="1737"/>
    <x v="0"/>
    <s v="EC002"/>
    <x v="5"/>
    <x v="3"/>
    <s v="Samsung"/>
    <x v="1"/>
    <x v="0"/>
    <n v="4"/>
    <n v="149"/>
    <x v="2"/>
    <n v="476.8"/>
    <n v="96.8"/>
    <x v="0"/>
    <x v="3"/>
    <s v="Express"/>
    <n v="4.5"/>
    <n v="2025"/>
    <s v="Jan-2025"/>
    <n v="0.2030201342281879"/>
    <x v="1"/>
    <x v="1"/>
  </r>
  <r>
    <s v="ORD0002988"/>
    <x v="190"/>
    <x v="1681"/>
    <x v="0"/>
    <s v="EC004"/>
    <x v="10"/>
    <x v="2"/>
    <s v="Nike"/>
    <x v="0"/>
    <x v="2"/>
    <n v="2"/>
    <n v="110"/>
    <x v="3"/>
    <n v="187"/>
    <n v="51"/>
    <x v="0"/>
    <x v="1"/>
    <s v="Standard"/>
    <n v="4.8"/>
    <n v="2025"/>
    <s v="Nov-2025"/>
    <n v="0.27272727272727271"/>
    <x v="0"/>
    <x v="0"/>
  </r>
  <r>
    <s v="ORD0002989"/>
    <x v="139"/>
    <x v="1252"/>
    <x v="1"/>
    <s v="EC005"/>
    <x v="4"/>
    <x v="2"/>
    <s v="Skybags"/>
    <x v="7"/>
    <x v="0"/>
    <n v="3"/>
    <n v="45"/>
    <x v="3"/>
    <n v="114.75"/>
    <n v="36.75"/>
    <x v="0"/>
    <x v="0"/>
    <s v="Same Day"/>
    <n v="4.8"/>
    <n v="2025"/>
    <s v="Apr-2025"/>
    <n v="0.3202614379084967"/>
    <x v="2"/>
    <x v="4"/>
  </r>
  <r>
    <s v="ORD0002990"/>
    <x v="152"/>
    <x v="1092"/>
    <x v="0"/>
    <s v="EC003"/>
    <x v="7"/>
    <x v="3"/>
    <s v="Lenovo"/>
    <x v="3"/>
    <x v="2"/>
    <n v="4"/>
    <n v="799"/>
    <x v="4"/>
    <n v="3036.2"/>
    <n v="556.20000000000005"/>
    <x v="0"/>
    <x v="0"/>
    <s v="Express"/>
    <n v="2.5"/>
    <n v="2025"/>
    <s v="Sep-2025"/>
    <n v="0.18318951320729862"/>
    <x v="0"/>
    <x v="2"/>
  </r>
  <r>
    <s v="ORD0002991"/>
    <x v="348"/>
    <x v="1501"/>
    <x v="0"/>
    <s v="EC007"/>
    <x v="9"/>
    <x v="0"/>
    <s v="Prestige"/>
    <x v="9"/>
    <x v="1"/>
    <n v="5"/>
    <n v="120"/>
    <x v="0"/>
    <n v="600"/>
    <n v="210"/>
    <x v="1"/>
    <x v="2"/>
    <s v="Standard"/>
    <n v="4.7"/>
    <n v="2025"/>
    <s v="Oct-2025"/>
    <n v="0.35"/>
    <x v="0"/>
    <x v="5"/>
  </r>
  <r>
    <s v="ORD0002992"/>
    <x v="11"/>
    <x v="1253"/>
    <x v="0"/>
    <s v="EC002"/>
    <x v="5"/>
    <x v="3"/>
    <s v="Samsung"/>
    <x v="2"/>
    <x v="2"/>
    <n v="5"/>
    <n v="149"/>
    <x v="4"/>
    <n v="707.75"/>
    <n v="232.75"/>
    <x v="0"/>
    <x v="4"/>
    <s v="Standard"/>
    <n v="4.5"/>
    <n v="2025"/>
    <s v="Nov-2025"/>
    <n v="0.32885906040268459"/>
    <x v="0"/>
    <x v="2"/>
  </r>
  <r>
    <s v="ORD0002993"/>
    <x v="101"/>
    <x v="1738"/>
    <x v="1"/>
    <s v="EC002"/>
    <x v="5"/>
    <x v="3"/>
    <s v="Samsung"/>
    <x v="8"/>
    <x v="1"/>
    <n v="4"/>
    <n v="149"/>
    <x v="4"/>
    <n v="566.20000000000005"/>
    <n v="186.2"/>
    <x v="0"/>
    <x v="0"/>
    <s v="Express"/>
    <n v="4.8"/>
    <n v="2025"/>
    <s v="Sep-2025"/>
    <n v="0.32885906040268453"/>
    <x v="2"/>
    <x v="4"/>
  </r>
  <r>
    <s v="ORD0002994"/>
    <x v="206"/>
    <x v="1739"/>
    <x v="0"/>
    <s v="EC005"/>
    <x v="4"/>
    <x v="2"/>
    <s v="Skybags"/>
    <x v="9"/>
    <x v="2"/>
    <n v="4"/>
    <n v="45"/>
    <x v="4"/>
    <n v="171"/>
    <n v="67"/>
    <x v="3"/>
    <x v="3"/>
    <s v="Express"/>
    <n v="2.9"/>
    <n v="2025"/>
    <s v="Dec-2025"/>
    <n v="0.391812865497076"/>
    <x v="0"/>
    <x v="5"/>
  </r>
  <r>
    <s v="ORD0002995"/>
    <x v="33"/>
    <x v="1521"/>
    <x v="1"/>
    <s v="EC010"/>
    <x v="6"/>
    <x v="3"/>
    <s v="JBL"/>
    <x v="6"/>
    <x v="0"/>
    <n v="1"/>
    <n v="65"/>
    <x v="1"/>
    <n v="58.5"/>
    <n v="20.5"/>
    <x v="0"/>
    <x v="4"/>
    <s v="Standard"/>
    <n v="2.9"/>
    <n v="2025"/>
    <s v="Mar-2025"/>
    <n v="0.3504273504273504"/>
    <x v="0"/>
    <x v="2"/>
  </r>
  <r>
    <s v="ORD0002996"/>
    <x v="184"/>
    <x v="732"/>
    <x v="1"/>
    <s v="EC003"/>
    <x v="7"/>
    <x v="3"/>
    <s v="Lenovo"/>
    <x v="7"/>
    <x v="2"/>
    <n v="5"/>
    <n v="799"/>
    <x v="4"/>
    <n v="3795.25"/>
    <n v="695.25"/>
    <x v="0"/>
    <x v="1"/>
    <s v="Express"/>
    <n v="3.4"/>
    <n v="2025"/>
    <s v="Apr-2025"/>
    <n v="0.18318951320729859"/>
    <x v="2"/>
    <x v="4"/>
  </r>
  <r>
    <s v="ORD0002997"/>
    <x v="37"/>
    <x v="1740"/>
    <x v="0"/>
    <s v="EC012"/>
    <x v="3"/>
    <x v="0"/>
    <s v="Philips"/>
    <x v="3"/>
    <x v="2"/>
    <n v="1"/>
    <n v="42"/>
    <x v="1"/>
    <n v="37.799999999999997"/>
    <n v="13.8"/>
    <x v="0"/>
    <x v="4"/>
    <s v="Standard"/>
    <n v="4.2"/>
    <n v="2025"/>
    <s v="Apr-2025"/>
    <n v="0.36507936507936511"/>
    <x v="0"/>
    <x v="2"/>
  </r>
  <r>
    <s v="ORD0002998"/>
    <x v="336"/>
    <x v="1741"/>
    <x v="1"/>
    <s v="EC012"/>
    <x v="3"/>
    <x v="0"/>
    <s v="Philips"/>
    <x v="0"/>
    <x v="0"/>
    <n v="5"/>
    <n v="42"/>
    <x v="2"/>
    <n v="168"/>
    <n v="48"/>
    <x v="0"/>
    <x v="0"/>
    <s v="Express"/>
    <n v="3"/>
    <n v="2025"/>
    <s v="Jun-2025"/>
    <n v="0.2857142857142857"/>
    <x v="0"/>
    <x v="0"/>
  </r>
  <r>
    <s v="ORD0002999"/>
    <x v="25"/>
    <x v="1742"/>
    <x v="0"/>
    <s v="EC007"/>
    <x v="9"/>
    <x v="0"/>
    <s v="Prestige"/>
    <x v="2"/>
    <x v="0"/>
    <n v="5"/>
    <n v="120"/>
    <x v="3"/>
    <n v="510"/>
    <n v="120"/>
    <x v="0"/>
    <x v="3"/>
    <s v="Standard"/>
    <n v="3.9"/>
    <n v="2025"/>
    <s v="Aug-2025"/>
    <n v="0.23529411764705882"/>
    <x v="0"/>
    <x v="2"/>
  </r>
  <r>
    <s v="ORD0003000"/>
    <x v="349"/>
    <x v="383"/>
    <x v="0"/>
    <s v="EC003"/>
    <x v="7"/>
    <x v="3"/>
    <s v="Lenovo"/>
    <x v="4"/>
    <x v="1"/>
    <n v="1"/>
    <n v="799"/>
    <x v="1"/>
    <n v="719.1"/>
    <n v="99.1"/>
    <x v="0"/>
    <x v="2"/>
    <s v="Standard"/>
    <n v="2.9"/>
    <n v="2025"/>
    <s v="Jun-2025"/>
    <n v="0.13781115282992629"/>
    <x v="0"/>
    <x v="2"/>
  </r>
  <r>
    <s v="ORD0003001"/>
    <x v="238"/>
    <x v="1353"/>
    <x v="0"/>
    <s v="EC007"/>
    <x v="9"/>
    <x v="0"/>
    <s v="Prestige"/>
    <x v="4"/>
    <x v="1"/>
    <n v="1"/>
    <n v="120"/>
    <x v="1"/>
    <n v="108"/>
    <n v="30"/>
    <x v="0"/>
    <x v="2"/>
    <s v="Standard"/>
    <n v="3"/>
    <n v="2025"/>
    <s v="Jan-2025"/>
    <n v="0.27777777777777779"/>
    <x v="0"/>
    <x v="2"/>
  </r>
  <r>
    <s v="ORD0003002"/>
    <x v="48"/>
    <x v="1558"/>
    <x v="0"/>
    <s v="EC005"/>
    <x v="4"/>
    <x v="2"/>
    <s v="Skybags"/>
    <x v="4"/>
    <x v="0"/>
    <n v="5"/>
    <n v="45"/>
    <x v="0"/>
    <n v="225"/>
    <n v="95"/>
    <x v="1"/>
    <x v="1"/>
    <s v="Same Day"/>
    <n v="4.0999999999999996"/>
    <n v="2025"/>
    <s v="May-2025"/>
    <n v="0.42222222222222222"/>
    <x v="0"/>
    <x v="2"/>
  </r>
  <r>
    <s v="ORD0003003"/>
    <x v="23"/>
    <x v="1743"/>
    <x v="0"/>
    <s v="EC003"/>
    <x v="7"/>
    <x v="3"/>
    <s v="Lenovo"/>
    <x v="5"/>
    <x v="0"/>
    <n v="3"/>
    <n v="799"/>
    <x v="0"/>
    <n v="2397"/>
    <n v="537"/>
    <x v="2"/>
    <x v="4"/>
    <s v="Standard"/>
    <n v="2.9"/>
    <n v="2025"/>
    <s v="Aug-2025"/>
    <n v="0.22403003754693368"/>
    <x v="0"/>
    <x v="3"/>
  </r>
  <r>
    <s v="ORD0003004"/>
    <x v="233"/>
    <x v="1602"/>
    <x v="1"/>
    <s v="EC002"/>
    <x v="5"/>
    <x v="3"/>
    <s v="Samsung"/>
    <x v="5"/>
    <x v="2"/>
    <n v="4"/>
    <n v="149"/>
    <x v="3"/>
    <n v="506.6"/>
    <n v="126.6"/>
    <x v="0"/>
    <x v="1"/>
    <s v="Express"/>
    <n v="2.9"/>
    <n v="2025"/>
    <s v="Aug-2025"/>
    <n v="0.24990130280300038"/>
    <x v="0"/>
    <x v="3"/>
  </r>
  <r>
    <s v="ORD0003005"/>
    <x v="100"/>
    <x v="1494"/>
    <x v="0"/>
    <s v="EC004"/>
    <x v="10"/>
    <x v="2"/>
    <s v="Nike"/>
    <x v="4"/>
    <x v="0"/>
    <n v="4"/>
    <n v="110"/>
    <x v="3"/>
    <n v="374"/>
    <n v="102"/>
    <x v="0"/>
    <x v="1"/>
    <s v="Standard"/>
    <n v="4.5"/>
    <n v="2025"/>
    <s v="Jul-2025"/>
    <n v="0.27272727272727271"/>
    <x v="0"/>
    <x v="2"/>
  </r>
  <r>
    <s v="ORD0003006"/>
    <x v="58"/>
    <x v="1744"/>
    <x v="0"/>
    <s v="EC009"/>
    <x v="11"/>
    <x v="1"/>
    <s v="Loreal"/>
    <x v="3"/>
    <x v="2"/>
    <n v="2"/>
    <n v="12"/>
    <x v="3"/>
    <n v="20.399999999999999"/>
    <n v="8.4"/>
    <x v="0"/>
    <x v="2"/>
    <s v="Standard"/>
    <n v="4.9000000000000004"/>
    <n v="2025"/>
    <s v="May-2025"/>
    <n v="0.41176470588235298"/>
    <x v="0"/>
    <x v="2"/>
  </r>
  <r>
    <s v="ORD0003007"/>
    <x v="148"/>
    <x v="57"/>
    <x v="0"/>
    <s v="EC001"/>
    <x v="8"/>
    <x v="3"/>
    <s v="Sony"/>
    <x v="9"/>
    <x v="0"/>
    <n v="4"/>
    <n v="89"/>
    <x v="0"/>
    <n v="356"/>
    <n v="136"/>
    <x v="0"/>
    <x v="1"/>
    <s v="Standard"/>
    <n v="4.5999999999999996"/>
    <n v="2025"/>
    <s v="Jan-2025"/>
    <n v="0.38202247191011235"/>
    <x v="0"/>
    <x v="5"/>
  </r>
  <r>
    <s v="ORD0003008"/>
    <x v="67"/>
    <x v="1383"/>
    <x v="0"/>
    <s v="EC007"/>
    <x v="9"/>
    <x v="0"/>
    <s v="Prestige"/>
    <x v="3"/>
    <x v="0"/>
    <n v="4"/>
    <n v="120"/>
    <x v="4"/>
    <n v="456"/>
    <n v="144"/>
    <x v="0"/>
    <x v="1"/>
    <s v="Express"/>
    <n v="4.3"/>
    <n v="2025"/>
    <s v="Jan-2025"/>
    <n v="0.31578947368421051"/>
    <x v="0"/>
    <x v="2"/>
  </r>
  <r>
    <s v="ORD0003009"/>
    <x v="98"/>
    <x v="106"/>
    <x v="1"/>
    <s v="EC006"/>
    <x v="2"/>
    <x v="0"/>
    <s v="Philips"/>
    <x v="1"/>
    <x v="1"/>
    <n v="1"/>
    <n v="85"/>
    <x v="4"/>
    <n v="80.75"/>
    <n v="28.75"/>
    <x v="2"/>
    <x v="3"/>
    <s v="Same Day"/>
    <n v="4.8"/>
    <n v="2025"/>
    <s v="Feb-2025"/>
    <n v="0.35603715170278638"/>
    <x v="1"/>
    <x v="1"/>
  </r>
  <r>
    <s v="ORD0003010"/>
    <x v="202"/>
    <x v="1745"/>
    <x v="0"/>
    <s v="EC012"/>
    <x v="3"/>
    <x v="0"/>
    <s v="Philips"/>
    <x v="9"/>
    <x v="0"/>
    <n v="2"/>
    <n v="42"/>
    <x v="4"/>
    <n v="79.8"/>
    <n v="31.8"/>
    <x v="0"/>
    <x v="4"/>
    <s v="Standard"/>
    <n v="4.3"/>
    <n v="2025"/>
    <s v="Oct-2025"/>
    <n v="0.39849624060150379"/>
    <x v="0"/>
    <x v="5"/>
  </r>
  <r>
    <s v="ORD0003011"/>
    <x v="242"/>
    <x v="1746"/>
    <x v="0"/>
    <s v="EC003"/>
    <x v="7"/>
    <x v="3"/>
    <s v="Lenovo"/>
    <x v="4"/>
    <x v="1"/>
    <n v="2"/>
    <n v="799"/>
    <x v="2"/>
    <n v="1278.4000000000001"/>
    <n v="38.4"/>
    <x v="0"/>
    <x v="0"/>
    <s v="Standard"/>
    <n v="4.2"/>
    <n v="2025"/>
    <s v="Nov-2025"/>
    <n v="3.0037546933667079E-2"/>
    <x v="0"/>
    <x v="2"/>
  </r>
  <r>
    <s v="ORD0003012"/>
    <x v="278"/>
    <x v="712"/>
    <x v="0"/>
    <s v="EC012"/>
    <x v="3"/>
    <x v="0"/>
    <s v="Philips"/>
    <x v="5"/>
    <x v="0"/>
    <n v="1"/>
    <n v="42"/>
    <x v="1"/>
    <n v="37.799999999999997"/>
    <n v="13.8"/>
    <x v="0"/>
    <x v="2"/>
    <s v="Standard"/>
    <n v="2.5"/>
    <n v="2025"/>
    <s v="May-2025"/>
    <n v="0.36507936507936511"/>
    <x v="0"/>
    <x v="3"/>
  </r>
  <r>
    <s v="ORD0003013"/>
    <x v="29"/>
    <x v="824"/>
    <x v="1"/>
    <s v="EC005"/>
    <x v="4"/>
    <x v="2"/>
    <s v="Skybags"/>
    <x v="3"/>
    <x v="2"/>
    <n v="2"/>
    <n v="45"/>
    <x v="1"/>
    <n v="81"/>
    <n v="29"/>
    <x v="1"/>
    <x v="4"/>
    <s v="Standard"/>
    <n v="2.9"/>
    <n v="2025"/>
    <s v="Jul-2025"/>
    <n v="0.35802469135802467"/>
    <x v="0"/>
    <x v="2"/>
  </r>
  <r>
    <s v="ORD0003014"/>
    <x v="363"/>
    <x v="1626"/>
    <x v="0"/>
    <s v="EC010"/>
    <x v="6"/>
    <x v="3"/>
    <s v="JBL"/>
    <x v="3"/>
    <x v="1"/>
    <n v="1"/>
    <n v="65"/>
    <x v="0"/>
    <n v="65"/>
    <n v="27"/>
    <x v="0"/>
    <x v="1"/>
    <s v="Standard"/>
    <n v="2.8"/>
    <n v="2025"/>
    <s v="Oct-2025"/>
    <n v="0.41538461538461541"/>
    <x v="0"/>
    <x v="2"/>
  </r>
  <r>
    <s v="ORD0003015"/>
    <x v="222"/>
    <x v="1747"/>
    <x v="0"/>
    <s v="EC006"/>
    <x v="2"/>
    <x v="0"/>
    <s v="Philips"/>
    <x v="8"/>
    <x v="0"/>
    <n v="3"/>
    <n v="85"/>
    <x v="4"/>
    <n v="242.25"/>
    <n v="86.25"/>
    <x v="0"/>
    <x v="2"/>
    <s v="Standard"/>
    <n v="4.5999999999999996"/>
    <n v="2025"/>
    <s v="Feb-2025"/>
    <n v="0.35603715170278638"/>
    <x v="2"/>
    <x v="4"/>
  </r>
  <r>
    <s v="ORD0003016"/>
    <x v="121"/>
    <x v="1013"/>
    <x v="0"/>
    <s v="EC009"/>
    <x v="11"/>
    <x v="1"/>
    <s v="Loreal"/>
    <x v="3"/>
    <x v="0"/>
    <n v="4"/>
    <n v="12"/>
    <x v="1"/>
    <n v="43.2"/>
    <n v="19.2"/>
    <x v="0"/>
    <x v="3"/>
    <s v="Standard"/>
    <n v="3.5"/>
    <n v="2025"/>
    <s v="Jan-2025"/>
    <n v="0.44444444444444442"/>
    <x v="0"/>
    <x v="2"/>
  </r>
  <r>
    <s v="ORD0003017"/>
    <x v="280"/>
    <x v="1748"/>
    <x v="0"/>
    <s v="EC004"/>
    <x v="10"/>
    <x v="2"/>
    <s v="Nike"/>
    <x v="4"/>
    <x v="2"/>
    <n v="2"/>
    <n v="110"/>
    <x v="2"/>
    <n v="176"/>
    <n v="40"/>
    <x v="0"/>
    <x v="4"/>
    <s v="Standard"/>
    <n v="3"/>
    <n v="2025"/>
    <s v="Feb-2025"/>
    <n v="0.22727272727272727"/>
    <x v="0"/>
    <x v="2"/>
  </r>
  <r>
    <s v="ORD0003018"/>
    <x v="175"/>
    <x v="615"/>
    <x v="1"/>
    <s v="EC004"/>
    <x v="10"/>
    <x v="2"/>
    <s v="Nike"/>
    <x v="1"/>
    <x v="2"/>
    <n v="4"/>
    <n v="110"/>
    <x v="3"/>
    <n v="374"/>
    <n v="102"/>
    <x v="2"/>
    <x v="3"/>
    <s v="Standard"/>
    <n v="3.1"/>
    <n v="2025"/>
    <s v="Sep-2025"/>
    <n v="0.27272727272727271"/>
    <x v="1"/>
    <x v="1"/>
  </r>
  <r>
    <s v="ORD0003019"/>
    <x v="86"/>
    <x v="1548"/>
    <x v="1"/>
    <s v="EC012"/>
    <x v="3"/>
    <x v="0"/>
    <s v="Philips"/>
    <x v="3"/>
    <x v="1"/>
    <n v="5"/>
    <n v="42"/>
    <x v="4"/>
    <n v="199.5"/>
    <n v="79.5"/>
    <x v="0"/>
    <x v="1"/>
    <s v="Express"/>
    <n v="4.7"/>
    <n v="2025"/>
    <s v="Dec-2025"/>
    <n v="0.39849624060150374"/>
    <x v="0"/>
    <x v="2"/>
  </r>
  <r>
    <s v="ORD0003020"/>
    <x v="34"/>
    <x v="338"/>
    <x v="0"/>
    <s v="EC002"/>
    <x v="5"/>
    <x v="3"/>
    <s v="Samsung"/>
    <x v="5"/>
    <x v="1"/>
    <n v="2"/>
    <n v="149"/>
    <x v="3"/>
    <n v="253.3"/>
    <n v="63.3"/>
    <x v="1"/>
    <x v="4"/>
    <s v="Standard"/>
    <n v="3.1"/>
    <n v="2025"/>
    <s v="Sep-2025"/>
    <n v="0.24990130280300038"/>
    <x v="0"/>
    <x v="3"/>
  </r>
  <r>
    <s v="ORD0003021"/>
    <x v="173"/>
    <x v="5"/>
    <x v="0"/>
    <s v="EC001"/>
    <x v="8"/>
    <x v="3"/>
    <s v="Sony"/>
    <x v="7"/>
    <x v="0"/>
    <n v="1"/>
    <n v="89"/>
    <x v="2"/>
    <n v="71.2"/>
    <n v="16.2"/>
    <x v="0"/>
    <x v="1"/>
    <s v="Standard"/>
    <n v="4.8"/>
    <n v="2025"/>
    <s v="Jan-2025"/>
    <n v="0.22752808988764042"/>
    <x v="2"/>
    <x v="4"/>
  </r>
  <r>
    <s v="ORD0003022"/>
    <x v="91"/>
    <x v="1474"/>
    <x v="1"/>
    <s v="EC009"/>
    <x v="11"/>
    <x v="1"/>
    <s v="Loreal"/>
    <x v="2"/>
    <x v="2"/>
    <n v="1"/>
    <n v="12"/>
    <x v="1"/>
    <n v="10.8"/>
    <n v="4.8"/>
    <x v="0"/>
    <x v="1"/>
    <s v="Standard"/>
    <n v="3.7"/>
    <n v="2025"/>
    <s v="Sep-2025"/>
    <n v="0.44444444444444442"/>
    <x v="0"/>
    <x v="2"/>
  </r>
  <r>
    <s v="ORD0003023"/>
    <x v="227"/>
    <x v="1749"/>
    <x v="0"/>
    <s v="EC004"/>
    <x v="10"/>
    <x v="2"/>
    <s v="Nike"/>
    <x v="8"/>
    <x v="2"/>
    <n v="3"/>
    <n v="110"/>
    <x v="4"/>
    <n v="313.5"/>
    <n v="109.5"/>
    <x v="0"/>
    <x v="4"/>
    <s v="Express"/>
    <n v="4.8"/>
    <n v="2025"/>
    <s v="Sep-2025"/>
    <n v="0.34928229665071769"/>
    <x v="2"/>
    <x v="4"/>
  </r>
  <r>
    <s v="ORD0003024"/>
    <x v="151"/>
    <x v="106"/>
    <x v="1"/>
    <s v="EC002"/>
    <x v="5"/>
    <x v="3"/>
    <s v="Samsung"/>
    <x v="6"/>
    <x v="2"/>
    <n v="3"/>
    <n v="149"/>
    <x v="2"/>
    <n v="357.6"/>
    <n v="72.599999999999994"/>
    <x v="0"/>
    <x v="3"/>
    <s v="Same Day"/>
    <n v="3.4"/>
    <n v="2025"/>
    <s v="Jul-2025"/>
    <n v="0.2030201342281879"/>
    <x v="0"/>
    <x v="2"/>
  </r>
  <r>
    <s v="ORD0003025"/>
    <x v="21"/>
    <x v="69"/>
    <x v="0"/>
    <s v="EC010"/>
    <x v="6"/>
    <x v="3"/>
    <s v="JBL"/>
    <x v="9"/>
    <x v="1"/>
    <n v="2"/>
    <n v="65"/>
    <x v="1"/>
    <n v="117"/>
    <n v="41"/>
    <x v="0"/>
    <x v="2"/>
    <s v="Standard"/>
    <n v="3.3"/>
    <n v="2025"/>
    <s v="Jun-2025"/>
    <n v="0.3504273504273504"/>
    <x v="0"/>
    <x v="5"/>
  </r>
  <r>
    <s v="ORD0003026"/>
    <x v="15"/>
    <x v="1025"/>
    <x v="0"/>
    <s v="EC007"/>
    <x v="9"/>
    <x v="0"/>
    <s v="Prestige"/>
    <x v="1"/>
    <x v="2"/>
    <n v="1"/>
    <n v="120"/>
    <x v="2"/>
    <n v="96"/>
    <n v="18"/>
    <x v="0"/>
    <x v="4"/>
    <s v="Standard"/>
    <n v="2.7"/>
    <n v="2025"/>
    <s v="Nov-2025"/>
    <n v="0.1875"/>
    <x v="1"/>
    <x v="1"/>
  </r>
  <r>
    <s v="ORD0003027"/>
    <x v="107"/>
    <x v="1750"/>
    <x v="0"/>
    <s v="EC002"/>
    <x v="5"/>
    <x v="3"/>
    <s v="Samsung"/>
    <x v="8"/>
    <x v="2"/>
    <n v="3"/>
    <n v="149"/>
    <x v="4"/>
    <n v="424.65"/>
    <n v="139.65"/>
    <x v="0"/>
    <x v="1"/>
    <s v="Standard"/>
    <n v="5"/>
    <n v="2025"/>
    <s v="Jun-2025"/>
    <n v="0.32885906040268459"/>
    <x v="2"/>
    <x v="4"/>
  </r>
  <r>
    <s v="ORD0003028"/>
    <x v="29"/>
    <x v="686"/>
    <x v="0"/>
    <s v="EC004"/>
    <x v="10"/>
    <x v="2"/>
    <s v="Nike"/>
    <x v="9"/>
    <x v="2"/>
    <n v="2"/>
    <n v="110"/>
    <x v="4"/>
    <n v="209"/>
    <n v="73"/>
    <x v="0"/>
    <x v="1"/>
    <s v="Express"/>
    <n v="3.1"/>
    <n v="2025"/>
    <s v="Jul-2025"/>
    <n v="0.34928229665071769"/>
    <x v="0"/>
    <x v="5"/>
  </r>
  <r>
    <s v="ORD0003029"/>
    <x v="170"/>
    <x v="1751"/>
    <x v="0"/>
    <s v="EC001"/>
    <x v="8"/>
    <x v="3"/>
    <s v="Sony"/>
    <x v="6"/>
    <x v="1"/>
    <n v="2"/>
    <n v="89"/>
    <x v="0"/>
    <n v="178"/>
    <n v="68"/>
    <x v="0"/>
    <x v="4"/>
    <s v="Standard"/>
    <n v="3.9"/>
    <n v="2025"/>
    <s v="Mar-2025"/>
    <n v="0.38202247191011235"/>
    <x v="0"/>
    <x v="2"/>
  </r>
  <r>
    <s v="ORD0003030"/>
    <x v="8"/>
    <x v="1452"/>
    <x v="0"/>
    <s v="EC012"/>
    <x v="3"/>
    <x v="0"/>
    <s v="Philips"/>
    <x v="6"/>
    <x v="0"/>
    <n v="4"/>
    <n v="42"/>
    <x v="3"/>
    <n v="142.80000000000001"/>
    <n v="46.8"/>
    <x v="0"/>
    <x v="4"/>
    <s v="Standard"/>
    <n v="4.0999999999999996"/>
    <n v="2025"/>
    <s v="Dec-2025"/>
    <n v="0.32773109243697474"/>
    <x v="0"/>
    <x v="2"/>
  </r>
  <r>
    <s v="ORD0003031"/>
    <x v="148"/>
    <x v="833"/>
    <x v="0"/>
    <s v="EC002"/>
    <x v="5"/>
    <x v="3"/>
    <s v="Samsung"/>
    <x v="4"/>
    <x v="2"/>
    <n v="2"/>
    <n v="149"/>
    <x v="0"/>
    <n v="298"/>
    <n v="108"/>
    <x v="1"/>
    <x v="1"/>
    <s v="Standard"/>
    <n v="2.9"/>
    <n v="2025"/>
    <s v="Jan-2025"/>
    <n v="0.36241610738255031"/>
    <x v="0"/>
    <x v="2"/>
  </r>
  <r>
    <s v="ORD0003032"/>
    <x v="44"/>
    <x v="496"/>
    <x v="1"/>
    <s v="EC006"/>
    <x v="2"/>
    <x v="0"/>
    <s v="Philips"/>
    <x v="4"/>
    <x v="2"/>
    <n v="5"/>
    <n v="85"/>
    <x v="1"/>
    <n v="382.5"/>
    <n v="122.5"/>
    <x v="0"/>
    <x v="4"/>
    <s v="Standard"/>
    <n v="3.2"/>
    <n v="2025"/>
    <s v="Mar-2025"/>
    <n v="0.3202614379084967"/>
    <x v="0"/>
    <x v="2"/>
  </r>
  <r>
    <s v="ORD0003033"/>
    <x v="143"/>
    <x v="1752"/>
    <x v="1"/>
    <s v="EC009"/>
    <x v="11"/>
    <x v="1"/>
    <s v="Loreal"/>
    <x v="9"/>
    <x v="0"/>
    <n v="1"/>
    <n v="12"/>
    <x v="1"/>
    <n v="10.8"/>
    <n v="4.8"/>
    <x v="1"/>
    <x v="0"/>
    <s v="Standard"/>
    <n v="2.7"/>
    <n v="2025"/>
    <s v="Dec-2025"/>
    <n v="0.44444444444444442"/>
    <x v="0"/>
    <x v="5"/>
  </r>
  <r>
    <s v="ORD0003034"/>
    <x v="320"/>
    <x v="1688"/>
    <x v="1"/>
    <s v="EC008"/>
    <x v="1"/>
    <x v="1"/>
    <s v="Nivea"/>
    <x v="0"/>
    <x v="1"/>
    <n v="5"/>
    <n v="18"/>
    <x v="3"/>
    <n v="76.5"/>
    <n v="31.5"/>
    <x v="0"/>
    <x v="1"/>
    <s v="Express"/>
    <n v="3.9"/>
    <n v="2025"/>
    <s v="Jul-2025"/>
    <n v="0.41176470588235292"/>
    <x v="0"/>
    <x v="0"/>
  </r>
  <r>
    <s v="ORD0003035"/>
    <x v="113"/>
    <x v="318"/>
    <x v="0"/>
    <s v="EC006"/>
    <x v="2"/>
    <x v="0"/>
    <s v="Philips"/>
    <x v="3"/>
    <x v="2"/>
    <n v="1"/>
    <n v="85"/>
    <x v="4"/>
    <n v="80.75"/>
    <n v="28.75"/>
    <x v="0"/>
    <x v="4"/>
    <s v="Express"/>
    <n v="4.5999999999999996"/>
    <n v="2025"/>
    <s v="Mar-2025"/>
    <n v="0.35603715170278638"/>
    <x v="0"/>
    <x v="2"/>
  </r>
  <r>
    <s v="ORD0003036"/>
    <x v="231"/>
    <x v="1215"/>
    <x v="0"/>
    <s v="EC011"/>
    <x v="0"/>
    <x v="0"/>
    <s v="IKEA"/>
    <x v="2"/>
    <x v="1"/>
    <n v="2"/>
    <n v="190"/>
    <x v="3"/>
    <n v="323"/>
    <n v="73"/>
    <x v="0"/>
    <x v="4"/>
    <s v="Standard"/>
    <n v="3.4"/>
    <n v="2025"/>
    <s v="Dec-2025"/>
    <n v="0.2260061919504644"/>
    <x v="0"/>
    <x v="2"/>
  </r>
  <r>
    <s v="ORD0003037"/>
    <x v="68"/>
    <x v="1620"/>
    <x v="1"/>
    <s v="EC001"/>
    <x v="8"/>
    <x v="3"/>
    <s v="Sony"/>
    <x v="9"/>
    <x v="2"/>
    <n v="4"/>
    <n v="89"/>
    <x v="3"/>
    <n v="302.60000000000002"/>
    <n v="82.6"/>
    <x v="0"/>
    <x v="4"/>
    <s v="Standard"/>
    <n v="3.7"/>
    <n v="2025"/>
    <s v="Aug-2025"/>
    <n v="0.27296761401189684"/>
    <x v="0"/>
    <x v="5"/>
  </r>
  <r>
    <s v="ORD0003038"/>
    <x v="227"/>
    <x v="610"/>
    <x v="0"/>
    <s v="EC005"/>
    <x v="4"/>
    <x v="2"/>
    <s v="Skybags"/>
    <x v="6"/>
    <x v="2"/>
    <n v="4"/>
    <n v="45"/>
    <x v="4"/>
    <n v="171"/>
    <n v="67"/>
    <x v="0"/>
    <x v="2"/>
    <s v="Standard"/>
    <n v="2.9"/>
    <n v="2025"/>
    <s v="Sep-2025"/>
    <n v="0.391812865497076"/>
    <x v="0"/>
    <x v="2"/>
  </r>
  <r>
    <s v="ORD0003039"/>
    <x v="93"/>
    <x v="373"/>
    <x v="0"/>
    <s v="EC011"/>
    <x v="0"/>
    <x v="0"/>
    <s v="IKEA"/>
    <x v="7"/>
    <x v="0"/>
    <n v="2"/>
    <n v="190"/>
    <x v="3"/>
    <n v="323"/>
    <n v="73"/>
    <x v="0"/>
    <x v="3"/>
    <s v="Standard"/>
    <n v="3.2"/>
    <n v="2025"/>
    <s v="Oct-2025"/>
    <n v="0.2260061919504644"/>
    <x v="2"/>
    <x v="4"/>
  </r>
  <r>
    <s v="ORD0003040"/>
    <x v="290"/>
    <x v="1004"/>
    <x v="0"/>
    <s v="EC004"/>
    <x v="10"/>
    <x v="2"/>
    <s v="Nike"/>
    <x v="2"/>
    <x v="2"/>
    <n v="2"/>
    <n v="110"/>
    <x v="3"/>
    <n v="187"/>
    <n v="51"/>
    <x v="3"/>
    <x v="0"/>
    <s v="Standard"/>
    <n v="4.9000000000000004"/>
    <n v="2025"/>
    <s v="Jun-2025"/>
    <n v="0.27272727272727271"/>
    <x v="0"/>
    <x v="2"/>
  </r>
  <r>
    <s v="ORD0003041"/>
    <x v="256"/>
    <x v="485"/>
    <x v="0"/>
    <s v="EC009"/>
    <x v="11"/>
    <x v="1"/>
    <s v="Loreal"/>
    <x v="3"/>
    <x v="1"/>
    <n v="5"/>
    <n v="12"/>
    <x v="1"/>
    <n v="54"/>
    <n v="24"/>
    <x v="0"/>
    <x v="2"/>
    <s v="Express"/>
    <n v="3.3"/>
    <n v="2025"/>
    <s v="Jun-2025"/>
    <n v="0.44444444444444442"/>
    <x v="0"/>
    <x v="2"/>
  </r>
  <r>
    <s v="ORD0003042"/>
    <x v="94"/>
    <x v="632"/>
    <x v="0"/>
    <s v="EC011"/>
    <x v="0"/>
    <x v="0"/>
    <s v="IKEA"/>
    <x v="1"/>
    <x v="0"/>
    <n v="3"/>
    <n v="190"/>
    <x v="3"/>
    <n v="484.5"/>
    <n v="109.5"/>
    <x v="0"/>
    <x v="3"/>
    <s v="Standard"/>
    <n v="2.7"/>
    <n v="2025"/>
    <s v="Aug-2025"/>
    <n v="0.2260061919504644"/>
    <x v="1"/>
    <x v="1"/>
  </r>
  <r>
    <s v="ORD0003043"/>
    <x v="206"/>
    <x v="243"/>
    <x v="0"/>
    <s v="EC001"/>
    <x v="8"/>
    <x v="3"/>
    <s v="Sony"/>
    <x v="0"/>
    <x v="0"/>
    <n v="4"/>
    <n v="89"/>
    <x v="4"/>
    <n v="338.2"/>
    <n v="118.2"/>
    <x v="0"/>
    <x v="0"/>
    <s v="Express"/>
    <n v="3"/>
    <n v="2025"/>
    <s v="Dec-2025"/>
    <n v="0.34949733885274986"/>
    <x v="0"/>
    <x v="0"/>
  </r>
  <r>
    <s v="ORD0003044"/>
    <x v="0"/>
    <x v="1753"/>
    <x v="1"/>
    <s v="EC008"/>
    <x v="1"/>
    <x v="1"/>
    <s v="Nivea"/>
    <x v="0"/>
    <x v="2"/>
    <n v="3"/>
    <n v="18"/>
    <x v="2"/>
    <n v="43.2"/>
    <n v="16.2"/>
    <x v="0"/>
    <x v="0"/>
    <s v="Standard"/>
    <n v="3.8"/>
    <n v="2025"/>
    <s v="Aug-2025"/>
    <n v="0.37499999999999994"/>
    <x v="0"/>
    <x v="0"/>
  </r>
  <r>
    <s v="ORD0003045"/>
    <x v="150"/>
    <x v="228"/>
    <x v="1"/>
    <s v="EC002"/>
    <x v="5"/>
    <x v="3"/>
    <s v="Samsung"/>
    <x v="7"/>
    <x v="1"/>
    <n v="2"/>
    <n v="149"/>
    <x v="1"/>
    <n v="268.2"/>
    <n v="78.2"/>
    <x v="0"/>
    <x v="2"/>
    <s v="Standard"/>
    <n v="2.5"/>
    <n v="2025"/>
    <s v="Jun-2025"/>
    <n v="0.29157345264727819"/>
    <x v="2"/>
    <x v="4"/>
  </r>
  <r>
    <s v="ORD0003046"/>
    <x v="23"/>
    <x v="1754"/>
    <x v="1"/>
    <s v="EC006"/>
    <x v="2"/>
    <x v="0"/>
    <s v="Philips"/>
    <x v="2"/>
    <x v="1"/>
    <n v="5"/>
    <n v="85"/>
    <x v="3"/>
    <n v="361.25"/>
    <n v="101.25"/>
    <x v="0"/>
    <x v="0"/>
    <s v="Express"/>
    <n v="2.9"/>
    <n v="2025"/>
    <s v="Aug-2025"/>
    <n v="0.28027681660899656"/>
    <x v="0"/>
    <x v="2"/>
  </r>
  <r>
    <s v="ORD0003047"/>
    <x v="198"/>
    <x v="1733"/>
    <x v="0"/>
    <s v="EC008"/>
    <x v="1"/>
    <x v="1"/>
    <s v="Nivea"/>
    <x v="5"/>
    <x v="2"/>
    <n v="3"/>
    <n v="18"/>
    <x v="1"/>
    <n v="48.6"/>
    <n v="21.6"/>
    <x v="0"/>
    <x v="3"/>
    <s v="Express"/>
    <n v="3.6"/>
    <n v="2025"/>
    <s v="Sep-2025"/>
    <n v="0.44444444444444448"/>
    <x v="0"/>
    <x v="3"/>
  </r>
  <r>
    <s v="ORD0003048"/>
    <x v="17"/>
    <x v="1755"/>
    <x v="0"/>
    <s v="EC006"/>
    <x v="2"/>
    <x v="0"/>
    <s v="Philips"/>
    <x v="6"/>
    <x v="1"/>
    <n v="5"/>
    <n v="85"/>
    <x v="0"/>
    <n v="425"/>
    <n v="165"/>
    <x v="0"/>
    <x v="3"/>
    <s v="Express"/>
    <n v="4.5999999999999996"/>
    <n v="2025"/>
    <s v="Nov-2025"/>
    <n v="0.38823529411764707"/>
    <x v="0"/>
    <x v="2"/>
  </r>
  <r>
    <s v="ORD0003049"/>
    <x v="82"/>
    <x v="83"/>
    <x v="0"/>
    <s v="EC001"/>
    <x v="8"/>
    <x v="3"/>
    <s v="Sony"/>
    <x v="4"/>
    <x v="0"/>
    <n v="2"/>
    <n v="89"/>
    <x v="1"/>
    <n v="160.19999999999999"/>
    <n v="50.2"/>
    <x v="0"/>
    <x v="1"/>
    <s v="Standard"/>
    <n v="2.6"/>
    <n v="2025"/>
    <s v="Apr-2025"/>
    <n v="0.31335830212234711"/>
    <x v="0"/>
    <x v="2"/>
  </r>
  <r>
    <s v="ORD0003050"/>
    <x v="300"/>
    <x v="1756"/>
    <x v="0"/>
    <s v="EC007"/>
    <x v="9"/>
    <x v="0"/>
    <s v="Prestige"/>
    <x v="9"/>
    <x v="1"/>
    <n v="2"/>
    <n v="120"/>
    <x v="3"/>
    <n v="204"/>
    <n v="48"/>
    <x v="0"/>
    <x v="2"/>
    <s v="Same Day"/>
    <n v="4.3"/>
    <n v="2025"/>
    <s v="Jan-2025"/>
    <n v="0.23529411764705882"/>
    <x v="0"/>
    <x v="5"/>
  </r>
  <r>
    <s v="ORD0003051"/>
    <x v="158"/>
    <x v="1278"/>
    <x v="0"/>
    <s v="EC003"/>
    <x v="7"/>
    <x v="3"/>
    <s v="Lenovo"/>
    <x v="7"/>
    <x v="1"/>
    <n v="1"/>
    <n v="799"/>
    <x v="2"/>
    <n v="639.20000000000005"/>
    <n v="19.2"/>
    <x v="0"/>
    <x v="1"/>
    <s v="Express"/>
    <n v="3"/>
    <n v="2025"/>
    <s v="Aug-2025"/>
    <n v="3.0037546933667079E-2"/>
    <x v="2"/>
    <x v="4"/>
  </r>
  <r>
    <s v="ORD0003052"/>
    <x v="29"/>
    <x v="1757"/>
    <x v="1"/>
    <s v="EC012"/>
    <x v="3"/>
    <x v="0"/>
    <s v="Philips"/>
    <x v="6"/>
    <x v="1"/>
    <n v="2"/>
    <n v="42"/>
    <x v="3"/>
    <n v="71.400000000000006"/>
    <n v="23.4"/>
    <x v="2"/>
    <x v="4"/>
    <s v="Standard"/>
    <n v="3.3"/>
    <n v="2025"/>
    <s v="Jul-2025"/>
    <n v="0.32773109243697474"/>
    <x v="0"/>
    <x v="2"/>
  </r>
  <r>
    <s v="ORD0003053"/>
    <x v="191"/>
    <x v="1758"/>
    <x v="0"/>
    <s v="EC002"/>
    <x v="5"/>
    <x v="3"/>
    <s v="Samsung"/>
    <x v="2"/>
    <x v="0"/>
    <n v="4"/>
    <n v="149"/>
    <x v="4"/>
    <n v="566.20000000000005"/>
    <n v="186.2"/>
    <x v="0"/>
    <x v="0"/>
    <s v="Standard"/>
    <n v="2.8"/>
    <n v="2025"/>
    <s v="Mar-2025"/>
    <n v="0.32885906040268453"/>
    <x v="0"/>
    <x v="2"/>
  </r>
  <r>
    <s v="ORD0003054"/>
    <x v="349"/>
    <x v="1759"/>
    <x v="1"/>
    <s v="EC003"/>
    <x v="7"/>
    <x v="3"/>
    <s v="Lenovo"/>
    <x v="1"/>
    <x v="1"/>
    <n v="3"/>
    <n v="799"/>
    <x v="2"/>
    <n v="1917.6"/>
    <n v="57.6"/>
    <x v="1"/>
    <x v="4"/>
    <s v="Standard"/>
    <n v="4.0999999999999996"/>
    <n v="2025"/>
    <s v="Jun-2025"/>
    <n v="3.0037546933667086E-2"/>
    <x v="1"/>
    <x v="1"/>
  </r>
  <r>
    <s v="ORD0003055"/>
    <x v="89"/>
    <x v="1760"/>
    <x v="1"/>
    <s v="EC003"/>
    <x v="7"/>
    <x v="3"/>
    <s v="Lenovo"/>
    <x v="3"/>
    <x v="0"/>
    <n v="4"/>
    <n v="799"/>
    <x v="2"/>
    <n v="2556.8000000000002"/>
    <n v="76.8"/>
    <x v="2"/>
    <x v="4"/>
    <s v="Standard"/>
    <n v="2.9"/>
    <n v="2025"/>
    <s v="Oct-2025"/>
    <n v="3.0037546933667079E-2"/>
    <x v="0"/>
    <x v="2"/>
  </r>
  <r>
    <s v="ORD0003056"/>
    <x v="348"/>
    <x v="1761"/>
    <x v="0"/>
    <s v="EC007"/>
    <x v="9"/>
    <x v="0"/>
    <s v="Prestige"/>
    <x v="6"/>
    <x v="1"/>
    <n v="1"/>
    <n v="120"/>
    <x v="0"/>
    <n v="120"/>
    <n v="42"/>
    <x v="2"/>
    <x v="2"/>
    <s v="Standard"/>
    <n v="4.5"/>
    <n v="2025"/>
    <s v="Oct-2025"/>
    <n v="0.35"/>
    <x v="0"/>
    <x v="2"/>
  </r>
  <r>
    <s v="ORD0003057"/>
    <x v="149"/>
    <x v="254"/>
    <x v="1"/>
    <s v="EC007"/>
    <x v="9"/>
    <x v="0"/>
    <s v="Prestige"/>
    <x v="0"/>
    <x v="0"/>
    <n v="1"/>
    <n v="120"/>
    <x v="4"/>
    <n v="114"/>
    <n v="36"/>
    <x v="1"/>
    <x v="1"/>
    <s v="Standard"/>
    <n v="3"/>
    <n v="2025"/>
    <s v="May-2025"/>
    <n v="0.31578947368421051"/>
    <x v="0"/>
    <x v="0"/>
  </r>
  <r>
    <s v="ORD0003058"/>
    <x v="356"/>
    <x v="1392"/>
    <x v="1"/>
    <s v="EC012"/>
    <x v="3"/>
    <x v="0"/>
    <s v="Philips"/>
    <x v="4"/>
    <x v="2"/>
    <n v="5"/>
    <n v="42"/>
    <x v="0"/>
    <n v="210"/>
    <n v="90"/>
    <x v="0"/>
    <x v="2"/>
    <s v="Standard"/>
    <n v="2.6"/>
    <n v="2025"/>
    <s v="Mar-2025"/>
    <n v="0.42857142857142855"/>
    <x v="0"/>
    <x v="2"/>
  </r>
  <r>
    <s v="ORD0003059"/>
    <x v="362"/>
    <x v="385"/>
    <x v="1"/>
    <s v="EC002"/>
    <x v="5"/>
    <x v="3"/>
    <s v="Samsung"/>
    <x v="8"/>
    <x v="0"/>
    <n v="1"/>
    <n v="149"/>
    <x v="4"/>
    <n v="141.55000000000001"/>
    <n v="46.55"/>
    <x v="0"/>
    <x v="4"/>
    <s v="Standard"/>
    <n v="3.9"/>
    <n v="2025"/>
    <s v="Jun-2025"/>
    <n v="0.32885906040268453"/>
    <x v="2"/>
    <x v="4"/>
  </r>
  <r>
    <s v="ORD0003060"/>
    <x v="325"/>
    <x v="532"/>
    <x v="0"/>
    <s v="EC005"/>
    <x v="4"/>
    <x v="2"/>
    <s v="Skybags"/>
    <x v="3"/>
    <x v="2"/>
    <n v="2"/>
    <n v="45"/>
    <x v="3"/>
    <n v="76.5"/>
    <n v="24.5"/>
    <x v="1"/>
    <x v="3"/>
    <s v="Standard"/>
    <n v="2.9"/>
    <n v="2025"/>
    <s v="Jan-2025"/>
    <n v="0.3202614379084967"/>
    <x v="0"/>
    <x v="2"/>
  </r>
  <r>
    <s v="ORD0003061"/>
    <x v="84"/>
    <x v="830"/>
    <x v="0"/>
    <s v="EC003"/>
    <x v="7"/>
    <x v="3"/>
    <s v="Lenovo"/>
    <x v="1"/>
    <x v="2"/>
    <n v="4"/>
    <n v="799"/>
    <x v="1"/>
    <n v="2876.4"/>
    <n v="396.4"/>
    <x v="0"/>
    <x v="0"/>
    <s v="Standard"/>
    <n v="3.1"/>
    <n v="2025"/>
    <s v="Sep-2025"/>
    <n v="0.13781115282992629"/>
    <x v="1"/>
    <x v="1"/>
  </r>
  <r>
    <s v="ORD0003062"/>
    <x v="330"/>
    <x v="1081"/>
    <x v="0"/>
    <s v="EC009"/>
    <x v="11"/>
    <x v="1"/>
    <s v="Loreal"/>
    <x v="2"/>
    <x v="1"/>
    <n v="5"/>
    <n v="12"/>
    <x v="1"/>
    <n v="54"/>
    <n v="24"/>
    <x v="0"/>
    <x v="0"/>
    <s v="Standard"/>
    <n v="5"/>
    <n v="2025"/>
    <s v="Jan-2025"/>
    <n v="0.44444444444444442"/>
    <x v="0"/>
    <x v="2"/>
  </r>
  <r>
    <s v="ORD0003063"/>
    <x v="231"/>
    <x v="550"/>
    <x v="0"/>
    <s v="EC006"/>
    <x v="2"/>
    <x v="0"/>
    <s v="Philips"/>
    <x v="4"/>
    <x v="0"/>
    <n v="2"/>
    <n v="85"/>
    <x v="2"/>
    <n v="136"/>
    <n v="32"/>
    <x v="0"/>
    <x v="4"/>
    <s v="Standard"/>
    <n v="4.0999999999999996"/>
    <n v="2025"/>
    <s v="Dec-2025"/>
    <n v="0.23529411764705882"/>
    <x v="0"/>
    <x v="2"/>
  </r>
  <r>
    <s v="ORD0003064"/>
    <x v="108"/>
    <x v="1317"/>
    <x v="1"/>
    <s v="EC007"/>
    <x v="9"/>
    <x v="0"/>
    <s v="Prestige"/>
    <x v="9"/>
    <x v="0"/>
    <n v="4"/>
    <n v="120"/>
    <x v="4"/>
    <n v="456"/>
    <n v="144"/>
    <x v="2"/>
    <x v="1"/>
    <s v="Standard"/>
    <n v="2.6"/>
    <n v="2025"/>
    <s v="May-2025"/>
    <n v="0.31578947368421051"/>
    <x v="0"/>
    <x v="5"/>
  </r>
  <r>
    <s v="ORD0003065"/>
    <x v="84"/>
    <x v="1676"/>
    <x v="0"/>
    <s v="EC001"/>
    <x v="8"/>
    <x v="3"/>
    <s v="Sony"/>
    <x v="2"/>
    <x v="0"/>
    <n v="2"/>
    <n v="89"/>
    <x v="1"/>
    <n v="160.19999999999999"/>
    <n v="50.2"/>
    <x v="0"/>
    <x v="2"/>
    <s v="Standard"/>
    <n v="3.7"/>
    <n v="2025"/>
    <s v="Sep-2025"/>
    <n v="0.31335830212234711"/>
    <x v="0"/>
    <x v="2"/>
  </r>
  <r>
    <s v="ORD0003066"/>
    <x v="145"/>
    <x v="1153"/>
    <x v="0"/>
    <s v="EC004"/>
    <x v="10"/>
    <x v="2"/>
    <s v="Nike"/>
    <x v="2"/>
    <x v="0"/>
    <n v="3"/>
    <n v="110"/>
    <x v="3"/>
    <n v="280.5"/>
    <n v="76.5"/>
    <x v="0"/>
    <x v="0"/>
    <s v="Standard"/>
    <n v="2.8"/>
    <n v="2025"/>
    <s v="Feb-2025"/>
    <n v="0.27272727272727271"/>
    <x v="0"/>
    <x v="2"/>
  </r>
  <r>
    <s v="ORD0003067"/>
    <x v="338"/>
    <x v="1025"/>
    <x v="1"/>
    <s v="EC009"/>
    <x v="11"/>
    <x v="1"/>
    <s v="Loreal"/>
    <x v="0"/>
    <x v="0"/>
    <n v="2"/>
    <n v="12"/>
    <x v="4"/>
    <n v="22.8"/>
    <n v="10.8"/>
    <x v="0"/>
    <x v="2"/>
    <s v="Standard"/>
    <n v="2.7"/>
    <n v="2025"/>
    <s v="Apr-2025"/>
    <n v="0.47368421052631582"/>
    <x v="0"/>
    <x v="0"/>
  </r>
  <r>
    <s v="ORD0003068"/>
    <x v="193"/>
    <x v="1762"/>
    <x v="0"/>
    <s v="EC011"/>
    <x v="0"/>
    <x v="0"/>
    <s v="IKEA"/>
    <x v="0"/>
    <x v="2"/>
    <n v="2"/>
    <n v="190"/>
    <x v="1"/>
    <n v="342"/>
    <n v="92"/>
    <x v="0"/>
    <x v="3"/>
    <s v="Standard"/>
    <n v="4.9000000000000004"/>
    <n v="2025"/>
    <s v="Nov-2025"/>
    <n v="0.26900584795321636"/>
    <x v="0"/>
    <x v="0"/>
  </r>
  <r>
    <s v="ORD0003069"/>
    <x v="335"/>
    <x v="1676"/>
    <x v="0"/>
    <s v="EC012"/>
    <x v="3"/>
    <x v="0"/>
    <s v="Philips"/>
    <x v="6"/>
    <x v="1"/>
    <n v="1"/>
    <n v="42"/>
    <x v="2"/>
    <n v="33.6"/>
    <n v="9.6"/>
    <x v="3"/>
    <x v="3"/>
    <s v="Express"/>
    <n v="3.1"/>
    <n v="2025"/>
    <s v="Sep-2025"/>
    <n v="0.2857142857142857"/>
    <x v="0"/>
    <x v="2"/>
  </r>
  <r>
    <s v="ORD0003070"/>
    <x v="28"/>
    <x v="1143"/>
    <x v="0"/>
    <s v="EC011"/>
    <x v="0"/>
    <x v="0"/>
    <s v="IKEA"/>
    <x v="5"/>
    <x v="1"/>
    <n v="3"/>
    <n v="190"/>
    <x v="4"/>
    <n v="541.5"/>
    <n v="166.5"/>
    <x v="0"/>
    <x v="3"/>
    <s v="Standard"/>
    <n v="4.2"/>
    <n v="2025"/>
    <s v="Apr-2025"/>
    <n v="0.30747922437673131"/>
    <x v="0"/>
    <x v="3"/>
  </r>
  <r>
    <s v="ORD0003071"/>
    <x v="131"/>
    <x v="1591"/>
    <x v="0"/>
    <s v="EC012"/>
    <x v="3"/>
    <x v="0"/>
    <s v="Philips"/>
    <x v="1"/>
    <x v="1"/>
    <n v="3"/>
    <n v="42"/>
    <x v="3"/>
    <n v="107.1"/>
    <n v="35.1"/>
    <x v="0"/>
    <x v="2"/>
    <s v="Standard"/>
    <n v="3.1"/>
    <n v="2025"/>
    <s v="May-2025"/>
    <n v="0.32773109243697485"/>
    <x v="1"/>
    <x v="1"/>
  </r>
  <r>
    <s v="ORD0003072"/>
    <x v="13"/>
    <x v="1763"/>
    <x v="0"/>
    <s v="EC001"/>
    <x v="8"/>
    <x v="3"/>
    <s v="Sony"/>
    <x v="8"/>
    <x v="2"/>
    <n v="5"/>
    <n v="89"/>
    <x v="4"/>
    <n v="422.75"/>
    <n v="147.75"/>
    <x v="0"/>
    <x v="3"/>
    <s v="Standard"/>
    <n v="4.5999999999999996"/>
    <n v="2025"/>
    <s v="Jan-2025"/>
    <n v="0.34949733885274986"/>
    <x v="2"/>
    <x v="4"/>
  </r>
  <r>
    <s v="ORD0003073"/>
    <x v="342"/>
    <x v="1764"/>
    <x v="1"/>
    <s v="EC006"/>
    <x v="2"/>
    <x v="0"/>
    <s v="Philips"/>
    <x v="2"/>
    <x v="0"/>
    <n v="1"/>
    <n v="85"/>
    <x v="2"/>
    <n v="68"/>
    <n v="16"/>
    <x v="0"/>
    <x v="2"/>
    <s v="Standard"/>
    <n v="3.2"/>
    <n v="2025"/>
    <s v="Feb-2025"/>
    <n v="0.23529411764705882"/>
    <x v="0"/>
    <x v="2"/>
  </r>
  <r>
    <s v="ORD0003074"/>
    <x v="149"/>
    <x v="1765"/>
    <x v="1"/>
    <s v="EC002"/>
    <x v="5"/>
    <x v="3"/>
    <s v="Samsung"/>
    <x v="9"/>
    <x v="1"/>
    <n v="1"/>
    <n v="149"/>
    <x v="4"/>
    <n v="141.55000000000001"/>
    <n v="46.55"/>
    <x v="2"/>
    <x v="1"/>
    <s v="Same Day"/>
    <n v="3"/>
    <n v="2025"/>
    <s v="May-2025"/>
    <n v="0.32885906040268453"/>
    <x v="0"/>
    <x v="5"/>
  </r>
  <r>
    <s v="ORD0003075"/>
    <x v="116"/>
    <x v="1766"/>
    <x v="0"/>
    <s v="EC001"/>
    <x v="8"/>
    <x v="3"/>
    <s v="Sony"/>
    <x v="0"/>
    <x v="1"/>
    <n v="2"/>
    <n v="89"/>
    <x v="3"/>
    <n v="151.30000000000001"/>
    <n v="41.3"/>
    <x v="0"/>
    <x v="4"/>
    <s v="Standard"/>
    <n v="4.8"/>
    <n v="2025"/>
    <s v="Sep-2025"/>
    <n v="0.27296761401189684"/>
    <x v="0"/>
    <x v="0"/>
  </r>
  <r>
    <s v="ORD0003076"/>
    <x v="104"/>
    <x v="805"/>
    <x v="0"/>
    <s v="EC009"/>
    <x v="11"/>
    <x v="1"/>
    <s v="Loreal"/>
    <x v="5"/>
    <x v="1"/>
    <n v="5"/>
    <n v="12"/>
    <x v="4"/>
    <n v="57"/>
    <n v="27"/>
    <x v="0"/>
    <x v="1"/>
    <s v="Standard"/>
    <n v="3.5"/>
    <n v="2025"/>
    <s v="Jun-2025"/>
    <n v="0.47368421052631576"/>
    <x v="0"/>
    <x v="3"/>
  </r>
  <r>
    <s v="ORD0003077"/>
    <x v="279"/>
    <x v="55"/>
    <x v="0"/>
    <s v="EC003"/>
    <x v="7"/>
    <x v="3"/>
    <s v="Lenovo"/>
    <x v="9"/>
    <x v="1"/>
    <n v="4"/>
    <n v="799"/>
    <x v="2"/>
    <n v="2556.8000000000002"/>
    <n v="76.8"/>
    <x v="0"/>
    <x v="3"/>
    <s v="Same Day"/>
    <n v="3.7"/>
    <n v="2025"/>
    <s v="Apr-2025"/>
    <n v="3.0037546933667079E-2"/>
    <x v="0"/>
    <x v="5"/>
  </r>
  <r>
    <s v="ORD0003078"/>
    <x v="40"/>
    <x v="774"/>
    <x v="0"/>
    <s v="EC001"/>
    <x v="8"/>
    <x v="3"/>
    <s v="Sony"/>
    <x v="7"/>
    <x v="2"/>
    <n v="3"/>
    <n v="89"/>
    <x v="1"/>
    <n v="240.3"/>
    <n v="75.3"/>
    <x v="0"/>
    <x v="2"/>
    <s v="Same Day"/>
    <n v="4.0999999999999996"/>
    <n v="2025"/>
    <s v="Oct-2025"/>
    <n v="0.31335830212234705"/>
    <x v="2"/>
    <x v="4"/>
  </r>
  <r>
    <s v="ORD0003079"/>
    <x v="243"/>
    <x v="1465"/>
    <x v="1"/>
    <s v="EC006"/>
    <x v="2"/>
    <x v="0"/>
    <s v="Philips"/>
    <x v="7"/>
    <x v="2"/>
    <n v="1"/>
    <n v="85"/>
    <x v="4"/>
    <n v="80.75"/>
    <n v="28.75"/>
    <x v="0"/>
    <x v="1"/>
    <s v="Standard"/>
    <n v="3.1"/>
    <n v="2025"/>
    <s v="Feb-2025"/>
    <n v="0.35603715170278638"/>
    <x v="2"/>
    <x v="4"/>
  </r>
  <r>
    <s v="ORD0003080"/>
    <x v="56"/>
    <x v="975"/>
    <x v="1"/>
    <s v="EC010"/>
    <x v="6"/>
    <x v="3"/>
    <s v="JBL"/>
    <x v="8"/>
    <x v="2"/>
    <n v="4"/>
    <n v="65"/>
    <x v="1"/>
    <n v="234"/>
    <n v="82"/>
    <x v="0"/>
    <x v="3"/>
    <s v="Standard"/>
    <n v="2.5"/>
    <n v="2025"/>
    <s v="Feb-2025"/>
    <n v="0.3504273504273504"/>
    <x v="2"/>
    <x v="4"/>
  </r>
  <r>
    <s v="ORD0003081"/>
    <x v="176"/>
    <x v="1466"/>
    <x v="1"/>
    <s v="EC008"/>
    <x v="1"/>
    <x v="1"/>
    <s v="Nivea"/>
    <x v="3"/>
    <x v="0"/>
    <n v="5"/>
    <n v="18"/>
    <x v="0"/>
    <n v="90"/>
    <n v="45"/>
    <x v="0"/>
    <x v="0"/>
    <s v="Standard"/>
    <n v="2.7"/>
    <n v="2025"/>
    <s v="Jun-2025"/>
    <n v="0.5"/>
    <x v="0"/>
    <x v="2"/>
  </r>
  <r>
    <s v="ORD0003082"/>
    <x v="184"/>
    <x v="550"/>
    <x v="1"/>
    <s v="EC004"/>
    <x v="10"/>
    <x v="2"/>
    <s v="Nike"/>
    <x v="2"/>
    <x v="0"/>
    <n v="1"/>
    <n v="110"/>
    <x v="4"/>
    <n v="104.5"/>
    <n v="36.5"/>
    <x v="0"/>
    <x v="3"/>
    <s v="Express"/>
    <n v="2.6"/>
    <n v="2025"/>
    <s v="Apr-2025"/>
    <n v="0.34928229665071769"/>
    <x v="0"/>
    <x v="2"/>
  </r>
  <r>
    <s v="ORD0003083"/>
    <x v="72"/>
    <x v="1767"/>
    <x v="1"/>
    <s v="EC012"/>
    <x v="3"/>
    <x v="0"/>
    <s v="Philips"/>
    <x v="1"/>
    <x v="2"/>
    <n v="4"/>
    <n v="42"/>
    <x v="1"/>
    <n v="151.19999999999999"/>
    <n v="55.2"/>
    <x v="0"/>
    <x v="4"/>
    <s v="Express"/>
    <n v="4.7"/>
    <n v="2025"/>
    <s v="Oct-2025"/>
    <n v="0.36507936507936511"/>
    <x v="1"/>
    <x v="1"/>
  </r>
  <r>
    <s v="ORD0003084"/>
    <x v="60"/>
    <x v="1614"/>
    <x v="0"/>
    <s v="EC007"/>
    <x v="9"/>
    <x v="0"/>
    <s v="Prestige"/>
    <x v="6"/>
    <x v="2"/>
    <n v="3"/>
    <n v="120"/>
    <x v="0"/>
    <n v="360"/>
    <n v="126"/>
    <x v="0"/>
    <x v="1"/>
    <s v="Standard"/>
    <n v="3.6"/>
    <n v="2025"/>
    <s v="Apr-2025"/>
    <n v="0.35"/>
    <x v="0"/>
    <x v="2"/>
  </r>
  <r>
    <s v="ORD0003085"/>
    <x v="119"/>
    <x v="1768"/>
    <x v="0"/>
    <s v="EC001"/>
    <x v="8"/>
    <x v="3"/>
    <s v="Sony"/>
    <x v="0"/>
    <x v="2"/>
    <n v="1"/>
    <n v="89"/>
    <x v="4"/>
    <n v="84.55"/>
    <n v="29.55"/>
    <x v="0"/>
    <x v="1"/>
    <s v="Standard"/>
    <n v="4.8"/>
    <n v="2025"/>
    <s v="Jan-2025"/>
    <n v="0.34949733885274986"/>
    <x v="0"/>
    <x v="0"/>
  </r>
  <r>
    <s v="ORD0003086"/>
    <x v="224"/>
    <x v="1769"/>
    <x v="1"/>
    <s v="EC008"/>
    <x v="1"/>
    <x v="1"/>
    <s v="Nivea"/>
    <x v="4"/>
    <x v="0"/>
    <n v="1"/>
    <n v="18"/>
    <x v="1"/>
    <n v="16.2"/>
    <n v="7.2"/>
    <x v="0"/>
    <x v="0"/>
    <s v="Express"/>
    <n v="3.3"/>
    <n v="2025"/>
    <s v="May-2025"/>
    <n v="0.44444444444444448"/>
    <x v="0"/>
    <x v="2"/>
  </r>
  <r>
    <s v="ORD0003087"/>
    <x v="81"/>
    <x v="1770"/>
    <x v="1"/>
    <s v="EC003"/>
    <x v="7"/>
    <x v="3"/>
    <s v="Lenovo"/>
    <x v="7"/>
    <x v="0"/>
    <n v="2"/>
    <n v="799"/>
    <x v="0"/>
    <n v="1598"/>
    <n v="358"/>
    <x v="0"/>
    <x v="0"/>
    <s v="Express"/>
    <n v="4.8"/>
    <n v="2025"/>
    <s v="Jul-2025"/>
    <n v="0.22403003754693368"/>
    <x v="2"/>
    <x v="4"/>
  </r>
  <r>
    <s v="ORD0003088"/>
    <x v="160"/>
    <x v="1181"/>
    <x v="0"/>
    <s v="EC002"/>
    <x v="5"/>
    <x v="3"/>
    <s v="Samsung"/>
    <x v="3"/>
    <x v="2"/>
    <n v="4"/>
    <n v="149"/>
    <x v="4"/>
    <n v="566.20000000000005"/>
    <n v="186.2"/>
    <x v="0"/>
    <x v="4"/>
    <s v="Standard"/>
    <n v="3.4"/>
    <n v="2025"/>
    <s v="Jul-2025"/>
    <n v="0.32885906040268453"/>
    <x v="0"/>
    <x v="2"/>
  </r>
  <r>
    <s v="ORD0003089"/>
    <x v="194"/>
    <x v="1771"/>
    <x v="0"/>
    <s v="EC011"/>
    <x v="0"/>
    <x v="0"/>
    <s v="IKEA"/>
    <x v="3"/>
    <x v="0"/>
    <n v="3"/>
    <n v="190"/>
    <x v="3"/>
    <n v="484.5"/>
    <n v="109.5"/>
    <x v="0"/>
    <x v="0"/>
    <s v="Express"/>
    <n v="4.5"/>
    <n v="2025"/>
    <s v="Aug-2025"/>
    <n v="0.2260061919504644"/>
    <x v="0"/>
    <x v="2"/>
  </r>
  <r>
    <s v="ORD0003090"/>
    <x v="56"/>
    <x v="1134"/>
    <x v="0"/>
    <s v="EC012"/>
    <x v="3"/>
    <x v="0"/>
    <s v="Philips"/>
    <x v="2"/>
    <x v="1"/>
    <n v="3"/>
    <n v="42"/>
    <x v="0"/>
    <n v="126"/>
    <n v="54"/>
    <x v="0"/>
    <x v="0"/>
    <s v="Standard"/>
    <n v="4.3"/>
    <n v="2025"/>
    <s v="Feb-2025"/>
    <n v="0.42857142857142855"/>
    <x v="0"/>
    <x v="2"/>
  </r>
  <r>
    <s v="ORD0003091"/>
    <x v="32"/>
    <x v="1021"/>
    <x v="1"/>
    <s v="EC010"/>
    <x v="6"/>
    <x v="3"/>
    <s v="JBL"/>
    <x v="9"/>
    <x v="1"/>
    <n v="5"/>
    <n v="65"/>
    <x v="0"/>
    <n v="325"/>
    <n v="135"/>
    <x v="0"/>
    <x v="2"/>
    <s v="Standard"/>
    <n v="3.7"/>
    <n v="2025"/>
    <s v="Dec-2025"/>
    <n v="0.41538461538461541"/>
    <x v="0"/>
    <x v="5"/>
  </r>
  <r>
    <s v="ORD0003092"/>
    <x v="205"/>
    <x v="1772"/>
    <x v="0"/>
    <s v="EC002"/>
    <x v="5"/>
    <x v="3"/>
    <s v="Samsung"/>
    <x v="8"/>
    <x v="0"/>
    <n v="4"/>
    <n v="149"/>
    <x v="1"/>
    <n v="536.4"/>
    <n v="156.4"/>
    <x v="0"/>
    <x v="4"/>
    <s v="Standard"/>
    <n v="4.4000000000000004"/>
    <n v="2025"/>
    <s v="Apr-2025"/>
    <n v="0.29157345264727819"/>
    <x v="2"/>
    <x v="4"/>
  </r>
  <r>
    <s v="ORD0003093"/>
    <x v="328"/>
    <x v="104"/>
    <x v="0"/>
    <s v="EC003"/>
    <x v="7"/>
    <x v="3"/>
    <s v="Lenovo"/>
    <x v="9"/>
    <x v="0"/>
    <n v="4"/>
    <n v="799"/>
    <x v="4"/>
    <n v="3036.2"/>
    <n v="556.20000000000005"/>
    <x v="0"/>
    <x v="0"/>
    <s v="Standard"/>
    <n v="4.5999999999999996"/>
    <n v="2025"/>
    <s v="Aug-2025"/>
    <n v="0.18318951320729862"/>
    <x v="0"/>
    <x v="5"/>
  </r>
  <r>
    <s v="ORD0003094"/>
    <x v="311"/>
    <x v="1773"/>
    <x v="0"/>
    <s v="EC003"/>
    <x v="7"/>
    <x v="3"/>
    <s v="Lenovo"/>
    <x v="4"/>
    <x v="2"/>
    <n v="5"/>
    <n v="799"/>
    <x v="3"/>
    <n v="3395.75"/>
    <n v="295.75"/>
    <x v="0"/>
    <x v="0"/>
    <s v="Standard"/>
    <n v="4.3"/>
    <n v="2025"/>
    <s v="Jun-2025"/>
    <n v="8.7094161819921967E-2"/>
    <x v="0"/>
    <x v="2"/>
  </r>
  <r>
    <s v="ORD0003095"/>
    <x v="307"/>
    <x v="1268"/>
    <x v="0"/>
    <s v="EC005"/>
    <x v="4"/>
    <x v="2"/>
    <s v="Skybags"/>
    <x v="7"/>
    <x v="2"/>
    <n v="1"/>
    <n v="45"/>
    <x v="1"/>
    <n v="40.5"/>
    <n v="14.5"/>
    <x v="0"/>
    <x v="3"/>
    <s v="Standard"/>
    <n v="4.2"/>
    <n v="2025"/>
    <s v="Oct-2025"/>
    <n v="0.35802469135802467"/>
    <x v="2"/>
    <x v="4"/>
  </r>
  <r>
    <s v="ORD0003096"/>
    <x v="107"/>
    <x v="1774"/>
    <x v="1"/>
    <s v="EC001"/>
    <x v="8"/>
    <x v="3"/>
    <s v="Sony"/>
    <x v="6"/>
    <x v="1"/>
    <n v="4"/>
    <n v="89"/>
    <x v="4"/>
    <n v="338.2"/>
    <n v="118.2"/>
    <x v="0"/>
    <x v="2"/>
    <s v="Standard"/>
    <n v="3"/>
    <n v="2025"/>
    <s v="Jun-2025"/>
    <n v="0.34949733885274986"/>
    <x v="0"/>
    <x v="2"/>
  </r>
  <r>
    <s v="ORD0003097"/>
    <x v="79"/>
    <x v="1606"/>
    <x v="0"/>
    <s v="EC009"/>
    <x v="11"/>
    <x v="1"/>
    <s v="Loreal"/>
    <x v="1"/>
    <x v="1"/>
    <n v="4"/>
    <n v="12"/>
    <x v="1"/>
    <n v="43.2"/>
    <n v="19.2"/>
    <x v="0"/>
    <x v="0"/>
    <s v="Express"/>
    <n v="3.6"/>
    <n v="2025"/>
    <s v="Jun-2025"/>
    <n v="0.44444444444444442"/>
    <x v="1"/>
    <x v="1"/>
  </r>
  <r>
    <s v="ORD0003098"/>
    <x v="32"/>
    <x v="1775"/>
    <x v="0"/>
    <s v="EC007"/>
    <x v="9"/>
    <x v="0"/>
    <s v="Prestige"/>
    <x v="6"/>
    <x v="0"/>
    <n v="2"/>
    <n v="120"/>
    <x v="4"/>
    <n v="228"/>
    <n v="72"/>
    <x v="0"/>
    <x v="3"/>
    <s v="Express"/>
    <n v="4.7"/>
    <n v="2025"/>
    <s v="Dec-2025"/>
    <n v="0.31578947368421051"/>
    <x v="0"/>
    <x v="2"/>
  </r>
  <r>
    <s v="ORD0003099"/>
    <x v="224"/>
    <x v="820"/>
    <x v="1"/>
    <s v="EC003"/>
    <x v="7"/>
    <x v="3"/>
    <s v="Lenovo"/>
    <x v="8"/>
    <x v="1"/>
    <n v="1"/>
    <n v="799"/>
    <x v="1"/>
    <n v="719.1"/>
    <n v="99.1"/>
    <x v="0"/>
    <x v="4"/>
    <s v="Standard"/>
    <n v="3.3"/>
    <n v="2025"/>
    <s v="May-2025"/>
    <n v="0.13781115282992629"/>
    <x v="2"/>
    <x v="4"/>
  </r>
  <r>
    <s v="ORD0003100"/>
    <x v="326"/>
    <x v="1776"/>
    <x v="0"/>
    <s v="EC003"/>
    <x v="7"/>
    <x v="3"/>
    <s v="Lenovo"/>
    <x v="6"/>
    <x v="1"/>
    <n v="1"/>
    <n v="799"/>
    <x v="4"/>
    <n v="759.05"/>
    <n v="139.05000000000001"/>
    <x v="0"/>
    <x v="2"/>
    <s v="Express"/>
    <n v="3"/>
    <n v="2025"/>
    <s v="Nov-2025"/>
    <n v="0.18318951320729862"/>
    <x v="0"/>
    <x v="2"/>
  </r>
  <r>
    <s v="ORD0003101"/>
    <x v="151"/>
    <x v="608"/>
    <x v="1"/>
    <s v="EC001"/>
    <x v="8"/>
    <x v="3"/>
    <s v="Sony"/>
    <x v="0"/>
    <x v="1"/>
    <n v="2"/>
    <n v="89"/>
    <x v="3"/>
    <n v="151.30000000000001"/>
    <n v="41.3"/>
    <x v="0"/>
    <x v="4"/>
    <s v="Standard"/>
    <n v="3.3"/>
    <n v="2025"/>
    <s v="Jul-2025"/>
    <n v="0.27296761401189684"/>
    <x v="0"/>
    <x v="0"/>
  </r>
  <r>
    <s v="ORD0003102"/>
    <x v="165"/>
    <x v="141"/>
    <x v="0"/>
    <s v="EC001"/>
    <x v="8"/>
    <x v="3"/>
    <s v="Sony"/>
    <x v="3"/>
    <x v="2"/>
    <n v="2"/>
    <n v="89"/>
    <x v="2"/>
    <n v="142.4"/>
    <n v="32.4"/>
    <x v="0"/>
    <x v="3"/>
    <s v="Standard"/>
    <n v="2.6"/>
    <n v="2025"/>
    <s v="Dec-2025"/>
    <n v="0.22752808988764042"/>
    <x v="0"/>
    <x v="2"/>
  </r>
  <r>
    <s v="ORD0003103"/>
    <x v="133"/>
    <x v="63"/>
    <x v="1"/>
    <s v="EC005"/>
    <x v="4"/>
    <x v="2"/>
    <s v="Skybags"/>
    <x v="5"/>
    <x v="2"/>
    <n v="1"/>
    <n v="45"/>
    <x v="1"/>
    <n v="40.5"/>
    <n v="14.5"/>
    <x v="0"/>
    <x v="3"/>
    <s v="Standard"/>
    <n v="4.9000000000000004"/>
    <n v="2025"/>
    <s v="Oct-2025"/>
    <n v="0.35802469135802467"/>
    <x v="0"/>
    <x v="3"/>
  </r>
  <r>
    <s v="ORD0003104"/>
    <x v="290"/>
    <x v="1659"/>
    <x v="1"/>
    <s v="EC006"/>
    <x v="2"/>
    <x v="0"/>
    <s v="Philips"/>
    <x v="5"/>
    <x v="0"/>
    <n v="3"/>
    <n v="85"/>
    <x v="4"/>
    <n v="242.25"/>
    <n v="86.25"/>
    <x v="1"/>
    <x v="2"/>
    <s v="Express"/>
    <n v="4.5999999999999996"/>
    <n v="2025"/>
    <s v="Jun-2025"/>
    <n v="0.35603715170278638"/>
    <x v="0"/>
    <x v="3"/>
  </r>
  <r>
    <s v="ORD0003105"/>
    <x v="258"/>
    <x v="1777"/>
    <x v="0"/>
    <s v="EC004"/>
    <x v="10"/>
    <x v="2"/>
    <s v="Nike"/>
    <x v="4"/>
    <x v="2"/>
    <n v="1"/>
    <n v="110"/>
    <x v="1"/>
    <n v="99"/>
    <n v="31"/>
    <x v="0"/>
    <x v="3"/>
    <s v="Standard"/>
    <n v="3.3"/>
    <n v="2025"/>
    <s v="Mar-2025"/>
    <n v="0.31313131313131315"/>
    <x v="0"/>
    <x v="2"/>
  </r>
  <r>
    <s v="ORD0003106"/>
    <x v="170"/>
    <x v="920"/>
    <x v="1"/>
    <s v="EC001"/>
    <x v="8"/>
    <x v="3"/>
    <s v="Sony"/>
    <x v="1"/>
    <x v="0"/>
    <n v="1"/>
    <n v="89"/>
    <x v="4"/>
    <n v="84.55"/>
    <n v="29.55"/>
    <x v="2"/>
    <x v="1"/>
    <s v="Express"/>
    <n v="4.0999999999999996"/>
    <n v="2025"/>
    <s v="Mar-2025"/>
    <n v="0.34949733885274986"/>
    <x v="1"/>
    <x v="1"/>
  </r>
  <r>
    <s v="ORD0003107"/>
    <x v="9"/>
    <x v="1778"/>
    <x v="0"/>
    <s v="EC011"/>
    <x v="0"/>
    <x v="0"/>
    <s v="IKEA"/>
    <x v="7"/>
    <x v="0"/>
    <n v="2"/>
    <n v="190"/>
    <x v="4"/>
    <n v="361"/>
    <n v="111"/>
    <x v="0"/>
    <x v="3"/>
    <s v="Standard"/>
    <n v="2.8"/>
    <n v="2025"/>
    <s v="Dec-2025"/>
    <n v="0.30747922437673131"/>
    <x v="2"/>
    <x v="4"/>
  </r>
  <r>
    <s v="ORD0003108"/>
    <x v="85"/>
    <x v="1779"/>
    <x v="1"/>
    <s v="EC008"/>
    <x v="1"/>
    <x v="1"/>
    <s v="Nivea"/>
    <x v="3"/>
    <x v="0"/>
    <n v="3"/>
    <n v="18"/>
    <x v="0"/>
    <n v="54"/>
    <n v="27"/>
    <x v="0"/>
    <x v="1"/>
    <s v="Express"/>
    <n v="3"/>
    <n v="2025"/>
    <s v="Jul-2025"/>
    <n v="0.5"/>
    <x v="0"/>
    <x v="2"/>
  </r>
  <r>
    <s v="ORD0003109"/>
    <x v="67"/>
    <x v="1780"/>
    <x v="0"/>
    <s v="EC005"/>
    <x v="4"/>
    <x v="2"/>
    <s v="Skybags"/>
    <x v="5"/>
    <x v="0"/>
    <n v="5"/>
    <n v="45"/>
    <x v="2"/>
    <n v="180"/>
    <n v="50"/>
    <x v="0"/>
    <x v="0"/>
    <s v="Standard"/>
    <n v="3.3"/>
    <n v="2025"/>
    <s v="Jan-2025"/>
    <n v="0.27777777777777779"/>
    <x v="0"/>
    <x v="3"/>
  </r>
  <r>
    <s v="ORD0003110"/>
    <x v="90"/>
    <x v="225"/>
    <x v="1"/>
    <s v="EC007"/>
    <x v="9"/>
    <x v="0"/>
    <s v="Prestige"/>
    <x v="2"/>
    <x v="0"/>
    <n v="5"/>
    <n v="120"/>
    <x v="1"/>
    <n v="540"/>
    <n v="150"/>
    <x v="0"/>
    <x v="4"/>
    <s v="Standard"/>
    <n v="3.1"/>
    <n v="2025"/>
    <s v="Mar-2025"/>
    <n v="0.27777777777777779"/>
    <x v="0"/>
    <x v="2"/>
  </r>
  <r>
    <s v="ORD0003111"/>
    <x v="242"/>
    <x v="972"/>
    <x v="0"/>
    <s v="EC001"/>
    <x v="8"/>
    <x v="3"/>
    <s v="Sony"/>
    <x v="0"/>
    <x v="2"/>
    <n v="4"/>
    <n v="89"/>
    <x v="0"/>
    <n v="356"/>
    <n v="136"/>
    <x v="0"/>
    <x v="0"/>
    <s v="Express"/>
    <n v="4.2"/>
    <n v="2025"/>
    <s v="Nov-2025"/>
    <n v="0.38202247191011235"/>
    <x v="0"/>
    <x v="0"/>
  </r>
  <r>
    <s v="ORD0003112"/>
    <x v="192"/>
    <x v="435"/>
    <x v="0"/>
    <s v="EC001"/>
    <x v="8"/>
    <x v="3"/>
    <s v="Sony"/>
    <x v="3"/>
    <x v="2"/>
    <n v="2"/>
    <n v="89"/>
    <x v="2"/>
    <n v="142.4"/>
    <n v="32.4"/>
    <x v="0"/>
    <x v="1"/>
    <s v="Standard"/>
    <n v="4.3"/>
    <n v="2025"/>
    <s v="Mar-2025"/>
    <n v="0.22752808988764042"/>
    <x v="0"/>
    <x v="2"/>
  </r>
  <r>
    <s v="ORD0003113"/>
    <x v="43"/>
    <x v="1410"/>
    <x v="1"/>
    <s v="EC007"/>
    <x v="9"/>
    <x v="0"/>
    <s v="Prestige"/>
    <x v="8"/>
    <x v="1"/>
    <n v="5"/>
    <n v="120"/>
    <x v="1"/>
    <n v="540"/>
    <n v="150"/>
    <x v="3"/>
    <x v="2"/>
    <s v="Standard"/>
    <n v="3.1"/>
    <n v="2025"/>
    <s v="May-2025"/>
    <n v="0.27777777777777779"/>
    <x v="2"/>
    <x v="4"/>
  </r>
  <r>
    <s v="ORD0003114"/>
    <x v="281"/>
    <x v="1727"/>
    <x v="0"/>
    <s v="EC012"/>
    <x v="3"/>
    <x v="0"/>
    <s v="Philips"/>
    <x v="4"/>
    <x v="0"/>
    <n v="3"/>
    <n v="42"/>
    <x v="3"/>
    <n v="107.1"/>
    <n v="35.1"/>
    <x v="0"/>
    <x v="4"/>
    <s v="Standard"/>
    <n v="4.5"/>
    <n v="2025"/>
    <s v="Nov-2025"/>
    <n v="0.32773109243697485"/>
    <x v="0"/>
    <x v="2"/>
  </r>
  <r>
    <s v="ORD0003115"/>
    <x v="166"/>
    <x v="1781"/>
    <x v="0"/>
    <s v="EC012"/>
    <x v="3"/>
    <x v="0"/>
    <s v="Philips"/>
    <x v="2"/>
    <x v="1"/>
    <n v="5"/>
    <n v="42"/>
    <x v="4"/>
    <n v="199.5"/>
    <n v="79.5"/>
    <x v="0"/>
    <x v="3"/>
    <s v="Standard"/>
    <n v="3.6"/>
    <n v="2025"/>
    <s v="Dec-2025"/>
    <n v="0.39849624060150374"/>
    <x v="0"/>
    <x v="2"/>
  </r>
  <r>
    <s v="ORD0003116"/>
    <x v="317"/>
    <x v="1782"/>
    <x v="1"/>
    <s v="EC010"/>
    <x v="6"/>
    <x v="3"/>
    <s v="JBL"/>
    <x v="0"/>
    <x v="0"/>
    <n v="2"/>
    <n v="65"/>
    <x v="2"/>
    <n v="104"/>
    <n v="28"/>
    <x v="0"/>
    <x v="1"/>
    <s v="Express"/>
    <n v="2.6"/>
    <n v="2025"/>
    <s v="Nov-2025"/>
    <n v="0.26923076923076922"/>
    <x v="0"/>
    <x v="0"/>
  </r>
  <r>
    <s v="ORD0003117"/>
    <x v="158"/>
    <x v="610"/>
    <x v="1"/>
    <s v="EC011"/>
    <x v="0"/>
    <x v="0"/>
    <s v="IKEA"/>
    <x v="3"/>
    <x v="1"/>
    <n v="2"/>
    <n v="190"/>
    <x v="1"/>
    <n v="342"/>
    <n v="92"/>
    <x v="0"/>
    <x v="4"/>
    <s v="Standard"/>
    <n v="3.1"/>
    <n v="2025"/>
    <s v="Aug-2025"/>
    <n v="0.26900584795321636"/>
    <x v="0"/>
    <x v="2"/>
  </r>
  <r>
    <s v="ORD0003118"/>
    <x v="51"/>
    <x v="680"/>
    <x v="1"/>
    <s v="EC009"/>
    <x v="11"/>
    <x v="1"/>
    <s v="Loreal"/>
    <x v="2"/>
    <x v="2"/>
    <n v="1"/>
    <n v="12"/>
    <x v="4"/>
    <n v="11.4"/>
    <n v="5.4"/>
    <x v="0"/>
    <x v="2"/>
    <s v="Standard"/>
    <n v="4.5999999999999996"/>
    <n v="2025"/>
    <s v="Jul-2025"/>
    <n v="0.47368421052631582"/>
    <x v="0"/>
    <x v="2"/>
  </r>
  <r>
    <s v="ORD0003119"/>
    <x v="33"/>
    <x v="598"/>
    <x v="0"/>
    <s v="EC001"/>
    <x v="8"/>
    <x v="3"/>
    <s v="Sony"/>
    <x v="0"/>
    <x v="2"/>
    <n v="3"/>
    <n v="89"/>
    <x v="2"/>
    <n v="213.6"/>
    <n v="48.6"/>
    <x v="0"/>
    <x v="3"/>
    <s v="Standard"/>
    <n v="2.6"/>
    <n v="2025"/>
    <s v="Mar-2025"/>
    <n v="0.22752808988764045"/>
    <x v="0"/>
    <x v="0"/>
  </r>
  <r>
    <s v="ORD0003120"/>
    <x v="163"/>
    <x v="73"/>
    <x v="0"/>
    <s v="EC012"/>
    <x v="3"/>
    <x v="0"/>
    <s v="Philips"/>
    <x v="8"/>
    <x v="1"/>
    <n v="1"/>
    <n v="42"/>
    <x v="4"/>
    <n v="39.9"/>
    <n v="15.9"/>
    <x v="0"/>
    <x v="1"/>
    <s v="Express"/>
    <n v="3.5"/>
    <n v="2025"/>
    <s v="Jun-2025"/>
    <n v="0.39849624060150379"/>
    <x v="2"/>
    <x v="4"/>
  </r>
  <r>
    <s v="ORD0003121"/>
    <x v="29"/>
    <x v="557"/>
    <x v="0"/>
    <s v="EC006"/>
    <x v="2"/>
    <x v="0"/>
    <s v="Philips"/>
    <x v="3"/>
    <x v="2"/>
    <n v="2"/>
    <n v="85"/>
    <x v="3"/>
    <n v="144.5"/>
    <n v="40.5"/>
    <x v="0"/>
    <x v="2"/>
    <s v="Standard"/>
    <n v="3.4"/>
    <n v="2025"/>
    <s v="Jul-2025"/>
    <n v="0.28027681660899656"/>
    <x v="0"/>
    <x v="2"/>
  </r>
  <r>
    <s v="ORD0003122"/>
    <x v="190"/>
    <x v="1756"/>
    <x v="0"/>
    <s v="EC003"/>
    <x v="7"/>
    <x v="3"/>
    <s v="Lenovo"/>
    <x v="3"/>
    <x v="0"/>
    <n v="3"/>
    <n v="799"/>
    <x v="4"/>
    <n v="2277.15"/>
    <n v="417.15"/>
    <x v="2"/>
    <x v="0"/>
    <s v="Express"/>
    <n v="5"/>
    <n v="2025"/>
    <s v="Nov-2025"/>
    <n v="0.18318951320729859"/>
    <x v="0"/>
    <x v="2"/>
  </r>
  <r>
    <s v="ORD0003123"/>
    <x v="196"/>
    <x v="1783"/>
    <x v="0"/>
    <s v="EC009"/>
    <x v="11"/>
    <x v="1"/>
    <s v="Loreal"/>
    <x v="4"/>
    <x v="2"/>
    <n v="4"/>
    <n v="12"/>
    <x v="4"/>
    <n v="45.6"/>
    <n v="21.6"/>
    <x v="0"/>
    <x v="1"/>
    <s v="Express"/>
    <n v="2.6"/>
    <n v="2025"/>
    <s v="Dec-2025"/>
    <n v="0.47368421052631582"/>
    <x v="0"/>
    <x v="2"/>
  </r>
  <r>
    <s v="ORD0003124"/>
    <x v="334"/>
    <x v="960"/>
    <x v="1"/>
    <s v="EC011"/>
    <x v="0"/>
    <x v="0"/>
    <s v="IKEA"/>
    <x v="3"/>
    <x v="0"/>
    <n v="1"/>
    <n v="190"/>
    <x v="2"/>
    <n v="152"/>
    <n v="27"/>
    <x v="0"/>
    <x v="2"/>
    <s v="Standard"/>
    <n v="3.5"/>
    <n v="2025"/>
    <s v="Dec-2025"/>
    <n v="0.17763157894736842"/>
    <x v="0"/>
    <x v="2"/>
  </r>
  <r>
    <s v="ORD0003125"/>
    <x v="87"/>
    <x v="1085"/>
    <x v="0"/>
    <s v="EC003"/>
    <x v="7"/>
    <x v="3"/>
    <s v="Lenovo"/>
    <x v="0"/>
    <x v="0"/>
    <n v="2"/>
    <n v="799"/>
    <x v="3"/>
    <n v="1358.3"/>
    <n v="118.3"/>
    <x v="1"/>
    <x v="4"/>
    <s v="Same Day"/>
    <n v="3.2"/>
    <n v="2025"/>
    <s v="Aug-2025"/>
    <n v="8.7094161819921967E-2"/>
    <x v="0"/>
    <x v="0"/>
  </r>
  <r>
    <s v="ORD0003126"/>
    <x v="248"/>
    <x v="931"/>
    <x v="0"/>
    <s v="EC009"/>
    <x v="11"/>
    <x v="1"/>
    <s v="Loreal"/>
    <x v="1"/>
    <x v="1"/>
    <n v="1"/>
    <n v="12"/>
    <x v="2"/>
    <n v="9.6"/>
    <n v="3.6"/>
    <x v="0"/>
    <x v="3"/>
    <s v="Standard"/>
    <n v="3.9"/>
    <n v="2025"/>
    <s v="Aug-2025"/>
    <n v="0.375"/>
    <x v="1"/>
    <x v="1"/>
  </r>
  <r>
    <s v="ORD0003127"/>
    <x v="314"/>
    <x v="1370"/>
    <x v="1"/>
    <s v="EC002"/>
    <x v="5"/>
    <x v="3"/>
    <s v="Samsung"/>
    <x v="6"/>
    <x v="1"/>
    <n v="2"/>
    <n v="149"/>
    <x v="1"/>
    <n v="268.2"/>
    <n v="78.2"/>
    <x v="0"/>
    <x v="1"/>
    <s v="Standard"/>
    <n v="4.3"/>
    <n v="2025"/>
    <s v="Dec-2025"/>
    <n v="0.29157345264727819"/>
    <x v="0"/>
    <x v="2"/>
  </r>
  <r>
    <s v="ORD0003128"/>
    <x v="30"/>
    <x v="799"/>
    <x v="1"/>
    <s v="EC005"/>
    <x v="4"/>
    <x v="2"/>
    <s v="Skybags"/>
    <x v="6"/>
    <x v="2"/>
    <n v="3"/>
    <n v="45"/>
    <x v="4"/>
    <n v="128.25"/>
    <n v="50.25"/>
    <x v="0"/>
    <x v="1"/>
    <s v="Express"/>
    <n v="3.2"/>
    <n v="2025"/>
    <s v="Dec-2025"/>
    <n v="0.391812865497076"/>
    <x v="0"/>
    <x v="2"/>
  </r>
  <r>
    <s v="ORD0003129"/>
    <x v="65"/>
    <x v="70"/>
    <x v="1"/>
    <s v="EC002"/>
    <x v="5"/>
    <x v="3"/>
    <s v="Samsung"/>
    <x v="2"/>
    <x v="2"/>
    <n v="1"/>
    <n v="149"/>
    <x v="3"/>
    <n v="126.65"/>
    <n v="31.65"/>
    <x v="2"/>
    <x v="0"/>
    <s v="Standard"/>
    <n v="3.3"/>
    <n v="2025"/>
    <s v="Jul-2025"/>
    <n v="0.24990130280300038"/>
    <x v="0"/>
    <x v="2"/>
  </r>
  <r>
    <s v="ORD0003130"/>
    <x v="241"/>
    <x v="1068"/>
    <x v="0"/>
    <s v="EC012"/>
    <x v="3"/>
    <x v="0"/>
    <s v="Philips"/>
    <x v="9"/>
    <x v="1"/>
    <n v="5"/>
    <n v="42"/>
    <x v="0"/>
    <n v="210"/>
    <n v="90"/>
    <x v="0"/>
    <x v="3"/>
    <s v="Standard"/>
    <n v="3"/>
    <n v="2025"/>
    <s v="Nov-2025"/>
    <n v="0.42857142857142855"/>
    <x v="0"/>
    <x v="5"/>
  </r>
  <r>
    <s v="ORD0003131"/>
    <x v="308"/>
    <x v="1784"/>
    <x v="0"/>
    <s v="EC006"/>
    <x v="2"/>
    <x v="0"/>
    <s v="Philips"/>
    <x v="8"/>
    <x v="2"/>
    <n v="5"/>
    <n v="85"/>
    <x v="0"/>
    <n v="425"/>
    <n v="165"/>
    <x v="0"/>
    <x v="4"/>
    <s v="Same Day"/>
    <n v="3.3"/>
    <n v="2025"/>
    <s v="Jun-2025"/>
    <n v="0.38823529411764707"/>
    <x v="2"/>
    <x v="4"/>
  </r>
  <r>
    <s v="ORD0003132"/>
    <x v="176"/>
    <x v="510"/>
    <x v="1"/>
    <s v="EC010"/>
    <x v="6"/>
    <x v="3"/>
    <s v="JBL"/>
    <x v="0"/>
    <x v="1"/>
    <n v="4"/>
    <n v="65"/>
    <x v="4"/>
    <n v="247"/>
    <n v="95"/>
    <x v="0"/>
    <x v="1"/>
    <s v="Standard"/>
    <n v="3.5"/>
    <n v="2025"/>
    <s v="Jun-2025"/>
    <n v="0.38461538461538464"/>
    <x v="0"/>
    <x v="0"/>
  </r>
  <r>
    <s v="ORD0003133"/>
    <x v="72"/>
    <x v="1223"/>
    <x v="0"/>
    <s v="EC011"/>
    <x v="0"/>
    <x v="0"/>
    <s v="IKEA"/>
    <x v="2"/>
    <x v="2"/>
    <n v="2"/>
    <n v="190"/>
    <x v="3"/>
    <n v="323"/>
    <n v="73"/>
    <x v="0"/>
    <x v="0"/>
    <s v="Standard"/>
    <n v="2.9"/>
    <n v="2025"/>
    <s v="Oct-2025"/>
    <n v="0.2260061919504644"/>
    <x v="0"/>
    <x v="2"/>
  </r>
  <r>
    <s v="ORD0003134"/>
    <x v="273"/>
    <x v="1785"/>
    <x v="0"/>
    <s v="EC011"/>
    <x v="0"/>
    <x v="0"/>
    <s v="IKEA"/>
    <x v="4"/>
    <x v="2"/>
    <n v="1"/>
    <n v="190"/>
    <x v="2"/>
    <n v="152"/>
    <n v="27"/>
    <x v="0"/>
    <x v="0"/>
    <s v="Standard"/>
    <n v="4.2"/>
    <n v="2025"/>
    <s v="Mar-2025"/>
    <n v="0.17763157894736842"/>
    <x v="0"/>
    <x v="2"/>
  </r>
  <r>
    <s v="ORD0003135"/>
    <x v="348"/>
    <x v="1786"/>
    <x v="0"/>
    <s v="EC002"/>
    <x v="5"/>
    <x v="3"/>
    <s v="Samsung"/>
    <x v="3"/>
    <x v="1"/>
    <n v="2"/>
    <n v="149"/>
    <x v="1"/>
    <n v="268.2"/>
    <n v="78.2"/>
    <x v="3"/>
    <x v="2"/>
    <s v="Standard"/>
    <n v="4.0999999999999996"/>
    <n v="2025"/>
    <s v="Oct-2025"/>
    <n v="0.29157345264727819"/>
    <x v="0"/>
    <x v="2"/>
  </r>
  <r>
    <s v="ORD0003136"/>
    <x v="298"/>
    <x v="1048"/>
    <x v="0"/>
    <s v="EC007"/>
    <x v="9"/>
    <x v="0"/>
    <s v="Prestige"/>
    <x v="8"/>
    <x v="1"/>
    <n v="4"/>
    <n v="120"/>
    <x v="0"/>
    <n v="480"/>
    <n v="168"/>
    <x v="0"/>
    <x v="2"/>
    <s v="Same Day"/>
    <n v="3.3"/>
    <n v="2025"/>
    <s v="Dec-2025"/>
    <n v="0.35"/>
    <x v="2"/>
    <x v="4"/>
  </r>
  <r>
    <s v="ORD0003137"/>
    <x v="278"/>
    <x v="1224"/>
    <x v="1"/>
    <s v="EC001"/>
    <x v="8"/>
    <x v="3"/>
    <s v="Sony"/>
    <x v="8"/>
    <x v="1"/>
    <n v="5"/>
    <n v="89"/>
    <x v="3"/>
    <n v="378.25"/>
    <n v="103.25"/>
    <x v="0"/>
    <x v="0"/>
    <s v="Standard"/>
    <n v="4"/>
    <n v="2025"/>
    <s v="May-2025"/>
    <n v="0.2729676140118969"/>
    <x v="2"/>
    <x v="4"/>
  </r>
  <r>
    <s v="ORD0003138"/>
    <x v="269"/>
    <x v="461"/>
    <x v="0"/>
    <s v="EC010"/>
    <x v="6"/>
    <x v="3"/>
    <s v="JBL"/>
    <x v="4"/>
    <x v="1"/>
    <n v="2"/>
    <n v="65"/>
    <x v="0"/>
    <n v="130"/>
    <n v="54"/>
    <x v="0"/>
    <x v="0"/>
    <s v="Express"/>
    <n v="4.3"/>
    <n v="2025"/>
    <s v="Sep-2025"/>
    <n v="0.41538461538461541"/>
    <x v="0"/>
    <x v="2"/>
  </r>
  <r>
    <s v="ORD0003139"/>
    <x v="160"/>
    <x v="1787"/>
    <x v="0"/>
    <s v="EC006"/>
    <x v="2"/>
    <x v="0"/>
    <s v="Philips"/>
    <x v="8"/>
    <x v="2"/>
    <n v="4"/>
    <n v="85"/>
    <x v="1"/>
    <n v="306"/>
    <n v="98"/>
    <x v="0"/>
    <x v="0"/>
    <s v="Standard"/>
    <n v="4"/>
    <n v="2025"/>
    <s v="Jul-2025"/>
    <n v="0.3202614379084967"/>
    <x v="2"/>
    <x v="4"/>
  </r>
  <r>
    <s v="ORD0003140"/>
    <x v="193"/>
    <x v="1788"/>
    <x v="0"/>
    <s v="EC010"/>
    <x v="6"/>
    <x v="3"/>
    <s v="JBL"/>
    <x v="5"/>
    <x v="1"/>
    <n v="5"/>
    <n v="65"/>
    <x v="4"/>
    <n v="308.75"/>
    <n v="118.75"/>
    <x v="0"/>
    <x v="2"/>
    <s v="Express"/>
    <n v="3.9"/>
    <n v="2025"/>
    <s v="Nov-2025"/>
    <n v="0.38461538461538464"/>
    <x v="0"/>
    <x v="3"/>
  </r>
  <r>
    <s v="ORD0003141"/>
    <x v="217"/>
    <x v="1430"/>
    <x v="0"/>
    <s v="EC009"/>
    <x v="11"/>
    <x v="1"/>
    <s v="Loreal"/>
    <x v="0"/>
    <x v="1"/>
    <n v="3"/>
    <n v="12"/>
    <x v="2"/>
    <n v="28.8"/>
    <n v="10.8"/>
    <x v="0"/>
    <x v="0"/>
    <s v="Same Day"/>
    <n v="4.4000000000000004"/>
    <n v="2025"/>
    <s v="Sep-2025"/>
    <n v="0.375"/>
    <x v="0"/>
    <x v="0"/>
  </r>
  <r>
    <s v="ORD0003142"/>
    <x v="66"/>
    <x v="1286"/>
    <x v="0"/>
    <s v="EC004"/>
    <x v="10"/>
    <x v="2"/>
    <s v="Nike"/>
    <x v="1"/>
    <x v="1"/>
    <n v="4"/>
    <n v="110"/>
    <x v="2"/>
    <n v="352"/>
    <n v="80"/>
    <x v="0"/>
    <x v="1"/>
    <s v="Standard"/>
    <n v="4.8"/>
    <n v="2025"/>
    <s v="May-2025"/>
    <n v="0.22727272727272727"/>
    <x v="1"/>
    <x v="1"/>
  </r>
  <r>
    <s v="ORD0003143"/>
    <x v="225"/>
    <x v="1789"/>
    <x v="0"/>
    <s v="EC010"/>
    <x v="6"/>
    <x v="3"/>
    <s v="JBL"/>
    <x v="1"/>
    <x v="2"/>
    <n v="3"/>
    <n v="65"/>
    <x v="4"/>
    <n v="185.25"/>
    <n v="71.25"/>
    <x v="0"/>
    <x v="1"/>
    <s v="Standard"/>
    <n v="3.2"/>
    <n v="2025"/>
    <s v="Jun-2025"/>
    <n v="0.38461538461538464"/>
    <x v="1"/>
    <x v="1"/>
  </r>
  <r>
    <s v="ORD0003144"/>
    <x v="334"/>
    <x v="1790"/>
    <x v="0"/>
    <s v="EC004"/>
    <x v="10"/>
    <x v="2"/>
    <s v="Nike"/>
    <x v="8"/>
    <x v="2"/>
    <n v="3"/>
    <n v="110"/>
    <x v="0"/>
    <n v="330"/>
    <n v="126"/>
    <x v="1"/>
    <x v="2"/>
    <s v="Express"/>
    <n v="4.8"/>
    <n v="2025"/>
    <s v="Dec-2025"/>
    <n v="0.38181818181818183"/>
    <x v="2"/>
    <x v="4"/>
  </r>
  <r>
    <s v="ORD0003145"/>
    <x v="107"/>
    <x v="422"/>
    <x v="0"/>
    <s v="EC002"/>
    <x v="5"/>
    <x v="3"/>
    <s v="Samsung"/>
    <x v="9"/>
    <x v="1"/>
    <n v="2"/>
    <n v="149"/>
    <x v="2"/>
    <n v="238.4"/>
    <n v="48.4"/>
    <x v="0"/>
    <x v="4"/>
    <s v="Standard"/>
    <n v="3.5"/>
    <n v="2025"/>
    <s v="Jun-2025"/>
    <n v="0.2030201342281879"/>
    <x v="0"/>
    <x v="5"/>
  </r>
  <r>
    <s v="ORD0003146"/>
    <x v="179"/>
    <x v="645"/>
    <x v="0"/>
    <s v="EC010"/>
    <x v="6"/>
    <x v="3"/>
    <s v="JBL"/>
    <x v="8"/>
    <x v="1"/>
    <n v="5"/>
    <n v="65"/>
    <x v="1"/>
    <n v="292.5"/>
    <n v="102.5"/>
    <x v="2"/>
    <x v="2"/>
    <s v="Express"/>
    <n v="3.2"/>
    <n v="2025"/>
    <s v="Nov-2025"/>
    <n v="0.3504273504273504"/>
    <x v="2"/>
    <x v="4"/>
  </r>
  <r>
    <s v="ORD0003147"/>
    <x v="259"/>
    <x v="1791"/>
    <x v="0"/>
    <s v="EC012"/>
    <x v="3"/>
    <x v="0"/>
    <s v="Philips"/>
    <x v="3"/>
    <x v="0"/>
    <n v="3"/>
    <n v="42"/>
    <x v="4"/>
    <n v="119.7"/>
    <n v="47.7"/>
    <x v="0"/>
    <x v="4"/>
    <s v="Standard"/>
    <n v="2.8"/>
    <n v="2025"/>
    <s v="Nov-2025"/>
    <n v="0.39849624060150379"/>
    <x v="0"/>
    <x v="2"/>
  </r>
  <r>
    <s v="ORD0003148"/>
    <x v="179"/>
    <x v="337"/>
    <x v="0"/>
    <s v="EC009"/>
    <x v="11"/>
    <x v="1"/>
    <s v="Loreal"/>
    <x v="7"/>
    <x v="1"/>
    <n v="4"/>
    <n v="12"/>
    <x v="2"/>
    <n v="38.4"/>
    <n v="14.4"/>
    <x v="0"/>
    <x v="0"/>
    <s v="Express"/>
    <n v="4.7"/>
    <n v="2025"/>
    <s v="Nov-2025"/>
    <n v="0.375"/>
    <x v="2"/>
    <x v="4"/>
  </r>
  <r>
    <s v="ORD0003149"/>
    <x v="37"/>
    <x v="1045"/>
    <x v="0"/>
    <s v="EC005"/>
    <x v="4"/>
    <x v="2"/>
    <s v="Skybags"/>
    <x v="0"/>
    <x v="2"/>
    <n v="5"/>
    <n v="45"/>
    <x v="1"/>
    <n v="202.5"/>
    <n v="72.5"/>
    <x v="0"/>
    <x v="1"/>
    <s v="Standard"/>
    <n v="2.7"/>
    <n v="2025"/>
    <s v="Apr-2025"/>
    <n v="0.35802469135802467"/>
    <x v="0"/>
    <x v="0"/>
  </r>
  <r>
    <s v="ORD0003150"/>
    <x v="332"/>
    <x v="1417"/>
    <x v="0"/>
    <s v="EC006"/>
    <x v="2"/>
    <x v="0"/>
    <s v="Philips"/>
    <x v="4"/>
    <x v="0"/>
    <n v="2"/>
    <n v="85"/>
    <x v="4"/>
    <n v="161.5"/>
    <n v="57.5"/>
    <x v="0"/>
    <x v="0"/>
    <s v="Express"/>
    <n v="2.7"/>
    <n v="2025"/>
    <s v="Sep-2025"/>
    <n v="0.35603715170278638"/>
    <x v="0"/>
    <x v="2"/>
  </r>
  <r>
    <s v="ORD0003151"/>
    <x v="141"/>
    <x v="1720"/>
    <x v="0"/>
    <s v="EC011"/>
    <x v="0"/>
    <x v="0"/>
    <s v="IKEA"/>
    <x v="2"/>
    <x v="0"/>
    <n v="3"/>
    <n v="190"/>
    <x v="1"/>
    <n v="513"/>
    <n v="138"/>
    <x v="2"/>
    <x v="3"/>
    <s v="Standard"/>
    <n v="3"/>
    <n v="2025"/>
    <s v="May-2025"/>
    <n v="0.26900584795321636"/>
    <x v="0"/>
    <x v="2"/>
  </r>
  <r>
    <s v="ORD0003152"/>
    <x v="238"/>
    <x v="1792"/>
    <x v="1"/>
    <s v="EC004"/>
    <x v="10"/>
    <x v="2"/>
    <s v="Nike"/>
    <x v="2"/>
    <x v="0"/>
    <n v="5"/>
    <n v="110"/>
    <x v="0"/>
    <n v="550"/>
    <n v="210"/>
    <x v="0"/>
    <x v="0"/>
    <s v="Standard"/>
    <n v="4.0999999999999996"/>
    <n v="2025"/>
    <s v="Jan-2025"/>
    <n v="0.38181818181818183"/>
    <x v="0"/>
    <x v="2"/>
  </r>
  <r>
    <s v="ORD0003153"/>
    <x v="186"/>
    <x v="1713"/>
    <x v="0"/>
    <s v="EC008"/>
    <x v="1"/>
    <x v="1"/>
    <s v="Nivea"/>
    <x v="4"/>
    <x v="2"/>
    <n v="1"/>
    <n v="18"/>
    <x v="4"/>
    <n v="17.100000000000001"/>
    <n v="8.1"/>
    <x v="0"/>
    <x v="0"/>
    <s v="Express"/>
    <n v="3.7"/>
    <n v="2025"/>
    <s v="Mar-2025"/>
    <n v="0.47368421052631571"/>
    <x v="0"/>
    <x v="2"/>
  </r>
  <r>
    <s v="ORD0003154"/>
    <x v="86"/>
    <x v="1793"/>
    <x v="0"/>
    <s v="EC009"/>
    <x v="11"/>
    <x v="1"/>
    <s v="Loreal"/>
    <x v="7"/>
    <x v="2"/>
    <n v="5"/>
    <n v="12"/>
    <x v="2"/>
    <n v="48"/>
    <n v="18"/>
    <x v="0"/>
    <x v="3"/>
    <s v="Express"/>
    <n v="2.9"/>
    <n v="2025"/>
    <s v="Dec-2025"/>
    <n v="0.375"/>
    <x v="2"/>
    <x v="4"/>
  </r>
  <r>
    <s v="ORD0003155"/>
    <x v="165"/>
    <x v="1606"/>
    <x v="0"/>
    <s v="EC003"/>
    <x v="7"/>
    <x v="3"/>
    <s v="Lenovo"/>
    <x v="0"/>
    <x v="1"/>
    <n v="3"/>
    <n v="799"/>
    <x v="0"/>
    <n v="2397"/>
    <n v="537"/>
    <x v="0"/>
    <x v="3"/>
    <s v="Express"/>
    <n v="3.1"/>
    <n v="2025"/>
    <s v="Dec-2025"/>
    <n v="0.22403003754693368"/>
    <x v="0"/>
    <x v="0"/>
  </r>
  <r>
    <s v="ORD0003156"/>
    <x v="341"/>
    <x v="1794"/>
    <x v="0"/>
    <s v="EC010"/>
    <x v="6"/>
    <x v="3"/>
    <s v="JBL"/>
    <x v="0"/>
    <x v="0"/>
    <n v="1"/>
    <n v="65"/>
    <x v="3"/>
    <n v="55.25"/>
    <n v="17.25"/>
    <x v="0"/>
    <x v="2"/>
    <s v="Express"/>
    <n v="4"/>
    <n v="2025"/>
    <s v="Feb-2025"/>
    <n v="0.31221719457013575"/>
    <x v="0"/>
    <x v="0"/>
  </r>
  <r>
    <s v="ORD0003157"/>
    <x v="329"/>
    <x v="1107"/>
    <x v="0"/>
    <s v="EC010"/>
    <x v="6"/>
    <x v="3"/>
    <s v="JBL"/>
    <x v="7"/>
    <x v="2"/>
    <n v="3"/>
    <n v="65"/>
    <x v="2"/>
    <n v="156"/>
    <n v="42"/>
    <x v="0"/>
    <x v="2"/>
    <s v="Standard"/>
    <n v="3.8"/>
    <n v="2025"/>
    <s v="Jun-2025"/>
    <n v="0.26923076923076922"/>
    <x v="2"/>
    <x v="4"/>
  </r>
  <r>
    <s v="ORD0003158"/>
    <x v="179"/>
    <x v="1673"/>
    <x v="0"/>
    <s v="EC005"/>
    <x v="4"/>
    <x v="2"/>
    <s v="Skybags"/>
    <x v="0"/>
    <x v="2"/>
    <n v="5"/>
    <n v="45"/>
    <x v="3"/>
    <n v="191.25"/>
    <n v="61.25"/>
    <x v="2"/>
    <x v="0"/>
    <s v="Same Day"/>
    <n v="4.9000000000000004"/>
    <n v="2025"/>
    <s v="Nov-2025"/>
    <n v="0.3202614379084967"/>
    <x v="0"/>
    <x v="0"/>
  </r>
  <r>
    <s v="ORD0003159"/>
    <x v="212"/>
    <x v="1795"/>
    <x v="1"/>
    <s v="EC012"/>
    <x v="3"/>
    <x v="0"/>
    <s v="Philips"/>
    <x v="4"/>
    <x v="2"/>
    <n v="3"/>
    <n v="42"/>
    <x v="2"/>
    <n v="100.8"/>
    <n v="28.8"/>
    <x v="0"/>
    <x v="0"/>
    <s v="Standard"/>
    <n v="4.9000000000000004"/>
    <n v="2025"/>
    <s v="Feb-2025"/>
    <n v="0.28571428571428575"/>
    <x v="0"/>
    <x v="2"/>
  </r>
  <r>
    <s v="ORD0003160"/>
    <x v="217"/>
    <x v="1796"/>
    <x v="1"/>
    <s v="EC007"/>
    <x v="9"/>
    <x v="0"/>
    <s v="Prestige"/>
    <x v="6"/>
    <x v="2"/>
    <n v="1"/>
    <n v="120"/>
    <x v="0"/>
    <n v="120"/>
    <n v="42"/>
    <x v="0"/>
    <x v="3"/>
    <s v="Same Day"/>
    <n v="3.9"/>
    <n v="2025"/>
    <s v="Sep-2025"/>
    <n v="0.35"/>
    <x v="0"/>
    <x v="2"/>
  </r>
  <r>
    <s v="ORD0003161"/>
    <x v="154"/>
    <x v="1797"/>
    <x v="0"/>
    <s v="EC010"/>
    <x v="6"/>
    <x v="3"/>
    <s v="JBL"/>
    <x v="3"/>
    <x v="2"/>
    <n v="5"/>
    <n v="65"/>
    <x v="2"/>
    <n v="260"/>
    <n v="70"/>
    <x v="0"/>
    <x v="0"/>
    <s v="Standard"/>
    <n v="2.7"/>
    <n v="2025"/>
    <s v="Sep-2025"/>
    <n v="0.26923076923076922"/>
    <x v="0"/>
    <x v="2"/>
  </r>
  <r>
    <s v="ORD0003162"/>
    <x v="12"/>
    <x v="353"/>
    <x v="1"/>
    <s v="EC003"/>
    <x v="7"/>
    <x v="3"/>
    <s v="Lenovo"/>
    <x v="5"/>
    <x v="1"/>
    <n v="2"/>
    <n v="799"/>
    <x v="3"/>
    <n v="1358.3"/>
    <n v="118.3"/>
    <x v="0"/>
    <x v="4"/>
    <s v="Standard"/>
    <n v="4.0999999999999996"/>
    <n v="2025"/>
    <s v="Dec-2025"/>
    <n v="8.7094161819921967E-2"/>
    <x v="0"/>
    <x v="3"/>
  </r>
  <r>
    <s v="ORD0003163"/>
    <x v="57"/>
    <x v="1065"/>
    <x v="1"/>
    <s v="EC012"/>
    <x v="3"/>
    <x v="0"/>
    <s v="Philips"/>
    <x v="0"/>
    <x v="2"/>
    <n v="5"/>
    <n v="42"/>
    <x v="0"/>
    <n v="210"/>
    <n v="90"/>
    <x v="0"/>
    <x v="3"/>
    <s v="Express"/>
    <n v="3.8"/>
    <n v="2025"/>
    <s v="Nov-2025"/>
    <n v="0.42857142857142855"/>
    <x v="0"/>
    <x v="0"/>
  </r>
  <r>
    <s v="ORD0003164"/>
    <x v="52"/>
    <x v="296"/>
    <x v="1"/>
    <s v="EC012"/>
    <x v="3"/>
    <x v="0"/>
    <s v="Philips"/>
    <x v="1"/>
    <x v="2"/>
    <n v="5"/>
    <n v="42"/>
    <x v="1"/>
    <n v="189"/>
    <n v="69"/>
    <x v="0"/>
    <x v="0"/>
    <s v="Standard"/>
    <n v="4.9000000000000004"/>
    <n v="2025"/>
    <s v="Mar-2025"/>
    <n v="0.36507936507936506"/>
    <x v="1"/>
    <x v="1"/>
  </r>
  <r>
    <s v="ORD0003165"/>
    <x v="170"/>
    <x v="1798"/>
    <x v="0"/>
    <s v="EC004"/>
    <x v="10"/>
    <x v="2"/>
    <s v="Nike"/>
    <x v="3"/>
    <x v="1"/>
    <n v="5"/>
    <n v="110"/>
    <x v="0"/>
    <n v="550"/>
    <n v="210"/>
    <x v="0"/>
    <x v="3"/>
    <s v="Standard"/>
    <n v="3.5"/>
    <n v="2025"/>
    <s v="Mar-2025"/>
    <n v="0.38181818181818183"/>
    <x v="0"/>
    <x v="2"/>
  </r>
  <r>
    <s v="ORD0003166"/>
    <x v="105"/>
    <x v="1168"/>
    <x v="0"/>
    <s v="EC001"/>
    <x v="8"/>
    <x v="3"/>
    <s v="Sony"/>
    <x v="7"/>
    <x v="0"/>
    <n v="3"/>
    <n v="89"/>
    <x v="2"/>
    <n v="213.6"/>
    <n v="48.6"/>
    <x v="2"/>
    <x v="2"/>
    <s v="Standard"/>
    <n v="3.2"/>
    <n v="2025"/>
    <s v="Jun-2025"/>
    <n v="0.22752808988764045"/>
    <x v="2"/>
    <x v="4"/>
  </r>
  <r>
    <s v="ORD0003167"/>
    <x v="97"/>
    <x v="1263"/>
    <x v="0"/>
    <s v="EC002"/>
    <x v="5"/>
    <x v="3"/>
    <s v="Samsung"/>
    <x v="2"/>
    <x v="2"/>
    <n v="2"/>
    <n v="149"/>
    <x v="3"/>
    <n v="253.3"/>
    <n v="63.3"/>
    <x v="0"/>
    <x v="4"/>
    <s v="Standard"/>
    <n v="3.1"/>
    <n v="2025"/>
    <s v="Jan-2025"/>
    <n v="0.24990130280300038"/>
    <x v="0"/>
    <x v="2"/>
  </r>
  <r>
    <s v="ORD0003168"/>
    <x v="230"/>
    <x v="1799"/>
    <x v="0"/>
    <s v="EC009"/>
    <x v="11"/>
    <x v="1"/>
    <s v="Loreal"/>
    <x v="5"/>
    <x v="1"/>
    <n v="5"/>
    <n v="12"/>
    <x v="0"/>
    <n v="60"/>
    <n v="30"/>
    <x v="2"/>
    <x v="0"/>
    <s v="Standard"/>
    <n v="4.5999999999999996"/>
    <n v="2025"/>
    <s v="Mar-2025"/>
    <n v="0.5"/>
    <x v="0"/>
    <x v="3"/>
  </r>
  <r>
    <s v="ORD0003169"/>
    <x v="79"/>
    <x v="1800"/>
    <x v="0"/>
    <s v="EC012"/>
    <x v="3"/>
    <x v="0"/>
    <s v="Philips"/>
    <x v="2"/>
    <x v="0"/>
    <n v="3"/>
    <n v="42"/>
    <x v="3"/>
    <n v="107.1"/>
    <n v="35.1"/>
    <x v="0"/>
    <x v="0"/>
    <s v="Standard"/>
    <n v="3.6"/>
    <n v="2025"/>
    <s v="Jun-2025"/>
    <n v="0.32773109243697485"/>
    <x v="0"/>
    <x v="2"/>
  </r>
  <r>
    <s v="ORD0003170"/>
    <x v="202"/>
    <x v="986"/>
    <x v="0"/>
    <s v="EC010"/>
    <x v="6"/>
    <x v="3"/>
    <s v="JBL"/>
    <x v="2"/>
    <x v="0"/>
    <n v="5"/>
    <n v="65"/>
    <x v="2"/>
    <n v="260"/>
    <n v="70"/>
    <x v="0"/>
    <x v="0"/>
    <s v="Express"/>
    <n v="4.4000000000000004"/>
    <n v="2025"/>
    <s v="Oct-2025"/>
    <n v="0.26923076923076922"/>
    <x v="0"/>
    <x v="2"/>
  </r>
  <r>
    <s v="ORD0003171"/>
    <x v="173"/>
    <x v="1801"/>
    <x v="1"/>
    <s v="EC006"/>
    <x v="2"/>
    <x v="0"/>
    <s v="Philips"/>
    <x v="2"/>
    <x v="2"/>
    <n v="4"/>
    <n v="85"/>
    <x v="0"/>
    <n v="340"/>
    <n v="132"/>
    <x v="0"/>
    <x v="3"/>
    <s v="Standard"/>
    <n v="4.7"/>
    <n v="2025"/>
    <s v="Jan-2025"/>
    <n v="0.38823529411764707"/>
    <x v="0"/>
    <x v="2"/>
  </r>
  <r>
    <s v="ORD0003172"/>
    <x v="193"/>
    <x v="1411"/>
    <x v="1"/>
    <s v="EC003"/>
    <x v="7"/>
    <x v="3"/>
    <s v="Lenovo"/>
    <x v="7"/>
    <x v="0"/>
    <n v="5"/>
    <n v="799"/>
    <x v="0"/>
    <n v="3995"/>
    <n v="895"/>
    <x v="0"/>
    <x v="2"/>
    <s v="Same Day"/>
    <n v="3.4"/>
    <n v="2025"/>
    <s v="Nov-2025"/>
    <n v="0.22403003754693368"/>
    <x v="2"/>
    <x v="4"/>
  </r>
  <r>
    <s v="ORD0003173"/>
    <x v="173"/>
    <x v="1048"/>
    <x v="0"/>
    <s v="EC002"/>
    <x v="5"/>
    <x v="3"/>
    <s v="Samsung"/>
    <x v="3"/>
    <x v="2"/>
    <n v="2"/>
    <n v="149"/>
    <x v="3"/>
    <n v="253.3"/>
    <n v="63.3"/>
    <x v="2"/>
    <x v="0"/>
    <s v="Standard"/>
    <n v="4.2"/>
    <n v="2025"/>
    <s v="Jan-2025"/>
    <n v="0.24990130280300038"/>
    <x v="0"/>
    <x v="2"/>
  </r>
  <r>
    <s v="ORD0003174"/>
    <x v="307"/>
    <x v="1802"/>
    <x v="0"/>
    <s v="EC004"/>
    <x v="10"/>
    <x v="2"/>
    <s v="Nike"/>
    <x v="1"/>
    <x v="2"/>
    <n v="2"/>
    <n v="110"/>
    <x v="2"/>
    <n v="176"/>
    <n v="40"/>
    <x v="1"/>
    <x v="4"/>
    <s v="Standard"/>
    <n v="3.7"/>
    <n v="2025"/>
    <s v="Oct-2025"/>
    <n v="0.22727272727272727"/>
    <x v="1"/>
    <x v="1"/>
  </r>
  <r>
    <s v="ORD0003175"/>
    <x v="65"/>
    <x v="1017"/>
    <x v="1"/>
    <s v="EC008"/>
    <x v="1"/>
    <x v="1"/>
    <s v="Nivea"/>
    <x v="6"/>
    <x v="1"/>
    <n v="2"/>
    <n v="18"/>
    <x v="2"/>
    <n v="28.8"/>
    <n v="10.8"/>
    <x v="1"/>
    <x v="1"/>
    <s v="Standard"/>
    <n v="2.5"/>
    <n v="2025"/>
    <s v="Jul-2025"/>
    <n v="0.375"/>
    <x v="0"/>
    <x v="2"/>
  </r>
  <r>
    <s v="ORD0003176"/>
    <x v="231"/>
    <x v="1356"/>
    <x v="0"/>
    <s v="EC010"/>
    <x v="6"/>
    <x v="3"/>
    <s v="JBL"/>
    <x v="8"/>
    <x v="0"/>
    <n v="4"/>
    <n v="65"/>
    <x v="3"/>
    <n v="221"/>
    <n v="69"/>
    <x v="0"/>
    <x v="2"/>
    <s v="Standard"/>
    <n v="3"/>
    <n v="2025"/>
    <s v="Dec-2025"/>
    <n v="0.31221719457013575"/>
    <x v="2"/>
    <x v="4"/>
  </r>
  <r>
    <s v="ORD0003177"/>
    <x v="202"/>
    <x v="732"/>
    <x v="0"/>
    <s v="EC002"/>
    <x v="5"/>
    <x v="3"/>
    <s v="Samsung"/>
    <x v="9"/>
    <x v="0"/>
    <n v="5"/>
    <n v="149"/>
    <x v="2"/>
    <n v="596"/>
    <n v="121"/>
    <x v="0"/>
    <x v="2"/>
    <s v="Standard"/>
    <n v="2.5"/>
    <n v="2025"/>
    <s v="Oct-2025"/>
    <n v="0.20302013422818793"/>
    <x v="0"/>
    <x v="5"/>
  </r>
  <r>
    <s v="ORD0003178"/>
    <x v="213"/>
    <x v="1780"/>
    <x v="0"/>
    <s v="EC006"/>
    <x v="2"/>
    <x v="0"/>
    <s v="Philips"/>
    <x v="4"/>
    <x v="1"/>
    <n v="3"/>
    <n v="85"/>
    <x v="4"/>
    <n v="242.25"/>
    <n v="86.25"/>
    <x v="0"/>
    <x v="1"/>
    <s v="Express"/>
    <n v="3.1"/>
    <n v="2025"/>
    <s v="Nov-2025"/>
    <n v="0.35603715170278638"/>
    <x v="0"/>
    <x v="2"/>
  </r>
  <r>
    <s v="ORD0003179"/>
    <x v="277"/>
    <x v="1387"/>
    <x v="0"/>
    <s v="EC003"/>
    <x v="7"/>
    <x v="3"/>
    <s v="Lenovo"/>
    <x v="9"/>
    <x v="0"/>
    <n v="2"/>
    <n v="799"/>
    <x v="4"/>
    <n v="1518.1"/>
    <n v="278.10000000000002"/>
    <x v="0"/>
    <x v="3"/>
    <s v="Same Day"/>
    <n v="3.4"/>
    <n v="2025"/>
    <s v="Nov-2025"/>
    <n v="0.18318951320729862"/>
    <x v="0"/>
    <x v="5"/>
  </r>
  <r>
    <s v="ORD0003180"/>
    <x v="159"/>
    <x v="61"/>
    <x v="0"/>
    <s v="EC006"/>
    <x v="2"/>
    <x v="0"/>
    <s v="Philips"/>
    <x v="4"/>
    <x v="2"/>
    <n v="1"/>
    <n v="85"/>
    <x v="1"/>
    <n v="76.5"/>
    <n v="24.5"/>
    <x v="0"/>
    <x v="3"/>
    <s v="Same Day"/>
    <n v="4.3"/>
    <n v="2025"/>
    <s v="Mar-2025"/>
    <n v="0.3202614379084967"/>
    <x v="0"/>
    <x v="2"/>
  </r>
  <r>
    <s v="ORD0003181"/>
    <x v="264"/>
    <x v="1803"/>
    <x v="0"/>
    <s v="EC001"/>
    <x v="8"/>
    <x v="3"/>
    <s v="Sony"/>
    <x v="9"/>
    <x v="2"/>
    <n v="5"/>
    <n v="89"/>
    <x v="0"/>
    <n v="445"/>
    <n v="170"/>
    <x v="0"/>
    <x v="4"/>
    <s v="Standard"/>
    <n v="2.9"/>
    <n v="2025"/>
    <s v="Apr-2025"/>
    <n v="0.38202247191011235"/>
    <x v="0"/>
    <x v="5"/>
  </r>
  <r>
    <s v="ORD0003182"/>
    <x v="124"/>
    <x v="378"/>
    <x v="1"/>
    <s v="EC012"/>
    <x v="3"/>
    <x v="0"/>
    <s v="Philips"/>
    <x v="5"/>
    <x v="0"/>
    <n v="1"/>
    <n v="42"/>
    <x v="3"/>
    <n v="35.700000000000003"/>
    <n v="11.7"/>
    <x v="0"/>
    <x v="0"/>
    <s v="Standard"/>
    <n v="3.8"/>
    <n v="2025"/>
    <s v="Dec-2025"/>
    <n v="0.32773109243697474"/>
    <x v="0"/>
    <x v="3"/>
  </r>
  <r>
    <s v="ORD0003183"/>
    <x v="136"/>
    <x v="1804"/>
    <x v="0"/>
    <s v="EC012"/>
    <x v="3"/>
    <x v="0"/>
    <s v="Philips"/>
    <x v="0"/>
    <x v="0"/>
    <n v="3"/>
    <n v="42"/>
    <x v="0"/>
    <n v="126"/>
    <n v="54"/>
    <x v="2"/>
    <x v="3"/>
    <s v="Express"/>
    <n v="4.3"/>
    <n v="2025"/>
    <s v="Apr-2025"/>
    <n v="0.42857142857142855"/>
    <x v="0"/>
    <x v="0"/>
  </r>
  <r>
    <s v="ORD0003184"/>
    <x v="174"/>
    <x v="647"/>
    <x v="0"/>
    <s v="EC001"/>
    <x v="8"/>
    <x v="3"/>
    <s v="Sony"/>
    <x v="9"/>
    <x v="0"/>
    <n v="5"/>
    <n v="89"/>
    <x v="2"/>
    <n v="356"/>
    <n v="81"/>
    <x v="0"/>
    <x v="3"/>
    <s v="Express"/>
    <n v="3.7"/>
    <n v="2025"/>
    <s v="Jun-2025"/>
    <n v="0.22752808988764045"/>
    <x v="0"/>
    <x v="5"/>
  </r>
  <r>
    <s v="ORD0003185"/>
    <x v="65"/>
    <x v="1805"/>
    <x v="1"/>
    <s v="EC011"/>
    <x v="0"/>
    <x v="0"/>
    <s v="IKEA"/>
    <x v="3"/>
    <x v="0"/>
    <n v="4"/>
    <n v="190"/>
    <x v="3"/>
    <n v="646"/>
    <n v="146"/>
    <x v="0"/>
    <x v="3"/>
    <s v="Express"/>
    <n v="4.0999999999999996"/>
    <n v="2025"/>
    <s v="Jul-2025"/>
    <n v="0.2260061919504644"/>
    <x v="0"/>
    <x v="2"/>
  </r>
  <r>
    <s v="ORD0003186"/>
    <x v="141"/>
    <x v="1806"/>
    <x v="1"/>
    <s v="EC009"/>
    <x v="11"/>
    <x v="1"/>
    <s v="Loreal"/>
    <x v="9"/>
    <x v="0"/>
    <n v="4"/>
    <n v="12"/>
    <x v="0"/>
    <n v="48"/>
    <n v="24"/>
    <x v="0"/>
    <x v="1"/>
    <s v="Standard"/>
    <n v="4.8"/>
    <n v="2025"/>
    <s v="May-2025"/>
    <n v="0.5"/>
    <x v="0"/>
    <x v="5"/>
  </r>
  <r>
    <s v="ORD0003187"/>
    <x v="108"/>
    <x v="1807"/>
    <x v="0"/>
    <s v="EC001"/>
    <x v="8"/>
    <x v="3"/>
    <s v="Sony"/>
    <x v="7"/>
    <x v="1"/>
    <n v="5"/>
    <n v="89"/>
    <x v="3"/>
    <n v="378.25"/>
    <n v="103.25"/>
    <x v="2"/>
    <x v="1"/>
    <s v="Express"/>
    <n v="4.0999999999999996"/>
    <n v="2025"/>
    <s v="May-2025"/>
    <n v="0.2729676140118969"/>
    <x v="2"/>
    <x v="4"/>
  </r>
  <r>
    <s v="ORD0003188"/>
    <x v="260"/>
    <x v="1808"/>
    <x v="1"/>
    <s v="EC005"/>
    <x v="4"/>
    <x v="2"/>
    <s v="Skybags"/>
    <x v="5"/>
    <x v="0"/>
    <n v="5"/>
    <n v="45"/>
    <x v="1"/>
    <n v="202.5"/>
    <n v="72.5"/>
    <x v="0"/>
    <x v="0"/>
    <s v="Standard"/>
    <n v="4.0999999999999996"/>
    <n v="2025"/>
    <s v="May-2025"/>
    <n v="0.35802469135802467"/>
    <x v="0"/>
    <x v="3"/>
  </r>
  <r>
    <s v="ORD0003189"/>
    <x v="357"/>
    <x v="1809"/>
    <x v="0"/>
    <s v="EC005"/>
    <x v="4"/>
    <x v="2"/>
    <s v="Skybags"/>
    <x v="0"/>
    <x v="1"/>
    <n v="5"/>
    <n v="45"/>
    <x v="0"/>
    <n v="225"/>
    <n v="95"/>
    <x v="1"/>
    <x v="3"/>
    <s v="Standard"/>
    <n v="4.5999999999999996"/>
    <n v="2025"/>
    <s v="Jan-2025"/>
    <n v="0.42222222222222222"/>
    <x v="0"/>
    <x v="0"/>
  </r>
  <r>
    <s v="ORD0003190"/>
    <x v="237"/>
    <x v="1279"/>
    <x v="1"/>
    <s v="EC006"/>
    <x v="2"/>
    <x v="0"/>
    <s v="Philips"/>
    <x v="3"/>
    <x v="2"/>
    <n v="1"/>
    <n v="85"/>
    <x v="2"/>
    <n v="68"/>
    <n v="16"/>
    <x v="0"/>
    <x v="1"/>
    <s v="Express"/>
    <n v="5"/>
    <n v="2025"/>
    <s v="Feb-2025"/>
    <n v="0.23529411764705882"/>
    <x v="0"/>
    <x v="2"/>
  </r>
  <r>
    <s v="ORD0003191"/>
    <x v="154"/>
    <x v="1810"/>
    <x v="1"/>
    <s v="EC003"/>
    <x v="7"/>
    <x v="3"/>
    <s v="Lenovo"/>
    <x v="6"/>
    <x v="2"/>
    <n v="4"/>
    <n v="799"/>
    <x v="0"/>
    <n v="3196"/>
    <n v="716"/>
    <x v="3"/>
    <x v="4"/>
    <s v="Express"/>
    <n v="3.8"/>
    <n v="2025"/>
    <s v="Sep-2025"/>
    <n v="0.22403003754693368"/>
    <x v="0"/>
    <x v="2"/>
  </r>
  <r>
    <s v="ORD0003192"/>
    <x v="322"/>
    <x v="1811"/>
    <x v="0"/>
    <s v="EC001"/>
    <x v="8"/>
    <x v="3"/>
    <s v="Sony"/>
    <x v="0"/>
    <x v="2"/>
    <n v="4"/>
    <n v="89"/>
    <x v="1"/>
    <n v="320.39999999999998"/>
    <n v="100.4"/>
    <x v="0"/>
    <x v="1"/>
    <s v="Standard"/>
    <n v="3.9"/>
    <n v="2025"/>
    <s v="Feb-2025"/>
    <n v="0.31335830212234711"/>
    <x v="0"/>
    <x v="0"/>
  </r>
  <r>
    <s v="ORD0003193"/>
    <x v="139"/>
    <x v="623"/>
    <x v="0"/>
    <s v="EC006"/>
    <x v="2"/>
    <x v="0"/>
    <s v="Philips"/>
    <x v="9"/>
    <x v="2"/>
    <n v="4"/>
    <n v="85"/>
    <x v="1"/>
    <n v="306"/>
    <n v="98"/>
    <x v="0"/>
    <x v="4"/>
    <s v="Standard"/>
    <n v="3"/>
    <n v="2025"/>
    <s v="Apr-2025"/>
    <n v="0.3202614379084967"/>
    <x v="0"/>
    <x v="5"/>
  </r>
  <r>
    <s v="ORD0003194"/>
    <x v="124"/>
    <x v="144"/>
    <x v="0"/>
    <s v="EC007"/>
    <x v="9"/>
    <x v="0"/>
    <s v="Prestige"/>
    <x v="4"/>
    <x v="0"/>
    <n v="5"/>
    <n v="120"/>
    <x v="0"/>
    <n v="600"/>
    <n v="210"/>
    <x v="0"/>
    <x v="2"/>
    <s v="Standard"/>
    <n v="3.9"/>
    <n v="2025"/>
    <s v="Dec-2025"/>
    <n v="0.35"/>
    <x v="0"/>
    <x v="2"/>
  </r>
  <r>
    <s v="ORD0003195"/>
    <x v="152"/>
    <x v="1812"/>
    <x v="0"/>
    <s v="EC004"/>
    <x v="10"/>
    <x v="2"/>
    <s v="Nike"/>
    <x v="1"/>
    <x v="0"/>
    <n v="5"/>
    <n v="110"/>
    <x v="3"/>
    <n v="467.5"/>
    <n v="127.5"/>
    <x v="0"/>
    <x v="4"/>
    <s v="Express"/>
    <n v="4.4000000000000004"/>
    <n v="2025"/>
    <s v="Sep-2025"/>
    <n v="0.27272727272727271"/>
    <x v="1"/>
    <x v="1"/>
  </r>
  <r>
    <s v="ORD0003196"/>
    <x v="155"/>
    <x v="1813"/>
    <x v="0"/>
    <s v="EC011"/>
    <x v="0"/>
    <x v="0"/>
    <s v="IKEA"/>
    <x v="5"/>
    <x v="0"/>
    <n v="4"/>
    <n v="190"/>
    <x v="2"/>
    <n v="608"/>
    <n v="108"/>
    <x v="0"/>
    <x v="4"/>
    <s v="Standard"/>
    <n v="2.7"/>
    <n v="2025"/>
    <s v="Oct-2025"/>
    <n v="0.17763157894736842"/>
    <x v="0"/>
    <x v="3"/>
  </r>
  <r>
    <s v="ORD0003197"/>
    <x v="141"/>
    <x v="975"/>
    <x v="0"/>
    <s v="EC009"/>
    <x v="11"/>
    <x v="1"/>
    <s v="Loreal"/>
    <x v="5"/>
    <x v="2"/>
    <n v="1"/>
    <n v="12"/>
    <x v="2"/>
    <n v="9.6"/>
    <n v="3.6"/>
    <x v="0"/>
    <x v="4"/>
    <s v="Express"/>
    <n v="2.7"/>
    <n v="2025"/>
    <s v="May-2025"/>
    <n v="0.375"/>
    <x v="0"/>
    <x v="3"/>
  </r>
  <r>
    <s v="ORD0003198"/>
    <x v="94"/>
    <x v="1775"/>
    <x v="0"/>
    <s v="EC006"/>
    <x v="2"/>
    <x v="0"/>
    <s v="Philips"/>
    <x v="9"/>
    <x v="0"/>
    <n v="4"/>
    <n v="85"/>
    <x v="4"/>
    <n v="323"/>
    <n v="115"/>
    <x v="2"/>
    <x v="3"/>
    <s v="Standard"/>
    <n v="4.5999999999999996"/>
    <n v="2025"/>
    <s v="Aug-2025"/>
    <n v="0.35603715170278638"/>
    <x v="0"/>
    <x v="5"/>
  </r>
  <r>
    <s v="ORD0003199"/>
    <x v="224"/>
    <x v="1177"/>
    <x v="0"/>
    <s v="EC010"/>
    <x v="6"/>
    <x v="3"/>
    <s v="JBL"/>
    <x v="1"/>
    <x v="2"/>
    <n v="3"/>
    <n v="65"/>
    <x v="3"/>
    <n v="165.75"/>
    <n v="51.75"/>
    <x v="0"/>
    <x v="4"/>
    <s v="Standard"/>
    <n v="4"/>
    <n v="2025"/>
    <s v="May-2025"/>
    <n v="0.31221719457013575"/>
    <x v="1"/>
    <x v="1"/>
  </r>
  <r>
    <s v="ORD0003200"/>
    <x v="304"/>
    <x v="727"/>
    <x v="0"/>
    <s v="EC007"/>
    <x v="9"/>
    <x v="0"/>
    <s v="Prestige"/>
    <x v="7"/>
    <x v="2"/>
    <n v="2"/>
    <n v="120"/>
    <x v="4"/>
    <n v="228"/>
    <n v="72"/>
    <x v="0"/>
    <x v="3"/>
    <s v="Standard"/>
    <n v="3.6"/>
    <n v="2025"/>
    <s v="Oct-2025"/>
    <n v="0.31578947368421051"/>
    <x v="2"/>
    <x v="4"/>
  </r>
  <r>
    <s v="ORD0003201"/>
    <x v="107"/>
    <x v="1743"/>
    <x v="1"/>
    <s v="EC009"/>
    <x v="11"/>
    <x v="1"/>
    <s v="Loreal"/>
    <x v="2"/>
    <x v="1"/>
    <n v="1"/>
    <n v="12"/>
    <x v="0"/>
    <n v="12"/>
    <n v="6"/>
    <x v="0"/>
    <x v="1"/>
    <s v="Standard"/>
    <n v="4.2"/>
    <n v="2025"/>
    <s v="Jun-2025"/>
    <n v="0.5"/>
    <x v="0"/>
    <x v="2"/>
  </r>
  <r>
    <s v="ORD0003202"/>
    <x v="123"/>
    <x v="252"/>
    <x v="0"/>
    <s v="EC009"/>
    <x v="11"/>
    <x v="1"/>
    <s v="Loreal"/>
    <x v="5"/>
    <x v="1"/>
    <n v="1"/>
    <n v="12"/>
    <x v="1"/>
    <n v="10.8"/>
    <n v="4.8"/>
    <x v="0"/>
    <x v="0"/>
    <s v="Standard"/>
    <n v="2.5"/>
    <n v="2025"/>
    <s v="Sep-2025"/>
    <n v="0.44444444444444442"/>
    <x v="0"/>
    <x v="3"/>
  </r>
  <r>
    <s v="ORD0003203"/>
    <x v="220"/>
    <x v="1304"/>
    <x v="0"/>
    <s v="EC002"/>
    <x v="5"/>
    <x v="3"/>
    <s v="Samsung"/>
    <x v="3"/>
    <x v="0"/>
    <n v="2"/>
    <n v="149"/>
    <x v="3"/>
    <n v="253.3"/>
    <n v="63.3"/>
    <x v="1"/>
    <x v="3"/>
    <s v="Standard"/>
    <n v="2.8"/>
    <n v="2025"/>
    <s v="May-2025"/>
    <n v="0.24990130280300038"/>
    <x v="0"/>
    <x v="2"/>
  </r>
  <r>
    <s v="ORD0003204"/>
    <x v="109"/>
    <x v="1814"/>
    <x v="1"/>
    <s v="EC010"/>
    <x v="6"/>
    <x v="3"/>
    <s v="JBL"/>
    <x v="5"/>
    <x v="1"/>
    <n v="2"/>
    <n v="65"/>
    <x v="1"/>
    <n v="117"/>
    <n v="41"/>
    <x v="0"/>
    <x v="3"/>
    <s v="Express"/>
    <n v="2.8"/>
    <n v="2025"/>
    <s v="Oct-2025"/>
    <n v="0.3504273504273504"/>
    <x v="0"/>
    <x v="3"/>
  </r>
  <r>
    <s v="ORD0003205"/>
    <x v="277"/>
    <x v="1815"/>
    <x v="1"/>
    <s v="EC010"/>
    <x v="6"/>
    <x v="3"/>
    <s v="JBL"/>
    <x v="9"/>
    <x v="0"/>
    <n v="4"/>
    <n v="65"/>
    <x v="0"/>
    <n v="260"/>
    <n v="108"/>
    <x v="3"/>
    <x v="0"/>
    <s v="Standard"/>
    <n v="3.5"/>
    <n v="2025"/>
    <s v="Nov-2025"/>
    <n v="0.41538461538461541"/>
    <x v="0"/>
    <x v="5"/>
  </r>
  <r>
    <s v="ORD0003206"/>
    <x v="275"/>
    <x v="1816"/>
    <x v="0"/>
    <s v="EC004"/>
    <x v="10"/>
    <x v="2"/>
    <s v="Nike"/>
    <x v="1"/>
    <x v="0"/>
    <n v="4"/>
    <n v="110"/>
    <x v="2"/>
    <n v="352"/>
    <n v="80"/>
    <x v="0"/>
    <x v="1"/>
    <s v="Standard"/>
    <n v="3.6"/>
    <n v="2025"/>
    <s v="Apr-2025"/>
    <n v="0.22727272727272727"/>
    <x v="1"/>
    <x v="1"/>
  </r>
  <r>
    <s v="ORD0003207"/>
    <x v="286"/>
    <x v="1725"/>
    <x v="1"/>
    <s v="EC002"/>
    <x v="5"/>
    <x v="3"/>
    <s v="Samsung"/>
    <x v="1"/>
    <x v="1"/>
    <n v="3"/>
    <n v="149"/>
    <x v="4"/>
    <n v="424.65"/>
    <n v="139.65"/>
    <x v="0"/>
    <x v="3"/>
    <s v="Standard"/>
    <n v="2.9"/>
    <n v="2025"/>
    <s v="Nov-2025"/>
    <n v="0.32885906040268459"/>
    <x v="1"/>
    <x v="1"/>
  </r>
  <r>
    <s v="ORD0003208"/>
    <x v="322"/>
    <x v="1817"/>
    <x v="0"/>
    <s v="EC002"/>
    <x v="5"/>
    <x v="3"/>
    <s v="Samsung"/>
    <x v="9"/>
    <x v="1"/>
    <n v="1"/>
    <n v="149"/>
    <x v="3"/>
    <n v="126.65"/>
    <n v="31.65"/>
    <x v="2"/>
    <x v="0"/>
    <s v="Standard"/>
    <n v="3.7"/>
    <n v="2025"/>
    <s v="Feb-2025"/>
    <n v="0.24990130280300038"/>
    <x v="0"/>
    <x v="5"/>
  </r>
  <r>
    <s v="ORD0003209"/>
    <x v="23"/>
    <x v="1360"/>
    <x v="0"/>
    <s v="EC012"/>
    <x v="3"/>
    <x v="0"/>
    <s v="Philips"/>
    <x v="4"/>
    <x v="1"/>
    <n v="3"/>
    <n v="42"/>
    <x v="3"/>
    <n v="107.1"/>
    <n v="35.1"/>
    <x v="0"/>
    <x v="0"/>
    <s v="Standard"/>
    <n v="3.7"/>
    <n v="2025"/>
    <s v="Aug-2025"/>
    <n v="0.32773109243697485"/>
    <x v="0"/>
    <x v="2"/>
  </r>
  <r>
    <s v="ORD0003210"/>
    <x v="327"/>
    <x v="1770"/>
    <x v="1"/>
    <s v="EC001"/>
    <x v="8"/>
    <x v="3"/>
    <s v="Sony"/>
    <x v="1"/>
    <x v="1"/>
    <n v="2"/>
    <n v="89"/>
    <x v="2"/>
    <n v="142.4"/>
    <n v="32.4"/>
    <x v="1"/>
    <x v="4"/>
    <s v="Standard"/>
    <n v="4.3"/>
    <n v="2025"/>
    <s v="Dec-2025"/>
    <n v="0.22752808988764042"/>
    <x v="1"/>
    <x v="1"/>
  </r>
  <r>
    <s v="ORD0003211"/>
    <x v="65"/>
    <x v="12"/>
    <x v="0"/>
    <s v="EC011"/>
    <x v="0"/>
    <x v="0"/>
    <s v="IKEA"/>
    <x v="4"/>
    <x v="0"/>
    <n v="3"/>
    <n v="190"/>
    <x v="1"/>
    <n v="513"/>
    <n v="138"/>
    <x v="0"/>
    <x v="4"/>
    <s v="Express"/>
    <n v="4"/>
    <n v="2025"/>
    <s v="Jul-2025"/>
    <n v="0.26900584795321636"/>
    <x v="0"/>
    <x v="2"/>
  </r>
  <r>
    <s v="ORD0003212"/>
    <x v="76"/>
    <x v="1357"/>
    <x v="0"/>
    <s v="EC004"/>
    <x v="10"/>
    <x v="2"/>
    <s v="Nike"/>
    <x v="4"/>
    <x v="1"/>
    <n v="2"/>
    <n v="110"/>
    <x v="4"/>
    <n v="209"/>
    <n v="73"/>
    <x v="0"/>
    <x v="1"/>
    <s v="Standard"/>
    <n v="3.7"/>
    <n v="2025"/>
    <s v="Feb-2025"/>
    <n v="0.34928229665071769"/>
    <x v="0"/>
    <x v="2"/>
  </r>
  <r>
    <s v="ORD0003213"/>
    <x v="229"/>
    <x v="386"/>
    <x v="1"/>
    <s v="EC012"/>
    <x v="3"/>
    <x v="0"/>
    <s v="Philips"/>
    <x v="3"/>
    <x v="2"/>
    <n v="1"/>
    <n v="42"/>
    <x v="3"/>
    <n v="35.700000000000003"/>
    <n v="11.7"/>
    <x v="0"/>
    <x v="4"/>
    <s v="Express"/>
    <n v="3.2"/>
    <n v="2025"/>
    <s v="May-2025"/>
    <n v="0.32773109243697474"/>
    <x v="0"/>
    <x v="2"/>
  </r>
  <r>
    <s v="ORD0003214"/>
    <x v="343"/>
    <x v="1382"/>
    <x v="0"/>
    <s v="EC002"/>
    <x v="5"/>
    <x v="3"/>
    <s v="Samsung"/>
    <x v="3"/>
    <x v="1"/>
    <n v="1"/>
    <n v="149"/>
    <x v="4"/>
    <n v="141.55000000000001"/>
    <n v="46.55"/>
    <x v="0"/>
    <x v="1"/>
    <s v="Standard"/>
    <n v="4.3"/>
    <n v="2025"/>
    <s v="Mar-2025"/>
    <n v="0.32885906040268453"/>
    <x v="0"/>
    <x v="2"/>
  </r>
  <r>
    <s v="ORD0003215"/>
    <x v="100"/>
    <x v="1818"/>
    <x v="1"/>
    <s v="EC004"/>
    <x v="10"/>
    <x v="2"/>
    <s v="Nike"/>
    <x v="1"/>
    <x v="1"/>
    <n v="4"/>
    <n v="110"/>
    <x v="1"/>
    <n v="396"/>
    <n v="124"/>
    <x v="0"/>
    <x v="3"/>
    <s v="Same Day"/>
    <n v="4.8"/>
    <n v="2025"/>
    <s v="Jul-2025"/>
    <n v="0.31313131313131315"/>
    <x v="1"/>
    <x v="1"/>
  </r>
  <r>
    <s v="ORD0003216"/>
    <x v="176"/>
    <x v="949"/>
    <x v="1"/>
    <s v="EC004"/>
    <x v="10"/>
    <x v="2"/>
    <s v="Nike"/>
    <x v="8"/>
    <x v="0"/>
    <n v="5"/>
    <n v="110"/>
    <x v="2"/>
    <n v="440"/>
    <n v="100"/>
    <x v="0"/>
    <x v="0"/>
    <s v="Standard"/>
    <n v="3.4"/>
    <n v="2025"/>
    <s v="Jun-2025"/>
    <n v="0.22727272727272727"/>
    <x v="2"/>
    <x v="4"/>
  </r>
  <r>
    <s v="ORD0003217"/>
    <x v="338"/>
    <x v="1819"/>
    <x v="1"/>
    <s v="EC001"/>
    <x v="8"/>
    <x v="3"/>
    <s v="Sony"/>
    <x v="1"/>
    <x v="1"/>
    <n v="4"/>
    <n v="89"/>
    <x v="2"/>
    <n v="284.8"/>
    <n v="64.8"/>
    <x v="0"/>
    <x v="0"/>
    <s v="Express"/>
    <n v="4.8"/>
    <n v="2025"/>
    <s v="Apr-2025"/>
    <n v="0.22752808988764042"/>
    <x v="1"/>
    <x v="1"/>
  </r>
  <r>
    <s v="ORD0003218"/>
    <x v="45"/>
    <x v="1040"/>
    <x v="0"/>
    <s v="EC012"/>
    <x v="3"/>
    <x v="0"/>
    <s v="Philips"/>
    <x v="2"/>
    <x v="1"/>
    <n v="4"/>
    <n v="42"/>
    <x v="4"/>
    <n v="159.6"/>
    <n v="63.6"/>
    <x v="0"/>
    <x v="3"/>
    <s v="Standard"/>
    <n v="3.1"/>
    <n v="2025"/>
    <s v="Mar-2025"/>
    <n v="0.39849624060150379"/>
    <x v="0"/>
    <x v="2"/>
  </r>
  <r>
    <s v="ORD0003219"/>
    <x v="170"/>
    <x v="1349"/>
    <x v="0"/>
    <s v="EC001"/>
    <x v="8"/>
    <x v="3"/>
    <s v="Sony"/>
    <x v="7"/>
    <x v="2"/>
    <n v="5"/>
    <n v="89"/>
    <x v="1"/>
    <n v="400.5"/>
    <n v="125.5"/>
    <x v="0"/>
    <x v="3"/>
    <s v="Standard"/>
    <n v="3.4"/>
    <n v="2025"/>
    <s v="Mar-2025"/>
    <n v="0.31335830212234705"/>
    <x v="2"/>
    <x v="4"/>
  </r>
  <r>
    <s v="ORD0003220"/>
    <x v="146"/>
    <x v="423"/>
    <x v="0"/>
    <s v="EC010"/>
    <x v="6"/>
    <x v="3"/>
    <s v="JBL"/>
    <x v="8"/>
    <x v="2"/>
    <n v="1"/>
    <n v="65"/>
    <x v="1"/>
    <n v="58.5"/>
    <n v="20.5"/>
    <x v="2"/>
    <x v="3"/>
    <s v="Standard"/>
    <n v="4.7"/>
    <n v="2025"/>
    <s v="Feb-2025"/>
    <n v="0.3504273504273504"/>
    <x v="2"/>
    <x v="4"/>
  </r>
  <r>
    <s v="ORD0003221"/>
    <x v="248"/>
    <x v="1820"/>
    <x v="1"/>
    <s v="EC004"/>
    <x v="10"/>
    <x v="2"/>
    <s v="Nike"/>
    <x v="2"/>
    <x v="1"/>
    <n v="5"/>
    <n v="110"/>
    <x v="1"/>
    <n v="495"/>
    <n v="155"/>
    <x v="0"/>
    <x v="0"/>
    <s v="Standard"/>
    <n v="3.1"/>
    <n v="2025"/>
    <s v="Aug-2025"/>
    <n v="0.31313131313131315"/>
    <x v="0"/>
    <x v="2"/>
  </r>
  <r>
    <s v="ORD0003222"/>
    <x v="74"/>
    <x v="764"/>
    <x v="0"/>
    <s v="EC006"/>
    <x v="2"/>
    <x v="0"/>
    <s v="Philips"/>
    <x v="2"/>
    <x v="2"/>
    <n v="3"/>
    <n v="85"/>
    <x v="2"/>
    <n v="204"/>
    <n v="48"/>
    <x v="0"/>
    <x v="4"/>
    <s v="Standard"/>
    <n v="4.7"/>
    <n v="2025"/>
    <s v="Aug-2025"/>
    <n v="0.23529411764705882"/>
    <x v="0"/>
    <x v="2"/>
  </r>
  <r>
    <s v="ORD0003223"/>
    <x v="149"/>
    <x v="1708"/>
    <x v="0"/>
    <s v="EC006"/>
    <x v="2"/>
    <x v="0"/>
    <s v="Philips"/>
    <x v="0"/>
    <x v="0"/>
    <n v="3"/>
    <n v="85"/>
    <x v="1"/>
    <n v="229.5"/>
    <n v="73.5"/>
    <x v="2"/>
    <x v="3"/>
    <s v="Express"/>
    <n v="4.4000000000000004"/>
    <n v="2025"/>
    <s v="May-2025"/>
    <n v="0.3202614379084967"/>
    <x v="0"/>
    <x v="0"/>
  </r>
  <r>
    <s v="ORD0003224"/>
    <x v="216"/>
    <x v="1821"/>
    <x v="0"/>
    <s v="EC006"/>
    <x v="2"/>
    <x v="0"/>
    <s v="Philips"/>
    <x v="3"/>
    <x v="2"/>
    <n v="4"/>
    <n v="85"/>
    <x v="1"/>
    <n v="306"/>
    <n v="98"/>
    <x v="0"/>
    <x v="0"/>
    <s v="Express"/>
    <n v="2.6"/>
    <n v="2025"/>
    <s v="Sep-2025"/>
    <n v="0.3202614379084967"/>
    <x v="0"/>
    <x v="2"/>
  </r>
  <r>
    <s v="ORD0003225"/>
    <x v="164"/>
    <x v="68"/>
    <x v="0"/>
    <s v="EC001"/>
    <x v="8"/>
    <x v="3"/>
    <s v="Sony"/>
    <x v="1"/>
    <x v="2"/>
    <n v="5"/>
    <n v="89"/>
    <x v="1"/>
    <n v="400.5"/>
    <n v="125.5"/>
    <x v="2"/>
    <x v="3"/>
    <s v="Same Day"/>
    <n v="4.8"/>
    <n v="2025"/>
    <s v="Nov-2025"/>
    <n v="0.31335830212234705"/>
    <x v="1"/>
    <x v="1"/>
  </r>
  <r>
    <s v="ORD0003226"/>
    <x v="263"/>
    <x v="1822"/>
    <x v="0"/>
    <s v="EC009"/>
    <x v="11"/>
    <x v="1"/>
    <s v="Loreal"/>
    <x v="1"/>
    <x v="0"/>
    <n v="5"/>
    <n v="12"/>
    <x v="1"/>
    <n v="54"/>
    <n v="24"/>
    <x v="0"/>
    <x v="1"/>
    <s v="Express"/>
    <n v="3.1"/>
    <n v="2025"/>
    <s v="Aug-2025"/>
    <n v="0.44444444444444442"/>
    <x v="1"/>
    <x v="1"/>
  </r>
  <r>
    <s v="ORD0003227"/>
    <x v="72"/>
    <x v="654"/>
    <x v="1"/>
    <s v="EC005"/>
    <x v="4"/>
    <x v="2"/>
    <s v="Skybags"/>
    <x v="3"/>
    <x v="0"/>
    <n v="1"/>
    <n v="45"/>
    <x v="1"/>
    <n v="40.5"/>
    <n v="14.5"/>
    <x v="0"/>
    <x v="0"/>
    <s v="Standard"/>
    <n v="2.5"/>
    <n v="2025"/>
    <s v="Oct-2025"/>
    <n v="0.35802469135802467"/>
    <x v="0"/>
    <x v="2"/>
  </r>
  <r>
    <s v="ORD0003228"/>
    <x v="95"/>
    <x v="1823"/>
    <x v="0"/>
    <s v="EC005"/>
    <x v="4"/>
    <x v="2"/>
    <s v="Skybags"/>
    <x v="4"/>
    <x v="1"/>
    <n v="5"/>
    <n v="45"/>
    <x v="2"/>
    <n v="180"/>
    <n v="50"/>
    <x v="0"/>
    <x v="2"/>
    <s v="Standard"/>
    <n v="3.1"/>
    <n v="2025"/>
    <s v="Mar-2025"/>
    <n v="0.27777777777777779"/>
    <x v="0"/>
    <x v="2"/>
  </r>
  <r>
    <s v="ORD0003229"/>
    <x v="115"/>
    <x v="1771"/>
    <x v="0"/>
    <s v="EC001"/>
    <x v="8"/>
    <x v="3"/>
    <s v="Sony"/>
    <x v="4"/>
    <x v="2"/>
    <n v="1"/>
    <n v="89"/>
    <x v="2"/>
    <n v="71.2"/>
    <n v="16.2"/>
    <x v="0"/>
    <x v="4"/>
    <s v="Express"/>
    <n v="4.0999999999999996"/>
    <n v="2025"/>
    <s v="Nov-2025"/>
    <n v="0.22752808988764042"/>
    <x v="0"/>
    <x v="2"/>
  </r>
  <r>
    <s v="ORD0003230"/>
    <x v="192"/>
    <x v="982"/>
    <x v="1"/>
    <s v="EC007"/>
    <x v="9"/>
    <x v="0"/>
    <s v="Prestige"/>
    <x v="7"/>
    <x v="1"/>
    <n v="5"/>
    <n v="120"/>
    <x v="3"/>
    <n v="510"/>
    <n v="120"/>
    <x v="0"/>
    <x v="1"/>
    <s v="Standard"/>
    <n v="3.3"/>
    <n v="2025"/>
    <s v="Mar-2025"/>
    <n v="0.23529411764705882"/>
    <x v="2"/>
    <x v="4"/>
  </r>
  <r>
    <s v="ORD0003231"/>
    <x v="74"/>
    <x v="130"/>
    <x v="0"/>
    <s v="EC007"/>
    <x v="9"/>
    <x v="0"/>
    <s v="Prestige"/>
    <x v="1"/>
    <x v="0"/>
    <n v="4"/>
    <n v="120"/>
    <x v="4"/>
    <n v="456"/>
    <n v="144"/>
    <x v="3"/>
    <x v="1"/>
    <s v="Standard"/>
    <n v="4.5999999999999996"/>
    <n v="2025"/>
    <s v="Aug-2025"/>
    <n v="0.31578947368421051"/>
    <x v="1"/>
    <x v="1"/>
  </r>
  <r>
    <s v="ORD0003232"/>
    <x v="75"/>
    <x v="1390"/>
    <x v="0"/>
    <s v="EC012"/>
    <x v="3"/>
    <x v="0"/>
    <s v="Philips"/>
    <x v="9"/>
    <x v="1"/>
    <n v="1"/>
    <n v="42"/>
    <x v="0"/>
    <n v="42"/>
    <n v="18"/>
    <x v="0"/>
    <x v="0"/>
    <s v="Express"/>
    <n v="3.7"/>
    <n v="2025"/>
    <s v="May-2025"/>
    <n v="0.42857142857142855"/>
    <x v="0"/>
    <x v="5"/>
  </r>
  <r>
    <s v="ORD0003233"/>
    <x v="253"/>
    <x v="901"/>
    <x v="1"/>
    <s v="EC010"/>
    <x v="6"/>
    <x v="3"/>
    <s v="JBL"/>
    <x v="9"/>
    <x v="0"/>
    <n v="1"/>
    <n v="65"/>
    <x v="0"/>
    <n v="65"/>
    <n v="27"/>
    <x v="0"/>
    <x v="3"/>
    <s v="Standard"/>
    <n v="2.8"/>
    <n v="2025"/>
    <s v="Aug-2025"/>
    <n v="0.41538461538461541"/>
    <x v="0"/>
    <x v="5"/>
  </r>
  <r>
    <s v="ORD0003234"/>
    <x v="364"/>
    <x v="1824"/>
    <x v="0"/>
    <s v="EC004"/>
    <x v="10"/>
    <x v="2"/>
    <s v="Nike"/>
    <x v="8"/>
    <x v="2"/>
    <n v="5"/>
    <n v="110"/>
    <x v="0"/>
    <n v="550"/>
    <n v="210"/>
    <x v="0"/>
    <x v="2"/>
    <s v="Standard"/>
    <n v="4.4000000000000004"/>
    <n v="2025"/>
    <s v="Mar-2025"/>
    <n v="0.38181818181818183"/>
    <x v="2"/>
    <x v="4"/>
  </r>
  <r>
    <s v="ORD0003235"/>
    <x v="52"/>
    <x v="1124"/>
    <x v="1"/>
    <s v="EC004"/>
    <x v="10"/>
    <x v="2"/>
    <s v="Nike"/>
    <x v="5"/>
    <x v="2"/>
    <n v="4"/>
    <n v="110"/>
    <x v="0"/>
    <n v="440"/>
    <n v="168"/>
    <x v="0"/>
    <x v="0"/>
    <s v="Standard"/>
    <n v="2.8"/>
    <n v="2025"/>
    <s v="Mar-2025"/>
    <n v="0.38181818181818183"/>
    <x v="0"/>
    <x v="3"/>
  </r>
  <r>
    <s v="ORD0003236"/>
    <x v="29"/>
    <x v="268"/>
    <x v="0"/>
    <s v="EC001"/>
    <x v="8"/>
    <x v="3"/>
    <s v="Sony"/>
    <x v="6"/>
    <x v="1"/>
    <n v="5"/>
    <n v="89"/>
    <x v="3"/>
    <n v="378.25"/>
    <n v="103.25"/>
    <x v="0"/>
    <x v="1"/>
    <s v="Express"/>
    <n v="3.2"/>
    <n v="2025"/>
    <s v="Jul-2025"/>
    <n v="0.2729676140118969"/>
    <x v="0"/>
    <x v="2"/>
  </r>
  <r>
    <s v="ORD0003237"/>
    <x v="71"/>
    <x v="1825"/>
    <x v="1"/>
    <s v="EC010"/>
    <x v="6"/>
    <x v="3"/>
    <s v="JBL"/>
    <x v="7"/>
    <x v="2"/>
    <n v="3"/>
    <n v="65"/>
    <x v="4"/>
    <n v="185.25"/>
    <n v="71.25"/>
    <x v="0"/>
    <x v="3"/>
    <s v="Standard"/>
    <n v="3.2"/>
    <n v="2025"/>
    <s v="Aug-2025"/>
    <n v="0.38461538461538464"/>
    <x v="2"/>
    <x v="4"/>
  </r>
  <r>
    <s v="ORD0003238"/>
    <x v="152"/>
    <x v="1004"/>
    <x v="1"/>
    <s v="EC003"/>
    <x v="7"/>
    <x v="3"/>
    <s v="Lenovo"/>
    <x v="7"/>
    <x v="1"/>
    <n v="3"/>
    <n v="799"/>
    <x v="4"/>
    <n v="2277.15"/>
    <n v="417.15"/>
    <x v="0"/>
    <x v="4"/>
    <s v="Standard"/>
    <n v="3.6"/>
    <n v="2025"/>
    <s v="Sep-2025"/>
    <n v="0.18318951320729859"/>
    <x v="2"/>
    <x v="4"/>
  </r>
  <r>
    <s v="ORD0003239"/>
    <x v="194"/>
    <x v="44"/>
    <x v="0"/>
    <s v="EC012"/>
    <x v="3"/>
    <x v="0"/>
    <s v="Philips"/>
    <x v="0"/>
    <x v="0"/>
    <n v="1"/>
    <n v="42"/>
    <x v="3"/>
    <n v="35.700000000000003"/>
    <n v="11.7"/>
    <x v="0"/>
    <x v="2"/>
    <s v="Standard"/>
    <n v="4.9000000000000004"/>
    <n v="2025"/>
    <s v="Aug-2025"/>
    <n v="0.32773109243697474"/>
    <x v="0"/>
    <x v="0"/>
  </r>
  <r>
    <s v="ORD0003240"/>
    <x v="54"/>
    <x v="1023"/>
    <x v="1"/>
    <s v="EC003"/>
    <x v="7"/>
    <x v="3"/>
    <s v="Lenovo"/>
    <x v="5"/>
    <x v="0"/>
    <n v="4"/>
    <n v="799"/>
    <x v="3"/>
    <n v="2716.6"/>
    <n v="236.6"/>
    <x v="0"/>
    <x v="3"/>
    <s v="Same Day"/>
    <n v="4.2"/>
    <n v="2025"/>
    <s v="Aug-2025"/>
    <n v="8.7094161819921967E-2"/>
    <x v="0"/>
    <x v="3"/>
  </r>
  <r>
    <s v="ORD0003241"/>
    <x v="328"/>
    <x v="529"/>
    <x v="0"/>
    <s v="EC010"/>
    <x v="6"/>
    <x v="3"/>
    <s v="JBL"/>
    <x v="0"/>
    <x v="0"/>
    <n v="3"/>
    <n v="65"/>
    <x v="3"/>
    <n v="165.75"/>
    <n v="51.75"/>
    <x v="0"/>
    <x v="3"/>
    <s v="Standard"/>
    <n v="4.5"/>
    <n v="2025"/>
    <s v="Aug-2025"/>
    <n v="0.31221719457013575"/>
    <x v="0"/>
    <x v="0"/>
  </r>
  <r>
    <s v="ORD0003242"/>
    <x v="349"/>
    <x v="1078"/>
    <x v="1"/>
    <s v="EC008"/>
    <x v="1"/>
    <x v="1"/>
    <s v="Nivea"/>
    <x v="2"/>
    <x v="1"/>
    <n v="2"/>
    <n v="18"/>
    <x v="2"/>
    <n v="28.8"/>
    <n v="10.8"/>
    <x v="0"/>
    <x v="3"/>
    <s v="Standard"/>
    <n v="5"/>
    <n v="2025"/>
    <s v="Jun-2025"/>
    <n v="0.375"/>
    <x v="0"/>
    <x v="2"/>
  </r>
  <r>
    <s v="ORD0003243"/>
    <x v="44"/>
    <x v="377"/>
    <x v="0"/>
    <s v="EC012"/>
    <x v="3"/>
    <x v="0"/>
    <s v="Philips"/>
    <x v="4"/>
    <x v="1"/>
    <n v="3"/>
    <n v="42"/>
    <x v="1"/>
    <n v="113.4"/>
    <n v="41.4"/>
    <x v="0"/>
    <x v="3"/>
    <s v="Standard"/>
    <n v="3.6"/>
    <n v="2025"/>
    <s v="Mar-2025"/>
    <n v="0.36507936507936506"/>
    <x v="0"/>
    <x v="2"/>
  </r>
  <r>
    <s v="ORD0003244"/>
    <x v="169"/>
    <x v="1826"/>
    <x v="1"/>
    <s v="EC001"/>
    <x v="8"/>
    <x v="3"/>
    <s v="Sony"/>
    <x v="4"/>
    <x v="0"/>
    <n v="3"/>
    <n v="89"/>
    <x v="0"/>
    <n v="267"/>
    <n v="102"/>
    <x v="2"/>
    <x v="2"/>
    <s v="Standard"/>
    <n v="4"/>
    <n v="2025"/>
    <s v="Dec-2025"/>
    <n v="0.38202247191011235"/>
    <x v="0"/>
    <x v="2"/>
  </r>
  <r>
    <s v="ORD0003245"/>
    <x v="359"/>
    <x v="283"/>
    <x v="1"/>
    <s v="EC006"/>
    <x v="2"/>
    <x v="0"/>
    <s v="Philips"/>
    <x v="1"/>
    <x v="2"/>
    <n v="4"/>
    <n v="85"/>
    <x v="3"/>
    <n v="289"/>
    <n v="81"/>
    <x v="0"/>
    <x v="4"/>
    <s v="Same Day"/>
    <n v="2.6"/>
    <n v="2025"/>
    <s v="Nov-2025"/>
    <n v="0.28027681660899656"/>
    <x v="1"/>
    <x v="1"/>
  </r>
  <r>
    <s v="ORD0003246"/>
    <x v="12"/>
    <x v="1582"/>
    <x v="0"/>
    <s v="EC005"/>
    <x v="4"/>
    <x v="2"/>
    <s v="Skybags"/>
    <x v="5"/>
    <x v="2"/>
    <n v="2"/>
    <n v="45"/>
    <x v="0"/>
    <n v="90"/>
    <n v="38"/>
    <x v="0"/>
    <x v="0"/>
    <s v="Express"/>
    <n v="4"/>
    <n v="2025"/>
    <s v="Dec-2025"/>
    <n v="0.42222222222222222"/>
    <x v="0"/>
    <x v="3"/>
  </r>
  <r>
    <s v="ORD0003247"/>
    <x v="119"/>
    <x v="1298"/>
    <x v="0"/>
    <s v="EC011"/>
    <x v="0"/>
    <x v="0"/>
    <s v="IKEA"/>
    <x v="9"/>
    <x v="2"/>
    <n v="4"/>
    <n v="190"/>
    <x v="0"/>
    <n v="760"/>
    <n v="260"/>
    <x v="0"/>
    <x v="1"/>
    <s v="Express"/>
    <n v="4.4000000000000004"/>
    <n v="2025"/>
    <s v="Jan-2025"/>
    <n v="0.34210526315789475"/>
    <x v="0"/>
    <x v="5"/>
  </r>
  <r>
    <s v="ORD0003248"/>
    <x v="95"/>
    <x v="1827"/>
    <x v="0"/>
    <s v="EC007"/>
    <x v="9"/>
    <x v="0"/>
    <s v="Prestige"/>
    <x v="2"/>
    <x v="2"/>
    <n v="3"/>
    <n v="120"/>
    <x v="1"/>
    <n v="324"/>
    <n v="90"/>
    <x v="0"/>
    <x v="3"/>
    <s v="Standard"/>
    <n v="4"/>
    <n v="2025"/>
    <s v="Mar-2025"/>
    <n v="0.27777777777777779"/>
    <x v="0"/>
    <x v="2"/>
  </r>
  <r>
    <s v="ORD0003249"/>
    <x v="218"/>
    <x v="1462"/>
    <x v="0"/>
    <s v="EC004"/>
    <x v="10"/>
    <x v="2"/>
    <s v="Nike"/>
    <x v="5"/>
    <x v="0"/>
    <n v="2"/>
    <n v="110"/>
    <x v="1"/>
    <n v="198"/>
    <n v="62"/>
    <x v="0"/>
    <x v="2"/>
    <s v="Standard"/>
    <n v="4.5999999999999996"/>
    <n v="2025"/>
    <s v="Aug-2025"/>
    <n v="0.31313131313131315"/>
    <x v="0"/>
    <x v="3"/>
  </r>
  <r>
    <s v="ORD0003250"/>
    <x v="242"/>
    <x v="1625"/>
    <x v="1"/>
    <s v="EC008"/>
    <x v="1"/>
    <x v="1"/>
    <s v="Nivea"/>
    <x v="4"/>
    <x v="2"/>
    <n v="5"/>
    <n v="18"/>
    <x v="3"/>
    <n v="76.5"/>
    <n v="31.5"/>
    <x v="2"/>
    <x v="3"/>
    <s v="Standard"/>
    <n v="3.9"/>
    <n v="2025"/>
    <s v="Nov-2025"/>
    <n v="0.41176470588235292"/>
    <x v="0"/>
    <x v="2"/>
  </r>
  <r>
    <s v="ORD0003251"/>
    <x v="57"/>
    <x v="859"/>
    <x v="0"/>
    <s v="EC003"/>
    <x v="7"/>
    <x v="3"/>
    <s v="Lenovo"/>
    <x v="3"/>
    <x v="2"/>
    <n v="1"/>
    <n v="799"/>
    <x v="0"/>
    <n v="799"/>
    <n v="179"/>
    <x v="2"/>
    <x v="3"/>
    <s v="Express"/>
    <n v="3.6"/>
    <n v="2025"/>
    <s v="Nov-2025"/>
    <n v="0.22403003754693368"/>
    <x v="0"/>
    <x v="2"/>
  </r>
  <r>
    <s v="ORD0003252"/>
    <x v="64"/>
    <x v="1828"/>
    <x v="1"/>
    <s v="EC007"/>
    <x v="9"/>
    <x v="0"/>
    <s v="Prestige"/>
    <x v="6"/>
    <x v="0"/>
    <n v="5"/>
    <n v="120"/>
    <x v="1"/>
    <n v="540"/>
    <n v="150"/>
    <x v="2"/>
    <x v="1"/>
    <s v="Express"/>
    <n v="4.2"/>
    <n v="2025"/>
    <s v="Feb-2025"/>
    <n v="0.27777777777777779"/>
    <x v="0"/>
    <x v="2"/>
  </r>
  <r>
    <s v="ORD0003253"/>
    <x v="96"/>
    <x v="870"/>
    <x v="0"/>
    <s v="EC011"/>
    <x v="0"/>
    <x v="0"/>
    <s v="IKEA"/>
    <x v="2"/>
    <x v="0"/>
    <n v="4"/>
    <n v="190"/>
    <x v="1"/>
    <n v="684"/>
    <n v="184"/>
    <x v="0"/>
    <x v="2"/>
    <s v="Standard"/>
    <n v="3.7"/>
    <n v="2025"/>
    <s v="Jun-2025"/>
    <n v="0.26900584795321636"/>
    <x v="0"/>
    <x v="2"/>
  </r>
  <r>
    <s v="ORD0003254"/>
    <x v="292"/>
    <x v="127"/>
    <x v="0"/>
    <s v="EC006"/>
    <x v="2"/>
    <x v="0"/>
    <s v="Philips"/>
    <x v="2"/>
    <x v="2"/>
    <n v="4"/>
    <n v="85"/>
    <x v="1"/>
    <n v="306"/>
    <n v="98"/>
    <x v="0"/>
    <x v="0"/>
    <s v="Standard"/>
    <n v="2.8"/>
    <n v="2025"/>
    <s v="May-2025"/>
    <n v="0.3202614379084967"/>
    <x v="0"/>
    <x v="2"/>
  </r>
  <r>
    <s v="ORD0003255"/>
    <x v="283"/>
    <x v="1829"/>
    <x v="0"/>
    <s v="EC003"/>
    <x v="7"/>
    <x v="3"/>
    <s v="Lenovo"/>
    <x v="5"/>
    <x v="2"/>
    <n v="2"/>
    <n v="799"/>
    <x v="4"/>
    <n v="1518.1"/>
    <n v="278.10000000000002"/>
    <x v="0"/>
    <x v="1"/>
    <s v="Express"/>
    <n v="3.3"/>
    <n v="2025"/>
    <s v="Aug-2025"/>
    <n v="0.18318951320729862"/>
    <x v="0"/>
    <x v="3"/>
  </r>
  <r>
    <s v="ORD0003256"/>
    <x v="259"/>
    <x v="1491"/>
    <x v="1"/>
    <s v="EC010"/>
    <x v="6"/>
    <x v="3"/>
    <s v="JBL"/>
    <x v="9"/>
    <x v="0"/>
    <n v="4"/>
    <n v="65"/>
    <x v="3"/>
    <n v="221"/>
    <n v="69"/>
    <x v="0"/>
    <x v="3"/>
    <s v="Standard"/>
    <n v="2.9"/>
    <n v="2025"/>
    <s v="Nov-2025"/>
    <n v="0.31221719457013575"/>
    <x v="0"/>
    <x v="5"/>
  </r>
  <r>
    <s v="ORD0003257"/>
    <x v="220"/>
    <x v="845"/>
    <x v="0"/>
    <s v="EC001"/>
    <x v="8"/>
    <x v="3"/>
    <s v="Sony"/>
    <x v="9"/>
    <x v="1"/>
    <n v="1"/>
    <n v="89"/>
    <x v="4"/>
    <n v="84.55"/>
    <n v="29.55"/>
    <x v="0"/>
    <x v="3"/>
    <s v="Standard"/>
    <n v="3.5"/>
    <n v="2025"/>
    <s v="May-2025"/>
    <n v="0.34949733885274986"/>
    <x v="0"/>
    <x v="5"/>
  </r>
  <r>
    <s v="ORD0003258"/>
    <x v="364"/>
    <x v="517"/>
    <x v="0"/>
    <s v="EC004"/>
    <x v="10"/>
    <x v="2"/>
    <s v="Nike"/>
    <x v="2"/>
    <x v="1"/>
    <n v="4"/>
    <n v="110"/>
    <x v="1"/>
    <n v="396"/>
    <n v="124"/>
    <x v="0"/>
    <x v="1"/>
    <s v="Standard"/>
    <n v="3.6"/>
    <n v="2025"/>
    <s v="Mar-2025"/>
    <n v="0.31313131313131315"/>
    <x v="0"/>
    <x v="2"/>
  </r>
  <r>
    <s v="ORD0003259"/>
    <x v="145"/>
    <x v="1794"/>
    <x v="0"/>
    <s v="EC007"/>
    <x v="9"/>
    <x v="0"/>
    <s v="Prestige"/>
    <x v="0"/>
    <x v="1"/>
    <n v="1"/>
    <n v="120"/>
    <x v="4"/>
    <n v="114"/>
    <n v="36"/>
    <x v="0"/>
    <x v="0"/>
    <s v="Express"/>
    <n v="2.8"/>
    <n v="2025"/>
    <s v="Feb-2025"/>
    <n v="0.31578947368421051"/>
    <x v="0"/>
    <x v="0"/>
  </r>
  <r>
    <s v="ORD0003260"/>
    <x v="313"/>
    <x v="1752"/>
    <x v="0"/>
    <s v="EC011"/>
    <x v="0"/>
    <x v="0"/>
    <s v="IKEA"/>
    <x v="4"/>
    <x v="2"/>
    <n v="3"/>
    <n v="190"/>
    <x v="2"/>
    <n v="456"/>
    <n v="81"/>
    <x v="0"/>
    <x v="0"/>
    <s v="Standard"/>
    <n v="4.9000000000000004"/>
    <n v="2025"/>
    <s v="Dec-2025"/>
    <n v="0.17763157894736842"/>
    <x v="0"/>
    <x v="2"/>
  </r>
  <r>
    <s v="ORD0003261"/>
    <x v="202"/>
    <x v="1534"/>
    <x v="1"/>
    <s v="EC005"/>
    <x v="4"/>
    <x v="2"/>
    <s v="Skybags"/>
    <x v="0"/>
    <x v="0"/>
    <n v="3"/>
    <n v="45"/>
    <x v="0"/>
    <n v="135"/>
    <n v="57"/>
    <x v="3"/>
    <x v="2"/>
    <s v="Standard"/>
    <n v="2.7"/>
    <n v="2025"/>
    <s v="Oct-2025"/>
    <n v="0.42222222222222222"/>
    <x v="0"/>
    <x v="0"/>
  </r>
  <r>
    <s v="ORD0003262"/>
    <x v="162"/>
    <x v="1830"/>
    <x v="0"/>
    <s v="EC010"/>
    <x v="6"/>
    <x v="3"/>
    <s v="JBL"/>
    <x v="2"/>
    <x v="2"/>
    <n v="3"/>
    <n v="65"/>
    <x v="2"/>
    <n v="156"/>
    <n v="42"/>
    <x v="1"/>
    <x v="3"/>
    <s v="Standard"/>
    <n v="4.5999999999999996"/>
    <n v="2025"/>
    <s v="Aug-2025"/>
    <n v="0.26923076923076922"/>
    <x v="0"/>
    <x v="2"/>
  </r>
  <r>
    <s v="ORD0003263"/>
    <x v="190"/>
    <x v="730"/>
    <x v="0"/>
    <s v="EC012"/>
    <x v="3"/>
    <x v="0"/>
    <s v="Philips"/>
    <x v="7"/>
    <x v="2"/>
    <n v="5"/>
    <n v="42"/>
    <x v="4"/>
    <n v="199.5"/>
    <n v="79.5"/>
    <x v="0"/>
    <x v="4"/>
    <s v="Standard"/>
    <n v="4.7"/>
    <n v="2025"/>
    <s v="Nov-2025"/>
    <n v="0.39849624060150374"/>
    <x v="2"/>
    <x v="4"/>
  </r>
  <r>
    <s v="ORD0003264"/>
    <x v="358"/>
    <x v="428"/>
    <x v="0"/>
    <s v="EC008"/>
    <x v="1"/>
    <x v="1"/>
    <s v="Nivea"/>
    <x v="2"/>
    <x v="0"/>
    <n v="2"/>
    <n v="18"/>
    <x v="4"/>
    <n v="34.200000000000003"/>
    <n v="16.2"/>
    <x v="0"/>
    <x v="1"/>
    <s v="Standard"/>
    <n v="3.1"/>
    <n v="2025"/>
    <s v="May-2025"/>
    <n v="0.47368421052631571"/>
    <x v="0"/>
    <x v="2"/>
  </r>
  <r>
    <s v="ORD0003265"/>
    <x v="121"/>
    <x v="1831"/>
    <x v="0"/>
    <s v="EC011"/>
    <x v="0"/>
    <x v="0"/>
    <s v="IKEA"/>
    <x v="6"/>
    <x v="2"/>
    <n v="2"/>
    <n v="190"/>
    <x v="0"/>
    <n v="380"/>
    <n v="130"/>
    <x v="3"/>
    <x v="0"/>
    <s v="Express"/>
    <n v="3.4"/>
    <n v="2025"/>
    <s v="Jan-2025"/>
    <n v="0.34210526315789475"/>
    <x v="0"/>
    <x v="2"/>
  </r>
  <r>
    <s v="ORD0003266"/>
    <x v="114"/>
    <x v="584"/>
    <x v="1"/>
    <s v="EC008"/>
    <x v="1"/>
    <x v="1"/>
    <s v="Nivea"/>
    <x v="3"/>
    <x v="2"/>
    <n v="3"/>
    <n v="18"/>
    <x v="4"/>
    <n v="51.3"/>
    <n v="24.3"/>
    <x v="1"/>
    <x v="0"/>
    <s v="Express"/>
    <n v="2.9"/>
    <n v="2025"/>
    <s v="Aug-2025"/>
    <n v="0.47368421052631582"/>
    <x v="0"/>
    <x v="2"/>
  </r>
  <r>
    <s v="ORD0003267"/>
    <x v="240"/>
    <x v="1832"/>
    <x v="1"/>
    <s v="EC006"/>
    <x v="2"/>
    <x v="0"/>
    <s v="Philips"/>
    <x v="9"/>
    <x v="0"/>
    <n v="1"/>
    <n v="85"/>
    <x v="4"/>
    <n v="80.75"/>
    <n v="28.75"/>
    <x v="0"/>
    <x v="0"/>
    <s v="Same Day"/>
    <n v="3.5"/>
    <n v="2025"/>
    <s v="Jul-2025"/>
    <n v="0.35603715170278638"/>
    <x v="0"/>
    <x v="5"/>
  </r>
  <r>
    <s v="ORD0003268"/>
    <x v="266"/>
    <x v="150"/>
    <x v="1"/>
    <s v="EC003"/>
    <x v="7"/>
    <x v="3"/>
    <s v="Lenovo"/>
    <x v="0"/>
    <x v="2"/>
    <n v="5"/>
    <n v="799"/>
    <x v="2"/>
    <n v="3196"/>
    <n v="96"/>
    <x v="0"/>
    <x v="1"/>
    <s v="Standard"/>
    <n v="2.7"/>
    <n v="2025"/>
    <s v="Aug-2025"/>
    <n v="3.0037546933667083E-2"/>
    <x v="0"/>
    <x v="0"/>
  </r>
  <r>
    <s v="ORD0003269"/>
    <x v="301"/>
    <x v="226"/>
    <x v="0"/>
    <s v="EC009"/>
    <x v="11"/>
    <x v="1"/>
    <s v="Loreal"/>
    <x v="6"/>
    <x v="0"/>
    <n v="4"/>
    <n v="12"/>
    <x v="2"/>
    <n v="38.4"/>
    <n v="14.4"/>
    <x v="0"/>
    <x v="4"/>
    <s v="Standard"/>
    <n v="4.7"/>
    <n v="2025"/>
    <s v="Mar-2025"/>
    <n v="0.375"/>
    <x v="0"/>
    <x v="2"/>
  </r>
  <r>
    <s v="ORD0003270"/>
    <x v="312"/>
    <x v="1833"/>
    <x v="0"/>
    <s v="EC008"/>
    <x v="1"/>
    <x v="1"/>
    <s v="Nivea"/>
    <x v="6"/>
    <x v="1"/>
    <n v="5"/>
    <n v="18"/>
    <x v="2"/>
    <n v="72"/>
    <n v="27"/>
    <x v="0"/>
    <x v="0"/>
    <s v="Express"/>
    <n v="3.9"/>
    <n v="2025"/>
    <s v="Jun-2025"/>
    <n v="0.375"/>
    <x v="0"/>
    <x v="2"/>
  </r>
  <r>
    <s v="ORD0003271"/>
    <x v="184"/>
    <x v="296"/>
    <x v="0"/>
    <s v="EC001"/>
    <x v="8"/>
    <x v="3"/>
    <s v="Sony"/>
    <x v="4"/>
    <x v="2"/>
    <n v="4"/>
    <n v="89"/>
    <x v="1"/>
    <n v="320.39999999999998"/>
    <n v="100.4"/>
    <x v="0"/>
    <x v="1"/>
    <s v="Standard"/>
    <n v="2.6"/>
    <n v="2025"/>
    <s v="Apr-2025"/>
    <n v="0.31335830212234711"/>
    <x v="0"/>
    <x v="2"/>
  </r>
  <r>
    <s v="ORD0003272"/>
    <x v="102"/>
    <x v="905"/>
    <x v="1"/>
    <s v="EC004"/>
    <x v="10"/>
    <x v="2"/>
    <s v="Nike"/>
    <x v="7"/>
    <x v="1"/>
    <n v="2"/>
    <n v="110"/>
    <x v="0"/>
    <n v="220"/>
    <n v="84"/>
    <x v="0"/>
    <x v="1"/>
    <s v="Standard"/>
    <n v="3.4"/>
    <n v="2025"/>
    <s v="Dec-2025"/>
    <n v="0.38181818181818183"/>
    <x v="2"/>
    <x v="4"/>
  </r>
  <r>
    <s v="ORD0003273"/>
    <x v="151"/>
    <x v="565"/>
    <x v="1"/>
    <s v="EC007"/>
    <x v="9"/>
    <x v="0"/>
    <s v="Prestige"/>
    <x v="4"/>
    <x v="2"/>
    <n v="3"/>
    <n v="120"/>
    <x v="2"/>
    <n v="288"/>
    <n v="54"/>
    <x v="0"/>
    <x v="1"/>
    <s v="Standard"/>
    <n v="3"/>
    <n v="2025"/>
    <s v="Jul-2025"/>
    <n v="0.1875"/>
    <x v="0"/>
    <x v="2"/>
  </r>
  <r>
    <s v="ORD0003274"/>
    <x v="344"/>
    <x v="1834"/>
    <x v="1"/>
    <s v="EC009"/>
    <x v="11"/>
    <x v="1"/>
    <s v="Loreal"/>
    <x v="9"/>
    <x v="1"/>
    <n v="5"/>
    <n v="12"/>
    <x v="0"/>
    <n v="60"/>
    <n v="30"/>
    <x v="0"/>
    <x v="1"/>
    <s v="Express"/>
    <n v="3.9"/>
    <n v="2025"/>
    <s v="Jan-2025"/>
    <n v="0.5"/>
    <x v="0"/>
    <x v="5"/>
  </r>
  <r>
    <s v="ORD0003275"/>
    <x v="330"/>
    <x v="1739"/>
    <x v="1"/>
    <s v="EC008"/>
    <x v="1"/>
    <x v="1"/>
    <s v="Nivea"/>
    <x v="2"/>
    <x v="2"/>
    <n v="2"/>
    <n v="18"/>
    <x v="1"/>
    <n v="32.4"/>
    <n v="14.4"/>
    <x v="0"/>
    <x v="1"/>
    <s v="Standard"/>
    <n v="4.5999999999999996"/>
    <n v="2025"/>
    <s v="Jan-2025"/>
    <n v="0.44444444444444448"/>
    <x v="0"/>
    <x v="2"/>
  </r>
  <r>
    <s v="ORD0003276"/>
    <x v="220"/>
    <x v="1007"/>
    <x v="0"/>
    <s v="EC001"/>
    <x v="8"/>
    <x v="3"/>
    <s v="Sony"/>
    <x v="7"/>
    <x v="1"/>
    <n v="5"/>
    <n v="89"/>
    <x v="2"/>
    <n v="356"/>
    <n v="81"/>
    <x v="0"/>
    <x v="0"/>
    <s v="Express"/>
    <n v="3.1"/>
    <n v="2025"/>
    <s v="May-2025"/>
    <n v="0.22752808988764045"/>
    <x v="2"/>
    <x v="4"/>
  </r>
  <r>
    <s v="ORD0003277"/>
    <x v="259"/>
    <x v="176"/>
    <x v="0"/>
    <s v="EC010"/>
    <x v="6"/>
    <x v="3"/>
    <s v="JBL"/>
    <x v="1"/>
    <x v="1"/>
    <n v="2"/>
    <n v="65"/>
    <x v="4"/>
    <n v="123.5"/>
    <n v="47.5"/>
    <x v="0"/>
    <x v="2"/>
    <s v="Same Day"/>
    <n v="3.3"/>
    <n v="2025"/>
    <s v="Nov-2025"/>
    <n v="0.38461538461538464"/>
    <x v="1"/>
    <x v="1"/>
  </r>
  <r>
    <s v="ORD0003278"/>
    <x v="68"/>
    <x v="1835"/>
    <x v="0"/>
    <s v="EC004"/>
    <x v="10"/>
    <x v="2"/>
    <s v="Nike"/>
    <x v="4"/>
    <x v="0"/>
    <n v="2"/>
    <n v="110"/>
    <x v="4"/>
    <n v="209"/>
    <n v="73"/>
    <x v="0"/>
    <x v="4"/>
    <s v="Express"/>
    <n v="4.9000000000000004"/>
    <n v="2025"/>
    <s v="Aug-2025"/>
    <n v="0.34928229665071769"/>
    <x v="0"/>
    <x v="2"/>
  </r>
  <r>
    <s v="ORD0003279"/>
    <x v="127"/>
    <x v="1836"/>
    <x v="0"/>
    <s v="EC004"/>
    <x v="10"/>
    <x v="2"/>
    <s v="Nike"/>
    <x v="8"/>
    <x v="0"/>
    <n v="1"/>
    <n v="110"/>
    <x v="2"/>
    <n v="88"/>
    <n v="20"/>
    <x v="0"/>
    <x v="3"/>
    <s v="Standard"/>
    <n v="2.6"/>
    <n v="2025"/>
    <s v="Jan-2025"/>
    <n v="0.22727272727272727"/>
    <x v="2"/>
    <x v="4"/>
  </r>
  <r>
    <s v="ORD0003280"/>
    <x v="34"/>
    <x v="1564"/>
    <x v="0"/>
    <s v="EC002"/>
    <x v="5"/>
    <x v="3"/>
    <s v="Samsung"/>
    <x v="2"/>
    <x v="1"/>
    <n v="1"/>
    <n v="149"/>
    <x v="0"/>
    <n v="149"/>
    <n v="54"/>
    <x v="2"/>
    <x v="3"/>
    <s v="Express"/>
    <n v="3.5"/>
    <n v="2025"/>
    <s v="Sep-2025"/>
    <n v="0.36241610738255031"/>
    <x v="0"/>
    <x v="2"/>
  </r>
  <r>
    <s v="ORD0003281"/>
    <x v="154"/>
    <x v="1837"/>
    <x v="0"/>
    <s v="EC010"/>
    <x v="6"/>
    <x v="3"/>
    <s v="JBL"/>
    <x v="7"/>
    <x v="0"/>
    <n v="3"/>
    <n v="65"/>
    <x v="4"/>
    <n v="185.25"/>
    <n v="71.25"/>
    <x v="0"/>
    <x v="3"/>
    <s v="Standard"/>
    <n v="3.6"/>
    <n v="2025"/>
    <s v="Sep-2025"/>
    <n v="0.38461538461538464"/>
    <x v="2"/>
    <x v="4"/>
  </r>
  <r>
    <s v="ORD0003282"/>
    <x v="173"/>
    <x v="1280"/>
    <x v="0"/>
    <s v="EC009"/>
    <x v="11"/>
    <x v="1"/>
    <s v="Loreal"/>
    <x v="8"/>
    <x v="1"/>
    <n v="3"/>
    <n v="12"/>
    <x v="2"/>
    <n v="28.8"/>
    <n v="10.8"/>
    <x v="0"/>
    <x v="4"/>
    <s v="Express"/>
    <n v="4.5"/>
    <n v="2025"/>
    <s v="Jan-2025"/>
    <n v="0.375"/>
    <x v="2"/>
    <x v="4"/>
  </r>
  <r>
    <s v="ORD0003283"/>
    <x v="292"/>
    <x v="791"/>
    <x v="0"/>
    <s v="EC012"/>
    <x v="3"/>
    <x v="0"/>
    <s v="Philips"/>
    <x v="2"/>
    <x v="1"/>
    <n v="2"/>
    <n v="42"/>
    <x v="4"/>
    <n v="79.8"/>
    <n v="31.8"/>
    <x v="0"/>
    <x v="1"/>
    <s v="Standard"/>
    <n v="4.5"/>
    <n v="2025"/>
    <s v="May-2025"/>
    <n v="0.39849624060150379"/>
    <x v="0"/>
    <x v="2"/>
  </r>
  <r>
    <s v="ORD0003284"/>
    <x v="271"/>
    <x v="1464"/>
    <x v="1"/>
    <s v="EC009"/>
    <x v="11"/>
    <x v="1"/>
    <s v="Loreal"/>
    <x v="7"/>
    <x v="1"/>
    <n v="4"/>
    <n v="12"/>
    <x v="1"/>
    <n v="43.2"/>
    <n v="19.2"/>
    <x v="0"/>
    <x v="3"/>
    <s v="Express"/>
    <n v="4.0999999999999996"/>
    <n v="2025"/>
    <s v="Apr-2025"/>
    <n v="0.44444444444444442"/>
    <x v="2"/>
    <x v="4"/>
  </r>
  <r>
    <s v="ORD0003285"/>
    <x v="346"/>
    <x v="77"/>
    <x v="0"/>
    <s v="EC011"/>
    <x v="0"/>
    <x v="0"/>
    <s v="IKEA"/>
    <x v="6"/>
    <x v="1"/>
    <n v="1"/>
    <n v="190"/>
    <x v="3"/>
    <n v="161.5"/>
    <n v="36.5"/>
    <x v="2"/>
    <x v="3"/>
    <s v="Standard"/>
    <n v="2.6"/>
    <n v="2025"/>
    <s v="Oct-2025"/>
    <n v="0.2260061919504644"/>
    <x v="0"/>
    <x v="2"/>
  </r>
  <r>
    <s v="ORD0003286"/>
    <x v="157"/>
    <x v="753"/>
    <x v="0"/>
    <s v="EC001"/>
    <x v="8"/>
    <x v="3"/>
    <s v="Sony"/>
    <x v="0"/>
    <x v="2"/>
    <n v="3"/>
    <n v="89"/>
    <x v="4"/>
    <n v="253.65"/>
    <n v="88.65"/>
    <x v="1"/>
    <x v="0"/>
    <s v="Standard"/>
    <n v="2.7"/>
    <n v="2025"/>
    <s v="Feb-2025"/>
    <n v="0.34949733885274986"/>
    <x v="0"/>
    <x v="0"/>
  </r>
  <r>
    <s v="ORD0003287"/>
    <x v="304"/>
    <x v="74"/>
    <x v="0"/>
    <s v="EC012"/>
    <x v="3"/>
    <x v="0"/>
    <s v="Philips"/>
    <x v="3"/>
    <x v="1"/>
    <n v="3"/>
    <n v="42"/>
    <x v="0"/>
    <n v="126"/>
    <n v="54"/>
    <x v="2"/>
    <x v="0"/>
    <s v="Standard"/>
    <n v="4.2"/>
    <n v="2025"/>
    <s v="Oct-2025"/>
    <n v="0.42857142857142855"/>
    <x v="0"/>
    <x v="2"/>
  </r>
  <r>
    <s v="ORD0003288"/>
    <x v="263"/>
    <x v="668"/>
    <x v="0"/>
    <s v="EC012"/>
    <x v="3"/>
    <x v="0"/>
    <s v="Philips"/>
    <x v="3"/>
    <x v="2"/>
    <n v="3"/>
    <n v="42"/>
    <x v="0"/>
    <n v="126"/>
    <n v="54"/>
    <x v="0"/>
    <x v="1"/>
    <s v="Express"/>
    <n v="5"/>
    <n v="2025"/>
    <s v="Aug-2025"/>
    <n v="0.42857142857142855"/>
    <x v="0"/>
    <x v="2"/>
  </r>
  <r>
    <s v="ORD0003289"/>
    <x v="324"/>
    <x v="1838"/>
    <x v="1"/>
    <s v="EC007"/>
    <x v="9"/>
    <x v="0"/>
    <s v="Prestige"/>
    <x v="3"/>
    <x v="1"/>
    <n v="5"/>
    <n v="120"/>
    <x v="2"/>
    <n v="480"/>
    <n v="90"/>
    <x v="2"/>
    <x v="3"/>
    <s v="Standard"/>
    <n v="3.8"/>
    <n v="2025"/>
    <s v="Dec-2025"/>
    <n v="0.1875"/>
    <x v="0"/>
    <x v="2"/>
  </r>
  <r>
    <s v="ORD0003290"/>
    <x v="129"/>
    <x v="1459"/>
    <x v="0"/>
    <s v="EC009"/>
    <x v="11"/>
    <x v="1"/>
    <s v="Loreal"/>
    <x v="1"/>
    <x v="0"/>
    <n v="5"/>
    <n v="12"/>
    <x v="2"/>
    <n v="48"/>
    <n v="18"/>
    <x v="0"/>
    <x v="3"/>
    <s v="Express"/>
    <n v="3.8"/>
    <n v="2025"/>
    <s v="Oct-2025"/>
    <n v="0.375"/>
    <x v="1"/>
    <x v="1"/>
  </r>
  <r>
    <s v="ORD0003291"/>
    <x v="337"/>
    <x v="1029"/>
    <x v="1"/>
    <s v="EC009"/>
    <x v="11"/>
    <x v="1"/>
    <s v="Loreal"/>
    <x v="8"/>
    <x v="2"/>
    <n v="3"/>
    <n v="12"/>
    <x v="2"/>
    <n v="28.8"/>
    <n v="10.8"/>
    <x v="2"/>
    <x v="0"/>
    <s v="Express"/>
    <n v="3.6"/>
    <n v="2025"/>
    <s v="Aug-2025"/>
    <n v="0.375"/>
    <x v="2"/>
    <x v="4"/>
  </r>
  <r>
    <s v="ORD0003292"/>
    <x v="76"/>
    <x v="1839"/>
    <x v="1"/>
    <s v="EC006"/>
    <x v="2"/>
    <x v="0"/>
    <s v="Philips"/>
    <x v="7"/>
    <x v="1"/>
    <n v="5"/>
    <n v="85"/>
    <x v="2"/>
    <n v="340"/>
    <n v="80"/>
    <x v="0"/>
    <x v="1"/>
    <s v="Standard"/>
    <n v="2.8"/>
    <n v="2025"/>
    <s v="Feb-2025"/>
    <n v="0.23529411764705882"/>
    <x v="2"/>
    <x v="4"/>
  </r>
  <r>
    <s v="ORD0003293"/>
    <x v="207"/>
    <x v="1289"/>
    <x v="0"/>
    <s v="EC006"/>
    <x v="2"/>
    <x v="0"/>
    <s v="Philips"/>
    <x v="1"/>
    <x v="2"/>
    <n v="4"/>
    <n v="85"/>
    <x v="4"/>
    <n v="323"/>
    <n v="115"/>
    <x v="0"/>
    <x v="1"/>
    <s v="Standard"/>
    <n v="2.6"/>
    <n v="2025"/>
    <s v="May-2025"/>
    <n v="0.35603715170278638"/>
    <x v="1"/>
    <x v="1"/>
  </r>
  <r>
    <s v="ORD0003294"/>
    <x v="49"/>
    <x v="1528"/>
    <x v="0"/>
    <s v="EC008"/>
    <x v="1"/>
    <x v="1"/>
    <s v="Nivea"/>
    <x v="7"/>
    <x v="0"/>
    <n v="4"/>
    <n v="18"/>
    <x v="3"/>
    <n v="61.2"/>
    <n v="25.2"/>
    <x v="0"/>
    <x v="4"/>
    <s v="Standard"/>
    <n v="4.5"/>
    <n v="2025"/>
    <s v="Apr-2025"/>
    <n v="0.41176470588235292"/>
    <x v="2"/>
    <x v="4"/>
  </r>
  <r>
    <s v="ORD0003295"/>
    <x v="61"/>
    <x v="387"/>
    <x v="0"/>
    <s v="EC007"/>
    <x v="9"/>
    <x v="0"/>
    <s v="Prestige"/>
    <x v="6"/>
    <x v="0"/>
    <n v="3"/>
    <n v="120"/>
    <x v="2"/>
    <n v="288"/>
    <n v="54"/>
    <x v="0"/>
    <x v="1"/>
    <s v="Standard"/>
    <n v="4.5"/>
    <n v="2025"/>
    <s v="Mar-2025"/>
    <n v="0.1875"/>
    <x v="0"/>
    <x v="2"/>
  </r>
  <r>
    <s v="ORD0003296"/>
    <x v="8"/>
    <x v="462"/>
    <x v="1"/>
    <s v="EC006"/>
    <x v="2"/>
    <x v="0"/>
    <s v="Philips"/>
    <x v="8"/>
    <x v="2"/>
    <n v="5"/>
    <n v="85"/>
    <x v="2"/>
    <n v="340"/>
    <n v="80"/>
    <x v="0"/>
    <x v="3"/>
    <s v="Standard"/>
    <n v="3.9"/>
    <n v="2025"/>
    <s v="Dec-2025"/>
    <n v="0.23529411764705882"/>
    <x v="2"/>
    <x v="4"/>
  </r>
  <r>
    <s v="ORD0003297"/>
    <x v="152"/>
    <x v="1840"/>
    <x v="1"/>
    <s v="EC004"/>
    <x v="10"/>
    <x v="2"/>
    <s v="Nike"/>
    <x v="3"/>
    <x v="2"/>
    <n v="3"/>
    <n v="110"/>
    <x v="1"/>
    <n v="297"/>
    <n v="93"/>
    <x v="0"/>
    <x v="1"/>
    <s v="Standard"/>
    <n v="4.4000000000000004"/>
    <n v="2025"/>
    <s v="Sep-2025"/>
    <n v="0.31313131313131315"/>
    <x v="0"/>
    <x v="2"/>
  </r>
  <r>
    <s v="ORD0003298"/>
    <x v="198"/>
    <x v="85"/>
    <x v="1"/>
    <s v="EC007"/>
    <x v="9"/>
    <x v="0"/>
    <s v="Prestige"/>
    <x v="9"/>
    <x v="1"/>
    <n v="3"/>
    <n v="120"/>
    <x v="1"/>
    <n v="324"/>
    <n v="90"/>
    <x v="2"/>
    <x v="4"/>
    <s v="Standard"/>
    <n v="2.6"/>
    <n v="2025"/>
    <s v="Sep-2025"/>
    <n v="0.27777777777777779"/>
    <x v="0"/>
    <x v="5"/>
  </r>
  <r>
    <s v="ORD0003299"/>
    <x v="194"/>
    <x v="249"/>
    <x v="1"/>
    <s v="EC012"/>
    <x v="3"/>
    <x v="0"/>
    <s v="Philips"/>
    <x v="6"/>
    <x v="1"/>
    <n v="4"/>
    <n v="42"/>
    <x v="1"/>
    <n v="151.19999999999999"/>
    <n v="55.2"/>
    <x v="3"/>
    <x v="4"/>
    <s v="Express"/>
    <n v="3.5"/>
    <n v="2025"/>
    <s v="Aug-2025"/>
    <n v="0.36507936507936511"/>
    <x v="0"/>
    <x v="2"/>
  </r>
  <r>
    <s v="ORD0003300"/>
    <x v="261"/>
    <x v="814"/>
    <x v="0"/>
    <s v="EC001"/>
    <x v="8"/>
    <x v="3"/>
    <s v="Sony"/>
    <x v="8"/>
    <x v="0"/>
    <n v="1"/>
    <n v="89"/>
    <x v="0"/>
    <n v="89"/>
    <n v="34"/>
    <x v="0"/>
    <x v="4"/>
    <s v="Standard"/>
    <n v="4.4000000000000004"/>
    <n v="2025"/>
    <s v="Feb-2025"/>
    <n v="0.38202247191011235"/>
    <x v="2"/>
    <x v="4"/>
  </r>
  <r>
    <s v="ORD0003301"/>
    <x v="108"/>
    <x v="334"/>
    <x v="0"/>
    <s v="EC012"/>
    <x v="3"/>
    <x v="0"/>
    <s v="Philips"/>
    <x v="2"/>
    <x v="1"/>
    <n v="5"/>
    <n v="42"/>
    <x v="2"/>
    <n v="168"/>
    <n v="48"/>
    <x v="0"/>
    <x v="2"/>
    <s v="Standard"/>
    <n v="4.9000000000000004"/>
    <n v="2025"/>
    <s v="May-2025"/>
    <n v="0.2857142857142857"/>
    <x v="0"/>
    <x v="2"/>
  </r>
  <r>
    <s v="ORD0003302"/>
    <x v="328"/>
    <x v="432"/>
    <x v="0"/>
    <s v="EC004"/>
    <x v="10"/>
    <x v="2"/>
    <s v="Nike"/>
    <x v="9"/>
    <x v="2"/>
    <n v="5"/>
    <n v="110"/>
    <x v="2"/>
    <n v="440"/>
    <n v="100"/>
    <x v="0"/>
    <x v="0"/>
    <s v="Standard"/>
    <n v="4.3"/>
    <n v="2025"/>
    <s v="Aug-2025"/>
    <n v="0.22727272727272727"/>
    <x v="0"/>
    <x v="5"/>
  </r>
  <r>
    <s v="ORD0003303"/>
    <x v="309"/>
    <x v="804"/>
    <x v="1"/>
    <s v="EC004"/>
    <x v="10"/>
    <x v="2"/>
    <s v="Nike"/>
    <x v="0"/>
    <x v="2"/>
    <n v="1"/>
    <n v="110"/>
    <x v="2"/>
    <n v="88"/>
    <n v="20"/>
    <x v="2"/>
    <x v="4"/>
    <s v="Standard"/>
    <n v="3.4"/>
    <n v="2025"/>
    <s v="Oct-2025"/>
    <n v="0.22727272727272727"/>
    <x v="0"/>
    <x v="0"/>
  </r>
  <r>
    <s v="ORD0003304"/>
    <x v="148"/>
    <x v="1841"/>
    <x v="0"/>
    <s v="EC006"/>
    <x v="2"/>
    <x v="0"/>
    <s v="Philips"/>
    <x v="7"/>
    <x v="2"/>
    <n v="1"/>
    <n v="85"/>
    <x v="2"/>
    <n v="68"/>
    <n v="16"/>
    <x v="0"/>
    <x v="0"/>
    <s v="Same Day"/>
    <n v="4.0999999999999996"/>
    <n v="2025"/>
    <s v="Jan-2025"/>
    <n v="0.23529411764705882"/>
    <x v="2"/>
    <x v="4"/>
  </r>
  <r>
    <s v="ORD0003305"/>
    <x v="359"/>
    <x v="308"/>
    <x v="0"/>
    <s v="EC009"/>
    <x v="11"/>
    <x v="1"/>
    <s v="Loreal"/>
    <x v="3"/>
    <x v="2"/>
    <n v="1"/>
    <n v="12"/>
    <x v="0"/>
    <n v="12"/>
    <n v="6"/>
    <x v="0"/>
    <x v="4"/>
    <s v="Standard"/>
    <n v="3.5"/>
    <n v="2025"/>
    <s v="Nov-2025"/>
    <n v="0.5"/>
    <x v="0"/>
    <x v="2"/>
  </r>
  <r>
    <s v="ORD0003306"/>
    <x v="129"/>
    <x v="176"/>
    <x v="0"/>
    <s v="EC005"/>
    <x v="4"/>
    <x v="2"/>
    <s v="Skybags"/>
    <x v="7"/>
    <x v="1"/>
    <n v="2"/>
    <n v="45"/>
    <x v="3"/>
    <n v="76.5"/>
    <n v="24.5"/>
    <x v="0"/>
    <x v="0"/>
    <s v="Standard"/>
    <n v="4.3"/>
    <n v="2025"/>
    <s v="Oct-2025"/>
    <n v="0.3202614379084967"/>
    <x v="2"/>
    <x v="4"/>
  </r>
  <r>
    <s v="ORD0003307"/>
    <x v="211"/>
    <x v="1842"/>
    <x v="0"/>
    <s v="EC005"/>
    <x v="4"/>
    <x v="2"/>
    <s v="Skybags"/>
    <x v="0"/>
    <x v="0"/>
    <n v="3"/>
    <n v="45"/>
    <x v="3"/>
    <n v="114.75"/>
    <n v="36.75"/>
    <x v="0"/>
    <x v="0"/>
    <s v="Standard"/>
    <n v="4.4000000000000004"/>
    <n v="2025"/>
    <s v="Feb-2025"/>
    <n v="0.3202614379084967"/>
    <x v="0"/>
    <x v="0"/>
  </r>
  <r>
    <s v="ORD0003308"/>
    <x v="231"/>
    <x v="816"/>
    <x v="0"/>
    <s v="EC005"/>
    <x v="4"/>
    <x v="2"/>
    <s v="Skybags"/>
    <x v="0"/>
    <x v="1"/>
    <n v="1"/>
    <n v="45"/>
    <x v="4"/>
    <n v="42.75"/>
    <n v="16.75"/>
    <x v="0"/>
    <x v="2"/>
    <s v="Standard"/>
    <n v="3.6"/>
    <n v="2025"/>
    <s v="Dec-2025"/>
    <n v="0.391812865497076"/>
    <x v="0"/>
    <x v="0"/>
  </r>
  <r>
    <s v="ORD0003309"/>
    <x v="31"/>
    <x v="1843"/>
    <x v="0"/>
    <s v="EC003"/>
    <x v="7"/>
    <x v="3"/>
    <s v="Lenovo"/>
    <x v="6"/>
    <x v="2"/>
    <n v="3"/>
    <n v="799"/>
    <x v="1"/>
    <n v="2157.3000000000002"/>
    <n v="297.3"/>
    <x v="0"/>
    <x v="1"/>
    <s v="Standard"/>
    <n v="4.7"/>
    <n v="2025"/>
    <s v="Mar-2025"/>
    <n v="0.13781115282992629"/>
    <x v="0"/>
    <x v="2"/>
  </r>
  <r>
    <s v="ORD0003310"/>
    <x v="33"/>
    <x v="282"/>
    <x v="0"/>
    <s v="EC007"/>
    <x v="9"/>
    <x v="0"/>
    <s v="Prestige"/>
    <x v="6"/>
    <x v="2"/>
    <n v="5"/>
    <n v="120"/>
    <x v="2"/>
    <n v="480"/>
    <n v="90"/>
    <x v="0"/>
    <x v="3"/>
    <s v="Standard"/>
    <n v="3.9"/>
    <n v="2025"/>
    <s v="Mar-2025"/>
    <n v="0.1875"/>
    <x v="0"/>
    <x v="2"/>
  </r>
  <r>
    <s v="ORD0003311"/>
    <x v="226"/>
    <x v="1844"/>
    <x v="0"/>
    <s v="EC010"/>
    <x v="6"/>
    <x v="3"/>
    <s v="JBL"/>
    <x v="4"/>
    <x v="2"/>
    <n v="1"/>
    <n v="65"/>
    <x v="0"/>
    <n v="65"/>
    <n v="27"/>
    <x v="0"/>
    <x v="2"/>
    <s v="Standard"/>
    <n v="3.6"/>
    <n v="2025"/>
    <s v="Dec-2025"/>
    <n v="0.41538461538461541"/>
    <x v="0"/>
    <x v="2"/>
  </r>
  <r>
    <s v="ORD0003312"/>
    <x v="158"/>
    <x v="141"/>
    <x v="0"/>
    <s v="EC008"/>
    <x v="1"/>
    <x v="1"/>
    <s v="Nivea"/>
    <x v="0"/>
    <x v="2"/>
    <n v="4"/>
    <n v="18"/>
    <x v="1"/>
    <n v="64.8"/>
    <n v="28.8"/>
    <x v="0"/>
    <x v="1"/>
    <s v="Standard"/>
    <n v="2.7"/>
    <n v="2025"/>
    <s v="Aug-2025"/>
    <n v="0.44444444444444448"/>
    <x v="0"/>
    <x v="0"/>
  </r>
  <r>
    <s v="ORD0003313"/>
    <x v="51"/>
    <x v="1069"/>
    <x v="1"/>
    <s v="EC002"/>
    <x v="5"/>
    <x v="3"/>
    <s v="Samsung"/>
    <x v="6"/>
    <x v="1"/>
    <n v="3"/>
    <n v="149"/>
    <x v="2"/>
    <n v="357.6"/>
    <n v="72.599999999999994"/>
    <x v="0"/>
    <x v="3"/>
    <s v="Express"/>
    <n v="4.5999999999999996"/>
    <n v="2025"/>
    <s v="Jul-2025"/>
    <n v="0.2030201342281879"/>
    <x v="0"/>
    <x v="2"/>
  </r>
  <r>
    <s v="ORD0003314"/>
    <x v="194"/>
    <x v="1845"/>
    <x v="0"/>
    <s v="EC007"/>
    <x v="9"/>
    <x v="0"/>
    <s v="Prestige"/>
    <x v="6"/>
    <x v="0"/>
    <n v="5"/>
    <n v="120"/>
    <x v="0"/>
    <n v="600"/>
    <n v="210"/>
    <x v="0"/>
    <x v="4"/>
    <s v="Express"/>
    <n v="4.9000000000000004"/>
    <n v="2025"/>
    <s v="Aug-2025"/>
    <n v="0.35"/>
    <x v="0"/>
    <x v="2"/>
  </r>
  <r>
    <s v="ORD0003315"/>
    <x v="347"/>
    <x v="347"/>
    <x v="0"/>
    <s v="EC003"/>
    <x v="7"/>
    <x v="3"/>
    <s v="Lenovo"/>
    <x v="3"/>
    <x v="1"/>
    <n v="3"/>
    <n v="799"/>
    <x v="2"/>
    <n v="1917.6"/>
    <n v="57.6"/>
    <x v="1"/>
    <x v="1"/>
    <s v="Standard"/>
    <n v="4.2"/>
    <n v="2025"/>
    <s v="Jul-2025"/>
    <n v="3.0037546933667086E-2"/>
    <x v="0"/>
    <x v="2"/>
  </r>
  <r>
    <s v="ORD0003316"/>
    <x v="251"/>
    <x v="1846"/>
    <x v="1"/>
    <s v="EC012"/>
    <x v="3"/>
    <x v="0"/>
    <s v="Philips"/>
    <x v="8"/>
    <x v="1"/>
    <n v="3"/>
    <n v="42"/>
    <x v="1"/>
    <n v="113.4"/>
    <n v="41.4"/>
    <x v="0"/>
    <x v="4"/>
    <s v="Standard"/>
    <n v="4.3"/>
    <n v="2025"/>
    <s v="Feb-2025"/>
    <n v="0.36507936507936506"/>
    <x v="2"/>
    <x v="4"/>
  </r>
  <r>
    <s v="ORD0003317"/>
    <x v="266"/>
    <x v="1377"/>
    <x v="1"/>
    <s v="EC010"/>
    <x v="6"/>
    <x v="3"/>
    <s v="JBL"/>
    <x v="1"/>
    <x v="2"/>
    <n v="1"/>
    <n v="65"/>
    <x v="1"/>
    <n v="58.5"/>
    <n v="20.5"/>
    <x v="0"/>
    <x v="2"/>
    <s v="Express"/>
    <n v="4.0999999999999996"/>
    <n v="2025"/>
    <s v="Aug-2025"/>
    <n v="0.3504273504273504"/>
    <x v="1"/>
    <x v="1"/>
  </r>
  <r>
    <s v="ORD0003318"/>
    <x v="348"/>
    <x v="1826"/>
    <x v="1"/>
    <s v="EC007"/>
    <x v="9"/>
    <x v="0"/>
    <s v="Prestige"/>
    <x v="9"/>
    <x v="2"/>
    <n v="5"/>
    <n v="120"/>
    <x v="0"/>
    <n v="600"/>
    <n v="210"/>
    <x v="0"/>
    <x v="1"/>
    <s v="Standard"/>
    <n v="3.3"/>
    <n v="2025"/>
    <s v="Oct-2025"/>
    <n v="0.35"/>
    <x v="0"/>
    <x v="5"/>
  </r>
  <r>
    <s v="ORD0003319"/>
    <x v="62"/>
    <x v="512"/>
    <x v="0"/>
    <s v="EC011"/>
    <x v="0"/>
    <x v="0"/>
    <s v="IKEA"/>
    <x v="5"/>
    <x v="1"/>
    <n v="1"/>
    <n v="190"/>
    <x v="4"/>
    <n v="180.5"/>
    <n v="55.5"/>
    <x v="0"/>
    <x v="3"/>
    <s v="Standard"/>
    <n v="3.2"/>
    <n v="2025"/>
    <s v="Nov-2025"/>
    <n v="0.30747922437673131"/>
    <x v="0"/>
    <x v="3"/>
  </r>
  <r>
    <s v="ORD0003320"/>
    <x v="56"/>
    <x v="885"/>
    <x v="0"/>
    <s v="EC002"/>
    <x v="5"/>
    <x v="3"/>
    <s v="Samsung"/>
    <x v="3"/>
    <x v="1"/>
    <n v="1"/>
    <n v="149"/>
    <x v="2"/>
    <n v="119.2"/>
    <n v="24.2"/>
    <x v="0"/>
    <x v="0"/>
    <s v="Express"/>
    <n v="2.9"/>
    <n v="2025"/>
    <s v="Feb-2025"/>
    <n v="0.2030201342281879"/>
    <x v="0"/>
    <x v="2"/>
  </r>
  <r>
    <s v="ORD0003321"/>
    <x v="14"/>
    <x v="1846"/>
    <x v="0"/>
    <s v="EC003"/>
    <x v="7"/>
    <x v="3"/>
    <s v="Lenovo"/>
    <x v="4"/>
    <x v="1"/>
    <n v="3"/>
    <n v="799"/>
    <x v="3"/>
    <n v="2037.45"/>
    <n v="177.45"/>
    <x v="0"/>
    <x v="1"/>
    <s v="Standard"/>
    <n v="4.4000000000000004"/>
    <n v="2025"/>
    <s v="Feb-2025"/>
    <n v="8.7094161819921953E-2"/>
    <x v="0"/>
    <x v="2"/>
  </r>
  <r>
    <s v="ORD0003322"/>
    <x v="319"/>
    <x v="1847"/>
    <x v="0"/>
    <s v="EC011"/>
    <x v="0"/>
    <x v="0"/>
    <s v="IKEA"/>
    <x v="4"/>
    <x v="2"/>
    <n v="5"/>
    <n v="190"/>
    <x v="4"/>
    <n v="902.5"/>
    <n v="277.5"/>
    <x v="0"/>
    <x v="1"/>
    <s v="Standard"/>
    <n v="3.4"/>
    <n v="2025"/>
    <s v="Jul-2025"/>
    <n v="0.30747922437673131"/>
    <x v="0"/>
    <x v="2"/>
  </r>
  <r>
    <s v="ORD0003323"/>
    <x v="19"/>
    <x v="1848"/>
    <x v="0"/>
    <s v="EC005"/>
    <x v="4"/>
    <x v="2"/>
    <s v="Skybags"/>
    <x v="6"/>
    <x v="1"/>
    <n v="4"/>
    <n v="45"/>
    <x v="1"/>
    <n v="162"/>
    <n v="58"/>
    <x v="1"/>
    <x v="4"/>
    <s v="Express"/>
    <n v="2.7"/>
    <n v="2025"/>
    <s v="Mar-2025"/>
    <n v="0.35802469135802467"/>
    <x v="0"/>
    <x v="2"/>
  </r>
  <r>
    <s v="ORD0003324"/>
    <x v="273"/>
    <x v="1513"/>
    <x v="1"/>
    <s v="EC004"/>
    <x v="10"/>
    <x v="2"/>
    <s v="Nike"/>
    <x v="6"/>
    <x v="2"/>
    <n v="3"/>
    <n v="110"/>
    <x v="4"/>
    <n v="313.5"/>
    <n v="109.5"/>
    <x v="0"/>
    <x v="4"/>
    <s v="Express"/>
    <n v="2.7"/>
    <n v="2025"/>
    <s v="Mar-2025"/>
    <n v="0.34928229665071769"/>
    <x v="0"/>
    <x v="2"/>
  </r>
  <r>
    <s v="ORD0003325"/>
    <x v="263"/>
    <x v="1426"/>
    <x v="0"/>
    <s v="EC012"/>
    <x v="3"/>
    <x v="0"/>
    <s v="Philips"/>
    <x v="5"/>
    <x v="1"/>
    <n v="4"/>
    <n v="42"/>
    <x v="2"/>
    <n v="134.4"/>
    <n v="38.4"/>
    <x v="0"/>
    <x v="4"/>
    <s v="Standard"/>
    <n v="3.6"/>
    <n v="2025"/>
    <s v="Aug-2025"/>
    <n v="0.2857142857142857"/>
    <x v="0"/>
    <x v="3"/>
  </r>
  <r>
    <s v="ORD0003326"/>
    <x v="80"/>
    <x v="1373"/>
    <x v="0"/>
    <s v="EC003"/>
    <x v="7"/>
    <x v="3"/>
    <s v="Lenovo"/>
    <x v="0"/>
    <x v="2"/>
    <n v="4"/>
    <n v="799"/>
    <x v="2"/>
    <n v="2556.8000000000002"/>
    <n v="76.8"/>
    <x v="0"/>
    <x v="3"/>
    <s v="Standard"/>
    <n v="3.3"/>
    <n v="2025"/>
    <s v="Dec-2025"/>
    <n v="3.0037546933667079E-2"/>
    <x v="0"/>
    <x v="0"/>
  </r>
  <r>
    <s v="ORD0003327"/>
    <x v="110"/>
    <x v="1111"/>
    <x v="0"/>
    <s v="EC011"/>
    <x v="0"/>
    <x v="0"/>
    <s v="IKEA"/>
    <x v="8"/>
    <x v="1"/>
    <n v="5"/>
    <n v="190"/>
    <x v="4"/>
    <n v="902.5"/>
    <n v="277.5"/>
    <x v="0"/>
    <x v="1"/>
    <s v="Standard"/>
    <n v="4.5999999999999996"/>
    <n v="2025"/>
    <s v="Feb-2025"/>
    <n v="0.30747922437673131"/>
    <x v="2"/>
    <x v="4"/>
  </r>
  <r>
    <s v="ORD0003328"/>
    <x v="244"/>
    <x v="1622"/>
    <x v="0"/>
    <s v="EC001"/>
    <x v="8"/>
    <x v="3"/>
    <s v="Sony"/>
    <x v="3"/>
    <x v="2"/>
    <n v="2"/>
    <n v="89"/>
    <x v="4"/>
    <n v="169.1"/>
    <n v="59.1"/>
    <x v="0"/>
    <x v="1"/>
    <s v="Standard"/>
    <n v="3.9"/>
    <n v="2025"/>
    <s v="Jan-2025"/>
    <n v="0.34949733885274986"/>
    <x v="0"/>
    <x v="2"/>
  </r>
  <r>
    <s v="ORD0003329"/>
    <x v="232"/>
    <x v="1849"/>
    <x v="0"/>
    <s v="EC007"/>
    <x v="9"/>
    <x v="0"/>
    <s v="Prestige"/>
    <x v="9"/>
    <x v="0"/>
    <n v="4"/>
    <n v="120"/>
    <x v="4"/>
    <n v="456"/>
    <n v="144"/>
    <x v="0"/>
    <x v="0"/>
    <s v="Standard"/>
    <n v="4.7"/>
    <n v="2025"/>
    <s v="Jan-2025"/>
    <n v="0.31578947368421051"/>
    <x v="0"/>
    <x v="5"/>
  </r>
  <r>
    <s v="ORD0003330"/>
    <x v="123"/>
    <x v="1850"/>
    <x v="0"/>
    <s v="EC009"/>
    <x v="11"/>
    <x v="1"/>
    <s v="Loreal"/>
    <x v="7"/>
    <x v="1"/>
    <n v="1"/>
    <n v="12"/>
    <x v="4"/>
    <n v="11.4"/>
    <n v="5.4"/>
    <x v="0"/>
    <x v="3"/>
    <s v="Standard"/>
    <n v="4.4000000000000004"/>
    <n v="2025"/>
    <s v="Sep-2025"/>
    <n v="0.47368421052631582"/>
    <x v="2"/>
    <x v="4"/>
  </r>
  <r>
    <s v="ORD0003331"/>
    <x v="346"/>
    <x v="1324"/>
    <x v="0"/>
    <s v="EC012"/>
    <x v="3"/>
    <x v="0"/>
    <s v="Philips"/>
    <x v="5"/>
    <x v="0"/>
    <n v="5"/>
    <n v="42"/>
    <x v="3"/>
    <n v="178.5"/>
    <n v="58.5"/>
    <x v="0"/>
    <x v="4"/>
    <s v="Standard"/>
    <n v="4.3"/>
    <n v="2025"/>
    <s v="Oct-2025"/>
    <n v="0.32773109243697479"/>
    <x v="0"/>
    <x v="3"/>
  </r>
  <r>
    <s v="ORD0003332"/>
    <x v="345"/>
    <x v="943"/>
    <x v="1"/>
    <s v="EC009"/>
    <x v="11"/>
    <x v="1"/>
    <s v="Loreal"/>
    <x v="7"/>
    <x v="1"/>
    <n v="2"/>
    <n v="12"/>
    <x v="3"/>
    <n v="20.399999999999999"/>
    <n v="8.4"/>
    <x v="2"/>
    <x v="0"/>
    <s v="Standard"/>
    <n v="2.9"/>
    <n v="2025"/>
    <s v="Jan-2025"/>
    <n v="0.41176470588235298"/>
    <x v="2"/>
    <x v="4"/>
  </r>
  <r>
    <s v="ORD0003333"/>
    <x v="105"/>
    <x v="1054"/>
    <x v="0"/>
    <s v="EC005"/>
    <x v="4"/>
    <x v="2"/>
    <s v="Skybags"/>
    <x v="8"/>
    <x v="0"/>
    <n v="3"/>
    <n v="45"/>
    <x v="2"/>
    <n v="108"/>
    <n v="30"/>
    <x v="0"/>
    <x v="4"/>
    <s v="Standard"/>
    <n v="3.4"/>
    <n v="2025"/>
    <s v="Jun-2025"/>
    <n v="0.27777777777777779"/>
    <x v="2"/>
    <x v="4"/>
  </r>
  <r>
    <s v="ORD0003334"/>
    <x v="248"/>
    <x v="42"/>
    <x v="0"/>
    <s v="EC010"/>
    <x v="6"/>
    <x v="3"/>
    <s v="JBL"/>
    <x v="7"/>
    <x v="0"/>
    <n v="3"/>
    <n v="65"/>
    <x v="4"/>
    <n v="185.25"/>
    <n v="71.25"/>
    <x v="0"/>
    <x v="2"/>
    <s v="Standard"/>
    <n v="3.1"/>
    <n v="2025"/>
    <s v="Aug-2025"/>
    <n v="0.38461538461538464"/>
    <x v="2"/>
    <x v="4"/>
  </r>
  <r>
    <s v="ORD0003335"/>
    <x v="142"/>
    <x v="91"/>
    <x v="1"/>
    <s v="EC009"/>
    <x v="11"/>
    <x v="1"/>
    <s v="Loreal"/>
    <x v="6"/>
    <x v="1"/>
    <n v="1"/>
    <n v="12"/>
    <x v="0"/>
    <n v="12"/>
    <n v="6"/>
    <x v="0"/>
    <x v="2"/>
    <s v="Standard"/>
    <n v="3.9"/>
    <n v="2025"/>
    <s v="May-2025"/>
    <n v="0.5"/>
    <x v="0"/>
    <x v="2"/>
  </r>
  <r>
    <s v="ORD0003336"/>
    <x v="238"/>
    <x v="1851"/>
    <x v="0"/>
    <s v="EC001"/>
    <x v="8"/>
    <x v="3"/>
    <s v="Sony"/>
    <x v="1"/>
    <x v="2"/>
    <n v="1"/>
    <n v="89"/>
    <x v="4"/>
    <n v="84.55"/>
    <n v="29.55"/>
    <x v="0"/>
    <x v="3"/>
    <s v="Express"/>
    <n v="4.8"/>
    <n v="2025"/>
    <s v="Jan-2025"/>
    <n v="0.34949733885274986"/>
    <x v="1"/>
    <x v="1"/>
  </r>
  <r>
    <s v="ORD0003337"/>
    <x v="14"/>
    <x v="1029"/>
    <x v="0"/>
    <s v="EC010"/>
    <x v="6"/>
    <x v="3"/>
    <s v="JBL"/>
    <x v="7"/>
    <x v="1"/>
    <n v="2"/>
    <n v="65"/>
    <x v="0"/>
    <n v="130"/>
    <n v="54"/>
    <x v="0"/>
    <x v="1"/>
    <s v="Standard"/>
    <n v="2.9"/>
    <n v="2025"/>
    <s v="Feb-2025"/>
    <n v="0.41538461538461541"/>
    <x v="2"/>
    <x v="4"/>
  </r>
  <r>
    <s v="ORD0003338"/>
    <x v="201"/>
    <x v="560"/>
    <x v="0"/>
    <s v="EC010"/>
    <x v="6"/>
    <x v="3"/>
    <s v="JBL"/>
    <x v="6"/>
    <x v="1"/>
    <n v="4"/>
    <n v="65"/>
    <x v="1"/>
    <n v="234"/>
    <n v="82"/>
    <x v="0"/>
    <x v="1"/>
    <s v="Standard"/>
    <n v="3.1"/>
    <n v="2025"/>
    <s v="Jun-2025"/>
    <n v="0.3504273504273504"/>
    <x v="0"/>
    <x v="2"/>
  </r>
  <r>
    <s v="ORD0003339"/>
    <x v="350"/>
    <x v="327"/>
    <x v="1"/>
    <s v="EC006"/>
    <x v="2"/>
    <x v="0"/>
    <s v="Philips"/>
    <x v="8"/>
    <x v="2"/>
    <n v="5"/>
    <n v="85"/>
    <x v="3"/>
    <n v="361.25"/>
    <n v="101.25"/>
    <x v="0"/>
    <x v="3"/>
    <s v="Standard"/>
    <n v="2.8"/>
    <n v="2025"/>
    <s v="May-2025"/>
    <n v="0.28027681660899656"/>
    <x v="2"/>
    <x v="4"/>
  </r>
  <r>
    <s v="ORD0003340"/>
    <x v="331"/>
    <x v="612"/>
    <x v="1"/>
    <s v="EC003"/>
    <x v="7"/>
    <x v="3"/>
    <s v="Lenovo"/>
    <x v="7"/>
    <x v="2"/>
    <n v="5"/>
    <n v="799"/>
    <x v="4"/>
    <n v="3795.25"/>
    <n v="695.25"/>
    <x v="2"/>
    <x v="0"/>
    <s v="Standard"/>
    <n v="3.6"/>
    <n v="2025"/>
    <s v="Feb-2025"/>
    <n v="0.18318951320729859"/>
    <x v="2"/>
    <x v="4"/>
  </r>
  <r>
    <s v="ORD0003341"/>
    <x v="15"/>
    <x v="72"/>
    <x v="0"/>
    <s v="EC004"/>
    <x v="10"/>
    <x v="2"/>
    <s v="Nike"/>
    <x v="9"/>
    <x v="2"/>
    <n v="4"/>
    <n v="110"/>
    <x v="0"/>
    <n v="440"/>
    <n v="168"/>
    <x v="1"/>
    <x v="4"/>
    <s v="Standard"/>
    <n v="2.9"/>
    <n v="2025"/>
    <s v="Nov-2025"/>
    <n v="0.38181818181818183"/>
    <x v="0"/>
    <x v="5"/>
  </r>
  <r>
    <s v="ORD0003342"/>
    <x v="335"/>
    <x v="1852"/>
    <x v="0"/>
    <s v="EC008"/>
    <x v="1"/>
    <x v="1"/>
    <s v="Nivea"/>
    <x v="2"/>
    <x v="0"/>
    <n v="2"/>
    <n v="18"/>
    <x v="4"/>
    <n v="34.200000000000003"/>
    <n v="16.2"/>
    <x v="0"/>
    <x v="2"/>
    <s v="Express"/>
    <n v="3"/>
    <n v="2025"/>
    <s v="Sep-2025"/>
    <n v="0.47368421052631571"/>
    <x v="0"/>
    <x v="2"/>
  </r>
  <r>
    <s v="ORD0003343"/>
    <x v="323"/>
    <x v="373"/>
    <x v="0"/>
    <s v="EC002"/>
    <x v="5"/>
    <x v="3"/>
    <s v="Samsung"/>
    <x v="1"/>
    <x v="1"/>
    <n v="4"/>
    <n v="149"/>
    <x v="2"/>
    <n v="476.8"/>
    <n v="96.8"/>
    <x v="3"/>
    <x v="2"/>
    <s v="Standard"/>
    <n v="4.5999999999999996"/>
    <n v="2025"/>
    <s v="Aug-2025"/>
    <n v="0.2030201342281879"/>
    <x v="1"/>
    <x v="1"/>
  </r>
  <r>
    <s v="ORD0003344"/>
    <x v="85"/>
    <x v="1705"/>
    <x v="0"/>
    <s v="EC001"/>
    <x v="8"/>
    <x v="3"/>
    <s v="Sony"/>
    <x v="8"/>
    <x v="1"/>
    <n v="3"/>
    <n v="89"/>
    <x v="1"/>
    <n v="240.3"/>
    <n v="75.3"/>
    <x v="0"/>
    <x v="3"/>
    <s v="Express"/>
    <n v="4.7"/>
    <n v="2025"/>
    <s v="Jul-2025"/>
    <n v="0.31335830212234705"/>
    <x v="2"/>
    <x v="4"/>
  </r>
  <r>
    <s v="ORD0003345"/>
    <x v="352"/>
    <x v="540"/>
    <x v="1"/>
    <s v="EC002"/>
    <x v="5"/>
    <x v="3"/>
    <s v="Samsung"/>
    <x v="8"/>
    <x v="0"/>
    <n v="1"/>
    <n v="149"/>
    <x v="2"/>
    <n v="119.2"/>
    <n v="24.2"/>
    <x v="0"/>
    <x v="3"/>
    <s v="Standard"/>
    <n v="2.8"/>
    <n v="2025"/>
    <s v="Apr-2025"/>
    <n v="0.2030201342281879"/>
    <x v="2"/>
    <x v="4"/>
  </r>
  <r>
    <s v="ORD0003346"/>
    <x v="138"/>
    <x v="1281"/>
    <x v="1"/>
    <s v="EC002"/>
    <x v="5"/>
    <x v="3"/>
    <s v="Samsung"/>
    <x v="4"/>
    <x v="0"/>
    <n v="4"/>
    <n v="149"/>
    <x v="0"/>
    <n v="596"/>
    <n v="216"/>
    <x v="1"/>
    <x v="3"/>
    <s v="Standard"/>
    <n v="5"/>
    <n v="2025"/>
    <s v="Jul-2025"/>
    <n v="0.36241610738255031"/>
    <x v="0"/>
    <x v="2"/>
  </r>
  <r>
    <s v="ORD0003347"/>
    <x v="352"/>
    <x v="1853"/>
    <x v="0"/>
    <s v="EC009"/>
    <x v="11"/>
    <x v="1"/>
    <s v="Loreal"/>
    <x v="1"/>
    <x v="1"/>
    <n v="4"/>
    <n v="12"/>
    <x v="1"/>
    <n v="43.2"/>
    <n v="19.2"/>
    <x v="0"/>
    <x v="3"/>
    <s v="Express"/>
    <n v="3.1"/>
    <n v="2025"/>
    <s v="Apr-2025"/>
    <n v="0.44444444444444442"/>
    <x v="1"/>
    <x v="1"/>
  </r>
  <r>
    <s v="ORD0003348"/>
    <x v="217"/>
    <x v="1854"/>
    <x v="1"/>
    <s v="EC002"/>
    <x v="5"/>
    <x v="3"/>
    <s v="Samsung"/>
    <x v="2"/>
    <x v="0"/>
    <n v="1"/>
    <n v="149"/>
    <x v="4"/>
    <n v="141.55000000000001"/>
    <n v="46.55"/>
    <x v="0"/>
    <x v="1"/>
    <s v="Standard"/>
    <n v="4.3"/>
    <n v="2025"/>
    <s v="Sep-2025"/>
    <n v="0.32885906040268453"/>
    <x v="0"/>
    <x v="2"/>
  </r>
  <r>
    <s v="ORD0003349"/>
    <x v="41"/>
    <x v="1822"/>
    <x v="1"/>
    <s v="EC002"/>
    <x v="5"/>
    <x v="3"/>
    <s v="Samsung"/>
    <x v="8"/>
    <x v="2"/>
    <n v="5"/>
    <n v="149"/>
    <x v="1"/>
    <n v="670.5"/>
    <n v="195.5"/>
    <x v="0"/>
    <x v="2"/>
    <s v="Standard"/>
    <n v="4.8"/>
    <n v="2025"/>
    <s v="Jun-2025"/>
    <n v="0.29157345264727813"/>
    <x v="2"/>
    <x v="4"/>
  </r>
  <r>
    <s v="ORD0003350"/>
    <x v="194"/>
    <x v="875"/>
    <x v="1"/>
    <s v="EC001"/>
    <x v="8"/>
    <x v="3"/>
    <s v="Sony"/>
    <x v="3"/>
    <x v="2"/>
    <n v="1"/>
    <n v="89"/>
    <x v="0"/>
    <n v="89"/>
    <n v="34"/>
    <x v="0"/>
    <x v="0"/>
    <s v="Standard"/>
    <n v="3.1"/>
    <n v="2025"/>
    <s v="Aug-2025"/>
    <n v="0.38202247191011235"/>
    <x v="0"/>
    <x v="2"/>
  </r>
  <r>
    <s v="ORD0003351"/>
    <x v="297"/>
    <x v="70"/>
    <x v="1"/>
    <s v="EC007"/>
    <x v="9"/>
    <x v="0"/>
    <s v="Prestige"/>
    <x v="9"/>
    <x v="1"/>
    <n v="1"/>
    <n v="120"/>
    <x v="3"/>
    <n v="102"/>
    <n v="24"/>
    <x v="2"/>
    <x v="4"/>
    <s v="Standard"/>
    <n v="2.6"/>
    <n v="2025"/>
    <s v="Apr-2025"/>
    <n v="0.23529411764705882"/>
    <x v="0"/>
    <x v="5"/>
  </r>
  <r>
    <s v="ORD0003352"/>
    <x v="188"/>
    <x v="1646"/>
    <x v="0"/>
    <s v="EC001"/>
    <x v="8"/>
    <x v="3"/>
    <s v="Sony"/>
    <x v="2"/>
    <x v="1"/>
    <n v="3"/>
    <n v="89"/>
    <x v="3"/>
    <n v="226.95"/>
    <n v="61.95"/>
    <x v="0"/>
    <x v="3"/>
    <s v="Standard"/>
    <n v="4.7"/>
    <n v="2025"/>
    <s v="Jul-2025"/>
    <n v="0.2729676140118969"/>
    <x v="0"/>
    <x v="2"/>
  </r>
  <r>
    <s v="ORD0003353"/>
    <x v="102"/>
    <x v="1855"/>
    <x v="1"/>
    <s v="EC001"/>
    <x v="8"/>
    <x v="3"/>
    <s v="Sony"/>
    <x v="7"/>
    <x v="0"/>
    <n v="2"/>
    <n v="89"/>
    <x v="2"/>
    <n v="142.4"/>
    <n v="32.4"/>
    <x v="0"/>
    <x v="0"/>
    <s v="Express"/>
    <n v="3.2"/>
    <n v="2025"/>
    <s v="Dec-2025"/>
    <n v="0.22752808988764042"/>
    <x v="2"/>
    <x v="4"/>
  </r>
  <r>
    <s v="ORD0003354"/>
    <x v="177"/>
    <x v="1856"/>
    <x v="1"/>
    <s v="EC012"/>
    <x v="3"/>
    <x v="0"/>
    <s v="Philips"/>
    <x v="6"/>
    <x v="0"/>
    <n v="5"/>
    <n v="42"/>
    <x v="3"/>
    <n v="178.5"/>
    <n v="58.5"/>
    <x v="3"/>
    <x v="3"/>
    <s v="Standard"/>
    <n v="2.7"/>
    <n v="2025"/>
    <s v="Sep-2025"/>
    <n v="0.32773109243697479"/>
    <x v="0"/>
    <x v="2"/>
  </r>
  <r>
    <s v="ORD0003355"/>
    <x v="55"/>
    <x v="322"/>
    <x v="0"/>
    <s v="EC002"/>
    <x v="5"/>
    <x v="3"/>
    <s v="Samsung"/>
    <x v="5"/>
    <x v="1"/>
    <n v="5"/>
    <n v="149"/>
    <x v="2"/>
    <n v="596"/>
    <n v="121"/>
    <x v="0"/>
    <x v="1"/>
    <s v="Standard"/>
    <n v="3.4"/>
    <n v="2025"/>
    <s v="Sep-2025"/>
    <n v="0.20302013422818793"/>
    <x v="0"/>
    <x v="3"/>
  </r>
  <r>
    <s v="ORD0003356"/>
    <x v="333"/>
    <x v="11"/>
    <x v="0"/>
    <s v="EC012"/>
    <x v="3"/>
    <x v="0"/>
    <s v="Philips"/>
    <x v="3"/>
    <x v="0"/>
    <n v="5"/>
    <n v="42"/>
    <x v="0"/>
    <n v="210"/>
    <n v="90"/>
    <x v="0"/>
    <x v="0"/>
    <s v="Standard"/>
    <n v="3.9"/>
    <n v="2025"/>
    <s v="Jul-2025"/>
    <n v="0.42857142857142855"/>
    <x v="0"/>
    <x v="2"/>
  </r>
  <r>
    <s v="ORD0003357"/>
    <x v="61"/>
    <x v="1260"/>
    <x v="0"/>
    <s v="EC002"/>
    <x v="5"/>
    <x v="3"/>
    <s v="Samsung"/>
    <x v="8"/>
    <x v="1"/>
    <n v="3"/>
    <n v="149"/>
    <x v="2"/>
    <n v="357.6"/>
    <n v="72.599999999999994"/>
    <x v="0"/>
    <x v="0"/>
    <s v="Standard"/>
    <n v="2.8"/>
    <n v="2025"/>
    <s v="Mar-2025"/>
    <n v="0.2030201342281879"/>
    <x v="2"/>
    <x v="4"/>
  </r>
  <r>
    <s v="ORD0003358"/>
    <x v="66"/>
    <x v="1857"/>
    <x v="0"/>
    <s v="EC003"/>
    <x v="7"/>
    <x v="3"/>
    <s v="Lenovo"/>
    <x v="3"/>
    <x v="2"/>
    <n v="3"/>
    <n v="799"/>
    <x v="2"/>
    <n v="1917.6"/>
    <n v="57.6"/>
    <x v="0"/>
    <x v="4"/>
    <s v="Same Day"/>
    <n v="4.7"/>
    <n v="2025"/>
    <s v="May-2025"/>
    <n v="3.0037546933667086E-2"/>
    <x v="0"/>
    <x v="2"/>
  </r>
  <r>
    <s v="ORD0003359"/>
    <x v="20"/>
    <x v="1858"/>
    <x v="1"/>
    <s v="EC005"/>
    <x v="4"/>
    <x v="2"/>
    <s v="Skybags"/>
    <x v="8"/>
    <x v="1"/>
    <n v="1"/>
    <n v="45"/>
    <x v="1"/>
    <n v="40.5"/>
    <n v="14.5"/>
    <x v="3"/>
    <x v="2"/>
    <s v="Standard"/>
    <n v="4.0999999999999996"/>
    <n v="2025"/>
    <s v="Jun-2025"/>
    <n v="0.35802469135802467"/>
    <x v="2"/>
    <x v="4"/>
  </r>
  <r>
    <s v="ORD0003360"/>
    <x v="306"/>
    <x v="418"/>
    <x v="1"/>
    <s v="EC005"/>
    <x v="4"/>
    <x v="2"/>
    <s v="Skybags"/>
    <x v="1"/>
    <x v="0"/>
    <n v="3"/>
    <n v="45"/>
    <x v="1"/>
    <n v="121.5"/>
    <n v="43.5"/>
    <x v="0"/>
    <x v="3"/>
    <s v="Standard"/>
    <n v="4.0999999999999996"/>
    <n v="2025"/>
    <s v="Jan-2025"/>
    <n v="0.35802469135802467"/>
    <x v="1"/>
    <x v="1"/>
  </r>
  <r>
    <s v="ORD0003361"/>
    <x v="88"/>
    <x v="1859"/>
    <x v="0"/>
    <s v="EC003"/>
    <x v="7"/>
    <x v="3"/>
    <s v="Lenovo"/>
    <x v="4"/>
    <x v="0"/>
    <n v="4"/>
    <n v="799"/>
    <x v="1"/>
    <n v="2876.4"/>
    <n v="396.4"/>
    <x v="0"/>
    <x v="0"/>
    <s v="Same Day"/>
    <n v="5"/>
    <n v="2025"/>
    <s v="Jul-2025"/>
    <n v="0.13781115282992629"/>
    <x v="0"/>
    <x v="2"/>
  </r>
  <r>
    <s v="ORD0003362"/>
    <x v="268"/>
    <x v="1520"/>
    <x v="1"/>
    <s v="EC003"/>
    <x v="7"/>
    <x v="3"/>
    <s v="Lenovo"/>
    <x v="2"/>
    <x v="1"/>
    <n v="5"/>
    <n v="799"/>
    <x v="3"/>
    <n v="3395.75"/>
    <n v="295.75"/>
    <x v="0"/>
    <x v="0"/>
    <s v="Same Day"/>
    <n v="3.4"/>
    <n v="2025"/>
    <s v="Dec-2025"/>
    <n v="8.7094161819921967E-2"/>
    <x v="0"/>
    <x v="2"/>
  </r>
  <r>
    <s v="ORD0003363"/>
    <x v="361"/>
    <x v="1860"/>
    <x v="0"/>
    <s v="EC005"/>
    <x v="4"/>
    <x v="2"/>
    <s v="Skybags"/>
    <x v="5"/>
    <x v="2"/>
    <n v="4"/>
    <n v="45"/>
    <x v="1"/>
    <n v="162"/>
    <n v="58"/>
    <x v="0"/>
    <x v="1"/>
    <s v="Standard"/>
    <n v="2.8"/>
    <n v="2025"/>
    <s v="Jan-2025"/>
    <n v="0.35802469135802467"/>
    <x v="0"/>
    <x v="3"/>
  </r>
  <r>
    <s v="ORD0003364"/>
    <x v="283"/>
    <x v="1341"/>
    <x v="0"/>
    <s v="EC010"/>
    <x v="6"/>
    <x v="3"/>
    <s v="JBL"/>
    <x v="6"/>
    <x v="1"/>
    <n v="5"/>
    <n v="65"/>
    <x v="4"/>
    <n v="308.75"/>
    <n v="118.75"/>
    <x v="2"/>
    <x v="2"/>
    <s v="Express"/>
    <n v="4.3"/>
    <n v="2025"/>
    <s v="Aug-2025"/>
    <n v="0.38461538461538464"/>
    <x v="0"/>
    <x v="2"/>
  </r>
  <r>
    <s v="ORD0003365"/>
    <x v="53"/>
    <x v="498"/>
    <x v="1"/>
    <s v="EC006"/>
    <x v="2"/>
    <x v="0"/>
    <s v="Philips"/>
    <x v="5"/>
    <x v="1"/>
    <n v="3"/>
    <n v="85"/>
    <x v="2"/>
    <n v="204"/>
    <n v="48"/>
    <x v="0"/>
    <x v="3"/>
    <s v="Standard"/>
    <n v="3.6"/>
    <n v="2025"/>
    <s v="Jun-2025"/>
    <n v="0.23529411764705882"/>
    <x v="0"/>
    <x v="3"/>
  </r>
  <r>
    <s v="ORD0003366"/>
    <x v="79"/>
    <x v="148"/>
    <x v="0"/>
    <s v="EC002"/>
    <x v="5"/>
    <x v="3"/>
    <s v="Samsung"/>
    <x v="1"/>
    <x v="0"/>
    <n v="1"/>
    <n v="149"/>
    <x v="1"/>
    <n v="134.1"/>
    <n v="39.1"/>
    <x v="0"/>
    <x v="1"/>
    <s v="Standard"/>
    <n v="2.8"/>
    <n v="2025"/>
    <s v="Jun-2025"/>
    <n v="0.29157345264727819"/>
    <x v="1"/>
    <x v="1"/>
  </r>
  <r>
    <s v="ORD0003367"/>
    <x v="175"/>
    <x v="1861"/>
    <x v="1"/>
    <s v="EC010"/>
    <x v="6"/>
    <x v="3"/>
    <s v="JBL"/>
    <x v="4"/>
    <x v="1"/>
    <n v="3"/>
    <n v="65"/>
    <x v="0"/>
    <n v="195"/>
    <n v="81"/>
    <x v="0"/>
    <x v="1"/>
    <s v="Express"/>
    <n v="3.1"/>
    <n v="2025"/>
    <s v="Sep-2025"/>
    <n v="0.41538461538461541"/>
    <x v="0"/>
    <x v="2"/>
  </r>
  <r>
    <s v="ORD0003368"/>
    <x v="50"/>
    <x v="1862"/>
    <x v="1"/>
    <s v="EC002"/>
    <x v="5"/>
    <x v="3"/>
    <s v="Samsung"/>
    <x v="9"/>
    <x v="0"/>
    <n v="5"/>
    <n v="149"/>
    <x v="0"/>
    <n v="745"/>
    <n v="270"/>
    <x v="0"/>
    <x v="1"/>
    <s v="Express"/>
    <n v="2.7"/>
    <n v="2025"/>
    <s v="Sep-2025"/>
    <n v="0.36241610738255031"/>
    <x v="0"/>
    <x v="5"/>
  </r>
  <r>
    <s v="ORD0003369"/>
    <x v="24"/>
    <x v="1258"/>
    <x v="0"/>
    <s v="EC001"/>
    <x v="8"/>
    <x v="3"/>
    <s v="Sony"/>
    <x v="5"/>
    <x v="2"/>
    <n v="3"/>
    <n v="89"/>
    <x v="0"/>
    <n v="267"/>
    <n v="102"/>
    <x v="0"/>
    <x v="3"/>
    <s v="Standard"/>
    <n v="4.7"/>
    <n v="2025"/>
    <s v="Jul-2025"/>
    <n v="0.38202247191011235"/>
    <x v="0"/>
    <x v="3"/>
  </r>
  <r>
    <s v="ORD0003370"/>
    <x v="82"/>
    <x v="1863"/>
    <x v="0"/>
    <s v="EC003"/>
    <x v="7"/>
    <x v="3"/>
    <s v="Lenovo"/>
    <x v="1"/>
    <x v="0"/>
    <n v="1"/>
    <n v="799"/>
    <x v="0"/>
    <n v="799"/>
    <n v="179"/>
    <x v="0"/>
    <x v="4"/>
    <s v="Standard"/>
    <n v="4.4000000000000004"/>
    <n v="2025"/>
    <s v="Apr-2025"/>
    <n v="0.22403003754693368"/>
    <x v="1"/>
    <x v="1"/>
  </r>
  <r>
    <s v="ORD0003371"/>
    <x v="145"/>
    <x v="736"/>
    <x v="0"/>
    <s v="EC006"/>
    <x v="2"/>
    <x v="0"/>
    <s v="Philips"/>
    <x v="0"/>
    <x v="1"/>
    <n v="4"/>
    <n v="85"/>
    <x v="0"/>
    <n v="340"/>
    <n v="132"/>
    <x v="0"/>
    <x v="3"/>
    <s v="Express"/>
    <n v="5"/>
    <n v="2025"/>
    <s v="Feb-2025"/>
    <n v="0.38823529411764707"/>
    <x v="0"/>
    <x v="0"/>
  </r>
  <r>
    <s v="ORD0003372"/>
    <x v="107"/>
    <x v="1148"/>
    <x v="0"/>
    <s v="EC009"/>
    <x v="11"/>
    <x v="1"/>
    <s v="Loreal"/>
    <x v="5"/>
    <x v="2"/>
    <n v="3"/>
    <n v="12"/>
    <x v="0"/>
    <n v="36"/>
    <n v="18"/>
    <x v="0"/>
    <x v="0"/>
    <s v="Same Day"/>
    <n v="3"/>
    <n v="2025"/>
    <s v="Jun-2025"/>
    <n v="0.5"/>
    <x v="0"/>
    <x v="3"/>
  </r>
  <r>
    <s v="ORD0003373"/>
    <x v="291"/>
    <x v="1284"/>
    <x v="1"/>
    <s v="EC009"/>
    <x v="11"/>
    <x v="1"/>
    <s v="Loreal"/>
    <x v="2"/>
    <x v="0"/>
    <n v="3"/>
    <n v="12"/>
    <x v="3"/>
    <n v="30.6"/>
    <n v="12.6"/>
    <x v="0"/>
    <x v="4"/>
    <s v="Standard"/>
    <n v="2.6"/>
    <n v="2025"/>
    <s v="Apr-2025"/>
    <n v="0.41176470588235292"/>
    <x v="0"/>
    <x v="2"/>
  </r>
  <r>
    <s v="ORD0003374"/>
    <x v="348"/>
    <x v="1337"/>
    <x v="0"/>
    <s v="EC011"/>
    <x v="0"/>
    <x v="0"/>
    <s v="IKEA"/>
    <x v="4"/>
    <x v="1"/>
    <n v="1"/>
    <n v="190"/>
    <x v="0"/>
    <n v="190"/>
    <n v="65"/>
    <x v="0"/>
    <x v="4"/>
    <s v="Standard"/>
    <n v="4.8"/>
    <n v="2025"/>
    <s v="Oct-2025"/>
    <n v="0.34210526315789475"/>
    <x v="0"/>
    <x v="2"/>
  </r>
  <r>
    <s v="ORD0003375"/>
    <x v="166"/>
    <x v="1097"/>
    <x v="1"/>
    <s v="EC005"/>
    <x v="4"/>
    <x v="2"/>
    <s v="Skybags"/>
    <x v="4"/>
    <x v="2"/>
    <n v="5"/>
    <n v="45"/>
    <x v="2"/>
    <n v="180"/>
    <n v="50"/>
    <x v="0"/>
    <x v="2"/>
    <s v="Standard"/>
    <n v="3.8"/>
    <n v="2025"/>
    <s v="Dec-2025"/>
    <n v="0.27777777777777779"/>
    <x v="0"/>
    <x v="2"/>
  </r>
  <r>
    <s v="ORD0003376"/>
    <x v="101"/>
    <x v="1864"/>
    <x v="0"/>
    <s v="EC008"/>
    <x v="1"/>
    <x v="1"/>
    <s v="Nivea"/>
    <x v="9"/>
    <x v="1"/>
    <n v="1"/>
    <n v="18"/>
    <x v="4"/>
    <n v="17.100000000000001"/>
    <n v="8.1"/>
    <x v="0"/>
    <x v="4"/>
    <s v="Express"/>
    <n v="3.2"/>
    <n v="2025"/>
    <s v="Sep-2025"/>
    <n v="0.47368421052631571"/>
    <x v="0"/>
    <x v="5"/>
  </r>
  <r>
    <s v="ORD0003377"/>
    <x v="166"/>
    <x v="628"/>
    <x v="0"/>
    <s v="EC005"/>
    <x v="4"/>
    <x v="2"/>
    <s v="Skybags"/>
    <x v="4"/>
    <x v="1"/>
    <n v="3"/>
    <n v="45"/>
    <x v="4"/>
    <n v="128.25"/>
    <n v="50.25"/>
    <x v="0"/>
    <x v="3"/>
    <s v="Express"/>
    <n v="4"/>
    <n v="2025"/>
    <s v="Dec-2025"/>
    <n v="0.391812865497076"/>
    <x v="0"/>
    <x v="2"/>
  </r>
  <r>
    <s v="ORD0003378"/>
    <x v="8"/>
    <x v="1865"/>
    <x v="0"/>
    <s v="EC003"/>
    <x v="7"/>
    <x v="3"/>
    <s v="Lenovo"/>
    <x v="6"/>
    <x v="1"/>
    <n v="1"/>
    <n v="799"/>
    <x v="0"/>
    <n v="799"/>
    <n v="179"/>
    <x v="0"/>
    <x v="2"/>
    <s v="Standard"/>
    <n v="4.2"/>
    <n v="2025"/>
    <s v="Dec-2025"/>
    <n v="0.22403003754693368"/>
    <x v="0"/>
    <x v="2"/>
  </r>
  <r>
    <s v="ORD0003379"/>
    <x v="270"/>
    <x v="19"/>
    <x v="0"/>
    <s v="EC002"/>
    <x v="5"/>
    <x v="3"/>
    <s v="Samsung"/>
    <x v="6"/>
    <x v="1"/>
    <n v="1"/>
    <n v="149"/>
    <x v="1"/>
    <n v="134.1"/>
    <n v="39.1"/>
    <x v="0"/>
    <x v="4"/>
    <s v="Standard"/>
    <n v="3.4"/>
    <n v="2025"/>
    <s v="Jan-2025"/>
    <n v="0.29157345264727819"/>
    <x v="0"/>
    <x v="2"/>
  </r>
  <r>
    <s v="ORD0003380"/>
    <x v="322"/>
    <x v="1207"/>
    <x v="0"/>
    <s v="EC004"/>
    <x v="10"/>
    <x v="2"/>
    <s v="Nike"/>
    <x v="2"/>
    <x v="0"/>
    <n v="2"/>
    <n v="110"/>
    <x v="2"/>
    <n v="176"/>
    <n v="40"/>
    <x v="0"/>
    <x v="4"/>
    <s v="Standard"/>
    <n v="4.8"/>
    <n v="2025"/>
    <s v="Feb-2025"/>
    <n v="0.22727272727272727"/>
    <x v="0"/>
    <x v="2"/>
  </r>
  <r>
    <s v="ORD0003381"/>
    <x v="85"/>
    <x v="1594"/>
    <x v="0"/>
    <s v="EC009"/>
    <x v="11"/>
    <x v="1"/>
    <s v="Loreal"/>
    <x v="1"/>
    <x v="2"/>
    <n v="4"/>
    <n v="12"/>
    <x v="0"/>
    <n v="48"/>
    <n v="24"/>
    <x v="0"/>
    <x v="4"/>
    <s v="Standard"/>
    <n v="3.6"/>
    <n v="2025"/>
    <s v="Jul-2025"/>
    <n v="0.5"/>
    <x v="1"/>
    <x v="1"/>
  </r>
  <r>
    <s v="ORD0003382"/>
    <x v="146"/>
    <x v="452"/>
    <x v="0"/>
    <s v="EC011"/>
    <x v="0"/>
    <x v="0"/>
    <s v="IKEA"/>
    <x v="1"/>
    <x v="0"/>
    <n v="3"/>
    <n v="190"/>
    <x v="4"/>
    <n v="541.5"/>
    <n v="166.5"/>
    <x v="0"/>
    <x v="3"/>
    <s v="Standard"/>
    <n v="4.9000000000000004"/>
    <n v="2025"/>
    <s v="Feb-2025"/>
    <n v="0.30747922437673131"/>
    <x v="1"/>
    <x v="1"/>
  </r>
  <r>
    <s v="ORD0003383"/>
    <x v="82"/>
    <x v="872"/>
    <x v="0"/>
    <s v="EC008"/>
    <x v="1"/>
    <x v="1"/>
    <s v="Nivea"/>
    <x v="7"/>
    <x v="0"/>
    <n v="5"/>
    <n v="18"/>
    <x v="4"/>
    <n v="85.5"/>
    <n v="40.5"/>
    <x v="1"/>
    <x v="3"/>
    <s v="Standard"/>
    <n v="4.4000000000000004"/>
    <n v="2025"/>
    <s v="Apr-2025"/>
    <n v="0.47368421052631576"/>
    <x v="2"/>
    <x v="4"/>
  </r>
  <r>
    <s v="ORD0003384"/>
    <x v="344"/>
    <x v="781"/>
    <x v="0"/>
    <s v="EC007"/>
    <x v="9"/>
    <x v="0"/>
    <s v="Prestige"/>
    <x v="2"/>
    <x v="2"/>
    <n v="1"/>
    <n v="120"/>
    <x v="1"/>
    <n v="108"/>
    <n v="30"/>
    <x v="0"/>
    <x v="2"/>
    <s v="Express"/>
    <n v="5"/>
    <n v="2025"/>
    <s v="Jan-2025"/>
    <n v="0.27777777777777779"/>
    <x v="0"/>
    <x v="2"/>
  </r>
  <r>
    <s v="ORD0003385"/>
    <x v="132"/>
    <x v="1866"/>
    <x v="0"/>
    <s v="EC005"/>
    <x v="4"/>
    <x v="2"/>
    <s v="Skybags"/>
    <x v="1"/>
    <x v="2"/>
    <n v="5"/>
    <n v="45"/>
    <x v="2"/>
    <n v="180"/>
    <n v="50"/>
    <x v="2"/>
    <x v="2"/>
    <s v="Same Day"/>
    <n v="5"/>
    <n v="2025"/>
    <s v="May-2025"/>
    <n v="0.27777777777777779"/>
    <x v="1"/>
    <x v="1"/>
  </r>
  <r>
    <s v="ORD0003386"/>
    <x v="104"/>
    <x v="1621"/>
    <x v="0"/>
    <s v="EC012"/>
    <x v="3"/>
    <x v="0"/>
    <s v="Philips"/>
    <x v="3"/>
    <x v="2"/>
    <n v="1"/>
    <n v="42"/>
    <x v="2"/>
    <n v="33.6"/>
    <n v="9.6"/>
    <x v="0"/>
    <x v="4"/>
    <s v="Standard"/>
    <n v="4.8"/>
    <n v="2025"/>
    <s v="Jun-2025"/>
    <n v="0.2857142857142857"/>
    <x v="0"/>
    <x v="2"/>
  </r>
  <r>
    <s v="ORD0003387"/>
    <x v="284"/>
    <x v="1651"/>
    <x v="0"/>
    <s v="EC008"/>
    <x v="1"/>
    <x v="1"/>
    <s v="Nivea"/>
    <x v="9"/>
    <x v="1"/>
    <n v="3"/>
    <n v="18"/>
    <x v="0"/>
    <n v="54"/>
    <n v="27"/>
    <x v="0"/>
    <x v="0"/>
    <s v="Express"/>
    <n v="4.5999999999999996"/>
    <n v="2025"/>
    <s v="Nov-2025"/>
    <n v="0.5"/>
    <x v="0"/>
    <x v="5"/>
  </r>
  <r>
    <s v="ORD0003388"/>
    <x v="283"/>
    <x v="1051"/>
    <x v="0"/>
    <s v="EC001"/>
    <x v="8"/>
    <x v="3"/>
    <s v="Sony"/>
    <x v="6"/>
    <x v="1"/>
    <n v="4"/>
    <n v="89"/>
    <x v="4"/>
    <n v="338.2"/>
    <n v="118.2"/>
    <x v="0"/>
    <x v="2"/>
    <s v="Standard"/>
    <n v="4.2"/>
    <n v="2025"/>
    <s v="Aug-2025"/>
    <n v="0.34949733885274986"/>
    <x v="0"/>
    <x v="2"/>
  </r>
  <r>
    <s v="ORD0003389"/>
    <x v="199"/>
    <x v="1019"/>
    <x v="0"/>
    <s v="EC006"/>
    <x v="2"/>
    <x v="0"/>
    <s v="Philips"/>
    <x v="5"/>
    <x v="2"/>
    <n v="2"/>
    <n v="85"/>
    <x v="4"/>
    <n v="161.5"/>
    <n v="57.5"/>
    <x v="0"/>
    <x v="1"/>
    <s v="Standard"/>
    <n v="4.7"/>
    <n v="2025"/>
    <s v="Jan-2025"/>
    <n v="0.35603715170278638"/>
    <x v="0"/>
    <x v="3"/>
  </r>
  <r>
    <s v="ORD0003390"/>
    <x v="143"/>
    <x v="1526"/>
    <x v="0"/>
    <s v="EC011"/>
    <x v="0"/>
    <x v="0"/>
    <s v="IKEA"/>
    <x v="9"/>
    <x v="1"/>
    <n v="1"/>
    <n v="190"/>
    <x v="0"/>
    <n v="190"/>
    <n v="65"/>
    <x v="0"/>
    <x v="0"/>
    <s v="Standard"/>
    <n v="4.3"/>
    <n v="2025"/>
    <s v="Dec-2025"/>
    <n v="0.34210526315789475"/>
    <x v="0"/>
    <x v="5"/>
  </r>
  <r>
    <s v="ORD0003391"/>
    <x v="144"/>
    <x v="1780"/>
    <x v="0"/>
    <s v="EC011"/>
    <x v="0"/>
    <x v="0"/>
    <s v="IKEA"/>
    <x v="0"/>
    <x v="0"/>
    <n v="2"/>
    <n v="190"/>
    <x v="3"/>
    <n v="323"/>
    <n v="73"/>
    <x v="0"/>
    <x v="0"/>
    <s v="Standard"/>
    <n v="2.9"/>
    <n v="2025"/>
    <s v="Feb-2025"/>
    <n v="0.2260061919504644"/>
    <x v="0"/>
    <x v="0"/>
  </r>
  <r>
    <s v="ORD0003392"/>
    <x v="27"/>
    <x v="666"/>
    <x v="0"/>
    <s v="EC005"/>
    <x v="4"/>
    <x v="2"/>
    <s v="Skybags"/>
    <x v="2"/>
    <x v="1"/>
    <n v="3"/>
    <n v="45"/>
    <x v="0"/>
    <n v="135"/>
    <n v="57"/>
    <x v="0"/>
    <x v="4"/>
    <s v="Express"/>
    <n v="4"/>
    <n v="2025"/>
    <s v="Dec-2025"/>
    <n v="0.42222222222222222"/>
    <x v="0"/>
    <x v="2"/>
  </r>
  <r>
    <s v="ORD0003393"/>
    <x v="44"/>
    <x v="860"/>
    <x v="0"/>
    <s v="EC009"/>
    <x v="11"/>
    <x v="1"/>
    <s v="Loreal"/>
    <x v="3"/>
    <x v="1"/>
    <n v="1"/>
    <n v="12"/>
    <x v="2"/>
    <n v="9.6"/>
    <n v="3.6"/>
    <x v="0"/>
    <x v="2"/>
    <s v="Standard"/>
    <n v="3.4"/>
    <n v="2025"/>
    <s v="Mar-2025"/>
    <n v="0.375"/>
    <x v="0"/>
    <x v="2"/>
  </r>
  <r>
    <s v="ORD0003394"/>
    <x v="271"/>
    <x v="271"/>
    <x v="0"/>
    <s v="EC004"/>
    <x v="10"/>
    <x v="2"/>
    <s v="Nike"/>
    <x v="4"/>
    <x v="1"/>
    <n v="5"/>
    <n v="110"/>
    <x v="3"/>
    <n v="467.5"/>
    <n v="127.5"/>
    <x v="0"/>
    <x v="4"/>
    <s v="Standard"/>
    <n v="4.5"/>
    <n v="2025"/>
    <s v="Apr-2025"/>
    <n v="0.27272727272727271"/>
    <x v="0"/>
    <x v="2"/>
  </r>
  <r>
    <s v="ORD0003395"/>
    <x v="107"/>
    <x v="1801"/>
    <x v="1"/>
    <s v="EC005"/>
    <x v="4"/>
    <x v="2"/>
    <s v="Skybags"/>
    <x v="5"/>
    <x v="2"/>
    <n v="1"/>
    <n v="45"/>
    <x v="4"/>
    <n v="42.75"/>
    <n v="16.75"/>
    <x v="0"/>
    <x v="3"/>
    <s v="Standard"/>
    <n v="4.4000000000000004"/>
    <n v="2025"/>
    <s v="Jun-2025"/>
    <n v="0.391812865497076"/>
    <x v="0"/>
    <x v="3"/>
  </r>
  <r>
    <s v="ORD0003396"/>
    <x v="133"/>
    <x v="598"/>
    <x v="0"/>
    <s v="EC004"/>
    <x v="10"/>
    <x v="2"/>
    <s v="Nike"/>
    <x v="3"/>
    <x v="0"/>
    <n v="5"/>
    <n v="110"/>
    <x v="3"/>
    <n v="467.5"/>
    <n v="127.5"/>
    <x v="0"/>
    <x v="0"/>
    <s v="Standard"/>
    <n v="2.9"/>
    <n v="2025"/>
    <s v="Oct-2025"/>
    <n v="0.27272727272727271"/>
    <x v="0"/>
    <x v="2"/>
  </r>
  <r>
    <s v="ORD0003397"/>
    <x v="35"/>
    <x v="1477"/>
    <x v="0"/>
    <s v="EC007"/>
    <x v="9"/>
    <x v="0"/>
    <s v="Prestige"/>
    <x v="4"/>
    <x v="2"/>
    <n v="4"/>
    <n v="120"/>
    <x v="1"/>
    <n v="432"/>
    <n v="120"/>
    <x v="3"/>
    <x v="0"/>
    <s v="Same Day"/>
    <n v="4.4000000000000004"/>
    <n v="2025"/>
    <s v="Mar-2025"/>
    <n v="0.27777777777777779"/>
    <x v="0"/>
    <x v="2"/>
  </r>
  <r>
    <s v="ORD0003398"/>
    <x v="328"/>
    <x v="586"/>
    <x v="0"/>
    <s v="EC011"/>
    <x v="0"/>
    <x v="0"/>
    <s v="IKEA"/>
    <x v="6"/>
    <x v="1"/>
    <n v="2"/>
    <n v="190"/>
    <x v="4"/>
    <n v="361"/>
    <n v="111"/>
    <x v="0"/>
    <x v="3"/>
    <s v="Standard"/>
    <n v="2.6"/>
    <n v="2025"/>
    <s v="Aug-2025"/>
    <n v="0.30747922437673131"/>
    <x v="0"/>
    <x v="2"/>
  </r>
  <r>
    <s v="ORD0003399"/>
    <x v="176"/>
    <x v="1867"/>
    <x v="1"/>
    <s v="EC002"/>
    <x v="5"/>
    <x v="3"/>
    <s v="Samsung"/>
    <x v="4"/>
    <x v="0"/>
    <n v="5"/>
    <n v="149"/>
    <x v="2"/>
    <n v="596"/>
    <n v="121"/>
    <x v="0"/>
    <x v="1"/>
    <s v="Express"/>
    <n v="3.7"/>
    <n v="2025"/>
    <s v="Jun-2025"/>
    <n v="0.20302013422818793"/>
    <x v="0"/>
    <x v="2"/>
  </r>
  <r>
    <s v="ORD0003400"/>
    <x v="268"/>
    <x v="1447"/>
    <x v="0"/>
    <s v="EC003"/>
    <x v="7"/>
    <x v="3"/>
    <s v="Lenovo"/>
    <x v="6"/>
    <x v="0"/>
    <n v="5"/>
    <n v="799"/>
    <x v="1"/>
    <n v="3595.5"/>
    <n v="495.5"/>
    <x v="0"/>
    <x v="0"/>
    <s v="Standard"/>
    <n v="3.6"/>
    <n v="2025"/>
    <s v="Dec-2025"/>
    <n v="0.13781115282992629"/>
    <x v="0"/>
    <x v="2"/>
  </r>
  <r>
    <s v="ORD0003401"/>
    <x v="8"/>
    <x v="1442"/>
    <x v="1"/>
    <s v="EC001"/>
    <x v="8"/>
    <x v="3"/>
    <s v="Sony"/>
    <x v="9"/>
    <x v="1"/>
    <n v="3"/>
    <n v="89"/>
    <x v="2"/>
    <n v="213.6"/>
    <n v="48.6"/>
    <x v="0"/>
    <x v="1"/>
    <s v="Standard"/>
    <n v="4.0999999999999996"/>
    <n v="2025"/>
    <s v="Dec-2025"/>
    <n v="0.22752808988764045"/>
    <x v="0"/>
    <x v="5"/>
  </r>
  <r>
    <s v="ORD0003402"/>
    <x v="359"/>
    <x v="1868"/>
    <x v="0"/>
    <s v="EC009"/>
    <x v="11"/>
    <x v="1"/>
    <s v="Loreal"/>
    <x v="8"/>
    <x v="0"/>
    <n v="1"/>
    <n v="12"/>
    <x v="3"/>
    <n v="10.199999999999999"/>
    <n v="4.2"/>
    <x v="0"/>
    <x v="3"/>
    <s v="Standard"/>
    <n v="4.3"/>
    <n v="2025"/>
    <s v="Nov-2025"/>
    <n v="0.41176470588235298"/>
    <x v="2"/>
    <x v="4"/>
  </r>
  <r>
    <s v="ORD0003403"/>
    <x v="248"/>
    <x v="1358"/>
    <x v="0"/>
    <s v="EC011"/>
    <x v="0"/>
    <x v="0"/>
    <s v="IKEA"/>
    <x v="2"/>
    <x v="2"/>
    <n v="5"/>
    <n v="190"/>
    <x v="4"/>
    <n v="902.5"/>
    <n v="277.5"/>
    <x v="0"/>
    <x v="1"/>
    <s v="Standard"/>
    <n v="3.2"/>
    <n v="2025"/>
    <s v="Aug-2025"/>
    <n v="0.30747922437673131"/>
    <x v="0"/>
    <x v="2"/>
  </r>
  <r>
    <s v="ORD0003404"/>
    <x v="111"/>
    <x v="1222"/>
    <x v="1"/>
    <s v="EC008"/>
    <x v="1"/>
    <x v="1"/>
    <s v="Nivea"/>
    <x v="6"/>
    <x v="1"/>
    <n v="2"/>
    <n v="18"/>
    <x v="2"/>
    <n v="28.8"/>
    <n v="10.8"/>
    <x v="0"/>
    <x v="4"/>
    <s v="Standard"/>
    <n v="3.2"/>
    <n v="2025"/>
    <s v="Jan-2025"/>
    <n v="0.375"/>
    <x v="0"/>
    <x v="2"/>
  </r>
  <r>
    <s v="ORD0003405"/>
    <x v="94"/>
    <x v="352"/>
    <x v="1"/>
    <s v="EC011"/>
    <x v="0"/>
    <x v="0"/>
    <s v="IKEA"/>
    <x v="1"/>
    <x v="1"/>
    <n v="1"/>
    <n v="190"/>
    <x v="2"/>
    <n v="152"/>
    <n v="27"/>
    <x v="0"/>
    <x v="3"/>
    <s v="Standard"/>
    <n v="3.3"/>
    <n v="2025"/>
    <s v="Aug-2025"/>
    <n v="0.17763157894736842"/>
    <x v="1"/>
    <x v="1"/>
  </r>
  <r>
    <s v="ORD0003406"/>
    <x v="317"/>
    <x v="1540"/>
    <x v="0"/>
    <s v="EC002"/>
    <x v="5"/>
    <x v="3"/>
    <s v="Samsung"/>
    <x v="5"/>
    <x v="2"/>
    <n v="5"/>
    <n v="149"/>
    <x v="3"/>
    <n v="633.25"/>
    <n v="158.25"/>
    <x v="0"/>
    <x v="2"/>
    <s v="Standard"/>
    <n v="3.2"/>
    <n v="2025"/>
    <s v="Nov-2025"/>
    <n v="0.24990130280300041"/>
    <x v="0"/>
    <x v="3"/>
  </r>
  <r>
    <s v="ORD0003407"/>
    <x v="341"/>
    <x v="574"/>
    <x v="1"/>
    <s v="EC011"/>
    <x v="0"/>
    <x v="0"/>
    <s v="IKEA"/>
    <x v="3"/>
    <x v="2"/>
    <n v="3"/>
    <n v="190"/>
    <x v="4"/>
    <n v="541.5"/>
    <n v="166.5"/>
    <x v="0"/>
    <x v="2"/>
    <s v="Standard"/>
    <n v="4.9000000000000004"/>
    <n v="2025"/>
    <s v="Feb-2025"/>
    <n v="0.30747922437673131"/>
    <x v="0"/>
    <x v="2"/>
  </r>
  <r>
    <s v="ORD0003408"/>
    <x v="238"/>
    <x v="414"/>
    <x v="0"/>
    <s v="EC008"/>
    <x v="1"/>
    <x v="1"/>
    <s v="Nivea"/>
    <x v="3"/>
    <x v="0"/>
    <n v="2"/>
    <n v="18"/>
    <x v="0"/>
    <n v="36"/>
    <n v="18"/>
    <x v="2"/>
    <x v="2"/>
    <s v="Standard"/>
    <n v="4.5999999999999996"/>
    <n v="2025"/>
    <s v="Jan-2025"/>
    <n v="0.5"/>
    <x v="0"/>
    <x v="2"/>
  </r>
  <r>
    <s v="ORD0003409"/>
    <x v="318"/>
    <x v="1411"/>
    <x v="0"/>
    <s v="EC005"/>
    <x v="4"/>
    <x v="2"/>
    <s v="Skybags"/>
    <x v="4"/>
    <x v="0"/>
    <n v="5"/>
    <n v="45"/>
    <x v="0"/>
    <n v="225"/>
    <n v="95"/>
    <x v="1"/>
    <x v="0"/>
    <s v="Standard"/>
    <n v="3.1"/>
    <n v="2025"/>
    <s v="Aug-2025"/>
    <n v="0.42222222222222222"/>
    <x v="0"/>
    <x v="2"/>
  </r>
  <r>
    <s v="ORD0003410"/>
    <x v="293"/>
    <x v="632"/>
    <x v="0"/>
    <s v="EC010"/>
    <x v="6"/>
    <x v="3"/>
    <s v="JBL"/>
    <x v="3"/>
    <x v="2"/>
    <n v="1"/>
    <n v="65"/>
    <x v="4"/>
    <n v="61.75"/>
    <n v="23.75"/>
    <x v="0"/>
    <x v="0"/>
    <s v="Standard"/>
    <n v="2.9"/>
    <n v="2025"/>
    <s v="Sep-2025"/>
    <n v="0.38461538461538464"/>
    <x v="0"/>
    <x v="2"/>
  </r>
  <r>
    <s v="ORD0003411"/>
    <x v="221"/>
    <x v="1550"/>
    <x v="1"/>
    <s v="EC009"/>
    <x v="11"/>
    <x v="1"/>
    <s v="Loreal"/>
    <x v="9"/>
    <x v="2"/>
    <n v="1"/>
    <n v="12"/>
    <x v="1"/>
    <n v="10.8"/>
    <n v="4.8"/>
    <x v="0"/>
    <x v="4"/>
    <s v="Standard"/>
    <n v="4.3"/>
    <n v="2025"/>
    <s v="Mar-2025"/>
    <n v="0.44444444444444442"/>
    <x v="0"/>
    <x v="5"/>
  </r>
  <r>
    <s v="ORD0003412"/>
    <x v="110"/>
    <x v="1869"/>
    <x v="1"/>
    <s v="EC009"/>
    <x v="11"/>
    <x v="1"/>
    <s v="Loreal"/>
    <x v="3"/>
    <x v="2"/>
    <n v="1"/>
    <n v="12"/>
    <x v="4"/>
    <n v="11.4"/>
    <n v="5.4"/>
    <x v="0"/>
    <x v="1"/>
    <s v="Standard"/>
    <n v="3.2"/>
    <n v="2025"/>
    <s v="Feb-2025"/>
    <n v="0.47368421052631582"/>
    <x v="0"/>
    <x v="2"/>
  </r>
  <r>
    <s v="ORD0003413"/>
    <x v="312"/>
    <x v="691"/>
    <x v="0"/>
    <s v="EC008"/>
    <x v="1"/>
    <x v="1"/>
    <s v="Nivea"/>
    <x v="1"/>
    <x v="0"/>
    <n v="5"/>
    <n v="18"/>
    <x v="0"/>
    <n v="90"/>
    <n v="45"/>
    <x v="0"/>
    <x v="0"/>
    <s v="Express"/>
    <n v="2.7"/>
    <n v="2025"/>
    <s v="Jun-2025"/>
    <n v="0.5"/>
    <x v="1"/>
    <x v="1"/>
  </r>
  <r>
    <s v="ORD0003414"/>
    <x v="250"/>
    <x v="824"/>
    <x v="0"/>
    <s v="EC001"/>
    <x v="8"/>
    <x v="3"/>
    <s v="Sony"/>
    <x v="1"/>
    <x v="1"/>
    <n v="1"/>
    <n v="89"/>
    <x v="1"/>
    <n v="80.099999999999994"/>
    <n v="25.1"/>
    <x v="1"/>
    <x v="1"/>
    <s v="Standard"/>
    <n v="3.2"/>
    <n v="2025"/>
    <s v="Apr-2025"/>
    <n v="0.31335830212234711"/>
    <x v="1"/>
    <x v="1"/>
  </r>
  <r>
    <s v="ORD0003415"/>
    <x v="50"/>
    <x v="482"/>
    <x v="0"/>
    <s v="EC011"/>
    <x v="0"/>
    <x v="0"/>
    <s v="IKEA"/>
    <x v="4"/>
    <x v="1"/>
    <n v="1"/>
    <n v="190"/>
    <x v="4"/>
    <n v="180.5"/>
    <n v="55.5"/>
    <x v="0"/>
    <x v="2"/>
    <s v="Standard"/>
    <n v="2.9"/>
    <n v="2025"/>
    <s v="Sep-2025"/>
    <n v="0.30747922437673131"/>
    <x v="0"/>
    <x v="2"/>
  </r>
  <r>
    <s v="ORD0003416"/>
    <x v="352"/>
    <x v="217"/>
    <x v="0"/>
    <s v="EC005"/>
    <x v="4"/>
    <x v="2"/>
    <s v="Skybags"/>
    <x v="9"/>
    <x v="2"/>
    <n v="5"/>
    <n v="45"/>
    <x v="3"/>
    <n v="191.25"/>
    <n v="61.25"/>
    <x v="0"/>
    <x v="3"/>
    <s v="Standard"/>
    <n v="2.5"/>
    <n v="2025"/>
    <s v="Apr-2025"/>
    <n v="0.3202614379084967"/>
    <x v="0"/>
    <x v="5"/>
  </r>
  <r>
    <s v="ORD0003417"/>
    <x v="186"/>
    <x v="217"/>
    <x v="0"/>
    <s v="EC008"/>
    <x v="1"/>
    <x v="1"/>
    <s v="Nivea"/>
    <x v="9"/>
    <x v="2"/>
    <n v="3"/>
    <n v="18"/>
    <x v="1"/>
    <n v="48.6"/>
    <n v="21.6"/>
    <x v="2"/>
    <x v="4"/>
    <s v="Same Day"/>
    <n v="4.2"/>
    <n v="2025"/>
    <s v="Mar-2025"/>
    <n v="0.44444444444444448"/>
    <x v="0"/>
    <x v="5"/>
  </r>
  <r>
    <s v="ORD0003418"/>
    <x v="209"/>
    <x v="709"/>
    <x v="1"/>
    <s v="EC003"/>
    <x v="7"/>
    <x v="3"/>
    <s v="Lenovo"/>
    <x v="8"/>
    <x v="1"/>
    <n v="5"/>
    <n v="799"/>
    <x v="3"/>
    <n v="3395.75"/>
    <n v="295.75"/>
    <x v="0"/>
    <x v="2"/>
    <s v="Standard"/>
    <n v="4"/>
    <n v="2025"/>
    <s v="Sep-2025"/>
    <n v="8.7094161819921967E-2"/>
    <x v="2"/>
    <x v="4"/>
  </r>
  <r>
    <s v="ORD0003419"/>
    <x v="254"/>
    <x v="1870"/>
    <x v="0"/>
    <s v="EC001"/>
    <x v="8"/>
    <x v="3"/>
    <s v="Sony"/>
    <x v="2"/>
    <x v="0"/>
    <n v="1"/>
    <n v="89"/>
    <x v="1"/>
    <n v="80.099999999999994"/>
    <n v="25.1"/>
    <x v="0"/>
    <x v="2"/>
    <s v="Standard"/>
    <n v="3.3"/>
    <n v="2025"/>
    <s v="Mar-2025"/>
    <n v="0.31335830212234711"/>
    <x v="0"/>
    <x v="2"/>
  </r>
  <r>
    <s v="ORD0003420"/>
    <x v="206"/>
    <x v="1205"/>
    <x v="0"/>
    <s v="EC012"/>
    <x v="3"/>
    <x v="0"/>
    <s v="Philips"/>
    <x v="4"/>
    <x v="0"/>
    <n v="4"/>
    <n v="42"/>
    <x v="2"/>
    <n v="134.4"/>
    <n v="38.4"/>
    <x v="0"/>
    <x v="4"/>
    <s v="Standard"/>
    <n v="3.6"/>
    <n v="2025"/>
    <s v="Dec-2025"/>
    <n v="0.2857142857142857"/>
    <x v="0"/>
    <x v="2"/>
  </r>
  <r>
    <s v="ORD0003421"/>
    <x v="223"/>
    <x v="476"/>
    <x v="0"/>
    <s v="EC006"/>
    <x v="2"/>
    <x v="0"/>
    <s v="Philips"/>
    <x v="3"/>
    <x v="1"/>
    <n v="2"/>
    <n v="85"/>
    <x v="0"/>
    <n v="170"/>
    <n v="66"/>
    <x v="0"/>
    <x v="1"/>
    <s v="Standard"/>
    <n v="2.8"/>
    <n v="2025"/>
    <s v="Oct-2025"/>
    <n v="0.38823529411764707"/>
    <x v="0"/>
    <x v="2"/>
  </r>
  <r>
    <s v="ORD0003422"/>
    <x v="215"/>
    <x v="565"/>
    <x v="0"/>
    <s v="EC009"/>
    <x v="11"/>
    <x v="1"/>
    <s v="Loreal"/>
    <x v="9"/>
    <x v="1"/>
    <n v="4"/>
    <n v="12"/>
    <x v="1"/>
    <n v="43.2"/>
    <n v="19.2"/>
    <x v="0"/>
    <x v="2"/>
    <s v="Standard"/>
    <n v="4.4000000000000004"/>
    <n v="2025"/>
    <s v="Apr-2025"/>
    <n v="0.44444444444444442"/>
    <x v="0"/>
    <x v="5"/>
  </r>
  <r>
    <s v="ORD0003423"/>
    <x v="222"/>
    <x v="1638"/>
    <x v="0"/>
    <s v="EC008"/>
    <x v="1"/>
    <x v="1"/>
    <s v="Nivea"/>
    <x v="8"/>
    <x v="2"/>
    <n v="5"/>
    <n v="18"/>
    <x v="3"/>
    <n v="76.5"/>
    <n v="31.5"/>
    <x v="0"/>
    <x v="0"/>
    <s v="Express"/>
    <n v="4.2"/>
    <n v="2025"/>
    <s v="Feb-2025"/>
    <n v="0.41176470588235292"/>
    <x v="2"/>
    <x v="4"/>
  </r>
  <r>
    <s v="ORD0003424"/>
    <x v="352"/>
    <x v="1638"/>
    <x v="1"/>
    <s v="EC011"/>
    <x v="0"/>
    <x v="0"/>
    <s v="IKEA"/>
    <x v="4"/>
    <x v="0"/>
    <n v="1"/>
    <n v="190"/>
    <x v="3"/>
    <n v="161.5"/>
    <n v="36.5"/>
    <x v="0"/>
    <x v="2"/>
    <s v="Same Day"/>
    <n v="4.4000000000000004"/>
    <n v="2025"/>
    <s v="Apr-2025"/>
    <n v="0.2260061919504644"/>
    <x v="0"/>
    <x v="2"/>
  </r>
  <r>
    <s v="ORD0003425"/>
    <x v="296"/>
    <x v="1871"/>
    <x v="0"/>
    <s v="EC005"/>
    <x v="4"/>
    <x v="2"/>
    <s v="Skybags"/>
    <x v="4"/>
    <x v="0"/>
    <n v="5"/>
    <n v="45"/>
    <x v="4"/>
    <n v="213.75"/>
    <n v="83.75"/>
    <x v="0"/>
    <x v="4"/>
    <s v="Express"/>
    <n v="3.7"/>
    <n v="2025"/>
    <s v="Oct-2025"/>
    <n v="0.391812865497076"/>
    <x v="0"/>
    <x v="2"/>
  </r>
  <r>
    <s v="ORD0003426"/>
    <x v="341"/>
    <x v="1349"/>
    <x v="1"/>
    <s v="EC001"/>
    <x v="8"/>
    <x v="3"/>
    <s v="Sony"/>
    <x v="2"/>
    <x v="2"/>
    <n v="3"/>
    <n v="89"/>
    <x v="3"/>
    <n v="226.95"/>
    <n v="61.95"/>
    <x v="0"/>
    <x v="2"/>
    <s v="Standard"/>
    <n v="3.6"/>
    <n v="2025"/>
    <s v="Feb-2025"/>
    <n v="0.2729676140118969"/>
    <x v="0"/>
    <x v="2"/>
  </r>
  <r>
    <s v="ORD0003427"/>
    <x v="65"/>
    <x v="1872"/>
    <x v="0"/>
    <s v="EC007"/>
    <x v="9"/>
    <x v="0"/>
    <s v="Prestige"/>
    <x v="7"/>
    <x v="0"/>
    <n v="4"/>
    <n v="120"/>
    <x v="1"/>
    <n v="432"/>
    <n v="120"/>
    <x v="0"/>
    <x v="0"/>
    <s v="Standard"/>
    <n v="4.8"/>
    <n v="2025"/>
    <s v="Jul-2025"/>
    <n v="0.27777777777777779"/>
    <x v="2"/>
    <x v="4"/>
  </r>
  <r>
    <s v="ORD0003428"/>
    <x v="285"/>
    <x v="955"/>
    <x v="0"/>
    <s v="EC002"/>
    <x v="5"/>
    <x v="3"/>
    <s v="Samsung"/>
    <x v="2"/>
    <x v="0"/>
    <n v="5"/>
    <n v="149"/>
    <x v="3"/>
    <n v="633.25"/>
    <n v="158.25"/>
    <x v="0"/>
    <x v="1"/>
    <s v="Express"/>
    <n v="3.9"/>
    <n v="2025"/>
    <s v="Feb-2025"/>
    <n v="0.24990130280300041"/>
    <x v="0"/>
    <x v="2"/>
  </r>
  <r>
    <s v="ORD0003429"/>
    <x v="220"/>
    <x v="1130"/>
    <x v="1"/>
    <s v="EC002"/>
    <x v="5"/>
    <x v="3"/>
    <s v="Samsung"/>
    <x v="1"/>
    <x v="0"/>
    <n v="1"/>
    <n v="149"/>
    <x v="1"/>
    <n v="134.1"/>
    <n v="39.1"/>
    <x v="0"/>
    <x v="4"/>
    <s v="Standard"/>
    <n v="3.2"/>
    <n v="2025"/>
    <s v="May-2025"/>
    <n v="0.29157345264727819"/>
    <x v="1"/>
    <x v="1"/>
  </r>
  <r>
    <s v="ORD0003430"/>
    <x v="304"/>
    <x v="1844"/>
    <x v="1"/>
    <s v="EC009"/>
    <x v="11"/>
    <x v="1"/>
    <s v="Loreal"/>
    <x v="5"/>
    <x v="0"/>
    <n v="3"/>
    <n v="12"/>
    <x v="0"/>
    <n v="36"/>
    <n v="18"/>
    <x v="2"/>
    <x v="3"/>
    <s v="Standard"/>
    <n v="4.2"/>
    <n v="2025"/>
    <s v="Oct-2025"/>
    <n v="0.5"/>
    <x v="0"/>
    <x v="3"/>
  </r>
  <r>
    <s v="ORD0003431"/>
    <x v="339"/>
    <x v="294"/>
    <x v="0"/>
    <s v="EC008"/>
    <x v="1"/>
    <x v="1"/>
    <s v="Nivea"/>
    <x v="5"/>
    <x v="1"/>
    <n v="4"/>
    <n v="18"/>
    <x v="0"/>
    <n v="72"/>
    <n v="36"/>
    <x v="0"/>
    <x v="3"/>
    <s v="Standard"/>
    <n v="3.9"/>
    <n v="2025"/>
    <s v="Jul-2025"/>
    <n v="0.5"/>
    <x v="0"/>
    <x v="3"/>
  </r>
  <r>
    <s v="ORD0003432"/>
    <x v="73"/>
    <x v="1873"/>
    <x v="0"/>
    <s v="EC011"/>
    <x v="0"/>
    <x v="0"/>
    <s v="IKEA"/>
    <x v="3"/>
    <x v="1"/>
    <n v="5"/>
    <n v="190"/>
    <x v="0"/>
    <n v="950"/>
    <n v="325"/>
    <x v="0"/>
    <x v="2"/>
    <s v="Standard"/>
    <n v="3.1"/>
    <n v="2025"/>
    <s v="Sep-2025"/>
    <n v="0.34210526315789475"/>
    <x v="0"/>
    <x v="2"/>
  </r>
  <r>
    <s v="ORD0003433"/>
    <x v="238"/>
    <x v="888"/>
    <x v="0"/>
    <s v="EC011"/>
    <x v="0"/>
    <x v="0"/>
    <s v="IKEA"/>
    <x v="5"/>
    <x v="2"/>
    <n v="3"/>
    <n v="190"/>
    <x v="1"/>
    <n v="513"/>
    <n v="138"/>
    <x v="0"/>
    <x v="1"/>
    <s v="Standard"/>
    <n v="2.5"/>
    <n v="2025"/>
    <s v="Jan-2025"/>
    <n v="0.26900584795321636"/>
    <x v="0"/>
    <x v="3"/>
  </r>
  <r>
    <s v="ORD0003434"/>
    <x v="176"/>
    <x v="317"/>
    <x v="0"/>
    <s v="EC001"/>
    <x v="8"/>
    <x v="3"/>
    <s v="Sony"/>
    <x v="2"/>
    <x v="0"/>
    <n v="3"/>
    <n v="89"/>
    <x v="0"/>
    <n v="267"/>
    <n v="102"/>
    <x v="0"/>
    <x v="4"/>
    <s v="Standard"/>
    <n v="3.3"/>
    <n v="2025"/>
    <s v="Jun-2025"/>
    <n v="0.38202247191011235"/>
    <x v="0"/>
    <x v="2"/>
  </r>
  <r>
    <s v="ORD0003435"/>
    <x v="130"/>
    <x v="1870"/>
    <x v="0"/>
    <s v="EC003"/>
    <x v="7"/>
    <x v="3"/>
    <s v="Lenovo"/>
    <x v="1"/>
    <x v="1"/>
    <n v="3"/>
    <n v="799"/>
    <x v="2"/>
    <n v="1917.6"/>
    <n v="57.6"/>
    <x v="0"/>
    <x v="4"/>
    <s v="Standard"/>
    <n v="4.3"/>
    <n v="2025"/>
    <s v="Sep-2025"/>
    <n v="3.0037546933667086E-2"/>
    <x v="1"/>
    <x v="1"/>
  </r>
  <r>
    <s v="ORD0003436"/>
    <x v="146"/>
    <x v="1643"/>
    <x v="0"/>
    <s v="EC001"/>
    <x v="8"/>
    <x v="3"/>
    <s v="Sony"/>
    <x v="7"/>
    <x v="1"/>
    <n v="1"/>
    <n v="89"/>
    <x v="1"/>
    <n v="80.099999999999994"/>
    <n v="25.1"/>
    <x v="0"/>
    <x v="2"/>
    <s v="Express"/>
    <n v="4.8"/>
    <n v="2025"/>
    <s v="Feb-2025"/>
    <n v="0.31335830212234711"/>
    <x v="2"/>
    <x v="4"/>
  </r>
  <r>
    <s v="ORD0003437"/>
    <x v="261"/>
    <x v="672"/>
    <x v="1"/>
    <s v="EC002"/>
    <x v="5"/>
    <x v="3"/>
    <s v="Samsung"/>
    <x v="0"/>
    <x v="1"/>
    <n v="3"/>
    <n v="149"/>
    <x v="3"/>
    <n v="379.95"/>
    <n v="94.95"/>
    <x v="0"/>
    <x v="0"/>
    <s v="Express"/>
    <n v="4.5"/>
    <n v="2025"/>
    <s v="Feb-2025"/>
    <n v="0.24990130280300041"/>
    <x v="0"/>
    <x v="0"/>
  </r>
  <r>
    <s v="ORD0003438"/>
    <x v="336"/>
    <x v="804"/>
    <x v="0"/>
    <s v="EC006"/>
    <x v="2"/>
    <x v="0"/>
    <s v="Philips"/>
    <x v="2"/>
    <x v="2"/>
    <n v="4"/>
    <n v="85"/>
    <x v="0"/>
    <n v="340"/>
    <n v="132"/>
    <x v="0"/>
    <x v="4"/>
    <s v="Standard"/>
    <n v="2.6"/>
    <n v="2025"/>
    <s v="Jun-2025"/>
    <n v="0.38823529411764707"/>
    <x v="0"/>
    <x v="2"/>
  </r>
  <r>
    <s v="ORD0003439"/>
    <x v="91"/>
    <x v="851"/>
    <x v="0"/>
    <s v="EC001"/>
    <x v="8"/>
    <x v="3"/>
    <s v="Sony"/>
    <x v="3"/>
    <x v="1"/>
    <n v="4"/>
    <n v="89"/>
    <x v="2"/>
    <n v="284.8"/>
    <n v="64.8"/>
    <x v="0"/>
    <x v="4"/>
    <s v="Express"/>
    <n v="2.9"/>
    <n v="2025"/>
    <s v="Sep-2025"/>
    <n v="0.22752808988764042"/>
    <x v="0"/>
    <x v="2"/>
  </r>
  <r>
    <s v="ORD0003440"/>
    <x v="299"/>
    <x v="298"/>
    <x v="0"/>
    <s v="EC009"/>
    <x v="11"/>
    <x v="1"/>
    <s v="Loreal"/>
    <x v="3"/>
    <x v="2"/>
    <n v="2"/>
    <n v="12"/>
    <x v="3"/>
    <n v="20.399999999999999"/>
    <n v="8.4"/>
    <x v="2"/>
    <x v="2"/>
    <s v="Same Day"/>
    <n v="3.2"/>
    <n v="2025"/>
    <s v="Dec-2025"/>
    <n v="0.41176470588235298"/>
    <x v="0"/>
    <x v="2"/>
  </r>
  <r>
    <s v="ORD0003441"/>
    <x v="280"/>
    <x v="402"/>
    <x v="1"/>
    <s v="EC001"/>
    <x v="8"/>
    <x v="3"/>
    <s v="Sony"/>
    <x v="1"/>
    <x v="2"/>
    <n v="4"/>
    <n v="89"/>
    <x v="1"/>
    <n v="320.39999999999998"/>
    <n v="100.4"/>
    <x v="0"/>
    <x v="0"/>
    <s v="Standard"/>
    <n v="2.9"/>
    <n v="2025"/>
    <s v="Feb-2025"/>
    <n v="0.31335830212234711"/>
    <x v="1"/>
    <x v="1"/>
  </r>
  <r>
    <s v="ORD0003442"/>
    <x v="121"/>
    <x v="579"/>
    <x v="1"/>
    <s v="EC008"/>
    <x v="1"/>
    <x v="1"/>
    <s v="Nivea"/>
    <x v="8"/>
    <x v="1"/>
    <n v="1"/>
    <n v="18"/>
    <x v="2"/>
    <n v="14.4"/>
    <n v="5.4"/>
    <x v="0"/>
    <x v="2"/>
    <s v="Standard"/>
    <n v="4.5"/>
    <n v="2025"/>
    <s v="Jan-2025"/>
    <n v="0.375"/>
    <x v="2"/>
    <x v="4"/>
  </r>
  <r>
    <s v="ORD0003443"/>
    <x v="42"/>
    <x v="489"/>
    <x v="1"/>
    <s v="EC012"/>
    <x v="3"/>
    <x v="0"/>
    <s v="Philips"/>
    <x v="0"/>
    <x v="2"/>
    <n v="3"/>
    <n v="42"/>
    <x v="2"/>
    <n v="100.8"/>
    <n v="28.8"/>
    <x v="2"/>
    <x v="1"/>
    <s v="Standard"/>
    <n v="4.8"/>
    <n v="2025"/>
    <s v="Jul-2025"/>
    <n v="0.28571428571428575"/>
    <x v="0"/>
    <x v="0"/>
  </r>
  <r>
    <s v="ORD0003444"/>
    <x v="80"/>
    <x v="1415"/>
    <x v="1"/>
    <s v="EC008"/>
    <x v="1"/>
    <x v="1"/>
    <s v="Nivea"/>
    <x v="7"/>
    <x v="2"/>
    <n v="3"/>
    <n v="18"/>
    <x v="2"/>
    <n v="43.2"/>
    <n v="16.2"/>
    <x v="0"/>
    <x v="3"/>
    <s v="Same Day"/>
    <n v="3"/>
    <n v="2025"/>
    <s v="Dec-2025"/>
    <n v="0.37499999999999994"/>
    <x v="2"/>
    <x v="4"/>
  </r>
  <r>
    <s v="ORD0003445"/>
    <x v="52"/>
    <x v="226"/>
    <x v="0"/>
    <s v="EC011"/>
    <x v="0"/>
    <x v="0"/>
    <s v="IKEA"/>
    <x v="6"/>
    <x v="0"/>
    <n v="2"/>
    <n v="190"/>
    <x v="0"/>
    <n v="380"/>
    <n v="130"/>
    <x v="0"/>
    <x v="3"/>
    <s v="Express"/>
    <n v="2.6"/>
    <n v="2025"/>
    <s v="Mar-2025"/>
    <n v="0.34210526315789475"/>
    <x v="0"/>
    <x v="2"/>
  </r>
  <r>
    <s v="ORD0003446"/>
    <x v="94"/>
    <x v="717"/>
    <x v="0"/>
    <s v="EC008"/>
    <x v="1"/>
    <x v="1"/>
    <s v="Nivea"/>
    <x v="3"/>
    <x v="1"/>
    <n v="2"/>
    <n v="18"/>
    <x v="4"/>
    <n v="34.200000000000003"/>
    <n v="16.2"/>
    <x v="0"/>
    <x v="2"/>
    <s v="Standard"/>
    <n v="3.7"/>
    <n v="2025"/>
    <s v="Aug-2025"/>
    <n v="0.47368421052631571"/>
    <x v="0"/>
    <x v="2"/>
  </r>
  <r>
    <s v="ORD0003447"/>
    <x v="340"/>
    <x v="1874"/>
    <x v="0"/>
    <s v="EC006"/>
    <x v="2"/>
    <x v="0"/>
    <s v="Philips"/>
    <x v="5"/>
    <x v="2"/>
    <n v="5"/>
    <n v="85"/>
    <x v="2"/>
    <n v="340"/>
    <n v="80"/>
    <x v="0"/>
    <x v="0"/>
    <s v="Standard"/>
    <n v="4.7"/>
    <n v="2025"/>
    <s v="Apr-2025"/>
    <n v="0.23529411764705882"/>
    <x v="0"/>
    <x v="3"/>
  </r>
  <r>
    <s v="ORD0003448"/>
    <x v="59"/>
    <x v="1875"/>
    <x v="1"/>
    <s v="EC002"/>
    <x v="5"/>
    <x v="3"/>
    <s v="Samsung"/>
    <x v="0"/>
    <x v="2"/>
    <n v="4"/>
    <n v="149"/>
    <x v="4"/>
    <n v="566.20000000000005"/>
    <n v="186.2"/>
    <x v="0"/>
    <x v="2"/>
    <s v="Express"/>
    <n v="3"/>
    <n v="2025"/>
    <s v="May-2025"/>
    <n v="0.32885906040268453"/>
    <x v="0"/>
    <x v="0"/>
  </r>
  <r>
    <s v="ORD0003449"/>
    <x v="48"/>
    <x v="1876"/>
    <x v="1"/>
    <s v="EC005"/>
    <x v="4"/>
    <x v="2"/>
    <s v="Skybags"/>
    <x v="2"/>
    <x v="1"/>
    <n v="5"/>
    <n v="45"/>
    <x v="4"/>
    <n v="213.75"/>
    <n v="83.75"/>
    <x v="0"/>
    <x v="2"/>
    <s v="Standard"/>
    <n v="3.2"/>
    <n v="2025"/>
    <s v="May-2025"/>
    <n v="0.391812865497076"/>
    <x v="0"/>
    <x v="2"/>
  </r>
  <r>
    <s v="ORD0003450"/>
    <x v="177"/>
    <x v="1115"/>
    <x v="0"/>
    <s v="EC008"/>
    <x v="1"/>
    <x v="1"/>
    <s v="Nivea"/>
    <x v="2"/>
    <x v="2"/>
    <n v="1"/>
    <n v="18"/>
    <x v="4"/>
    <n v="17.100000000000001"/>
    <n v="8.1"/>
    <x v="2"/>
    <x v="4"/>
    <s v="Standard"/>
    <n v="2.5"/>
    <n v="2025"/>
    <s v="Sep-2025"/>
    <n v="0.47368421052631571"/>
    <x v="0"/>
    <x v="2"/>
  </r>
  <r>
    <s v="ORD0003451"/>
    <x v="257"/>
    <x v="1018"/>
    <x v="0"/>
    <s v="EC008"/>
    <x v="1"/>
    <x v="1"/>
    <s v="Nivea"/>
    <x v="9"/>
    <x v="2"/>
    <n v="1"/>
    <n v="18"/>
    <x v="0"/>
    <n v="18"/>
    <n v="9"/>
    <x v="0"/>
    <x v="1"/>
    <s v="Express"/>
    <n v="4.7"/>
    <n v="2025"/>
    <s v="Jul-2025"/>
    <n v="0.5"/>
    <x v="0"/>
    <x v="5"/>
  </r>
  <r>
    <s v="ORD0003452"/>
    <x v="175"/>
    <x v="1011"/>
    <x v="0"/>
    <s v="EC001"/>
    <x v="8"/>
    <x v="3"/>
    <s v="Sony"/>
    <x v="2"/>
    <x v="2"/>
    <n v="2"/>
    <n v="89"/>
    <x v="3"/>
    <n v="151.30000000000001"/>
    <n v="41.3"/>
    <x v="0"/>
    <x v="3"/>
    <s v="Standard"/>
    <n v="4.5"/>
    <n v="2025"/>
    <s v="Sep-2025"/>
    <n v="0.27296761401189684"/>
    <x v="0"/>
    <x v="2"/>
  </r>
  <r>
    <s v="ORD0003453"/>
    <x v="221"/>
    <x v="972"/>
    <x v="1"/>
    <s v="EC002"/>
    <x v="5"/>
    <x v="3"/>
    <s v="Samsung"/>
    <x v="7"/>
    <x v="2"/>
    <n v="5"/>
    <n v="149"/>
    <x v="3"/>
    <n v="633.25"/>
    <n v="158.25"/>
    <x v="0"/>
    <x v="2"/>
    <s v="Express"/>
    <n v="5"/>
    <n v="2025"/>
    <s v="Mar-2025"/>
    <n v="0.24990130280300041"/>
    <x v="2"/>
    <x v="4"/>
  </r>
  <r>
    <s v="ORD0003454"/>
    <x v="83"/>
    <x v="815"/>
    <x v="1"/>
    <s v="EC003"/>
    <x v="7"/>
    <x v="3"/>
    <s v="Lenovo"/>
    <x v="4"/>
    <x v="0"/>
    <n v="5"/>
    <n v="799"/>
    <x v="0"/>
    <n v="3995"/>
    <n v="895"/>
    <x v="0"/>
    <x v="3"/>
    <s v="Standard"/>
    <n v="4.9000000000000004"/>
    <n v="2025"/>
    <s v="Aug-2025"/>
    <n v="0.22403003754693368"/>
    <x v="0"/>
    <x v="2"/>
  </r>
  <r>
    <s v="ORD0003455"/>
    <x v="81"/>
    <x v="897"/>
    <x v="0"/>
    <s v="EC009"/>
    <x v="11"/>
    <x v="1"/>
    <s v="Loreal"/>
    <x v="7"/>
    <x v="0"/>
    <n v="5"/>
    <n v="12"/>
    <x v="1"/>
    <n v="54"/>
    <n v="24"/>
    <x v="0"/>
    <x v="4"/>
    <s v="Standard"/>
    <n v="4.3"/>
    <n v="2025"/>
    <s v="Jul-2025"/>
    <n v="0.44444444444444442"/>
    <x v="2"/>
    <x v="4"/>
  </r>
  <r>
    <s v="ORD0003456"/>
    <x v="133"/>
    <x v="1097"/>
    <x v="0"/>
    <s v="EC001"/>
    <x v="8"/>
    <x v="3"/>
    <s v="Sony"/>
    <x v="6"/>
    <x v="0"/>
    <n v="1"/>
    <n v="89"/>
    <x v="4"/>
    <n v="84.55"/>
    <n v="29.55"/>
    <x v="0"/>
    <x v="1"/>
    <s v="Express"/>
    <n v="2.6"/>
    <n v="2025"/>
    <s v="Oct-2025"/>
    <n v="0.34949733885274986"/>
    <x v="0"/>
    <x v="2"/>
  </r>
  <r>
    <s v="ORD0003457"/>
    <x v="239"/>
    <x v="635"/>
    <x v="0"/>
    <s v="EC002"/>
    <x v="5"/>
    <x v="3"/>
    <s v="Samsung"/>
    <x v="0"/>
    <x v="2"/>
    <n v="4"/>
    <n v="149"/>
    <x v="3"/>
    <n v="506.6"/>
    <n v="126.6"/>
    <x v="2"/>
    <x v="4"/>
    <s v="Standard"/>
    <n v="4.7"/>
    <n v="2025"/>
    <s v="Jan-2025"/>
    <n v="0.24990130280300038"/>
    <x v="0"/>
    <x v="0"/>
  </r>
  <r>
    <s v="ORD0003458"/>
    <x v="69"/>
    <x v="146"/>
    <x v="0"/>
    <s v="EC001"/>
    <x v="8"/>
    <x v="3"/>
    <s v="Sony"/>
    <x v="7"/>
    <x v="0"/>
    <n v="5"/>
    <n v="89"/>
    <x v="0"/>
    <n v="445"/>
    <n v="170"/>
    <x v="3"/>
    <x v="4"/>
    <s v="Standard"/>
    <n v="3.4"/>
    <n v="2025"/>
    <s v="Mar-2025"/>
    <n v="0.38202247191011235"/>
    <x v="2"/>
    <x v="4"/>
  </r>
  <r>
    <s v="ORD0003459"/>
    <x v="322"/>
    <x v="943"/>
    <x v="1"/>
    <s v="EC006"/>
    <x v="2"/>
    <x v="0"/>
    <s v="Philips"/>
    <x v="1"/>
    <x v="1"/>
    <n v="1"/>
    <n v="85"/>
    <x v="0"/>
    <n v="85"/>
    <n v="33"/>
    <x v="0"/>
    <x v="2"/>
    <s v="Standard"/>
    <n v="4"/>
    <n v="2025"/>
    <s v="Feb-2025"/>
    <n v="0.38823529411764707"/>
    <x v="1"/>
    <x v="1"/>
  </r>
  <r>
    <s v="ORD0003460"/>
    <x v="101"/>
    <x v="1666"/>
    <x v="1"/>
    <s v="EC005"/>
    <x v="4"/>
    <x v="2"/>
    <s v="Skybags"/>
    <x v="7"/>
    <x v="0"/>
    <n v="4"/>
    <n v="45"/>
    <x v="4"/>
    <n v="171"/>
    <n v="67"/>
    <x v="0"/>
    <x v="3"/>
    <s v="Standard"/>
    <n v="3.5"/>
    <n v="2025"/>
    <s v="Sep-2025"/>
    <n v="0.391812865497076"/>
    <x v="2"/>
    <x v="4"/>
  </r>
  <r>
    <s v="ORD0003461"/>
    <x v="65"/>
    <x v="1767"/>
    <x v="0"/>
    <s v="EC009"/>
    <x v="11"/>
    <x v="1"/>
    <s v="Loreal"/>
    <x v="9"/>
    <x v="0"/>
    <n v="4"/>
    <n v="12"/>
    <x v="2"/>
    <n v="38.4"/>
    <n v="14.4"/>
    <x v="0"/>
    <x v="0"/>
    <s v="Express"/>
    <n v="4.9000000000000004"/>
    <n v="2025"/>
    <s v="Jul-2025"/>
    <n v="0.375"/>
    <x v="0"/>
    <x v="5"/>
  </r>
  <r>
    <s v="ORD0003462"/>
    <x v="315"/>
    <x v="862"/>
    <x v="0"/>
    <s v="EC008"/>
    <x v="1"/>
    <x v="1"/>
    <s v="Nivea"/>
    <x v="2"/>
    <x v="2"/>
    <n v="4"/>
    <n v="18"/>
    <x v="4"/>
    <n v="68.400000000000006"/>
    <n v="32.4"/>
    <x v="2"/>
    <x v="3"/>
    <s v="Express"/>
    <n v="4.5999999999999996"/>
    <n v="2025"/>
    <s v="Feb-2025"/>
    <n v="0.47368421052631571"/>
    <x v="0"/>
    <x v="2"/>
  </r>
  <r>
    <s v="ORD0003463"/>
    <x v="19"/>
    <x v="1752"/>
    <x v="0"/>
    <s v="EC007"/>
    <x v="9"/>
    <x v="0"/>
    <s v="Prestige"/>
    <x v="0"/>
    <x v="1"/>
    <n v="2"/>
    <n v="120"/>
    <x v="0"/>
    <n v="240"/>
    <n v="84"/>
    <x v="0"/>
    <x v="4"/>
    <s v="Express"/>
    <n v="4.7"/>
    <n v="2025"/>
    <s v="Mar-2025"/>
    <n v="0.35"/>
    <x v="0"/>
    <x v="0"/>
  </r>
  <r>
    <s v="ORD0003464"/>
    <x v="134"/>
    <x v="1231"/>
    <x v="1"/>
    <s v="EC011"/>
    <x v="0"/>
    <x v="0"/>
    <s v="IKEA"/>
    <x v="5"/>
    <x v="2"/>
    <n v="4"/>
    <n v="190"/>
    <x v="3"/>
    <n v="646"/>
    <n v="146"/>
    <x v="0"/>
    <x v="4"/>
    <s v="Standard"/>
    <n v="4.5"/>
    <n v="2025"/>
    <s v="Dec-2025"/>
    <n v="0.2260061919504644"/>
    <x v="0"/>
    <x v="3"/>
  </r>
  <r>
    <s v="ORD0003465"/>
    <x v="16"/>
    <x v="394"/>
    <x v="0"/>
    <s v="EC011"/>
    <x v="0"/>
    <x v="0"/>
    <s v="IKEA"/>
    <x v="9"/>
    <x v="2"/>
    <n v="3"/>
    <n v="190"/>
    <x v="1"/>
    <n v="513"/>
    <n v="138"/>
    <x v="0"/>
    <x v="1"/>
    <s v="Standard"/>
    <n v="3.9"/>
    <n v="2025"/>
    <s v="Jul-2025"/>
    <n v="0.26900584795321636"/>
    <x v="0"/>
    <x v="5"/>
  </r>
  <r>
    <s v="ORD0003466"/>
    <x v="88"/>
    <x v="1877"/>
    <x v="1"/>
    <s v="EC004"/>
    <x v="10"/>
    <x v="2"/>
    <s v="Nike"/>
    <x v="5"/>
    <x v="2"/>
    <n v="5"/>
    <n v="110"/>
    <x v="4"/>
    <n v="522.5"/>
    <n v="182.5"/>
    <x v="1"/>
    <x v="1"/>
    <s v="Standard"/>
    <n v="4"/>
    <n v="2025"/>
    <s v="Jul-2025"/>
    <n v="0.34928229665071769"/>
    <x v="0"/>
    <x v="3"/>
  </r>
  <r>
    <s v="ORD0003467"/>
    <x v="350"/>
    <x v="1878"/>
    <x v="0"/>
    <s v="EC011"/>
    <x v="0"/>
    <x v="0"/>
    <s v="IKEA"/>
    <x v="5"/>
    <x v="0"/>
    <n v="4"/>
    <n v="190"/>
    <x v="2"/>
    <n v="608"/>
    <n v="108"/>
    <x v="0"/>
    <x v="2"/>
    <s v="Standard"/>
    <n v="3.4"/>
    <n v="2025"/>
    <s v="May-2025"/>
    <n v="0.17763157894736842"/>
    <x v="0"/>
    <x v="3"/>
  </r>
  <r>
    <s v="ORD0003468"/>
    <x v="112"/>
    <x v="747"/>
    <x v="0"/>
    <s v="EC010"/>
    <x v="6"/>
    <x v="3"/>
    <s v="JBL"/>
    <x v="1"/>
    <x v="1"/>
    <n v="5"/>
    <n v="65"/>
    <x v="2"/>
    <n v="260"/>
    <n v="70"/>
    <x v="0"/>
    <x v="2"/>
    <s v="Standard"/>
    <n v="2.7"/>
    <n v="2025"/>
    <s v="Jan-2025"/>
    <n v="0.26923076923076922"/>
    <x v="1"/>
    <x v="1"/>
  </r>
  <r>
    <s v="ORD0003469"/>
    <x v="48"/>
    <x v="1248"/>
    <x v="0"/>
    <s v="EC003"/>
    <x v="7"/>
    <x v="3"/>
    <s v="Lenovo"/>
    <x v="0"/>
    <x v="0"/>
    <n v="5"/>
    <n v="799"/>
    <x v="1"/>
    <n v="3595.5"/>
    <n v="495.5"/>
    <x v="0"/>
    <x v="2"/>
    <s v="Express"/>
    <n v="3.6"/>
    <n v="2025"/>
    <s v="May-2025"/>
    <n v="0.13781115282992629"/>
    <x v="0"/>
    <x v="0"/>
  </r>
  <r>
    <s v="ORD0003470"/>
    <x v="52"/>
    <x v="1042"/>
    <x v="0"/>
    <s v="EC004"/>
    <x v="10"/>
    <x v="2"/>
    <s v="Nike"/>
    <x v="6"/>
    <x v="0"/>
    <n v="3"/>
    <n v="110"/>
    <x v="1"/>
    <n v="297"/>
    <n v="93"/>
    <x v="0"/>
    <x v="0"/>
    <s v="Standard"/>
    <n v="4.4000000000000004"/>
    <n v="2025"/>
    <s v="Mar-2025"/>
    <n v="0.31313131313131315"/>
    <x v="0"/>
    <x v="2"/>
  </r>
  <r>
    <s v="ORD0003471"/>
    <x v="354"/>
    <x v="1255"/>
    <x v="0"/>
    <s v="EC005"/>
    <x v="4"/>
    <x v="2"/>
    <s v="Skybags"/>
    <x v="7"/>
    <x v="2"/>
    <n v="3"/>
    <n v="45"/>
    <x v="0"/>
    <n v="135"/>
    <n v="57"/>
    <x v="0"/>
    <x v="0"/>
    <s v="Standard"/>
    <n v="4.5"/>
    <n v="2025"/>
    <s v="Apr-2025"/>
    <n v="0.42222222222222222"/>
    <x v="2"/>
    <x v="4"/>
  </r>
  <r>
    <s v="ORD0003472"/>
    <x v="264"/>
    <x v="1480"/>
    <x v="1"/>
    <s v="EC003"/>
    <x v="7"/>
    <x v="3"/>
    <s v="Lenovo"/>
    <x v="6"/>
    <x v="0"/>
    <n v="3"/>
    <n v="799"/>
    <x v="1"/>
    <n v="2157.3000000000002"/>
    <n v="297.3"/>
    <x v="0"/>
    <x v="1"/>
    <s v="Standard"/>
    <n v="3"/>
    <n v="2025"/>
    <s v="Apr-2025"/>
    <n v="0.13781115282992629"/>
    <x v="0"/>
    <x v="2"/>
  </r>
  <r>
    <s v="ORD0003473"/>
    <x v="172"/>
    <x v="774"/>
    <x v="0"/>
    <s v="EC006"/>
    <x v="2"/>
    <x v="0"/>
    <s v="Philips"/>
    <x v="7"/>
    <x v="2"/>
    <n v="4"/>
    <n v="85"/>
    <x v="4"/>
    <n v="323"/>
    <n v="115"/>
    <x v="0"/>
    <x v="3"/>
    <s v="Standard"/>
    <n v="4"/>
    <n v="2025"/>
    <s v="Oct-2025"/>
    <n v="0.35603715170278638"/>
    <x v="2"/>
    <x v="4"/>
  </r>
  <r>
    <s v="ORD0003474"/>
    <x v="223"/>
    <x v="330"/>
    <x v="0"/>
    <s v="EC001"/>
    <x v="8"/>
    <x v="3"/>
    <s v="Sony"/>
    <x v="1"/>
    <x v="0"/>
    <n v="4"/>
    <n v="89"/>
    <x v="1"/>
    <n v="320.39999999999998"/>
    <n v="100.4"/>
    <x v="0"/>
    <x v="0"/>
    <s v="Standard"/>
    <n v="4.5"/>
    <n v="2025"/>
    <s v="Oct-2025"/>
    <n v="0.31335830212234711"/>
    <x v="1"/>
    <x v="1"/>
  </r>
  <r>
    <s v="ORD0003475"/>
    <x v="353"/>
    <x v="1879"/>
    <x v="1"/>
    <s v="EC001"/>
    <x v="8"/>
    <x v="3"/>
    <s v="Sony"/>
    <x v="2"/>
    <x v="1"/>
    <n v="3"/>
    <n v="89"/>
    <x v="3"/>
    <n v="226.95"/>
    <n v="61.95"/>
    <x v="0"/>
    <x v="3"/>
    <s v="Express"/>
    <n v="3.8"/>
    <n v="2025"/>
    <s v="Sep-2025"/>
    <n v="0.2729676140118969"/>
    <x v="0"/>
    <x v="2"/>
  </r>
  <r>
    <s v="ORD0003476"/>
    <x v="185"/>
    <x v="1257"/>
    <x v="0"/>
    <s v="EC007"/>
    <x v="9"/>
    <x v="0"/>
    <s v="Prestige"/>
    <x v="7"/>
    <x v="1"/>
    <n v="5"/>
    <n v="120"/>
    <x v="3"/>
    <n v="510"/>
    <n v="120"/>
    <x v="0"/>
    <x v="0"/>
    <s v="Standard"/>
    <n v="4"/>
    <n v="2025"/>
    <s v="Feb-2025"/>
    <n v="0.23529411764705882"/>
    <x v="2"/>
    <x v="4"/>
  </r>
  <r>
    <s v="ORD0003477"/>
    <x v="173"/>
    <x v="1421"/>
    <x v="0"/>
    <s v="EC003"/>
    <x v="7"/>
    <x v="3"/>
    <s v="Lenovo"/>
    <x v="9"/>
    <x v="0"/>
    <n v="4"/>
    <n v="799"/>
    <x v="0"/>
    <n v="3196"/>
    <n v="716"/>
    <x v="0"/>
    <x v="3"/>
    <s v="Standard"/>
    <n v="3.8"/>
    <n v="2025"/>
    <s v="Jan-2025"/>
    <n v="0.22403003754693368"/>
    <x v="0"/>
    <x v="5"/>
  </r>
  <r>
    <s v="ORD0003478"/>
    <x v="295"/>
    <x v="1100"/>
    <x v="0"/>
    <s v="EC003"/>
    <x v="7"/>
    <x v="3"/>
    <s v="Lenovo"/>
    <x v="3"/>
    <x v="1"/>
    <n v="3"/>
    <n v="799"/>
    <x v="4"/>
    <n v="2277.15"/>
    <n v="417.15"/>
    <x v="2"/>
    <x v="1"/>
    <s v="Standard"/>
    <n v="3.8"/>
    <n v="2025"/>
    <s v="Oct-2025"/>
    <n v="0.18318951320729859"/>
    <x v="0"/>
    <x v="2"/>
  </r>
  <r>
    <s v="ORD0003479"/>
    <x v="10"/>
    <x v="158"/>
    <x v="1"/>
    <s v="EC008"/>
    <x v="1"/>
    <x v="1"/>
    <s v="Nivea"/>
    <x v="7"/>
    <x v="0"/>
    <n v="3"/>
    <n v="18"/>
    <x v="0"/>
    <n v="54"/>
    <n v="27"/>
    <x v="0"/>
    <x v="3"/>
    <s v="Standard"/>
    <n v="3.9"/>
    <n v="2025"/>
    <s v="Sep-2025"/>
    <n v="0.5"/>
    <x v="2"/>
    <x v="4"/>
  </r>
  <r>
    <s v="ORD0003480"/>
    <x v="129"/>
    <x v="1666"/>
    <x v="1"/>
    <s v="EC011"/>
    <x v="0"/>
    <x v="0"/>
    <s v="IKEA"/>
    <x v="1"/>
    <x v="2"/>
    <n v="1"/>
    <n v="190"/>
    <x v="0"/>
    <n v="190"/>
    <n v="65"/>
    <x v="0"/>
    <x v="1"/>
    <s v="Standard"/>
    <n v="4.5"/>
    <n v="2025"/>
    <s v="Oct-2025"/>
    <n v="0.34210526315789475"/>
    <x v="1"/>
    <x v="1"/>
  </r>
  <r>
    <s v="ORD0003481"/>
    <x v="126"/>
    <x v="731"/>
    <x v="0"/>
    <s v="EC009"/>
    <x v="11"/>
    <x v="1"/>
    <s v="Loreal"/>
    <x v="8"/>
    <x v="0"/>
    <n v="4"/>
    <n v="12"/>
    <x v="4"/>
    <n v="45.6"/>
    <n v="21.6"/>
    <x v="0"/>
    <x v="0"/>
    <s v="Standard"/>
    <n v="5"/>
    <n v="2025"/>
    <s v="Aug-2025"/>
    <n v="0.47368421052631582"/>
    <x v="2"/>
    <x v="4"/>
  </r>
  <r>
    <s v="ORD0003482"/>
    <x v="48"/>
    <x v="208"/>
    <x v="0"/>
    <s v="EC007"/>
    <x v="9"/>
    <x v="0"/>
    <s v="Prestige"/>
    <x v="6"/>
    <x v="1"/>
    <n v="1"/>
    <n v="120"/>
    <x v="2"/>
    <n v="96"/>
    <n v="18"/>
    <x v="0"/>
    <x v="1"/>
    <s v="Standard"/>
    <n v="4.8"/>
    <n v="2025"/>
    <s v="May-2025"/>
    <n v="0.1875"/>
    <x v="0"/>
    <x v="2"/>
  </r>
  <r>
    <s v="ORD0003483"/>
    <x v="359"/>
    <x v="1115"/>
    <x v="0"/>
    <s v="EC009"/>
    <x v="11"/>
    <x v="1"/>
    <s v="Loreal"/>
    <x v="3"/>
    <x v="2"/>
    <n v="5"/>
    <n v="12"/>
    <x v="1"/>
    <n v="54"/>
    <n v="24"/>
    <x v="0"/>
    <x v="0"/>
    <s v="Standard"/>
    <n v="3.1"/>
    <n v="2025"/>
    <s v="Nov-2025"/>
    <n v="0.44444444444444442"/>
    <x v="0"/>
    <x v="2"/>
  </r>
  <r>
    <s v="ORD0003484"/>
    <x v="139"/>
    <x v="1393"/>
    <x v="1"/>
    <s v="EC007"/>
    <x v="9"/>
    <x v="0"/>
    <s v="Prestige"/>
    <x v="9"/>
    <x v="2"/>
    <n v="5"/>
    <n v="120"/>
    <x v="1"/>
    <n v="540"/>
    <n v="150"/>
    <x v="0"/>
    <x v="0"/>
    <s v="Standard"/>
    <n v="4"/>
    <n v="2025"/>
    <s v="Apr-2025"/>
    <n v="0.27777777777777779"/>
    <x v="0"/>
    <x v="5"/>
  </r>
  <r>
    <s v="ORD0003485"/>
    <x v="248"/>
    <x v="1551"/>
    <x v="1"/>
    <s v="EC008"/>
    <x v="1"/>
    <x v="1"/>
    <s v="Nivea"/>
    <x v="0"/>
    <x v="1"/>
    <n v="4"/>
    <n v="18"/>
    <x v="1"/>
    <n v="64.8"/>
    <n v="28.8"/>
    <x v="2"/>
    <x v="4"/>
    <s v="Express"/>
    <n v="5"/>
    <n v="2025"/>
    <s v="Aug-2025"/>
    <n v="0.44444444444444448"/>
    <x v="0"/>
    <x v="0"/>
  </r>
  <r>
    <s v="ORD0003486"/>
    <x v="276"/>
    <x v="1880"/>
    <x v="1"/>
    <s v="EC005"/>
    <x v="4"/>
    <x v="2"/>
    <s v="Skybags"/>
    <x v="8"/>
    <x v="2"/>
    <n v="3"/>
    <n v="45"/>
    <x v="1"/>
    <n v="121.5"/>
    <n v="43.5"/>
    <x v="0"/>
    <x v="1"/>
    <s v="Standard"/>
    <n v="3.3"/>
    <n v="2025"/>
    <s v="Apr-2025"/>
    <n v="0.35802469135802467"/>
    <x v="2"/>
    <x v="4"/>
  </r>
  <r>
    <s v="ORD0003487"/>
    <x v="67"/>
    <x v="868"/>
    <x v="0"/>
    <s v="EC007"/>
    <x v="9"/>
    <x v="0"/>
    <s v="Prestige"/>
    <x v="1"/>
    <x v="2"/>
    <n v="3"/>
    <n v="120"/>
    <x v="4"/>
    <n v="342"/>
    <n v="108"/>
    <x v="0"/>
    <x v="4"/>
    <s v="Same Day"/>
    <n v="4.0999999999999996"/>
    <n v="2025"/>
    <s v="Jan-2025"/>
    <n v="0.31578947368421051"/>
    <x v="1"/>
    <x v="1"/>
  </r>
  <r>
    <s v="ORD0003488"/>
    <x v="320"/>
    <x v="1194"/>
    <x v="1"/>
    <s v="EC001"/>
    <x v="8"/>
    <x v="3"/>
    <s v="Sony"/>
    <x v="5"/>
    <x v="2"/>
    <n v="1"/>
    <n v="89"/>
    <x v="2"/>
    <n v="71.2"/>
    <n v="16.2"/>
    <x v="0"/>
    <x v="1"/>
    <s v="Standard"/>
    <n v="4.0999999999999996"/>
    <n v="2025"/>
    <s v="Jul-2025"/>
    <n v="0.22752808988764042"/>
    <x v="0"/>
    <x v="3"/>
  </r>
  <r>
    <s v="ORD0003489"/>
    <x v="69"/>
    <x v="646"/>
    <x v="1"/>
    <s v="EC008"/>
    <x v="1"/>
    <x v="1"/>
    <s v="Nivea"/>
    <x v="2"/>
    <x v="1"/>
    <n v="4"/>
    <n v="18"/>
    <x v="2"/>
    <n v="57.6"/>
    <n v="21.6"/>
    <x v="3"/>
    <x v="4"/>
    <s v="Standard"/>
    <n v="4.0999999999999996"/>
    <n v="2025"/>
    <s v="Mar-2025"/>
    <n v="0.375"/>
    <x v="0"/>
    <x v="2"/>
  </r>
  <r>
    <s v="ORD0003490"/>
    <x v="346"/>
    <x v="1655"/>
    <x v="1"/>
    <s v="EC011"/>
    <x v="0"/>
    <x v="0"/>
    <s v="IKEA"/>
    <x v="7"/>
    <x v="1"/>
    <n v="4"/>
    <n v="190"/>
    <x v="4"/>
    <n v="722"/>
    <n v="222"/>
    <x v="0"/>
    <x v="1"/>
    <s v="Standard"/>
    <n v="3.6"/>
    <n v="2025"/>
    <s v="Oct-2025"/>
    <n v="0.30747922437673131"/>
    <x v="2"/>
    <x v="4"/>
  </r>
  <r>
    <s v="ORD0003491"/>
    <x v="170"/>
    <x v="242"/>
    <x v="0"/>
    <s v="EC002"/>
    <x v="5"/>
    <x v="3"/>
    <s v="Samsung"/>
    <x v="6"/>
    <x v="2"/>
    <n v="4"/>
    <n v="149"/>
    <x v="2"/>
    <n v="476.8"/>
    <n v="96.8"/>
    <x v="0"/>
    <x v="1"/>
    <s v="Standard"/>
    <n v="3.7"/>
    <n v="2025"/>
    <s v="Mar-2025"/>
    <n v="0.2030201342281879"/>
    <x v="0"/>
    <x v="2"/>
  </r>
  <r>
    <s v="ORD0003492"/>
    <x v="326"/>
    <x v="1555"/>
    <x v="0"/>
    <s v="EC004"/>
    <x v="10"/>
    <x v="2"/>
    <s v="Nike"/>
    <x v="9"/>
    <x v="0"/>
    <n v="1"/>
    <n v="110"/>
    <x v="1"/>
    <n v="99"/>
    <n v="31"/>
    <x v="0"/>
    <x v="2"/>
    <s v="Standard"/>
    <n v="4.4000000000000004"/>
    <n v="2025"/>
    <s v="Nov-2025"/>
    <n v="0.31313131313131315"/>
    <x v="0"/>
    <x v="5"/>
  </r>
  <r>
    <s v="ORD0003493"/>
    <x v="4"/>
    <x v="702"/>
    <x v="0"/>
    <s v="EC006"/>
    <x v="2"/>
    <x v="0"/>
    <s v="Philips"/>
    <x v="1"/>
    <x v="2"/>
    <n v="4"/>
    <n v="85"/>
    <x v="0"/>
    <n v="340"/>
    <n v="132"/>
    <x v="0"/>
    <x v="2"/>
    <s v="Standard"/>
    <n v="3.4"/>
    <n v="2025"/>
    <s v="Aug-2025"/>
    <n v="0.38823529411764707"/>
    <x v="1"/>
    <x v="1"/>
  </r>
  <r>
    <s v="ORD0003494"/>
    <x v="58"/>
    <x v="361"/>
    <x v="1"/>
    <s v="EC010"/>
    <x v="6"/>
    <x v="3"/>
    <s v="JBL"/>
    <x v="2"/>
    <x v="0"/>
    <n v="2"/>
    <n v="65"/>
    <x v="2"/>
    <n v="104"/>
    <n v="28"/>
    <x v="0"/>
    <x v="1"/>
    <s v="Express"/>
    <n v="3.8"/>
    <n v="2025"/>
    <s v="May-2025"/>
    <n v="0.26923076923076922"/>
    <x v="0"/>
    <x v="2"/>
  </r>
  <r>
    <s v="ORD0003495"/>
    <x v="310"/>
    <x v="1754"/>
    <x v="0"/>
    <s v="EC008"/>
    <x v="1"/>
    <x v="1"/>
    <s v="Nivea"/>
    <x v="6"/>
    <x v="1"/>
    <n v="4"/>
    <n v="18"/>
    <x v="2"/>
    <n v="57.6"/>
    <n v="21.6"/>
    <x v="1"/>
    <x v="3"/>
    <s v="Standard"/>
    <n v="4.2"/>
    <n v="2025"/>
    <s v="Dec-2025"/>
    <n v="0.375"/>
    <x v="0"/>
    <x v="2"/>
  </r>
  <r>
    <s v="ORD0003496"/>
    <x v="131"/>
    <x v="462"/>
    <x v="0"/>
    <s v="EC001"/>
    <x v="8"/>
    <x v="3"/>
    <s v="Sony"/>
    <x v="2"/>
    <x v="1"/>
    <n v="5"/>
    <n v="89"/>
    <x v="1"/>
    <n v="400.5"/>
    <n v="125.5"/>
    <x v="0"/>
    <x v="2"/>
    <s v="Standard"/>
    <n v="4.0999999999999996"/>
    <n v="2025"/>
    <s v="May-2025"/>
    <n v="0.31335830212234705"/>
    <x v="0"/>
    <x v="2"/>
  </r>
  <r>
    <s v="ORD0003497"/>
    <x v="45"/>
    <x v="1703"/>
    <x v="0"/>
    <s v="EC002"/>
    <x v="5"/>
    <x v="3"/>
    <s v="Samsung"/>
    <x v="0"/>
    <x v="0"/>
    <n v="2"/>
    <n v="149"/>
    <x v="4"/>
    <n v="283.10000000000002"/>
    <n v="93.1"/>
    <x v="0"/>
    <x v="2"/>
    <s v="Standard"/>
    <n v="5"/>
    <n v="2025"/>
    <s v="Mar-2025"/>
    <n v="0.32885906040268453"/>
    <x v="0"/>
    <x v="0"/>
  </r>
  <r>
    <s v="ORD0003498"/>
    <x v="267"/>
    <x v="1881"/>
    <x v="0"/>
    <s v="EC002"/>
    <x v="5"/>
    <x v="3"/>
    <s v="Samsung"/>
    <x v="1"/>
    <x v="2"/>
    <n v="2"/>
    <n v="149"/>
    <x v="0"/>
    <n v="298"/>
    <n v="108"/>
    <x v="0"/>
    <x v="1"/>
    <s v="Express"/>
    <n v="4.5999999999999996"/>
    <n v="2025"/>
    <s v="Jul-2025"/>
    <n v="0.36241610738255031"/>
    <x v="1"/>
    <x v="1"/>
  </r>
  <r>
    <s v="ORD0003499"/>
    <x v="26"/>
    <x v="1882"/>
    <x v="0"/>
    <s v="EC009"/>
    <x v="11"/>
    <x v="1"/>
    <s v="Loreal"/>
    <x v="5"/>
    <x v="0"/>
    <n v="5"/>
    <n v="12"/>
    <x v="4"/>
    <n v="57"/>
    <n v="27"/>
    <x v="3"/>
    <x v="2"/>
    <s v="Standard"/>
    <n v="4"/>
    <n v="2025"/>
    <s v="Nov-2025"/>
    <n v="0.47368421052631576"/>
    <x v="0"/>
    <x v="3"/>
  </r>
  <r>
    <s v="ORD0003500"/>
    <x v="269"/>
    <x v="886"/>
    <x v="0"/>
    <s v="EC004"/>
    <x v="10"/>
    <x v="2"/>
    <s v="Nike"/>
    <x v="3"/>
    <x v="0"/>
    <n v="4"/>
    <n v="110"/>
    <x v="0"/>
    <n v="440"/>
    <n v="168"/>
    <x v="0"/>
    <x v="0"/>
    <s v="Standard"/>
    <n v="3.2"/>
    <n v="2025"/>
    <s v="Sep-2025"/>
    <n v="0.38181818181818183"/>
    <x v="0"/>
    <x v="2"/>
  </r>
  <r>
    <s v="ORD0003501"/>
    <x v="11"/>
    <x v="1383"/>
    <x v="1"/>
    <s v="EC005"/>
    <x v="4"/>
    <x v="2"/>
    <s v="Skybags"/>
    <x v="0"/>
    <x v="2"/>
    <n v="2"/>
    <n v="45"/>
    <x v="4"/>
    <n v="85.5"/>
    <n v="33.5"/>
    <x v="1"/>
    <x v="3"/>
    <s v="Standard"/>
    <n v="3.8"/>
    <n v="2025"/>
    <s v="Nov-2025"/>
    <n v="0.391812865497076"/>
    <x v="0"/>
    <x v="0"/>
  </r>
  <r>
    <s v="ORD0003502"/>
    <x v="319"/>
    <x v="1801"/>
    <x v="0"/>
    <s v="EC012"/>
    <x v="3"/>
    <x v="0"/>
    <s v="Philips"/>
    <x v="7"/>
    <x v="2"/>
    <n v="5"/>
    <n v="42"/>
    <x v="4"/>
    <n v="199.5"/>
    <n v="79.5"/>
    <x v="0"/>
    <x v="4"/>
    <s v="Standard"/>
    <n v="4.4000000000000004"/>
    <n v="2025"/>
    <s v="Jul-2025"/>
    <n v="0.39849624060150374"/>
    <x v="2"/>
    <x v="4"/>
  </r>
  <r>
    <s v="ORD0003503"/>
    <x v="133"/>
    <x v="1539"/>
    <x v="0"/>
    <s v="EC002"/>
    <x v="5"/>
    <x v="3"/>
    <s v="Samsung"/>
    <x v="7"/>
    <x v="1"/>
    <n v="4"/>
    <n v="149"/>
    <x v="1"/>
    <n v="536.4"/>
    <n v="156.4"/>
    <x v="0"/>
    <x v="3"/>
    <s v="Same Day"/>
    <n v="4.3"/>
    <n v="2025"/>
    <s v="Oct-2025"/>
    <n v="0.29157345264727819"/>
    <x v="2"/>
    <x v="4"/>
  </r>
  <r>
    <s v="ORD0003504"/>
    <x v="15"/>
    <x v="1587"/>
    <x v="0"/>
    <s v="EC009"/>
    <x v="11"/>
    <x v="1"/>
    <s v="Loreal"/>
    <x v="0"/>
    <x v="1"/>
    <n v="5"/>
    <n v="12"/>
    <x v="0"/>
    <n v="60"/>
    <n v="30"/>
    <x v="0"/>
    <x v="1"/>
    <s v="Standard"/>
    <n v="2.9"/>
    <n v="2025"/>
    <s v="Nov-2025"/>
    <n v="0.5"/>
    <x v="0"/>
    <x v="0"/>
  </r>
  <r>
    <s v="ORD0003505"/>
    <x v="360"/>
    <x v="1445"/>
    <x v="0"/>
    <s v="EC002"/>
    <x v="5"/>
    <x v="3"/>
    <s v="Samsung"/>
    <x v="7"/>
    <x v="2"/>
    <n v="3"/>
    <n v="149"/>
    <x v="2"/>
    <n v="357.6"/>
    <n v="72.599999999999994"/>
    <x v="2"/>
    <x v="0"/>
    <s v="Standard"/>
    <n v="4.2"/>
    <n v="2025"/>
    <s v="May-2025"/>
    <n v="0.2030201342281879"/>
    <x v="2"/>
    <x v="4"/>
  </r>
  <r>
    <s v="ORD0003506"/>
    <x v="79"/>
    <x v="1504"/>
    <x v="0"/>
    <s v="EC001"/>
    <x v="8"/>
    <x v="3"/>
    <s v="Sony"/>
    <x v="2"/>
    <x v="1"/>
    <n v="1"/>
    <n v="89"/>
    <x v="1"/>
    <n v="80.099999999999994"/>
    <n v="25.1"/>
    <x v="0"/>
    <x v="0"/>
    <s v="Standard"/>
    <n v="4"/>
    <n v="2025"/>
    <s v="Jun-2025"/>
    <n v="0.31335830212234711"/>
    <x v="0"/>
    <x v="2"/>
  </r>
  <r>
    <s v="ORD0003507"/>
    <x v="100"/>
    <x v="690"/>
    <x v="1"/>
    <s v="EC006"/>
    <x v="2"/>
    <x v="0"/>
    <s v="Philips"/>
    <x v="2"/>
    <x v="2"/>
    <n v="4"/>
    <n v="85"/>
    <x v="3"/>
    <n v="289"/>
    <n v="81"/>
    <x v="0"/>
    <x v="3"/>
    <s v="Express"/>
    <n v="3"/>
    <n v="2025"/>
    <s v="Jul-2025"/>
    <n v="0.28027681660899656"/>
    <x v="0"/>
    <x v="2"/>
  </r>
  <r>
    <s v="ORD0003508"/>
    <x v="128"/>
    <x v="1576"/>
    <x v="0"/>
    <s v="EC011"/>
    <x v="0"/>
    <x v="0"/>
    <s v="IKEA"/>
    <x v="2"/>
    <x v="2"/>
    <n v="5"/>
    <n v="190"/>
    <x v="2"/>
    <n v="760"/>
    <n v="135"/>
    <x v="0"/>
    <x v="2"/>
    <s v="Express"/>
    <n v="2.5"/>
    <n v="2025"/>
    <s v="Sep-2025"/>
    <n v="0.17763157894736842"/>
    <x v="0"/>
    <x v="2"/>
  </r>
  <r>
    <s v="ORD0003509"/>
    <x v="289"/>
    <x v="1883"/>
    <x v="0"/>
    <s v="EC004"/>
    <x v="10"/>
    <x v="2"/>
    <s v="Nike"/>
    <x v="5"/>
    <x v="0"/>
    <n v="2"/>
    <n v="110"/>
    <x v="0"/>
    <n v="220"/>
    <n v="84"/>
    <x v="0"/>
    <x v="2"/>
    <s v="Express"/>
    <n v="2.5"/>
    <n v="2025"/>
    <s v="Jul-2025"/>
    <n v="0.38181818181818183"/>
    <x v="0"/>
    <x v="3"/>
  </r>
  <r>
    <s v="ORD0003510"/>
    <x v="43"/>
    <x v="1446"/>
    <x v="0"/>
    <s v="EC012"/>
    <x v="3"/>
    <x v="0"/>
    <s v="Philips"/>
    <x v="1"/>
    <x v="2"/>
    <n v="3"/>
    <n v="42"/>
    <x v="0"/>
    <n v="126"/>
    <n v="54"/>
    <x v="0"/>
    <x v="3"/>
    <s v="Standard"/>
    <n v="4"/>
    <n v="2025"/>
    <s v="May-2025"/>
    <n v="0.42857142857142855"/>
    <x v="1"/>
    <x v="1"/>
  </r>
  <r>
    <s v="ORD0003511"/>
    <x v="86"/>
    <x v="94"/>
    <x v="1"/>
    <s v="EC011"/>
    <x v="0"/>
    <x v="0"/>
    <s v="IKEA"/>
    <x v="5"/>
    <x v="1"/>
    <n v="4"/>
    <n v="190"/>
    <x v="1"/>
    <n v="684"/>
    <n v="184"/>
    <x v="0"/>
    <x v="3"/>
    <s v="Express"/>
    <n v="3"/>
    <n v="2025"/>
    <s v="Dec-2025"/>
    <n v="0.26900584795321636"/>
    <x v="0"/>
    <x v="3"/>
  </r>
  <r>
    <s v="ORD0003512"/>
    <x v="15"/>
    <x v="622"/>
    <x v="0"/>
    <s v="EC011"/>
    <x v="0"/>
    <x v="0"/>
    <s v="IKEA"/>
    <x v="9"/>
    <x v="1"/>
    <n v="5"/>
    <n v="190"/>
    <x v="2"/>
    <n v="760"/>
    <n v="135"/>
    <x v="1"/>
    <x v="4"/>
    <s v="Standard"/>
    <n v="2.7"/>
    <n v="2025"/>
    <s v="Nov-2025"/>
    <n v="0.17763157894736842"/>
    <x v="0"/>
    <x v="5"/>
  </r>
  <r>
    <s v="ORD0003513"/>
    <x v="113"/>
    <x v="1884"/>
    <x v="1"/>
    <s v="EC005"/>
    <x v="4"/>
    <x v="2"/>
    <s v="Skybags"/>
    <x v="8"/>
    <x v="1"/>
    <n v="4"/>
    <n v="45"/>
    <x v="3"/>
    <n v="153"/>
    <n v="49"/>
    <x v="0"/>
    <x v="2"/>
    <s v="Standard"/>
    <n v="3.2"/>
    <n v="2025"/>
    <s v="Mar-2025"/>
    <n v="0.3202614379084967"/>
    <x v="2"/>
    <x v="4"/>
  </r>
  <r>
    <s v="ORD0003514"/>
    <x v="88"/>
    <x v="7"/>
    <x v="0"/>
    <s v="EC012"/>
    <x v="3"/>
    <x v="0"/>
    <s v="Philips"/>
    <x v="1"/>
    <x v="0"/>
    <n v="1"/>
    <n v="42"/>
    <x v="0"/>
    <n v="42"/>
    <n v="18"/>
    <x v="0"/>
    <x v="0"/>
    <s v="Standard"/>
    <n v="2.5"/>
    <n v="2025"/>
    <s v="Jul-2025"/>
    <n v="0.42857142857142855"/>
    <x v="1"/>
    <x v="1"/>
  </r>
  <r>
    <s v="ORD0003515"/>
    <x v="165"/>
    <x v="1000"/>
    <x v="0"/>
    <s v="EC011"/>
    <x v="0"/>
    <x v="0"/>
    <s v="IKEA"/>
    <x v="0"/>
    <x v="2"/>
    <n v="2"/>
    <n v="190"/>
    <x v="3"/>
    <n v="323"/>
    <n v="73"/>
    <x v="1"/>
    <x v="1"/>
    <s v="Express"/>
    <n v="3.8"/>
    <n v="2025"/>
    <s v="Dec-2025"/>
    <n v="0.2260061919504644"/>
    <x v="0"/>
    <x v="0"/>
  </r>
  <r>
    <s v="ORD0003516"/>
    <x v="48"/>
    <x v="1766"/>
    <x v="0"/>
    <s v="EC001"/>
    <x v="8"/>
    <x v="3"/>
    <s v="Sony"/>
    <x v="3"/>
    <x v="1"/>
    <n v="2"/>
    <n v="89"/>
    <x v="4"/>
    <n v="169.1"/>
    <n v="59.1"/>
    <x v="0"/>
    <x v="0"/>
    <s v="Express"/>
    <n v="3.5"/>
    <n v="2025"/>
    <s v="May-2025"/>
    <n v="0.34949733885274986"/>
    <x v="0"/>
    <x v="2"/>
  </r>
  <r>
    <s v="ORD0003517"/>
    <x v="302"/>
    <x v="1604"/>
    <x v="1"/>
    <s v="EC010"/>
    <x v="6"/>
    <x v="3"/>
    <s v="JBL"/>
    <x v="5"/>
    <x v="1"/>
    <n v="4"/>
    <n v="65"/>
    <x v="3"/>
    <n v="221"/>
    <n v="69"/>
    <x v="2"/>
    <x v="3"/>
    <s v="Standard"/>
    <n v="3.4"/>
    <n v="2025"/>
    <s v="Nov-2025"/>
    <n v="0.31221719457013575"/>
    <x v="0"/>
    <x v="3"/>
  </r>
  <r>
    <s v="ORD0003518"/>
    <x v="254"/>
    <x v="1885"/>
    <x v="1"/>
    <s v="EC010"/>
    <x v="6"/>
    <x v="3"/>
    <s v="JBL"/>
    <x v="2"/>
    <x v="2"/>
    <n v="3"/>
    <n v="65"/>
    <x v="4"/>
    <n v="185.25"/>
    <n v="71.25"/>
    <x v="2"/>
    <x v="0"/>
    <s v="Standard"/>
    <n v="3.6"/>
    <n v="2025"/>
    <s v="Mar-2025"/>
    <n v="0.38461538461538464"/>
    <x v="0"/>
    <x v="2"/>
  </r>
  <r>
    <s v="ORD0003519"/>
    <x v="113"/>
    <x v="1560"/>
    <x v="0"/>
    <s v="EC008"/>
    <x v="1"/>
    <x v="1"/>
    <s v="Nivea"/>
    <x v="8"/>
    <x v="1"/>
    <n v="1"/>
    <n v="18"/>
    <x v="4"/>
    <n v="17.100000000000001"/>
    <n v="8.1"/>
    <x v="2"/>
    <x v="4"/>
    <s v="Standard"/>
    <n v="2.8"/>
    <n v="2025"/>
    <s v="Mar-2025"/>
    <n v="0.47368421052631571"/>
    <x v="2"/>
    <x v="4"/>
  </r>
  <r>
    <s v="ORD0003520"/>
    <x v="210"/>
    <x v="704"/>
    <x v="0"/>
    <s v="EC010"/>
    <x v="6"/>
    <x v="3"/>
    <s v="JBL"/>
    <x v="0"/>
    <x v="1"/>
    <n v="1"/>
    <n v="65"/>
    <x v="4"/>
    <n v="61.75"/>
    <n v="23.75"/>
    <x v="0"/>
    <x v="1"/>
    <s v="Standard"/>
    <n v="3.8"/>
    <n v="2025"/>
    <s v="Mar-2025"/>
    <n v="0.38461538461538464"/>
    <x v="0"/>
    <x v="0"/>
  </r>
  <r>
    <s v="ORD0003521"/>
    <x v="83"/>
    <x v="1650"/>
    <x v="0"/>
    <s v="EC004"/>
    <x v="10"/>
    <x v="2"/>
    <s v="Nike"/>
    <x v="7"/>
    <x v="2"/>
    <n v="5"/>
    <n v="110"/>
    <x v="3"/>
    <n v="467.5"/>
    <n v="127.5"/>
    <x v="0"/>
    <x v="2"/>
    <s v="Standard"/>
    <n v="3.3"/>
    <n v="2025"/>
    <s v="Aug-2025"/>
    <n v="0.27272727272727271"/>
    <x v="2"/>
    <x v="4"/>
  </r>
  <r>
    <s v="ORD0003522"/>
    <x v="201"/>
    <x v="70"/>
    <x v="1"/>
    <s v="EC008"/>
    <x v="1"/>
    <x v="1"/>
    <s v="Nivea"/>
    <x v="2"/>
    <x v="2"/>
    <n v="4"/>
    <n v="18"/>
    <x v="4"/>
    <n v="68.400000000000006"/>
    <n v="32.4"/>
    <x v="0"/>
    <x v="3"/>
    <s v="Standard"/>
    <n v="2.5"/>
    <n v="2025"/>
    <s v="Jun-2025"/>
    <n v="0.47368421052631571"/>
    <x v="0"/>
    <x v="2"/>
  </r>
  <r>
    <s v="ORD0003523"/>
    <x v="169"/>
    <x v="1886"/>
    <x v="1"/>
    <s v="EC010"/>
    <x v="6"/>
    <x v="3"/>
    <s v="JBL"/>
    <x v="1"/>
    <x v="0"/>
    <n v="2"/>
    <n v="65"/>
    <x v="1"/>
    <n v="117"/>
    <n v="41"/>
    <x v="2"/>
    <x v="0"/>
    <s v="Express"/>
    <n v="4.8"/>
    <n v="2025"/>
    <s v="Dec-2025"/>
    <n v="0.3504273504273504"/>
    <x v="1"/>
    <x v="1"/>
  </r>
  <r>
    <s v="ORD0003524"/>
    <x v="227"/>
    <x v="39"/>
    <x v="1"/>
    <s v="EC008"/>
    <x v="1"/>
    <x v="1"/>
    <s v="Nivea"/>
    <x v="3"/>
    <x v="2"/>
    <n v="2"/>
    <n v="18"/>
    <x v="2"/>
    <n v="28.8"/>
    <n v="10.8"/>
    <x v="0"/>
    <x v="4"/>
    <s v="Express"/>
    <n v="4.0999999999999996"/>
    <n v="2025"/>
    <s v="Sep-2025"/>
    <n v="0.375"/>
    <x v="0"/>
    <x v="2"/>
  </r>
  <r>
    <s v="ORD0003525"/>
    <x v="225"/>
    <x v="385"/>
    <x v="0"/>
    <s v="EC012"/>
    <x v="3"/>
    <x v="0"/>
    <s v="Philips"/>
    <x v="0"/>
    <x v="0"/>
    <n v="2"/>
    <n v="42"/>
    <x v="4"/>
    <n v="79.8"/>
    <n v="31.8"/>
    <x v="0"/>
    <x v="4"/>
    <s v="Standard"/>
    <n v="2.9"/>
    <n v="2025"/>
    <s v="Jun-2025"/>
    <n v="0.39849624060150379"/>
    <x v="0"/>
    <x v="0"/>
  </r>
  <r>
    <s v="ORD0003526"/>
    <x v="333"/>
    <x v="1401"/>
    <x v="0"/>
    <s v="EC003"/>
    <x v="7"/>
    <x v="3"/>
    <s v="Lenovo"/>
    <x v="6"/>
    <x v="2"/>
    <n v="5"/>
    <n v="799"/>
    <x v="4"/>
    <n v="3795.25"/>
    <n v="695.25"/>
    <x v="0"/>
    <x v="3"/>
    <s v="Express"/>
    <n v="4.7"/>
    <n v="2025"/>
    <s v="Jul-2025"/>
    <n v="0.18318951320729859"/>
    <x v="0"/>
    <x v="2"/>
  </r>
  <r>
    <s v="ORD0003527"/>
    <x v="319"/>
    <x v="1887"/>
    <x v="0"/>
    <s v="EC011"/>
    <x v="0"/>
    <x v="0"/>
    <s v="IKEA"/>
    <x v="4"/>
    <x v="2"/>
    <n v="1"/>
    <n v="190"/>
    <x v="2"/>
    <n v="152"/>
    <n v="27"/>
    <x v="2"/>
    <x v="0"/>
    <s v="Standard"/>
    <n v="3.3"/>
    <n v="2025"/>
    <s v="Jul-2025"/>
    <n v="0.17763157894736842"/>
    <x v="0"/>
    <x v="2"/>
  </r>
  <r>
    <s v="ORD0003528"/>
    <x v="265"/>
    <x v="643"/>
    <x v="1"/>
    <s v="EC006"/>
    <x v="2"/>
    <x v="0"/>
    <s v="Philips"/>
    <x v="9"/>
    <x v="1"/>
    <n v="1"/>
    <n v="85"/>
    <x v="3"/>
    <n v="72.25"/>
    <n v="20.25"/>
    <x v="0"/>
    <x v="0"/>
    <s v="Standard"/>
    <n v="3.9"/>
    <n v="2025"/>
    <s v="Jun-2025"/>
    <n v="0.28027681660899656"/>
    <x v="0"/>
    <x v="5"/>
  </r>
  <r>
    <s v="ORD0003529"/>
    <x v="138"/>
    <x v="281"/>
    <x v="1"/>
    <s v="EC012"/>
    <x v="3"/>
    <x v="0"/>
    <s v="Philips"/>
    <x v="9"/>
    <x v="1"/>
    <n v="1"/>
    <n v="42"/>
    <x v="2"/>
    <n v="33.6"/>
    <n v="9.6"/>
    <x v="2"/>
    <x v="1"/>
    <s v="Standard"/>
    <n v="2.6"/>
    <n v="2025"/>
    <s v="Jul-2025"/>
    <n v="0.2857142857142857"/>
    <x v="0"/>
    <x v="5"/>
  </r>
  <r>
    <s v="ORD0003530"/>
    <x v="271"/>
    <x v="1005"/>
    <x v="0"/>
    <s v="EC012"/>
    <x v="3"/>
    <x v="0"/>
    <s v="Philips"/>
    <x v="8"/>
    <x v="0"/>
    <n v="5"/>
    <n v="42"/>
    <x v="0"/>
    <n v="210"/>
    <n v="90"/>
    <x v="0"/>
    <x v="3"/>
    <s v="Same Day"/>
    <n v="3.2"/>
    <n v="2025"/>
    <s v="Apr-2025"/>
    <n v="0.42857142857142855"/>
    <x v="2"/>
    <x v="4"/>
  </r>
  <r>
    <s v="ORD0003531"/>
    <x v="5"/>
    <x v="1825"/>
    <x v="0"/>
    <s v="EC007"/>
    <x v="9"/>
    <x v="0"/>
    <s v="Prestige"/>
    <x v="5"/>
    <x v="0"/>
    <n v="5"/>
    <n v="120"/>
    <x v="4"/>
    <n v="570"/>
    <n v="180"/>
    <x v="0"/>
    <x v="0"/>
    <s v="Express"/>
    <n v="3.8"/>
    <n v="2025"/>
    <s v="Apr-2025"/>
    <n v="0.31578947368421051"/>
    <x v="0"/>
    <x v="3"/>
  </r>
  <r>
    <s v="ORD0003532"/>
    <x v="160"/>
    <x v="1878"/>
    <x v="1"/>
    <s v="EC012"/>
    <x v="3"/>
    <x v="0"/>
    <s v="Philips"/>
    <x v="3"/>
    <x v="0"/>
    <n v="5"/>
    <n v="42"/>
    <x v="0"/>
    <n v="210"/>
    <n v="90"/>
    <x v="3"/>
    <x v="3"/>
    <s v="Standard"/>
    <n v="4.5"/>
    <n v="2025"/>
    <s v="Jul-2025"/>
    <n v="0.42857142857142855"/>
    <x v="0"/>
    <x v="2"/>
  </r>
  <r>
    <s v="ORD0003533"/>
    <x v="203"/>
    <x v="1397"/>
    <x v="1"/>
    <s v="EC009"/>
    <x v="11"/>
    <x v="1"/>
    <s v="Loreal"/>
    <x v="5"/>
    <x v="0"/>
    <n v="4"/>
    <n v="12"/>
    <x v="4"/>
    <n v="45.6"/>
    <n v="21.6"/>
    <x v="2"/>
    <x v="1"/>
    <s v="Standard"/>
    <n v="4.5"/>
    <n v="2025"/>
    <s v="Oct-2025"/>
    <n v="0.47368421052631582"/>
    <x v="0"/>
    <x v="3"/>
  </r>
  <r>
    <s v="ORD0003534"/>
    <x v="250"/>
    <x v="284"/>
    <x v="0"/>
    <s v="EC006"/>
    <x v="2"/>
    <x v="0"/>
    <s v="Philips"/>
    <x v="2"/>
    <x v="2"/>
    <n v="3"/>
    <n v="85"/>
    <x v="3"/>
    <n v="216.75"/>
    <n v="60.75"/>
    <x v="0"/>
    <x v="1"/>
    <s v="Standard"/>
    <n v="4.0999999999999996"/>
    <n v="2025"/>
    <s v="Apr-2025"/>
    <n v="0.28027681660899656"/>
    <x v="0"/>
    <x v="2"/>
  </r>
  <r>
    <s v="ORD0003535"/>
    <x v="322"/>
    <x v="1629"/>
    <x v="0"/>
    <s v="EC004"/>
    <x v="10"/>
    <x v="2"/>
    <s v="Nike"/>
    <x v="5"/>
    <x v="1"/>
    <n v="4"/>
    <n v="110"/>
    <x v="1"/>
    <n v="396"/>
    <n v="124"/>
    <x v="0"/>
    <x v="2"/>
    <s v="Standard"/>
    <n v="2.7"/>
    <n v="2025"/>
    <s v="Feb-2025"/>
    <n v="0.31313131313131315"/>
    <x v="0"/>
    <x v="3"/>
  </r>
  <r>
    <s v="ORD0003536"/>
    <x v="57"/>
    <x v="1888"/>
    <x v="0"/>
    <s v="EC004"/>
    <x v="10"/>
    <x v="2"/>
    <s v="Nike"/>
    <x v="5"/>
    <x v="0"/>
    <n v="2"/>
    <n v="110"/>
    <x v="3"/>
    <n v="187"/>
    <n v="51"/>
    <x v="1"/>
    <x v="3"/>
    <s v="Standard"/>
    <n v="3.3"/>
    <n v="2025"/>
    <s v="Nov-2025"/>
    <n v="0.27272727272727271"/>
    <x v="0"/>
    <x v="3"/>
  </r>
  <r>
    <s v="ORD0003537"/>
    <x v="153"/>
    <x v="1030"/>
    <x v="0"/>
    <s v="EC012"/>
    <x v="3"/>
    <x v="0"/>
    <s v="Philips"/>
    <x v="3"/>
    <x v="0"/>
    <n v="4"/>
    <n v="42"/>
    <x v="1"/>
    <n v="151.19999999999999"/>
    <n v="55.2"/>
    <x v="0"/>
    <x v="2"/>
    <s v="Standard"/>
    <n v="3.8"/>
    <n v="2025"/>
    <s v="Jan-2025"/>
    <n v="0.36507936507936511"/>
    <x v="0"/>
    <x v="2"/>
  </r>
  <r>
    <s v="ORD0003538"/>
    <x v="338"/>
    <x v="1889"/>
    <x v="0"/>
    <s v="EC001"/>
    <x v="8"/>
    <x v="3"/>
    <s v="Sony"/>
    <x v="2"/>
    <x v="0"/>
    <n v="4"/>
    <n v="89"/>
    <x v="3"/>
    <n v="302.60000000000002"/>
    <n v="82.6"/>
    <x v="0"/>
    <x v="2"/>
    <s v="Express"/>
    <n v="2.6"/>
    <n v="2025"/>
    <s v="Apr-2025"/>
    <n v="0.27296761401189684"/>
    <x v="0"/>
    <x v="2"/>
  </r>
  <r>
    <s v="ORD0003539"/>
    <x v="183"/>
    <x v="228"/>
    <x v="0"/>
    <s v="EC012"/>
    <x v="3"/>
    <x v="0"/>
    <s v="Philips"/>
    <x v="9"/>
    <x v="0"/>
    <n v="5"/>
    <n v="42"/>
    <x v="4"/>
    <n v="199.5"/>
    <n v="79.5"/>
    <x v="0"/>
    <x v="0"/>
    <s v="Standard"/>
    <n v="2.9"/>
    <n v="2025"/>
    <s v="Nov-2025"/>
    <n v="0.39849624060150374"/>
    <x v="0"/>
    <x v="5"/>
  </r>
  <r>
    <s v="ORD0003540"/>
    <x v="114"/>
    <x v="1251"/>
    <x v="1"/>
    <s v="EC004"/>
    <x v="10"/>
    <x v="2"/>
    <s v="Nike"/>
    <x v="3"/>
    <x v="2"/>
    <n v="4"/>
    <n v="110"/>
    <x v="3"/>
    <n v="374"/>
    <n v="102"/>
    <x v="0"/>
    <x v="1"/>
    <s v="Express"/>
    <n v="2.6"/>
    <n v="2025"/>
    <s v="Aug-2025"/>
    <n v="0.27272727272727271"/>
    <x v="0"/>
    <x v="2"/>
  </r>
  <r>
    <s v="ORD0003541"/>
    <x v="31"/>
    <x v="1890"/>
    <x v="1"/>
    <s v="EC008"/>
    <x v="1"/>
    <x v="1"/>
    <s v="Nivea"/>
    <x v="8"/>
    <x v="1"/>
    <n v="2"/>
    <n v="18"/>
    <x v="2"/>
    <n v="28.8"/>
    <n v="10.8"/>
    <x v="0"/>
    <x v="3"/>
    <s v="Standard"/>
    <n v="2.9"/>
    <n v="2025"/>
    <s v="Mar-2025"/>
    <n v="0.375"/>
    <x v="2"/>
    <x v="4"/>
  </r>
  <r>
    <s v="ORD0003542"/>
    <x v="42"/>
    <x v="1226"/>
    <x v="1"/>
    <s v="EC011"/>
    <x v="0"/>
    <x v="0"/>
    <s v="IKEA"/>
    <x v="8"/>
    <x v="1"/>
    <n v="3"/>
    <n v="190"/>
    <x v="2"/>
    <n v="456"/>
    <n v="81"/>
    <x v="0"/>
    <x v="3"/>
    <s v="Standard"/>
    <n v="4"/>
    <n v="2025"/>
    <s v="Jul-2025"/>
    <n v="0.17763157894736842"/>
    <x v="2"/>
    <x v="4"/>
  </r>
  <r>
    <s v="ORD0003543"/>
    <x v="287"/>
    <x v="1891"/>
    <x v="0"/>
    <s v="EC001"/>
    <x v="8"/>
    <x v="3"/>
    <s v="Sony"/>
    <x v="6"/>
    <x v="1"/>
    <n v="4"/>
    <n v="89"/>
    <x v="1"/>
    <n v="320.39999999999998"/>
    <n v="100.4"/>
    <x v="0"/>
    <x v="0"/>
    <s v="Express"/>
    <n v="4.3"/>
    <n v="2025"/>
    <s v="Jun-2025"/>
    <n v="0.31335830212234711"/>
    <x v="0"/>
    <x v="2"/>
  </r>
  <r>
    <s v="ORD0003544"/>
    <x v="347"/>
    <x v="1005"/>
    <x v="1"/>
    <s v="EC006"/>
    <x v="2"/>
    <x v="0"/>
    <s v="Philips"/>
    <x v="7"/>
    <x v="2"/>
    <n v="1"/>
    <n v="85"/>
    <x v="4"/>
    <n v="80.75"/>
    <n v="28.75"/>
    <x v="0"/>
    <x v="1"/>
    <s v="Standard"/>
    <n v="4.5"/>
    <n v="2025"/>
    <s v="Jul-2025"/>
    <n v="0.35603715170278638"/>
    <x v="2"/>
    <x v="4"/>
  </r>
  <r>
    <s v="ORD0003545"/>
    <x v="244"/>
    <x v="1285"/>
    <x v="0"/>
    <s v="EC010"/>
    <x v="6"/>
    <x v="3"/>
    <s v="JBL"/>
    <x v="1"/>
    <x v="1"/>
    <n v="3"/>
    <n v="65"/>
    <x v="4"/>
    <n v="185.25"/>
    <n v="71.25"/>
    <x v="0"/>
    <x v="1"/>
    <s v="Express"/>
    <n v="4.9000000000000004"/>
    <n v="2025"/>
    <s v="Jan-2025"/>
    <n v="0.38461538461538464"/>
    <x v="1"/>
    <x v="1"/>
  </r>
  <r>
    <s v="ORD0003546"/>
    <x v="67"/>
    <x v="1358"/>
    <x v="0"/>
    <s v="EC007"/>
    <x v="9"/>
    <x v="0"/>
    <s v="Prestige"/>
    <x v="4"/>
    <x v="0"/>
    <n v="4"/>
    <n v="120"/>
    <x v="0"/>
    <n v="480"/>
    <n v="168"/>
    <x v="0"/>
    <x v="3"/>
    <s v="Express"/>
    <n v="3.6"/>
    <n v="2025"/>
    <s v="Jan-2025"/>
    <n v="0.35"/>
    <x v="0"/>
    <x v="2"/>
  </r>
  <r>
    <s v="ORD0003547"/>
    <x v="260"/>
    <x v="556"/>
    <x v="0"/>
    <s v="EC001"/>
    <x v="8"/>
    <x v="3"/>
    <s v="Sony"/>
    <x v="4"/>
    <x v="0"/>
    <n v="3"/>
    <n v="89"/>
    <x v="1"/>
    <n v="240.3"/>
    <n v="75.3"/>
    <x v="0"/>
    <x v="1"/>
    <s v="Standard"/>
    <n v="3.7"/>
    <n v="2025"/>
    <s v="May-2025"/>
    <n v="0.31335830212234705"/>
    <x v="0"/>
    <x v="2"/>
  </r>
  <r>
    <s v="ORD0003548"/>
    <x v="310"/>
    <x v="1357"/>
    <x v="0"/>
    <s v="EC006"/>
    <x v="2"/>
    <x v="0"/>
    <s v="Philips"/>
    <x v="9"/>
    <x v="0"/>
    <n v="1"/>
    <n v="85"/>
    <x v="3"/>
    <n v="72.25"/>
    <n v="20.25"/>
    <x v="0"/>
    <x v="4"/>
    <s v="Express"/>
    <n v="3.6"/>
    <n v="2025"/>
    <s v="Dec-2025"/>
    <n v="0.28027681660899656"/>
    <x v="0"/>
    <x v="5"/>
  </r>
  <r>
    <s v="ORD0003549"/>
    <x v="222"/>
    <x v="618"/>
    <x v="1"/>
    <s v="EC006"/>
    <x v="2"/>
    <x v="0"/>
    <s v="Philips"/>
    <x v="1"/>
    <x v="0"/>
    <n v="4"/>
    <n v="85"/>
    <x v="0"/>
    <n v="340"/>
    <n v="132"/>
    <x v="1"/>
    <x v="3"/>
    <s v="Standard"/>
    <n v="3.8"/>
    <n v="2025"/>
    <s v="Feb-2025"/>
    <n v="0.38823529411764707"/>
    <x v="1"/>
    <x v="1"/>
  </r>
  <r>
    <s v="ORD0003550"/>
    <x v="338"/>
    <x v="1253"/>
    <x v="1"/>
    <s v="EC004"/>
    <x v="10"/>
    <x v="2"/>
    <s v="Nike"/>
    <x v="0"/>
    <x v="0"/>
    <n v="4"/>
    <n v="110"/>
    <x v="4"/>
    <n v="418"/>
    <n v="146"/>
    <x v="0"/>
    <x v="0"/>
    <s v="Standard"/>
    <n v="3.7"/>
    <n v="2025"/>
    <s v="Apr-2025"/>
    <n v="0.34928229665071769"/>
    <x v="0"/>
    <x v="0"/>
  </r>
  <r>
    <s v="ORD0003551"/>
    <x v="224"/>
    <x v="869"/>
    <x v="0"/>
    <s v="EC011"/>
    <x v="0"/>
    <x v="0"/>
    <s v="IKEA"/>
    <x v="6"/>
    <x v="1"/>
    <n v="1"/>
    <n v="190"/>
    <x v="1"/>
    <n v="171"/>
    <n v="46"/>
    <x v="0"/>
    <x v="3"/>
    <s v="Standard"/>
    <n v="4.0999999999999996"/>
    <n v="2025"/>
    <s v="May-2025"/>
    <n v="0.26900584795321636"/>
    <x v="0"/>
    <x v="2"/>
  </r>
  <r>
    <s v="ORD0003552"/>
    <x v="224"/>
    <x v="1663"/>
    <x v="1"/>
    <s v="EC010"/>
    <x v="6"/>
    <x v="3"/>
    <s v="JBL"/>
    <x v="6"/>
    <x v="0"/>
    <n v="1"/>
    <n v="65"/>
    <x v="4"/>
    <n v="61.75"/>
    <n v="23.75"/>
    <x v="0"/>
    <x v="0"/>
    <s v="Standard"/>
    <n v="3.5"/>
    <n v="2025"/>
    <s v="May-2025"/>
    <n v="0.38461538461538464"/>
    <x v="0"/>
    <x v="2"/>
  </r>
  <r>
    <s v="ORD0003553"/>
    <x v="18"/>
    <x v="136"/>
    <x v="0"/>
    <s v="EC010"/>
    <x v="6"/>
    <x v="3"/>
    <s v="JBL"/>
    <x v="5"/>
    <x v="0"/>
    <n v="3"/>
    <n v="65"/>
    <x v="1"/>
    <n v="175.5"/>
    <n v="61.5"/>
    <x v="0"/>
    <x v="4"/>
    <s v="Express"/>
    <n v="4.8"/>
    <n v="2025"/>
    <s v="Mar-2025"/>
    <n v="0.3504273504273504"/>
    <x v="0"/>
    <x v="3"/>
  </r>
  <r>
    <s v="ORD0003554"/>
    <x v="344"/>
    <x v="1871"/>
    <x v="1"/>
    <s v="EC001"/>
    <x v="8"/>
    <x v="3"/>
    <s v="Sony"/>
    <x v="2"/>
    <x v="0"/>
    <n v="1"/>
    <n v="89"/>
    <x v="4"/>
    <n v="84.55"/>
    <n v="29.55"/>
    <x v="0"/>
    <x v="2"/>
    <s v="Standard"/>
    <n v="4.9000000000000004"/>
    <n v="2025"/>
    <s v="Jan-2025"/>
    <n v="0.34949733885274986"/>
    <x v="0"/>
    <x v="2"/>
  </r>
  <r>
    <s v="ORD0003555"/>
    <x v="276"/>
    <x v="1694"/>
    <x v="0"/>
    <s v="EC006"/>
    <x v="2"/>
    <x v="0"/>
    <s v="Philips"/>
    <x v="9"/>
    <x v="1"/>
    <n v="2"/>
    <n v="85"/>
    <x v="2"/>
    <n v="136"/>
    <n v="32"/>
    <x v="2"/>
    <x v="3"/>
    <s v="Standard"/>
    <n v="4.4000000000000004"/>
    <n v="2025"/>
    <s v="Apr-2025"/>
    <n v="0.23529411764705882"/>
    <x v="0"/>
    <x v="5"/>
  </r>
  <r>
    <s v="ORD0003556"/>
    <x v="211"/>
    <x v="1105"/>
    <x v="0"/>
    <s v="EC008"/>
    <x v="1"/>
    <x v="1"/>
    <s v="Nivea"/>
    <x v="2"/>
    <x v="1"/>
    <n v="3"/>
    <n v="18"/>
    <x v="0"/>
    <n v="54"/>
    <n v="27"/>
    <x v="0"/>
    <x v="4"/>
    <s v="Standard"/>
    <n v="2.6"/>
    <n v="2025"/>
    <s v="Feb-2025"/>
    <n v="0.5"/>
    <x v="0"/>
    <x v="2"/>
  </r>
  <r>
    <s v="ORD0003557"/>
    <x v="328"/>
    <x v="1892"/>
    <x v="1"/>
    <s v="EC008"/>
    <x v="1"/>
    <x v="1"/>
    <s v="Nivea"/>
    <x v="0"/>
    <x v="0"/>
    <n v="4"/>
    <n v="18"/>
    <x v="0"/>
    <n v="72"/>
    <n v="36"/>
    <x v="0"/>
    <x v="2"/>
    <s v="Standard"/>
    <n v="3.3"/>
    <n v="2025"/>
    <s v="Aug-2025"/>
    <n v="0.5"/>
    <x v="0"/>
    <x v="0"/>
  </r>
  <r>
    <s v="ORD0003558"/>
    <x v="336"/>
    <x v="1893"/>
    <x v="0"/>
    <s v="EC005"/>
    <x v="4"/>
    <x v="2"/>
    <s v="Skybags"/>
    <x v="1"/>
    <x v="2"/>
    <n v="2"/>
    <n v="45"/>
    <x v="1"/>
    <n v="81"/>
    <n v="29"/>
    <x v="0"/>
    <x v="2"/>
    <s v="Standard"/>
    <n v="4.7"/>
    <n v="2025"/>
    <s v="Jun-2025"/>
    <n v="0.35802469135802467"/>
    <x v="1"/>
    <x v="1"/>
  </r>
  <r>
    <s v="ORD0003559"/>
    <x v="248"/>
    <x v="1722"/>
    <x v="1"/>
    <s v="EC001"/>
    <x v="8"/>
    <x v="3"/>
    <s v="Sony"/>
    <x v="2"/>
    <x v="2"/>
    <n v="1"/>
    <n v="89"/>
    <x v="2"/>
    <n v="71.2"/>
    <n v="16.2"/>
    <x v="3"/>
    <x v="0"/>
    <s v="Express"/>
    <n v="3.4"/>
    <n v="2025"/>
    <s v="Aug-2025"/>
    <n v="0.22752808988764042"/>
    <x v="0"/>
    <x v="2"/>
  </r>
  <r>
    <s v="ORD0003560"/>
    <x v="209"/>
    <x v="688"/>
    <x v="1"/>
    <s v="EC003"/>
    <x v="7"/>
    <x v="3"/>
    <s v="Lenovo"/>
    <x v="3"/>
    <x v="2"/>
    <n v="3"/>
    <n v="799"/>
    <x v="1"/>
    <n v="2157.3000000000002"/>
    <n v="297.3"/>
    <x v="2"/>
    <x v="3"/>
    <s v="Standard"/>
    <n v="3.2"/>
    <n v="2025"/>
    <s v="Sep-2025"/>
    <n v="0.13781115282992629"/>
    <x v="0"/>
    <x v="2"/>
  </r>
  <r>
    <s v="ORD0003561"/>
    <x v="195"/>
    <x v="1104"/>
    <x v="0"/>
    <s v="EC006"/>
    <x v="2"/>
    <x v="0"/>
    <s v="Philips"/>
    <x v="8"/>
    <x v="2"/>
    <n v="5"/>
    <n v="85"/>
    <x v="0"/>
    <n v="425"/>
    <n v="165"/>
    <x v="0"/>
    <x v="1"/>
    <s v="Express"/>
    <n v="4.7"/>
    <n v="2025"/>
    <s v="Oct-2025"/>
    <n v="0.38823529411764707"/>
    <x v="2"/>
    <x v="4"/>
  </r>
  <r>
    <s v="ORD0003562"/>
    <x v="201"/>
    <x v="1894"/>
    <x v="1"/>
    <s v="EC010"/>
    <x v="6"/>
    <x v="3"/>
    <s v="JBL"/>
    <x v="7"/>
    <x v="2"/>
    <n v="5"/>
    <n v="65"/>
    <x v="4"/>
    <n v="308.75"/>
    <n v="118.75"/>
    <x v="2"/>
    <x v="3"/>
    <s v="Standard"/>
    <n v="4"/>
    <n v="2025"/>
    <s v="Jun-2025"/>
    <n v="0.38461538461538464"/>
    <x v="2"/>
    <x v="4"/>
  </r>
  <r>
    <s v="ORD0003563"/>
    <x v="298"/>
    <x v="1895"/>
    <x v="1"/>
    <s v="EC004"/>
    <x v="10"/>
    <x v="2"/>
    <s v="Nike"/>
    <x v="2"/>
    <x v="1"/>
    <n v="4"/>
    <n v="110"/>
    <x v="2"/>
    <n v="352"/>
    <n v="80"/>
    <x v="0"/>
    <x v="2"/>
    <s v="Standard"/>
    <n v="4.2"/>
    <n v="2025"/>
    <s v="Dec-2025"/>
    <n v="0.22727272727272727"/>
    <x v="0"/>
    <x v="2"/>
  </r>
  <r>
    <s v="ORD0003564"/>
    <x v="266"/>
    <x v="1896"/>
    <x v="0"/>
    <s v="EC006"/>
    <x v="2"/>
    <x v="0"/>
    <s v="Philips"/>
    <x v="1"/>
    <x v="2"/>
    <n v="2"/>
    <n v="85"/>
    <x v="3"/>
    <n v="144.5"/>
    <n v="40.5"/>
    <x v="0"/>
    <x v="4"/>
    <s v="Express"/>
    <n v="4.0999999999999996"/>
    <n v="2025"/>
    <s v="Aug-2025"/>
    <n v="0.28027681660899656"/>
    <x v="1"/>
    <x v="1"/>
  </r>
  <r>
    <s v="ORD0003565"/>
    <x v="364"/>
    <x v="406"/>
    <x v="0"/>
    <s v="EC003"/>
    <x v="7"/>
    <x v="3"/>
    <s v="Lenovo"/>
    <x v="1"/>
    <x v="1"/>
    <n v="1"/>
    <n v="799"/>
    <x v="4"/>
    <n v="759.05"/>
    <n v="139.05000000000001"/>
    <x v="0"/>
    <x v="2"/>
    <s v="Standard"/>
    <n v="2.9"/>
    <n v="2025"/>
    <s v="Mar-2025"/>
    <n v="0.18318951320729862"/>
    <x v="1"/>
    <x v="1"/>
  </r>
  <r>
    <s v="ORD0003566"/>
    <x v="215"/>
    <x v="125"/>
    <x v="1"/>
    <s v="EC003"/>
    <x v="7"/>
    <x v="3"/>
    <s v="Lenovo"/>
    <x v="0"/>
    <x v="0"/>
    <n v="4"/>
    <n v="799"/>
    <x v="0"/>
    <n v="3196"/>
    <n v="716"/>
    <x v="2"/>
    <x v="0"/>
    <s v="Standard"/>
    <n v="3"/>
    <n v="2025"/>
    <s v="Apr-2025"/>
    <n v="0.22403003754693368"/>
    <x v="0"/>
    <x v="0"/>
  </r>
  <r>
    <s v="ORD0003567"/>
    <x v="6"/>
    <x v="1897"/>
    <x v="0"/>
    <s v="EC001"/>
    <x v="8"/>
    <x v="3"/>
    <s v="Sony"/>
    <x v="7"/>
    <x v="0"/>
    <n v="5"/>
    <n v="89"/>
    <x v="2"/>
    <n v="356"/>
    <n v="81"/>
    <x v="1"/>
    <x v="3"/>
    <s v="Standard"/>
    <n v="3.4"/>
    <n v="2025"/>
    <s v="Jul-2025"/>
    <n v="0.22752808988764045"/>
    <x v="2"/>
    <x v="4"/>
  </r>
  <r>
    <s v="ORD0003568"/>
    <x v="301"/>
    <x v="431"/>
    <x v="0"/>
    <s v="EC009"/>
    <x v="11"/>
    <x v="1"/>
    <s v="Loreal"/>
    <x v="9"/>
    <x v="0"/>
    <n v="2"/>
    <n v="12"/>
    <x v="2"/>
    <n v="19.2"/>
    <n v="7.2"/>
    <x v="0"/>
    <x v="3"/>
    <s v="Express"/>
    <n v="3.7"/>
    <n v="2025"/>
    <s v="Mar-2025"/>
    <n v="0.375"/>
    <x v="0"/>
    <x v="5"/>
  </r>
  <r>
    <s v="ORD0003569"/>
    <x v="331"/>
    <x v="220"/>
    <x v="0"/>
    <s v="EC007"/>
    <x v="9"/>
    <x v="0"/>
    <s v="Prestige"/>
    <x v="6"/>
    <x v="0"/>
    <n v="4"/>
    <n v="120"/>
    <x v="0"/>
    <n v="480"/>
    <n v="168"/>
    <x v="0"/>
    <x v="0"/>
    <s v="Standard"/>
    <n v="3"/>
    <n v="2025"/>
    <s v="Feb-2025"/>
    <n v="0.35"/>
    <x v="0"/>
    <x v="2"/>
  </r>
  <r>
    <s v="ORD0003570"/>
    <x v="96"/>
    <x v="584"/>
    <x v="0"/>
    <s v="EC008"/>
    <x v="1"/>
    <x v="1"/>
    <s v="Nivea"/>
    <x v="8"/>
    <x v="2"/>
    <n v="3"/>
    <n v="18"/>
    <x v="2"/>
    <n v="43.2"/>
    <n v="16.2"/>
    <x v="0"/>
    <x v="4"/>
    <s v="Same Day"/>
    <n v="4"/>
    <n v="2025"/>
    <s v="Jun-2025"/>
    <n v="0.37499999999999994"/>
    <x v="2"/>
    <x v="4"/>
  </r>
  <r>
    <s v="ORD0003571"/>
    <x v="260"/>
    <x v="1898"/>
    <x v="1"/>
    <s v="EC010"/>
    <x v="6"/>
    <x v="3"/>
    <s v="JBL"/>
    <x v="5"/>
    <x v="0"/>
    <n v="2"/>
    <n v="65"/>
    <x v="2"/>
    <n v="104"/>
    <n v="28"/>
    <x v="0"/>
    <x v="2"/>
    <s v="Same Day"/>
    <n v="3.2"/>
    <n v="2025"/>
    <s v="May-2025"/>
    <n v="0.26923076923076922"/>
    <x v="0"/>
    <x v="3"/>
  </r>
  <r>
    <s v="ORD0003572"/>
    <x v="284"/>
    <x v="1710"/>
    <x v="1"/>
    <s v="EC011"/>
    <x v="0"/>
    <x v="0"/>
    <s v="IKEA"/>
    <x v="1"/>
    <x v="2"/>
    <n v="4"/>
    <n v="190"/>
    <x v="2"/>
    <n v="608"/>
    <n v="108"/>
    <x v="0"/>
    <x v="4"/>
    <s v="Standard"/>
    <n v="3.5"/>
    <n v="2025"/>
    <s v="Nov-2025"/>
    <n v="0.17763157894736842"/>
    <x v="1"/>
    <x v="1"/>
  </r>
  <r>
    <s v="ORD0003573"/>
    <x v="259"/>
    <x v="1659"/>
    <x v="1"/>
    <s v="EC011"/>
    <x v="0"/>
    <x v="0"/>
    <s v="IKEA"/>
    <x v="0"/>
    <x v="0"/>
    <n v="2"/>
    <n v="190"/>
    <x v="1"/>
    <n v="342"/>
    <n v="92"/>
    <x v="0"/>
    <x v="3"/>
    <s v="Express"/>
    <n v="4.8"/>
    <n v="2025"/>
    <s v="Nov-2025"/>
    <n v="0.26900584795321636"/>
    <x v="0"/>
    <x v="0"/>
  </r>
  <r>
    <s v="ORD0003574"/>
    <x v="271"/>
    <x v="840"/>
    <x v="1"/>
    <s v="EC004"/>
    <x v="10"/>
    <x v="2"/>
    <s v="Nike"/>
    <x v="9"/>
    <x v="2"/>
    <n v="4"/>
    <n v="110"/>
    <x v="0"/>
    <n v="440"/>
    <n v="168"/>
    <x v="0"/>
    <x v="0"/>
    <s v="Standard"/>
    <n v="3.1"/>
    <n v="2025"/>
    <s v="Apr-2025"/>
    <n v="0.38181818181818183"/>
    <x v="0"/>
    <x v="5"/>
  </r>
  <r>
    <s v="ORD0003575"/>
    <x v="267"/>
    <x v="1899"/>
    <x v="1"/>
    <s v="EC003"/>
    <x v="7"/>
    <x v="3"/>
    <s v="Lenovo"/>
    <x v="6"/>
    <x v="1"/>
    <n v="3"/>
    <n v="799"/>
    <x v="1"/>
    <n v="2157.3000000000002"/>
    <n v="297.3"/>
    <x v="0"/>
    <x v="2"/>
    <s v="Express"/>
    <n v="4.8"/>
    <n v="2025"/>
    <s v="Jul-2025"/>
    <n v="0.13781115282992629"/>
    <x v="0"/>
    <x v="2"/>
  </r>
  <r>
    <s v="ORD0003576"/>
    <x v="170"/>
    <x v="1768"/>
    <x v="1"/>
    <s v="EC009"/>
    <x v="11"/>
    <x v="1"/>
    <s v="Loreal"/>
    <x v="0"/>
    <x v="1"/>
    <n v="3"/>
    <n v="12"/>
    <x v="4"/>
    <n v="34.200000000000003"/>
    <n v="16.2"/>
    <x v="0"/>
    <x v="2"/>
    <s v="Standard"/>
    <n v="2.7"/>
    <n v="2025"/>
    <s v="Mar-2025"/>
    <n v="0.47368421052631571"/>
    <x v="0"/>
    <x v="0"/>
  </r>
  <r>
    <s v="ORD0003577"/>
    <x v="277"/>
    <x v="1671"/>
    <x v="1"/>
    <s v="EC008"/>
    <x v="1"/>
    <x v="1"/>
    <s v="Nivea"/>
    <x v="8"/>
    <x v="0"/>
    <n v="5"/>
    <n v="18"/>
    <x v="1"/>
    <n v="81"/>
    <n v="36"/>
    <x v="0"/>
    <x v="0"/>
    <s v="Standard"/>
    <n v="3.2"/>
    <n v="2025"/>
    <s v="Nov-2025"/>
    <n v="0.44444444444444442"/>
    <x v="2"/>
    <x v="4"/>
  </r>
  <r>
    <s v="ORD0003578"/>
    <x v="93"/>
    <x v="1900"/>
    <x v="0"/>
    <s v="EC006"/>
    <x v="2"/>
    <x v="0"/>
    <s v="Philips"/>
    <x v="0"/>
    <x v="1"/>
    <n v="4"/>
    <n v="85"/>
    <x v="4"/>
    <n v="323"/>
    <n v="115"/>
    <x v="0"/>
    <x v="2"/>
    <s v="Standard"/>
    <n v="2.5"/>
    <n v="2025"/>
    <s v="Oct-2025"/>
    <n v="0.35603715170278638"/>
    <x v="0"/>
    <x v="0"/>
  </r>
  <r>
    <s v="ORD0003579"/>
    <x v="82"/>
    <x v="1901"/>
    <x v="0"/>
    <s v="EC012"/>
    <x v="3"/>
    <x v="0"/>
    <s v="Philips"/>
    <x v="1"/>
    <x v="2"/>
    <n v="4"/>
    <n v="42"/>
    <x v="0"/>
    <n v="168"/>
    <n v="72"/>
    <x v="0"/>
    <x v="1"/>
    <s v="Standard"/>
    <n v="5"/>
    <n v="2025"/>
    <s v="Apr-2025"/>
    <n v="0.42857142857142855"/>
    <x v="1"/>
    <x v="1"/>
  </r>
  <r>
    <s v="ORD0003580"/>
    <x v="262"/>
    <x v="1902"/>
    <x v="0"/>
    <s v="EC009"/>
    <x v="11"/>
    <x v="1"/>
    <s v="Loreal"/>
    <x v="9"/>
    <x v="1"/>
    <n v="4"/>
    <n v="12"/>
    <x v="4"/>
    <n v="45.6"/>
    <n v="21.6"/>
    <x v="2"/>
    <x v="2"/>
    <s v="Standard"/>
    <n v="3.1"/>
    <n v="2025"/>
    <s v="Nov-2025"/>
    <n v="0.47368421052631582"/>
    <x v="0"/>
    <x v="5"/>
  </r>
  <r>
    <s v="ORD0003581"/>
    <x v="351"/>
    <x v="157"/>
    <x v="0"/>
    <s v="EC005"/>
    <x v="4"/>
    <x v="2"/>
    <s v="Skybags"/>
    <x v="1"/>
    <x v="2"/>
    <n v="3"/>
    <n v="45"/>
    <x v="3"/>
    <n v="114.75"/>
    <n v="36.75"/>
    <x v="0"/>
    <x v="2"/>
    <s v="Standard"/>
    <n v="2.6"/>
    <n v="2025"/>
    <s v="Oct-2025"/>
    <n v="0.3202614379084967"/>
    <x v="1"/>
    <x v="1"/>
  </r>
  <r>
    <s v="ORD0003582"/>
    <x v="33"/>
    <x v="1903"/>
    <x v="0"/>
    <s v="EC012"/>
    <x v="3"/>
    <x v="0"/>
    <s v="Philips"/>
    <x v="5"/>
    <x v="1"/>
    <n v="1"/>
    <n v="42"/>
    <x v="2"/>
    <n v="33.6"/>
    <n v="9.6"/>
    <x v="2"/>
    <x v="1"/>
    <s v="Standard"/>
    <n v="5"/>
    <n v="2025"/>
    <s v="Mar-2025"/>
    <n v="0.2857142857142857"/>
    <x v="0"/>
    <x v="3"/>
  </r>
  <r>
    <s v="ORD0003583"/>
    <x v="55"/>
    <x v="1904"/>
    <x v="0"/>
    <s v="EC007"/>
    <x v="9"/>
    <x v="0"/>
    <s v="Prestige"/>
    <x v="0"/>
    <x v="2"/>
    <n v="1"/>
    <n v="120"/>
    <x v="0"/>
    <n v="120"/>
    <n v="42"/>
    <x v="0"/>
    <x v="2"/>
    <s v="Express"/>
    <n v="4.5999999999999996"/>
    <n v="2025"/>
    <s v="Sep-2025"/>
    <n v="0.35"/>
    <x v="0"/>
    <x v="0"/>
  </r>
  <r>
    <s v="ORD0003584"/>
    <x v="19"/>
    <x v="1905"/>
    <x v="0"/>
    <s v="EC008"/>
    <x v="1"/>
    <x v="1"/>
    <s v="Nivea"/>
    <x v="2"/>
    <x v="2"/>
    <n v="1"/>
    <n v="18"/>
    <x v="3"/>
    <n v="15.3"/>
    <n v="6.3"/>
    <x v="0"/>
    <x v="2"/>
    <s v="Standard"/>
    <n v="3.4"/>
    <n v="2025"/>
    <s v="Mar-2025"/>
    <n v="0.41176470588235292"/>
    <x v="0"/>
    <x v="2"/>
  </r>
  <r>
    <s v="ORD0003585"/>
    <x v="196"/>
    <x v="1003"/>
    <x v="1"/>
    <s v="EC009"/>
    <x v="11"/>
    <x v="1"/>
    <s v="Loreal"/>
    <x v="2"/>
    <x v="2"/>
    <n v="1"/>
    <n v="12"/>
    <x v="3"/>
    <n v="10.199999999999999"/>
    <n v="4.2"/>
    <x v="0"/>
    <x v="3"/>
    <s v="Standard"/>
    <n v="2.6"/>
    <n v="2025"/>
    <s v="Dec-2025"/>
    <n v="0.41176470588235298"/>
    <x v="0"/>
    <x v="2"/>
  </r>
  <r>
    <s v="ORD0003586"/>
    <x v="154"/>
    <x v="1850"/>
    <x v="1"/>
    <s v="EC008"/>
    <x v="1"/>
    <x v="1"/>
    <s v="Nivea"/>
    <x v="4"/>
    <x v="2"/>
    <n v="2"/>
    <n v="18"/>
    <x v="2"/>
    <n v="28.8"/>
    <n v="10.8"/>
    <x v="2"/>
    <x v="2"/>
    <s v="Standard"/>
    <n v="3.6"/>
    <n v="2025"/>
    <s v="Sep-2025"/>
    <n v="0.375"/>
    <x v="0"/>
    <x v="2"/>
  </r>
  <r>
    <s v="ORD0003587"/>
    <x v="175"/>
    <x v="1051"/>
    <x v="1"/>
    <s v="EC002"/>
    <x v="5"/>
    <x v="3"/>
    <s v="Samsung"/>
    <x v="2"/>
    <x v="2"/>
    <n v="5"/>
    <n v="149"/>
    <x v="3"/>
    <n v="633.25"/>
    <n v="158.25"/>
    <x v="0"/>
    <x v="2"/>
    <s v="Standard"/>
    <n v="3.6"/>
    <n v="2025"/>
    <s v="Sep-2025"/>
    <n v="0.24990130280300041"/>
    <x v="0"/>
    <x v="2"/>
  </r>
  <r>
    <s v="ORD0003588"/>
    <x v="150"/>
    <x v="25"/>
    <x v="0"/>
    <s v="EC002"/>
    <x v="5"/>
    <x v="3"/>
    <s v="Samsung"/>
    <x v="7"/>
    <x v="2"/>
    <n v="1"/>
    <n v="149"/>
    <x v="2"/>
    <n v="119.2"/>
    <n v="24.2"/>
    <x v="1"/>
    <x v="0"/>
    <s v="Standard"/>
    <n v="4.5"/>
    <n v="2025"/>
    <s v="Jun-2025"/>
    <n v="0.2030201342281879"/>
    <x v="2"/>
    <x v="4"/>
  </r>
  <r>
    <s v="ORD0003589"/>
    <x v="337"/>
    <x v="1185"/>
    <x v="0"/>
    <s v="EC010"/>
    <x v="6"/>
    <x v="3"/>
    <s v="JBL"/>
    <x v="0"/>
    <x v="2"/>
    <n v="5"/>
    <n v="65"/>
    <x v="0"/>
    <n v="325"/>
    <n v="135"/>
    <x v="0"/>
    <x v="2"/>
    <s v="Standard"/>
    <n v="3.8"/>
    <n v="2025"/>
    <s v="Aug-2025"/>
    <n v="0.41538461538461541"/>
    <x v="0"/>
    <x v="0"/>
  </r>
  <r>
    <s v="ORD0003590"/>
    <x v="323"/>
    <x v="1906"/>
    <x v="0"/>
    <s v="EC011"/>
    <x v="0"/>
    <x v="0"/>
    <s v="IKEA"/>
    <x v="9"/>
    <x v="0"/>
    <n v="4"/>
    <n v="190"/>
    <x v="4"/>
    <n v="722"/>
    <n v="222"/>
    <x v="0"/>
    <x v="2"/>
    <s v="Standard"/>
    <n v="4"/>
    <n v="2025"/>
    <s v="Aug-2025"/>
    <n v="0.30747922437673131"/>
    <x v="0"/>
    <x v="5"/>
  </r>
  <r>
    <s v="ORD0003591"/>
    <x v="325"/>
    <x v="1907"/>
    <x v="1"/>
    <s v="EC003"/>
    <x v="7"/>
    <x v="3"/>
    <s v="Lenovo"/>
    <x v="1"/>
    <x v="1"/>
    <n v="1"/>
    <n v="799"/>
    <x v="2"/>
    <n v="639.20000000000005"/>
    <n v="19.2"/>
    <x v="0"/>
    <x v="2"/>
    <s v="Same Day"/>
    <n v="3.7"/>
    <n v="2025"/>
    <s v="Jan-2025"/>
    <n v="3.0037546933667079E-2"/>
    <x v="1"/>
    <x v="1"/>
  </r>
  <r>
    <s v="ORD0003592"/>
    <x v="363"/>
    <x v="1908"/>
    <x v="1"/>
    <s v="EC011"/>
    <x v="0"/>
    <x v="0"/>
    <s v="IKEA"/>
    <x v="5"/>
    <x v="2"/>
    <n v="4"/>
    <n v="190"/>
    <x v="0"/>
    <n v="760"/>
    <n v="260"/>
    <x v="0"/>
    <x v="0"/>
    <s v="Standard"/>
    <n v="3.7"/>
    <n v="2025"/>
    <s v="Oct-2025"/>
    <n v="0.34210526315789475"/>
    <x v="0"/>
    <x v="3"/>
  </r>
  <r>
    <s v="ORD0003593"/>
    <x v="175"/>
    <x v="1473"/>
    <x v="0"/>
    <s v="EC006"/>
    <x v="2"/>
    <x v="0"/>
    <s v="Philips"/>
    <x v="0"/>
    <x v="2"/>
    <n v="1"/>
    <n v="85"/>
    <x v="3"/>
    <n v="72.25"/>
    <n v="20.25"/>
    <x v="0"/>
    <x v="4"/>
    <s v="Standard"/>
    <n v="4.5"/>
    <n v="2025"/>
    <s v="Sep-2025"/>
    <n v="0.28027681660899656"/>
    <x v="0"/>
    <x v="0"/>
  </r>
  <r>
    <s v="ORD0003594"/>
    <x v="47"/>
    <x v="143"/>
    <x v="0"/>
    <s v="EC005"/>
    <x v="4"/>
    <x v="2"/>
    <s v="Skybags"/>
    <x v="1"/>
    <x v="1"/>
    <n v="3"/>
    <n v="45"/>
    <x v="0"/>
    <n v="135"/>
    <n v="57"/>
    <x v="0"/>
    <x v="0"/>
    <s v="Standard"/>
    <n v="2.8"/>
    <n v="2025"/>
    <s v="Apr-2025"/>
    <n v="0.42222222222222222"/>
    <x v="1"/>
    <x v="1"/>
  </r>
  <r>
    <s v="ORD0003595"/>
    <x v="128"/>
    <x v="1229"/>
    <x v="0"/>
    <s v="EC006"/>
    <x v="2"/>
    <x v="0"/>
    <s v="Philips"/>
    <x v="5"/>
    <x v="2"/>
    <n v="3"/>
    <n v="85"/>
    <x v="2"/>
    <n v="204"/>
    <n v="48"/>
    <x v="0"/>
    <x v="2"/>
    <s v="Standard"/>
    <n v="3.4"/>
    <n v="2025"/>
    <s v="Sep-2025"/>
    <n v="0.23529411764705882"/>
    <x v="0"/>
    <x v="3"/>
  </r>
  <r>
    <s v="ORD0003596"/>
    <x v="185"/>
    <x v="548"/>
    <x v="0"/>
    <s v="EC006"/>
    <x v="2"/>
    <x v="0"/>
    <s v="Philips"/>
    <x v="6"/>
    <x v="0"/>
    <n v="4"/>
    <n v="85"/>
    <x v="3"/>
    <n v="289"/>
    <n v="81"/>
    <x v="0"/>
    <x v="4"/>
    <s v="Standard"/>
    <n v="3.6"/>
    <n v="2025"/>
    <s v="Feb-2025"/>
    <n v="0.28027681660899656"/>
    <x v="0"/>
    <x v="2"/>
  </r>
  <r>
    <s v="ORD0003597"/>
    <x v="252"/>
    <x v="274"/>
    <x v="0"/>
    <s v="EC010"/>
    <x v="6"/>
    <x v="3"/>
    <s v="JBL"/>
    <x v="0"/>
    <x v="1"/>
    <n v="3"/>
    <n v="65"/>
    <x v="3"/>
    <n v="165.75"/>
    <n v="51.75"/>
    <x v="0"/>
    <x v="1"/>
    <s v="Express"/>
    <n v="4.8"/>
    <n v="2025"/>
    <s v="Jul-2025"/>
    <n v="0.31221719457013575"/>
    <x v="0"/>
    <x v="0"/>
  </r>
  <r>
    <s v="ORD0003598"/>
    <x v="143"/>
    <x v="1258"/>
    <x v="0"/>
    <s v="EC003"/>
    <x v="7"/>
    <x v="3"/>
    <s v="Lenovo"/>
    <x v="7"/>
    <x v="2"/>
    <n v="4"/>
    <n v="799"/>
    <x v="0"/>
    <n v="3196"/>
    <n v="716"/>
    <x v="0"/>
    <x v="0"/>
    <s v="Express"/>
    <n v="4.8"/>
    <n v="2025"/>
    <s v="Dec-2025"/>
    <n v="0.22403003754693368"/>
    <x v="2"/>
    <x v="4"/>
  </r>
  <r>
    <s v="ORD0003599"/>
    <x v="258"/>
    <x v="1479"/>
    <x v="0"/>
    <s v="EC006"/>
    <x v="2"/>
    <x v="0"/>
    <s v="Philips"/>
    <x v="1"/>
    <x v="1"/>
    <n v="4"/>
    <n v="85"/>
    <x v="4"/>
    <n v="323"/>
    <n v="115"/>
    <x v="0"/>
    <x v="0"/>
    <s v="Standard"/>
    <n v="4.7"/>
    <n v="2025"/>
    <s v="Mar-2025"/>
    <n v="0.35603715170278638"/>
    <x v="1"/>
    <x v="1"/>
  </r>
  <r>
    <s v="ORD0003600"/>
    <x v="242"/>
    <x v="1741"/>
    <x v="1"/>
    <s v="EC005"/>
    <x v="4"/>
    <x v="2"/>
    <s v="Skybags"/>
    <x v="4"/>
    <x v="2"/>
    <n v="1"/>
    <n v="45"/>
    <x v="0"/>
    <n v="45"/>
    <n v="19"/>
    <x v="0"/>
    <x v="1"/>
    <s v="Express"/>
    <n v="4.8"/>
    <n v="2025"/>
    <s v="Nov-2025"/>
    <n v="0.42222222222222222"/>
    <x v="0"/>
    <x v="2"/>
  </r>
  <r>
    <s v="ORD0003601"/>
    <x v="26"/>
    <x v="1033"/>
    <x v="1"/>
    <s v="EC009"/>
    <x v="11"/>
    <x v="1"/>
    <s v="Loreal"/>
    <x v="2"/>
    <x v="2"/>
    <n v="2"/>
    <n v="12"/>
    <x v="3"/>
    <n v="20.399999999999999"/>
    <n v="8.4"/>
    <x v="0"/>
    <x v="4"/>
    <s v="Express"/>
    <n v="3"/>
    <n v="2025"/>
    <s v="Nov-2025"/>
    <n v="0.41176470588235298"/>
    <x v="0"/>
    <x v="2"/>
  </r>
  <r>
    <s v="ORD0003602"/>
    <x v="224"/>
    <x v="1087"/>
    <x v="1"/>
    <s v="EC012"/>
    <x v="3"/>
    <x v="0"/>
    <s v="Philips"/>
    <x v="3"/>
    <x v="2"/>
    <n v="2"/>
    <n v="42"/>
    <x v="0"/>
    <n v="84"/>
    <n v="36"/>
    <x v="0"/>
    <x v="0"/>
    <s v="Express"/>
    <n v="4.9000000000000004"/>
    <n v="2025"/>
    <s v="May-2025"/>
    <n v="0.42857142857142855"/>
    <x v="0"/>
    <x v="2"/>
  </r>
  <r>
    <s v="ORD0003603"/>
    <x v="211"/>
    <x v="1478"/>
    <x v="1"/>
    <s v="EC004"/>
    <x v="10"/>
    <x v="2"/>
    <s v="Nike"/>
    <x v="1"/>
    <x v="0"/>
    <n v="2"/>
    <n v="110"/>
    <x v="1"/>
    <n v="198"/>
    <n v="62"/>
    <x v="0"/>
    <x v="1"/>
    <s v="Standard"/>
    <n v="2.6"/>
    <n v="2025"/>
    <s v="Feb-2025"/>
    <n v="0.31313131313131315"/>
    <x v="1"/>
    <x v="1"/>
  </r>
  <r>
    <s v="ORD0003604"/>
    <x v="301"/>
    <x v="106"/>
    <x v="0"/>
    <s v="EC003"/>
    <x v="7"/>
    <x v="3"/>
    <s v="Lenovo"/>
    <x v="4"/>
    <x v="0"/>
    <n v="3"/>
    <n v="799"/>
    <x v="0"/>
    <n v="2397"/>
    <n v="537"/>
    <x v="0"/>
    <x v="2"/>
    <s v="Express"/>
    <n v="4.5"/>
    <n v="2025"/>
    <s v="Mar-2025"/>
    <n v="0.22403003754693368"/>
    <x v="0"/>
    <x v="2"/>
  </r>
  <r>
    <s v="ORD0003605"/>
    <x v="256"/>
    <x v="1909"/>
    <x v="0"/>
    <s v="EC002"/>
    <x v="5"/>
    <x v="3"/>
    <s v="Samsung"/>
    <x v="9"/>
    <x v="1"/>
    <n v="5"/>
    <n v="149"/>
    <x v="4"/>
    <n v="707.75"/>
    <n v="232.75"/>
    <x v="0"/>
    <x v="3"/>
    <s v="Standard"/>
    <n v="4.5999999999999996"/>
    <n v="2025"/>
    <s v="Jun-2025"/>
    <n v="0.32885906040268459"/>
    <x v="0"/>
    <x v="5"/>
  </r>
  <r>
    <s v="ORD0003606"/>
    <x v="130"/>
    <x v="892"/>
    <x v="0"/>
    <s v="EC009"/>
    <x v="11"/>
    <x v="1"/>
    <s v="Loreal"/>
    <x v="1"/>
    <x v="2"/>
    <n v="2"/>
    <n v="12"/>
    <x v="3"/>
    <n v="20.399999999999999"/>
    <n v="8.4"/>
    <x v="0"/>
    <x v="2"/>
    <s v="Standard"/>
    <n v="3.9"/>
    <n v="2025"/>
    <s v="Sep-2025"/>
    <n v="0.41176470588235298"/>
    <x v="1"/>
    <x v="1"/>
  </r>
  <r>
    <s v="ORD0003607"/>
    <x v="16"/>
    <x v="282"/>
    <x v="0"/>
    <s v="EC007"/>
    <x v="9"/>
    <x v="0"/>
    <s v="Prestige"/>
    <x v="8"/>
    <x v="2"/>
    <n v="4"/>
    <n v="120"/>
    <x v="2"/>
    <n v="384"/>
    <n v="72"/>
    <x v="0"/>
    <x v="0"/>
    <s v="Standard"/>
    <n v="3.5"/>
    <n v="2025"/>
    <s v="Jul-2025"/>
    <n v="0.1875"/>
    <x v="2"/>
    <x v="4"/>
  </r>
  <r>
    <s v="ORD0003608"/>
    <x v="317"/>
    <x v="1543"/>
    <x v="0"/>
    <s v="EC005"/>
    <x v="4"/>
    <x v="2"/>
    <s v="Skybags"/>
    <x v="2"/>
    <x v="1"/>
    <n v="3"/>
    <n v="45"/>
    <x v="3"/>
    <n v="114.75"/>
    <n v="36.75"/>
    <x v="0"/>
    <x v="2"/>
    <s v="Standard"/>
    <n v="3.1"/>
    <n v="2025"/>
    <s v="Nov-2025"/>
    <n v="0.3202614379084967"/>
    <x v="0"/>
    <x v="2"/>
  </r>
  <r>
    <s v="ORD0003609"/>
    <x v="310"/>
    <x v="1910"/>
    <x v="0"/>
    <s v="EC012"/>
    <x v="3"/>
    <x v="0"/>
    <s v="Philips"/>
    <x v="6"/>
    <x v="2"/>
    <n v="3"/>
    <n v="42"/>
    <x v="2"/>
    <n v="100.8"/>
    <n v="28.8"/>
    <x v="0"/>
    <x v="1"/>
    <s v="Standard"/>
    <n v="3.3"/>
    <n v="2025"/>
    <s v="Dec-2025"/>
    <n v="0.28571428571428575"/>
    <x v="0"/>
    <x v="2"/>
  </r>
  <r>
    <s v="ORD0003610"/>
    <x v="286"/>
    <x v="1295"/>
    <x v="0"/>
    <s v="EC001"/>
    <x v="8"/>
    <x v="3"/>
    <s v="Sony"/>
    <x v="9"/>
    <x v="2"/>
    <n v="2"/>
    <n v="89"/>
    <x v="3"/>
    <n v="151.30000000000001"/>
    <n v="41.3"/>
    <x v="0"/>
    <x v="2"/>
    <s v="Standard"/>
    <n v="4.2"/>
    <n v="2025"/>
    <s v="Nov-2025"/>
    <n v="0.27296761401189684"/>
    <x v="0"/>
    <x v="5"/>
  </r>
  <r>
    <s v="ORD0003611"/>
    <x v="190"/>
    <x v="119"/>
    <x v="1"/>
    <s v="EC006"/>
    <x v="2"/>
    <x v="0"/>
    <s v="Philips"/>
    <x v="9"/>
    <x v="1"/>
    <n v="1"/>
    <n v="85"/>
    <x v="3"/>
    <n v="72.25"/>
    <n v="20.25"/>
    <x v="2"/>
    <x v="4"/>
    <s v="Express"/>
    <n v="3.8"/>
    <n v="2025"/>
    <s v="Nov-2025"/>
    <n v="0.28027681660899656"/>
    <x v="0"/>
    <x v="5"/>
  </r>
  <r>
    <s v="ORD0003612"/>
    <x v="81"/>
    <x v="1372"/>
    <x v="0"/>
    <s v="EC006"/>
    <x v="2"/>
    <x v="0"/>
    <s v="Philips"/>
    <x v="0"/>
    <x v="2"/>
    <n v="1"/>
    <n v="85"/>
    <x v="0"/>
    <n v="85"/>
    <n v="33"/>
    <x v="0"/>
    <x v="4"/>
    <s v="Express"/>
    <n v="4.8"/>
    <n v="2025"/>
    <s v="Jul-2025"/>
    <n v="0.38823529411764707"/>
    <x v="0"/>
    <x v="0"/>
  </r>
  <r>
    <s v="ORD0003613"/>
    <x v="179"/>
    <x v="1160"/>
    <x v="0"/>
    <s v="EC009"/>
    <x v="11"/>
    <x v="1"/>
    <s v="Loreal"/>
    <x v="5"/>
    <x v="1"/>
    <n v="5"/>
    <n v="12"/>
    <x v="3"/>
    <n v="51"/>
    <n v="21"/>
    <x v="0"/>
    <x v="4"/>
    <s v="Standard"/>
    <n v="3.6"/>
    <n v="2025"/>
    <s v="Nov-2025"/>
    <n v="0.41176470588235292"/>
    <x v="0"/>
    <x v="3"/>
  </r>
  <r>
    <s v="ORD0003614"/>
    <x v="19"/>
    <x v="1610"/>
    <x v="1"/>
    <s v="EC003"/>
    <x v="7"/>
    <x v="3"/>
    <s v="Lenovo"/>
    <x v="5"/>
    <x v="0"/>
    <n v="2"/>
    <n v="799"/>
    <x v="0"/>
    <n v="1598"/>
    <n v="358"/>
    <x v="1"/>
    <x v="4"/>
    <s v="Standard"/>
    <n v="2.8"/>
    <n v="2025"/>
    <s v="Mar-2025"/>
    <n v="0.22403003754693368"/>
    <x v="0"/>
    <x v="3"/>
  </r>
  <r>
    <s v="ORD0003615"/>
    <x v="140"/>
    <x v="1167"/>
    <x v="0"/>
    <s v="EC011"/>
    <x v="0"/>
    <x v="0"/>
    <s v="IKEA"/>
    <x v="0"/>
    <x v="0"/>
    <n v="2"/>
    <n v="190"/>
    <x v="2"/>
    <n v="304"/>
    <n v="54"/>
    <x v="0"/>
    <x v="2"/>
    <s v="Standard"/>
    <n v="4.0999999999999996"/>
    <n v="2025"/>
    <s v="Apr-2025"/>
    <n v="0.17763157894736842"/>
    <x v="0"/>
    <x v="0"/>
  </r>
  <r>
    <s v="ORD0003616"/>
    <x v="25"/>
    <x v="600"/>
    <x v="0"/>
    <s v="EC004"/>
    <x v="10"/>
    <x v="2"/>
    <s v="Nike"/>
    <x v="8"/>
    <x v="0"/>
    <n v="5"/>
    <n v="110"/>
    <x v="1"/>
    <n v="495"/>
    <n v="155"/>
    <x v="0"/>
    <x v="1"/>
    <s v="Standard"/>
    <n v="4.5999999999999996"/>
    <n v="2025"/>
    <s v="Aug-2025"/>
    <n v="0.31313131313131315"/>
    <x v="2"/>
    <x v="4"/>
  </r>
  <r>
    <s v="ORD0003617"/>
    <x v="253"/>
    <x v="1911"/>
    <x v="0"/>
    <s v="EC012"/>
    <x v="3"/>
    <x v="0"/>
    <s v="Philips"/>
    <x v="2"/>
    <x v="1"/>
    <n v="5"/>
    <n v="42"/>
    <x v="4"/>
    <n v="199.5"/>
    <n v="79.5"/>
    <x v="0"/>
    <x v="1"/>
    <s v="Standard"/>
    <n v="3.4"/>
    <n v="2025"/>
    <s v="Aug-2025"/>
    <n v="0.39849624060150374"/>
    <x v="0"/>
    <x v="2"/>
  </r>
  <r>
    <s v="ORD0003618"/>
    <x v="267"/>
    <x v="1670"/>
    <x v="0"/>
    <s v="EC001"/>
    <x v="8"/>
    <x v="3"/>
    <s v="Sony"/>
    <x v="6"/>
    <x v="2"/>
    <n v="1"/>
    <n v="89"/>
    <x v="3"/>
    <n v="75.650000000000006"/>
    <n v="20.65"/>
    <x v="0"/>
    <x v="0"/>
    <s v="Standard"/>
    <n v="2.8"/>
    <n v="2025"/>
    <s v="Jul-2025"/>
    <n v="0.27296761401189684"/>
    <x v="0"/>
    <x v="2"/>
  </r>
  <r>
    <s v="ORD0003619"/>
    <x v="126"/>
    <x v="1163"/>
    <x v="1"/>
    <s v="EC003"/>
    <x v="7"/>
    <x v="3"/>
    <s v="Lenovo"/>
    <x v="5"/>
    <x v="0"/>
    <n v="2"/>
    <n v="799"/>
    <x v="4"/>
    <n v="1518.1"/>
    <n v="278.10000000000002"/>
    <x v="0"/>
    <x v="4"/>
    <s v="Express"/>
    <n v="4.2"/>
    <n v="2025"/>
    <s v="Aug-2025"/>
    <n v="0.18318951320729862"/>
    <x v="0"/>
    <x v="3"/>
  </r>
  <r>
    <s v="ORD0003620"/>
    <x v="40"/>
    <x v="1334"/>
    <x v="0"/>
    <s v="EC006"/>
    <x v="2"/>
    <x v="0"/>
    <s v="Philips"/>
    <x v="9"/>
    <x v="0"/>
    <n v="2"/>
    <n v="85"/>
    <x v="1"/>
    <n v="153"/>
    <n v="49"/>
    <x v="0"/>
    <x v="0"/>
    <s v="Standard"/>
    <n v="4.3"/>
    <n v="2025"/>
    <s v="Oct-2025"/>
    <n v="0.3202614379084967"/>
    <x v="0"/>
    <x v="5"/>
  </r>
  <r>
    <s v="ORD0003621"/>
    <x v="56"/>
    <x v="1912"/>
    <x v="1"/>
    <s v="EC001"/>
    <x v="8"/>
    <x v="3"/>
    <s v="Sony"/>
    <x v="0"/>
    <x v="0"/>
    <n v="2"/>
    <n v="89"/>
    <x v="2"/>
    <n v="142.4"/>
    <n v="32.4"/>
    <x v="3"/>
    <x v="1"/>
    <s v="Standard"/>
    <n v="2.8"/>
    <n v="2025"/>
    <s v="Feb-2025"/>
    <n v="0.22752808988764042"/>
    <x v="0"/>
    <x v="0"/>
  </r>
  <r>
    <s v="ORD0003622"/>
    <x v="317"/>
    <x v="1663"/>
    <x v="0"/>
    <s v="EC008"/>
    <x v="1"/>
    <x v="1"/>
    <s v="Nivea"/>
    <x v="1"/>
    <x v="0"/>
    <n v="1"/>
    <n v="18"/>
    <x v="0"/>
    <n v="18"/>
    <n v="9"/>
    <x v="0"/>
    <x v="4"/>
    <s v="Express"/>
    <n v="4.8"/>
    <n v="2025"/>
    <s v="Nov-2025"/>
    <n v="0.5"/>
    <x v="1"/>
    <x v="1"/>
  </r>
  <r>
    <s v="ORD0003623"/>
    <x v="278"/>
    <x v="1220"/>
    <x v="0"/>
    <s v="EC011"/>
    <x v="0"/>
    <x v="0"/>
    <s v="IKEA"/>
    <x v="0"/>
    <x v="1"/>
    <n v="1"/>
    <n v="190"/>
    <x v="4"/>
    <n v="180.5"/>
    <n v="55.5"/>
    <x v="0"/>
    <x v="4"/>
    <s v="Standard"/>
    <n v="3.3"/>
    <n v="2025"/>
    <s v="May-2025"/>
    <n v="0.30747922437673131"/>
    <x v="0"/>
    <x v="0"/>
  </r>
  <r>
    <s v="ORD0003624"/>
    <x v="285"/>
    <x v="1913"/>
    <x v="0"/>
    <s v="EC009"/>
    <x v="11"/>
    <x v="1"/>
    <s v="Loreal"/>
    <x v="4"/>
    <x v="1"/>
    <n v="1"/>
    <n v="12"/>
    <x v="1"/>
    <n v="10.8"/>
    <n v="4.8"/>
    <x v="0"/>
    <x v="3"/>
    <s v="Standard"/>
    <n v="2.9"/>
    <n v="2025"/>
    <s v="Feb-2025"/>
    <n v="0.44444444444444442"/>
    <x v="0"/>
    <x v="2"/>
  </r>
  <r>
    <s v="ORD0003625"/>
    <x v="356"/>
    <x v="1914"/>
    <x v="1"/>
    <s v="EC005"/>
    <x v="4"/>
    <x v="2"/>
    <s v="Skybags"/>
    <x v="6"/>
    <x v="0"/>
    <n v="2"/>
    <n v="45"/>
    <x v="0"/>
    <n v="90"/>
    <n v="38"/>
    <x v="0"/>
    <x v="3"/>
    <s v="Standard"/>
    <n v="3.4"/>
    <n v="2025"/>
    <s v="Mar-2025"/>
    <n v="0.42222222222222222"/>
    <x v="0"/>
    <x v="2"/>
  </r>
  <r>
    <s v="ORD0003626"/>
    <x v="92"/>
    <x v="614"/>
    <x v="1"/>
    <s v="EC006"/>
    <x v="2"/>
    <x v="0"/>
    <s v="Philips"/>
    <x v="6"/>
    <x v="2"/>
    <n v="3"/>
    <n v="85"/>
    <x v="1"/>
    <n v="229.5"/>
    <n v="73.5"/>
    <x v="2"/>
    <x v="2"/>
    <s v="Express"/>
    <n v="3.7"/>
    <n v="2025"/>
    <s v="Dec-2025"/>
    <n v="0.3202614379084967"/>
    <x v="0"/>
    <x v="2"/>
  </r>
  <r>
    <s v="ORD0003627"/>
    <x v="321"/>
    <x v="671"/>
    <x v="0"/>
    <s v="EC008"/>
    <x v="1"/>
    <x v="1"/>
    <s v="Nivea"/>
    <x v="2"/>
    <x v="0"/>
    <n v="4"/>
    <n v="18"/>
    <x v="1"/>
    <n v="64.8"/>
    <n v="28.8"/>
    <x v="2"/>
    <x v="2"/>
    <s v="Standard"/>
    <n v="3.1"/>
    <n v="2025"/>
    <s v="Jan-2025"/>
    <n v="0.44444444444444448"/>
    <x v="0"/>
    <x v="2"/>
  </r>
  <r>
    <s v="ORD0003628"/>
    <x v="320"/>
    <x v="682"/>
    <x v="1"/>
    <s v="EC004"/>
    <x v="10"/>
    <x v="2"/>
    <s v="Nike"/>
    <x v="3"/>
    <x v="2"/>
    <n v="4"/>
    <n v="110"/>
    <x v="4"/>
    <n v="418"/>
    <n v="146"/>
    <x v="0"/>
    <x v="2"/>
    <s v="Standard"/>
    <n v="2.6"/>
    <n v="2025"/>
    <s v="Jul-2025"/>
    <n v="0.34928229665071769"/>
    <x v="0"/>
    <x v="2"/>
  </r>
  <r>
    <s v="ORD0003629"/>
    <x v="204"/>
    <x v="1915"/>
    <x v="0"/>
    <s v="EC012"/>
    <x v="3"/>
    <x v="0"/>
    <s v="Philips"/>
    <x v="6"/>
    <x v="0"/>
    <n v="4"/>
    <n v="42"/>
    <x v="3"/>
    <n v="142.80000000000001"/>
    <n v="46.8"/>
    <x v="0"/>
    <x v="4"/>
    <s v="Standard"/>
    <n v="3.7"/>
    <n v="2025"/>
    <s v="Apr-2025"/>
    <n v="0.32773109243697474"/>
    <x v="0"/>
    <x v="2"/>
  </r>
  <r>
    <s v="ORD0003630"/>
    <x v="357"/>
    <x v="177"/>
    <x v="1"/>
    <s v="EC006"/>
    <x v="2"/>
    <x v="0"/>
    <s v="Philips"/>
    <x v="8"/>
    <x v="2"/>
    <n v="4"/>
    <n v="85"/>
    <x v="2"/>
    <n v="272"/>
    <n v="64"/>
    <x v="0"/>
    <x v="4"/>
    <s v="Standard"/>
    <n v="3"/>
    <n v="2025"/>
    <s v="Jan-2025"/>
    <n v="0.23529411764705882"/>
    <x v="2"/>
    <x v="4"/>
  </r>
  <r>
    <s v="ORD0003631"/>
    <x v="112"/>
    <x v="1490"/>
    <x v="1"/>
    <s v="EC011"/>
    <x v="0"/>
    <x v="0"/>
    <s v="IKEA"/>
    <x v="5"/>
    <x v="0"/>
    <n v="4"/>
    <n v="190"/>
    <x v="0"/>
    <n v="760"/>
    <n v="260"/>
    <x v="0"/>
    <x v="1"/>
    <s v="Standard"/>
    <n v="4.2"/>
    <n v="2025"/>
    <s v="Jan-2025"/>
    <n v="0.34210526315789475"/>
    <x v="0"/>
    <x v="3"/>
  </r>
  <r>
    <s v="ORD0003632"/>
    <x v="319"/>
    <x v="1916"/>
    <x v="1"/>
    <s v="EC005"/>
    <x v="4"/>
    <x v="2"/>
    <s v="Skybags"/>
    <x v="9"/>
    <x v="1"/>
    <n v="1"/>
    <n v="45"/>
    <x v="3"/>
    <n v="38.25"/>
    <n v="12.25"/>
    <x v="0"/>
    <x v="4"/>
    <s v="Standard"/>
    <n v="2.6"/>
    <n v="2025"/>
    <s v="Jul-2025"/>
    <n v="0.3202614379084967"/>
    <x v="0"/>
    <x v="5"/>
  </r>
  <r>
    <s v="ORD0003633"/>
    <x v="10"/>
    <x v="922"/>
    <x v="1"/>
    <s v="EC001"/>
    <x v="8"/>
    <x v="3"/>
    <s v="Sony"/>
    <x v="3"/>
    <x v="0"/>
    <n v="2"/>
    <n v="89"/>
    <x v="4"/>
    <n v="169.1"/>
    <n v="59.1"/>
    <x v="0"/>
    <x v="1"/>
    <s v="Standard"/>
    <n v="2.5"/>
    <n v="2025"/>
    <s v="Sep-2025"/>
    <n v="0.34949733885274986"/>
    <x v="0"/>
    <x v="2"/>
  </r>
  <r>
    <s v="ORD0003634"/>
    <x v="106"/>
    <x v="1917"/>
    <x v="0"/>
    <s v="EC007"/>
    <x v="9"/>
    <x v="0"/>
    <s v="Prestige"/>
    <x v="5"/>
    <x v="2"/>
    <n v="2"/>
    <n v="120"/>
    <x v="1"/>
    <n v="216"/>
    <n v="60"/>
    <x v="0"/>
    <x v="1"/>
    <s v="Standard"/>
    <n v="4.3"/>
    <n v="2025"/>
    <s v="Sep-2025"/>
    <n v="0.27777777777777779"/>
    <x v="0"/>
    <x v="3"/>
  </r>
  <r>
    <s v="ORD0003635"/>
    <x v="64"/>
    <x v="1031"/>
    <x v="1"/>
    <s v="EC012"/>
    <x v="3"/>
    <x v="0"/>
    <s v="Philips"/>
    <x v="8"/>
    <x v="0"/>
    <n v="2"/>
    <n v="42"/>
    <x v="4"/>
    <n v="79.8"/>
    <n v="31.8"/>
    <x v="0"/>
    <x v="2"/>
    <s v="Same Day"/>
    <n v="3.2"/>
    <n v="2025"/>
    <s v="Feb-2025"/>
    <n v="0.39849624060150379"/>
    <x v="2"/>
    <x v="4"/>
  </r>
  <r>
    <s v="ORD0003636"/>
    <x v="347"/>
    <x v="1918"/>
    <x v="0"/>
    <s v="EC010"/>
    <x v="6"/>
    <x v="3"/>
    <s v="JBL"/>
    <x v="6"/>
    <x v="1"/>
    <n v="1"/>
    <n v="65"/>
    <x v="4"/>
    <n v="61.75"/>
    <n v="23.75"/>
    <x v="0"/>
    <x v="1"/>
    <s v="Express"/>
    <n v="2.5"/>
    <n v="2025"/>
    <s v="Jul-2025"/>
    <n v="0.38461538461538464"/>
    <x v="0"/>
    <x v="2"/>
  </r>
  <r>
    <s v="ORD0003637"/>
    <x v="364"/>
    <x v="441"/>
    <x v="0"/>
    <s v="EC012"/>
    <x v="3"/>
    <x v="0"/>
    <s v="Philips"/>
    <x v="2"/>
    <x v="2"/>
    <n v="2"/>
    <n v="42"/>
    <x v="1"/>
    <n v="75.599999999999994"/>
    <n v="27.6"/>
    <x v="0"/>
    <x v="0"/>
    <s v="Standard"/>
    <n v="4.3"/>
    <n v="2025"/>
    <s v="Mar-2025"/>
    <n v="0.36507936507936511"/>
    <x v="0"/>
    <x v="2"/>
  </r>
  <r>
    <s v="ORD0003638"/>
    <x v="325"/>
    <x v="150"/>
    <x v="0"/>
    <s v="EC008"/>
    <x v="1"/>
    <x v="1"/>
    <s v="Nivea"/>
    <x v="4"/>
    <x v="0"/>
    <n v="5"/>
    <n v="18"/>
    <x v="4"/>
    <n v="85.5"/>
    <n v="40.5"/>
    <x v="0"/>
    <x v="2"/>
    <s v="Standard"/>
    <n v="4.5"/>
    <n v="2025"/>
    <s v="Jan-2025"/>
    <n v="0.47368421052631576"/>
    <x v="0"/>
    <x v="2"/>
  </r>
  <r>
    <s v="ORD0003639"/>
    <x v="76"/>
    <x v="1585"/>
    <x v="0"/>
    <s v="EC004"/>
    <x v="10"/>
    <x v="2"/>
    <s v="Nike"/>
    <x v="3"/>
    <x v="0"/>
    <n v="1"/>
    <n v="110"/>
    <x v="0"/>
    <n v="110"/>
    <n v="42"/>
    <x v="2"/>
    <x v="2"/>
    <s v="Standard"/>
    <n v="4.2"/>
    <n v="2025"/>
    <s v="Feb-2025"/>
    <n v="0.38181818181818183"/>
    <x v="0"/>
    <x v="2"/>
  </r>
  <r>
    <s v="ORD0003640"/>
    <x v="243"/>
    <x v="982"/>
    <x v="0"/>
    <s v="EC012"/>
    <x v="3"/>
    <x v="0"/>
    <s v="Philips"/>
    <x v="1"/>
    <x v="1"/>
    <n v="5"/>
    <n v="42"/>
    <x v="3"/>
    <n v="178.5"/>
    <n v="58.5"/>
    <x v="0"/>
    <x v="4"/>
    <s v="Express"/>
    <n v="3.2"/>
    <n v="2025"/>
    <s v="Feb-2025"/>
    <n v="0.32773109243697479"/>
    <x v="1"/>
    <x v="1"/>
  </r>
  <r>
    <s v="ORD0003641"/>
    <x v="296"/>
    <x v="987"/>
    <x v="1"/>
    <s v="EC001"/>
    <x v="8"/>
    <x v="3"/>
    <s v="Sony"/>
    <x v="8"/>
    <x v="0"/>
    <n v="2"/>
    <n v="89"/>
    <x v="0"/>
    <n v="178"/>
    <n v="68"/>
    <x v="0"/>
    <x v="1"/>
    <s v="Standard"/>
    <n v="4.0999999999999996"/>
    <n v="2025"/>
    <s v="Oct-2025"/>
    <n v="0.38202247191011235"/>
    <x v="2"/>
    <x v="4"/>
  </r>
  <r>
    <s v="ORD0003642"/>
    <x v="37"/>
    <x v="1919"/>
    <x v="0"/>
    <s v="EC011"/>
    <x v="0"/>
    <x v="0"/>
    <s v="IKEA"/>
    <x v="1"/>
    <x v="1"/>
    <n v="4"/>
    <n v="190"/>
    <x v="4"/>
    <n v="722"/>
    <n v="222"/>
    <x v="0"/>
    <x v="0"/>
    <s v="Standard"/>
    <n v="4.7"/>
    <n v="2025"/>
    <s v="Apr-2025"/>
    <n v="0.30747922437673131"/>
    <x v="1"/>
    <x v="1"/>
  </r>
  <r>
    <s v="ORD0003643"/>
    <x v="297"/>
    <x v="237"/>
    <x v="1"/>
    <s v="EC009"/>
    <x v="11"/>
    <x v="1"/>
    <s v="Loreal"/>
    <x v="1"/>
    <x v="2"/>
    <n v="4"/>
    <n v="12"/>
    <x v="4"/>
    <n v="45.6"/>
    <n v="21.6"/>
    <x v="0"/>
    <x v="2"/>
    <s v="Standard"/>
    <n v="4.4000000000000004"/>
    <n v="2025"/>
    <s v="Apr-2025"/>
    <n v="0.47368421052631582"/>
    <x v="1"/>
    <x v="1"/>
  </r>
  <r>
    <s v="ORD0003644"/>
    <x v="191"/>
    <x v="235"/>
    <x v="0"/>
    <s v="EC005"/>
    <x v="4"/>
    <x v="2"/>
    <s v="Skybags"/>
    <x v="3"/>
    <x v="0"/>
    <n v="1"/>
    <n v="45"/>
    <x v="4"/>
    <n v="42.75"/>
    <n v="16.75"/>
    <x v="0"/>
    <x v="3"/>
    <s v="Same Day"/>
    <n v="4.8"/>
    <n v="2025"/>
    <s v="Mar-2025"/>
    <n v="0.391812865497076"/>
    <x v="0"/>
    <x v="2"/>
  </r>
  <r>
    <s v="ORD0003645"/>
    <x v="267"/>
    <x v="1920"/>
    <x v="0"/>
    <s v="EC001"/>
    <x v="8"/>
    <x v="3"/>
    <s v="Sony"/>
    <x v="8"/>
    <x v="1"/>
    <n v="2"/>
    <n v="89"/>
    <x v="3"/>
    <n v="151.30000000000001"/>
    <n v="41.3"/>
    <x v="2"/>
    <x v="0"/>
    <s v="Standard"/>
    <n v="4.3"/>
    <n v="2025"/>
    <s v="Jul-2025"/>
    <n v="0.27296761401189684"/>
    <x v="2"/>
    <x v="4"/>
  </r>
  <r>
    <s v="ORD0003646"/>
    <x v="156"/>
    <x v="1921"/>
    <x v="1"/>
    <s v="EC005"/>
    <x v="4"/>
    <x v="2"/>
    <s v="Skybags"/>
    <x v="8"/>
    <x v="1"/>
    <n v="2"/>
    <n v="45"/>
    <x v="0"/>
    <n v="90"/>
    <n v="38"/>
    <x v="0"/>
    <x v="0"/>
    <s v="Standard"/>
    <n v="4.2"/>
    <n v="2025"/>
    <s v="Aug-2025"/>
    <n v="0.42222222222222222"/>
    <x v="2"/>
    <x v="4"/>
  </r>
  <r>
    <s v="ORD0003647"/>
    <x v="250"/>
    <x v="1127"/>
    <x v="0"/>
    <s v="EC001"/>
    <x v="8"/>
    <x v="3"/>
    <s v="Sony"/>
    <x v="0"/>
    <x v="0"/>
    <n v="2"/>
    <n v="89"/>
    <x v="1"/>
    <n v="160.19999999999999"/>
    <n v="50.2"/>
    <x v="0"/>
    <x v="0"/>
    <s v="Express"/>
    <n v="4.2"/>
    <n v="2025"/>
    <s v="Apr-2025"/>
    <n v="0.31335830212234711"/>
    <x v="0"/>
    <x v="0"/>
  </r>
  <r>
    <s v="ORD0003648"/>
    <x v="205"/>
    <x v="1922"/>
    <x v="1"/>
    <s v="EC011"/>
    <x v="0"/>
    <x v="0"/>
    <s v="IKEA"/>
    <x v="1"/>
    <x v="2"/>
    <n v="2"/>
    <n v="190"/>
    <x v="1"/>
    <n v="342"/>
    <n v="92"/>
    <x v="0"/>
    <x v="2"/>
    <s v="Same Day"/>
    <n v="2.6"/>
    <n v="2025"/>
    <s v="Apr-2025"/>
    <n v="0.26900584795321636"/>
    <x v="1"/>
    <x v="1"/>
  </r>
  <r>
    <s v="ORD0003649"/>
    <x v="211"/>
    <x v="1667"/>
    <x v="0"/>
    <s v="EC012"/>
    <x v="3"/>
    <x v="0"/>
    <s v="Philips"/>
    <x v="0"/>
    <x v="2"/>
    <n v="1"/>
    <n v="42"/>
    <x v="1"/>
    <n v="37.799999999999997"/>
    <n v="13.8"/>
    <x v="2"/>
    <x v="1"/>
    <s v="Standard"/>
    <n v="4.7"/>
    <n v="2025"/>
    <s v="Feb-2025"/>
    <n v="0.36507936507936511"/>
    <x v="0"/>
    <x v="0"/>
  </r>
  <r>
    <s v="ORD0003650"/>
    <x v="306"/>
    <x v="1653"/>
    <x v="0"/>
    <s v="EC003"/>
    <x v="7"/>
    <x v="3"/>
    <s v="Lenovo"/>
    <x v="2"/>
    <x v="0"/>
    <n v="1"/>
    <n v="799"/>
    <x v="0"/>
    <n v="799"/>
    <n v="179"/>
    <x v="1"/>
    <x v="2"/>
    <s v="Standard"/>
    <n v="3.7"/>
    <n v="2025"/>
    <s v="Jan-2025"/>
    <n v="0.22403003754693368"/>
    <x v="0"/>
    <x v="2"/>
  </r>
  <r>
    <s v="ORD0003651"/>
    <x v="260"/>
    <x v="601"/>
    <x v="0"/>
    <s v="EC002"/>
    <x v="5"/>
    <x v="3"/>
    <s v="Samsung"/>
    <x v="9"/>
    <x v="0"/>
    <n v="4"/>
    <n v="149"/>
    <x v="2"/>
    <n v="476.8"/>
    <n v="96.8"/>
    <x v="2"/>
    <x v="0"/>
    <s v="Express"/>
    <n v="4.3"/>
    <n v="2025"/>
    <s v="May-2025"/>
    <n v="0.2030201342281879"/>
    <x v="0"/>
    <x v="5"/>
  </r>
  <r>
    <s v="ORD0003652"/>
    <x v="291"/>
    <x v="1003"/>
    <x v="0"/>
    <s v="EC003"/>
    <x v="7"/>
    <x v="3"/>
    <s v="Lenovo"/>
    <x v="9"/>
    <x v="2"/>
    <n v="5"/>
    <n v="799"/>
    <x v="0"/>
    <n v="3995"/>
    <n v="895"/>
    <x v="0"/>
    <x v="2"/>
    <s v="Standard"/>
    <n v="2.9"/>
    <n v="2025"/>
    <s v="Apr-2025"/>
    <n v="0.22403003754693368"/>
    <x v="0"/>
    <x v="5"/>
  </r>
  <r>
    <s v="ORD0003653"/>
    <x v="10"/>
    <x v="1767"/>
    <x v="0"/>
    <s v="EC006"/>
    <x v="2"/>
    <x v="0"/>
    <s v="Philips"/>
    <x v="1"/>
    <x v="1"/>
    <n v="5"/>
    <n v="85"/>
    <x v="4"/>
    <n v="403.75"/>
    <n v="143.75"/>
    <x v="0"/>
    <x v="2"/>
    <s v="Express"/>
    <n v="3.2"/>
    <n v="2025"/>
    <s v="Sep-2025"/>
    <n v="0.35603715170278638"/>
    <x v="1"/>
    <x v="1"/>
  </r>
  <r>
    <s v="ORD0003654"/>
    <x v="172"/>
    <x v="542"/>
    <x v="0"/>
    <s v="EC012"/>
    <x v="3"/>
    <x v="0"/>
    <s v="Philips"/>
    <x v="3"/>
    <x v="0"/>
    <n v="1"/>
    <n v="42"/>
    <x v="1"/>
    <n v="37.799999999999997"/>
    <n v="13.8"/>
    <x v="2"/>
    <x v="3"/>
    <s v="Standard"/>
    <n v="3.6"/>
    <n v="2025"/>
    <s v="Oct-2025"/>
    <n v="0.36507936507936511"/>
    <x v="0"/>
    <x v="2"/>
  </r>
  <r>
    <s v="ORD0003655"/>
    <x v="27"/>
    <x v="605"/>
    <x v="0"/>
    <s v="EC007"/>
    <x v="9"/>
    <x v="0"/>
    <s v="Prestige"/>
    <x v="7"/>
    <x v="2"/>
    <n v="5"/>
    <n v="120"/>
    <x v="2"/>
    <n v="480"/>
    <n v="90"/>
    <x v="0"/>
    <x v="4"/>
    <s v="Standard"/>
    <n v="4.9000000000000004"/>
    <n v="2025"/>
    <s v="Dec-2025"/>
    <n v="0.1875"/>
    <x v="2"/>
    <x v="4"/>
  </r>
  <r>
    <s v="ORD0003656"/>
    <x v="298"/>
    <x v="1789"/>
    <x v="0"/>
    <s v="EC010"/>
    <x v="6"/>
    <x v="3"/>
    <s v="JBL"/>
    <x v="2"/>
    <x v="2"/>
    <n v="3"/>
    <n v="65"/>
    <x v="1"/>
    <n v="175.5"/>
    <n v="61.5"/>
    <x v="0"/>
    <x v="4"/>
    <s v="Express"/>
    <n v="4.9000000000000004"/>
    <n v="2025"/>
    <s v="Dec-2025"/>
    <n v="0.3504273504273504"/>
    <x v="0"/>
    <x v="2"/>
  </r>
  <r>
    <s v="ORD0003657"/>
    <x v="134"/>
    <x v="537"/>
    <x v="0"/>
    <s v="EC010"/>
    <x v="6"/>
    <x v="3"/>
    <s v="JBL"/>
    <x v="6"/>
    <x v="1"/>
    <n v="4"/>
    <n v="65"/>
    <x v="2"/>
    <n v="208"/>
    <n v="56"/>
    <x v="0"/>
    <x v="3"/>
    <s v="Same Day"/>
    <n v="3.2"/>
    <n v="2025"/>
    <s v="Dec-2025"/>
    <n v="0.26923076923076922"/>
    <x v="0"/>
    <x v="2"/>
  </r>
  <r>
    <s v="ORD0003658"/>
    <x v="269"/>
    <x v="1108"/>
    <x v="1"/>
    <s v="EC010"/>
    <x v="6"/>
    <x v="3"/>
    <s v="JBL"/>
    <x v="9"/>
    <x v="0"/>
    <n v="1"/>
    <n v="65"/>
    <x v="0"/>
    <n v="65"/>
    <n v="27"/>
    <x v="0"/>
    <x v="4"/>
    <s v="Express"/>
    <n v="3.1"/>
    <n v="2025"/>
    <s v="Sep-2025"/>
    <n v="0.41538461538461541"/>
    <x v="0"/>
    <x v="5"/>
  </r>
  <r>
    <s v="ORD0003659"/>
    <x v="35"/>
    <x v="1469"/>
    <x v="1"/>
    <s v="EC002"/>
    <x v="5"/>
    <x v="3"/>
    <s v="Samsung"/>
    <x v="5"/>
    <x v="1"/>
    <n v="1"/>
    <n v="149"/>
    <x v="1"/>
    <n v="134.1"/>
    <n v="39.1"/>
    <x v="0"/>
    <x v="4"/>
    <s v="Standard"/>
    <n v="4.4000000000000004"/>
    <n v="2025"/>
    <s v="Mar-2025"/>
    <n v="0.29157345264727819"/>
    <x v="0"/>
    <x v="3"/>
  </r>
  <r>
    <s v="ORD0003660"/>
    <x v="130"/>
    <x v="510"/>
    <x v="0"/>
    <s v="EC006"/>
    <x v="2"/>
    <x v="0"/>
    <s v="Philips"/>
    <x v="8"/>
    <x v="0"/>
    <n v="4"/>
    <n v="85"/>
    <x v="2"/>
    <n v="272"/>
    <n v="64"/>
    <x v="0"/>
    <x v="4"/>
    <s v="Standard"/>
    <n v="4"/>
    <n v="2025"/>
    <s v="Sep-2025"/>
    <n v="0.23529411764705882"/>
    <x v="2"/>
    <x v="4"/>
  </r>
  <r>
    <s v="ORD0003661"/>
    <x v="221"/>
    <x v="1096"/>
    <x v="0"/>
    <s v="EC002"/>
    <x v="5"/>
    <x v="3"/>
    <s v="Samsung"/>
    <x v="3"/>
    <x v="0"/>
    <n v="1"/>
    <n v="149"/>
    <x v="3"/>
    <n v="126.65"/>
    <n v="31.65"/>
    <x v="0"/>
    <x v="4"/>
    <s v="Same Day"/>
    <n v="4.3"/>
    <n v="2025"/>
    <s v="Mar-2025"/>
    <n v="0.24990130280300038"/>
    <x v="0"/>
    <x v="2"/>
  </r>
  <r>
    <s v="ORD0003662"/>
    <x v="37"/>
    <x v="422"/>
    <x v="1"/>
    <s v="EC002"/>
    <x v="5"/>
    <x v="3"/>
    <s v="Samsung"/>
    <x v="2"/>
    <x v="0"/>
    <n v="4"/>
    <n v="149"/>
    <x v="1"/>
    <n v="536.4"/>
    <n v="156.4"/>
    <x v="1"/>
    <x v="2"/>
    <s v="Express"/>
    <n v="4.8"/>
    <n v="2025"/>
    <s v="Apr-2025"/>
    <n v="0.29157345264727819"/>
    <x v="0"/>
    <x v="2"/>
  </r>
  <r>
    <s v="ORD0003663"/>
    <x v="269"/>
    <x v="773"/>
    <x v="0"/>
    <s v="EC010"/>
    <x v="6"/>
    <x v="3"/>
    <s v="JBL"/>
    <x v="3"/>
    <x v="1"/>
    <n v="5"/>
    <n v="65"/>
    <x v="3"/>
    <n v="276.25"/>
    <n v="86.25"/>
    <x v="0"/>
    <x v="4"/>
    <s v="Standard"/>
    <n v="5"/>
    <n v="2025"/>
    <s v="Sep-2025"/>
    <n v="0.31221719457013575"/>
    <x v="0"/>
    <x v="2"/>
  </r>
  <r>
    <s v="ORD0003664"/>
    <x v="214"/>
    <x v="1046"/>
    <x v="1"/>
    <s v="EC006"/>
    <x v="2"/>
    <x v="0"/>
    <s v="Philips"/>
    <x v="7"/>
    <x v="2"/>
    <n v="5"/>
    <n v="85"/>
    <x v="2"/>
    <n v="340"/>
    <n v="80"/>
    <x v="0"/>
    <x v="2"/>
    <s v="Standard"/>
    <n v="4.8"/>
    <n v="2025"/>
    <s v="Apr-2025"/>
    <n v="0.23529411764705882"/>
    <x v="2"/>
    <x v="4"/>
  </r>
  <r>
    <s v="ORD0003665"/>
    <x v="54"/>
    <x v="1630"/>
    <x v="1"/>
    <s v="EC012"/>
    <x v="3"/>
    <x v="0"/>
    <s v="Philips"/>
    <x v="3"/>
    <x v="1"/>
    <n v="3"/>
    <n v="42"/>
    <x v="0"/>
    <n v="126"/>
    <n v="54"/>
    <x v="0"/>
    <x v="4"/>
    <s v="Express"/>
    <n v="2.5"/>
    <n v="2025"/>
    <s v="Aug-2025"/>
    <n v="0.42857142857142855"/>
    <x v="0"/>
    <x v="2"/>
  </r>
  <r>
    <s v="ORD0003666"/>
    <x v="205"/>
    <x v="1168"/>
    <x v="0"/>
    <s v="EC009"/>
    <x v="11"/>
    <x v="1"/>
    <s v="Loreal"/>
    <x v="3"/>
    <x v="0"/>
    <n v="4"/>
    <n v="12"/>
    <x v="2"/>
    <n v="38.4"/>
    <n v="14.4"/>
    <x v="0"/>
    <x v="3"/>
    <s v="Express"/>
    <n v="3.1"/>
    <n v="2025"/>
    <s v="Apr-2025"/>
    <n v="0.375"/>
    <x v="0"/>
    <x v="2"/>
  </r>
  <r>
    <s v="ORD0003667"/>
    <x v="127"/>
    <x v="1923"/>
    <x v="0"/>
    <s v="EC001"/>
    <x v="8"/>
    <x v="3"/>
    <s v="Sony"/>
    <x v="6"/>
    <x v="2"/>
    <n v="5"/>
    <n v="89"/>
    <x v="0"/>
    <n v="445"/>
    <n v="170"/>
    <x v="0"/>
    <x v="1"/>
    <s v="Standard"/>
    <n v="4"/>
    <n v="2025"/>
    <s v="Jan-2025"/>
    <n v="0.38202247191011235"/>
    <x v="0"/>
    <x v="2"/>
  </r>
  <r>
    <s v="ORD0003668"/>
    <x v="205"/>
    <x v="1430"/>
    <x v="1"/>
    <s v="EC012"/>
    <x v="3"/>
    <x v="0"/>
    <s v="Philips"/>
    <x v="5"/>
    <x v="1"/>
    <n v="2"/>
    <n v="42"/>
    <x v="4"/>
    <n v="79.8"/>
    <n v="31.8"/>
    <x v="0"/>
    <x v="2"/>
    <s v="Standard"/>
    <n v="2.8"/>
    <n v="2025"/>
    <s v="Apr-2025"/>
    <n v="0.39849624060150379"/>
    <x v="0"/>
    <x v="3"/>
  </r>
  <r>
    <s v="ORD0003669"/>
    <x v="272"/>
    <x v="949"/>
    <x v="0"/>
    <s v="EC011"/>
    <x v="0"/>
    <x v="0"/>
    <s v="IKEA"/>
    <x v="3"/>
    <x v="0"/>
    <n v="1"/>
    <n v="190"/>
    <x v="3"/>
    <n v="161.5"/>
    <n v="36.5"/>
    <x v="2"/>
    <x v="4"/>
    <s v="Express"/>
    <n v="3.1"/>
    <n v="2025"/>
    <s v="Jul-2025"/>
    <n v="0.2260061919504644"/>
    <x v="0"/>
    <x v="2"/>
  </r>
  <r>
    <s v="ORD0003670"/>
    <x v="19"/>
    <x v="1399"/>
    <x v="1"/>
    <s v="EC011"/>
    <x v="0"/>
    <x v="0"/>
    <s v="IKEA"/>
    <x v="8"/>
    <x v="0"/>
    <n v="3"/>
    <n v="190"/>
    <x v="3"/>
    <n v="484.5"/>
    <n v="109.5"/>
    <x v="0"/>
    <x v="4"/>
    <s v="Standard"/>
    <n v="3.7"/>
    <n v="2025"/>
    <s v="Mar-2025"/>
    <n v="0.2260061919504644"/>
    <x v="2"/>
    <x v="4"/>
  </r>
  <r>
    <s v="ORD0003671"/>
    <x v="110"/>
    <x v="902"/>
    <x v="1"/>
    <s v="EC005"/>
    <x v="4"/>
    <x v="2"/>
    <s v="Skybags"/>
    <x v="9"/>
    <x v="2"/>
    <n v="2"/>
    <n v="45"/>
    <x v="1"/>
    <n v="81"/>
    <n v="29"/>
    <x v="0"/>
    <x v="4"/>
    <s v="Express"/>
    <n v="3.2"/>
    <n v="2025"/>
    <s v="Feb-2025"/>
    <n v="0.35802469135802467"/>
    <x v="0"/>
    <x v="5"/>
  </r>
  <r>
    <s v="ORD0003672"/>
    <x v="247"/>
    <x v="1924"/>
    <x v="0"/>
    <s v="EC011"/>
    <x v="0"/>
    <x v="0"/>
    <s v="IKEA"/>
    <x v="8"/>
    <x v="2"/>
    <n v="2"/>
    <n v="190"/>
    <x v="3"/>
    <n v="323"/>
    <n v="73"/>
    <x v="2"/>
    <x v="2"/>
    <s v="Standard"/>
    <n v="3.3"/>
    <n v="2025"/>
    <s v="Feb-2025"/>
    <n v="0.2260061919504644"/>
    <x v="2"/>
    <x v="4"/>
  </r>
  <r>
    <s v="ORD0003673"/>
    <x v="56"/>
    <x v="1177"/>
    <x v="0"/>
    <s v="EC012"/>
    <x v="3"/>
    <x v="0"/>
    <s v="Philips"/>
    <x v="7"/>
    <x v="2"/>
    <n v="5"/>
    <n v="42"/>
    <x v="4"/>
    <n v="199.5"/>
    <n v="79.5"/>
    <x v="0"/>
    <x v="1"/>
    <s v="Express"/>
    <n v="2.6"/>
    <n v="2025"/>
    <s v="Feb-2025"/>
    <n v="0.39849624060150374"/>
    <x v="2"/>
    <x v="4"/>
  </r>
  <r>
    <s v="ORD0003674"/>
    <x v="290"/>
    <x v="1767"/>
    <x v="1"/>
    <s v="EC002"/>
    <x v="5"/>
    <x v="3"/>
    <s v="Samsung"/>
    <x v="2"/>
    <x v="1"/>
    <n v="2"/>
    <n v="149"/>
    <x v="2"/>
    <n v="238.4"/>
    <n v="48.4"/>
    <x v="0"/>
    <x v="1"/>
    <s v="Standard"/>
    <n v="2.9"/>
    <n v="2025"/>
    <s v="Jun-2025"/>
    <n v="0.2030201342281879"/>
    <x v="0"/>
    <x v="2"/>
  </r>
  <r>
    <s v="ORD0003675"/>
    <x v="362"/>
    <x v="1143"/>
    <x v="1"/>
    <s v="EC004"/>
    <x v="10"/>
    <x v="2"/>
    <s v="Nike"/>
    <x v="6"/>
    <x v="2"/>
    <n v="5"/>
    <n v="110"/>
    <x v="0"/>
    <n v="550"/>
    <n v="210"/>
    <x v="0"/>
    <x v="3"/>
    <s v="Standard"/>
    <n v="4.2"/>
    <n v="2025"/>
    <s v="Jun-2025"/>
    <n v="0.38181818181818183"/>
    <x v="0"/>
    <x v="2"/>
  </r>
  <r>
    <s v="ORD0003676"/>
    <x v="340"/>
    <x v="684"/>
    <x v="0"/>
    <s v="EC011"/>
    <x v="0"/>
    <x v="0"/>
    <s v="IKEA"/>
    <x v="4"/>
    <x v="0"/>
    <n v="2"/>
    <n v="190"/>
    <x v="1"/>
    <n v="342"/>
    <n v="92"/>
    <x v="0"/>
    <x v="0"/>
    <s v="Standard"/>
    <n v="2.7"/>
    <n v="2025"/>
    <s v="Apr-2025"/>
    <n v="0.26900584795321636"/>
    <x v="0"/>
    <x v="2"/>
  </r>
  <r>
    <s v="ORD0003677"/>
    <x v="154"/>
    <x v="35"/>
    <x v="0"/>
    <s v="EC007"/>
    <x v="9"/>
    <x v="0"/>
    <s v="Prestige"/>
    <x v="0"/>
    <x v="0"/>
    <n v="5"/>
    <n v="120"/>
    <x v="3"/>
    <n v="510"/>
    <n v="120"/>
    <x v="0"/>
    <x v="3"/>
    <s v="Standard"/>
    <n v="3.8"/>
    <n v="2025"/>
    <s v="Sep-2025"/>
    <n v="0.23529411764705882"/>
    <x v="0"/>
    <x v="0"/>
  </r>
  <r>
    <s v="ORD0003678"/>
    <x v="75"/>
    <x v="1925"/>
    <x v="0"/>
    <s v="EC002"/>
    <x v="5"/>
    <x v="3"/>
    <s v="Samsung"/>
    <x v="6"/>
    <x v="1"/>
    <n v="1"/>
    <n v="149"/>
    <x v="2"/>
    <n v="119.2"/>
    <n v="24.2"/>
    <x v="1"/>
    <x v="0"/>
    <s v="Express"/>
    <n v="4.7"/>
    <n v="2025"/>
    <s v="May-2025"/>
    <n v="0.2030201342281879"/>
    <x v="0"/>
    <x v="2"/>
  </r>
  <r>
    <s v="ORD0003679"/>
    <x v="96"/>
    <x v="668"/>
    <x v="0"/>
    <s v="EC007"/>
    <x v="9"/>
    <x v="0"/>
    <s v="Prestige"/>
    <x v="4"/>
    <x v="2"/>
    <n v="1"/>
    <n v="120"/>
    <x v="3"/>
    <n v="102"/>
    <n v="24"/>
    <x v="0"/>
    <x v="1"/>
    <s v="Express"/>
    <n v="4.0999999999999996"/>
    <n v="2025"/>
    <s v="Jun-2025"/>
    <n v="0.23529411764705882"/>
    <x v="0"/>
    <x v="2"/>
  </r>
  <r>
    <s v="ORD0003680"/>
    <x v="186"/>
    <x v="1926"/>
    <x v="1"/>
    <s v="EC005"/>
    <x v="4"/>
    <x v="2"/>
    <s v="Skybags"/>
    <x v="5"/>
    <x v="2"/>
    <n v="2"/>
    <n v="45"/>
    <x v="2"/>
    <n v="72"/>
    <n v="20"/>
    <x v="1"/>
    <x v="4"/>
    <s v="Same Day"/>
    <n v="4.2"/>
    <n v="2025"/>
    <s v="Mar-2025"/>
    <n v="0.27777777777777779"/>
    <x v="0"/>
    <x v="3"/>
  </r>
  <r>
    <s v="ORD0003681"/>
    <x v="335"/>
    <x v="76"/>
    <x v="0"/>
    <s v="EC012"/>
    <x v="3"/>
    <x v="0"/>
    <s v="Philips"/>
    <x v="6"/>
    <x v="0"/>
    <n v="5"/>
    <n v="42"/>
    <x v="4"/>
    <n v="199.5"/>
    <n v="79.5"/>
    <x v="0"/>
    <x v="2"/>
    <s v="Standard"/>
    <n v="3.8"/>
    <n v="2025"/>
    <s v="Sep-2025"/>
    <n v="0.39849624060150374"/>
    <x v="0"/>
    <x v="2"/>
  </r>
  <r>
    <s v="ORD0003682"/>
    <x v="198"/>
    <x v="1020"/>
    <x v="0"/>
    <s v="EC003"/>
    <x v="7"/>
    <x v="3"/>
    <s v="Lenovo"/>
    <x v="8"/>
    <x v="0"/>
    <n v="5"/>
    <n v="799"/>
    <x v="0"/>
    <n v="3995"/>
    <n v="895"/>
    <x v="0"/>
    <x v="0"/>
    <s v="Standard"/>
    <n v="4.0999999999999996"/>
    <n v="2025"/>
    <s v="Sep-2025"/>
    <n v="0.22403003754693368"/>
    <x v="2"/>
    <x v="4"/>
  </r>
  <r>
    <s v="ORD0003683"/>
    <x v="22"/>
    <x v="1675"/>
    <x v="0"/>
    <s v="EC008"/>
    <x v="1"/>
    <x v="1"/>
    <s v="Nivea"/>
    <x v="3"/>
    <x v="2"/>
    <n v="2"/>
    <n v="18"/>
    <x v="1"/>
    <n v="32.4"/>
    <n v="14.4"/>
    <x v="0"/>
    <x v="0"/>
    <s v="Express"/>
    <n v="3.3"/>
    <n v="2025"/>
    <s v="Mar-2025"/>
    <n v="0.44444444444444448"/>
    <x v="0"/>
    <x v="2"/>
  </r>
  <r>
    <s v="ORD0003684"/>
    <x v="157"/>
    <x v="1927"/>
    <x v="0"/>
    <s v="EC012"/>
    <x v="3"/>
    <x v="0"/>
    <s v="Philips"/>
    <x v="7"/>
    <x v="0"/>
    <n v="4"/>
    <n v="42"/>
    <x v="4"/>
    <n v="159.6"/>
    <n v="63.6"/>
    <x v="0"/>
    <x v="3"/>
    <s v="Standard"/>
    <n v="4.7"/>
    <n v="2025"/>
    <s v="Feb-2025"/>
    <n v="0.39849624060150379"/>
    <x v="2"/>
    <x v="4"/>
  </r>
  <r>
    <s v="ORD0003685"/>
    <x v="189"/>
    <x v="1214"/>
    <x v="0"/>
    <s v="EC006"/>
    <x v="2"/>
    <x v="0"/>
    <s v="Philips"/>
    <x v="7"/>
    <x v="2"/>
    <n v="5"/>
    <n v="85"/>
    <x v="2"/>
    <n v="340"/>
    <n v="80"/>
    <x v="0"/>
    <x v="4"/>
    <s v="Express"/>
    <n v="4.4000000000000004"/>
    <n v="2025"/>
    <s v="May-2025"/>
    <n v="0.23529411764705882"/>
    <x v="2"/>
    <x v="4"/>
  </r>
  <r>
    <s v="ORD0003686"/>
    <x v="33"/>
    <x v="208"/>
    <x v="0"/>
    <s v="EC004"/>
    <x v="10"/>
    <x v="2"/>
    <s v="Nike"/>
    <x v="9"/>
    <x v="0"/>
    <n v="5"/>
    <n v="110"/>
    <x v="1"/>
    <n v="495"/>
    <n v="155"/>
    <x v="0"/>
    <x v="4"/>
    <s v="Standard"/>
    <n v="4.5"/>
    <n v="2025"/>
    <s v="Mar-2025"/>
    <n v="0.31313131313131315"/>
    <x v="0"/>
    <x v="5"/>
  </r>
  <r>
    <s v="ORD0003687"/>
    <x v="329"/>
    <x v="1928"/>
    <x v="1"/>
    <s v="EC009"/>
    <x v="11"/>
    <x v="1"/>
    <s v="Loreal"/>
    <x v="3"/>
    <x v="2"/>
    <n v="5"/>
    <n v="12"/>
    <x v="1"/>
    <n v="54"/>
    <n v="24"/>
    <x v="0"/>
    <x v="3"/>
    <s v="Standard"/>
    <n v="3.6"/>
    <n v="2025"/>
    <s v="Jun-2025"/>
    <n v="0.44444444444444442"/>
    <x v="0"/>
    <x v="2"/>
  </r>
  <r>
    <s v="ORD0003688"/>
    <x v="285"/>
    <x v="1362"/>
    <x v="0"/>
    <s v="EC009"/>
    <x v="11"/>
    <x v="1"/>
    <s v="Loreal"/>
    <x v="0"/>
    <x v="2"/>
    <n v="3"/>
    <n v="12"/>
    <x v="0"/>
    <n v="36"/>
    <n v="18"/>
    <x v="0"/>
    <x v="4"/>
    <s v="Standard"/>
    <n v="3.1"/>
    <n v="2025"/>
    <s v="Feb-2025"/>
    <n v="0.5"/>
    <x v="0"/>
    <x v="0"/>
  </r>
  <r>
    <s v="ORD0003689"/>
    <x v="8"/>
    <x v="1929"/>
    <x v="0"/>
    <s v="EC005"/>
    <x v="4"/>
    <x v="2"/>
    <s v="Skybags"/>
    <x v="4"/>
    <x v="2"/>
    <n v="5"/>
    <n v="45"/>
    <x v="2"/>
    <n v="180"/>
    <n v="50"/>
    <x v="3"/>
    <x v="4"/>
    <s v="Express"/>
    <n v="3.9"/>
    <n v="2025"/>
    <s v="Dec-2025"/>
    <n v="0.27777777777777779"/>
    <x v="0"/>
    <x v="2"/>
  </r>
  <r>
    <s v="ORD0003690"/>
    <x v="215"/>
    <x v="1619"/>
    <x v="0"/>
    <s v="EC005"/>
    <x v="4"/>
    <x v="2"/>
    <s v="Skybags"/>
    <x v="9"/>
    <x v="1"/>
    <n v="2"/>
    <n v="45"/>
    <x v="4"/>
    <n v="85.5"/>
    <n v="33.5"/>
    <x v="0"/>
    <x v="4"/>
    <s v="Express"/>
    <n v="4.4000000000000004"/>
    <n v="2025"/>
    <s v="Apr-2025"/>
    <n v="0.391812865497076"/>
    <x v="0"/>
    <x v="5"/>
  </r>
  <r>
    <s v="ORD0003691"/>
    <x v="100"/>
    <x v="1131"/>
    <x v="0"/>
    <s v="EC009"/>
    <x v="11"/>
    <x v="1"/>
    <s v="Loreal"/>
    <x v="1"/>
    <x v="2"/>
    <n v="4"/>
    <n v="12"/>
    <x v="1"/>
    <n v="43.2"/>
    <n v="19.2"/>
    <x v="0"/>
    <x v="3"/>
    <s v="Express"/>
    <n v="4.3"/>
    <n v="2025"/>
    <s v="Jul-2025"/>
    <n v="0.44444444444444442"/>
    <x v="1"/>
    <x v="1"/>
  </r>
  <r>
    <s v="ORD0003692"/>
    <x v="62"/>
    <x v="357"/>
    <x v="0"/>
    <s v="EC004"/>
    <x v="10"/>
    <x v="2"/>
    <s v="Nike"/>
    <x v="9"/>
    <x v="0"/>
    <n v="2"/>
    <n v="110"/>
    <x v="3"/>
    <n v="187"/>
    <n v="51"/>
    <x v="1"/>
    <x v="2"/>
    <s v="Same Day"/>
    <n v="3"/>
    <n v="2025"/>
    <s v="Nov-2025"/>
    <n v="0.27272727272727271"/>
    <x v="0"/>
    <x v="5"/>
  </r>
  <r>
    <s v="ORD0003693"/>
    <x v="307"/>
    <x v="635"/>
    <x v="1"/>
    <s v="EC011"/>
    <x v="0"/>
    <x v="0"/>
    <s v="IKEA"/>
    <x v="4"/>
    <x v="1"/>
    <n v="3"/>
    <n v="190"/>
    <x v="0"/>
    <n v="570"/>
    <n v="195"/>
    <x v="0"/>
    <x v="3"/>
    <s v="Express"/>
    <n v="3.8"/>
    <n v="2025"/>
    <s v="Oct-2025"/>
    <n v="0.34210526315789475"/>
    <x v="0"/>
    <x v="2"/>
  </r>
  <r>
    <s v="ORD0003694"/>
    <x v="16"/>
    <x v="39"/>
    <x v="0"/>
    <s v="EC009"/>
    <x v="11"/>
    <x v="1"/>
    <s v="Loreal"/>
    <x v="9"/>
    <x v="0"/>
    <n v="2"/>
    <n v="12"/>
    <x v="1"/>
    <n v="21.6"/>
    <n v="9.6"/>
    <x v="0"/>
    <x v="1"/>
    <s v="Standard"/>
    <n v="3.6"/>
    <n v="2025"/>
    <s v="Jul-2025"/>
    <n v="0.44444444444444442"/>
    <x v="0"/>
    <x v="5"/>
  </r>
  <r>
    <s v="ORD0003695"/>
    <x v="325"/>
    <x v="1112"/>
    <x v="0"/>
    <s v="EC008"/>
    <x v="1"/>
    <x v="1"/>
    <s v="Nivea"/>
    <x v="0"/>
    <x v="1"/>
    <n v="4"/>
    <n v="18"/>
    <x v="4"/>
    <n v="68.400000000000006"/>
    <n v="32.4"/>
    <x v="2"/>
    <x v="3"/>
    <s v="Express"/>
    <n v="4.9000000000000004"/>
    <n v="2025"/>
    <s v="Jan-2025"/>
    <n v="0.47368421052631571"/>
    <x v="0"/>
    <x v="0"/>
  </r>
  <r>
    <s v="ORD0003696"/>
    <x v="171"/>
    <x v="963"/>
    <x v="1"/>
    <s v="EC004"/>
    <x v="10"/>
    <x v="2"/>
    <s v="Nike"/>
    <x v="6"/>
    <x v="2"/>
    <n v="1"/>
    <n v="110"/>
    <x v="2"/>
    <n v="88"/>
    <n v="20"/>
    <x v="0"/>
    <x v="4"/>
    <s v="Standard"/>
    <n v="4.2"/>
    <n v="2025"/>
    <s v="Oct-2025"/>
    <n v="0.22727272727272727"/>
    <x v="0"/>
    <x v="2"/>
  </r>
  <r>
    <s v="ORD0003697"/>
    <x v="222"/>
    <x v="1785"/>
    <x v="0"/>
    <s v="EC007"/>
    <x v="9"/>
    <x v="0"/>
    <s v="Prestige"/>
    <x v="8"/>
    <x v="2"/>
    <n v="3"/>
    <n v="120"/>
    <x v="0"/>
    <n v="360"/>
    <n v="126"/>
    <x v="0"/>
    <x v="1"/>
    <s v="Standard"/>
    <n v="3.7"/>
    <n v="2025"/>
    <s v="Feb-2025"/>
    <n v="0.35"/>
    <x v="2"/>
    <x v="4"/>
  </r>
  <r>
    <s v="ORD0003698"/>
    <x v="84"/>
    <x v="1930"/>
    <x v="0"/>
    <s v="EC011"/>
    <x v="0"/>
    <x v="0"/>
    <s v="IKEA"/>
    <x v="1"/>
    <x v="1"/>
    <n v="4"/>
    <n v="190"/>
    <x v="4"/>
    <n v="722"/>
    <n v="222"/>
    <x v="0"/>
    <x v="3"/>
    <s v="Standard"/>
    <n v="3.3"/>
    <n v="2025"/>
    <s v="Sep-2025"/>
    <n v="0.30747922437673131"/>
    <x v="1"/>
    <x v="1"/>
  </r>
  <r>
    <s v="ORD0003699"/>
    <x v="266"/>
    <x v="1931"/>
    <x v="0"/>
    <s v="EC003"/>
    <x v="7"/>
    <x v="3"/>
    <s v="Lenovo"/>
    <x v="7"/>
    <x v="0"/>
    <n v="3"/>
    <n v="799"/>
    <x v="0"/>
    <n v="2397"/>
    <n v="537"/>
    <x v="2"/>
    <x v="3"/>
    <s v="Standard"/>
    <n v="4.9000000000000004"/>
    <n v="2025"/>
    <s v="Aug-2025"/>
    <n v="0.22403003754693368"/>
    <x v="2"/>
    <x v="4"/>
  </r>
  <r>
    <s v="ORD0003700"/>
    <x v="268"/>
    <x v="1590"/>
    <x v="0"/>
    <s v="EC004"/>
    <x v="10"/>
    <x v="2"/>
    <s v="Nike"/>
    <x v="0"/>
    <x v="1"/>
    <n v="5"/>
    <n v="110"/>
    <x v="4"/>
    <n v="522.5"/>
    <n v="182.5"/>
    <x v="0"/>
    <x v="2"/>
    <s v="Express"/>
    <n v="2.7"/>
    <n v="2025"/>
    <s v="Dec-2025"/>
    <n v="0.34928229665071769"/>
    <x v="0"/>
    <x v="0"/>
  </r>
  <r>
    <s v="ORD0003701"/>
    <x v="56"/>
    <x v="1932"/>
    <x v="0"/>
    <s v="EC009"/>
    <x v="11"/>
    <x v="1"/>
    <s v="Loreal"/>
    <x v="6"/>
    <x v="0"/>
    <n v="5"/>
    <n v="12"/>
    <x v="1"/>
    <n v="54"/>
    <n v="24"/>
    <x v="0"/>
    <x v="4"/>
    <s v="Standard"/>
    <n v="3.1"/>
    <n v="2025"/>
    <s v="Feb-2025"/>
    <n v="0.44444444444444442"/>
    <x v="0"/>
    <x v="2"/>
  </r>
  <r>
    <s v="ORD0003702"/>
    <x v="69"/>
    <x v="1748"/>
    <x v="1"/>
    <s v="EC011"/>
    <x v="0"/>
    <x v="0"/>
    <s v="IKEA"/>
    <x v="7"/>
    <x v="0"/>
    <n v="1"/>
    <n v="190"/>
    <x v="2"/>
    <n v="152"/>
    <n v="27"/>
    <x v="2"/>
    <x v="4"/>
    <s v="Standard"/>
    <n v="3.4"/>
    <n v="2025"/>
    <s v="Mar-2025"/>
    <n v="0.17763157894736842"/>
    <x v="2"/>
    <x v="4"/>
  </r>
  <r>
    <s v="ORD0003703"/>
    <x v="191"/>
    <x v="1933"/>
    <x v="0"/>
    <s v="EC003"/>
    <x v="7"/>
    <x v="3"/>
    <s v="Lenovo"/>
    <x v="7"/>
    <x v="0"/>
    <n v="1"/>
    <n v="799"/>
    <x v="2"/>
    <n v="639.20000000000005"/>
    <n v="19.2"/>
    <x v="0"/>
    <x v="1"/>
    <s v="Standard"/>
    <n v="4.9000000000000004"/>
    <n v="2025"/>
    <s v="Mar-2025"/>
    <n v="3.0037546933667079E-2"/>
    <x v="2"/>
    <x v="4"/>
  </r>
  <r>
    <s v="ORD0003704"/>
    <x v="51"/>
    <x v="1934"/>
    <x v="0"/>
    <s v="EC005"/>
    <x v="4"/>
    <x v="2"/>
    <s v="Skybags"/>
    <x v="9"/>
    <x v="1"/>
    <n v="1"/>
    <n v="45"/>
    <x v="2"/>
    <n v="36"/>
    <n v="10"/>
    <x v="0"/>
    <x v="1"/>
    <s v="Same Day"/>
    <n v="5"/>
    <n v="2025"/>
    <s v="Jul-2025"/>
    <n v="0.27777777777777779"/>
    <x v="0"/>
    <x v="5"/>
  </r>
  <r>
    <s v="ORD0003705"/>
    <x v="14"/>
    <x v="974"/>
    <x v="1"/>
    <s v="EC012"/>
    <x v="3"/>
    <x v="0"/>
    <s v="Philips"/>
    <x v="0"/>
    <x v="1"/>
    <n v="5"/>
    <n v="42"/>
    <x v="3"/>
    <n v="178.5"/>
    <n v="58.5"/>
    <x v="2"/>
    <x v="2"/>
    <s v="Express"/>
    <n v="4.0999999999999996"/>
    <n v="2025"/>
    <s v="Feb-2025"/>
    <n v="0.32773109243697479"/>
    <x v="0"/>
    <x v="0"/>
  </r>
  <r>
    <s v="ORD0003706"/>
    <x v="287"/>
    <x v="1757"/>
    <x v="0"/>
    <s v="EC002"/>
    <x v="5"/>
    <x v="3"/>
    <s v="Samsung"/>
    <x v="8"/>
    <x v="0"/>
    <n v="3"/>
    <n v="149"/>
    <x v="4"/>
    <n v="424.65"/>
    <n v="139.65"/>
    <x v="0"/>
    <x v="2"/>
    <s v="Express"/>
    <n v="4.5999999999999996"/>
    <n v="2025"/>
    <s v="Jun-2025"/>
    <n v="0.32885906040268459"/>
    <x v="2"/>
    <x v="4"/>
  </r>
  <r>
    <s v="ORD0003707"/>
    <x v="359"/>
    <x v="787"/>
    <x v="0"/>
    <s v="EC012"/>
    <x v="3"/>
    <x v="0"/>
    <s v="Philips"/>
    <x v="6"/>
    <x v="2"/>
    <n v="2"/>
    <n v="42"/>
    <x v="3"/>
    <n v="71.400000000000006"/>
    <n v="23.4"/>
    <x v="0"/>
    <x v="1"/>
    <s v="Express"/>
    <n v="4.7"/>
    <n v="2025"/>
    <s v="Nov-2025"/>
    <n v="0.32773109243697474"/>
    <x v="0"/>
    <x v="2"/>
  </r>
  <r>
    <s v="ORD0003708"/>
    <x v="14"/>
    <x v="344"/>
    <x v="1"/>
    <s v="EC004"/>
    <x v="10"/>
    <x v="2"/>
    <s v="Nike"/>
    <x v="3"/>
    <x v="0"/>
    <n v="1"/>
    <n v="110"/>
    <x v="1"/>
    <n v="99"/>
    <n v="31"/>
    <x v="3"/>
    <x v="1"/>
    <s v="Express"/>
    <n v="4.4000000000000004"/>
    <n v="2025"/>
    <s v="Feb-2025"/>
    <n v="0.31313131313131315"/>
    <x v="0"/>
    <x v="2"/>
  </r>
  <r>
    <s v="ORD0003709"/>
    <x v="293"/>
    <x v="315"/>
    <x v="0"/>
    <s v="EC007"/>
    <x v="9"/>
    <x v="0"/>
    <s v="Prestige"/>
    <x v="0"/>
    <x v="2"/>
    <n v="4"/>
    <n v="120"/>
    <x v="3"/>
    <n v="408"/>
    <n v="96"/>
    <x v="0"/>
    <x v="2"/>
    <s v="Express"/>
    <n v="4.9000000000000004"/>
    <n v="2025"/>
    <s v="Sep-2025"/>
    <n v="0.23529411764705882"/>
    <x v="0"/>
    <x v="0"/>
  </r>
  <r>
    <s v="ORD0003710"/>
    <x v="143"/>
    <x v="1935"/>
    <x v="0"/>
    <s v="EC009"/>
    <x v="11"/>
    <x v="1"/>
    <s v="Loreal"/>
    <x v="7"/>
    <x v="0"/>
    <n v="5"/>
    <n v="12"/>
    <x v="4"/>
    <n v="57"/>
    <n v="27"/>
    <x v="0"/>
    <x v="3"/>
    <s v="Express"/>
    <n v="3.3"/>
    <n v="2025"/>
    <s v="Dec-2025"/>
    <n v="0.47368421052631576"/>
    <x v="2"/>
    <x v="4"/>
  </r>
  <r>
    <s v="ORD0003711"/>
    <x v="270"/>
    <x v="126"/>
    <x v="0"/>
    <s v="EC003"/>
    <x v="7"/>
    <x v="3"/>
    <s v="Lenovo"/>
    <x v="4"/>
    <x v="2"/>
    <n v="3"/>
    <n v="799"/>
    <x v="4"/>
    <n v="2277.15"/>
    <n v="417.15"/>
    <x v="0"/>
    <x v="0"/>
    <s v="Standard"/>
    <n v="3.4"/>
    <n v="2025"/>
    <s v="Jan-2025"/>
    <n v="0.18318951320729859"/>
    <x v="0"/>
    <x v="2"/>
  </r>
  <r>
    <s v="ORD0003712"/>
    <x v="107"/>
    <x v="1736"/>
    <x v="0"/>
    <s v="EC004"/>
    <x v="10"/>
    <x v="2"/>
    <s v="Nike"/>
    <x v="9"/>
    <x v="2"/>
    <n v="2"/>
    <n v="110"/>
    <x v="2"/>
    <n v="176"/>
    <n v="40"/>
    <x v="0"/>
    <x v="1"/>
    <s v="Standard"/>
    <n v="2.9"/>
    <n v="2025"/>
    <s v="Jun-2025"/>
    <n v="0.22727272727272727"/>
    <x v="0"/>
    <x v="5"/>
  </r>
  <r>
    <s v="ORD0003713"/>
    <x v="211"/>
    <x v="1936"/>
    <x v="1"/>
    <s v="EC010"/>
    <x v="6"/>
    <x v="3"/>
    <s v="JBL"/>
    <x v="2"/>
    <x v="1"/>
    <n v="1"/>
    <n v="65"/>
    <x v="4"/>
    <n v="61.75"/>
    <n v="23.75"/>
    <x v="2"/>
    <x v="2"/>
    <s v="Standard"/>
    <n v="4.5999999999999996"/>
    <n v="2025"/>
    <s v="Feb-2025"/>
    <n v="0.38461538461538464"/>
    <x v="0"/>
    <x v="2"/>
  </r>
  <r>
    <s v="ORD0003714"/>
    <x v="226"/>
    <x v="259"/>
    <x v="0"/>
    <s v="EC002"/>
    <x v="5"/>
    <x v="3"/>
    <s v="Samsung"/>
    <x v="1"/>
    <x v="1"/>
    <n v="3"/>
    <n v="149"/>
    <x v="3"/>
    <n v="379.95"/>
    <n v="94.95"/>
    <x v="0"/>
    <x v="1"/>
    <s v="Standard"/>
    <n v="3.8"/>
    <n v="2025"/>
    <s v="Dec-2025"/>
    <n v="0.24990130280300041"/>
    <x v="1"/>
    <x v="1"/>
  </r>
  <r>
    <s v="ORD0003715"/>
    <x v="43"/>
    <x v="982"/>
    <x v="0"/>
    <s v="EC003"/>
    <x v="7"/>
    <x v="3"/>
    <s v="Lenovo"/>
    <x v="7"/>
    <x v="0"/>
    <n v="2"/>
    <n v="799"/>
    <x v="1"/>
    <n v="1438.2"/>
    <n v="198.2"/>
    <x v="0"/>
    <x v="1"/>
    <s v="Standard"/>
    <n v="4.2"/>
    <n v="2025"/>
    <s v="May-2025"/>
    <n v="0.13781115282992629"/>
    <x v="2"/>
    <x v="4"/>
  </r>
  <r>
    <s v="ORD0003716"/>
    <x v="204"/>
    <x v="1197"/>
    <x v="0"/>
    <s v="EC012"/>
    <x v="3"/>
    <x v="0"/>
    <s v="Philips"/>
    <x v="3"/>
    <x v="1"/>
    <n v="2"/>
    <n v="42"/>
    <x v="2"/>
    <n v="67.2"/>
    <n v="19.2"/>
    <x v="0"/>
    <x v="3"/>
    <s v="Standard"/>
    <n v="3.5"/>
    <n v="2025"/>
    <s v="Apr-2025"/>
    <n v="0.2857142857142857"/>
    <x v="0"/>
    <x v="2"/>
  </r>
  <r>
    <s v="ORD0003717"/>
    <x v="324"/>
    <x v="1099"/>
    <x v="1"/>
    <s v="EC007"/>
    <x v="9"/>
    <x v="0"/>
    <s v="Prestige"/>
    <x v="9"/>
    <x v="0"/>
    <n v="5"/>
    <n v="120"/>
    <x v="4"/>
    <n v="570"/>
    <n v="180"/>
    <x v="0"/>
    <x v="0"/>
    <s v="Express"/>
    <n v="4.8"/>
    <n v="2025"/>
    <s v="Dec-2025"/>
    <n v="0.31578947368421051"/>
    <x v="0"/>
    <x v="5"/>
  </r>
  <r>
    <s v="ORD0003718"/>
    <x v="8"/>
    <x v="54"/>
    <x v="0"/>
    <s v="EC011"/>
    <x v="0"/>
    <x v="0"/>
    <s v="IKEA"/>
    <x v="4"/>
    <x v="1"/>
    <n v="4"/>
    <n v="190"/>
    <x v="3"/>
    <n v="646"/>
    <n v="146"/>
    <x v="3"/>
    <x v="3"/>
    <s v="Standard"/>
    <n v="4.9000000000000004"/>
    <n v="2025"/>
    <s v="Dec-2025"/>
    <n v="0.2260061919504644"/>
    <x v="0"/>
    <x v="2"/>
  </r>
  <r>
    <s v="ORD0003719"/>
    <x v="156"/>
    <x v="1062"/>
    <x v="0"/>
    <s v="EC012"/>
    <x v="3"/>
    <x v="0"/>
    <s v="Philips"/>
    <x v="6"/>
    <x v="2"/>
    <n v="4"/>
    <n v="42"/>
    <x v="3"/>
    <n v="142.80000000000001"/>
    <n v="46.8"/>
    <x v="0"/>
    <x v="0"/>
    <s v="Express"/>
    <n v="3.4"/>
    <n v="2025"/>
    <s v="Aug-2025"/>
    <n v="0.32773109243697474"/>
    <x v="0"/>
    <x v="2"/>
  </r>
  <r>
    <s v="ORD0003720"/>
    <x v="72"/>
    <x v="36"/>
    <x v="0"/>
    <s v="EC003"/>
    <x v="7"/>
    <x v="3"/>
    <s v="Lenovo"/>
    <x v="0"/>
    <x v="2"/>
    <n v="4"/>
    <n v="799"/>
    <x v="0"/>
    <n v="3196"/>
    <n v="716"/>
    <x v="0"/>
    <x v="1"/>
    <s v="Standard"/>
    <n v="3.8"/>
    <n v="2025"/>
    <s v="Oct-2025"/>
    <n v="0.22403003754693368"/>
    <x v="0"/>
    <x v="0"/>
  </r>
  <r>
    <s v="ORD0003721"/>
    <x v="357"/>
    <x v="1685"/>
    <x v="1"/>
    <s v="EC004"/>
    <x v="10"/>
    <x v="2"/>
    <s v="Nike"/>
    <x v="1"/>
    <x v="1"/>
    <n v="4"/>
    <n v="110"/>
    <x v="1"/>
    <n v="396"/>
    <n v="124"/>
    <x v="0"/>
    <x v="0"/>
    <s v="Standard"/>
    <n v="3.5"/>
    <n v="2025"/>
    <s v="Jan-2025"/>
    <n v="0.31313131313131315"/>
    <x v="1"/>
    <x v="1"/>
  </r>
  <r>
    <s v="ORD0003722"/>
    <x v="204"/>
    <x v="347"/>
    <x v="0"/>
    <s v="EC001"/>
    <x v="8"/>
    <x v="3"/>
    <s v="Sony"/>
    <x v="8"/>
    <x v="0"/>
    <n v="1"/>
    <n v="89"/>
    <x v="1"/>
    <n v="80.099999999999994"/>
    <n v="25.1"/>
    <x v="0"/>
    <x v="0"/>
    <s v="Express"/>
    <n v="4.5999999999999996"/>
    <n v="2025"/>
    <s v="Apr-2025"/>
    <n v="0.31335830212234711"/>
    <x v="2"/>
    <x v="4"/>
  </r>
  <r>
    <s v="ORD0003723"/>
    <x v="78"/>
    <x v="323"/>
    <x v="0"/>
    <s v="EC008"/>
    <x v="1"/>
    <x v="1"/>
    <s v="Nivea"/>
    <x v="3"/>
    <x v="2"/>
    <n v="3"/>
    <n v="18"/>
    <x v="4"/>
    <n v="51.3"/>
    <n v="24.3"/>
    <x v="0"/>
    <x v="1"/>
    <s v="Standard"/>
    <n v="3.3"/>
    <n v="2025"/>
    <s v="Jul-2025"/>
    <n v="0.47368421052631582"/>
    <x v="0"/>
    <x v="2"/>
  </r>
  <r>
    <s v="ORD0003724"/>
    <x v="275"/>
    <x v="1937"/>
    <x v="0"/>
    <s v="EC005"/>
    <x v="4"/>
    <x v="2"/>
    <s v="Skybags"/>
    <x v="9"/>
    <x v="2"/>
    <n v="1"/>
    <n v="45"/>
    <x v="1"/>
    <n v="40.5"/>
    <n v="14.5"/>
    <x v="0"/>
    <x v="1"/>
    <s v="Standard"/>
    <n v="4.0999999999999996"/>
    <n v="2025"/>
    <s v="Apr-2025"/>
    <n v="0.35802469135802467"/>
    <x v="0"/>
    <x v="5"/>
  </r>
  <r>
    <s v="ORD0003725"/>
    <x v="143"/>
    <x v="1620"/>
    <x v="0"/>
    <s v="EC001"/>
    <x v="8"/>
    <x v="3"/>
    <s v="Sony"/>
    <x v="3"/>
    <x v="0"/>
    <n v="2"/>
    <n v="89"/>
    <x v="0"/>
    <n v="178"/>
    <n v="68"/>
    <x v="1"/>
    <x v="1"/>
    <s v="Standard"/>
    <n v="4.4000000000000004"/>
    <n v="2025"/>
    <s v="Dec-2025"/>
    <n v="0.38202247191011235"/>
    <x v="0"/>
    <x v="2"/>
  </r>
  <r>
    <s v="ORD0003726"/>
    <x v="212"/>
    <x v="512"/>
    <x v="0"/>
    <s v="EC009"/>
    <x v="11"/>
    <x v="1"/>
    <s v="Loreal"/>
    <x v="7"/>
    <x v="1"/>
    <n v="5"/>
    <n v="12"/>
    <x v="3"/>
    <n v="51"/>
    <n v="21"/>
    <x v="0"/>
    <x v="2"/>
    <s v="Standard"/>
    <n v="3.3"/>
    <n v="2025"/>
    <s v="Feb-2025"/>
    <n v="0.41176470588235292"/>
    <x v="2"/>
    <x v="4"/>
  </r>
  <r>
    <s v="ORD0003727"/>
    <x v="364"/>
    <x v="1318"/>
    <x v="0"/>
    <s v="EC009"/>
    <x v="11"/>
    <x v="1"/>
    <s v="Loreal"/>
    <x v="5"/>
    <x v="0"/>
    <n v="2"/>
    <n v="12"/>
    <x v="2"/>
    <n v="19.2"/>
    <n v="7.2"/>
    <x v="0"/>
    <x v="1"/>
    <s v="Same Day"/>
    <n v="4"/>
    <n v="2025"/>
    <s v="Mar-2025"/>
    <n v="0.375"/>
    <x v="0"/>
    <x v="3"/>
  </r>
  <r>
    <s v="ORD0003728"/>
    <x v="285"/>
    <x v="1938"/>
    <x v="0"/>
    <s v="EC002"/>
    <x v="5"/>
    <x v="3"/>
    <s v="Samsung"/>
    <x v="8"/>
    <x v="0"/>
    <n v="5"/>
    <n v="149"/>
    <x v="3"/>
    <n v="633.25"/>
    <n v="158.25"/>
    <x v="0"/>
    <x v="0"/>
    <s v="Express"/>
    <n v="2.9"/>
    <n v="2025"/>
    <s v="Feb-2025"/>
    <n v="0.24990130280300041"/>
    <x v="2"/>
    <x v="4"/>
  </r>
  <r>
    <s v="ORD0003729"/>
    <x v="230"/>
    <x v="1939"/>
    <x v="0"/>
    <s v="EC005"/>
    <x v="4"/>
    <x v="2"/>
    <s v="Skybags"/>
    <x v="0"/>
    <x v="2"/>
    <n v="2"/>
    <n v="45"/>
    <x v="0"/>
    <n v="90"/>
    <n v="38"/>
    <x v="0"/>
    <x v="0"/>
    <s v="Standard"/>
    <n v="3"/>
    <n v="2025"/>
    <s v="Mar-2025"/>
    <n v="0.42222222222222222"/>
    <x v="0"/>
    <x v="0"/>
  </r>
  <r>
    <s v="ORD0003730"/>
    <x v="210"/>
    <x v="746"/>
    <x v="0"/>
    <s v="EC004"/>
    <x v="10"/>
    <x v="2"/>
    <s v="Nike"/>
    <x v="1"/>
    <x v="0"/>
    <n v="3"/>
    <n v="110"/>
    <x v="4"/>
    <n v="313.5"/>
    <n v="109.5"/>
    <x v="2"/>
    <x v="3"/>
    <s v="Express"/>
    <n v="3.9"/>
    <n v="2025"/>
    <s v="Mar-2025"/>
    <n v="0.34928229665071769"/>
    <x v="1"/>
    <x v="1"/>
  </r>
  <r>
    <s v="ORD0003731"/>
    <x v="307"/>
    <x v="1356"/>
    <x v="0"/>
    <s v="EC010"/>
    <x v="6"/>
    <x v="3"/>
    <s v="JBL"/>
    <x v="7"/>
    <x v="2"/>
    <n v="4"/>
    <n v="65"/>
    <x v="0"/>
    <n v="260"/>
    <n v="108"/>
    <x v="0"/>
    <x v="4"/>
    <s v="Express"/>
    <n v="2.7"/>
    <n v="2025"/>
    <s v="Oct-2025"/>
    <n v="0.41538461538461541"/>
    <x v="2"/>
    <x v="4"/>
  </r>
  <r>
    <s v="ORD0003732"/>
    <x v="182"/>
    <x v="1940"/>
    <x v="1"/>
    <s v="EC001"/>
    <x v="8"/>
    <x v="3"/>
    <s v="Sony"/>
    <x v="7"/>
    <x v="2"/>
    <n v="5"/>
    <n v="89"/>
    <x v="2"/>
    <n v="356"/>
    <n v="81"/>
    <x v="0"/>
    <x v="3"/>
    <s v="Standard"/>
    <n v="4.5999999999999996"/>
    <n v="2025"/>
    <s v="Jan-2025"/>
    <n v="0.22752808988764045"/>
    <x v="2"/>
    <x v="4"/>
  </r>
  <r>
    <s v="ORD0003733"/>
    <x v="353"/>
    <x v="1941"/>
    <x v="1"/>
    <s v="EC008"/>
    <x v="1"/>
    <x v="1"/>
    <s v="Nivea"/>
    <x v="3"/>
    <x v="1"/>
    <n v="1"/>
    <n v="18"/>
    <x v="0"/>
    <n v="18"/>
    <n v="9"/>
    <x v="3"/>
    <x v="3"/>
    <s v="Standard"/>
    <n v="3.4"/>
    <n v="2025"/>
    <s v="Sep-2025"/>
    <n v="0.5"/>
    <x v="0"/>
    <x v="2"/>
  </r>
  <r>
    <s v="ORD0003734"/>
    <x v="274"/>
    <x v="852"/>
    <x v="0"/>
    <s v="EC010"/>
    <x v="6"/>
    <x v="3"/>
    <s v="JBL"/>
    <x v="7"/>
    <x v="0"/>
    <n v="1"/>
    <n v="65"/>
    <x v="0"/>
    <n v="65"/>
    <n v="27"/>
    <x v="0"/>
    <x v="2"/>
    <s v="Express"/>
    <n v="2.6"/>
    <n v="2025"/>
    <s v="Dec-2025"/>
    <n v="0.41538461538461541"/>
    <x v="2"/>
    <x v="4"/>
  </r>
  <r>
    <s v="ORD0003735"/>
    <x v="223"/>
    <x v="372"/>
    <x v="1"/>
    <s v="EC012"/>
    <x v="3"/>
    <x v="0"/>
    <s v="Philips"/>
    <x v="3"/>
    <x v="0"/>
    <n v="1"/>
    <n v="42"/>
    <x v="4"/>
    <n v="39.9"/>
    <n v="15.9"/>
    <x v="0"/>
    <x v="3"/>
    <s v="Express"/>
    <n v="3.5"/>
    <n v="2025"/>
    <s v="Oct-2025"/>
    <n v="0.39849624060150379"/>
    <x v="0"/>
    <x v="2"/>
  </r>
  <r>
    <s v="ORD0003736"/>
    <x v="202"/>
    <x v="530"/>
    <x v="1"/>
    <s v="EC005"/>
    <x v="4"/>
    <x v="2"/>
    <s v="Skybags"/>
    <x v="3"/>
    <x v="1"/>
    <n v="3"/>
    <n v="45"/>
    <x v="2"/>
    <n v="108"/>
    <n v="30"/>
    <x v="0"/>
    <x v="1"/>
    <s v="Express"/>
    <n v="4.0999999999999996"/>
    <n v="2025"/>
    <s v="Oct-2025"/>
    <n v="0.27777777777777779"/>
    <x v="0"/>
    <x v="2"/>
  </r>
  <r>
    <s v="ORD0003737"/>
    <x v="106"/>
    <x v="269"/>
    <x v="0"/>
    <s v="EC007"/>
    <x v="9"/>
    <x v="0"/>
    <s v="Prestige"/>
    <x v="0"/>
    <x v="1"/>
    <n v="3"/>
    <n v="120"/>
    <x v="4"/>
    <n v="342"/>
    <n v="108"/>
    <x v="0"/>
    <x v="4"/>
    <s v="Standard"/>
    <n v="3.8"/>
    <n v="2025"/>
    <s v="Sep-2025"/>
    <n v="0.31578947368421051"/>
    <x v="0"/>
    <x v="0"/>
  </r>
  <r>
    <s v="ORD0003738"/>
    <x v="352"/>
    <x v="1371"/>
    <x v="1"/>
    <s v="EC008"/>
    <x v="1"/>
    <x v="1"/>
    <s v="Nivea"/>
    <x v="6"/>
    <x v="1"/>
    <n v="1"/>
    <n v="18"/>
    <x v="0"/>
    <n v="18"/>
    <n v="9"/>
    <x v="0"/>
    <x v="3"/>
    <s v="Express"/>
    <n v="2.6"/>
    <n v="2025"/>
    <s v="Apr-2025"/>
    <n v="0.5"/>
    <x v="0"/>
    <x v="2"/>
  </r>
  <r>
    <s v="ORD0003739"/>
    <x v="300"/>
    <x v="62"/>
    <x v="1"/>
    <s v="EC003"/>
    <x v="7"/>
    <x v="3"/>
    <s v="Lenovo"/>
    <x v="0"/>
    <x v="2"/>
    <n v="3"/>
    <n v="799"/>
    <x v="3"/>
    <n v="2037.45"/>
    <n v="177.45"/>
    <x v="0"/>
    <x v="0"/>
    <s v="Standard"/>
    <n v="3.3"/>
    <n v="2025"/>
    <s v="Jan-2025"/>
    <n v="8.7094161819921953E-2"/>
    <x v="0"/>
    <x v="0"/>
  </r>
  <r>
    <s v="ORD0003740"/>
    <x v="254"/>
    <x v="680"/>
    <x v="0"/>
    <s v="EC008"/>
    <x v="1"/>
    <x v="1"/>
    <s v="Nivea"/>
    <x v="4"/>
    <x v="0"/>
    <n v="4"/>
    <n v="18"/>
    <x v="3"/>
    <n v="61.2"/>
    <n v="25.2"/>
    <x v="0"/>
    <x v="4"/>
    <s v="Express"/>
    <n v="4.5"/>
    <n v="2025"/>
    <s v="Mar-2025"/>
    <n v="0.41176470588235292"/>
    <x v="0"/>
    <x v="2"/>
  </r>
  <r>
    <s v="ORD0003741"/>
    <x v="234"/>
    <x v="1049"/>
    <x v="0"/>
    <s v="EC005"/>
    <x v="4"/>
    <x v="2"/>
    <s v="Skybags"/>
    <x v="6"/>
    <x v="1"/>
    <n v="1"/>
    <n v="45"/>
    <x v="1"/>
    <n v="40.5"/>
    <n v="14.5"/>
    <x v="3"/>
    <x v="4"/>
    <s v="Same Day"/>
    <n v="3.7"/>
    <n v="2025"/>
    <s v="Oct-2025"/>
    <n v="0.35802469135802467"/>
    <x v="0"/>
    <x v="2"/>
  </r>
  <r>
    <s v="ORD0003742"/>
    <x v="309"/>
    <x v="1942"/>
    <x v="0"/>
    <s v="EC009"/>
    <x v="11"/>
    <x v="1"/>
    <s v="Loreal"/>
    <x v="3"/>
    <x v="1"/>
    <n v="2"/>
    <n v="12"/>
    <x v="1"/>
    <n v="21.6"/>
    <n v="9.6"/>
    <x v="0"/>
    <x v="0"/>
    <s v="Express"/>
    <n v="3.8"/>
    <n v="2025"/>
    <s v="Oct-2025"/>
    <n v="0.44444444444444442"/>
    <x v="0"/>
    <x v="2"/>
  </r>
  <r>
    <s v="ORD0003743"/>
    <x v="268"/>
    <x v="193"/>
    <x v="1"/>
    <s v="EC001"/>
    <x v="8"/>
    <x v="3"/>
    <s v="Sony"/>
    <x v="8"/>
    <x v="2"/>
    <n v="1"/>
    <n v="89"/>
    <x v="3"/>
    <n v="75.650000000000006"/>
    <n v="20.65"/>
    <x v="0"/>
    <x v="2"/>
    <s v="Standard"/>
    <n v="3.3"/>
    <n v="2025"/>
    <s v="Dec-2025"/>
    <n v="0.27296761401189684"/>
    <x v="2"/>
    <x v="4"/>
  </r>
  <r>
    <s v="ORD0003744"/>
    <x v="270"/>
    <x v="101"/>
    <x v="0"/>
    <s v="EC001"/>
    <x v="8"/>
    <x v="3"/>
    <s v="Sony"/>
    <x v="9"/>
    <x v="2"/>
    <n v="5"/>
    <n v="89"/>
    <x v="3"/>
    <n v="378.25"/>
    <n v="103.25"/>
    <x v="0"/>
    <x v="1"/>
    <s v="Standard"/>
    <n v="4.5999999999999996"/>
    <n v="2025"/>
    <s v="Jan-2025"/>
    <n v="0.2729676140118969"/>
    <x v="0"/>
    <x v="5"/>
  </r>
  <r>
    <s v="ORD0003745"/>
    <x v="17"/>
    <x v="1943"/>
    <x v="0"/>
    <s v="EC003"/>
    <x v="7"/>
    <x v="3"/>
    <s v="Lenovo"/>
    <x v="4"/>
    <x v="1"/>
    <n v="3"/>
    <n v="799"/>
    <x v="4"/>
    <n v="2277.15"/>
    <n v="417.15"/>
    <x v="0"/>
    <x v="1"/>
    <s v="Standard"/>
    <n v="4.2"/>
    <n v="2025"/>
    <s v="Nov-2025"/>
    <n v="0.18318951320729859"/>
    <x v="0"/>
    <x v="2"/>
  </r>
  <r>
    <s v="ORD0003746"/>
    <x v="170"/>
    <x v="55"/>
    <x v="1"/>
    <s v="EC012"/>
    <x v="3"/>
    <x v="0"/>
    <s v="Philips"/>
    <x v="6"/>
    <x v="2"/>
    <n v="1"/>
    <n v="42"/>
    <x v="4"/>
    <n v="39.9"/>
    <n v="15.9"/>
    <x v="0"/>
    <x v="0"/>
    <s v="Standard"/>
    <n v="2.8"/>
    <n v="2025"/>
    <s v="Mar-2025"/>
    <n v="0.39849624060150379"/>
    <x v="0"/>
    <x v="2"/>
  </r>
  <r>
    <s v="ORD0003747"/>
    <x v="349"/>
    <x v="1944"/>
    <x v="0"/>
    <s v="EC001"/>
    <x v="8"/>
    <x v="3"/>
    <s v="Sony"/>
    <x v="5"/>
    <x v="0"/>
    <n v="4"/>
    <n v="89"/>
    <x v="4"/>
    <n v="338.2"/>
    <n v="118.2"/>
    <x v="0"/>
    <x v="3"/>
    <s v="Standard"/>
    <n v="4.7"/>
    <n v="2025"/>
    <s v="Jun-2025"/>
    <n v="0.34949733885274986"/>
    <x v="0"/>
    <x v="3"/>
  </r>
  <r>
    <s v="ORD0003748"/>
    <x v="26"/>
    <x v="773"/>
    <x v="0"/>
    <s v="EC005"/>
    <x v="4"/>
    <x v="2"/>
    <s v="Skybags"/>
    <x v="7"/>
    <x v="0"/>
    <n v="4"/>
    <n v="45"/>
    <x v="1"/>
    <n v="162"/>
    <n v="58"/>
    <x v="2"/>
    <x v="1"/>
    <s v="Standard"/>
    <n v="3.5"/>
    <n v="2025"/>
    <s v="Nov-2025"/>
    <n v="0.35802469135802467"/>
    <x v="2"/>
    <x v="4"/>
  </r>
  <r>
    <s v="ORD0003749"/>
    <x v="261"/>
    <x v="1945"/>
    <x v="0"/>
    <s v="EC010"/>
    <x v="6"/>
    <x v="3"/>
    <s v="JBL"/>
    <x v="0"/>
    <x v="0"/>
    <n v="3"/>
    <n v="65"/>
    <x v="0"/>
    <n v="195"/>
    <n v="81"/>
    <x v="0"/>
    <x v="3"/>
    <s v="Standard"/>
    <n v="4.7"/>
    <n v="2025"/>
    <s v="Feb-2025"/>
    <n v="0.41538461538461541"/>
    <x v="0"/>
    <x v="0"/>
  </r>
  <r>
    <s v="ORD0003750"/>
    <x v="14"/>
    <x v="1493"/>
    <x v="0"/>
    <s v="EC010"/>
    <x v="6"/>
    <x v="3"/>
    <s v="JBL"/>
    <x v="9"/>
    <x v="0"/>
    <n v="4"/>
    <n v="65"/>
    <x v="0"/>
    <n v="260"/>
    <n v="108"/>
    <x v="0"/>
    <x v="4"/>
    <s v="Standard"/>
    <n v="3.9"/>
    <n v="2025"/>
    <s v="Feb-2025"/>
    <n v="0.41538461538461541"/>
    <x v="0"/>
    <x v="5"/>
  </r>
  <r>
    <s v="ORD0003751"/>
    <x v="123"/>
    <x v="99"/>
    <x v="0"/>
    <s v="EC011"/>
    <x v="0"/>
    <x v="0"/>
    <s v="IKEA"/>
    <x v="2"/>
    <x v="1"/>
    <n v="2"/>
    <n v="190"/>
    <x v="2"/>
    <n v="304"/>
    <n v="54"/>
    <x v="0"/>
    <x v="3"/>
    <s v="Standard"/>
    <n v="3.6"/>
    <n v="2025"/>
    <s v="Sep-2025"/>
    <n v="0.17763157894736842"/>
    <x v="0"/>
    <x v="2"/>
  </r>
  <r>
    <s v="ORD0003752"/>
    <x v="152"/>
    <x v="1660"/>
    <x v="0"/>
    <s v="EC004"/>
    <x v="10"/>
    <x v="2"/>
    <s v="Nike"/>
    <x v="9"/>
    <x v="1"/>
    <n v="3"/>
    <n v="110"/>
    <x v="3"/>
    <n v="280.5"/>
    <n v="76.5"/>
    <x v="0"/>
    <x v="2"/>
    <s v="Express"/>
    <n v="4.0999999999999996"/>
    <n v="2025"/>
    <s v="Sep-2025"/>
    <n v="0.27272727272727271"/>
    <x v="0"/>
    <x v="5"/>
  </r>
  <r>
    <s v="ORD0003753"/>
    <x v="263"/>
    <x v="767"/>
    <x v="0"/>
    <s v="EC002"/>
    <x v="5"/>
    <x v="3"/>
    <s v="Samsung"/>
    <x v="5"/>
    <x v="2"/>
    <n v="5"/>
    <n v="149"/>
    <x v="2"/>
    <n v="596"/>
    <n v="121"/>
    <x v="0"/>
    <x v="0"/>
    <s v="Express"/>
    <n v="4.3"/>
    <n v="2025"/>
    <s v="Aug-2025"/>
    <n v="0.20302013422818793"/>
    <x v="0"/>
    <x v="3"/>
  </r>
  <r>
    <s v="ORD0003754"/>
    <x v="262"/>
    <x v="1946"/>
    <x v="0"/>
    <s v="EC011"/>
    <x v="0"/>
    <x v="0"/>
    <s v="IKEA"/>
    <x v="4"/>
    <x v="0"/>
    <n v="2"/>
    <n v="190"/>
    <x v="2"/>
    <n v="304"/>
    <n v="54"/>
    <x v="0"/>
    <x v="2"/>
    <s v="Standard"/>
    <n v="3.8"/>
    <n v="2025"/>
    <s v="Nov-2025"/>
    <n v="0.17763157894736842"/>
    <x v="0"/>
    <x v="2"/>
  </r>
  <r>
    <s v="ORD0003755"/>
    <x v="25"/>
    <x v="1525"/>
    <x v="0"/>
    <s v="EC002"/>
    <x v="5"/>
    <x v="3"/>
    <s v="Samsung"/>
    <x v="6"/>
    <x v="1"/>
    <n v="5"/>
    <n v="149"/>
    <x v="4"/>
    <n v="707.75"/>
    <n v="232.75"/>
    <x v="0"/>
    <x v="0"/>
    <s v="Standard"/>
    <n v="3.4"/>
    <n v="2025"/>
    <s v="Aug-2025"/>
    <n v="0.32885906040268459"/>
    <x v="0"/>
    <x v="2"/>
  </r>
  <r>
    <s v="ORD0003756"/>
    <x v="96"/>
    <x v="1619"/>
    <x v="1"/>
    <s v="EC001"/>
    <x v="8"/>
    <x v="3"/>
    <s v="Sony"/>
    <x v="5"/>
    <x v="0"/>
    <n v="4"/>
    <n v="89"/>
    <x v="2"/>
    <n v="284.8"/>
    <n v="64.8"/>
    <x v="0"/>
    <x v="3"/>
    <s v="Standard"/>
    <n v="2.7"/>
    <n v="2025"/>
    <s v="Jun-2025"/>
    <n v="0.22752808988764042"/>
    <x v="0"/>
    <x v="3"/>
  </r>
  <r>
    <s v="ORD0003757"/>
    <x v="264"/>
    <x v="728"/>
    <x v="0"/>
    <s v="EC004"/>
    <x v="10"/>
    <x v="2"/>
    <s v="Nike"/>
    <x v="2"/>
    <x v="2"/>
    <n v="2"/>
    <n v="110"/>
    <x v="3"/>
    <n v="187"/>
    <n v="51"/>
    <x v="0"/>
    <x v="2"/>
    <s v="Express"/>
    <n v="2.6"/>
    <n v="2025"/>
    <s v="Apr-2025"/>
    <n v="0.27272727272727271"/>
    <x v="0"/>
    <x v="2"/>
  </r>
  <r>
    <s v="ORD0003758"/>
    <x v="67"/>
    <x v="1482"/>
    <x v="0"/>
    <s v="EC008"/>
    <x v="1"/>
    <x v="1"/>
    <s v="Nivea"/>
    <x v="7"/>
    <x v="1"/>
    <n v="5"/>
    <n v="18"/>
    <x v="0"/>
    <n v="90"/>
    <n v="45"/>
    <x v="0"/>
    <x v="2"/>
    <s v="Standard"/>
    <n v="3.4"/>
    <n v="2025"/>
    <s v="Jan-2025"/>
    <n v="0.5"/>
    <x v="2"/>
    <x v="4"/>
  </r>
  <r>
    <s v="ORD0003759"/>
    <x v="239"/>
    <x v="1503"/>
    <x v="1"/>
    <s v="EC006"/>
    <x v="2"/>
    <x v="0"/>
    <s v="Philips"/>
    <x v="1"/>
    <x v="2"/>
    <n v="3"/>
    <n v="85"/>
    <x v="0"/>
    <n v="255"/>
    <n v="99"/>
    <x v="0"/>
    <x v="0"/>
    <s v="Standard"/>
    <n v="3.3"/>
    <n v="2025"/>
    <s v="Jan-2025"/>
    <n v="0.38823529411764707"/>
    <x v="1"/>
    <x v="1"/>
  </r>
  <r>
    <s v="ORD0003760"/>
    <x v="128"/>
    <x v="1677"/>
    <x v="1"/>
    <s v="EC009"/>
    <x v="11"/>
    <x v="1"/>
    <s v="Loreal"/>
    <x v="4"/>
    <x v="2"/>
    <n v="3"/>
    <n v="12"/>
    <x v="0"/>
    <n v="36"/>
    <n v="18"/>
    <x v="0"/>
    <x v="1"/>
    <s v="Standard"/>
    <n v="4.2"/>
    <n v="2025"/>
    <s v="Sep-2025"/>
    <n v="0.5"/>
    <x v="0"/>
    <x v="2"/>
  </r>
  <r>
    <s v="ORD0003761"/>
    <x v="246"/>
    <x v="1179"/>
    <x v="1"/>
    <s v="EC008"/>
    <x v="1"/>
    <x v="1"/>
    <s v="Nivea"/>
    <x v="7"/>
    <x v="2"/>
    <n v="5"/>
    <n v="18"/>
    <x v="2"/>
    <n v="72"/>
    <n v="27"/>
    <x v="0"/>
    <x v="2"/>
    <s v="Standard"/>
    <n v="2.5"/>
    <n v="2025"/>
    <s v="Jan-2025"/>
    <n v="0.375"/>
    <x v="2"/>
    <x v="4"/>
  </r>
  <r>
    <s v="ORD0003762"/>
    <x v="24"/>
    <x v="1947"/>
    <x v="0"/>
    <s v="EC001"/>
    <x v="8"/>
    <x v="3"/>
    <s v="Sony"/>
    <x v="9"/>
    <x v="2"/>
    <n v="1"/>
    <n v="89"/>
    <x v="3"/>
    <n v="75.650000000000006"/>
    <n v="20.65"/>
    <x v="0"/>
    <x v="2"/>
    <s v="Standard"/>
    <n v="4"/>
    <n v="2025"/>
    <s v="Jul-2025"/>
    <n v="0.27296761401189684"/>
    <x v="0"/>
    <x v="5"/>
  </r>
  <r>
    <s v="ORD0003763"/>
    <x v="202"/>
    <x v="118"/>
    <x v="1"/>
    <s v="EC009"/>
    <x v="11"/>
    <x v="1"/>
    <s v="Loreal"/>
    <x v="5"/>
    <x v="1"/>
    <n v="3"/>
    <n v="12"/>
    <x v="2"/>
    <n v="28.8"/>
    <n v="10.8"/>
    <x v="2"/>
    <x v="4"/>
    <s v="Standard"/>
    <n v="4.2"/>
    <n v="2025"/>
    <s v="Oct-2025"/>
    <n v="0.375"/>
    <x v="0"/>
    <x v="3"/>
  </r>
  <r>
    <s v="ORD0003764"/>
    <x v="82"/>
    <x v="1325"/>
    <x v="1"/>
    <s v="EC007"/>
    <x v="9"/>
    <x v="0"/>
    <s v="Prestige"/>
    <x v="1"/>
    <x v="0"/>
    <n v="1"/>
    <n v="120"/>
    <x v="4"/>
    <n v="114"/>
    <n v="36"/>
    <x v="2"/>
    <x v="2"/>
    <s v="Standard"/>
    <n v="4.9000000000000004"/>
    <n v="2025"/>
    <s v="Apr-2025"/>
    <n v="0.31578947368421051"/>
    <x v="1"/>
    <x v="1"/>
  </r>
  <r>
    <s v="ORD0003765"/>
    <x v="346"/>
    <x v="72"/>
    <x v="1"/>
    <s v="EC009"/>
    <x v="11"/>
    <x v="1"/>
    <s v="Loreal"/>
    <x v="3"/>
    <x v="1"/>
    <n v="1"/>
    <n v="12"/>
    <x v="4"/>
    <n v="11.4"/>
    <n v="5.4"/>
    <x v="0"/>
    <x v="3"/>
    <s v="Standard"/>
    <n v="3.3"/>
    <n v="2025"/>
    <s v="Oct-2025"/>
    <n v="0.47368421052631582"/>
    <x v="0"/>
    <x v="2"/>
  </r>
  <r>
    <s v="ORD0003766"/>
    <x v="235"/>
    <x v="1948"/>
    <x v="1"/>
    <s v="EC012"/>
    <x v="3"/>
    <x v="0"/>
    <s v="Philips"/>
    <x v="4"/>
    <x v="2"/>
    <n v="3"/>
    <n v="42"/>
    <x v="0"/>
    <n v="126"/>
    <n v="54"/>
    <x v="0"/>
    <x v="3"/>
    <s v="Standard"/>
    <n v="3.4"/>
    <n v="2025"/>
    <s v="May-2025"/>
    <n v="0.42857142857142855"/>
    <x v="0"/>
    <x v="2"/>
  </r>
  <r>
    <s v="ORD0003767"/>
    <x v="328"/>
    <x v="338"/>
    <x v="0"/>
    <s v="EC012"/>
    <x v="3"/>
    <x v="0"/>
    <s v="Philips"/>
    <x v="3"/>
    <x v="2"/>
    <n v="1"/>
    <n v="42"/>
    <x v="1"/>
    <n v="37.799999999999997"/>
    <n v="13.8"/>
    <x v="0"/>
    <x v="2"/>
    <s v="Standard"/>
    <n v="3"/>
    <n v="2025"/>
    <s v="Aug-2025"/>
    <n v="0.36507936507936511"/>
    <x v="0"/>
    <x v="2"/>
  </r>
  <r>
    <s v="ORD0003768"/>
    <x v="322"/>
    <x v="1949"/>
    <x v="1"/>
    <s v="EC008"/>
    <x v="1"/>
    <x v="1"/>
    <s v="Nivea"/>
    <x v="8"/>
    <x v="2"/>
    <n v="5"/>
    <n v="18"/>
    <x v="4"/>
    <n v="85.5"/>
    <n v="40.5"/>
    <x v="0"/>
    <x v="0"/>
    <s v="Standard"/>
    <n v="4.7"/>
    <n v="2025"/>
    <s v="Feb-2025"/>
    <n v="0.47368421052631576"/>
    <x v="2"/>
    <x v="4"/>
  </r>
  <r>
    <s v="ORD0003769"/>
    <x v="55"/>
    <x v="1950"/>
    <x v="1"/>
    <s v="EC009"/>
    <x v="11"/>
    <x v="1"/>
    <s v="Loreal"/>
    <x v="7"/>
    <x v="0"/>
    <n v="1"/>
    <n v="12"/>
    <x v="2"/>
    <n v="9.6"/>
    <n v="3.6"/>
    <x v="0"/>
    <x v="3"/>
    <s v="Standard"/>
    <n v="4.7"/>
    <n v="2025"/>
    <s v="Sep-2025"/>
    <n v="0.375"/>
    <x v="2"/>
    <x v="4"/>
  </r>
  <r>
    <s v="ORD0003770"/>
    <x v="125"/>
    <x v="696"/>
    <x v="0"/>
    <s v="EC010"/>
    <x v="6"/>
    <x v="3"/>
    <s v="JBL"/>
    <x v="2"/>
    <x v="1"/>
    <n v="4"/>
    <n v="65"/>
    <x v="0"/>
    <n v="260"/>
    <n v="108"/>
    <x v="0"/>
    <x v="0"/>
    <s v="Standard"/>
    <n v="3.6"/>
    <n v="2025"/>
    <s v="Mar-2025"/>
    <n v="0.41538461538461541"/>
    <x v="0"/>
    <x v="2"/>
  </r>
  <r>
    <s v="ORD0003771"/>
    <x v="74"/>
    <x v="1339"/>
    <x v="1"/>
    <s v="EC006"/>
    <x v="2"/>
    <x v="0"/>
    <s v="Philips"/>
    <x v="4"/>
    <x v="1"/>
    <n v="1"/>
    <n v="85"/>
    <x v="4"/>
    <n v="80.75"/>
    <n v="28.75"/>
    <x v="3"/>
    <x v="1"/>
    <s v="Standard"/>
    <n v="3.6"/>
    <n v="2025"/>
    <s v="Aug-2025"/>
    <n v="0.35603715170278638"/>
    <x v="0"/>
    <x v="2"/>
  </r>
  <r>
    <s v="ORD0003772"/>
    <x v="95"/>
    <x v="1184"/>
    <x v="0"/>
    <s v="EC008"/>
    <x v="1"/>
    <x v="1"/>
    <s v="Nivea"/>
    <x v="3"/>
    <x v="0"/>
    <n v="4"/>
    <n v="18"/>
    <x v="2"/>
    <n v="57.6"/>
    <n v="21.6"/>
    <x v="0"/>
    <x v="1"/>
    <s v="Standard"/>
    <n v="4.2"/>
    <n v="2025"/>
    <s v="Mar-2025"/>
    <n v="0.375"/>
    <x v="0"/>
    <x v="2"/>
  </r>
  <r>
    <s v="ORD0003773"/>
    <x v="347"/>
    <x v="1951"/>
    <x v="0"/>
    <s v="EC004"/>
    <x v="10"/>
    <x v="2"/>
    <s v="Nike"/>
    <x v="0"/>
    <x v="2"/>
    <n v="2"/>
    <n v="110"/>
    <x v="3"/>
    <n v="187"/>
    <n v="51"/>
    <x v="0"/>
    <x v="1"/>
    <s v="Standard"/>
    <n v="4.2"/>
    <n v="2025"/>
    <s v="Jul-2025"/>
    <n v="0.27272727272727271"/>
    <x v="0"/>
    <x v="0"/>
  </r>
  <r>
    <s v="ORD0003774"/>
    <x v="199"/>
    <x v="1301"/>
    <x v="1"/>
    <s v="EC009"/>
    <x v="11"/>
    <x v="1"/>
    <s v="Loreal"/>
    <x v="5"/>
    <x v="0"/>
    <n v="3"/>
    <n v="12"/>
    <x v="1"/>
    <n v="32.4"/>
    <n v="14.4"/>
    <x v="0"/>
    <x v="1"/>
    <s v="Standard"/>
    <n v="4.0999999999999996"/>
    <n v="2025"/>
    <s v="Jan-2025"/>
    <n v="0.44444444444444448"/>
    <x v="0"/>
    <x v="3"/>
  </r>
  <r>
    <s v="ORD0003775"/>
    <x v="324"/>
    <x v="1819"/>
    <x v="0"/>
    <s v="EC007"/>
    <x v="9"/>
    <x v="0"/>
    <s v="Prestige"/>
    <x v="5"/>
    <x v="1"/>
    <n v="5"/>
    <n v="120"/>
    <x v="1"/>
    <n v="540"/>
    <n v="150"/>
    <x v="0"/>
    <x v="2"/>
    <s v="Standard"/>
    <n v="4.2"/>
    <n v="2025"/>
    <s v="Dec-2025"/>
    <n v="0.27777777777777779"/>
    <x v="0"/>
    <x v="3"/>
  </r>
  <r>
    <s v="ORD0003776"/>
    <x v="266"/>
    <x v="1834"/>
    <x v="0"/>
    <s v="EC003"/>
    <x v="7"/>
    <x v="3"/>
    <s v="Lenovo"/>
    <x v="5"/>
    <x v="2"/>
    <n v="2"/>
    <n v="799"/>
    <x v="1"/>
    <n v="1438.2"/>
    <n v="198.2"/>
    <x v="0"/>
    <x v="2"/>
    <s v="Standard"/>
    <n v="4.7"/>
    <n v="2025"/>
    <s v="Aug-2025"/>
    <n v="0.13781115282992629"/>
    <x v="0"/>
    <x v="3"/>
  </r>
  <r>
    <s v="ORD0003777"/>
    <x v="303"/>
    <x v="1270"/>
    <x v="1"/>
    <s v="EC011"/>
    <x v="0"/>
    <x v="0"/>
    <s v="IKEA"/>
    <x v="0"/>
    <x v="0"/>
    <n v="5"/>
    <n v="190"/>
    <x v="0"/>
    <n v="950"/>
    <n v="325"/>
    <x v="0"/>
    <x v="3"/>
    <s v="Standard"/>
    <n v="5"/>
    <n v="2025"/>
    <s v="Nov-2025"/>
    <n v="0.34210526315789475"/>
    <x v="0"/>
    <x v="0"/>
  </r>
  <r>
    <s v="ORD0003778"/>
    <x v="146"/>
    <x v="1746"/>
    <x v="1"/>
    <s v="EC002"/>
    <x v="5"/>
    <x v="3"/>
    <s v="Samsung"/>
    <x v="5"/>
    <x v="2"/>
    <n v="4"/>
    <n v="149"/>
    <x v="0"/>
    <n v="596"/>
    <n v="216"/>
    <x v="0"/>
    <x v="0"/>
    <s v="Standard"/>
    <n v="3.2"/>
    <n v="2025"/>
    <s v="Feb-2025"/>
    <n v="0.36241610738255031"/>
    <x v="0"/>
    <x v="3"/>
  </r>
  <r>
    <s v="ORD0003779"/>
    <x v="271"/>
    <x v="1099"/>
    <x v="1"/>
    <s v="EC004"/>
    <x v="10"/>
    <x v="2"/>
    <s v="Nike"/>
    <x v="2"/>
    <x v="1"/>
    <n v="1"/>
    <n v="110"/>
    <x v="3"/>
    <n v="93.5"/>
    <n v="25.5"/>
    <x v="1"/>
    <x v="3"/>
    <s v="Express"/>
    <n v="4.3"/>
    <n v="2025"/>
    <s v="Apr-2025"/>
    <n v="0.27272727272727271"/>
    <x v="0"/>
    <x v="2"/>
  </r>
  <r>
    <s v="ORD0003780"/>
    <x v="21"/>
    <x v="936"/>
    <x v="1"/>
    <s v="EC009"/>
    <x v="11"/>
    <x v="1"/>
    <s v="Loreal"/>
    <x v="0"/>
    <x v="0"/>
    <n v="1"/>
    <n v="12"/>
    <x v="1"/>
    <n v="10.8"/>
    <n v="4.8"/>
    <x v="2"/>
    <x v="2"/>
    <s v="Standard"/>
    <n v="4.0999999999999996"/>
    <n v="2025"/>
    <s v="Jun-2025"/>
    <n v="0.44444444444444442"/>
    <x v="0"/>
    <x v="0"/>
  </r>
  <r>
    <s v="ORD0003781"/>
    <x v="54"/>
    <x v="1174"/>
    <x v="1"/>
    <s v="EC011"/>
    <x v="0"/>
    <x v="0"/>
    <s v="IKEA"/>
    <x v="2"/>
    <x v="1"/>
    <n v="1"/>
    <n v="190"/>
    <x v="4"/>
    <n v="180.5"/>
    <n v="55.5"/>
    <x v="0"/>
    <x v="0"/>
    <s v="Standard"/>
    <n v="3.6"/>
    <n v="2025"/>
    <s v="Aug-2025"/>
    <n v="0.30747922437673131"/>
    <x v="0"/>
    <x v="2"/>
  </r>
  <r>
    <s v="ORD0003782"/>
    <x v="83"/>
    <x v="1952"/>
    <x v="0"/>
    <s v="EC005"/>
    <x v="4"/>
    <x v="2"/>
    <s v="Skybags"/>
    <x v="3"/>
    <x v="0"/>
    <n v="4"/>
    <n v="45"/>
    <x v="0"/>
    <n v="180"/>
    <n v="76"/>
    <x v="0"/>
    <x v="1"/>
    <s v="Standard"/>
    <n v="4.3"/>
    <n v="2025"/>
    <s v="Aug-2025"/>
    <n v="0.42222222222222222"/>
    <x v="0"/>
    <x v="2"/>
  </r>
  <r>
    <s v="ORD0003783"/>
    <x v="152"/>
    <x v="1953"/>
    <x v="0"/>
    <s v="EC006"/>
    <x v="2"/>
    <x v="0"/>
    <s v="Philips"/>
    <x v="2"/>
    <x v="0"/>
    <n v="1"/>
    <n v="85"/>
    <x v="0"/>
    <n v="85"/>
    <n v="33"/>
    <x v="0"/>
    <x v="0"/>
    <s v="Standard"/>
    <n v="3.1"/>
    <n v="2025"/>
    <s v="Sep-2025"/>
    <n v="0.38823529411764707"/>
    <x v="0"/>
    <x v="2"/>
  </r>
  <r>
    <s v="ORD0003784"/>
    <x v="158"/>
    <x v="1954"/>
    <x v="0"/>
    <s v="EC008"/>
    <x v="1"/>
    <x v="1"/>
    <s v="Nivea"/>
    <x v="2"/>
    <x v="0"/>
    <n v="3"/>
    <n v="18"/>
    <x v="1"/>
    <n v="48.6"/>
    <n v="21.6"/>
    <x v="0"/>
    <x v="0"/>
    <s v="Express"/>
    <n v="3.1"/>
    <n v="2025"/>
    <s v="Aug-2025"/>
    <n v="0.44444444444444448"/>
    <x v="0"/>
    <x v="2"/>
  </r>
  <r>
    <s v="ORD0003785"/>
    <x v="15"/>
    <x v="1955"/>
    <x v="0"/>
    <s v="EC012"/>
    <x v="3"/>
    <x v="0"/>
    <s v="Philips"/>
    <x v="2"/>
    <x v="2"/>
    <n v="4"/>
    <n v="42"/>
    <x v="4"/>
    <n v="159.6"/>
    <n v="63.6"/>
    <x v="0"/>
    <x v="4"/>
    <s v="Standard"/>
    <n v="3.8"/>
    <n v="2025"/>
    <s v="Nov-2025"/>
    <n v="0.39849624060150379"/>
    <x v="0"/>
    <x v="2"/>
  </r>
  <r>
    <s v="ORD0003786"/>
    <x v="201"/>
    <x v="970"/>
    <x v="1"/>
    <s v="EC006"/>
    <x v="2"/>
    <x v="0"/>
    <s v="Philips"/>
    <x v="5"/>
    <x v="1"/>
    <n v="3"/>
    <n v="85"/>
    <x v="2"/>
    <n v="204"/>
    <n v="48"/>
    <x v="0"/>
    <x v="4"/>
    <s v="Express"/>
    <n v="4.5999999999999996"/>
    <n v="2025"/>
    <s v="Jun-2025"/>
    <n v="0.23529411764705882"/>
    <x v="0"/>
    <x v="3"/>
  </r>
  <r>
    <s v="ORD0003787"/>
    <x v="201"/>
    <x v="1956"/>
    <x v="1"/>
    <s v="EC011"/>
    <x v="0"/>
    <x v="0"/>
    <s v="IKEA"/>
    <x v="5"/>
    <x v="0"/>
    <n v="2"/>
    <n v="190"/>
    <x v="3"/>
    <n v="323"/>
    <n v="73"/>
    <x v="0"/>
    <x v="3"/>
    <s v="Standard"/>
    <n v="4.3"/>
    <n v="2025"/>
    <s v="Jun-2025"/>
    <n v="0.2260061919504644"/>
    <x v="0"/>
    <x v="3"/>
  </r>
  <r>
    <s v="ORD0003788"/>
    <x v="53"/>
    <x v="1957"/>
    <x v="1"/>
    <s v="EC011"/>
    <x v="0"/>
    <x v="0"/>
    <s v="IKEA"/>
    <x v="0"/>
    <x v="0"/>
    <n v="3"/>
    <n v="190"/>
    <x v="4"/>
    <n v="541.5"/>
    <n v="166.5"/>
    <x v="0"/>
    <x v="0"/>
    <s v="Standard"/>
    <n v="3.4"/>
    <n v="2025"/>
    <s v="Jun-2025"/>
    <n v="0.30747922437673131"/>
    <x v="0"/>
    <x v="0"/>
  </r>
  <r>
    <s v="ORD0003789"/>
    <x v="24"/>
    <x v="1958"/>
    <x v="1"/>
    <s v="EC004"/>
    <x v="10"/>
    <x v="2"/>
    <s v="Nike"/>
    <x v="0"/>
    <x v="1"/>
    <n v="2"/>
    <n v="110"/>
    <x v="1"/>
    <n v="198"/>
    <n v="62"/>
    <x v="0"/>
    <x v="2"/>
    <s v="Standard"/>
    <n v="2.9"/>
    <n v="2025"/>
    <s v="Jul-2025"/>
    <n v="0.31313131313131315"/>
    <x v="0"/>
    <x v="0"/>
  </r>
  <r>
    <s v="ORD0003790"/>
    <x v="222"/>
    <x v="183"/>
    <x v="0"/>
    <s v="EC010"/>
    <x v="6"/>
    <x v="3"/>
    <s v="JBL"/>
    <x v="1"/>
    <x v="2"/>
    <n v="5"/>
    <n v="65"/>
    <x v="4"/>
    <n v="308.75"/>
    <n v="118.75"/>
    <x v="0"/>
    <x v="4"/>
    <s v="Same Day"/>
    <n v="3.7"/>
    <n v="2025"/>
    <s v="Feb-2025"/>
    <n v="0.38461538461538464"/>
    <x v="1"/>
    <x v="1"/>
  </r>
  <r>
    <s v="ORD0003791"/>
    <x v="273"/>
    <x v="1959"/>
    <x v="0"/>
    <s v="EC012"/>
    <x v="3"/>
    <x v="0"/>
    <s v="Philips"/>
    <x v="3"/>
    <x v="1"/>
    <n v="5"/>
    <n v="42"/>
    <x v="2"/>
    <n v="168"/>
    <n v="48"/>
    <x v="0"/>
    <x v="4"/>
    <s v="Express"/>
    <n v="2.9"/>
    <n v="2025"/>
    <s v="Mar-2025"/>
    <n v="0.2857142857142857"/>
    <x v="0"/>
    <x v="2"/>
  </r>
  <r>
    <s v="ORD0003792"/>
    <x v="103"/>
    <x v="1960"/>
    <x v="0"/>
    <s v="EC008"/>
    <x v="1"/>
    <x v="1"/>
    <s v="Nivea"/>
    <x v="0"/>
    <x v="2"/>
    <n v="3"/>
    <n v="18"/>
    <x v="0"/>
    <n v="54"/>
    <n v="27"/>
    <x v="3"/>
    <x v="2"/>
    <s v="Same Day"/>
    <n v="4.8"/>
    <n v="2025"/>
    <s v="May-2025"/>
    <n v="0.5"/>
    <x v="0"/>
    <x v="0"/>
  </r>
  <r>
    <s v="ORD0003793"/>
    <x v="205"/>
    <x v="1129"/>
    <x v="0"/>
    <s v="EC002"/>
    <x v="5"/>
    <x v="3"/>
    <s v="Samsung"/>
    <x v="1"/>
    <x v="0"/>
    <n v="2"/>
    <n v="149"/>
    <x v="2"/>
    <n v="238.4"/>
    <n v="48.4"/>
    <x v="0"/>
    <x v="1"/>
    <s v="Standard"/>
    <n v="3.6"/>
    <n v="2025"/>
    <s v="Apr-2025"/>
    <n v="0.2030201342281879"/>
    <x v="1"/>
    <x v="1"/>
  </r>
  <r>
    <s v="ORD0003794"/>
    <x v="76"/>
    <x v="1096"/>
    <x v="0"/>
    <s v="EC003"/>
    <x v="7"/>
    <x v="3"/>
    <s v="Lenovo"/>
    <x v="5"/>
    <x v="0"/>
    <n v="5"/>
    <n v="799"/>
    <x v="3"/>
    <n v="3395.75"/>
    <n v="295.75"/>
    <x v="0"/>
    <x v="2"/>
    <s v="Standard"/>
    <n v="3.8"/>
    <n v="2025"/>
    <s v="Feb-2025"/>
    <n v="8.7094161819921967E-2"/>
    <x v="0"/>
    <x v="3"/>
  </r>
  <r>
    <s v="ORD0003795"/>
    <x v="266"/>
    <x v="1431"/>
    <x v="0"/>
    <s v="EC002"/>
    <x v="5"/>
    <x v="3"/>
    <s v="Samsung"/>
    <x v="2"/>
    <x v="2"/>
    <n v="4"/>
    <n v="149"/>
    <x v="4"/>
    <n v="566.20000000000005"/>
    <n v="186.2"/>
    <x v="2"/>
    <x v="3"/>
    <s v="Express"/>
    <n v="3.7"/>
    <n v="2025"/>
    <s v="Aug-2025"/>
    <n v="0.32885906040268453"/>
    <x v="0"/>
    <x v="2"/>
  </r>
  <r>
    <s v="ORD0003796"/>
    <x v="298"/>
    <x v="1572"/>
    <x v="1"/>
    <s v="EC007"/>
    <x v="9"/>
    <x v="0"/>
    <s v="Prestige"/>
    <x v="9"/>
    <x v="1"/>
    <n v="1"/>
    <n v="120"/>
    <x v="2"/>
    <n v="96"/>
    <n v="18"/>
    <x v="1"/>
    <x v="3"/>
    <s v="Express"/>
    <n v="3.2"/>
    <n v="2025"/>
    <s v="Dec-2025"/>
    <n v="0.1875"/>
    <x v="0"/>
    <x v="5"/>
  </r>
  <r>
    <s v="ORD0003797"/>
    <x v="333"/>
    <x v="418"/>
    <x v="1"/>
    <s v="EC008"/>
    <x v="1"/>
    <x v="1"/>
    <s v="Nivea"/>
    <x v="9"/>
    <x v="0"/>
    <n v="3"/>
    <n v="18"/>
    <x v="3"/>
    <n v="45.9"/>
    <n v="18.899999999999999"/>
    <x v="1"/>
    <x v="4"/>
    <s v="Standard"/>
    <n v="3.1"/>
    <n v="2025"/>
    <s v="Jul-2025"/>
    <n v="0.41176470588235292"/>
    <x v="0"/>
    <x v="5"/>
  </r>
  <r>
    <s v="ORD0003798"/>
    <x v="345"/>
    <x v="1333"/>
    <x v="1"/>
    <s v="EC003"/>
    <x v="7"/>
    <x v="3"/>
    <s v="Lenovo"/>
    <x v="5"/>
    <x v="1"/>
    <n v="3"/>
    <n v="799"/>
    <x v="2"/>
    <n v="1917.6"/>
    <n v="57.6"/>
    <x v="0"/>
    <x v="1"/>
    <s v="Standard"/>
    <n v="3.3"/>
    <n v="2025"/>
    <s v="Jan-2025"/>
    <n v="3.0037546933667086E-2"/>
    <x v="0"/>
    <x v="3"/>
  </r>
  <r>
    <s v="ORD0003799"/>
    <x v="218"/>
    <x v="1668"/>
    <x v="0"/>
    <s v="EC011"/>
    <x v="0"/>
    <x v="0"/>
    <s v="IKEA"/>
    <x v="3"/>
    <x v="0"/>
    <n v="1"/>
    <n v="190"/>
    <x v="3"/>
    <n v="161.5"/>
    <n v="36.5"/>
    <x v="1"/>
    <x v="0"/>
    <s v="Same Day"/>
    <n v="3.9"/>
    <n v="2025"/>
    <s v="Aug-2025"/>
    <n v="0.2260061919504644"/>
    <x v="0"/>
    <x v="2"/>
  </r>
  <r>
    <s v="ORD0003800"/>
    <x v="209"/>
    <x v="14"/>
    <x v="0"/>
    <s v="EC008"/>
    <x v="1"/>
    <x v="1"/>
    <s v="Nivea"/>
    <x v="0"/>
    <x v="2"/>
    <n v="3"/>
    <n v="18"/>
    <x v="4"/>
    <n v="51.3"/>
    <n v="24.3"/>
    <x v="0"/>
    <x v="2"/>
    <s v="Express"/>
    <n v="4.5999999999999996"/>
    <n v="2025"/>
    <s v="Sep-2025"/>
    <n v="0.47368421052631582"/>
    <x v="0"/>
    <x v="0"/>
  </r>
  <r>
    <s v="ORD0003801"/>
    <x v="79"/>
    <x v="666"/>
    <x v="0"/>
    <s v="EC008"/>
    <x v="1"/>
    <x v="1"/>
    <s v="Nivea"/>
    <x v="3"/>
    <x v="1"/>
    <n v="5"/>
    <n v="18"/>
    <x v="4"/>
    <n v="85.5"/>
    <n v="40.5"/>
    <x v="2"/>
    <x v="0"/>
    <s v="Standard"/>
    <n v="2.6"/>
    <n v="2025"/>
    <s v="Jun-2025"/>
    <n v="0.47368421052631576"/>
    <x v="0"/>
    <x v="2"/>
  </r>
  <r>
    <s v="ORD0003802"/>
    <x v="209"/>
    <x v="1122"/>
    <x v="0"/>
    <s v="EC012"/>
    <x v="3"/>
    <x v="0"/>
    <s v="Philips"/>
    <x v="0"/>
    <x v="1"/>
    <n v="1"/>
    <n v="42"/>
    <x v="0"/>
    <n v="42"/>
    <n v="18"/>
    <x v="3"/>
    <x v="1"/>
    <s v="Standard"/>
    <n v="4.3"/>
    <n v="2025"/>
    <s v="Sep-2025"/>
    <n v="0.42857142857142855"/>
    <x v="0"/>
    <x v="0"/>
  </r>
  <r>
    <s v="ORD0003803"/>
    <x v="2"/>
    <x v="1961"/>
    <x v="0"/>
    <s v="EC004"/>
    <x v="10"/>
    <x v="2"/>
    <s v="Nike"/>
    <x v="1"/>
    <x v="2"/>
    <n v="2"/>
    <n v="110"/>
    <x v="3"/>
    <n v="187"/>
    <n v="51"/>
    <x v="0"/>
    <x v="4"/>
    <s v="Standard"/>
    <n v="4.2"/>
    <n v="2025"/>
    <s v="May-2025"/>
    <n v="0.27272727272727271"/>
    <x v="1"/>
    <x v="1"/>
  </r>
  <r>
    <s v="ORD0003804"/>
    <x v="243"/>
    <x v="806"/>
    <x v="1"/>
    <s v="EC011"/>
    <x v="0"/>
    <x v="0"/>
    <s v="IKEA"/>
    <x v="4"/>
    <x v="1"/>
    <n v="3"/>
    <n v="190"/>
    <x v="3"/>
    <n v="484.5"/>
    <n v="109.5"/>
    <x v="0"/>
    <x v="2"/>
    <s v="Standard"/>
    <n v="3"/>
    <n v="2025"/>
    <s v="Feb-2025"/>
    <n v="0.2260061919504644"/>
    <x v="0"/>
    <x v="2"/>
  </r>
  <r>
    <s v="ORD0003805"/>
    <x v="258"/>
    <x v="1204"/>
    <x v="1"/>
    <s v="EC012"/>
    <x v="3"/>
    <x v="0"/>
    <s v="Philips"/>
    <x v="7"/>
    <x v="1"/>
    <n v="2"/>
    <n v="42"/>
    <x v="2"/>
    <n v="67.2"/>
    <n v="19.2"/>
    <x v="3"/>
    <x v="2"/>
    <s v="Express"/>
    <n v="4.5"/>
    <n v="2025"/>
    <s v="Mar-2025"/>
    <n v="0.2857142857142857"/>
    <x v="2"/>
    <x v="4"/>
  </r>
  <r>
    <s v="ORD0003806"/>
    <x v="338"/>
    <x v="1962"/>
    <x v="1"/>
    <s v="EC010"/>
    <x v="6"/>
    <x v="3"/>
    <s v="JBL"/>
    <x v="0"/>
    <x v="0"/>
    <n v="3"/>
    <n v="65"/>
    <x v="2"/>
    <n v="156"/>
    <n v="42"/>
    <x v="1"/>
    <x v="2"/>
    <s v="Express"/>
    <n v="4.5"/>
    <n v="2025"/>
    <s v="Apr-2025"/>
    <n v="0.26923076923076922"/>
    <x v="0"/>
    <x v="0"/>
  </r>
  <r>
    <s v="ORD0003807"/>
    <x v="243"/>
    <x v="1386"/>
    <x v="1"/>
    <s v="EC011"/>
    <x v="0"/>
    <x v="0"/>
    <s v="IKEA"/>
    <x v="5"/>
    <x v="2"/>
    <n v="5"/>
    <n v="190"/>
    <x v="2"/>
    <n v="760"/>
    <n v="135"/>
    <x v="0"/>
    <x v="1"/>
    <s v="Standard"/>
    <n v="3.1"/>
    <n v="2025"/>
    <s v="Feb-2025"/>
    <n v="0.17763157894736842"/>
    <x v="0"/>
    <x v="3"/>
  </r>
  <r>
    <s v="ORD0003808"/>
    <x v="144"/>
    <x v="186"/>
    <x v="0"/>
    <s v="EC002"/>
    <x v="5"/>
    <x v="3"/>
    <s v="Samsung"/>
    <x v="2"/>
    <x v="0"/>
    <n v="5"/>
    <n v="149"/>
    <x v="1"/>
    <n v="670.5"/>
    <n v="195.5"/>
    <x v="1"/>
    <x v="4"/>
    <s v="Standard"/>
    <n v="2.8"/>
    <n v="2025"/>
    <s v="Feb-2025"/>
    <n v="0.29157345264727813"/>
    <x v="0"/>
    <x v="2"/>
  </r>
  <r>
    <s v="ORD0003809"/>
    <x v="262"/>
    <x v="1174"/>
    <x v="1"/>
    <s v="EC008"/>
    <x v="1"/>
    <x v="1"/>
    <s v="Nivea"/>
    <x v="0"/>
    <x v="2"/>
    <n v="3"/>
    <n v="18"/>
    <x v="2"/>
    <n v="43.2"/>
    <n v="16.2"/>
    <x v="0"/>
    <x v="4"/>
    <s v="Standard"/>
    <n v="3.6"/>
    <n v="2025"/>
    <s v="Nov-2025"/>
    <n v="0.37499999999999994"/>
    <x v="0"/>
    <x v="0"/>
  </r>
  <r>
    <s v="ORD0003810"/>
    <x v="218"/>
    <x v="1167"/>
    <x v="1"/>
    <s v="EC010"/>
    <x v="6"/>
    <x v="3"/>
    <s v="JBL"/>
    <x v="7"/>
    <x v="1"/>
    <n v="5"/>
    <n v="65"/>
    <x v="4"/>
    <n v="308.75"/>
    <n v="118.75"/>
    <x v="1"/>
    <x v="3"/>
    <s v="Express"/>
    <n v="3.5"/>
    <n v="2025"/>
    <s v="Aug-2025"/>
    <n v="0.38461538461538464"/>
    <x v="2"/>
    <x v="4"/>
  </r>
  <r>
    <s v="ORD0003811"/>
    <x v="69"/>
    <x v="327"/>
    <x v="0"/>
    <s v="EC012"/>
    <x v="3"/>
    <x v="0"/>
    <s v="Philips"/>
    <x v="4"/>
    <x v="1"/>
    <n v="5"/>
    <n v="42"/>
    <x v="1"/>
    <n v="189"/>
    <n v="69"/>
    <x v="0"/>
    <x v="4"/>
    <s v="Express"/>
    <n v="3"/>
    <n v="2025"/>
    <s v="Mar-2025"/>
    <n v="0.36507936507936506"/>
    <x v="0"/>
    <x v="2"/>
  </r>
  <r>
    <s v="ORD0003812"/>
    <x v="92"/>
    <x v="70"/>
    <x v="1"/>
    <s v="EC012"/>
    <x v="3"/>
    <x v="0"/>
    <s v="Philips"/>
    <x v="2"/>
    <x v="2"/>
    <n v="2"/>
    <n v="42"/>
    <x v="2"/>
    <n v="67.2"/>
    <n v="19.2"/>
    <x v="0"/>
    <x v="2"/>
    <s v="Express"/>
    <n v="3.5"/>
    <n v="2025"/>
    <s v="Dec-2025"/>
    <n v="0.2857142857142857"/>
    <x v="0"/>
    <x v="2"/>
  </r>
  <r>
    <s v="ORD0003813"/>
    <x v="203"/>
    <x v="1074"/>
    <x v="0"/>
    <s v="EC009"/>
    <x v="11"/>
    <x v="1"/>
    <s v="Loreal"/>
    <x v="2"/>
    <x v="0"/>
    <n v="3"/>
    <n v="12"/>
    <x v="2"/>
    <n v="28.8"/>
    <n v="10.8"/>
    <x v="2"/>
    <x v="0"/>
    <s v="Express"/>
    <n v="4.5"/>
    <n v="2025"/>
    <s v="Oct-2025"/>
    <n v="0.375"/>
    <x v="0"/>
    <x v="2"/>
  </r>
  <r>
    <s v="ORD0003814"/>
    <x v="39"/>
    <x v="1963"/>
    <x v="0"/>
    <s v="EC002"/>
    <x v="5"/>
    <x v="3"/>
    <s v="Samsung"/>
    <x v="7"/>
    <x v="0"/>
    <n v="5"/>
    <n v="149"/>
    <x v="4"/>
    <n v="707.75"/>
    <n v="232.75"/>
    <x v="0"/>
    <x v="0"/>
    <s v="Standard"/>
    <n v="3.1"/>
    <n v="2025"/>
    <s v="Oct-2025"/>
    <n v="0.32885906040268459"/>
    <x v="2"/>
    <x v="4"/>
  </r>
  <r>
    <s v="ORD0003815"/>
    <x v="287"/>
    <x v="600"/>
    <x v="1"/>
    <s v="EC012"/>
    <x v="3"/>
    <x v="0"/>
    <s v="Philips"/>
    <x v="1"/>
    <x v="2"/>
    <n v="4"/>
    <n v="42"/>
    <x v="3"/>
    <n v="142.80000000000001"/>
    <n v="46.8"/>
    <x v="0"/>
    <x v="0"/>
    <s v="Standard"/>
    <n v="3.6"/>
    <n v="2025"/>
    <s v="Jun-2025"/>
    <n v="0.32773109243697474"/>
    <x v="1"/>
    <x v="1"/>
  </r>
  <r>
    <s v="ORD0003816"/>
    <x v="182"/>
    <x v="1880"/>
    <x v="0"/>
    <s v="EC004"/>
    <x v="10"/>
    <x v="2"/>
    <s v="Nike"/>
    <x v="5"/>
    <x v="0"/>
    <n v="2"/>
    <n v="110"/>
    <x v="3"/>
    <n v="187"/>
    <n v="51"/>
    <x v="0"/>
    <x v="1"/>
    <s v="Express"/>
    <n v="4.0999999999999996"/>
    <n v="2025"/>
    <s v="Jan-2025"/>
    <n v="0.27272727272727271"/>
    <x v="0"/>
    <x v="3"/>
  </r>
  <r>
    <s v="ORD0003817"/>
    <x v="309"/>
    <x v="1536"/>
    <x v="0"/>
    <s v="EC003"/>
    <x v="7"/>
    <x v="3"/>
    <s v="Lenovo"/>
    <x v="1"/>
    <x v="0"/>
    <n v="3"/>
    <n v="799"/>
    <x v="4"/>
    <n v="2277.15"/>
    <n v="417.15"/>
    <x v="0"/>
    <x v="3"/>
    <s v="Standard"/>
    <n v="3.2"/>
    <n v="2025"/>
    <s v="Oct-2025"/>
    <n v="0.18318951320729859"/>
    <x v="1"/>
    <x v="1"/>
  </r>
  <r>
    <s v="ORD0003818"/>
    <x v="353"/>
    <x v="531"/>
    <x v="0"/>
    <s v="EC003"/>
    <x v="7"/>
    <x v="3"/>
    <s v="Lenovo"/>
    <x v="7"/>
    <x v="1"/>
    <n v="2"/>
    <n v="799"/>
    <x v="1"/>
    <n v="1438.2"/>
    <n v="198.2"/>
    <x v="0"/>
    <x v="4"/>
    <s v="Standard"/>
    <n v="2.9"/>
    <n v="2025"/>
    <s v="Sep-2025"/>
    <n v="0.13781115282992629"/>
    <x v="2"/>
    <x v="4"/>
  </r>
  <r>
    <s v="ORD0003819"/>
    <x v="19"/>
    <x v="1865"/>
    <x v="0"/>
    <s v="EC011"/>
    <x v="0"/>
    <x v="0"/>
    <s v="IKEA"/>
    <x v="4"/>
    <x v="1"/>
    <n v="4"/>
    <n v="190"/>
    <x v="2"/>
    <n v="608"/>
    <n v="108"/>
    <x v="0"/>
    <x v="4"/>
    <s v="Standard"/>
    <n v="2.7"/>
    <n v="2025"/>
    <s v="Mar-2025"/>
    <n v="0.17763157894736842"/>
    <x v="0"/>
    <x v="2"/>
  </r>
  <r>
    <s v="ORD0003820"/>
    <x v="86"/>
    <x v="1866"/>
    <x v="0"/>
    <s v="EC010"/>
    <x v="6"/>
    <x v="3"/>
    <s v="JBL"/>
    <x v="5"/>
    <x v="0"/>
    <n v="5"/>
    <n v="65"/>
    <x v="0"/>
    <n v="325"/>
    <n v="135"/>
    <x v="0"/>
    <x v="3"/>
    <s v="Standard"/>
    <n v="4.8"/>
    <n v="2025"/>
    <s v="Dec-2025"/>
    <n v="0.41538461538461541"/>
    <x v="0"/>
    <x v="3"/>
  </r>
  <r>
    <s v="ORD0003821"/>
    <x v="13"/>
    <x v="1594"/>
    <x v="0"/>
    <s v="EC007"/>
    <x v="9"/>
    <x v="0"/>
    <s v="Prestige"/>
    <x v="4"/>
    <x v="2"/>
    <n v="1"/>
    <n v="120"/>
    <x v="2"/>
    <n v="96"/>
    <n v="18"/>
    <x v="0"/>
    <x v="1"/>
    <s v="Express"/>
    <n v="2.9"/>
    <n v="2025"/>
    <s v="Jan-2025"/>
    <n v="0.1875"/>
    <x v="0"/>
    <x v="2"/>
  </r>
  <r>
    <s v="ORD0003822"/>
    <x v="35"/>
    <x v="436"/>
    <x v="1"/>
    <s v="EC008"/>
    <x v="1"/>
    <x v="1"/>
    <s v="Nivea"/>
    <x v="2"/>
    <x v="0"/>
    <n v="3"/>
    <n v="18"/>
    <x v="0"/>
    <n v="54"/>
    <n v="27"/>
    <x v="0"/>
    <x v="1"/>
    <s v="Standard"/>
    <n v="3"/>
    <n v="2025"/>
    <s v="Mar-2025"/>
    <n v="0.5"/>
    <x v="0"/>
    <x v="2"/>
  </r>
  <r>
    <s v="ORD0003823"/>
    <x v="203"/>
    <x v="622"/>
    <x v="1"/>
    <s v="EC003"/>
    <x v="7"/>
    <x v="3"/>
    <s v="Lenovo"/>
    <x v="0"/>
    <x v="2"/>
    <n v="1"/>
    <n v="799"/>
    <x v="4"/>
    <n v="759.05"/>
    <n v="139.05000000000001"/>
    <x v="0"/>
    <x v="2"/>
    <s v="Standard"/>
    <n v="3.6"/>
    <n v="2025"/>
    <s v="Oct-2025"/>
    <n v="0.18318951320729862"/>
    <x v="0"/>
    <x v="0"/>
  </r>
  <r>
    <s v="ORD0003824"/>
    <x v="246"/>
    <x v="1909"/>
    <x v="1"/>
    <s v="EC002"/>
    <x v="5"/>
    <x v="3"/>
    <s v="Samsung"/>
    <x v="4"/>
    <x v="0"/>
    <n v="1"/>
    <n v="149"/>
    <x v="4"/>
    <n v="141.55000000000001"/>
    <n v="46.55"/>
    <x v="1"/>
    <x v="1"/>
    <s v="Standard"/>
    <n v="4"/>
    <n v="2025"/>
    <s v="Jan-2025"/>
    <n v="0.32885906040268453"/>
    <x v="0"/>
    <x v="2"/>
  </r>
  <r>
    <s v="ORD0003825"/>
    <x v="247"/>
    <x v="833"/>
    <x v="0"/>
    <s v="EC011"/>
    <x v="0"/>
    <x v="0"/>
    <s v="IKEA"/>
    <x v="6"/>
    <x v="0"/>
    <n v="1"/>
    <n v="190"/>
    <x v="1"/>
    <n v="171"/>
    <n v="46"/>
    <x v="0"/>
    <x v="3"/>
    <s v="Standard"/>
    <n v="4.5"/>
    <n v="2025"/>
    <s v="Feb-2025"/>
    <n v="0.26900584795321636"/>
    <x v="0"/>
    <x v="2"/>
  </r>
  <r>
    <s v="ORD0003826"/>
    <x v="294"/>
    <x v="227"/>
    <x v="0"/>
    <s v="EC005"/>
    <x v="4"/>
    <x v="2"/>
    <s v="Skybags"/>
    <x v="2"/>
    <x v="2"/>
    <n v="1"/>
    <n v="45"/>
    <x v="0"/>
    <n v="45"/>
    <n v="19"/>
    <x v="2"/>
    <x v="2"/>
    <s v="Standard"/>
    <n v="3.5"/>
    <n v="2025"/>
    <s v="Jun-2025"/>
    <n v="0.42222222222222222"/>
    <x v="0"/>
    <x v="2"/>
  </r>
  <r>
    <s v="ORD0003827"/>
    <x v="361"/>
    <x v="1964"/>
    <x v="0"/>
    <s v="EC005"/>
    <x v="4"/>
    <x v="2"/>
    <s v="Skybags"/>
    <x v="6"/>
    <x v="1"/>
    <n v="2"/>
    <n v="45"/>
    <x v="2"/>
    <n v="72"/>
    <n v="20"/>
    <x v="0"/>
    <x v="4"/>
    <s v="Standard"/>
    <n v="3.2"/>
    <n v="2025"/>
    <s v="Jan-2025"/>
    <n v="0.27777777777777779"/>
    <x v="0"/>
    <x v="2"/>
  </r>
  <r>
    <s v="ORD0003828"/>
    <x v="285"/>
    <x v="1910"/>
    <x v="1"/>
    <s v="EC011"/>
    <x v="0"/>
    <x v="0"/>
    <s v="IKEA"/>
    <x v="7"/>
    <x v="0"/>
    <n v="1"/>
    <n v="190"/>
    <x v="3"/>
    <n v="161.5"/>
    <n v="36.5"/>
    <x v="0"/>
    <x v="2"/>
    <s v="Standard"/>
    <n v="3.4"/>
    <n v="2025"/>
    <s v="Feb-2025"/>
    <n v="0.2260061919504644"/>
    <x v="2"/>
    <x v="4"/>
  </r>
  <r>
    <s v="ORD0003829"/>
    <x v="357"/>
    <x v="676"/>
    <x v="0"/>
    <s v="EC005"/>
    <x v="4"/>
    <x v="2"/>
    <s v="Skybags"/>
    <x v="5"/>
    <x v="0"/>
    <n v="4"/>
    <n v="45"/>
    <x v="1"/>
    <n v="162"/>
    <n v="58"/>
    <x v="0"/>
    <x v="1"/>
    <s v="Standard"/>
    <n v="4.3"/>
    <n v="2025"/>
    <s v="Jan-2025"/>
    <n v="0.35802469135802467"/>
    <x v="0"/>
    <x v="3"/>
  </r>
  <r>
    <s v="ORD0003830"/>
    <x v="305"/>
    <x v="1965"/>
    <x v="1"/>
    <s v="EC011"/>
    <x v="0"/>
    <x v="0"/>
    <s v="IKEA"/>
    <x v="6"/>
    <x v="2"/>
    <n v="3"/>
    <n v="190"/>
    <x v="2"/>
    <n v="456"/>
    <n v="81"/>
    <x v="0"/>
    <x v="1"/>
    <s v="Standard"/>
    <n v="4.5"/>
    <n v="2025"/>
    <s v="Apr-2025"/>
    <n v="0.17763157894736842"/>
    <x v="0"/>
    <x v="2"/>
  </r>
  <r>
    <s v="ORD0003831"/>
    <x v="125"/>
    <x v="1966"/>
    <x v="0"/>
    <s v="EC008"/>
    <x v="1"/>
    <x v="1"/>
    <s v="Nivea"/>
    <x v="9"/>
    <x v="1"/>
    <n v="1"/>
    <n v="18"/>
    <x v="1"/>
    <n v="16.2"/>
    <n v="7.2"/>
    <x v="0"/>
    <x v="4"/>
    <s v="Express"/>
    <n v="2.5"/>
    <n v="2025"/>
    <s v="Mar-2025"/>
    <n v="0.44444444444444448"/>
    <x v="0"/>
    <x v="5"/>
  </r>
  <r>
    <s v="ORD0003832"/>
    <x v="336"/>
    <x v="290"/>
    <x v="0"/>
    <s v="EC001"/>
    <x v="8"/>
    <x v="3"/>
    <s v="Sony"/>
    <x v="4"/>
    <x v="2"/>
    <n v="4"/>
    <n v="89"/>
    <x v="0"/>
    <n v="356"/>
    <n v="136"/>
    <x v="1"/>
    <x v="3"/>
    <s v="Standard"/>
    <n v="2.5"/>
    <n v="2025"/>
    <s v="Jun-2025"/>
    <n v="0.38202247191011235"/>
    <x v="0"/>
    <x v="2"/>
  </r>
  <r>
    <s v="ORD0003833"/>
    <x v="74"/>
    <x v="1961"/>
    <x v="0"/>
    <s v="EC005"/>
    <x v="4"/>
    <x v="2"/>
    <s v="Skybags"/>
    <x v="5"/>
    <x v="0"/>
    <n v="3"/>
    <n v="45"/>
    <x v="3"/>
    <n v="114.75"/>
    <n v="36.75"/>
    <x v="0"/>
    <x v="1"/>
    <s v="Standard"/>
    <n v="3.3"/>
    <n v="2025"/>
    <s v="Aug-2025"/>
    <n v="0.3202614379084967"/>
    <x v="0"/>
    <x v="3"/>
  </r>
  <r>
    <s v="ORD0003834"/>
    <x v="31"/>
    <x v="942"/>
    <x v="1"/>
    <s v="EC005"/>
    <x v="4"/>
    <x v="2"/>
    <s v="Skybags"/>
    <x v="9"/>
    <x v="0"/>
    <n v="3"/>
    <n v="45"/>
    <x v="4"/>
    <n v="128.25"/>
    <n v="50.25"/>
    <x v="3"/>
    <x v="3"/>
    <s v="Standard"/>
    <n v="3.8"/>
    <n v="2025"/>
    <s v="Mar-2025"/>
    <n v="0.391812865497076"/>
    <x v="0"/>
    <x v="5"/>
  </r>
  <r>
    <s v="ORD0003835"/>
    <x v="356"/>
    <x v="1967"/>
    <x v="0"/>
    <s v="EC002"/>
    <x v="5"/>
    <x v="3"/>
    <s v="Samsung"/>
    <x v="6"/>
    <x v="0"/>
    <n v="2"/>
    <n v="149"/>
    <x v="4"/>
    <n v="283.10000000000002"/>
    <n v="93.1"/>
    <x v="0"/>
    <x v="0"/>
    <s v="Standard"/>
    <n v="4.0999999999999996"/>
    <n v="2025"/>
    <s v="Mar-2025"/>
    <n v="0.32885906040268453"/>
    <x v="0"/>
    <x v="2"/>
  </r>
  <r>
    <s v="ORD0003836"/>
    <x v="163"/>
    <x v="1385"/>
    <x v="0"/>
    <s v="EC010"/>
    <x v="6"/>
    <x v="3"/>
    <s v="JBL"/>
    <x v="1"/>
    <x v="0"/>
    <n v="5"/>
    <n v="65"/>
    <x v="3"/>
    <n v="276.25"/>
    <n v="86.25"/>
    <x v="0"/>
    <x v="1"/>
    <s v="Standard"/>
    <n v="2.7"/>
    <n v="2025"/>
    <s v="Jun-2025"/>
    <n v="0.31221719457013575"/>
    <x v="1"/>
    <x v="1"/>
  </r>
  <r>
    <s v="ORD0003837"/>
    <x v="46"/>
    <x v="1551"/>
    <x v="1"/>
    <s v="EC008"/>
    <x v="1"/>
    <x v="1"/>
    <s v="Nivea"/>
    <x v="7"/>
    <x v="0"/>
    <n v="4"/>
    <n v="18"/>
    <x v="0"/>
    <n v="72"/>
    <n v="36"/>
    <x v="0"/>
    <x v="1"/>
    <s v="Same Day"/>
    <n v="3.2"/>
    <n v="2025"/>
    <s v="May-2025"/>
    <n v="0.5"/>
    <x v="2"/>
    <x v="4"/>
  </r>
  <r>
    <s v="ORD0003838"/>
    <x v="359"/>
    <x v="750"/>
    <x v="1"/>
    <s v="EC006"/>
    <x v="2"/>
    <x v="0"/>
    <s v="Philips"/>
    <x v="2"/>
    <x v="0"/>
    <n v="3"/>
    <n v="85"/>
    <x v="4"/>
    <n v="242.25"/>
    <n v="86.25"/>
    <x v="1"/>
    <x v="3"/>
    <s v="Standard"/>
    <n v="4.8"/>
    <n v="2025"/>
    <s v="Nov-2025"/>
    <n v="0.35603715170278638"/>
    <x v="0"/>
    <x v="2"/>
  </r>
  <r>
    <s v="ORD0003839"/>
    <x v="187"/>
    <x v="806"/>
    <x v="0"/>
    <s v="EC006"/>
    <x v="2"/>
    <x v="0"/>
    <s v="Philips"/>
    <x v="2"/>
    <x v="1"/>
    <n v="4"/>
    <n v="85"/>
    <x v="2"/>
    <n v="272"/>
    <n v="64"/>
    <x v="0"/>
    <x v="4"/>
    <s v="Express"/>
    <n v="2.9"/>
    <n v="2025"/>
    <s v="Mar-2025"/>
    <n v="0.23529411764705882"/>
    <x v="0"/>
    <x v="2"/>
  </r>
  <r>
    <s v="ORD0003840"/>
    <x v="87"/>
    <x v="302"/>
    <x v="0"/>
    <s v="EC002"/>
    <x v="5"/>
    <x v="3"/>
    <s v="Samsung"/>
    <x v="5"/>
    <x v="1"/>
    <n v="2"/>
    <n v="149"/>
    <x v="4"/>
    <n v="283.10000000000002"/>
    <n v="93.1"/>
    <x v="0"/>
    <x v="4"/>
    <s v="Same Day"/>
    <n v="4.7"/>
    <n v="2025"/>
    <s v="Aug-2025"/>
    <n v="0.32885906040268453"/>
    <x v="0"/>
    <x v="3"/>
  </r>
  <r>
    <s v="ORD0003841"/>
    <x v="117"/>
    <x v="1968"/>
    <x v="1"/>
    <s v="EC004"/>
    <x v="10"/>
    <x v="2"/>
    <s v="Nike"/>
    <x v="1"/>
    <x v="2"/>
    <n v="4"/>
    <n v="110"/>
    <x v="3"/>
    <n v="374"/>
    <n v="102"/>
    <x v="0"/>
    <x v="2"/>
    <s v="Standard"/>
    <n v="4"/>
    <n v="2025"/>
    <s v="Nov-2025"/>
    <n v="0.27272727272727271"/>
    <x v="1"/>
    <x v="1"/>
  </r>
  <r>
    <s v="ORD0003842"/>
    <x v="301"/>
    <x v="119"/>
    <x v="0"/>
    <s v="EC004"/>
    <x v="10"/>
    <x v="2"/>
    <s v="Nike"/>
    <x v="0"/>
    <x v="1"/>
    <n v="1"/>
    <n v="110"/>
    <x v="0"/>
    <n v="110"/>
    <n v="42"/>
    <x v="1"/>
    <x v="4"/>
    <s v="Same Day"/>
    <n v="2.7"/>
    <n v="2025"/>
    <s v="Mar-2025"/>
    <n v="0.38181818181818183"/>
    <x v="0"/>
    <x v="0"/>
  </r>
  <r>
    <s v="ORD0003843"/>
    <x v="145"/>
    <x v="1969"/>
    <x v="0"/>
    <s v="EC012"/>
    <x v="3"/>
    <x v="0"/>
    <s v="Philips"/>
    <x v="2"/>
    <x v="1"/>
    <n v="3"/>
    <n v="42"/>
    <x v="3"/>
    <n v="107.1"/>
    <n v="35.1"/>
    <x v="1"/>
    <x v="4"/>
    <s v="Standard"/>
    <n v="4.0999999999999996"/>
    <n v="2025"/>
    <s v="Feb-2025"/>
    <n v="0.32773109243697485"/>
    <x v="0"/>
    <x v="2"/>
  </r>
  <r>
    <s v="ORD0003844"/>
    <x v="268"/>
    <x v="982"/>
    <x v="1"/>
    <s v="EC012"/>
    <x v="3"/>
    <x v="0"/>
    <s v="Philips"/>
    <x v="3"/>
    <x v="2"/>
    <n v="2"/>
    <n v="42"/>
    <x v="2"/>
    <n v="67.2"/>
    <n v="19.2"/>
    <x v="2"/>
    <x v="0"/>
    <s v="Standard"/>
    <n v="2.9"/>
    <n v="2025"/>
    <s v="Dec-2025"/>
    <n v="0.2857142857142857"/>
    <x v="0"/>
    <x v="2"/>
  </r>
  <r>
    <s v="ORD0003845"/>
    <x v="252"/>
    <x v="1030"/>
    <x v="1"/>
    <s v="EC005"/>
    <x v="4"/>
    <x v="2"/>
    <s v="Skybags"/>
    <x v="4"/>
    <x v="0"/>
    <n v="1"/>
    <n v="45"/>
    <x v="3"/>
    <n v="38.25"/>
    <n v="12.25"/>
    <x v="0"/>
    <x v="3"/>
    <s v="Express"/>
    <n v="2.9"/>
    <n v="2025"/>
    <s v="Jul-2025"/>
    <n v="0.3202614379084967"/>
    <x v="0"/>
    <x v="2"/>
  </r>
  <r>
    <s v="ORD0003846"/>
    <x v="14"/>
    <x v="1802"/>
    <x v="0"/>
    <s v="EC004"/>
    <x v="10"/>
    <x v="2"/>
    <s v="Nike"/>
    <x v="1"/>
    <x v="0"/>
    <n v="4"/>
    <n v="110"/>
    <x v="4"/>
    <n v="418"/>
    <n v="146"/>
    <x v="0"/>
    <x v="1"/>
    <s v="Same Day"/>
    <n v="4"/>
    <n v="2025"/>
    <s v="Feb-2025"/>
    <n v="0.34928229665071769"/>
    <x v="1"/>
    <x v="1"/>
  </r>
  <r>
    <s v="ORD0003847"/>
    <x v="16"/>
    <x v="1181"/>
    <x v="1"/>
    <s v="EC004"/>
    <x v="10"/>
    <x v="2"/>
    <s v="Nike"/>
    <x v="1"/>
    <x v="1"/>
    <n v="2"/>
    <n v="110"/>
    <x v="1"/>
    <n v="198"/>
    <n v="62"/>
    <x v="0"/>
    <x v="0"/>
    <s v="Same Day"/>
    <n v="3.2"/>
    <n v="2025"/>
    <s v="Jul-2025"/>
    <n v="0.31313131313131315"/>
    <x v="1"/>
    <x v="1"/>
  </r>
  <r>
    <s v="ORD0003848"/>
    <x v="85"/>
    <x v="1411"/>
    <x v="0"/>
    <s v="EC009"/>
    <x v="11"/>
    <x v="1"/>
    <s v="Loreal"/>
    <x v="4"/>
    <x v="0"/>
    <n v="3"/>
    <n v="12"/>
    <x v="1"/>
    <n v="32.4"/>
    <n v="14.4"/>
    <x v="0"/>
    <x v="4"/>
    <s v="Standard"/>
    <n v="2.8"/>
    <n v="2025"/>
    <s v="Jul-2025"/>
    <n v="0.44444444444444448"/>
    <x v="0"/>
    <x v="2"/>
  </r>
  <r>
    <s v="ORD0003849"/>
    <x v="184"/>
    <x v="636"/>
    <x v="0"/>
    <s v="EC006"/>
    <x v="2"/>
    <x v="0"/>
    <s v="Philips"/>
    <x v="6"/>
    <x v="1"/>
    <n v="2"/>
    <n v="85"/>
    <x v="1"/>
    <n v="153"/>
    <n v="49"/>
    <x v="0"/>
    <x v="0"/>
    <s v="Standard"/>
    <n v="4.3"/>
    <n v="2025"/>
    <s v="Apr-2025"/>
    <n v="0.3202614379084967"/>
    <x v="0"/>
    <x v="2"/>
  </r>
  <r>
    <s v="ORD0003850"/>
    <x v="239"/>
    <x v="832"/>
    <x v="1"/>
    <s v="EC010"/>
    <x v="6"/>
    <x v="3"/>
    <s v="JBL"/>
    <x v="4"/>
    <x v="1"/>
    <n v="5"/>
    <n v="65"/>
    <x v="2"/>
    <n v="260"/>
    <n v="70"/>
    <x v="0"/>
    <x v="0"/>
    <s v="Standard"/>
    <n v="4.4000000000000004"/>
    <n v="2025"/>
    <s v="Jan-2025"/>
    <n v="0.26923076923076922"/>
    <x v="0"/>
    <x v="2"/>
  </r>
  <r>
    <s v="ORD0003851"/>
    <x v="127"/>
    <x v="1970"/>
    <x v="0"/>
    <s v="EC010"/>
    <x v="6"/>
    <x v="3"/>
    <s v="JBL"/>
    <x v="1"/>
    <x v="0"/>
    <n v="5"/>
    <n v="65"/>
    <x v="2"/>
    <n v="260"/>
    <n v="70"/>
    <x v="0"/>
    <x v="4"/>
    <s v="Standard"/>
    <n v="4.7"/>
    <n v="2025"/>
    <s v="Jan-2025"/>
    <n v="0.26923076923076922"/>
    <x v="1"/>
    <x v="1"/>
  </r>
  <r>
    <s v="ORD0003852"/>
    <x v="114"/>
    <x v="1540"/>
    <x v="1"/>
    <s v="EC003"/>
    <x v="7"/>
    <x v="3"/>
    <s v="Lenovo"/>
    <x v="2"/>
    <x v="1"/>
    <n v="1"/>
    <n v="799"/>
    <x v="3"/>
    <n v="679.15"/>
    <n v="59.15"/>
    <x v="0"/>
    <x v="1"/>
    <s v="Standard"/>
    <n v="3"/>
    <n v="2025"/>
    <s v="Aug-2025"/>
    <n v="8.7094161819921967E-2"/>
    <x v="0"/>
    <x v="2"/>
  </r>
  <r>
    <s v="ORD0003853"/>
    <x v="47"/>
    <x v="946"/>
    <x v="0"/>
    <s v="EC007"/>
    <x v="9"/>
    <x v="0"/>
    <s v="Prestige"/>
    <x v="6"/>
    <x v="2"/>
    <n v="5"/>
    <n v="120"/>
    <x v="1"/>
    <n v="540"/>
    <n v="150"/>
    <x v="3"/>
    <x v="0"/>
    <s v="Standard"/>
    <n v="3.5"/>
    <n v="2025"/>
    <s v="Apr-2025"/>
    <n v="0.27777777777777779"/>
    <x v="0"/>
    <x v="2"/>
  </r>
  <r>
    <s v="ORD0003854"/>
    <x v="217"/>
    <x v="768"/>
    <x v="0"/>
    <s v="EC012"/>
    <x v="3"/>
    <x v="0"/>
    <s v="Philips"/>
    <x v="6"/>
    <x v="1"/>
    <n v="2"/>
    <n v="42"/>
    <x v="0"/>
    <n v="84"/>
    <n v="36"/>
    <x v="0"/>
    <x v="3"/>
    <s v="Standard"/>
    <n v="4.7"/>
    <n v="2025"/>
    <s v="Sep-2025"/>
    <n v="0.42857142857142855"/>
    <x v="0"/>
    <x v="2"/>
  </r>
  <r>
    <s v="ORD0003855"/>
    <x v="339"/>
    <x v="1971"/>
    <x v="0"/>
    <s v="EC010"/>
    <x v="6"/>
    <x v="3"/>
    <s v="JBL"/>
    <x v="6"/>
    <x v="2"/>
    <n v="3"/>
    <n v="65"/>
    <x v="3"/>
    <n v="165.75"/>
    <n v="51.75"/>
    <x v="1"/>
    <x v="2"/>
    <s v="Standard"/>
    <n v="3.5"/>
    <n v="2025"/>
    <s v="Jul-2025"/>
    <n v="0.31221719457013575"/>
    <x v="0"/>
    <x v="2"/>
  </r>
  <r>
    <s v="ORD0003856"/>
    <x v="274"/>
    <x v="158"/>
    <x v="0"/>
    <s v="EC010"/>
    <x v="6"/>
    <x v="3"/>
    <s v="JBL"/>
    <x v="7"/>
    <x v="0"/>
    <n v="1"/>
    <n v="65"/>
    <x v="0"/>
    <n v="65"/>
    <n v="27"/>
    <x v="0"/>
    <x v="4"/>
    <s v="Standard"/>
    <n v="4.8"/>
    <n v="2025"/>
    <s v="Dec-2025"/>
    <n v="0.41538461538461541"/>
    <x v="2"/>
    <x v="4"/>
  </r>
  <r>
    <s v="ORD0003857"/>
    <x v="133"/>
    <x v="1972"/>
    <x v="0"/>
    <s v="EC006"/>
    <x v="2"/>
    <x v="0"/>
    <s v="Philips"/>
    <x v="3"/>
    <x v="2"/>
    <n v="5"/>
    <n v="85"/>
    <x v="3"/>
    <n v="361.25"/>
    <n v="101.25"/>
    <x v="2"/>
    <x v="3"/>
    <s v="Standard"/>
    <n v="4.5"/>
    <n v="2025"/>
    <s v="Oct-2025"/>
    <n v="0.28027681660899656"/>
    <x v="0"/>
    <x v="2"/>
  </r>
  <r>
    <s v="ORD0003858"/>
    <x v="209"/>
    <x v="1973"/>
    <x v="0"/>
    <s v="EC002"/>
    <x v="5"/>
    <x v="3"/>
    <s v="Samsung"/>
    <x v="4"/>
    <x v="1"/>
    <n v="2"/>
    <n v="149"/>
    <x v="0"/>
    <n v="298"/>
    <n v="108"/>
    <x v="0"/>
    <x v="0"/>
    <s v="Express"/>
    <n v="4.4000000000000004"/>
    <n v="2025"/>
    <s v="Sep-2025"/>
    <n v="0.36241610738255031"/>
    <x v="0"/>
    <x v="2"/>
  </r>
  <r>
    <s v="ORD0003859"/>
    <x v="104"/>
    <x v="1146"/>
    <x v="1"/>
    <s v="EC012"/>
    <x v="3"/>
    <x v="0"/>
    <s v="Philips"/>
    <x v="2"/>
    <x v="1"/>
    <n v="5"/>
    <n v="42"/>
    <x v="0"/>
    <n v="210"/>
    <n v="90"/>
    <x v="0"/>
    <x v="2"/>
    <s v="Standard"/>
    <n v="4"/>
    <n v="2025"/>
    <s v="Jun-2025"/>
    <n v="0.42857142857142855"/>
    <x v="0"/>
    <x v="2"/>
  </r>
  <r>
    <s v="ORD0003860"/>
    <x v="60"/>
    <x v="1974"/>
    <x v="0"/>
    <s v="EC003"/>
    <x v="7"/>
    <x v="3"/>
    <s v="Lenovo"/>
    <x v="9"/>
    <x v="2"/>
    <n v="1"/>
    <n v="799"/>
    <x v="4"/>
    <n v="759.05"/>
    <n v="139.05000000000001"/>
    <x v="0"/>
    <x v="3"/>
    <s v="Standard"/>
    <n v="3.1"/>
    <n v="2025"/>
    <s v="Apr-2025"/>
    <n v="0.18318951320729862"/>
    <x v="0"/>
    <x v="5"/>
  </r>
  <r>
    <s v="ORD0003861"/>
    <x v="228"/>
    <x v="1504"/>
    <x v="0"/>
    <s v="EC002"/>
    <x v="5"/>
    <x v="3"/>
    <s v="Samsung"/>
    <x v="0"/>
    <x v="0"/>
    <n v="3"/>
    <n v="149"/>
    <x v="4"/>
    <n v="424.65"/>
    <n v="139.65"/>
    <x v="0"/>
    <x v="1"/>
    <s v="Standard"/>
    <n v="4.8"/>
    <n v="2025"/>
    <s v="May-2025"/>
    <n v="0.32885906040268459"/>
    <x v="0"/>
    <x v="0"/>
  </r>
  <r>
    <s v="ORD0003862"/>
    <x v="43"/>
    <x v="833"/>
    <x v="0"/>
    <s v="EC012"/>
    <x v="3"/>
    <x v="0"/>
    <s v="Philips"/>
    <x v="1"/>
    <x v="2"/>
    <n v="4"/>
    <n v="42"/>
    <x v="0"/>
    <n v="168"/>
    <n v="72"/>
    <x v="0"/>
    <x v="3"/>
    <s v="Standard"/>
    <n v="5"/>
    <n v="2025"/>
    <s v="May-2025"/>
    <n v="0.42857142857142855"/>
    <x v="1"/>
    <x v="1"/>
  </r>
  <r>
    <s v="ORD0003863"/>
    <x v="20"/>
    <x v="1672"/>
    <x v="0"/>
    <s v="EC007"/>
    <x v="9"/>
    <x v="0"/>
    <s v="Prestige"/>
    <x v="2"/>
    <x v="1"/>
    <n v="3"/>
    <n v="120"/>
    <x v="1"/>
    <n v="324"/>
    <n v="90"/>
    <x v="2"/>
    <x v="1"/>
    <s v="Express"/>
    <n v="3.3"/>
    <n v="2025"/>
    <s v="Jun-2025"/>
    <n v="0.27777777777777779"/>
    <x v="0"/>
    <x v="2"/>
  </r>
  <r>
    <s v="ORD0003864"/>
    <x v="0"/>
    <x v="1179"/>
    <x v="1"/>
    <s v="EC012"/>
    <x v="3"/>
    <x v="0"/>
    <s v="Philips"/>
    <x v="2"/>
    <x v="2"/>
    <n v="3"/>
    <n v="42"/>
    <x v="4"/>
    <n v="119.7"/>
    <n v="47.7"/>
    <x v="0"/>
    <x v="1"/>
    <s v="Same Day"/>
    <n v="5"/>
    <n v="2025"/>
    <s v="Aug-2025"/>
    <n v="0.39849624060150379"/>
    <x v="0"/>
    <x v="2"/>
  </r>
  <r>
    <s v="ORD0003865"/>
    <x v="297"/>
    <x v="1975"/>
    <x v="0"/>
    <s v="EC006"/>
    <x v="2"/>
    <x v="0"/>
    <s v="Philips"/>
    <x v="8"/>
    <x v="1"/>
    <n v="5"/>
    <n v="85"/>
    <x v="3"/>
    <n v="361.25"/>
    <n v="101.25"/>
    <x v="0"/>
    <x v="3"/>
    <s v="Standard"/>
    <n v="3.7"/>
    <n v="2025"/>
    <s v="Apr-2025"/>
    <n v="0.28027681660899656"/>
    <x v="2"/>
    <x v="4"/>
  </r>
  <r>
    <s v="ORD0003866"/>
    <x v="236"/>
    <x v="1976"/>
    <x v="0"/>
    <s v="EC003"/>
    <x v="7"/>
    <x v="3"/>
    <s v="Lenovo"/>
    <x v="3"/>
    <x v="1"/>
    <n v="4"/>
    <n v="799"/>
    <x v="4"/>
    <n v="3036.2"/>
    <n v="556.20000000000005"/>
    <x v="0"/>
    <x v="4"/>
    <s v="Same Day"/>
    <n v="3.3"/>
    <n v="2025"/>
    <s v="Oct-2025"/>
    <n v="0.18318951320729862"/>
    <x v="0"/>
    <x v="2"/>
  </r>
  <r>
    <s v="ORD0003867"/>
    <x v="331"/>
    <x v="206"/>
    <x v="1"/>
    <s v="EC009"/>
    <x v="11"/>
    <x v="1"/>
    <s v="Loreal"/>
    <x v="6"/>
    <x v="0"/>
    <n v="3"/>
    <n v="12"/>
    <x v="3"/>
    <n v="30.6"/>
    <n v="12.6"/>
    <x v="0"/>
    <x v="0"/>
    <s v="Standard"/>
    <n v="3.3"/>
    <n v="2025"/>
    <s v="Feb-2025"/>
    <n v="0.41176470588235292"/>
    <x v="0"/>
    <x v="2"/>
  </r>
  <r>
    <s v="ORD0003868"/>
    <x v="228"/>
    <x v="525"/>
    <x v="0"/>
    <s v="EC009"/>
    <x v="11"/>
    <x v="1"/>
    <s v="Loreal"/>
    <x v="0"/>
    <x v="1"/>
    <n v="2"/>
    <n v="12"/>
    <x v="1"/>
    <n v="21.6"/>
    <n v="9.6"/>
    <x v="0"/>
    <x v="1"/>
    <s v="Standard"/>
    <n v="4.8"/>
    <n v="2025"/>
    <s v="May-2025"/>
    <n v="0.44444444444444442"/>
    <x v="0"/>
    <x v="0"/>
  </r>
  <r>
    <s v="ORD0003869"/>
    <x v="239"/>
    <x v="1809"/>
    <x v="0"/>
    <s v="EC002"/>
    <x v="5"/>
    <x v="3"/>
    <s v="Samsung"/>
    <x v="1"/>
    <x v="1"/>
    <n v="2"/>
    <n v="149"/>
    <x v="0"/>
    <n v="298"/>
    <n v="108"/>
    <x v="0"/>
    <x v="0"/>
    <s v="Express"/>
    <n v="3.5"/>
    <n v="2025"/>
    <s v="Jan-2025"/>
    <n v="0.36241610738255031"/>
    <x v="1"/>
    <x v="1"/>
  </r>
  <r>
    <s v="ORD0003870"/>
    <x v="169"/>
    <x v="1880"/>
    <x v="0"/>
    <s v="EC005"/>
    <x v="4"/>
    <x v="2"/>
    <s v="Skybags"/>
    <x v="8"/>
    <x v="1"/>
    <n v="3"/>
    <n v="45"/>
    <x v="1"/>
    <n v="121.5"/>
    <n v="43.5"/>
    <x v="0"/>
    <x v="2"/>
    <s v="Express"/>
    <n v="4.2"/>
    <n v="2025"/>
    <s v="Dec-2025"/>
    <n v="0.35802469135802467"/>
    <x v="2"/>
    <x v="4"/>
  </r>
  <r>
    <s v="ORD0003871"/>
    <x v="338"/>
    <x v="1324"/>
    <x v="0"/>
    <s v="EC011"/>
    <x v="0"/>
    <x v="0"/>
    <s v="IKEA"/>
    <x v="2"/>
    <x v="0"/>
    <n v="4"/>
    <n v="190"/>
    <x v="4"/>
    <n v="722"/>
    <n v="222"/>
    <x v="0"/>
    <x v="0"/>
    <s v="Express"/>
    <n v="3.4"/>
    <n v="2025"/>
    <s v="Apr-2025"/>
    <n v="0.30747922437673131"/>
    <x v="0"/>
    <x v="2"/>
  </r>
  <r>
    <s v="ORD0003872"/>
    <x v="127"/>
    <x v="1675"/>
    <x v="0"/>
    <s v="EC006"/>
    <x v="2"/>
    <x v="0"/>
    <s v="Philips"/>
    <x v="5"/>
    <x v="2"/>
    <n v="1"/>
    <n v="85"/>
    <x v="2"/>
    <n v="68"/>
    <n v="16"/>
    <x v="0"/>
    <x v="1"/>
    <s v="Express"/>
    <n v="3.8"/>
    <n v="2025"/>
    <s v="Jan-2025"/>
    <n v="0.23529411764705882"/>
    <x v="0"/>
    <x v="3"/>
  </r>
  <r>
    <s v="ORD0003873"/>
    <x v="98"/>
    <x v="902"/>
    <x v="1"/>
    <s v="EC001"/>
    <x v="8"/>
    <x v="3"/>
    <s v="Sony"/>
    <x v="3"/>
    <x v="0"/>
    <n v="3"/>
    <n v="89"/>
    <x v="1"/>
    <n v="240.3"/>
    <n v="75.3"/>
    <x v="0"/>
    <x v="4"/>
    <s v="Standard"/>
    <n v="4.9000000000000004"/>
    <n v="2025"/>
    <s v="Feb-2025"/>
    <n v="0.31335830212234705"/>
    <x v="0"/>
    <x v="2"/>
  </r>
  <r>
    <s v="ORD0003874"/>
    <x v="73"/>
    <x v="1067"/>
    <x v="0"/>
    <s v="EC005"/>
    <x v="4"/>
    <x v="2"/>
    <s v="Skybags"/>
    <x v="9"/>
    <x v="2"/>
    <n v="5"/>
    <n v="45"/>
    <x v="0"/>
    <n v="225"/>
    <n v="95"/>
    <x v="0"/>
    <x v="3"/>
    <s v="Express"/>
    <n v="2.9"/>
    <n v="2025"/>
    <s v="Sep-2025"/>
    <n v="0.42222222222222222"/>
    <x v="0"/>
    <x v="5"/>
  </r>
  <r>
    <s v="ORD0003875"/>
    <x v="4"/>
    <x v="228"/>
    <x v="1"/>
    <s v="EC012"/>
    <x v="3"/>
    <x v="0"/>
    <s v="Philips"/>
    <x v="4"/>
    <x v="0"/>
    <n v="4"/>
    <n v="42"/>
    <x v="4"/>
    <n v="159.6"/>
    <n v="63.6"/>
    <x v="0"/>
    <x v="3"/>
    <s v="Standard"/>
    <n v="3.2"/>
    <n v="2025"/>
    <s v="Aug-2025"/>
    <n v="0.39849624060150379"/>
    <x v="0"/>
    <x v="2"/>
  </r>
  <r>
    <s v="ORD0003876"/>
    <x v="55"/>
    <x v="3"/>
    <x v="0"/>
    <s v="EC008"/>
    <x v="1"/>
    <x v="1"/>
    <s v="Nivea"/>
    <x v="0"/>
    <x v="0"/>
    <n v="1"/>
    <n v="18"/>
    <x v="3"/>
    <n v="15.3"/>
    <n v="6.3"/>
    <x v="3"/>
    <x v="3"/>
    <s v="Express"/>
    <n v="3.3"/>
    <n v="2025"/>
    <s v="Sep-2025"/>
    <n v="0.41176470588235292"/>
    <x v="0"/>
    <x v="0"/>
  </r>
  <r>
    <s v="ORD0003877"/>
    <x v="354"/>
    <x v="1932"/>
    <x v="0"/>
    <s v="EC004"/>
    <x v="10"/>
    <x v="2"/>
    <s v="Nike"/>
    <x v="2"/>
    <x v="2"/>
    <n v="2"/>
    <n v="110"/>
    <x v="4"/>
    <n v="209"/>
    <n v="73"/>
    <x v="0"/>
    <x v="3"/>
    <s v="Standard"/>
    <n v="3.7"/>
    <n v="2025"/>
    <s v="Apr-2025"/>
    <n v="0.34928229665071769"/>
    <x v="0"/>
    <x v="2"/>
  </r>
  <r>
    <s v="ORD0003878"/>
    <x v="224"/>
    <x v="372"/>
    <x v="0"/>
    <s v="EC006"/>
    <x v="2"/>
    <x v="0"/>
    <s v="Philips"/>
    <x v="7"/>
    <x v="1"/>
    <n v="5"/>
    <n v="85"/>
    <x v="4"/>
    <n v="403.75"/>
    <n v="143.75"/>
    <x v="0"/>
    <x v="0"/>
    <s v="Standard"/>
    <n v="3.2"/>
    <n v="2025"/>
    <s v="May-2025"/>
    <n v="0.35603715170278638"/>
    <x v="2"/>
    <x v="4"/>
  </r>
  <r>
    <s v="ORD0003879"/>
    <x v="126"/>
    <x v="546"/>
    <x v="0"/>
    <s v="EC006"/>
    <x v="2"/>
    <x v="0"/>
    <s v="Philips"/>
    <x v="3"/>
    <x v="1"/>
    <n v="5"/>
    <n v="85"/>
    <x v="1"/>
    <n v="382.5"/>
    <n v="122.5"/>
    <x v="3"/>
    <x v="0"/>
    <s v="Express"/>
    <n v="3.2"/>
    <n v="2025"/>
    <s v="Aug-2025"/>
    <n v="0.3202614379084967"/>
    <x v="0"/>
    <x v="2"/>
  </r>
  <r>
    <s v="ORD0003880"/>
    <x v="251"/>
    <x v="1753"/>
    <x v="0"/>
    <s v="EC012"/>
    <x v="3"/>
    <x v="0"/>
    <s v="Philips"/>
    <x v="4"/>
    <x v="2"/>
    <n v="3"/>
    <n v="42"/>
    <x v="0"/>
    <n v="126"/>
    <n v="54"/>
    <x v="0"/>
    <x v="1"/>
    <s v="Standard"/>
    <n v="3.4"/>
    <n v="2025"/>
    <s v="Feb-2025"/>
    <n v="0.42857142857142855"/>
    <x v="0"/>
    <x v="2"/>
  </r>
  <r>
    <s v="ORD0003881"/>
    <x v="61"/>
    <x v="1977"/>
    <x v="1"/>
    <s v="EC006"/>
    <x v="2"/>
    <x v="0"/>
    <s v="Philips"/>
    <x v="5"/>
    <x v="0"/>
    <n v="1"/>
    <n v="85"/>
    <x v="4"/>
    <n v="80.75"/>
    <n v="28.75"/>
    <x v="0"/>
    <x v="1"/>
    <s v="Standard"/>
    <n v="4.8"/>
    <n v="2025"/>
    <s v="Mar-2025"/>
    <n v="0.35603715170278638"/>
    <x v="0"/>
    <x v="3"/>
  </r>
  <r>
    <s v="ORD0003882"/>
    <x v="280"/>
    <x v="1266"/>
    <x v="0"/>
    <s v="EC008"/>
    <x v="1"/>
    <x v="1"/>
    <s v="Nivea"/>
    <x v="2"/>
    <x v="2"/>
    <n v="4"/>
    <n v="18"/>
    <x v="3"/>
    <n v="61.2"/>
    <n v="25.2"/>
    <x v="0"/>
    <x v="3"/>
    <s v="Express"/>
    <n v="3"/>
    <n v="2025"/>
    <s v="Feb-2025"/>
    <n v="0.41176470588235292"/>
    <x v="0"/>
    <x v="2"/>
  </r>
  <r>
    <s v="ORD0003883"/>
    <x v="189"/>
    <x v="1168"/>
    <x v="1"/>
    <s v="EC001"/>
    <x v="8"/>
    <x v="3"/>
    <s v="Sony"/>
    <x v="3"/>
    <x v="1"/>
    <n v="5"/>
    <n v="89"/>
    <x v="2"/>
    <n v="356"/>
    <n v="81"/>
    <x v="2"/>
    <x v="1"/>
    <s v="Standard"/>
    <n v="2.9"/>
    <n v="2025"/>
    <s v="May-2025"/>
    <n v="0.22752808988764045"/>
    <x v="0"/>
    <x v="2"/>
  </r>
  <r>
    <s v="ORD0003884"/>
    <x v="317"/>
    <x v="1266"/>
    <x v="0"/>
    <s v="EC004"/>
    <x v="10"/>
    <x v="2"/>
    <s v="Nike"/>
    <x v="7"/>
    <x v="1"/>
    <n v="1"/>
    <n v="110"/>
    <x v="1"/>
    <n v="99"/>
    <n v="31"/>
    <x v="0"/>
    <x v="3"/>
    <s v="Express"/>
    <n v="3"/>
    <n v="2025"/>
    <s v="Nov-2025"/>
    <n v="0.31313131313131315"/>
    <x v="2"/>
    <x v="4"/>
  </r>
  <r>
    <s v="ORD0003885"/>
    <x v="186"/>
    <x v="347"/>
    <x v="0"/>
    <s v="EC012"/>
    <x v="3"/>
    <x v="0"/>
    <s v="Philips"/>
    <x v="5"/>
    <x v="2"/>
    <n v="2"/>
    <n v="42"/>
    <x v="2"/>
    <n v="67.2"/>
    <n v="19.2"/>
    <x v="0"/>
    <x v="3"/>
    <s v="Express"/>
    <n v="3.3"/>
    <n v="2025"/>
    <s v="Mar-2025"/>
    <n v="0.2857142857142857"/>
    <x v="0"/>
    <x v="3"/>
  </r>
  <r>
    <s v="ORD0003886"/>
    <x v="38"/>
    <x v="307"/>
    <x v="1"/>
    <s v="EC009"/>
    <x v="11"/>
    <x v="1"/>
    <s v="Loreal"/>
    <x v="0"/>
    <x v="1"/>
    <n v="1"/>
    <n v="12"/>
    <x v="3"/>
    <n v="10.199999999999999"/>
    <n v="4.2"/>
    <x v="2"/>
    <x v="4"/>
    <s v="Standard"/>
    <n v="2.5"/>
    <n v="2025"/>
    <s v="Nov-2025"/>
    <n v="0.41176470588235298"/>
    <x v="0"/>
    <x v="0"/>
  </r>
  <r>
    <s v="ORD0003887"/>
    <x v="190"/>
    <x v="1657"/>
    <x v="1"/>
    <s v="EC002"/>
    <x v="5"/>
    <x v="3"/>
    <s v="Samsung"/>
    <x v="7"/>
    <x v="2"/>
    <n v="1"/>
    <n v="149"/>
    <x v="2"/>
    <n v="119.2"/>
    <n v="24.2"/>
    <x v="0"/>
    <x v="3"/>
    <s v="Standard"/>
    <n v="4.3"/>
    <n v="2025"/>
    <s v="Nov-2025"/>
    <n v="0.2030201342281879"/>
    <x v="2"/>
    <x v="4"/>
  </r>
  <r>
    <s v="ORD0003888"/>
    <x v="175"/>
    <x v="646"/>
    <x v="0"/>
    <s v="EC004"/>
    <x v="10"/>
    <x v="2"/>
    <s v="Nike"/>
    <x v="0"/>
    <x v="2"/>
    <n v="5"/>
    <n v="110"/>
    <x v="1"/>
    <n v="495"/>
    <n v="155"/>
    <x v="1"/>
    <x v="0"/>
    <s v="Standard"/>
    <n v="2.7"/>
    <n v="2025"/>
    <s v="Sep-2025"/>
    <n v="0.31313131313131315"/>
    <x v="0"/>
    <x v="0"/>
  </r>
  <r>
    <s v="ORD0003889"/>
    <x v="208"/>
    <x v="957"/>
    <x v="1"/>
    <s v="EC006"/>
    <x v="2"/>
    <x v="0"/>
    <s v="Philips"/>
    <x v="0"/>
    <x v="2"/>
    <n v="2"/>
    <n v="85"/>
    <x v="1"/>
    <n v="153"/>
    <n v="49"/>
    <x v="0"/>
    <x v="2"/>
    <s v="Standard"/>
    <n v="3.1"/>
    <n v="2025"/>
    <s v="Aug-2025"/>
    <n v="0.3202614379084967"/>
    <x v="0"/>
    <x v="0"/>
  </r>
  <r>
    <s v="ORD0003890"/>
    <x v="134"/>
    <x v="1978"/>
    <x v="0"/>
    <s v="EC003"/>
    <x v="7"/>
    <x v="3"/>
    <s v="Lenovo"/>
    <x v="5"/>
    <x v="1"/>
    <n v="5"/>
    <n v="799"/>
    <x v="0"/>
    <n v="3995"/>
    <n v="895"/>
    <x v="0"/>
    <x v="1"/>
    <s v="Standard"/>
    <n v="4.2"/>
    <n v="2025"/>
    <s v="Dec-2025"/>
    <n v="0.22403003754693368"/>
    <x v="0"/>
    <x v="3"/>
  </r>
  <r>
    <s v="ORD0003891"/>
    <x v="186"/>
    <x v="164"/>
    <x v="0"/>
    <s v="EC004"/>
    <x v="10"/>
    <x v="2"/>
    <s v="Nike"/>
    <x v="9"/>
    <x v="2"/>
    <n v="4"/>
    <n v="110"/>
    <x v="3"/>
    <n v="374"/>
    <n v="102"/>
    <x v="0"/>
    <x v="0"/>
    <s v="Standard"/>
    <n v="3.3"/>
    <n v="2025"/>
    <s v="Mar-2025"/>
    <n v="0.27272727272727271"/>
    <x v="0"/>
    <x v="5"/>
  </r>
  <r>
    <s v="ORD0003892"/>
    <x v="280"/>
    <x v="1098"/>
    <x v="0"/>
    <s v="EC010"/>
    <x v="6"/>
    <x v="3"/>
    <s v="JBL"/>
    <x v="2"/>
    <x v="0"/>
    <n v="1"/>
    <n v="65"/>
    <x v="1"/>
    <n v="58.5"/>
    <n v="20.5"/>
    <x v="0"/>
    <x v="3"/>
    <s v="Standard"/>
    <n v="3.6"/>
    <n v="2025"/>
    <s v="Feb-2025"/>
    <n v="0.3504273504273504"/>
    <x v="0"/>
    <x v="2"/>
  </r>
  <r>
    <s v="ORD0003893"/>
    <x v="145"/>
    <x v="1921"/>
    <x v="1"/>
    <s v="EC012"/>
    <x v="3"/>
    <x v="0"/>
    <s v="Philips"/>
    <x v="2"/>
    <x v="2"/>
    <n v="3"/>
    <n v="42"/>
    <x v="1"/>
    <n v="113.4"/>
    <n v="41.4"/>
    <x v="2"/>
    <x v="3"/>
    <s v="Express"/>
    <n v="4.9000000000000004"/>
    <n v="2025"/>
    <s v="Feb-2025"/>
    <n v="0.36507936507936506"/>
    <x v="0"/>
    <x v="2"/>
  </r>
  <r>
    <s v="ORD0003894"/>
    <x v="275"/>
    <x v="69"/>
    <x v="0"/>
    <s v="EC005"/>
    <x v="4"/>
    <x v="2"/>
    <s v="Skybags"/>
    <x v="1"/>
    <x v="2"/>
    <n v="3"/>
    <n v="45"/>
    <x v="0"/>
    <n v="135"/>
    <n v="57"/>
    <x v="0"/>
    <x v="2"/>
    <s v="Standard"/>
    <n v="3.4"/>
    <n v="2025"/>
    <s v="Apr-2025"/>
    <n v="0.42222222222222222"/>
    <x v="1"/>
    <x v="1"/>
  </r>
  <r>
    <s v="ORD0003895"/>
    <x v="92"/>
    <x v="292"/>
    <x v="1"/>
    <s v="EC001"/>
    <x v="8"/>
    <x v="3"/>
    <s v="Sony"/>
    <x v="3"/>
    <x v="2"/>
    <n v="2"/>
    <n v="89"/>
    <x v="3"/>
    <n v="151.30000000000001"/>
    <n v="41.3"/>
    <x v="0"/>
    <x v="0"/>
    <s v="Express"/>
    <n v="2.5"/>
    <n v="2025"/>
    <s v="Dec-2025"/>
    <n v="0.27296761401189684"/>
    <x v="0"/>
    <x v="2"/>
  </r>
  <r>
    <s v="ORD0003896"/>
    <x v="298"/>
    <x v="1979"/>
    <x v="0"/>
    <s v="EC007"/>
    <x v="9"/>
    <x v="0"/>
    <s v="Prestige"/>
    <x v="5"/>
    <x v="0"/>
    <n v="1"/>
    <n v="120"/>
    <x v="2"/>
    <n v="96"/>
    <n v="18"/>
    <x v="0"/>
    <x v="4"/>
    <s v="Express"/>
    <n v="2.6"/>
    <n v="2025"/>
    <s v="Dec-2025"/>
    <n v="0.1875"/>
    <x v="0"/>
    <x v="3"/>
  </r>
  <r>
    <s v="ORD0003897"/>
    <x v="213"/>
    <x v="1026"/>
    <x v="0"/>
    <s v="EC009"/>
    <x v="11"/>
    <x v="1"/>
    <s v="Loreal"/>
    <x v="0"/>
    <x v="1"/>
    <n v="4"/>
    <n v="12"/>
    <x v="4"/>
    <n v="45.6"/>
    <n v="21.6"/>
    <x v="0"/>
    <x v="4"/>
    <s v="Standard"/>
    <n v="4.9000000000000004"/>
    <n v="2025"/>
    <s v="Nov-2025"/>
    <n v="0.47368421052631582"/>
    <x v="0"/>
    <x v="0"/>
  </r>
  <r>
    <s v="ORD0003898"/>
    <x v="29"/>
    <x v="1884"/>
    <x v="1"/>
    <s v="EC007"/>
    <x v="9"/>
    <x v="0"/>
    <s v="Prestige"/>
    <x v="8"/>
    <x v="0"/>
    <n v="1"/>
    <n v="120"/>
    <x v="1"/>
    <n v="108"/>
    <n v="30"/>
    <x v="0"/>
    <x v="3"/>
    <s v="Express"/>
    <n v="4.5"/>
    <n v="2025"/>
    <s v="Jul-2025"/>
    <n v="0.27777777777777779"/>
    <x v="2"/>
    <x v="4"/>
  </r>
  <r>
    <s v="ORD0003899"/>
    <x v="121"/>
    <x v="1613"/>
    <x v="0"/>
    <s v="EC004"/>
    <x v="10"/>
    <x v="2"/>
    <s v="Nike"/>
    <x v="7"/>
    <x v="1"/>
    <n v="1"/>
    <n v="110"/>
    <x v="4"/>
    <n v="104.5"/>
    <n v="36.5"/>
    <x v="1"/>
    <x v="2"/>
    <s v="Standard"/>
    <n v="3.2"/>
    <n v="2025"/>
    <s v="Jan-2025"/>
    <n v="0.34928229665071769"/>
    <x v="2"/>
    <x v="4"/>
  </r>
  <r>
    <s v="ORD0003900"/>
    <x v="294"/>
    <x v="1012"/>
    <x v="0"/>
    <s v="EC003"/>
    <x v="7"/>
    <x v="3"/>
    <s v="Lenovo"/>
    <x v="7"/>
    <x v="2"/>
    <n v="4"/>
    <n v="799"/>
    <x v="1"/>
    <n v="2876.4"/>
    <n v="396.4"/>
    <x v="0"/>
    <x v="0"/>
    <s v="Standard"/>
    <n v="3.4"/>
    <n v="2025"/>
    <s v="Jun-2025"/>
    <n v="0.13781115282992629"/>
    <x v="2"/>
    <x v="4"/>
  </r>
  <r>
    <s v="ORD0003901"/>
    <x v="48"/>
    <x v="1958"/>
    <x v="0"/>
    <s v="EC009"/>
    <x v="11"/>
    <x v="1"/>
    <s v="Loreal"/>
    <x v="6"/>
    <x v="2"/>
    <n v="5"/>
    <n v="12"/>
    <x v="2"/>
    <n v="48"/>
    <n v="18"/>
    <x v="0"/>
    <x v="0"/>
    <s v="Standard"/>
    <n v="2.8"/>
    <n v="2025"/>
    <s v="May-2025"/>
    <n v="0.375"/>
    <x v="0"/>
    <x v="2"/>
  </r>
  <r>
    <s v="ORD0003902"/>
    <x v="126"/>
    <x v="254"/>
    <x v="0"/>
    <s v="EC006"/>
    <x v="2"/>
    <x v="0"/>
    <s v="Philips"/>
    <x v="1"/>
    <x v="0"/>
    <n v="1"/>
    <n v="85"/>
    <x v="0"/>
    <n v="85"/>
    <n v="33"/>
    <x v="2"/>
    <x v="4"/>
    <s v="Standard"/>
    <n v="4.0999999999999996"/>
    <n v="2025"/>
    <s v="Aug-2025"/>
    <n v="0.38823529411764707"/>
    <x v="1"/>
    <x v="1"/>
  </r>
  <r>
    <s v="ORD0003903"/>
    <x v="225"/>
    <x v="1691"/>
    <x v="0"/>
    <s v="EC001"/>
    <x v="8"/>
    <x v="3"/>
    <s v="Sony"/>
    <x v="6"/>
    <x v="2"/>
    <n v="1"/>
    <n v="89"/>
    <x v="2"/>
    <n v="71.2"/>
    <n v="16.2"/>
    <x v="0"/>
    <x v="4"/>
    <s v="Standard"/>
    <n v="2.9"/>
    <n v="2025"/>
    <s v="Jun-2025"/>
    <n v="0.22752808988764042"/>
    <x v="0"/>
    <x v="2"/>
  </r>
  <r>
    <s v="ORD0003904"/>
    <x v="192"/>
    <x v="111"/>
    <x v="1"/>
    <s v="EC008"/>
    <x v="1"/>
    <x v="1"/>
    <s v="Nivea"/>
    <x v="9"/>
    <x v="0"/>
    <n v="5"/>
    <n v="18"/>
    <x v="2"/>
    <n v="72"/>
    <n v="27"/>
    <x v="0"/>
    <x v="0"/>
    <s v="Express"/>
    <n v="3.1"/>
    <n v="2025"/>
    <s v="Mar-2025"/>
    <n v="0.375"/>
    <x v="0"/>
    <x v="5"/>
  </r>
  <r>
    <s v="ORD0003905"/>
    <x v="247"/>
    <x v="1980"/>
    <x v="0"/>
    <s v="EC003"/>
    <x v="7"/>
    <x v="3"/>
    <s v="Lenovo"/>
    <x v="8"/>
    <x v="1"/>
    <n v="5"/>
    <n v="799"/>
    <x v="4"/>
    <n v="3795.25"/>
    <n v="695.25"/>
    <x v="2"/>
    <x v="3"/>
    <s v="Express"/>
    <n v="2.5"/>
    <n v="2025"/>
    <s v="Feb-2025"/>
    <n v="0.18318951320729859"/>
    <x v="2"/>
    <x v="4"/>
  </r>
  <r>
    <s v="ORD0003906"/>
    <x v="79"/>
    <x v="236"/>
    <x v="1"/>
    <s v="EC010"/>
    <x v="6"/>
    <x v="3"/>
    <s v="JBL"/>
    <x v="8"/>
    <x v="1"/>
    <n v="3"/>
    <n v="65"/>
    <x v="3"/>
    <n v="165.75"/>
    <n v="51.75"/>
    <x v="0"/>
    <x v="2"/>
    <s v="Standard"/>
    <n v="4.4000000000000004"/>
    <n v="2025"/>
    <s v="Jun-2025"/>
    <n v="0.31221719457013575"/>
    <x v="2"/>
    <x v="4"/>
  </r>
  <r>
    <s v="ORD0003907"/>
    <x v="59"/>
    <x v="766"/>
    <x v="0"/>
    <s v="EC008"/>
    <x v="1"/>
    <x v="1"/>
    <s v="Nivea"/>
    <x v="2"/>
    <x v="1"/>
    <n v="4"/>
    <n v="18"/>
    <x v="2"/>
    <n v="57.6"/>
    <n v="21.6"/>
    <x v="0"/>
    <x v="4"/>
    <s v="Express"/>
    <n v="4.0999999999999996"/>
    <n v="2025"/>
    <s v="May-2025"/>
    <n v="0.375"/>
    <x v="0"/>
    <x v="2"/>
  </r>
  <r>
    <s v="ORD0003908"/>
    <x v="303"/>
    <x v="1325"/>
    <x v="0"/>
    <s v="EC006"/>
    <x v="2"/>
    <x v="0"/>
    <s v="Philips"/>
    <x v="1"/>
    <x v="2"/>
    <n v="4"/>
    <n v="85"/>
    <x v="4"/>
    <n v="323"/>
    <n v="115"/>
    <x v="0"/>
    <x v="3"/>
    <s v="Express"/>
    <n v="4"/>
    <n v="2025"/>
    <s v="Nov-2025"/>
    <n v="0.35603715170278638"/>
    <x v="1"/>
    <x v="1"/>
  </r>
  <r>
    <s v="ORD0003909"/>
    <x v="336"/>
    <x v="314"/>
    <x v="0"/>
    <s v="EC012"/>
    <x v="3"/>
    <x v="0"/>
    <s v="Philips"/>
    <x v="7"/>
    <x v="2"/>
    <n v="1"/>
    <n v="42"/>
    <x v="0"/>
    <n v="42"/>
    <n v="18"/>
    <x v="0"/>
    <x v="4"/>
    <s v="Standard"/>
    <n v="3.3"/>
    <n v="2025"/>
    <s v="Jun-2025"/>
    <n v="0.42857142857142855"/>
    <x v="2"/>
    <x v="4"/>
  </r>
  <r>
    <s v="ORD0003910"/>
    <x v="254"/>
    <x v="1861"/>
    <x v="0"/>
    <s v="EC004"/>
    <x v="10"/>
    <x v="2"/>
    <s v="Nike"/>
    <x v="0"/>
    <x v="0"/>
    <n v="2"/>
    <n v="110"/>
    <x v="0"/>
    <n v="220"/>
    <n v="84"/>
    <x v="0"/>
    <x v="4"/>
    <s v="Standard"/>
    <n v="4.3"/>
    <n v="2025"/>
    <s v="Mar-2025"/>
    <n v="0.38181818181818183"/>
    <x v="0"/>
    <x v="0"/>
  </r>
  <r>
    <s v="ORD0003911"/>
    <x v="193"/>
    <x v="1569"/>
    <x v="0"/>
    <s v="EC001"/>
    <x v="8"/>
    <x v="3"/>
    <s v="Sony"/>
    <x v="3"/>
    <x v="2"/>
    <n v="1"/>
    <n v="89"/>
    <x v="1"/>
    <n v="80.099999999999994"/>
    <n v="25.1"/>
    <x v="0"/>
    <x v="4"/>
    <s v="Standard"/>
    <n v="3.3"/>
    <n v="2025"/>
    <s v="Nov-2025"/>
    <n v="0.31335830212234711"/>
    <x v="0"/>
    <x v="2"/>
  </r>
  <r>
    <s v="ORD0003912"/>
    <x v="24"/>
    <x v="399"/>
    <x v="1"/>
    <s v="EC005"/>
    <x v="4"/>
    <x v="2"/>
    <s v="Skybags"/>
    <x v="3"/>
    <x v="1"/>
    <n v="3"/>
    <n v="45"/>
    <x v="3"/>
    <n v="114.75"/>
    <n v="36.75"/>
    <x v="0"/>
    <x v="3"/>
    <s v="Standard"/>
    <n v="3.6"/>
    <n v="2025"/>
    <s v="Jul-2025"/>
    <n v="0.3202614379084967"/>
    <x v="0"/>
    <x v="2"/>
  </r>
  <r>
    <s v="ORD0003913"/>
    <x v="339"/>
    <x v="1835"/>
    <x v="1"/>
    <s v="EC012"/>
    <x v="3"/>
    <x v="0"/>
    <s v="Philips"/>
    <x v="5"/>
    <x v="0"/>
    <n v="2"/>
    <n v="42"/>
    <x v="1"/>
    <n v="75.599999999999994"/>
    <n v="27.6"/>
    <x v="0"/>
    <x v="3"/>
    <s v="Standard"/>
    <n v="4.5"/>
    <n v="2025"/>
    <s v="Jul-2025"/>
    <n v="0.36507936507936511"/>
    <x v="0"/>
    <x v="3"/>
  </r>
  <r>
    <s v="ORD0003914"/>
    <x v="197"/>
    <x v="1981"/>
    <x v="0"/>
    <s v="EC006"/>
    <x v="2"/>
    <x v="0"/>
    <s v="Philips"/>
    <x v="7"/>
    <x v="2"/>
    <n v="5"/>
    <n v="85"/>
    <x v="2"/>
    <n v="340"/>
    <n v="80"/>
    <x v="0"/>
    <x v="1"/>
    <s v="Same Day"/>
    <n v="4.2"/>
    <n v="2025"/>
    <s v="May-2025"/>
    <n v="0.23529411764705882"/>
    <x v="2"/>
    <x v="4"/>
  </r>
  <r>
    <s v="ORD0003915"/>
    <x v="201"/>
    <x v="441"/>
    <x v="0"/>
    <s v="EC012"/>
    <x v="3"/>
    <x v="0"/>
    <s v="Philips"/>
    <x v="2"/>
    <x v="1"/>
    <n v="5"/>
    <n v="42"/>
    <x v="2"/>
    <n v="168"/>
    <n v="48"/>
    <x v="0"/>
    <x v="0"/>
    <s v="Express"/>
    <n v="4.4000000000000004"/>
    <n v="2025"/>
    <s v="Jun-2025"/>
    <n v="0.2857142857142857"/>
    <x v="0"/>
    <x v="2"/>
  </r>
  <r>
    <s v="ORD0003916"/>
    <x v="240"/>
    <x v="318"/>
    <x v="1"/>
    <s v="EC005"/>
    <x v="4"/>
    <x v="2"/>
    <s v="Skybags"/>
    <x v="5"/>
    <x v="2"/>
    <n v="1"/>
    <n v="45"/>
    <x v="2"/>
    <n v="36"/>
    <n v="10"/>
    <x v="0"/>
    <x v="0"/>
    <s v="Standard"/>
    <n v="4.7"/>
    <n v="2025"/>
    <s v="Jul-2025"/>
    <n v="0.27777777777777779"/>
    <x v="0"/>
    <x v="3"/>
  </r>
  <r>
    <s v="ORD0003917"/>
    <x v="51"/>
    <x v="115"/>
    <x v="0"/>
    <s v="EC010"/>
    <x v="6"/>
    <x v="3"/>
    <s v="JBL"/>
    <x v="4"/>
    <x v="2"/>
    <n v="1"/>
    <n v="65"/>
    <x v="0"/>
    <n v="65"/>
    <n v="27"/>
    <x v="0"/>
    <x v="3"/>
    <s v="Standard"/>
    <n v="4.5999999999999996"/>
    <n v="2025"/>
    <s v="Jul-2025"/>
    <n v="0.41538461538461541"/>
    <x v="0"/>
    <x v="2"/>
  </r>
  <r>
    <s v="ORD0003918"/>
    <x v="221"/>
    <x v="1684"/>
    <x v="0"/>
    <s v="EC001"/>
    <x v="8"/>
    <x v="3"/>
    <s v="Sony"/>
    <x v="9"/>
    <x v="1"/>
    <n v="4"/>
    <n v="89"/>
    <x v="4"/>
    <n v="338.2"/>
    <n v="118.2"/>
    <x v="0"/>
    <x v="3"/>
    <s v="Standard"/>
    <n v="4.5999999999999996"/>
    <n v="2025"/>
    <s v="Mar-2025"/>
    <n v="0.34949733885274986"/>
    <x v="0"/>
    <x v="5"/>
  </r>
  <r>
    <s v="ORD0003919"/>
    <x v="349"/>
    <x v="871"/>
    <x v="0"/>
    <s v="EC001"/>
    <x v="8"/>
    <x v="3"/>
    <s v="Sony"/>
    <x v="7"/>
    <x v="1"/>
    <n v="5"/>
    <n v="89"/>
    <x v="0"/>
    <n v="445"/>
    <n v="170"/>
    <x v="2"/>
    <x v="0"/>
    <s v="Express"/>
    <n v="3.7"/>
    <n v="2025"/>
    <s v="Jun-2025"/>
    <n v="0.38202247191011235"/>
    <x v="2"/>
    <x v="4"/>
  </r>
  <r>
    <s v="ORD0003920"/>
    <x v="239"/>
    <x v="345"/>
    <x v="1"/>
    <s v="EC005"/>
    <x v="4"/>
    <x v="2"/>
    <s v="Skybags"/>
    <x v="1"/>
    <x v="1"/>
    <n v="3"/>
    <n v="45"/>
    <x v="0"/>
    <n v="135"/>
    <n v="57"/>
    <x v="0"/>
    <x v="3"/>
    <s v="Express"/>
    <n v="4.5"/>
    <n v="2025"/>
    <s v="Jan-2025"/>
    <n v="0.42222222222222222"/>
    <x v="1"/>
    <x v="1"/>
  </r>
  <r>
    <s v="ORD0003921"/>
    <x v="285"/>
    <x v="1019"/>
    <x v="1"/>
    <s v="EC012"/>
    <x v="3"/>
    <x v="0"/>
    <s v="Philips"/>
    <x v="5"/>
    <x v="2"/>
    <n v="2"/>
    <n v="42"/>
    <x v="2"/>
    <n v="67.2"/>
    <n v="19.2"/>
    <x v="0"/>
    <x v="3"/>
    <s v="Express"/>
    <n v="4"/>
    <n v="2025"/>
    <s v="Feb-2025"/>
    <n v="0.2857142857142857"/>
    <x v="0"/>
    <x v="3"/>
  </r>
  <r>
    <s v="ORD0003922"/>
    <x v="224"/>
    <x v="969"/>
    <x v="1"/>
    <s v="EC001"/>
    <x v="8"/>
    <x v="3"/>
    <s v="Sony"/>
    <x v="6"/>
    <x v="1"/>
    <n v="3"/>
    <n v="89"/>
    <x v="3"/>
    <n v="226.95"/>
    <n v="61.95"/>
    <x v="0"/>
    <x v="1"/>
    <s v="Express"/>
    <n v="4.5"/>
    <n v="2025"/>
    <s v="May-2025"/>
    <n v="0.2729676140118969"/>
    <x v="0"/>
    <x v="2"/>
  </r>
  <r>
    <s v="ORD0003923"/>
    <x v="155"/>
    <x v="1234"/>
    <x v="1"/>
    <s v="EC002"/>
    <x v="5"/>
    <x v="3"/>
    <s v="Samsung"/>
    <x v="7"/>
    <x v="2"/>
    <n v="5"/>
    <n v="149"/>
    <x v="4"/>
    <n v="707.75"/>
    <n v="232.75"/>
    <x v="0"/>
    <x v="4"/>
    <s v="Standard"/>
    <n v="2.6"/>
    <n v="2025"/>
    <s v="Oct-2025"/>
    <n v="0.32885906040268459"/>
    <x v="2"/>
    <x v="4"/>
  </r>
  <r>
    <s v="ORD0003924"/>
    <x v="76"/>
    <x v="660"/>
    <x v="0"/>
    <s v="EC001"/>
    <x v="8"/>
    <x v="3"/>
    <s v="Sony"/>
    <x v="1"/>
    <x v="2"/>
    <n v="1"/>
    <n v="89"/>
    <x v="3"/>
    <n v="75.650000000000006"/>
    <n v="20.65"/>
    <x v="0"/>
    <x v="4"/>
    <s v="Standard"/>
    <n v="3.7"/>
    <n v="2025"/>
    <s v="Feb-2025"/>
    <n v="0.27296761401189684"/>
    <x v="1"/>
    <x v="1"/>
  </r>
  <r>
    <s v="ORD0003925"/>
    <x v="112"/>
    <x v="1982"/>
    <x v="1"/>
    <s v="EC010"/>
    <x v="6"/>
    <x v="3"/>
    <s v="JBL"/>
    <x v="5"/>
    <x v="1"/>
    <n v="5"/>
    <n v="65"/>
    <x v="4"/>
    <n v="308.75"/>
    <n v="118.75"/>
    <x v="0"/>
    <x v="0"/>
    <s v="Standard"/>
    <n v="4.5999999999999996"/>
    <n v="2025"/>
    <s v="Jan-2025"/>
    <n v="0.38461538461538464"/>
    <x v="0"/>
    <x v="3"/>
  </r>
  <r>
    <s v="ORD0003926"/>
    <x v="22"/>
    <x v="1400"/>
    <x v="0"/>
    <s v="EC001"/>
    <x v="8"/>
    <x v="3"/>
    <s v="Sony"/>
    <x v="0"/>
    <x v="1"/>
    <n v="3"/>
    <n v="89"/>
    <x v="1"/>
    <n v="240.3"/>
    <n v="75.3"/>
    <x v="0"/>
    <x v="1"/>
    <s v="Standard"/>
    <n v="3.6"/>
    <n v="2025"/>
    <s v="Mar-2025"/>
    <n v="0.31335830212234705"/>
    <x v="0"/>
    <x v="0"/>
  </r>
  <r>
    <s v="ORD0003927"/>
    <x v="95"/>
    <x v="490"/>
    <x v="0"/>
    <s v="EC004"/>
    <x v="10"/>
    <x v="2"/>
    <s v="Nike"/>
    <x v="4"/>
    <x v="2"/>
    <n v="3"/>
    <n v="110"/>
    <x v="3"/>
    <n v="280.5"/>
    <n v="76.5"/>
    <x v="0"/>
    <x v="4"/>
    <s v="Standard"/>
    <n v="3.1"/>
    <n v="2025"/>
    <s v="Mar-2025"/>
    <n v="0.27272727272727271"/>
    <x v="0"/>
    <x v="2"/>
  </r>
  <r>
    <s v="ORD0003928"/>
    <x v="336"/>
    <x v="1572"/>
    <x v="1"/>
    <s v="EC010"/>
    <x v="6"/>
    <x v="3"/>
    <s v="JBL"/>
    <x v="7"/>
    <x v="2"/>
    <n v="4"/>
    <n v="65"/>
    <x v="0"/>
    <n v="260"/>
    <n v="108"/>
    <x v="0"/>
    <x v="0"/>
    <s v="Standard"/>
    <n v="3.8"/>
    <n v="2025"/>
    <s v="Jun-2025"/>
    <n v="0.41538461538461541"/>
    <x v="2"/>
    <x v="4"/>
  </r>
  <r>
    <s v="ORD0003929"/>
    <x v="11"/>
    <x v="985"/>
    <x v="0"/>
    <s v="EC006"/>
    <x v="2"/>
    <x v="0"/>
    <s v="Philips"/>
    <x v="9"/>
    <x v="0"/>
    <n v="3"/>
    <n v="85"/>
    <x v="1"/>
    <n v="229.5"/>
    <n v="73.5"/>
    <x v="2"/>
    <x v="4"/>
    <s v="Standard"/>
    <n v="3.3"/>
    <n v="2025"/>
    <s v="Nov-2025"/>
    <n v="0.3202614379084967"/>
    <x v="0"/>
    <x v="5"/>
  </r>
  <r>
    <s v="ORD0003930"/>
    <x v="343"/>
    <x v="1088"/>
    <x v="0"/>
    <s v="EC002"/>
    <x v="5"/>
    <x v="3"/>
    <s v="Samsung"/>
    <x v="2"/>
    <x v="2"/>
    <n v="5"/>
    <n v="149"/>
    <x v="3"/>
    <n v="633.25"/>
    <n v="158.25"/>
    <x v="0"/>
    <x v="2"/>
    <s v="Same Day"/>
    <n v="3.4"/>
    <n v="2025"/>
    <s v="Mar-2025"/>
    <n v="0.24990130280300041"/>
    <x v="0"/>
    <x v="2"/>
  </r>
  <r>
    <s v="ORD0003931"/>
    <x v="82"/>
    <x v="251"/>
    <x v="0"/>
    <s v="EC009"/>
    <x v="11"/>
    <x v="1"/>
    <s v="Loreal"/>
    <x v="2"/>
    <x v="1"/>
    <n v="3"/>
    <n v="12"/>
    <x v="3"/>
    <n v="30.6"/>
    <n v="12.6"/>
    <x v="0"/>
    <x v="2"/>
    <s v="Standard"/>
    <n v="4.2"/>
    <n v="2025"/>
    <s v="Apr-2025"/>
    <n v="0.41176470588235292"/>
    <x v="0"/>
    <x v="2"/>
  </r>
  <r>
    <s v="ORD0003932"/>
    <x v="32"/>
    <x v="47"/>
    <x v="1"/>
    <s v="EC007"/>
    <x v="9"/>
    <x v="0"/>
    <s v="Prestige"/>
    <x v="0"/>
    <x v="2"/>
    <n v="2"/>
    <n v="120"/>
    <x v="2"/>
    <n v="192"/>
    <n v="36"/>
    <x v="0"/>
    <x v="2"/>
    <s v="Express"/>
    <n v="2.5"/>
    <n v="2025"/>
    <s v="Dec-2025"/>
    <n v="0.1875"/>
    <x v="0"/>
    <x v="0"/>
  </r>
  <r>
    <s v="ORD0003933"/>
    <x v="232"/>
    <x v="244"/>
    <x v="0"/>
    <s v="EC001"/>
    <x v="8"/>
    <x v="3"/>
    <s v="Sony"/>
    <x v="7"/>
    <x v="1"/>
    <n v="3"/>
    <n v="89"/>
    <x v="1"/>
    <n v="240.3"/>
    <n v="75.3"/>
    <x v="0"/>
    <x v="3"/>
    <s v="Express"/>
    <n v="3.3"/>
    <n v="2025"/>
    <s v="Jan-2025"/>
    <n v="0.31335830212234705"/>
    <x v="2"/>
    <x v="4"/>
  </r>
  <r>
    <s v="ORD0003934"/>
    <x v="203"/>
    <x v="1612"/>
    <x v="1"/>
    <s v="EC011"/>
    <x v="0"/>
    <x v="0"/>
    <s v="IKEA"/>
    <x v="0"/>
    <x v="2"/>
    <n v="3"/>
    <n v="190"/>
    <x v="3"/>
    <n v="484.5"/>
    <n v="109.5"/>
    <x v="0"/>
    <x v="0"/>
    <s v="Same Day"/>
    <n v="4.3"/>
    <n v="2025"/>
    <s v="Oct-2025"/>
    <n v="0.2260061919504644"/>
    <x v="0"/>
    <x v="0"/>
  </r>
  <r>
    <s v="ORD0003935"/>
    <x v="175"/>
    <x v="95"/>
    <x v="0"/>
    <s v="EC006"/>
    <x v="2"/>
    <x v="0"/>
    <s v="Philips"/>
    <x v="4"/>
    <x v="1"/>
    <n v="3"/>
    <n v="85"/>
    <x v="1"/>
    <n v="229.5"/>
    <n v="73.5"/>
    <x v="0"/>
    <x v="0"/>
    <s v="Standard"/>
    <n v="4.2"/>
    <n v="2025"/>
    <s v="Sep-2025"/>
    <n v="0.3202614379084967"/>
    <x v="0"/>
    <x v="2"/>
  </r>
  <r>
    <s v="ORD0003936"/>
    <x v="158"/>
    <x v="395"/>
    <x v="0"/>
    <s v="EC001"/>
    <x v="8"/>
    <x v="3"/>
    <s v="Sony"/>
    <x v="8"/>
    <x v="0"/>
    <n v="1"/>
    <n v="89"/>
    <x v="4"/>
    <n v="84.55"/>
    <n v="29.55"/>
    <x v="0"/>
    <x v="3"/>
    <s v="Standard"/>
    <n v="2.6"/>
    <n v="2025"/>
    <s v="Aug-2025"/>
    <n v="0.34949733885274986"/>
    <x v="2"/>
    <x v="4"/>
  </r>
  <r>
    <s v="ORD0003937"/>
    <x v="74"/>
    <x v="1461"/>
    <x v="1"/>
    <s v="EC011"/>
    <x v="0"/>
    <x v="0"/>
    <s v="IKEA"/>
    <x v="7"/>
    <x v="1"/>
    <n v="5"/>
    <n v="190"/>
    <x v="3"/>
    <n v="807.5"/>
    <n v="182.5"/>
    <x v="0"/>
    <x v="4"/>
    <s v="Standard"/>
    <n v="4.0999999999999996"/>
    <n v="2025"/>
    <s v="Aug-2025"/>
    <n v="0.2260061919504644"/>
    <x v="2"/>
    <x v="4"/>
  </r>
  <r>
    <s v="ORD0003938"/>
    <x v="131"/>
    <x v="54"/>
    <x v="0"/>
    <s v="EC012"/>
    <x v="3"/>
    <x v="0"/>
    <s v="Philips"/>
    <x v="3"/>
    <x v="2"/>
    <n v="3"/>
    <n v="42"/>
    <x v="1"/>
    <n v="113.4"/>
    <n v="41.4"/>
    <x v="0"/>
    <x v="0"/>
    <s v="Standard"/>
    <n v="4.2"/>
    <n v="2025"/>
    <s v="May-2025"/>
    <n v="0.36507936507936506"/>
    <x v="0"/>
    <x v="2"/>
  </r>
  <r>
    <s v="ORD0003939"/>
    <x v="127"/>
    <x v="399"/>
    <x v="0"/>
    <s v="EC008"/>
    <x v="1"/>
    <x v="1"/>
    <s v="Nivea"/>
    <x v="2"/>
    <x v="2"/>
    <n v="4"/>
    <n v="18"/>
    <x v="0"/>
    <n v="72"/>
    <n v="36"/>
    <x v="0"/>
    <x v="3"/>
    <s v="Standard"/>
    <n v="4.3"/>
    <n v="2025"/>
    <s v="Jan-2025"/>
    <n v="0.5"/>
    <x v="0"/>
    <x v="2"/>
  </r>
  <r>
    <s v="ORD0003940"/>
    <x v="83"/>
    <x v="1983"/>
    <x v="0"/>
    <s v="EC001"/>
    <x v="8"/>
    <x v="3"/>
    <s v="Sony"/>
    <x v="0"/>
    <x v="0"/>
    <n v="3"/>
    <n v="89"/>
    <x v="0"/>
    <n v="267"/>
    <n v="102"/>
    <x v="0"/>
    <x v="2"/>
    <s v="Standard"/>
    <n v="4.8"/>
    <n v="2025"/>
    <s v="Aug-2025"/>
    <n v="0.38202247191011235"/>
    <x v="0"/>
    <x v="0"/>
  </r>
  <r>
    <s v="ORD0003941"/>
    <x v="316"/>
    <x v="1984"/>
    <x v="1"/>
    <s v="EC008"/>
    <x v="1"/>
    <x v="1"/>
    <s v="Nivea"/>
    <x v="4"/>
    <x v="2"/>
    <n v="5"/>
    <n v="18"/>
    <x v="1"/>
    <n v="81"/>
    <n v="36"/>
    <x v="3"/>
    <x v="0"/>
    <s v="Standard"/>
    <n v="4.4000000000000004"/>
    <n v="2025"/>
    <s v="Jul-2025"/>
    <n v="0.44444444444444442"/>
    <x v="0"/>
    <x v="2"/>
  </r>
  <r>
    <s v="ORD0003942"/>
    <x v="74"/>
    <x v="1985"/>
    <x v="0"/>
    <s v="EC005"/>
    <x v="4"/>
    <x v="2"/>
    <s v="Skybags"/>
    <x v="9"/>
    <x v="0"/>
    <n v="1"/>
    <n v="45"/>
    <x v="4"/>
    <n v="42.75"/>
    <n v="16.75"/>
    <x v="0"/>
    <x v="0"/>
    <s v="Standard"/>
    <n v="3.5"/>
    <n v="2025"/>
    <s v="Aug-2025"/>
    <n v="0.391812865497076"/>
    <x v="0"/>
    <x v="5"/>
  </r>
  <r>
    <s v="ORD0003943"/>
    <x v="54"/>
    <x v="1701"/>
    <x v="1"/>
    <s v="EC009"/>
    <x v="11"/>
    <x v="1"/>
    <s v="Loreal"/>
    <x v="9"/>
    <x v="2"/>
    <n v="2"/>
    <n v="12"/>
    <x v="4"/>
    <n v="22.8"/>
    <n v="10.8"/>
    <x v="0"/>
    <x v="1"/>
    <s v="Standard"/>
    <n v="4.0999999999999996"/>
    <n v="2025"/>
    <s v="Aug-2025"/>
    <n v="0.47368421052631582"/>
    <x v="0"/>
    <x v="5"/>
  </r>
  <r>
    <s v="ORD0003944"/>
    <x v="147"/>
    <x v="561"/>
    <x v="0"/>
    <s v="EC010"/>
    <x v="6"/>
    <x v="3"/>
    <s v="JBL"/>
    <x v="8"/>
    <x v="1"/>
    <n v="5"/>
    <n v="65"/>
    <x v="1"/>
    <n v="292.5"/>
    <n v="102.5"/>
    <x v="0"/>
    <x v="2"/>
    <s v="Standard"/>
    <n v="4.0999999999999996"/>
    <n v="2025"/>
    <s v="Feb-2025"/>
    <n v="0.3504273504273504"/>
    <x v="2"/>
    <x v="4"/>
  </r>
  <r>
    <s v="ORD0003945"/>
    <x v="29"/>
    <x v="701"/>
    <x v="1"/>
    <s v="EC006"/>
    <x v="2"/>
    <x v="0"/>
    <s v="Philips"/>
    <x v="9"/>
    <x v="2"/>
    <n v="1"/>
    <n v="85"/>
    <x v="0"/>
    <n v="85"/>
    <n v="33"/>
    <x v="0"/>
    <x v="2"/>
    <s v="Express"/>
    <n v="2.6"/>
    <n v="2025"/>
    <s v="Jul-2025"/>
    <n v="0.38823529411764707"/>
    <x v="0"/>
    <x v="5"/>
  </r>
  <r>
    <s v="ORD0003946"/>
    <x v="180"/>
    <x v="1986"/>
    <x v="0"/>
    <s v="EC011"/>
    <x v="0"/>
    <x v="0"/>
    <s v="IKEA"/>
    <x v="0"/>
    <x v="2"/>
    <n v="2"/>
    <n v="190"/>
    <x v="1"/>
    <n v="342"/>
    <n v="92"/>
    <x v="0"/>
    <x v="4"/>
    <s v="Same Day"/>
    <n v="4.5"/>
    <n v="2025"/>
    <s v="Oct-2025"/>
    <n v="0.26900584795321636"/>
    <x v="0"/>
    <x v="0"/>
  </r>
  <r>
    <s v="ORD0003947"/>
    <x v="140"/>
    <x v="1912"/>
    <x v="0"/>
    <s v="EC011"/>
    <x v="0"/>
    <x v="0"/>
    <s v="IKEA"/>
    <x v="5"/>
    <x v="0"/>
    <n v="5"/>
    <n v="190"/>
    <x v="0"/>
    <n v="950"/>
    <n v="325"/>
    <x v="0"/>
    <x v="4"/>
    <s v="Same Day"/>
    <n v="3.6"/>
    <n v="2025"/>
    <s v="Apr-2025"/>
    <n v="0.34210526315789475"/>
    <x v="0"/>
    <x v="3"/>
  </r>
  <r>
    <s v="ORD0003948"/>
    <x v="39"/>
    <x v="1022"/>
    <x v="0"/>
    <s v="EC008"/>
    <x v="1"/>
    <x v="1"/>
    <s v="Nivea"/>
    <x v="3"/>
    <x v="2"/>
    <n v="3"/>
    <n v="18"/>
    <x v="1"/>
    <n v="48.6"/>
    <n v="21.6"/>
    <x v="0"/>
    <x v="0"/>
    <s v="Express"/>
    <n v="3.7"/>
    <n v="2025"/>
    <s v="Oct-2025"/>
    <n v="0.44444444444444448"/>
    <x v="0"/>
    <x v="2"/>
  </r>
  <r>
    <s v="ORD0003949"/>
    <x v="341"/>
    <x v="849"/>
    <x v="0"/>
    <s v="EC011"/>
    <x v="0"/>
    <x v="0"/>
    <s v="IKEA"/>
    <x v="5"/>
    <x v="1"/>
    <n v="5"/>
    <n v="190"/>
    <x v="2"/>
    <n v="760"/>
    <n v="135"/>
    <x v="0"/>
    <x v="2"/>
    <s v="Same Day"/>
    <n v="2.8"/>
    <n v="2025"/>
    <s v="Feb-2025"/>
    <n v="0.17763157894736842"/>
    <x v="0"/>
    <x v="3"/>
  </r>
  <r>
    <s v="ORD0003950"/>
    <x v="285"/>
    <x v="1827"/>
    <x v="0"/>
    <s v="EC012"/>
    <x v="3"/>
    <x v="0"/>
    <s v="Philips"/>
    <x v="8"/>
    <x v="0"/>
    <n v="1"/>
    <n v="42"/>
    <x v="4"/>
    <n v="39.9"/>
    <n v="15.9"/>
    <x v="0"/>
    <x v="0"/>
    <s v="Standard"/>
    <n v="3.7"/>
    <n v="2025"/>
    <s v="Feb-2025"/>
    <n v="0.39849624060150379"/>
    <x v="2"/>
    <x v="4"/>
  </r>
  <r>
    <s v="ORD0003951"/>
    <x v="29"/>
    <x v="1429"/>
    <x v="0"/>
    <s v="EC010"/>
    <x v="6"/>
    <x v="3"/>
    <s v="JBL"/>
    <x v="5"/>
    <x v="2"/>
    <n v="4"/>
    <n v="65"/>
    <x v="0"/>
    <n v="260"/>
    <n v="108"/>
    <x v="0"/>
    <x v="3"/>
    <s v="Express"/>
    <n v="3.7"/>
    <n v="2025"/>
    <s v="Jul-2025"/>
    <n v="0.41538461538461541"/>
    <x v="0"/>
    <x v="3"/>
  </r>
  <r>
    <s v="ORD0003952"/>
    <x v="172"/>
    <x v="133"/>
    <x v="0"/>
    <s v="EC001"/>
    <x v="8"/>
    <x v="3"/>
    <s v="Sony"/>
    <x v="2"/>
    <x v="1"/>
    <n v="2"/>
    <n v="89"/>
    <x v="4"/>
    <n v="169.1"/>
    <n v="59.1"/>
    <x v="0"/>
    <x v="4"/>
    <s v="Express"/>
    <n v="2.9"/>
    <n v="2025"/>
    <s v="Oct-2025"/>
    <n v="0.34949733885274986"/>
    <x v="0"/>
    <x v="2"/>
  </r>
  <r>
    <s v="ORD0003953"/>
    <x v="264"/>
    <x v="334"/>
    <x v="0"/>
    <s v="EC008"/>
    <x v="1"/>
    <x v="1"/>
    <s v="Nivea"/>
    <x v="0"/>
    <x v="2"/>
    <n v="3"/>
    <n v="18"/>
    <x v="0"/>
    <n v="54"/>
    <n v="27"/>
    <x v="0"/>
    <x v="4"/>
    <s v="Standard"/>
    <n v="4.9000000000000004"/>
    <n v="2025"/>
    <s v="Apr-2025"/>
    <n v="0.5"/>
    <x v="0"/>
    <x v="0"/>
  </r>
  <r>
    <s v="ORD0003954"/>
    <x v="192"/>
    <x v="1522"/>
    <x v="0"/>
    <s v="EC004"/>
    <x v="10"/>
    <x v="2"/>
    <s v="Nike"/>
    <x v="4"/>
    <x v="2"/>
    <n v="1"/>
    <n v="110"/>
    <x v="0"/>
    <n v="110"/>
    <n v="42"/>
    <x v="0"/>
    <x v="0"/>
    <s v="Standard"/>
    <n v="4.8"/>
    <n v="2025"/>
    <s v="Mar-2025"/>
    <n v="0.38181818181818183"/>
    <x v="0"/>
    <x v="2"/>
  </r>
  <r>
    <s v="ORD0003955"/>
    <x v="101"/>
    <x v="1987"/>
    <x v="0"/>
    <s v="EC012"/>
    <x v="3"/>
    <x v="0"/>
    <s v="Philips"/>
    <x v="4"/>
    <x v="2"/>
    <n v="5"/>
    <n v="42"/>
    <x v="4"/>
    <n v="199.5"/>
    <n v="79.5"/>
    <x v="0"/>
    <x v="0"/>
    <s v="Standard"/>
    <n v="4.4000000000000004"/>
    <n v="2025"/>
    <s v="Sep-2025"/>
    <n v="0.39849624060150374"/>
    <x v="0"/>
    <x v="2"/>
  </r>
  <r>
    <s v="ORD0003956"/>
    <x v="203"/>
    <x v="1428"/>
    <x v="1"/>
    <s v="EC011"/>
    <x v="0"/>
    <x v="0"/>
    <s v="IKEA"/>
    <x v="4"/>
    <x v="1"/>
    <n v="3"/>
    <n v="190"/>
    <x v="0"/>
    <n v="570"/>
    <n v="195"/>
    <x v="0"/>
    <x v="2"/>
    <s v="Standard"/>
    <n v="3.9"/>
    <n v="2025"/>
    <s v="Oct-2025"/>
    <n v="0.34210526315789475"/>
    <x v="0"/>
    <x v="2"/>
  </r>
  <r>
    <s v="ORD0003957"/>
    <x v="279"/>
    <x v="1804"/>
    <x v="0"/>
    <s v="EC010"/>
    <x v="6"/>
    <x v="3"/>
    <s v="JBL"/>
    <x v="1"/>
    <x v="0"/>
    <n v="1"/>
    <n v="65"/>
    <x v="1"/>
    <n v="58.5"/>
    <n v="20.5"/>
    <x v="0"/>
    <x v="3"/>
    <s v="Express"/>
    <n v="4.8"/>
    <n v="2025"/>
    <s v="Apr-2025"/>
    <n v="0.3504273504273504"/>
    <x v="1"/>
    <x v="1"/>
  </r>
  <r>
    <s v="ORD0003958"/>
    <x v="9"/>
    <x v="1988"/>
    <x v="1"/>
    <s v="EC007"/>
    <x v="9"/>
    <x v="0"/>
    <s v="Prestige"/>
    <x v="5"/>
    <x v="1"/>
    <n v="3"/>
    <n v="120"/>
    <x v="0"/>
    <n v="360"/>
    <n v="126"/>
    <x v="2"/>
    <x v="1"/>
    <s v="Express"/>
    <n v="4"/>
    <n v="2025"/>
    <s v="Dec-2025"/>
    <n v="0.35"/>
    <x v="0"/>
    <x v="3"/>
  </r>
  <r>
    <s v="ORD0003959"/>
    <x v="312"/>
    <x v="1307"/>
    <x v="0"/>
    <s v="EC004"/>
    <x v="10"/>
    <x v="2"/>
    <s v="Nike"/>
    <x v="6"/>
    <x v="1"/>
    <n v="3"/>
    <n v="110"/>
    <x v="1"/>
    <n v="297"/>
    <n v="93"/>
    <x v="0"/>
    <x v="4"/>
    <s v="Standard"/>
    <n v="3.7"/>
    <n v="2025"/>
    <s v="Jun-2025"/>
    <n v="0.31313131313131315"/>
    <x v="0"/>
    <x v="2"/>
  </r>
  <r>
    <s v="ORD0003960"/>
    <x v="247"/>
    <x v="34"/>
    <x v="0"/>
    <s v="EC007"/>
    <x v="9"/>
    <x v="0"/>
    <s v="Prestige"/>
    <x v="0"/>
    <x v="2"/>
    <n v="4"/>
    <n v="120"/>
    <x v="3"/>
    <n v="408"/>
    <n v="96"/>
    <x v="2"/>
    <x v="4"/>
    <s v="Standard"/>
    <n v="4.5"/>
    <n v="2025"/>
    <s v="Feb-2025"/>
    <n v="0.23529411764705882"/>
    <x v="0"/>
    <x v="0"/>
  </r>
  <r>
    <s v="ORD0003961"/>
    <x v="124"/>
    <x v="1319"/>
    <x v="0"/>
    <s v="EC004"/>
    <x v="10"/>
    <x v="2"/>
    <s v="Nike"/>
    <x v="6"/>
    <x v="0"/>
    <n v="4"/>
    <n v="110"/>
    <x v="1"/>
    <n v="396"/>
    <n v="124"/>
    <x v="0"/>
    <x v="2"/>
    <s v="Standard"/>
    <n v="3.2"/>
    <n v="2025"/>
    <s v="Dec-2025"/>
    <n v="0.31313131313131315"/>
    <x v="0"/>
    <x v="2"/>
  </r>
  <r>
    <s v="ORD0003962"/>
    <x v="315"/>
    <x v="507"/>
    <x v="0"/>
    <s v="EC004"/>
    <x v="10"/>
    <x v="2"/>
    <s v="Nike"/>
    <x v="0"/>
    <x v="1"/>
    <n v="4"/>
    <n v="110"/>
    <x v="3"/>
    <n v="374"/>
    <n v="102"/>
    <x v="0"/>
    <x v="3"/>
    <s v="Standard"/>
    <n v="4"/>
    <n v="2025"/>
    <s v="Feb-2025"/>
    <n v="0.27272727272727271"/>
    <x v="0"/>
    <x v="0"/>
  </r>
  <r>
    <s v="ORD0003963"/>
    <x v="247"/>
    <x v="1989"/>
    <x v="0"/>
    <s v="EC002"/>
    <x v="5"/>
    <x v="3"/>
    <s v="Samsung"/>
    <x v="0"/>
    <x v="0"/>
    <n v="4"/>
    <n v="149"/>
    <x v="2"/>
    <n v="476.8"/>
    <n v="96.8"/>
    <x v="0"/>
    <x v="4"/>
    <s v="Standard"/>
    <n v="3.5"/>
    <n v="2025"/>
    <s v="Feb-2025"/>
    <n v="0.2030201342281879"/>
    <x v="0"/>
    <x v="0"/>
  </r>
  <r>
    <s v="ORD0003964"/>
    <x v="168"/>
    <x v="650"/>
    <x v="0"/>
    <s v="EC002"/>
    <x v="5"/>
    <x v="3"/>
    <s v="Samsung"/>
    <x v="3"/>
    <x v="0"/>
    <n v="4"/>
    <n v="149"/>
    <x v="1"/>
    <n v="536.4"/>
    <n v="156.4"/>
    <x v="0"/>
    <x v="4"/>
    <s v="Standard"/>
    <n v="3.8"/>
    <n v="2025"/>
    <s v="Nov-2025"/>
    <n v="0.29157345264727819"/>
    <x v="0"/>
    <x v="2"/>
  </r>
  <r>
    <s v="ORD0003965"/>
    <x v="327"/>
    <x v="1444"/>
    <x v="0"/>
    <s v="EC002"/>
    <x v="5"/>
    <x v="3"/>
    <s v="Samsung"/>
    <x v="5"/>
    <x v="1"/>
    <n v="1"/>
    <n v="149"/>
    <x v="2"/>
    <n v="119.2"/>
    <n v="24.2"/>
    <x v="0"/>
    <x v="1"/>
    <s v="Express"/>
    <n v="3.3"/>
    <n v="2025"/>
    <s v="Dec-2025"/>
    <n v="0.2030201342281879"/>
    <x v="0"/>
    <x v="3"/>
  </r>
  <r>
    <s v="ORD0003966"/>
    <x v="172"/>
    <x v="1859"/>
    <x v="0"/>
    <s v="EC010"/>
    <x v="6"/>
    <x v="3"/>
    <s v="JBL"/>
    <x v="7"/>
    <x v="2"/>
    <n v="3"/>
    <n v="65"/>
    <x v="4"/>
    <n v="185.25"/>
    <n v="71.25"/>
    <x v="0"/>
    <x v="2"/>
    <s v="Standard"/>
    <n v="3.2"/>
    <n v="2025"/>
    <s v="Oct-2025"/>
    <n v="0.38461538461538464"/>
    <x v="2"/>
    <x v="4"/>
  </r>
  <r>
    <s v="ORD0003967"/>
    <x v="42"/>
    <x v="1578"/>
    <x v="0"/>
    <s v="EC009"/>
    <x v="11"/>
    <x v="1"/>
    <s v="Loreal"/>
    <x v="2"/>
    <x v="0"/>
    <n v="5"/>
    <n v="12"/>
    <x v="1"/>
    <n v="54"/>
    <n v="24"/>
    <x v="0"/>
    <x v="0"/>
    <s v="Standard"/>
    <n v="3.1"/>
    <n v="2025"/>
    <s v="Jul-2025"/>
    <n v="0.44444444444444442"/>
    <x v="0"/>
    <x v="2"/>
  </r>
  <r>
    <s v="ORD0003968"/>
    <x v="218"/>
    <x v="815"/>
    <x v="0"/>
    <s v="EC006"/>
    <x v="2"/>
    <x v="0"/>
    <s v="Philips"/>
    <x v="3"/>
    <x v="2"/>
    <n v="2"/>
    <n v="85"/>
    <x v="4"/>
    <n v="161.5"/>
    <n v="57.5"/>
    <x v="0"/>
    <x v="3"/>
    <s v="Same Day"/>
    <n v="3.5"/>
    <n v="2025"/>
    <s v="Aug-2025"/>
    <n v="0.35603715170278638"/>
    <x v="0"/>
    <x v="2"/>
  </r>
  <r>
    <s v="ORD0003969"/>
    <x v="357"/>
    <x v="1005"/>
    <x v="0"/>
    <s v="EC005"/>
    <x v="4"/>
    <x v="2"/>
    <s v="Skybags"/>
    <x v="1"/>
    <x v="2"/>
    <n v="2"/>
    <n v="45"/>
    <x v="1"/>
    <n v="81"/>
    <n v="29"/>
    <x v="0"/>
    <x v="1"/>
    <s v="Standard"/>
    <n v="2.8"/>
    <n v="2025"/>
    <s v="Jan-2025"/>
    <n v="0.35802469135802467"/>
    <x v="1"/>
    <x v="1"/>
  </r>
  <r>
    <s v="ORD0003970"/>
    <x v="96"/>
    <x v="1373"/>
    <x v="0"/>
    <s v="EC010"/>
    <x v="6"/>
    <x v="3"/>
    <s v="JBL"/>
    <x v="9"/>
    <x v="1"/>
    <n v="2"/>
    <n v="65"/>
    <x v="4"/>
    <n v="123.5"/>
    <n v="47.5"/>
    <x v="0"/>
    <x v="2"/>
    <s v="Express"/>
    <n v="2.6"/>
    <n v="2025"/>
    <s v="Jun-2025"/>
    <n v="0.38461538461538464"/>
    <x v="0"/>
    <x v="5"/>
  </r>
  <r>
    <s v="ORD0003971"/>
    <x v="315"/>
    <x v="1918"/>
    <x v="0"/>
    <s v="EC006"/>
    <x v="2"/>
    <x v="0"/>
    <s v="Philips"/>
    <x v="2"/>
    <x v="1"/>
    <n v="4"/>
    <n v="85"/>
    <x v="0"/>
    <n v="340"/>
    <n v="132"/>
    <x v="3"/>
    <x v="1"/>
    <s v="Standard"/>
    <n v="2.7"/>
    <n v="2025"/>
    <s v="Feb-2025"/>
    <n v="0.38823529411764707"/>
    <x v="0"/>
    <x v="2"/>
  </r>
  <r>
    <s v="ORD0003972"/>
    <x v="166"/>
    <x v="290"/>
    <x v="0"/>
    <s v="EC009"/>
    <x v="11"/>
    <x v="1"/>
    <s v="Loreal"/>
    <x v="1"/>
    <x v="1"/>
    <n v="1"/>
    <n v="12"/>
    <x v="0"/>
    <n v="12"/>
    <n v="6"/>
    <x v="0"/>
    <x v="1"/>
    <s v="Standard"/>
    <n v="3"/>
    <n v="2025"/>
    <s v="Dec-2025"/>
    <n v="0.5"/>
    <x v="1"/>
    <x v="1"/>
  </r>
  <r>
    <s v="ORD0003973"/>
    <x v="118"/>
    <x v="201"/>
    <x v="0"/>
    <s v="EC010"/>
    <x v="6"/>
    <x v="3"/>
    <s v="JBL"/>
    <x v="1"/>
    <x v="0"/>
    <n v="2"/>
    <n v="65"/>
    <x v="3"/>
    <n v="110.5"/>
    <n v="34.5"/>
    <x v="0"/>
    <x v="1"/>
    <s v="Standard"/>
    <n v="3.9"/>
    <n v="2025"/>
    <s v="Jun-2025"/>
    <n v="0.31221719457013575"/>
    <x v="1"/>
    <x v="1"/>
  </r>
  <r>
    <s v="ORD0003974"/>
    <x v="64"/>
    <x v="1990"/>
    <x v="1"/>
    <s v="EC004"/>
    <x v="10"/>
    <x v="2"/>
    <s v="Nike"/>
    <x v="1"/>
    <x v="1"/>
    <n v="5"/>
    <n v="110"/>
    <x v="4"/>
    <n v="522.5"/>
    <n v="182.5"/>
    <x v="0"/>
    <x v="3"/>
    <s v="Standard"/>
    <n v="2.8"/>
    <n v="2025"/>
    <s v="Feb-2025"/>
    <n v="0.34928229665071769"/>
    <x v="1"/>
    <x v="1"/>
  </r>
  <r>
    <s v="ORD0003975"/>
    <x v="196"/>
    <x v="1991"/>
    <x v="0"/>
    <s v="EC009"/>
    <x v="11"/>
    <x v="1"/>
    <s v="Loreal"/>
    <x v="5"/>
    <x v="2"/>
    <n v="4"/>
    <n v="12"/>
    <x v="1"/>
    <n v="43.2"/>
    <n v="19.2"/>
    <x v="0"/>
    <x v="4"/>
    <s v="Standard"/>
    <n v="4.2"/>
    <n v="2025"/>
    <s v="Dec-2025"/>
    <n v="0.44444444444444442"/>
    <x v="0"/>
    <x v="3"/>
  </r>
  <r>
    <s v="ORD0003976"/>
    <x v="41"/>
    <x v="1367"/>
    <x v="0"/>
    <s v="EC003"/>
    <x v="7"/>
    <x v="3"/>
    <s v="Lenovo"/>
    <x v="4"/>
    <x v="0"/>
    <n v="5"/>
    <n v="799"/>
    <x v="0"/>
    <n v="3995"/>
    <n v="895"/>
    <x v="0"/>
    <x v="0"/>
    <s v="Standard"/>
    <n v="3"/>
    <n v="2025"/>
    <s v="Jun-2025"/>
    <n v="0.22403003754693368"/>
    <x v="0"/>
    <x v="2"/>
  </r>
  <r>
    <s v="ORD0003977"/>
    <x v="252"/>
    <x v="1741"/>
    <x v="0"/>
    <s v="EC002"/>
    <x v="5"/>
    <x v="3"/>
    <s v="Samsung"/>
    <x v="6"/>
    <x v="1"/>
    <n v="5"/>
    <n v="149"/>
    <x v="3"/>
    <n v="633.25"/>
    <n v="158.25"/>
    <x v="0"/>
    <x v="3"/>
    <s v="Express"/>
    <n v="3.5"/>
    <n v="2025"/>
    <s v="Jul-2025"/>
    <n v="0.24990130280300041"/>
    <x v="0"/>
    <x v="2"/>
  </r>
  <r>
    <s v="ORD0003978"/>
    <x v="86"/>
    <x v="1983"/>
    <x v="0"/>
    <s v="EC012"/>
    <x v="3"/>
    <x v="0"/>
    <s v="Philips"/>
    <x v="4"/>
    <x v="2"/>
    <n v="4"/>
    <n v="42"/>
    <x v="1"/>
    <n v="151.19999999999999"/>
    <n v="55.2"/>
    <x v="0"/>
    <x v="3"/>
    <s v="Standard"/>
    <n v="4.0999999999999996"/>
    <n v="2025"/>
    <s v="Dec-2025"/>
    <n v="0.36507936507936511"/>
    <x v="0"/>
    <x v="2"/>
  </r>
  <r>
    <s v="ORD0003979"/>
    <x v="182"/>
    <x v="1992"/>
    <x v="0"/>
    <s v="EC005"/>
    <x v="4"/>
    <x v="2"/>
    <s v="Skybags"/>
    <x v="9"/>
    <x v="2"/>
    <n v="1"/>
    <n v="45"/>
    <x v="0"/>
    <n v="45"/>
    <n v="19"/>
    <x v="0"/>
    <x v="1"/>
    <s v="Same Day"/>
    <n v="3.7"/>
    <n v="2025"/>
    <s v="Jan-2025"/>
    <n v="0.42222222222222222"/>
    <x v="0"/>
    <x v="5"/>
  </r>
  <r>
    <s v="ORD0003980"/>
    <x v="91"/>
    <x v="1642"/>
    <x v="0"/>
    <s v="EC006"/>
    <x v="2"/>
    <x v="0"/>
    <s v="Philips"/>
    <x v="8"/>
    <x v="1"/>
    <n v="2"/>
    <n v="85"/>
    <x v="1"/>
    <n v="153"/>
    <n v="49"/>
    <x v="0"/>
    <x v="0"/>
    <s v="Standard"/>
    <n v="4.8"/>
    <n v="2025"/>
    <s v="Sep-2025"/>
    <n v="0.3202614379084967"/>
    <x v="2"/>
    <x v="4"/>
  </r>
  <r>
    <s v="ORD0003981"/>
    <x v="347"/>
    <x v="1148"/>
    <x v="1"/>
    <s v="EC007"/>
    <x v="9"/>
    <x v="0"/>
    <s v="Prestige"/>
    <x v="3"/>
    <x v="0"/>
    <n v="5"/>
    <n v="120"/>
    <x v="2"/>
    <n v="480"/>
    <n v="90"/>
    <x v="0"/>
    <x v="3"/>
    <s v="Standard"/>
    <n v="3.2"/>
    <n v="2025"/>
    <s v="Jul-2025"/>
    <n v="0.1875"/>
    <x v="0"/>
    <x v="2"/>
  </r>
  <r>
    <s v="ORD0003982"/>
    <x v="188"/>
    <x v="591"/>
    <x v="0"/>
    <s v="EC012"/>
    <x v="3"/>
    <x v="0"/>
    <s v="Philips"/>
    <x v="2"/>
    <x v="0"/>
    <n v="4"/>
    <n v="42"/>
    <x v="0"/>
    <n v="168"/>
    <n v="72"/>
    <x v="0"/>
    <x v="4"/>
    <s v="Express"/>
    <n v="2.6"/>
    <n v="2025"/>
    <s v="Jul-2025"/>
    <n v="0.42857142857142855"/>
    <x v="0"/>
    <x v="2"/>
  </r>
  <r>
    <s v="ORD0003983"/>
    <x v="166"/>
    <x v="360"/>
    <x v="0"/>
    <s v="EC004"/>
    <x v="10"/>
    <x v="2"/>
    <s v="Nike"/>
    <x v="9"/>
    <x v="2"/>
    <n v="3"/>
    <n v="110"/>
    <x v="3"/>
    <n v="280.5"/>
    <n v="76.5"/>
    <x v="0"/>
    <x v="0"/>
    <s v="Express"/>
    <n v="3.7"/>
    <n v="2025"/>
    <s v="Dec-2025"/>
    <n v="0.27272727272727271"/>
    <x v="0"/>
    <x v="5"/>
  </r>
  <r>
    <s v="ORD0003984"/>
    <x v="12"/>
    <x v="1593"/>
    <x v="1"/>
    <s v="EC007"/>
    <x v="9"/>
    <x v="0"/>
    <s v="Prestige"/>
    <x v="9"/>
    <x v="2"/>
    <n v="5"/>
    <n v="120"/>
    <x v="1"/>
    <n v="540"/>
    <n v="150"/>
    <x v="0"/>
    <x v="4"/>
    <s v="Standard"/>
    <n v="2.5"/>
    <n v="2025"/>
    <s v="Dec-2025"/>
    <n v="0.27777777777777779"/>
    <x v="0"/>
    <x v="5"/>
  </r>
  <r>
    <s v="ORD0003985"/>
    <x v="330"/>
    <x v="121"/>
    <x v="0"/>
    <s v="EC003"/>
    <x v="7"/>
    <x v="3"/>
    <s v="Lenovo"/>
    <x v="5"/>
    <x v="1"/>
    <n v="5"/>
    <n v="799"/>
    <x v="2"/>
    <n v="3196"/>
    <n v="96"/>
    <x v="0"/>
    <x v="3"/>
    <s v="Standard"/>
    <n v="2.5"/>
    <n v="2025"/>
    <s v="Jan-2025"/>
    <n v="3.0037546933667083E-2"/>
    <x v="0"/>
    <x v="3"/>
  </r>
  <r>
    <s v="ORD0003986"/>
    <x v="336"/>
    <x v="1919"/>
    <x v="0"/>
    <s v="EC006"/>
    <x v="2"/>
    <x v="0"/>
    <s v="Philips"/>
    <x v="7"/>
    <x v="2"/>
    <n v="3"/>
    <n v="85"/>
    <x v="2"/>
    <n v="204"/>
    <n v="48"/>
    <x v="0"/>
    <x v="3"/>
    <s v="Express"/>
    <n v="3.1"/>
    <n v="2025"/>
    <s v="Jun-2025"/>
    <n v="0.23529411764705882"/>
    <x v="2"/>
    <x v="4"/>
  </r>
  <r>
    <s v="ORD0003987"/>
    <x v="79"/>
    <x v="1109"/>
    <x v="0"/>
    <s v="EC006"/>
    <x v="2"/>
    <x v="0"/>
    <s v="Philips"/>
    <x v="6"/>
    <x v="2"/>
    <n v="1"/>
    <n v="85"/>
    <x v="4"/>
    <n v="80.75"/>
    <n v="28.75"/>
    <x v="0"/>
    <x v="1"/>
    <s v="Standard"/>
    <n v="4.0999999999999996"/>
    <n v="2025"/>
    <s v="Jun-2025"/>
    <n v="0.35603715170278638"/>
    <x v="0"/>
    <x v="2"/>
  </r>
  <r>
    <s v="ORD0003988"/>
    <x v="348"/>
    <x v="701"/>
    <x v="0"/>
    <s v="EC003"/>
    <x v="7"/>
    <x v="3"/>
    <s v="Lenovo"/>
    <x v="8"/>
    <x v="0"/>
    <n v="3"/>
    <n v="799"/>
    <x v="3"/>
    <n v="2037.45"/>
    <n v="177.45"/>
    <x v="2"/>
    <x v="4"/>
    <s v="Express"/>
    <n v="3.2"/>
    <n v="2025"/>
    <s v="Oct-2025"/>
    <n v="8.7094161819921953E-2"/>
    <x v="2"/>
    <x v="4"/>
  </r>
  <r>
    <s v="ORD0003989"/>
    <x v="283"/>
    <x v="377"/>
    <x v="0"/>
    <s v="EC010"/>
    <x v="6"/>
    <x v="3"/>
    <s v="JBL"/>
    <x v="2"/>
    <x v="1"/>
    <n v="2"/>
    <n v="65"/>
    <x v="1"/>
    <n v="117"/>
    <n v="41"/>
    <x v="2"/>
    <x v="3"/>
    <s v="Standard"/>
    <n v="2.5"/>
    <n v="2025"/>
    <s v="Aug-2025"/>
    <n v="0.3504273504273504"/>
    <x v="0"/>
    <x v="2"/>
  </r>
  <r>
    <s v="ORD0003990"/>
    <x v="167"/>
    <x v="1993"/>
    <x v="0"/>
    <s v="EC002"/>
    <x v="5"/>
    <x v="3"/>
    <s v="Samsung"/>
    <x v="6"/>
    <x v="0"/>
    <n v="5"/>
    <n v="149"/>
    <x v="3"/>
    <n v="633.25"/>
    <n v="158.25"/>
    <x v="0"/>
    <x v="2"/>
    <s v="Express"/>
    <n v="3.2"/>
    <n v="2025"/>
    <s v="Oct-2025"/>
    <n v="0.24990130280300041"/>
    <x v="0"/>
    <x v="2"/>
  </r>
  <r>
    <s v="ORD0003991"/>
    <x v="9"/>
    <x v="487"/>
    <x v="0"/>
    <s v="EC008"/>
    <x v="1"/>
    <x v="1"/>
    <s v="Nivea"/>
    <x v="8"/>
    <x v="0"/>
    <n v="4"/>
    <n v="18"/>
    <x v="2"/>
    <n v="57.6"/>
    <n v="21.6"/>
    <x v="0"/>
    <x v="4"/>
    <s v="Standard"/>
    <n v="4.0999999999999996"/>
    <n v="2025"/>
    <s v="Dec-2025"/>
    <n v="0.375"/>
    <x v="2"/>
    <x v="4"/>
  </r>
  <r>
    <s v="ORD0003992"/>
    <x v="344"/>
    <x v="73"/>
    <x v="1"/>
    <s v="EC011"/>
    <x v="0"/>
    <x v="0"/>
    <s v="IKEA"/>
    <x v="8"/>
    <x v="0"/>
    <n v="1"/>
    <n v="190"/>
    <x v="0"/>
    <n v="190"/>
    <n v="65"/>
    <x v="0"/>
    <x v="3"/>
    <s v="Same Day"/>
    <n v="4.3"/>
    <n v="2025"/>
    <s v="Jan-2025"/>
    <n v="0.34210526315789475"/>
    <x v="2"/>
    <x v="4"/>
  </r>
  <r>
    <s v="ORD0003993"/>
    <x v="110"/>
    <x v="577"/>
    <x v="0"/>
    <s v="EC010"/>
    <x v="6"/>
    <x v="3"/>
    <s v="JBL"/>
    <x v="5"/>
    <x v="0"/>
    <n v="4"/>
    <n v="65"/>
    <x v="2"/>
    <n v="208"/>
    <n v="56"/>
    <x v="0"/>
    <x v="3"/>
    <s v="Standard"/>
    <n v="3.6"/>
    <n v="2025"/>
    <s v="Feb-2025"/>
    <n v="0.26923076923076922"/>
    <x v="0"/>
    <x v="3"/>
  </r>
  <r>
    <s v="ORD0003994"/>
    <x v="177"/>
    <x v="1994"/>
    <x v="1"/>
    <s v="EC010"/>
    <x v="6"/>
    <x v="3"/>
    <s v="JBL"/>
    <x v="7"/>
    <x v="0"/>
    <n v="5"/>
    <n v="65"/>
    <x v="4"/>
    <n v="308.75"/>
    <n v="118.75"/>
    <x v="0"/>
    <x v="3"/>
    <s v="Standard"/>
    <n v="2.6"/>
    <n v="2025"/>
    <s v="Sep-2025"/>
    <n v="0.38461538461538464"/>
    <x v="2"/>
    <x v="4"/>
  </r>
  <r>
    <s v="ORD0003995"/>
    <x v="186"/>
    <x v="756"/>
    <x v="0"/>
    <s v="EC010"/>
    <x v="6"/>
    <x v="3"/>
    <s v="JBL"/>
    <x v="6"/>
    <x v="2"/>
    <n v="2"/>
    <n v="65"/>
    <x v="4"/>
    <n v="123.5"/>
    <n v="47.5"/>
    <x v="0"/>
    <x v="3"/>
    <s v="Same Day"/>
    <n v="4.0999999999999996"/>
    <n v="2025"/>
    <s v="Mar-2025"/>
    <n v="0.38461538461538464"/>
    <x v="0"/>
    <x v="2"/>
  </r>
  <r>
    <s v="ORD0003996"/>
    <x v="332"/>
    <x v="651"/>
    <x v="1"/>
    <s v="EC004"/>
    <x v="10"/>
    <x v="2"/>
    <s v="Nike"/>
    <x v="4"/>
    <x v="2"/>
    <n v="3"/>
    <n v="110"/>
    <x v="3"/>
    <n v="280.5"/>
    <n v="76.5"/>
    <x v="0"/>
    <x v="0"/>
    <s v="Express"/>
    <n v="4.3"/>
    <n v="2025"/>
    <s v="Sep-2025"/>
    <n v="0.27272727272727271"/>
    <x v="0"/>
    <x v="2"/>
  </r>
  <r>
    <s v="ORD0003997"/>
    <x v="96"/>
    <x v="1972"/>
    <x v="0"/>
    <s v="EC003"/>
    <x v="7"/>
    <x v="3"/>
    <s v="Lenovo"/>
    <x v="5"/>
    <x v="0"/>
    <n v="1"/>
    <n v="799"/>
    <x v="1"/>
    <n v="719.1"/>
    <n v="99.1"/>
    <x v="0"/>
    <x v="1"/>
    <s v="Standard"/>
    <n v="3.7"/>
    <n v="2025"/>
    <s v="Jun-2025"/>
    <n v="0.13781115282992629"/>
    <x v="0"/>
    <x v="3"/>
  </r>
  <r>
    <s v="ORD0003998"/>
    <x v="35"/>
    <x v="568"/>
    <x v="0"/>
    <s v="EC009"/>
    <x v="11"/>
    <x v="1"/>
    <s v="Loreal"/>
    <x v="2"/>
    <x v="1"/>
    <n v="2"/>
    <n v="12"/>
    <x v="3"/>
    <n v="20.399999999999999"/>
    <n v="8.4"/>
    <x v="2"/>
    <x v="3"/>
    <s v="Standard"/>
    <n v="3.1"/>
    <n v="2025"/>
    <s v="Mar-2025"/>
    <n v="0.41176470588235298"/>
    <x v="0"/>
    <x v="2"/>
  </r>
  <r>
    <s v="ORD0003999"/>
    <x v="253"/>
    <x v="971"/>
    <x v="1"/>
    <s v="EC012"/>
    <x v="3"/>
    <x v="0"/>
    <s v="Philips"/>
    <x v="9"/>
    <x v="0"/>
    <n v="2"/>
    <n v="42"/>
    <x v="4"/>
    <n v="79.8"/>
    <n v="31.8"/>
    <x v="0"/>
    <x v="4"/>
    <s v="Standard"/>
    <n v="4.3"/>
    <n v="2025"/>
    <s v="Aug-2025"/>
    <n v="0.39849624060150379"/>
    <x v="0"/>
    <x v="5"/>
  </r>
  <r>
    <s v="ORD0004000"/>
    <x v="38"/>
    <x v="1342"/>
    <x v="0"/>
    <s v="EC001"/>
    <x v="8"/>
    <x v="3"/>
    <s v="Sony"/>
    <x v="3"/>
    <x v="2"/>
    <n v="3"/>
    <n v="89"/>
    <x v="3"/>
    <n v="226.95"/>
    <n v="61.95"/>
    <x v="0"/>
    <x v="2"/>
    <s v="Standard"/>
    <n v="4.2"/>
    <n v="2025"/>
    <s v="Nov-2025"/>
    <n v="0.2729676140118969"/>
    <x v="0"/>
    <x v="2"/>
  </r>
  <r>
    <s v="ORD0004001"/>
    <x v="74"/>
    <x v="1244"/>
    <x v="0"/>
    <s v="EC006"/>
    <x v="2"/>
    <x v="0"/>
    <s v="Philips"/>
    <x v="8"/>
    <x v="0"/>
    <n v="3"/>
    <n v="85"/>
    <x v="1"/>
    <n v="229.5"/>
    <n v="73.5"/>
    <x v="2"/>
    <x v="1"/>
    <s v="Standard"/>
    <n v="3.2"/>
    <n v="2025"/>
    <s v="Aug-2025"/>
    <n v="0.3202614379084967"/>
    <x v="2"/>
    <x v="4"/>
  </r>
  <r>
    <s v="ORD0004002"/>
    <x v="56"/>
    <x v="1314"/>
    <x v="0"/>
    <s v="EC005"/>
    <x v="4"/>
    <x v="2"/>
    <s v="Skybags"/>
    <x v="6"/>
    <x v="2"/>
    <n v="5"/>
    <n v="45"/>
    <x v="2"/>
    <n v="180"/>
    <n v="50"/>
    <x v="0"/>
    <x v="4"/>
    <s v="Standard"/>
    <n v="2.8"/>
    <n v="2025"/>
    <s v="Feb-2025"/>
    <n v="0.27777777777777779"/>
    <x v="0"/>
    <x v="2"/>
  </r>
  <r>
    <s v="ORD0004003"/>
    <x v="279"/>
    <x v="1995"/>
    <x v="0"/>
    <s v="EC012"/>
    <x v="3"/>
    <x v="0"/>
    <s v="Philips"/>
    <x v="0"/>
    <x v="1"/>
    <n v="2"/>
    <n v="42"/>
    <x v="0"/>
    <n v="84"/>
    <n v="36"/>
    <x v="2"/>
    <x v="1"/>
    <s v="Standard"/>
    <n v="4.5"/>
    <n v="2025"/>
    <s v="Apr-2025"/>
    <n v="0.42857142857142855"/>
    <x v="0"/>
    <x v="0"/>
  </r>
  <r>
    <s v="ORD0004004"/>
    <x v="196"/>
    <x v="1890"/>
    <x v="1"/>
    <s v="EC008"/>
    <x v="1"/>
    <x v="1"/>
    <s v="Nivea"/>
    <x v="5"/>
    <x v="0"/>
    <n v="4"/>
    <n v="18"/>
    <x v="0"/>
    <n v="72"/>
    <n v="36"/>
    <x v="0"/>
    <x v="3"/>
    <s v="Standard"/>
    <n v="3.1"/>
    <n v="2025"/>
    <s v="Dec-2025"/>
    <n v="0.5"/>
    <x v="0"/>
    <x v="3"/>
  </r>
  <r>
    <s v="ORD0004005"/>
    <x v="272"/>
    <x v="1996"/>
    <x v="0"/>
    <s v="EC010"/>
    <x v="6"/>
    <x v="3"/>
    <s v="JBL"/>
    <x v="7"/>
    <x v="0"/>
    <n v="1"/>
    <n v="65"/>
    <x v="3"/>
    <n v="55.25"/>
    <n v="17.25"/>
    <x v="0"/>
    <x v="2"/>
    <s v="Express"/>
    <n v="3.2"/>
    <n v="2025"/>
    <s v="Jul-2025"/>
    <n v="0.31221719457013575"/>
    <x v="2"/>
    <x v="4"/>
  </r>
  <r>
    <s v="ORD0004006"/>
    <x v="236"/>
    <x v="858"/>
    <x v="0"/>
    <s v="EC007"/>
    <x v="9"/>
    <x v="0"/>
    <s v="Prestige"/>
    <x v="8"/>
    <x v="2"/>
    <n v="1"/>
    <n v="120"/>
    <x v="0"/>
    <n v="120"/>
    <n v="42"/>
    <x v="1"/>
    <x v="2"/>
    <s v="Standard"/>
    <n v="4.2"/>
    <n v="2025"/>
    <s v="Oct-2025"/>
    <n v="0.35"/>
    <x v="2"/>
    <x v="4"/>
  </r>
  <r>
    <s v="ORD0004007"/>
    <x v="173"/>
    <x v="1246"/>
    <x v="0"/>
    <s v="EC003"/>
    <x v="7"/>
    <x v="3"/>
    <s v="Lenovo"/>
    <x v="7"/>
    <x v="2"/>
    <n v="1"/>
    <n v="799"/>
    <x v="0"/>
    <n v="799"/>
    <n v="179"/>
    <x v="0"/>
    <x v="0"/>
    <s v="Express"/>
    <n v="3.5"/>
    <n v="2025"/>
    <s v="Jan-2025"/>
    <n v="0.22403003754693368"/>
    <x v="2"/>
    <x v="4"/>
  </r>
  <r>
    <s v="ORD0004008"/>
    <x v="8"/>
    <x v="1997"/>
    <x v="1"/>
    <s v="EC006"/>
    <x v="2"/>
    <x v="0"/>
    <s v="Philips"/>
    <x v="2"/>
    <x v="0"/>
    <n v="3"/>
    <n v="85"/>
    <x v="4"/>
    <n v="242.25"/>
    <n v="86.25"/>
    <x v="0"/>
    <x v="3"/>
    <s v="Same Day"/>
    <n v="3.9"/>
    <n v="2025"/>
    <s v="Dec-2025"/>
    <n v="0.35603715170278638"/>
    <x v="0"/>
    <x v="2"/>
  </r>
  <r>
    <s v="ORD0004009"/>
    <x v="148"/>
    <x v="110"/>
    <x v="0"/>
    <s v="EC011"/>
    <x v="0"/>
    <x v="0"/>
    <s v="IKEA"/>
    <x v="0"/>
    <x v="0"/>
    <n v="4"/>
    <n v="190"/>
    <x v="1"/>
    <n v="684"/>
    <n v="184"/>
    <x v="2"/>
    <x v="1"/>
    <s v="Express"/>
    <n v="2.6"/>
    <n v="2025"/>
    <s v="Jan-2025"/>
    <n v="0.26900584795321636"/>
    <x v="0"/>
    <x v="0"/>
  </r>
  <r>
    <s v="ORD0004010"/>
    <x v="108"/>
    <x v="629"/>
    <x v="1"/>
    <s v="EC008"/>
    <x v="1"/>
    <x v="1"/>
    <s v="Nivea"/>
    <x v="7"/>
    <x v="1"/>
    <n v="1"/>
    <n v="18"/>
    <x v="2"/>
    <n v="14.4"/>
    <n v="5.4"/>
    <x v="0"/>
    <x v="1"/>
    <s v="Express"/>
    <n v="2.8"/>
    <n v="2025"/>
    <s v="May-2025"/>
    <n v="0.375"/>
    <x v="2"/>
    <x v="4"/>
  </r>
  <r>
    <s v="ORD0004011"/>
    <x v="355"/>
    <x v="478"/>
    <x v="0"/>
    <s v="EC001"/>
    <x v="8"/>
    <x v="3"/>
    <s v="Sony"/>
    <x v="0"/>
    <x v="0"/>
    <n v="1"/>
    <n v="89"/>
    <x v="2"/>
    <n v="71.2"/>
    <n v="16.2"/>
    <x v="0"/>
    <x v="3"/>
    <s v="Express"/>
    <n v="3.8"/>
    <n v="2025"/>
    <s v="Oct-2025"/>
    <n v="0.22752808988764042"/>
    <x v="0"/>
    <x v="0"/>
  </r>
  <r>
    <s v="ORD0004012"/>
    <x v="86"/>
    <x v="1200"/>
    <x v="1"/>
    <s v="EC003"/>
    <x v="7"/>
    <x v="3"/>
    <s v="Lenovo"/>
    <x v="3"/>
    <x v="2"/>
    <n v="2"/>
    <n v="799"/>
    <x v="0"/>
    <n v="1598"/>
    <n v="358"/>
    <x v="0"/>
    <x v="0"/>
    <s v="Standard"/>
    <n v="4.2"/>
    <n v="2025"/>
    <s v="Dec-2025"/>
    <n v="0.22403003754693368"/>
    <x v="0"/>
    <x v="2"/>
  </r>
  <r>
    <s v="ORD0004013"/>
    <x v="350"/>
    <x v="40"/>
    <x v="1"/>
    <s v="EC007"/>
    <x v="9"/>
    <x v="0"/>
    <s v="Prestige"/>
    <x v="3"/>
    <x v="1"/>
    <n v="3"/>
    <n v="120"/>
    <x v="4"/>
    <n v="342"/>
    <n v="108"/>
    <x v="0"/>
    <x v="3"/>
    <s v="Standard"/>
    <n v="2.8"/>
    <n v="2025"/>
    <s v="May-2025"/>
    <n v="0.31578947368421051"/>
    <x v="0"/>
    <x v="2"/>
  </r>
  <r>
    <s v="ORD0004014"/>
    <x v="30"/>
    <x v="1211"/>
    <x v="1"/>
    <s v="EC004"/>
    <x v="10"/>
    <x v="2"/>
    <s v="Nike"/>
    <x v="2"/>
    <x v="0"/>
    <n v="1"/>
    <n v="110"/>
    <x v="0"/>
    <n v="110"/>
    <n v="42"/>
    <x v="2"/>
    <x v="4"/>
    <s v="Express"/>
    <n v="4.4000000000000004"/>
    <n v="2025"/>
    <s v="Dec-2025"/>
    <n v="0.38181818181818183"/>
    <x v="0"/>
    <x v="2"/>
  </r>
  <r>
    <s v="ORD0004015"/>
    <x v="95"/>
    <x v="163"/>
    <x v="0"/>
    <s v="EC012"/>
    <x v="3"/>
    <x v="0"/>
    <s v="Philips"/>
    <x v="9"/>
    <x v="0"/>
    <n v="3"/>
    <n v="42"/>
    <x v="3"/>
    <n v="107.1"/>
    <n v="35.1"/>
    <x v="2"/>
    <x v="1"/>
    <s v="Standard"/>
    <n v="2.8"/>
    <n v="2025"/>
    <s v="Mar-2025"/>
    <n v="0.32773109243697485"/>
    <x v="0"/>
    <x v="5"/>
  </r>
  <r>
    <s v="ORD0004016"/>
    <x v="136"/>
    <x v="882"/>
    <x v="0"/>
    <s v="EC003"/>
    <x v="7"/>
    <x v="3"/>
    <s v="Lenovo"/>
    <x v="4"/>
    <x v="0"/>
    <n v="4"/>
    <n v="799"/>
    <x v="2"/>
    <n v="2556.8000000000002"/>
    <n v="76.8"/>
    <x v="3"/>
    <x v="4"/>
    <s v="Same Day"/>
    <n v="4"/>
    <n v="2025"/>
    <s v="Apr-2025"/>
    <n v="3.0037546933667079E-2"/>
    <x v="0"/>
    <x v="2"/>
  </r>
  <r>
    <s v="ORD0004017"/>
    <x v="33"/>
    <x v="918"/>
    <x v="1"/>
    <s v="EC004"/>
    <x v="10"/>
    <x v="2"/>
    <s v="Nike"/>
    <x v="5"/>
    <x v="0"/>
    <n v="1"/>
    <n v="110"/>
    <x v="3"/>
    <n v="93.5"/>
    <n v="25.5"/>
    <x v="0"/>
    <x v="1"/>
    <s v="Standard"/>
    <n v="2.5"/>
    <n v="2025"/>
    <s v="Mar-2025"/>
    <n v="0.27272727272727271"/>
    <x v="0"/>
    <x v="3"/>
  </r>
  <r>
    <s v="ORD0004018"/>
    <x v="132"/>
    <x v="1998"/>
    <x v="0"/>
    <s v="EC004"/>
    <x v="10"/>
    <x v="2"/>
    <s v="Nike"/>
    <x v="8"/>
    <x v="0"/>
    <n v="2"/>
    <n v="110"/>
    <x v="4"/>
    <n v="209"/>
    <n v="73"/>
    <x v="1"/>
    <x v="3"/>
    <s v="Standard"/>
    <n v="3.8"/>
    <n v="2025"/>
    <s v="May-2025"/>
    <n v="0.34928229665071769"/>
    <x v="2"/>
    <x v="4"/>
  </r>
  <r>
    <s v="ORD0004019"/>
    <x v="85"/>
    <x v="648"/>
    <x v="1"/>
    <s v="EC001"/>
    <x v="8"/>
    <x v="3"/>
    <s v="Sony"/>
    <x v="0"/>
    <x v="1"/>
    <n v="3"/>
    <n v="89"/>
    <x v="3"/>
    <n v="226.95"/>
    <n v="61.95"/>
    <x v="0"/>
    <x v="4"/>
    <s v="Standard"/>
    <n v="4.9000000000000004"/>
    <n v="2025"/>
    <s v="Jul-2025"/>
    <n v="0.2729676140118969"/>
    <x v="0"/>
    <x v="0"/>
  </r>
  <r>
    <s v="ORD0004020"/>
    <x v="242"/>
    <x v="1540"/>
    <x v="1"/>
    <s v="EC007"/>
    <x v="9"/>
    <x v="0"/>
    <s v="Prestige"/>
    <x v="4"/>
    <x v="0"/>
    <n v="4"/>
    <n v="120"/>
    <x v="4"/>
    <n v="456"/>
    <n v="144"/>
    <x v="0"/>
    <x v="0"/>
    <s v="Standard"/>
    <n v="3.4"/>
    <n v="2025"/>
    <s v="Nov-2025"/>
    <n v="0.31578947368421051"/>
    <x v="0"/>
    <x v="2"/>
  </r>
  <r>
    <s v="ORD0004021"/>
    <x v="21"/>
    <x v="255"/>
    <x v="1"/>
    <s v="EC008"/>
    <x v="1"/>
    <x v="1"/>
    <s v="Nivea"/>
    <x v="0"/>
    <x v="2"/>
    <n v="1"/>
    <n v="18"/>
    <x v="3"/>
    <n v="15.3"/>
    <n v="6.3"/>
    <x v="1"/>
    <x v="3"/>
    <s v="Express"/>
    <n v="2.7"/>
    <n v="2025"/>
    <s v="Jun-2025"/>
    <n v="0.41176470588235292"/>
    <x v="0"/>
    <x v="0"/>
  </r>
  <r>
    <s v="ORD0004022"/>
    <x v="320"/>
    <x v="1024"/>
    <x v="0"/>
    <s v="EC006"/>
    <x v="2"/>
    <x v="0"/>
    <s v="Philips"/>
    <x v="8"/>
    <x v="2"/>
    <n v="2"/>
    <n v="85"/>
    <x v="1"/>
    <n v="153"/>
    <n v="49"/>
    <x v="0"/>
    <x v="4"/>
    <s v="Standard"/>
    <n v="3.3"/>
    <n v="2025"/>
    <s v="Jul-2025"/>
    <n v="0.3202614379084967"/>
    <x v="2"/>
    <x v="4"/>
  </r>
  <r>
    <s v="ORD0004023"/>
    <x v="275"/>
    <x v="958"/>
    <x v="0"/>
    <s v="EC008"/>
    <x v="1"/>
    <x v="1"/>
    <s v="Nivea"/>
    <x v="4"/>
    <x v="0"/>
    <n v="2"/>
    <n v="18"/>
    <x v="0"/>
    <n v="36"/>
    <n v="18"/>
    <x v="2"/>
    <x v="2"/>
    <s v="Express"/>
    <n v="4"/>
    <n v="2025"/>
    <s v="Apr-2025"/>
    <n v="0.5"/>
    <x v="0"/>
    <x v="2"/>
  </r>
  <r>
    <s v="ORD0004024"/>
    <x v="95"/>
    <x v="454"/>
    <x v="0"/>
    <s v="EC006"/>
    <x v="2"/>
    <x v="0"/>
    <s v="Philips"/>
    <x v="3"/>
    <x v="1"/>
    <n v="4"/>
    <n v="85"/>
    <x v="3"/>
    <n v="289"/>
    <n v="81"/>
    <x v="0"/>
    <x v="3"/>
    <s v="Standard"/>
    <n v="3.3"/>
    <n v="2025"/>
    <s v="Mar-2025"/>
    <n v="0.28027681660899656"/>
    <x v="0"/>
    <x v="2"/>
  </r>
  <r>
    <s v="ORD0004025"/>
    <x v="68"/>
    <x v="1009"/>
    <x v="0"/>
    <s v="EC008"/>
    <x v="1"/>
    <x v="1"/>
    <s v="Nivea"/>
    <x v="4"/>
    <x v="2"/>
    <n v="5"/>
    <n v="18"/>
    <x v="0"/>
    <n v="90"/>
    <n v="45"/>
    <x v="0"/>
    <x v="1"/>
    <s v="Standard"/>
    <n v="3.4"/>
    <n v="2025"/>
    <s v="Aug-2025"/>
    <n v="0.5"/>
    <x v="0"/>
    <x v="2"/>
  </r>
  <r>
    <s v="ORD0004026"/>
    <x v="232"/>
    <x v="1858"/>
    <x v="1"/>
    <s v="EC012"/>
    <x v="3"/>
    <x v="0"/>
    <s v="Philips"/>
    <x v="9"/>
    <x v="2"/>
    <n v="4"/>
    <n v="42"/>
    <x v="4"/>
    <n v="159.6"/>
    <n v="63.6"/>
    <x v="0"/>
    <x v="1"/>
    <s v="Standard"/>
    <n v="2.9"/>
    <n v="2025"/>
    <s v="Jan-2025"/>
    <n v="0.39849624060150379"/>
    <x v="0"/>
    <x v="5"/>
  </r>
  <r>
    <s v="ORD0004027"/>
    <x v="83"/>
    <x v="914"/>
    <x v="0"/>
    <s v="EC007"/>
    <x v="9"/>
    <x v="0"/>
    <s v="Prestige"/>
    <x v="1"/>
    <x v="2"/>
    <n v="3"/>
    <n v="120"/>
    <x v="2"/>
    <n v="288"/>
    <n v="54"/>
    <x v="0"/>
    <x v="1"/>
    <s v="Standard"/>
    <n v="4.0999999999999996"/>
    <n v="2025"/>
    <s v="Aug-2025"/>
    <n v="0.1875"/>
    <x v="1"/>
    <x v="1"/>
  </r>
  <r>
    <s v="ORD0004028"/>
    <x v="326"/>
    <x v="670"/>
    <x v="1"/>
    <s v="EC006"/>
    <x v="2"/>
    <x v="0"/>
    <s v="Philips"/>
    <x v="6"/>
    <x v="1"/>
    <n v="5"/>
    <n v="85"/>
    <x v="3"/>
    <n v="361.25"/>
    <n v="101.25"/>
    <x v="0"/>
    <x v="3"/>
    <s v="Standard"/>
    <n v="4.9000000000000004"/>
    <n v="2025"/>
    <s v="Nov-2025"/>
    <n v="0.28027681660899656"/>
    <x v="0"/>
    <x v="2"/>
  </r>
  <r>
    <s v="ORD0004029"/>
    <x v="137"/>
    <x v="610"/>
    <x v="0"/>
    <s v="EC005"/>
    <x v="4"/>
    <x v="2"/>
    <s v="Skybags"/>
    <x v="3"/>
    <x v="2"/>
    <n v="2"/>
    <n v="45"/>
    <x v="3"/>
    <n v="76.5"/>
    <n v="24.5"/>
    <x v="0"/>
    <x v="3"/>
    <s v="Standard"/>
    <n v="3.5"/>
    <n v="2025"/>
    <s v="Jul-2025"/>
    <n v="0.3202614379084967"/>
    <x v="0"/>
    <x v="2"/>
  </r>
  <r>
    <s v="ORD0004030"/>
    <x v="97"/>
    <x v="291"/>
    <x v="0"/>
    <s v="EC001"/>
    <x v="8"/>
    <x v="3"/>
    <s v="Sony"/>
    <x v="2"/>
    <x v="1"/>
    <n v="2"/>
    <n v="89"/>
    <x v="4"/>
    <n v="169.1"/>
    <n v="59.1"/>
    <x v="0"/>
    <x v="4"/>
    <s v="Standard"/>
    <n v="5"/>
    <n v="2025"/>
    <s v="Jan-2025"/>
    <n v="0.34949733885274986"/>
    <x v="0"/>
    <x v="2"/>
  </r>
  <r>
    <s v="ORD0004031"/>
    <x v="341"/>
    <x v="167"/>
    <x v="0"/>
    <s v="EC002"/>
    <x v="5"/>
    <x v="3"/>
    <s v="Samsung"/>
    <x v="7"/>
    <x v="1"/>
    <n v="3"/>
    <n v="149"/>
    <x v="3"/>
    <n v="379.95"/>
    <n v="94.95"/>
    <x v="0"/>
    <x v="1"/>
    <s v="Express"/>
    <n v="3.7"/>
    <n v="2025"/>
    <s v="Feb-2025"/>
    <n v="0.24990130280300041"/>
    <x v="2"/>
    <x v="4"/>
  </r>
  <r>
    <s v="ORD0004032"/>
    <x v="227"/>
    <x v="1121"/>
    <x v="0"/>
    <s v="EC007"/>
    <x v="9"/>
    <x v="0"/>
    <s v="Prestige"/>
    <x v="6"/>
    <x v="0"/>
    <n v="2"/>
    <n v="120"/>
    <x v="2"/>
    <n v="192"/>
    <n v="36"/>
    <x v="2"/>
    <x v="4"/>
    <s v="Standard"/>
    <n v="2.8"/>
    <n v="2025"/>
    <s v="Sep-2025"/>
    <n v="0.1875"/>
    <x v="0"/>
    <x v="2"/>
  </r>
  <r>
    <s v="ORD0004033"/>
    <x v="131"/>
    <x v="1999"/>
    <x v="0"/>
    <s v="EC009"/>
    <x v="11"/>
    <x v="1"/>
    <s v="Loreal"/>
    <x v="3"/>
    <x v="1"/>
    <n v="3"/>
    <n v="12"/>
    <x v="2"/>
    <n v="28.8"/>
    <n v="10.8"/>
    <x v="0"/>
    <x v="2"/>
    <s v="Express"/>
    <n v="4.2"/>
    <n v="2025"/>
    <s v="May-2025"/>
    <n v="0.375"/>
    <x v="0"/>
    <x v="2"/>
  </r>
  <r>
    <s v="ORD0004034"/>
    <x v="269"/>
    <x v="1394"/>
    <x v="1"/>
    <s v="EC012"/>
    <x v="3"/>
    <x v="0"/>
    <s v="Philips"/>
    <x v="6"/>
    <x v="2"/>
    <n v="4"/>
    <n v="42"/>
    <x v="4"/>
    <n v="159.6"/>
    <n v="63.6"/>
    <x v="0"/>
    <x v="3"/>
    <s v="Standard"/>
    <n v="2.6"/>
    <n v="2025"/>
    <s v="Sep-2025"/>
    <n v="0.39849624060150379"/>
    <x v="0"/>
    <x v="2"/>
  </r>
  <r>
    <s v="ORD0004035"/>
    <x v="146"/>
    <x v="1149"/>
    <x v="1"/>
    <s v="EC003"/>
    <x v="7"/>
    <x v="3"/>
    <s v="Lenovo"/>
    <x v="0"/>
    <x v="0"/>
    <n v="2"/>
    <n v="799"/>
    <x v="1"/>
    <n v="1438.2"/>
    <n v="198.2"/>
    <x v="0"/>
    <x v="1"/>
    <s v="Standard"/>
    <n v="3.9"/>
    <n v="2025"/>
    <s v="Feb-2025"/>
    <n v="0.13781115282992629"/>
    <x v="0"/>
    <x v="0"/>
  </r>
  <r>
    <s v="ORD0004036"/>
    <x v="356"/>
    <x v="585"/>
    <x v="1"/>
    <s v="EC009"/>
    <x v="11"/>
    <x v="1"/>
    <s v="Loreal"/>
    <x v="6"/>
    <x v="2"/>
    <n v="2"/>
    <n v="12"/>
    <x v="4"/>
    <n v="22.8"/>
    <n v="10.8"/>
    <x v="0"/>
    <x v="4"/>
    <s v="Standard"/>
    <n v="3.7"/>
    <n v="2025"/>
    <s v="Mar-2025"/>
    <n v="0.47368421052631582"/>
    <x v="0"/>
    <x v="2"/>
  </r>
  <r>
    <s v="ORD0004037"/>
    <x v="293"/>
    <x v="339"/>
    <x v="1"/>
    <s v="EC012"/>
    <x v="3"/>
    <x v="0"/>
    <s v="Philips"/>
    <x v="5"/>
    <x v="1"/>
    <n v="2"/>
    <n v="42"/>
    <x v="1"/>
    <n v="75.599999999999994"/>
    <n v="27.6"/>
    <x v="0"/>
    <x v="1"/>
    <s v="Standard"/>
    <n v="4.3"/>
    <n v="2025"/>
    <s v="Sep-2025"/>
    <n v="0.36507936507936511"/>
    <x v="0"/>
    <x v="3"/>
  </r>
  <r>
    <s v="ORD0004038"/>
    <x v="16"/>
    <x v="2000"/>
    <x v="1"/>
    <s v="EC004"/>
    <x v="10"/>
    <x v="2"/>
    <s v="Nike"/>
    <x v="7"/>
    <x v="0"/>
    <n v="5"/>
    <n v="110"/>
    <x v="4"/>
    <n v="522.5"/>
    <n v="182.5"/>
    <x v="0"/>
    <x v="4"/>
    <s v="Standard"/>
    <n v="3.7"/>
    <n v="2025"/>
    <s v="Jul-2025"/>
    <n v="0.34928229665071769"/>
    <x v="2"/>
    <x v="4"/>
  </r>
  <r>
    <s v="ORD0004039"/>
    <x v="166"/>
    <x v="1135"/>
    <x v="0"/>
    <s v="EC002"/>
    <x v="5"/>
    <x v="3"/>
    <s v="Samsung"/>
    <x v="8"/>
    <x v="1"/>
    <n v="2"/>
    <n v="149"/>
    <x v="4"/>
    <n v="283.10000000000002"/>
    <n v="93.1"/>
    <x v="0"/>
    <x v="2"/>
    <s v="Standard"/>
    <n v="2.5"/>
    <n v="2025"/>
    <s v="Dec-2025"/>
    <n v="0.32885906040268453"/>
    <x v="2"/>
    <x v="4"/>
  </r>
  <r>
    <s v="ORD0004040"/>
    <x v="114"/>
    <x v="1676"/>
    <x v="0"/>
    <s v="EC001"/>
    <x v="8"/>
    <x v="3"/>
    <s v="Sony"/>
    <x v="5"/>
    <x v="1"/>
    <n v="4"/>
    <n v="89"/>
    <x v="3"/>
    <n v="302.60000000000002"/>
    <n v="82.6"/>
    <x v="0"/>
    <x v="0"/>
    <s v="Express"/>
    <n v="3.9"/>
    <n v="2025"/>
    <s v="Aug-2025"/>
    <n v="0.27296761401189684"/>
    <x v="0"/>
    <x v="3"/>
  </r>
  <r>
    <s v="ORD0004041"/>
    <x v="244"/>
    <x v="1356"/>
    <x v="0"/>
    <s v="EC004"/>
    <x v="10"/>
    <x v="2"/>
    <s v="Nike"/>
    <x v="3"/>
    <x v="1"/>
    <n v="1"/>
    <n v="110"/>
    <x v="3"/>
    <n v="93.5"/>
    <n v="25.5"/>
    <x v="0"/>
    <x v="3"/>
    <s v="Standard"/>
    <n v="5"/>
    <n v="2025"/>
    <s v="Jan-2025"/>
    <n v="0.27272727272727271"/>
    <x v="0"/>
    <x v="2"/>
  </r>
  <r>
    <s v="ORD0004042"/>
    <x v="264"/>
    <x v="1841"/>
    <x v="0"/>
    <s v="EC012"/>
    <x v="3"/>
    <x v="0"/>
    <s v="Philips"/>
    <x v="7"/>
    <x v="2"/>
    <n v="1"/>
    <n v="42"/>
    <x v="1"/>
    <n v="37.799999999999997"/>
    <n v="13.8"/>
    <x v="0"/>
    <x v="4"/>
    <s v="Express"/>
    <n v="3.4"/>
    <n v="2025"/>
    <s v="Apr-2025"/>
    <n v="0.36507936507936511"/>
    <x v="2"/>
    <x v="4"/>
  </r>
  <r>
    <s v="ORD0004043"/>
    <x v="11"/>
    <x v="659"/>
    <x v="0"/>
    <s v="EC002"/>
    <x v="5"/>
    <x v="3"/>
    <s v="Samsung"/>
    <x v="3"/>
    <x v="1"/>
    <n v="4"/>
    <n v="149"/>
    <x v="4"/>
    <n v="566.20000000000005"/>
    <n v="186.2"/>
    <x v="1"/>
    <x v="3"/>
    <s v="Standard"/>
    <n v="3.7"/>
    <n v="2025"/>
    <s v="Nov-2025"/>
    <n v="0.32885906040268453"/>
    <x v="0"/>
    <x v="2"/>
  </r>
  <r>
    <s v="ORD0004044"/>
    <x v="276"/>
    <x v="308"/>
    <x v="1"/>
    <s v="EC007"/>
    <x v="9"/>
    <x v="0"/>
    <s v="Prestige"/>
    <x v="3"/>
    <x v="1"/>
    <n v="3"/>
    <n v="120"/>
    <x v="4"/>
    <n v="342"/>
    <n v="108"/>
    <x v="2"/>
    <x v="2"/>
    <s v="Express"/>
    <n v="3.5"/>
    <n v="2025"/>
    <s v="Apr-2025"/>
    <n v="0.31578947368421051"/>
    <x v="0"/>
    <x v="2"/>
  </r>
  <r>
    <s v="ORD0004045"/>
    <x v="164"/>
    <x v="574"/>
    <x v="1"/>
    <s v="EC012"/>
    <x v="3"/>
    <x v="0"/>
    <s v="Philips"/>
    <x v="2"/>
    <x v="1"/>
    <n v="2"/>
    <n v="42"/>
    <x v="0"/>
    <n v="84"/>
    <n v="36"/>
    <x v="0"/>
    <x v="0"/>
    <s v="Same Day"/>
    <n v="4.5"/>
    <n v="2025"/>
    <s v="Nov-2025"/>
    <n v="0.42857142857142855"/>
    <x v="0"/>
    <x v="2"/>
  </r>
  <r>
    <s v="ORD0004046"/>
    <x v="280"/>
    <x v="1944"/>
    <x v="0"/>
    <s v="EC011"/>
    <x v="0"/>
    <x v="0"/>
    <s v="IKEA"/>
    <x v="2"/>
    <x v="0"/>
    <n v="1"/>
    <n v="190"/>
    <x v="3"/>
    <n v="161.5"/>
    <n v="36.5"/>
    <x v="0"/>
    <x v="1"/>
    <s v="Standard"/>
    <n v="2.6"/>
    <n v="2025"/>
    <s v="Feb-2025"/>
    <n v="0.2260061919504644"/>
    <x v="0"/>
    <x v="2"/>
  </r>
  <r>
    <s v="ORD0004047"/>
    <x v="202"/>
    <x v="177"/>
    <x v="0"/>
    <s v="EC010"/>
    <x v="6"/>
    <x v="3"/>
    <s v="JBL"/>
    <x v="8"/>
    <x v="0"/>
    <n v="4"/>
    <n v="65"/>
    <x v="3"/>
    <n v="221"/>
    <n v="69"/>
    <x v="0"/>
    <x v="0"/>
    <s v="Express"/>
    <n v="4.0999999999999996"/>
    <n v="2025"/>
    <s v="Oct-2025"/>
    <n v="0.31221719457013575"/>
    <x v="2"/>
    <x v="4"/>
  </r>
  <r>
    <s v="ORD0004048"/>
    <x v="85"/>
    <x v="2001"/>
    <x v="0"/>
    <s v="EC008"/>
    <x v="1"/>
    <x v="1"/>
    <s v="Nivea"/>
    <x v="7"/>
    <x v="2"/>
    <n v="5"/>
    <n v="18"/>
    <x v="3"/>
    <n v="76.5"/>
    <n v="31.5"/>
    <x v="2"/>
    <x v="3"/>
    <s v="Standard"/>
    <n v="4.5"/>
    <n v="2025"/>
    <s v="Jul-2025"/>
    <n v="0.41176470588235292"/>
    <x v="2"/>
    <x v="4"/>
  </r>
  <r>
    <s v="ORD0004049"/>
    <x v="160"/>
    <x v="1445"/>
    <x v="1"/>
    <s v="EC011"/>
    <x v="0"/>
    <x v="0"/>
    <s v="IKEA"/>
    <x v="4"/>
    <x v="1"/>
    <n v="2"/>
    <n v="190"/>
    <x v="1"/>
    <n v="342"/>
    <n v="92"/>
    <x v="2"/>
    <x v="4"/>
    <s v="Standard"/>
    <n v="3.4"/>
    <n v="2025"/>
    <s v="Jul-2025"/>
    <n v="0.26900584795321636"/>
    <x v="0"/>
    <x v="2"/>
  </r>
  <r>
    <s v="ORD0004050"/>
    <x v="73"/>
    <x v="2002"/>
    <x v="0"/>
    <s v="EC012"/>
    <x v="3"/>
    <x v="0"/>
    <s v="Philips"/>
    <x v="3"/>
    <x v="2"/>
    <n v="5"/>
    <n v="42"/>
    <x v="3"/>
    <n v="178.5"/>
    <n v="58.5"/>
    <x v="0"/>
    <x v="4"/>
    <s v="Standard"/>
    <n v="4.5999999999999996"/>
    <n v="2025"/>
    <s v="Sep-2025"/>
    <n v="0.32773109243697479"/>
    <x v="0"/>
    <x v="2"/>
  </r>
  <r>
    <s v="ORD0004051"/>
    <x v="283"/>
    <x v="2003"/>
    <x v="0"/>
    <s v="EC011"/>
    <x v="0"/>
    <x v="0"/>
    <s v="IKEA"/>
    <x v="8"/>
    <x v="0"/>
    <n v="1"/>
    <n v="190"/>
    <x v="3"/>
    <n v="161.5"/>
    <n v="36.5"/>
    <x v="0"/>
    <x v="0"/>
    <s v="Express"/>
    <n v="3.3"/>
    <n v="2025"/>
    <s v="Aug-2025"/>
    <n v="0.2260061919504644"/>
    <x v="2"/>
    <x v="4"/>
  </r>
  <r>
    <s v="ORD0004052"/>
    <x v="124"/>
    <x v="232"/>
    <x v="0"/>
    <s v="EC004"/>
    <x v="10"/>
    <x v="2"/>
    <s v="Nike"/>
    <x v="0"/>
    <x v="0"/>
    <n v="3"/>
    <n v="110"/>
    <x v="1"/>
    <n v="297"/>
    <n v="93"/>
    <x v="0"/>
    <x v="0"/>
    <s v="Standard"/>
    <n v="3.7"/>
    <n v="2025"/>
    <s v="Dec-2025"/>
    <n v="0.31313131313131315"/>
    <x v="0"/>
    <x v="0"/>
  </r>
  <r>
    <s v="ORD0004053"/>
    <x v="231"/>
    <x v="1232"/>
    <x v="1"/>
    <s v="EC005"/>
    <x v="4"/>
    <x v="2"/>
    <s v="Skybags"/>
    <x v="3"/>
    <x v="0"/>
    <n v="3"/>
    <n v="45"/>
    <x v="2"/>
    <n v="108"/>
    <n v="30"/>
    <x v="0"/>
    <x v="2"/>
    <s v="Standard"/>
    <n v="4.2"/>
    <n v="2025"/>
    <s v="Dec-2025"/>
    <n v="0.27777777777777779"/>
    <x v="0"/>
    <x v="2"/>
  </r>
  <r>
    <s v="ORD0004054"/>
    <x v="264"/>
    <x v="2004"/>
    <x v="1"/>
    <s v="EC008"/>
    <x v="1"/>
    <x v="1"/>
    <s v="Nivea"/>
    <x v="7"/>
    <x v="2"/>
    <n v="3"/>
    <n v="18"/>
    <x v="3"/>
    <n v="45.9"/>
    <n v="18.899999999999999"/>
    <x v="0"/>
    <x v="1"/>
    <s v="Standard"/>
    <n v="2.8"/>
    <n v="2025"/>
    <s v="Apr-2025"/>
    <n v="0.41176470588235292"/>
    <x v="2"/>
    <x v="4"/>
  </r>
  <r>
    <s v="ORD0004055"/>
    <x v="248"/>
    <x v="2005"/>
    <x v="1"/>
    <s v="EC010"/>
    <x v="6"/>
    <x v="3"/>
    <s v="JBL"/>
    <x v="7"/>
    <x v="2"/>
    <n v="3"/>
    <n v="65"/>
    <x v="1"/>
    <n v="175.5"/>
    <n v="61.5"/>
    <x v="0"/>
    <x v="2"/>
    <s v="Standard"/>
    <n v="3.8"/>
    <n v="2025"/>
    <s v="Aug-2025"/>
    <n v="0.3504273504273504"/>
    <x v="2"/>
    <x v="4"/>
  </r>
  <r>
    <s v="ORD0004056"/>
    <x v="47"/>
    <x v="167"/>
    <x v="0"/>
    <s v="EC011"/>
    <x v="0"/>
    <x v="0"/>
    <s v="IKEA"/>
    <x v="7"/>
    <x v="1"/>
    <n v="2"/>
    <n v="190"/>
    <x v="3"/>
    <n v="323"/>
    <n v="73"/>
    <x v="0"/>
    <x v="4"/>
    <s v="Same Day"/>
    <n v="4.8"/>
    <n v="2025"/>
    <s v="Apr-2025"/>
    <n v="0.2260061919504644"/>
    <x v="2"/>
    <x v="4"/>
  </r>
  <r>
    <s v="ORD0004057"/>
    <x v="60"/>
    <x v="1694"/>
    <x v="0"/>
    <s v="EC011"/>
    <x v="0"/>
    <x v="0"/>
    <s v="IKEA"/>
    <x v="0"/>
    <x v="2"/>
    <n v="1"/>
    <n v="190"/>
    <x v="3"/>
    <n v="161.5"/>
    <n v="36.5"/>
    <x v="0"/>
    <x v="0"/>
    <s v="Standard"/>
    <n v="4"/>
    <n v="2025"/>
    <s v="Apr-2025"/>
    <n v="0.2260061919504644"/>
    <x v="0"/>
    <x v="0"/>
  </r>
  <r>
    <s v="ORD0004058"/>
    <x v="275"/>
    <x v="646"/>
    <x v="1"/>
    <s v="EC012"/>
    <x v="3"/>
    <x v="0"/>
    <s v="Philips"/>
    <x v="8"/>
    <x v="0"/>
    <n v="4"/>
    <n v="42"/>
    <x v="0"/>
    <n v="168"/>
    <n v="72"/>
    <x v="0"/>
    <x v="2"/>
    <s v="Express"/>
    <n v="2.8"/>
    <n v="2025"/>
    <s v="Apr-2025"/>
    <n v="0.42857142857142855"/>
    <x v="2"/>
    <x v="4"/>
  </r>
  <r>
    <s v="ORD0004059"/>
    <x v="221"/>
    <x v="1785"/>
    <x v="0"/>
    <s v="EC007"/>
    <x v="9"/>
    <x v="0"/>
    <s v="Prestige"/>
    <x v="4"/>
    <x v="1"/>
    <n v="3"/>
    <n v="120"/>
    <x v="1"/>
    <n v="324"/>
    <n v="90"/>
    <x v="0"/>
    <x v="2"/>
    <s v="Standard"/>
    <n v="4.0999999999999996"/>
    <n v="2025"/>
    <s v="Mar-2025"/>
    <n v="0.27777777777777779"/>
    <x v="0"/>
    <x v="2"/>
  </r>
  <r>
    <s v="ORD0004060"/>
    <x v="331"/>
    <x v="1146"/>
    <x v="0"/>
    <s v="EC003"/>
    <x v="7"/>
    <x v="3"/>
    <s v="Lenovo"/>
    <x v="0"/>
    <x v="0"/>
    <n v="1"/>
    <n v="799"/>
    <x v="0"/>
    <n v="799"/>
    <n v="179"/>
    <x v="0"/>
    <x v="1"/>
    <s v="Standard"/>
    <n v="3.7"/>
    <n v="2025"/>
    <s v="Feb-2025"/>
    <n v="0.22403003754693368"/>
    <x v="0"/>
    <x v="0"/>
  </r>
  <r>
    <s v="ORD0004061"/>
    <x v="138"/>
    <x v="1807"/>
    <x v="0"/>
    <s v="EC001"/>
    <x v="8"/>
    <x v="3"/>
    <s v="Sony"/>
    <x v="0"/>
    <x v="2"/>
    <n v="4"/>
    <n v="89"/>
    <x v="3"/>
    <n v="302.60000000000002"/>
    <n v="82.6"/>
    <x v="1"/>
    <x v="4"/>
    <s v="Standard"/>
    <n v="4"/>
    <n v="2025"/>
    <s v="Jul-2025"/>
    <n v="0.27296761401189684"/>
    <x v="0"/>
    <x v="0"/>
  </r>
  <r>
    <s v="ORD0004062"/>
    <x v="67"/>
    <x v="574"/>
    <x v="0"/>
    <s v="EC008"/>
    <x v="1"/>
    <x v="1"/>
    <s v="Nivea"/>
    <x v="4"/>
    <x v="2"/>
    <n v="3"/>
    <n v="18"/>
    <x v="0"/>
    <n v="54"/>
    <n v="27"/>
    <x v="0"/>
    <x v="4"/>
    <s v="Standard"/>
    <n v="3.5"/>
    <n v="2025"/>
    <s v="Jan-2025"/>
    <n v="0.5"/>
    <x v="0"/>
    <x v="2"/>
  </r>
  <r>
    <s v="ORD0004063"/>
    <x v="337"/>
    <x v="500"/>
    <x v="1"/>
    <s v="EC007"/>
    <x v="9"/>
    <x v="0"/>
    <s v="Prestige"/>
    <x v="4"/>
    <x v="1"/>
    <n v="3"/>
    <n v="120"/>
    <x v="0"/>
    <n v="360"/>
    <n v="126"/>
    <x v="2"/>
    <x v="4"/>
    <s v="Standard"/>
    <n v="4.8"/>
    <n v="2025"/>
    <s v="Aug-2025"/>
    <n v="0.35"/>
    <x v="0"/>
    <x v="2"/>
  </r>
  <r>
    <s v="ORD0004064"/>
    <x v="202"/>
    <x v="249"/>
    <x v="1"/>
    <s v="EC007"/>
    <x v="9"/>
    <x v="0"/>
    <s v="Prestige"/>
    <x v="9"/>
    <x v="2"/>
    <n v="2"/>
    <n v="120"/>
    <x v="2"/>
    <n v="192"/>
    <n v="36"/>
    <x v="0"/>
    <x v="0"/>
    <s v="Same Day"/>
    <n v="4.7"/>
    <n v="2025"/>
    <s v="Oct-2025"/>
    <n v="0.1875"/>
    <x v="0"/>
    <x v="5"/>
  </r>
  <r>
    <s v="ORD0004065"/>
    <x v="131"/>
    <x v="1155"/>
    <x v="0"/>
    <s v="EC006"/>
    <x v="2"/>
    <x v="0"/>
    <s v="Philips"/>
    <x v="1"/>
    <x v="1"/>
    <n v="5"/>
    <n v="85"/>
    <x v="2"/>
    <n v="340"/>
    <n v="80"/>
    <x v="1"/>
    <x v="3"/>
    <s v="Express"/>
    <n v="4.2"/>
    <n v="2025"/>
    <s v="May-2025"/>
    <n v="0.23529411764705882"/>
    <x v="1"/>
    <x v="1"/>
  </r>
  <r>
    <s v="ORD0004066"/>
    <x v="338"/>
    <x v="1401"/>
    <x v="0"/>
    <s v="EC005"/>
    <x v="4"/>
    <x v="2"/>
    <s v="Skybags"/>
    <x v="7"/>
    <x v="0"/>
    <n v="4"/>
    <n v="45"/>
    <x v="2"/>
    <n v="144"/>
    <n v="40"/>
    <x v="2"/>
    <x v="2"/>
    <s v="Standard"/>
    <n v="3.7"/>
    <n v="2025"/>
    <s v="Apr-2025"/>
    <n v="0.27777777777777779"/>
    <x v="2"/>
    <x v="4"/>
  </r>
  <r>
    <s v="ORD0004067"/>
    <x v="22"/>
    <x v="2006"/>
    <x v="1"/>
    <s v="EC005"/>
    <x v="4"/>
    <x v="2"/>
    <s v="Skybags"/>
    <x v="5"/>
    <x v="2"/>
    <n v="4"/>
    <n v="45"/>
    <x v="1"/>
    <n v="162"/>
    <n v="58"/>
    <x v="0"/>
    <x v="3"/>
    <s v="Express"/>
    <n v="2.8"/>
    <n v="2025"/>
    <s v="Mar-2025"/>
    <n v="0.35802469135802467"/>
    <x v="0"/>
    <x v="3"/>
  </r>
  <r>
    <s v="ORD0004068"/>
    <x v="204"/>
    <x v="1481"/>
    <x v="1"/>
    <s v="EC010"/>
    <x v="6"/>
    <x v="3"/>
    <s v="JBL"/>
    <x v="7"/>
    <x v="0"/>
    <n v="3"/>
    <n v="65"/>
    <x v="0"/>
    <n v="195"/>
    <n v="81"/>
    <x v="0"/>
    <x v="2"/>
    <s v="Express"/>
    <n v="2.7"/>
    <n v="2025"/>
    <s v="Apr-2025"/>
    <n v="0.41538461538461541"/>
    <x v="2"/>
    <x v="4"/>
  </r>
  <r>
    <s v="ORD0004069"/>
    <x v="222"/>
    <x v="250"/>
    <x v="1"/>
    <s v="EC004"/>
    <x v="10"/>
    <x v="2"/>
    <s v="Nike"/>
    <x v="0"/>
    <x v="1"/>
    <n v="4"/>
    <n v="110"/>
    <x v="4"/>
    <n v="418"/>
    <n v="146"/>
    <x v="0"/>
    <x v="1"/>
    <s v="Express"/>
    <n v="2.9"/>
    <n v="2025"/>
    <s v="Feb-2025"/>
    <n v="0.34928229665071769"/>
    <x v="0"/>
    <x v="0"/>
  </r>
  <r>
    <s v="ORD0004070"/>
    <x v="109"/>
    <x v="1736"/>
    <x v="0"/>
    <s v="EC009"/>
    <x v="11"/>
    <x v="1"/>
    <s v="Loreal"/>
    <x v="8"/>
    <x v="0"/>
    <n v="4"/>
    <n v="12"/>
    <x v="1"/>
    <n v="43.2"/>
    <n v="19.2"/>
    <x v="0"/>
    <x v="2"/>
    <s v="Standard"/>
    <n v="3.6"/>
    <n v="2025"/>
    <s v="Oct-2025"/>
    <n v="0.44444444444444442"/>
    <x v="2"/>
    <x v="4"/>
  </r>
  <r>
    <s v="ORD0004071"/>
    <x v="358"/>
    <x v="698"/>
    <x v="0"/>
    <s v="EC012"/>
    <x v="3"/>
    <x v="0"/>
    <s v="Philips"/>
    <x v="0"/>
    <x v="0"/>
    <n v="4"/>
    <n v="42"/>
    <x v="3"/>
    <n v="142.80000000000001"/>
    <n v="46.8"/>
    <x v="0"/>
    <x v="2"/>
    <s v="Standard"/>
    <n v="4.3"/>
    <n v="2025"/>
    <s v="May-2025"/>
    <n v="0.32773109243697474"/>
    <x v="0"/>
    <x v="0"/>
  </r>
  <r>
    <s v="ORD0004072"/>
    <x v="253"/>
    <x v="35"/>
    <x v="1"/>
    <s v="EC008"/>
    <x v="1"/>
    <x v="1"/>
    <s v="Nivea"/>
    <x v="7"/>
    <x v="0"/>
    <n v="3"/>
    <n v="18"/>
    <x v="2"/>
    <n v="43.2"/>
    <n v="16.2"/>
    <x v="2"/>
    <x v="4"/>
    <s v="Same Day"/>
    <n v="2.5"/>
    <n v="2025"/>
    <s v="Aug-2025"/>
    <n v="0.37499999999999994"/>
    <x v="2"/>
    <x v="4"/>
  </r>
  <r>
    <s v="ORD0004073"/>
    <x v="127"/>
    <x v="1566"/>
    <x v="0"/>
    <s v="EC009"/>
    <x v="11"/>
    <x v="1"/>
    <s v="Loreal"/>
    <x v="0"/>
    <x v="0"/>
    <n v="1"/>
    <n v="12"/>
    <x v="0"/>
    <n v="12"/>
    <n v="6"/>
    <x v="2"/>
    <x v="1"/>
    <s v="Standard"/>
    <n v="2.9"/>
    <n v="2025"/>
    <s v="Jan-2025"/>
    <n v="0.5"/>
    <x v="0"/>
    <x v="0"/>
  </r>
  <r>
    <s v="ORD0004074"/>
    <x v="361"/>
    <x v="1112"/>
    <x v="1"/>
    <s v="EC010"/>
    <x v="6"/>
    <x v="3"/>
    <s v="JBL"/>
    <x v="1"/>
    <x v="0"/>
    <n v="1"/>
    <n v="65"/>
    <x v="4"/>
    <n v="61.75"/>
    <n v="23.75"/>
    <x v="3"/>
    <x v="0"/>
    <s v="Standard"/>
    <n v="3.5"/>
    <n v="2025"/>
    <s v="Jan-2025"/>
    <n v="0.38461538461538464"/>
    <x v="1"/>
    <x v="1"/>
  </r>
  <r>
    <s v="ORD0004075"/>
    <x v="257"/>
    <x v="1555"/>
    <x v="1"/>
    <s v="EC009"/>
    <x v="11"/>
    <x v="1"/>
    <s v="Loreal"/>
    <x v="6"/>
    <x v="1"/>
    <n v="4"/>
    <n v="12"/>
    <x v="0"/>
    <n v="48"/>
    <n v="24"/>
    <x v="2"/>
    <x v="0"/>
    <s v="Standard"/>
    <n v="4.9000000000000004"/>
    <n v="2025"/>
    <s v="Jul-2025"/>
    <n v="0.5"/>
    <x v="0"/>
    <x v="2"/>
  </r>
  <r>
    <s v="ORD0004076"/>
    <x v="128"/>
    <x v="2007"/>
    <x v="0"/>
    <s v="EC003"/>
    <x v="7"/>
    <x v="3"/>
    <s v="Lenovo"/>
    <x v="9"/>
    <x v="0"/>
    <n v="1"/>
    <n v="799"/>
    <x v="0"/>
    <n v="799"/>
    <n v="179"/>
    <x v="0"/>
    <x v="0"/>
    <s v="Standard"/>
    <n v="3.7"/>
    <n v="2025"/>
    <s v="Sep-2025"/>
    <n v="0.22403003754693368"/>
    <x v="0"/>
    <x v="5"/>
  </r>
  <r>
    <s v="ORD0004077"/>
    <x v="203"/>
    <x v="879"/>
    <x v="0"/>
    <s v="EC009"/>
    <x v="11"/>
    <x v="1"/>
    <s v="Loreal"/>
    <x v="7"/>
    <x v="0"/>
    <n v="1"/>
    <n v="12"/>
    <x v="4"/>
    <n v="11.4"/>
    <n v="5.4"/>
    <x v="0"/>
    <x v="0"/>
    <s v="Standard"/>
    <n v="3.3"/>
    <n v="2025"/>
    <s v="Oct-2025"/>
    <n v="0.47368421052631582"/>
    <x v="2"/>
    <x v="4"/>
  </r>
  <r>
    <s v="ORD0004078"/>
    <x v="105"/>
    <x v="1734"/>
    <x v="0"/>
    <s v="EC006"/>
    <x v="2"/>
    <x v="0"/>
    <s v="Philips"/>
    <x v="4"/>
    <x v="0"/>
    <n v="5"/>
    <n v="85"/>
    <x v="0"/>
    <n v="425"/>
    <n v="165"/>
    <x v="0"/>
    <x v="4"/>
    <s v="Express"/>
    <n v="3.5"/>
    <n v="2025"/>
    <s v="Jun-2025"/>
    <n v="0.38823529411764707"/>
    <x v="0"/>
    <x v="2"/>
  </r>
  <r>
    <s v="ORD0004079"/>
    <x v="74"/>
    <x v="679"/>
    <x v="0"/>
    <s v="EC008"/>
    <x v="1"/>
    <x v="1"/>
    <s v="Nivea"/>
    <x v="0"/>
    <x v="2"/>
    <n v="1"/>
    <n v="18"/>
    <x v="0"/>
    <n v="18"/>
    <n v="9"/>
    <x v="0"/>
    <x v="4"/>
    <s v="Standard"/>
    <n v="3.8"/>
    <n v="2025"/>
    <s v="Aug-2025"/>
    <n v="0.5"/>
    <x v="0"/>
    <x v="0"/>
  </r>
  <r>
    <s v="ORD0004080"/>
    <x v="313"/>
    <x v="462"/>
    <x v="0"/>
    <s v="EC012"/>
    <x v="3"/>
    <x v="0"/>
    <s v="Philips"/>
    <x v="8"/>
    <x v="1"/>
    <n v="1"/>
    <n v="42"/>
    <x v="1"/>
    <n v="37.799999999999997"/>
    <n v="13.8"/>
    <x v="0"/>
    <x v="0"/>
    <s v="Standard"/>
    <n v="3"/>
    <n v="2025"/>
    <s v="Dec-2025"/>
    <n v="0.36507936507936511"/>
    <x v="2"/>
    <x v="4"/>
  </r>
  <r>
    <s v="ORD0004081"/>
    <x v="124"/>
    <x v="2008"/>
    <x v="0"/>
    <s v="EC007"/>
    <x v="9"/>
    <x v="0"/>
    <s v="Prestige"/>
    <x v="0"/>
    <x v="1"/>
    <n v="5"/>
    <n v="120"/>
    <x v="2"/>
    <n v="480"/>
    <n v="90"/>
    <x v="0"/>
    <x v="2"/>
    <s v="Express"/>
    <n v="3.3"/>
    <n v="2025"/>
    <s v="Dec-2025"/>
    <n v="0.1875"/>
    <x v="0"/>
    <x v="0"/>
  </r>
  <r>
    <s v="ORD0004082"/>
    <x v="206"/>
    <x v="1791"/>
    <x v="1"/>
    <s v="EC008"/>
    <x v="1"/>
    <x v="1"/>
    <s v="Nivea"/>
    <x v="4"/>
    <x v="1"/>
    <n v="3"/>
    <n v="18"/>
    <x v="3"/>
    <n v="45.9"/>
    <n v="18.899999999999999"/>
    <x v="0"/>
    <x v="2"/>
    <s v="Standard"/>
    <n v="3.5"/>
    <n v="2025"/>
    <s v="Dec-2025"/>
    <n v="0.41176470588235292"/>
    <x v="0"/>
    <x v="2"/>
  </r>
  <r>
    <s v="ORD0004083"/>
    <x v="198"/>
    <x v="1780"/>
    <x v="0"/>
    <s v="EC002"/>
    <x v="5"/>
    <x v="3"/>
    <s v="Samsung"/>
    <x v="0"/>
    <x v="0"/>
    <n v="5"/>
    <n v="149"/>
    <x v="0"/>
    <n v="745"/>
    <n v="270"/>
    <x v="0"/>
    <x v="1"/>
    <s v="Standard"/>
    <n v="2.8"/>
    <n v="2025"/>
    <s v="Sep-2025"/>
    <n v="0.36241610738255031"/>
    <x v="0"/>
    <x v="0"/>
  </r>
  <r>
    <s v="ORD0004084"/>
    <x v="233"/>
    <x v="2009"/>
    <x v="0"/>
    <s v="EC010"/>
    <x v="6"/>
    <x v="3"/>
    <s v="JBL"/>
    <x v="3"/>
    <x v="1"/>
    <n v="2"/>
    <n v="65"/>
    <x v="3"/>
    <n v="110.5"/>
    <n v="34.5"/>
    <x v="0"/>
    <x v="2"/>
    <s v="Standard"/>
    <n v="3.7"/>
    <n v="2025"/>
    <s v="Aug-2025"/>
    <n v="0.31221719457013575"/>
    <x v="0"/>
    <x v="2"/>
  </r>
  <r>
    <s v="ORD0004085"/>
    <x v="62"/>
    <x v="2010"/>
    <x v="0"/>
    <s v="EC009"/>
    <x v="11"/>
    <x v="1"/>
    <s v="Loreal"/>
    <x v="1"/>
    <x v="2"/>
    <n v="3"/>
    <n v="12"/>
    <x v="1"/>
    <n v="32.4"/>
    <n v="14.4"/>
    <x v="0"/>
    <x v="2"/>
    <s v="Standard"/>
    <n v="4"/>
    <n v="2025"/>
    <s v="Nov-2025"/>
    <n v="0.44444444444444448"/>
    <x v="1"/>
    <x v="1"/>
  </r>
  <r>
    <s v="ORD0004086"/>
    <x v="103"/>
    <x v="2011"/>
    <x v="0"/>
    <s v="EC012"/>
    <x v="3"/>
    <x v="0"/>
    <s v="Philips"/>
    <x v="7"/>
    <x v="0"/>
    <n v="3"/>
    <n v="42"/>
    <x v="1"/>
    <n v="113.4"/>
    <n v="41.4"/>
    <x v="0"/>
    <x v="1"/>
    <s v="Standard"/>
    <n v="4.3"/>
    <n v="2025"/>
    <s v="May-2025"/>
    <n v="0.36507936507936506"/>
    <x v="2"/>
    <x v="4"/>
  </r>
  <r>
    <s v="ORD0004087"/>
    <x v="332"/>
    <x v="1379"/>
    <x v="0"/>
    <s v="EC012"/>
    <x v="3"/>
    <x v="0"/>
    <s v="Philips"/>
    <x v="0"/>
    <x v="2"/>
    <n v="3"/>
    <n v="42"/>
    <x v="0"/>
    <n v="126"/>
    <n v="54"/>
    <x v="0"/>
    <x v="0"/>
    <s v="Standard"/>
    <n v="3.3"/>
    <n v="2025"/>
    <s v="Sep-2025"/>
    <n v="0.42857142857142855"/>
    <x v="0"/>
    <x v="0"/>
  </r>
  <r>
    <s v="ORD0004088"/>
    <x v="83"/>
    <x v="1921"/>
    <x v="1"/>
    <s v="EC011"/>
    <x v="0"/>
    <x v="0"/>
    <s v="IKEA"/>
    <x v="0"/>
    <x v="2"/>
    <n v="1"/>
    <n v="190"/>
    <x v="2"/>
    <n v="152"/>
    <n v="27"/>
    <x v="0"/>
    <x v="0"/>
    <s v="Standard"/>
    <n v="4.9000000000000004"/>
    <n v="2025"/>
    <s v="Aug-2025"/>
    <n v="0.17763157894736842"/>
    <x v="0"/>
    <x v="0"/>
  </r>
  <r>
    <s v="ORD0004089"/>
    <x v="364"/>
    <x v="905"/>
    <x v="0"/>
    <s v="EC006"/>
    <x v="2"/>
    <x v="0"/>
    <s v="Philips"/>
    <x v="4"/>
    <x v="2"/>
    <n v="3"/>
    <n v="85"/>
    <x v="0"/>
    <n v="255"/>
    <n v="99"/>
    <x v="0"/>
    <x v="2"/>
    <s v="Standard"/>
    <n v="3.6"/>
    <n v="2025"/>
    <s v="Mar-2025"/>
    <n v="0.38823529411764707"/>
    <x v="0"/>
    <x v="2"/>
  </r>
  <r>
    <s v="ORD0004090"/>
    <x v="27"/>
    <x v="487"/>
    <x v="0"/>
    <s v="EC003"/>
    <x v="7"/>
    <x v="3"/>
    <s v="Lenovo"/>
    <x v="6"/>
    <x v="2"/>
    <n v="5"/>
    <n v="799"/>
    <x v="1"/>
    <n v="3595.5"/>
    <n v="495.5"/>
    <x v="0"/>
    <x v="3"/>
    <s v="Express"/>
    <n v="4.5"/>
    <n v="2025"/>
    <s v="Dec-2025"/>
    <n v="0.13781115282992629"/>
    <x v="0"/>
    <x v="2"/>
  </r>
  <r>
    <s v="ORD0004091"/>
    <x v="2"/>
    <x v="1582"/>
    <x v="1"/>
    <s v="EC012"/>
    <x v="3"/>
    <x v="0"/>
    <s v="Philips"/>
    <x v="7"/>
    <x v="1"/>
    <n v="5"/>
    <n v="42"/>
    <x v="2"/>
    <n v="168"/>
    <n v="48"/>
    <x v="0"/>
    <x v="1"/>
    <s v="Standard"/>
    <n v="2.8"/>
    <n v="2025"/>
    <s v="May-2025"/>
    <n v="0.2857142857142857"/>
    <x v="2"/>
    <x v="4"/>
  </r>
  <r>
    <s v="ORD0004092"/>
    <x v="107"/>
    <x v="186"/>
    <x v="1"/>
    <s v="EC011"/>
    <x v="0"/>
    <x v="0"/>
    <s v="IKEA"/>
    <x v="2"/>
    <x v="2"/>
    <n v="1"/>
    <n v="190"/>
    <x v="1"/>
    <n v="171"/>
    <n v="46"/>
    <x v="0"/>
    <x v="4"/>
    <s v="Same Day"/>
    <n v="3.8"/>
    <n v="2025"/>
    <s v="Jun-2025"/>
    <n v="0.26900584795321636"/>
    <x v="0"/>
    <x v="2"/>
  </r>
  <r>
    <s v="ORD0004093"/>
    <x v="131"/>
    <x v="258"/>
    <x v="0"/>
    <s v="EC012"/>
    <x v="3"/>
    <x v="0"/>
    <s v="Philips"/>
    <x v="0"/>
    <x v="2"/>
    <n v="5"/>
    <n v="42"/>
    <x v="3"/>
    <n v="178.5"/>
    <n v="58.5"/>
    <x v="0"/>
    <x v="1"/>
    <s v="Standard"/>
    <n v="3.9"/>
    <n v="2025"/>
    <s v="May-2025"/>
    <n v="0.32773109243697479"/>
    <x v="0"/>
    <x v="0"/>
  </r>
  <r>
    <s v="ORD0004094"/>
    <x v="271"/>
    <x v="749"/>
    <x v="0"/>
    <s v="EC007"/>
    <x v="9"/>
    <x v="0"/>
    <s v="Prestige"/>
    <x v="5"/>
    <x v="0"/>
    <n v="5"/>
    <n v="120"/>
    <x v="4"/>
    <n v="570"/>
    <n v="180"/>
    <x v="0"/>
    <x v="2"/>
    <s v="Express"/>
    <n v="3.5"/>
    <n v="2025"/>
    <s v="Apr-2025"/>
    <n v="0.31578947368421051"/>
    <x v="0"/>
    <x v="3"/>
  </r>
  <r>
    <s v="ORD0004095"/>
    <x v="237"/>
    <x v="1706"/>
    <x v="1"/>
    <s v="EC002"/>
    <x v="5"/>
    <x v="3"/>
    <s v="Samsung"/>
    <x v="6"/>
    <x v="0"/>
    <n v="4"/>
    <n v="149"/>
    <x v="4"/>
    <n v="566.20000000000005"/>
    <n v="186.2"/>
    <x v="2"/>
    <x v="2"/>
    <s v="Express"/>
    <n v="2.9"/>
    <n v="2025"/>
    <s v="Feb-2025"/>
    <n v="0.32885906040268453"/>
    <x v="0"/>
    <x v="2"/>
  </r>
  <r>
    <s v="ORD0004096"/>
    <x v="215"/>
    <x v="1192"/>
    <x v="0"/>
    <s v="EC008"/>
    <x v="1"/>
    <x v="1"/>
    <s v="Nivea"/>
    <x v="2"/>
    <x v="0"/>
    <n v="2"/>
    <n v="18"/>
    <x v="1"/>
    <n v="32.4"/>
    <n v="14.4"/>
    <x v="0"/>
    <x v="2"/>
    <s v="Express"/>
    <n v="3.2"/>
    <n v="2025"/>
    <s v="Apr-2025"/>
    <n v="0.44444444444444448"/>
    <x v="0"/>
    <x v="2"/>
  </r>
  <r>
    <s v="ORD0004097"/>
    <x v="70"/>
    <x v="690"/>
    <x v="0"/>
    <s v="EC005"/>
    <x v="4"/>
    <x v="2"/>
    <s v="Skybags"/>
    <x v="0"/>
    <x v="1"/>
    <n v="2"/>
    <n v="45"/>
    <x v="2"/>
    <n v="72"/>
    <n v="20"/>
    <x v="0"/>
    <x v="1"/>
    <s v="Standard"/>
    <n v="3.6"/>
    <n v="2025"/>
    <s v="Oct-2025"/>
    <n v="0.27777777777777779"/>
    <x v="0"/>
    <x v="0"/>
  </r>
  <r>
    <s v="ORD0004098"/>
    <x v="316"/>
    <x v="1888"/>
    <x v="0"/>
    <s v="EC009"/>
    <x v="11"/>
    <x v="1"/>
    <s v="Loreal"/>
    <x v="6"/>
    <x v="1"/>
    <n v="4"/>
    <n v="12"/>
    <x v="3"/>
    <n v="40.799999999999997"/>
    <n v="16.8"/>
    <x v="0"/>
    <x v="2"/>
    <s v="Express"/>
    <n v="4.2"/>
    <n v="2025"/>
    <s v="Jul-2025"/>
    <n v="0.41176470588235298"/>
    <x v="0"/>
    <x v="2"/>
  </r>
  <r>
    <s v="ORD0004099"/>
    <x v="171"/>
    <x v="1017"/>
    <x v="0"/>
    <s v="EC001"/>
    <x v="8"/>
    <x v="3"/>
    <s v="Sony"/>
    <x v="1"/>
    <x v="0"/>
    <n v="2"/>
    <n v="89"/>
    <x v="0"/>
    <n v="178"/>
    <n v="68"/>
    <x v="3"/>
    <x v="2"/>
    <s v="Standard"/>
    <n v="4.4000000000000004"/>
    <n v="2025"/>
    <s v="Oct-2025"/>
    <n v="0.38202247191011235"/>
    <x v="1"/>
    <x v="1"/>
  </r>
  <r>
    <s v="ORD0004100"/>
    <x v="324"/>
    <x v="2012"/>
    <x v="1"/>
    <s v="EC010"/>
    <x v="6"/>
    <x v="3"/>
    <s v="JBL"/>
    <x v="0"/>
    <x v="2"/>
    <n v="1"/>
    <n v="65"/>
    <x v="3"/>
    <n v="55.25"/>
    <n v="17.25"/>
    <x v="0"/>
    <x v="4"/>
    <s v="Express"/>
    <n v="4.5"/>
    <n v="2025"/>
    <s v="Dec-2025"/>
    <n v="0.31221719457013575"/>
    <x v="0"/>
    <x v="0"/>
  </r>
  <r>
    <s v="ORD0004101"/>
    <x v="235"/>
    <x v="2013"/>
    <x v="1"/>
    <s v="EC009"/>
    <x v="11"/>
    <x v="1"/>
    <s v="Loreal"/>
    <x v="8"/>
    <x v="1"/>
    <n v="4"/>
    <n v="12"/>
    <x v="3"/>
    <n v="40.799999999999997"/>
    <n v="16.8"/>
    <x v="0"/>
    <x v="4"/>
    <s v="Standard"/>
    <n v="2.6"/>
    <n v="2025"/>
    <s v="May-2025"/>
    <n v="0.41176470588235298"/>
    <x v="2"/>
    <x v="4"/>
  </r>
  <r>
    <s v="ORD0004102"/>
    <x v="250"/>
    <x v="1037"/>
    <x v="1"/>
    <s v="EC011"/>
    <x v="0"/>
    <x v="0"/>
    <s v="IKEA"/>
    <x v="8"/>
    <x v="1"/>
    <n v="4"/>
    <n v="190"/>
    <x v="0"/>
    <n v="760"/>
    <n v="260"/>
    <x v="0"/>
    <x v="1"/>
    <s v="Standard"/>
    <n v="4.0999999999999996"/>
    <n v="2025"/>
    <s v="Apr-2025"/>
    <n v="0.34210526315789475"/>
    <x v="2"/>
    <x v="4"/>
  </r>
  <r>
    <s v="ORD0004103"/>
    <x v="254"/>
    <x v="2014"/>
    <x v="1"/>
    <s v="EC009"/>
    <x v="11"/>
    <x v="1"/>
    <s v="Loreal"/>
    <x v="6"/>
    <x v="1"/>
    <n v="2"/>
    <n v="12"/>
    <x v="4"/>
    <n v="22.8"/>
    <n v="10.8"/>
    <x v="0"/>
    <x v="3"/>
    <s v="Standard"/>
    <n v="3.9"/>
    <n v="2025"/>
    <s v="Mar-2025"/>
    <n v="0.47368421052631582"/>
    <x v="0"/>
    <x v="2"/>
  </r>
  <r>
    <s v="ORD0004104"/>
    <x v="51"/>
    <x v="1990"/>
    <x v="0"/>
    <s v="EC005"/>
    <x v="4"/>
    <x v="2"/>
    <s v="Skybags"/>
    <x v="7"/>
    <x v="1"/>
    <n v="4"/>
    <n v="45"/>
    <x v="4"/>
    <n v="171"/>
    <n v="67"/>
    <x v="0"/>
    <x v="1"/>
    <s v="Express"/>
    <n v="2.8"/>
    <n v="2025"/>
    <s v="Jul-2025"/>
    <n v="0.391812865497076"/>
    <x v="2"/>
    <x v="4"/>
  </r>
  <r>
    <s v="ORD0004105"/>
    <x v="62"/>
    <x v="1808"/>
    <x v="0"/>
    <s v="EC002"/>
    <x v="5"/>
    <x v="3"/>
    <s v="Samsung"/>
    <x v="0"/>
    <x v="0"/>
    <n v="5"/>
    <n v="149"/>
    <x v="4"/>
    <n v="707.75"/>
    <n v="232.75"/>
    <x v="0"/>
    <x v="0"/>
    <s v="Express"/>
    <n v="3.4"/>
    <n v="2025"/>
    <s v="Nov-2025"/>
    <n v="0.32885906040268459"/>
    <x v="0"/>
    <x v="0"/>
  </r>
  <r>
    <s v="ORD0004106"/>
    <x v="47"/>
    <x v="1057"/>
    <x v="0"/>
    <s v="EC009"/>
    <x v="11"/>
    <x v="1"/>
    <s v="Loreal"/>
    <x v="8"/>
    <x v="0"/>
    <n v="4"/>
    <n v="12"/>
    <x v="3"/>
    <n v="40.799999999999997"/>
    <n v="16.8"/>
    <x v="0"/>
    <x v="1"/>
    <s v="Express"/>
    <n v="3.8"/>
    <n v="2025"/>
    <s v="Apr-2025"/>
    <n v="0.41176470588235298"/>
    <x v="2"/>
    <x v="4"/>
  </r>
  <r>
    <s v="ORD0004107"/>
    <x v="95"/>
    <x v="2015"/>
    <x v="1"/>
    <s v="EC009"/>
    <x v="11"/>
    <x v="1"/>
    <s v="Loreal"/>
    <x v="1"/>
    <x v="1"/>
    <n v="3"/>
    <n v="12"/>
    <x v="3"/>
    <n v="30.6"/>
    <n v="12.6"/>
    <x v="2"/>
    <x v="4"/>
    <s v="Standard"/>
    <n v="3.9"/>
    <n v="2025"/>
    <s v="Mar-2025"/>
    <n v="0.41176470588235292"/>
    <x v="1"/>
    <x v="1"/>
  </r>
  <r>
    <s v="ORD0004108"/>
    <x v="239"/>
    <x v="1962"/>
    <x v="1"/>
    <s v="EC001"/>
    <x v="8"/>
    <x v="3"/>
    <s v="Sony"/>
    <x v="7"/>
    <x v="1"/>
    <n v="3"/>
    <n v="89"/>
    <x v="0"/>
    <n v="267"/>
    <n v="102"/>
    <x v="0"/>
    <x v="0"/>
    <s v="Same Day"/>
    <n v="2.6"/>
    <n v="2025"/>
    <s v="Jan-2025"/>
    <n v="0.38202247191011235"/>
    <x v="2"/>
    <x v="4"/>
  </r>
  <r>
    <s v="ORD0004109"/>
    <x v="30"/>
    <x v="1082"/>
    <x v="0"/>
    <s v="EC008"/>
    <x v="1"/>
    <x v="1"/>
    <s v="Nivea"/>
    <x v="0"/>
    <x v="0"/>
    <n v="1"/>
    <n v="18"/>
    <x v="0"/>
    <n v="18"/>
    <n v="9"/>
    <x v="0"/>
    <x v="3"/>
    <s v="Standard"/>
    <n v="3.2"/>
    <n v="2025"/>
    <s v="Dec-2025"/>
    <n v="0.5"/>
    <x v="0"/>
    <x v="0"/>
  </r>
  <r>
    <s v="ORD0004110"/>
    <x v="359"/>
    <x v="1888"/>
    <x v="0"/>
    <s v="EC003"/>
    <x v="7"/>
    <x v="3"/>
    <s v="Lenovo"/>
    <x v="5"/>
    <x v="0"/>
    <n v="5"/>
    <n v="799"/>
    <x v="4"/>
    <n v="3795.25"/>
    <n v="695.25"/>
    <x v="0"/>
    <x v="0"/>
    <s v="Standard"/>
    <n v="4.8"/>
    <n v="2025"/>
    <s v="Nov-2025"/>
    <n v="0.18318951320729859"/>
    <x v="0"/>
    <x v="3"/>
  </r>
  <r>
    <s v="ORD0004111"/>
    <x v="213"/>
    <x v="275"/>
    <x v="0"/>
    <s v="EC001"/>
    <x v="8"/>
    <x v="3"/>
    <s v="Sony"/>
    <x v="6"/>
    <x v="0"/>
    <n v="3"/>
    <n v="89"/>
    <x v="2"/>
    <n v="213.6"/>
    <n v="48.6"/>
    <x v="0"/>
    <x v="2"/>
    <s v="Express"/>
    <n v="3.5"/>
    <n v="2025"/>
    <s v="Nov-2025"/>
    <n v="0.22752808988764045"/>
    <x v="0"/>
    <x v="2"/>
  </r>
  <r>
    <s v="ORD0004112"/>
    <x v="56"/>
    <x v="812"/>
    <x v="0"/>
    <s v="EC002"/>
    <x v="5"/>
    <x v="3"/>
    <s v="Samsung"/>
    <x v="9"/>
    <x v="0"/>
    <n v="4"/>
    <n v="149"/>
    <x v="1"/>
    <n v="536.4"/>
    <n v="156.4"/>
    <x v="2"/>
    <x v="4"/>
    <s v="Standard"/>
    <n v="4.7"/>
    <n v="2025"/>
    <s v="Feb-2025"/>
    <n v="0.29157345264727819"/>
    <x v="0"/>
    <x v="5"/>
  </r>
  <r>
    <s v="ORD0004113"/>
    <x v="341"/>
    <x v="219"/>
    <x v="1"/>
    <s v="EC001"/>
    <x v="8"/>
    <x v="3"/>
    <s v="Sony"/>
    <x v="0"/>
    <x v="1"/>
    <n v="5"/>
    <n v="89"/>
    <x v="1"/>
    <n v="400.5"/>
    <n v="125.5"/>
    <x v="0"/>
    <x v="1"/>
    <s v="Express"/>
    <n v="3.4"/>
    <n v="2025"/>
    <s v="Feb-2025"/>
    <n v="0.31335830212234705"/>
    <x v="0"/>
    <x v="0"/>
  </r>
  <r>
    <s v="ORD0004114"/>
    <x v="242"/>
    <x v="2016"/>
    <x v="1"/>
    <s v="EC012"/>
    <x v="3"/>
    <x v="0"/>
    <s v="Philips"/>
    <x v="7"/>
    <x v="0"/>
    <n v="5"/>
    <n v="42"/>
    <x v="0"/>
    <n v="210"/>
    <n v="90"/>
    <x v="0"/>
    <x v="3"/>
    <s v="Standard"/>
    <n v="4.3"/>
    <n v="2025"/>
    <s v="Nov-2025"/>
    <n v="0.42857142857142855"/>
    <x v="2"/>
    <x v="4"/>
  </r>
  <r>
    <s v="ORD0004115"/>
    <x v="10"/>
    <x v="2017"/>
    <x v="0"/>
    <s v="EC008"/>
    <x v="1"/>
    <x v="1"/>
    <s v="Nivea"/>
    <x v="5"/>
    <x v="0"/>
    <n v="2"/>
    <n v="18"/>
    <x v="4"/>
    <n v="34.200000000000003"/>
    <n v="16.2"/>
    <x v="0"/>
    <x v="1"/>
    <s v="Standard"/>
    <n v="4.9000000000000004"/>
    <n v="2025"/>
    <s v="Sep-2025"/>
    <n v="0.47368421052631571"/>
    <x v="0"/>
    <x v="3"/>
  </r>
  <r>
    <s v="ORD0004116"/>
    <x v="10"/>
    <x v="2018"/>
    <x v="0"/>
    <s v="EC010"/>
    <x v="6"/>
    <x v="3"/>
    <s v="JBL"/>
    <x v="2"/>
    <x v="1"/>
    <n v="1"/>
    <n v="65"/>
    <x v="2"/>
    <n v="52"/>
    <n v="14"/>
    <x v="0"/>
    <x v="2"/>
    <s v="Standard"/>
    <n v="4.3"/>
    <n v="2025"/>
    <s v="Sep-2025"/>
    <n v="0.26923076923076922"/>
    <x v="0"/>
    <x v="2"/>
  </r>
  <r>
    <s v="ORD0004117"/>
    <x v="330"/>
    <x v="1028"/>
    <x v="0"/>
    <s v="EC008"/>
    <x v="1"/>
    <x v="1"/>
    <s v="Nivea"/>
    <x v="3"/>
    <x v="0"/>
    <n v="5"/>
    <n v="18"/>
    <x v="2"/>
    <n v="72"/>
    <n v="27"/>
    <x v="2"/>
    <x v="2"/>
    <s v="Standard"/>
    <n v="2.6"/>
    <n v="2025"/>
    <s v="Jan-2025"/>
    <n v="0.375"/>
    <x v="0"/>
    <x v="2"/>
  </r>
  <r>
    <s v="ORD0004118"/>
    <x v="214"/>
    <x v="1955"/>
    <x v="0"/>
    <s v="EC005"/>
    <x v="4"/>
    <x v="2"/>
    <s v="Skybags"/>
    <x v="9"/>
    <x v="2"/>
    <n v="3"/>
    <n v="45"/>
    <x v="2"/>
    <n v="108"/>
    <n v="30"/>
    <x v="0"/>
    <x v="4"/>
    <s v="Express"/>
    <n v="4.3"/>
    <n v="2025"/>
    <s v="Apr-2025"/>
    <n v="0.27777777777777779"/>
    <x v="0"/>
    <x v="5"/>
  </r>
  <r>
    <s v="ORD0004119"/>
    <x v="357"/>
    <x v="1991"/>
    <x v="0"/>
    <s v="EC002"/>
    <x v="5"/>
    <x v="3"/>
    <s v="Samsung"/>
    <x v="0"/>
    <x v="1"/>
    <n v="1"/>
    <n v="149"/>
    <x v="3"/>
    <n v="126.65"/>
    <n v="31.65"/>
    <x v="1"/>
    <x v="2"/>
    <s v="Standard"/>
    <n v="4.5"/>
    <n v="2025"/>
    <s v="Jan-2025"/>
    <n v="0.24990130280300038"/>
    <x v="0"/>
    <x v="0"/>
  </r>
  <r>
    <s v="ORD0004120"/>
    <x v="136"/>
    <x v="171"/>
    <x v="0"/>
    <s v="EC012"/>
    <x v="3"/>
    <x v="0"/>
    <s v="Philips"/>
    <x v="2"/>
    <x v="2"/>
    <n v="3"/>
    <n v="42"/>
    <x v="2"/>
    <n v="100.8"/>
    <n v="28.8"/>
    <x v="0"/>
    <x v="0"/>
    <s v="Express"/>
    <n v="2.9"/>
    <n v="2025"/>
    <s v="Apr-2025"/>
    <n v="0.28571428571428575"/>
    <x v="0"/>
    <x v="2"/>
  </r>
  <r>
    <s v="ORD0004121"/>
    <x v="336"/>
    <x v="185"/>
    <x v="0"/>
    <s v="EC005"/>
    <x v="4"/>
    <x v="2"/>
    <s v="Skybags"/>
    <x v="2"/>
    <x v="0"/>
    <n v="3"/>
    <n v="45"/>
    <x v="4"/>
    <n v="128.25"/>
    <n v="50.25"/>
    <x v="0"/>
    <x v="3"/>
    <s v="Standard"/>
    <n v="2.7"/>
    <n v="2025"/>
    <s v="Jun-2025"/>
    <n v="0.391812865497076"/>
    <x v="0"/>
    <x v="2"/>
  </r>
  <r>
    <s v="ORD0004122"/>
    <x v="68"/>
    <x v="714"/>
    <x v="1"/>
    <s v="EC011"/>
    <x v="0"/>
    <x v="0"/>
    <s v="IKEA"/>
    <x v="3"/>
    <x v="2"/>
    <n v="4"/>
    <n v="190"/>
    <x v="2"/>
    <n v="608"/>
    <n v="108"/>
    <x v="0"/>
    <x v="0"/>
    <s v="Standard"/>
    <n v="4"/>
    <n v="2025"/>
    <s v="Aug-2025"/>
    <n v="0.17763157894736842"/>
    <x v="0"/>
    <x v="2"/>
  </r>
  <r>
    <s v="ORD0004123"/>
    <x v="33"/>
    <x v="50"/>
    <x v="0"/>
    <s v="EC009"/>
    <x v="11"/>
    <x v="1"/>
    <s v="Loreal"/>
    <x v="9"/>
    <x v="1"/>
    <n v="5"/>
    <n v="12"/>
    <x v="1"/>
    <n v="54"/>
    <n v="24"/>
    <x v="0"/>
    <x v="2"/>
    <s v="Same Day"/>
    <n v="3.7"/>
    <n v="2025"/>
    <s v="Mar-2025"/>
    <n v="0.44444444444444442"/>
    <x v="0"/>
    <x v="5"/>
  </r>
  <r>
    <s v="ORD0004124"/>
    <x v="286"/>
    <x v="2019"/>
    <x v="1"/>
    <s v="EC008"/>
    <x v="1"/>
    <x v="1"/>
    <s v="Nivea"/>
    <x v="1"/>
    <x v="2"/>
    <n v="5"/>
    <n v="18"/>
    <x v="4"/>
    <n v="85.5"/>
    <n v="40.5"/>
    <x v="0"/>
    <x v="2"/>
    <s v="Standard"/>
    <n v="4.3"/>
    <n v="2025"/>
    <s v="Nov-2025"/>
    <n v="0.47368421052631576"/>
    <x v="1"/>
    <x v="1"/>
  </r>
  <r>
    <s v="ORD0004125"/>
    <x v="244"/>
    <x v="762"/>
    <x v="0"/>
    <s v="EC012"/>
    <x v="3"/>
    <x v="0"/>
    <s v="Philips"/>
    <x v="2"/>
    <x v="1"/>
    <n v="2"/>
    <n v="42"/>
    <x v="2"/>
    <n v="67.2"/>
    <n v="19.2"/>
    <x v="0"/>
    <x v="0"/>
    <s v="Standard"/>
    <n v="3.2"/>
    <n v="2025"/>
    <s v="Jan-2025"/>
    <n v="0.2857142857142857"/>
    <x v="0"/>
    <x v="2"/>
  </r>
  <r>
    <s v="ORD0004126"/>
    <x v="153"/>
    <x v="736"/>
    <x v="0"/>
    <s v="EC004"/>
    <x v="10"/>
    <x v="2"/>
    <s v="Nike"/>
    <x v="1"/>
    <x v="0"/>
    <n v="5"/>
    <n v="110"/>
    <x v="4"/>
    <n v="522.5"/>
    <n v="182.5"/>
    <x v="0"/>
    <x v="1"/>
    <s v="Express"/>
    <n v="4.9000000000000004"/>
    <n v="2025"/>
    <s v="Jan-2025"/>
    <n v="0.34928229665071769"/>
    <x v="1"/>
    <x v="1"/>
  </r>
  <r>
    <s v="ORD0004127"/>
    <x v="21"/>
    <x v="1102"/>
    <x v="0"/>
    <s v="EC004"/>
    <x v="10"/>
    <x v="2"/>
    <s v="Nike"/>
    <x v="3"/>
    <x v="2"/>
    <n v="2"/>
    <n v="110"/>
    <x v="3"/>
    <n v="187"/>
    <n v="51"/>
    <x v="0"/>
    <x v="3"/>
    <s v="Standard"/>
    <n v="4.5999999999999996"/>
    <n v="2025"/>
    <s v="Jun-2025"/>
    <n v="0.27272727272727271"/>
    <x v="0"/>
    <x v="2"/>
  </r>
  <r>
    <s v="ORD0004128"/>
    <x v="226"/>
    <x v="2020"/>
    <x v="0"/>
    <s v="EC003"/>
    <x v="7"/>
    <x v="3"/>
    <s v="Lenovo"/>
    <x v="8"/>
    <x v="1"/>
    <n v="4"/>
    <n v="799"/>
    <x v="2"/>
    <n v="2556.8000000000002"/>
    <n v="76.8"/>
    <x v="2"/>
    <x v="4"/>
    <s v="Standard"/>
    <n v="4.0999999999999996"/>
    <n v="2025"/>
    <s v="Dec-2025"/>
    <n v="3.0037546933667079E-2"/>
    <x v="2"/>
    <x v="4"/>
  </r>
  <r>
    <s v="ORD0004129"/>
    <x v="39"/>
    <x v="638"/>
    <x v="0"/>
    <s v="EC004"/>
    <x v="10"/>
    <x v="2"/>
    <s v="Nike"/>
    <x v="5"/>
    <x v="0"/>
    <n v="5"/>
    <n v="110"/>
    <x v="1"/>
    <n v="495"/>
    <n v="155"/>
    <x v="0"/>
    <x v="1"/>
    <s v="Express"/>
    <n v="4.7"/>
    <n v="2025"/>
    <s v="Oct-2025"/>
    <n v="0.31313131313131315"/>
    <x v="0"/>
    <x v="3"/>
  </r>
  <r>
    <s v="ORD0004130"/>
    <x v="336"/>
    <x v="697"/>
    <x v="0"/>
    <s v="EC003"/>
    <x v="7"/>
    <x v="3"/>
    <s v="Lenovo"/>
    <x v="6"/>
    <x v="2"/>
    <n v="4"/>
    <n v="799"/>
    <x v="3"/>
    <n v="2716.6"/>
    <n v="236.6"/>
    <x v="2"/>
    <x v="4"/>
    <s v="Express"/>
    <n v="4.0999999999999996"/>
    <n v="2025"/>
    <s v="Jun-2025"/>
    <n v="8.7094161819921967E-2"/>
    <x v="0"/>
    <x v="2"/>
  </r>
  <r>
    <s v="ORD0004131"/>
    <x v="343"/>
    <x v="1701"/>
    <x v="0"/>
    <s v="EC010"/>
    <x v="6"/>
    <x v="3"/>
    <s v="JBL"/>
    <x v="2"/>
    <x v="2"/>
    <n v="5"/>
    <n v="65"/>
    <x v="2"/>
    <n v="260"/>
    <n v="70"/>
    <x v="2"/>
    <x v="1"/>
    <s v="Standard"/>
    <n v="2.7"/>
    <n v="2025"/>
    <s v="Mar-2025"/>
    <n v="0.26923076923076922"/>
    <x v="0"/>
    <x v="2"/>
  </r>
  <r>
    <s v="ORD0004132"/>
    <x v="337"/>
    <x v="2021"/>
    <x v="0"/>
    <s v="EC002"/>
    <x v="5"/>
    <x v="3"/>
    <s v="Samsung"/>
    <x v="9"/>
    <x v="1"/>
    <n v="3"/>
    <n v="149"/>
    <x v="2"/>
    <n v="357.6"/>
    <n v="72.599999999999994"/>
    <x v="0"/>
    <x v="3"/>
    <s v="Standard"/>
    <n v="4.7"/>
    <n v="2025"/>
    <s v="Aug-2025"/>
    <n v="0.2030201342281879"/>
    <x v="0"/>
    <x v="5"/>
  </r>
  <r>
    <s v="ORD0004133"/>
    <x v="247"/>
    <x v="424"/>
    <x v="0"/>
    <s v="EC002"/>
    <x v="5"/>
    <x v="3"/>
    <s v="Samsung"/>
    <x v="3"/>
    <x v="1"/>
    <n v="4"/>
    <n v="149"/>
    <x v="0"/>
    <n v="596"/>
    <n v="216"/>
    <x v="0"/>
    <x v="4"/>
    <s v="Express"/>
    <n v="3.6"/>
    <n v="2025"/>
    <s v="Feb-2025"/>
    <n v="0.36241610738255031"/>
    <x v="0"/>
    <x v="2"/>
  </r>
  <r>
    <s v="ORD0004134"/>
    <x v="31"/>
    <x v="1963"/>
    <x v="0"/>
    <s v="EC012"/>
    <x v="3"/>
    <x v="0"/>
    <s v="Philips"/>
    <x v="5"/>
    <x v="1"/>
    <n v="5"/>
    <n v="42"/>
    <x v="4"/>
    <n v="199.5"/>
    <n v="79.5"/>
    <x v="0"/>
    <x v="1"/>
    <s v="Standard"/>
    <n v="3"/>
    <n v="2025"/>
    <s v="Mar-2025"/>
    <n v="0.39849624060150374"/>
    <x v="0"/>
    <x v="3"/>
  </r>
  <r>
    <s v="ORD0004135"/>
    <x v="66"/>
    <x v="1261"/>
    <x v="0"/>
    <s v="EC009"/>
    <x v="11"/>
    <x v="1"/>
    <s v="Loreal"/>
    <x v="8"/>
    <x v="0"/>
    <n v="1"/>
    <n v="12"/>
    <x v="2"/>
    <n v="9.6"/>
    <n v="3.6"/>
    <x v="0"/>
    <x v="4"/>
    <s v="Standard"/>
    <n v="5"/>
    <n v="2025"/>
    <s v="May-2025"/>
    <n v="0.375"/>
    <x v="2"/>
    <x v="4"/>
  </r>
  <r>
    <s v="ORD0004136"/>
    <x v="270"/>
    <x v="638"/>
    <x v="1"/>
    <s v="EC011"/>
    <x v="0"/>
    <x v="0"/>
    <s v="IKEA"/>
    <x v="5"/>
    <x v="0"/>
    <n v="1"/>
    <n v="190"/>
    <x v="2"/>
    <n v="152"/>
    <n v="27"/>
    <x v="0"/>
    <x v="4"/>
    <s v="Express"/>
    <n v="3.3"/>
    <n v="2025"/>
    <s v="Jan-2025"/>
    <n v="0.17763157894736842"/>
    <x v="0"/>
    <x v="3"/>
  </r>
  <r>
    <s v="ORD0004137"/>
    <x v="21"/>
    <x v="1953"/>
    <x v="0"/>
    <s v="EC011"/>
    <x v="0"/>
    <x v="0"/>
    <s v="IKEA"/>
    <x v="1"/>
    <x v="1"/>
    <n v="3"/>
    <n v="190"/>
    <x v="2"/>
    <n v="456"/>
    <n v="81"/>
    <x v="0"/>
    <x v="3"/>
    <s v="Express"/>
    <n v="2.8"/>
    <n v="2025"/>
    <s v="Jun-2025"/>
    <n v="0.17763157894736842"/>
    <x v="1"/>
    <x v="1"/>
  </r>
  <r>
    <s v="ORD0004138"/>
    <x v="64"/>
    <x v="1138"/>
    <x v="0"/>
    <s v="EC012"/>
    <x v="3"/>
    <x v="0"/>
    <s v="Philips"/>
    <x v="5"/>
    <x v="0"/>
    <n v="5"/>
    <n v="42"/>
    <x v="0"/>
    <n v="210"/>
    <n v="90"/>
    <x v="0"/>
    <x v="2"/>
    <s v="Standard"/>
    <n v="4.7"/>
    <n v="2025"/>
    <s v="Feb-2025"/>
    <n v="0.42857142857142855"/>
    <x v="0"/>
    <x v="3"/>
  </r>
  <r>
    <s v="ORD0004139"/>
    <x v="114"/>
    <x v="1235"/>
    <x v="0"/>
    <s v="EC003"/>
    <x v="7"/>
    <x v="3"/>
    <s v="Lenovo"/>
    <x v="7"/>
    <x v="1"/>
    <n v="2"/>
    <n v="799"/>
    <x v="3"/>
    <n v="1358.3"/>
    <n v="118.3"/>
    <x v="0"/>
    <x v="4"/>
    <s v="Standard"/>
    <n v="4.5999999999999996"/>
    <n v="2025"/>
    <s v="Aug-2025"/>
    <n v="8.7094161819921967E-2"/>
    <x v="2"/>
    <x v="4"/>
  </r>
  <r>
    <s v="ORD0004140"/>
    <x v="143"/>
    <x v="370"/>
    <x v="1"/>
    <s v="EC009"/>
    <x v="11"/>
    <x v="1"/>
    <s v="Loreal"/>
    <x v="4"/>
    <x v="1"/>
    <n v="2"/>
    <n v="12"/>
    <x v="0"/>
    <n v="24"/>
    <n v="12"/>
    <x v="0"/>
    <x v="3"/>
    <s v="Standard"/>
    <n v="4.7"/>
    <n v="2025"/>
    <s v="Dec-2025"/>
    <n v="0.5"/>
    <x v="0"/>
    <x v="2"/>
  </r>
  <r>
    <s v="ORD0004141"/>
    <x v="212"/>
    <x v="433"/>
    <x v="0"/>
    <s v="EC005"/>
    <x v="4"/>
    <x v="2"/>
    <s v="Skybags"/>
    <x v="7"/>
    <x v="1"/>
    <n v="1"/>
    <n v="45"/>
    <x v="3"/>
    <n v="38.25"/>
    <n v="12.25"/>
    <x v="0"/>
    <x v="1"/>
    <s v="Standard"/>
    <n v="3.5"/>
    <n v="2025"/>
    <s v="Feb-2025"/>
    <n v="0.3202614379084967"/>
    <x v="2"/>
    <x v="4"/>
  </r>
  <r>
    <s v="ORD0004142"/>
    <x v="189"/>
    <x v="1674"/>
    <x v="0"/>
    <s v="EC003"/>
    <x v="7"/>
    <x v="3"/>
    <s v="Lenovo"/>
    <x v="5"/>
    <x v="1"/>
    <n v="1"/>
    <n v="799"/>
    <x v="4"/>
    <n v="759.05"/>
    <n v="139.05000000000001"/>
    <x v="0"/>
    <x v="4"/>
    <s v="Standard"/>
    <n v="4.3"/>
    <n v="2025"/>
    <s v="May-2025"/>
    <n v="0.18318951320729862"/>
    <x v="0"/>
    <x v="3"/>
  </r>
  <r>
    <s v="ORD0004143"/>
    <x v="269"/>
    <x v="1160"/>
    <x v="1"/>
    <s v="EC009"/>
    <x v="11"/>
    <x v="1"/>
    <s v="Loreal"/>
    <x v="5"/>
    <x v="1"/>
    <n v="1"/>
    <n v="12"/>
    <x v="1"/>
    <n v="10.8"/>
    <n v="4.8"/>
    <x v="0"/>
    <x v="1"/>
    <s v="Standard"/>
    <n v="4.0999999999999996"/>
    <n v="2025"/>
    <s v="Sep-2025"/>
    <n v="0.44444444444444442"/>
    <x v="0"/>
    <x v="3"/>
  </r>
  <r>
    <s v="ORD0004144"/>
    <x v="274"/>
    <x v="1560"/>
    <x v="0"/>
    <s v="EC004"/>
    <x v="10"/>
    <x v="2"/>
    <s v="Nike"/>
    <x v="4"/>
    <x v="2"/>
    <n v="2"/>
    <n v="110"/>
    <x v="2"/>
    <n v="176"/>
    <n v="40"/>
    <x v="0"/>
    <x v="4"/>
    <s v="Express"/>
    <n v="4.8"/>
    <n v="2025"/>
    <s v="Dec-2025"/>
    <n v="0.22727272727272727"/>
    <x v="0"/>
    <x v="2"/>
  </r>
  <r>
    <s v="ORD0004145"/>
    <x v="47"/>
    <x v="2022"/>
    <x v="0"/>
    <s v="EC008"/>
    <x v="1"/>
    <x v="1"/>
    <s v="Nivea"/>
    <x v="3"/>
    <x v="2"/>
    <n v="3"/>
    <n v="18"/>
    <x v="1"/>
    <n v="48.6"/>
    <n v="21.6"/>
    <x v="0"/>
    <x v="4"/>
    <s v="Standard"/>
    <n v="3.6"/>
    <n v="2025"/>
    <s v="Apr-2025"/>
    <n v="0.44444444444444448"/>
    <x v="0"/>
    <x v="2"/>
  </r>
  <r>
    <s v="ORD0004146"/>
    <x v="364"/>
    <x v="1281"/>
    <x v="1"/>
    <s v="EC001"/>
    <x v="8"/>
    <x v="3"/>
    <s v="Sony"/>
    <x v="4"/>
    <x v="1"/>
    <n v="4"/>
    <n v="89"/>
    <x v="0"/>
    <n v="356"/>
    <n v="136"/>
    <x v="0"/>
    <x v="1"/>
    <s v="Standard"/>
    <n v="3.1"/>
    <n v="2025"/>
    <s v="Mar-2025"/>
    <n v="0.38202247191011235"/>
    <x v="0"/>
    <x v="2"/>
  </r>
  <r>
    <s v="ORD0004147"/>
    <x v="325"/>
    <x v="1442"/>
    <x v="0"/>
    <s v="EC005"/>
    <x v="4"/>
    <x v="2"/>
    <s v="Skybags"/>
    <x v="7"/>
    <x v="1"/>
    <n v="3"/>
    <n v="45"/>
    <x v="0"/>
    <n v="135"/>
    <n v="57"/>
    <x v="2"/>
    <x v="2"/>
    <s v="Standard"/>
    <n v="4.2"/>
    <n v="2025"/>
    <s v="Jan-2025"/>
    <n v="0.42222222222222222"/>
    <x v="2"/>
    <x v="4"/>
  </r>
  <r>
    <s v="ORD0004148"/>
    <x v="320"/>
    <x v="2023"/>
    <x v="0"/>
    <s v="EC010"/>
    <x v="6"/>
    <x v="3"/>
    <s v="JBL"/>
    <x v="4"/>
    <x v="2"/>
    <n v="1"/>
    <n v="65"/>
    <x v="2"/>
    <n v="52"/>
    <n v="14"/>
    <x v="0"/>
    <x v="3"/>
    <s v="Standard"/>
    <n v="4.5"/>
    <n v="2025"/>
    <s v="Jul-2025"/>
    <n v="0.26923076923076922"/>
    <x v="0"/>
    <x v="2"/>
  </r>
  <r>
    <s v="ORD0004149"/>
    <x v="141"/>
    <x v="1494"/>
    <x v="1"/>
    <s v="EC007"/>
    <x v="9"/>
    <x v="0"/>
    <s v="Prestige"/>
    <x v="7"/>
    <x v="2"/>
    <n v="4"/>
    <n v="120"/>
    <x v="0"/>
    <n v="480"/>
    <n v="168"/>
    <x v="1"/>
    <x v="0"/>
    <s v="Express"/>
    <n v="4.0999999999999996"/>
    <n v="2025"/>
    <s v="May-2025"/>
    <n v="0.35"/>
    <x v="2"/>
    <x v="4"/>
  </r>
  <r>
    <s v="ORD0004150"/>
    <x v="129"/>
    <x v="1457"/>
    <x v="0"/>
    <s v="EC007"/>
    <x v="9"/>
    <x v="0"/>
    <s v="Prestige"/>
    <x v="0"/>
    <x v="2"/>
    <n v="4"/>
    <n v="120"/>
    <x v="0"/>
    <n v="480"/>
    <n v="168"/>
    <x v="0"/>
    <x v="0"/>
    <s v="Standard"/>
    <n v="3.1"/>
    <n v="2025"/>
    <s v="Oct-2025"/>
    <n v="0.35"/>
    <x v="0"/>
    <x v="0"/>
  </r>
  <r>
    <s v="ORD0004151"/>
    <x v="9"/>
    <x v="2024"/>
    <x v="0"/>
    <s v="EC004"/>
    <x v="10"/>
    <x v="2"/>
    <s v="Nike"/>
    <x v="9"/>
    <x v="0"/>
    <n v="1"/>
    <n v="110"/>
    <x v="3"/>
    <n v="93.5"/>
    <n v="25.5"/>
    <x v="0"/>
    <x v="2"/>
    <s v="Express"/>
    <n v="4.5999999999999996"/>
    <n v="2025"/>
    <s v="Dec-2025"/>
    <n v="0.27272727272727271"/>
    <x v="0"/>
    <x v="5"/>
  </r>
  <r>
    <s v="ORD0004152"/>
    <x v="29"/>
    <x v="2025"/>
    <x v="1"/>
    <s v="EC002"/>
    <x v="5"/>
    <x v="3"/>
    <s v="Samsung"/>
    <x v="8"/>
    <x v="0"/>
    <n v="2"/>
    <n v="149"/>
    <x v="1"/>
    <n v="268.2"/>
    <n v="78.2"/>
    <x v="0"/>
    <x v="3"/>
    <s v="Standard"/>
    <n v="3.6"/>
    <n v="2025"/>
    <s v="Jul-2025"/>
    <n v="0.29157345264727819"/>
    <x v="2"/>
    <x v="4"/>
  </r>
  <r>
    <s v="ORD0004153"/>
    <x v="177"/>
    <x v="1882"/>
    <x v="1"/>
    <s v="EC005"/>
    <x v="4"/>
    <x v="2"/>
    <s v="Skybags"/>
    <x v="8"/>
    <x v="2"/>
    <n v="1"/>
    <n v="45"/>
    <x v="4"/>
    <n v="42.75"/>
    <n v="16.75"/>
    <x v="0"/>
    <x v="4"/>
    <s v="Standard"/>
    <n v="2.7"/>
    <n v="2025"/>
    <s v="Sep-2025"/>
    <n v="0.391812865497076"/>
    <x v="2"/>
    <x v="4"/>
  </r>
  <r>
    <s v="ORD0004154"/>
    <x v="279"/>
    <x v="1351"/>
    <x v="1"/>
    <s v="EC011"/>
    <x v="0"/>
    <x v="0"/>
    <s v="IKEA"/>
    <x v="5"/>
    <x v="2"/>
    <n v="1"/>
    <n v="190"/>
    <x v="1"/>
    <n v="171"/>
    <n v="46"/>
    <x v="0"/>
    <x v="2"/>
    <s v="Standard"/>
    <n v="3.5"/>
    <n v="2025"/>
    <s v="Apr-2025"/>
    <n v="0.26900584795321636"/>
    <x v="0"/>
    <x v="3"/>
  </r>
  <r>
    <s v="ORD0004155"/>
    <x v="348"/>
    <x v="2026"/>
    <x v="1"/>
    <s v="EC003"/>
    <x v="7"/>
    <x v="3"/>
    <s v="Lenovo"/>
    <x v="8"/>
    <x v="0"/>
    <n v="4"/>
    <n v="799"/>
    <x v="3"/>
    <n v="2716.6"/>
    <n v="236.6"/>
    <x v="0"/>
    <x v="4"/>
    <s v="Standard"/>
    <n v="4.7"/>
    <n v="2025"/>
    <s v="Oct-2025"/>
    <n v="8.7094161819921967E-2"/>
    <x v="2"/>
    <x v="4"/>
  </r>
  <r>
    <s v="ORD0004156"/>
    <x v="172"/>
    <x v="460"/>
    <x v="0"/>
    <s v="EC011"/>
    <x v="0"/>
    <x v="0"/>
    <s v="IKEA"/>
    <x v="2"/>
    <x v="1"/>
    <n v="1"/>
    <n v="190"/>
    <x v="4"/>
    <n v="180.5"/>
    <n v="55.5"/>
    <x v="0"/>
    <x v="1"/>
    <s v="Express"/>
    <n v="4.0999999999999996"/>
    <n v="2025"/>
    <s v="Oct-2025"/>
    <n v="0.30747922437673131"/>
    <x v="0"/>
    <x v="2"/>
  </r>
  <r>
    <s v="ORD0004157"/>
    <x v="51"/>
    <x v="2027"/>
    <x v="0"/>
    <s v="EC001"/>
    <x v="8"/>
    <x v="3"/>
    <s v="Sony"/>
    <x v="5"/>
    <x v="1"/>
    <n v="4"/>
    <n v="89"/>
    <x v="3"/>
    <n v="302.60000000000002"/>
    <n v="82.6"/>
    <x v="0"/>
    <x v="4"/>
    <s v="Express"/>
    <n v="3.8"/>
    <n v="2025"/>
    <s v="Jul-2025"/>
    <n v="0.27296761401189684"/>
    <x v="0"/>
    <x v="3"/>
  </r>
  <r>
    <s v="ORD0004158"/>
    <x v="193"/>
    <x v="1039"/>
    <x v="0"/>
    <s v="EC011"/>
    <x v="0"/>
    <x v="0"/>
    <s v="IKEA"/>
    <x v="4"/>
    <x v="1"/>
    <n v="5"/>
    <n v="190"/>
    <x v="4"/>
    <n v="902.5"/>
    <n v="277.5"/>
    <x v="3"/>
    <x v="3"/>
    <s v="Standard"/>
    <n v="3.7"/>
    <n v="2025"/>
    <s v="Nov-2025"/>
    <n v="0.30747922437673131"/>
    <x v="0"/>
    <x v="2"/>
  </r>
  <r>
    <s v="ORD0004159"/>
    <x v="224"/>
    <x v="1032"/>
    <x v="0"/>
    <s v="EC002"/>
    <x v="5"/>
    <x v="3"/>
    <s v="Samsung"/>
    <x v="5"/>
    <x v="1"/>
    <n v="1"/>
    <n v="149"/>
    <x v="1"/>
    <n v="134.1"/>
    <n v="39.1"/>
    <x v="0"/>
    <x v="0"/>
    <s v="Standard"/>
    <n v="4.9000000000000004"/>
    <n v="2025"/>
    <s v="May-2025"/>
    <n v="0.29157345264727819"/>
    <x v="0"/>
    <x v="3"/>
  </r>
  <r>
    <s v="ORD0004160"/>
    <x v="120"/>
    <x v="181"/>
    <x v="0"/>
    <s v="EC009"/>
    <x v="11"/>
    <x v="1"/>
    <s v="Loreal"/>
    <x v="4"/>
    <x v="2"/>
    <n v="1"/>
    <n v="12"/>
    <x v="1"/>
    <n v="10.8"/>
    <n v="4.8"/>
    <x v="0"/>
    <x v="3"/>
    <s v="Standard"/>
    <n v="3"/>
    <n v="2025"/>
    <s v="Aug-2025"/>
    <n v="0.44444444444444442"/>
    <x v="0"/>
    <x v="2"/>
  </r>
  <r>
    <s v="ORD0004161"/>
    <x v="55"/>
    <x v="1129"/>
    <x v="0"/>
    <s v="EC008"/>
    <x v="1"/>
    <x v="1"/>
    <s v="Nivea"/>
    <x v="8"/>
    <x v="0"/>
    <n v="5"/>
    <n v="18"/>
    <x v="1"/>
    <n v="81"/>
    <n v="36"/>
    <x v="0"/>
    <x v="3"/>
    <s v="Express"/>
    <n v="3"/>
    <n v="2025"/>
    <s v="Sep-2025"/>
    <n v="0.44444444444444442"/>
    <x v="2"/>
    <x v="4"/>
  </r>
  <r>
    <s v="ORD0004162"/>
    <x v="209"/>
    <x v="1714"/>
    <x v="1"/>
    <s v="EC008"/>
    <x v="1"/>
    <x v="1"/>
    <s v="Nivea"/>
    <x v="3"/>
    <x v="1"/>
    <n v="1"/>
    <n v="18"/>
    <x v="3"/>
    <n v="15.3"/>
    <n v="6.3"/>
    <x v="0"/>
    <x v="4"/>
    <s v="Standard"/>
    <n v="4.8"/>
    <n v="2025"/>
    <s v="Sep-2025"/>
    <n v="0.41176470588235292"/>
    <x v="0"/>
    <x v="2"/>
  </r>
  <r>
    <s v="ORD0004163"/>
    <x v="146"/>
    <x v="959"/>
    <x v="0"/>
    <s v="EC008"/>
    <x v="1"/>
    <x v="1"/>
    <s v="Nivea"/>
    <x v="6"/>
    <x v="2"/>
    <n v="5"/>
    <n v="18"/>
    <x v="0"/>
    <n v="90"/>
    <n v="45"/>
    <x v="0"/>
    <x v="1"/>
    <s v="Standard"/>
    <n v="3.9"/>
    <n v="2025"/>
    <s v="Feb-2025"/>
    <n v="0.5"/>
    <x v="0"/>
    <x v="2"/>
  </r>
  <r>
    <s v="ORD0004164"/>
    <x v="277"/>
    <x v="588"/>
    <x v="1"/>
    <s v="EC009"/>
    <x v="11"/>
    <x v="1"/>
    <s v="Loreal"/>
    <x v="7"/>
    <x v="0"/>
    <n v="1"/>
    <n v="12"/>
    <x v="3"/>
    <n v="10.199999999999999"/>
    <n v="4.2"/>
    <x v="1"/>
    <x v="1"/>
    <s v="Standard"/>
    <n v="3.7"/>
    <n v="2025"/>
    <s v="Nov-2025"/>
    <n v="0.41176470588235298"/>
    <x v="2"/>
    <x v="4"/>
  </r>
  <r>
    <s v="ORD0004165"/>
    <x v="363"/>
    <x v="315"/>
    <x v="0"/>
    <s v="EC010"/>
    <x v="6"/>
    <x v="3"/>
    <s v="JBL"/>
    <x v="2"/>
    <x v="1"/>
    <n v="5"/>
    <n v="65"/>
    <x v="3"/>
    <n v="276.25"/>
    <n v="86.25"/>
    <x v="0"/>
    <x v="2"/>
    <s v="Standard"/>
    <n v="4"/>
    <n v="2025"/>
    <s v="Oct-2025"/>
    <n v="0.31221719457013575"/>
    <x v="0"/>
    <x v="2"/>
  </r>
  <r>
    <s v="ORD0004166"/>
    <x v="291"/>
    <x v="1034"/>
    <x v="1"/>
    <s v="EC009"/>
    <x v="11"/>
    <x v="1"/>
    <s v="Loreal"/>
    <x v="6"/>
    <x v="1"/>
    <n v="1"/>
    <n v="12"/>
    <x v="2"/>
    <n v="9.6"/>
    <n v="3.6"/>
    <x v="0"/>
    <x v="4"/>
    <s v="Standard"/>
    <n v="3"/>
    <n v="2025"/>
    <s v="Apr-2025"/>
    <n v="0.375"/>
    <x v="0"/>
    <x v="2"/>
  </r>
  <r>
    <s v="ORD0004167"/>
    <x v="284"/>
    <x v="1696"/>
    <x v="1"/>
    <s v="EC004"/>
    <x v="10"/>
    <x v="2"/>
    <s v="Nike"/>
    <x v="5"/>
    <x v="2"/>
    <n v="5"/>
    <n v="110"/>
    <x v="1"/>
    <n v="495"/>
    <n v="155"/>
    <x v="0"/>
    <x v="2"/>
    <s v="Express"/>
    <n v="2.8"/>
    <n v="2025"/>
    <s v="Nov-2025"/>
    <n v="0.31313131313131315"/>
    <x v="0"/>
    <x v="3"/>
  </r>
  <r>
    <s v="ORD0004168"/>
    <x v="75"/>
    <x v="1821"/>
    <x v="0"/>
    <s v="EC011"/>
    <x v="0"/>
    <x v="0"/>
    <s v="IKEA"/>
    <x v="5"/>
    <x v="2"/>
    <n v="3"/>
    <n v="190"/>
    <x v="1"/>
    <n v="513"/>
    <n v="138"/>
    <x v="0"/>
    <x v="4"/>
    <s v="Express"/>
    <n v="3.1"/>
    <n v="2025"/>
    <s v="May-2025"/>
    <n v="0.26900584795321636"/>
    <x v="0"/>
    <x v="3"/>
  </r>
  <r>
    <s v="ORD0004169"/>
    <x v="88"/>
    <x v="2028"/>
    <x v="0"/>
    <s v="EC003"/>
    <x v="7"/>
    <x v="3"/>
    <s v="Lenovo"/>
    <x v="3"/>
    <x v="0"/>
    <n v="1"/>
    <n v="799"/>
    <x v="3"/>
    <n v="679.15"/>
    <n v="59.15"/>
    <x v="0"/>
    <x v="4"/>
    <s v="Standard"/>
    <n v="4.2"/>
    <n v="2025"/>
    <s v="Jul-2025"/>
    <n v="8.7094161819921967E-2"/>
    <x v="0"/>
    <x v="2"/>
  </r>
  <r>
    <s v="ORD0004170"/>
    <x v="128"/>
    <x v="145"/>
    <x v="0"/>
    <s v="EC008"/>
    <x v="1"/>
    <x v="1"/>
    <s v="Nivea"/>
    <x v="1"/>
    <x v="2"/>
    <n v="2"/>
    <n v="18"/>
    <x v="4"/>
    <n v="34.200000000000003"/>
    <n v="16.2"/>
    <x v="0"/>
    <x v="4"/>
    <s v="Standard"/>
    <n v="2.8"/>
    <n v="2025"/>
    <s v="Sep-2025"/>
    <n v="0.47368421052631571"/>
    <x v="1"/>
    <x v="1"/>
  </r>
  <r>
    <s v="ORD0004171"/>
    <x v="198"/>
    <x v="353"/>
    <x v="1"/>
    <s v="EC009"/>
    <x v="11"/>
    <x v="1"/>
    <s v="Loreal"/>
    <x v="9"/>
    <x v="1"/>
    <n v="2"/>
    <n v="12"/>
    <x v="1"/>
    <n v="21.6"/>
    <n v="9.6"/>
    <x v="0"/>
    <x v="0"/>
    <s v="Standard"/>
    <n v="4.8"/>
    <n v="2025"/>
    <s v="Sep-2025"/>
    <n v="0.44444444444444442"/>
    <x v="0"/>
    <x v="5"/>
  </r>
  <r>
    <s v="ORD0004172"/>
    <x v="115"/>
    <x v="2029"/>
    <x v="1"/>
    <s v="EC011"/>
    <x v="0"/>
    <x v="0"/>
    <s v="IKEA"/>
    <x v="9"/>
    <x v="2"/>
    <n v="5"/>
    <n v="190"/>
    <x v="0"/>
    <n v="950"/>
    <n v="325"/>
    <x v="0"/>
    <x v="4"/>
    <s v="Standard"/>
    <n v="3"/>
    <n v="2025"/>
    <s v="Nov-2025"/>
    <n v="0.34210526315789475"/>
    <x v="0"/>
    <x v="5"/>
  </r>
  <r>
    <s v="ORD0004173"/>
    <x v="37"/>
    <x v="2030"/>
    <x v="0"/>
    <s v="EC004"/>
    <x v="10"/>
    <x v="2"/>
    <s v="Nike"/>
    <x v="5"/>
    <x v="0"/>
    <n v="2"/>
    <n v="110"/>
    <x v="2"/>
    <n v="176"/>
    <n v="40"/>
    <x v="0"/>
    <x v="0"/>
    <s v="Express"/>
    <n v="2.9"/>
    <n v="2025"/>
    <s v="Apr-2025"/>
    <n v="0.22727272727272727"/>
    <x v="0"/>
    <x v="3"/>
  </r>
  <r>
    <s v="ORD0004174"/>
    <x v="351"/>
    <x v="2031"/>
    <x v="0"/>
    <s v="EC003"/>
    <x v="7"/>
    <x v="3"/>
    <s v="Lenovo"/>
    <x v="7"/>
    <x v="1"/>
    <n v="2"/>
    <n v="799"/>
    <x v="2"/>
    <n v="1278.4000000000001"/>
    <n v="38.4"/>
    <x v="0"/>
    <x v="1"/>
    <s v="Express"/>
    <n v="2.7"/>
    <n v="2025"/>
    <s v="Oct-2025"/>
    <n v="3.0037546933667079E-2"/>
    <x v="2"/>
    <x v="4"/>
  </r>
  <r>
    <s v="ORD0004175"/>
    <x v="154"/>
    <x v="2032"/>
    <x v="0"/>
    <s v="EC007"/>
    <x v="9"/>
    <x v="0"/>
    <s v="Prestige"/>
    <x v="9"/>
    <x v="0"/>
    <n v="5"/>
    <n v="120"/>
    <x v="3"/>
    <n v="510"/>
    <n v="120"/>
    <x v="0"/>
    <x v="2"/>
    <s v="Standard"/>
    <n v="4.3"/>
    <n v="2025"/>
    <s v="Sep-2025"/>
    <n v="0.23529411764705882"/>
    <x v="0"/>
    <x v="5"/>
  </r>
  <r>
    <s v="ORD0004176"/>
    <x v="93"/>
    <x v="1352"/>
    <x v="1"/>
    <s v="EC003"/>
    <x v="7"/>
    <x v="3"/>
    <s v="Lenovo"/>
    <x v="0"/>
    <x v="1"/>
    <n v="4"/>
    <n v="799"/>
    <x v="3"/>
    <n v="2716.6"/>
    <n v="236.6"/>
    <x v="2"/>
    <x v="4"/>
    <s v="Express"/>
    <n v="3.8"/>
    <n v="2025"/>
    <s v="Oct-2025"/>
    <n v="8.7094161819921967E-2"/>
    <x v="0"/>
    <x v="0"/>
  </r>
  <r>
    <s v="ORD0004177"/>
    <x v="318"/>
    <x v="1138"/>
    <x v="1"/>
    <s v="EC006"/>
    <x v="2"/>
    <x v="0"/>
    <s v="Philips"/>
    <x v="4"/>
    <x v="2"/>
    <n v="2"/>
    <n v="85"/>
    <x v="2"/>
    <n v="136"/>
    <n v="32"/>
    <x v="0"/>
    <x v="3"/>
    <s v="Standard"/>
    <n v="4.4000000000000004"/>
    <n v="2025"/>
    <s v="Aug-2025"/>
    <n v="0.23529411764705882"/>
    <x v="0"/>
    <x v="2"/>
  </r>
  <r>
    <s v="ORD0004178"/>
    <x v="12"/>
    <x v="2033"/>
    <x v="1"/>
    <s v="EC008"/>
    <x v="1"/>
    <x v="1"/>
    <s v="Nivea"/>
    <x v="9"/>
    <x v="0"/>
    <n v="5"/>
    <n v="18"/>
    <x v="3"/>
    <n v="76.5"/>
    <n v="31.5"/>
    <x v="0"/>
    <x v="1"/>
    <s v="Standard"/>
    <n v="4.2"/>
    <n v="2025"/>
    <s v="Dec-2025"/>
    <n v="0.41176470588235292"/>
    <x v="0"/>
    <x v="5"/>
  </r>
  <r>
    <s v="ORD0004179"/>
    <x v="294"/>
    <x v="629"/>
    <x v="0"/>
    <s v="EC011"/>
    <x v="0"/>
    <x v="0"/>
    <s v="IKEA"/>
    <x v="0"/>
    <x v="0"/>
    <n v="5"/>
    <n v="190"/>
    <x v="1"/>
    <n v="855"/>
    <n v="230"/>
    <x v="0"/>
    <x v="3"/>
    <s v="Standard"/>
    <n v="3.4"/>
    <n v="2025"/>
    <s v="Jun-2025"/>
    <n v="0.26900584795321636"/>
    <x v="0"/>
    <x v="0"/>
  </r>
  <r>
    <s v="ORD0004180"/>
    <x v="331"/>
    <x v="931"/>
    <x v="0"/>
    <s v="EC001"/>
    <x v="8"/>
    <x v="3"/>
    <s v="Sony"/>
    <x v="1"/>
    <x v="2"/>
    <n v="3"/>
    <n v="89"/>
    <x v="0"/>
    <n v="267"/>
    <n v="102"/>
    <x v="0"/>
    <x v="4"/>
    <s v="Express"/>
    <n v="2.7"/>
    <n v="2025"/>
    <s v="Feb-2025"/>
    <n v="0.38202247191011235"/>
    <x v="1"/>
    <x v="1"/>
  </r>
  <r>
    <s v="ORD0004181"/>
    <x v="200"/>
    <x v="1584"/>
    <x v="1"/>
    <s v="EC006"/>
    <x v="2"/>
    <x v="0"/>
    <s v="Philips"/>
    <x v="8"/>
    <x v="1"/>
    <n v="5"/>
    <n v="85"/>
    <x v="3"/>
    <n v="361.25"/>
    <n v="101.25"/>
    <x v="0"/>
    <x v="0"/>
    <s v="Express"/>
    <n v="3.9"/>
    <n v="2025"/>
    <s v="Jan-2025"/>
    <n v="0.28027681660899656"/>
    <x v="2"/>
    <x v="4"/>
  </r>
  <r>
    <s v="ORD0004182"/>
    <x v="276"/>
    <x v="1131"/>
    <x v="1"/>
    <s v="EC002"/>
    <x v="5"/>
    <x v="3"/>
    <s v="Samsung"/>
    <x v="7"/>
    <x v="1"/>
    <n v="2"/>
    <n v="149"/>
    <x v="3"/>
    <n v="253.3"/>
    <n v="63.3"/>
    <x v="2"/>
    <x v="0"/>
    <s v="Express"/>
    <n v="3.7"/>
    <n v="2025"/>
    <s v="Apr-2025"/>
    <n v="0.24990130280300038"/>
    <x v="2"/>
    <x v="4"/>
  </r>
  <r>
    <s v="ORD0004183"/>
    <x v="143"/>
    <x v="1082"/>
    <x v="0"/>
    <s v="EC003"/>
    <x v="7"/>
    <x v="3"/>
    <s v="Lenovo"/>
    <x v="8"/>
    <x v="0"/>
    <n v="4"/>
    <n v="799"/>
    <x v="1"/>
    <n v="2876.4"/>
    <n v="396.4"/>
    <x v="0"/>
    <x v="3"/>
    <s v="Standard"/>
    <n v="3.6"/>
    <n v="2025"/>
    <s v="Dec-2025"/>
    <n v="0.13781115282992629"/>
    <x v="2"/>
    <x v="4"/>
  </r>
  <r>
    <s v="ORD0004184"/>
    <x v="309"/>
    <x v="1612"/>
    <x v="1"/>
    <s v="EC011"/>
    <x v="0"/>
    <x v="0"/>
    <s v="IKEA"/>
    <x v="6"/>
    <x v="0"/>
    <n v="1"/>
    <n v="190"/>
    <x v="0"/>
    <n v="190"/>
    <n v="65"/>
    <x v="3"/>
    <x v="2"/>
    <s v="Standard"/>
    <n v="4.0999999999999996"/>
    <n v="2025"/>
    <s v="Oct-2025"/>
    <n v="0.34210526315789475"/>
    <x v="0"/>
    <x v="2"/>
  </r>
  <r>
    <s v="ORD0004185"/>
    <x v="165"/>
    <x v="188"/>
    <x v="0"/>
    <s v="EC010"/>
    <x v="6"/>
    <x v="3"/>
    <s v="JBL"/>
    <x v="4"/>
    <x v="0"/>
    <n v="5"/>
    <n v="65"/>
    <x v="1"/>
    <n v="292.5"/>
    <n v="102.5"/>
    <x v="0"/>
    <x v="4"/>
    <s v="Standard"/>
    <n v="3.9"/>
    <n v="2025"/>
    <s v="Dec-2025"/>
    <n v="0.3504273504273504"/>
    <x v="0"/>
    <x v="2"/>
  </r>
  <r>
    <s v="ORD0004186"/>
    <x v="243"/>
    <x v="1929"/>
    <x v="0"/>
    <s v="EC007"/>
    <x v="9"/>
    <x v="0"/>
    <s v="Prestige"/>
    <x v="2"/>
    <x v="1"/>
    <n v="2"/>
    <n v="120"/>
    <x v="0"/>
    <n v="240"/>
    <n v="84"/>
    <x v="0"/>
    <x v="3"/>
    <s v="Express"/>
    <n v="3.4"/>
    <n v="2025"/>
    <s v="Feb-2025"/>
    <n v="0.35"/>
    <x v="0"/>
    <x v="2"/>
  </r>
  <r>
    <s v="ORD0004187"/>
    <x v="161"/>
    <x v="1545"/>
    <x v="0"/>
    <s v="EC003"/>
    <x v="7"/>
    <x v="3"/>
    <s v="Lenovo"/>
    <x v="9"/>
    <x v="1"/>
    <n v="2"/>
    <n v="799"/>
    <x v="1"/>
    <n v="1438.2"/>
    <n v="198.2"/>
    <x v="0"/>
    <x v="2"/>
    <s v="Standard"/>
    <n v="3.7"/>
    <n v="2025"/>
    <s v="Feb-2025"/>
    <n v="0.13781115282992629"/>
    <x v="0"/>
    <x v="5"/>
  </r>
  <r>
    <s v="ORD0004188"/>
    <x v="264"/>
    <x v="898"/>
    <x v="0"/>
    <s v="EC001"/>
    <x v="8"/>
    <x v="3"/>
    <s v="Sony"/>
    <x v="0"/>
    <x v="1"/>
    <n v="5"/>
    <n v="89"/>
    <x v="3"/>
    <n v="378.25"/>
    <n v="103.25"/>
    <x v="0"/>
    <x v="4"/>
    <s v="Express"/>
    <n v="3.1"/>
    <n v="2025"/>
    <s v="Apr-2025"/>
    <n v="0.2729676140118969"/>
    <x v="0"/>
    <x v="0"/>
  </r>
  <r>
    <s v="ORD0004189"/>
    <x v="45"/>
    <x v="793"/>
    <x v="0"/>
    <s v="EC012"/>
    <x v="3"/>
    <x v="0"/>
    <s v="Philips"/>
    <x v="3"/>
    <x v="2"/>
    <n v="3"/>
    <n v="42"/>
    <x v="3"/>
    <n v="107.1"/>
    <n v="35.1"/>
    <x v="2"/>
    <x v="2"/>
    <s v="Express"/>
    <n v="4.5"/>
    <n v="2025"/>
    <s v="Mar-2025"/>
    <n v="0.32773109243697485"/>
    <x v="0"/>
    <x v="2"/>
  </r>
  <r>
    <s v="ORD0004190"/>
    <x v="121"/>
    <x v="2034"/>
    <x v="0"/>
    <s v="EC002"/>
    <x v="5"/>
    <x v="3"/>
    <s v="Samsung"/>
    <x v="9"/>
    <x v="1"/>
    <n v="5"/>
    <n v="149"/>
    <x v="0"/>
    <n v="745"/>
    <n v="270"/>
    <x v="0"/>
    <x v="1"/>
    <s v="Standard"/>
    <n v="3.1"/>
    <n v="2025"/>
    <s v="Jan-2025"/>
    <n v="0.36241610738255031"/>
    <x v="0"/>
    <x v="5"/>
  </r>
  <r>
    <s v="ORD0004191"/>
    <x v="348"/>
    <x v="1960"/>
    <x v="1"/>
    <s v="EC010"/>
    <x v="6"/>
    <x v="3"/>
    <s v="JBL"/>
    <x v="4"/>
    <x v="0"/>
    <n v="2"/>
    <n v="65"/>
    <x v="1"/>
    <n v="117"/>
    <n v="41"/>
    <x v="0"/>
    <x v="1"/>
    <s v="Express"/>
    <n v="4.5"/>
    <n v="2025"/>
    <s v="Oct-2025"/>
    <n v="0.3504273504273504"/>
    <x v="0"/>
    <x v="2"/>
  </r>
  <r>
    <s v="ORD0004192"/>
    <x v="52"/>
    <x v="2035"/>
    <x v="0"/>
    <s v="EC003"/>
    <x v="7"/>
    <x v="3"/>
    <s v="Lenovo"/>
    <x v="8"/>
    <x v="1"/>
    <n v="1"/>
    <n v="799"/>
    <x v="4"/>
    <n v="759.05"/>
    <n v="139.05000000000001"/>
    <x v="0"/>
    <x v="1"/>
    <s v="Standard"/>
    <n v="4.4000000000000004"/>
    <n v="2025"/>
    <s v="Mar-2025"/>
    <n v="0.18318951320729862"/>
    <x v="2"/>
    <x v="4"/>
  </r>
  <r>
    <s v="ORD0004193"/>
    <x v="280"/>
    <x v="691"/>
    <x v="0"/>
    <s v="EC004"/>
    <x v="10"/>
    <x v="2"/>
    <s v="Nike"/>
    <x v="5"/>
    <x v="0"/>
    <n v="1"/>
    <n v="110"/>
    <x v="4"/>
    <n v="104.5"/>
    <n v="36.5"/>
    <x v="0"/>
    <x v="0"/>
    <s v="Standard"/>
    <n v="4.9000000000000004"/>
    <n v="2025"/>
    <s v="Feb-2025"/>
    <n v="0.34928229665071769"/>
    <x v="0"/>
    <x v="3"/>
  </r>
  <r>
    <s v="ORD0004194"/>
    <x v="142"/>
    <x v="324"/>
    <x v="0"/>
    <s v="EC008"/>
    <x v="1"/>
    <x v="1"/>
    <s v="Nivea"/>
    <x v="9"/>
    <x v="0"/>
    <n v="2"/>
    <n v="18"/>
    <x v="0"/>
    <n v="36"/>
    <n v="18"/>
    <x v="0"/>
    <x v="4"/>
    <s v="Standard"/>
    <n v="3.5"/>
    <n v="2025"/>
    <s v="May-2025"/>
    <n v="0.5"/>
    <x v="0"/>
    <x v="5"/>
  </r>
  <r>
    <s v="ORD0004195"/>
    <x v="67"/>
    <x v="2036"/>
    <x v="0"/>
    <s v="EC003"/>
    <x v="7"/>
    <x v="3"/>
    <s v="Lenovo"/>
    <x v="1"/>
    <x v="1"/>
    <n v="3"/>
    <n v="799"/>
    <x v="1"/>
    <n v="2157.3000000000002"/>
    <n v="297.3"/>
    <x v="0"/>
    <x v="4"/>
    <s v="Standard"/>
    <n v="4.5"/>
    <n v="2025"/>
    <s v="Jan-2025"/>
    <n v="0.13781115282992629"/>
    <x v="1"/>
    <x v="1"/>
  </r>
  <r>
    <s v="ORD0004196"/>
    <x v="353"/>
    <x v="44"/>
    <x v="0"/>
    <s v="EC011"/>
    <x v="0"/>
    <x v="0"/>
    <s v="IKEA"/>
    <x v="0"/>
    <x v="2"/>
    <n v="1"/>
    <n v="190"/>
    <x v="3"/>
    <n v="161.5"/>
    <n v="36.5"/>
    <x v="0"/>
    <x v="4"/>
    <s v="Standard"/>
    <n v="2.7"/>
    <n v="2025"/>
    <s v="Sep-2025"/>
    <n v="0.2260061919504644"/>
    <x v="0"/>
    <x v="0"/>
  </r>
  <r>
    <s v="ORD0004197"/>
    <x v="349"/>
    <x v="307"/>
    <x v="0"/>
    <s v="EC012"/>
    <x v="3"/>
    <x v="0"/>
    <s v="Philips"/>
    <x v="2"/>
    <x v="0"/>
    <n v="2"/>
    <n v="42"/>
    <x v="1"/>
    <n v="75.599999999999994"/>
    <n v="27.6"/>
    <x v="0"/>
    <x v="4"/>
    <s v="Express"/>
    <n v="4.5"/>
    <n v="2025"/>
    <s v="Jun-2025"/>
    <n v="0.36507936507936511"/>
    <x v="0"/>
    <x v="2"/>
  </r>
  <r>
    <s v="ORD0004198"/>
    <x v="40"/>
    <x v="821"/>
    <x v="0"/>
    <s v="EC001"/>
    <x v="8"/>
    <x v="3"/>
    <s v="Sony"/>
    <x v="9"/>
    <x v="0"/>
    <n v="4"/>
    <n v="89"/>
    <x v="1"/>
    <n v="320.39999999999998"/>
    <n v="100.4"/>
    <x v="0"/>
    <x v="1"/>
    <s v="Standard"/>
    <n v="3.9"/>
    <n v="2025"/>
    <s v="Oct-2025"/>
    <n v="0.31335830212234711"/>
    <x v="0"/>
    <x v="5"/>
  </r>
  <r>
    <s v="ORD0004199"/>
    <x v="242"/>
    <x v="1809"/>
    <x v="0"/>
    <s v="EC010"/>
    <x v="6"/>
    <x v="3"/>
    <s v="JBL"/>
    <x v="9"/>
    <x v="0"/>
    <n v="1"/>
    <n v="65"/>
    <x v="2"/>
    <n v="52"/>
    <n v="14"/>
    <x v="0"/>
    <x v="2"/>
    <s v="Express"/>
    <n v="3.8"/>
    <n v="2025"/>
    <s v="Nov-2025"/>
    <n v="0.26923076923076922"/>
    <x v="0"/>
    <x v="5"/>
  </r>
  <r>
    <s v="ORD0004200"/>
    <x v="354"/>
    <x v="511"/>
    <x v="0"/>
    <s v="EC001"/>
    <x v="8"/>
    <x v="3"/>
    <s v="Sony"/>
    <x v="4"/>
    <x v="0"/>
    <n v="1"/>
    <n v="89"/>
    <x v="2"/>
    <n v="71.2"/>
    <n v="16.2"/>
    <x v="0"/>
    <x v="0"/>
    <s v="Standard"/>
    <n v="4.3"/>
    <n v="2025"/>
    <s v="Apr-2025"/>
    <n v="0.22752808988764042"/>
    <x v="0"/>
    <x v="2"/>
  </r>
  <r>
    <s v="ORD0004201"/>
    <x v="160"/>
    <x v="23"/>
    <x v="0"/>
    <s v="EC005"/>
    <x v="4"/>
    <x v="2"/>
    <s v="Skybags"/>
    <x v="0"/>
    <x v="1"/>
    <n v="2"/>
    <n v="45"/>
    <x v="2"/>
    <n v="72"/>
    <n v="20"/>
    <x v="0"/>
    <x v="0"/>
    <s v="Standard"/>
    <n v="3.4"/>
    <n v="2025"/>
    <s v="Jul-2025"/>
    <n v="0.27777777777777779"/>
    <x v="0"/>
    <x v="0"/>
  </r>
  <r>
    <s v="ORD0004202"/>
    <x v="329"/>
    <x v="312"/>
    <x v="0"/>
    <s v="EC004"/>
    <x v="10"/>
    <x v="2"/>
    <s v="Nike"/>
    <x v="8"/>
    <x v="2"/>
    <n v="1"/>
    <n v="110"/>
    <x v="3"/>
    <n v="93.5"/>
    <n v="25.5"/>
    <x v="1"/>
    <x v="3"/>
    <s v="Same Day"/>
    <n v="3.2"/>
    <n v="2025"/>
    <s v="Jun-2025"/>
    <n v="0.27272727272727271"/>
    <x v="2"/>
    <x v="4"/>
  </r>
  <r>
    <s v="ORD0004203"/>
    <x v="149"/>
    <x v="1201"/>
    <x v="0"/>
    <s v="EC009"/>
    <x v="11"/>
    <x v="1"/>
    <s v="Loreal"/>
    <x v="9"/>
    <x v="2"/>
    <n v="4"/>
    <n v="12"/>
    <x v="2"/>
    <n v="38.4"/>
    <n v="14.4"/>
    <x v="2"/>
    <x v="1"/>
    <s v="Standard"/>
    <n v="4.4000000000000004"/>
    <n v="2025"/>
    <s v="May-2025"/>
    <n v="0.375"/>
    <x v="0"/>
    <x v="5"/>
  </r>
  <r>
    <s v="ORD0004204"/>
    <x v="79"/>
    <x v="107"/>
    <x v="1"/>
    <s v="EC010"/>
    <x v="6"/>
    <x v="3"/>
    <s v="JBL"/>
    <x v="4"/>
    <x v="1"/>
    <n v="1"/>
    <n v="65"/>
    <x v="3"/>
    <n v="55.25"/>
    <n v="17.25"/>
    <x v="0"/>
    <x v="4"/>
    <s v="Standard"/>
    <n v="3.2"/>
    <n v="2025"/>
    <s v="Jun-2025"/>
    <n v="0.31221719457013575"/>
    <x v="0"/>
    <x v="2"/>
  </r>
  <r>
    <s v="ORD0004205"/>
    <x v="208"/>
    <x v="1364"/>
    <x v="0"/>
    <s v="EC008"/>
    <x v="1"/>
    <x v="1"/>
    <s v="Nivea"/>
    <x v="8"/>
    <x v="2"/>
    <n v="3"/>
    <n v="18"/>
    <x v="1"/>
    <n v="48.6"/>
    <n v="21.6"/>
    <x v="0"/>
    <x v="0"/>
    <s v="Express"/>
    <n v="4.9000000000000004"/>
    <n v="2025"/>
    <s v="Aug-2025"/>
    <n v="0.44444444444444448"/>
    <x v="2"/>
    <x v="4"/>
  </r>
  <r>
    <s v="ORD0004206"/>
    <x v="41"/>
    <x v="1894"/>
    <x v="0"/>
    <s v="EC006"/>
    <x v="2"/>
    <x v="0"/>
    <s v="Philips"/>
    <x v="6"/>
    <x v="1"/>
    <n v="3"/>
    <n v="85"/>
    <x v="4"/>
    <n v="242.25"/>
    <n v="86.25"/>
    <x v="0"/>
    <x v="3"/>
    <s v="Express"/>
    <n v="3.8"/>
    <n v="2025"/>
    <s v="Jun-2025"/>
    <n v="0.35603715170278638"/>
    <x v="0"/>
    <x v="2"/>
  </r>
  <r>
    <s v="ORD0004207"/>
    <x v="307"/>
    <x v="1420"/>
    <x v="0"/>
    <s v="EC002"/>
    <x v="5"/>
    <x v="3"/>
    <s v="Samsung"/>
    <x v="1"/>
    <x v="0"/>
    <n v="1"/>
    <n v="149"/>
    <x v="3"/>
    <n v="126.65"/>
    <n v="31.65"/>
    <x v="0"/>
    <x v="3"/>
    <s v="Standard"/>
    <n v="4.5999999999999996"/>
    <n v="2025"/>
    <s v="Oct-2025"/>
    <n v="0.24990130280300038"/>
    <x v="1"/>
    <x v="1"/>
  </r>
  <r>
    <s v="ORD0004208"/>
    <x v="116"/>
    <x v="2019"/>
    <x v="0"/>
    <s v="EC008"/>
    <x v="1"/>
    <x v="1"/>
    <s v="Nivea"/>
    <x v="8"/>
    <x v="0"/>
    <n v="1"/>
    <n v="18"/>
    <x v="4"/>
    <n v="17.100000000000001"/>
    <n v="8.1"/>
    <x v="1"/>
    <x v="0"/>
    <s v="Express"/>
    <n v="3.2"/>
    <n v="2025"/>
    <s v="Sep-2025"/>
    <n v="0.47368421052631571"/>
    <x v="2"/>
    <x v="4"/>
  </r>
  <r>
    <s v="ORD0004209"/>
    <x v="239"/>
    <x v="2037"/>
    <x v="0"/>
    <s v="EC008"/>
    <x v="1"/>
    <x v="1"/>
    <s v="Nivea"/>
    <x v="2"/>
    <x v="0"/>
    <n v="1"/>
    <n v="18"/>
    <x v="4"/>
    <n v="17.100000000000001"/>
    <n v="8.1"/>
    <x v="1"/>
    <x v="4"/>
    <s v="Express"/>
    <n v="4.7"/>
    <n v="2025"/>
    <s v="Jan-2025"/>
    <n v="0.47368421052631571"/>
    <x v="0"/>
    <x v="2"/>
  </r>
  <r>
    <s v="ORD0004210"/>
    <x v="18"/>
    <x v="960"/>
    <x v="0"/>
    <s v="EC012"/>
    <x v="3"/>
    <x v="0"/>
    <s v="Philips"/>
    <x v="8"/>
    <x v="1"/>
    <n v="2"/>
    <n v="42"/>
    <x v="1"/>
    <n v="75.599999999999994"/>
    <n v="27.6"/>
    <x v="0"/>
    <x v="2"/>
    <s v="Standard"/>
    <n v="4.8"/>
    <n v="2025"/>
    <s v="Mar-2025"/>
    <n v="0.36507936507936511"/>
    <x v="2"/>
    <x v="4"/>
  </r>
  <r>
    <s v="ORD0004211"/>
    <x v="351"/>
    <x v="1018"/>
    <x v="1"/>
    <s v="EC007"/>
    <x v="9"/>
    <x v="0"/>
    <s v="Prestige"/>
    <x v="4"/>
    <x v="0"/>
    <n v="2"/>
    <n v="120"/>
    <x v="4"/>
    <n v="228"/>
    <n v="72"/>
    <x v="0"/>
    <x v="1"/>
    <s v="Standard"/>
    <n v="2.7"/>
    <n v="2025"/>
    <s v="Oct-2025"/>
    <n v="0.31578947368421051"/>
    <x v="0"/>
    <x v="2"/>
  </r>
  <r>
    <s v="ORD0004212"/>
    <x v="186"/>
    <x v="299"/>
    <x v="0"/>
    <s v="EC011"/>
    <x v="0"/>
    <x v="0"/>
    <s v="IKEA"/>
    <x v="2"/>
    <x v="1"/>
    <n v="4"/>
    <n v="190"/>
    <x v="3"/>
    <n v="646"/>
    <n v="146"/>
    <x v="0"/>
    <x v="1"/>
    <s v="Standard"/>
    <n v="4.7"/>
    <n v="2025"/>
    <s v="Mar-2025"/>
    <n v="0.2260061919504644"/>
    <x v="0"/>
    <x v="2"/>
  </r>
  <r>
    <s v="ORD0004213"/>
    <x v="238"/>
    <x v="1373"/>
    <x v="0"/>
    <s v="EC006"/>
    <x v="2"/>
    <x v="0"/>
    <s v="Philips"/>
    <x v="3"/>
    <x v="0"/>
    <n v="1"/>
    <n v="85"/>
    <x v="4"/>
    <n v="80.75"/>
    <n v="28.75"/>
    <x v="0"/>
    <x v="4"/>
    <s v="Standard"/>
    <n v="4.7"/>
    <n v="2025"/>
    <s v="Jan-2025"/>
    <n v="0.35603715170278638"/>
    <x v="0"/>
    <x v="2"/>
  </r>
  <r>
    <s v="ORD0004214"/>
    <x v="16"/>
    <x v="1942"/>
    <x v="0"/>
    <s v="EC009"/>
    <x v="11"/>
    <x v="1"/>
    <s v="Loreal"/>
    <x v="9"/>
    <x v="0"/>
    <n v="3"/>
    <n v="12"/>
    <x v="1"/>
    <n v="32.4"/>
    <n v="14.4"/>
    <x v="0"/>
    <x v="0"/>
    <s v="Standard"/>
    <n v="4.8"/>
    <n v="2025"/>
    <s v="Jul-2025"/>
    <n v="0.44444444444444448"/>
    <x v="0"/>
    <x v="5"/>
  </r>
  <r>
    <s v="ORD0004215"/>
    <x v="266"/>
    <x v="1290"/>
    <x v="0"/>
    <s v="EC004"/>
    <x v="10"/>
    <x v="2"/>
    <s v="Nike"/>
    <x v="0"/>
    <x v="1"/>
    <n v="5"/>
    <n v="110"/>
    <x v="4"/>
    <n v="522.5"/>
    <n v="182.5"/>
    <x v="0"/>
    <x v="1"/>
    <s v="Standard"/>
    <n v="3.8"/>
    <n v="2025"/>
    <s v="Aug-2025"/>
    <n v="0.34928229665071769"/>
    <x v="0"/>
    <x v="0"/>
  </r>
  <r>
    <s v="ORD0004216"/>
    <x v="68"/>
    <x v="1883"/>
    <x v="0"/>
    <s v="EC010"/>
    <x v="6"/>
    <x v="3"/>
    <s v="JBL"/>
    <x v="4"/>
    <x v="2"/>
    <n v="5"/>
    <n v="65"/>
    <x v="3"/>
    <n v="276.25"/>
    <n v="86.25"/>
    <x v="3"/>
    <x v="3"/>
    <s v="Standard"/>
    <n v="3.5"/>
    <n v="2025"/>
    <s v="Aug-2025"/>
    <n v="0.31221719457013575"/>
    <x v="0"/>
    <x v="2"/>
  </r>
  <r>
    <s v="ORD0004217"/>
    <x v="335"/>
    <x v="1745"/>
    <x v="1"/>
    <s v="EC005"/>
    <x v="4"/>
    <x v="2"/>
    <s v="Skybags"/>
    <x v="6"/>
    <x v="2"/>
    <n v="2"/>
    <n v="45"/>
    <x v="3"/>
    <n v="76.5"/>
    <n v="24.5"/>
    <x v="0"/>
    <x v="4"/>
    <s v="Express"/>
    <n v="3.9"/>
    <n v="2025"/>
    <s v="Sep-2025"/>
    <n v="0.3202614379084967"/>
    <x v="0"/>
    <x v="2"/>
  </r>
  <r>
    <s v="ORD0004218"/>
    <x v="61"/>
    <x v="595"/>
    <x v="0"/>
    <s v="EC002"/>
    <x v="5"/>
    <x v="3"/>
    <s v="Samsung"/>
    <x v="6"/>
    <x v="2"/>
    <n v="3"/>
    <n v="149"/>
    <x v="4"/>
    <n v="424.65"/>
    <n v="139.65"/>
    <x v="0"/>
    <x v="0"/>
    <s v="Express"/>
    <n v="4.2"/>
    <n v="2025"/>
    <s v="Mar-2025"/>
    <n v="0.32885906040268459"/>
    <x v="0"/>
    <x v="2"/>
  </r>
  <r>
    <s v="ORD0004219"/>
    <x v="103"/>
    <x v="6"/>
    <x v="0"/>
    <s v="EC003"/>
    <x v="7"/>
    <x v="3"/>
    <s v="Lenovo"/>
    <x v="4"/>
    <x v="1"/>
    <n v="1"/>
    <n v="799"/>
    <x v="3"/>
    <n v="679.15"/>
    <n v="59.15"/>
    <x v="0"/>
    <x v="1"/>
    <s v="Standard"/>
    <n v="4.8"/>
    <n v="2025"/>
    <s v="May-2025"/>
    <n v="8.7094161819921967E-2"/>
    <x v="0"/>
    <x v="2"/>
  </r>
  <r>
    <s v="ORD0004220"/>
    <x v="190"/>
    <x v="1163"/>
    <x v="1"/>
    <s v="EC006"/>
    <x v="2"/>
    <x v="0"/>
    <s v="Philips"/>
    <x v="9"/>
    <x v="0"/>
    <n v="5"/>
    <n v="85"/>
    <x v="1"/>
    <n v="382.5"/>
    <n v="122.5"/>
    <x v="2"/>
    <x v="3"/>
    <s v="Standard"/>
    <n v="2.6"/>
    <n v="2025"/>
    <s v="Nov-2025"/>
    <n v="0.3202614379084967"/>
    <x v="0"/>
    <x v="5"/>
  </r>
  <r>
    <s v="ORD0004221"/>
    <x v="178"/>
    <x v="447"/>
    <x v="0"/>
    <s v="EC007"/>
    <x v="9"/>
    <x v="0"/>
    <s v="Prestige"/>
    <x v="1"/>
    <x v="2"/>
    <n v="5"/>
    <n v="120"/>
    <x v="1"/>
    <n v="540"/>
    <n v="150"/>
    <x v="0"/>
    <x v="1"/>
    <s v="Standard"/>
    <n v="4.7"/>
    <n v="2025"/>
    <s v="Jul-2025"/>
    <n v="0.27777777777777779"/>
    <x v="1"/>
    <x v="1"/>
  </r>
  <r>
    <s v="ORD0004222"/>
    <x v="146"/>
    <x v="1223"/>
    <x v="0"/>
    <s v="EC005"/>
    <x v="4"/>
    <x v="2"/>
    <s v="Skybags"/>
    <x v="8"/>
    <x v="0"/>
    <n v="4"/>
    <n v="45"/>
    <x v="3"/>
    <n v="153"/>
    <n v="49"/>
    <x v="0"/>
    <x v="2"/>
    <s v="Express"/>
    <n v="4.0999999999999996"/>
    <n v="2025"/>
    <s v="Feb-2025"/>
    <n v="0.3202614379084967"/>
    <x v="2"/>
    <x v="4"/>
  </r>
  <r>
    <s v="ORD0004223"/>
    <x v="193"/>
    <x v="1388"/>
    <x v="1"/>
    <s v="EC006"/>
    <x v="2"/>
    <x v="0"/>
    <s v="Philips"/>
    <x v="4"/>
    <x v="1"/>
    <n v="1"/>
    <n v="85"/>
    <x v="4"/>
    <n v="80.75"/>
    <n v="28.75"/>
    <x v="0"/>
    <x v="2"/>
    <s v="Express"/>
    <n v="4.2"/>
    <n v="2025"/>
    <s v="Nov-2025"/>
    <n v="0.35603715170278638"/>
    <x v="0"/>
    <x v="2"/>
  </r>
  <r>
    <s v="ORD0004224"/>
    <x v="52"/>
    <x v="1502"/>
    <x v="0"/>
    <s v="EC011"/>
    <x v="0"/>
    <x v="0"/>
    <s v="IKEA"/>
    <x v="0"/>
    <x v="2"/>
    <n v="5"/>
    <n v="190"/>
    <x v="2"/>
    <n v="760"/>
    <n v="135"/>
    <x v="0"/>
    <x v="2"/>
    <s v="Express"/>
    <n v="3.9"/>
    <n v="2025"/>
    <s v="Mar-2025"/>
    <n v="0.17763157894736842"/>
    <x v="0"/>
    <x v="0"/>
  </r>
  <r>
    <s v="ORD0004225"/>
    <x v="105"/>
    <x v="359"/>
    <x v="0"/>
    <s v="EC004"/>
    <x v="10"/>
    <x v="2"/>
    <s v="Nike"/>
    <x v="3"/>
    <x v="2"/>
    <n v="5"/>
    <n v="110"/>
    <x v="4"/>
    <n v="522.5"/>
    <n v="182.5"/>
    <x v="2"/>
    <x v="1"/>
    <s v="Standard"/>
    <n v="4.8"/>
    <n v="2025"/>
    <s v="Jun-2025"/>
    <n v="0.34928229665071769"/>
    <x v="0"/>
    <x v="2"/>
  </r>
  <r>
    <s v="ORD0004226"/>
    <x v="154"/>
    <x v="1631"/>
    <x v="0"/>
    <s v="EC010"/>
    <x v="6"/>
    <x v="3"/>
    <s v="JBL"/>
    <x v="7"/>
    <x v="2"/>
    <n v="5"/>
    <n v="65"/>
    <x v="1"/>
    <n v="292.5"/>
    <n v="102.5"/>
    <x v="0"/>
    <x v="2"/>
    <s v="Express"/>
    <n v="3.3"/>
    <n v="2025"/>
    <s v="Sep-2025"/>
    <n v="0.3504273504273504"/>
    <x v="2"/>
    <x v="4"/>
  </r>
  <r>
    <s v="ORD0004227"/>
    <x v="20"/>
    <x v="2038"/>
    <x v="0"/>
    <s v="EC002"/>
    <x v="5"/>
    <x v="3"/>
    <s v="Samsung"/>
    <x v="4"/>
    <x v="0"/>
    <n v="2"/>
    <n v="149"/>
    <x v="2"/>
    <n v="238.4"/>
    <n v="48.4"/>
    <x v="0"/>
    <x v="2"/>
    <s v="Same Day"/>
    <n v="3.5"/>
    <n v="2025"/>
    <s v="Jun-2025"/>
    <n v="0.2030201342281879"/>
    <x v="0"/>
    <x v="2"/>
  </r>
  <r>
    <s v="ORD0004228"/>
    <x v="119"/>
    <x v="1561"/>
    <x v="0"/>
    <s v="EC010"/>
    <x v="6"/>
    <x v="3"/>
    <s v="JBL"/>
    <x v="5"/>
    <x v="0"/>
    <n v="3"/>
    <n v="65"/>
    <x v="2"/>
    <n v="156"/>
    <n v="42"/>
    <x v="0"/>
    <x v="2"/>
    <s v="Same Day"/>
    <n v="3.1"/>
    <n v="2025"/>
    <s v="Jan-2025"/>
    <n v="0.26923076923076922"/>
    <x v="0"/>
    <x v="3"/>
  </r>
  <r>
    <s v="ORD0004229"/>
    <x v="311"/>
    <x v="2039"/>
    <x v="1"/>
    <s v="EC011"/>
    <x v="0"/>
    <x v="0"/>
    <s v="IKEA"/>
    <x v="7"/>
    <x v="2"/>
    <n v="3"/>
    <n v="190"/>
    <x v="3"/>
    <n v="484.5"/>
    <n v="109.5"/>
    <x v="3"/>
    <x v="4"/>
    <s v="Standard"/>
    <n v="3.3"/>
    <n v="2025"/>
    <s v="Jun-2025"/>
    <n v="0.2260061919504644"/>
    <x v="2"/>
    <x v="4"/>
  </r>
  <r>
    <s v="ORD0004230"/>
    <x v="297"/>
    <x v="590"/>
    <x v="0"/>
    <s v="EC001"/>
    <x v="8"/>
    <x v="3"/>
    <s v="Sony"/>
    <x v="3"/>
    <x v="0"/>
    <n v="5"/>
    <n v="89"/>
    <x v="4"/>
    <n v="422.75"/>
    <n v="147.75"/>
    <x v="2"/>
    <x v="2"/>
    <s v="Standard"/>
    <n v="3.2"/>
    <n v="2025"/>
    <s v="Apr-2025"/>
    <n v="0.34949733885274986"/>
    <x v="0"/>
    <x v="2"/>
  </r>
  <r>
    <s v="ORD0004231"/>
    <x v="44"/>
    <x v="2040"/>
    <x v="1"/>
    <s v="EC007"/>
    <x v="9"/>
    <x v="0"/>
    <s v="Prestige"/>
    <x v="4"/>
    <x v="1"/>
    <n v="3"/>
    <n v="120"/>
    <x v="2"/>
    <n v="288"/>
    <n v="54"/>
    <x v="0"/>
    <x v="2"/>
    <s v="Standard"/>
    <n v="3"/>
    <n v="2025"/>
    <s v="Mar-2025"/>
    <n v="0.1875"/>
    <x v="0"/>
    <x v="2"/>
  </r>
  <r>
    <s v="ORD0004232"/>
    <x v="281"/>
    <x v="1491"/>
    <x v="0"/>
    <s v="EC009"/>
    <x v="11"/>
    <x v="1"/>
    <s v="Loreal"/>
    <x v="0"/>
    <x v="0"/>
    <n v="2"/>
    <n v="12"/>
    <x v="4"/>
    <n v="22.8"/>
    <n v="10.8"/>
    <x v="0"/>
    <x v="3"/>
    <s v="Standard"/>
    <n v="3.9"/>
    <n v="2025"/>
    <s v="Nov-2025"/>
    <n v="0.47368421052631582"/>
    <x v="0"/>
    <x v="0"/>
  </r>
  <r>
    <s v="ORD0004233"/>
    <x v="128"/>
    <x v="2033"/>
    <x v="0"/>
    <s v="EC006"/>
    <x v="2"/>
    <x v="0"/>
    <s v="Philips"/>
    <x v="8"/>
    <x v="2"/>
    <n v="5"/>
    <n v="85"/>
    <x v="1"/>
    <n v="382.5"/>
    <n v="122.5"/>
    <x v="0"/>
    <x v="2"/>
    <s v="Standard"/>
    <n v="3.5"/>
    <n v="2025"/>
    <s v="Sep-2025"/>
    <n v="0.3202614379084967"/>
    <x v="2"/>
    <x v="4"/>
  </r>
  <r>
    <s v="ORD0004234"/>
    <x v="349"/>
    <x v="1571"/>
    <x v="1"/>
    <s v="EC007"/>
    <x v="9"/>
    <x v="0"/>
    <s v="Prestige"/>
    <x v="2"/>
    <x v="1"/>
    <n v="5"/>
    <n v="120"/>
    <x v="0"/>
    <n v="600"/>
    <n v="210"/>
    <x v="0"/>
    <x v="2"/>
    <s v="Standard"/>
    <n v="3.2"/>
    <n v="2025"/>
    <s v="Jun-2025"/>
    <n v="0.35"/>
    <x v="0"/>
    <x v="2"/>
  </r>
  <r>
    <s v="ORD0004235"/>
    <x v="362"/>
    <x v="1085"/>
    <x v="0"/>
    <s v="EC006"/>
    <x v="2"/>
    <x v="0"/>
    <s v="Philips"/>
    <x v="9"/>
    <x v="0"/>
    <n v="5"/>
    <n v="85"/>
    <x v="3"/>
    <n v="361.25"/>
    <n v="101.25"/>
    <x v="0"/>
    <x v="3"/>
    <s v="Express"/>
    <n v="2.9"/>
    <n v="2025"/>
    <s v="Jun-2025"/>
    <n v="0.28027681660899656"/>
    <x v="0"/>
    <x v="5"/>
  </r>
  <r>
    <s v="ORD0004236"/>
    <x v="123"/>
    <x v="411"/>
    <x v="0"/>
    <s v="EC003"/>
    <x v="7"/>
    <x v="3"/>
    <s v="Lenovo"/>
    <x v="9"/>
    <x v="2"/>
    <n v="3"/>
    <n v="799"/>
    <x v="2"/>
    <n v="1917.6"/>
    <n v="57.6"/>
    <x v="0"/>
    <x v="3"/>
    <s v="Standard"/>
    <n v="4.4000000000000004"/>
    <n v="2025"/>
    <s v="Sep-2025"/>
    <n v="3.0037546933667086E-2"/>
    <x v="0"/>
    <x v="5"/>
  </r>
  <r>
    <s v="ORD0004237"/>
    <x v="119"/>
    <x v="2041"/>
    <x v="0"/>
    <s v="EC011"/>
    <x v="0"/>
    <x v="0"/>
    <s v="IKEA"/>
    <x v="2"/>
    <x v="2"/>
    <n v="4"/>
    <n v="190"/>
    <x v="3"/>
    <n v="646"/>
    <n v="146"/>
    <x v="0"/>
    <x v="0"/>
    <s v="Express"/>
    <n v="4.7"/>
    <n v="2025"/>
    <s v="Jan-2025"/>
    <n v="0.2260061919504644"/>
    <x v="0"/>
    <x v="2"/>
  </r>
  <r>
    <s v="ORD0004238"/>
    <x v="348"/>
    <x v="1894"/>
    <x v="0"/>
    <s v="EC002"/>
    <x v="5"/>
    <x v="3"/>
    <s v="Samsung"/>
    <x v="3"/>
    <x v="0"/>
    <n v="2"/>
    <n v="149"/>
    <x v="2"/>
    <n v="238.4"/>
    <n v="48.4"/>
    <x v="0"/>
    <x v="4"/>
    <s v="Standard"/>
    <n v="4.7"/>
    <n v="2025"/>
    <s v="Oct-2025"/>
    <n v="0.2030201342281879"/>
    <x v="0"/>
    <x v="2"/>
  </r>
  <r>
    <s v="ORD0004239"/>
    <x v="60"/>
    <x v="1792"/>
    <x v="0"/>
    <s v="EC002"/>
    <x v="5"/>
    <x v="3"/>
    <s v="Samsung"/>
    <x v="9"/>
    <x v="1"/>
    <n v="3"/>
    <n v="149"/>
    <x v="0"/>
    <n v="447"/>
    <n v="162"/>
    <x v="0"/>
    <x v="2"/>
    <s v="Same Day"/>
    <n v="4.3"/>
    <n v="2025"/>
    <s v="Apr-2025"/>
    <n v="0.36241610738255031"/>
    <x v="0"/>
    <x v="5"/>
  </r>
  <r>
    <s v="ORD0004240"/>
    <x v="264"/>
    <x v="461"/>
    <x v="1"/>
    <s v="EC006"/>
    <x v="2"/>
    <x v="0"/>
    <s v="Philips"/>
    <x v="0"/>
    <x v="2"/>
    <n v="5"/>
    <n v="85"/>
    <x v="3"/>
    <n v="361.25"/>
    <n v="101.25"/>
    <x v="0"/>
    <x v="0"/>
    <s v="Same Day"/>
    <n v="2.8"/>
    <n v="2025"/>
    <s v="Apr-2025"/>
    <n v="0.28027681660899656"/>
    <x v="0"/>
    <x v="0"/>
  </r>
  <r>
    <s v="ORD0004241"/>
    <x v="162"/>
    <x v="2017"/>
    <x v="1"/>
    <s v="EC011"/>
    <x v="0"/>
    <x v="0"/>
    <s v="IKEA"/>
    <x v="9"/>
    <x v="0"/>
    <n v="4"/>
    <n v="190"/>
    <x v="3"/>
    <n v="646"/>
    <n v="146"/>
    <x v="0"/>
    <x v="2"/>
    <s v="Standard"/>
    <n v="3.4"/>
    <n v="2025"/>
    <s v="Aug-2025"/>
    <n v="0.2260061919504644"/>
    <x v="0"/>
    <x v="5"/>
  </r>
  <r>
    <s v="ORD0004242"/>
    <x v="95"/>
    <x v="1188"/>
    <x v="0"/>
    <s v="EC003"/>
    <x v="7"/>
    <x v="3"/>
    <s v="Lenovo"/>
    <x v="4"/>
    <x v="0"/>
    <n v="3"/>
    <n v="799"/>
    <x v="0"/>
    <n v="2397"/>
    <n v="537"/>
    <x v="0"/>
    <x v="1"/>
    <s v="Standard"/>
    <n v="3.7"/>
    <n v="2025"/>
    <s v="Mar-2025"/>
    <n v="0.22403003754693368"/>
    <x v="0"/>
    <x v="2"/>
  </r>
  <r>
    <s v="ORD0004243"/>
    <x v="332"/>
    <x v="728"/>
    <x v="1"/>
    <s v="EC002"/>
    <x v="5"/>
    <x v="3"/>
    <s v="Samsung"/>
    <x v="7"/>
    <x v="1"/>
    <n v="5"/>
    <n v="149"/>
    <x v="1"/>
    <n v="670.5"/>
    <n v="195.5"/>
    <x v="0"/>
    <x v="0"/>
    <s v="Express"/>
    <n v="3.7"/>
    <n v="2025"/>
    <s v="Sep-2025"/>
    <n v="0.29157345264727813"/>
    <x v="2"/>
    <x v="4"/>
  </r>
  <r>
    <s v="ORD0004244"/>
    <x v="105"/>
    <x v="879"/>
    <x v="0"/>
    <s v="EC008"/>
    <x v="1"/>
    <x v="1"/>
    <s v="Nivea"/>
    <x v="3"/>
    <x v="2"/>
    <n v="2"/>
    <n v="18"/>
    <x v="0"/>
    <n v="36"/>
    <n v="18"/>
    <x v="1"/>
    <x v="2"/>
    <s v="Standard"/>
    <n v="4.8"/>
    <n v="2025"/>
    <s v="Jun-2025"/>
    <n v="0.5"/>
    <x v="0"/>
    <x v="2"/>
  </r>
  <r>
    <s v="ORD0004245"/>
    <x v="166"/>
    <x v="914"/>
    <x v="0"/>
    <s v="EC003"/>
    <x v="7"/>
    <x v="3"/>
    <s v="Lenovo"/>
    <x v="9"/>
    <x v="2"/>
    <n v="4"/>
    <n v="799"/>
    <x v="4"/>
    <n v="3036.2"/>
    <n v="556.20000000000005"/>
    <x v="0"/>
    <x v="1"/>
    <s v="Standard"/>
    <n v="4.5999999999999996"/>
    <n v="2025"/>
    <s v="Dec-2025"/>
    <n v="0.18318951320729862"/>
    <x v="0"/>
    <x v="5"/>
  </r>
  <r>
    <s v="ORD0004246"/>
    <x v="329"/>
    <x v="19"/>
    <x v="0"/>
    <s v="EC003"/>
    <x v="7"/>
    <x v="3"/>
    <s v="Lenovo"/>
    <x v="8"/>
    <x v="1"/>
    <n v="2"/>
    <n v="799"/>
    <x v="1"/>
    <n v="1438.2"/>
    <n v="198.2"/>
    <x v="0"/>
    <x v="1"/>
    <s v="Express"/>
    <n v="4"/>
    <n v="2025"/>
    <s v="Jun-2025"/>
    <n v="0.13781115282992629"/>
    <x v="2"/>
    <x v="4"/>
  </r>
  <r>
    <s v="ORD0004247"/>
    <x v="146"/>
    <x v="1312"/>
    <x v="0"/>
    <s v="EC006"/>
    <x v="2"/>
    <x v="0"/>
    <s v="Philips"/>
    <x v="6"/>
    <x v="2"/>
    <n v="3"/>
    <n v="85"/>
    <x v="3"/>
    <n v="216.75"/>
    <n v="60.75"/>
    <x v="2"/>
    <x v="2"/>
    <s v="Standard"/>
    <n v="2.9"/>
    <n v="2025"/>
    <s v="Feb-2025"/>
    <n v="0.28027681660899656"/>
    <x v="0"/>
    <x v="2"/>
  </r>
  <r>
    <s v="ORD0004248"/>
    <x v="271"/>
    <x v="10"/>
    <x v="0"/>
    <s v="EC007"/>
    <x v="9"/>
    <x v="0"/>
    <s v="Prestige"/>
    <x v="7"/>
    <x v="2"/>
    <n v="4"/>
    <n v="120"/>
    <x v="3"/>
    <n v="408"/>
    <n v="96"/>
    <x v="0"/>
    <x v="3"/>
    <s v="Express"/>
    <n v="2.6"/>
    <n v="2025"/>
    <s v="Apr-2025"/>
    <n v="0.23529411764705882"/>
    <x v="2"/>
    <x v="4"/>
  </r>
  <r>
    <s v="ORD0004249"/>
    <x v="258"/>
    <x v="1915"/>
    <x v="0"/>
    <s v="EC005"/>
    <x v="4"/>
    <x v="2"/>
    <s v="Skybags"/>
    <x v="8"/>
    <x v="1"/>
    <n v="3"/>
    <n v="45"/>
    <x v="4"/>
    <n v="128.25"/>
    <n v="50.25"/>
    <x v="0"/>
    <x v="3"/>
    <s v="Standard"/>
    <n v="4.4000000000000004"/>
    <n v="2025"/>
    <s v="Mar-2025"/>
    <n v="0.391812865497076"/>
    <x v="2"/>
    <x v="4"/>
  </r>
  <r>
    <s v="ORD0004250"/>
    <x v="87"/>
    <x v="1951"/>
    <x v="1"/>
    <s v="EC008"/>
    <x v="1"/>
    <x v="1"/>
    <s v="Nivea"/>
    <x v="3"/>
    <x v="1"/>
    <n v="5"/>
    <n v="18"/>
    <x v="3"/>
    <n v="76.5"/>
    <n v="31.5"/>
    <x v="2"/>
    <x v="0"/>
    <s v="Express"/>
    <n v="2.9"/>
    <n v="2025"/>
    <s v="Aug-2025"/>
    <n v="0.41176470588235292"/>
    <x v="0"/>
    <x v="2"/>
  </r>
  <r>
    <s v="ORD0004251"/>
    <x v="287"/>
    <x v="2042"/>
    <x v="0"/>
    <s v="EC008"/>
    <x v="1"/>
    <x v="1"/>
    <s v="Nivea"/>
    <x v="7"/>
    <x v="0"/>
    <n v="5"/>
    <n v="18"/>
    <x v="3"/>
    <n v="76.5"/>
    <n v="31.5"/>
    <x v="0"/>
    <x v="0"/>
    <s v="Standard"/>
    <n v="3.5"/>
    <n v="2025"/>
    <s v="Jun-2025"/>
    <n v="0.41176470588235292"/>
    <x v="2"/>
    <x v="4"/>
  </r>
  <r>
    <s v="ORD0004252"/>
    <x v="346"/>
    <x v="738"/>
    <x v="1"/>
    <s v="EC006"/>
    <x v="2"/>
    <x v="0"/>
    <s v="Philips"/>
    <x v="0"/>
    <x v="1"/>
    <n v="5"/>
    <n v="85"/>
    <x v="1"/>
    <n v="382.5"/>
    <n v="122.5"/>
    <x v="0"/>
    <x v="3"/>
    <s v="Standard"/>
    <n v="4.5999999999999996"/>
    <n v="2025"/>
    <s v="Oct-2025"/>
    <n v="0.3202614379084967"/>
    <x v="0"/>
    <x v="0"/>
  </r>
  <r>
    <s v="ORD0004253"/>
    <x v="130"/>
    <x v="520"/>
    <x v="0"/>
    <s v="EC002"/>
    <x v="5"/>
    <x v="3"/>
    <s v="Samsung"/>
    <x v="8"/>
    <x v="2"/>
    <n v="5"/>
    <n v="149"/>
    <x v="0"/>
    <n v="745"/>
    <n v="270"/>
    <x v="0"/>
    <x v="1"/>
    <s v="Standard"/>
    <n v="4.0999999999999996"/>
    <n v="2025"/>
    <s v="Sep-2025"/>
    <n v="0.36241610738255031"/>
    <x v="2"/>
    <x v="4"/>
  </r>
  <r>
    <s v="ORD0004254"/>
    <x v="56"/>
    <x v="1296"/>
    <x v="1"/>
    <s v="EC007"/>
    <x v="9"/>
    <x v="0"/>
    <s v="Prestige"/>
    <x v="2"/>
    <x v="2"/>
    <n v="4"/>
    <n v="120"/>
    <x v="0"/>
    <n v="480"/>
    <n v="168"/>
    <x v="2"/>
    <x v="3"/>
    <s v="Same Day"/>
    <n v="2.5"/>
    <n v="2025"/>
    <s v="Feb-2025"/>
    <n v="0.35"/>
    <x v="0"/>
    <x v="2"/>
  </r>
  <r>
    <s v="ORD0004255"/>
    <x v="130"/>
    <x v="305"/>
    <x v="0"/>
    <s v="EC008"/>
    <x v="1"/>
    <x v="1"/>
    <s v="Nivea"/>
    <x v="2"/>
    <x v="1"/>
    <n v="5"/>
    <n v="18"/>
    <x v="2"/>
    <n v="72"/>
    <n v="27"/>
    <x v="0"/>
    <x v="1"/>
    <s v="Standard"/>
    <n v="2.6"/>
    <n v="2025"/>
    <s v="Sep-2025"/>
    <n v="0.375"/>
    <x v="0"/>
    <x v="2"/>
  </r>
  <r>
    <s v="ORD0004256"/>
    <x v="109"/>
    <x v="734"/>
    <x v="0"/>
    <s v="EC012"/>
    <x v="3"/>
    <x v="0"/>
    <s v="Philips"/>
    <x v="9"/>
    <x v="0"/>
    <n v="2"/>
    <n v="42"/>
    <x v="0"/>
    <n v="84"/>
    <n v="36"/>
    <x v="0"/>
    <x v="1"/>
    <s v="Standard"/>
    <n v="4.4000000000000004"/>
    <n v="2025"/>
    <s v="Oct-2025"/>
    <n v="0.42857142857142855"/>
    <x v="0"/>
    <x v="5"/>
  </r>
  <r>
    <s v="ORD0004257"/>
    <x v="346"/>
    <x v="1666"/>
    <x v="0"/>
    <s v="EC004"/>
    <x v="10"/>
    <x v="2"/>
    <s v="Nike"/>
    <x v="5"/>
    <x v="2"/>
    <n v="4"/>
    <n v="110"/>
    <x v="0"/>
    <n v="440"/>
    <n v="168"/>
    <x v="0"/>
    <x v="0"/>
    <s v="Express"/>
    <n v="3.4"/>
    <n v="2025"/>
    <s v="Oct-2025"/>
    <n v="0.38181818181818183"/>
    <x v="0"/>
    <x v="3"/>
  </r>
  <r>
    <s v="ORD0004258"/>
    <x v="6"/>
    <x v="1338"/>
    <x v="0"/>
    <s v="EC006"/>
    <x v="2"/>
    <x v="0"/>
    <s v="Philips"/>
    <x v="1"/>
    <x v="1"/>
    <n v="5"/>
    <n v="85"/>
    <x v="2"/>
    <n v="340"/>
    <n v="80"/>
    <x v="0"/>
    <x v="4"/>
    <s v="Standard"/>
    <n v="3.2"/>
    <n v="2025"/>
    <s v="Jul-2025"/>
    <n v="0.23529411764705882"/>
    <x v="1"/>
    <x v="1"/>
  </r>
  <r>
    <s v="ORD0004259"/>
    <x v="103"/>
    <x v="2043"/>
    <x v="0"/>
    <s v="EC002"/>
    <x v="5"/>
    <x v="3"/>
    <s v="Samsung"/>
    <x v="0"/>
    <x v="2"/>
    <n v="5"/>
    <n v="149"/>
    <x v="4"/>
    <n v="707.75"/>
    <n v="232.75"/>
    <x v="0"/>
    <x v="3"/>
    <s v="Standard"/>
    <n v="4.2"/>
    <n v="2025"/>
    <s v="May-2025"/>
    <n v="0.32885906040268459"/>
    <x v="0"/>
    <x v="0"/>
  </r>
  <r>
    <s v="ORD0004260"/>
    <x v="239"/>
    <x v="992"/>
    <x v="0"/>
    <s v="EC008"/>
    <x v="1"/>
    <x v="1"/>
    <s v="Nivea"/>
    <x v="0"/>
    <x v="2"/>
    <n v="3"/>
    <n v="18"/>
    <x v="1"/>
    <n v="48.6"/>
    <n v="21.6"/>
    <x v="0"/>
    <x v="1"/>
    <s v="Standard"/>
    <n v="3"/>
    <n v="2025"/>
    <s v="Jan-2025"/>
    <n v="0.44444444444444448"/>
    <x v="0"/>
    <x v="0"/>
  </r>
  <r>
    <s v="ORD0004261"/>
    <x v="214"/>
    <x v="1351"/>
    <x v="0"/>
    <s v="EC004"/>
    <x v="10"/>
    <x v="2"/>
    <s v="Nike"/>
    <x v="1"/>
    <x v="0"/>
    <n v="1"/>
    <n v="110"/>
    <x v="3"/>
    <n v="93.5"/>
    <n v="25.5"/>
    <x v="0"/>
    <x v="4"/>
    <s v="Express"/>
    <n v="3.6"/>
    <n v="2025"/>
    <s v="Apr-2025"/>
    <n v="0.27272727272727271"/>
    <x v="1"/>
    <x v="1"/>
  </r>
  <r>
    <s v="ORD0004262"/>
    <x v="40"/>
    <x v="2044"/>
    <x v="1"/>
    <s v="EC008"/>
    <x v="1"/>
    <x v="1"/>
    <s v="Nivea"/>
    <x v="5"/>
    <x v="0"/>
    <n v="5"/>
    <n v="18"/>
    <x v="1"/>
    <n v="81"/>
    <n v="36"/>
    <x v="0"/>
    <x v="1"/>
    <s v="Standard"/>
    <n v="4.5999999999999996"/>
    <n v="2025"/>
    <s v="Oct-2025"/>
    <n v="0.44444444444444442"/>
    <x v="0"/>
    <x v="3"/>
  </r>
  <r>
    <s v="ORD0004263"/>
    <x v="24"/>
    <x v="501"/>
    <x v="0"/>
    <s v="EC010"/>
    <x v="6"/>
    <x v="3"/>
    <s v="JBL"/>
    <x v="6"/>
    <x v="0"/>
    <n v="3"/>
    <n v="65"/>
    <x v="2"/>
    <n v="156"/>
    <n v="42"/>
    <x v="0"/>
    <x v="1"/>
    <s v="Standard"/>
    <n v="3"/>
    <n v="2025"/>
    <s v="Jul-2025"/>
    <n v="0.26923076923076922"/>
    <x v="0"/>
    <x v="2"/>
  </r>
  <r>
    <s v="ORD0004264"/>
    <x v="238"/>
    <x v="2045"/>
    <x v="0"/>
    <s v="EC003"/>
    <x v="7"/>
    <x v="3"/>
    <s v="Lenovo"/>
    <x v="3"/>
    <x v="1"/>
    <n v="5"/>
    <n v="799"/>
    <x v="2"/>
    <n v="3196"/>
    <n v="96"/>
    <x v="0"/>
    <x v="3"/>
    <s v="Standard"/>
    <n v="3"/>
    <n v="2025"/>
    <s v="Jan-2025"/>
    <n v="3.0037546933667083E-2"/>
    <x v="0"/>
    <x v="2"/>
  </r>
  <r>
    <s v="ORD0004265"/>
    <x v="85"/>
    <x v="1022"/>
    <x v="0"/>
    <s v="EC009"/>
    <x v="11"/>
    <x v="1"/>
    <s v="Loreal"/>
    <x v="8"/>
    <x v="1"/>
    <n v="1"/>
    <n v="12"/>
    <x v="1"/>
    <n v="10.8"/>
    <n v="4.8"/>
    <x v="0"/>
    <x v="3"/>
    <s v="Standard"/>
    <n v="3.9"/>
    <n v="2025"/>
    <s v="Jul-2025"/>
    <n v="0.44444444444444442"/>
    <x v="2"/>
    <x v="4"/>
  </r>
  <r>
    <s v="ORD0004266"/>
    <x v="11"/>
    <x v="1150"/>
    <x v="0"/>
    <s v="EC008"/>
    <x v="1"/>
    <x v="1"/>
    <s v="Nivea"/>
    <x v="0"/>
    <x v="0"/>
    <n v="4"/>
    <n v="18"/>
    <x v="2"/>
    <n v="57.6"/>
    <n v="21.6"/>
    <x v="0"/>
    <x v="0"/>
    <s v="Standard"/>
    <n v="3.1"/>
    <n v="2025"/>
    <s v="Nov-2025"/>
    <n v="0.375"/>
    <x v="0"/>
    <x v="0"/>
  </r>
  <r>
    <s v="ORD0004267"/>
    <x v="359"/>
    <x v="788"/>
    <x v="0"/>
    <s v="EC010"/>
    <x v="6"/>
    <x v="3"/>
    <s v="JBL"/>
    <x v="8"/>
    <x v="0"/>
    <n v="2"/>
    <n v="65"/>
    <x v="3"/>
    <n v="110.5"/>
    <n v="34.5"/>
    <x v="0"/>
    <x v="0"/>
    <s v="Standard"/>
    <n v="3.4"/>
    <n v="2025"/>
    <s v="Nov-2025"/>
    <n v="0.31221719457013575"/>
    <x v="2"/>
    <x v="4"/>
  </r>
  <r>
    <s v="ORD0004268"/>
    <x v="236"/>
    <x v="1045"/>
    <x v="1"/>
    <s v="EC001"/>
    <x v="8"/>
    <x v="3"/>
    <s v="Sony"/>
    <x v="8"/>
    <x v="0"/>
    <n v="5"/>
    <n v="89"/>
    <x v="4"/>
    <n v="422.75"/>
    <n v="147.75"/>
    <x v="0"/>
    <x v="4"/>
    <s v="Express"/>
    <n v="3.8"/>
    <n v="2025"/>
    <s v="Oct-2025"/>
    <n v="0.34949733885274986"/>
    <x v="2"/>
    <x v="4"/>
  </r>
  <r>
    <s v="ORD0004269"/>
    <x v="342"/>
    <x v="298"/>
    <x v="0"/>
    <s v="EC009"/>
    <x v="11"/>
    <x v="1"/>
    <s v="Loreal"/>
    <x v="7"/>
    <x v="0"/>
    <n v="3"/>
    <n v="12"/>
    <x v="0"/>
    <n v="36"/>
    <n v="18"/>
    <x v="0"/>
    <x v="2"/>
    <s v="Standard"/>
    <n v="4.5"/>
    <n v="2025"/>
    <s v="Feb-2025"/>
    <n v="0.5"/>
    <x v="2"/>
    <x v="4"/>
  </r>
  <r>
    <s v="ORD0004270"/>
    <x v="216"/>
    <x v="2046"/>
    <x v="1"/>
    <s v="EC008"/>
    <x v="1"/>
    <x v="1"/>
    <s v="Nivea"/>
    <x v="5"/>
    <x v="1"/>
    <n v="1"/>
    <n v="18"/>
    <x v="0"/>
    <n v="18"/>
    <n v="9"/>
    <x v="0"/>
    <x v="3"/>
    <s v="Standard"/>
    <n v="2.7"/>
    <n v="2025"/>
    <s v="Sep-2025"/>
    <n v="0.5"/>
    <x v="0"/>
    <x v="3"/>
  </r>
  <r>
    <s v="ORD0004271"/>
    <x v="177"/>
    <x v="1986"/>
    <x v="0"/>
    <s v="EC012"/>
    <x v="3"/>
    <x v="0"/>
    <s v="Philips"/>
    <x v="6"/>
    <x v="1"/>
    <n v="2"/>
    <n v="42"/>
    <x v="1"/>
    <n v="75.599999999999994"/>
    <n v="27.6"/>
    <x v="0"/>
    <x v="3"/>
    <s v="Standard"/>
    <n v="2.8"/>
    <n v="2025"/>
    <s v="Sep-2025"/>
    <n v="0.36507936507936511"/>
    <x v="0"/>
    <x v="2"/>
  </r>
  <r>
    <s v="ORD0004272"/>
    <x v="79"/>
    <x v="2047"/>
    <x v="0"/>
    <s v="EC008"/>
    <x v="1"/>
    <x v="1"/>
    <s v="Nivea"/>
    <x v="0"/>
    <x v="1"/>
    <n v="3"/>
    <n v="18"/>
    <x v="4"/>
    <n v="51.3"/>
    <n v="24.3"/>
    <x v="0"/>
    <x v="1"/>
    <s v="Standard"/>
    <n v="4.5"/>
    <n v="2025"/>
    <s v="Jun-2025"/>
    <n v="0.47368421052631582"/>
    <x v="0"/>
    <x v="0"/>
  </r>
  <r>
    <s v="ORD0004273"/>
    <x v="170"/>
    <x v="1217"/>
    <x v="0"/>
    <s v="EC005"/>
    <x v="4"/>
    <x v="2"/>
    <s v="Skybags"/>
    <x v="1"/>
    <x v="2"/>
    <n v="2"/>
    <n v="45"/>
    <x v="1"/>
    <n v="81"/>
    <n v="29"/>
    <x v="0"/>
    <x v="4"/>
    <s v="Standard"/>
    <n v="3.1"/>
    <n v="2025"/>
    <s v="Mar-2025"/>
    <n v="0.35802469135802467"/>
    <x v="1"/>
    <x v="1"/>
  </r>
  <r>
    <s v="ORD0004274"/>
    <x v="264"/>
    <x v="2048"/>
    <x v="0"/>
    <s v="EC004"/>
    <x v="10"/>
    <x v="2"/>
    <s v="Nike"/>
    <x v="3"/>
    <x v="1"/>
    <n v="4"/>
    <n v="110"/>
    <x v="0"/>
    <n v="440"/>
    <n v="168"/>
    <x v="0"/>
    <x v="2"/>
    <s v="Same Day"/>
    <n v="3.7"/>
    <n v="2025"/>
    <s v="Apr-2025"/>
    <n v="0.38181818181818183"/>
    <x v="0"/>
    <x v="2"/>
  </r>
  <r>
    <s v="ORD0004275"/>
    <x v="184"/>
    <x v="1404"/>
    <x v="1"/>
    <s v="EC001"/>
    <x v="8"/>
    <x v="3"/>
    <s v="Sony"/>
    <x v="0"/>
    <x v="0"/>
    <n v="3"/>
    <n v="89"/>
    <x v="0"/>
    <n v="267"/>
    <n v="102"/>
    <x v="0"/>
    <x v="4"/>
    <s v="Express"/>
    <n v="3.4"/>
    <n v="2025"/>
    <s v="Apr-2025"/>
    <n v="0.38202247191011235"/>
    <x v="0"/>
    <x v="0"/>
  </r>
  <r>
    <s v="ORD0004276"/>
    <x v="158"/>
    <x v="781"/>
    <x v="1"/>
    <s v="EC009"/>
    <x v="11"/>
    <x v="1"/>
    <s v="Loreal"/>
    <x v="9"/>
    <x v="1"/>
    <n v="2"/>
    <n v="12"/>
    <x v="4"/>
    <n v="22.8"/>
    <n v="10.8"/>
    <x v="0"/>
    <x v="1"/>
    <s v="Standard"/>
    <n v="3.9"/>
    <n v="2025"/>
    <s v="Aug-2025"/>
    <n v="0.47368421052631582"/>
    <x v="0"/>
    <x v="5"/>
  </r>
  <r>
    <s v="ORD0004277"/>
    <x v="334"/>
    <x v="172"/>
    <x v="1"/>
    <s v="EC003"/>
    <x v="7"/>
    <x v="3"/>
    <s v="Lenovo"/>
    <x v="3"/>
    <x v="2"/>
    <n v="5"/>
    <n v="799"/>
    <x v="3"/>
    <n v="3395.75"/>
    <n v="295.75"/>
    <x v="3"/>
    <x v="1"/>
    <s v="Express"/>
    <n v="4.3"/>
    <n v="2025"/>
    <s v="Dec-2025"/>
    <n v="8.7094161819921967E-2"/>
    <x v="0"/>
    <x v="2"/>
  </r>
  <r>
    <s v="ORD0004278"/>
    <x v="148"/>
    <x v="849"/>
    <x v="0"/>
    <s v="EC012"/>
    <x v="3"/>
    <x v="0"/>
    <s v="Philips"/>
    <x v="5"/>
    <x v="1"/>
    <n v="1"/>
    <n v="42"/>
    <x v="0"/>
    <n v="42"/>
    <n v="18"/>
    <x v="0"/>
    <x v="1"/>
    <s v="Standard"/>
    <n v="3.4"/>
    <n v="2025"/>
    <s v="Jan-2025"/>
    <n v="0.42857142857142855"/>
    <x v="0"/>
    <x v="3"/>
  </r>
  <r>
    <s v="ORD0004279"/>
    <x v="208"/>
    <x v="1463"/>
    <x v="0"/>
    <s v="EC003"/>
    <x v="7"/>
    <x v="3"/>
    <s v="Lenovo"/>
    <x v="3"/>
    <x v="1"/>
    <n v="4"/>
    <n v="799"/>
    <x v="3"/>
    <n v="2716.6"/>
    <n v="236.6"/>
    <x v="0"/>
    <x v="1"/>
    <s v="Express"/>
    <n v="3.2"/>
    <n v="2025"/>
    <s v="Aug-2025"/>
    <n v="8.7094161819921967E-2"/>
    <x v="0"/>
    <x v="2"/>
  </r>
  <r>
    <s v="ORD0004280"/>
    <x v="219"/>
    <x v="2049"/>
    <x v="0"/>
    <s v="EC011"/>
    <x v="0"/>
    <x v="0"/>
    <s v="IKEA"/>
    <x v="1"/>
    <x v="0"/>
    <n v="5"/>
    <n v="190"/>
    <x v="3"/>
    <n v="807.5"/>
    <n v="182.5"/>
    <x v="0"/>
    <x v="1"/>
    <s v="Standard"/>
    <n v="2.9"/>
    <n v="2025"/>
    <s v="Aug-2025"/>
    <n v="0.2260061919504644"/>
    <x v="1"/>
    <x v="1"/>
  </r>
  <r>
    <s v="ORD0004281"/>
    <x v="191"/>
    <x v="824"/>
    <x v="0"/>
    <s v="EC012"/>
    <x v="3"/>
    <x v="0"/>
    <s v="Philips"/>
    <x v="0"/>
    <x v="0"/>
    <n v="4"/>
    <n v="42"/>
    <x v="0"/>
    <n v="168"/>
    <n v="72"/>
    <x v="0"/>
    <x v="1"/>
    <s v="Express"/>
    <n v="4.5999999999999996"/>
    <n v="2025"/>
    <s v="Mar-2025"/>
    <n v="0.42857142857142855"/>
    <x v="0"/>
    <x v="0"/>
  </r>
  <r>
    <s v="ORD0004282"/>
    <x v="155"/>
    <x v="112"/>
    <x v="1"/>
    <s v="EC004"/>
    <x v="10"/>
    <x v="2"/>
    <s v="Nike"/>
    <x v="8"/>
    <x v="1"/>
    <n v="5"/>
    <n v="110"/>
    <x v="2"/>
    <n v="440"/>
    <n v="100"/>
    <x v="0"/>
    <x v="0"/>
    <s v="Standard"/>
    <n v="3.4"/>
    <n v="2025"/>
    <s v="Oct-2025"/>
    <n v="0.22727272727272727"/>
    <x v="2"/>
    <x v="4"/>
  </r>
  <r>
    <s v="ORD0004283"/>
    <x v="145"/>
    <x v="1863"/>
    <x v="0"/>
    <s v="EC008"/>
    <x v="1"/>
    <x v="1"/>
    <s v="Nivea"/>
    <x v="8"/>
    <x v="1"/>
    <n v="1"/>
    <n v="18"/>
    <x v="2"/>
    <n v="14.4"/>
    <n v="5.4"/>
    <x v="0"/>
    <x v="2"/>
    <s v="Express"/>
    <n v="3.1"/>
    <n v="2025"/>
    <s v="Feb-2025"/>
    <n v="0.375"/>
    <x v="2"/>
    <x v="4"/>
  </r>
  <r>
    <s v="ORD0004284"/>
    <x v="24"/>
    <x v="240"/>
    <x v="1"/>
    <s v="EC011"/>
    <x v="0"/>
    <x v="0"/>
    <s v="IKEA"/>
    <x v="9"/>
    <x v="2"/>
    <n v="2"/>
    <n v="190"/>
    <x v="2"/>
    <n v="304"/>
    <n v="54"/>
    <x v="0"/>
    <x v="3"/>
    <s v="Standard"/>
    <n v="2.5"/>
    <n v="2025"/>
    <s v="Jul-2025"/>
    <n v="0.17763157894736842"/>
    <x v="0"/>
    <x v="5"/>
  </r>
  <r>
    <s v="ORD0004285"/>
    <x v="167"/>
    <x v="1054"/>
    <x v="0"/>
    <s v="EC012"/>
    <x v="3"/>
    <x v="0"/>
    <s v="Philips"/>
    <x v="7"/>
    <x v="0"/>
    <n v="1"/>
    <n v="42"/>
    <x v="0"/>
    <n v="42"/>
    <n v="18"/>
    <x v="0"/>
    <x v="4"/>
    <s v="Standard"/>
    <n v="3.4"/>
    <n v="2025"/>
    <s v="Oct-2025"/>
    <n v="0.42857142857142855"/>
    <x v="2"/>
    <x v="4"/>
  </r>
  <r>
    <s v="ORD0004286"/>
    <x v="216"/>
    <x v="379"/>
    <x v="0"/>
    <s v="EC005"/>
    <x v="4"/>
    <x v="2"/>
    <s v="Skybags"/>
    <x v="7"/>
    <x v="1"/>
    <n v="4"/>
    <n v="45"/>
    <x v="3"/>
    <n v="153"/>
    <n v="49"/>
    <x v="0"/>
    <x v="3"/>
    <s v="Express"/>
    <n v="3.9"/>
    <n v="2025"/>
    <s v="Sep-2025"/>
    <n v="0.3202614379084967"/>
    <x v="2"/>
    <x v="4"/>
  </r>
  <r>
    <s v="ORD0004287"/>
    <x v="36"/>
    <x v="743"/>
    <x v="0"/>
    <s v="EC011"/>
    <x v="0"/>
    <x v="0"/>
    <s v="IKEA"/>
    <x v="1"/>
    <x v="2"/>
    <n v="3"/>
    <n v="190"/>
    <x v="4"/>
    <n v="541.5"/>
    <n v="166.5"/>
    <x v="0"/>
    <x v="2"/>
    <s v="Standard"/>
    <n v="3.1"/>
    <n v="2025"/>
    <s v="Oct-2025"/>
    <n v="0.30747922437673131"/>
    <x v="1"/>
    <x v="1"/>
  </r>
  <r>
    <s v="ORD0004288"/>
    <x v="296"/>
    <x v="1026"/>
    <x v="0"/>
    <s v="EC004"/>
    <x v="10"/>
    <x v="2"/>
    <s v="Nike"/>
    <x v="6"/>
    <x v="0"/>
    <n v="2"/>
    <n v="110"/>
    <x v="3"/>
    <n v="187"/>
    <n v="51"/>
    <x v="0"/>
    <x v="2"/>
    <s v="Standard"/>
    <n v="3.5"/>
    <n v="2025"/>
    <s v="Oct-2025"/>
    <n v="0.27272727272727271"/>
    <x v="0"/>
    <x v="2"/>
  </r>
  <r>
    <s v="ORD0004289"/>
    <x v="22"/>
    <x v="950"/>
    <x v="0"/>
    <s v="EC004"/>
    <x v="10"/>
    <x v="2"/>
    <s v="Nike"/>
    <x v="6"/>
    <x v="0"/>
    <n v="3"/>
    <n v="110"/>
    <x v="2"/>
    <n v="264"/>
    <n v="60"/>
    <x v="1"/>
    <x v="3"/>
    <s v="Standard"/>
    <n v="4.2"/>
    <n v="2025"/>
    <s v="Mar-2025"/>
    <n v="0.22727272727272727"/>
    <x v="0"/>
    <x v="2"/>
  </r>
  <r>
    <s v="ORD0004290"/>
    <x v="351"/>
    <x v="1350"/>
    <x v="0"/>
    <s v="EC005"/>
    <x v="4"/>
    <x v="2"/>
    <s v="Skybags"/>
    <x v="8"/>
    <x v="0"/>
    <n v="3"/>
    <n v="45"/>
    <x v="2"/>
    <n v="108"/>
    <n v="30"/>
    <x v="0"/>
    <x v="2"/>
    <s v="Standard"/>
    <n v="4.5"/>
    <n v="2025"/>
    <s v="Oct-2025"/>
    <n v="0.27777777777777779"/>
    <x v="2"/>
    <x v="4"/>
  </r>
  <r>
    <s v="ORD0004291"/>
    <x v="154"/>
    <x v="734"/>
    <x v="0"/>
    <s v="EC010"/>
    <x v="6"/>
    <x v="3"/>
    <s v="JBL"/>
    <x v="6"/>
    <x v="2"/>
    <n v="4"/>
    <n v="65"/>
    <x v="1"/>
    <n v="234"/>
    <n v="82"/>
    <x v="0"/>
    <x v="2"/>
    <s v="Express"/>
    <n v="4.4000000000000004"/>
    <n v="2025"/>
    <s v="Sep-2025"/>
    <n v="0.3504273504273504"/>
    <x v="0"/>
    <x v="2"/>
  </r>
  <r>
    <s v="ORD0004292"/>
    <x v="18"/>
    <x v="1695"/>
    <x v="0"/>
    <s v="EC001"/>
    <x v="8"/>
    <x v="3"/>
    <s v="Sony"/>
    <x v="1"/>
    <x v="1"/>
    <n v="4"/>
    <n v="89"/>
    <x v="1"/>
    <n v="320.39999999999998"/>
    <n v="100.4"/>
    <x v="0"/>
    <x v="3"/>
    <s v="Express"/>
    <n v="2.9"/>
    <n v="2025"/>
    <s v="Mar-2025"/>
    <n v="0.31335830212234711"/>
    <x v="1"/>
    <x v="1"/>
  </r>
  <r>
    <s v="ORD0004293"/>
    <x v="246"/>
    <x v="2050"/>
    <x v="1"/>
    <s v="EC008"/>
    <x v="1"/>
    <x v="1"/>
    <s v="Nivea"/>
    <x v="8"/>
    <x v="0"/>
    <n v="3"/>
    <n v="18"/>
    <x v="3"/>
    <n v="45.9"/>
    <n v="18.899999999999999"/>
    <x v="0"/>
    <x v="1"/>
    <s v="Standard"/>
    <n v="4.9000000000000004"/>
    <n v="2025"/>
    <s v="Jan-2025"/>
    <n v="0.41176470588235292"/>
    <x v="2"/>
    <x v="4"/>
  </r>
  <r>
    <s v="ORD0004294"/>
    <x v="227"/>
    <x v="2051"/>
    <x v="0"/>
    <s v="EC009"/>
    <x v="11"/>
    <x v="1"/>
    <s v="Loreal"/>
    <x v="0"/>
    <x v="1"/>
    <n v="1"/>
    <n v="12"/>
    <x v="3"/>
    <n v="10.199999999999999"/>
    <n v="4.2"/>
    <x v="0"/>
    <x v="4"/>
    <s v="Standard"/>
    <n v="2.5"/>
    <n v="2025"/>
    <s v="Sep-2025"/>
    <n v="0.41176470588235298"/>
    <x v="0"/>
    <x v="0"/>
  </r>
  <r>
    <s v="ORD0004295"/>
    <x v="51"/>
    <x v="1953"/>
    <x v="0"/>
    <s v="EC003"/>
    <x v="7"/>
    <x v="3"/>
    <s v="Lenovo"/>
    <x v="7"/>
    <x v="0"/>
    <n v="3"/>
    <n v="799"/>
    <x v="0"/>
    <n v="2397"/>
    <n v="537"/>
    <x v="3"/>
    <x v="1"/>
    <s v="Standard"/>
    <n v="3.3"/>
    <n v="2025"/>
    <s v="Jul-2025"/>
    <n v="0.22403003754693368"/>
    <x v="2"/>
    <x v="4"/>
  </r>
  <r>
    <s v="ORD0004296"/>
    <x v="343"/>
    <x v="1142"/>
    <x v="1"/>
    <s v="EC010"/>
    <x v="6"/>
    <x v="3"/>
    <s v="JBL"/>
    <x v="6"/>
    <x v="1"/>
    <n v="4"/>
    <n v="65"/>
    <x v="4"/>
    <n v="247"/>
    <n v="95"/>
    <x v="0"/>
    <x v="3"/>
    <s v="Standard"/>
    <n v="4.3"/>
    <n v="2025"/>
    <s v="Mar-2025"/>
    <n v="0.38461538461538464"/>
    <x v="0"/>
    <x v="2"/>
  </r>
  <r>
    <s v="ORD0004297"/>
    <x v="15"/>
    <x v="1620"/>
    <x v="0"/>
    <s v="EC005"/>
    <x v="4"/>
    <x v="2"/>
    <s v="Skybags"/>
    <x v="4"/>
    <x v="0"/>
    <n v="2"/>
    <n v="45"/>
    <x v="0"/>
    <n v="90"/>
    <n v="38"/>
    <x v="2"/>
    <x v="2"/>
    <s v="Express"/>
    <n v="2.9"/>
    <n v="2025"/>
    <s v="Nov-2025"/>
    <n v="0.42222222222222222"/>
    <x v="0"/>
    <x v="2"/>
  </r>
  <r>
    <s v="ORD0004298"/>
    <x v="283"/>
    <x v="1792"/>
    <x v="1"/>
    <s v="EC001"/>
    <x v="8"/>
    <x v="3"/>
    <s v="Sony"/>
    <x v="6"/>
    <x v="0"/>
    <n v="2"/>
    <n v="89"/>
    <x v="0"/>
    <n v="178"/>
    <n v="68"/>
    <x v="2"/>
    <x v="2"/>
    <s v="Standard"/>
    <n v="4.2"/>
    <n v="2025"/>
    <s v="Aug-2025"/>
    <n v="0.38202247191011235"/>
    <x v="0"/>
    <x v="2"/>
  </r>
  <r>
    <s v="ORD0004299"/>
    <x v="30"/>
    <x v="419"/>
    <x v="0"/>
    <s v="EC002"/>
    <x v="5"/>
    <x v="3"/>
    <s v="Samsung"/>
    <x v="3"/>
    <x v="0"/>
    <n v="5"/>
    <n v="149"/>
    <x v="2"/>
    <n v="596"/>
    <n v="121"/>
    <x v="0"/>
    <x v="2"/>
    <s v="Standard"/>
    <n v="2.6"/>
    <n v="2025"/>
    <s v="Dec-2025"/>
    <n v="0.20302013422818793"/>
    <x v="0"/>
    <x v="2"/>
  </r>
  <r>
    <s v="ORD0004300"/>
    <x v="147"/>
    <x v="112"/>
    <x v="1"/>
    <s v="EC006"/>
    <x v="2"/>
    <x v="0"/>
    <s v="Philips"/>
    <x v="5"/>
    <x v="2"/>
    <n v="2"/>
    <n v="85"/>
    <x v="2"/>
    <n v="136"/>
    <n v="32"/>
    <x v="0"/>
    <x v="2"/>
    <s v="Standard"/>
    <n v="4.9000000000000004"/>
    <n v="2025"/>
    <s v="Feb-2025"/>
    <n v="0.23529411764705882"/>
    <x v="0"/>
    <x v="3"/>
  </r>
  <r>
    <s v="ORD0004301"/>
    <x v="4"/>
    <x v="1578"/>
    <x v="0"/>
    <s v="EC002"/>
    <x v="5"/>
    <x v="3"/>
    <s v="Samsung"/>
    <x v="3"/>
    <x v="1"/>
    <n v="1"/>
    <n v="149"/>
    <x v="3"/>
    <n v="126.65"/>
    <n v="31.65"/>
    <x v="0"/>
    <x v="3"/>
    <s v="Standard"/>
    <n v="2.7"/>
    <n v="2025"/>
    <s v="Aug-2025"/>
    <n v="0.24990130280300038"/>
    <x v="0"/>
    <x v="2"/>
  </r>
  <r>
    <s v="ORD0004302"/>
    <x v="181"/>
    <x v="1692"/>
    <x v="0"/>
    <s v="EC007"/>
    <x v="9"/>
    <x v="0"/>
    <s v="Prestige"/>
    <x v="9"/>
    <x v="1"/>
    <n v="1"/>
    <n v="120"/>
    <x v="3"/>
    <n v="102"/>
    <n v="24"/>
    <x v="0"/>
    <x v="2"/>
    <s v="Standard"/>
    <n v="2.9"/>
    <n v="2025"/>
    <s v="Sep-2025"/>
    <n v="0.23529411764705882"/>
    <x v="0"/>
    <x v="5"/>
  </r>
  <r>
    <s v="ORD0004303"/>
    <x v="90"/>
    <x v="1963"/>
    <x v="1"/>
    <s v="EC002"/>
    <x v="5"/>
    <x v="3"/>
    <s v="Samsung"/>
    <x v="3"/>
    <x v="0"/>
    <n v="2"/>
    <n v="149"/>
    <x v="3"/>
    <n v="253.3"/>
    <n v="63.3"/>
    <x v="0"/>
    <x v="3"/>
    <s v="Standard"/>
    <n v="3.9"/>
    <n v="2025"/>
    <s v="Mar-2025"/>
    <n v="0.24990130280300038"/>
    <x v="0"/>
    <x v="2"/>
  </r>
  <r>
    <s v="ORD0004304"/>
    <x v="283"/>
    <x v="1377"/>
    <x v="0"/>
    <s v="EC004"/>
    <x v="10"/>
    <x v="2"/>
    <s v="Nike"/>
    <x v="3"/>
    <x v="1"/>
    <n v="5"/>
    <n v="110"/>
    <x v="1"/>
    <n v="495"/>
    <n v="155"/>
    <x v="0"/>
    <x v="4"/>
    <s v="Express"/>
    <n v="3.6"/>
    <n v="2025"/>
    <s v="Aug-2025"/>
    <n v="0.31313131313131315"/>
    <x v="0"/>
    <x v="2"/>
  </r>
  <r>
    <s v="ORD0004305"/>
    <x v="19"/>
    <x v="408"/>
    <x v="0"/>
    <s v="EC005"/>
    <x v="4"/>
    <x v="2"/>
    <s v="Skybags"/>
    <x v="1"/>
    <x v="1"/>
    <n v="2"/>
    <n v="45"/>
    <x v="3"/>
    <n v="76.5"/>
    <n v="24.5"/>
    <x v="0"/>
    <x v="3"/>
    <s v="Express"/>
    <n v="4.5999999999999996"/>
    <n v="2025"/>
    <s v="Mar-2025"/>
    <n v="0.3202614379084967"/>
    <x v="1"/>
    <x v="1"/>
  </r>
  <r>
    <s v="ORD0004306"/>
    <x v="129"/>
    <x v="107"/>
    <x v="0"/>
    <s v="EC007"/>
    <x v="9"/>
    <x v="0"/>
    <s v="Prestige"/>
    <x v="0"/>
    <x v="1"/>
    <n v="5"/>
    <n v="120"/>
    <x v="4"/>
    <n v="570"/>
    <n v="180"/>
    <x v="0"/>
    <x v="1"/>
    <s v="Standard"/>
    <n v="3.2"/>
    <n v="2025"/>
    <s v="Oct-2025"/>
    <n v="0.31578947368421051"/>
    <x v="0"/>
    <x v="0"/>
  </r>
  <r>
    <s v="ORD0004307"/>
    <x v="100"/>
    <x v="2052"/>
    <x v="1"/>
    <s v="EC010"/>
    <x v="6"/>
    <x v="3"/>
    <s v="JBL"/>
    <x v="5"/>
    <x v="1"/>
    <n v="2"/>
    <n v="65"/>
    <x v="2"/>
    <n v="104"/>
    <n v="28"/>
    <x v="0"/>
    <x v="3"/>
    <s v="Same Day"/>
    <n v="3"/>
    <n v="2025"/>
    <s v="Jul-2025"/>
    <n v="0.26923076923076922"/>
    <x v="0"/>
    <x v="3"/>
  </r>
  <r>
    <s v="ORD0004308"/>
    <x v="135"/>
    <x v="523"/>
    <x v="0"/>
    <s v="EC007"/>
    <x v="9"/>
    <x v="0"/>
    <s v="Prestige"/>
    <x v="3"/>
    <x v="0"/>
    <n v="3"/>
    <n v="120"/>
    <x v="1"/>
    <n v="324"/>
    <n v="90"/>
    <x v="3"/>
    <x v="3"/>
    <s v="Standard"/>
    <n v="4.7"/>
    <n v="2025"/>
    <s v="Apr-2025"/>
    <n v="0.27777777777777779"/>
    <x v="0"/>
    <x v="2"/>
  </r>
  <r>
    <s v="ORD0004309"/>
    <x v="166"/>
    <x v="1546"/>
    <x v="1"/>
    <s v="EC004"/>
    <x v="10"/>
    <x v="2"/>
    <s v="Nike"/>
    <x v="8"/>
    <x v="2"/>
    <n v="3"/>
    <n v="110"/>
    <x v="1"/>
    <n v="297"/>
    <n v="93"/>
    <x v="0"/>
    <x v="0"/>
    <s v="Express"/>
    <n v="4.5"/>
    <n v="2025"/>
    <s v="Dec-2025"/>
    <n v="0.31313131313131315"/>
    <x v="2"/>
    <x v="4"/>
  </r>
  <r>
    <s v="ORD0004310"/>
    <x v="220"/>
    <x v="271"/>
    <x v="0"/>
    <s v="EC008"/>
    <x v="1"/>
    <x v="1"/>
    <s v="Nivea"/>
    <x v="5"/>
    <x v="0"/>
    <n v="5"/>
    <n v="18"/>
    <x v="1"/>
    <n v="81"/>
    <n v="36"/>
    <x v="0"/>
    <x v="1"/>
    <s v="Express"/>
    <n v="3.7"/>
    <n v="2025"/>
    <s v="May-2025"/>
    <n v="0.44444444444444442"/>
    <x v="0"/>
    <x v="3"/>
  </r>
  <r>
    <s v="ORD0004311"/>
    <x v="324"/>
    <x v="45"/>
    <x v="0"/>
    <s v="EC010"/>
    <x v="6"/>
    <x v="3"/>
    <s v="JBL"/>
    <x v="1"/>
    <x v="2"/>
    <n v="4"/>
    <n v="65"/>
    <x v="1"/>
    <n v="234"/>
    <n v="82"/>
    <x v="0"/>
    <x v="3"/>
    <s v="Express"/>
    <n v="4.2"/>
    <n v="2025"/>
    <s v="Dec-2025"/>
    <n v="0.3504273504273504"/>
    <x v="1"/>
    <x v="1"/>
  </r>
  <r>
    <s v="ORD0004312"/>
    <x v="308"/>
    <x v="2053"/>
    <x v="0"/>
    <s v="EC006"/>
    <x v="2"/>
    <x v="0"/>
    <s v="Philips"/>
    <x v="4"/>
    <x v="2"/>
    <n v="1"/>
    <n v="85"/>
    <x v="2"/>
    <n v="68"/>
    <n v="16"/>
    <x v="0"/>
    <x v="2"/>
    <s v="Standard"/>
    <n v="4.9000000000000004"/>
    <n v="2025"/>
    <s v="Jun-2025"/>
    <n v="0.23529411764705882"/>
    <x v="0"/>
    <x v="2"/>
  </r>
  <r>
    <s v="ORD0004313"/>
    <x v="314"/>
    <x v="547"/>
    <x v="0"/>
    <s v="EC010"/>
    <x v="6"/>
    <x v="3"/>
    <s v="JBL"/>
    <x v="3"/>
    <x v="2"/>
    <n v="2"/>
    <n v="65"/>
    <x v="0"/>
    <n v="130"/>
    <n v="54"/>
    <x v="0"/>
    <x v="0"/>
    <s v="Standard"/>
    <n v="4.7"/>
    <n v="2025"/>
    <s v="Dec-2025"/>
    <n v="0.41538461538461541"/>
    <x v="0"/>
    <x v="2"/>
  </r>
  <r>
    <s v="ORD0004314"/>
    <x v="314"/>
    <x v="766"/>
    <x v="0"/>
    <s v="EC008"/>
    <x v="1"/>
    <x v="1"/>
    <s v="Nivea"/>
    <x v="9"/>
    <x v="2"/>
    <n v="4"/>
    <n v="18"/>
    <x v="1"/>
    <n v="64.8"/>
    <n v="28.8"/>
    <x v="0"/>
    <x v="1"/>
    <s v="Standard"/>
    <n v="4.5999999999999996"/>
    <n v="2025"/>
    <s v="Dec-2025"/>
    <n v="0.44444444444444448"/>
    <x v="0"/>
    <x v="5"/>
  </r>
  <r>
    <s v="ORD0004315"/>
    <x v="208"/>
    <x v="708"/>
    <x v="0"/>
    <s v="EC001"/>
    <x v="8"/>
    <x v="3"/>
    <s v="Sony"/>
    <x v="1"/>
    <x v="0"/>
    <n v="1"/>
    <n v="89"/>
    <x v="3"/>
    <n v="75.650000000000006"/>
    <n v="20.65"/>
    <x v="0"/>
    <x v="2"/>
    <s v="Express"/>
    <n v="2.7"/>
    <n v="2025"/>
    <s v="Aug-2025"/>
    <n v="0.27296761401189684"/>
    <x v="1"/>
    <x v="1"/>
  </r>
  <r>
    <s v="ORD0004316"/>
    <x v="75"/>
    <x v="1676"/>
    <x v="0"/>
    <s v="EC010"/>
    <x v="6"/>
    <x v="3"/>
    <s v="JBL"/>
    <x v="7"/>
    <x v="1"/>
    <n v="5"/>
    <n v="65"/>
    <x v="2"/>
    <n v="260"/>
    <n v="70"/>
    <x v="0"/>
    <x v="4"/>
    <s v="Standard"/>
    <n v="4.7"/>
    <n v="2025"/>
    <s v="May-2025"/>
    <n v="0.26923076923076922"/>
    <x v="2"/>
    <x v="4"/>
  </r>
  <r>
    <s v="ORD0004317"/>
    <x v="41"/>
    <x v="1999"/>
    <x v="0"/>
    <s v="EC003"/>
    <x v="7"/>
    <x v="3"/>
    <s v="Lenovo"/>
    <x v="7"/>
    <x v="1"/>
    <n v="3"/>
    <n v="799"/>
    <x v="2"/>
    <n v="1917.6"/>
    <n v="57.6"/>
    <x v="0"/>
    <x v="0"/>
    <s v="Standard"/>
    <n v="3.5"/>
    <n v="2025"/>
    <s v="Jun-2025"/>
    <n v="3.0037546933667086E-2"/>
    <x v="2"/>
    <x v="4"/>
  </r>
  <r>
    <s v="ORD0004318"/>
    <x v="244"/>
    <x v="617"/>
    <x v="0"/>
    <s v="EC009"/>
    <x v="11"/>
    <x v="1"/>
    <s v="Loreal"/>
    <x v="2"/>
    <x v="0"/>
    <n v="2"/>
    <n v="12"/>
    <x v="3"/>
    <n v="20.399999999999999"/>
    <n v="8.4"/>
    <x v="0"/>
    <x v="1"/>
    <s v="Standard"/>
    <n v="4.9000000000000004"/>
    <n v="2025"/>
    <s v="Jan-2025"/>
    <n v="0.41176470588235298"/>
    <x v="0"/>
    <x v="2"/>
  </r>
  <r>
    <s v="ORD0004319"/>
    <x v="80"/>
    <x v="2054"/>
    <x v="1"/>
    <s v="EC005"/>
    <x v="4"/>
    <x v="2"/>
    <s v="Skybags"/>
    <x v="7"/>
    <x v="0"/>
    <n v="1"/>
    <n v="45"/>
    <x v="3"/>
    <n v="38.25"/>
    <n v="12.25"/>
    <x v="2"/>
    <x v="1"/>
    <s v="Standard"/>
    <n v="4.4000000000000004"/>
    <n v="2025"/>
    <s v="Dec-2025"/>
    <n v="0.3202614379084967"/>
    <x v="2"/>
    <x v="4"/>
  </r>
  <r>
    <s v="ORD0004320"/>
    <x v="158"/>
    <x v="1715"/>
    <x v="1"/>
    <s v="EC007"/>
    <x v="9"/>
    <x v="0"/>
    <s v="Prestige"/>
    <x v="3"/>
    <x v="1"/>
    <n v="2"/>
    <n v="120"/>
    <x v="0"/>
    <n v="240"/>
    <n v="84"/>
    <x v="0"/>
    <x v="1"/>
    <s v="Standard"/>
    <n v="4.9000000000000004"/>
    <n v="2025"/>
    <s v="Aug-2025"/>
    <n v="0.35"/>
    <x v="0"/>
    <x v="2"/>
  </r>
  <r>
    <s v="ORD0004321"/>
    <x v="302"/>
    <x v="981"/>
    <x v="0"/>
    <s v="EC007"/>
    <x v="9"/>
    <x v="0"/>
    <s v="Prestige"/>
    <x v="6"/>
    <x v="0"/>
    <n v="2"/>
    <n v="120"/>
    <x v="3"/>
    <n v="204"/>
    <n v="48"/>
    <x v="0"/>
    <x v="4"/>
    <s v="Standard"/>
    <n v="3.2"/>
    <n v="2025"/>
    <s v="Nov-2025"/>
    <n v="0.23529411764705882"/>
    <x v="0"/>
    <x v="2"/>
  </r>
  <r>
    <s v="ORD0004322"/>
    <x v="258"/>
    <x v="2055"/>
    <x v="0"/>
    <s v="EC007"/>
    <x v="9"/>
    <x v="0"/>
    <s v="Prestige"/>
    <x v="8"/>
    <x v="1"/>
    <n v="5"/>
    <n v="120"/>
    <x v="3"/>
    <n v="510"/>
    <n v="120"/>
    <x v="0"/>
    <x v="3"/>
    <s v="Standard"/>
    <n v="3.3"/>
    <n v="2025"/>
    <s v="Mar-2025"/>
    <n v="0.23529411764705882"/>
    <x v="2"/>
    <x v="4"/>
  </r>
  <r>
    <s v="ORD0004323"/>
    <x v="68"/>
    <x v="1701"/>
    <x v="1"/>
    <s v="EC006"/>
    <x v="2"/>
    <x v="0"/>
    <s v="Philips"/>
    <x v="7"/>
    <x v="2"/>
    <n v="5"/>
    <n v="85"/>
    <x v="4"/>
    <n v="403.75"/>
    <n v="143.75"/>
    <x v="0"/>
    <x v="2"/>
    <s v="Standard"/>
    <n v="3.2"/>
    <n v="2025"/>
    <s v="Aug-2025"/>
    <n v="0.35603715170278638"/>
    <x v="2"/>
    <x v="4"/>
  </r>
  <r>
    <s v="ORD0004324"/>
    <x v="159"/>
    <x v="1753"/>
    <x v="1"/>
    <s v="EC011"/>
    <x v="0"/>
    <x v="0"/>
    <s v="IKEA"/>
    <x v="3"/>
    <x v="0"/>
    <n v="1"/>
    <n v="190"/>
    <x v="2"/>
    <n v="152"/>
    <n v="27"/>
    <x v="0"/>
    <x v="1"/>
    <s v="Standard"/>
    <n v="3.7"/>
    <n v="2025"/>
    <s v="Mar-2025"/>
    <n v="0.17763157894736842"/>
    <x v="0"/>
    <x v="2"/>
  </r>
  <r>
    <s v="ORD0004325"/>
    <x v="261"/>
    <x v="412"/>
    <x v="0"/>
    <s v="EC006"/>
    <x v="2"/>
    <x v="0"/>
    <s v="Philips"/>
    <x v="2"/>
    <x v="0"/>
    <n v="5"/>
    <n v="85"/>
    <x v="1"/>
    <n v="382.5"/>
    <n v="122.5"/>
    <x v="0"/>
    <x v="3"/>
    <s v="Express"/>
    <n v="2.7"/>
    <n v="2025"/>
    <s v="Feb-2025"/>
    <n v="0.3202614379084967"/>
    <x v="0"/>
    <x v="2"/>
  </r>
  <r>
    <s v="ORD0004326"/>
    <x v="290"/>
    <x v="1615"/>
    <x v="0"/>
    <s v="EC003"/>
    <x v="7"/>
    <x v="3"/>
    <s v="Lenovo"/>
    <x v="8"/>
    <x v="2"/>
    <n v="5"/>
    <n v="799"/>
    <x v="2"/>
    <n v="3196"/>
    <n v="96"/>
    <x v="0"/>
    <x v="0"/>
    <s v="Standard"/>
    <n v="3.7"/>
    <n v="2025"/>
    <s v="Jun-2025"/>
    <n v="3.0037546933667083E-2"/>
    <x v="2"/>
    <x v="4"/>
  </r>
  <r>
    <s v="ORD0004327"/>
    <x v="104"/>
    <x v="1833"/>
    <x v="0"/>
    <s v="EC006"/>
    <x v="2"/>
    <x v="0"/>
    <s v="Philips"/>
    <x v="5"/>
    <x v="2"/>
    <n v="2"/>
    <n v="85"/>
    <x v="0"/>
    <n v="170"/>
    <n v="66"/>
    <x v="1"/>
    <x v="1"/>
    <s v="Standard"/>
    <n v="2.8"/>
    <n v="2025"/>
    <s v="Jun-2025"/>
    <n v="0.38823529411764707"/>
    <x v="0"/>
    <x v="3"/>
  </r>
  <r>
    <s v="ORD0004328"/>
    <x v="271"/>
    <x v="1918"/>
    <x v="0"/>
    <s v="EC001"/>
    <x v="8"/>
    <x v="3"/>
    <s v="Sony"/>
    <x v="1"/>
    <x v="1"/>
    <n v="1"/>
    <n v="89"/>
    <x v="3"/>
    <n v="75.650000000000006"/>
    <n v="20.65"/>
    <x v="0"/>
    <x v="2"/>
    <s v="Same Day"/>
    <n v="4.8"/>
    <n v="2025"/>
    <s v="Apr-2025"/>
    <n v="0.27296761401189684"/>
    <x v="1"/>
    <x v="1"/>
  </r>
  <r>
    <s v="ORD0004329"/>
    <x v="354"/>
    <x v="636"/>
    <x v="1"/>
    <s v="EC006"/>
    <x v="2"/>
    <x v="0"/>
    <s v="Philips"/>
    <x v="1"/>
    <x v="0"/>
    <n v="4"/>
    <n v="85"/>
    <x v="4"/>
    <n v="323"/>
    <n v="115"/>
    <x v="0"/>
    <x v="2"/>
    <s v="Standard"/>
    <n v="3.1"/>
    <n v="2025"/>
    <s v="Apr-2025"/>
    <n v="0.35603715170278638"/>
    <x v="1"/>
    <x v="1"/>
  </r>
  <r>
    <s v="ORD0004330"/>
    <x v="316"/>
    <x v="2053"/>
    <x v="0"/>
    <s v="EC011"/>
    <x v="0"/>
    <x v="0"/>
    <s v="IKEA"/>
    <x v="3"/>
    <x v="2"/>
    <n v="4"/>
    <n v="190"/>
    <x v="3"/>
    <n v="646"/>
    <n v="146"/>
    <x v="0"/>
    <x v="3"/>
    <s v="Standard"/>
    <n v="4.5"/>
    <n v="2025"/>
    <s v="Jul-2025"/>
    <n v="0.2260061919504644"/>
    <x v="0"/>
    <x v="2"/>
  </r>
  <r>
    <s v="ORD0004331"/>
    <x v="245"/>
    <x v="131"/>
    <x v="0"/>
    <s v="EC011"/>
    <x v="0"/>
    <x v="0"/>
    <s v="IKEA"/>
    <x v="3"/>
    <x v="0"/>
    <n v="5"/>
    <n v="190"/>
    <x v="1"/>
    <n v="855"/>
    <n v="230"/>
    <x v="0"/>
    <x v="0"/>
    <s v="Standard"/>
    <n v="4.7"/>
    <n v="2025"/>
    <s v="Jan-2025"/>
    <n v="0.26900584795321636"/>
    <x v="0"/>
    <x v="2"/>
  </r>
  <r>
    <s v="ORD0004332"/>
    <x v="93"/>
    <x v="2056"/>
    <x v="1"/>
    <s v="EC008"/>
    <x v="1"/>
    <x v="1"/>
    <s v="Nivea"/>
    <x v="4"/>
    <x v="0"/>
    <n v="4"/>
    <n v="18"/>
    <x v="3"/>
    <n v="61.2"/>
    <n v="25.2"/>
    <x v="0"/>
    <x v="0"/>
    <s v="Express"/>
    <n v="4.7"/>
    <n v="2025"/>
    <s v="Oct-2025"/>
    <n v="0.41176470588235292"/>
    <x v="0"/>
    <x v="2"/>
  </r>
  <r>
    <s v="ORD0004333"/>
    <x v="243"/>
    <x v="764"/>
    <x v="0"/>
    <s v="EC002"/>
    <x v="5"/>
    <x v="3"/>
    <s v="Samsung"/>
    <x v="1"/>
    <x v="0"/>
    <n v="5"/>
    <n v="149"/>
    <x v="2"/>
    <n v="596"/>
    <n v="121"/>
    <x v="2"/>
    <x v="0"/>
    <s v="Express"/>
    <n v="2.6"/>
    <n v="2025"/>
    <s v="Feb-2025"/>
    <n v="0.20302013422818793"/>
    <x v="1"/>
    <x v="1"/>
  </r>
  <r>
    <s v="ORD0004334"/>
    <x v="125"/>
    <x v="593"/>
    <x v="0"/>
    <s v="EC007"/>
    <x v="9"/>
    <x v="0"/>
    <s v="Prestige"/>
    <x v="9"/>
    <x v="0"/>
    <n v="2"/>
    <n v="120"/>
    <x v="4"/>
    <n v="228"/>
    <n v="72"/>
    <x v="2"/>
    <x v="3"/>
    <s v="Standard"/>
    <n v="3.1"/>
    <n v="2025"/>
    <s v="Mar-2025"/>
    <n v="0.31578947368421051"/>
    <x v="0"/>
    <x v="5"/>
  </r>
  <r>
    <s v="ORD0004335"/>
    <x v="180"/>
    <x v="1048"/>
    <x v="0"/>
    <s v="EC007"/>
    <x v="9"/>
    <x v="0"/>
    <s v="Prestige"/>
    <x v="2"/>
    <x v="1"/>
    <n v="4"/>
    <n v="120"/>
    <x v="0"/>
    <n v="480"/>
    <n v="168"/>
    <x v="0"/>
    <x v="0"/>
    <s v="Express"/>
    <n v="2.8"/>
    <n v="2025"/>
    <s v="Oct-2025"/>
    <n v="0.35"/>
    <x v="0"/>
    <x v="2"/>
  </r>
  <r>
    <s v="ORD0004336"/>
    <x v="16"/>
    <x v="1395"/>
    <x v="0"/>
    <s v="EC003"/>
    <x v="7"/>
    <x v="3"/>
    <s v="Lenovo"/>
    <x v="7"/>
    <x v="2"/>
    <n v="4"/>
    <n v="799"/>
    <x v="1"/>
    <n v="2876.4"/>
    <n v="396.4"/>
    <x v="1"/>
    <x v="1"/>
    <s v="Standard"/>
    <n v="4.4000000000000004"/>
    <n v="2025"/>
    <s v="Jul-2025"/>
    <n v="0.13781115282992629"/>
    <x v="2"/>
    <x v="4"/>
  </r>
  <r>
    <s v="ORD0004337"/>
    <x v="2"/>
    <x v="208"/>
    <x v="0"/>
    <s v="EC005"/>
    <x v="4"/>
    <x v="2"/>
    <s v="Skybags"/>
    <x v="2"/>
    <x v="0"/>
    <n v="5"/>
    <n v="45"/>
    <x v="4"/>
    <n v="213.75"/>
    <n v="83.75"/>
    <x v="0"/>
    <x v="3"/>
    <s v="Standard"/>
    <n v="4.5999999999999996"/>
    <n v="2025"/>
    <s v="May-2025"/>
    <n v="0.391812865497076"/>
    <x v="0"/>
    <x v="2"/>
  </r>
  <r>
    <s v="ORD0004338"/>
    <x v="157"/>
    <x v="175"/>
    <x v="0"/>
    <s v="EC004"/>
    <x v="10"/>
    <x v="2"/>
    <s v="Nike"/>
    <x v="7"/>
    <x v="0"/>
    <n v="4"/>
    <n v="110"/>
    <x v="4"/>
    <n v="418"/>
    <n v="146"/>
    <x v="0"/>
    <x v="4"/>
    <s v="Standard"/>
    <n v="4.8"/>
    <n v="2025"/>
    <s v="Feb-2025"/>
    <n v="0.34928229665071769"/>
    <x v="2"/>
    <x v="4"/>
  </r>
  <r>
    <s v="ORD0004339"/>
    <x v="229"/>
    <x v="289"/>
    <x v="1"/>
    <s v="EC004"/>
    <x v="10"/>
    <x v="2"/>
    <s v="Nike"/>
    <x v="2"/>
    <x v="2"/>
    <n v="3"/>
    <n v="110"/>
    <x v="1"/>
    <n v="297"/>
    <n v="93"/>
    <x v="0"/>
    <x v="3"/>
    <s v="Standard"/>
    <n v="5"/>
    <n v="2025"/>
    <s v="May-2025"/>
    <n v="0.31313131313131315"/>
    <x v="0"/>
    <x v="2"/>
  </r>
  <r>
    <s v="ORD0004340"/>
    <x v="84"/>
    <x v="1878"/>
    <x v="1"/>
    <s v="EC001"/>
    <x v="8"/>
    <x v="3"/>
    <s v="Sony"/>
    <x v="8"/>
    <x v="2"/>
    <n v="4"/>
    <n v="89"/>
    <x v="0"/>
    <n v="356"/>
    <n v="136"/>
    <x v="0"/>
    <x v="2"/>
    <s v="Same Day"/>
    <n v="2.8"/>
    <n v="2025"/>
    <s v="Sep-2025"/>
    <n v="0.38202247191011235"/>
    <x v="2"/>
    <x v="4"/>
  </r>
  <r>
    <s v="ORD0004341"/>
    <x v="251"/>
    <x v="416"/>
    <x v="1"/>
    <s v="EC004"/>
    <x v="10"/>
    <x v="2"/>
    <s v="Nike"/>
    <x v="0"/>
    <x v="0"/>
    <n v="1"/>
    <n v="110"/>
    <x v="0"/>
    <n v="110"/>
    <n v="42"/>
    <x v="0"/>
    <x v="2"/>
    <s v="Same Day"/>
    <n v="4"/>
    <n v="2025"/>
    <s v="Feb-2025"/>
    <n v="0.38181818181818183"/>
    <x v="0"/>
    <x v="0"/>
  </r>
  <r>
    <s v="ORD0004342"/>
    <x v="331"/>
    <x v="950"/>
    <x v="1"/>
    <s v="EC005"/>
    <x v="4"/>
    <x v="2"/>
    <s v="Skybags"/>
    <x v="7"/>
    <x v="1"/>
    <n v="4"/>
    <n v="45"/>
    <x v="2"/>
    <n v="144"/>
    <n v="40"/>
    <x v="0"/>
    <x v="4"/>
    <s v="Express"/>
    <n v="4.0999999999999996"/>
    <n v="2025"/>
    <s v="Feb-2025"/>
    <n v="0.27777777777777779"/>
    <x v="2"/>
    <x v="4"/>
  </r>
  <r>
    <s v="ORD0004343"/>
    <x v="0"/>
    <x v="955"/>
    <x v="1"/>
    <s v="EC003"/>
    <x v="7"/>
    <x v="3"/>
    <s v="Lenovo"/>
    <x v="1"/>
    <x v="2"/>
    <n v="5"/>
    <n v="799"/>
    <x v="2"/>
    <n v="3196"/>
    <n v="96"/>
    <x v="0"/>
    <x v="2"/>
    <s v="Standard"/>
    <n v="2.5"/>
    <n v="2025"/>
    <s v="Aug-2025"/>
    <n v="3.0037546933667083E-2"/>
    <x v="1"/>
    <x v="1"/>
  </r>
  <r>
    <s v="ORD0004344"/>
    <x v="186"/>
    <x v="2057"/>
    <x v="1"/>
    <s v="EC006"/>
    <x v="2"/>
    <x v="0"/>
    <s v="Philips"/>
    <x v="4"/>
    <x v="1"/>
    <n v="3"/>
    <n v="85"/>
    <x v="2"/>
    <n v="204"/>
    <n v="48"/>
    <x v="0"/>
    <x v="3"/>
    <s v="Express"/>
    <n v="3.2"/>
    <n v="2025"/>
    <s v="Mar-2025"/>
    <n v="0.23529411764705882"/>
    <x v="0"/>
    <x v="2"/>
  </r>
  <r>
    <s v="ORD0004345"/>
    <x v="229"/>
    <x v="150"/>
    <x v="0"/>
    <s v="EC002"/>
    <x v="5"/>
    <x v="3"/>
    <s v="Samsung"/>
    <x v="0"/>
    <x v="0"/>
    <n v="5"/>
    <n v="149"/>
    <x v="3"/>
    <n v="633.25"/>
    <n v="158.25"/>
    <x v="1"/>
    <x v="2"/>
    <s v="Standard"/>
    <n v="3.6"/>
    <n v="2025"/>
    <s v="May-2025"/>
    <n v="0.24990130280300041"/>
    <x v="0"/>
    <x v="0"/>
  </r>
  <r>
    <s v="ORD0004346"/>
    <x v="41"/>
    <x v="48"/>
    <x v="0"/>
    <s v="EC002"/>
    <x v="5"/>
    <x v="3"/>
    <s v="Samsung"/>
    <x v="4"/>
    <x v="1"/>
    <n v="1"/>
    <n v="149"/>
    <x v="4"/>
    <n v="141.55000000000001"/>
    <n v="46.55"/>
    <x v="0"/>
    <x v="1"/>
    <s v="Express"/>
    <n v="2.8"/>
    <n v="2025"/>
    <s v="Jun-2025"/>
    <n v="0.32885906040268453"/>
    <x v="0"/>
    <x v="2"/>
  </r>
  <r>
    <s v="ORD0004347"/>
    <x v="281"/>
    <x v="921"/>
    <x v="0"/>
    <s v="EC010"/>
    <x v="6"/>
    <x v="3"/>
    <s v="JBL"/>
    <x v="2"/>
    <x v="1"/>
    <n v="1"/>
    <n v="65"/>
    <x v="3"/>
    <n v="55.25"/>
    <n v="17.25"/>
    <x v="0"/>
    <x v="4"/>
    <s v="Standard"/>
    <n v="4.9000000000000004"/>
    <n v="2025"/>
    <s v="Nov-2025"/>
    <n v="0.31221719457013575"/>
    <x v="0"/>
    <x v="2"/>
  </r>
  <r>
    <s v="ORD0004348"/>
    <x v="23"/>
    <x v="1213"/>
    <x v="0"/>
    <s v="EC006"/>
    <x v="2"/>
    <x v="0"/>
    <s v="Philips"/>
    <x v="4"/>
    <x v="0"/>
    <n v="1"/>
    <n v="85"/>
    <x v="2"/>
    <n v="68"/>
    <n v="16"/>
    <x v="0"/>
    <x v="1"/>
    <s v="Express"/>
    <n v="4.7"/>
    <n v="2025"/>
    <s v="Aug-2025"/>
    <n v="0.23529411764705882"/>
    <x v="0"/>
    <x v="2"/>
  </r>
  <r>
    <s v="ORD0004349"/>
    <x v="11"/>
    <x v="1910"/>
    <x v="1"/>
    <s v="EC009"/>
    <x v="11"/>
    <x v="1"/>
    <s v="Loreal"/>
    <x v="0"/>
    <x v="0"/>
    <n v="5"/>
    <n v="12"/>
    <x v="4"/>
    <n v="57"/>
    <n v="27"/>
    <x v="0"/>
    <x v="4"/>
    <s v="Standard"/>
    <n v="3.1"/>
    <n v="2025"/>
    <s v="Nov-2025"/>
    <n v="0.47368421052631576"/>
    <x v="0"/>
    <x v="0"/>
  </r>
  <r>
    <s v="ORD0004350"/>
    <x v="301"/>
    <x v="479"/>
    <x v="1"/>
    <s v="EC002"/>
    <x v="5"/>
    <x v="3"/>
    <s v="Samsung"/>
    <x v="6"/>
    <x v="1"/>
    <n v="1"/>
    <n v="149"/>
    <x v="3"/>
    <n v="126.65"/>
    <n v="31.65"/>
    <x v="0"/>
    <x v="4"/>
    <s v="Standard"/>
    <n v="4"/>
    <n v="2025"/>
    <s v="Mar-2025"/>
    <n v="0.24990130280300038"/>
    <x v="0"/>
    <x v="2"/>
  </r>
  <r>
    <s v="ORD0004351"/>
    <x v="35"/>
    <x v="800"/>
    <x v="0"/>
    <s v="EC010"/>
    <x v="6"/>
    <x v="3"/>
    <s v="JBL"/>
    <x v="3"/>
    <x v="2"/>
    <n v="1"/>
    <n v="65"/>
    <x v="0"/>
    <n v="65"/>
    <n v="27"/>
    <x v="0"/>
    <x v="0"/>
    <s v="Standard"/>
    <n v="3.5"/>
    <n v="2025"/>
    <s v="Mar-2025"/>
    <n v="0.41538461538461541"/>
    <x v="0"/>
    <x v="2"/>
  </r>
  <r>
    <s v="ORD0004352"/>
    <x v="173"/>
    <x v="1153"/>
    <x v="0"/>
    <s v="EC005"/>
    <x v="4"/>
    <x v="2"/>
    <s v="Skybags"/>
    <x v="5"/>
    <x v="1"/>
    <n v="3"/>
    <n v="45"/>
    <x v="2"/>
    <n v="108"/>
    <n v="30"/>
    <x v="0"/>
    <x v="3"/>
    <s v="Express"/>
    <n v="4.7"/>
    <n v="2025"/>
    <s v="Jan-2025"/>
    <n v="0.27777777777777779"/>
    <x v="0"/>
    <x v="3"/>
  </r>
  <r>
    <s v="ORD0004353"/>
    <x v="307"/>
    <x v="1598"/>
    <x v="1"/>
    <s v="EC009"/>
    <x v="11"/>
    <x v="1"/>
    <s v="Loreal"/>
    <x v="0"/>
    <x v="2"/>
    <n v="1"/>
    <n v="12"/>
    <x v="1"/>
    <n v="10.8"/>
    <n v="4.8"/>
    <x v="2"/>
    <x v="4"/>
    <s v="Express"/>
    <n v="4.5"/>
    <n v="2025"/>
    <s v="Oct-2025"/>
    <n v="0.44444444444444442"/>
    <x v="0"/>
    <x v="0"/>
  </r>
  <r>
    <s v="ORD0004354"/>
    <x v="44"/>
    <x v="1281"/>
    <x v="0"/>
    <s v="EC005"/>
    <x v="4"/>
    <x v="2"/>
    <s v="Skybags"/>
    <x v="1"/>
    <x v="1"/>
    <n v="4"/>
    <n v="45"/>
    <x v="2"/>
    <n v="144"/>
    <n v="40"/>
    <x v="1"/>
    <x v="4"/>
    <s v="Express"/>
    <n v="4.5"/>
    <n v="2025"/>
    <s v="Mar-2025"/>
    <n v="0.27777777777777779"/>
    <x v="1"/>
    <x v="1"/>
  </r>
  <r>
    <s v="ORD0004355"/>
    <x v="250"/>
    <x v="1724"/>
    <x v="1"/>
    <s v="EC006"/>
    <x v="2"/>
    <x v="0"/>
    <s v="Philips"/>
    <x v="2"/>
    <x v="1"/>
    <n v="4"/>
    <n v="85"/>
    <x v="2"/>
    <n v="272"/>
    <n v="64"/>
    <x v="0"/>
    <x v="3"/>
    <s v="Standard"/>
    <n v="4.4000000000000004"/>
    <n v="2025"/>
    <s v="Apr-2025"/>
    <n v="0.23529411764705882"/>
    <x v="0"/>
    <x v="2"/>
  </r>
  <r>
    <s v="ORD0004356"/>
    <x v="88"/>
    <x v="1825"/>
    <x v="0"/>
    <s v="EC002"/>
    <x v="5"/>
    <x v="3"/>
    <s v="Samsung"/>
    <x v="3"/>
    <x v="2"/>
    <n v="4"/>
    <n v="149"/>
    <x v="0"/>
    <n v="596"/>
    <n v="216"/>
    <x v="0"/>
    <x v="3"/>
    <s v="Standard"/>
    <n v="4.9000000000000004"/>
    <n v="2025"/>
    <s v="Jul-2025"/>
    <n v="0.36241610738255031"/>
    <x v="0"/>
    <x v="2"/>
  </r>
  <r>
    <s v="ORD0004357"/>
    <x v="84"/>
    <x v="1877"/>
    <x v="0"/>
    <s v="EC011"/>
    <x v="0"/>
    <x v="0"/>
    <s v="IKEA"/>
    <x v="6"/>
    <x v="0"/>
    <n v="2"/>
    <n v="190"/>
    <x v="2"/>
    <n v="304"/>
    <n v="54"/>
    <x v="0"/>
    <x v="1"/>
    <s v="Same Day"/>
    <n v="4"/>
    <n v="2025"/>
    <s v="Sep-2025"/>
    <n v="0.17763157894736842"/>
    <x v="0"/>
    <x v="2"/>
  </r>
  <r>
    <s v="ORD0004358"/>
    <x v="56"/>
    <x v="2058"/>
    <x v="0"/>
    <s v="EC002"/>
    <x v="5"/>
    <x v="3"/>
    <s v="Samsung"/>
    <x v="0"/>
    <x v="0"/>
    <n v="4"/>
    <n v="149"/>
    <x v="4"/>
    <n v="566.20000000000005"/>
    <n v="186.2"/>
    <x v="2"/>
    <x v="2"/>
    <s v="Standard"/>
    <n v="2.8"/>
    <n v="2025"/>
    <s v="Feb-2025"/>
    <n v="0.32885906040268453"/>
    <x v="0"/>
    <x v="0"/>
  </r>
  <r>
    <s v="ORD0004359"/>
    <x v="204"/>
    <x v="410"/>
    <x v="0"/>
    <s v="EC003"/>
    <x v="7"/>
    <x v="3"/>
    <s v="Lenovo"/>
    <x v="6"/>
    <x v="2"/>
    <n v="1"/>
    <n v="799"/>
    <x v="1"/>
    <n v="719.1"/>
    <n v="99.1"/>
    <x v="0"/>
    <x v="3"/>
    <s v="Express"/>
    <n v="2.8"/>
    <n v="2025"/>
    <s v="Apr-2025"/>
    <n v="0.13781115282992629"/>
    <x v="0"/>
    <x v="2"/>
  </r>
  <r>
    <s v="ORD0004360"/>
    <x v="67"/>
    <x v="2059"/>
    <x v="0"/>
    <s v="EC004"/>
    <x v="10"/>
    <x v="2"/>
    <s v="Nike"/>
    <x v="5"/>
    <x v="0"/>
    <n v="5"/>
    <n v="110"/>
    <x v="4"/>
    <n v="522.5"/>
    <n v="182.5"/>
    <x v="0"/>
    <x v="1"/>
    <s v="Standard"/>
    <n v="4.4000000000000004"/>
    <n v="2025"/>
    <s v="Jan-2025"/>
    <n v="0.34928229665071769"/>
    <x v="0"/>
    <x v="3"/>
  </r>
  <r>
    <s v="ORD0004361"/>
    <x v="5"/>
    <x v="1631"/>
    <x v="0"/>
    <s v="EC006"/>
    <x v="2"/>
    <x v="0"/>
    <s v="Philips"/>
    <x v="3"/>
    <x v="2"/>
    <n v="5"/>
    <n v="85"/>
    <x v="0"/>
    <n v="425"/>
    <n v="165"/>
    <x v="0"/>
    <x v="0"/>
    <s v="Standard"/>
    <n v="4.5999999999999996"/>
    <n v="2025"/>
    <s v="Apr-2025"/>
    <n v="0.38823529411764707"/>
    <x v="0"/>
    <x v="2"/>
  </r>
  <r>
    <s v="ORD0004362"/>
    <x v="72"/>
    <x v="2060"/>
    <x v="0"/>
    <s v="EC007"/>
    <x v="9"/>
    <x v="0"/>
    <s v="Prestige"/>
    <x v="0"/>
    <x v="2"/>
    <n v="4"/>
    <n v="120"/>
    <x v="3"/>
    <n v="408"/>
    <n v="96"/>
    <x v="0"/>
    <x v="2"/>
    <s v="Same Day"/>
    <n v="3.8"/>
    <n v="2025"/>
    <s v="Oct-2025"/>
    <n v="0.23529411764705882"/>
    <x v="0"/>
    <x v="0"/>
  </r>
  <r>
    <s v="ORD0004363"/>
    <x v="40"/>
    <x v="1639"/>
    <x v="0"/>
    <s v="EC004"/>
    <x v="10"/>
    <x v="2"/>
    <s v="Nike"/>
    <x v="7"/>
    <x v="1"/>
    <n v="5"/>
    <n v="110"/>
    <x v="4"/>
    <n v="522.5"/>
    <n v="182.5"/>
    <x v="0"/>
    <x v="2"/>
    <s v="Express"/>
    <n v="4.7"/>
    <n v="2025"/>
    <s v="Oct-2025"/>
    <n v="0.34928229665071769"/>
    <x v="2"/>
    <x v="4"/>
  </r>
  <r>
    <s v="ORD0004364"/>
    <x v="248"/>
    <x v="1773"/>
    <x v="1"/>
    <s v="EC012"/>
    <x v="3"/>
    <x v="0"/>
    <s v="Philips"/>
    <x v="6"/>
    <x v="2"/>
    <n v="1"/>
    <n v="42"/>
    <x v="1"/>
    <n v="37.799999999999997"/>
    <n v="13.8"/>
    <x v="0"/>
    <x v="2"/>
    <s v="Standard"/>
    <n v="2.8"/>
    <n v="2025"/>
    <s v="Aug-2025"/>
    <n v="0.36507936507936511"/>
    <x v="0"/>
    <x v="2"/>
  </r>
  <r>
    <s v="ORD0004365"/>
    <x v="103"/>
    <x v="753"/>
    <x v="0"/>
    <s v="EC007"/>
    <x v="9"/>
    <x v="0"/>
    <s v="Prestige"/>
    <x v="1"/>
    <x v="0"/>
    <n v="5"/>
    <n v="120"/>
    <x v="4"/>
    <n v="570"/>
    <n v="180"/>
    <x v="0"/>
    <x v="4"/>
    <s v="Express"/>
    <n v="3.5"/>
    <n v="2025"/>
    <s v="May-2025"/>
    <n v="0.31578947368421051"/>
    <x v="1"/>
    <x v="1"/>
  </r>
  <r>
    <s v="ORD0004366"/>
    <x v="160"/>
    <x v="719"/>
    <x v="1"/>
    <s v="EC001"/>
    <x v="8"/>
    <x v="3"/>
    <s v="Sony"/>
    <x v="1"/>
    <x v="1"/>
    <n v="5"/>
    <n v="89"/>
    <x v="0"/>
    <n v="445"/>
    <n v="170"/>
    <x v="0"/>
    <x v="4"/>
    <s v="Standard"/>
    <n v="3.1"/>
    <n v="2025"/>
    <s v="Jul-2025"/>
    <n v="0.38202247191011235"/>
    <x v="1"/>
    <x v="1"/>
  </r>
  <r>
    <s v="ORD0004367"/>
    <x v="189"/>
    <x v="1186"/>
    <x v="0"/>
    <s v="EC005"/>
    <x v="4"/>
    <x v="2"/>
    <s v="Skybags"/>
    <x v="4"/>
    <x v="2"/>
    <n v="2"/>
    <n v="45"/>
    <x v="4"/>
    <n v="85.5"/>
    <n v="33.5"/>
    <x v="0"/>
    <x v="2"/>
    <s v="Standard"/>
    <n v="3"/>
    <n v="2025"/>
    <s v="May-2025"/>
    <n v="0.391812865497076"/>
    <x v="0"/>
    <x v="2"/>
  </r>
  <r>
    <s v="ORD0004368"/>
    <x v="169"/>
    <x v="59"/>
    <x v="0"/>
    <s v="EC008"/>
    <x v="1"/>
    <x v="1"/>
    <s v="Nivea"/>
    <x v="4"/>
    <x v="1"/>
    <n v="5"/>
    <n v="18"/>
    <x v="4"/>
    <n v="85.5"/>
    <n v="40.5"/>
    <x v="0"/>
    <x v="4"/>
    <s v="Express"/>
    <n v="2.8"/>
    <n v="2025"/>
    <s v="Dec-2025"/>
    <n v="0.47368421052631576"/>
    <x v="0"/>
    <x v="2"/>
  </r>
  <r>
    <s v="ORD0004369"/>
    <x v="244"/>
    <x v="580"/>
    <x v="1"/>
    <s v="EC007"/>
    <x v="9"/>
    <x v="0"/>
    <s v="Prestige"/>
    <x v="9"/>
    <x v="1"/>
    <n v="5"/>
    <n v="120"/>
    <x v="1"/>
    <n v="540"/>
    <n v="150"/>
    <x v="2"/>
    <x v="2"/>
    <s v="Standard"/>
    <n v="3.6"/>
    <n v="2025"/>
    <s v="Jan-2025"/>
    <n v="0.27777777777777779"/>
    <x v="0"/>
    <x v="5"/>
  </r>
  <r>
    <s v="ORD0004370"/>
    <x v="259"/>
    <x v="598"/>
    <x v="1"/>
    <s v="EC009"/>
    <x v="11"/>
    <x v="1"/>
    <s v="Loreal"/>
    <x v="4"/>
    <x v="2"/>
    <n v="2"/>
    <n v="12"/>
    <x v="3"/>
    <n v="20.399999999999999"/>
    <n v="8.4"/>
    <x v="0"/>
    <x v="4"/>
    <s v="Express"/>
    <n v="4.4000000000000004"/>
    <n v="2025"/>
    <s v="Nov-2025"/>
    <n v="0.41176470588235298"/>
    <x v="0"/>
    <x v="2"/>
  </r>
  <r>
    <s v="ORD0004371"/>
    <x v="360"/>
    <x v="483"/>
    <x v="1"/>
    <s v="EC010"/>
    <x v="6"/>
    <x v="3"/>
    <s v="JBL"/>
    <x v="7"/>
    <x v="1"/>
    <n v="1"/>
    <n v="65"/>
    <x v="2"/>
    <n v="52"/>
    <n v="14"/>
    <x v="2"/>
    <x v="4"/>
    <s v="Express"/>
    <n v="3.9"/>
    <n v="2025"/>
    <s v="May-2025"/>
    <n v="0.26923076923076922"/>
    <x v="2"/>
    <x v="4"/>
  </r>
  <r>
    <s v="ORD0004372"/>
    <x v="349"/>
    <x v="1658"/>
    <x v="0"/>
    <s v="EC002"/>
    <x v="5"/>
    <x v="3"/>
    <s v="Samsung"/>
    <x v="4"/>
    <x v="0"/>
    <n v="5"/>
    <n v="149"/>
    <x v="0"/>
    <n v="745"/>
    <n v="270"/>
    <x v="0"/>
    <x v="1"/>
    <s v="Same Day"/>
    <n v="2.5"/>
    <n v="2025"/>
    <s v="Jun-2025"/>
    <n v="0.36241610738255031"/>
    <x v="0"/>
    <x v="2"/>
  </r>
  <r>
    <s v="ORD0004373"/>
    <x v="297"/>
    <x v="1489"/>
    <x v="0"/>
    <s v="EC009"/>
    <x v="11"/>
    <x v="1"/>
    <s v="Loreal"/>
    <x v="2"/>
    <x v="2"/>
    <n v="1"/>
    <n v="12"/>
    <x v="1"/>
    <n v="10.8"/>
    <n v="4.8"/>
    <x v="0"/>
    <x v="4"/>
    <s v="Express"/>
    <n v="2.8"/>
    <n v="2025"/>
    <s v="Apr-2025"/>
    <n v="0.44444444444444442"/>
    <x v="0"/>
    <x v="2"/>
  </r>
  <r>
    <s v="ORD0004374"/>
    <x v="88"/>
    <x v="2061"/>
    <x v="0"/>
    <s v="EC006"/>
    <x v="2"/>
    <x v="0"/>
    <s v="Philips"/>
    <x v="3"/>
    <x v="2"/>
    <n v="4"/>
    <n v="85"/>
    <x v="1"/>
    <n v="306"/>
    <n v="98"/>
    <x v="0"/>
    <x v="3"/>
    <s v="Express"/>
    <n v="4.0999999999999996"/>
    <n v="2025"/>
    <s v="Jul-2025"/>
    <n v="0.3202614379084967"/>
    <x v="0"/>
    <x v="2"/>
  </r>
  <r>
    <s v="ORD0004375"/>
    <x v="132"/>
    <x v="2062"/>
    <x v="0"/>
    <s v="EC006"/>
    <x v="2"/>
    <x v="0"/>
    <s v="Philips"/>
    <x v="7"/>
    <x v="1"/>
    <n v="2"/>
    <n v="85"/>
    <x v="2"/>
    <n v="136"/>
    <n v="32"/>
    <x v="0"/>
    <x v="4"/>
    <s v="Express"/>
    <n v="4.5999999999999996"/>
    <n v="2025"/>
    <s v="May-2025"/>
    <n v="0.23529411764705882"/>
    <x v="2"/>
    <x v="4"/>
  </r>
  <r>
    <s v="ORD0004376"/>
    <x v="23"/>
    <x v="925"/>
    <x v="0"/>
    <s v="EC001"/>
    <x v="8"/>
    <x v="3"/>
    <s v="Sony"/>
    <x v="1"/>
    <x v="2"/>
    <n v="2"/>
    <n v="89"/>
    <x v="3"/>
    <n v="151.30000000000001"/>
    <n v="41.3"/>
    <x v="0"/>
    <x v="4"/>
    <s v="Standard"/>
    <n v="4"/>
    <n v="2025"/>
    <s v="Aug-2025"/>
    <n v="0.27296761401189684"/>
    <x v="1"/>
    <x v="1"/>
  </r>
  <r>
    <s v="ORD0004377"/>
    <x v="122"/>
    <x v="1044"/>
    <x v="1"/>
    <s v="EC011"/>
    <x v="0"/>
    <x v="0"/>
    <s v="IKEA"/>
    <x v="9"/>
    <x v="2"/>
    <n v="2"/>
    <n v="190"/>
    <x v="0"/>
    <n v="380"/>
    <n v="130"/>
    <x v="0"/>
    <x v="1"/>
    <s v="Standard"/>
    <n v="3.8"/>
    <n v="2025"/>
    <s v="Jun-2025"/>
    <n v="0.34210526315789475"/>
    <x v="0"/>
    <x v="5"/>
  </r>
  <r>
    <s v="ORD0004378"/>
    <x v="223"/>
    <x v="1704"/>
    <x v="0"/>
    <s v="EC007"/>
    <x v="9"/>
    <x v="0"/>
    <s v="Prestige"/>
    <x v="5"/>
    <x v="1"/>
    <n v="1"/>
    <n v="120"/>
    <x v="3"/>
    <n v="102"/>
    <n v="24"/>
    <x v="0"/>
    <x v="3"/>
    <s v="Express"/>
    <n v="3"/>
    <n v="2025"/>
    <s v="Oct-2025"/>
    <n v="0.23529411764705882"/>
    <x v="0"/>
    <x v="3"/>
  </r>
  <r>
    <s v="ORD0004379"/>
    <x v="243"/>
    <x v="2063"/>
    <x v="0"/>
    <s v="EC009"/>
    <x v="11"/>
    <x v="1"/>
    <s v="Loreal"/>
    <x v="7"/>
    <x v="1"/>
    <n v="5"/>
    <n v="12"/>
    <x v="2"/>
    <n v="48"/>
    <n v="18"/>
    <x v="3"/>
    <x v="4"/>
    <s v="Same Day"/>
    <n v="3.5"/>
    <n v="2025"/>
    <s v="Feb-2025"/>
    <n v="0.375"/>
    <x v="2"/>
    <x v="4"/>
  </r>
  <r>
    <s v="ORD0004380"/>
    <x v="204"/>
    <x v="772"/>
    <x v="0"/>
    <s v="EC001"/>
    <x v="8"/>
    <x v="3"/>
    <s v="Sony"/>
    <x v="7"/>
    <x v="2"/>
    <n v="3"/>
    <n v="89"/>
    <x v="4"/>
    <n v="253.65"/>
    <n v="88.65"/>
    <x v="0"/>
    <x v="0"/>
    <s v="Standard"/>
    <n v="3"/>
    <n v="2025"/>
    <s v="Apr-2025"/>
    <n v="0.34949733885274986"/>
    <x v="2"/>
    <x v="4"/>
  </r>
  <r>
    <s v="ORD0004381"/>
    <x v="330"/>
    <x v="2064"/>
    <x v="0"/>
    <s v="EC010"/>
    <x v="6"/>
    <x v="3"/>
    <s v="JBL"/>
    <x v="7"/>
    <x v="1"/>
    <n v="5"/>
    <n v="65"/>
    <x v="0"/>
    <n v="325"/>
    <n v="135"/>
    <x v="0"/>
    <x v="3"/>
    <s v="Express"/>
    <n v="4.4000000000000004"/>
    <n v="2025"/>
    <s v="Jan-2025"/>
    <n v="0.41538461538461541"/>
    <x v="2"/>
    <x v="4"/>
  </r>
  <r>
    <s v="ORD0004382"/>
    <x v="344"/>
    <x v="2065"/>
    <x v="0"/>
    <s v="EC007"/>
    <x v="9"/>
    <x v="0"/>
    <s v="Prestige"/>
    <x v="9"/>
    <x v="2"/>
    <n v="1"/>
    <n v="120"/>
    <x v="1"/>
    <n v="108"/>
    <n v="30"/>
    <x v="0"/>
    <x v="1"/>
    <s v="Standard"/>
    <n v="4.4000000000000004"/>
    <n v="2025"/>
    <s v="Jan-2025"/>
    <n v="0.27777777777777779"/>
    <x v="0"/>
    <x v="5"/>
  </r>
  <r>
    <s v="ORD0004383"/>
    <x v="8"/>
    <x v="220"/>
    <x v="0"/>
    <s v="EC009"/>
    <x v="11"/>
    <x v="1"/>
    <s v="Loreal"/>
    <x v="9"/>
    <x v="2"/>
    <n v="1"/>
    <n v="12"/>
    <x v="3"/>
    <n v="10.199999999999999"/>
    <n v="4.2"/>
    <x v="0"/>
    <x v="0"/>
    <s v="Standard"/>
    <n v="3.7"/>
    <n v="2025"/>
    <s v="Dec-2025"/>
    <n v="0.41176470588235298"/>
    <x v="0"/>
    <x v="5"/>
  </r>
  <r>
    <s v="ORD0004384"/>
    <x v="126"/>
    <x v="1336"/>
    <x v="1"/>
    <s v="EC008"/>
    <x v="1"/>
    <x v="1"/>
    <s v="Nivea"/>
    <x v="0"/>
    <x v="1"/>
    <n v="2"/>
    <n v="18"/>
    <x v="3"/>
    <n v="30.6"/>
    <n v="12.6"/>
    <x v="0"/>
    <x v="1"/>
    <s v="Express"/>
    <n v="4.2"/>
    <n v="2025"/>
    <s v="Aug-2025"/>
    <n v="0.41176470588235292"/>
    <x v="0"/>
    <x v="0"/>
  </r>
  <r>
    <s v="ORD0004385"/>
    <x v="44"/>
    <x v="57"/>
    <x v="0"/>
    <s v="EC010"/>
    <x v="6"/>
    <x v="3"/>
    <s v="JBL"/>
    <x v="8"/>
    <x v="0"/>
    <n v="5"/>
    <n v="65"/>
    <x v="1"/>
    <n v="292.5"/>
    <n v="102.5"/>
    <x v="0"/>
    <x v="2"/>
    <s v="Standard"/>
    <n v="3.9"/>
    <n v="2025"/>
    <s v="Mar-2025"/>
    <n v="0.3504273504273504"/>
    <x v="2"/>
    <x v="4"/>
  </r>
  <r>
    <s v="ORD0004386"/>
    <x v="221"/>
    <x v="832"/>
    <x v="0"/>
    <s v="EC005"/>
    <x v="4"/>
    <x v="2"/>
    <s v="Skybags"/>
    <x v="5"/>
    <x v="2"/>
    <n v="4"/>
    <n v="45"/>
    <x v="4"/>
    <n v="171"/>
    <n v="67"/>
    <x v="0"/>
    <x v="2"/>
    <s v="Standard"/>
    <n v="4.4000000000000004"/>
    <n v="2025"/>
    <s v="Mar-2025"/>
    <n v="0.391812865497076"/>
    <x v="0"/>
    <x v="3"/>
  </r>
  <r>
    <s v="ORD0004387"/>
    <x v="294"/>
    <x v="1965"/>
    <x v="0"/>
    <s v="EC009"/>
    <x v="11"/>
    <x v="1"/>
    <s v="Loreal"/>
    <x v="6"/>
    <x v="2"/>
    <n v="5"/>
    <n v="12"/>
    <x v="0"/>
    <n v="60"/>
    <n v="30"/>
    <x v="0"/>
    <x v="1"/>
    <s v="Standard"/>
    <n v="3.6"/>
    <n v="2025"/>
    <s v="Jun-2025"/>
    <n v="0.5"/>
    <x v="0"/>
    <x v="2"/>
  </r>
  <r>
    <s v="ORD0004388"/>
    <x v="200"/>
    <x v="634"/>
    <x v="0"/>
    <s v="EC008"/>
    <x v="1"/>
    <x v="1"/>
    <s v="Nivea"/>
    <x v="0"/>
    <x v="0"/>
    <n v="3"/>
    <n v="18"/>
    <x v="0"/>
    <n v="54"/>
    <n v="27"/>
    <x v="0"/>
    <x v="0"/>
    <s v="Same Day"/>
    <n v="4.7"/>
    <n v="2025"/>
    <s v="Jan-2025"/>
    <n v="0.5"/>
    <x v="0"/>
    <x v="0"/>
  </r>
  <r>
    <s v="ORD0004389"/>
    <x v="72"/>
    <x v="700"/>
    <x v="0"/>
    <s v="EC004"/>
    <x v="10"/>
    <x v="2"/>
    <s v="Nike"/>
    <x v="2"/>
    <x v="2"/>
    <n v="1"/>
    <n v="110"/>
    <x v="3"/>
    <n v="93.5"/>
    <n v="25.5"/>
    <x v="0"/>
    <x v="0"/>
    <s v="Standard"/>
    <n v="2.8"/>
    <n v="2025"/>
    <s v="Oct-2025"/>
    <n v="0.27272727272727271"/>
    <x v="0"/>
    <x v="2"/>
  </r>
  <r>
    <s v="ORD0004390"/>
    <x v="358"/>
    <x v="1591"/>
    <x v="1"/>
    <s v="EC010"/>
    <x v="6"/>
    <x v="3"/>
    <s v="JBL"/>
    <x v="7"/>
    <x v="0"/>
    <n v="1"/>
    <n v="65"/>
    <x v="1"/>
    <n v="58.5"/>
    <n v="20.5"/>
    <x v="0"/>
    <x v="0"/>
    <s v="Standard"/>
    <n v="4.2"/>
    <n v="2025"/>
    <s v="May-2025"/>
    <n v="0.3504273504273504"/>
    <x v="2"/>
    <x v="4"/>
  </r>
  <r>
    <s v="ORD0004391"/>
    <x v="219"/>
    <x v="1074"/>
    <x v="1"/>
    <s v="EC001"/>
    <x v="8"/>
    <x v="3"/>
    <s v="Sony"/>
    <x v="8"/>
    <x v="2"/>
    <n v="1"/>
    <n v="89"/>
    <x v="1"/>
    <n v="80.099999999999994"/>
    <n v="25.1"/>
    <x v="0"/>
    <x v="3"/>
    <s v="Standard"/>
    <n v="4.9000000000000004"/>
    <n v="2025"/>
    <s v="Aug-2025"/>
    <n v="0.31335830212234711"/>
    <x v="2"/>
    <x v="4"/>
  </r>
  <r>
    <s v="ORD0004392"/>
    <x v="236"/>
    <x v="723"/>
    <x v="1"/>
    <s v="EC009"/>
    <x v="11"/>
    <x v="1"/>
    <s v="Loreal"/>
    <x v="3"/>
    <x v="1"/>
    <n v="3"/>
    <n v="12"/>
    <x v="3"/>
    <n v="30.6"/>
    <n v="12.6"/>
    <x v="2"/>
    <x v="0"/>
    <s v="Standard"/>
    <n v="3.6"/>
    <n v="2025"/>
    <s v="Oct-2025"/>
    <n v="0.41176470588235292"/>
    <x v="0"/>
    <x v="2"/>
  </r>
  <r>
    <s v="ORD0004393"/>
    <x v="307"/>
    <x v="169"/>
    <x v="0"/>
    <s v="EC003"/>
    <x v="7"/>
    <x v="3"/>
    <s v="Lenovo"/>
    <x v="9"/>
    <x v="0"/>
    <n v="1"/>
    <n v="799"/>
    <x v="0"/>
    <n v="799"/>
    <n v="179"/>
    <x v="1"/>
    <x v="0"/>
    <s v="Express"/>
    <n v="3.4"/>
    <n v="2025"/>
    <s v="Oct-2025"/>
    <n v="0.22403003754693368"/>
    <x v="0"/>
    <x v="5"/>
  </r>
  <r>
    <s v="ORD0004394"/>
    <x v="192"/>
    <x v="12"/>
    <x v="0"/>
    <s v="EC004"/>
    <x v="10"/>
    <x v="2"/>
    <s v="Nike"/>
    <x v="4"/>
    <x v="2"/>
    <n v="4"/>
    <n v="110"/>
    <x v="3"/>
    <n v="374"/>
    <n v="102"/>
    <x v="2"/>
    <x v="1"/>
    <s v="Standard"/>
    <n v="2.6"/>
    <n v="2025"/>
    <s v="Mar-2025"/>
    <n v="0.27272727272727271"/>
    <x v="0"/>
    <x v="2"/>
  </r>
  <r>
    <s v="ORD0004395"/>
    <x v="132"/>
    <x v="9"/>
    <x v="0"/>
    <s v="EC002"/>
    <x v="5"/>
    <x v="3"/>
    <s v="Samsung"/>
    <x v="5"/>
    <x v="0"/>
    <n v="5"/>
    <n v="149"/>
    <x v="0"/>
    <n v="745"/>
    <n v="270"/>
    <x v="0"/>
    <x v="4"/>
    <s v="Standard"/>
    <n v="3.3"/>
    <n v="2025"/>
    <s v="May-2025"/>
    <n v="0.36241610738255031"/>
    <x v="0"/>
    <x v="3"/>
  </r>
  <r>
    <s v="ORD0004396"/>
    <x v="357"/>
    <x v="1624"/>
    <x v="1"/>
    <s v="EC004"/>
    <x v="10"/>
    <x v="2"/>
    <s v="Nike"/>
    <x v="5"/>
    <x v="0"/>
    <n v="4"/>
    <n v="110"/>
    <x v="0"/>
    <n v="440"/>
    <n v="168"/>
    <x v="0"/>
    <x v="1"/>
    <s v="Standard"/>
    <n v="4"/>
    <n v="2025"/>
    <s v="Jan-2025"/>
    <n v="0.38181818181818183"/>
    <x v="0"/>
    <x v="3"/>
  </r>
  <r>
    <s v="ORD0004397"/>
    <x v="162"/>
    <x v="139"/>
    <x v="0"/>
    <s v="EC003"/>
    <x v="7"/>
    <x v="3"/>
    <s v="Lenovo"/>
    <x v="5"/>
    <x v="1"/>
    <n v="2"/>
    <n v="799"/>
    <x v="4"/>
    <n v="1518.1"/>
    <n v="278.10000000000002"/>
    <x v="0"/>
    <x v="3"/>
    <s v="Standard"/>
    <n v="4.2"/>
    <n v="2025"/>
    <s v="Aug-2025"/>
    <n v="0.18318951320729862"/>
    <x v="0"/>
    <x v="3"/>
  </r>
  <r>
    <s v="ORD0004398"/>
    <x v="290"/>
    <x v="69"/>
    <x v="0"/>
    <s v="EC009"/>
    <x v="11"/>
    <x v="1"/>
    <s v="Loreal"/>
    <x v="0"/>
    <x v="2"/>
    <n v="5"/>
    <n v="12"/>
    <x v="4"/>
    <n v="57"/>
    <n v="27"/>
    <x v="0"/>
    <x v="2"/>
    <s v="Standard"/>
    <n v="4.9000000000000004"/>
    <n v="2025"/>
    <s v="Jun-2025"/>
    <n v="0.47368421052631576"/>
    <x v="0"/>
    <x v="0"/>
  </r>
  <r>
    <s v="ORD0004399"/>
    <x v="261"/>
    <x v="373"/>
    <x v="0"/>
    <s v="EC005"/>
    <x v="4"/>
    <x v="2"/>
    <s v="Skybags"/>
    <x v="9"/>
    <x v="2"/>
    <n v="3"/>
    <n v="45"/>
    <x v="4"/>
    <n v="128.25"/>
    <n v="50.25"/>
    <x v="0"/>
    <x v="4"/>
    <s v="Standard"/>
    <n v="2.9"/>
    <n v="2025"/>
    <s v="Feb-2025"/>
    <n v="0.391812865497076"/>
    <x v="0"/>
    <x v="5"/>
  </r>
  <r>
    <s v="ORD0004400"/>
    <x v="101"/>
    <x v="2066"/>
    <x v="0"/>
    <s v="EC012"/>
    <x v="3"/>
    <x v="0"/>
    <s v="Philips"/>
    <x v="8"/>
    <x v="1"/>
    <n v="4"/>
    <n v="42"/>
    <x v="0"/>
    <n v="168"/>
    <n v="72"/>
    <x v="0"/>
    <x v="3"/>
    <s v="Standard"/>
    <n v="4.5"/>
    <n v="2025"/>
    <s v="Sep-2025"/>
    <n v="0.42857142857142855"/>
    <x v="2"/>
    <x v="4"/>
  </r>
  <r>
    <s v="ORD0004401"/>
    <x v="178"/>
    <x v="457"/>
    <x v="1"/>
    <s v="EC002"/>
    <x v="5"/>
    <x v="3"/>
    <s v="Samsung"/>
    <x v="5"/>
    <x v="1"/>
    <n v="5"/>
    <n v="149"/>
    <x v="2"/>
    <n v="596"/>
    <n v="121"/>
    <x v="0"/>
    <x v="0"/>
    <s v="Standard"/>
    <n v="4.5"/>
    <n v="2025"/>
    <s v="Jul-2025"/>
    <n v="0.20302013422818793"/>
    <x v="0"/>
    <x v="3"/>
  </r>
  <r>
    <s v="ORD0004402"/>
    <x v="85"/>
    <x v="1346"/>
    <x v="1"/>
    <s v="EC003"/>
    <x v="7"/>
    <x v="3"/>
    <s v="Lenovo"/>
    <x v="2"/>
    <x v="2"/>
    <n v="1"/>
    <n v="799"/>
    <x v="1"/>
    <n v="719.1"/>
    <n v="99.1"/>
    <x v="0"/>
    <x v="1"/>
    <s v="Standard"/>
    <n v="2.8"/>
    <n v="2025"/>
    <s v="Jul-2025"/>
    <n v="0.13781115282992629"/>
    <x v="0"/>
    <x v="2"/>
  </r>
  <r>
    <s v="ORD0004403"/>
    <x v="286"/>
    <x v="1192"/>
    <x v="0"/>
    <s v="EC003"/>
    <x v="7"/>
    <x v="3"/>
    <s v="Lenovo"/>
    <x v="1"/>
    <x v="0"/>
    <n v="3"/>
    <n v="799"/>
    <x v="1"/>
    <n v="2157.3000000000002"/>
    <n v="297.3"/>
    <x v="1"/>
    <x v="2"/>
    <s v="Standard"/>
    <n v="3.6"/>
    <n v="2025"/>
    <s v="Nov-2025"/>
    <n v="0.13781115282992629"/>
    <x v="1"/>
    <x v="1"/>
  </r>
  <r>
    <s v="ORD0004404"/>
    <x v="240"/>
    <x v="928"/>
    <x v="1"/>
    <s v="EC002"/>
    <x v="5"/>
    <x v="3"/>
    <s v="Samsung"/>
    <x v="6"/>
    <x v="0"/>
    <n v="1"/>
    <n v="149"/>
    <x v="3"/>
    <n v="126.65"/>
    <n v="31.65"/>
    <x v="0"/>
    <x v="0"/>
    <s v="Express"/>
    <n v="2.9"/>
    <n v="2025"/>
    <s v="Jul-2025"/>
    <n v="0.24990130280300038"/>
    <x v="0"/>
    <x v="2"/>
  </r>
  <r>
    <s v="ORD0004405"/>
    <x v="147"/>
    <x v="180"/>
    <x v="0"/>
    <s v="EC006"/>
    <x v="2"/>
    <x v="0"/>
    <s v="Philips"/>
    <x v="4"/>
    <x v="0"/>
    <n v="3"/>
    <n v="85"/>
    <x v="0"/>
    <n v="255"/>
    <n v="99"/>
    <x v="0"/>
    <x v="4"/>
    <s v="Standard"/>
    <n v="4.9000000000000004"/>
    <n v="2025"/>
    <s v="Feb-2025"/>
    <n v="0.38823529411764707"/>
    <x v="0"/>
    <x v="2"/>
  </r>
  <r>
    <s v="ORD0004406"/>
    <x v="333"/>
    <x v="2067"/>
    <x v="0"/>
    <s v="EC006"/>
    <x v="2"/>
    <x v="0"/>
    <s v="Philips"/>
    <x v="2"/>
    <x v="0"/>
    <n v="2"/>
    <n v="85"/>
    <x v="0"/>
    <n v="170"/>
    <n v="66"/>
    <x v="0"/>
    <x v="1"/>
    <s v="Standard"/>
    <n v="4.8"/>
    <n v="2025"/>
    <s v="Jul-2025"/>
    <n v="0.38823529411764707"/>
    <x v="0"/>
    <x v="2"/>
  </r>
  <r>
    <s v="ORD0004407"/>
    <x v="59"/>
    <x v="887"/>
    <x v="0"/>
    <s v="EC012"/>
    <x v="3"/>
    <x v="0"/>
    <s v="Philips"/>
    <x v="3"/>
    <x v="0"/>
    <n v="4"/>
    <n v="42"/>
    <x v="3"/>
    <n v="142.80000000000001"/>
    <n v="46.8"/>
    <x v="0"/>
    <x v="2"/>
    <s v="Standard"/>
    <n v="3.8"/>
    <n v="2025"/>
    <s v="May-2025"/>
    <n v="0.32773109243697474"/>
    <x v="0"/>
    <x v="2"/>
  </r>
  <r>
    <s v="ORD0004408"/>
    <x v="272"/>
    <x v="525"/>
    <x v="0"/>
    <s v="EC008"/>
    <x v="1"/>
    <x v="1"/>
    <s v="Nivea"/>
    <x v="5"/>
    <x v="2"/>
    <n v="2"/>
    <n v="18"/>
    <x v="2"/>
    <n v="28.8"/>
    <n v="10.8"/>
    <x v="0"/>
    <x v="1"/>
    <s v="Standard"/>
    <n v="3.5"/>
    <n v="2025"/>
    <s v="Jul-2025"/>
    <n v="0.375"/>
    <x v="0"/>
    <x v="3"/>
  </r>
  <r>
    <s v="ORD0004409"/>
    <x v="33"/>
    <x v="1839"/>
    <x v="0"/>
    <s v="EC004"/>
    <x v="10"/>
    <x v="2"/>
    <s v="Nike"/>
    <x v="0"/>
    <x v="0"/>
    <n v="3"/>
    <n v="110"/>
    <x v="0"/>
    <n v="330"/>
    <n v="126"/>
    <x v="0"/>
    <x v="0"/>
    <s v="Standard"/>
    <n v="4.2"/>
    <n v="2025"/>
    <s v="Mar-2025"/>
    <n v="0.38181818181818183"/>
    <x v="0"/>
    <x v="0"/>
  </r>
  <r>
    <s v="ORD0004410"/>
    <x v="241"/>
    <x v="1778"/>
    <x v="1"/>
    <s v="EC001"/>
    <x v="8"/>
    <x v="3"/>
    <s v="Sony"/>
    <x v="7"/>
    <x v="2"/>
    <n v="4"/>
    <n v="89"/>
    <x v="4"/>
    <n v="338.2"/>
    <n v="118.2"/>
    <x v="0"/>
    <x v="1"/>
    <s v="Express"/>
    <n v="4.9000000000000004"/>
    <n v="2025"/>
    <s v="Nov-2025"/>
    <n v="0.34949733885274986"/>
    <x v="2"/>
    <x v="4"/>
  </r>
  <r>
    <s v="ORD0004411"/>
    <x v="25"/>
    <x v="35"/>
    <x v="0"/>
    <s v="EC002"/>
    <x v="5"/>
    <x v="3"/>
    <s v="Samsung"/>
    <x v="5"/>
    <x v="0"/>
    <n v="3"/>
    <n v="149"/>
    <x v="2"/>
    <n v="357.6"/>
    <n v="72.599999999999994"/>
    <x v="2"/>
    <x v="1"/>
    <s v="Standard"/>
    <n v="4.2"/>
    <n v="2025"/>
    <s v="Aug-2025"/>
    <n v="0.2030201342281879"/>
    <x v="0"/>
    <x v="3"/>
  </r>
  <r>
    <s v="ORD0004412"/>
    <x v="230"/>
    <x v="115"/>
    <x v="0"/>
    <s v="EC007"/>
    <x v="9"/>
    <x v="0"/>
    <s v="Prestige"/>
    <x v="5"/>
    <x v="1"/>
    <n v="1"/>
    <n v="120"/>
    <x v="3"/>
    <n v="102"/>
    <n v="24"/>
    <x v="2"/>
    <x v="0"/>
    <s v="Standard"/>
    <n v="3.8"/>
    <n v="2025"/>
    <s v="Mar-2025"/>
    <n v="0.23529411764705882"/>
    <x v="0"/>
    <x v="3"/>
  </r>
  <r>
    <s v="ORD0004413"/>
    <x v="294"/>
    <x v="2068"/>
    <x v="1"/>
    <s v="EC005"/>
    <x v="4"/>
    <x v="2"/>
    <s v="Skybags"/>
    <x v="8"/>
    <x v="2"/>
    <n v="2"/>
    <n v="45"/>
    <x v="2"/>
    <n v="72"/>
    <n v="20"/>
    <x v="0"/>
    <x v="1"/>
    <s v="Standard"/>
    <n v="3.3"/>
    <n v="2025"/>
    <s v="Jun-2025"/>
    <n v="0.27777777777777779"/>
    <x v="2"/>
    <x v="4"/>
  </r>
  <r>
    <s v="ORD0004414"/>
    <x v="252"/>
    <x v="1033"/>
    <x v="1"/>
    <s v="EC004"/>
    <x v="10"/>
    <x v="2"/>
    <s v="Nike"/>
    <x v="8"/>
    <x v="0"/>
    <n v="5"/>
    <n v="110"/>
    <x v="3"/>
    <n v="467.5"/>
    <n v="127.5"/>
    <x v="2"/>
    <x v="0"/>
    <s v="Express"/>
    <n v="3.2"/>
    <n v="2025"/>
    <s v="Jul-2025"/>
    <n v="0.27272727272727271"/>
    <x v="2"/>
    <x v="4"/>
  </r>
  <r>
    <s v="ORD0004415"/>
    <x v="343"/>
    <x v="76"/>
    <x v="1"/>
    <s v="EC008"/>
    <x v="1"/>
    <x v="1"/>
    <s v="Nivea"/>
    <x v="0"/>
    <x v="2"/>
    <n v="2"/>
    <n v="18"/>
    <x v="0"/>
    <n v="36"/>
    <n v="18"/>
    <x v="0"/>
    <x v="0"/>
    <s v="Standard"/>
    <n v="3.1"/>
    <n v="2025"/>
    <s v="Mar-2025"/>
    <n v="0.5"/>
    <x v="0"/>
    <x v="0"/>
  </r>
  <r>
    <s v="ORD0004416"/>
    <x v="1"/>
    <x v="2069"/>
    <x v="1"/>
    <s v="EC005"/>
    <x v="4"/>
    <x v="2"/>
    <s v="Skybags"/>
    <x v="8"/>
    <x v="0"/>
    <n v="4"/>
    <n v="45"/>
    <x v="3"/>
    <n v="153"/>
    <n v="49"/>
    <x v="0"/>
    <x v="0"/>
    <s v="Express"/>
    <n v="3.3"/>
    <n v="2025"/>
    <s v="Apr-2025"/>
    <n v="0.3202614379084967"/>
    <x v="2"/>
    <x v="4"/>
  </r>
  <r>
    <s v="ORD0004417"/>
    <x v="147"/>
    <x v="2060"/>
    <x v="0"/>
    <s v="EC006"/>
    <x v="2"/>
    <x v="0"/>
    <s v="Philips"/>
    <x v="3"/>
    <x v="0"/>
    <n v="2"/>
    <n v="85"/>
    <x v="0"/>
    <n v="170"/>
    <n v="66"/>
    <x v="2"/>
    <x v="2"/>
    <s v="Standard"/>
    <n v="3.9"/>
    <n v="2025"/>
    <s v="Feb-2025"/>
    <n v="0.38823529411764707"/>
    <x v="0"/>
    <x v="2"/>
  </r>
  <r>
    <s v="ORD0004418"/>
    <x v="164"/>
    <x v="2070"/>
    <x v="1"/>
    <s v="EC007"/>
    <x v="9"/>
    <x v="0"/>
    <s v="Prestige"/>
    <x v="3"/>
    <x v="1"/>
    <n v="3"/>
    <n v="120"/>
    <x v="4"/>
    <n v="342"/>
    <n v="108"/>
    <x v="3"/>
    <x v="3"/>
    <s v="Standard"/>
    <n v="2.8"/>
    <n v="2025"/>
    <s v="Nov-2025"/>
    <n v="0.31578947368421051"/>
    <x v="0"/>
    <x v="2"/>
  </r>
  <r>
    <s v="ORD0004419"/>
    <x v="25"/>
    <x v="700"/>
    <x v="0"/>
    <s v="EC010"/>
    <x v="6"/>
    <x v="3"/>
    <s v="JBL"/>
    <x v="2"/>
    <x v="0"/>
    <n v="1"/>
    <n v="65"/>
    <x v="3"/>
    <n v="55.25"/>
    <n v="17.25"/>
    <x v="0"/>
    <x v="4"/>
    <s v="Standard"/>
    <n v="3.3"/>
    <n v="2025"/>
    <s v="Aug-2025"/>
    <n v="0.31221719457013575"/>
    <x v="0"/>
    <x v="2"/>
  </r>
  <r>
    <s v="ORD0004420"/>
    <x v="130"/>
    <x v="182"/>
    <x v="0"/>
    <s v="EC003"/>
    <x v="7"/>
    <x v="3"/>
    <s v="Lenovo"/>
    <x v="3"/>
    <x v="1"/>
    <n v="5"/>
    <n v="799"/>
    <x v="2"/>
    <n v="3196"/>
    <n v="96"/>
    <x v="0"/>
    <x v="2"/>
    <s v="Standard"/>
    <n v="4.0999999999999996"/>
    <n v="2025"/>
    <s v="Sep-2025"/>
    <n v="3.0037546933667083E-2"/>
    <x v="0"/>
    <x v="2"/>
  </r>
  <r>
    <s v="ORD0004421"/>
    <x v="185"/>
    <x v="3"/>
    <x v="1"/>
    <s v="EC005"/>
    <x v="4"/>
    <x v="2"/>
    <s v="Skybags"/>
    <x v="0"/>
    <x v="2"/>
    <n v="2"/>
    <n v="45"/>
    <x v="4"/>
    <n v="85.5"/>
    <n v="33.5"/>
    <x v="0"/>
    <x v="1"/>
    <s v="Standard"/>
    <n v="4.0999999999999996"/>
    <n v="2025"/>
    <s v="Feb-2025"/>
    <n v="0.391812865497076"/>
    <x v="0"/>
    <x v="0"/>
  </r>
  <r>
    <s v="ORD0004422"/>
    <x v="187"/>
    <x v="1032"/>
    <x v="1"/>
    <s v="EC001"/>
    <x v="8"/>
    <x v="3"/>
    <s v="Sony"/>
    <x v="5"/>
    <x v="1"/>
    <n v="2"/>
    <n v="89"/>
    <x v="4"/>
    <n v="169.1"/>
    <n v="59.1"/>
    <x v="0"/>
    <x v="4"/>
    <s v="Express"/>
    <n v="3.7"/>
    <n v="2025"/>
    <s v="Mar-2025"/>
    <n v="0.34949733885274986"/>
    <x v="0"/>
    <x v="3"/>
  </r>
  <r>
    <s v="ORD0004423"/>
    <x v="226"/>
    <x v="953"/>
    <x v="0"/>
    <s v="EC012"/>
    <x v="3"/>
    <x v="0"/>
    <s v="Philips"/>
    <x v="6"/>
    <x v="0"/>
    <n v="1"/>
    <n v="42"/>
    <x v="4"/>
    <n v="39.9"/>
    <n v="15.9"/>
    <x v="0"/>
    <x v="0"/>
    <s v="Standard"/>
    <n v="2.9"/>
    <n v="2025"/>
    <s v="Dec-2025"/>
    <n v="0.39849624060150379"/>
    <x v="0"/>
    <x v="2"/>
  </r>
  <r>
    <s v="ORD0004424"/>
    <x v="173"/>
    <x v="687"/>
    <x v="0"/>
    <s v="EC005"/>
    <x v="4"/>
    <x v="2"/>
    <s v="Skybags"/>
    <x v="1"/>
    <x v="0"/>
    <n v="1"/>
    <n v="45"/>
    <x v="1"/>
    <n v="40.5"/>
    <n v="14.5"/>
    <x v="0"/>
    <x v="4"/>
    <s v="Standard"/>
    <n v="4.3"/>
    <n v="2025"/>
    <s v="Jan-2025"/>
    <n v="0.35802469135802467"/>
    <x v="1"/>
    <x v="1"/>
  </r>
  <r>
    <s v="ORD0004425"/>
    <x v="134"/>
    <x v="1706"/>
    <x v="0"/>
    <s v="EC004"/>
    <x v="10"/>
    <x v="2"/>
    <s v="Nike"/>
    <x v="8"/>
    <x v="2"/>
    <n v="5"/>
    <n v="110"/>
    <x v="3"/>
    <n v="467.5"/>
    <n v="127.5"/>
    <x v="0"/>
    <x v="2"/>
    <s v="Express"/>
    <n v="4.9000000000000004"/>
    <n v="2025"/>
    <s v="Dec-2025"/>
    <n v="0.27272727272727271"/>
    <x v="2"/>
    <x v="4"/>
  </r>
  <r>
    <s v="ORD0004426"/>
    <x v="338"/>
    <x v="697"/>
    <x v="0"/>
    <s v="EC006"/>
    <x v="2"/>
    <x v="0"/>
    <s v="Philips"/>
    <x v="7"/>
    <x v="1"/>
    <n v="5"/>
    <n v="85"/>
    <x v="3"/>
    <n v="361.25"/>
    <n v="101.25"/>
    <x v="0"/>
    <x v="0"/>
    <s v="Standard"/>
    <n v="3.9"/>
    <n v="2025"/>
    <s v="Apr-2025"/>
    <n v="0.28027681660899656"/>
    <x v="2"/>
    <x v="4"/>
  </r>
  <r>
    <s v="ORD0004427"/>
    <x v="190"/>
    <x v="1921"/>
    <x v="0"/>
    <s v="EC004"/>
    <x v="10"/>
    <x v="2"/>
    <s v="Nike"/>
    <x v="0"/>
    <x v="1"/>
    <n v="1"/>
    <n v="110"/>
    <x v="3"/>
    <n v="93.5"/>
    <n v="25.5"/>
    <x v="0"/>
    <x v="2"/>
    <s v="Express"/>
    <n v="3.8"/>
    <n v="2025"/>
    <s v="Nov-2025"/>
    <n v="0.27272727272727271"/>
    <x v="0"/>
    <x v="0"/>
  </r>
  <r>
    <s v="ORD0004428"/>
    <x v="264"/>
    <x v="1143"/>
    <x v="1"/>
    <s v="EC001"/>
    <x v="8"/>
    <x v="3"/>
    <s v="Sony"/>
    <x v="6"/>
    <x v="1"/>
    <n v="2"/>
    <n v="89"/>
    <x v="0"/>
    <n v="178"/>
    <n v="68"/>
    <x v="2"/>
    <x v="0"/>
    <s v="Standard"/>
    <n v="4.3"/>
    <n v="2025"/>
    <s v="Apr-2025"/>
    <n v="0.38202247191011235"/>
    <x v="0"/>
    <x v="2"/>
  </r>
  <r>
    <s v="ORD0004429"/>
    <x v="181"/>
    <x v="1223"/>
    <x v="0"/>
    <s v="EC006"/>
    <x v="2"/>
    <x v="0"/>
    <s v="Philips"/>
    <x v="8"/>
    <x v="2"/>
    <n v="5"/>
    <n v="85"/>
    <x v="3"/>
    <n v="361.25"/>
    <n v="101.25"/>
    <x v="0"/>
    <x v="4"/>
    <s v="Express"/>
    <n v="3.5"/>
    <n v="2025"/>
    <s v="Sep-2025"/>
    <n v="0.28027681660899656"/>
    <x v="2"/>
    <x v="4"/>
  </r>
  <r>
    <s v="ORD0004430"/>
    <x v="270"/>
    <x v="974"/>
    <x v="0"/>
    <s v="EC005"/>
    <x v="4"/>
    <x v="2"/>
    <s v="Skybags"/>
    <x v="8"/>
    <x v="0"/>
    <n v="2"/>
    <n v="45"/>
    <x v="4"/>
    <n v="85.5"/>
    <n v="33.5"/>
    <x v="0"/>
    <x v="3"/>
    <s v="Standard"/>
    <n v="2.5"/>
    <n v="2025"/>
    <s v="Jan-2025"/>
    <n v="0.391812865497076"/>
    <x v="2"/>
    <x v="4"/>
  </r>
  <r>
    <s v="ORD0004431"/>
    <x v="359"/>
    <x v="868"/>
    <x v="0"/>
    <s v="EC001"/>
    <x v="8"/>
    <x v="3"/>
    <s v="Sony"/>
    <x v="9"/>
    <x v="0"/>
    <n v="4"/>
    <n v="89"/>
    <x v="3"/>
    <n v="302.60000000000002"/>
    <n v="82.6"/>
    <x v="0"/>
    <x v="4"/>
    <s v="Standard"/>
    <n v="3.1"/>
    <n v="2025"/>
    <s v="Nov-2025"/>
    <n v="0.27296761401189684"/>
    <x v="0"/>
    <x v="5"/>
  </r>
  <r>
    <s v="ORD0004432"/>
    <x v="216"/>
    <x v="1646"/>
    <x v="1"/>
    <s v="EC007"/>
    <x v="9"/>
    <x v="0"/>
    <s v="Prestige"/>
    <x v="3"/>
    <x v="1"/>
    <n v="5"/>
    <n v="120"/>
    <x v="4"/>
    <n v="570"/>
    <n v="180"/>
    <x v="0"/>
    <x v="2"/>
    <s v="Standard"/>
    <n v="3.1"/>
    <n v="2025"/>
    <s v="Sep-2025"/>
    <n v="0.31578947368421051"/>
    <x v="0"/>
    <x v="2"/>
  </r>
  <r>
    <s v="ORD0004433"/>
    <x v="112"/>
    <x v="1276"/>
    <x v="0"/>
    <s v="EC002"/>
    <x v="5"/>
    <x v="3"/>
    <s v="Samsung"/>
    <x v="5"/>
    <x v="0"/>
    <n v="3"/>
    <n v="149"/>
    <x v="2"/>
    <n v="357.6"/>
    <n v="72.599999999999994"/>
    <x v="0"/>
    <x v="4"/>
    <s v="Standard"/>
    <n v="4.9000000000000004"/>
    <n v="2025"/>
    <s v="Jan-2025"/>
    <n v="0.2030201342281879"/>
    <x v="0"/>
    <x v="3"/>
  </r>
  <r>
    <s v="ORD0004434"/>
    <x v="350"/>
    <x v="2071"/>
    <x v="0"/>
    <s v="EC009"/>
    <x v="11"/>
    <x v="1"/>
    <s v="Loreal"/>
    <x v="6"/>
    <x v="1"/>
    <n v="4"/>
    <n v="12"/>
    <x v="0"/>
    <n v="48"/>
    <n v="24"/>
    <x v="0"/>
    <x v="0"/>
    <s v="Standard"/>
    <n v="2.6"/>
    <n v="2025"/>
    <s v="May-2025"/>
    <n v="0.5"/>
    <x v="0"/>
    <x v="2"/>
  </r>
  <r>
    <s v="ORD0004435"/>
    <x v="265"/>
    <x v="1500"/>
    <x v="0"/>
    <s v="EC010"/>
    <x v="6"/>
    <x v="3"/>
    <s v="JBL"/>
    <x v="7"/>
    <x v="1"/>
    <n v="5"/>
    <n v="65"/>
    <x v="2"/>
    <n v="260"/>
    <n v="70"/>
    <x v="2"/>
    <x v="2"/>
    <s v="Same Day"/>
    <n v="3.2"/>
    <n v="2025"/>
    <s v="Jun-2025"/>
    <n v="0.26923076923076922"/>
    <x v="2"/>
    <x v="4"/>
  </r>
  <r>
    <s v="ORD0004436"/>
    <x v="24"/>
    <x v="1082"/>
    <x v="1"/>
    <s v="EC007"/>
    <x v="9"/>
    <x v="0"/>
    <s v="Prestige"/>
    <x v="6"/>
    <x v="1"/>
    <n v="1"/>
    <n v="120"/>
    <x v="0"/>
    <n v="120"/>
    <n v="42"/>
    <x v="2"/>
    <x v="2"/>
    <s v="Same Day"/>
    <n v="3.9"/>
    <n v="2025"/>
    <s v="Jul-2025"/>
    <n v="0.35"/>
    <x v="0"/>
    <x v="2"/>
  </r>
  <r>
    <s v="ORD0004437"/>
    <x v="222"/>
    <x v="2065"/>
    <x v="1"/>
    <s v="EC003"/>
    <x v="7"/>
    <x v="3"/>
    <s v="Lenovo"/>
    <x v="1"/>
    <x v="1"/>
    <n v="3"/>
    <n v="799"/>
    <x v="4"/>
    <n v="2277.15"/>
    <n v="417.15"/>
    <x v="0"/>
    <x v="1"/>
    <s v="Standard"/>
    <n v="2.6"/>
    <n v="2025"/>
    <s v="Feb-2025"/>
    <n v="0.18318951320729859"/>
    <x v="1"/>
    <x v="1"/>
  </r>
  <r>
    <s v="ORD0004438"/>
    <x v="286"/>
    <x v="1083"/>
    <x v="1"/>
    <s v="EC007"/>
    <x v="9"/>
    <x v="0"/>
    <s v="Prestige"/>
    <x v="5"/>
    <x v="2"/>
    <n v="1"/>
    <n v="120"/>
    <x v="3"/>
    <n v="102"/>
    <n v="24"/>
    <x v="0"/>
    <x v="2"/>
    <s v="Standard"/>
    <n v="3.4"/>
    <n v="2025"/>
    <s v="Nov-2025"/>
    <n v="0.23529411764705882"/>
    <x v="0"/>
    <x v="3"/>
  </r>
  <r>
    <s v="ORD0004439"/>
    <x v="310"/>
    <x v="17"/>
    <x v="0"/>
    <s v="EC011"/>
    <x v="0"/>
    <x v="0"/>
    <s v="IKEA"/>
    <x v="1"/>
    <x v="2"/>
    <n v="2"/>
    <n v="190"/>
    <x v="2"/>
    <n v="304"/>
    <n v="54"/>
    <x v="0"/>
    <x v="3"/>
    <s v="Standard"/>
    <n v="3.2"/>
    <n v="2025"/>
    <s v="Dec-2025"/>
    <n v="0.17763157894736842"/>
    <x v="1"/>
    <x v="1"/>
  </r>
  <r>
    <s v="ORD0004440"/>
    <x v="163"/>
    <x v="987"/>
    <x v="0"/>
    <s v="EC007"/>
    <x v="9"/>
    <x v="0"/>
    <s v="Prestige"/>
    <x v="7"/>
    <x v="1"/>
    <n v="5"/>
    <n v="120"/>
    <x v="3"/>
    <n v="510"/>
    <n v="120"/>
    <x v="3"/>
    <x v="0"/>
    <s v="Standard"/>
    <n v="3.7"/>
    <n v="2025"/>
    <s v="Jun-2025"/>
    <n v="0.23529411764705882"/>
    <x v="2"/>
    <x v="4"/>
  </r>
  <r>
    <s v="ORD0004441"/>
    <x v="281"/>
    <x v="1702"/>
    <x v="0"/>
    <s v="EC001"/>
    <x v="8"/>
    <x v="3"/>
    <s v="Sony"/>
    <x v="9"/>
    <x v="0"/>
    <n v="1"/>
    <n v="89"/>
    <x v="2"/>
    <n v="71.2"/>
    <n v="16.2"/>
    <x v="0"/>
    <x v="0"/>
    <s v="Standard"/>
    <n v="4.5999999999999996"/>
    <n v="2025"/>
    <s v="Nov-2025"/>
    <n v="0.22752808988764042"/>
    <x v="0"/>
    <x v="5"/>
  </r>
  <r>
    <s v="ORD0004442"/>
    <x v="46"/>
    <x v="2072"/>
    <x v="1"/>
    <s v="EC003"/>
    <x v="7"/>
    <x v="3"/>
    <s v="Lenovo"/>
    <x v="4"/>
    <x v="2"/>
    <n v="2"/>
    <n v="799"/>
    <x v="1"/>
    <n v="1438.2"/>
    <n v="198.2"/>
    <x v="2"/>
    <x v="3"/>
    <s v="Standard"/>
    <n v="2.5"/>
    <n v="2025"/>
    <s v="May-2025"/>
    <n v="0.13781115282992629"/>
    <x v="0"/>
    <x v="2"/>
  </r>
  <r>
    <s v="ORD0004443"/>
    <x v="46"/>
    <x v="1367"/>
    <x v="1"/>
    <s v="EC001"/>
    <x v="8"/>
    <x v="3"/>
    <s v="Sony"/>
    <x v="8"/>
    <x v="0"/>
    <n v="1"/>
    <n v="89"/>
    <x v="1"/>
    <n v="80.099999999999994"/>
    <n v="25.1"/>
    <x v="0"/>
    <x v="1"/>
    <s v="Standard"/>
    <n v="2.6"/>
    <n v="2025"/>
    <s v="May-2025"/>
    <n v="0.31335830212234711"/>
    <x v="2"/>
    <x v="4"/>
  </r>
  <r>
    <s v="ORD0004444"/>
    <x v="296"/>
    <x v="1358"/>
    <x v="1"/>
    <s v="EC009"/>
    <x v="11"/>
    <x v="1"/>
    <s v="Loreal"/>
    <x v="0"/>
    <x v="1"/>
    <n v="2"/>
    <n v="12"/>
    <x v="3"/>
    <n v="20.399999999999999"/>
    <n v="8.4"/>
    <x v="0"/>
    <x v="3"/>
    <s v="Express"/>
    <n v="4.7"/>
    <n v="2025"/>
    <s v="Oct-2025"/>
    <n v="0.41176470588235298"/>
    <x v="0"/>
    <x v="0"/>
  </r>
  <r>
    <s v="ORD0004445"/>
    <x v="23"/>
    <x v="423"/>
    <x v="0"/>
    <s v="EC011"/>
    <x v="0"/>
    <x v="0"/>
    <s v="IKEA"/>
    <x v="6"/>
    <x v="0"/>
    <n v="2"/>
    <n v="190"/>
    <x v="0"/>
    <n v="380"/>
    <n v="130"/>
    <x v="2"/>
    <x v="3"/>
    <s v="Standard"/>
    <n v="4.5"/>
    <n v="2025"/>
    <s v="Aug-2025"/>
    <n v="0.34210526315789475"/>
    <x v="0"/>
    <x v="2"/>
  </r>
  <r>
    <s v="ORD0004446"/>
    <x v="28"/>
    <x v="1505"/>
    <x v="0"/>
    <s v="EC004"/>
    <x v="10"/>
    <x v="2"/>
    <s v="Nike"/>
    <x v="7"/>
    <x v="0"/>
    <n v="5"/>
    <n v="110"/>
    <x v="0"/>
    <n v="550"/>
    <n v="210"/>
    <x v="1"/>
    <x v="3"/>
    <s v="Standard"/>
    <n v="4.5999999999999996"/>
    <n v="2025"/>
    <s v="Apr-2025"/>
    <n v="0.38181818181818183"/>
    <x v="2"/>
    <x v="4"/>
  </r>
  <r>
    <s v="ORD0004447"/>
    <x v="57"/>
    <x v="449"/>
    <x v="0"/>
    <s v="EC006"/>
    <x v="2"/>
    <x v="0"/>
    <s v="Philips"/>
    <x v="2"/>
    <x v="0"/>
    <n v="1"/>
    <n v="85"/>
    <x v="0"/>
    <n v="85"/>
    <n v="33"/>
    <x v="0"/>
    <x v="4"/>
    <s v="Standard"/>
    <n v="4.8"/>
    <n v="2025"/>
    <s v="Nov-2025"/>
    <n v="0.38823529411764707"/>
    <x v="0"/>
    <x v="2"/>
  </r>
  <r>
    <s v="ORD0004448"/>
    <x v="1"/>
    <x v="844"/>
    <x v="1"/>
    <s v="EC010"/>
    <x v="6"/>
    <x v="3"/>
    <s v="JBL"/>
    <x v="2"/>
    <x v="0"/>
    <n v="3"/>
    <n v="65"/>
    <x v="1"/>
    <n v="175.5"/>
    <n v="61.5"/>
    <x v="0"/>
    <x v="2"/>
    <s v="Standard"/>
    <n v="3.4"/>
    <n v="2025"/>
    <s v="Apr-2025"/>
    <n v="0.3504273504273504"/>
    <x v="0"/>
    <x v="2"/>
  </r>
  <r>
    <s v="ORD0004449"/>
    <x v="65"/>
    <x v="1938"/>
    <x v="0"/>
    <s v="EC003"/>
    <x v="7"/>
    <x v="3"/>
    <s v="Lenovo"/>
    <x v="5"/>
    <x v="1"/>
    <n v="5"/>
    <n v="799"/>
    <x v="2"/>
    <n v="3196"/>
    <n v="96"/>
    <x v="0"/>
    <x v="2"/>
    <s v="Standard"/>
    <n v="3.1"/>
    <n v="2025"/>
    <s v="Jul-2025"/>
    <n v="3.0037546933667083E-2"/>
    <x v="0"/>
    <x v="3"/>
  </r>
  <r>
    <s v="ORD0004450"/>
    <x v="333"/>
    <x v="530"/>
    <x v="0"/>
    <s v="EC005"/>
    <x v="4"/>
    <x v="2"/>
    <s v="Skybags"/>
    <x v="9"/>
    <x v="0"/>
    <n v="2"/>
    <n v="45"/>
    <x v="4"/>
    <n v="85.5"/>
    <n v="33.5"/>
    <x v="0"/>
    <x v="3"/>
    <s v="Standard"/>
    <n v="3"/>
    <n v="2025"/>
    <s v="Jul-2025"/>
    <n v="0.391812865497076"/>
    <x v="0"/>
    <x v="5"/>
  </r>
  <r>
    <s v="ORD0004451"/>
    <x v="184"/>
    <x v="235"/>
    <x v="0"/>
    <s v="EC010"/>
    <x v="6"/>
    <x v="3"/>
    <s v="JBL"/>
    <x v="9"/>
    <x v="1"/>
    <n v="4"/>
    <n v="65"/>
    <x v="1"/>
    <n v="234"/>
    <n v="82"/>
    <x v="0"/>
    <x v="1"/>
    <s v="Standard"/>
    <n v="2.8"/>
    <n v="2025"/>
    <s v="Apr-2025"/>
    <n v="0.3504273504273504"/>
    <x v="0"/>
    <x v="5"/>
  </r>
  <r>
    <s v="ORD0004452"/>
    <x v="8"/>
    <x v="815"/>
    <x v="0"/>
    <s v="EC008"/>
    <x v="1"/>
    <x v="1"/>
    <s v="Nivea"/>
    <x v="4"/>
    <x v="0"/>
    <n v="2"/>
    <n v="18"/>
    <x v="1"/>
    <n v="32.4"/>
    <n v="14.4"/>
    <x v="0"/>
    <x v="4"/>
    <s v="Express"/>
    <n v="4.5"/>
    <n v="2025"/>
    <s v="Dec-2025"/>
    <n v="0.44444444444444448"/>
    <x v="0"/>
    <x v="2"/>
  </r>
  <r>
    <s v="ORD0004453"/>
    <x v="158"/>
    <x v="621"/>
    <x v="1"/>
    <s v="EC003"/>
    <x v="7"/>
    <x v="3"/>
    <s v="Lenovo"/>
    <x v="2"/>
    <x v="2"/>
    <n v="2"/>
    <n v="799"/>
    <x v="4"/>
    <n v="1518.1"/>
    <n v="278.10000000000002"/>
    <x v="0"/>
    <x v="3"/>
    <s v="Standard"/>
    <n v="3.9"/>
    <n v="2025"/>
    <s v="Aug-2025"/>
    <n v="0.18318951320729862"/>
    <x v="0"/>
    <x v="2"/>
  </r>
  <r>
    <s v="ORD0004454"/>
    <x v="15"/>
    <x v="1"/>
    <x v="1"/>
    <s v="EC010"/>
    <x v="6"/>
    <x v="3"/>
    <s v="JBL"/>
    <x v="0"/>
    <x v="0"/>
    <n v="4"/>
    <n v="65"/>
    <x v="0"/>
    <n v="260"/>
    <n v="108"/>
    <x v="0"/>
    <x v="4"/>
    <s v="Standard"/>
    <n v="2.9"/>
    <n v="2025"/>
    <s v="Nov-2025"/>
    <n v="0.41538461538461541"/>
    <x v="0"/>
    <x v="0"/>
  </r>
  <r>
    <s v="ORD0004455"/>
    <x v="70"/>
    <x v="2073"/>
    <x v="0"/>
    <s v="EC003"/>
    <x v="7"/>
    <x v="3"/>
    <s v="Lenovo"/>
    <x v="4"/>
    <x v="0"/>
    <n v="2"/>
    <n v="799"/>
    <x v="4"/>
    <n v="1518.1"/>
    <n v="278.10000000000002"/>
    <x v="0"/>
    <x v="1"/>
    <s v="Standard"/>
    <n v="2.6"/>
    <n v="2025"/>
    <s v="Oct-2025"/>
    <n v="0.18318951320729862"/>
    <x v="0"/>
    <x v="2"/>
  </r>
  <r>
    <s v="ORD0004456"/>
    <x v="33"/>
    <x v="2074"/>
    <x v="0"/>
    <s v="EC005"/>
    <x v="4"/>
    <x v="2"/>
    <s v="Skybags"/>
    <x v="6"/>
    <x v="2"/>
    <n v="5"/>
    <n v="45"/>
    <x v="2"/>
    <n v="180"/>
    <n v="50"/>
    <x v="0"/>
    <x v="4"/>
    <s v="Standard"/>
    <n v="4.5"/>
    <n v="2025"/>
    <s v="Mar-2025"/>
    <n v="0.27777777777777779"/>
    <x v="0"/>
    <x v="2"/>
  </r>
  <r>
    <s v="ORD0004457"/>
    <x v="43"/>
    <x v="1084"/>
    <x v="0"/>
    <s v="EC011"/>
    <x v="0"/>
    <x v="0"/>
    <s v="IKEA"/>
    <x v="0"/>
    <x v="0"/>
    <n v="1"/>
    <n v="190"/>
    <x v="2"/>
    <n v="152"/>
    <n v="27"/>
    <x v="0"/>
    <x v="0"/>
    <s v="Standard"/>
    <n v="3.8"/>
    <n v="2025"/>
    <s v="May-2025"/>
    <n v="0.17763157894736842"/>
    <x v="0"/>
    <x v="0"/>
  </r>
  <r>
    <s v="ORD0004458"/>
    <x v="162"/>
    <x v="73"/>
    <x v="0"/>
    <s v="EC006"/>
    <x v="2"/>
    <x v="0"/>
    <s v="Philips"/>
    <x v="0"/>
    <x v="2"/>
    <n v="3"/>
    <n v="85"/>
    <x v="4"/>
    <n v="242.25"/>
    <n v="86.25"/>
    <x v="0"/>
    <x v="4"/>
    <s v="Standard"/>
    <n v="2.7"/>
    <n v="2025"/>
    <s v="Aug-2025"/>
    <n v="0.35603715170278638"/>
    <x v="0"/>
    <x v="0"/>
  </r>
  <r>
    <s v="ORD0004459"/>
    <x v="346"/>
    <x v="128"/>
    <x v="1"/>
    <s v="EC006"/>
    <x v="2"/>
    <x v="0"/>
    <s v="Philips"/>
    <x v="0"/>
    <x v="0"/>
    <n v="1"/>
    <n v="85"/>
    <x v="1"/>
    <n v="76.5"/>
    <n v="24.5"/>
    <x v="2"/>
    <x v="3"/>
    <s v="Standard"/>
    <n v="2.8"/>
    <n v="2025"/>
    <s v="Oct-2025"/>
    <n v="0.3202614379084967"/>
    <x v="0"/>
    <x v="0"/>
  </r>
  <r>
    <s v="ORD0004460"/>
    <x v="224"/>
    <x v="550"/>
    <x v="1"/>
    <s v="EC006"/>
    <x v="2"/>
    <x v="0"/>
    <s v="Philips"/>
    <x v="0"/>
    <x v="2"/>
    <n v="2"/>
    <n v="85"/>
    <x v="1"/>
    <n v="153"/>
    <n v="49"/>
    <x v="3"/>
    <x v="4"/>
    <s v="Standard"/>
    <n v="3.8"/>
    <n v="2025"/>
    <s v="May-2025"/>
    <n v="0.3202614379084967"/>
    <x v="0"/>
    <x v="0"/>
  </r>
  <r>
    <s v="ORD0004461"/>
    <x v="60"/>
    <x v="989"/>
    <x v="0"/>
    <s v="EC004"/>
    <x v="10"/>
    <x v="2"/>
    <s v="Nike"/>
    <x v="4"/>
    <x v="1"/>
    <n v="5"/>
    <n v="110"/>
    <x v="0"/>
    <n v="550"/>
    <n v="210"/>
    <x v="0"/>
    <x v="3"/>
    <s v="Standard"/>
    <n v="4"/>
    <n v="2025"/>
    <s v="Apr-2025"/>
    <n v="0.38181818181818183"/>
    <x v="0"/>
    <x v="2"/>
  </r>
  <r>
    <s v="ORD0004462"/>
    <x v="140"/>
    <x v="224"/>
    <x v="0"/>
    <s v="EC008"/>
    <x v="1"/>
    <x v="1"/>
    <s v="Nivea"/>
    <x v="5"/>
    <x v="0"/>
    <n v="5"/>
    <n v="18"/>
    <x v="3"/>
    <n v="76.5"/>
    <n v="31.5"/>
    <x v="0"/>
    <x v="0"/>
    <s v="Standard"/>
    <n v="3.9"/>
    <n v="2025"/>
    <s v="Apr-2025"/>
    <n v="0.41176470588235292"/>
    <x v="0"/>
    <x v="3"/>
  </r>
  <r>
    <s v="ORD0004463"/>
    <x v="128"/>
    <x v="1723"/>
    <x v="0"/>
    <s v="EC004"/>
    <x v="10"/>
    <x v="2"/>
    <s v="Nike"/>
    <x v="3"/>
    <x v="2"/>
    <n v="3"/>
    <n v="110"/>
    <x v="4"/>
    <n v="313.5"/>
    <n v="109.5"/>
    <x v="0"/>
    <x v="2"/>
    <s v="Standard"/>
    <n v="4.3"/>
    <n v="2025"/>
    <s v="Sep-2025"/>
    <n v="0.34928229665071769"/>
    <x v="0"/>
    <x v="2"/>
  </r>
  <r>
    <s v="ORD0004464"/>
    <x v="63"/>
    <x v="1607"/>
    <x v="1"/>
    <s v="EC007"/>
    <x v="9"/>
    <x v="0"/>
    <s v="Prestige"/>
    <x v="4"/>
    <x v="1"/>
    <n v="2"/>
    <n v="120"/>
    <x v="0"/>
    <n v="240"/>
    <n v="84"/>
    <x v="0"/>
    <x v="0"/>
    <s v="Express"/>
    <n v="3.4"/>
    <n v="2025"/>
    <s v="Dec-2025"/>
    <n v="0.35"/>
    <x v="0"/>
    <x v="2"/>
  </r>
  <r>
    <s v="ORD0004465"/>
    <x v="302"/>
    <x v="1400"/>
    <x v="1"/>
    <s v="EC003"/>
    <x v="7"/>
    <x v="3"/>
    <s v="Lenovo"/>
    <x v="2"/>
    <x v="1"/>
    <n v="1"/>
    <n v="799"/>
    <x v="4"/>
    <n v="759.05"/>
    <n v="139.05000000000001"/>
    <x v="0"/>
    <x v="4"/>
    <s v="Express"/>
    <n v="3.2"/>
    <n v="2025"/>
    <s v="Nov-2025"/>
    <n v="0.18318951320729862"/>
    <x v="0"/>
    <x v="2"/>
  </r>
  <r>
    <s v="ORD0004466"/>
    <x v="261"/>
    <x v="675"/>
    <x v="1"/>
    <s v="EC011"/>
    <x v="0"/>
    <x v="0"/>
    <s v="IKEA"/>
    <x v="2"/>
    <x v="0"/>
    <n v="3"/>
    <n v="190"/>
    <x v="3"/>
    <n v="484.5"/>
    <n v="109.5"/>
    <x v="2"/>
    <x v="1"/>
    <s v="Standard"/>
    <n v="3.2"/>
    <n v="2025"/>
    <s v="Feb-2025"/>
    <n v="0.2260061919504644"/>
    <x v="0"/>
    <x v="2"/>
  </r>
  <r>
    <s v="ORD0004467"/>
    <x v="299"/>
    <x v="778"/>
    <x v="0"/>
    <s v="EC006"/>
    <x v="2"/>
    <x v="0"/>
    <s v="Philips"/>
    <x v="4"/>
    <x v="2"/>
    <n v="4"/>
    <n v="85"/>
    <x v="2"/>
    <n v="272"/>
    <n v="64"/>
    <x v="3"/>
    <x v="1"/>
    <s v="Express"/>
    <n v="3.3"/>
    <n v="2025"/>
    <s v="Dec-2025"/>
    <n v="0.23529411764705882"/>
    <x v="0"/>
    <x v="2"/>
  </r>
  <r>
    <s v="ORD0004468"/>
    <x v="209"/>
    <x v="1866"/>
    <x v="1"/>
    <s v="EC004"/>
    <x v="10"/>
    <x v="2"/>
    <s v="Nike"/>
    <x v="3"/>
    <x v="2"/>
    <n v="1"/>
    <n v="110"/>
    <x v="1"/>
    <n v="99"/>
    <n v="31"/>
    <x v="0"/>
    <x v="3"/>
    <s v="Same Day"/>
    <n v="4.9000000000000004"/>
    <n v="2025"/>
    <s v="Sep-2025"/>
    <n v="0.31313131313131315"/>
    <x v="0"/>
    <x v="2"/>
  </r>
  <r>
    <s v="ORD0004469"/>
    <x v="186"/>
    <x v="281"/>
    <x v="0"/>
    <s v="EC010"/>
    <x v="6"/>
    <x v="3"/>
    <s v="JBL"/>
    <x v="2"/>
    <x v="2"/>
    <n v="5"/>
    <n v="65"/>
    <x v="3"/>
    <n v="276.25"/>
    <n v="86.25"/>
    <x v="1"/>
    <x v="2"/>
    <s v="Standard"/>
    <n v="3.6"/>
    <n v="2025"/>
    <s v="Mar-2025"/>
    <n v="0.31221719457013575"/>
    <x v="0"/>
    <x v="2"/>
  </r>
  <r>
    <s v="ORD0004470"/>
    <x v="206"/>
    <x v="2075"/>
    <x v="1"/>
    <s v="EC006"/>
    <x v="2"/>
    <x v="0"/>
    <s v="Philips"/>
    <x v="8"/>
    <x v="0"/>
    <n v="5"/>
    <n v="85"/>
    <x v="0"/>
    <n v="425"/>
    <n v="165"/>
    <x v="0"/>
    <x v="4"/>
    <s v="Same Day"/>
    <n v="4.5"/>
    <n v="2025"/>
    <s v="Dec-2025"/>
    <n v="0.38823529411764707"/>
    <x v="2"/>
    <x v="4"/>
  </r>
  <r>
    <s v="ORD0004471"/>
    <x v="140"/>
    <x v="1105"/>
    <x v="0"/>
    <s v="EC001"/>
    <x v="8"/>
    <x v="3"/>
    <s v="Sony"/>
    <x v="8"/>
    <x v="0"/>
    <n v="4"/>
    <n v="89"/>
    <x v="1"/>
    <n v="320.39999999999998"/>
    <n v="100.4"/>
    <x v="0"/>
    <x v="3"/>
    <s v="Standard"/>
    <n v="4.2"/>
    <n v="2025"/>
    <s v="Apr-2025"/>
    <n v="0.31335830212234711"/>
    <x v="2"/>
    <x v="4"/>
  </r>
  <r>
    <s v="ORD0004472"/>
    <x v="22"/>
    <x v="2076"/>
    <x v="0"/>
    <s v="EC007"/>
    <x v="9"/>
    <x v="0"/>
    <s v="Prestige"/>
    <x v="6"/>
    <x v="2"/>
    <n v="5"/>
    <n v="120"/>
    <x v="1"/>
    <n v="540"/>
    <n v="150"/>
    <x v="0"/>
    <x v="1"/>
    <s v="Standard"/>
    <n v="4.4000000000000004"/>
    <n v="2025"/>
    <s v="Mar-2025"/>
    <n v="0.27777777777777779"/>
    <x v="0"/>
    <x v="2"/>
  </r>
  <r>
    <s v="ORD0004473"/>
    <x v="306"/>
    <x v="372"/>
    <x v="1"/>
    <s v="EC005"/>
    <x v="4"/>
    <x v="2"/>
    <s v="Skybags"/>
    <x v="2"/>
    <x v="1"/>
    <n v="5"/>
    <n v="45"/>
    <x v="3"/>
    <n v="191.25"/>
    <n v="61.25"/>
    <x v="0"/>
    <x v="0"/>
    <s v="Standard"/>
    <n v="4.4000000000000004"/>
    <n v="2025"/>
    <s v="Jan-2025"/>
    <n v="0.3202614379084967"/>
    <x v="0"/>
    <x v="2"/>
  </r>
  <r>
    <s v="ORD0004474"/>
    <x v="352"/>
    <x v="994"/>
    <x v="0"/>
    <s v="EC003"/>
    <x v="7"/>
    <x v="3"/>
    <s v="Lenovo"/>
    <x v="7"/>
    <x v="2"/>
    <n v="4"/>
    <n v="799"/>
    <x v="3"/>
    <n v="2716.6"/>
    <n v="236.6"/>
    <x v="0"/>
    <x v="2"/>
    <s v="Standard"/>
    <n v="3"/>
    <n v="2025"/>
    <s v="Apr-2025"/>
    <n v="8.7094161819921967E-2"/>
    <x v="2"/>
    <x v="4"/>
  </r>
  <r>
    <s v="ORD0004475"/>
    <x v="166"/>
    <x v="28"/>
    <x v="0"/>
    <s v="EC006"/>
    <x v="2"/>
    <x v="0"/>
    <s v="Philips"/>
    <x v="8"/>
    <x v="2"/>
    <n v="1"/>
    <n v="85"/>
    <x v="1"/>
    <n v="76.5"/>
    <n v="24.5"/>
    <x v="0"/>
    <x v="2"/>
    <s v="Express"/>
    <n v="3.6"/>
    <n v="2025"/>
    <s v="Dec-2025"/>
    <n v="0.3202614379084967"/>
    <x v="2"/>
    <x v="4"/>
  </r>
  <r>
    <s v="ORD0004476"/>
    <x v="97"/>
    <x v="426"/>
    <x v="1"/>
    <s v="EC001"/>
    <x v="8"/>
    <x v="3"/>
    <s v="Sony"/>
    <x v="9"/>
    <x v="0"/>
    <n v="1"/>
    <n v="89"/>
    <x v="1"/>
    <n v="80.099999999999994"/>
    <n v="25.1"/>
    <x v="0"/>
    <x v="1"/>
    <s v="Same Day"/>
    <n v="3.3"/>
    <n v="2025"/>
    <s v="Jan-2025"/>
    <n v="0.31335830212234711"/>
    <x v="0"/>
    <x v="5"/>
  </r>
  <r>
    <s v="ORD0004477"/>
    <x v="46"/>
    <x v="2077"/>
    <x v="1"/>
    <s v="EC002"/>
    <x v="5"/>
    <x v="3"/>
    <s v="Samsung"/>
    <x v="6"/>
    <x v="0"/>
    <n v="1"/>
    <n v="149"/>
    <x v="1"/>
    <n v="134.1"/>
    <n v="39.1"/>
    <x v="0"/>
    <x v="0"/>
    <s v="Standard"/>
    <n v="4.8"/>
    <n v="2025"/>
    <s v="May-2025"/>
    <n v="0.29157345264727819"/>
    <x v="0"/>
    <x v="2"/>
  </r>
  <r>
    <s v="ORD0004478"/>
    <x v="28"/>
    <x v="347"/>
    <x v="0"/>
    <s v="EC004"/>
    <x v="10"/>
    <x v="2"/>
    <s v="Nike"/>
    <x v="9"/>
    <x v="1"/>
    <n v="1"/>
    <n v="110"/>
    <x v="0"/>
    <n v="110"/>
    <n v="42"/>
    <x v="2"/>
    <x v="0"/>
    <s v="Express"/>
    <n v="4.5999999999999996"/>
    <n v="2025"/>
    <s v="Apr-2025"/>
    <n v="0.38181818181818183"/>
    <x v="0"/>
    <x v="5"/>
  </r>
  <r>
    <s v="ORD0004479"/>
    <x v="348"/>
    <x v="1550"/>
    <x v="1"/>
    <s v="EC011"/>
    <x v="0"/>
    <x v="0"/>
    <s v="IKEA"/>
    <x v="1"/>
    <x v="2"/>
    <n v="5"/>
    <n v="190"/>
    <x v="0"/>
    <n v="950"/>
    <n v="325"/>
    <x v="0"/>
    <x v="2"/>
    <s v="Standard"/>
    <n v="3.1"/>
    <n v="2025"/>
    <s v="Oct-2025"/>
    <n v="0.34210526315789475"/>
    <x v="1"/>
    <x v="1"/>
  </r>
  <r>
    <s v="ORD0004480"/>
    <x v="52"/>
    <x v="1262"/>
    <x v="1"/>
    <s v="EC007"/>
    <x v="9"/>
    <x v="0"/>
    <s v="Prestige"/>
    <x v="5"/>
    <x v="2"/>
    <n v="3"/>
    <n v="120"/>
    <x v="0"/>
    <n v="360"/>
    <n v="126"/>
    <x v="2"/>
    <x v="3"/>
    <s v="Standard"/>
    <n v="3.7"/>
    <n v="2025"/>
    <s v="Mar-2025"/>
    <n v="0.35"/>
    <x v="0"/>
    <x v="3"/>
  </r>
  <r>
    <s v="ORD0004481"/>
    <x v="182"/>
    <x v="2078"/>
    <x v="0"/>
    <s v="EC009"/>
    <x v="11"/>
    <x v="1"/>
    <s v="Loreal"/>
    <x v="4"/>
    <x v="1"/>
    <n v="3"/>
    <n v="12"/>
    <x v="4"/>
    <n v="34.200000000000003"/>
    <n v="16.2"/>
    <x v="3"/>
    <x v="2"/>
    <s v="Standard"/>
    <n v="3.1"/>
    <n v="2025"/>
    <s v="Jan-2025"/>
    <n v="0.47368421052631571"/>
    <x v="0"/>
    <x v="2"/>
  </r>
  <r>
    <s v="ORD0004482"/>
    <x v="27"/>
    <x v="2055"/>
    <x v="0"/>
    <s v="EC012"/>
    <x v="3"/>
    <x v="0"/>
    <s v="Philips"/>
    <x v="4"/>
    <x v="2"/>
    <n v="1"/>
    <n v="42"/>
    <x v="2"/>
    <n v="33.6"/>
    <n v="9.6"/>
    <x v="0"/>
    <x v="0"/>
    <s v="Standard"/>
    <n v="3.4"/>
    <n v="2025"/>
    <s v="Dec-2025"/>
    <n v="0.2857142857142857"/>
    <x v="0"/>
    <x v="2"/>
  </r>
  <r>
    <s v="ORD0004483"/>
    <x v="154"/>
    <x v="1680"/>
    <x v="1"/>
    <s v="EC007"/>
    <x v="9"/>
    <x v="0"/>
    <s v="Prestige"/>
    <x v="6"/>
    <x v="1"/>
    <n v="2"/>
    <n v="120"/>
    <x v="3"/>
    <n v="204"/>
    <n v="48"/>
    <x v="0"/>
    <x v="0"/>
    <s v="Express"/>
    <n v="2.8"/>
    <n v="2025"/>
    <s v="Sep-2025"/>
    <n v="0.23529411764705882"/>
    <x v="0"/>
    <x v="2"/>
  </r>
  <r>
    <s v="ORD0004484"/>
    <x v="221"/>
    <x v="1567"/>
    <x v="1"/>
    <s v="EC008"/>
    <x v="1"/>
    <x v="1"/>
    <s v="Nivea"/>
    <x v="3"/>
    <x v="1"/>
    <n v="3"/>
    <n v="18"/>
    <x v="2"/>
    <n v="43.2"/>
    <n v="16.2"/>
    <x v="0"/>
    <x v="0"/>
    <s v="Standard"/>
    <n v="4.8"/>
    <n v="2025"/>
    <s v="Mar-2025"/>
    <n v="0.37499999999999994"/>
    <x v="0"/>
    <x v="2"/>
  </r>
  <r>
    <s v="ORD0004485"/>
    <x v="305"/>
    <x v="659"/>
    <x v="1"/>
    <s v="EC012"/>
    <x v="3"/>
    <x v="0"/>
    <s v="Philips"/>
    <x v="7"/>
    <x v="1"/>
    <n v="1"/>
    <n v="42"/>
    <x v="2"/>
    <n v="33.6"/>
    <n v="9.6"/>
    <x v="0"/>
    <x v="4"/>
    <s v="Express"/>
    <n v="4.7"/>
    <n v="2025"/>
    <s v="Apr-2025"/>
    <n v="0.2857142857142857"/>
    <x v="2"/>
    <x v="4"/>
  </r>
  <r>
    <s v="ORD0004486"/>
    <x v="241"/>
    <x v="2079"/>
    <x v="1"/>
    <s v="EC005"/>
    <x v="4"/>
    <x v="2"/>
    <s v="Skybags"/>
    <x v="1"/>
    <x v="0"/>
    <n v="5"/>
    <n v="45"/>
    <x v="1"/>
    <n v="202.5"/>
    <n v="72.5"/>
    <x v="0"/>
    <x v="1"/>
    <s v="Same Day"/>
    <n v="4.2"/>
    <n v="2025"/>
    <s v="Nov-2025"/>
    <n v="0.35802469135802467"/>
    <x v="1"/>
    <x v="1"/>
  </r>
  <r>
    <s v="ORD0004487"/>
    <x v="84"/>
    <x v="2080"/>
    <x v="1"/>
    <s v="EC012"/>
    <x v="3"/>
    <x v="0"/>
    <s v="Philips"/>
    <x v="8"/>
    <x v="0"/>
    <n v="5"/>
    <n v="42"/>
    <x v="2"/>
    <n v="168"/>
    <n v="48"/>
    <x v="0"/>
    <x v="3"/>
    <s v="Standard"/>
    <n v="3.7"/>
    <n v="2025"/>
    <s v="Sep-2025"/>
    <n v="0.2857142857142857"/>
    <x v="2"/>
    <x v="4"/>
  </r>
  <r>
    <s v="ORD0004488"/>
    <x v="214"/>
    <x v="848"/>
    <x v="0"/>
    <s v="EC004"/>
    <x v="10"/>
    <x v="2"/>
    <s v="Nike"/>
    <x v="5"/>
    <x v="0"/>
    <n v="4"/>
    <n v="110"/>
    <x v="3"/>
    <n v="374"/>
    <n v="102"/>
    <x v="0"/>
    <x v="0"/>
    <s v="Express"/>
    <n v="3.2"/>
    <n v="2025"/>
    <s v="Apr-2025"/>
    <n v="0.27272727272727271"/>
    <x v="0"/>
    <x v="3"/>
  </r>
  <r>
    <s v="ORD0004489"/>
    <x v="325"/>
    <x v="2081"/>
    <x v="1"/>
    <s v="EC004"/>
    <x v="10"/>
    <x v="2"/>
    <s v="Nike"/>
    <x v="7"/>
    <x v="1"/>
    <n v="4"/>
    <n v="110"/>
    <x v="1"/>
    <n v="396"/>
    <n v="124"/>
    <x v="2"/>
    <x v="2"/>
    <s v="Express"/>
    <n v="3.7"/>
    <n v="2025"/>
    <s v="Jan-2025"/>
    <n v="0.31313131313131315"/>
    <x v="2"/>
    <x v="4"/>
  </r>
  <r>
    <s v="ORD0004490"/>
    <x v="155"/>
    <x v="1967"/>
    <x v="0"/>
    <s v="EC007"/>
    <x v="9"/>
    <x v="0"/>
    <s v="Prestige"/>
    <x v="5"/>
    <x v="2"/>
    <n v="5"/>
    <n v="120"/>
    <x v="0"/>
    <n v="600"/>
    <n v="210"/>
    <x v="0"/>
    <x v="3"/>
    <s v="Standard"/>
    <n v="2.6"/>
    <n v="2025"/>
    <s v="Oct-2025"/>
    <n v="0.35"/>
    <x v="0"/>
    <x v="3"/>
  </r>
  <r>
    <s v="ORD0004491"/>
    <x v="146"/>
    <x v="1255"/>
    <x v="1"/>
    <s v="EC004"/>
    <x v="10"/>
    <x v="2"/>
    <s v="Nike"/>
    <x v="8"/>
    <x v="2"/>
    <n v="5"/>
    <n v="110"/>
    <x v="4"/>
    <n v="522.5"/>
    <n v="182.5"/>
    <x v="2"/>
    <x v="0"/>
    <s v="Standard"/>
    <n v="4"/>
    <n v="2025"/>
    <s v="Feb-2025"/>
    <n v="0.34928229665071769"/>
    <x v="2"/>
    <x v="4"/>
  </r>
  <r>
    <s v="ORD0004492"/>
    <x v="257"/>
    <x v="682"/>
    <x v="0"/>
    <s v="EC006"/>
    <x v="2"/>
    <x v="0"/>
    <s v="Philips"/>
    <x v="0"/>
    <x v="0"/>
    <n v="4"/>
    <n v="85"/>
    <x v="1"/>
    <n v="306"/>
    <n v="98"/>
    <x v="1"/>
    <x v="4"/>
    <s v="Express"/>
    <n v="3.6"/>
    <n v="2025"/>
    <s v="Jul-2025"/>
    <n v="0.3202614379084967"/>
    <x v="0"/>
    <x v="0"/>
  </r>
  <r>
    <s v="ORD0004493"/>
    <x v="234"/>
    <x v="642"/>
    <x v="0"/>
    <s v="EC012"/>
    <x v="3"/>
    <x v="0"/>
    <s v="Philips"/>
    <x v="1"/>
    <x v="0"/>
    <n v="1"/>
    <n v="42"/>
    <x v="2"/>
    <n v="33.6"/>
    <n v="9.6"/>
    <x v="0"/>
    <x v="4"/>
    <s v="Express"/>
    <n v="4.9000000000000004"/>
    <n v="2025"/>
    <s v="Oct-2025"/>
    <n v="0.2857142857142857"/>
    <x v="1"/>
    <x v="1"/>
  </r>
  <r>
    <s v="ORD0004494"/>
    <x v="9"/>
    <x v="1302"/>
    <x v="0"/>
    <s v="EC002"/>
    <x v="5"/>
    <x v="3"/>
    <s v="Samsung"/>
    <x v="1"/>
    <x v="0"/>
    <n v="5"/>
    <n v="149"/>
    <x v="3"/>
    <n v="633.25"/>
    <n v="158.25"/>
    <x v="0"/>
    <x v="4"/>
    <s v="Express"/>
    <n v="4.5"/>
    <n v="2025"/>
    <s v="Dec-2025"/>
    <n v="0.24990130280300041"/>
    <x v="1"/>
    <x v="1"/>
  </r>
  <r>
    <s v="ORD0004495"/>
    <x v="327"/>
    <x v="2082"/>
    <x v="0"/>
    <s v="EC004"/>
    <x v="10"/>
    <x v="2"/>
    <s v="Nike"/>
    <x v="8"/>
    <x v="1"/>
    <n v="1"/>
    <n v="110"/>
    <x v="2"/>
    <n v="88"/>
    <n v="20"/>
    <x v="0"/>
    <x v="3"/>
    <s v="Express"/>
    <n v="3.6"/>
    <n v="2025"/>
    <s v="Dec-2025"/>
    <n v="0.22727272727272727"/>
    <x v="2"/>
    <x v="4"/>
  </r>
  <r>
    <s v="ORD0004496"/>
    <x v="256"/>
    <x v="799"/>
    <x v="0"/>
    <s v="EC011"/>
    <x v="0"/>
    <x v="0"/>
    <s v="IKEA"/>
    <x v="0"/>
    <x v="2"/>
    <n v="2"/>
    <n v="190"/>
    <x v="3"/>
    <n v="323"/>
    <n v="73"/>
    <x v="0"/>
    <x v="4"/>
    <s v="Standard"/>
    <n v="3.2"/>
    <n v="2025"/>
    <s v="Jun-2025"/>
    <n v="0.2260061919504644"/>
    <x v="0"/>
    <x v="0"/>
  </r>
  <r>
    <s v="ORD0004497"/>
    <x v="354"/>
    <x v="143"/>
    <x v="1"/>
    <s v="EC006"/>
    <x v="2"/>
    <x v="0"/>
    <s v="Philips"/>
    <x v="1"/>
    <x v="2"/>
    <n v="1"/>
    <n v="85"/>
    <x v="1"/>
    <n v="76.5"/>
    <n v="24.5"/>
    <x v="3"/>
    <x v="3"/>
    <s v="Standard"/>
    <n v="3.7"/>
    <n v="2025"/>
    <s v="Apr-2025"/>
    <n v="0.3202614379084967"/>
    <x v="1"/>
    <x v="1"/>
  </r>
  <r>
    <s v="ORD0004498"/>
    <x v="31"/>
    <x v="509"/>
    <x v="1"/>
    <s v="EC007"/>
    <x v="9"/>
    <x v="0"/>
    <s v="Prestige"/>
    <x v="6"/>
    <x v="2"/>
    <n v="3"/>
    <n v="120"/>
    <x v="3"/>
    <n v="306"/>
    <n v="72"/>
    <x v="0"/>
    <x v="4"/>
    <s v="Standard"/>
    <n v="4.0999999999999996"/>
    <n v="2025"/>
    <s v="Mar-2025"/>
    <n v="0.23529411764705882"/>
    <x v="0"/>
    <x v="2"/>
  </r>
  <r>
    <s v="ORD0004499"/>
    <x v="75"/>
    <x v="924"/>
    <x v="0"/>
    <s v="EC003"/>
    <x v="7"/>
    <x v="3"/>
    <s v="Lenovo"/>
    <x v="4"/>
    <x v="0"/>
    <n v="5"/>
    <n v="799"/>
    <x v="4"/>
    <n v="3795.25"/>
    <n v="695.25"/>
    <x v="0"/>
    <x v="1"/>
    <s v="Standard"/>
    <n v="3"/>
    <n v="2025"/>
    <s v="May-2025"/>
    <n v="0.18318951320729859"/>
    <x v="0"/>
    <x v="2"/>
  </r>
  <r>
    <s v="ORD0004500"/>
    <x v="182"/>
    <x v="324"/>
    <x v="0"/>
    <s v="EC003"/>
    <x v="7"/>
    <x v="3"/>
    <s v="Lenovo"/>
    <x v="6"/>
    <x v="0"/>
    <n v="5"/>
    <n v="799"/>
    <x v="0"/>
    <n v="3995"/>
    <n v="895"/>
    <x v="0"/>
    <x v="0"/>
    <s v="Standard"/>
    <n v="3.7"/>
    <n v="2025"/>
    <s v="Jan-2025"/>
    <n v="0.22403003754693368"/>
    <x v="0"/>
    <x v="2"/>
  </r>
  <r>
    <s v="ORD0004501"/>
    <x v="350"/>
    <x v="921"/>
    <x v="0"/>
    <s v="EC001"/>
    <x v="8"/>
    <x v="3"/>
    <s v="Sony"/>
    <x v="4"/>
    <x v="2"/>
    <n v="1"/>
    <n v="89"/>
    <x v="3"/>
    <n v="75.650000000000006"/>
    <n v="20.65"/>
    <x v="0"/>
    <x v="0"/>
    <s v="Standard"/>
    <n v="5"/>
    <n v="2025"/>
    <s v="May-2025"/>
    <n v="0.27296761401189684"/>
    <x v="0"/>
    <x v="2"/>
  </r>
  <r>
    <s v="ORD0004502"/>
    <x v="333"/>
    <x v="1770"/>
    <x v="0"/>
    <s v="EC004"/>
    <x v="10"/>
    <x v="2"/>
    <s v="Nike"/>
    <x v="9"/>
    <x v="1"/>
    <n v="1"/>
    <n v="110"/>
    <x v="1"/>
    <n v="99"/>
    <n v="31"/>
    <x v="0"/>
    <x v="3"/>
    <s v="Standard"/>
    <n v="2.8"/>
    <n v="2025"/>
    <s v="Jul-2025"/>
    <n v="0.31313131313131315"/>
    <x v="0"/>
    <x v="5"/>
  </r>
  <r>
    <s v="ORD0004503"/>
    <x v="282"/>
    <x v="801"/>
    <x v="0"/>
    <s v="EC012"/>
    <x v="3"/>
    <x v="0"/>
    <s v="Philips"/>
    <x v="8"/>
    <x v="2"/>
    <n v="5"/>
    <n v="42"/>
    <x v="4"/>
    <n v="199.5"/>
    <n v="79.5"/>
    <x v="0"/>
    <x v="0"/>
    <s v="Standard"/>
    <n v="3.4"/>
    <n v="2025"/>
    <s v="Sep-2025"/>
    <n v="0.39849624060150374"/>
    <x v="2"/>
    <x v="4"/>
  </r>
  <r>
    <s v="ORD0004504"/>
    <x v="42"/>
    <x v="2083"/>
    <x v="1"/>
    <s v="EC009"/>
    <x v="11"/>
    <x v="1"/>
    <s v="Loreal"/>
    <x v="1"/>
    <x v="2"/>
    <n v="3"/>
    <n v="12"/>
    <x v="1"/>
    <n v="32.4"/>
    <n v="14.4"/>
    <x v="0"/>
    <x v="3"/>
    <s v="Express"/>
    <n v="4.4000000000000004"/>
    <n v="2025"/>
    <s v="Jul-2025"/>
    <n v="0.44444444444444448"/>
    <x v="1"/>
    <x v="1"/>
  </r>
  <r>
    <s v="ORD0004505"/>
    <x v="223"/>
    <x v="2084"/>
    <x v="0"/>
    <s v="EC005"/>
    <x v="4"/>
    <x v="2"/>
    <s v="Skybags"/>
    <x v="1"/>
    <x v="2"/>
    <n v="4"/>
    <n v="45"/>
    <x v="1"/>
    <n v="162"/>
    <n v="58"/>
    <x v="0"/>
    <x v="0"/>
    <s v="Express"/>
    <n v="4.5999999999999996"/>
    <n v="2025"/>
    <s v="Oct-2025"/>
    <n v="0.35802469135802467"/>
    <x v="1"/>
    <x v="1"/>
  </r>
  <r>
    <s v="ORD0004506"/>
    <x v="306"/>
    <x v="130"/>
    <x v="1"/>
    <s v="EC012"/>
    <x v="3"/>
    <x v="0"/>
    <s v="Philips"/>
    <x v="5"/>
    <x v="0"/>
    <n v="1"/>
    <n v="42"/>
    <x v="1"/>
    <n v="37.799999999999997"/>
    <n v="13.8"/>
    <x v="0"/>
    <x v="1"/>
    <s v="Standard"/>
    <n v="2.8"/>
    <n v="2025"/>
    <s v="Jan-2025"/>
    <n v="0.36507936507936511"/>
    <x v="0"/>
    <x v="3"/>
  </r>
  <r>
    <s v="ORD0004507"/>
    <x v="209"/>
    <x v="2085"/>
    <x v="0"/>
    <s v="EC011"/>
    <x v="0"/>
    <x v="0"/>
    <s v="IKEA"/>
    <x v="8"/>
    <x v="0"/>
    <n v="4"/>
    <n v="190"/>
    <x v="3"/>
    <n v="646"/>
    <n v="146"/>
    <x v="0"/>
    <x v="1"/>
    <s v="Same Day"/>
    <n v="4.2"/>
    <n v="2025"/>
    <s v="Sep-2025"/>
    <n v="0.2260061919504644"/>
    <x v="2"/>
    <x v="4"/>
  </r>
  <r>
    <s v="ORD0004508"/>
    <x v="74"/>
    <x v="1663"/>
    <x v="0"/>
    <s v="EC006"/>
    <x v="2"/>
    <x v="0"/>
    <s v="Philips"/>
    <x v="0"/>
    <x v="1"/>
    <n v="1"/>
    <n v="85"/>
    <x v="0"/>
    <n v="85"/>
    <n v="33"/>
    <x v="0"/>
    <x v="4"/>
    <s v="Express"/>
    <n v="3.4"/>
    <n v="2025"/>
    <s v="Aug-2025"/>
    <n v="0.38823529411764707"/>
    <x v="0"/>
    <x v="0"/>
  </r>
  <r>
    <s v="ORD0004509"/>
    <x v="28"/>
    <x v="555"/>
    <x v="0"/>
    <s v="EC001"/>
    <x v="8"/>
    <x v="3"/>
    <s v="Sony"/>
    <x v="4"/>
    <x v="0"/>
    <n v="1"/>
    <n v="89"/>
    <x v="2"/>
    <n v="71.2"/>
    <n v="16.2"/>
    <x v="0"/>
    <x v="2"/>
    <s v="Standard"/>
    <n v="3"/>
    <n v="2025"/>
    <s v="Apr-2025"/>
    <n v="0.22752808988764042"/>
    <x v="0"/>
    <x v="2"/>
  </r>
  <r>
    <s v="ORD0004510"/>
    <x v="284"/>
    <x v="1407"/>
    <x v="1"/>
    <s v="EC009"/>
    <x v="11"/>
    <x v="1"/>
    <s v="Loreal"/>
    <x v="2"/>
    <x v="1"/>
    <n v="5"/>
    <n v="12"/>
    <x v="3"/>
    <n v="51"/>
    <n v="21"/>
    <x v="0"/>
    <x v="2"/>
    <s v="Express"/>
    <n v="3.8"/>
    <n v="2025"/>
    <s v="Nov-2025"/>
    <n v="0.41176470588235292"/>
    <x v="0"/>
    <x v="2"/>
  </r>
  <r>
    <s v="ORD0004511"/>
    <x v="321"/>
    <x v="1521"/>
    <x v="1"/>
    <s v="EC012"/>
    <x v="3"/>
    <x v="0"/>
    <s v="Philips"/>
    <x v="0"/>
    <x v="0"/>
    <n v="4"/>
    <n v="42"/>
    <x v="2"/>
    <n v="134.4"/>
    <n v="38.4"/>
    <x v="0"/>
    <x v="3"/>
    <s v="Standard"/>
    <n v="3.1"/>
    <n v="2025"/>
    <s v="Jan-2025"/>
    <n v="0.2857142857142857"/>
    <x v="0"/>
    <x v="0"/>
  </r>
  <r>
    <s v="ORD0004512"/>
    <x v="107"/>
    <x v="447"/>
    <x v="0"/>
    <s v="EC004"/>
    <x v="10"/>
    <x v="2"/>
    <s v="Nike"/>
    <x v="0"/>
    <x v="2"/>
    <n v="1"/>
    <n v="110"/>
    <x v="3"/>
    <n v="93.5"/>
    <n v="25.5"/>
    <x v="0"/>
    <x v="2"/>
    <s v="Standard"/>
    <n v="2.7"/>
    <n v="2025"/>
    <s v="Jun-2025"/>
    <n v="0.27272727272727271"/>
    <x v="0"/>
    <x v="0"/>
  </r>
  <r>
    <s v="ORD0004513"/>
    <x v="358"/>
    <x v="1206"/>
    <x v="0"/>
    <s v="EC010"/>
    <x v="6"/>
    <x v="3"/>
    <s v="JBL"/>
    <x v="5"/>
    <x v="0"/>
    <n v="4"/>
    <n v="65"/>
    <x v="3"/>
    <n v="221"/>
    <n v="69"/>
    <x v="2"/>
    <x v="1"/>
    <s v="Express"/>
    <n v="2.8"/>
    <n v="2025"/>
    <s v="May-2025"/>
    <n v="0.31221719457013575"/>
    <x v="0"/>
    <x v="3"/>
  </r>
  <r>
    <s v="ORD0004514"/>
    <x v="233"/>
    <x v="1117"/>
    <x v="1"/>
    <s v="EC009"/>
    <x v="11"/>
    <x v="1"/>
    <s v="Loreal"/>
    <x v="0"/>
    <x v="2"/>
    <n v="1"/>
    <n v="12"/>
    <x v="0"/>
    <n v="12"/>
    <n v="6"/>
    <x v="0"/>
    <x v="0"/>
    <s v="Standard"/>
    <n v="4.4000000000000004"/>
    <n v="2025"/>
    <s v="Aug-2025"/>
    <n v="0.5"/>
    <x v="0"/>
    <x v="0"/>
  </r>
  <r>
    <s v="ORD0004515"/>
    <x v="200"/>
    <x v="263"/>
    <x v="1"/>
    <s v="EC005"/>
    <x v="4"/>
    <x v="2"/>
    <s v="Skybags"/>
    <x v="8"/>
    <x v="2"/>
    <n v="1"/>
    <n v="45"/>
    <x v="0"/>
    <n v="45"/>
    <n v="19"/>
    <x v="3"/>
    <x v="0"/>
    <s v="Standard"/>
    <n v="4.4000000000000004"/>
    <n v="2025"/>
    <s v="Jan-2025"/>
    <n v="0.42222222222222222"/>
    <x v="2"/>
    <x v="4"/>
  </r>
  <r>
    <s v="ORD0004516"/>
    <x v="54"/>
    <x v="241"/>
    <x v="0"/>
    <s v="EC010"/>
    <x v="6"/>
    <x v="3"/>
    <s v="JBL"/>
    <x v="6"/>
    <x v="2"/>
    <n v="1"/>
    <n v="65"/>
    <x v="0"/>
    <n v="65"/>
    <n v="27"/>
    <x v="0"/>
    <x v="1"/>
    <s v="Standard"/>
    <n v="3.2"/>
    <n v="2025"/>
    <s v="Aug-2025"/>
    <n v="0.41538461538461541"/>
    <x v="0"/>
    <x v="2"/>
  </r>
  <r>
    <s v="ORD0004517"/>
    <x v="218"/>
    <x v="1202"/>
    <x v="0"/>
    <s v="EC009"/>
    <x v="11"/>
    <x v="1"/>
    <s v="Loreal"/>
    <x v="0"/>
    <x v="0"/>
    <n v="4"/>
    <n v="12"/>
    <x v="0"/>
    <n v="48"/>
    <n v="24"/>
    <x v="0"/>
    <x v="0"/>
    <s v="Standard"/>
    <n v="3"/>
    <n v="2025"/>
    <s v="Aug-2025"/>
    <n v="0.5"/>
    <x v="0"/>
    <x v="0"/>
  </r>
  <r>
    <s v="ORD0004518"/>
    <x v="15"/>
    <x v="926"/>
    <x v="0"/>
    <s v="EC002"/>
    <x v="5"/>
    <x v="3"/>
    <s v="Samsung"/>
    <x v="4"/>
    <x v="2"/>
    <n v="1"/>
    <n v="149"/>
    <x v="3"/>
    <n v="126.65"/>
    <n v="31.65"/>
    <x v="0"/>
    <x v="1"/>
    <s v="Standard"/>
    <n v="3.7"/>
    <n v="2025"/>
    <s v="Nov-2025"/>
    <n v="0.24990130280300038"/>
    <x v="0"/>
    <x v="2"/>
  </r>
  <r>
    <s v="ORD0004519"/>
    <x v="292"/>
    <x v="2077"/>
    <x v="0"/>
    <s v="EC008"/>
    <x v="1"/>
    <x v="1"/>
    <s v="Nivea"/>
    <x v="6"/>
    <x v="2"/>
    <n v="1"/>
    <n v="18"/>
    <x v="4"/>
    <n v="17.100000000000001"/>
    <n v="8.1"/>
    <x v="0"/>
    <x v="2"/>
    <s v="Express"/>
    <n v="3.7"/>
    <n v="2025"/>
    <s v="May-2025"/>
    <n v="0.47368421052631571"/>
    <x v="0"/>
    <x v="2"/>
  </r>
  <r>
    <s v="ORD0004520"/>
    <x v="240"/>
    <x v="1472"/>
    <x v="0"/>
    <s v="EC004"/>
    <x v="10"/>
    <x v="2"/>
    <s v="Nike"/>
    <x v="0"/>
    <x v="1"/>
    <n v="4"/>
    <n v="110"/>
    <x v="3"/>
    <n v="374"/>
    <n v="102"/>
    <x v="0"/>
    <x v="0"/>
    <s v="Same Day"/>
    <n v="4"/>
    <n v="2025"/>
    <s v="Jul-2025"/>
    <n v="0.27272727272727271"/>
    <x v="0"/>
    <x v="0"/>
  </r>
  <r>
    <s v="ORD0004521"/>
    <x v="137"/>
    <x v="1831"/>
    <x v="1"/>
    <s v="EC001"/>
    <x v="8"/>
    <x v="3"/>
    <s v="Sony"/>
    <x v="6"/>
    <x v="2"/>
    <n v="4"/>
    <n v="89"/>
    <x v="1"/>
    <n v="320.39999999999998"/>
    <n v="100.4"/>
    <x v="0"/>
    <x v="3"/>
    <s v="Standard"/>
    <n v="2.8"/>
    <n v="2025"/>
    <s v="Jul-2025"/>
    <n v="0.31335830212234711"/>
    <x v="0"/>
    <x v="2"/>
  </r>
  <r>
    <s v="ORD0004522"/>
    <x v="302"/>
    <x v="1622"/>
    <x v="0"/>
    <s v="EC010"/>
    <x v="6"/>
    <x v="3"/>
    <s v="JBL"/>
    <x v="0"/>
    <x v="1"/>
    <n v="3"/>
    <n v="65"/>
    <x v="2"/>
    <n v="156"/>
    <n v="42"/>
    <x v="0"/>
    <x v="3"/>
    <s v="Standard"/>
    <n v="2.9"/>
    <n v="2025"/>
    <s v="Nov-2025"/>
    <n v="0.26923076923076922"/>
    <x v="0"/>
    <x v="0"/>
  </r>
  <r>
    <s v="ORD0004523"/>
    <x v="146"/>
    <x v="640"/>
    <x v="0"/>
    <s v="EC008"/>
    <x v="1"/>
    <x v="1"/>
    <s v="Nivea"/>
    <x v="6"/>
    <x v="1"/>
    <n v="2"/>
    <n v="18"/>
    <x v="1"/>
    <n v="32.4"/>
    <n v="14.4"/>
    <x v="3"/>
    <x v="0"/>
    <s v="Standard"/>
    <n v="4.8"/>
    <n v="2025"/>
    <s v="Feb-2025"/>
    <n v="0.44444444444444448"/>
    <x v="0"/>
    <x v="2"/>
  </r>
  <r>
    <s v="ORD0004524"/>
    <x v="149"/>
    <x v="258"/>
    <x v="1"/>
    <s v="EC005"/>
    <x v="4"/>
    <x v="2"/>
    <s v="Skybags"/>
    <x v="8"/>
    <x v="0"/>
    <n v="1"/>
    <n v="45"/>
    <x v="1"/>
    <n v="40.5"/>
    <n v="14.5"/>
    <x v="0"/>
    <x v="1"/>
    <s v="Standard"/>
    <n v="3.2"/>
    <n v="2025"/>
    <s v="May-2025"/>
    <n v="0.35802469135802467"/>
    <x v="2"/>
    <x v="4"/>
  </r>
  <r>
    <s v="ORD0004525"/>
    <x v="30"/>
    <x v="1923"/>
    <x v="0"/>
    <s v="EC010"/>
    <x v="6"/>
    <x v="3"/>
    <s v="JBL"/>
    <x v="3"/>
    <x v="0"/>
    <n v="3"/>
    <n v="65"/>
    <x v="2"/>
    <n v="156"/>
    <n v="42"/>
    <x v="0"/>
    <x v="3"/>
    <s v="Standard"/>
    <n v="4.3"/>
    <n v="2025"/>
    <s v="Dec-2025"/>
    <n v="0.26923076923076922"/>
    <x v="0"/>
    <x v="2"/>
  </r>
  <r>
    <s v="ORD0004526"/>
    <x v="236"/>
    <x v="1475"/>
    <x v="0"/>
    <s v="EC006"/>
    <x v="2"/>
    <x v="0"/>
    <s v="Philips"/>
    <x v="8"/>
    <x v="2"/>
    <n v="1"/>
    <n v="85"/>
    <x v="0"/>
    <n v="85"/>
    <n v="33"/>
    <x v="0"/>
    <x v="3"/>
    <s v="Standard"/>
    <n v="3.6"/>
    <n v="2025"/>
    <s v="Oct-2025"/>
    <n v="0.38823529411764707"/>
    <x v="2"/>
    <x v="4"/>
  </r>
  <r>
    <s v="ORD0004527"/>
    <x v="308"/>
    <x v="626"/>
    <x v="1"/>
    <s v="EC002"/>
    <x v="5"/>
    <x v="3"/>
    <s v="Samsung"/>
    <x v="2"/>
    <x v="0"/>
    <n v="2"/>
    <n v="149"/>
    <x v="3"/>
    <n v="253.3"/>
    <n v="63.3"/>
    <x v="0"/>
    <x v="3"/>
    <s v="Standard"/>
    <n v="3.3"/>
    <n v="2025"/>
    <s v="Jun-2025"/>
    <n v="0.24990130280300038"/>
    <x v="0"/>
    <x v="2"/>
  </r>
  <r>
    <s v="ORD0004528"/>
    <x v="299"/>
    <x v="313"/>
    <x v="0"/>
    <s v="EC012"/>
    <x v="3"/>
    <x v="0"/>
    <s v="Philips"/>
    <x v="2"/>
    <x v="0"/>
    <n v="3"/>
    <n v="42"/>
    <x v="0"/>
    <n v="126"/>
    <n v="54"/>
    <x v="0"/>
    <x v="4"/>
    <s v="Express"/>
    <n v="4.4000000000000004"/>
    <n v="2025"/>
    <s v="Dec-2025"/>
    <n v="0.42857142857142855"/>
    <x v="0"/>
    <x v="2"/>
  </r>
  <r>
    <s v="ORD0004529"/>
    <x v="42"/>
    <x v="1026"/>
    <x v="1"/>
    <s v="EC003"/>
    <x v="7"/>
    <x v="3"/>
    <s v="Lenovo"/>
    <x v="5"/>
    <x v="1"/>
    <n v="3"/>
    <n v="799"/>
    <x v="3"/>
    <n v="2037.45"/>
    <n v="177.45"/>
    <x v="0"/>
    <x v="3"/>
    <s v="Express"/>
    <n v="4.2"/>
    <n v="2025"/>
    <s v="Jul-2025"/>
    <n v="8.7094161819921953E-2"/>
    <x v="0"/>
    <x v="3"/>
  </r>
  <r>
    <s v="ORD0004530"/>
    <x v="121"/>
    <x v="2002"/>
    <x v="1"/>
    <s v="EC010"/>
    <x v="6"/>
    <x v="3"/>
    <s v="JBL"/>
    <x v="7"/>
    <x v="2"/>
    <n v="2"/>
    <n v="65"/>
    <x v="0"/>
    <n v="130"/>
    <n v="54"/>
    <x v="0"/>
    <x v="3"/>
    <s v="Standard"/>
    <n v="3"/>
    <n v="2025"/>
    <s v="Jan-2025"/>
    <n v="0.41538461538461541"/>
    <x v="2"/>
    <x v="4"/>
  </r>
  <r>
    <s v="ORD0004531"/>
    <x v="207"/>
    <x v="1660"/>
    <x v="0"/>
    <s v="EC004"/>
    <x v="10"/>
    <x v="2"/>
    <s v="Nike"/>
    <x v="8"/>
    <x v="2"/>
    <n v="1"/>
    <n v="110"/>
    <x v="4"/>
    <n v="104.5"/>
    <n v="36.5"/>
    <x v="0"/>
    <x v="4"/>
    <s v="Standard"/>
    <n v="4.7"/>
    <n v="2025"/>
    <s v="May-2025"/>
    <n v="0.34928229665071769"/>
    <x v="2"/>
    <x v="4"/>
  </r>
  <r>
    <s v="ORD0004532"/>
    <x v="115"/>
    <x v="1392"/>
    <x v="0"/>
    <s v="EC008"/>
    <x v="1"/>
    <x v="1"/>
    <s v="Nivea"/>
    <x v="0"/>
    <x v="2"/>
    <n v="2"/>
    <n v="18"/>
    <x v="4"/>
    <n v="34.200000000000003"/>
    <n v="16.2"/>
    <x v="0"/>
    <x v="0"/>
    <s v="Standard"/>
    <n v="4.8"/>
    <n v="2025"/>
    <s v="Nov-2025"/>
    <n v="0.47368421052631571"/>
    <x v="0"/>
    <x v="0"/>
  </r>
  <r>
    <s v="ORD0004533"/>
    <x v="355"/>
    <x v="1869"/>
    <x v="1"/>
    <s v="EC007"/>
    <x v="9"/>
    <x v="0"/>
    <s v="Prestige"/>
    <x v="4"/>
    <x v="0"/>
    <n v="2"/>
    <n v="120"/>
    <x v="0"/>
    <n v="240"/>
    <n v="84"/>
    <x v="0"/>
    <x v="1"/>
    <s v="Standard"/>
    <n v="2.5"/>
    <n v="2025"/>
    <s v="Oct-2025"/>
    <n v="0.35"/>
    <x v="0"/>
    <x v="2"/>
  </r>
  <r>
    <s v="ORD0004534"/>
    <x v="349"/>
    <x v="76"/>
    <x v="0"/>
    <s v="EC007"/>
    <x v="9"/>
    <x v="0"/>
    <s v="Prestige"/>
    <x v="7"/>
    <x v="2"/>
    <n v="5"/>
    <n v="120"/>
    <x v="4"/>
    <n v="570"/>
    <n v="180"/>
    <x v="0"/>
    <x v="2"/>
    <s v="Standard"/>
    <n v="4.8"/>
    <n v="2025"/>
    <s v="Jun-2025"/>
    <n v="0.31578947368421051"/>
    <x v="2"/>
    <x v="4"/>
  </r>
  <r>
    <s v="ORD0004535"/>
    <x v="160"/>
    <x v="1125"/>
    <x v="0"/>
    <s v="EC005"/>
    <x v="4"/>
    <x v="2"/>
    <s v="Skybags"/>
    <x v="0"/>
    <x v="1"/>
    <n v="1"/>
    <n v="45"/>
    <x v="3"/>
    <n v="38.25"/>
    <n v="12.25"/>
    <x v="0"/>
    <x v="3"/>
    <s v="Express"/>
    <n v="4.3"/>
    <n v="2025"/>
    <s v="Jul-2025"/>
    <n v="0.3202614379084967"/>
    <x v="0"/>
    <x v="0"/>
  </r>
  <r>
    <s v="ORD0004536"/>
    <x v="294"/>
    <x v="1080"/>
    <x v="0"/>
    <s v="EC008"/>
    <x v="1"/>
    <x v="1"/>
    <s v="Nivea"/>
    <x v="6"/>
    <x v="1"/>
    <n v="2"/>
    <n v="18"/>
    <x v="2"/>
    <n v="28.8"/>
    <n v="10.8"/>
    <x v="0"/>
    <x v="0"/>
    <s v="Standard"/>
    <n v="4"/>
    <n v="2025"/>
    <s v="Jun-2025"/>
    <n v="0.375"/>
    <x v="0"/>
    <x v="2"/>
  </r>
  <r>
    <s v="ORD0004537"/>
    <x v="221"/>
    <x v="251"/>
    <x v="0"/>
    <s v="EC012"/>
    <x v="3"/>
    <x v="0"/>
    <s v="Philips"/>
    <x v="2"/>
    <x v="1"/>
    <n v="4"/>
    <n v="42"/>
    <x v="0"/>
    <n v="168"/>
    <n v="72"/>
    <x v="0"/>
    <x v="3"/>
    <s v="Standard"/>
    <n v="3.4"/>
    <n v="2025"/>
    <s v="Mar-2025"/>
    <n v="0.42857142857142855"/>
    <x v="0"/>
    <x v="2"/>
  </r>
  <r>
    <s v="ORD0004538"/>
    <x v="208"/>
    <x v="1499"/>
    <x v="0"/>
    <s v="EC012"/>
    <x v="3"/>
    <x v="0"/>
    <s v="Philips"/>
    <x v="1"/>
    <x v="1"/>
    <n v="4"/>
    <n v="42"/>
    <x v="3"/>
    <n v="142.80000000000001"/>
    <n v="46.8"/>
    <x v="0"/>
    <x v="4"/>
    <s v="Express"/>
    <n v="2.5"/>
    <n v="2025"/>
    <s v="Aug-2025"/>
    <n v="0.32773109243697474"/>
    <x v="1"/>
    <x v="1"/>
  </r>
  <r>
    <s v="ORD0004539"/>
    <x v="127"/>
    <x v="1135"/>
    <x v="1"/>
    <s v="EC002"/>
    <x v="5"/>
    <x v="3"/>
    <s v="Samsung"/>
    <x v="1"/>
    <x v="2"/>
    <n v="4"/>
    <n v="149"/>
    <x v="1"/>
    <n v="536.4"/>
    <n v="156.4"/>
    <x v="2"/>
    <x v="4"/>
    <s v="Express"/>
    <n v="4.9000000000000004"/>
    <n v="2025"/>
    <s v="Jan-2025"/>
    <n v="0.29157345264727819"/>
    <x v="1"/>
    <x v="1"/>
  </r>
  <r>
    <s v="ORD0004540"/>
    <x v="337"/>
    <x v="1876"/>
    <x v="0"/>
    <s v="EC012"/>
    <x v="3"/>
    <x v="0"/>
    <s v="Philips"/>
    <x v="1"/>
    <x v="0"/>
    <n v="3"/>
    <n v="42"/>
    <x v="1"/>
    <n v="113.4"/>
    <n v="41.4"/>
    <x v="0"/>
    <x v="3"/>
    <s v="Express"/>
    <n v="4.5"/>
    <n v="2025"/>
    <s v="Aug-2025"/>
    <n v="0.36507936507936506"/>
    <x v="1"/>
    <x v="1"/>
  </r>
  <r>
    <s v="ORD0004541"/>
    <x v="353"/>
    <x v="598"/>
    <x v="0"/>
    <s v="EC007"/>
    <x v="9"/>
    <x v="0"/>
    <s v="Prestige"/>
    <x v="5"/>
    <x v="2"/>
    <n v="5"/>
    <n v="120"/>
    <x v="1"/>
    <n v="540"/>
    <n v="150"/>
    <x v="0"/>
    <x v="0"/>
    <s v="Standard"/>
    <n v="3.8"/>
    <n v="2025"/>
    <s v="Sep-2025"/>
    <n v="0.27777777777777779"/>
    <x v="0"/>
    <x v="3"/>
  </r>
  <r>
    <s v="ORD0004542"/>
    <x v="295"/>
    <x v="1269"/>
    <x v="0"/>
    <s v="EC001"/>
    <x v="8"/>
    <x v="3"/>
    <s v="Sony"/>
    <x v="4"/>
    <x v="2"/>
    <n v="2"/>
    <n v="89"/>
    <x v="3"/>
    <n v="151.30000000000001"/>
    <n v="41.3"/>
    <x v="0"/>
    <x v="2"/>
    <s v="Standard"/>
    <n v="4.3"/>
    <n v="2025"/>
    <s v="Oct-2025"/>
    <n v="0.27296761401189684"/>
    <x v="0"/>
    <x v="2"/>
  </r>
  <r>
    <s v="ORD0004543"/>
    <x v="348"/>
    <x v="1248"/>
    <x v="0"/>
    <s v="EC011"/>
    <x v="0"/>
    <x v="0"/>
    <s v="IKEA"/>
    <x v="5"/>
    <x v="2"/>
    <n v="4"/>
    <n v="190"/>
    <x v="2"/>
    <n v="608"/>
    <n v="108"/>
    <x v="0"/>
    <x v="4"/>
    <s v="Standard"/>
    <n v="3.5"/>
    <n v="2025"/>
    <s v="Oct-2025"/>
    <n v="0.17763157894736842"/>
    <x v="0"/>
    <x v="3"/>
  </r>
  <r>
    <s v="ORD0004544"/>
    <x v="343"/>
    <x v="1085"/>
    <x v="0"/>
    <s v="EC010"/>
    <x v="6"/>
    <x v="3"/>
    <s v="JBL"/>
    <x v="9"/>
    <x v="1"/>
    <n v="4"/>
    <n v="65"/>
    <x v="2"/>
    <n v="208"/>
    <n v="56"/>
    <x v="0"/>
    <x v="2"/>
    <s v="Standard"/>
    <n v="3.9"/>
    <n v="2025"/>
    <s v="Mar-2025"/>
    <n v="0.26923076923076922"/>
    <x v="0"/>
    <x v="5"/>
  </r>
  <r>
    <s v="ORD0004545"/>
    <x v="86"/>
    <x v="959"/>
    <x v="0"/>
    <s v="EC006"/>
    <x v="2"/>
    <x v="0"/>
    <s v="Philips"/>
    <x v="0"/>
    <x v="2"/>
    <n v="3"/>
    <n v="85"/>
    <x v="0"/>
    <n v="255"/>
    <n v="99"/>
    <x v="0"/>
    <x v="1"/>
    <s v="Express"/>
    <n v="4.9000000000000004"/>
    <n v="2025"/>
    <s v="Dec-2025"/>
    <n v="0.38823529411764707"/>
    <x v="0"/>
    <x v="0"/>
  </r>
  <r>
    <s v="ORD0004546"/>
    <x v="139"/>
    <x v="570"/>
    <x v="1"/>
    <s v="EC003"/>
    <x v="7"/>
    <x v="3"/>
    <s v="Lenovo"/>
    <x v="0"/>
    <x v="0"/>
    <n v="1"/>
    <n v="799"/>
    <x v="2"/>
    <n v="639.20000000000005"/>
    <n v="19.2"/>
    <x v="0"/>
    <x v="2"/>
    <s v="Standard"/>
    <n v="3.1"/>
    <n v="2025"/>
    <s v="Apr-2025"/>
    <n v="3.0037546933667079E-2"/>
    <x v="0"/>
    <x v="0"/>
  </r>
  <r>
    <s v="ORD0004547"/>
    <x v="131"/>
    <x v="1846"/>
    <x v="0"/>
    <s v="EC002"/>
    <x v="5"/>
    <x v="3"/>
    <s v="Samsung"/>
    <x v="9"/>
    <x v="1"/>
    <n v="1"/>
    <n v="149"/>
    <x v="0"/>
    <n v="149"/>
    <n v="54"/>
    <x v="0"/>
    <x v="2"/>
    <s v="Express"/>
    <n v="2.8"/>
    <n v="2025"/>
    <s v="May-2025"/>
    <n v="0.36241610738255031"/>
    <x v="0"/>
    <x v="5"/>
  </r>
  <r>
    <s v="ORD0004548"/>
    <x v="249"/>
    <x v="348"/>
    <x v="1"/>
    <s v="EC004"/>
    <x v="10"/>
    <x v="2"/>
    <s v="Nike"/>
    <x v="4"/>
    <x v="2"/>
    <n v="1"/>
    <n v="110"/>
    <x v="4"/>
    <n v="104.5"/>
    <n v="36.5"/>
    <x v="0"/>
    <x v="4"/>
    <s v="Standard"/>
    <n v="4.3"/>
    <n v="2025"/>
    <s v="Nov-2025"/>
    <n v="0.34928229665071769"/>
    <x v="0"/>
    <x v="2"/>
  </r>
  <r>
    <s v="ORD0004549"/>
    <x v="307"/>
    <x v="197"/>
    <x v="0"/>
    <s v="EC004"/>
    <x v="10"/>
    <x v="2"/>
    <s v="Nike"/>
    <x v="4"/>
    <x v="0"/>
    <n v="1"/>
    <n v="110"/>
    <x v="0"/>
    <n v="110"/>
    <n v="42"/>
    <x v="2"/>
    <x v="4"/>
    <s v="Standard"/>
    <n v="2.7"/>
    <n v="2025"/>
    <s v="Oct-2025"/>
    <n v="0.38181818181818183"/>
    <x v="0"/>
    <x v="2"/>
  </r>
  <r>
    <s v="ORD0004550"/>
    <x v="262"/>
    <x v="1632"/>
    <x v="1"/>
    <s v="EC005"/>
    <x v="4"/>
    <x v="2"/>
    <s v="Skybags"/>
    <x v="0"/>
    <x v="0"/>
    <n v="2"/>
    <n v="45"/>
    <x v="4"/>
    <n v="85.5"/>
    <n v="33.5"/>
    <x v="0"/>
    <x v="2"/>
    <s v="Standard"/>
    <n v="4.5999999999999996"/>
    <n v="2025"/>
    <s v="Nov-2025"/>
    <n v="0.391812865497076"/>
    <x v="0"/>
    <x v="0"/>
  </r>
  <r>
    <s v="ORD0004551"/>
    <x v="125"/>
    <x v="1433"/>
    <x v="0"/>
    <s v="EC001"/>
    <x v="8"/>
    <x v="3"/>
    <s v="Sony"/>
    <x v="5"/>
    <x v="2"/>
    <n v="2"/>
    <n v="89"/>
    <x v="0"/>
    <n v="178"/>
    <n v="68"/>
    <x v="0"/>
    <x v="0"/>
    <s v="Standard"/>
    <n v="3.3"/>
    <n v="2025"/>
    <s v="Mar-2025"/>
    <n v="0.38202247191011235"/>
    <x v="0"/>
    <x v="3"/>
  </r>
  <r>
    <s v="ORD0004552"/>
    <x v="361"/>
    <x v="443"/>
    <x v="0"/>
    <s v="EC001"/>
    <x v="8"/>
    <x v="3"/>
    <s v="Sony"/>
    <x v="2"/>
    <x v="0"/>
    <n v="1"/>
    <n v="89"/>
    <x v="2"/>
    <n v="71.2"/>
    <n v="16.2"/>
    <x v="0"/>
    <x v="1"/>
    <s v="Express"/>
    <n v="4.7"/>
    <n v="2025"/>
    <s v="Jan-2025"/>
    <n v="0.22752808988764042"/>
    <x v="0"/>
    <x v="2"/>
  </r>
  <r>
    <s v="ORD0004553"/>
    <x v="253"/>
    <x v="2086"/>
    <x v="0"/>
    <s v="EC010"/>
    <x v="6"/>
    <x v="3"/>
    <s v="JBL"/>
    <x v="0"/>
    <x v="0"/>
    <n v="2"/>
    <n v="65"/>
    <x v="0"/>
    <n v="130"/>
    <n v="54"/>
    <x v="2"/>
    <x v="2"/>
    <s v="Express"/>
    <n v="3.9"/>
    <n v="2025"/>
    <s v="Aug-2025"/>
    <n v="0.41538461538461541"/>
    <x v="0"/>
    <x v="0"/>
  </r>
  <r>
    <s v="ORD0004554"/>
    <x v="329"/>
    <x v="323"/>
    <x v="0"/>
    <s v="EC004"/>
    <x v="10"/>
    <x v="2"/>
    <s v="Nike"/>
    <x v="6"/>
    <x v="0"/>
    <n v="1"/>
    <n v="110"/>
    <x v="4"/>
    <n v="104.5"/>
    <n v="36.5"/>
    <x v="0"/>
    <x v="0"/>
    <s v="Standard"/>
    <n v="3.1"/>
    <n v="2025"/>
    <s v="Jun-2025"/>
    <n v="0.34928229665071769"/>
    <x v="0"/>
    <x v="2"/>
  </r>
  <r>
    <s v="ORD0004555"/>
    <x v="182"/>
    <x v="245"/>
    <x v="0"/>
    <s v="EC005"/>
    <x v="4"/>
    <x v="2"/>
    <s v="Skybags"/>
    <x v="3"/>
    <x v="1"/>
    <n v="3"/>
    <n v="45"/>
    <x v="2"/>
    <n v="108"/>
    <n v="30"/>
    <x v="2"/>
    <x v="4"/>
    <s v="Standard"/>
    <n v="3.3"/>
    <n v="2025"/>
    <s v="Jan-2025"/>
    <n v="0.27777777777777779"/>
    <x v="0"/>
    <x v="2"/>
  </r>
  <r>
    <s v="ORD0004556"/>
    <x v="308"/>
    <x v="2087"/>
    <x v="0"/>
    <s v="EC003"/>
    <x v="7"/>
    <x v="3"/>
    <s v="Lenovo"/>
    <x v="5"/>
    <x v="2"/>
    <n v="3"/>
    <n v="799"/>
    <x v="1"/>
    <n v="2157.3000000000002"/>
    <n v="297.3"/>
    <x v="0"/>
    <x v="1"/>
    <s v="Standard"/>
    <n v="3.7"/>
    <n v="2025"/>
    <s v="Jun-2025"/>
    <n v="0.13781115282992629"/>
    <x v="0"/>
    <x v="3"/>
  </r>
  <r>
    <s v="ORD0004557"/>
    <x v="130"/>
    <x v="1539"/>
    <x v="0"/>
    <s v="EC007"/>
    <x v="9"/>
    <x v="0"/>
    <s v="Prestige"/>
    <x v="6"/>
    <x v="2"/>
    <n v="3"/>
    <n v="120"/>
    <x v="3"/>
    <n v="306"/>
    <n v="72"/>
    <x v="0"/>
    <x v="4"/>
    <s v="Standard"/>
    <n v="4.5999999999999996"/>
    <n v="2025"/>
    <s v="Sep-2025"/>
    <n v="0.23529411764705882"/>
    <x v="0"/>
    <x v="2"/>
  </r>
  <r>
    <s v="ORD0004558"/>
    <x v="260"/>
    <x v="1434"/>
    <x v="1"/>
    <s v="EC006"/>
    <x v="2"/>
    <x v="0"/>
    <s v="Philips"/>
    <x v="1"/>
    <x v="0"/>
    <n v="5"/>
    <n v="85"/>
    <x v="4"/>
    <n v="403.75"/>
    <n v="143.75"/>
    <x v="3"/>
    <x v="1"/>
    <s v="Standard"/>
    <n v="3.6"/>
    <n v="2025"/>
    <s v="May-2025"/>
    <n v="0.35603715170278638"/>
    <x v="1"/>
    <x v="1"/>
  </r>
  <r>
    <s v="ORD0004559"/>
    <x v="146"/>
    <x v="267"/>
    <x v="1"/>
    <s v="EC007"/>
    <x v="9"/>
    <x v="0"/>
    <s v="Prestige"/>
    <x v="9"/>
    <x v="1"/>
    <n v="2"/>
    <n v="120"/>
    <x v="2"/>
    <n v="192"/>
    <n v="36"/>
    <x v="0"/>
    <x v="4"/>
    <s v="Standard"/>
    <n v="4"/>
    <n v="2025"/>
    <s v="Feb-2025"/>
    <n v="0.1875"/>
    <x v="0"/>
    <x v="5"/>
  </r>
  <r>
    <s v="ORD0004560"/>
    <x v="30"/>
    <x v="753"/>
    <x v="0"/>
    <s v="EC008"/>
    <x v="1"/>
    <x v="1"/>
    <s v="Nivea"/>
    <x v="1"/>
    <x v="1"/>
    <n v="4"/>
    <n v="18"/>
    <x v="0"/>
    <n v="72"/>
    <n v="36"/>
    <x v="1"/>
    <x v="1"/>
    <s v="Standard"/>
    <n v="4.7"/>
    <n v="2025"/>
    <s v="Dec-2025"/>
    <n v="0.5"/>
    <x v="1"/>
    <x v="1"/>
  </r>
  <r>
    <s v="ORD0004561"/>
    <x v="134"/>
    <x v="1689"/>
    <x v="0"/>
    <s v="EC007"/>
    <x v="9"/>
    <x v="0"/>
    <s v="Prestige"/>
    <x v="5"/>
    <x v="2"/>
    <n v="4"/>
    <n v="120"/>
    <x v="3"/>
    <n v="408"/>
    <n v="96"/>
    <x v="0"/>
    <x v="1"/>
    <s v="Standard"/>
    <n v="4.3"/>
    <n v="2025"/>
    <s v="Dec-2025"/>
    <n v="0.23529411764705882"/>
    <x v="0"/>
    <x v="3"/>
  </r>
  <r>
    <s v="ORD0004562"/>
    <x v="144"/>
    <x v="1394"/>
    <x v="0"/>
    <s v="EC001"/>
    <x v="8"/>
    <x v="3"/>
    <s v="Sony"/>
    <x v="2"/>
    <x v="1"/>
    <n v="4"/>
    <n v="89"/>
    <x v="3"/>
    <n v="302.60000000000002"/>
    <n v="82.6"/>
    <x v="0"/>
    <x v="1"/>
    <s v="Standard"/>
    <n v="2.8"/>
    <n v="2025"/>
    <s v="Feb-2025"/>
    <n v="0.27296761401189684"/>
    <x v="0"/>
    <x v="2"/>
  </r>
  <r>
    <s v="ORD0004563"/>
    <x v="6"/>
    <x v="2088"/>
    <x v="0"/>
    <s v="EC008"/>
    <x v="1"/>
    <x v="1"/>
    <s v="Nivea"/>
    <x v="3"/>
    <x v="0"/>
    <n v="4"/>
    <n v="18"/>
    <x v="1"/>
    <n v="64.8"/>
    <n v="28.8"/>
    <x v="0"/>
    <x v="0"/>
    <s v="Express"/>
    <n v="4"/>
    <n v="2025"/>
    <s v="Jul-2025"/>
    <n v="0.44444444444444448"/>
    <x v="0"/>
    <x v="2"/>
  </r>
  <r>
    <s v="ORD0004564"/>
    <x v="115"/>
    <x v="1383"/>
    <x v="0"/>
    <s v="EC007"/>
    <x v="9"/>
    <x v="0"/>
    <s v="Prestige"/>
    <x v="2"/>
    <x v="2"/>
    <n v="5"/>
    <n v="120"/>
    <x v="0"/>
    <n v="600"/>
    <n v="210"/>
    <x v="0"/>
    <x v="2"/>
    <s v="Same Day"/>
    <n v="3"/>
    <n v="2025"/>
    <s v="Nov-2025"/>
    <n v="0.35"/>
    <x v="0"/>
    <x v="2"/>
  </r>
  <r>
    <s v="ORD0004565"/>
    <x v="1"/>
    <x v="1102"/>
    <x v="0"/>
    <s v="EC007"/>
    <x v="9"/>
    <x v="0"/>
    <s v="Prestige"/>
    <x v="6"/>
    <x v="1"/>
    <n v="5"/>
    <n v="120"/>
    <x v="0"/>
    <n v="600"/>
    <n v="210"/>
    <x v="0"/>
    <x v="0"/>
    <s v="Standard"/>
    <n v="4.2"/>
    <n v="2025"/>
    <s v="Apr-2025"/>
    <n v="0.35"/>
    <x v="0"/>
    <x v="2"/>
  </r>
  <r>
    <s v="ORD0004566"/>
    <x v="64"/>
    <x v="1843"/>
    <x v="1"/>
    <s v="EC006"/>
    <x v="2"/>
    <x v="0"/>
    <s v="Philips"/>
    <x v="3"/>
    <x v="0"/>
    <n v="1"/>
    <n v="85"/>
    <x v="1"/>
    <n v="76.5"/>
    <n v="24.5"/>
    <x v="0"/>
    <x v="3"/>
    <s v="Express"/>
    <n v="3.8"/>
    <n v="2025"/>
    <s v="Feb-2025"/>
    <n v="0.3202614379084967"/>
    <x v="0"/>
    <x v="2"/>
  </r>
  <r>
    <s v="ORD0004567"/>
    <x v="162"/>
    <x v="647"/>
    <x v="0"/>
    <s v="EC004"/>
    <x v="10"/>
    <x v="2"/>
    <s v="Nike"/>
    <x v="7"/>
    <x v="0"/>
    <n v="5"/>
    <n v="110"/>
    <x v="4"/>
    <n v="522.5"/>
    <n v="182.5"/>
    <x v="0"/>
    <x v="2"/>
    <s v="Same Day"/>
    <n v="3.4"/>
    <n v="2025"/>
    <s v="Aug-2025"/>
    <n v="0.34928229665071769"/>
    <x v="2"/>
    <x v="4"/>
  </r>
  <r>
    <s v="ORD0004568"/>
    <x v="157"/>
    <x v="1770"/>
    <x v="0"/>
    <s v="EC010"/>
    <x v="6"/>
    <x v="3"/>
    <s v="JBL"/>
    <x v="5"/>
    <x v="1"/>
    <n v="1"/>
    <n v="65"/>
    <x v="4"/>
    <n v="61.75"/>
    <n v="23.75"/>
    <x v="0"/>
    <x v="0"/>
    <s v="Express"/>
    <n v="3.3"/>
    <n v="2025"/>
    <s v="Feb-2025"/>
    <n v="0.38461538461538464"/>
    <x v="0"/>
    <x v="3"/>
  </r>
  <r>
    <s v="ORD0004569"/>
    <x v="210"/>
    <x v="2089"/>
    <x v="1"/>
    <s v="EC004"/>
    <x v="10"/>
    <x v="2"/>
    <s v="Nike"/>
    <x v="0"/>
    <x v="0"/>
    <n v="5"/>
    <n v="110"/>
    <x v="2"/>
    <n v="440"/>
    <n v="100"/>
    <x v="0"/>
    <x v="2"/>
    <s v="Standard"/>
    <n v="3.6"/>
    <n v="2025"/>
    <s v="Mar-2025"/>
    <n v="0.22727272727272727"/>
    <x v="0"/>
    <x v="0"/>
  </r>
  <r>
    <s v="ORD0004570"/>
    <x v="68"/>
    <x v="1649"/>
    <x v="0"/>
    <s v="EC009"/>
    <x v="11"/>
    <x v="1"/>
    <s v="Loreal"/>
    <x v="3"/>
    <x v="2"/>
    <n v="2"/>
    <n v="12"/>
    <x v="2"/>
    <n v="19.2"/>
    <n v="7.2"/>
    <x v="0"/>
    <x v="3"/>
    <s v="Standard"/>
    <n v="3.7"/>
    <n v="2025"/>
    <s v="Aug-2025"/>
    <n v="0.375"/>
    <x v="0"/>
    <x v="2"/>
  </r>
  <r>
    <s v="ORD0004571"/>
    <x v="12"/>
    <x v="1397"/>
    <x v="0"/>
    <s v="EC006"/>
    <x v="2"/>
    <x v="0"/>
    <s v="Philips"/>
    <x v="9"/>
    <x v="1"/>
    <n v="4"/>
    <n v="85"/>
    <x v="0"/>
    <n v="340"/>
    <n v="132"/>
    <x v="0"/>
    <x v="1"/>
    <s v="Standard"/>
    <n v="4.4000000000000004"/>
    <n v="2025"/>
    <s v="Dec-2025"/>
    <n v="0.38823529411764707"/>
    <x v="0"/>
    <x v="5"/>
  </r>
  <r>
    <s v="ORD0004572"/>
    <x v="105"/>
    <x v="1266"/>
    <x v="1"/>
    <s v="EC006"/>
    <x v="2"/>
    <x v="0"/>
    <s v="Philips"/>
    <x v="5"/>
    <x v="0"/>
    <n v="2"/>
    <n v="85"/>
    <x v="4"/>
    <n v="161.5"/>
    <n v="57.5"/>
    <x v="0"/>
    <x v="2"/>
    <s v="Express"/>
    <n v="3"/>
    <n v="2025"/>
    <s v="Jun-2025"/>
    <n v="0.35603715170278638"/>
    <x v="0"/>
    <x v="3"/>
  </r>
  <r>
    <s v="ORD0004573"/>
    <x v="153"/>
    <x v="1376"/>
    <x v="0"/>
    <s v="EC009"/>
    <x v="11"/>
    <x v="1"/>
    <s v="Loreal"/>
    <x v="2"/>
    <x v="0"/>
    <n v="2"/>
    <n v="12"/>
    <x v="0"/>
    <n v="24"/>
    <n v="12"/>
    <x v="1"/>
    <x v="0"/>
    <s v="Standard"/>
    <n v="3"/>
    <n v="2025"/>
    <s v="Jan-2025"/>
    <n v="0.5"/>
    <x v="0"/>
    <x v="2"/>
  </r>
  <r>
    <s v="ORD0004574"/>
    <x v="266"/>
    <x v="1607"/>
    <x v="1"/>
    <s v="EC010"/>
    <x v="6"/>
    <x v="3"/>
    <s v="JBL"/>
    <x v="3"/>
    <x v="1"/>
    <n v="1"/>
    <n v="65"/>
    <x v="2"/>
    <n v="52"/>
    <n v="14"/>
    <x v="0"/>
    <x v="2"/>
    <s v="Same Day"/>
    <n v="4.5"/>
    <n v="2025"/>
    <s v="Aug-2025"/>
    <n v="0.26923076923076922"/>
    <x v="0"/>
    <x v="2"/>
  </r>
  <r>
    <s v="ORD0004575"/>
    <x v="265"/>
    <x v="324"/>
    <x v="0"/>
    <s v="EC008"/>
    <x v="1"/>
    <x v="1"/>
    <s v="Nivea"/>
    <x v="0"/>
    <x v="2"/>
    <n v="3"/>
    <n v="18"/>
    <x v="4"/>
    <n v="51.3"/>
    <n v="24.3"/>
    <x v="0"/>
    <x v="2"/>
    <s v="Standard"/>
    <n v="4.3"/>
    <n v="2025"/>
    <s v="Jun-2025"/>
    <n v="0.47368421052631582"/>
    <x v="0"/>
    <x v="0"/>
  </r>
  <r>
    <s v="ORD0004576"/>
    <x v="339"/>
    <x v="582"/>
    <x v="1"/>
    <s v="EC011"/>
    <x v="0"/>
    <x v="0"/>
    <s v="IKEA"/>
    <x v="0"/>
    <x v="2"/>
    <n v="2"/>
    <n v="190"/>
    <x v="1"/>
    <n v="342"/>
    <n v="92"/>
    <x v="0"/>
    <x v="3"/>
    <s v="Standard"/>
    <n v="3.2"/>
    <n v="2025"/>
    <s v="Jul-2025"/>
    <n v="0.26900584795321636"/>
    <x v="0"/>
    <x v="0"/>
  </r>
  <r>
    <s v="ORD0004577"/>
    <x v="299"/>
    <x v="2090"/>
    <x v="0"/>
    <s v="EC005"/>
    <x v="4"/>
    <x v="2"/>
    <s v="Skybags"/>
    <x v="7"/>
    <x v="2"/>
    <n v="3"/>
    <n v="45"/>
    <x v="3"/>
    <n v="114.75"/>
    <n v="36.75"/>
    <x v="0"/>
    <x v="3"/>
    <s v="Standard"/>
    <n v="4.0999999999999996"/>
    <n v="2025"/>
    <s v="Dec-2025"/>
    <n v="0.3202614379084967"/>
    <x v="2"/>
    <x v="4"/>
  </r>
  <r>
    <s v="ORD0004578"/>
    <x v="79"/>
    <x v="1892"/>
    <x v="1"/>
    <s v="EC009"/>
    <x v="11"/>
    <x v="1"/>
    <s v="Loreal"/>
    <x v="4"/>
    <x v="0"/>
    <n v="4"/>
    <n v="12"/>
    <x v="3"/>
    <n v="40.799999999999997"/>
    <n v="16.8"/>
    <x v="0"/>
    <x v="1"/>
    <s v="Standard"/>
    <n v="3"/>
    <n v="2025"/>
    <s v="Jun-2025"/>
    <n v="0.41176470588235298"/>
    <x v="0"/>
    <x v="2"/>
  </r>
  <r>
    <s v="ORD0004579"/>
    <x v="293"/>
    <x v="1920"/>
    <x v="1"/>
    <s v="EC008"/>
    <x v="1"/>
    <x v="1"/>
    <s v="Nivea"/>
    <x v="5"/>
    <x v="1"/>
    <n v="2"/>
    <n v="18"/>
    <x v="3"/>
    <n v="30.6"/>
    <n v="12.6"/>
    <x v="0"/>
    <x v="0"/>
    <s v="Standard"/>
    <n v="3"/>
    <n v="2025"/>
    <s v="Sep-2025"/>
    <n v="0.41176470588235292"/>
    <x v="0"/>
    <x v="3"/>
  </r>
  <r>
    <s v="ORD0004580"/>
    <x v="134"/>
    <x v="1922"/>
    <x v="0"/>
    <s v="EC006"/>
    <x v="2"/>
    <x v="0"/>
    <s v="Philips"/>
    <x v="0"/>
    <x v="1"/>
    <n v="4"/>
    <n v="85"/>
    <x v="3"/>
    <n v="289"/>
    <n v="81"/>
    <x v="0"/>
    <x v="4"/>
    <s v="Express"/>
    <n v="4.5999999999999996"/>
    <n v="2025"/>
    <s v="Dec-2025"/>
    <n v="0.28027681660899656"/>
    <x v="0"/>
    <x v="0"/>
  </r>
  <r>
    <s v="ORD0004581"/>
    <x v="218"/>
    <x v="389"/>
    <x v="0"/>
    <s v="EC006"/>
    <x v="2"/>
    <x v="0"/>
    <s v="Philips"/>
    <x v="9"/>
    <x v="2"/>
    <n v="4"/>
    <n v="85"/>
    <x v="3"/>
    <n v="289"/>
    <n v="81"/>
    <x v="0"/>
    <x v="3"/>
    <s v="Standard"/>
    <n v="3.7"/>
    <n v="2025"/>
    <s v="Aug-2025"/>
    <n v="0.28027681660899656"/>
    <x v="0"/>
    <x v="5"/>
  </r>
  <r>
    <s v="ORD0004582"/>
    <x v="340"/>
    <x v="2004"/>
    <x v="1"/>
    <s v="EC001"/>
    <x v="8"/>
    <x v="3"/>
    <s v="Sony"/>
    <x v="2"/>
    <x v="1"/>
    <n v="5"/>
    <n v="89"/>
    <x v="1"/>
    <n v="400.5"/>
    <n v="125.5"/>
    <x v="0"/>
    <x v="2"/>
    <s v="Standard"/>
    <n v="3.7"/>
    <n v="2025"/>
    <s v="Apr-2025"/>
    <n v="0.31335830212234705"/>
    <x v="0"/>
    <x v="2"/>
  </r>
  <r>
    <s v="ORD0004583"/>
    <x v="114"/>
    <x v="2091"/>
    <x v="1"/>
    <s v="EC011"/>
    <x v="0"/>
    <x v="0"/>
    <s v="IKEA"/>
    <x v="2"/>
    <x v="1"/>
    <n v="4"/>
    <n v="190"/>
    <x v="0"/>
    <n v="760"/>
    <n v="260"/>
    <x v="0"/>
    <x v="1"/>
    <s v="Standard"/>
    <n v="3"/>
    <n v="2025"/>
    <s v="Aug-2025"/>
    <n v="0.34210526315789475"/>
    <x v="0"/>
    <x v="2"/>
  </r>
  <r>
    <s v="ORD0004584"/>
    <x v="141"/>
    <x v="2092"/>
    <x v="1"/>
    <s v="EC012"/>
    <x v="3"/>
    <x v="0"/>
    <s v="Philips"/>
    <x v="5"/>
    <x v="2"/>
    <n v="2"/>
    <n v="42"/>
    <x v="3"/>
    <n v="71.400000000000006"/>
    <n v="23.4"/>
    <x v="0"/>
    <x v="2"/>
    <s v="Standard"/>
    <n v="3.8"/>
    <n v="2025"/>
    <s v="May-2025"/>
    <n v="0.32773109243697474"/>
    <x v="0"/>
    <x v="3"/>
  </r>
  <r>
    <s v="ORD0004585"/>
    <x v="192"/>
    <x v="2093"/>
    <x v="0"/>
    <s v="EC008"/>
    <x v="1"/>
    <x v="1"/>
    <s v="Nivea"/>
    <x v="8"/>
    <x v="0"/>
    <n v="2"/>
    <n v="18"/>
    <x v="0"/>
    <n v="36"/>
    <n v="18"/>
    <x v="2"/>
    <x v="0"/>
    <s v="Standard"/>
    <n v="3.1"/>
    <n v="2025"/>
    <s v="Mar-2025"/>
    <n v="0.5"/>
    <x v="2"/>
    <x v="4"/>
  </r>
  <r>
    <s v="ORD0004586"/>
    <x v="244"/>
    <x v="2027"/>
    <x v="1"/>
    <s v="EC010"/>
    <x v="6"/>
    <x v="3"/>
    <s v="JBL"/>
    <x v="2"/>
    <x v="2"/>
    <n v="5"/>
    <n v="65"/>
    <x v="4"/>
    <n v="308.75"/>
    <n v="118.75"/>
    <x v="0"/>
    <x v="0"/>
    <s v="Express"/>
    <n v="4.9000000000000004"/>
    <n v="2025"/>
    <s v="Jan-2025"/>
    <n v="0.38461538461538464"/>
    <x v="0"/>
    <x v="2"/>
  </r>
  <r>
    <s v="ORD0004587"/>
    <x v="217"/>
    <x v="1319"/>
    <x v="1"/>
    <s v="EC004"/>
    <x v="10"/>
    <x v="2"/>
    <s v="Nike"/>
    <x v="2"/>
    <x v="2"/>
    <n v="4"/>
    <n v="110"/>
    <x v="0"/>
    <n v="440"/>
    <n v="168"/>
    <x v="0"/>
    <x v="1"/>
    <s v="Standard"/>
    <n v="2.9"/>
    <n v="2025"/>
    <s v="Sep-2025"/>
    <n v="0.38181818181818183"/>
    <x v="0"/>
    <x v="2"/>
  </r>
  <r>
    <s v="ORD0004588"/>
    <x v="316"/>
    <x v="1635"/>
    <x v="0"/>
    <s v="EC006"/>
    <x v="2"/>
    <x v="0"/>
    <s v="Philips"/>
    <x v="0"/>
    <x v="0"/>
    <n v="5"/>
    <n v="85"/>
    <x v="0"/>
    <n v="425"/>
    <n v="165"/>
    <x v="0"/>
    <x v="4"/>
    <s v="Express"/>
    <n v="4.4000000000000004"/>
    <n v="2025"/>
    <s v="Jul-2025"/>
    <n v="0.38823529411764707"/>
    <x v="0"/>
    <x v="0"/>
  </r>
  <r>
    <s v="ORD0004589"/>
    <x v="14"/>
    <x v="776"/>
    <x v="1"/>
    <s v="EC003"/>
    <x v="7"/>
    <x v="3"/>
    <s v="Lenovo"/>
    <x v="0"/>
    <x v="1"/>
    <n v="1"/>
    <n v="799"/>
    <x v="1"/>
    <n v="719.1"/>
    <n v="99.1"/>
    <x v="0"/>
    <x v="1"/>
    <s v="Standard"/>
    <n v="3.3"/>
    <n v="2025"/>
    <s v="Feb-2025"/>
    <n v="0.13781115282992629"/>
    <x v="0"/>
    <x v="0"/>
  </r>
  <r>
    <s v="ORD0004590"/>
    <x v="316"/>
    <x v="2094"/>
    <x v="0"/>
    <s v="EC011"/>
    <x v="0"/>
    <x v="0"/>
    <s v="IKEA"/>
    <x v="6"/>
    <x v="1"/>
    <n v="2"/>
    <n v="190"/>
    <x v="2"/>
    <n v="304"/>
    <n v="54"/>
    <x v="0"/>
    <x v="2"/>
    <s v="Standard"/>
    <n v="2.5"/>
    <n v="2025"/>
    <s v="Jul-2025"/>
    <n v="0.17763157894736842"/>
    <x v="0"/>
    <x v="2"/>
  </r>
  <r>
    <s v="ORD0004591"/>
    <x v="319"/>
    <x v="1216"/>
    <x v="0"/>
    <s v="EC007"/>
    <x v="9"/>
    <x v="0"/>
    <s v="Prestige"/>
    <x v="9"/>
    <x v="2"/>
    <n v="5"/>
    <n v="120"/>
    <x v="1"/>
    <n v="540"/>
    <n v="150"/>
    <x v="0"/>
    <x v="4"/>
    <s v="Same Day"/>
    <n v="2.9"/>
    <n v="2025"/>
    <s v="Jul-2025"/>
    <n v="0.27777777777777779"/>
    <x v="0"/>
    <x v="5"/>
  </r>
  <r>
    <s v="ORD0004592"/>
    <x v="328"/>
    <x v="981"/>
    <x v="0"/>
    <s v="EC011"/>
    <x v="0"/>
    <x v="0"/>
    <s v="IKEA"/>
    <x v="6"/>
    <x v="0"/>
    <n v="3"/>
    <n v="190"/>
    <x v="3"/>
    <n v="484.5"/>
    <n v="109.5"/>
    <x v="2"/>
    <x v="3"/>
    <s v="Standard"/>
    <n v="3.9"/>
    <n v="2025"/>
    <s v="Aug-2025"/>
    <n v="0.2260061919504644"/>
    <x v="0"/>
    <x v="2"/>
  </r>
  <r>
    <s v="ORD0004593"/>
    <x v="356"/>
    <x v="125"/>
    <x v="0"/>
    <s v="EC005"/>
    <x v="4"/>
    <x v="2"/>
    <s v="Skybags"/>
    <x v="4"/>
    <x v="2"/>
    <n v="4"/>
    <n v="45"/>
    <x v="3"/>
    <n v="153"/>
    <n v="49"/>
    <x v="2"/>
    <x v="4"/>
    <s v="Standard"/>
    <n v="4.5999999999999996"/>
    <n v="2025"/>
    <s v="Mar-2025"/>
    <n v="0.3202614379084967"/>
    <x v="0"/>
    <x v="2"/>
  </r>
  <r>
    <s v="ORD0004594"/>
    <x v="39"/>
    <x v="570"/>
    <x v="1"/>
    <s v="EC010"/>
    <x v="6"/>
    <x v="3"/>
    <s v="JBL"/>
    <x v="8"/>
    <x v="1"/>
    <n v="1"/>
    <n v="65"/>
    <x v="4"/>
    <n v="61.75"/>
    <n v="23.75"/>
    <x v="0"/>
    <x v="3"/>
    <s v="Standard"/>
    <n v="3.8"/>
    <n v="2025"/>
    <s v="Oct-2025"/>
    <n v="0.38461538461538464"/>
    <x v="2"/>
    <x v="4"/>
  </r>
  <r>
    <s v="ORD0004595"/>
    <x v="12"/>
    <x v="2095"/>
    <x v="1"/>
    <s v="EC012"/>
    <x v="3"/>
    <x v="0"/>
    <s v="Philips"/>
    <x v="2"/>
    <x v="0"/>
    <n v="3"/>
    <n v="42"/>
    <x v="3"/>
    <n v="107.1"/>
    <n v="35.1"/>
    <x v="0"/>
    <x v="4"/>
    <s v="Standard"/>
    <n v="3.5"/>
    <n v="2025"/>
    <s v="Dec-2025"/>
    <n v="0.32773109243697485"/>
    <x v="0"/>
    <x v="2"/>
  </r>
  <r>
    <s v="ORD0004596"/>
    <x v="274"/>
    <x v="1338"/>
    <x v="0"/>
    <s v="EC008"/>
    <x v="1"/>
    <x v="1"/>
    <s v="Nivea"/>
    <x v="6"/>
    <x v="2"/>
    <n v="1"/>
    <n v="18"/>
    <x v="3"/>
    <n v="15.3"/>
    <n v="6.3"/>
    <x v="0"/>
    <x v="1"/>
    <s v="Express"/>
    <n v="2.5"/>
    <n v="2025"/>
    <s v="Dec-2025"/>
    <n v="0.41176470588235292"/>
    <x v="0"/>
    <x v="2"/>
  </r>
  <r>
    <s v="ORD0004597"/>
    <x v="111"/>
    <x v="473"/>
    <x v="0"/>
    <s v="EC006"/>
    <x v="2"/>
    <x v="0"/>
    <s v="Philips"/>
    <x v="8"/>
    <x v="1"/>
    <n v="4"/>
    <n v="85"/>
    <x v="2"/>
    <n v="272"/>
    <n v="64"/>
    <x v="3"/>
    <x v="4"/>
    <s v="Express"/>
    <n v="4.5999999999999996"/>
    <n v="2025"/>
    <s v="Jan-2025"/>
    <n v="0.23529411764705882"/>
    <x v="2"/>
    <x v="4"/>
  </r>
  <r>
    <s v="ORD0004598"/>
    <x v="199"/>
    <x v="1269"/>
    <x v="1"/>
    <s v="EC002"/>
    <x v="5"/>
    <x v="3"/>
    <s v="Samsung"/>
    <x v="7"/>
    <x v="1"/>
    <n v="2"/>
    <n v="149"/>
    <x v="2"/>
    <n v="238.4"/>
    <n v="48.4"/>
    <x v="1"/>
    <x v="4"/>
    <s v="Standard"/>
    <n v="3.6"/>
    <n v="2025"/>
    <s v="Jan-2025"/>
    <n v="0.2030201342281879"/>
    <x v="2"/>
    <x v="4"/>
  </r>
  <r>
    <s v="ORD0004599"/>
    <x v="230"/>
    <x v="2096"/>
    <x v="1"/>
    <s v="EC009"/>
    <x v="11"/>
    <x v="1"/>
    <s v="Loreal"/>
    <x v="2"/>
    <x v="0"/>
    <n v="3"/>
    <n v="12"/>
    <x v="0"/>
    <n v="36"/>
    <n v="18"/>
    <x v="1"/>
    <x v="3"/>
    <s v="Standard"/>
    <n v="4"/>
    <n v="2025"/>
    <s v="Mar-2025"/>
    <n v="0.5"/>
    <x v="0"/>
    <x v="2"/>
  </r>
  <r>
    <s v="ORD0004600"/>
    <x v="220"/>
    <x v="2097"/>
    <x v="0"/>
    <s v="EC004"/>
    <x v="10"/>
    <x v="2"/>
    <s v="Nike"/>
    <x v="1"/>
    <x v="1"/>
    <n v="5"/>
    <n v="110"/>
    <x v="4"/>
    <n v="522.5"/>
    <n v="182.5"/>
    <x v="0"/>
    <x v="1"/>
    <s v="Standard"/>
    <n v="3"/>
    <n v="2025"/>
    <s v="May-2025"/>
    <n v="0.34928229665071769"/>
    <x v="1"/>
    <x v="1"/>
  </r>
  <r>
    <s v="ORD0004601"/>
    <x v="41"/>
    <x v="1935"/>
    <x v="1"/>
    <s v="EC004"/>
    <x v="10"/>
    <x v="2"/>
    <s v="Nike"/>
    <x v="9"/>
    <x v="0"/>
    <n v="2"/>
    <n v="110"/>
    <x v="2"/>
    <n v="176"/>
    <n v="40"/>
    <x v="0"/>
    <x v="0"/>
    <s v="Standard"/>
    <n v="3.7"/>
    <n v="2025"/>
    <s v="Jun-2025"/>
    <n v="0.22727272727272727"/>
    <x v="0"/>
    <x v="5"/>
  </r>
  <r>
    <s v="ORD0004602"/>
    <x v="21"/>
    <x v="1767"/>
    <x v="0"/>
    <s v="EC010"/>
    <x v="6"/>
    <x v="3"/>
    <s v="JBL"/>
    <x v="1"/>
    <x v="0"/>
    <n v="5"/>
    <n v="65"/>
    <x v="2"/>
    <n v="260"/>
    <n v="70"/>
    <x v="1"/>
    <x v="3"/>
    <s v="Express"/>
    <n v="4.8"/>
    <n v="2025"/>
    <s v="Jun-2025"/>
    <n v="0.26923076923076922"/>
    <x v="1"/>
    <x v="1"/>
  </r>
  <r>
    <s v="ORD0004603"/>
    <x v="280"/>
    <x v="1682"/>
    <x v="0"/>
    <s v="EC010"/>
    <x v="6"/>
    <x v="3"/>
    <s v="JBL"/>
    <x v="2"/>
    <x v="0"/>
    <n v="1"/>
    <n v="65"/>
    <x v="2"/>
    <n v="52"/>
    <n v="14"/>
    <x v="3"/>
    <x v="2"/>
    <s v="Express"/>
    <n v="2.8"/>
    <n v="2025"/>
    <s v="Feb-2025"/>
    <n v="0.26923076923076922"/>
    <x v="0"/>
    <x v="2"/>
  </r>
  <r>
    <s v="ORD0004604"/>
    <x v="340"/>
    <x v="547"/>
    <x v="0"/>
    <s v="EC012"/>
    <x v="3"/>
    <x v="0"/>
    <s v="Philips"/>
    <x v="4"/>
    <x v="2"/>
    <n v="1"/>
    <n v="42"/>
    <x v="4"/>
    <n v="39.9"/>
    <n v="15.9"/>
    <x v="0"/>
    <x v="4"/>
    <s v="Express"/>
    <n v="3"/>
    <n v="2025"/>
    <s v="Apr-2025"/>
    <n v="0.39849624060150379"/>
    <x v="0"/>
    <x v="2"/>
  </r>
  <r>
    <s v="ORD0004605"/>
    <x v="163"/>
    <x v="2059"/>
    <x v="1"/>
    <s v="EC006"/>
    <x v="2"/>
    <x v="0"/>
    <s v="Philips"/>
    <x v="3"/>
    <x v="0"/>
    <n v="5"/>
    <n v="85"/>
    <x v="2"/>
    <n v="340"/>
    <n v="80"/>
    <x v="0"/>
    <x v="4"/>
    <s v="Standard"/>
    <n v="3.3"/>
    <n v="2025"/>
    <s v="Jun-2025"/>
    <n v="0.23529411764705882"/>
    <x v="0"/>
    <x v="2"/>
  </r>
  <r>
    <s v="ORD0004606"/>
    <x v="59"/>
    <x v="1633"/>
    <x v="0"/>
    <s v="EC001"/>
    <x v="8"/>
    <x v="3"/>
    <s v="Sony"/>
    <x v="4"/>
    <x v="0"/>
    <n v="1"/>
    <n v="89"/>
    <x v="2"/>
    <n v="71.2"/>
    <n v="16.2"/>
    <x v="0"/>
    <x v="2"/>
    <s v="Standard"/>
    <n v="4"/>
    <n v="2025"/>
    <s v="May-2025"/>
    <n v="0.22752808988764042"/>
    <x v="0"/>
    <x v="2"/>
  </r>
  <r>
    <s v="ORD0004607"/>
    <x v="353"/>
    <x v="1298"/>
    <x v="0"/>
    <s v="EC006"/>
    <x v="2"/>
    <x v="0"/>
    <s v="Philips"/>
    <x v="0"/>
    <x v="1"/>
    <n v="3"/>
    <n v="85"/>
    <x v="3"/>
    <n v="216.75"/>
    <n v="60.75"/>
    <x v="3"/>
    <x v="4"/>
    <s v="Same Day"/>
    <n v="2.8"/>
    <n v="2025"/>
    <s v="Sep-2025"/>
    <n v="0.28027681660899656"/>
    <x v="0"/>
    <x v="0"/>
  </r>
  <r>
    <s v="ORD0004608"/>
    <x v="299"/>
    <x v="59"/>
    <x v="0"/>
    <s v="EC004"/>
    <x v="10"/>
    <x v="2"/>
    <s v="Nike"/>
    <x v="2"/>
    <x v="1"/>
    <n v="1"/>
    <n v="110"/>
    <x v="3"/>
    <n v="93.5"/>
    <n v="25.5"/>
    <x v="1"/>
    <x v="4"/>
    <s v="Standard"/>
    <n v="3.3"/>
    <n v="2025"/>
    <s v="Dec-2025"/>
    <n v="0.27272727272727271"/>
    <x v="0"/>
    <x v="2"/>
  </r>
  <r>
    <s v="ORD0004609"/>
    <x v="155"/>
    <x v="2098"/>
    <x v="0"/>
    <s v="EC009"/>
    <x v="11"/>
    <x v="1"/>
    <s v="Loreal"/>
    <x v="0"/>
    <x v="0"/>
    <n v="4"/>
    <n v="12"/>
    <x v="3"/>
    <n v="40.799999999999997"/>
    <n v="16.8"/>
    <x v="2"/>
    <x v="2"/>
    <s v="Standard"/>
    <n v="3.5"/>
    <n v="2025"/>
    <s v="Oct-2025"/>
    <n v="0.41176470588235298"/>
    <x v="0"/>
    <x v="0"/>
  </r>
  <r>
    <s v="ORD0004610"/>
    <x v="2"/>
    <x v="1718"/>
    <x v="0"/>
    <s v="EC004"/>
    <x v="10"/>
    <x v="2"/>
    <s v="Nike"/>
    <x v="8"/>
    <x v="2"/>
    <n v="3"/>
    <n v="110"/>
    <x v="1"/>
    <n v="297"/>
    <n v="93"/>
    <x v="0"/>
    <x v="2"/>
    <s v="Express"/>
    <n v="4.2"/>
    <n v="2025"/>
    <s v="May-2025"/>
    <n v="0.31313131313131315"/>
    <x v="2"/>
    <x v="4"/>
  </r>
  <r>
    <s v="ORD0004611"/>
    <x v="193"/>
    <x v="1768"/>
    <x v="1"/>
    <s v="EC002"/>
    <x v="5"/>
    <x v="3"/>
    <s v="Samsung"/>
    <x v="1"/>
    <x v="0"/>
    <n v="2"/>
    <n v="149"/>
    <x v="4"/>
    <n v="283.10000000000002"/>
    <n v="93.1"/>
    <x v="0"/>
    <x v="0"/>
    <s v="Express"/>
    <n v="4.9000000000000004"/>
    <n v="2025"/>
    <s v="Nov-2025"/>
    <n v="0.32885906040268453"/>
    <x v="1"/>
    <x v="1"/>
  </r>
  <r>
    <s v="ORD0004612"/>
    <x v="318"/>
    <x v="540"/>
    <x v="1"/>
    <s v="EC010"/>
    <x v="6"/>
    <x v="3"/>
    <s v="JBL"/>
    <x v="7"/>
    <x v="0"/>
    <n v="5"/>
    <n v="65"/>
    <x v="2"/>
    <n v="260"/>
    <n v="70"/>
    <x v="0"/>
    <x v="0"/>
    <s v="Standard"/>
    <n v="4.3"/>
    <n v="2025"/>
    <s v="Aug-2025"/>
    <n v="0.26923076923076922"/>
    <x v="2"/>
    <x v="4"/>
  </r>
  <r>
    <s v="ORD0004613"/>
    <x v="29"/>
    <x v="1894"/>
    <x v="0"/>
    <s v="EC006"/>
    <x v="2"/>
    <x v="0"/>
    <s v="Philips"/>
    <x v="2"/>
    <x v="2"/>
    <n v="2"/>
    <n v="85"/>
    <x v="4"/>
    <n v="161.5"/>
    <n v="57.5"/>
    <x v="0"/>
    <x v="2"/>
    <s v="Standard"/>
    <n v="2.8"/>
    <n v="2025"/>
    <s v="Jul-2025"/>
    <n v="0.35603715170278638"/>
    <x v="0"/>
    <x v="2"/>
  </r>
  <r>
    <s v="ORD0004614"/>
    <x v="349"/>
    <x v="1715"/>
    <x v="1"/>
    <s v="EC003"/>
    <x v="7"/>
    <x v="3"/>
    <s v="Lenovo"/>
    <x v="2"/>
    <x v="1"/>
    <n v="2"/>
    <n v="799"/>
    <x v="1"/>
    <n v="1438.2"/>
    <n v="198.2"/>
    <x v="2"/>
    <x v="0"/>
    <s v="Express"/>
    <n v="5"/>
    <n v="2025"/>
    <s v="Jun-2025"/>
    <n v="0.13781115282992629"/>
    <x v="0"/>
    <x v="2"/>
  </r>
  <r>
    <s v="ORD0004615"/>
    <x v="167"/>
    <x v="1235"/>
    <x v="0"/>
    <s v="EC001"/>
    <x v="8"/>
    <x v="3"/>
    <s v="Sony"/>
    <x v="7"/>
    <x v="0"/>
    <n v="1"/>
    <n v="89"/>
    <x v="3"/>
    <n v="75.650000000000006"/>
    <n v="20.65"/>
    <x v="0"/>
    <x v="3"/>
    <s v="Express"/>
    <n v="5"/>
    <n v="2025"/>
    <s v="Oct-2025"/>
    <n v="0.27296761401189684"/>
    <x v="2"/>
    <x v="4"/>
  </r>
  <r>
    <s v="ORD0004616"/>
    <x v="63"/>
    <x v="1276"/>
    <x v="0"/>
    <s v="EC001"/>
    <x v="8"/>
    <x v="3"/>
    <s v="Sony"/>
    <x v="0"/>
    <x v="2"/>
    <n v="2"/>
    <n v="89"/>
    <x v="2"/>
    <n v="142.4"/>
    <n v="32.4"/>
    <x v="0"/>
    <x v="3"/>
    <s v="Express"/>
    <n v="2.7"/>
    <n v="2025"/>
    <s v="Dec-2025"/>
    <n v="0.22752808988764042"/>
    <x v="0"/>
    <x v="0"/>
  </r>
  <r>
    <s v="ORD0004617"/>
    <x v="243"/>
    <x v="253"/>
    <x v="0"/>
    <s v="EC008"/>
    <x v="1"/>
    <x v="1"/>
    <s v="Nivea"/>
    <x v="3"/>
    <x v="2"/>
    <n v="1"/>
    <n v="18"/>
    <x v="0"/>
    <n v="18"/>
    <n v="9"/>
    <x v="0"/>
    <x v="4"/>
    <s v="Express"/>
    <n v="4"/>
    <n v="2025"/>
    <s v="Feb-2025"/>
    <n v="0.5"/>
    <x v="0"/>
    <x v="2"/>
  </r>
  <r>
    <s v="ORD0004618"/>
    <x v="187"/>
    <x v="271"/>
    <x v="1"/>
    <s v="EC010"/>
    <x v="6"/>
    <x v="3"/>
    <s v="JBL"/>
    <x v="4"/>
    <x v="2"/>
    <n v="3"/>
    <n v="65"/>
    <x v="3"/>
    <n v="165.75"/>
    <n v="51.75"/>
    <x v="0"/>
    <x v="2"/>
    <s v="Express"/>
    <n v="2.5"/>
    <n v="2025"/>
    <s v="Mar-2025"/>
    <n v="0.31221719457013575"/>
    <x v="0"/>
    <x v="2"/>
  </r>
  <r>
    <s v="ORD0004619"/>
    <x v="162"/>
    <x v="732"/>
    <x v="1"/>
    <s v="EC010"/>
    <x v="6"/>
    <x v="3"/>
    <s v="JBL"/>
    <x v="9"/>
    <x v="2"/>
    <n v="4"/>
    <n v="65"/>
    <x v="2"/>
    <n v="208"/>
    <n v="56"/>
    <x v="0"/>
    <x v="1"/>
    <s v="Standard"/>
    <n v="4.5"/>
    <n v="2025"/>
    <s v="Aug-2025"/>
    <n v="0.26923076923076922"/>
    <x v="0"/>
    <x v="5"/>
  </r>
  <r>
    <s v="ORD0004620"/>
    <x v="350"/>
    <x v="278"/>
    <x v="0"/>
    <s v="EC010"/>
    <x v="6"/>
    <x v="3"/>
    <s v="JBL"/>
    <x v="8"/>
    <x v="1"/>
    <n v="5"/>
    <n v="65"/>
    <x v="4"/>
    <n v="308.75"/>
    <n v="118.75"/>
    <x v="0"/>
    <x v="4"/>
    <s v="Standard"/>
    <n v="3.6"/>
    <n v="2025"/>
    <s v="May-2025"/>
    <n v="0.38461538461538464"/>
    <x v="2"/>
    <x v="4"/>
  </r>
  <r>
    <s v="ORD0004621"/>
    <x v="322"/>
    <x v="779"/>
    <x v="1"/>
    <s v="EC012"/>
    <x v="3"/>
    <x v="0"/>
    <s v="Philips"/>
    <x v="7"/>
    <x v="0"/>
    <n v="4"/>
    <n v="42"/>
    <x v="1"/>
    <n v="151.19999999999999"/>
    <n v="55.2"/>
    <x v="2"/>
    <x v="3"/>
    <s v="Express"/>
    <n v="4.0999999999999996"/>
    <n v="2025"/>
    <s v="Feb-2025"/>
    <n v="0.36507936507936511"/>
    <x v="2"/>
    <x v="4"/>
  </r>
  <r>
    <s v="ORD0004622"/>
    <x v="161"/>
    <x v="1098"/>
    <x v="1"/>
    <s v="EC009"/>
    <x v="11"/>
    <x v="1"/>
    <s v="Loreal"/>
    <x v="2"/>
    <x v="2"/>
    <n v="3"/>
    <n v="12"/>
    <x v="3"/>
    <n v="30.6"/>
    <n v="12.6"/>
    <x v="0"/>
    <x v="2"/>
    <s v="Standard"/>
    <n v="3.8"/>
    <n v="2025"/>
    <s v="Feb-2025"/>
    <n v="0.41176470588235292"/>
    <x v="0"/>
    <x v="2"/>
  </r>
  <r>
    <s v="ORD0004623"/>
    <x v="242"/>
    <x v="479"/>
    <x v="0"/>
    <s v="EC005"/>
    <x v="4"/>
    <x v="2"/>
    <s v="Skybags"/>
    <x v="2"/>
    <x v="1"/>
    <n v="4"/>
    <n v="45"/>
    <x v="0"/>
    <n v="180"/>
    <n v="76"/>
    <x v="0"/>
    <x v="1"/>
    <s v="Standard"/>
    <n v="2.5"/>
    <n v="2025"/>
    <s v="Nov-2025"/>
    <n v="0.42222222222222222"/>
    <x v="0"/>
    <x v="2"/>
  </r>
  <r>
    <s v="ORD0004624"/>
    <x v="71"/>
    <x v="1207"/>
    <x v="1"/>
    <s v="EC011"/>
    <x v="0"/>
    <x v="0"/>
    <s v="IKEA"/>
    <x v="8"/>
    <x v="1"/>
    <n v="1"/>
    <n v="190"/>
    <x v="0"/>
    <n v="190"/>
    <n v="65"/>
    <x v="0"/>
    <x v="0"/>
    <s v="Standard"/>
    <n v="3.4"/>
    <n v="2025"/>
    <s v="Aug-2025"/>
    <n v="0.34210526315789475"/>
    <x v="2"/>
    <x v="4"/>
  </r>
  <r>
    <s v="ORD0004625"/>
    <x v="33"/>
    <x v="918"/>
    <x v="0"/>
    <s v="EC007"/>
    <x v="9"/>
    <x v="0"/>
    <s v="Prestige"/>
    <x v="6"/>
    <x v="2"/>
    <n v="4"/>
    <n v="120"/>
    <x v="0"/>
    <n v="480"/>
    <n v="168"/>
    <x v="0"/>
    <x v="2"/>
    <s v="Standard"/>
    <n v="2.9"/>
    <n v="2025"/>
    <s v="Mar-2025"/>
    <n v="0.35"/>
    <x v="0"/>
    <x v="2"/>
  </r>
  <r>
    <s v="ORD0004626"/>
    <x v="197"/>
    <x v="1283"/>
    <x v="0"/>
    <s v="EC004"/>
    <x v="10"/>
    <x v="2"/>
    <s v="Nike"/>
    <x v="2"/>
    <x v="0"/>
    <n v="1"/>
    <n v="110"/>
    <x v="4"/>
    <n v="104.5"/>
    <n v="36.5"/>
    <x v="0"/>
    <x v="0"/>
    <s v="Standard"/>
    <n v="2.7"/>
    <n v="2025"/>
    <s v="May-2025"/>
    <n v="0.34928229665071769"/>
    <x v="0"/>
    <x v="2"/>
  </r>
  <r>
    <s v="ORD0004627"/>
    <x v="172"/>
    <x v="2099"/>
    <x v="1"/>
    <s v="EC001"/>
    <x v="8"/>
    <x v="3"/>
    <s v="Sony"/>
    <x v="9"/>
    <x v="0"/>
    <n v="4"/>
    <n v="89"/>
    <x v="1"/>
    <n v="320.39999999999998"/>
    <n v="100.4"/>
    <x v="2"/>
    <x v="2"/>
    <s v="Same Day"/>
    <n v="4.0999999999999996"/>
    <n v="2025"/>
    <s v="Oct-2025"/>
    <n v="0.31335830212234711"/>
    <x v="0"/>
    <x v="5"/>
  </r>
  <r>
    <s v="ORD0004628"/>
    <x v="214"/>
    <x v="951"/>
    <x v="1"/>
    <s v="EC006"/>
    <x v="2"/>
    <x v="0"/>
    <s v="Philips"/>
    <x v="9"/>
    <x v="1"/>
    <n v="4"/>
    <n v="85"/>
    <x v="0"/>
    <n v="340"/>
    <n v="132"/>
    <x v="0"/>
    <x v="2"/>
    <s v="Standard"/>
    <n v="2.6"/>
    <n v="2025"/>
    <s v="Apr-2025"/>
    <n v="0.38823529411764707"/>
    <x v="0"/>
    <x v="5"/>
  </r>
  <r>
    <s v="ORD0004629"/>
    <x v="240"/>
    <x v="1582"/>
    <x v="0"/>
    <s v="EC007"/>
    <x v="9"/>
    <x v="0"/>
    <s v="Prestige"/>
    <x v="2"/>
    <x v="1"/>
    <n v="1"/>
    <n v="120"/>
    <x v="0"/>
    <n v="120"/>
    <n v="42"/>
    <x v="0"/>
    <x v="3"/>
    <s v="Standard"/>
    <n v="3"/>
    <n v="2025"/>
    <s v="Jul-2025"/>
    <n v="0.35"/>
    <x v="0"/>
    <x v="2"/>
  </r>
  <r>
    <s v="ORD0004630"/>
    <x v="132"/>
    <x v="219"/>
    <x v="0"/>
    <s v="EC004"/>
    <x v="10"/>
    <x v="2"/>
    <s v="Nike"/>
    <x v="3"/>
    <x v="0"/>
    <n v="3"/>
    <n v="110"/>
    <x v="2"/>
    <n v="264"/>
    <n v="60"/>
    <x v="0"/>
    <x v="0"/>
    <s v="Standard"/>
    <n v="3.2"/>
    <n v="2025"/>
    <s v="May-2025"/>
    <n v="0.22727272727272727"/>
    <x v="0"/>
    <x v="2"/>
  </r>
  <r>
    <s v="ORD0004631"/>
    <x v="282"/>
    <x v="1712"/>
    <x v="1"/>
    <s v="EC005"/>
    <x v="4"/>
    <x v="2"/>
    <s v="Skybags"/>
    <x v="8"/>
    <x v="1"/>
    <n v="1"/>
    <n v="45"/>
    <x v="0"/>
    <n v="45"/>
    <n v="19"/>
    <x v="0"/>
    <x v="0"/>
    <s v="Standard"/>
    <n v="3.2"/>
    <n v="2025"/>
    <s v="Sep-2025"/>
    <n v="0.42222222222222222"/>
    <x v="2"/>
    <x v="4"/>
  </r>
  <r>
    <s v="ORD0004632"/>
    <x v="12"/>
    <x v="6"/>
    <x v="0"/>
    <s v="EC006"/>
    <x v="2"/>
    <x v="0"/>
    <s v="Philips"/>
    <x v="6"/>
    <x v="0"/>
    <n v="2"/>
    <n v="85"/>
    <x v="1"/>
    <n v="153"/>
    <n v="49"/>
    <x v="1"/>
    <x v="0"/>
    <s v="Express"/>
    <n v="3.5"/>
    <n v="2025"/>
    <s v="Dec-2025"/>
    <n v="0.3202614379084967"/>
    <x v="0"/>
    <x v="2"/>
  </r>
  <r>
    <s v="ORD0004633"/>
    <x v="22"/>
    <x v="254"/>
    <x v="0"/>
    <s v="EC009"/>
    <x v="11"/>
    <x v="1"/>
    <s v="Loreal"/>
    <x v="8"/>
    <x v="0"/>
    <n v="1"/>
    <n v="12"/>
    <x v="0"/>
    <n v="12"/>
    <n v="6"/>
    <x v="0"/>
    <x v="1"/>
    <s v="Same Day"/>
    <n v="2.7"/>
    <n v="2025"/>
    <s v="Mar-2025"/>
    <n v="0.5"/>
    <x v="2"/>
    <x v="4"/>
  </r>
  <r>
    <s v="ORD0004634"/>
    <x v="13"/>
    <x v="95"/>
    <x v="0"/>
    <s v="EC007"/>
    <x v="9"/>
    <x v="0"/>
    <s v="Prestige"/>
    <x v="5"/>
    <x v="2"/>
    <n v="1"/>
    <n v="120"/>
    <x v="2"/>
    <n v="96"/>
    <n v="18"/>
    <x v="0"/>
    <x v="4"/>
    <s v="Express"/>
    <n v="3.3"/>
    <n v="2025"/>
    <s v="Jan-2025"/>
    <n v="0.1875"/>
    <x v="0"/>
    <x v="3"/>
  </r>
  <r>
    <s v="ORD0004635"/>
    <x v="276"/>
    <x v="727"/>
    <x v="0"/>
    <s v="EC011"/>
    <x v="0"/>
    <x v="0"/>
    <s v="IKEA"/>
    <x v="6"/>
    <x v="2"/>
    <n v="1"/>
    <n v="190"/>
    <x v="1"/>
    <n v="171"/>
    <n v="46"/>
    <x v="0"/>
    <x v="0"/>
    <s v="Standard"/>
    <n v="4.3"/>
    <n v="2025"/>
    <s v="Apr-2025"/>
    <n v="0.26900584795321636"/>
    <x v="0"/>
    <x v="2"/>
  </r>
  <r>
    <s v="ORD0004636"/>
    <x v="10"/>
    <x v="790"/>
    <x v="1"/>
    <s v="EC006"/>
    <x v="2"/>
    <x v="0"/>
    <s v="Philips"/>
    <x v="0"/>
    <x v="2"/>
    <n v="3"/>
    <n v="85"/>
    <x v="4"/>
    <n v="242.25"/>
    <n v="86.25"/>
    <x v="0"/>
    <x v="1"/>
    <s v="Standard"/>
    <n v="4.9000000000000004"/>
    <n v="2025"/>
    <s v="Sep-2025"/>
    <n v="0.35603715170278638"/>
    <x v="0"/>
    <x v="0"/>
  </r>
  <r>
    <s v="ORD0004637"/>
    <x v="207"/>
    <x v="2100"/>
    <x v="0"/>
    <s v="EC009"/>
    <x v="11"/>
    <x v="1"/>
    <s v="Loreal"/>
    <x v="6"/>
    <x v="1"/>
    <n v="5"/>
    <n v="12"/>
    <x v="0"/>
    <n v="60"/>
    <n v="30"/>
    <x v="1"/>
    <x v="4"/>
    <s v="Standard"/>
    <n v="3.7"/>
    <n v="2025"/>
    <s v="May-2025"/>
    <n v="0.5"/>
    <x v="0"/>
    <x v="2"/>
  </r>
  <r>
    <s v="ORD0004638"/>
    <x v="16"/>
    <x v="1136"/>
    <x v="0"/>
    <s v="EC003"/>
    <x v="7"/>
    <x v="3"/>
    <s v="Lenovo"/>
    <x v="4"/>
    <x v="0"/>
    <n v="3"/>
    <n v="799"/>
    <x v="4"/>
    <n v="2277.15"/>
    <n v="417.15"/>
    <x v="0"/>
    <x v="2"/>
    <s v="Standard"/>
    <n v="3.9"/>
    <n v="2025"/>
    <s v="Jul-2025"/>
    <n v="0.18318951320729859"/>
    <x v="0"/>
    <x v="2"/>
  </r>
  <r>
    <s v="ORD0004639"/>
    <x v="140"/>
    <x v="12"/>
    <x v="0"/>
    <s v="EC006"/>
    <x v="2"/>
    <x v="0"/>
    <s v="Philips"/>
    <x v="9"/>
    <x v="2"/>
    <n v="4"/>
    <n v="85"/>
    <x v="1"/>
    <n v="306"/>
    <n v="98"/>
    <x v="0"/>
    <x v="4"/>
    <s v="Standard"/>
    <n v="3.1"/>
    <n v="2025"/>
    <s v="Apr-2025"/>
    <n v="0.3202614379084967"/>
    <x v="0"/>
    <x v="5"/>
  </r>
  <r>
    <s v="ORD0004640"/>
    <x v="335"/>
    <x v="530"/>
    <x v="0"/>
    <s v="EC005"/>
    <x v="4"/>
    <x v="2"/>
    <s v="Skybags"/>
    <x v="6"/>
    <x v="1"/>
    <n v="4"/>
    <n v="45"/>
    <x v="1"/>
    <n v="162"/>
    <n v="58"/>
    <x v="0"/>
    <x v="2"/>
    <s v="Express"/>
    <n v="3.7"/>
    <n v="2025"/>
    <s v="Sep-2025"/>
    <n v="0.35802469135802467"/>
    <x v="0"/>
    <x v="2"/>
  </r>
  <r>
    <s v="ORD0004641"/>
    <x v="32"/>
    <x v="2101"/>
    <x v="0"/>
    <s v="EC005"/>
    <x v="4"/>
    <x v="2"/>
    <s v="Skybags"/>
    <x v="6"/>
    <x v="2"/>
    <n v="1"/>
    <n v="45"/>
    <x v="0"/>
    <n v="45"/>
    <n v="19"/>
    <x v="0"/>
    <x v="2"/>
    <s v="Standard"/>
    <n v="4.3"/>
    <n v="2025"/>
    <s v="Dec-2025"/>
    <n v="0.42222222222222222"/>
    <x v="0"/>
    <x v="2"/>
  </r>
  <r>
    <s v="ORD0004642"/>
    <x v="19"/>
    <x v="1754"/>
    <x v="0"/>
    <s v="EC010"/>
    <x v="6"/>
    <x v="3"/>
    <s v="JBL"/>
    <x v="9"/>
    <x v="0"/>
    <n v="4"/>
    <n v="65"/>
    <x v="3"/>
    <n v="221"/>
    <n v="69"/>
    <x v="0"/>
    <x v="1"/>
    <s v="Standard"/>
    <n v="4.5999999999999996"/>
    <n v="2025"/>
    <s v="Mar-2025"/>
    <n v="0.31221719457013575"/>
    <x v="0"/>
    <x v="5"/>
  </r>
  <r>
    <s v="ORD0004643"/>
    <x v="214"/>
    <x v="1415"/>
    <x v="1"/>
    <s v="EC012"/>
    <x v="3"/>
    <x v="0"/>
    <s v="Philips"/>
    <x v="5"/>
    <x v="0"/>
    <n v="2"/>
    <n v="42"/>
    <x v="1"/>
    <n v="75.599999999999994"/>
    <n v="27.6"/>
    <x v="0"/>
    <x v="4"/>
    <s v="Standard"/>
    <n v="4.0999999999999996"/>
    <n v="2025"/>
    <s v="Apr-2025"/>
    <n v="0.36507936507936511"/>
    <x v="0"/>
    <x v="3"/>
  </r>
  <r>
    <s v="ORD0004644"/>
    <x v="364"/>
    <x v="1255"/>
    <x v="0"/>
    <s v="EC006"/>
    <x v="2"/>
    <x v="0"/>
    <s v="Philips"/>
    <x v="9"/>
    <x v="2"/>
    <n v="1"/>
    <n v="85"/>
    <x v="4"/>
    <n v="80.75"/>
    <n v="28.75"/>
    <x v="0"/>
    <x v="1"/>
    <s v="Standard"/>
    <n v="5"/>
    <n v="2025"/>
    <s v="Mar-2025"/>
    <n v="0.35603715170278638"/>
    <x v="0"/>
    <x v="5"/>
  </r>
  <r>
    <s v="ORD0004645"/>
    <x v="259"/>
    <x v="1709"/>
    <x v="0"/>
    <s v="EC002"/>
    <x v="5"/>
    <x v="3"/>
    <s v="Samsung"/>
    <x v="6"/>
    <x v="0"/>
    <n v="3"/>
    <n v="149"/>
    <x v="0"/>
    <n v="447"/>
    <n v="162"/>
    <x v="2"/>
    <x v="3"/>
    <s v="Express"/>
    <n v="4.9000000000000004"/>
    <n v="2025"/>
    <s v="Nov-2025"/>
    <n v="0.36241610738255031"/>
    <x v="0"/>
    <x v="2"/>
  </r>
  <r>
    <s v="ORD0004646"/>
    <x v="327"/>
    <x v="1805"/>
    <x v="0"/>
    <s v="EC005"/>
    <x v="4"/>
    <x v="2"/>
    <s v="Skybags"/>
    <x v="8"/>
    <x v="2"/>
    <n v="4"/>
    <n v="45"/>
    <x v="3"/>
    <n v="153"/>
    <n v="49"/>
    <x v="0"/>
    <x v="2"/>
    <s v="Standard"/>
    <n v="4.5"/>
    <n v="2025"/>
    <s v="Dec-2025"/>
    <n v="0.3202614379084967"/>
    <x v="2"/>
    <x v="4"/>
  </r>
  <r>
    <s v="ORD0004647"/>
    <x v="153"/>
    <x v="1938"/>
    <x v="1"/>
    <s v="EC005"/>
    <x v="4"/>
    <x v="2"/>
    <s v="Skybags"/>
    <x v="5"/>
    <x v="2"/>
    <n v="4"/>
    <n v="45"/>
    <x v="2"/>
    <n v="144"/>
    <n v="40"/>
    <x v="0"/>
    <x v="2"/>
    <s v="Standard"/>
    <n v="4.8"/>
    <n v="2025"/>
    <s v="Jan-2025"/>
    <n v="0.27777777777777779"/>
    <x v="0"/>
    <x v="3"/>
  </r>
  <r>
    <s v="ORD0004648"/>
    <x v="244"/>
    <x v="2102"/>
    <x v="1"/>
    <s v="EC004"/>
    <x v="10"/>
    <x v="2"/>
    <s v="Nike"/>
    <x v="1"/>
    <x v="1"/>
    <n v="4"/>
    <n v="110"/>
    <x v="3"/>
    <n v="374"/>
    <n v="102"/>
    <x v="0"/>
    <x v="4"/>
    <s v="Standard"/>
    <n v="4.8"/>
    <n v="2025"/>
    <s v="Jan-2025"/>
    <n v="0.27272727272727271"/>
    <x v="1"/>
    <x v="1"/>
  </r>
  <r>
    <s v="ORD0004649"/>
    <x v="153"/>
    <x v="566"/>
    <x v="1"/>
    <s v="EC012"/>
    <x v="3"/>
    <x v="0"/>
    <s v="Philips"/>
    <x v="1"/>
    <x v="1"/>
    <n v="3"/>
    <n v="42"/>
    <x v="3"/>
    <n v="107.1"/>
    <n v="35.1"/>
    <x v="2"/>
    <x v="0"/>
    <s v="Express"/>
    <n v="2.6"/>
    <n v="2025"/>
    <s v="Jan-2025"/>
    <n v="0.32773109243697485"/>
    <x v="1"/>
    <x v="1"/>
  </r>
  <r>
    <s v="ORD0004650"/>
    <x v="137"/>
    <x v="1140"/>
    <x v="0"/>
    <s v="EC001"/>
    <x v="8"/>
    <x v="3"/>
    <s v="Sony"/>
    <x v="8"/>
    <x v="1"/>
    <n v="5"/>
    <n v="89"/>
    <x v="3"/>
    <n v="378.25"/>
    <n v="103.25"/>
    <x v="0"/>
    <x v="2"/>
    <s v="Standard"/>
    <n v="2.7"/>
    <n v="2025"/>
    <s v="Jul-2025"/>
    <n v="0.2729676140118969"/>
    <x v="2"/>
    <x v="4"/>
  </r>
  <r>
    <s v="ORD0004651"/>
    <x v="275"/>
    <x v="1111"/>
    <x v="0"/>
    <s v="EC009"/>
    <x v="11"/>
    <x v="1"/>
    <s v="Loreal"/>
    <x v="3"/>
    <x v="2"/>
    <n v="4"/>
    <n v="12"/>
    <x v="3"/>
    <n v="40.799999999999997"/>
    <n v="16.8"/>
    <x v="0"/>
    <x v="0"/>
    <s v="Standard"/>
    <n v="3.6"/>
    <n v="2025"/>
    <s v="Apr-2025"/>
    <n v="0.41176470588235298"/>
    <x v="0"/>
    <x v="2"/>
  </r>
  <r>
    <s v="ORD0004652"/>
    <x v="71"/>
    <x v="2103"/>
    <x v="1"/>
    <s v="EC001"/>
    <x v="8"/>
    <x v="3"/>
    <s v="Sony"/>
    <x v="4"/>
    <x v="2"/>
    <n v="3"/>
    <n v="89"/>
    <x v="2"/>
    <n v="213.6"/>
    <n v="48.6"/>
    <x v="0"/>
    <x v="2"/>
    <s v="Same Day"/>
    <n v="3.2"/>
    <n v="2025"/>
    <s v="Aug-2025"/>
    <n v="0.22752808988764045"/>
    <x v="0"/>
    <x v="2"/>
  </r>
  <r>
    <s v="ORD0004653"/>
    <x v="59"/>
    <x v="677"/>
    <x v="0"/>
    <s v="EC009"/>
    <x v="11"/>
    <x v="1"/>
    <s v="Loreal"/>
    <x v="4"/>
    <x v="2"/>
    <n v="2"/>
    <n v="12"/>
    <x v="1"/>
    <n v="21.6"/>
    <n v="9.6"/>
    <x v="0"/>
    <x v="1"/>
    <s v="Standard"/>
    <n v="4.3"/>
    <n v="2025"/>
    <s v="May-2025"/>
    <n v="0.44444444444444442"/>
    <x v="0"/>
    <x v="2"/>
  </r>
  <r>
    <s v="ORD0004654"/>
    <x v="107"/>
    <x v="1891"/>
    <x v="0"/>
    <s v="EC005"/>
    <x v="4"/>
    <x v="2"/>
    <s v="Skybags"/>
    <x v="0"/>
    <x v="2"/>
    <n v="1"/>
    <n v="45"/>
    <x v="3"/>
    <n v="38.25"/>
    <n v="12.25"/>
    <x v="1"/>
    <x v="0"/>
    <s v="Standard"/>
    <n v="4"/>
    <n v="2025"/>
    <s v="Jun-2025"/>
    <n v="0.3202614379084967"/>
    <x v="0"/>
    <x v="0"/>
  </r>
  <r>
    <s v="ORD0004655"/>
    <x v="228"/>
    <x v="1078"/>
    <x v="0"/>
    <s v="EC008"/>
    <x v="1"/>
    <x v="1"/>
    <s v="Nivea"/>
    <x v="4"/>
    <x v="1"/>
    <n v="2"/>
    <n v="18"/>
    <x v="1"/>
    <n v="32.4"/>
    <n v="14.4"/>
    <x v="0"/>
    <x v="0"/>
    <s v="Same Day"/>
    <n v="3.2"/>
    <n v="2025"/>
    <s v="May-2025"/>
    <n v="0.44444444444444448"/>
    <x v="0"/>
    <x v="2"/>
  </r>
  <r>
    <s v="ORD0004656"/>
    <x v="192"/>
    <x v="1982"/>
    <x v="0"/>
    <s v="EC009"/>
    <x v="11"/>
    <x v="1"/>
    <s v="Loreal"/>
    <x v="0"/>
    <x v="0"/>
    <n v="2"/>
    <n v="12"/>
    <x v="2"/>
    <n v="19.2"/>
    <n v="7.2"/>
    <x v="2"/>
    <x v="2"/>
    <s v="Standard"/>
    <n v="4.5999999999999996"/>
    <n v="2025"/>
    <s v="Mar-2025"/>
    <n v="0.375"/>
    <x v="0"/>
    <x v="0"/>
  </r>
  <r>
    <s v="ORD0004657"/>
    <x v="356"/>
    <x v="429"/>
    <x v="0"/>
    <s v="EC012"/>
    <x v="3"/>
    <x v="0"/>
    <s v="Philips"/>
    <x v="4"/>
    <x v="2"/>
    <n v="4"/>
    <n v="42"/>
    <x v="1"/>
    <n v="151.19999999999999"/>
    <n v="55.2"/>
    <x v="1"/>
    <x v="0"/>
    <s v="Standard"/>
    <n v="5"/>
    <n v="2025"/>
    <s v="Mar-2025"/>
    <n v="0.36507936507936511"/>
    <x v="0"/>
    <x v="2"/>
  </r>
  <r>
    <s v="ORD0004658"/>
    <x v="19"/>
    <x v="1952"/>
    <x v="0"/>
    <s v="EC008"/>
    <x v="1"/>
    <x v="1"/>
    <s v="Nivea"/>
    <x v="9"/>
    <x v="1"/>
    <n v="2"/>
    <n v="18"/>
    <x v="0"/>
    <n v="36"/>
    <n v="18"/>
    <x v="0"/>
    <x v="2"/>
    <s v="Standard"/>
    <n v="3.8"/>
    <n v="2025"/>
    <s v="Mar-2025"/>
    <n v="0.5"/>
    <x v="0"/>
    <x v="5"/>
  </r>
  <r>
    <s v="ORD0004659"/>
    <x v="114"/>
    <x v="2104"/>
    <x v="0"/>
    <s v="EC003"/>
    <x v="7"/>
    <x v="3"/>
    <s v="Lenovo"/>
    <x v="2"/>
    <x v="1"/>
    <n v="3"/>
    <n v="799"/>
    <x v="4"/>
    <n v="2277.15"/>
    <n v="417.15"/>
    <x v="0"/>
    <x v="2"/>
    <s v="Express"/>
    <n v="2.9"/>
    <n v="2025"/>
    <s v="Aug-2025"/>
    <n v="0.18318951320729859"/>
    <x v="0"/>
    <x v="2"/>
  </r>
  <r>
    <s v="ORD0004660"/>
    <x v="246"/>
    <x v="1487"/>
    <x v="0"/>
    <s v="EC004"/>
    <x v="10"/>
    <x v="2"/>
    <s v="Nike"/>
    <x v="4"/>
    <x v="1"/>
    <n v="2"/>
    <n v="110"/>
    <x v="3"/>
    <n v="187"/>
    <n v="51"/>
    <x v="0"/>
    <x v="2"/>
    <s v="Standard"/>
    <n v="2.6"/>
    <n v="2025"/>
    <s v="Jan-2025"/>
    <n v="0.27272727272727271"/>
    <x v="0"/>
    <x v="2"/>
  </r>
  <r>
    <s v="ORD0004661"/>
    <x v="4"/>
    <x v="854"/>
    <x v="0"/>
    <s v="EC001"/>
    <x v="8"/>
    <x v="3"/>
    <s v="Sony"/>
    <x v="6"/>
    <x v="1"/>
    <n v="1"/>
    <n v="89"/>
    <x v="1"/>
    <n v="80.099999999999994"/>
    <n v="25.1"/>
    <x v="0"/>
    <x v="3"/>
    <s v="Express"/>
    <n v="4.8"/>
    <n v="2025"/>
    <s v="Aug-2025"/>
    <n v="0.31335830212234711"/>
    <x v="0"/>
    <x v="2"/>
  </r>
  <r>
    <s v="ORD0004662"/>
    <x v="337"/>
    <x v="118"/>
    <x v="0"/>
    <s v="EC012"/>
    <x v="3"/>
    <x v="0"/>
    <s v="Philips"/>
    <x v="6"/>
    <x v="1"/>
    <n v="2"/>
    <n v="42"/>
    <x v="3"/>
    <n v="71.400000000000006"/>
    <n v="23.4"/>
    <x v="0"/>
    <x v="0"/>
    <s v="Standard"/>
    <n v="4.7"/>
    <n v="2025"/>
    <s v="Aug-2025"/>
    <n v="0.32773109243697474"/>
    <x v="0"/>
    <x v="2"/>
  </r>
  <r>
    <s v="ORD0004663"/>
    <x v="265"/>
    <x v="70"/>
    <x v="1"/>
    <s v="EC004"/>
    <x v="10"/>
    <x v="2"/>
    <s v="Nike"/>
    <x v="3"/>
    <x v="1"/>
    <n v="5"/>
    <n v="110"/>
    <x v="1"/>
    <n v="495"/>
    <n v="155"/>
    <x v="3"/>
    <x v="1"/>
    <s v="Express"/>
    <n v="5"/>
    <n v="2025"/>
    <s v="Jun-2025"/>
    <n v="0.31313131313131315"/>
    <x v="0"/>
    <x v="2"/>
  </r>
  <r>
    <s v="ORD0004664"/>
    <x v="51"/>
    <x v="337"/>
    <x v="1"/>
    <s v="EC008"/>
    <x v="1"/>
    <x v="1"/>
    <s v="Nivea"/>
    <x v="2"/>
    <x v="0"/>
    <n v="1"/>
    <n v="18"/>
    <x v="2"/>
    <n v="14.4"/>
    <n v="5.4"/>
    <x v="2"/>
    <x v="0"/>
    <s v="Same Day"/>
    <n v="3.6"/>
    <n v="2025"/>
    <s v="Jul-2025"/>
    <n v="0.375"/>
    <x v="0"/>
    <x v="2"/>
  </r>
  <r>
    <s v="ORD0004665"/>
    <x v="268"/>
    <x v="2105"/>
    <x v="1"/>
    <s v="EC004"/>
    <x v="10"/>
    <x v="2"/>
    <s v="Nike"/>
    <x v="1"/>
    <x v="1"/>
    <n v="3"/>
    <n v="110"/>
    <x v="4"/>
    <n v="313.5"/>
    <n v="109.5"/>
    <x v="0"/>
    <x v="4"/>
    <s v="Express"/>
    <n v="4.9000000000000004"/>
    <n v="2025"/>
    <s v="Dec-2025"/>
    <n v="0.34928229665071769"/>
    <x v="1"/>
    <x v="1"/>
  </r>
  <r>
    <s v="ORD0004666"/>
    <x v="97"/>
    <x v="1146"/>
    <x v="1"/>
    <s v="EC002"/>
    <x v="5"/>
    <x v="3"/>
    <s v="Samsung"/>
    <x v="1"/>
    <x v="1"/>
    <n v="4"/>
    <n v="149"/>
    <x v="2"/>
    <n v="476.8"/>
    <n v="96.8"/>
    <x v="3"/>
    <x v="2"/>
    <s v="Standard"/>
    <n v="3.2"/>
    <n v="2025"/>
    <s v="Jan-2025"/>
    <n v="0.2030201342281879"/>
    <x v="1"/>
    <x v="1"/>
  </r>
  <r>
    <s v="ORD0004667"/>
    <x v="183"/>
    <x v="2106"/>
    <x v="0"/>
    <s v="EC010"/>
    <x v="6"/>
    <x v="3"/>
    <s v="JBL"/>
    <x v="4"/>
    <x v="1"/>
    <n v="2"/>
    <n v="65"/>
    <x v="2"/>
    <n v="104"/>
    <n v="28"/>
    <x v="0"/>
    <x v="0"/>
    <s v="Express"/>
    <n v="3.2"/>
    <n v="2025"/>
    <s v="Nov-2025"/>
    <n v="0.26923076923076922"/>
    <x v="0"/>
    <x v="2"/>
  </r>
  <r>
    <s v="ORD0004668"/>
    <x v="105"/>
    <x v="618"/>
    <x v="0"/>
    <s v="EC010"/>
    <x v="6"/>
    <x v="3"/>
    <s v="JBL"/>
    <x v="3"/>
    <x v="0"/>
    <n v="4"/>
    <n v="65"/>
    <x v="4"/>
    <n v="247"/>
    <n v="95"/>
    <x v="2"/>
    <x v="1"/>
    <s v="Standard"/>
    <n v="3.6"/>
    <n v="2025"/>
    <s v="Jun-2025"/>
    <n v="0.38461538461538464"/>
    <x v="0"/>
    <x v="2"/>
  </r>
  <r>
    <s v="ORD0004669"/>
    <x v="235"/>
    <x v="1065"/>
    <x v="1"/>
    <s v="EC003"/>
    <x v="7"/>
    <x v="3"/>
    <s v="Lenovo"/>
    <x v="7"/>
    <x v="1"/>
    <n v="3"/>
    <n v="799"/>
    <x v="0"/>
    <n v="2397"/>
    <n v="537"/>
    <x v="0"/>
    <x v="1"/>
    <s v="Express"/>
    <n v="2.6"/>
    <n v="2025"/>
    <s v="May-2025"/>
    <n v="0.22403003754693368"/>
    <x v="2"/>
    <x v="4"/>
  </r>
  <r>
    <s v="ORD0004670"/>
    <x v="301"/>
    <x v="1952"/>
    <x v="0"/>
    <s v="EC001"/>
    <x v="8"/>
    <x v="3"/>
    <s v="Sony"/>
    <x v="1"/>
    <x v="1"/>
    <n v="1"/>
    <n v="89"/>
    <x v="1"/>
    <n v="80.099999999999994"/>
    <n v="25.1"/>
    <x v="0"/>
    <x v="1"/>
    <s v="Standard"/>
    <n v="3.7"/>
    <n v="2025"/>
    <s v="Mar-2025"/>
    <n v="0.31335830212234711"/>
    <x v="1"/>
    <x v="1"/>
  </r>
  <r>
    <s v="ORD0004671"/>
    <x v="49"/>
    <x v="205"/>
    <x v="0"/>
    <s v="EC009"/>
    <x v="11"/>
    <x v="1"/>
    <s v="Loreal"/>
    <x v="1"/>
    <x v="1"/>
    <n v="1"/>
    <n v="12"/>
    <x v="0"/>
    <n v="12"/>
    <n v="6"/>
    <x v="0"/>
    <x v="0"/>
    <s v="Standard"/>
    <n v="4.4000000000000004"/>
    <n v="2025"/>
    <s v="Apr-2025"/>
    <n v="0.5"/>
    <x v="1"/>
    <x v="1"/>
  </r>
  <r>
    <s v="ORD0004672"/>
    <x v="270"/>
    <x v="1400"/>
    <x v="0"/>
    <s v="EC012"/>
    <x v="3"/>
    <x v="0"/>
    <s v="Philips"/>
    <x v="8"/>
    <x v="1"/>
    <n v="4"/>
    <n v="42"/>
    <x v="3"/>
    <n v="142.80000000000001"/>
    <n v="46.8"/>
    <x v="0"/>
    <x v="2"/>
    <s v="Standard"/>
    <n v="4.0999999999999996"/>
    <n v="2025"/>
    <s v="Jan-2025"/>
    <n v="0.32773109243697474"/>
    <x v="2"/>
    <x v="4"/>
  </r>
  <r>
    <s v="ORD0004673"/>
    <x v="126"/>
    <x v="1495"/>
    <x v="0"/>
    <s v="EC005"/>
    <x v="4"/>
    <x v="2"/>
    <s v="Skybags"/>
    <x v="2"/>
    <x v="2"/>
    <n v="2"/>
    <n v="45"/>
    <x v="0"/>
    <n v="90"/>
    <n v="38"/>
    <x v="0"/>
    <x v="3"/>
    <s v="Standard"/>
    <n v="4.2"/>
    <n v="2025"/>
    <s v="Aug-2025"/>
    <n v="0.42222222222222222"/>
    <x v="0"/>
    <x v="2"/>
  </r>
  <r>
    <s v="ORD0004674"/>
    <x v="328"/>
    <x v="2039"/>
    <x v="1"/>
    <s v="EC006"/>
    <x v="2"/>
    <x v="0"/>
    <s v="Philips"/>
    <x v="3"/>
    <x v="1"/>
    <n v="4"/>
    <n v="85"/>
    <x v="0"/>
    <n v="340"/>
    <n v="132"/>
    <x v="0"/>
    <x v="2"/>
    <s v="Standard"/>
    <n v="3.4"/>
    <n v="2025"/>
    <s v="Aug-2025"/>
    <n v="0.38823529411764707"/>
    <x v="0"/>
    <x v="2"/>
  </r>
  <r>
    <s v="ORD0004675"/>
    <x v="336"/>
    <x v="1591"/>
    <x v="1"/>
    <s v="EC007"/>
    <x v="9"/>
    <x v="0"/>
    <s v="Prestige"/>
    <x v="7"/>
    <x v="1"/>
    <n v="2"/>
    <n v="120"/>
    <x v="1"/>
    <n v="216"/>
    <n v="60"/>
    <x v="2"/>
    <x v="2"/>
    <s v="Standard"/>
    <n v="3.1"/>
    <n v="2025"/>
    <s v="Jun-2025"/>
    <n v="0.27777777777777779"/>
    <x v="2"/>
    <x v="4"/>
  </r>
  <r>
    <s v="ORD0004676"/>
    <x v="233"/>
    <x v="1277"/>
    <x v="1"/>
    <s v="EC004"/>
    <x v="10"/>
    <x v="2"/>
    <s v="Nike"/>
    <x v="9"/>
    <x v="0"/>
    <n v="5"/>
    <n v="110"/>
    <x v="3"/>
    <n v="467.5"/>
    <n v="127.5"/>
    <x v="0"/>
    <x v="4"/>
    <s v="Standard"/>
    <n v="3.8"/>
    <n v="2025"/>
    <s v="Aug-2025"/>
    <n v="0.27272727272727271"/>
    <x v="0"/>
    <x v="5"/>
  </r>
  <r>
    <s v="ORD0004677"/>
    <x v="120"/>
    <x v="2107"/>
    <x v="0"/>
    <s v="EC011"/>
    <x v="0"/>
    <x v="0"/>
    <s v="IKEA"/>
    <x v="7"/>
    <x v="1"/>
    <n v="4"/>
    <n v="190"/>
    <x v="1"/>
    <n v="684"/>
    <n v="184"/>
    <x v="0"/>
    <x v="3"/>
    <s v="Express"/>
    <n v="4.4000000000000004"/>
    <n v="2025"/>
    <s v="Aug-2025"/>
    <n v="0.26900584795321636"/>
    <x v="2"/>
    <x v="4"/>
  </r>
  <r>
    <s v="ORD0004678"/>
    <x v="61"/>
    <x v="611"/>
    <x v="1"/>
    <s v="EC011"/>
    <x v="0"/>
    <x v="0"/>
    <s v="IKEA"/>
    <x v="5"/>
    <x v="0"/>
    <n v="5"/>
    <n v="190"/>
    <x v="0"/>
    <n v="950"/>
    <n v="325"/>
    <x v="0"/>
    <x v="1"/>
    <s v="Express"/>
    <n v="3.6"/>
    <n v="2025"/>
    <s v="Mar-2025"/>
    <n v="0.34210526315789475"/>
    <x v="0"/>
    <x v="3"/>
  </r>
  <r>
    <s v="ORD0004679"/>
    <x v="302"/>
    <x v="2108"/>
    <x v="0"/>
    <s v="EC005"/>
    <x v="4"/>
    <x v="2"/>
    <s v="Skybags"/>
    <x v="8"/>
    <x v="2"/>
    <n v="3"/>
    <n v="45"/>
    <x v="3"/>
    <n v="114.75"/>
    <n v="36.75"/>
    <x v="1"/>
    <x v="0"/>
    <s v="Standard"/>
    <n v="4"/>
    <n v="2025"/>
    <s v="Nov-2025"/>
    <n v="0.3202614379084967"/>
    <x v="2"/>
    <x v="4"/>
  </r>
  <r>
    <s v="ORD0004680"/>
    <x v="92"/>
    <x v="571"/>
    <x v="1"/>
    <s v="EC012"/>
    <x v="3"/>
    <x v="0"/>
    <s v="Philips"/>
    <x v="2"/>
    <x v="2"/>
    <n v="2"/>
    <n v="42"/>
    <x v="3"/>
    <n v="71.400000000000006"/>
    <n v="23.4"/>
    <x v="0"/>
    <x v="3"/>
    <s v="Express"/>
    <n v="3"/>
    <n v="2025"/>
    <s v="Dec-2025"/>
    <n v="0.32773109243697474"/>
    <x v="0"/>
    <x v="2"/>
  </r>
  <r>
    <s v="ORD0004681"/>
    <x v="128"/>
    <x v="2109"/>
    <x v="0"/>
    <s v="EC012"/>
    <x v="3"/>
    <x v="0"/>
    <s v="Philips"/>
    <x v="5"/>
    <x v="0"/>
    <n v="5"/>
    <n v="42"/>
    <x v="2"/>
    <n v="168"/>
    <n v="48"/>
    <x v="2"/>
    <x v="1"/>
    <s v="Standard"/>
    <n v="3.8"/>
    <n v="2025"/>
    <s v="Sep-2025"/>
    <n v="0.2857142857142857"/>
    <x v="0"/>
    <x v="3"/>
  </r>
  <r>
    <s v="ORD0004682"/>
    <x v="187"/>
    <x v="1960"/>
    <x v="1"/>
    <s v="EC008"/>
    <x v="1"/>
    <x v="1"/>
    <s v="Nivea"/>
    <x v="0"/>
    <x v="2"/>
    <n v="4"/>
    <n v="18"/>
    <x v="3"/>
    <n v="61.2"/>
    <n v="25.2"/>
    <x v="0"/>
    <x v="4"/>
    <s v="Standard"/>
    <n v="3.1"/>
    <n v="2025"/>
    <s v="Mar-2025"/>
    <n v="0.41176470588235292"/>
    <x v="0"/>
    <x v="0"/>
  </r>
  <r>
    <s v="ORD0004683"/>
    <x v="270"/>
    <x v="2110"/>
    <x v="1"/>
    <s v="EC007"/>
    <x v="9"/>
    <x v="0"/>
    <s v="Prestige"/>
    <x v="3"/>
    <x v="0"/>
    <n v="1"/>
    <n v="120"/>
    <x v="0"/>
    <n v="120"/>
    <n v="42"/>
    <x v="0"/>
    <x v="2"/>
    <s v="Standard"/>
    <n v="3.3"/>
    <n v="2025"/>
    <s v="Jan-2025"/>
    <n v="0.35"/>
    <x v="0"/>
    <x v="2"/>
  </r>
  <r>
    <s v="ORD0004684"/>
    <x v="332"/>
    <x v="648"/>
    <x v="0"/>
    <s v="EC009"/>
    <x v="11"/>
    <x v="1"/>
    <s v="Loreal"/>
    <x v="2"/>
    <x v="2"/>
    <n v="4"/>
    <n v="12"/>
    <x v="4"/>
    <n v="45.6"/>
    <n v="21.6"/>
    <x v="0"/>
    <x v="3"/>
    <s v="Standard"/>
    <n v="4.7"/>
    <n v="2025"/>
    <s v="Sep-2025"/>
    <n v="0.47368421052631582"/>
    <x v="0"/>
    <x v="2"/>
  </r>
  <r>
    <s v="ORD0004685"/>
    <x v="234"/>
    <x v="369"/>
    <x v="0"/>
    <s v="EC010"/>
    <x v="6"/>
    <x v="3"/>
    <s v="JBL"/>
    <x v="8"/>
    <x v="0"/>
    <n v="5"/>
    <n v="65"/>
    <x v="3"/>
    <n v="276.25"/>
    <n v="86.25"/>
    <x v="0"/>
    <x v="2"/>
    <s v="Standard"/>
    <n v="4.4000000000000004"/>
    <n v="2025"/>
    <s v="Oct-2025"/>
    <n v="0.31221719457013575"/>
    <x v="2"/>
    <x v="4"/>
  </r>
  <r>
    <s v="ORD0004686"/>
    <x v="201"/>
    <x v="1476"/>
    <x v="0"/>
    <s v="EC001"/>
    <x v="8"/>
    <x v="3"/>
    <s v="Sony"/>
    <x v="7"/>
    <x v="2"/>
    <n v="4"/>
    <n v="89"/>
    <x v="0"/>
    <n v="356"/>
    <n v="136"/>
    <x v="0"/>
    <x v="4"/>
    <s v="Standard"/>
    <n v="3.5"/>
    <n v="2025"/>
    <s v="Jun-2025"/>
    <n v="0.38202247191011235"/>
    <x v="2"/>
    <x v="4"/>
  </r>
  <r>
    <s v="ORD0004687"/>
    <x v="98"/>
    <x v="951"/>
    <x v="0"/>
    <s v="EC009"/>
    <x v="11"/>
    <x v="1"/>
    <s v="Loreal"/>
    <x v="7"/>
    <x v="1"/>
    <n v="1"/>
    <n v="12"/>
    <x v="3"/>
    <n v="10.199999999999999"/>
    <n v="4.2"/>
    <x v="0"/>
    <x v="3"/>
    <s v="Express"/>
    <n v="5"/>
    <n v="2025"/>
    <s v="Feb-2025"/>
    <n v="0.41176470588235298"/>
    <x v="2"/>
    <x v="4"/>
  </r>
  <r>
    <s v="ORD0004688"/>
    <x v="103"/>
    <x v="550"/>
    <x v="1"/>
    <s v="EC001"/>
    <x v="8"/>
    <x v="3"/>
    <s v="Sony"/>
    <x v="8"/>
    <x v="0"/>
    <n v="3"/>
    <n v="89"/>
    <x v="4"/>
    <n v="253.65"/>
    <n v="88.65"/>
    <x v="1"/>
    <x v="4"/>
    <s v="Express"/>
    <n v="4.5"/>
    <n v="2025"/>
    <s v="May-2025"/>
    <n v="0.34949733885274986"/>
    <x v="2"/>
    <x v="4"/>
  </r>
  <r>
    <s v="ORD0004689"/>
    <x v="88"/>
    <x v="712"/>
    <x v="0"/>
    <s v="EC001"/>
    <x v="8"/>
    <x v="3"/>
    <s v="Sony"/>
    <x v="1"/>
    <x v="2"/>
    <n v="3"/>
    <n v="89"/>
    <x v="4"/>
    <n v="253.65"/>
    <n v="88.65"/>
    <x v="0"/>
    <x v="0"/>
    <s v="Standard"/>
    <n v="2.6"/>
    <n v="2025"/>
    <s v="Jul-2025"/>
    <n v="0.34949733885274986"/>
    <x v="1"/>
    <x v="1"/>
  </r>
  <r>
    <s v="ORD0004690"/>
    <x v="330"/>
    <x v="391"/>
    <x v="0"/>
    <s v="EC005"/>
    <x v="4"/>
    <x v="2"/>
    <s v="Skybags"/>
    <x v="6"/>
    <x v="0"/>
    <n v="5"/>
    <n v="45"/>
    <x v="1"/>
    <n v="202.5"/>
    <n v="72.5"/>
    <x v="0"/>
    <x v="2"/>
    <s v="Express"/>
    <n v="4.8"/>
    <n v="2025"/>
    <s v="Jan-2025"/>
    <n v="0.35802469135802467"/>
    <x v="0"/>
    <x v="2"/>
  </r>
  <r>
    <s v="ORD0004691"/>
    <x v="290"/>
    <x v="1131"/>
    <x v="0"/>
    <s v="EC006"/>
    <x v="2"/>
    <x v="0"/>
    <s v="Philips"/>
    <x v="1"/>
    <x v="2"/>
    <n v="3"/>
    <n v="85"/>
    <x v="0"/>
    <n v="255"/>
    <n v="99"/>
    <x v="0"/>
    <x v="0"/>
    <s v="Standard"/>
    <n v="2.9"/>
    <n v="2025"/>
    <s v="Jun-2025"/>
    <n v="0.38823529411764707"/>
    <x v="1"/>
    <x v="1"/>
  </r>
  <r>
    <s v="ORD0004692"/>
    <x v="1"/>
    <x v="1260"/>
    <x v="0"/>
    <s v="EC005"/>
    <x v="4"/>
    <x v="2"/>
    <s v="Skybags"/>
    <x v="7"/>
    <x v="2"/>
    <n v="2"/>
    <n v="45"/>
    <x v="0"/>
    <n v="90"/>
    <n v="38"/>
    <x v="0"/>
    <x v="3"/>
    <s v="Standard"/>
    <n v="3.7"/>
    <n v="2025"/>
    <s v="Apr-2025"/>
    <n v="0.42222222222222222"/>
    <x v="2"/>
    <x v="4"/>
  </r>
  <r>
    <s v="ORD0004693"/>
    <x v="63"/>
    <x v="830"/>
    <x v="0"/>
    <s v="EC005"/>
    <x v="4"/>
    <x v="2"/>
    <s v="Skybags"/>
    <x v="8"/>
    <x v="1"/>
    <n v="2"/>
    <n v="45"/>
    <x v="3"/>
    <n v="76.5"/>
    <n v="24.5"/>
    <x v="0"/>
    <x v="1"/>
    <s v="Express"/>
    <n v="3.9"/>
    <n v="2025"/>
    <s v="Dec-2025"/>
    <n v="0.3202614379084967"/>
    <x v="2"/>
    <x v="4"/>
  </r>
  <r>
    <s v="ORD0004694"/>
    <x v="76"/>
    <x v="1377"/>
    <x v="0"/>
    <s v="EC006"/>
    <x v="2"/>
    <x v="0"/>
    <s v="Philips"/>
    <x v="5"/>
    <x v="1"/>
    <n v="4"/>
    <n v="85"/>
    <x v="1"/>
    <n v="306"/>
    <n v="98"/>
    <x v="2"/>
    <x v="1"/>
    <s v="Standard"/>
    <n v="3.2"/>
    <n v="2025"/>
    <s v="Feb-2025"/>
    <n v="0.3202614379084967"/>
    <x v="0"/>
    <x v="3"/>
  </r>
  <r>
    <s v="ORD0004695"/>
    <x v="59"/>
    <x v="993"/>
    <x v="0"/>
    <s v="EC011"/>
    <x v="0"/>
    <x v="0"/>
    <s v="IKEA"/>
    <x v="3"/>
    <x v="2"/>
    <n v="5"/>
    <n v="190"/>
    <x v="3"/>
    <n v="807.5"/>
    <n v="182.5"/>
    <x v="0"/>
    <x v="3"/>
    <s v="Standard"/>
    <n v="4.3"/>
    <n v="2025"/>
    <s v="May-2025"/>
    <n v="0.2260061919504644"/>
    <x v="0"/>
    <x v="2"/>
  </r>
  <r>
    <s v="ORD0004696"/>
    <x v="233"/>
    <x v="1206"/>
    <x v="0"/>
    <s v="EC011"/>
    <x v="0"/>
    <x v="0"/>
    <s v="IKEA"/>
    <x v="6"/>
    <x v="0"/>
    <n v="4"/>
    <n v="190"/>
    <x v="2"/>
    <n v="608"/>
    <n v="108"/>
    <x v="2"/>
    <x v="4"/>
    <s v="Standard"/>
    <n v="4.5"/>
    <n v="2025"/>
    <s v="Aug-2025"/>
    <n v="0.17763157894736842"/>
    <x v="0"/>
    <x v="2"/>
  </r>
  <r>
    <s v="ORD0004697"/>
    <x v="111"/>
    <x v="311"/>
    <x v="0"/>
    <s v="EC003"/>
    <x v="7"/>
    <x v="3"/>
    <s v="Lenovo"/>
    <x v="8"/>
    <x v="2"/>
    <n v="5"/>
    <n v="799"/>
    <x v="4"/>
    <n v="3795.25"/>
    <n v="695.25"/>
    <x v="0"/>
    <x v="3"/>
    <s v="Express"/>
    <n v="3.5"/>
    <n v="2025"/>
    <s v="Jan-2025"/>
    <n v="0.18318951320729859"/>
    <x v="2"/>
    <x v="4"/>
  </r>
  <r>
    <s v="ORD0004698"/>
    <x v="245"/>
    <x v="2111"/>
    <x v="1"/>
    <s v="EC010"/>
    <x v="6"/>
    <x v="3"/>
    <s v="JBL"/>
    <x v="5"/>
    <x v="2"/>
    <n v="5"/>
    <n v="65"/>
    <x v="3"/>
    <n v="276.25"/>
    <n v="86.25"/>
    <x v="0"/>
    <x v="1"/>
    <s v="Standard"/>
    <n v="2.9"/>
    <n v="2025"/>
    <s v="Jan-2025"/>
    <n v="0.31221719457013575"/>
    <x v="0"/>
    <x v="3"/>
  </r>
  <r>
    <s v="ORD0004699"/>
    <x v="311"/>
    <x v="2056"/>
    <x v="0"/>
    <s v="EC002"/>
    <x v="5"/>
    <x v="3"/>
    <s v="Samsung"/>
    <x v="6"/>
    <x v="0"/>
    <n v="5"/>
    <n v="149"/>
    <x v="1"/>
    <n v="670.5"/>
    <n v="195.5"/>
    <x v="0"/>
    <x v="2"/>
    <s v="Express"/>
    <n v="2.8"/>
    <n v="2025"/>
    <s v="Jun-2025"/>
    <n v="0.29157345264727813"/>
    <x v="0"/>
    <x v="2"/>
  </r>
  <r>
    <s v="ORD0004700"/>
    <x v="47"/>
    <x v="1872"/>
    <x v="0"/>
    <s v="EC010"/>
    <x v="6"/>
    <x v="3"/>
    <s v="JBL"/>
    <x v="6"/>
    <x v="1"/>
    <n v="1"/>
    <n v="65"/>
    <x v="4"/>
    <n v="61.75"/>
    <n v="23.75"/>
    <x v="0"/>
    <x v="4"/>
    <s v="Standard"/>
    <n v="2.8"/>
    <n v="2025"/>
    <s v="Apr-2025"/>
    <n v="0.38461538461538464"/>
    <x v="0"/>
    <x v="2"/>
  </r>
  <r>
    <s v="ORD0004701"/>
    <x v="64"/>
    <x v="2057"/>
    <x v="0"/>
    <s v="EC012"/>
    <x v="3"/>
    <x v="0"/>
    <s v="Philips"/>
    <x v="5"/>
    <x v="0"/>
    <n v="1"/>
    <n v="42"/>
    <x v="0"/>
    <n v="42"/>
    <n v="18"/>
    <x v="2"/>
    <x v="0"/>
    <s v="Standard"/>
    <n v="3"/>
    <n v="2025"/>
    <s v="Feb-2025"/>
    <n v="0.42857142857142855"/>
    <x v="0"/>
    <x v="3"/>
  </r>
  <r>
    <s v="ORD0004702"/>
    <x v="82"/>
    <x v="1259"/>
    <x v="0"/>
    <s v="EC011"/>
    <x v="0"/>
    <x v="0"/>
    <s v="IKEA"/>
    <x v="3"/>
    <x v="0"/>
    <n v="3"/>
    <n v="190"/>
    <x v="3"/>
    <n v="484.5"/>
    <n v="109.5"/>
    <x v="1"/>
    <x v="1"/>
    <s v="Express"/>
    <n v="4.9000000000000004"/>
    <n v="2025"/>
    <s v="Apr-2025"/>
    <n v="0.2260061919504644"/>
    <x v="0"/>
    <x v="2"/>
  </r>
  <r>
    <s v="ORD0004703"/>
    <x v="245"/>
    <x v="2112"/>
    <x v="0"/>
    <s v="EC002"/>
    <x v="5"/>
    <x v="3"/>
    <s v="Samsung"/>
    <x v="9"/>
    <x v="2"/>
    <n v="1"/>
    <n v="149"/>
    <x v="0"/>
    <n v="149"/>
    <n v="54"/>
    <x v="0"/>
    <x v="4"/>
    <s v="Same Day"/>
    <n v="2.9"/>
    <n v="2025"/>
    <s v="Jan-2025"/>
    <n v="0.36241610738255031"/>
    <x v="0"/>
    <x v="5"/>
  </r>
  <r>
    <s v="ORD0004704"/>
    <x v="268"/>
    <x v="1261"/>
    <x v="1"/>
    <s v="EC010"/>
    <x v="6"/>
    <x v="3"/>
    <s v="JBL"/>
    <x v="3"/>
    <x v="1"/>
    <n v="4"/>
    <n v="65"/>
    <x v="3"/>
    <n v="221"/>
    <n v="69"/>
    <x v="0"/>
    <x v="0"/>
    <s v="Express"/>
    <n v="2.8"/>
    <n v="2025"/>
    <s v="Dec-2025"/>
    <n v="0.31221719457013575"/>
    <x v="0"/>
    <x v="2"/>
  </r>
  <r>
    <s v="ORD0004705"/>
    <x v="268"/>
    <x v="753"/>
    <x v="0"/>
    <s v="EC009"/>
    <x v="11"/>
    <x v="1"/>
    <s v="Loreal"/>
    <x v="1"/>
    <x v="2"/>
    <n v="2"/>
    <n v="12"/>
    <x v="4"/>
    <n v="22.8"/>
    <n v="10.8"/>
    <x v="0"/>
    <x v="0"/>
    <s v="Standard"/>
    <n v="3.5"/>
    <n v="2025"/>
    <s v="Dec-2025"/>
    <n v="0.47368421052631582"/>
    <x v="1"/>
    <x v="1"/>
  </r>
  <r>
    <s v="ORD0004706"/>
    <x v="6"/>
    <x v="1535"/>
    <x v="1"/>
    <s v="EC010"/>
    <x v="6"/>
    <x v="3"/>
    <s v="JBL"/>
    <x v="9"/>
    <x v="0"/>
    <n v="1"/>
    <n v="65"/>
    <x v="0"/>
    <n v="65"/>
    <n v="27"/>
    <x v="0"/>
    <x v="3"/>
    <s v="Standard"/>
    <n v="4.8"/>
    <n v="2025"/>
    <s v="Jul-2025"/>
    <n v="0.41538461538461541"/>
    <x v="0"/>
    <x v="5"/>
  </r>
  <r>
    <s v="ORD0004707"/>
    <x v="319"/>
    <x v="2113"/>
    <x v="0"/>
    <s v="EC009"/>
    <x v="11"/>
    <x v="1"/>
    <s v="Loreal"/>
    <x v="5"/>
    <x v="2"/>
    <n v="1"/>
    <n v="12"/>
    <x v="1"/>
    <n v="10.8"/>
    <n v="4.8"/>
    <x v="3"/>
    <x v="2"/>
    <s v="Standard"/>
    <n v="4.4000000000000004"/>
    <n v="2025"/>
    <s v="Jul-2025"/>
    <n v="0.44444444444444442"/>
    <x v="0"/>
    <x v="3"/>
  </r>
  <r>
    <s v="ORD0004708"/>
    <x v="353"/>
    <x v="1062"/>
    <x v="0"/>
    <s v="EC005"/>
    <x v="4"/>
    <x v="2"/>
    <s v="Skybags"/>
    <x v="1"/>
    <x v="2"/>
    <n v="3"/>
    <n v="45"/>
    <x v="3"/>
    <n v="114.75"/>
    <n v="36.75"/>
    <x v="0"/>
    <x v="0"/>
    <s v="Standard"/>
    <n v="4.5999999999999996"/>
    <n v="2025"/>
    <s v="Sep-2025"/>
    <n v="0.3202614379084967"/>
    <x v="1"/>
    <x v="1"/>
  </r>
  <r>
    <s v="ORD0004709"/>
    <x v="61"/>
    <x v="566"/>
    <x v="1"/>
    <s v="EC001"/>
    <x v="8"/>
    <x v="3"/>
    <s v="Sony"/>
    <x v="6"/>
    <x v="2"/>
    <n v="2"/>
    <n v="89"/>
    <x v="0"/>
    <n v="178"/>
    <n v="68"/>
    <x v="1"/>
    <x v="2"/>
    <s v="Express"/>
    <n v="2.8"/>
    <n v="2025"/>
    <s v="Mar-2025"/>
    <n v="0.38202247191011235"/>
    <x v="0"/>
    <x v="2"/>
  </r>
  <r>
    <s v="ORD0004710"/>
    <x v="256"/>
    <x v="214"/>
    <x v="0"/>
    <s v="EC011"/>
    <x v="0"/>
    <x v="0"/>
    <s v="IKEA"/>
    <x v="7"/>
    <x v="0"/>
    <n v="2"/>
    <n v="190"/>
    <x v="4"/>
    <n v="361"/>
    <n v="111"/>
    <x v="1"/>
    <x v="2"/>
    <s v="Standard"/>
    <n v="3.4"/>
    <n v="2025"/>
    <s v="Jun-2025"/>
    <n v="0.30747922437673131"/>
    <x v="2"/>
    <x v="4"/>
  </r>
  <r>
    <s v="ORD0004711"/>
    <x v="227"/>
    <x v="875"/>
    <x v="0"/>
    <s v="EC008"/>
    <x v="1"/>
    <x v="1"/>
    <s v="Nivea"/>
    <x v="1"/>
    <x v="1"/>
    <n v="5"/>
    <n v="18"/>
    <x v="4"/>
    <n v="85.5"/>
    <n v="40.5"/>
    <x v="0"/>
    <x v="3"/>
    <s v="Standard"/>
    <n v="2.9"/>
    <n v="2025"/>
    <s v="Sep-2025"/>
    <n v="0.47368421052631576"/>
    <x v="1"/>
    <x v="1"/>
  </r>
  <r>
    <s v="ORD0004712"/>
    <x v="154"/>
    <x v="443"/>
    <x v="1"/>
    <s v="EC005"/>
    <x v="4"/>
    <x v="2"/>
    <s v="Skybags"/>
    <x v="0"/>
    <x v="1"/>
    <n v="5"/>
    <n v="45"/>
    <x v="1"/>
    <n v="202.5"/>
    <n v="72.5"/>
    <x v="2"/>
    <x v="2"/>
    <s v="Same Day"/>
    <n v="2.8"/>
    <n v="2025"/>
    <s v="Sep-2025"/>
    <n v="0.35802469135802467"/>
    <x v="0"/>
    <x v="0"/>
  </r>
  <r>
    <s v="ORD0004713"/>
    <x v="117"/>
    <x v="743"/>
    <x v="0"/>
    <s v="EC003"/>
    <x v="7"/>
    <x v="3"/>
    <s v="Lenovo"/>
    <x v="8"/>
    <x v="1"/>
    <n v="4"/>
    <n v="799"/>
    <x v="2"/>
    <n v="2556.8000000000002"/>
    <n v="76.8"/>
    <x v="0"/>
    <x v="3"/>
    <s v="Express"/>
    <n v="4.5"/>
    <n v="2025"/>
    <s v="Nov-2025"/>
    <n v="3.0037546933667079E-2"/>
    <x v="2"/>
    <x v="4"/>
  </r>
  <r>
    <s v="ORD0004714"/>
    <x v="264"/>
    <x v="1532"/>
    <x v="0"/>
    <s v="EC008"/>
    <x v="1"/>
    <x v="1"/>
    <s v="Nivea"/>
    <x v="5"/>
    <x v="2"/>
    <n v="1"/>
    <n v="18"/>
    <x v="4"/>
    <n v="17.100000000000001"/>
    <n v="8.1"/>
    <x v="0"/>
    <x v="4"/>
    <s v="Standard"/>
    <n v="3.5"/>
    <n v="2025"/>
    <s v="Apr-2025"/>
    <n v="0.47368421052631571"/>
    <x v="0"/>
    <x v="3"/>
  </r>
  <r>
    <s v="ORD0004715"/>
    <x v="31"/>
    <x v="1855"/>
    <x v="1"/>
    <s v="EC004"/>
    <x v="10"/>
    <x v="2"/>
    <s v="Nike"/>
    <x v="3"/>
    <x v="0"/>
    <n v="3"/>
    <n v="110"/>
    <x v="1"/>
    <n v="297"/>
    <n v="93"/>
    <x v="0"/>
    <x v="1"/>
    <s v="Express"/>
    <n v="3.8"/>
    <n v="2025"/>
    <s v="Mar-2025"/>
    <n v="0.31313131313131315"/>
    <x v="0"/>
    <x v="2"/>
  </r>
  <r>
    <s v="ORD0004716"/>
    <x v="132"/>
    <x v="2114"/>
    <x v="1"/>
    <s v="EC007"/>
    <x v="9"/>
    <x v="0"/>
    <s v="Prestige"/>
    <x v="9"/>
    <x v="1"/>
    <n v="5"/>
    <n v="120"/>
    <x v="3"/>
    <n v="510"/>
    <n v="120"/>
    <x v="0"/>
    <x v="3"/>
    <s v="Standard"/>
    <n v="3.5"/>
    <n v="2025"/>
    <s v="May-2025"/>
    <n v="0.23529411764705882"/>
    <x v="0"/>
    <x v="5"/>
  </r>
  <r>
    <s v="ORD0004717"/>
    <x v="321"/>
    <x v="710"/>
    <x v="0"/>
    <s v="EC001"/>
    <x v="8"/>
    <x v="3"/>
    <s v="Sony"/>
    <x v="8"/>
    <x v="2"/>
    <n v="5"/>
    <n v="89"/>
    <x v="4"/>
    <n v="422.75"/>
    <n v="147.75"/>
    <x v="0"/>
    <x v="1"/>
    <s v="Standard"/>
    <n v="2.5"/>
    <n v="2025"/>
    <s v="Jan-2025"/>
    <n v="0.34949733885274986"/>
    <x v="2"/>
    <x v="4"/>
  </r>
  <r>
    <s v="ORD0004718"/>
    <x v="1"/>
    <x v="701"/>
    <x v="0"/>
    <s v="EC007"/>
    <x v="9"/>
    <x v="0"/>
    <s v="Prestige"/>
    <x v="0"/>
    <x v="2"/>
    <n v="3"/>
    <n v="120"/>
    <x v="0"/>
    <n v="360"/>
    <n v="126"/>
    <x v="2"/>
    <x v="1"/>
    <s v="Standard"/>
    <n v="3.5"/>
    <n v="2025"/>
    <s v="Apr-2025"/>
    <n v="0.35"/>
    <x v="0"/>
    <x v="0"/>
  </r>
  <r>
    <s v="ORD0004719"/>
    <x v="158"/>
    <x v="631"/>
    <x v="0"/>
    <s v="EC010"/>
    <x v="6"/>
    <x v="3"/>
    <s v="JBL"/>
    <x v="1"/>
    <x v="1"/>
    <n v="2"/>
    <n v="65"/>
    <x v="3"/>
    <n v="110.5"/>
    <n v="34.5"/>
    <x v="2"/>
    <x v="1"/>
    <s v="Standard"/>
    <n v="3.9"/>
    <n v="2025"/>
    <s v="Aug-2025"/>
    <n v="0.31221719457013575"/>
    <x v="1"/>
    <x v="1"/>
  </r>
  <r>
    <s v="ORD0004720"/>
    <x v="160"/>
    <x v="1233"/>
    <x v="1"/>
    <s v="EC003"/>
    <x v="7"/>
    <x v="3"/>
    <s v="Lenovo"/>
    <x v="1"/>
    <x v="1"/>
    <n v="3"/>
    <n v="799"/>
    <x v="4"/>
    <n v="2277.15"/>
    <n v="417.15"/>
    <x v="0"/>
    <x v="1"/>
    <s v="Standard"/>
    <n v="2.6"/>
    <n v="2025"/>
    <s v="Jul-2025"/>
    <n v="0.18318951320729859"/>
    <x v="1"/>
    <x v="1"/>
  </r>
  <r>
    <s v="ORD0004721"/>
    <x v="120"/>
    <x v="1618"/>
    <x v="0"/>
    <s v="EC001"/>
    <x v="8"/>
    <x v="3"/>
    <s v="Sony"/>
    <x v="9"/>
    <x v="1"/>
    <n v="4"/>
    <n v="89"/>
    <x v="2"/>
    <n v="284.8"/>
    <n v="64.8"/>
    <x v="0"/>
    <x v="3"/>
    <s v="Standard"/>
    <n v="3.7"/>
    <n v="2025"/>
    <s v="Aug-2025"/>
    <n v="0.22752808988764042"/>
    <x v="0"/>
    <x v="5"/>
  </r>
  <r>
    <s v="ORD0004722"/>
    <x v="205"/>
    <x v="1606"/>
    <x v="1"/>
    <s v="EC010"/>
    <x v="6"/>
    <x v="3"/>
    <s v="JBL"/>
    <x v="1"/>
    <x v="2"/>
    <n v="2"/>
    <n v="65"/>
    <x v="0"/>
    <n v="130"/>
    <n v="54"/>
    <x v="0"/>
    <x v="2"/>
    <s v="Express"/>
    <n v="2.7"/>
    <n v="2025"/>
    <s v="Apr-2025"/>
    <n v="0.41538461538461541"/>
    <x v="1"/>
    <x v="1"/>
  </r>
  <r>
    <s v="ORD0004723"/>
    <x v="229"/>
    <x v="242"/>
    <x v="0"/>
    <s v="EC010"/>
    <x v="6"/>
    <x v="3"/>
    <s v="JBL"/>
    <x v="2"/>
    <x v="2"/>
    <n v="2"/>
    <n v="65"/>
    <x v="2"/>
    <n v="104"/>
    <n v="28"/>
    <x v="0"/>
    <x v="1"/>
    <s v="Standard"/>
    <n v="2.8"/>
    <n v="2025"/>
    <s v="May-2025"/>
    <n v="0.26923076923076922"/>
    <x v="0"/>
    <x v="2"/>
  </r>
  <r>
    <s v="ORD0004724"/>
    <x v="312"/>
    <x v="19"/>
    <x v="0"/>
    <s v="EC012"/>
    <x v="3"/>
    <x v="0"/>
    <s v="Philips"/>
    <x v="4"/>
    <x v="0"/>
    <n v="4"/>
    <n v="42"/>
    <x v="2"/>
    <n v="134.4"/>
    <n v="38.4"/>
    <x v="0"/>
    <x v="3"/>
    <s v="Express"/>
    <n v="4.5999999999999996"/>
    <n v="2025"/>
    <s v="Jun-2025"/>
    <n v="0.2857142857142857"/>
    <x v="0"/>
    <x v="2"/>
  </r>
  <r>
    <s v="ORD0004725"/>
    <x v="154"/>
    <x v="1302"/>
    <x v="0"/>
    <s v="EC007"/>
    <x v="9"/>
    <x v="0"/>
    <s v="Prestige"/>
    <x v="6"/>
    <x v="2"/>
    <n v="5"/>
    <n v="120"/>
    <x v="2"/>
    <n v="480"/>
    <n v="90"/>
    <x v="1"/>
    <x v="3"/>
    <s v="Standard"/>
    <n v="3.1"/>
    <n v="2025"/>
    <s v="Sep-2025"/>
    <n v="0.1875"/>
    <x v="0"/>
    <x v="2"/>
  </r>
  <r>
    <s v="ORD0004726"/>
    <x v="169"/>
    <x v="177"/>
    <x v="0"/>
    <s v="EC006"/>
    <x v="2"/>
    <x v="0"/>
    <s v="Philips"/>
    <x v="1"/>
    <x v="1"/>
    <n v="3"/>
    <n v="85"/>
    <x v="1"/>
    <n v="229.5"/>
    <n v="73.5"/>
    <x v="0"/>
    <x v="4"/>
    <s v="Standard"/>
    <n v="4.9000000000000004"/>
    <n v="2025"/>
    <s v="Dec-2025"/>
    <n v="0.3202614379084967"/>
    <x v="1"/>
    <x v="1"/>
  </r>
  <r>
    <s v="ORD0004727"/>
    <x v="182"/>
    <x v="2115"/>
    <x v="0"/>
    <s v="EC010"/>
    <x v="6"/>
    <x v="3"/>
    <s v="JBL"/>
    <x v="1"/>
    <x v="1"/>
    <n v="3"/>
    <n v="65"/>
    <x v="0"/>
    <n v="195"/>
    <n v="81"/>
    <x v="0"/>
    <x v="4"/>
    <s v="Standard"/>
    <n v="4.4000000000000004"/>
    <n v="2025"/>
    <s v="Jan-2025"/>
    <n v="0.41538461538461541"/>
    <x v="1"/>
    <x v="1"/>
  </r>
  <r>
    <s v="ORD0004728"/>
    <x v="9"/>
    <x v="2116"/>
    <x v="0"/>
    <s v="EC010"/>
    <x v="6"/>
    <x v="3"/>
    <s v="JBL"/>
    <x v="9"/>
    <x v="2"/>
    <n v="5"/>
    <n v="65"/>
    <x v="3"/>
    <n v="276.25"/>
    <n v="86.25"/>
    <x v="0"/>
    <x v="0"/>
    <s v="Express"/>
    <n v="2.9"/>
    <n v="2025"/>
    <s v="Dec-2025"/>
    <n v="0.31221719457013575"/>
    <x v="0"/>
    <x v="5"/>
  </r>
  <r>
    <s v="ORD0004729"/>
    <x v="302"/>
    <x v="1816"/>
    <x v="0"/>
    <s v="EC011"/>
    <x v="0"/>
    <x v="0"/>
    <s v="IKEA"/>
    <x v="6"/>
    <x v="0"/>
    <n v="5"/>
    <n v="190"/>
    <x v="1"/>
    <n v="855"/>
    <n v="230"/>
    <x v="0"/>
    <x v="2"/>
    <s v="Express"/>
    <n v="4.2"/>
    <n v="2025"/>
    <s v="Nov-2025"/>
    <n v="0.26900584795321636"/>
    <x v="0"/>
    <x v="2"/>
  </r>
  <r>
    <s v="ORD0004730"/>
    <x v="31"/>
    <x v="951"/>
    <x v="1"/>
    <s v="EC010"/>
    <x v="6"/>
    <x v="3"/>
    <s v="JBL"/>
    <x v="4"/>
    <x v="0"/>
    <n v="1"/>
    <n v="65"/>
    <x v="0"/>
    <n v="65"/>
    <n v="27"/>
    <x v="0"/>
    <x v="4"/>
    <s v="Same Day"/>
    <n v="4.9000000000000004"/>
    <n v="2025"/>
    <s v="Mar-2025"/>
    <n v="0.41538461538461541"/>
    <x v="0"/>
    <x v="2"/>
  </r>
  <r>
    <s v="ORD0004731"/>
    <x v="93"/>
    <x v="511"/>
    <x v="1"/>
    <s v="EC009"/>
    <x v="11"/>
    <x v="1"/>
    <s v="Loreal"/>
    <x v="8"/>
    <x v="0"/>
    <n v="1"/>
    <n v="12"/>
    <x v="1"/>
    <n v="10.8"/>
    <n v="4.8"/>
    <x v="0"/>
    <x v="2"/>
    <s v="Same Day"/>
    <n v="2.6"/>
    <n v="2025"/>
    <s v="Oct-2025"/>
    <n v="0.44444444444444442"/>
    <x v="2"/>
    <x v="4"/>
  </r>
  <r>
    <s v="ORD0004732"/>
    <x v="180"/>
    <x v="432"/>
    <x v="0"/>
    <s v="EC006"/>
    <x v="2"/>
    <x v="0"/>
    <s v="Philips"/>
    <x v="4"/>
    <x v="0"/>
    <n v="3"/>
    <n v="85"/>
    <x v="2"/>
    <n v="204"/>
    <n v="48"/>
    <x v="0"/>
    <x v="2"/>
    <s v="Standard"/>
    <n v="2.8"/>
    <n v="2025"/>
    <s v="Oct-2025"/>
    <n v="0.23529411764705882"/>
    <x v="0"/>
    <x v="2"/>
  </r>
  <r>
    <s v="ORD0004733"/>
    <x v="46"/>
    <x v="2117"/>
    <x v="1"/>
    <s v="EC007"/>
    <x v="9"/>
    <x v="0"/>
    <s v="Prestige"/>
    <x v="9"/>
    <x v="0"/>
    <n v="1"/>
    <n v="120"/>
    <x v="1"/>
    <n v="108"/>
    <n v="30"/>
    <x v="2"/>
    <x v="4"/>
    <s v="Standard"/>
    <n v="2.7"/>
    <n v="2025"/>
    <s v="May-2025"/>
    <n v="0.27777777777777779"/>
    <x v="0"/>
    <x v="5"/>
  </r>
  <r>
    <s v="ORD0004734"/>
    <x v="146"/>
    <x v="878"/>
    <x v="0"/>
    <s v="EC010"/>
    <x v="6"/>
    <x v="3"/>
    <s v="JBL"/>
    <x v="3"/>
    <x v="2"/>
    <n v="3"/>
    <n v="65"/>
    <x v="1"/>
    <n v="175.5"/>
    <n v="61.5"/>
    <x v="0"/>
    <x v="4"/>
    <s v="Standard"/>
    <n v="2.6"/>
    <n v="2025"/>
    <s v="Feb-2025"/>
    <n v="0.3504273504273504"/>
    <x v="0"/>
    <x v="2"/>
  </r>
  <r>
    <s v="ORD0004735"/>
    <x v="142"/>
    <x v="824"/>
    <x v="1"/>
    <s v="EC003"/>
    <x v="7"/>
    <x v="3"/>
    <s v="Lenovo"/>
    <x v="4"/>
    <x v="2"/>
    <n v="3"/>
    <n v="799"/>
    <x v="4"/>
    <n v="2277.15"/>
    <n v="417.15"/>
    <x v="0"/>
    <x v="2"/>
    <s v="Express"/>
    <n v="4.7"/>
    <n v="2025"/>
    <s v="May-2025"/>
    <n v="0.18318951320729859"/>
    <x v="0"/>
    <x v="2"/>
  </r>
  <r>
    <s v="ORD0004736"/>
    <x v="69"/>
    <x v="1633"/>
    <x v="0"/>
    <s v="EC001"/>
    <x v="8"/>
    <x v="3"/>
    <s v="Sony"/>
    <x v="6"/>
    <x v="2"/>
    <n v="1"/>
    <n v="89"/>
    <x v="3"/>
    <n v="75.650000000000006"/>
    <n v="20.65"/>
    <x v="0"/>
    <x v="3"/>
    <s v="Standard"/>
    <n v="3.1"/>
    <n v="2025"/>
    <s v="Mar-2025"/>
    <n v="0.27296761401189684"/>
    <x v="0"/>
    <x v="2"/>
  </r>
  <r>
    <s v="ORD0004737"/>
    <x v="10"/>
    <x v="2032"/>
    <x v="1"/>
    <s v="EC005"/>
    <x v="4"/>
    <x v="2"/>
    <s v="Skybags"/>
    <x v="7"/>
    <x v="0"/>
    <n v="3"/>
    <n v="45"/>
    <x v="4"/>
    <n v="128.25"/>
    <n v="50.25"/>
    <x v="0"/>
    <x v="4"/>
    <s v="Standard"/>
    <n v="2.5"/>
    <n v="2025"/>
    <s v="Sep-2025"/>
    <n v="0.391812865497076"/>
    <x v="2"/>
    <x v="4"/>
  </r>
  <r>
    <s v="ORD0004738"/>
    <x v="312"/>
    <x v="716"/>
    <x v="0"/>
    <s v="EC007"/>
    <x v="9"/>
    <x v="0"/>
    <s v="Prestige"/>
    <x v="4"/>
    <x v="0"/>
    <n v="1"/>
    <n v="120"/>
    <x v="3"/>
    <n v="102"/>
    <n v="24"/>
    <x v="2"/>
    <x v="3"/>
    <s v="Standard"/>
    <n v="4"/>
    <n v="2025"/>
    <s v="Jun-2025"/>
    <n v="0.23529411764705882"/>
    <x v="0"/>
    <x v="2"/>
  </r>
  <r>
    <s v="ORD0004739"/>
    <x v="85"/>
    <x v="1418"/>
    <x v="0"/>
    <s v="EC005"/>
    <x v="4"/>
    <x v="2"/>
    <s v="Skybags"/>
    <x v="5"/>
    <x v="0"/>
    <n v="1"/>
    <n v="45"/>
    <x v="4"/>
    <n v="42.75"/>
    <n v="16.75"/>
    <x v="0"/>
    <x v="0"/>
    <s v="Same Day"/>
    <n v="2.8"/>
    <n v="2025"/>
    <s v="Jul-2025"/>
    <n v="0.391812865497076"/>
    <x v="0"/>
    <x v="3"/>
  </r>
  <r>
    <s v="ORD0004740"/>
    <x v="71"/>
    <x v="845"/>
    <x v="0"/>
    <s v="EC010"/>
    <x v="6"/>
    <x v="3"/>
    <s v="JBL"/>
    <x v="0"/>
    <x v="0"/>
    <n v="3"/>
    <n v="65"/>
    <x v="2"/>
    <n v="156"/>
    <n v="42"/>
    <x v="0"/>
    <x v="1"/>
    <s v="Standard"/>
    <n v="3.3"/>
    <n v="2025"/>
    <s v="Aug-2025"/>
    <n v="0.26923076923076922"/>
    <x v="0"/>
    <x v="0"/>
  </r>
  <r>
    <s v="ORD0004741"/>
    <x v="142"/>
    <x v="2118"/>
    <x v="0"/>
    <s v="EC003"/>
    <x v="7"/>
    <x v="3"/>
    <s v="Lenovo"/>
    <x v="4"/>
    <x v="2"/>
    <n v="5"/>
    <n v="799"/>
    <x v="0"/>
    <n v="3995"/>
    <n v="895"/>
    <x v="0"/>
    <x v="2"/>
    <s v="Standard"/>
    <n v="3.5"/>
    <n v="2025"/>
    <s v="May-2025"/>
    <n v="0.22403003754693368"/>
    <x v="0"/>
    <x v="2"/>
  </r>
  <r>
    <s v="ORD0004742"/>
    <x v="249"/>
    <x v="1808"/>
    <x v="0"/>
    <s v="EC003"/>
    <x v="7"/>
    <x v="3"/>
    <s v="Lenovo"/>
    <x v="1"/>
    <x v="0"/>
    <n v="5"/>
    <n v="799"/>
    <x v="2"/>
    <n v="3196"/>
    <n v="96"/>
    <x v="0"/>
    <x v="1"/>
    <s v="Standard"/>
    <n v="3"/>
    <n v="2025"/>
    <s v="Nov-2025"/>
    <n v="3.0037546933667083E-2"/>
    <x v="1"/>
    <x v="1"/>
  </r>
  <r>
    <s v="ORD0004743"/>
    <x v="50"/>
    <x v="2119"/>
    <x v="1"/>
    <s v="EC007"/>
    <x v="9"/>
    <x v="0"/>
    <s v="Prestige"/>
    <x v="7"/>
    <x v="0"/>
    <n v="2"/>
    <n v="120"/>
    <x v="0"/>
    <n v="240"/>
    <n v="84"/>
    <x v="0"/>
    <x v="1"/>
    <s v="Standard"/>
    <n v="3.5"/>
    <n v="2025"/>
    <s v="Sep-2025"/>
    <n v="0.35"/>
    <x v="2"/>
    <x v="4"/>
  </r>
  <r>
    <s v="ORD0004744"/>
    <x v="259"/>
    <x v="1265"/>
    <x v="0"/>
    <s v="EC011"/>
    <x v="0"/>
    <x v="0"/>
    <s v="IKEA"/>
    <x v="0"/>
    <x v="2"/>
    <n v="4"/>
    <n v="190"/>
    <x v="4"/>
    <n v="722"/>
    <n v="222"/>
    <x v="0"/>
    <x v="2"/>
    <s v="Express"/>
    <n v="4.3"/>
    <n v="2025"/>
    <s v="Nov-2025"/>
    <n v="0.30747922437673131"/>
    <x v="0"/>
    <x v="0"/>
  </r>
  <r>
    <s v="ORD0004745"/>
    <x v="114"/>
    <x v="652"/>
    <x v="1"/>
    <s v="EC006"/>
    <x v="2"/>
    <x v="0"/>
    <s v="Philips"/>
    <x v="5"/>
    <x v="1"/>
    <n v="2"/>
    <n v="85"/>
    <x v="2"/>
    <n v="136"/>
    <n v="32"/>
    <x v="0"/>
    <x v="3"/>
    <s v="Express"/>
    <n v="4.7"/>
    <n v="2025"/>
    <s v="Aug-2025"/>
    <n v="0.23529411764705882"/>
    <x v="0"/>
    <x v="3"/>
  </r>
  <r>
    <s v="ORD0004746"/>
    <x v="42"/>
    <x v="765"/>
    <x v="0"/>
    <s v="EC010"/>
    <x v="6"/>
    <x v="3"/>
    <s v="JBL"/>
    <x v="4"/>
    <x v="1"/>
    <n v="3"/>
    <n v="65"/>
    <x v="1"/>
    <n v="175.5"/>
    <n v="61.5"/>
    <x v="0"/>
    <x v="2"/>
    <s v="Express"/>
    <n v="3.5"/>
    <n v="2025"/>
    <s v="Jul-2025"/>
    <n v="0.3504273504273504"/>
    <x v="0"/>
    <x v="2"/>
  </r>
  <r>
    <s v="ORD0004747"/>
    <x v="325"/>
    <x v="254"/>
    <x v="1"/>
    <s v="EC007"/>
    <x v="9"/>
    <x v="0"/>
    <s v="Prestige"/>
    <x v="9"/>
    <x v="2"/>
    <n v="3"/>
    <n v="120"/>
    <x v="3"/>
    <n v="306"/>
    <n v="72"/>
    <x v="0"/>
    <x v="0"/>
    <s v="Express"/>
    <n v="3.5"/>
    <n v="2025"/>
    <s v="Jan-2025"/>
    <n v="0.23529411764705882"/>
    <x v="0"/>
    <x v="5"/>
  </r>
  <r>
    <s v="ORD0004748"/>
    <x v="82"/>
    <x v="619"/>
    <x v="1"/>
    <s v="EC003"/>
    <x v="7"/>
    <x v="3"/>
    <s v="Lenovo"/>
    <x v="2"/>
    <x v="0"/>
    <n v="3"/>
    <n v="799"/>
    <x v="0"/>
    <n v="2397"/>
    <n v="537"/>
    <x v="0"/>
    <x v="1"/>
    <s v="Standard"/>
    <n v="4.9000000000000004"/>
    <n v="2025"/>
    <s v="Apr-2025"/>
    <n v="0.22403003754693368"/>
    <x v="0"/>
    <x v="2"/>
  </r>
  <r>
    <s v="ORD0004749"/>
    <x v="152"/>
    <x v="1727"/>
    <x v="0"/>
    <s v="EC003"/>
    <x v="7"/>
    <x v="3"/>
    <s v="Lenovo"/>
    <x v="5"/>
    <x v="2"/>
    <n v="3"/>
    <n v="799"/>
    <x v="1"/>
    <n v="2157.3000000000002"/>
    <n v="297.3"/>
    <x v="0"/>
    <x v="1"/>
    <s v="Express"/>
    <n v="4.2"/>
    <n v="2025"/>
    <s v="Sep-2025"/>
    <n v="0.13781115282992629"/>
    <x v="0"/>
    <x v="3"/>
  </r>
  <r>
    <s v="ORD0004750"/>
    <x v="0"/>
    <x v="2120"/>
    <x v="0"/>
    <s v="EC002"/>
    <x v="5"/>
    <x v="3"/>
    <s v="Samsung"/>
    <x v="9"/>
    <x v="2"/>
    <n v="3"/>
    <n v="149"/>
    <x v="1"/>
    <n v="402.3"/>
    <n v="117.3"/>
    <x v="0"/>
    <x v="3"/>
    <s v="Express"/>
    <n v="4.7"/>
    <n v="2025"/>
    <s v="Aug-2025"/>
    <n v="0.29157345264727813"/>
    <x v="0"/>
    <x v="5"/>
  </r>
  <r>
    <s v="ORD0004751"/>
    <x v="108"/>
    <x v="1814"/>
    <x v="1"/>
    <s v="EC003"/>
    <x v="7"/>
    <x v="3"/>
    <s v="Lenovo"/>
    <x v="9"/>
    <x v="1"/>
    <n v="2"/>
    <n v="799"/>
    <x v="3"/>
    <n v="1358.3"/>
    <n v="118.3"/>
    <x v="2"/>
    <x v="2"/>
    <s v="Express"/>
    <n v="4.5999999999999996"/>
    <n v="2025"/>
    <s v="May-2025"/>
    <n v="8.7094161819921967E-2"/>
    <x v="0"/>
    <x v="5"/>
  </r>
  <r>
    <s v="ORD0004752"/>
    <x v="325"/>
    <x v="328"/>
    <x v="1"/>
    <s v="EC009"/>
    <x v="11"/>
    <x v="1"/>
    <s v="Loreal"/>
    <x v="3"/>
    <x v="2"/>
    <n v="2"/>
    <n v="12"/>
    <x v="2"/>
    <n v="19.2"/>
    <n v="7.2"/>
    <x v="0"/>
    <x v="4"/>
    <s v="Standard"/>
    <n v="3.8"/>
    <n v="2025"/>
    <s v="Jan-2025"/>
    <n v="0.375"/>
    <x v="0"/>
    <x v="2"/>
  </r>
  <r>
    <s v="ORD0004753"/>
    <x v="164"/>
    <x v="1283"/>
    <x v="1"/>
    <s v="EC007"/>
    <x v="9"/>
    <x v="0"/>
    <s v="Prestige"/>
    <x v="0"/>
    <x v="1"/>
    <n v="2"/>
    <n v="120"/>
    <x v="4"/>
    <n v="228"/>
    <n v="72"/>
    <x v="0"/>
    <x v="4"/>
    <s v="Express"/>
    <n v="2.9"/>
    <n v="2025"/>
    <s v="Nov-2025"/>
    <n v="0.31578947368421051"/>
    <x v="0"/>
    <x v="0"/>
  </r>
  <r>
    <s v="ORD0004754"/>
    <x v="83"/>
    <x v="1960"/>
    <x v="0"/>
    <s v="EC009"/>
    <x v="11"/>
    <x v="1"/>
    <s v="Loreal"/>
    <x v="6"/>
    <x v="0"/>
    <n v="1"/>
    <n v="12"/>
    <x v="4"/>
    <n v="11.4"/>
    <n v="5.4"/>
    <x v="0"/>
    <x v="2"/>
    <s v="Standard"/>
    <n v="3.2"/>
    <n v="2025"/>
    <s v="Aug-2025"/>
    <n v="0.47368421052631582"/>
    <x v="0"/>
    <x v="2"/>
  </r>
  <r>
    <s v="ORD0004755"/>
    <x v="240"/>
    <x v="1708"/>
    <x v="0"/>
    <s v="EC009"/>
    <x v="11"/>
    <x v="1"/>
    <s v="Loreal"/>
    <x v="3"/>
    <x v="0"/>
    <n v="4"/>
    <n v="12"/>
    <x v="3"/>
    <n v="40.799999999999997"/>
    <n v="16.8"/>
    <x v="0"/>
    <x v="0"/>
    <s v="Express"/>
    <n v="3"/>
    <n v="2025"/>
    <s v="Jul-2025"/>
    <n v="0.41176470588235298"/>
    <x v="0"/>
    <x v="2"/>
  </r>
  <r>
    <s v="ORD0004756"/>
    <x v="73"/>
    <x v="381"/>
    <x v="0"/>
    <s v="EC011"/>
    <x v="0"/>
    <x v="0"/>
    <s v="IKEA"/>
    <x v="8"/>
    <x v="0"/>
    <n v="1"/>
    <n v="190"/>
    <x v="4"/>
    <n v="180.5"/>
    <n v="55.5"/>
    <x v="0"/>
    <x v="1"/>
    <s v="Express"/>
    <n v="3.9"/>
    <n v="2025"/>
    <s v="Sep-2025"/>
    <n v="0.30747922437673131"/>
    <x v="2"/>
    <x v="4"/>
  </r>
  <r>
    <s v="ORD0004757"/>
    <x v="207"/>
    <x v="526"/>
    <x v="1"/>
    <s v="EC007"/>
    <x v="9"/>
    <x v="0"/>
    <s v="Prestige"/>
    <x v="3"/>
    <x v="0"/>
    <n v="2"/>
    <n v="120"/>
    <x v="0"/>
    <n v="240"/>
    <n v="84"/>
    <x v="0"/>
    <x v="2"/>
    <s v="Standard"/>
    <n v="4.5"/>
    <n v="2025"/>
    <s v="May-2025"/>
    <n v="0.35"/>
    <x v="0"/>
    <x v="2"/>
  </r>
  <r>
    <s v="ORD0004758"/>
    <x v="32"/>
    <x v="1974"/>
    <x v="0"/>
    <s v="EC011"/>
    <x v="0"/>
    <x v="0"/>
    <s v="IKEA"/>
    <x v="5"/>
    <x v="2"/>
    <n v="3"/>
    <n v="190"/>
    <x v="0"/>
    <n v="570"/>
    <n v="195"/>
    <x v="0"/>
    <x v="2"/>
    <s v="Standard"/>
    <n v="2.7"/>
    <n v="2025"/>
    <s v="Dec-2025"/>
    <n v="0.34210526315789475"/>
    <x v="0"/>
    <x v="3"/>
  </r>
  <r>
    <s v="ORD0004759"/>
    <x v="21"/>
    <x v="1257"/>
    <x v="0"/>
    <s v="EC012"/>
    <x v="3"/>
    <x v="0"/>
    <s v="Philips"/>
    <x v="8"/>
    <x v="0"/>
    <n v="3"/>
    <n v="42"/>
    <x v="0"/>
    <n v="126"/>
    <n v="54"/>
    <x v="0"/>
    <x v="3"/>
    <s v="Express"/>
    <n v="2.6"/>
    <n v="2025"/>
    <s v="Jun-2025"/>
    <n v="0.42857142857142855"/>
    <x v="2"/>
    <x v="4"/>
  </r>
  <r>
    <s v="ORD0004760"/>
    <x v="358"/>
    <x v="2121"/>
    <x v="0"/>
    <s v="EC002"/>
    <x v="5"/>
    <x v="3"/>
    <s v="Samsung"/>
    <x v="9"/>
    <x v="2"/>
    <n v="4"/>
    <n v="149"/>
    <x v="0"/>
    <n v="596"/>
    <n v="216"/>
    <x v="0"/>
    <x v="1"/>
    <s v="Express"/>
    <n v="3.2"/>
    <n v="2025"/>
    <s v="May-2025"/>
    <n v="0.36241610738255031"/>
    <x v="0"/>
    <x v="5"/>
  </r>
  <r>
    <s v="ORD0004761"/>
    <x v="238"/>
    <x v="1589"/>
    <x v="0"/>
    <s v="EC012"/>
    <x v="3"/>
    <x v="0"/>
    <s v="Philips"/>
    <x v="2"/>
    <x v="0"/>
    <n v="3"/>
    <n v="42"/>
    <x v="3"/>
    <n v="107.1"/>
    <n v="35.1"/>
    <x v="1"/>
    <x v="4"/>
    <s v="Standard"/>
    <n v="4.8"/>
    <n v="2025"/>
    <s v="Jan-2025"/>
    <n v="0.32773109243697485"/>
    <x v="0"/>
    <x v="2"/>
  </r>
  <r>
    <s v="ORD0004762"/>
    <x v="77"/>
    <x v="2122"/>
    <x v="0"/>
    <s v="EC001"/>
    <x v="8"/>
    <x v="3"/>
    <s v="Sony"/>
    <x v="4"/>
    <x v="1"/>
    <n v="5"/>
    <n v="89"/>
    <x v="1"/>
    <n v="400.5"/>
    <n v="125.5"/>
    <x v="0"/>
    <x v="2"/>
    <s v="Standard"/>
    <n v="3.2"/>
    <n v="2025"/>
    <s v="Jan-2025"/>
    <n v="0.31335830212234705"/>
    <x v="0"/>
    <x v="2"/>
  </r>
  <r>
    <s v="ORD0004763"/>
    <x v="152"/>
    <x v="436"/>
    <x v="0"/>
    <s v="EC008"/>
    <x v="1"/>
    <x v="1"/>
    <s v="Nivea"/>
    <x v="0"/>
    <x v="0"/>
    <n v="2"/>
    <n v="18"/>
    <x v="2"/>
    <n v="28.8"/>
    <n v="10.8"/>
    <x v="0"/>
    <x v="4"/>
    <s v="Express"/>
    <n v="4.5"/>
    <n v="2025"/>
    <s v="Sep-2025"/>
    <n v="0.375"/>
    <x v="0"/>
    <x v="0"/>
  </r>
  <r>
    <s v="ORD0004764"/>
    <x v="194"/>
    <x v="1619"/>
    <x v="0"/>
    <s v="EC009"/>
    <x v="11"/>
    <x v="1"/>
    <s v="Loreal"/>
    <x v="7"/>
    <x v="2"/>
    <n v="2"/>
    <n v="12"/>
    <x v="0"/>
    <n v="24"/>
    <n v="12"/>
    <x v="0"/>
    <x v="0"/>
    <s v="Standard"/>
    <n v="4.9000000000000004"/>
    <n v="2025"/>
    <s v="Aug-2025"/>
    <n v="0.5"/>
    <x v="2"/>
    <x v="4"/>
  </r>
  <r>
    <s v="ORD0004765"/>
    <x v="242"/>
    <x v="1803"/>
    <x v="0"/>
    <s v="EC010"/>
    <x v="6"/>
    <x v="3"/>
    <s v="JBL"/>
    <x v="1"/>
    <x v="2"/>
    <n v="1"/>
    <n v="65"/>
    <x v="2"/>
    <n v="52"/>
    <n v="14"/>
    <x v="0"/>
    <x v="4"/>
    <s v="Standard"/>
    <n v="4.8"/>
    <n v="2025"/>
    <s v="Nov-2025"/>
    <n v="0.26923076923076922"/>
    <x v="1"/>
    <x v="1"/>
  </r>
  <r>
    <s v="ORD0004766"/>
    <x v="259"/>
    <x v="2123"/>
    <x v="1"/>
    <s v="EC012"/>
    <x v="3"/>
    <x v="0"/>
    <s v="Philips"/>
    <x v="7"/>
    <x v="2"/>
    <n v="1"/>
    <n v="42"/>
    <x v="3"/>
    <n v="35.700000000000003"/>
    <n v="11.7"/>
    <x v="0"/>
    <x v="4"/>
    <s v="Express"/>
    <n v="2.8"/>
    <n v="2025"/>
    <s v="Nov-2025"/>
    <n v="0.32773109243697474"/>
    <x v="2"/>
    <x v="4"/>
  </r>
  <r>
    <s v="ORD0004767"/>
    <x v="287"/>
    <x v="1559"/>
    <x v="1"/>
    <s v="EC002"/>
    <x v="5"/>
    <x v="3"/>
    <s v="Samsung"/>
    <x v="0"/>
    <x v="1"/>
    <n v="5"/>
    <n v="149"/>
    <x v="1"/>
    <n v="670.5"/>
    <n v="195.5"/>
    <x v="0"/>
    <x v="1"/>
    <s v="Standard"/>
    <n v="3"/>
    <n v="2025"/>
    <s v="Jun-2025"/>
    <n v="0.29157345264727813"/>
    <x v="0"/>
    <x v="0"/>
  </r>
  <r>
    <s v="ORD0004768"/>
    <x v="80"/>
    <x v="2044"/>
    <x v="0"/>
    <s v="EC012"/>
    <x v="3"/>
    <x v="0"/>
    <s v="Philips"/>
    <x v="3"/>
    <x v="1"/>
    <n v="1"/>
    <n v="42"/>
    <x v="0"/>
    <n v="42"/>
    <n v="18"/>
    <x v="0"/>
    <x v="4"/>
    <s v="Standard"/>
    <n v="3.8"/>
    <n v="2025"/>
    <s v="Dec-2025"/>
    <n v="0.42857142857142855"/>
    <x v="0"/>
    <x v="2"/>
  </r>
  <r>
    <s v="ORD0004769"/>
    <x v="128"/>
    <x v="729"/>
    <x v="0"/>
    <s v="EC009"/>
    <x v="11"/>
    <x v="1"/>
    <s v="Loreal"/>
    <x v="0"/>
    <x v="0"/>
    <n v="3"/>
    <n v="12"/>
    <x v="2"/>
    <n v="28.8"/>
    <n v="10.8"/>
    <x v="2"/>
    <x v="0"/>
    <s v="Express"/>
    <n v="2.6"/>
    <n v="2025"/>
    <s v="Sep-2025"/>
    <n v="0.375"/>
    <x v="0"/>
    <x v="0"/>
  </r>
  <r>
    <s v="ORD0004770"/>
    <x v="57"/>
    <x v="1526"/>
    <x v="0"/>
    <s v="EC011"/>
    <x v="0"/>
    <x v="0"/>
    <s v="IKEA"/>
    <x v="9"/>
    <x v="0"/>
    <n v="1"/>
    <n v="190"/>
    <x v="3"/>
    <n v="161.5"/>
    <n v="36.5"/>
    <x v="0"/>
    <x v="2"/>
    <s v="Express"/>
    <n v="4.8"/>
    <n v="2025"/>
    <s v="Nov-2025"/>
    <n v="0.2260061919504644"/>
    <x v="0"/>
    <x v="5"/>
  </r>
  <r>
    <s v="ORD0004771"/>
    <x v="0"/>
    <x v="1950"/>
    <x v="0"/>
    <s v="EC004"/>
    <x v="10"/>
    <x v="2"/>
    <s v="Nike"/>
    <x v="2"/>
    <x v="1"/>
    <n v="4"/>
    <n v="110"/>
    <x v="2"/>
    <n v="352"/>
    <n v="80"/>
    <x v="0"/>
    <x v="1"/>
    <s v="Standard"/>
    <n v="2.5"/>
    <n v="2025"/>
    <s v="Aug-2025"/>
    <n v="0.22727272727272727"/>
    <x v="0"/>
    <x v="2"/>
  </r>
  <r>
    <s v="ORD0004772"/>
    <x v="189"/>
    <x v="14"/>
    <x v="0"/>
    <s v="EC005"/>
    <x v="4"/>
    <x v="2"/>
    <s v="Skybags"/>
    <x v="9"/>
    <x v="1"/>
    <n v="3"/>
    <n v="45"/>
    <x v="1"/>
    <n v="121.5"/>
    <n v="43.5"/>
    <x v="0"/>
    <x v="0"/>
    <s v="Standard"/>
    <n v="3"/>
    <n v="2025"/>
    <s v="May-2025"/>
    <n v="0.35802469135802467"/>
    <x v="0"/>
    <x v="5"/>
  </r>
  <r>
    <s v="ORD0004773"/>
    <x v="357"/>
    <x v="789"/>
    <x v="0"/>
    <s v="EC007"/>
    <x v="9"/>
    <x v="0"/>
    <s v="Prestige"/>
    <x v="9"/>
    <x v="0"/>
    <n v="5"/>
    <n v="120"/>
    <x v="3"/>
    <n v="510"/>
    <n v="120"/>
    <x v="0"/>
    <x v="4"/>
    <s v="Express"/>
    <n v="3.9"/>
    <n v="2025"/>
    <s v="Jan-2025"/>
    <n v="0.23529411764705882"/>
    <x v="0"/>
    <x v="5"/>
  </r>
  <r>
    <s v="ORD0004774"/>
    <x v="121"/>
    <x v="2124"/>
    <x v="0"/>
    <s v="EC010"/>
    <x v="6"/>
    <x v="3"/>
    <s v="JBL"/>
    <x v="4"/>
    <x v="0"/>
    <n v="2"/>
    <n v="65"/>
    <x v="1"/>
    <n v="117"/>
    <n v="41"/>
    <x v="0"/>
    <x v="4"/>
    <s v="Express"/>
    <n v="3.5"/>
    <n v="2025"/>
    <s v="Jan-2025"/>
    <n v="0.3504273504273504"/>
    <x v="0"/>
    <x v="2"/>
  </r>
  <r>
    <s v="ORD0004775"/>
    <x v="18"/>
    <x v="184"/>
    <x v="1"/>
    <s v="EC003"/>
    <x v="7"/>
    <x v="3"/>
    <s v="Lenovo"/>
    <x v="1"/>
    <x v="1"/>
    <n v="4"/>
    <n v="799"/>
    <x v="1"/>
    <n v="2876.4"/>
    <n v="396.4"/>
    <x v="0"/>
    <x v="1"/>
    <s v="Standard"/>
    <n v="4.3"/>
    <n v="2025"/>
    <s v="Mar-2025"/>
    <n v="0.13781115282992629"/>
    <x v="1"/>
    <x v="1"/>
  </r>
  <r>
    <s v="ORD0004776"/>
    <x v="353"/>
    <x v="550"/>
    <x v="1"/>
    <s v="EC001"/>
    <x v="8"/>
    <x v="3"/>
    <s v="Sony"/>
    <x v="4"/>
    <x v="2"/>
    <n v="1"/>
    <n v="89"/>
    <x v="0"/>
    <n v="89"/>
    <n v="34"/>
    <x v="0"/>
    <x v="2"/>
    <s v="Express"/>
    <n v="4"/>
    <n v="2025"/>
    <s v="Sep-2025"/>
    <n v="0.38202247191011235"/>
    <x v="0"/>
    <x v="2"/>
  </r>
  <r>
    <s v="ORD0004777"/>
    <x v="255"/>
    <x v="707"/>
    <x v="0"/>
    <s v="EC005"/>
    <x v="4"/>
    <x v="2"/>
    <s v="Skybags"/>
    <x v="9"/>
    <x v="2"/>
    <n v="1"/>
    <n v="45"/>
    <x v="2"/>
    <n v="36"/>
    <n v="10"/>
    <x v="0"/>
    <x v="4"/>
    <s v="Standard"/>
    <n v="3.7"/>
    <n v="2025"/>
    <s v="Jul-2025"/>
    <n v="0.27777777777777779"/>
    <x v="0"/>
    <x v="5"/>
  </r>
  <r>
    <s v="ORD0004778"/>
    <x v="228"/>
    <x v="2125"/>
    <x v="1"/>
    <s v="EC006"/>
    <x v="2"/>
    <x v="0"/>
    <s v="Philips"/>
    <x v="8"/>
    <x v="0"/>
    <n v="2"/>
    <n v="85"/>
    <x v="3"/>
    <n v="144.5"/>
    <n v="40.5"/>
    <x v="0"/>
    <x v="3"/>
    <s v="Express"/>
    <n v="4.2"/>
    <n v="2025"/>
    <s v="May-2025"/>
    <n v="0.28027681660899656"/>
    <x v="2"/>
    <x v="4"/>
  </r>
  <r>
    <s v="ORD0004779"/>
    <x v="234"/>
    <x v="1199"/>
    <x v="0"/>
    <s v="EC007"/>
    <x v="9"/>
    <x v="0"/>
    <s v="Prestige"/>
    <x v="3"/>
    <x v="0"/>
    <n v="1"/>
    <n v="120"/>
    <x v="3"/>
    <n v="102"/>
    <n v="24"/>
    <x v="1"/>
    <x v="3"/>
    <s v="Standard"/>
    <n v="3.8"/>
    <n v="2025"/>
    <s v="Oct-2025"/>
    <n v="0.23529411764705882"/>
    <x v="0"/>
    <x v="2"/>
  </r>
  <r>
    <s v="ORD0004780"/>
    <x v="35"/>
    <x v="2126"/>
    <x v="0"/>
    <s v="EC001"/>
    <x v="8"/>
    <x v="3"/>
    <s v="Sony"/>
    <x v="3"/>
    <x v="2"/>
    <n v="1"/>
    <n v="89"/>
    <x v="0"/>
    <n v="89"/>
    <n v="34"/>
    <x v="0"/>
    <x v="4"/>
    <s v="Standard"/>
    <n v="4.7"/>
    <n v="2025"/>
    <s v="Mar-2025"/>
    <n v="0.38202247191011235"/>
    <x v="0"/>
    <x v="2"/>
  </r>
  <r>
    <s v="ORD0004781"/>
    <x v="188"/>
    <x v="1433"/>
    <x v="1"/>
    <s v="EC005"/>
    <x v="4"/>
    <x v="2"/>
    <s v="Skybags"/>
    <x v="9"/>
    <x v="2"/>
    <n v="2"/>
    <n v="45"/>
    <x v="4"/>
    <n v="85.5"/>
    <n v="33.5"/>
    <x v="0"/>
    <x v="0"/>
    <s v="Express"/>
    <n v="4.7"/>
    <n v="2025"/>
    <s v="Jul-2025"/>
    <n v="0.391812865497076"/>
    <x v="0"/>
    <x v="5"/>
  </r>
  <r>
    <s v="ORD0004782"/>
    <x v="30"/>
    <x v="2054"/>
    <x v="0"/>
    <s v="EC010"/>
    <x v="6"/>
    <x v="3"/>
    <s v="JBL"/>
    <x v="2"/>
    <x v="1"/>
    <n v="3"/>
    <n v="65"/>
    <x v="3"/>
    <n v="165.75"/>
    <n v="51.75"/>
    <x v="0"/>
    <x v="1"/>
    <s v="Standard"/>
    <n v="4"/>
    <n v="2025"/>
    <s v="Dec-2025"/>
    <n v="0.31221719457013575"/>
    <x v="0"/>
    <x v="2"/>
  </r>
  <r>
    <s v="ORD0004783"/>
    <x v="71"/>
    <x v="2127"/>
    <x v="1"/>
    <s v="EC008"/>
    <x v="1"/>
    <x v="1"/>
    <s v="Nivea"/>
    <x v="5"/>
    <x v="0"/>
    <n v="5"/>
    <n v="18"/>
    <x v="4"/>
    <n v="85.5"/>
    <n v="40.5"/>
    <x v="0"/>
    <x v="3"/>
    <s v="Standard"/>
    <n v="3.4"/>
    <n v="2025"/>
    <s v="Aug-2025"/>
    <n v="0.47368421052631576"/>
    <x v="0"/>
    <x v="3"/>
  </r>
  <r>
    <s v="ORD0004784"/>
    <x v="301"/>
    <x v="454"/>
    <x v="0"/>
    <s v="EC010"/>
    <x v="6"/>
    <x v="3"/>
    <s v="JBL"/>
    <x v="9"/>
    <x v="0"/>
    <n v="5"/>
    <n v="65"/>
    <x v="4"/>
    <n v="308.75"/>
    <n v="118.75"/>
    <x v="3"/>
    <x v="1"/>
    <s v="Standard"/>
    <n v="4.4000000000000004"/>
    <n v="2025"/>
    <s v="Mar-2025"/>
    <n v="0.38461538461538464"/>
    <x v="0"/>
    <x v="5"/>
  </r>
  <r>
    <s v="ORD0004785"/>
    <x v="136"/>
    <x v="2016"/>
    <x v="1"/>
    <s v="EC007"/>
    <x v="9"/>
    <x v="0"/>
    <s v="Prestige"/>
    <x v="6"/>
    <x v="2"/>
    <n v="5"/>
    <n v="120"/>
    <x v="2"/>
    <n v="480"/>
    <n v="90"/>
    <x v="0"/>
    <x v="4"/>
    <s v="Standard"/>
    <n v="3.9"/>
    <n v="2025"/>
    <s v="Apr-2025"/>
    <n v="0.1875"/>
    <x v="0"/>
    <x v="2"/>
  </r>
  <r>
    <s v="ORD0004786"/>
    <x v="291"/>
    <x v="1637"/>
    <x v="0"/>
    <s v="EC007"/>
    <x v="9"/>
    <x v="0"/>
    <s v="Prestige"/>
    <x v="1"/>
    <x v="2"/>
    <n v="4"/>
    <n v="120"/>
    <x v="1"/>
    <n v="432"/>
    <n v="120"/>
    <x v="3"/>
    <x v="3"/>
    <s v="Express"/>
    <n v="5"/>
    <n v="2025"/>
    <s v="Apr-2025"/>
    <n v="0.27777777777777779"/>
    <x v="1"/>
    <x v="1"/>
  </r>
  <r>
    <s v="ORD0004787"/>
    <x v="214"/>
    <x v="72"/>
    <x v="1"/>
    <s v="EC008"/>
    <x v="1"/>
    <x v="1"/>
    <s v="Nivea"/>
    <x v="1"/>
    <x v="0"/>
    <n v="4"/>
    <n v="18"/>
    <x v="1"/>
    <n v="64.8"/>
    <n v="28.8"/>
    <x v="0"/>
    <x v="3"/>
    <s v="Express"/>
    <n v="4.0999999999999996"/>
    <n v="2025"/>
    <s v="Apr-2025"/>
    <n v="0.44444444444444448"/>
    <x v="1"/>
    <x v="1"/>
  </r>
  <r>
    <s v="ORD0004788"/>
    <x v="198"/>
    <x v="2128"/>
    <x v="0"/>
    <s v="EC012"/>
    <x v="3"/>
    <x v="0"/>
    <s v="Philips"/>
    <x v="6"/>
    <x v="1"/>
    <n v="3"/>
    <n v="42"/>
    <x v="0"/>
    <n v="126"/>
    <n v="54"/>
    <x v="0"/>
    <x v="4"/>
    <s v="Standard"/>
    <n v="3.1"/>
    <n v="2025"/>
    <s v="Sep-2025"/>
    <n v="0.42857142857142855"/>
    <x v="0"/>
    <x v="2"/>
  </r>
  <r>
    <s v="ORD0004789"/>
    <x v="222"/>
    <x v="347"/>
    <x v="1"/>
    <s v="EC012"/>
    <x v="3"/>
    <x v="0"/>
    <s v="Philips"/>
    <x v="2"/>
    <x v="2"/>
    <n v="3"/>
    <n v="42"/>
    <x v="1"/>
    <n v="113.4"/>
    <n v="41.4"/>
    <x v="0"/>
    <x v="3"/>
    <s v="Standard"/>
    <n v="4.4000000000000004"/>
    <n v="2025"/>
    <s v="Feb-2025"/>
    <n v="0.36507936507936506"/>
    <x v="0"/>
    <x v="2"/>
  </r>
  <r>
    <s v="ORD0004790"/>
    <x v="195"/>
    <x v="553"/>
    <x v="0"/>
    <s v="EC010"/>
    <x v="6"/>
    <x v="3"/>
    <s v="JBL"/>
    <x v="5"/>
    <x v="2"/>
    <n v="1"/>
    <n v="65"/>
    <x v="2"/>
    <n v="52"/>
    <n v="14"/>
    <x v="0"/>
    <x v="3"/>
    <s v="Standard"/>
    <n v="4.3"/>
    <n v="2025"/>
    <s v="Oct-2025"/>
    <n v="0.26923076923076922"/>
    <x v="0"/>
    <x v="3"/>
  </r>
  <r>
    <s v="ORD0004791"/>
    <x v="233"/>
    <x v="1597"/>
    <x v="0"/>
    <s v="EC008"/>
    <x v="1"/>
    <x v="1"/>
    <s v="Nivea"/>
    <x v="2"/>
    <x v="2"/>
    <n v="2"/>
    <n v="18"/>
    <x v="0"/>
    <n v="36"/>
    <n v="18"/>
    <x v="0"/>
    <x v="2"/>
    <s v="Express"/>
    <n v="4.9000000000000004"/>
    <n v="2025"/>
    <s v="Aug-2025"/>
    <n v="0.5"/>
    <x v="0"/>
    <x v="2"/>
  </r>
  <r>
    <s v="ORD0004792"/>
    <x v="194"/>
    <x v="565"/>
    <x v="1"/>
    <s v="EC003"/>
    <x v="7"/>
    <x v="3"/>
    <s v="Lenovo"/>
    <x v="2"/>
    <x v="2"/>
    <n v="3"/>
    <n v="799"/>
    <x v="1"/>
    <n v="2157.3000000000002"/>
    <n v="297.3"/>
    <x v="0"/>
    <x v="4"/>
    <s v="Standard"/>
    <n v="3.1"/>
    <n v="2025"/>
    <s v="Aug-2025"/>
    <n v="0.13781115282992629"/>
    <x v="0"/>
    <x v="2"/>
  </r>
  <r>
    <s v="ORD0004793"/>
    <x v="97"/>
    <x v="759"/>
    <x v="1"/>
    <s v="EC012"/>
    <x v="3"/>
    <x v="0"/>
    <s v="Philips"/>
    <x v="2"/>
    <x v="0"/>
    <n v="2"/>
    <n v="42"/>
    <x v="2"/>
    <n v="67.2"/>
    <n v="19.2"/>
    <x v="2"/>
    <x v="4"/>
    <s v="Express"/>
    <n v="2.7"/>
    <n v="2025"/>
    <s v="Jan-2025"/>
    <n v="0.2857142857142857"/>
    <x v="0"/>
    <x v="2"/>
  </r>
  <r>
    <s v="ORD0004794"/>
    <x v="107"/>
    <x v="1838"/>
    <x v="0"/>
    <s v="EC011"/>
    <x v="0"/>
    <x v="0"/>
    <s v="IKEA"/>
    <x v="3"/>
    <x v="2"/>
    <n v="1"/>
    <n v="190"/>
    <x v="1"/>
    <n v="171"/>
    <n v="46"/>
    <x v="0"/>
    <x v="1"/>
    <s v="Standard"/>
    <n v="4.3"/>
    <n v="2025"/>
    <s v="Jun-2025"/>
    <n v="0.26900584795321636"/>
    <x v="0"/>
    <x v="2"/>
  </r>
  <r>
    <s v="ORD0004795"/>
    <x v="61"/>
    <x v="2056"/>
    <x v="0"/>
    <s v="EC007"/>
    <x v="9"/>
    <x v="0"/>
    <s v="Prestige"/>
    <x v="4"/>
    <x v="2"/>
    <n v="3"/>
    <n v="120"/>
    <x v="1"/>
    <n v="324"/>
    <n v="90"/>
    <x v="3"/>
    <x v="1"/>
    <s v="Express"/>
    <n v="3.3"/>
    <n v="2025"/>
    <s v="Mar-2025"/>
    <n v="0.27777777777777779"/>
    <x v="0"/>
    <x v="2"/>
  </r>
  <r>
    <s v="ORD0004796"/>
    <x v="256"/>
    <x v="2129"/>
    <x v="0"/>
    <s v="EC002"/>
    <x v="5"/>
    <x v="3"/>
    <s v="Samsung"/>
    <x v="0"/>
    <x v="0"/>
    <n v="3"/>
    <n v="149"/>
    <x v="4"/>
    <n v="424.65"/>
    <n v="139.65"/>
    <x v="0"/>
    <x v="1"/>
    <s v="Same Day"/>
    <n v="3.4"/>
    <n v="2025"/>
    <s v="Jun-2025"/>
    <n v="0.32885906040268459"/>
    <x v="0"/>
    <x v="0"/>
  </r>
  <r>
    <s v="ORD0004797"/>
    <x v="221"/>
    <x v="491"/>
    <x v="0"/>
    <s v="EC004"/>
    <x v="10"/>
    <x v="2"/>
    <s v="Nike"/>
    <x v="3"/>
    <x v="1"/>
    <n v="2"/>
    <n v="110"/>
    <x v="3"/>
    <n v="187"/>
    <n v="51"/>
    <x v="0"/>
    <x v="0"/>
    <s v="Same Day"/>
    <n v="3.3"/>
    <n v="2025"/>
    <s v="Mar-2025"/>
    <n v="0.27272727272727271"/>
    <x v="0"/>
    <x v="2"/>
  </r>
  <r>
    <s v="ORD0004798"/>
    <x v="268"/>
    <x v="1104"/>
    <x v="0"/>
    <s v="EC011"/>
    <x v="0"/>
    <x v="0"/>
    <s v="IKEA"/>
    <x v="1"/>
    <x v="1"/>
    <n v="1"/>
    <n v="190"/>
    <x v="4"/>
    <n v="180.5"/>
    <n v="55.5"/>
    <x v="0"/>
    <x v="3"/>
    <s v="Express"/>
    <n v="3.4"/>
    <n v="2025"/>
    <s v="Dec-2025"/>
    <n v="0.30747922437673131"/>
    <x v="1"/>
    <x v="1"/>
  </r>
  <r>
    <s v="ORD0004799"/>
    <x v="146"/>
    <x v="1426"/>
    <x v="1"/>
    <s v="EC011"/>
    <x v="0"/>
    <x v="0"/>
    <s v="IKEA"/>
    <x v="8"/>
    <x v="2"/>
    <n v="4"/>
    <n v="190"/>
    <x v="2"/>
    <n v="608"/>
    <n v="108"/>
    <x v="1"/>
    <x v="0"/>
    <s v="Standard"/>
    <n v="2.6"/>
    <n v="2025"/>
    <s v="Feb-2025"/>
    <n v="0.17763157894736842"/>
    <x v="2"/>
    <x v="4"/>
  </r>
  <r>
    <s v="ORD0004800"/>
    <x v="150"/>
    <x v="1049"/>
    <x v="0"/>
    <s v="EC011"/>
    <x v="0"/>
    <x v="0"/>
    <s v="IKEA"/>
    <x v="9"/>
    <x v="0"/>
    <n v="4"/>
    <n v="190"/>
    <x v="4"/>
    <n v="722"/>
    <n v="222"/>
    <x v="0"/>
    <x v="2"/>
    <s v="Standard"/>
    <n v="4.2"/>
    <n v="2025"/>
    <s v="Jun-2025"/>
    <n v="0.30747922437673131"/>
    <x v="0"/>
    <x v="5"/>
  </r>
  <r>
    <s v="ORD0004801"/>
    <x v="315"/>
    <x v="613"/>
    <x v="1"/>
    <s v="EC006"/>
    <x v="2"/>
    <x v="0"/>
    <s v="Philips"/>
    <x v="2"/>
    <x v="2"/>
    <n v="3"/>
    <n v="85"/>
    <x v="4"/>
    <n v="242.25"/>
    <n v="86.25"/>
    <x v="0"/>
    <x v="1"/>
    <s v="Standard"/>
    <n v="3.8"/>
    <n v="2025"/>
    <s v="Feb-2025"/>
    <n v="0.35603715170278638"/>
    <x v="0"/>
    <x v="2"/>
  </r>
  <r>
    <s v="ORD0004802"/>
    <x v="80"/>
    <x v="806"/>
    <x v="1"/>
    <s v="EC004"/>
    <x v="10"/>
    <x v="2"/>
    <s v="Nike"/>
    <x v="2"/>
    <x v="2"/>
    <n v="3"/>
    <n v="110"/>
    <x v="3"/>
    <n v="280.5"/>
    <n v="76.5"/>
    <x v="0"/>
    <x v="1"/>
    <s v="Express"/>
    <n v="2.5"/>
    <n v="2025"/>
    <s v="Dec-2025"/>
    <n v="0.27272727272727271"/>
    <x v="0"/>
    <x v="2"/>
  </r>
  <r>
    <s v="ORD0004803"/>
    <x v="181"/>
    <x v="379"/>
    <x v="0"/>
    <s v="EC005"/>
    <x v="4"/>
    <x v="2"/>
    <s v="Skybags"/>
    <x v="2"/>
    <x v="0"/>
    <n v="2"/>
    <n v="45"/>
    <x v="4"/>
    <n v="85.5"/>
    <n v="33.5"/>
    <x v="0"/>
    <x v="4"/>
    <s v="Standard"/>
    <n v="4.2"/>
    <n v="2025"/>
    <s v="Sep-2025"/>
    <n v="0.391812865497076"/>
    <x v="0"/>
    <x v="2"/>
  </r>
  <r>
    <s v="ORD0004804"/>
    <x v="341"/>
    <x v="2130"/>
    <x v="0"/>
    <s v="EC006"/>
    <x v="2"/>
    <x v="0"/>
    <s v="Philips"/>
    <x v="3"/>
    <x v="1"/>
    <n v="4"/>
    <n v="85"/>
    <x v="4"/>
    <n v="323"/>
    <n v="115"/>
    <x v="0"/>
    <x v="3"/>
    <s v="Express"/>
    <n v="4.0999999999999996"/>
    <n v="2025"/>
    <s v="Feb-2025"/>
    <n v="0.35603715170278638"/>
    <x v="0"/>
    <x v="2"/>
  </r>
  <r>
    <s v="ORD0004805"/>
    <x v="72"/>
    <x v="1688"/>
    <x v="1"/>
    <s v="EC002"/>
    <x v="5"/>
    <x v="3"/>
    <s v="Samsung"/>
    <x v="0"/>
    <x v="2"/>
    <n v="1"/>
    <n v="149"/>
    <x v="3"/>
    <n v="126.65"/>
    <n v="31.65"/>
    <x v="2"/>
    <x v="4"/>
    <s v="Standard"/>
    <n v="2.7"/>
    <n v="2025"/>
    <s v="Oct-2025"/>
    <n v="0.24990130280300038"/>
    <x v="0"/>
    <x v="0"/>
  </r>
  <r>
    <s v="ORD0004806"/>
    <x v="113"/>
    <x v="1968"/>
    <x v="1"/>
    <s v="EC011"/>
    <x v="0"/>
    <x v="0"/>
    <s v="IKEA"/>
    <x v="3"/>
    <x v="0"/>
    <n v="5"/>
    <n v="190"/>
    <x v="3"/>
    <n v="807.5"/>
    <n v="182.5"/>
    <x v="0"/>
    <x v="0"/>
    <s v="Standard"/>
    <n v="4.5"/>
    <n v="2025"/>
    <s v="Mar-2025"/>
    <n v="0.2260061919504644"/>
    <x v="0"/>
    <x v="2"/>
  </r>
  <r>
    <s v="ORD0004807"/>
    <x v="363"/>
    <x v="2131"/>
    <x v="0"/>
    <s v="EC011"/>
    <x v="0"/>
    <x v="0"/>
    <s v="IKEA"/>
    <x v="0"/>
    <x v="0"/>
    <n v="4"/>
    <n v="190"/>
    <x v="1"/>
    <n v="684"/>
    <n v="184"/>
    <x v="0"/>
    <x v="1"/>
    <s v="Standard"/>
    <n v="4.8"/>
    <n v="2025"/>
    <s v="Oct-2025"/>
    <n v="0.26900584795321636"/>
    <x v="0"/>
    <x v="0"/>
  </r>
  <r>
    <s v="ORD0004808"/>
    <x v="162"/>
    <x v="691"/>
    <x v="0"/>
    <s v="EC005"/>
    <x v="4"/>
    <x v="2"/>
    <s v="Skybags"/>
    <x v="0"/>
    <x v="0"/>
    <n v="5"/>
    <n v="45"/>
    <x v="2"/>
    <n v="180"/>
    <n v="50"/>
    <x v="0"/>
    <x v="0"/>
    <s v="Standard"/>
    <n v="4.3"/>
    <n v="2025"/>
    <s v="Aug-2025"/>
    <n v="0.27777777777777779"/>
    <x v="0"/>
    <x v="0"/>
  </r>
  <r>
    <s v="ORD0004809"/>
    <x v="168"/>
    <x v="1711"/>
    <x v="1"/>
    <s v="EC010"/>
    <x v="6"/>
    <x v="3"/>
    <s v="JBL"/>
    <x v="5"/>
    <x v="1"/>
    <n v="2"/>
    <n v="65"/>
    <x v="0"/>
    <n v="130"/>
    <n v="54"/>
    <x v="0"/>
    <x v="2"/>
    <s v="Standard"/>
    <n v="2.6"/>
    <n v="2025"/>
    <s v="Nov-2025"/>
    <n v="0.41538461538461541"/>
    <x v="0"/>
    <x v="3"/>
  </r>
  <r>
    <s v="ORD0004810"/>
    <x v="311"/>
    <x v="2132"/>
    <x v="1"/>
    <s v="EC010"/>
    <x v="6"/>
    <x v="3"/>
    <s v="JBL"/>
    <x v="2"/>
    <x v="0"/>
    <n v="2"/>
    <n v="65"/>
    <x v="3"/>
    <n v="110.5"/>
    <n v="34.5"/>
    <x v="0"/>
    <x v="0"/>
    <s v="Standard"/>
    <n v="4.0999999999999996"/>
    <n v="2025"/>
    <s v="Jun-2025"/>
    <n v="0.31221719457013575"/>
    <x v="0"/>
    <x v="2"/>
  </r>
  <r>
    <s v="ORD0004811"/>
    <x v="10"/>
    <x v="1849"/>
    <x v="1"/>
    <s v="EC002"/>
    <x v="5"/>
    <x v="3"/>
    <s v="Samsung"/>
    <x v="1"/>
    <x v="1"/>
    <n v="4"/>
    <n v="149"/>
    <x v="3"/>
    <n v="506.6"/>
    <n v="126.6"/>
    <x v="0"/>
    <x v="0"/>
    <s v="Standard"/>
    <n v="2.8"/>
    <n v="2025"/>
    <s v="Sep-2025"/>
    <n v="0.24990130280300038"/>
    <x v="1"/>
    <x v="1"/>
  </r>
  <r>
    <s v="ORD0004812"/>
    <x v="16"/>
    <x v="789"/>
    <x v="1"/>
    <s v="EC004"/>
    <x v="10"/>
    <x v="2"/>
    <s v="Nike"/>
    <x v="7"/>
    <x v="0"/>
    <n v="5"/>
    <n v="110"/>
    <x v="2"/>
    <n v="440"/>
    <n v="100"/>
    <x v="2"/>
    <x v="1"/>
    <s v="Standard"/>
    <n v="4.0999999999999996"/>
    <n v="2025"/>
    <s v="Jul-2025"/>
    <n v="0.22727272727272727"/>
    <x v="2"/>
    <x v="4"/>
  </r>
  <r>
    <s v="ORD0004813"/>
    <x v="106"/>
    <x v="2133"/>
    <x v="0"/>
    <s v="EC006"/>
    <x v="2"/>
    <x v="0"/>
    <s v="Philips"/>
    <x v="1"/>
    <x v="0"/>
    <n v="4"/>
    <n v="85"/>
    <x v="1"/>
    <n v="306"/>
    <n v="98"/>
    <x v="1"/>
    <x v="0"/>
    <s v="Standard"/>
    <n v="3.2"/>
    <n v="2025"/>
    <s v="Sep-2025"/>
    <n v="0.3202614379084967"/>
    <x v="1"/>
    <x v="1"/>
  </r>
  <r>
    <s v="ORD0004814"/>
    <x v="286"/>
    <x v="1655"/>
    <x v="0"/>
    <s v="EC005"/>
    <x v="4"/>
    <x v="2"/>
    <s v="Skybags"/>
    <x v="0"/>
    <x v="2"/>
    <n v="1"/>
    <n v="45"/>
    <x v="2"/>
    <n v="36"/>
    <n v="10"/>
    <x v="0"/>
    <x v="2"/>
    <s v="Standard"/>
    <n v="3.2"/>
    <n v="2025"/>
    <s v="Nov-2025"/>
    <n v="0.27777777777777779"/>
    <x v="0"/>
    <x v="0"/>
  </r>
  <r>
    <s v="ORD0004815"/>
    <x v="142"/>
    <x v="486"/>
    <x v="0"/>
    <s v="EC003"/>
    <x v="7"/>
    <x v="3"/>
    <s v="Lenovo"/>
    <x v="8"/>
    <x v="2"/>
    <n v="2"/>
    <n v="799"/>
    <x v="3"/>
    <n v="1358.3"/>
    <n v="118.3"/>
    <x v="0"/>
    <x v="2"/>
    <s v="Express"/>
    <n v="2.5"/>
    <n v="2025"/>
    <s v="May-2025"/>
    <n v="8.7094161819921967E-2"/>
    <x v="2"/>
    <x v="4"/>
  </r>
  <r>
    <s v="ORD0004816"/>
    <x v="245"/>
    <x v="582"/>
    <x v="1"/>
    <s v="EC001"/>
    <x v="8"/>
    <x v="3"/>
    <s v="Sony"/>
    <x v="2"/>
    <x v="1"/>
    <n v="2"/>
    <n v="89"/>
    <x v="0"/>
    <n v="178"/>
    <n v="68"/>
    <x v="1"/>
    <x v="3"/>
    <s v="Express"/>
    <n v="3.3"/>
    <n v="2025"/>
    <s v="Jan-2025"/>
    <n v="0.38202247191011235"/>
    <x v="0"/>
    <x v="2"/>
  </r>
  <r>
    <s v="ORD0004817"/>
    <x v="211"/>
    <x v="1632"/>
    <x v="0"/>
    <s v="EC011"/>
    <x v="0"/>
    <x v="0"/>
    <s v="IKEA"/>
    <x v="6"/>
    <x v="2"/>
    <n v="1"/>
    <n v="190"/>
    <x v="1"/>
    <n v="171"/>
    <n v="46"/>
    <x v="0"/>
    <x v="1"/>
    <s v="Standard"/>
    <n v="2.8"/>
    <n v="2025"/>
    <s v="Feb-2025"/>
    <n v="0.26900584795321636"/>
    <x v="0"/>
    <x v="2"/>
  </r>
  <r>
    <s v="ORD0004818"/>
    <x v="134"/>
    <x v="301"/>
    <x v="0"/>
    <s v="EC003"/>
    <x v="7"/>
    <x v="3"/>
    <s v="Lenovo"/>
    <x v="2"/>
    <x v="2"/>
    <n v="2"/>
    <n v="799"/>
    <x v="3"/>
    <n v="1358.3"/>
    <n v="118.3"/>
    <x v="0"/>
    <x v="0"/>
    <s v="Standard"/>
    <n v="5"/>
    <n v="2025"/>
    <s v="Dec-2025"/>
    <n v="8.7094161819921967E-2"/>
    <x v="0"/>
    <x v="2"/>
  </r>
  <r>
    <s v="ORD0004819"/>
    <x v="84"/>
    <x v="1107"/>
    <x v="0"/>
    <s v="EC006"/>
    <x v="2"/>
    <x v="0"/>
    <s v="Philips"/>
    <x v="2"/>
    <x v="0"/>
    <n v="4"/>
    <n v="85"/>
    <x v="2"/>
    <n v="272"/>
    <n v="64"/>
    <x v="1"/>
    <x v="4"/>
    <s v="Standard"/>
    <n v="4.7"/>
    <n v="2025"/>
    <s v="Sep-2025"/>
    <n v="0.23529411764705882"/>
    <x v="0"/>
    <x v="2"/>
  </r>
  <r>
    <s v="ORD0004820"/>
    <x v="281"/>
    <x v="1968"/>
    <x v="0"/>
    <s v="EC006"/>
    <x v="2"/>
    <x v="0"/>
    <s v="Philips"/>
    <x v="1"/>
    <x v="2"/>
    <n v="4"/>
    <n v="85"/>
    <x v="3"/>
    <n v="289"/>
    <n v="81"/>
    <x v="0"/>
    <x v="3"/>
    <s v="Standard"/>
    <n v="2.5"/>
    <n v="2025"/>
    <s v="Nov-2025"/>
    <n v="0.28027681660899656"/>
    <x v="1"/>
    <x v="1"/>
  </r>
  <r>
    <s v="ORD0004821"/>
    <x v="351"/>
    <x v="761"/>
    <x v="0"/>
    <s v="EC002"/>
    <x v="5"/>
    <x v="3"/>
    <s v="Samsung"/>
    <x v="7"/>
    <x v="2"/>
    <n v="3"/>
    <n v="149"/>
    <x v="2"/>
    <n v="357.6"/>
    <n v="72.599999999999994"/>
    <x v="0"/>
    <x v="3"/>
    <s v="Express"/>
    <n v="4.2"/>
    <n v="2025"/>
    <s v="Oct-2025"/>
    <n v="0.2030201342281879"/>
    <x v="2"/>
    <x v="4"/>
  </r>
  <r>
    <s v="ORD0004822"/>
    <x v="110"/>
    <x v="1941"/>
    <x v="0"/>
    <s v="EC012"/>
    <x v="3"/>
    <x v="0"/>
    <s v="Philips"/>
    <x v="4"/>
    <x v="1"/>
    <n v="5"/>
    <n v="42"/>
    <x v="0"/>
    <n v="210"/>
    <n v="90"/>
    <x v="0"/>
    <x v="3"/>
    <s v="Standard"/>
    <n v="4.5"/>
    <n v="2025"/>
    <s v="Feb-2025"/>
    <n v="0.42857142857142855"/>
    <x v="0"/>
    <x v="2"/>
  </r>
  <r>
    <s v="ORD0004823"/>
    <x v="353"/>
    <x v="1351"/>
    <x v="0"/>
    <s v="EC005"/>
    <x v="4"/>
    <x v="2"/>
    <s v="Skybags"/>
    <x v="5"/>
    <x v="0"/>
    <n v="4"/>
    <n v="45"/>
    <x v="1"/>
    <n v="162"/>
    <n v="58"/>
    <x v="1"/>
    <x v="0"/>
    <s v="Express"/>
    <n v="2.9"/>
    <n v="2025"/>
    <s v="Sep-2025"/>
    <n v="0.35802469135802467"/>
    <x v="0"/>
    <x v="3"/>
  </r>
  <r>
    <s v="ORD0004824"/>
    <x v="56"/>
    <x v="1638"/>
    <x v="1"/>
    <s v="EC010"/>
    <x v="6"/>
    <x v="3"/>
    <s v="JBL"/>
    <x v="2"/>
    <x v="2"/>
    <n v="4"/>
    <n v="65"/>
    <x v="3"/>
    <n v="221"/>
    <n v="69"/>
    <x v="0"/>
    <x v="4"/>
    <s v="Standard"/>
    <n v="2.6"/>
    <n v="2025"/>
    <s v="Feb-2025"/>
    <n v="0.31221719457013575"/>
    <x v="0"/>
    <x v="2"/>
  </r>
  <r>
    <s v="ORD0004825"/>
    <x v="262"/>
    <x v="2134"/>
    <x v="0"/>
    <s v="EC009"/>
    <x v="11"/>
    <x v="1"/>
    <s v="Loreal"/>
    <x v="3"/>
    <x v="2"/>
    <n v="5"/>
    <n v="12"/>
    <x v="1"/>
    <n v="54"/>
    <n v="24"/>
    <x v="0"/>
    <x v="1"/>
    <s v="Standard"/>
    <n v="4.0999999999999996"/>
    <n v="2025"/>
    <s v="Nov-2025"/>
    <n v="0.44444444444444442"/>
    <x v="0"/>
    <x v="2"/>
  </r>
  <r>
    <s v="ORD0004826"/>
    <x v="284"/>
    <x v="1212"/>
    <x v="0"/>
    <s v="EC008"/>
    <x v="1"/>
    <x v="1"/>
    <s v="Nivea"/>
    <x v="9"/>
    <x v="2"/>
    <n v="3"/>
    <n v="18"/>
    <x v="0"/>
    <n v="54"/>
    <n v="27"/>
    <x v="0"/>
    <x v="2"/>
    <s v="Express"/>
    <n v="4.7"/>
    <n v="2025"/>
    <s v="Nov-2025"/>
    <n v="0.5"/>
    <x v="0"/>
    <x v="5"/>
  </r>
  <r>
    <s v="ORD0004827"/>
    <x v="43"/>
    <x v="1393"/>
    <x v="1"/>
    <s v="EC001"/>
    <x v="8"/>
    <x v="3"/>
    <s v="Sony"/>
    <x v="6"/>
    <x v="0"/>
    <n v="1"/>
    <n v="89"/>
    <x v="1"/>
    <n v="80.099999999999994"/>
    <n v="25.1"/>
    <x v="0"/>
    <x v="1"/>
    <s v="Standard"/>
    <n v="2.5"/>
    <n v="2025"/>
    <s v="May-2025"/>
    <n v="0.31335830212234711"/>
    <x v="0"/>
    <x v="2"/>
  </r>
  <r>
    <s v="ORD0004828"/>
    <x v="250"/>
    <x v="1355"/>
    <x v="0"/>
    <s v="EC004"/>
    <x v="10"/>
    <x v="2"/>
    <s v="Nike"/>
    <x v="9"/>
    <x v="1"/>
    <n v="4"/>
    <n v="110"/>
    <x v="0"/>
    <n v="440"/>
    <n v="168"/>
    <x v="0"/>
    <x v="4"/>
    <s v="Express"/>
    <n v="3.3"/>
    <n v="2025"/>
    <s v="Apr-2025"/>
    <n v="0.38181818181818183"/>
    <x v="0"/>
    <x v="5"/>
  </r>
  <r>
    <s v="ORD0004829"/>
    <x v="33"/>
    <x v="1596"/>
    <x v="0"/>
    <s v="EC010"/>
    <x v="6"/>
    <x v="3"/>
    <s v="JBL"/>
    <x v="3"/>
    <x v="0"/>
    <n v="5"/>
    <n v="65"/>
    <x v="3"/>
    <n v="276.25"/>
    <n v="86.25"/>
    <x v="0"/>
    <x v="1"/>
    <s v="Standard"/>
    <n v="3.3"/>
    <n v="2025"/>
    <s v="Mar-2025"/>
    <n v="0.31221719457013575"/>
    <x v="0"/>
    <x v="2"/>
  </r>
  <r>
    <s v="ORD0004830"/>
    <x v="124"/>
    <x v="2135"/>
    <x v="1"/>
    <s v="EC010"/>
    <x v="6"/>
    <x v="3"/>
    <s v="JBL"/>
    <x v="5"/>
    <x v="0"/>
    <n v="3"/>
    <n v="65"/>
    <x v="3"/>
    <n v="165.75"/>
    <n v="51.75"/>
    <x v="0"/>
    <x v="2"/>
    <s v="Standard"/>
    <n v="3.6"/>
    <n v="2025"/>
    <s v="Dec-2025"/>
    <n v="0.31221719457013575"/>
    <x v="0"/>
    <x v="3"/>
  </r>
  <r>
    <s v="ORD0004831"/>
    <x v="239"/>
    <x v="1435"/>
    <x v="0"/>
    <s v="EC008"/>
    <x v="1"/>
    <x v="1"/>
    <s v="Nivea"/>
    <x v="0"/>
    <x v="1"/>
    <n v="2"/>
    <n v="18"/>
    <x v="3"/>
    <n v="30.6"/>
    <n v="12.6"/>
    <x v="0"/>
    <x v="2"/>
    <s v="Same Day"/>
    <n v="2.8"/>
    <n v="2025"/>
    <s v="Jan-2025"/>
    <n v="0.41176470588235292"/>
    <x v="0"/>
    <x v="0"/>
  </r>
  <r>
    <s v="ORD0004832"/>
    <x v="157"/>
    <x v="794"/>
    <x v="1"/>
    <s v="EC008"/>
    <x v="1"/>
    <x v="1"/>
    <s v="Nivea"/>
    <x v="0"/>
    <x v="2"/>
    <n v="5"/>
    <n v="18"/>
    <x v="4"/>
    <n v="85.5"/>
    <n v="40.5"/>
    <x v="3"/>
    <x v="3"/>
    <s v="Express"/>
    <n v="4"/>
    <n v="2025"/>
    <s v="Feb-2025"/>
    <n v="0.47368421052631576"/>
    <x v="0"/>
    <x v="0"/>
  </r>
  <r>
    <s v="ORD0004833"/>
    <x v="121"/>
    <x v="908"/>
    <x v="0"/>
    <s v="EC003"/>
    <x v="7"/>
    <x v="3"/>
    <s v="Lenovo"/>
    <x v="9"/>
    <x v="2"/>
    <n v="3"/>
    <n v="799"/>
    <x v="2"/>
    <n v="1917.6"/>
    <n v="57.6"/>
    <x v="0"/>
    <x v="1"/>
    <s v="Standard"/>
    <n v="4.7"/>
    <n v="2025"/>
    <s v="Jan-2025"/>
    <n v="3.0037546933667086E-2"/>
    <x v="0"/>
    <x v="5"/>
  </r>
  <r>
    <s v="ORD0004834"/>
    <x v="208"/>
    <x v="2136"/>
    <x v="0"/>
    <s v="EC006"/>
    <x v="2"/>
    <x v="0"/>
    <s v="Philips"/>
    <x v="7"/>
    <x v="2"/>
    <n v="4"/>
    <n v="85"/>
    <x v="0"/>
    <n v="340"/>
    <n v="132"/>
    <x v="0"/>
    <x v="1"/>
    <s v="Standard"/>
    <n v="3.5"/>
    <n v="2025"/>
    <s v="Aug-2025"/>
    <n v="0.38823529411764707"/>
    <x v="2"/>
    <x v="4"/>
  </r>
  <r>
    <s v="ORD0004835"/>
    <x v="170"/>
    <x v="1416"/>
    <x v="0"/>
    <s v="EC011"/>
    <x v="0"/>
    <x v="0"/>
    <s v="IKEA"/>
    <x v="6"/>
    <x v="1"/>
    <n v="2"/>
    <n v="190"/>
    <x v="2"/>
    <n v="304"/>
    <n v="54"/>
    <x v="0"/>
    <x v="1"/>
    <s v="Express"/>
    <n v="3.6"/>
    <n v="2025"/>
    <s v="Mar-2025"/>
    <n v="0.17763157894736842"/>
    <x v="0"/>
    <x v="2"/>
  </r>
  <r>
    <s v="ORD0004836"/>
    <x v="3"/>
    <x v="2122"/>
    <x v="0"/>
    <s v="EC011"/>
    <x v="0"/>
    <x v="0"/>
    <s v="IKEA"/>
    <x v="6"/>
    <x v="1"/>
    <n v="2"/>
    <n v="190"/>
    <x v="3"/>
    <n v="323"/>
    <n v="73"/>
    <x v="0"/>
    <x v="0"/>
    <s v="Standard"/>
    <n v="3.4"/>
    <n v="2025"/>
    <s v="May-2025"/>
    <n v="0.2260061919504644"/>
    <x v="0"/>
    <x v="2"/>
  </r>
  <r>
    <s v="ORD0004837"/>
    <x v="204"/>
    <x v="1928"/>
    <x v="1"/>
    <s v="EC007"/>
    <x v="9"/>
    <x v="0"/>
    <s v="Prestige"/>
    <x v="4"/>
    <x v="2"/>
    <n v="2"/>
    <n v="120"/>
    <x v="4"/>
    <n v="228"/>
    <n v="72"/>
    <x v="2"/>
    <x v="1"/>
    <s v="Standard"/>
    <n v="3"/>
    <n v="2025"/>
    <s v="Apr-2025"/>
    <n v="0.31578947368421051"/>
    <x v="0"/>
    <x v="2"/>
  </r>
  <r>
    <s v="ORD0004838"/>
    <x v="231"/>
    <x v="276"/>
    <x v="1"/>
    <s v="EC001"/>
    <x v="8"/>
    <x v="3"/>
    <s v="Sony"/>
    <x v="5"/>
    <x v="1"/>
    <n v="2"/>
    <n v="89"/>
    <x v="2"/>
    <n v="142.4"/>
    <n v="32.4"/>
    <x v="1"/>
    <x v="3"/>
    <s v="Standard"/>
    <n v="3.6"/>
    <n v="2025"/>
    <s v="Dec-2025"/>
    <n v="0.22752808988764042"/>
    <x v="0"/>
    <x v="3"/>
  </r>
  <r>
    <s v="ORD0004839"/>
    <x v="198"/>
    <x v="394"/>
    <x v="1"/>
    <s v="EC011"/>
    <x v="0"/>
    <x v="0"/>
    <s v="IKEA"/>
    <x v="8"/>
    <x v="0"/>
    <n v="4"/>
    <n v="190"/>
    <x v="3"/>
    <n v="646"/>
    <n v="146"/>
    <x v="2"/>
    <x v="0"/>
    <s v="Standard"/>
    <n v="2.5"/>
    <n v="2025"/>
    <s v="Sep-2025"/>
    <n v="0.2260061919504644"/>
    <x v="2"/>
    <x v="4"/>
  </r>
  <r>
    <s v="ORD0004840"/>
    <x v="197"/>
    <x v="579"/>
    <x v="1"/>
    <s v="EC003"/>
    <x v="7"/>
    <x v="3"/>
    <s v="Lenovo"/>
    <x v="1"/>
    <x v="2"/>
    <n v="3"/>
    <n v="799"/>
    <x v="2"/>
    <n v="1917.6"/>
    <n v="57.6"/>
    <x v="0"/>
    <x v="0"/>
    <s v="Express"/>
    <n v="3.2"/>
    <n v="2025"/>
    <s v="May-2025"/>
    <n v="3.0037546933667086E-2"/>
    <x v="1"/>
    <x v="1"/>
  </r>
  <r>
    <s v="ORD0004841"/>
    <x v="1"/>
    <x v="2137"/>
    <x v="1"/>
    <s v="EC007"/>
    <x v="9"/>
    <x v="0"/>
    <s v="Prestige"/>
    <x v="6"/>
    <x v="0"/>
    <n v="5"/>
    <n v="120"/>
    <x v="0"/>
    <n v="600"/>
    <n v="210"/>
    <x v="1"/>
    <x v="1"/>
    <s v="Express"/>
    <n v="2.8"/>
    <n v="2025"/>
    <s v="Apr-2025"/>
    <n v="0.35"/>
    <x v="0"/>
    <x v="2"/>
  </r>
  <r>
    <s v="ORD0004842"/>
    <x v="159"/>
    <x v="2138"/>
    <x v="0"/>
    <s v="EC006"/>
    <x v="2"/>
    <x v="0"/>
    <s v="Philips"/>
    <x v="9"/>
    <x v="0"/>
    <n v="4"/>
    <n v="85"/>
    <x v="4"/>
    <n v="323"/>
    <n v="115"/>
    <x v="0"/>
    <x v="3"/>
    <s v="Standard"/>
    <n v="4.5999999999999996"/>
    <n v="2025"/>
    <s v="Mar-2025"/>
    <n v="0.35603715170278638"/>
    <x v="0"/>
    <x v="5"/>
  </r>
  <r>
    <s v="ORD0004843"/>
    <x v="220"/>
    <x v="2139"/>
    <x v="0"/>
    <s v="EC005"/>
    <x v="4"/>
    <x v="2"/>
    <s v="Skybags"/>
    <x v="7"/>
    <x v="0"/>
    <n v="2"/>
    <n v="45"/>
    <x v="4"/>
    <n v="85.5"/>
    <n v="33.5"/>
    <x v="1"/>
    <x v="1"/>
    <s v="Express"/>
    <n v="4.5999999999999996"/>
    <n v="2025"/>
    <s v="May-2025"/>
    <n v="0.391812865497076"/>
    <x v="2"/>
    <x v="4"/>
  </r>
  <r>
    <s v="ORD0004844"/>
    <x v="277"/>
    <x v="131"/>
    <x v="1"/>
    <s v="EC003"/>
    <x v="7"/>
    <x v="3"/>
    <s v="Lenovo"/>
    <x v="0"/>
    <x v="1"/>
    <n v="1"/>
    <n v="799"/>
    <x v="1"/>
    <n v="719.1"/>
    <n v="99.1"/>
    <x v="0"/>
    <x v="0"/>
    <s v="Standard"/>
    <n v="2.6"/>
    <n v="2025"/>
    <s v="Nov-2025"/>
    <n v="0.13781115282992629"/>
    <x v="0"/>
    <x v="0"/>
  </r>
  <r>
    <s v="ORD0004845"/>
    <x v="219"/>
    <x v="1172"/>
    <x v="0"/>
    <s v="EC004"/>
    <x v="10"/>
    <x v="2"/>
    <s v="Nike"/>
    <x v="0"/>
    <x v="0"/>
    <n v="4"/>
    <n v="110"/>
    <x v="1"/>
    <n v="396"/>
    <n v="124"/>
    <x v="2"/>
    <x v="3"/>
    <s v="Standard"/>
    <n v="3"/>
    <n v="2025"/>
    <s v="Aug-2025"/>
    <n v="0.31313131313131315"/>
    <x v="0"/>
    <x v="0"/>
  </r>
  <r>
    <s v="ORD0004846"/>
    <x v="364"/>
    <x v="336"/>
    <x v="0"/>
    <s v="EC010"/>
    <x v="6"/>
    <x v="3"/>
    <s v="JBL"/>
    <x v="8"/>
    <x v="2"/>
    <n v="1"/>
    <n v="65"/>
    <x v="0"/>
    <n v="65"/>
    <n v="27"/>
    <x v="0"/>
    <x v="1"/>
    <s v="Standard"/>
    <n v="3.5"/>
    <n v="2025"/>
    <s v="Mar-2025"/>
    <n v="0.41538461538461541"/>
    <x v="2"/>
    <x v="4"/>
  </r>
  <r>
    <s v="ORD0004847"/>
    <x v="188"/>
    <x v="542"/>
    <x v="0"/>
    <s v="EC008"/>
    <x v="1"/>
    <x v="1"/>
    <s v="Nivea"/>
    <x v="2"/>
    <x v="2"/>
    <n v="5"/>
    <n v="18"/>
    <x v="4"/>
    <n v="85.5"/>
    <n v="40.5"/>
    <x v="2"/>
    <x v="0"/>
    <s v="Standard"/>
    <n v="4.9000000000000004"/>
    <n v="2025"/>
    <s v="Jul-2025"/>
    <n v="0.47368421052631576"/>
    <x v="0"/>
    <x v="2"/>
  </r>
  <r>
    <s v="ORD0004848"/>
    <x v="288"/>
    <x v="1539"/>
    <x v="0"/>
    <s v="EC012"/>
    <x v="3"/>
    <x v="0"/>
    <s v="Philips"/>
    <x v="6"/>
    <x v="1"/>
    <n v="4"/>
    <n v="42"/>
    <x v="1"/>
    <n v="151.19999999999999"/>
    <n v="55.2"/>
    <x v="0"/>
    <x v="2"/>
    <s v="Standard"/>
    <n v="4.7"/>
    <n v="2025"/>
    <s v="May-2025"/>
    <n v="0.36507936507936511"/>
    <x v="0"/>
    <x v="2"/>
  </r>
  <r>
    <s v="ORD0004849"/>
    <x v="299"/>
    <x v="2014"/>
    <x v="0"/>
    <s v="EC005"/>
    <x v="4"/>
    <x v="2"/>
    <s v="Skybags"/>
    <x v="7"/>
    <x v="2"/>
    <n v="1"/>
    <n v="45"/>
    <x v="0"/>
    <n v="45"/>
    <n v="19"/>
    <x v="0"/>
    <x v="1"/>
    <s v="Standard"/>
    <n v="4.5"/>
    <n v="2025"/>
    <s v="Dec-2025"/>
    <n v="0.42222222222222222"/>
    <x v="2"/>
    <x v="4"/>
  </r>
  <r>
    <s v="ORD0004850"/>
    <x v="218"/>
    <x v="2140"/>
    <x v="0"/>
    <s v="EC003"/>
    <x v="7"/>
    <x v="3"/>
    <s v="Lenovo"/>
    <x v="5"/>
    <x v="1"/>
    <n v="4"/>
    <n v="799"/>
    <x v="1"/>
    <n v="2876.4"/>
    <n v="396.4"/>
    <x v="0"/>
    <x v="3"/>
    <s v="Express"/>
    <n v="3.8"/>
    <n v="2025"/>
    <s v="Aug-2025"/>
    <n v="0.13781115282992629"/>
    <x v="0"/>
    <x v="3"/>
  </r>
  <r>
    <s v="ORD0004851"/>
    <x v="317"/>
    <x v="2141"/>
    <x v="1"/>
    <s v="EC008"/>
    <x v="1"/>
    <x v="1"/>
    <s v="Nivea"/>
    <x v="9"/>
    <x v="1"/>
    <n v="1"/>
    <n v="18"/>
    <x v="4"/>
    <n v="17.100000000000001"/>
    <n v="8.1"/>
    <x v="0"/>
    <x v="3"/>
    <s v="Standard"/>
    <n v="4.7"/>
    <n v="2025"/>
    <s v="Nov-2025"/>
    <n v="0.47368421052631571"/>
    <x v="0"/>
    <x v="5"/>
  </r>
  <r>
    <s v="ORD0004852"/>
    <x v="263"/>
    <x v="1272"/>
    <x v="0"/>
    <s v="EC001"/>
    <x v="8"/>
    <x v="3"/>
    <s v="Sony"/>
    <x v="8"/>
    <x v="1"/>
    <n v="4"/>
    <n v="89"/>
    <x v="0"/>
    <n v="356"/>
    <n v="136"/>
    <x v="0"/>
    <x v="2"/>
    <s v="Standard"/>
    <n v="4.7"/>
    <n v="2025"/>
    <s v="Aug-2025"/>
    <n v="0.38202247191011235"/>
    <x v="2"/>
    <x v="4"/>
  </r>
  <r>
    <s v="ORD0004853"/>
    <x v="75"/>
    <x v="2142"/>
    <x v="1"/>
    <s v="EC005"/>
    <x v="4"/>
    <x v="2"/>
    <s v="Skybags"/>
    <x v="5"/>
    <x v="1"/>
    <n v="2"/>
    <n v="45"/>
    <x v="0"/>
    <n v="90"/>
    <n v="38"/>
    <x v="0"/>
    <x v="0"/>
    <s v="Standard"/>
    <n v="2.5"/>
    <n v="2025"/>
    <s v="May-2025"/>
    <n v="0.42222222222222222"/>
    <x v="0"/>
    <x v="3"/>
  </r>
  <r>
    <s v="ORD0004854"/>
    <x v="80"/>
    <x v="133"/>
    <x v="0"/>
    <s v="EC007"/>
    <x v="9"/>
    <x v="0"/>
    <s v="Prestige"/>
    <x v="5"/>
    <x v="0"/>
    <n v="4"/>
    <n v="120"/>
    <x v="2"/>
    <n v="384"/>
    <n v="72"/>
    <x v="0"/>
    <x v="3"/>
    <s v="Standard"/>
    <n v="3.5"/>
    <n v="2025"/>
    <s v="Dec-2025"/>
    <n v="0.1875"/>
    <x v="0"/>
    <x v="3"/>
  </r>
  <r>
    <s v="ORD0004855"/>
    <x v="186"/>
    <x v="1774"/>
    <x v="0"/>
    <s v="EC010"/>
    <x v="6"/>
    <x v="3"/>
    <s v="JBL"/>
    <x v="3"/>
    <x v="1"/>
    <n v="4"/>
    <n v="65"/>
    <x v="2"/>
    <n v="208"/>
    <n v="56"/>
    <x v="0"/>
    <x v="2"/>
    <s v="Standard"/>
    <n v="3.4"/>
    <n v="2025"/>
    <s v="Mar-2025"/>
    <n v="0.26923076923076922"/>
    <x v="0"/>
    <x v="2"/>
  </r>
  <r>
    <s v="ORD0004856"/>
    <x v="91"/>
    <x v="1285"/>
    <x v="0"/>
    <s v="EC008"/>
    <x v="1"/>
    <x v="1"/>
    <s v="Nivea"/>
    <x v="6"/>
    <x v="1"/>
    <n v="2"/>
    <n v="18"/>
    <x v="1"/>
    <n v="32.4"/>
    <n v="14.4"/>
    <x v="2"/>
    <x v="3"/>
    <s v="Standard"/>
    <n v="3.4"/>
    <n v="2025"/>
    <s v="Sep-2025"/>
    <n v="0.44444444444444448"/>
    <x v="0"/>
    <x v="2"/>
  </r>
  <r>
    <s v="ORD0004857"/>
    <x v="12"/>
    <x v="854"/>
    <x v="0"/>
    <s v="EC002"/>
    <x v="5"/>
    <x v="3"/>
    <s v="Samsung"/>
    <x v="5"/>
    <x v="2"/>
    <n v="2"/>
    <n v="149"/>
    <x v="2"/>
    <n v="238.4"/>
    <n v="48.4"/>
    <x v="0"/>
    <x v="2"/>
    <s v="Express"/>
    <n v="4.4000000000000004"/>
    <n v="2025"/>
    <s v="Dec-2025"/>
    <n v="0.2030201342281879"/>
    <x v="0"/>
    <x v="3"/>
  </r>
  <r>
    <s v="ORD0004858"/>
    <x v="62"/>
    <x v="1361"/>
    <x v="0"/>
    <s v="EC003"/>
    <x v="7"/>
    <x v="3"/>
    <s v="Lenovo"/>
    <x v="5"/>
    <x v="2"/>
    <n v="1"/>
    <n v="799"/>
    <x v="0"/>
    <n v="799"/>
    <n v="179"/>
    <x v="0"/>
    <x v="3"/>
    <s v="Standard"/>
    <n v="3.7"/>
    <n v="2025"/>
    <s v="Nov-2025"/>
    <n v="0.22403003754693368"/>
    <x v="0"/>
    <x v="3"/>
  </r>
  <r>
    <s v="ORD0004859"/>
    <x v="246"/>
    <x v="931"/>
    <x v="0"/>
    <s v="EC007"/>
    <x v="9"/>
    <x v="0"/>
    <s v="Prestige"/>
    <x v="7"/>
    <x v="2"/>
    <n v="3"/>
    <n v="120"/>
    <x v="0"/>
    <n v="360"/>
    <n v="126"/>
    <x v="0"/>
    <x v="1"/>
    <s v="Standard"/>
    <n v="3.3"/>
    <n v="2025"/>
    <s v="Jan-2025"/>
    <n v="0.35"/>
    <x v="2"/>
    <x v="4"/>
  </r>
  <r>
    <s v="ORD0004860"/>
    <x v="69"/>
    <x v="7"/>
    <x v="1"/>
    <s v="EC005"/>
    <x v="4"/>
    <x v="2"/>
    <s v="Skybags"/>
    <x v="3"/>
    <x v="2"/>
    <n v="5"/>
    <n v="45"/>
    <x v="2"/>
    <n v="180"/>
    <n v="50"/>
    <x v="3"/>
    <x v="4"/>
    <s v="Standard"/>
    <n v="4.5999999999999996"/>
    <n v="2025"/>
    <s v="Mar-2025"/>
    <n v="0.27777777777777779"/>
    <x v="0"/>
    <x v="2"/>
  </r>
  <r>
    <s v="ORD0004861"/>
    <x v="245"/>
    <x v="963"/>
    <x v="0"/>
    <s v="EC005"/>
    <x v="4"/>
    <x v="2"/>
    <s v="Skybags"/>
    <x v="4"/>
    <x v="0"/>
    <n v="1"/>
    <n v="45"/>
    <x v="0"/>
    <n v="45"/>
    <n v="19"/>
    <x v="1"/>
    <x v="0"/>
    <s v="Standard"/>
    <n v="2.7"/>
    <n v="2025"/>
    <s v="Jan-2025"/>
    <n v="0.42222222222222222"/>
    <x v="0"/>
    <x v="2"/>
  </r>
  <r>
    <s v="ORD0004862"/>
    <x v="28"/>
    <x v="1471"/>
    <x v="1"/>
    <s v="EC010"/>
    <x v="6"/>
    <x v="3"/>
    <s v="JBL"/>
    <x v="0"/>
    <x v="2"/>
    <n v="4"/>
    <n v="65"/>
    <x v="3"/>
    <n v="221"/>
    <n v="69"/>
    <x v="3"/>
    <x v="0"/>
    <s v="Express"/>
    <n v="4.3"/>
    <n v="2025"/>
    <s v="Apr-2025"/>
    <n v="0.31221719457013575"/>
    <x v="0"/>
    <x v="0"/>
  </r>
  <r>
    <s v="ORD0004863"/>
    <x v="318"/>
    <x v="266"/>
    <x v="0"/>
    <s v="EC006"/>
    <x v="2"/>
    <x v="0"/>
    <s v="Philips"/>
    <x v="0"/>
    <x v="2"/>
    <n v="1"/>
    <n v="85"/>
    <x v="4"/>
    <n v="80.75"/>
    <n v="28.75"/>
    <x v="0"/>
    <x v="3"/>
    <s v="Standard"/>
    <n v="3"/>
    <n v="2025"/>
    <s v="Aug-2025"/>
    <n v="0.35603715170278638"/>
    <x v="0"/>
    <x v="0"/>
  </r>
  <r>
    <s v="ORD0004864"/>
    <x v="44"/>
    <x v="2143"/>
    <x v="0"/>
    <s v="EC007"/>
    <x v="9"/>
    <x v="0"/>
    <s v="Prestige"/>
    <x v="0"/>
    <x v="2"/>
    <n v="2"/>
    <n v="120"/>
    <x v="0"/>
    <n v="240"/>
    <n v="84"/>
    <x v="2"/>
    <x v="4"/>
    <s v="Standard"/>
    <n v="4.8"/>
    <n v="2025"/>
    <s v="Mar-2025"/>
    <n v="0.35"/>
    <x v="0"/>
    <x v="0"/>
  </r>
  <r>
    <s v="ORD0004865"/>
    <x v="148"/>
    <x v="239"/>
    <x v="1"/>
    <s v="EC005"/>
    <x v="4"/>
    <x v="2"/>
    <s v="Skybags"/>
    <x v="2"/>
    <x v="2"/>
    <n v="2"/>
    <n v="45"/>
    <x v="2"/>
    <n v="72"/>
    <n v="20"/>
    <x v="0"/>
    <x v="4"/>
    <s v="Standard"/>
    <n v="3.6"/>
    <n v="2025"/>
    <s v="Jan-2025"/>
    <n v="0.27777777777777779"/>
    <x v="0"/>
    <x v="2"/>
  </r>
  <r>
    <s v="ORD0004866"/>
    <x v="318"/>
    <x v="1080"/>
    <x v="0"/>
    <s v="EC001"/>
    <x v="8"/>
    <x v="3"/>
    <s v="Sony"/>
    <x v="4"/>
    <x v="1"/>
    <n v="3"/>
    <n v="89"/>
    <x v="3"/>
    <n v="226.95"/>
    <n v="61.95"/>
    <x v="0"/>
    <x v="4"/>
    <s v="Standard"/>
    <n v="4.5"/>
    <n v="2025"/>
    <s v="Aug-2025"/>
    <n v="0.2729676140118969"/>
    <x v="0"/>
    <x v="2"/>
  </r>
  <r>
    <s v="ORD0004867"/>
    <x v="66"/>
    <x v="1244"/>
    <x v="0"/>
    <s v="EC011"/>
    <x v="0"/>
    <x v="0"/>
    <s v="IKEA"/>
    <x v="8"/>
    <x v="2"/>
    <n v="3"/>
    <n v="190"/>
    <x v="1"/>
    <n v="513"/>
    <n v="138"/>
    <x v="0"/>
    <x v="4"/>
    <s v="Express"/>
    <n v="2.8"/>
    <n v="2025"/>
    <s v="May-2025"/>
    <n v="0.26900584795321636"/>
    <x v="2"/>
    <x v="4"/>
  </r>
  <r>
    <s v="ORD0004868"/>
    <x v="344"/>
    <x v="2144"/>
    <x v="0"/>
    <s v="EC001"/>
    <x v="8"/>
    <x v="3"/>
    <s v="Sony"/>
    <x v="5"/>
    <x v="2"/>
    <n v="2"/>
    <n v="89"/>
    <x v="3"/>
    <n v="151.30000000000001"/>
    <n v="41.3"/>
    <x v="0"/>
    <x v="1"/>
    <s v="Standard"/>
    <n v="2.9"/>
    <n v="2025"/>
    <s v="Jan-2025"/>
    <n v="0.27296761401189684"/>
    <x v="0"/>
    <x v="3"/>
  </r>
  <r>
    <s v="ORD0004869"/>
    <x v="242"/>
    <x v="2145"/>
    <x v="0"/>
    <s v="EC008"/>
    <x v="1"/>
    <x v="1"/>
    <s v="Nivea"/>
    <x v="3"/>
    <x v="0"/>
    <n v="5"/>
    <n v="18"/>
    <x v="1"/>
    <n v="81"/>
    <n v="36"/>
    <x v="2"/>
    <x v="0"/>
    <s v="Express"/>
    <n v="2.7"/>
    <n v="2025"/>
    <s v="Nov-2025"/>
    <n v="0.44444444444444442"/>
    <x v="0"/>
    <x v="2"/>
  </r>
  <r>
    <s v="ORD0004870"/>
    <x v="108"/>
    <x v="319"/>
    <x v="0"/>
    <s v="EC002"/>
    <x v="5"/>
    <x v="3"/>
    <s v="Samsung"/>
    <x v="9"/>
    <x v="1"/>
    <n v="1"/>
    <n v="149"/>
    <x v="3"/>
    <n v="126.65"/>
    <n v="31.65"/>
    <x v="0"/>
    <x v="3"/>
    <s v="Standard"/>
    <n v="2.9"/>
    <n v="2025"/>
    <s v="May-2025"/>
    <n v="0.24990130280300038"/>
    <x v="0"/>
    <x v="5"/>
  </r>
  <r>
    <s v="ORD0004871"/>
    <x v="33"/>
    <x v="2146"/>
    <x v="0"/>
    <s v="EC012"/>
    <x v="3"/>
    <x v="0"/>
    <s v="Philips"/>
    <x v="2"/>
    <x v="2"/>
    <n v="2"/>
    <n v="42"/>
    <x v="3"/>
    <n v="71.400000000000006"/>
    <n v="23.4"/>
    <x v="0"/>
    <x v="4"/>
    <s v="Express"/>
    <n v="4.8"/>
    <n v="2025"/>
    <s v="Mar-2025"/>
    <n v="0.32773109243697474"/>
    <x v="0"/>
    <x v="2"/>
  </r>
  <r>
    <s v="ORD0004872"/>
    <x v="236"/>
    <x v="391"/>
    <x v="0"/>
    <s v="EC006"/>
    <x v="2"/>
    <x v="0"/>
    <s v="Philips"/>
    <x v="4"/>
    <x v="2"/>
    <n v="4"/>
    <n v="85"/>
    <x v="0"/>
    <n v="340"/>
    <n v="132"/>
    <x v="2"/>
    <x v="2"/>
    <s v="Standard"/>
    <n v="4.4000000000000004"/>
    <n v="2025"/>
    <s v="Oct-2025"/>
    <n v="0.38823529411764707"/>
    <x v="0"/>
    <x v="2"/>
  </r>
  <r>
    <s v="ORD0004873"/>
    <x v="295"/>
    <x v="935"/>
    <x v="1"/>
    <s v="EC008"/>
    <x v="1"/>
    <x v="1"/>
    <s v="Nivea"/>
    <x v="8"/>
    <x v="1"/>
    <n v="3"/>
    <n v="18"/>
    <x v="1"/>
    <n v="48.6"/>
    <n v="21.6"/>
    <x v="0"/>
    <x v="1"/>
    <s v="Standard"/>
    <n v="3.2"/>
    <n v="2025"/>
    <s v="Oct-2025"/>
    <n v="0.44444444444444448"/>
    <x v="2"/>
    <x v="4"/>
  </r>
  <r>
    <s v="ORD0004874"/>
    <x v="314"/>
    <x v="695"/>
    <x v="0"/>
    <s v="EC007"/>
    <x v="9"/>
    <x v="0"/>
    <s v="Prestige"/>
    <x v="7"/>
    <x v="0"/>
    <n v="4"/>
    <n v="120"/>
    <x v="2"/>
    <n v="384"/>
    <n v="72"/>
    <x v="0"/>
    <x v="2"/>
    <s v="Standard"/>
    <n v="3"/>
    <n v="2025"/>
    <s v="Dec-2025"/>
    <n v="0.1875"/>
    <x v="2"/>
    <x v="4"/>
  </r>
  <r>
    <s v="ORD0004875"/>
    <x v="148"/>
    <x v="1407"/>
    <x v="1"/>
    <s v="EC009"/>
    <x v="11"/>
    <x v="1"/>
    <s v="Loreal"/>
    <x v="6"/>
    <x v="1"/>
    <n v="3"/>
    <n v="12"/>
    <x v="2"/>
    <n v="28.8"/>
    <n v="10.8"/>
    <x v="1"/>
    <x v="3"/>
    <s v="Same Day"/>
    <n v="3.6"/>
    <n v="2025"/>
    <s v="Jan-2025"/>
    <n v="0.375"/>
    <x v="0"/>
    <x v="2"/>
  </r>
  <r>
    <s v="ORD0004876"/>
    <x v="254"/>
    <x v="2147"/>
    <x v="0"/>
    <s v="EC012"/>
    <x v="3"/>
    <x v="0"/>
    <s v="Philips"/>
    <x v="4"/>
    <x v="2"/>
    <n v="1"/>
    <n v="42"/>
    <x v="2"/>
    <n v="33.6"/>
    <n v="9.6"/>
    <x v="0"/>
    <x v="0"/>
    <s v="Express"/>
    <n v="3.6"/>
    <n v="2025"/>
    <s v="Mar-2025"/>
    <n v="0.2857142857142857"/>
    <x v="0"/>
    <x v="2"/>
  </r>
  <r>
    <s v="ORD0004877"/>
    <x v="64"/>
    <x v="1383"/>
    <x v="0"/>
    <s v="EC001"/>
    <x v="8"/>
    <x v="3"/>
    <s v="Sony"/>
    <x v="4"/>
    <x v="0"/>
    <n v="3"/>
    <n v="89"/>
    <x v="0"/>
    <n v="267"/>
    <n v="102"/>
    <x v="0"/>
    <x v="1"/>
    <s v="Standard"/>
    <n v="3.4"/>
    <n v="2025"/>
    <s v="Feb-2025"/>
    <n v="0.38202247191011235"/>
    <x v="0"/>
    <x v="2"/>
  </r>
  <r>
    <s v="ORD0004878"/>
    <x v="27"/>
    <x v="2148"/>
    <x v="0"/>
    <s v="EC004"/>
    <x v="10"/>
    <x v="2"/>
    <s v="Nike"/>
    <x v="8"/>
    <x v="0"/>
    <n v="2"/>
    <n v="110"/>
    <x v="2"/>
    <n v="176"/>
    <n v="40"/>
    <x v="3"/>
    <x v="1"/>
    <s v="Same Day"/>
    <n v="3.3"/>
    <n v="2025"/>
    <s v="Dec-2025"/>
    <n v="0.22727272727272727"/>
    <x v="2"/>
    <x v="4"/>
  </r>
  <r>
    <s v="ORD0004879"/>
    <x v="304"/>
    <x v="736"/>
    <x v="0"/>
    <s v="EC008"/>
    <x v="1"/>
    <x v="1"/>
    <s v="Nivea"/>
    <x v="6"/>
    <x v="1"/>
    <n v="2"/>
    <n v="18"/>
    <x v="4"/>
    <n v="34.200000000000003"/>
    <n v="16.2"/>
    <x v="1"/>
    <x v="2"/>
    <s v="Standard"/>
    <n v="4.8"/>
    <n v="2025"/>
    <s v="Oct-2025"/>
    <n v="0.47368421052631571"/>
    <x v="0"/>
    <x v="2"/>
  </r>
  <r>
    <s v="ORD0004880"/>
    <x v="40"/>
    <x v="1153"/>
    <x v="1"/>
    <s v="EC010"/>
    <x v="6"/>
    <x v="3"/>
    <s v="JBL"/>
    <x v="3"/>
    <x v="2"/>
    <n v="3"/>
    <n v="65"/>
    <x v="2"/>
    <n v="156"/>
    <n v="42"/>
    <x v="0"/>
    <x v="0"/>
    <s v="Standard"/>
    <n v="4.4000000000000004"/>
    <n v="2025"/>
    <s v="Oct-2025"/>
    <n v="0.26923076923076922"/>
    <x v="0"/>
    <x v="2"/>
  </r>
  <r>
    <s v="ORD0004881"/>
    <x v="227"/>
    <x v="1347"/>
    <x v="0"/>
    <s v="EC012"/>
    <x v="3"/>
    <x v="0"/>
    <s v="Philips"/>
    <x v="2"/>
    <x v="0"/>
    <n v="2"/>
    <n v="42"/>
    <x v="2"/>
    <n v="67.2"/>
    <n v="19.2"/>
    <x v="0"/>
    <x v="0"/>
    <s v="Standard"/>
    <n v="4.3"/>
    <n v="2025"/>
    <s v="Sep-2025"/>
    <n v="0.2857142857142857"/>
    <x v="0"/>
    <x v="2"/>
  </r>
  <r>
    <s v="ORD0004882"/>
    <x v="209"/>
    <x v="2149"/>
    <x v="0"/>
    <s v="EC003"/>
    <x v="7"/>
    <x v="3"/>
    <s v="Lenovo"/>
    <x v="0"/>
    <x v="1"/>
    <n v="2"/>
    <n v="799"/>
    <x v="2"/>
    <n v="1278.4000000000001"/>
    <n v="38.4"/>
    <x v="0"/>
    <x v="0"/>
    <s v="Express"/>
    <n v="3.9"/>
    <n v="2025"/>
    <s v="Sep-2025"/>
    <n v="3.0037546933667079E-2"/>
    <x v="0"/>
    <x v="0"/>
  </r>
  <r>
    <s v="ORD0004883"/>
    <x v="2"/>
    <x v="966"/>
    <x v="0"/>
    <s v="EC006"/>
    <x v="2"/>
    <x v="0"/>
    <s v="Philips"/>
    <x v="2"/>
    <x v="2"/>
    <n v="5"/>
    <n v="85"/>
    <x v="4"/>
    <n v="403.75"/>
    <n v="143.75"/>
    <x v="0"/>
    <x v="0"/>
    <s v="Express"/>
    <n v="4.5999999999999996"/>
    <n v="2025"/>
    <s v="May-2025"/>
    <n v="0.35603715170278638"/>
    <x v="0"/>
    <x v="2"/>
  </r>
  <r>
    <s v="ORD0004884"/>
    <x v="131"/>
    <x v="1787"/>
    <x v="0"/>
    <s v="EC002"/>
    <x v="5"/>
    <x v="3"/>
    <s v="Samsung"/>
    <x v="6"/>
    <x v="0"/>
    <n v="1"/>
    <n v="149"/>
    <x v="3"/>
    <n v="126.65"/>
    <n v="31.65"/>
    <x v="2"/>
    <x v="3"/>
    <s v="Express"/>
    <n v="3.2"/>
    <n v="2025"/>
    <s v="May-2025"/>
    <n v="0.24990130280300038"/>
    <x v="0"/>
    <x v="2"/>
  </r>
  <r>
    <s v="ORD0004885"/>
    <x v="336"/>
    <x v="1504"/>
    <x v="1"/>
    <s v="EC008"/>
    <x v="1"/>
    <x v="1"/>
    <s v="Nivea"/>
    <x v="2"/>
    <x v="2"/>
    <n v="2"/>
    <n v="18"/>
    <x v="1"/>
    <n v="32.4"/>
    <n v="14.4"/>
    <x v="0"/>
    <x v="4"/>
    <s v="Express"/>
    <n v="3.2"/>
    <n v="2025"/>
    <s v="Jun-2025"/>
    <n v="0.44444444444444448"/>
    <x v="0"/>
    <x v="2"/>
  </r>
  <r>
    <s v="ORD0004886"/>
    <x v="223"/>
    <x v="2150"/>
    <x v="0"/>
    <s v="EC004"/>
    <x v="10"/>
    <x v="2"/>
    <s v="Nike"/>
    <x v="8"/>
    <x v="0"/>
    <n v="2"/>
    <n v="110"/>
    <x v="4"/>
    <n v="209"/>
    <n v="73"/>
    <x v="2"/>
    <x v="2"/>
    <s v="Standard"/>
    <n v="2.6"/>
    <n v="2025"/>
    <s v="Oct-2025"/>
    <n v="0.34928229665071769"/>
    <x v="2"/>
    <x v="4"/>
  </r>
  <r>
    <s v="ORD0004887"/>
    <x v="165"/>
    <x v="1544"/>
    <x v="1"/>
    <s v="EC001"/>
    <x v="8"/>
    <x v="3"/>
    <s v="Sony"/>
    <x v="5"/>
    <x v="1"/>
    <n v="1"/>
    <n v="89"/>
    <x v="1"/>
    <n v="80.099999999999994"/>
    <n v="25.1"/>
    <x v="3"/>
    <x v="0"/>
    <s v="Express"/>
    <n v="2.6"/>
    <n v="2025"/>
    <s v="Dec-2025"/>
    <n v="0.31335830212234711"/>
    <x v="0"/>
    <x v="3"/>
  </r>
  <r>
    <s v="ORD0004888"/>
    <x v="128"/>
    <x v="85"/>
    <x v="1"/>
    <s v="EC002"/>
    <x v="5"/>
    <x v="3"/>
    <s v="Samsung"/>
    <x v="5"/>
    <x v="2"/>
    <n v="3"/>
    <n v="149"/>
    <x v="1"/>
    <n v="402.3"/>
    <n v="117.3"/>
    <x v="0"/>
    <x v="3"/>
    <s v="Standard"/>
    <n v="3.9"/>
    <n v="2025"/>
    <s v="Sep-2025"/>
    <n v="0.29157345264727813"/>
    <x v="0"/>
    <x v="3"/>
  </r>
  <r>
    <s v="ORD0004889"/>
    <x v="283"/>
    <x v="1075"/>
    <x v="0"/>
    <s v="EC005"/>
    <x v="4"/>
    <x v="2"/>
    <s v="Skybags"/>
    <x v="3"/>
    <x v="1"/>
    <n v="4"/>
    <n v="45"/>
    <x v="0"/>
    <n v="180"/>
    <n v="76"/>
    <x v="0"/>
    <x v="4"/>
    <s v="Standard"/>
    <n v="4.2"/>
    <n v="2025"/>
    <s v="Aug-2025"/>
    <n v="0.42222222222222222"/>
    <x v="0"/>
    <x v="2"/>
  </r>
  <r>
    <s v="ORD0004890"/>
    <x v="243"/>
    <x v="306"/>
    <x v="0"/>
    <s v="EC002"/>
    <x v="5"/>
    <x v="3"/>
    <s v="Samsung"/>
    <x v="6"/>
    <x v="0"/>
    <n v="4"/>
    <n v="149"/>
    <x v="4"/>
    <n v="566.20000000000005"/>
    <n v="186.2"/>
    <x v="2"/>
    <x v="0"/>
    <s v="Standard"/>
    <n v="3.2"/>
    <n v="2025"/>
    <s v="Feb-2025"/>
    <n v="0.32885906040268453"/>
    <x v="0"/>
    <x v="2"/>
  </r>
  <r>
    <s v="ORD0004891"/>
    <x v="21"/>
    <x v="1460"/>
    <x v="0"/>
    <s v="EC003"/>
    <x v="7"/>
    <x v="3"/>
    <s v="Lenovo"/>
    <x v="9"/>
    <x v="1"/>
    <n v="3"/>
    <n v="799"/>
    <x v="1"/>
    <n v="2157.3000000000002"/>
    <n v="297.3"/>
    <x v="0"/>
    <x v="1"/>
    <s v="Standard"/>
    <n v="4.5999999999999996"/>
    <n v="2025"/>
    <s v="Jun-2025"/>
    <n v="0.13781115282992629"/>
    <x v="0"/>
    <x v="5"/>
  </r>
  <r>
    <s v="ORD0004892"/>
    <x v="287"/>
    <x v="686"/>
    <x v="0"/>
    <s v="EC005"/>
    <x v="4"/>
    <x v="2"/>
    <s v="Skybags"/>
    <x v="1"/>
    <x v="0"/>
    <n v="4"/>
    <n v="45"/>
    <x v="0"/>
    <n v="180"/>
    <n v="76"/>
    <x v="2"/>
    <x v="2"/>
    <s v="Express"/>
    <n v="4.2"/>
    <n v="2025"/>
    <s v="Jun-2025"/>
    <n v="0.42222222222222222"/>
    <x v="1"/>
    <x v="1"/>
  </r>
  <r>
    <s v="ORD0004893"/>
    <x v="286"/>
    <x v="1070"/>
    <x v="0"/>
    <s v="EC002"/>
    <x v="5"/>
    <x v="3"/>
    <s v="Samsung"/>
    <x v="5"/>
    <x v="0"/>
    <n v="2"/>
    <n v="149"/>
    <x v="2"/>
    <n v="238.4"/>
    <n v="48.4"/>
    <x v="0"/>
    <x v="2"/>
    <s v="Same Day"/>
    <n v="3.2"/>
    <n v="2025"/>
    <s v="Nov-2025"/>
    <n v="0.2030201342281879"/>
    <x v="0"/>
    <x v="3"/>
  </r>
  <r>
    <s v="ORD0004894"/>
    <x v="69"/>
    <x v="31"/>
    <x v="0"/>
    <s v="EC006"/>
    <x v="2"/>
    <x v="0"/>
    <s v="Philips"/>
    <x v="7"/>
    <x v="1"/>
    <n v="1"/>
    <n v="85"/>
    <x v="3"/>
    <n v="72.25"/>
    <n v="20.25"/>
    <x v="0"/>
    <x v="4"/>
    <s v="Standard"/>
    <n v="2.8"/>
    <n v="2025"/>
    <s v="Mar-2025"/>
    <n v="0.28027681660899656"/>
    <x v="2"/>
    <x v="4"/>
  </r>
  <r>
    <s v="ORD0004895"/>
    <x v="241"/>
    <x v="2138"/>
    <x v="0"/>
    <s v="EC009"/>
    <x v="11"/>
    <x v="1"/>
    <s v="Loreal"/>
    <x v="5"/>
    <x v="0"/>
    <n v="3"/>
    <n v="12"/>
    <x v="4"/>
    <n v="34.200000000000003"/>
    <n v="16.2"/>
    <x v="0"/>
    <x v="3"/>
    <s v="Standard"/>
    <n v="3.8"/>
    <n v="2025"/>
    <s v="Nov-2025"/>
    <n v="0.47368421052631571"/>
    <x v="0"/>
    <x v="3"/>
  </r>
  <r>
    <s v="ORD0004896"/>
    <x v="127"/>
    <x v="1727"/>
    <x v="0"/>
    <s v="EC011"/>
    <x v="0"/>
    <x v="0"/>
    <s v="IKEA"/>
    <x v="7"/>
    <x v="1"/>
    <n v="5"/>
    <n v="190"/>
    <x v="3"/>
    <n v="807.5"/>
    <n v="182.5"/>
    <x v="0"/>
    <x v="4"/>
    <s v="Standard"/>
    <n v="3.3"/>
    <n v="2025"/>
    <s v="Jan-2025"/>
    <n v="0.2260061919504644"/>
    <x v="2"/>
    <x v="4"/>
  </r>
  <r>
    <s v="ORD0004897"/>
    <x v="193"/>
    <x v="245"/>
    <x v="0"/>
    <s v="EC010"/>
    <x v="6"/>
    <x v="3"/>
    <s v="JBL"/>
    <x v="6"/>
    <x v="1"/>
    <n v="2"/>
    <n v="65"/>
    <x v="3"/>
    <n v="110.5"/>
    <n v="34.5"/>
    <x v="1"/>
    <x v="1"/>
    <s v="Standard"/>
    <n v="4.5999999999999996"/>
    <n v="2025"/>
    <s v="Nov-2025"/>
    <n v="0.31221719457013575"/>
    <x v="0"/>
    <x v="2"/>
  </r>
  <r>
    <s v="ORD0004898"/>
    <x v="224"/>
    <x v="312"/>
    <x v="1"/>
    <s v="EC006"/>
    <x v="2"/>
    <x v="0"/>
    <s v="Philips"/>
    <x v="0"/>
    <x v="0"/>
    <n v="5"/>
    <n v="85"/>
    <x v="2"/>
    <n v="340"/>
    <n v="80"/>
    <x v="0"/>
    <x v="4"/>
    <s v="Standard"/>
    <n v="3.9"/>
    <n v="2025"/>
    <s v="May-2025"/>
    <n v="0.23529411764705882"/>
    <x v="0"/>
    <x v="0"/>
  </r>
  <r>
    <s v="ORD0004899"/>
    <x v="304"/>
    <x v="979"/>
    <x v="1"/>
    <s v="EC008"/>
    <x v="1"/>
    <x v="1"/>
    <s v="Nivea"/>
    <x v="9"/>
    <x v="1"/>
    <n v="1"/>
    <n v="18"/>
    <x v="1"/>
    <n v="16.2"/>
    <n v="7.2"/>
    <x v="0"/>
    <x v="2"/>
    <s v="Standard"/>
    <n v="3.9"/>
    <n v="2025"/>
    <s v="Oct-2025"/>
    <n v="0.44444444444444448"/>
    <x v="0"/>
    <x v="5"/>
  </r>
  <r>
    <s v="ORD0004900"/>
    <x v="223"/>
    <x v="2151"/>
    <x v="0"/>
    <s v="EC004"/>
    <x v="10"/>
    <x v="2"/>
    <s v="Nike"/>
    <x v="9"/>
    <x v="1"/>
    <n v="3"/>
    <n v="110"/>
    <x v="0"/>
    <n v="330"/>
    <n v="126"/>
    <x v="0"/>
    <x v="2"/>
    <s v="Standard"/>
    <n v="2.9"/>
    <n v="2025"/>
    <s v="Oct-2025"/>
    <n v="0.38181818181818183"/>
    <x v="0"/>
    <x v="5"/>
  </r>
  <r>
    <s v="ORD0004901"/>
    <x v="287"/>
    <x v="1314"/>
    <x v="0"/>
    <s v="EC012"/>
    <x v="3"/>
    <x v="0"/>
    <s v="Philips"/>
    <x v="4"/>
    <x v="0"/>
    <n v="3"/>
    <n v="42"/>
    <x v="3"/>
    <n v="107.1"/>
    <n v="35.1"/>
    <x v="0"/>
    <x v="0"/>
    <s v="Standard"/>
    <n v="3.1"/>
    <n v="2025"/>
    <s v="Jun-2025"/>
    <n v="0.32773109243697485"/>
    <x v="0"/>
    <x v="2"/>
  </r>
  <r>
    <s v="ORD0004902"/>
    <x v="113"/>
    <x v="2152"/>
    <x v="1"/>
    <s v="EC007"/>
    <x v="9"/>
    <x v="0"/>
    <s v="Prestige"/>
    <x v="5"/>
    <x v="1"/>
    <n v="1"/>
    <n v="120"/>
    <x v="4"/>
    <n v="114"/>
    <n v="36"/>
    <x v="0"/>
    <x v="0"/>
    <s v="Standard"/>
    <n v="3.4"/>
    <n v="2025"/>
    <s v="Mar-2025"/>
    <n v="0.31578947368421051"/>
    <x v="0"/>
    <x v="3"/>
  </r>
  <r>
    <s v="ORD0004903"/>
    <x v="309"/>
    <x v="1796"/>
    <x v="0"/>
    <s v="EC006"/>
    <x v="2"/>
    <x v="0"/>
    <s v="Philips"/>
    <x v="7"/>
    <x v="0"/>
    <n v="5"/>
    <n v="85"/>
    <x v="0"/>
    <n v="425"/>
    <n v="165"/>
    <x v="0"/>
    <x v="4"/>
    <s v="Express"/>
    <n v="3.7"/>
    <n v="2025"/>
    <s v="Oct-2025"/>
    <n v="0.38823529411764707"/>
    <x v="2"/>
    <x v="4"/>
  </r>
  <r>
    <s v="ORD0004904"/>
    <x v="227"/>
    <x v="2110"/>
    <x v="1"/>
    <s v="EC005"/>
    <x v="4"/>
    <x v="2"/>
    <s v="Skybags"/>
    <x v="3"/>
    <x v="1"/>
    <n v="3"/>
    <n v="45"/>
    <x v="2"/>
    <n v="108"/>
    <n v="30"/>
    <x v="2"/>
    <x v="3"/>
    <s v="Standard"/>
    <n v="4.0999999999999996"/>
    <n v="2025"/>
    <s v="Sep-2025"/>
    <n v="0.27777777777777779"/>
    <x v="0"/>
    <x v="2"/>
  </r>
  <r>
    <s v="ORD0004905"/>
    <x v="309"/>
    <x v="456"/>
    <x v="0"/>
    <s v="EC001"/>
    <x v="8"/>
    <x v="3"/>
    <s v="Sony"/>
    <x v="5"/>
    <x v="2"/>
    <n v="3"/>
    <n v="89"/>
    <x v="3"/>
    <n v="226.95"/>
    <n v="61.95"/>
    <x v="0"/>
    <x v="0"/>
    <s v="Standard"/>
    <n v="4.2"/>
    <n v="2025"/>
    <s v="Oct-2025"/>
    <n v="0.2729676140118969"/>
    <x v="0"/>
    <x v="3"/>
  </r>
  <r>
    <s v="ORD0004906"/>
    <x v="167"/>
    <x v="1697"/>
    <x v="1"/>
    <s v="EC003"/>
    <x v="7"/>
    <x v="3"/>
    <s v="Lenovo"/>
    <x v="4"/>
    <x v="1"/>
    <n v="3"/>
    <n v="799"/>
    <x v="4"/>
    <n v="2277.15"/>
    <n v="417.15"/>
    <x v="2"/>
    <x v="4"/>
    <s v="Standard"/>
    <n v="3.5"/>
    <n v="2025"/>
    <s v="Oct-2025"/>
    <n v="0.18318951320729859"/>
    <x v="0"/>
    <x v="2"/>
  </r>
  <r>
    <s v="ORD0004907"/>
    <x v="328"/>
    <x v="2022"/>
    <x v="0"/>
    <s v="EC010"/>
    <x v="6"/>
    <x v="3"/>
    <s v="JBL"/>
    <x v="2"/>
    <x v="2"/>
    <n v="3"/>
    <n v="65"/>
    <x v="4"/>
    <n v="185.25"/>
    <n v="71.25"/>
    <x v="3"/>
    <x v="0"/>
    <s v="Standard"/>
    <n v="5"/>
    <n v="2025"/>
    <s v="Aug-2025"/>
    <n v="0.38461538461538464"/>
    <x v="0"/>
    <x v="2"/>
  </r>
  <r>
    <s v="ORD0004908"/>
    <x v="126"/>
    <x v="2153"/>
    <x v="0"/>
    <s v="EC007"/>
    <x v="9"/>
    <x v="0"/>
    <s v="Prestige"/>
    <x v="7"/>
    <x v="2"/>
    <n v="2"/>
    <n v="120"/>
    <x v="0"/>
    <n v="240"/>
    <n v="84"/>
    <x v="3"/>
    <x v="3"/>
    <s v="Standard"/>
    <n v="2.6"/>
    <n v="2025"/>
    <s v="Aug-2025"/>
    <n v="0.35"/>
    <x v="2"/>
    <x v="4"/>
  </r>
  <r>
    <s v="ORD0004909"/>
    <x v="171"/>
    <x v="1599"/>
    <x v="0"/>
    <s v="EC010"/>
    <x v="6"/>
    <x v="3"/>
    <s v="JBL"/>
    <x v="0"/>
    <x v="0"/>
    <n v="4"/>
    <n v="65"/>
    <x v="1"/>
    <n v="234"/>
    <n v="82"/>
    <x v="0"/>
    <x v="4"/>
    <s v="Standard"/>
    <n v="4.5"/>
    <n v="2025"/>
    <s v="Oct-2025"/>
    <n v="0.3504273504273504"/>
    <x v="0"/>
    <x v="0"/>
  </r>
  <r>
    <s v="ORD0004910"/>
    <x v="181"/>
    <x v="992"/>
    <x v="0"/>
    <s v="EC010"/>
    <x v="6"/>
    <x v="3"/>
    <s v="JBL"/>
    <x v="5"/>
    <x v="0"/>
    <n v="4"/>
    <n v="65"/>
    <x v="2"/>
    <n v="208"/>
    <n v="56"/>
    <x v="3"/>
    <x v="3"/>
    <s v="Standard"/>
    <n v="2.8"/>
    <n v="2025"/>
    <s v="Sep-2025"/>
    <n v="0.26923076923076922"/>
    <x v="0"/>
    <x v="3"/>
  </r>
  <r>
    <s v="ORD0004911"/>
    <x v="85"/>
    <x v="637"/>
    <x v="0"/>
    <s v="EC009"/>
    <x v="11"/>
    <x v="1"/>
    <s v="Loreal"/>
    <x v="7"/>
    <x v="1"/>
    <n v="3"/>
    <n v="12"/>
    <x v="4"/>
    <n v="34.200000000000003"/>
    <n v="16.2"/>
    <x v="0"/>
    <x v="0"/>
    <s v="Express"/>
    <n v="2.5"/>
    <n v="2025"/>
    <s v="Jul-2025"/>
    <n v="0.47368421052631571"/>
    <x v="2"/>
    <x v="4"/>
  </r>
  <r>
    <s v="ORD0004912"/>
    <x v="318"/>
    <x v="445"/>
    <x v="1"/>
    <s v="EC005"/>
    <x v="4"/>
    <x v="2"/>
    <s v="Skybags"/>
    <x v="7"/>
    <x v="0"/>
    <n v="3"/>
    <n v="45"/>
    <x v="1"/>
    <n v="121.5"/>
    <n v="43.5"/>
    <x v="0"/>
    <x v="3"/>
    <s v="Express"/>
    <n v="4.5999999999999996"/>
    <n v="2025"/>
    <s v="Aug-2025"/>
    <n v="0.35802469135802467"/>
    <x v="2"/>
    <x v="4"/>
  </r>
  <r>
    <s v="ORD0004913"/>
    <x v="330"/>
    <x v="468"/>
    <x v="0"/>
    <s v="EC006"/>
    <x v="2"/>
    <x v="0"/>
    <s v="Philips"/>
    <x v="6"/>
    <x v="0"/>
    <n v="4"/>
    <n v="85"/>
    <x v="0"/>
    <n v="340"/>
    <n v="132"/>
    <x v="0"/>
    <x v="0"/>
    <s v="Standard"/>
    <n v="3.3"/>
    <n v="2025"/>
    <s v="Jan-2025"/>
    <n v="0.38823529411764707"/>
    <x v="0"/>
    <x v="2"/>
  </r>
  <r>
    <s v="ORD0004914"/>
    <x v="132"/>
    <x v="1641"/>
    <x v="1"/>
    <s v="EC006"/>
    <x v="2"/>
    <x v="0"/>
    <s v="Philips"/>
    <x v="9"/>
    <x v="1"/>
    <n v="4"/>
    <n v="85"/>
    <x v="0"/>
    <n v="340"/>
    <n v="132"/>
    <x v="2"/>
    <x v="0"/>
    <s v="Standard"/>
    <n v="4.4000000000000004"/>
    <n v="2025"/>
    <s v="May-2025"/>
    <n v="0.38823529411764707"/>
    <x v="0"/>
    <x v="5"/>
  </r>
  <r>
    <s v="ORD0004915"/>
    <x v="170"/>
    <x v="753"/>
    <x v="0"/>
    <s v="EC001"/>
    <x v="8"/>
    <x v="3"/>
    <s v="Sony"/>
    <x v="3"/>
    <x v="2"/>
    <n v="1"/>
    <n v="89"/>
    <x v="3"/>
    <n v="75.650000000000006"/>
    <n v="20.65"/>
    <x v="0"/>
    <x v="2"/>
    <s v="Standard"/>
    <n v="2.8"/>
    <n v="2025"/>
    <s v="Mar-2025"/>
    <n v="0.27296761401189684"/>
    <x v="0"/>
    <x v="2"/>
  </r>
  <r>
    <s v="ORD0004916"/>
    <x v="133"/>
    <x v="2022"/>
    <x v="1"/>
    <s v="EC001"/>
    <x v="8"/>
    <x v="3"/>
    <s v="Sony"/>
    <x v="1"/>
    <x v="0"/>
    <n v="2"/>
    <n v="89"/>
    <x v="1"/>
    <n v="160.19999999999999"/>
    <n v="50.2"/>
    <x v="0"/>
    <x v="4"/>
    <s v="Standard"/>
    <n v="2.6"/>
    <n v="2025"/>
    <s v="Oct-2025"/>
    <n v="0.31335830212234711"/>
    <x v="1"/>
    <x v="1"/>
  </r>
  <r>
    <s v="ORD0004917"/>
    <x v="361"/>
    <x v="1314"/>
    <x v="0"/>
    <s v="EC006"/>
    <x v="2"/>
    <x v="0"/>
    <s v="Philips"/>
    <x v="0"/>
    <x v="1"/>
    <n v="4"/>
    <n v="85"/>
    <x v="0"/>
    <n v="340"/>
    <n v="132"/>
    <x v="0"/>
    <x v="2"/>
    <s v="Same Day"/>
    <n v="3.2"/>
    <n v="2025"/>
    <s v="Jan-2025"/>
    <n v="0.38823529411764707"/>
    <x v="0"/>
    <x v="0"/>
  </r>
  <r>
    <s v="ORD0004918"/>
    <x v="246"/>
    <x v="322"/>
    <x v="1"/>
    <s v="EC003"/>
    <x v="7"/>
    <x v="3"/>
    <s v="Lenovo"/>
    <x v="9"/>
    <x v="2"/>
    <n v="5"/>
    <n v="799"/>
    <x v="2"/>
    <n v="3196"/>
    <n v="96"/>
    <x v="0"/>
    <x v="1"/>
    <s v="Standard"/>
    <n v="3.1"/>
    <n v="2025"/>
    <s v="Jan-2025"/>
    <n v="3.0037546933667083E-2"/>
    <x v="0"/>
    <x v="5"/>
  </r>
  <r>
    <s v="ORD0004919"/>
    <x v="241"/>
    <x v="199"/>
    <x v="0"/>
    <s v="EC002"/>
    <x v="5"/>
    <x v="3"/>
    <s v="Samsung"/>
    <x v="5"/>
    <x v="2"/>
    <n v="2"/>
    <n v="149"/>
    <x v="1"/>
    <n v="268.2"/>
    <n v="78.2"/>
    <x v="2"/>
    <x v="1"/>
    <s v="Express"/>
    <n v="3.1"/>
    <n v="2025"/>
    <s v="Nov-2025"/>
    <n v="0.29157345264727819"/>
    <x v="0"/>
    <x v="3"/>
  </r>
  <r>
    <s v="ORD0004920"/>
    <x v="101"/>
    <x v="393"/>
    <x v="0"/>
    <s v="EC003"/>
    <x v="7"/>
    <x v="3"/>
    <s v="Lenovo"/>
    <x v="3"/>
    <x v="1"/>
    <n v="3"/>
    <n v="799"/>
    <x v="3"/>
    <n v="2037.45"/>
    <n v="177.45"/>
    <x v="0"/>
    <x v="2"/>
    <s v="Standard"/>
    <n v="3.2"/>
    <n v="2025"/>
    <s v="Sep-2025"/>
    <n v="8.7094161819921953E-2"/>
    <x v="0"/>
    <x v="2"/>
  </r>
  <r>
    <s v="ORD0004921"/>
    <x v="89"/>
    <x v="1106"/>
    <x v="0"/>
    <s v="EC005"/>
    <x v="4"/>
    <x v="2"/>
    <s v="Skybags"/>
    <x v="2"/>
    <x v="1"/>
    <n v="5"/>
    <n v="45"/>
    <x v="0"/>
    <n v="225"/>
    <n v="95"/>
    <x v="0"/>
    <x v="1"/>
    <s v="Standard"/>
    <n v="3.9"/>
    <n v="2025"/>
    <s v="Oct-2025"/>
    <n v="0.42222222222222222"/>
    <x v="0"/>
    <x v="2"/>
  </r>
  <r>
    <s v="ORD0004922"/>
    <x v="16"/>
    <x v="267"/>
    <x v="0"/>
    <s v="EC003"/>
    <x v="7"/>
    <x v="3"/>
    <s v="Lenovo"/>
    <x v="7"/>
    <x v="1"/>
    <n v="4"/>
    <n v="799"/>
    <x v="1"/>
    <n v="2876.4"/>
    <n v="396.4"/>
    <x v="0"/>
    <x v="1"/>
    <s v="Standard"/>
    <n v="4.2"/>
    <n v="2025"/>
    <s v="Jul-2025"/>
    <n v="0.13781115282992629"/>
    <x v="2"/>
    <x v="4"/>
  </r>
  <r>
    <s v="ORD0004923"/>
    <x v="300"/>
    <x v="245"/>
    <x v="0"/>
    <s v="EC004"/>
    <x v="10"/>
    <x v="2"/>
    <s v="Nike"/>
    <x v="2"/>
    <x v="1"/>
    <n v="2"/>
    <n v="110"/>
    <x v="4"/>
    <n v="209"/>
    <n v="73"/>
    <x v="0"/>
    <x v="3"/>
    <s v="Standard"/>
    <n v="4.5999999999999996"/>
    <n v="2025"/>
    <s v="Jan-2025"/>
    <n v="0.34928229665071769"/>
    <x v="0"/>
    <x v="2"/>
  </r>
  <r>
    <s v="ORD0004924"/>
    <x v="109"/>
    <x v="1194"/>
    <x v="1"/>
    <s v="EC004"/>
    <x v="10"/>
    <x v="2"/>
    <s v="Nike"/>
    <x v="0"/>
    <x v="1"/>
    <n v="3"/>
    <n v="110"/>
    <x v="0"/>
    <n v="330"/>
    <n v="126"/>
    <x v="0"/>
    <x v="3"/>
    <s v="Standard"/>
    <n v="4.4000000000000004"/>
    <n v="2025"/>
    <s v="Oct-2025"/>
    <n v="0.38181818181818183"/>
    <x v="0"/>
    <x v="0"/>
  </r>
  <r>
    <s v="ORD0004925"/>
    <x v="249"/>
    <x v="1313"/>
    <x v="0"/>
    <s v="EC009"/>
    <x v="11"/>
    <x v="1"/>
    <s v="Loreal"/>
    <x v="6"/>
    <x v="0"/>
    <n v="5"/>
    <n v="12"/>
    <x v="0"/>
    <n v="60"/>
    <n v="30"/>
    <x v="0"/>
    <x v="3"/>
    <s v="Express"/>
    <n v="2.9"/>
    <n v="2025"/>
    <s v="Nov-2025"/>
    <n v="0.5"/>
    <x v="0"/>
    <x v="2"/>
  </r>
  <r>
    <s v="ORD0004926"/>
    <x v="225"/>
    <x v="1110"/>
    <x v="0"/>
    <s v="EC003"/>
    <x v="7"/>
    <x v="3"/>
    <s v="Lenovo"/>
    <x v="0"/>
    <x v="1"/>
    <n v="5"/>
    <n v="799"/>
    <x v="0"/>
    <n v="3995"/>
    <n v="895"/>
    <x v="0"/>
    <x v="1"/>
    <s v="Standard"/>
    <n v="4.2"/>
    <n v="2025"/>
    <s v="Jun-2025"/>
    <n v="0.22403003754693368"/>
    <x v="0"/>
    <x v="0"/>
  </r>
  <r>
    <s v="ORD0004927"/>
    <x v="42"/>
    <x v="1773"/>
    <x v="0"/>
    <s v="EC006"/>
    <x v="2"/>
    <x v="0"/>
    <s v="Philips"/>
    <x v="6"/>
    <x v="1"/>
    <n v="4"/>
    <n v="85"/>
    <x v="2"/>
    <n v="272"/>
    <n v="64"/>
    <x v="1"/>
    <x v="4"/>
    <s v="Standard"/>
    <n v="2.6"/>
    <n v="2025"/>
    <s v="Jul-2025"/>
    <n v="0.23529411764705882"/>
    <x v="0"/>
    <x v="2"/>
  </r>
  <r>
    <s v="ORD0004928"/>
    <x v="241"/>
    <x v="2154"/>
    <x v="0"/>
    <s v="EC003"/>
    <x v="7"/>
    <x v="3"/>
    <s v="Lenovo"/>
    <x v="9"/>
    <x v="2"/>
    <n v="3"/>
    <n v="799"/>
    <x v="2"/>
    <n v="1917.6"/>
    <n v="57.6"/>
    <x v="0"/>
    <x v="2"/>
    <s v="Express"/>
    <n v="4.4000000000000004"/>
    <n v="2025"/>
    <s v="Nov-2025"/>
    <n v="3.0037546933667086E-2"/>
    <x v="0"/>
    <x v="5"/>
  </r>
  <r>
    <s v="ORD0004929"/>
    <x v="65"/>
    <x v="1704"/>
    <x v="1"/>
    <s v="EC009"/>
    <x v="11"/>
    <x v="1"/>
    <s v="Loreal"/>
    <x v="1"/>
    <x v="0"/>
    <n v="1"/>
    <n v="12"/>
    <x v="3"/>
    <n v="10.199999999999999"/>
    <n v="4.2"/>
    <x v="2"/>
    <x v="3"/>
    <s v="Standard"/>
    <n v="4.9000000000000004"/>
    <n v="2025"/>
    <s v="Jul-2025"/>
    <n v="0.41176470588235298"/>
    <x v="1"/>
    <x v="1"/>
  </r>
  <r>
    <s v="ORD0004930"/>
    <x v="153"/>
    <x v="618"/>
    <x v="1"/>
    <s v="EC011"/>
    <x v="0"/>
    <x v="0"/>
    <s v="IKEA"/>
    <x v="3"/>
    <x v="2"/>
    <n v="1"/>
    <n v="190"/>
    <x v="3"/>
    <n v="161.5"/>
    <n v="36.5"/>
    <x v="0"/>
    <x v="0"/>
    <s v="Standard"/>
    <n v="3.2"/>
    <n v="2025"/>
    <s v="Jan-2025"/>
    <n v="0.2260061919504644"/>
    <x v="0"/>
    <x v="2"/>
  </r>
  <r>
    <s v="ORD0004931"/>
    <x v="309"/>
    <x v="1977"/>
    <x v="1"/>
    <s v="EC010"/>
    <x v="6"/>
    <x v="3"/>
    <s v="JBL"/>
    <x v="7"/>
    <x v="0"/>
    <n v="4"/>
    <n v="65"/>
    <x v="0"/>
    <n v="260"/>
    <n v="108"/>
    <x v="0"/>
    <x v="0"/>
    <s v="Standard"/>
    <n v="3.8"/>
    <n v="2025"/>
    <s v="Oct-2025"/>
    <n v="0.41538461538461541"/>
    <x v="2"/>
    <x v="4"/>
  </r>
  <r>
    <s v="ORD0004932"/>
    <x v="319"/>
    <x v="621"/>
    <x v="1"/>
    <s v="EC002"/>
    <x v="5"/>
    <x v="3"/>
    <s v="Samsung"/>
    <x v="9"/>
    <x v="0"/>
    <n v="4"/>
    <n v="149"/>
    <x v="3"/>
    <n v="506.6"/>
    <n v="126.6"/>
    <x v="0"/>
    <x v="2"/>
    <s v="Standard"/>
    <n v="3.3"/>
    <n v="2025"/>
    <s v="Jul-2025"/>
    <n v="0.24990130280300038"/>
    <x v="0"/>
    <x v="5"/>
  </r>
  <r>
    <s v="ORD0004933"/>
    <x v="317"/>
    <x v="281"/>
    <x v="0"/>
    <s v="EC011"/>
    <x v="0"/>
    <x v="0"/>
    <s v="IKEA"/>
    <x v="2"/>
    <x v="2"/>
    <n v="1"/>
    <n v="190"/>
    <x v="4"/>
    <n v="180.5"/>
    <n v="55.5"/>
    <x v="0"/>
    <x v="2"/>
    <s v="Standard"/>
    <n v="4.4000000000000004"/>
    <n v="2025"/>
    <s v="Nov-2025"/>
    <n v="0.30747922437673131"/>
    <x v="0"/>
    <x v="2"/>
  </r>
  <r>
    <s v="ORD0004934"/>
    <x v="290"/>
    <x v="1573"/>
    <x v="1"/>
    <s v="EC010"/>
    <x v="6"/>
    <x v="3"/>
    <s v="JBL"/>
    <x v="5"/>
    <x v="2"/>
    <n v="2"/>
    <n v="65"/>
    <x v="1"/>
    <n v="117"/>
    <n v="41"/>
    <x v="0"/>
    <x v="4"/>
    <s v="Standard"/>
    <n v="2.8"/>
    <n v="2025"/>
    <s v="Jun-2025"/>
    <n v="0.3504273504273504"/>
    <x v="0"/>
    <x v="3"/>
  </r>
  <r>
    <s v="ORD0004935"/>
    <x v="25"/>
    <x v="2155"/>
    <x v="0"/>
    <s v="EC003"/>
    <x v="7"/>
    <x v="3"/>
    <s v="Lenovo"/>
    <x v="1"/>
    <x v="2"/>
    <n v="5"/>
    <n v="799"/>
    <x v="4"/>
    <n v="3795.25"/>
    <n v="695.25"/>
    <x v="0"/>
    <x v="3"/>
    <s v="Express"/>
    <n v="3"/>
    <n v="2025"/>
    <s v="Aug-2025"/>
    <n v="0.18318951320729859"/>
    <x v="1"/>
    <x v="1"/>
  </r>
  <r>
    <s v="ORD0004936"/>
    <x v="234"/>
    <x v="1378"/>
    <x v="0"/>
    <s v="EC011"/>
    <x v="0"/>
    <x v="0"/>
    <s v="IKEA"/>
    <x v="5"/>
    <x v="2"/>
    <n v="2"/>
    <n v="190"/>
    <x v="1"/>
    <n v="342"/>
    <n v="92"/>
    <x v="0"/>
    <x v="4"/>
    <s v="Express"/>
    <n v="4.7"/>
    <n v="2025"/>
    <s v="Oct-2025"/>
    <n v="0.26900584795321636"/>
    <x v="0"/>
    <x v="3"/>
  </r>
  <r>
    <s v="ORD0004937"/>
    <x v="33"/>
    <x v="1526"/>
    <x v="0"/>
    <s v="EC011"/>
    <x v="0"/>
    <x v="0"/>
    <s v="IKEA"/>
    <x v="4"/>
    <x v="2"/>
    <n v="5"/>
    <n v="190"/>
    <x v="2"/>
    <n v="760"/>
    <n v="135"/>
    <x v="0"/>
    <x v="1"/>
    <s v="Standard"/>
    <n v="3"/>
    <n v="2025"/>
    <s v="Mar-2025"/>
    <n v="0.17763157894736842"/>
    <x v="0"/>
    <x v="2"/>
  </r>
  <r>
    <s v="ORD0004938"/>
    <x v="223"/>
    <x v="91"/>
    <x v="1"/>
    <s v="EC011"/>
    <x v="0"/>
    <x v="0"/>
    <s v="IKEA"/>
    <x v="8"/>
    <x v="1"/>
    <n v="1"/>
    <n v="190"/>
    <x v="0"/>
    <n v="190"/>
    <n v="65"/>
    <x v="0"/>
    <x v="1"/>
    <s v="Standard"/>
    <n v="3.5"/>
    <n v="2025"/>
    <s v="Oct-2025"/>
    <n v="0.34210526315789475"/>
    <x v="2"/>
    <x v="4"/>
  </r>
  <r>
    <s v="ORD0004939"/>
    <x v="32"/>
    <x v="1595"/>
    <x v="0"/>
    <s v="EC012"/>
    <x v="3"/>
    <x v="0"/>
    <s v="Philips"/>
    <x v="4"/>
    <x v="1"/>
    <n v="4"/>
    <n v="42"/>
    <x v="2"/>
    <n v="134.4"/>
    <n v="38.4"/>
    <x v="0"/>
    <x v="0"/>
    <s v="Standard"/>
    <n v="2.8"/>
    <n v="2025"/>
    <s v="Dec-2025"/>
    <n v="0.2857142857142857"/>
    <x v="0"/>
    <x v="2"/>
  </r>
  <r>
    <s v="ORD0004940"/>
    <x v="345"/>
    <x v="2156"/>
    <x v="1"/>
    <s v="EC002"/>
    <x v="5"/>
    <x v="3"/>
    <s v="Samsung"/>
    <x v="6"/>
    <x v="2"/>
    <n v="4"/>
    <n v="149"/>
    <x v="1"/>
    <n v="536.4"/>
    <n v="156.4"/>
    <x v="0"/>
    <x v="0"/>
    <s v="Standard"/>
    <n v="3.3"/>
    <n v="2025"/>
    <s v="Jan-2025"/>
    <n v="0.29157345264727819"/>
    <x v="0"/>
    <x v="2"/>
  </r>
  <r>
    <s v="ORD0004941"/>
    <x v="216"/>
    <x v="1449"/>
    <x v="0"/>
    <s v="EC010"/>
    <x v="6"/>
    <x v="3"/>
    <s v="JBL"/>
    <x v="8"/>
    <x v="2"/>
    <n v="4"/>
    <n v="65"/>
    <x v="1"/>
    <n v="234"/>
    <n v="82"/>
    <x v="0"/>
    <x v="1"/>
    <s v="Standard"/>
    <n v="2.5"/>
    <n v="2025"/>
    <s v="Sep-2025"/>
    <n v="0.3504273504273504"/>
    <x v="2"/>
    <x v="4"/>
  </r>
  <r>
    <s v="ORD0004942"/>
    <x v="219"/>
    <x v="1243"/>
    <x v="0"/>
    <s v="EC009"/>
    <x v="11"/>
    <x v="1"/>
    <s v="Loreal"/>
    <x v="0"/>
    <x v="1"/>
    <n v="4"/>
    <n v="12"/>
    <x v="4"/>
    <n v="45.6"/>
    <n v="21.6"/>
    <x v="0"/>
    <x v="2"/>
    <s v="Standard"/>
    <n v="4.5999999999999996"/>
    <n v="2025"/>
    <s v="Aug-2025"/>
    <n v="0.47368421052631582"/>
    <x v="0"/>
    <x v="0"/>
  </r>
  <r>
    <s v="ORD0004943"/>
    <x v="336"/>
    <x v="1895"/>
    <x v="0"/>
    <s v="EC011"/>
    <x v="0"/>
    <x v="0"/>
    <s v="IKEA"/>
    <x v="8"/>
    <x v="2"/>
    <n v="5"/>
    <n v="190"/>
    <x v="4"/>
    <n v="902.5"/>
    <n v="277.5"/>
    <x v="1"/>
    <x v="0"/>
    <s v="Express"/>
    <n v="2.9"/>
    <n v="2025"/>
    <s v="Jun-2025"/>
    <n v="0.30747922437673131"/>
    <x v="2"/>
    <x v="4"/>
  </r>
  <r>
    <s v="ORD0004944"/>
    <x v="277"/>
    <x v="1090"/>
    <x v="0"/>
    <s v="EC003"/>
    <x v="7"/>
    <x v="3"/>
    <s v="Lenovo"/>
    <x v="9"/>
    <x v="1"/>
    <n v="1"/>
    <n v="799"/>
    <x v="3"/>
    <n v="679.15"/>
    <n v="59.15"/>
    <x v="0"/>
    <x v="1"/>
    <s v="Standard"/>
    <n v="4.8"/>
    <n v="2025"/>
    <s v="Nov-2025"/>
    <n v="8.7094161819921967E-2"/>
    <x v="0"/>
    <x v="5"/>
  </r>
  <r>
    <s v="ORD0004945"/>
    <x v="29"/>
    <x v="1192"/>
    <x v="1"/>
    <s v="EC007"/>
    <x v="9"/>
    <x v="0"/>
    <s v="Prestige"/>
    <x v="8"/>
    <x v="2"/>
    <n v="5"/>
    <n v="120"/>
    <x v="2"/>
    <n v="480"/>
    <n v="90"/>
    <x v="0"/>
    <x v="4"/>
    <s v="Standard"/>
    <n v="2.6"/>
    <n v="2025"/>
    <s v="Jul-2025"/>
    <n v="0.1875"/>
    <x v="2"/>
    <x v="4"/>
  </r>
  <r>
    <s v="ORD0004946"/>
    <x v="37"/>
    <x v="2157"/>
    <x v="1"/>
    <s v="EC006"/>
    <x v="2"/>
    <x v="0"/>
    <s v="Philips"/>
    <x v="0"/>
    <x v="0"/>
    <n v="3"/>
    <n v="85"/>
    <x v="1"/>
    <n v="229.5"/>
    <n v="73.5"/>
    <x v="0"/>
    <x v="0"/>
    <s v="Express"/>
    <n v="3.4"/>
    <n v="2025"/>
    <s v="Apr-2025"/>
    <n v="0.3202614379084967"/>
    <x v="0"/>
    <x v="0"/>
  </r>
  <r>
    <s v="ORD0004947"/>
    <x v="248"/>
    <x v="2079"/>
    <x v="1"/>
    <s v="EC012"/>
    <x v="3"/>
    <x v="0"/>
    <s v="Philips"/>
    <x v="0"/>
    <x v="2"/>
    <n v="3"/>
    <n v="42"/>
    <x v="4"/>
    <n v="119.7"/>
    <n v="47.7"/>
    <x v="0"/>
    <x v="1"/>
    <s v="Same Day"/>
    <n v="4.5999999999999996"/>
    <n v="2025"/>
    <s v="Aug-2025"/>
    <n v="0.39849624060150379"/>
    <x v="0"/>
    <x v="0"/>
  </r>
  <r>
    <s v="ORD0004948"/>
    <x v="42"/>
    <x v="1826"/>
    <x v="1"/>
    <s v="EC012"/>
    <x v="3"/>
    <x v="0"/>
    <s v="Philips"/>
    <x v="0"/>
    <x v="0"/>
    <n v="1"/>
    <n v="42"/>
    <x v="1"/>
    <n v="37.799999999999997"/>
    <n v="13.8"/>
    <x v="3"/>
    <x v="0"/>
    <s v="Standard"/>
    <n v="4"/>
    <n v="2025"/>
    <s v="Jul-2025"/>
    <n v="0.36507936507936511"/>
    <x v="0"/>
    <x v="0"/>
  </r>
  <r>
    <s v="ORD0004949"/>
    <x v="162"/>
    <x v="1746"/>
    <x v="1"/>
    <s v="EC010"/>
    <x v="6"/>
    <x v="3"/>
    <s v="JBL"/>
    <x v="8"/>
    <x v="0"/>
    <n v="2"/>
    <n v="65"/>
    <x v="1"/>
    <n v="117"/>
    <n v="41"/>
    <x v="0"/>
    <x v="1"/>
    <s v="Standard"/>
    <n v="4.5"/>
    <n v="2025"/>
    <s v="Aug-2025"/>
    <n v="0.3504273504273504"/>
    <x v="2"/>
    <x v="4"/>
  </r>
  <r>
    <s v="ORD0004950"/>
    <x v="233"/>
    <x v="696"/>
    <x v="0"/>
    <s v="EC007"/>
    <x v="9"/>
    <x v="0"/>
    <s v="Prestige"/>
    <x v="1"/>
    <x v="0"/>
    <n v="4"/>
    <n v="120"/>
    <x v="4"/>
    <n v="456"/>
    <n v="144"/>
    <x v="0"/>
    <x v="0"/>
    <s v="Standard"/>
    <n v="4.7"/>
    <n v="2025"/>
    <s v="Aug-2025"/>
    <n v="0.31578947368421051"/>
    <x v="1"/>
    <x v="1"/>
  </r>
  <r>
    <s v="ORD0004951"/>
    <x v="93"/>
    <x v="2134"/>
    <x v="0"/>
    <s v="EC002"/>
    <x v="5"/>
    <x v="3"/>
    <s v="Samsung"/>
    <x v="0"/>
    <x v="2"/>
    <n v="1"/>
    <n v="149"/>
    <x v="1"/>
    <n v="134.1"/>
    <n v="39.1"/>
    <x v="0"/>
    <x v="0"/>
    <s v="Standard"/>
    <n v="3.5"/>
    <n v="2025"/>
    <s v="Oct-2025"/>
    <n v="0.29157345264727819"/>
    <x v="0"/>
    <x v="0"/>
  </r>
  <r>
    <s v="ORD0004952"/>
    <x v="71"/>
    <x v="768"/>
    <x v="0"/>
    <s v="EC005"/>
    <x v="4"/>
    <x v="2"/>
    <s v="Skybags"/>
    <x v="5"/>
    <x v="1"/>
    <n v="5"/>
    <n v="45"/>
    <x v="1"/>
    <n v="202.5"/>
    <n v="72.5"/>
    <x v="0"/>
    <x v="0"/>
    <s v="Express"/>
    <n v="4.5"/>
    <n v="2025"/>
    <s v="Aug-2025"/>
    <n v="0.35802469135802467"/>
    <x v="0"/>
    <x v="3"/>
  </r>
  <r>
    <s v="ORD0004953"/>
    <x v="233"/>
    <x v="1855"/>
    <x v="0"/>
    <s v="EC009"/>
    <x v="11"/>
    <x v="1"/>
    <s v="Loreal"/>
    <x v="0"/>
    <x v="2"/>
    <n v="1"/>
    <n v="12"/>
    <x v="2"/>
    <n v="9.6"/>
    <n v="3.6"/>
    <x v="0"/>
    <x v="0"/>
    <s v="Express"/>
    <n v="5"/>
    <n v="2025"/>
    <s v="Aug-2025"/>
    <n v="0.375"/>
    <x v="0"/>
    <x v="0"/>
  </r>
  <r>
    <s v="ORD0004954"/>
    <x v="196"/>
    <x v="1999"/>
    <x v="0"/>
    <s v="EC001"/>
    <x v="8"/>
    <x v="3"/>
    <s v="Sony"/>
    <x v="6"/>
    <x v="1"/>
    <n v="3"/>
    <n v="89"/>
    <x v="1"/>
    <n v="240.3"/>
    <n v="75.3"/>
    <x v="2"/>
    <x v="4"/>
    <s v="Standard"/>
    <n v="4.7"/>
    <n v="2025"/>
    <s v="Dec-2025"/>
    <n v="0.31335830212234705"/>
    <x v="0"/>
    <x v="2"/>
  </r>
  <r>
    <s v="ORD0004955"/>
    <x v="116"/>
    <x v="795"/>
    <x v="1"/>
    <s v="EC003"/>
    <x v="7"/>
    <x v="3"/>
    <s v="Lenovo"/>
    <x v="5"/>
    <x v="0"/>
    <n v="2"/>
    <n v="799"/>
    <x v="4"/>
    <n v="1518.1"/>
    <n v="278.10000000000002"/>
    <x v="1"/>
    <x v="0"/>
    <s v="Standard"/>
    <n v="3.2"/>
    <n v="2025"/>
    <s v="Sep-2025"/>
    <n v="0.18318951320729862"/>
    <x v="0"/>
    <x v="3"/>
  </r>
  <r>
    <s v="ORD0004956"/>
    <x v="278"/>
    <x v="619"/>
    <x v="0"/>
    <s v="EC010"/>
    <x v="6"/>
    <x v="3"/>
    <s v="JBL"/>
    <x v="5"/>
    <x v="1"/>
    <n v="3"/>
    <n v="65"/>
    <x v="0"/>
    <n v="195"/>
    <n v="81"/>
    <x v="0"/>
    <x v="2"/>
    <s v="Standard"/>
    <n v="3.7"/>
    <n v="2025"/>
    <s v="May-2025"/>
    <n v="0.41538461538461541"/>
    <x v="0"/>
    <x v="3"/>
  </r>
  <r>
    <s v="ORD0004957"/>
    <x v="286"/>
    <x v="773"/>
    <x v="0"/>
    <s v="EC003"/>
    <x v="7"/>
    <x v="3"/>
    <s v="Lenovo"/>
    <x v="0"/>
    <x v="0"/>
    <n v="5"/>
    <n v="799"/>
    <x v="4"/>
    <n v="3795.25"/>
    <n v="695.25"/>
    <x v="0"/>
    <x v="0"/>
    <s v="Standard"/>
    <n v="4.5999999999999996"/>
    <n v="2025"/>
    <s v="Nov-2025"/>
    <n v="0.18318951320729859"/>
    <x v="0"/>
    <x v="0"/>
  </r>
  <r>
    <s v="ORD0004958"/>
    <x v="223"/>
    <x v="787"/>
    <x v="0"/>
    <s v="EC002"/>
    <x v="5"/>
    <x v="3"/>
    <s v="Samsung"/>
    <x v="8"/>
    <x v="1"/>
    <n v="5"/>
    <n v="149"/>
    <x v="4"/>
    <n v="707.75"/>
    <n v="232.75"/>
    <x v="0"/>
    <x v="1"/>
    <s v="Standard"/>
    <n v="3"/>
    <n v="2025"/>
    <s v="Oct-2025"/>
    <n v="0.32885906040268459"/>
    <x v="2"/>
    <x v="4"/>
  </r>
  <r>
    <s v="ORD0004959"/>
    <x v="190"/>
    <x v="1535"/>
    <x v="1"/>
    <s v="EC011"/>
    <x v="0"/>
    <x v="0"/>
    <s v="IKEA"/>
    <x v="4"/>
    <x v="0"/>
    <n v="2"/>
    <n v="190"/>
    <x v="0"/>
    <n v="380"/>
    <n v="130"/>
    <x v="0"/>
    <x v="4"/>
    <s v="Standard"/>
    <n v="2.6"/>
    <n v="2025"/>
    <s v="Nov-2025"/>
    <n v="0.34210526315789475"/>
    <x v="0"/>
    <x v="2"/>
  </r>
  <r>
    <s v="ORD0004960"/>
    <x v="22"/>
    <x v="22"/>
    <x v="1"/>
    <s v="EC009"/>
    <x v="11"/>
    <x v="1"/>
    <s v="Loreal"/>
    <x v="2"/>
    <x v="1"/>
    <n v="4"/>
    <n v="12"/>
    <x v="0"/>
    <n v="48"/>
    <n v="24"/>
    <x v="0"/>
    <x v="4"/>
    <s v="Standard"/>
    <n v="4.9000000000000004"/>
    <n v="2025"/>
    <s v="Mar-2025"/>
    <n v="0.5"/>
    <x v="0"/>
    <x v="2"/>
  </r>
  <r>
    <s v="ORD0004961"/>
    <x v="9"/>
    <x v="655"/>
    <x v="1"/>
    <s v="EC012"/>
    <x v="3"/>
    <x v="0"/>
    <s v="Philips"/>
    <x v="6"/>
    <x v="1"/>
    <n v="4"/>
    <n v="42"/>
    <x v="1"/>
    <n v="151.19999999999999"/>
    <n v="55.2"/>
    <x v="0"/>
    <x v="2"/>
    <s v="Standard"/>
    <n v="2.5"/>
    <n v="2025"/>
    <s v="Dec-2025"/>
    <n v="0.36507936507936511"/>
    <x v="0"/>
    <x v="2"/>
  </r>
  <r>
    <s v="ORD0004962"/>
    <x v="266"/>
    <x v="1072"/>
    <x v="0"/>
    <s v="EC005"/>
    <x v="4"/>
    <x v="2"/>
    <s v="Skybags"/>
    <x v="1"/>
    <x v="2"/>
    <n v="5"/>
    <n v="45"/>
    <x v="4"/>
    <n v="213.75"/>
    <n v="83.75"/>
    <x v="2"/>
    <x v="2"/>
    <s v="Standard"/>
    <n v="2.9"/>
    <n v="2025"/>
    <s v="Aug-2025"/>
    <n v="0.391812865497076"/>
    <x v="1"/>
    <x v="1"/>
  </r>
  <r>
    <s v="ORD0004963"/>
    <x v="66"/>
    <x v="1424"/>
    <x v="0"/>
    <s v="EC009"/>
    <x v="11"/>
    <x v="1"/>
    <s v="Loreal"/>
    <x v="7"/>
    <x v="0"/>
    <n v="3"/>
    <n v="12"/>
    <x v="3"/>
    <n v="30.6"/>
    <n v="12.6"/>
    <x v="0"/>
    <x v="0"/>
    <s v="Standard"/>
    <n v="4.4000000000000004"/>
    <n v="2025"/>
    <s v="May-2025"/>
    <n v="0.41176470588235292"/>
    <x v="2"/>
    <x v="4"/>
  </r>
  <r>
    <s v="ORD0004964"/>
    <x v="14"/>
    <x v="1380"/>
    <x v="0"/>
    <s v="EC001"/>
    <x v="8"/>
    <x v="3"/>
    <s v="Sony"/>
    <x v="8"/>
    <x v="1"/>
    <n v="4"/>
    <n v="89"/>
    <x v="1"/>
    <n v="320.39999999999998"/>
    <n v="100.4"/>
    <x v="0"/>
    <x v="0"/>
    <s v="Standard"/>
    <n v="2.6"/>
    <n v="2025"/>
    <s v="Feb-2025"/>
    <n v="0.31335830212234711"/>
    <x v="2"/>
    <x v="4"/>
  </r>
  <r>
    <s v="ORD0004965"/>
    <x v="275"/>
    <x v="1136"/>
    <x v="0"/>
    <s v="EC006"/>
    <x v="2"/>
    <x v="0"/>
    <s v="Philips"/>
    <x v="0"/>
    <x v="2"/>
    <n v="4"/>
    <n v="85"/>
    <x v="1"/>
    <n v="306"/>
    <n v="98"/>
    <x v="0"/>
    <x v="2"/>
    <s v="Standard"/>
    <n v="2.6"/>
    <n v="2025"/>
    <s v="Apr-2025"/>
    <n v="0.3202614379084967"/>
    <x v="0"/>
    <x v="0"/>
  </r>
  <r>
    <s v="ORD0004966"/>
    <x v="334"/>
    <x v="2158"/>
    <x v="0"/>
    <s v="EC002"/>
    <x v="5"/>
    <x v="3"/>
    <s v="Samsung"/>
    <x v="1"/>
    <x v="1"/>
    <n v="1"/>
    <n v="149"/>
    <x v="2"/>
    <n v="119.2"/>
    <n v="24.2"/>
    <x v="2"/>
    <x v="0"/>
    <s v="Standard"/>
    <n v="2.6"/>
    <n v="2025"/>
    <s v="Dec-2025"/>
    <n v="0.2030201342281879"/>
    <x v="1"/>
    <x v="1"/>
  </r>
  <r>
    <s v="ORD0004967"/>
    <x v="318"/>
    <x v="683"/>
    <x v="0"/>
    <s v="EC002"/>
    <x v="5"/>
    <x v="3"/>
    <s v="Samsung"/>
    <x v="5"/>
    <x v="0"/>
    <n v="2"/>
    <n v="149"/>
    <x v="1"/>
    <n v="268.2"/>
    <n v="78.2"/>
    <x v="0"/>
    <x v="4"/>
    <s v="Express"/>
    <n v="2.6"/>
    <n v="2025"/>
    <s v="Aug-2025"/>
    <n v="0.29157345264727819"/>
    <x v="0"/>
    <x v="3"/>
  </r>
  <r>
    <s v="ORD0004968"/>
    <x v="289"/>
    <x v="2084"/>
    <x v="0"/>
    <s v="EC003"/>
    <x v="7"/>
    <x v="3"/>
    <s v="Lenovo"/>
    <x v="4"/>
    <x v="0"/>
    <n v="5"/>
    <n v="799"/>
    <x v="1"/>
    <n v="3595.5"/>
    <n v="495.5"/>
    <x v="0"/>
    <x v="3"/>
    <s v="Standard"/>
    <n v="3.7"/>
    <n v="2025"/>
    <s v="Jul-2025"/>
    <n v="0.13781115282992629"/>
    <x v="0"/>
    <x v="2"/>
  </r>
  <r>
    <s v="ORD0004969"/>
    <x v="210"/>
    <x v="2159"/>
    <x v="1"/>
    <s v="EC012"/>
    <x v="3"/>
    <x v="0"/>
    <s v="Philips"/>
    <x v="8"/>
    <x v="0"/>
    <n v="3"/>
    <n v="42"/>
    <x v="3"/>
    <n v="107.1"/>
    <n v="35.1"/>
    <x v="0"/>
    <x v="0"/>
    <s v="Standard"/>
    <n v="4.4000000000000004"/>
    <n v="2025"/>
    <s v="Mar-2025"/>
    <n v="0.32773109243697485"/>
    <x v="2"/>
    <x v="4"/>
  </r>
  <r>
    <s v="ORD0004970"/>
    <x v="73"/>
    <x v="550"/>
    <x v="1"/>
    <s v="EC011"/>
    <x v="0"/>
    <x v="0"/>
    <s v="IKEA"/>
    <x v="6"/>
    <x v="1"/>
    <n v="1"/>
    <n v="190"/>
    <x v="0"/>
    <n v="190"/>
    <n v="65"/>
    <x v="0"/>
    <x v="4"/>
    <s v="Express"/>
    <n v="2.8"/>
    <n v="2025"/>
    <s v="Sep-2025"/>
    <n v="0.34210526315789475"/>
    <x v="0"/>
    <x v="2"/>
  </r>
  <r>
    <s v="ORD0004971"/>
    <x v="73"/>
    <x v="1430"/>
    <x v="1"/>
    <s v="EC003"/>
    <x v="7"/>
    <x v="3"/>
    <s v="Lenovo"/>
    <x v="9"/>
    <x v="1"/>
    <n v="3"/>
    <n v="799"/>
    <x v="1"/>
    <n v="2157.3000000000002"/>
    <n v="297.3"/>
    <x v="3"/>
    <x v="2"/>
    <s v="Express"/>
    <n v="3.1"/>
    <n v="2025"/>
    <s v="Sep-2025"/>
    <n v="0.13781115282992629"/>
    <x v="0"/>
    <x v="5"/>
  </r>
  <r>
    <s v="ORD0004972"/>
    <x v="196"/>
    <x v="285"/>
    <x v="1"/>
    <s v="EC002"/>
    <x v="5"/>
    <x v="3"/>
    <s v="Samsung"/>
    <x v="1"/>
    <x v="2"/>
    <n v="2"/>
    <n v="149"/>
    <x v="4"/>
    <n v="283.10000000000002"/>
    <n v="93.1"/>
    <x v="0"/>
    <x v="3"/>
    <s v="Express"/>
    <n v="2.7"/>
    <n v="2025"/>
    <s v="Dec-2025"/>
    <n v="0.32885906040268453"/>
    <x v="1"/>
    <x v="1"/>
  </r>
  <r>
    <s v="ORD0004973"/>
    <x v="274"/>
    <x v="958"/>
    <x v="0"/>
    <s v="EC011"/>
    <x v="0"/>
    <x v="0"/>
    <s v="IKEA"/>
    <x v="6"/>
    <x v="1"/>
    <n v="1"/>
    <n v="190"/>
    <x v="4"/>
    <n v="180.5"/>
    <n v="55.5"/>
    <x v="0"/>
    <x v="2"/>
    <s v="Express"/>
    <n v="4.5999999999999996"/>
    <n v="2025"/>
    <s v="Dec-2025"/>
    <n v="0.30747922437673131"/>
    <x v="0"/>
    <x v="2"/>
  </r>
  <r>
    <s v="ORD0004974"/>
    <x v="248"/>
    <x v="1918"/>
    <x v="0"/>
    <s v="EC002"/>
    <x v="5"/>
    <x v="3"/>
    <s v="Samsung"/>
    <x v="2"/>
    <x v="1"/>
    <n v="5"/>
    <n v="149"/>
    <x v="0"/>
    <n v="745"/>
    <n v="270"/>
    <x v="0"/>
    <x v="1"/>
    <s v="Standard"/>
    <n v="3"/>
    <n v="2025"/>
    <s v="Aug-2025"/>
    <n v="0.36241610738255031"/>
    <x v="0"/>
    <x v="2"/>
  </r>
  <r>
    <s v="ORD0004975"/>
    <x v="146"/>
    <x v="1939"/>
    <x v="1"/>
    <s v="EC009"/>
    <x v="11"/>
    <x v="1"/>
    <s v="Loreal"/>
    <x v="1"/>
    <x v="2"/>
    <n v="5"/>
    <n v="12"/>
    <x v="0"/>
    <n v="60"/>
    <n v="30"/>
    <x v="0"/>
    <x v="4"/>
    <s v="Standard"/>
    <n v="4.5999999999999996"/>
    <n v="2025"/>
    <s v="Feb-2025"/>
    <n v="0.5"/>
    <x v="1"/>
    <x v="1"/>
  </r>
  <r>
    <s v="ORD0004976"/>
    <x v="157"/>
    <x v="1627"/>
    <x v="0"/>
    <s v="EC009"/>
    <x v="11"/>
    <x v="1"/>
    <s v="Loreal"/>
    <x v="8"/>
    <x v="1"/>
    <n v="5"/>
    <n v="12"/>
    <x v="3"/>
    <n v="51"/>
    <n v="21"/>
    <x v="0"/>
    <x v="1"/>
    <s v="Same Day"/>
    <n v="4.8"/>
    <n v="2025"/>
    <s v="Feb-2025"/>
    <n v="0.41176470588235292"/>
    <x v="2"/>
    <x v="4"/>
  </r>
  <r>
    <s v="ORD0004977"/>
    <x v="160"/>
    <x v="2160"/>
    <x v="1"/>
    <s v="EC011"/>
    <x v="0"/>
    <x v="0"/>
    <s v="IKEA"/>
    <x v="1"/>
    <x v="0"/>
    <n v="3"/>
    <n v="190"/>
    <x v="0"/>
    <n v="570"/>
    <n v="195"/>
    <x v="2"/>
    <x v="0"/>
    <s v="Standard"/>
    <n v="4.4000000000000004"/>
    <n v="2025"/>
    <s v="Jul-2025"/>
    <n v="0.34210526315789475"/>
    <x v="1"/>
    <x v="1"/>
  </r>
  <r>
    <s v="ORD0004978"/>
    <x v="229"/>
    <x v="2161"/>
    <x v="1"/>
    <s v="EC004"/>
    <x v="10"/>
    <x v="2"/>
    <s v="Nike"/>
    <x v="7"/>
    <x v="0"/>
    <n v="2"/>
    <n v="110"/>
    <x v="3"/>
    <n v="187"/>
    <n v="51"/>
    <x v="0"/>
    <x v="4"/>
    <s v="Standard"/>
    <n v="4.9000000000000004"/>
    <n v="2025"/>
    <s v="May-2025"/>
    <n v="0.27272727272727271"/>
    <x v="2"/>
    <x v="4"/>
  </r>
  <r>
    <s v="ORD0004979"/>
    <x v="108"/>
    <x v="1685"/>
    <x v="1"/>
    <s v="EC010"/>
    <x v="6"/>
    <x v="3"/>
    <s v="JBL"/>
    <x v="7"/>
    <x v="2"/>
    <n v="5"/>
    <n v="65"/>
    <x v="3"/>
    <n v="276.25"/>
    <n v="86.25"/>
    <x v="0"/>
    <x v="0"/>
    <s v="Express"/>
    <n v="4.3"/>
    <n v="2025"/>
    <s v="May-2025"/>
    <n v="0.31221719457013575"/>
    <x v="2"/>
    <x v="4"/>
  </r>
  <r>
    <s v="ORD0004980"/>
    <x v="179"/>
    <x v="2162"/>
    <x v="0"/>
    <s v="EC001"/>
    <x v="8"/>
    <x v="3"/>
    <s v="Sony"/>
    <x v="4"/>
    <x v="1"/>
    <n v="4"/>
    <n v="89"/>
    <x v="0"/>
    <n v="356"/>
    <n v="136"/>
    <x v="0"/>
    <x v="2"/>
    <s v="Standard"/>
    <n v="3.1"/>
    <n v="2025"/>
    <s v="Nov-2025"/>
    <n v="0.38202247191011235"/>
    <x v="0"/>
    <x v="2"/>
  </r>
  <r>
    <s v="ORD0004981"/>
    <x v="309"/>
    <x v="2163"/>
    <x v="0"/>
    <s v="EC010"/>
    <x v="6"/>
    <x v="3"/>
    <s v="JBL"/>
    <x v="7"/>
    <x v="2"/>
    <n v="2"/>
    <n v="65"/>
    <x v="4"/>
    <n v="123.5"/>
    <n v="47.5"/>
    <x v="0"/>
    <x v="3"/>
    <s v="Express"/>
    <n v="4.5999999999999996"/>
    <n v="2025"/>
    <s v="Oct-2025"/>
    <n v="0.38461538461538464"/>
    <x v="2"/>
    <x v="4"/>
  </r>
  <r>
    <s v="ORD0004982"/>
    <x v="285"/>
    <x v="1037"/>
    <x v="0"/>
    <s v="EC002"/>
    <x v="5"/>
    <x v="3"/>
    <s v="Samsung"/>
    <x v="2"/>
    <x v="2"/>
    <n v="4"/>
    <n v="149"/>
    <x v="2"/>
    <n v="476.8"/>
    <n v="96.8"/>
    <x v="0"/>
    <x v="1"/>
    <s v="Express"/>
    <n v="4.7"/>
    <n v="2025"/>
    <s v="Feb-2025"/>
    <n v="0.2030201342281879"/>
    <x v="0"/>
    <x v="2"/>
  </r>
  <r>
    <s v="ORD0004983"/>
    <x v="265"/>
    <x v="1819"/>
    <x v="0"/>
    <s v="EC002"/>
    <x v="5"/>
    <x v="3"/>
    <s v="Samsung"/>
    <x v="8"/>
    <x v="2"/>
    <n v="5"/>
    <n v="149"/>
    <x v="0"/>
    <n v="745"/>
    <n v="270"/>
    <x v="0"/>
    <x v="4"/>
    <s v="Standard"/>
    <n v="4"/>
    <n v="2025"/>
    <s v="Jun-2025"/>
    <n v="0.36241610738255031"/>
    <x v="2"/>
    <x v="4"/>
  </r>
  <r>
    <s v="ORD0004984"/>
    <x v="313"/>
    <x v="2164"/>
    <x v="0"/>
    <s v="EC004"/>
    <x v="10"/>
    <x v="2"/>
    <s v="Nike"/>
    <x v="1"/>
    <x v="2"/>
    <n v="3"/>
    <n v="110"/>
    <x v="3"/>
    <n v="280.5"/>
    <n v="76.5"/>
    <x v="2"/>
    <x v="3"/>
    <s v="Express"/>
    <n v="4.8"/>
    <n v="2025"/>
    <s v="Dec-2025"/>
    <n v="0.27272727272727271"/>
    <x v="1"/>
    <x v="1"/>
  </r>
  <r>
    <s v="ORD0004985"/>
    <x v="246"/>
    <x v="1854"/>
    <x v="1"/>
    <s v="EC007"/>
    <x v="9"/>
    <x v="0"/>
    <s v="Prestige"/>
    <x v="5"/>
    <x v="1"/>
    <n v="4"/>
    <n v="120"/>
    <x v="1"/>
    <n v="432"/>
    <n v="120"/>
    <x v="0"/>
    <x v="3"/>
    <s v="Express"/>
    <n v="3.7"/>
    <n v="2025"/>
    <s v="Jan-2025"/>
    <n v="0.27777777777777779"/>
    <x v="0"/>
    <x v="3"/>
  </r>
  <r>
    <s v="ORD0004986"/>
    <x v="59"/>
    <x v="1599"/>
    <x v="0"/>
    <s v="EC005"/>
    <x v="4"/>
    <x v="2"/>
    <s v="Skybags"/>
    <x v="8"/>
    <x v="2"/>
    <n v="3"/>
    <n v="45"/>
    <x v="0"/>
    <n v="135"/>
    <n v="57"/>
    <x v="0"/>
    <x v="0"/>
    <s v="Standard"/>
    <n v="4.7"/>
    <n v="2025"/>
    <s v="May-2025"/>
    <n v="0.42222222222222222"/>
    <x v="2"/>
    <x v="4"/>
  </r>
  <r>
    <s v="ORD0004987"/>
    <x v="287"/>
    <x v="2140"/>
    <x v="0"/>
    <s v="EC009"/>
    <x v="11"/>
    <x v="1"/>
    <s v="Loreal"/>
    <x v="9"/>
    <x v="1"/>
    <n v="3"/>
    <n v="12"/>
    <x v="0"/>
    <n v="36"/>
    <n v="18"/>
    <x v="0"/>
    <x v="4"/>
    <s v="Same Day"/>
    <n v="2.9"/>
    <n v="2025"/>
    <s v="Jun-2025"/>
    <n v="0.5"/>
    <x v="0"/>
    <x v="5"/>
  </r>
  <r>
    <s v="ORD0004988"/>
    <x v="10"/>
    <x v="2165"/>
    <x v="0"/>
    <s v="EC005"/>
    <x v="4"/>
    <x v="2"/>
    <s v="Skybags"/>
    <x v="9"/>
    <x v="1"/>
    <n v="3"/>
    <n v="45"/>
    <x v="1"/>
    <n v="121.5"/>
    <n v="43.5"/>
    <x v="2"/>
    <x v="0"/>
    <s v="Same Day"/>
    <n v="3.6"/>
    <n v="2025"/>
    <s v="Sep-2025"/>
    <n v="0.35802469135802467"/>
    <x v="0"/>
    <x v="5"/>
  </r>
  <r>
    <s v="ORD0004989"/>
    <x v="205"/>
    <x v="2121"/>
    <x v="0"/>
    <s v="EC001"/>
    <x v="8"/>
    <x v="3"/>
    <s v="Sony"/>
    <x v="6"/>
    <x v="1"/>
    <n v="2"/>
    <n v="89"/>
    <x v="3"/>
    <n v="151.30000000000001"/>
    <n v="41.3"/>
    <x v="1"/>
    <x v="2"/>
    <s v="Express"/>
    <n v="4.3"/>
    <n v="2025"/>
    <s v="Apr-2025"/>
    <n v="0.27296761401189684"/>
    <x v="0"/>
    <x v="2"/>
  </r>
  <r>
    <s v="ORD0004990"/>
    <x v="327"/>
    <x v="495"/>
    <x v="0"/>
    <s v="EC010"/>
    <x v="6"/>
    <x v="3"/>
    <s v="JBL"/>
    <x v="2"/>
    <x v="1"/>
    <n v="3"/>
    <n v="65"/>
    <x v="0"/>
    <n v="195"/>
    <n v="81"/>
    <x v="0"/>
    <x v="0"/>
    <s v="Standard"/>
    <n v="2.5"/>
    <n v="2025"/>
    <s v="Dec-2025"/>
    <n v="0.41538461538461541"/>
    <x v="0"/>
    <x v="2"/>
  </r>
  <r>
    <s v="ORD0004991"/>
    <x v="118"/>
    <x v="612"/>
    <x v="1"/>
    <s v="EC010"/>
    <x v="6"/>
    <x v="3"/>
    <s v="JBL"/>
    <x v="2"/>
    <x v="2"/>
    <n v="2"/>
    <n v="65"/>
    <x v="1"/>
    <n v="117"/>
    <n v="41"/>
    <x v="0"/>
    <x v="1"/>
    <s v="Standard"/>
    <n v="4.5"/>
    <n v="2025"/>
    <s v="Jun-2025"/>
    <n v="0.3504273504273504"/>
    <x v="0"/>
    <x v="2"/>
  </r>
  <r>
    <s v="ORD0004992"/>
    <x v="316"/>
    <x v="1712"/>
    <x v="0"/>
    <s v="EC007"/>
    <x v="9"/>
    <x v="0"/>
    <s v="Prestige"/>
    <x v="7"/>
    <x v="2"/>
    <n v="5"/>
    <n v="120"/>
    <x v="4"/>
    <n v="570"/>
    <n v="180"/>
    <x v="0"/>
    <x v="1"/>
    <s v="Standard"/>
    <n v="4"/>
    <n v="2025"/>
    <s v="Jul-2025"/>
    <n v="0.31578947368421051"/>
    <x v="2"/>
    <x v="4"/>
  </r>
  <r>
    <s v="ORD0004993"/>
    <x v="209"/>
    <x v="464"/>
    <x v="1"/>
    <s v="EC007"/>
    <x v="9"/>
    <x v="0"/>
    <s v="Prestige"/>
    <x v="1"/>
    <x v="1"/>
    <n v="4"/>
    <n v="120"/>
    <x v="2"/>
    <n v="384"/>
    <n v="72"/>
    <x v="0"/>
    <x v="3"/>
    <s v="Express"/>
    <n v="2.7"/>
    <n v="2025"/>
    <s v="Sep-2025"/>
    <n v="0.1875"/>
    <x v="1"/>
    <x v="1"/>
  </r>
  <r>
    <s v="ORD0004994"/>
    <x v="77"/>
    <x v="1991"/>
    <x v="0"/>
    <s v="EC005"/>
    <x v="4"/>
    <x v="2"/>
    <s v="Skybags"/>
    <x v="0"/>
    <x v="0"/>
    <n v="2"/>
    <n v="45"/>
    <x v="0"/>
    <n v="90"/>
    <n v="38"/>
    <x v="0"/>
    <x v="1"/>
    <s v="Express"/>
    <n v="3.8"/>
    <n v="2025"/>
    <s v="Jan-2025"/>
    <n v="0.42222222222222222"/>
    <x v="0"/>
    <x v="0"/>
  </r>
  <r>
    <s v="ORD0004995"/>
    <x v="105"/>
    <x v="1033"/>
    <x v="0"/>
    <s v="EC011"/>
    <x v="0"/>
    <x v="0"/>
    <s v="IKEA"/>
    <x v="6"/>
    <x v="2"/>
    <n v="3"/>
    <n v="190"/>
    <x v="2"/>
    <n v="456"/>
    <n v="81"/>
    <x v="0"/>
    <x v="2"/>
    <s v="Express"/>
    <n v="4.2"/>
    <n v="2025"/>
    <s v="Jun-2025"/>
    <n v="0.17763157894736842"/>
    <x v="0"/>
    <x v="2"/>
  </r>
  <r>
    <s v="ORD0004996"/>
    <x v="48"/>
    <x v="932"/>
    <x v="0"/>
    <s v="EC001"/>
    <x v="8"/>
    <x v="3"/>
    <s v="Sony"/>
    <x v="0"/>
    <x v="1"/>
    <n v="5"/>
    <n v="89"/>
    <x v="0"/>
    <n v="445"/>
    <n v="170"/>
    <x v="0"/>
    <x v="4"/>
    <s v="Standard"/>
    <n v="4.9000000000000004"/>
    <n v="2025"/>
    <s v="May-2025"/>
    <n v="0.38202247191011235"/>
    <x v="0"/>
    <x v="0"/>
  </r>
  <r>
    <s v="ORD0004997"/>
    <x v="303"/>
    <x v="2056"/>
    <x v="0"/>
    <s v="EC002"/>
    <x v="5"/>
    <x v="3"/>
    <s v="Samsung"/>
    <x v="0"/>
    <x v="0"/>
    <n v="1"/>
    <n v="149"/>
    <x v="4"/>
    <n v="141.55000000000001"/>
    <n v="46.55"/>
    <x v="0"/>
    <x v="1"/>
    <s v="Standard"/>
    <n v="2.7"/>
    <n v="2025"/>
    <s v="Nov-2025"/>
    <n v="0.32885906040268453"/>
    <x v="0"/>
    <x v="0"/>
  </r>
  <r>
    <s v="ORD0004998"/>
    <x v="201"/>
    <x v="2166"/>
    <x v="0"/>
    <s v="EC004"/>
    <x v="10"/>
    <x v="2"/>
    <s v="Nike"/>
    <x v="6"/>
    <x v="2"/>
    <n v="3"/>
    <n v="110"/>
    <x v="4"/>
    <n v="313.5"/>
    <n v="109.5"/>
    <x v="0"/>
    <x v="3"/>
    <s v="Standard"/>
    <n v="4.9000000000000004"/>
    <n v="2025"/>
    <s v="Jun-2025"/>
    <n v="0.34928229665071769"/>
    <x v="0"/>
    <x v="2"/>
  </r>
  <r>
    <s v="ORD0004999"/>
    <x v="18"/>
    <x v="2167"/>
    <x v="0"/>
    <s v="EC007"/>
    <x v="9"/>
    <x v="0"/>
    <s v="Prestige"/>
    <x v="9"/>
    <x v="0"/>
    <n v="5"/>
    <n v="120"/>
    <x v="3"/>
    <n v="510"/>
    <n v="120"/>
    <x v="0"/>
    <x v="2"/>
    <s v="Standard"/>
    <n v="4"/>
    <n v="2025"/>
    <s v="Mar-2025"/>
    <n v="0.23529411764705882"/>
    <x v="0"/>
    <x v="5"/>
  </r>
  <r>
    <s v="ORD0005000"/>
    <x v="72"/>
    <x v="582"/>
    <x v="0"/>
    <s v="EC007"/>
    <x v="9"/>
    <x v="0"/>
    <s v="Prestige"/>
    <x v="0"/>
    <x v="0"/>
    <n v="1"/>
    <n v="120"/>
    <x v="4"/>
    <n v="114"/>
    <n v="36"/>
    <x v="0"/>
    <x v="0"/>
    <s v="Standard"/>
    <n v="4.7"/>
    <n v="2025"/>
    <s v="Oct-2025"/>
    <n v="0.31578947368421051"/>
    <x v="0"/>
    <x v="0"/>
  </r>
  <r>
    <s v="ORD0005001"/>
    <x v="54"/>
    <x v="2168"/>
    <x v="0"/>
    <s v="EC005"/>
    <x v="4"/>
    <x v="2"/>
    <s v="Skybags"/>
    <x v="3"/>
    <x v="1"/>
    <n v="2"/>
    <n v="45"/>
    <x v="3"/>
    <n v="76.5"/>
    <n v="24.5"/>
    <x v="2"/>
    <x v="0"/>
    <s v="Standard"/>
    <n v="3"/>
    <n v="2025"/>
    <s v="Aug-2025"/>
    <n v="0.3202614379084967"/>
    <x v="0"/>
    <x v="2"/>
  </r>
  <r>
    <s v="ORD0005002"/>
    <x v="315"/>
    <x v="2169"/>
    <x v="1"/>
    <s v="EC011"/>
    <x v="0"/>
    <x v="0"/>
    <s v="IKEA"/>
    <x v="6"/>
    <x v="2"/>
    <n v="1"/>
    <n v="190"/>
    <x v="1"/>
    <n v="171"/>
    <n v="46"/>
    <x v="0"/>
    <x v="4"/>
    <s v="Standard"/>
    <n v="2.9"/>
    <n v="2025"/>
    <s v="Feb-2025"/>
    <n v="0.26900584795321636"/>
    <x v="0"/>
    <x v="2"/>
  </r>
  <r>
    <s v="ORD0005003"/>
    <x v="272"/>
    <x v="262"/>
    <x v="0"/>
    <s v="EC012"/>
    <x v="3"/>
    <x v="0"/>
    <s v="Philips"/>
    <x v="3"/>
    <x v="1"/>
    <n v="2"/>
    <n v="42"/>
    <x v="0"/>
    <n v="84"/>
    <n v="36"/>
    <x v="0"/>
    <x v="1"/>
    <s v="Standard"/>
    <n v="4.8"/>
    <n v="2025"/>
    <s v="Jul-2025"/>
    <n v="0.42857142857142855"/>
    <x v="0"/>
    <x v="2"/>
  </r>
  <r>
    <s v="ORD0005004"/>
    <x v="219"/>
    <x v="1538"/>
    <x v="0"/>
    <s v="EC012"/>
    <x v="3"/>
    <x v="0"/>
    <s v="Philips"/>
    <x v="8"/>
    <x v="1"/>
    <n v="4"/>
    <n v="42"/>
    <x v="3"/>
    <n v="142.80000000000001"/>
    <n v="46.8"/>
    <x v="0"/>
    <x v="4"/>
    <s v="Standard"/>
    <n v="4.3"/>
    <n v="2025"/>
    <s v="Aug-2025"/>
    <n v="0.32773109243697474"/>
    <x v="2"/>
    <x v="4"/>
  </r>
  <r>
    <s v="ORD0005005"/>
    <x v="301"/>
    <x v="2170"/>
    <x v="0"/>
    <s v="EC012"/>
    <x v="3"/>
    <x v="0"/>
    <s v="Philips"/>
    <x v="5"/>
    <x v="0"/>
    <n v="1"/>
    <n v="42"/>
    <x v="1"/>
    <n v="37.799999999999997"/>
    <n v="13.8"/>
    <x v="0"/>
    <x v="3"/>
    <s v="Standard"/>
    <n v="4.9000000000000004"/>
    <n v="2025"/>
    <s v="Mar-2025"/>
    <n v="0.36507936507936511"/>
    <x v="0"/>
    <x v="3"/>
  </r>
  <r>
    <s v="ORD0005006"/>
    <x v="324"/>
    <x v="1709"/>
    <x v="0"/>
    <s v="EC004"/>
    <x v="10"/>
    <x v="2"/>
    <s v="Nike"/>
    <x v="7"/>
    <x v="1"/>
    <n v="5"/>
    <n v="110"/>
    <x v="1"/>
    <n v="495"/>
    <n v="155"/>
    <x v="1"/>
    <x v="3"/>
    <s v="Same Day"/>
    <n v="3.3"/>
    <n v="2025"/>
    <s v="Dec-2025"/>
    <n v="0.31313131313131315"/>
    <x v="2"/>
    <x v="4"/>
  </r>
  <r>
    <s v="ORD0005007"/>
    <x v="86"/>
    <x v="1831"/>
    <x v="1"/>
    <s v="EC010"/>
    <x v="6"/>
    <x v="3"/>
    <s v="JBL"/>
    <x v="3"/>
    <x v="2"/>
    <n v="3"/>
    <n v="65"/>
    <x v="3"/>
    <n v="165.75"/>
    <n v="51.75"/>
    <x v="0"/>
    <x v="3"/>
    <s v="Standard"/>
    <n v="4.3"/>
    <n v="2025"/>
    <s v="Dec-2025"/>
    <n v="0.31221719457013575"/>
    <x v="0"/>
    <x v="2"/>
  </r>
  <r>
    <s v="ORD0005008"/>
    <x v="280"/>
    <x v="15"/>
    <x v="0"/>
    <s v="EC004"/>
    <x v="10"/>
    <x v="2"/>
    <s v="Nike"/>
    <x v="3"/>
    <x v="0"/>
    <n v="1"/>
    <n v="110"/>
    <x v="1"/>
    <n v="99"/>
    <n v="31"/>
    <x v="0"/>
    <x v="1"/>
    <s v="Same Day"/>
    <n v="4.4000000000000004"/>
    <n v="2025"/>
    <s v="Feb-2025"/>
    <n v="0.31313131313131315"/>
    <x v="0"/>
    <x v="2"/>
  </r>
  <r>
    <s v="ORD0005009"/>
    <x v="219"/>
    <x v="2171"/>
    <x v="0"/>
    <s v="EC007"/>
    <x v="9"/>
    <x v="0"/>
    <s v="Prestige"/>
    <x v="7"/>
    <x v="2"/>
    <n v="1"/>
    <n v="120"/>
    <x v="0"/>
    <n v="120"/>
    <n v="42"/>
    <x v="0"/>
    <x v="2"/>
    <s v="Standard"/>
    <n v="4.4000000000000004"/>
    <n v="2025"/>
    <s v="Aug-2025"/>
    <n v="0.35"/>
    <x v="2"/>
    <x v="4"/>
  </r>
  <r>
    <s v="ORD0005010"/>
    <x v="80"/>
    <x v="1404"/>
    <x v="1"/>
    <s v="EC006"/>
    <x v="2"/>
    <x v="0"/>
    <s v="Philips"/>
    <x v="9"/>
    <x v="1"/>
    <n v="4"/>
    <n v="85"/>
    <x v="3"/>
    <n v="289"/>
    <n v="81"/>
    <x v="0"/>
    <x v="2"/>
    <s v="Standard"/>
    <n v="3.2"/>
    <n v="2025"/>
    <s v="Dec-2025"/>
    <n v="0.28027681660899656"/>
    <x v="0"/>
    <x v="5"/>
  </r>
  <r>
    <s v="ORD0005011"/>
    <x v="210"/>
    <x v="1262"/>
    <x v="0"/>
    <s v="EC006"/>
    <x v="2"/>
    <x v="0"/>
    <s v="Philips"/>
    <x v="5"/>
    <x v="1"/>
    <n v="4"/>
    <n v="85"/>
    <x v="2"/>
    <n v="272"/>
    <n v="64"/>
    <x v="0"/>
    <x v="2"/>
    <s v="Standard"/>
    <n v="4.3"/>
    <n v="2025"/>
    <s v="Mar-2025"/>
    <n v="0.23529411764705882"/>
    <x v="0"/>
    <x v="3"/>
  </r>
  <r>
    <s v="ORD0005012"/>
    <x v="147"/>
    <x v="1140"/>
    <x v="0"/>
    <s v="EC009"/>
    <x v="11"/>
    <x v="1"/>
    <s v="Loreal"/>
    <x v="7"/>
    <x v="0"/>
    <n v="5"/>
    <n v="12"/>
    <x v="3"/>
    <n v="51"/>
    <n v="21"/>
    <x v="0"/>
    <x v="1"/>
    <s v="Standard"/>
    <n v="4"/>
    <n v="2025"/>
    <s v="Feb-2025"/>
    <n v="0.41176470588235292"/>
    <x v="2"/>
    <x v="4"/>
  </r>
  <r>
    <s v="ORD0005013"/>
    <x v="274"/>
    <x v="1629"/>
    <x v="0"/>
    <s v="EC008"/>
    <x v="1"/>
    <x v="1"/>
    <s v="Nivea"/>
    <x v="8"/>
    <x v="2"/>
    <n v="3"/>
    <n v="18"/>
    <x v="2"/>
    <n v="43.2"/>
    <n v="16.2"/>
    <x v="0"/>
    <x v="3"/>
    <s v="Express"/>
    <n v="3.9"/>
    <n v="2025"/>
    <s v="Dec-2025"/>
    <n v="0.37499999999999994"/>
    <x v="2"/>
    <x v="4"/>
  </r>
  <r>
    <s v="ORD0005014"/>
    <x v="192"/>
    <x v="2172"/>
    <x v="0"/>
    <s v="EC011"/>
    <x v="0"/>
    <x v="0"/>
    <s v="IKEA"/>
    <x v="9"/>
    <x v="1"/>
    <n v="4"/>
    <n v="190"/>
    <x v="2"/>
    <n v="608"/>
    <n v="108"/>
    <x v="2"/>
    <x v="0"/>
    <s v="Express"/>
    <n v="3.1"/>
    <n v="2025"/>
    <s v="Mar-2025"/>
    <n v="0.17763157894736842"/>
    <x v="0"/>
    <x v="5"/>
  </r>
  <r>
    <s v="ORD0005015"/>
    <x v="89"/>
    <x v="2173"/>
    <x v="0"/>
    <s v="EC008"/>
    <x v="1"/>
    <x v="1"/>
    <s v="Nivea"/>
    <x v="1"/>
    <x v="0"/>
    <n v="4"/>
    <n v="18"/>
    <x v="2"/>
    <n v="57.6"/>
    <n v="21.6"/>
    <x v="3"/>
    <x v="0"/>
    <s v="Standard"/>
    <n v="3.5"/>
    <n v="2025"/>
    <s v="Oct-2025"/>
    <n v="0.375"/>
    <x v="1"/>
    <x v="1"/>
  </r>
  <r>
    <s v="ORD0005016"/>
    <x v="225"/>
    <x v="1746"/>
    <x v="0"/>
    <s v="EC012"/>
    <x v="3"/>
    <x v="0"/>
    <s v="Philips"/>
    <x v="3"/>
    <x v="1"/>
    <n v="2"/>
    <n v="42"/>
    <x v="0"/>
    <n v="84"/>
    <n v="36"/>
    <x v="0"/>
    <x v="4"/>
    <s v="Standard"/>
    <n v="3.3"/>
    <n v="2025"/>
    <s v="Jun-2025"/>
    <n v="0.42857142857142855"/>
    <x v="0"/>
    <x v="2"/>
  </r>
  <r>
    <s v="ORD0005017"/>
    <x v="246"/>
    <x v="1100"/>
    <x v="0"/>
    <s v="EC003"/>
    <x v="7"/>
    <x v="3"/>
    <s v="Lenovo"/>
    <x v="7"/>
    <x v="0"/>
    <n v="2"/>
    <n v="799"/>
    <x v="4"/>
    <n v="1518.1"/>
    <n v="278.10000000000002"/>
    <x v="0"/>
    <x v="1"/>
    <s v="Standard"/>
    <n v="3.7"/>
    <n v="2025"/>
    <s v="Jan-2025"/>
    <n v="0.18318951320729862"/>
    <x v="2"/>
    <x v="4"/>
  </r>
  <r>
    <s v="ORD0005018"/>
    <x v="331"/>
    <x v="1330"/>
    <x v="0"/>
    <s v="EC007"/>
    <x v="9"/>
    <x v="0"/>
    <s v="Prestige"/>
    <x v="2"/>
    <x v="0"/>
    <n v="2"/>
    <n v="120"/>
    <x v="4"/>
    <n v="228"/>
    <n v="72"/>
    <x v="0"/>
    <x v="0"/>
    <s v="Express"/>
    <n v="2.8"/>
    <n v="2025"/>
    <s v="Feb-2025"/>
    <n v="0.31578947368421051"/>
    <x v="0"/>
    <x v="2"/>
  </r>
  <r>
    <s v="ORD0005019"/>
    <x v="155"/>
    <x v="369"/>
    <x v="0"/>
    <s v="EC004"/>
    <x v="10"/>
    <x v="2"/>
    <s v="Nike"/>
    <x v="9"/>
    <x v="2"/>
    <n v="2"/>
    <n v="110"/>
    <x v="3"/>
    <n v="187"/>
    <n v="51"/>
    <x v="0"/>
    <x v="1"/>
    <s v="Standard"/>
    <n v="4.3"/>
    <n v="2025"/>
    <s v="Oct-2025"/>
    <n v="0.27272727272727271"/>
    <x v="0"/>
    <x v="5"/>
  </r>
  <r>
    <s v="ORD0005020"/>
    <x v="30"/>
    <x v="1552"/>
    <x v="1"/>
    <s v="EC007"/>
    <x v="9"/>
    <x v="0"/>
    <s v="Prestige"/>
    <x v="5"/>
    <x v="0"/>
    <n v="4"/>
    <n v="120"/>
    <x v="4"/>
    <n v="456"/>
    <n v="144"/>
    <x v="0"/>
    <x v="3"/>
    <s v="Express"/>
    <n v="2.6"/>
    <n v="2025"/>
    <s v="Dec-2025"/>
    <n v="0.31578947368421051"/>
    <x v="0"/>
    <x v="3"/>
  </r>
  <r>
    <s v="ORD0005021"/>
    <x v="300"/>
    <x v="1915"/>
    <x v="0"/>
    <s v="EC006"/>
    <x v="2"/>
    <x v="0"/>
    <s v="Philips"/>
    <x v="7"/>
    <x v="2"/>
    <n v="3"/>
    <n v="85"/>
    <x v="3"/>
    <n v="216.75"/>
    <n v="60.75"/>
    <x v="3"/>
    <x v="0"/>
    <s v="Standard"/>
    <n v="4.0999999999999996"/>
    <n v="2025"/>
    <s v="Jan-2025"/>
    <n v="0.28027681660899656"/>
    <x v="2"/>
    <x v="4"/>
  </r>
  <r>
    <s v="ORD0005022"/>
    <x v="30"/>
    <x v="1778"/>
    <x v="0"/>
    <s v="EC012"/>
    <x v="3"/>
    <x v="0"/>
    <s v="Philips"/>
    <x v="8"/>
    <x v="1"/>
    <n v="5"/>
    <n v="42"/>
    <x v="0"/>
    <n v="210"/>
    <n v="90"/>
    <x v="0"/>
    <x v="2"/>
    <s v="Express"/>
    <n v="4.0999999999999996"/>
    <n v="2025"/>
    <s v="Dec-2025"/>
    <n v="0.42857142857142855"/>
    <x v="2"/>
    <x v="4"/>
  </r>
  <r>
    <s v="ORD0005023"/>
    <x v="6"/>
    <x v="2000"/>
    <x v="0"/>
    <s v="EC003"/>
    <x v="7"/>
    <x v="3"/>
    <s v="Lenovo"/>
    <x v="0"/>
    <x v="1"/>
    <n v="2"/>
    <n v="799"/>
    <x v="1"/>
    <n v="1438.2"/>
    <n v="198.2"/>
    <x v="3"/>
    <x v="2"/>
    <s v="Express"/>
    <n v="4.4000000000000004"/>
    <n v="2025"/>
    <s v="Jul-2025"/>
    <n v="0.13781115282992629"/>
    <x v="0"/>
    <x v="0"/>
  </r>
  <r>
    <s v="ORD0005024"/>
    <x v="294"/>
    <x v="138"/>
    <x v="1"/>
    <s v="EC006"/>
    <x v="2"/>
    <x v="0"/>
    <s v="Philips"/>
    <x v="9"/>
    <x v="0"/>
    <n v="5"/>
    <n v="85"/>
    <x v="2"/>
    <n v="340"/>
    <n v="80"/>
    <x v="0"/>
    <x v="4"/>
    <s v="Standard"/>
    <n v="3.7"/>
    <n v="2025"/>
    <s v="Jun-2025"/>
    <n v="0.23529411764705882"/>
    <x v="0"/>
    <x v="5"/>
  </r>
  <r>
    <s v="ORD0005025"/>
    <x v="347"/>
    <x v="21"/>
    <x v="0"/>
    <s v="EC002"/>
    <x v="5"/>
    <x v="3"/>
    <s v="Samsung"/>
    <x v="2"/>
    <x v="0"/>
    <n v="2"/>
    <n v="149"/>
    <x v="1"/>
    <n v="268.2"/>
    <n v="78.2"/>
    <x v="2"/>
    <x v="3"/>
    <s v="Standard"/>
    <n v="4.9000000000000004"/>
    <n v="2025"/>
    <s v="Jul-2025"/>
    <n v="0.29157345264727819"/>
    <x v="0"/>
    <x v="2"/>
  </r>
  <r>
    <s v="ORD0005026"/>
    <x v="153"/>
    <x v="675"/>
    <x v="0"/>
    <s v="EC001"/>
    <x v="8"/>
    <x v="3"/>
    <s v="Sony"/>
    <x v="3"/>
    <x v="2"/>
    <n v="1"/>
    <n v="89"/>
    <x v="1"/>
    <n v="80.099999999999994"/>
    <n v="25.1"/>
    <x v="0"/>
    <x v="3"/>
    <s v="Standard"/>
    <n v="4.7"/>
    <n v="2025"/>
    <s v="Jan-2025"/>
    <n v="0.31335830212234711"/>
    <x v="0"/>
    <x v="2"/>
  </r>
  <r>
    <s v="ORD0005027"/>
    <x v="288"/>
    <x v="1911"/>
    <x v="0"/>
    <s v="EC003"/>
    <x v="7"/>
    <x v="3"/>
    <s v="Lenovo"/>
    <x v="0"/>
    <x v="2"/>
    <n v="4"/>
    <n v="799"/>
    <x v="3"/>
    <n v="2716.6"/>
    <n v="236.6"/>
    <x v="3"/>
    <x v="2"/>
    <s v="Standard"/>
    <n v="4.5"/>
    <n v="2025"/>
    <s v="May-2025"/>
    <n v="8.7094161819921967E-2"/>
    <x v="0"/>
    <x v="0"/>
  </r>
  <r>
    <s v="ORD0005028"/>
    <x v="168"/>
    <x v="2028"/>
    <x v="1"/>
    <s v="EC006"/>
    <x v="2"/>
    <x v="0"/>
    <s v="Philips"/>
    <x v="3"/>
    <x v="1"/>
    <n v="3"/>
    <n v="85"/>
    <x v="0"/>
    <n v="255"/>
    <n v="99"/>
    <x v="0"/>
    <x v="4"/>
    <s v="Standard"/>
    <n v="3.4"/>
    <n v="2025"/>
    <s v="Nov-2025"/>
    <n v="0.38823529411764707"/>
    <x v="0"/>
    <x v="2"/>
  </r>
  <r>
    <s v="ORD0005029"/>
    <x v="169"/>
    <x v="236"/>
    <x v="1"/>
    <s v="EC007"/>
    <x v="9"/>
    <x v="0"/>
    <s v="Prestige"/>
    <x v="4"/>
    <x v="2"/>
    <n v="5"/>
    <n v="120"/>
    <x v="3"/>
    <n v="510"/>
    <n v="120"/>
    <x v="0"/>
    <x v="1"/>
    <s v="Standard"/>
    <n v="4.3"/>
    <n v="2025"/>
    <s v="Dec-2025"/>
    <n v="0.23529411764705882"/>
    <x v="0"/>
    <x v="2"/>
  </r>
  <r>
    <s v="ORD0005030"/>
    <x v="348"/>
    <x v="591"/>
    <x v="0"/>
    <s v="EC008"/>
    <x v="1"/>
    <x v="1"/>
    <s v="Nivea"/>
    <x v="7"/>
    <x v="0"/>
    <n v="4"/>
    <n v="18"/>
    <x v="3"/>
    <n v="61.2"/>
    <n v="25.2"/>
    <x v="0"/>
    <x v="0"/>
    <s v="Standard"/>
    <n v="4.7"/>
    <n v="2025"/>
    <s v="Oct-2025"/>
    <n v="0.41176470588235292"/>
    <x v="2"/>
    <x v="4"/>
  </r>
  <r>
    <s v="ORD0005031"/>
    <x v="329"/>
    <x v="179"/>
    <x v="1"/>
    <s v="EC003"/>
    <x v="7"/>
    <x v="3"/>
    <s v="Lenovo"/>
    <x v="5"/>
    <x v="0"/>
    <n v="2"/>
    <n v="799"/>
    <x v="1"/>
    <n v="1438.2"/>
    <n v="198.2"/>
    <x v="1"/>
    <x v="2"/>
    <s v="Standard"/>
    <n v="2.7"/>
    <n v="2025"/>
    <s v="Jun-2025"/>
    <n v="0.13781115282992629"/>
    <x v="0"/>
    <x v="3"/>
  </r>
  <r>
    <s v="ORD0005032"/>
    <x v="106"/>
    <x v="1891"/>
    <x v="0"/>
    <s v="EC008"/>
    <x v="1"/>
    <x v="1"/>
    <s v="Nivea"/>
    <x v="2"/>
    <x v="2"/>
    <n v="5"/>
    <n v="18"/>
    <x v="0"/>
    <n v="90"/>
    <n v="45"/>
    <x v="0"/>
    <x v="2"/>
    <s v="Express"/>
    <n v="3.2"/>
    <n v="2025"/>
    <s v="Sep-2025"/>
    <n v="0.5"/>
    <x v="0"/>
    <x v="2"/>
  </r>
  <r>
    <s v="ORD0005033"/>
    <x v="232"/>
    <x v="955"/>
    <x v="1"/>
    <s v="EC001"/>
    <x v="8"/>
    <x v="3"/>
    <s v="Sony"/>
    <x v="7"/>
    <x v="1"/>
    <n v="1"/>
    <n v="89"/>
    <x v="2"/>
    <n v="71.2"/>
    <n v="16.2"/>
    <x v="0"/>
    <x v="3"/>
    <s v="Same Day"/>
    <n v="3.8"/>
    <n v="2025"/>
    <s v="Jan-2025"/>
    <n v="0.22752808988764042"/>
    <x v="2"/>
    <x v="4"/>
  </r>
  <r>
    <s v="ORD0005034"/>
    <x v="44"/>
    <x v="1907"/>
    <x v="0"/>
    <s v="EC010"/>
    <x v="6"/>
    <x v="3"/>
    <s v="JBL"/>
    <x v="3"/>
    <x v="1"/>
    <n v="4"/>
    <n v="65"/>
    <x v="3"/>
    <n v="221"/>
    <n v="69"/>
    <x v="1"/>
    <x v="3"/>
    <s v="Standard"/>
    <n v="4.5"/>
    <n v="2025"/>
    <s v="Mar-2025"/>
    <n v="0.31221719457013575"/>
    <x v="0"/>
    <x v="2"/>
  </r>
  <r>
    <s v="ORD0005035"/>
    <x v="359"/>
    <x v="1554"/>
    <x v="0"/>
    <s v="EC009"/>
    <x v="11"/>
    <x v="1"/>
    <s v="Loreal"/>
    <x v="9"/>
    <x v="0"/>
    <n v="5"/>
    <n v="12"/>
    <x v="1"/>
    <n v="54"/>
    <n v="24"/>
    <x v="0"/>
    <x v="4"/>
    <s v="Standard"/>
    <n v="3.1"/>
    <n v="2025"/>
    <s v="Nov-2025"/>
    <n v="0.44444444444444442"/>
    <x v="0"/>
    <x v="5"/>
  </r>
  <r>
    <s v="ORD0005036"/>
    <x v="73"/>
    <x v="2006"/>
    <x v="0"/>
    <s v="EC001"/>
    <x v="8"/>
    <x v="3"/>
    <s v="Sony"/>
    <x v="8"/>
    <x v="2"/>
    <n v="3"/>
    <n v="89"/>
    <x v="1"/>
    <n v="240.3"/>
    <n v="75.3"/>
    <x v="0"/>
    <x v="4"/>
    <s v="Express"/>
    <n v="3.6"/>
    <n v="2025"/>
    <s v="Sep-2025"/>
    <n v="0.31335830212234705"/>
    <x v="2"/>
    <x v="4"/>
  </r>
  <r>
    <s v="ORD0005037"/>
    <x v="310"/>
    <x v="1308"/>
    <x v="1"/>
    <s v="EC009"/>
    <x v="11"/>
    <x v="1"/>
    <s v="Loreal"/>
    <x v="6"/>
    <x v="0"/>
    <n v="1"/>
    <n v="12"/>
    <x v="0"/>
    <n v="12"/>
    <n v="6"/>
    <x v="2"/>
    <x v="3"/>
    <s v="Express"/>
    <n v="4.3"/>
    <n v="2025"/>
    <s v="Dec-2025"/>
    <n v="0.5"/>
    <x v="0"/>
    <x v="2"/>
  </r>
  <r>
    <s v="ORD0005038"/>
    <x v="276"/>
    <x v="549"/>
    <x v="0"/>
    <s v="EC001"/>
    <x v="8"/>
    <x v="3"/>
    <s v="Sony"/>
    <x v="5"/>
    <x v="0"/>
    <n v="1"/>
    <n v="89"/>
    <x v="4"/>
    <n v="84.55"/>
    <n v="29.55"/>
    <x v="0"/>
    <x v="0"/>
    <s v="Standard"/>
    <n v="3.4"/>
    <n v="2025"/>
    <s v="Apr-2025"/>
    <n v="0.34949733885274986"/>
    <x v="0"/>
    <x v="3"/>
  </r>
  <r>
    <s v="ORD0005039"/>
    <x v="302"/>
    <x v="2174"/>
    <x v="1"/>
    <s v="EC005"/>
    <x v="4"/>
    <x v="2"/>
    <s v="Skybags"/>
    <x v="2"/>
    <x v="0"/>
    <n v="3"/>
    <n v="45"/>
    <x v="1"/>
    <n v="121.5"/>
    <n v="43.5"/>
    <x v="0"/>
    <x v="3"/>
    <s v="Standard"/>
    <n v="4.5999999999999996"/>
    <n v="2025"/>
    <s v="Nov-2025"/>
    <n v="0.35802469135802467"/>
    <x v="0"/>
    <x v="2"/>
  </r>
  <r>
    <s v="ORD0005040"/>
    <x v="346"/>
    <x v="505"/>
    <x v="0"/>
    <s v="EC003"/>
    <x v="7"/>
    <x v="3"/>
    <s v="Lenovo"/>
    <x v="0"/>
    <x v="1"/>
    <n v="4"/>
    <n v="799"/>
    <x v="3"/>
    <n v="2716.6"/>
    <n v="236.6"/>
    <x v="2"/>
    <x v="1"/>
    <s v="Standard"/>
    <n v="3.1"/>
    <n v="2025"/>
    <s v="Oct-2025"/>
    <n v="8.7094161819921967E-2"/>
    <x v="0"/>
    <x v="0"/>
  </r>
  <r>
    <s v="ORD0005041"/>
    <x v="325"/>
    <x v="2"/>
    <x v="0"/>
    <s v="EC005"/>
    <x v="4"/>
    <x v="2"/>
    <s v="Skybags"/>
    <x v="8"/>
    <x v="1"/>
    <n v="1"/>
    <n v="45"/>
    <x v="1"/>
    <n v="40.5"/>
    <n v="14.5"/>
    <x v="0"/>
    <x v="0"/>
    <s v="Same Day"/>
    <n v="4.4000000000000004"/>
    <n v="2025"/>
    <s v="Jan-2025"/>
    <n v="0.35802469135802467"/>
    <x v="2"/>
    <x v="4"/>
  </r>
  <r>
    <s v="ORD0005042"/>
    <x v="235"/>
    <x v="614"/>
    <x v="0"/>
    <s v="EC007"/>
    <x v="9"/>
    <x v="0"/>
    <s v="Prestige"/>
    <x v="0"/>
    <x v="2"/>
    <n v="1"/>
    <n v="120"/>
    <x v="4"/>
    <n v="114"/>
    <n v="36"/>
    <x v="0"/>
    <x v="2"/>
    <s v="Standard"/>
    <n v="2.9"/>
    <n v="2025"/>
    <s v="May-2025"/>
    <n v="0.31578947368421051"/>
    <x v="0"/>
    <x v="0"/>
  </r>
  <r>
    <s v="ORD0005043"/>
    <x v="283"/>
    <x v="1743"/>
    <x v="0"/>
    <s v="EC010"/>
    <x v="6"/>
    <x v="3"/>
    <s v="JBL"/>
    <x v="8"/>
    <x v="0"/>
    <n v="4"/>
    <n v="65"/>
    <x v="3"/>
    <n v="221"/>
    <n v="69"/>
    <x v="0"/>
    <x v="4"/>
    <s v="Standard"/>
    <n v="4.9000000000000004"/>
    <n v="2025"/>
    <s v="Aug-2025"/>
    <n v="0.31221719457013575"/>
    <x v="2"/>
    <x v="4"/>
  </r>
  <r>
    <s v="ORD0005044"/>
    <x v="298"/>
    <x v="1623"/>
    <x v="1"/>
    <s v="EC001"/>
    <x v="8"/>
    <x v="3"/>
    <s v="Sony"/>
    <x v="0"/>
    <x v="0"/>
    <n v="3"/>
    <n v="89"/>
    <x v="2"/>
    <n v="213.6"/>
    <n v="48.6"/>
    <x v="0"/>
    <x v="2"/>
    <s v="Express"/>
    <n v="4.9000000000000004"/>
    <n v="2025"/>
    <s v="Dec-2025"/>
    <n v="0.22752808988764045"/>
    <x v="0"/>
    <x v="0"/>
  </r>
  <r>
    <s v="ORD0005045"/>
    <x v="303"/>
    <x v="1916"/>
    <x v="0"/>
    <s v="EC010"/>
    <x v="6"/>
    <x v="3"/>
    <s v="JBL"/>
    <x v="5"/>
    <x v="0"/>
    <n v="1"/>
    <n v="65"/>
    <x v="2"/>
    <n v="52"/>
    <n v="14"/>
    <x v="0"/>
    <x v="1"/>
    <s v="Standard"/>
    <n v="4.5"/>
    <n v="2025"/>
    <s v="Nov-2025"/>
    <n v="0.26923076923076922"/>
    <x v="0"/>
    <x v="3"/>
  </r>
  <r>
    <s v="ORD0005046"/>
    <x v="170"/>
    <x v="215"/>
    <x v="0"/>
    <s v="EC011"/>
    <x v="0"/>
    <x v="0"/>
    <s v="IKEA"/>
    <x v="9"/>
    <x v="0"/>
    <n v="2"/>
    <n v="190"/>
    <x v="2"/>
    <n v="304"/>
    <n v="54"/>
    <x v="0"/>
    <x v="0"/>
    <s v="Standard"/>
    <n v="4"/>
    <n v="2025"/>
    <s v="Mar-2025"/>
    <n v="0.17763157894736842"/>
    <x v="0"/>
    <x v="5"/>
  </r>
  <r>
    <s v="ORD0005047"/>
    <x v="36"/>
    <x v="2117"/>
    <x v="0"/>
    <s v="EC004"/>
    <x v="10"/>
    <x v="2"/>
    <s v="Nike"/>
    <x v="7"/>
    <x v="2"/>
    <n v="3"/>
    <n v="110"/>
    <x v="2"/>
    <n v="264"/>
    <n v="60"/>
    <x v="0"/>
    <x v="1"/>
    <s v="Standard"/>
    <n v="3.9"/>
    <n v="2025"/>
    <s v="Oct-2025"/>
    <n v="0.22727272727272727"/>
    <x v="2"/>
    <x v="4"/>
  </r>
  <r>
    <s v="ORD0005048"/>
    <x v="347"/>
    <x v="725"/>
    <x v="0"/>
    <s v="EC006"/>
    <x v="2"/>
    <x v="0"/>
    <s v="Philips"/>
    <x v="4"/>
    <x v="0"/>
    <n v="4"/>
    <n v="85"/>
    <x v="2"/>
    <n v="272"/>
    <n v="64"/>
    <x v="0"/>
    <x v="2"/>
    <s v="Express"/>
    <n v="4.0999999999999996"/>
    <n v="2025"/>
    <s v="Jul-2025"/>
    <n v="0.23529411764705882"/>
    <x v="0"/>
    <x v="2"/>
  </r>
  <r>
    <s v="ORD0005049"/>
    <x v="79"/>
    <x v="1382"/>
    <x v="0"/>
    <s v="EC012"/>
    <x v="3"/>
    <x v="0"/>
    <s v="Philips"/>
    <x v="7"/>
    <x v="2"/>
    <n v="2"/>
    <n v="42"/>
    <x v="3"/>
    <n v="71.400000000000006"/>
    <n v="23.4"/>
    <x v="0"/>
    <x v="1"/>
    <s v="Standard"/>
    <n v="4.4000000000000004"/>
    <n v="2025"/>
    <s v="Jun-2025"/>
    <n v="0.32773109243697474"/>
    <x v="2"/>
    <x v="4"/>
  </r>
  <r>
    <s v="ORD0005050"/>
    <x v="115"/>
    <x v="607"/>
    <x v="0"/>
    <s v="EC006"/>
    <x v="2"/>
    <x v="0"/>
    <s v="Philips"/>
    <x v="4"/>
    <x v="0"/>
    <n v="2"/>
    <n v="85"/>
    <x v="3"/>
    <n v="144.5"/>
    <n v="40.5"/>
    <x v="0"/>
    <x v="3"/>
    <s v="Express"/>
    <n v="3.8"/>
    <n v="2025"/>
    <s v="Nov-2025"/>
    <n v="0.28027681660899656"/>
    <x v="0"/>
    <x v="2"/>
  </r>
  <r>
    <s v="ORD0005051"/>
    <x v="92"/>
    <x v="563"/>
    <x v="1"/>
    <s v="EC011"/>
    <x v="0"/>
    <x v="0"/>
    <s v="IKEA"/>
    <x v="1"/>
    <x v="0"/>
    <n v="3"/>
    <n v="190"/>
    <x v="3"/>
    <n v="484.5"/>
    <n v="109.5"/>
    <x v="0"/>
    <x v="0"/>
    <s v="Express"/>
    <n v="3.3"/>
    <n v="2025"/>
    <s v="Dec-2025"/>
    <n v="0.2260061919504644"/>
    <x v="1"/>
    <x v="1"/>
  </r>
  <r>
    <s v="ORD0005052"/>
    <x v="231"/>
    <x v="2175"/>
    <x v="0"/>
    <s v="EC011"/>
    <x v="0"/>
    <x v="0"/>
    <s v="IKEA"/>
    <x v="0"/>
    <x v="0"/>
    <n v="2"/>
    <n v="190"/>
    <x v="4"/>
    <n v="361"/>
    <n v="111"/>
    <x v="0"/>
    <x v="0"/>
    <s v="Standard"/>
    <n v="4.7"/>
    <n v="2025"/>
    <s v="Dec-2025"/>
    <n v="0.30747922437673131"/>
    <x v="0"/>
    <x v="0"/>
  </r>
  <r>
    <s v="ORD0005053"/>
    <x v="130"/>
    <x v="977"/>
    <x v="1"/>
    <s v="EC002"/>
    <x v="5"/>
    <x v="3"/>
    <s v="Samsung"/>
    <x v="2"/>
    <x v="2"/>
    <n v="2"/>
    <n v="149"/>
    <x v="0"/>
    <n v="298"/>
    <n v="108"/>
    <x v="0"/>
    <x v="1"/>
    <s v="Standard"/>
    <n v="3.8"/>
    <n v="2025"/>
    <s v="Sep-2025"/>
    <n v="0.36241610738255031"/>
    <x v="0"/>
    <x v="2"/>
  </r>
  <r>
    <s v="ORD0005054"/>
    <x v="333"/>
    <x v="1905"/>
    <x v="0"/>
    <s v="EC005"/>
    <x v="4"/>
    <x v="2"/>
    <s v="Skybags"/>
    <x v="6"/>
    <x v="1"/>
    <n v="1"/>
    <n v="45"/>
    <x v="0"/>
    <n v="45"/>
    <n v="19"/>
    <x v="0"/>
    <x v="3"/>
    <s v="Express"/>
    <n v="2.8"/>
    <n v="2025"/>
    <s v="Jul-2025"/>
    <n v="0.42222222222222222"/>
    <x v="0"/>
    <x v="2"/>
  </r>
  <r>
    <s v="ORD0005055"/>
    <x v="245"/>
    <x v="1745"/>
    <x v="0"/>
    <s v="EC001"/>
    <x v="8"/>
    <x v="3"/>
    <s v="Sony"/>
    <x v="4"/>
    <x v="2"/>
    <n v="2"/>
    <n v="89"/>
    <x v="0"/>
    <n v="178"/>
    <n v="68"/>
    <x v="0"/>
    <x v="4"/>
    <s v="Standard"/>
    <n v="3.7"/>
    <n v="2025"/>
    <s v="Jan-2025"/>
    <n v="0.38202247191011235"/>
    <x v="0"/>
    <x v="2"/>
  </r>
  <r>
    <s v="ORD0005056"/>
    <x v="261"/>
    <x v="2176"/>
    <x v="1"/>
    <s v="EC001"/>
    <x v="8"/>
    <x v="3"/>
    <s v="Sony"/>
    <x v="5"/>
    <x v="0"/>
    <n v="4"/>
    <n v="89"/>
    <x v="0"/>
    <n v="356"/>
    <n v="136"/>
    <x v="2"/>
    <x v="4"/>
    <s v="Standard"/>
    <n v="2.6"/>
    <n v="2025"/>
    <s v="Feb-2025"/>
    <n v="0.38202247191011235"/>
    <x v="0"/>
    <x v="3"/>
  </r>
  <r>
    <s v="ORD0005057"/>
    <x v="241"/>
    <x v="174"/>
    <x v="0"/>
    <s v="EC001"/>
    <x v="8"/>
    <x v="3"/>
    <s v="Sony"/>
    <x v="7"/>
    <x v="2"/>
    <n v="1"/>
    <n v="89"/>
    <x v="3"/>
    <n v="75.650000000000006"/>
    <n v="20.65"/>
    <x v="0"/>
    <x v="4"/>
    <s v="Same Day"/>
    <n v="4.5999999999999996"/>
    <n v="2025"/>
    <s v="Nov-2025"/>
    <n v="0.27296761401189684"/>
    <x v="2"/>
    <x v="4"/>
  </r>
  <r>
    <s v="ORD0005058"/>
    <x v="6"/>
    <x v="946"/>
    <x v="0"/>
    <s v="EC005"/>
    <x v="4"/>
    <x v="2"/>
    <s v="Skybags"/>
    <x v="3"/>
    <x v="1"/>
    <n v="1"/>
    <n v="45"/>
    <x v="3"/>
    <n v="38.25"/>
    <n v="12.25"/>
    <x v="1"/>
    <x v="1"/>
    <s v="Express"/>
    <n v="4.2"/>
    <n v="2025"/>
    <s v="Jul-2025"/>
    <n v="0.3202614379084967"/>
    <x v="0"/>
    <x v="2"/>
  </r>
  <r>
    <s v="ORD0005059"/>
    <x v="122"/>
    <x v="1861"/>
    <x v="0"/>
    <s v="EC006"/>
    <x v="2"/>
    <x v="0"/>
    <s v="Philips"/>
    <x v="9"/>
    <x v="2"/>
    <n v="1"/>
    <n v="85"/>
    <x v="2"/>
    <n v="68"/>
    <n v="16"/>
    <x v="0"/>
    <x v="2"/>
    <s v="Express"/>
    <n v="3.1"/>
    <n v="2025"/>
    <s v="Jun-2025"/>
    <n v="0.23529411764705882"/>
    <x v="0"/>
    <x v="5"/>
  </r>
  <r>
    <s v="ORD0005060"/>
    <x v="197"/>
    <x v="1002"/>
    <x v="0"/>
    <s v="EC005"/>
    <x v="4"/>
    <x v="2"/>
    <s v="Skybags"/>
    <x v="0"/>
    <x v="0"/>
    <n v="5"/>
    <n v="45"/>
    <x v="0"/>
    <n v="225"/>
    <n v="95"/>
    <x v="0"/>
    <x v="1"/>
    <s v="Same Day"/>
    <n v="4"/>
    <n v="2025"/>
    <s v="May-2025"/>
    <n v="0.42222222222222222"/>
    <x v="0"/>
    <x v="0"/>
  </r>
  <r>
    <s v="ORD0005061"/>
    <x v="93"/>
    <x v="1964"/>
    <x v="0"/>
    <s v="EC002"/>
    <x v="5"/>
    <x v="3"/>
    <s v="Samsung"/>
    <x v="6"/>
    <x v="2"/>
    <n v="4"/>
    <n v="149"/>
    <x v="2"/>
    <n v="476.8"/>
    <n v="96.8"/>
    <x v="0"/>
    <x v="3"/>
    <s v="Express"/>
    <n v="3.8"/>
    <n v="2025"/>
    <s v="Oct-2025"/>
    <n v="0.2030201342281879"/>
    <x v="0"/>
    <x v="2"/>
  </r>
  <r>
    <s v="ORD0005062"/>
    <x v="89"/>
    <x v="1838"/>
    <x v="0"/>
    <s v="EC004"/>
    <x v="10"/>
    <x v="2"/>
    <s v="Nike"/>
    <x v="9"/>
    <x v="0"/>
    <n v="2"/>
    <n v="110"/>
    <x v="2"/>
    <n v="176"/>
    <n v="40"/>
    <x v="0"/>
    <x v="3"/>
    <s v="Standard"/>
    <n v="4.5999999999999996"/>
    <n v="2025"/>
    <s v="Oct-2025"/>
    <n v="0.22727272727272727"/>
    <x v="0"/>
    <x v="5"/>
  </r>
  <r>
    <s v="ORD0005063"/>
    <x v="20"/>
    <x v="344"/>
    <x v="1"/>
    <s v="EC005"/>
    <x v="4"/>
    <x v="2"/>
    <s v="Skybags"/>
    <x v="0"/>
    <x v="2"/>
    <n v="5"/>
    <n v="45"/>
    <x v="0"/>
    <n v="225"/>
    <n v="95"/>
    <x v="2"/>
    <x v="3"/>
    <s v="Standard"/>
    <n v="3.9"/>
    <n v="2025"/>
    <s v="Jun-2025"/>
    <n v="0.42222222222222222"/>
    <x v="0"/>
    <x v="0"/>
  </r>
  <r>
    <s v="ORD0005064"/>
    <x v="340"/>
    <x v="1081"/>
    <x v="0"/>
    <s v="EC005"/>
    <x v="4"/>
    <x v="2"/>
    <s v="Skybags"/>
    <x v="6"/>
    <x v="1"/>
    <n v="5"/>
    <n v="45"/>
    <x v="0"/>
    <n v="225"/>
    <n v="95"/>
    <x v="0"/>
    <x v="3"/>
    <s v="Standard"/>
    <n v="4.2"/>
    <n v="2025"/>
    <s v="Apr-2025"/>
    <n v="0.42222222222222222"/>
    <x v="0"/>
    <x v="2"/>
  </r>
  <r>
    <s v="ORD0005065"/>
    <x v="103"/>
    <x v="85"/>
    <x v="1"/>
    <s v="EC002"/>
    <x v="5"/>
    <x v="3"/>
    <s v="Samsung"/>
    <x v="7"/>
    <x v="1"/>
    <n v="1"/>
    <n v="149"/>
    <x v="0"/>
    <n v="149"/>
    <n v="54"/>
    <x v="0"/>
    <x v="3"/>
    <s v="Express"/>
    <n v="2.6"/>
    <n v="2025"/>
    <s v="May-2025"/>
    <n v="0.36241610738255031"/>
    <x v="2"/>
    <x v="4"/>
  </r>
  <r>
    <s v="ORD0005066"/>
    <x v="191"/>
    <x v="362"/>
    <x v="0"/>
    <s v="EC006"/>
    <x v="2"/>
    <x v="0"/>
    <s v="Philips"/>
    <x v="9"/>
    <x v="1"/>
    <n v="1"/>
    <n v="85"/>
    <x v="4"/>
    <n v="80.75"/>
    <n v="28.75"/>
    <x v="0"/>
    <x v="2"/>
    <s v="Express"/>
    <n v="2.9"/>
    <n v="2025"/>
    <s v="Mar-2025"/>
    <n v="0.35603715170278638"/>
    <x v="0"/>
    <x v="5"/>
  </r>
  <r>
    <s v="ORD0005067"/>
    <x v="336"/>
    <x v="1550"/>
    <x v="0"/>
    <s v="EC011"/>
    <x v="0"/>
    <x v="0"/>
    <s v="IKEA"/>
    <x v="9"/>
    <x v="0"/>
    <n v="2"/>
    <n v="190"/>
    <x v="2"/>
    <n v="304"/>
    <n v="54"/>
    <x v="0"/>
    <x v="0"/>
    <s v="Standard"/>
    <n v="4.7"/>
    <n v="2025"/>
    <s v="Jun-2025"/>
    <n v="0.17763157894736842"/>
    <x v="0"/>
    <x v="5"/>
  </r>
  <r>
    <s v="ORD0005068"/>
    <x v="248"/>
    <x v="2169"/>
    <x v="0"/>
    <s v="EC003"/>
    <x v="7"/>
    <x v="3"/>
    <s v="Lenovo"/>
    <x v="0"/>
    <x v="1"/>
    <n v="2"/>
    <n v="799"/>
    <x v="0"/>
    <n v="1598"/>
    <n v="358"/>
    <x v="0"/>
    <x v="0"/>
    <s v="Express"/>
    <n v="3.4"/>
    <n v="2025"/>
    <s v="Aug-2025"/>
    <n v="0.22403003754693368"/>
    <x v="0"/>
    <x v="0"/>
  </r>
  <r>
    <s v="ORD0005069"/>
    <x v="190"/>
    <x v="2177"/>
    <x v="1"/>
    <s v="EC012"/>
    <x v="3"/>
    <x v="0"/>
    <s v="Philips"/>
    <x v="6"/>
    <x v="1"/>
    <n v="5"/>
    <n v="42"/>
    <x v="4"/>
    <n v="199.5"/>
    <n v="79.5"/>
    <x v="0"/>
    <x v="0"/>
    <s v="Express"/>
    <n v="3"/>
    <n v="2025"/>
    <s v="Nov-2025"/>
    <n v="0.39849624060150374"/>
    <x v="0"/>
    <x v="2"/>
  </r>
  <r>
    <s v="ORD0005070"/>
    <x v="161"/>
    <x v="144"/>
    <x v="0"/>
    <s v="EC004"/>
    <x v="10"/>
    <x v="2"/>
    <s v="Nike"/>
    <x v="4"/>
    <x v="0"/>
    <n v="2"/>
    <n v="110"/>
    <x v="4"/>
    <n v="209"/>
    <n v="73"/>
    <x v="0"/>
    <x v="2"/>
    <s v="Standard"/>
    <n v="4.0999999999999996"/>
    <n v="2025"/>
    <s v="Feb-2025"/>
    <n v="0.34928229665071769"/>
    <x v="0"/>
    <x v="2"/>
  </r>
  <r>
    <s v="ORD0005071"/>
    <x v="349"/>
    <x v="1548"/>
    <x v="0"/>
    <s v="EC011"/>
    <x v="0"/>
    <x v="0"/>
    <s v="IKEA"/>
    <x v="9"/>
    <x v="0"/>
    <n v="4"/>
    <n v="190"/>
    <x v="2"/>
    <n v="608"/>
    <n v="108"/>
    <x v="0"/>
    <x v="1"/>
    <s v="Standard"/>
    <n v="3.3"/>
    <n v="2025"/>
    <s v="Jun-2025"/>
    <n v="0.17763157894736842"/>
    <x v="0"/>
    <x v="5"/>
  </r>
  <r>
    <s v="ORD0005072"/>
    <x v="252"/>
    <x v="1968"/>
    <x v="0"/>
    <s v="EC009"/>
    <x v="11"/>
    <x v="1"/>
    <s v="Loreal"/>
    <x v="2"/>
    <x v="0"/>
    <n v="4"/>
    <n v="12"/>
    <x v="1"/>
    <n v="43.2"/>
    <n v="19.2"/>
    <x v="0"/>
    <x v="1"/>
    <s v="Standard"/>
    <n v="2.6"/>
    <n v="2025"/>
    <s v="Jul-2025"/>
    <n v="0.44444444444444442"/>
    <x v="0"/>
    <x v="2"/>
  </r>
  <r>
    <s v="ORD0005073"/>
    <x v="363"/>
    <x v="2001"/>
    <x v="0"/>
    <s v="EC011"/>
    <x v="0"/>
    <x v="0"/>
    <s v="IKEA"/>
    <x v="3"/>
    <x v="0"/>
    <n v="1"/>
    <n v="190"/>
    <x v="2"/>
    <n v="152"/>
    <n v="27"/>
    <x v="3"/>
    <x v="2"/>
    <s v="Standard"/>
    <n v="4.5"/>
    <n v="2025"/>
    <s v="Oct-2025"/>
    <n v="0.17763157894736842"/>
    <x v="0"/>
    <x v="2"/>
  </r>
  <r>
    <s v="ORD0005074"/>
    <x v="277"/>
    <x v="1262"/>
    <x v="0"/>
    <s v="EC005"/>
    <x v="4"/>
    <x v="2"/>
    <s v="Skybags"/>
    <x v="2"/>
    <x v="1"/>
    <n v="5"/>
    <n v="45"/>
    <x v="4"/>
    <n v="213.75"/>
    <n v="83.75"/>
    <x v="0"/>
    <x v="3"/>
    <s v="Standard"/>
    <n v="3.3"/>
    <n v="2025"/>
    <s v="Nov-2025"/>
    <n v="0.391812865497076"/>
    <x v="0"/>
    <x v="2"/>
  </r>
  <r>
    <s v="ORD0005075"/>
    <x v="212"/>
    <x v="499"/>
    <x v="0"/>
    <s v="EC001"/>
    <x v="8"/>
    <x v="3"/>
    <s v="Sony"/>
    <x v="1"/>
    <x v="0"/>
    <n v="2"/>
    <n v="89"/>
    <x v="4"/>
    <n v="169.1"/>
    <n v="59.1"/>
    <x v="0"/>
    <x v="1"/>
    <s v="Express"/>
    <n v="4.5"/>
    <n v="2025"/>
    <s v="Feb-2025"/>
    <n v="0.34949733885274986"/>
    <x v="1"/>
    <x v="1"/>
  </r>
  <r>
    <s v="ORD0005076"/>
    <x v="89"/>
    <x v="2178"/>
    <x v="0"/>
    <s v="EC009"/>
    <x v="11"/>
    <x v="1"/>
    <s v="Loreal"/>
    <x v="1"/>
    <x v="0"/>
    <n v="4"/>
    <n v="12"/>
    <x v="2"/>
    <n v="38.4"/>
    <n v="14.4"/>
    <x v="0"/>
    <x v="2"/>
    <s v="Express"/>
    <n v="2.7"/>
    <n v="2025"/>
    <s v="Oct-2025"/>
    <n v="0.375"/>
    <x v="1"/>
    <x v="1"/>
  </r>
  <r>
    <s v="ORD0005077"/>
    <x v="92"/>
    <x v="1082"/>
    <x v="0"/>
    <s v="EC009"/>
    <x v="11"/>
    <x v="1"/>
    <s v="Loreal"/>
    <x v="7"/>
    <x v="0"/>
    <n v="2"/>
    <n v="12"/>
    <x v="1"/>
    <n v="21.6"/>
    <n v="9.6"/>
    <x v="0"/>
    <x v="1"/>
    <s v="Standard"/>
    <n v="4.7"/>
    <n v="2025"/>
    <s v="Dec-2025"/>
    <n v="0.44444444444444442"/>
    <x v="2"/>
    <x v="4"/>
  </r>
  <r>
    <s v="ORD0005078"/>
    <x v="116"/>
    <x v="2179"/>
    <x v="0"/>
    <s v="EC004"/>
    <x v="10"/>
    <x v="2"/>
    <s v="Nike"/>
    <x v="3"/>
    <x v="2"/>
    <n v="1"/>
    <n v="110"/>
    <x v="4"/>
    <n v="104.5"/>
    <n v="36.5"/>
    <x v="0"/>
    <x v="1"/>
    <s v="Standard"/>
    <n v="3.9"/>
    <n v="2025"/>
    <s v="Sep-2025"/>
    <n v="0.34928229665071769"/>
    <x v="0"/>
    <x v="2"/>
  </r>
  <r>
    <s v="ORD0005079"/>
    <x v="306"/>
    <x v="2180"/>
    <x v="0"/>
    <s v="EC001"/>
    <x v="8"/>
    <x v="3"/>
    <s v="Sony"/>
    <x v="5"/>
    <x v="2"/>
    <n v="4"/>
    <n v="89"/>
    <x v="4"/>
    <n v="338.2"/>
    <n v="118.2"/>
    <x v="0"/>
    <x v="1"/>
    <s v="Standard"/>
    <n v="4.0999999999999996"/>
    <n v="2025"/>
    <s v="Jan-2025"/>
    <n v="0.34949733885274986"/>
    <x v="0"/>
    <x v="3"/>
  </r>
  <r>
    <s v="ORD0005080"/>
    <x v="358"/>
    <x v="1289"/>
    <x v="0"/>
    <s v="EC011"/>
    <x v="0"/>
    <x v="0"/>
    <s v="IKEA"/>
    <x v="0"/>
    <x v="1"/>
    <n v="3"/>
    <n v="190"/>
    <x v="4"/>
    <n v="541.5"/>
    <n v="166.5"/>
    <x v="0"/>
    <x v="0"/>
    <s v="Standard"/>
    <n v="2.6"/>
    <n v="2025"/>
    <s v="May-2025"/>
    <n v="0.30747922437673131"/>
    <x v="0"/>
    <x v="0"/>
  </r>
  <r>
    <s v="ORD0005081"/>
    <x v="24"/>
    <x v="1016"/>
    <x v="1"/>
    <s v="EC005"/>
    <x v="4"/>
    <x v="2"/>
    <s v="Skybags"/>
    <x v="7"/>
    <x v="2"/>
    <n v="2"/>
    <n v="45"/>
    <x v="1"/>
    <n v="81"/>
    <n v="29"/>
    <x v="0"/>
    <x v="0"/>
    <s v="Standard"/>
    <n v="3.9"/>
    <n v="2025"/>
    <s v="Jul-2025"/>
    <n v="0.35802469135802467"/>
    <x v="2"/>
    <x v="4"/>
  </r>
  <r>
    <s v="ORD0005082"/>
    <x v="29"/>
    <x v="754"/>
    <x v="0"/>
    <s v="EC001"/>
    <x v="8"/>
    <x v="3"/>
    <s v="Sony"/>
    <x v="9"/>
    <x v="2"/>
    <n v="4"/>
    <n v="89"/>
    <x v="2"/>
    <n v="284.8"/>
    <n v="64.8"/>
    <x v="0"/>
    <x v="2"/>
    <s v="Standard"/>
    <n v="3"/>
    <n v="2025"/>
    <s v="Jul-2025"/>
    <n v="0.22752808988764042"/>
    <x v="0"/>
    <x v="5"/>
  </r>
  <r>
    <s v="ORD0005083"/>
    <x v="171"/>
    <x v="2181"/>
    <x v="1"/>
    <s v="EC010"/>
    <x v="6"/>
    <x v="3"/>
    <s v="JBL"/>
    <x v="7"/>
    <x v="1"/>
    <n v="3"/>
    <n v="65"/>
    <x v="4"/>
    <n v="185.25"/>
    <n v="71.25"/>
    <x v="0"/>
    <x v="1"/>
    <s v="Same Day"/>
    <n v="4.0999999999999996"/>
    <n v="2025"/>
    <s v="Oct-2025"/>
    <n v="0.38461538461538464"/>
    <x v="2"/>
    <x v="4"/>
  </r>
  <r>
    <s v="ORD0005084"/>
    <x v="194"/>
    <x v="1515"/>
    <x v="0"/>
    <s v="EC006"/>
    <x v="2"/>
    <x v="0"/>
    <s v="Philips"/>
    <x v="6"/>
    <x v="1"/>
    <n v="1"/>
    <n v="85"/>
    <x v="3"/>
    <n v="72.25"/>
    <n v="20.25"/>
    <x v="0"/>
    <x v="0"/>
    <s v="Standard"/>
    <n v="3.3"/>
    <n v="2025"/>
    <s v="Aug-2025"/>
    <n v="0.28027681660899656"/>
    <x v="0"/>
    <x v="2"/>
  </r>
  <r>
    <s v="ORD0005085"/>
    <x v="318"/>
    <x v="1254"/>
    <x v="0"/>
    <s v="EC001"/>
    <x v="8"/>
    <x v="3"/>
    <s v="Sony"/>
    <x v="5"/>
    <x v="0"/>
    <n v="1"/>
    <n v="89"/>
    <x v="1"/>
    <n v="80.099999999999994"/>
    <n v="25.1"/>
    <x v="0"/>
    <x v="4"/>
    <s v="Standard"/>
    <n v="2.5"/>
    <n v="2025"/>
    <s v="Aug-2025"/>
    <n v="0.31335830212234711"/>
    <x v="0"/>
    <x v="3"/>
  </r>
  <r>
    <s v="ORD0005086"/>
    <x v="11"/>
    <x v="2136"/>
    <x v="0"/>
    <s v="EC006"/>
    <x v="2"/>
    <x v="0"/>
    <s v="Philips"/>
    <x v="2"/>
    <x v="1"/>
    <n v="2"/>
    <n v="85"/>
    <x v="0"/>
    <n v="170"/>
    <n v="66"/>
    <x v="2"/>
    <x v="1"/>
    <s v="Standard"/>
    <n v="3.8"/>
    <n v="2025"/>
    <s v="Nov-2025"/>
    <n v="0.38823529411764707"/>
    <x v="0"/>
    <x v="2"/>
  </r>
  <r>
    <s v="ORD0005087"/>
    <x v="356"/>
    <x v="1388"/>
    <x v="1"/>
    <s v="EC002"/>
    <x v="5"/>
    <x v="3"/>
    <s v="Samsung"/>
    <x v="1"/>
    <x v="2"/>
    <n v="3"/>
    <n v="149"/>
    <x v="2"/>
    <n v="357.6"/>
    <n v="72.599999999999994"/>
    <x v="0"/>
    <x v="1"/>
    <s v="Standard"/>
    <n v="3.9"/>
    <n v="2025"/>
    <s v="Mar-2025"/>
    <n v="0.2030201342281879"/>
    <x v="1"/>
    <x v="1"/>
  </r>
  <r>
    <s v="ORD0005088"/>
    <x v="157"/>
    <x v="1212"/>
    <x v="0"/>
    <s v="EC007"/>
    <x v="9"/>
    <x v="0"/>
    <s v="Prestige"/>
    <x v="7"/>
    <x v="0"/>
    <n v="2"/>
    <n v="120"/>
    <x v="2"/>
    <n v="192"/>
    <n v="36"/>
    <x v="0"/>
    <x v="3"/>
    <s v="Same Day"/>
    <n v="2.7"/>
    <n v="2025"/>
    <s v="Feb-2025"/>
    <n v="0.1875"/>
    <x v="2"/>
    <x v="4"/>
  </r>
  <r>
    <s v="ORD0005089"/>
    <x v="263"/>
    <x v="156"/>
    <x v="0"/>
    <s v="EC007"/>
    <x v="9"/>
    <x v="0"/>
    <s v="Prestige"/>
    <x v="6"/>
    <x v="2"/>
    <n v="1"/>
    <n v="120"/>
    <x v="1"/>
    <n v="108"/>
    <n v="30"/>
    <x v="0"/>
    <x v="0"/>
    <s v="Standard"/>
    <n v="3.3"/>
    <n v="2025"/>
    <s v="Aug-2025"/>
    <n v="0.27777777777777779"/>
    <x v="0"/>
    <x v="2"/>
  </r>
  <r>
    <s v="ORD0005090"/>
    <x v="246"/>
    <x v="1607"/>
    <x v="0"/>
    <s v="EC003"/>
    <x v="7"/>
    <x v="3"/>
    <s v="Lenovo"/>
    <x v="8"/>
    <x v="0"/>
    <n v="4"/>
    <n v="799"/>
    <x v="0"/>
    <n v="3196"/>
    <n v="716"/>
    <x v="0"/>
    <x v="2"/>
    <s v="Standard"/>
    <n v="3.4"/>
    <n v="2025"/>
    <s v="Jan-2025"/>
    <n v="0.22403003754693368"/>
    <x v="2"/>
    <x v="4"/>
  </r>
  <r>
    <s v="ORD0005091"/>
    <x v="17"/>
    <x v="1241"/>
    <x v="0"/>
    <s v="EC004"/>
    <x v="10"/>
    <x v="2"/>
    <s v="Nike"/>
    <x v="6"/>
    <x v="1"/>
    <n v="3"/>
    <n v="110"/>
    <x v="4"/>
    <n v="313.5"/>
    <n v="109.5"/>
    <x v="0"/>
    <x v="1"/>
    <s v="Express"/>
    <n v="4.0999999999999996"/>
    <n v="2025"/>
    <s v="Nov-2025"/>
    <n v="0.34928229665071769"/>
    <x v="0"/>
    <x v="2"/>
  </r>
  <r>
    <s v="ORD0005092"/>
    <x v="360"/>
    <x v="1328"/>
    <x v="1"/>
    <s v="EC012"/>
    <x v="3"/>
    <x v="0"/>
    <s v="Philips"/>
    <x v="3"/>
    <x v="1"/>
    <n v="1"/>
    <n v="42"/>
    <x v="0"/>
    <n v="42"/>
    <n v="18"/>
    <x v="0"/>
    <x v="2"/>
    <s v="Standard"/>
    <n v="4.0999999999999996"/>
    <n v="2025"/>
    <s v="May-2025"/>
    <n v="0.42857142857142855"/>
    <x v="0"/>
    <x v="2"/>
  </r>
  <r>
    <s v="ORD0005093"/>
    <x v="137"/>
    <x v="521"/>
    <x v="0"/>
    <s v="EC010"/>
    <x v="6"/>
    <x v="3"/>
    <s v="JBL"/>
    <x v="5"/>
    <x v="0"/>
    <n v="5"/>
    <n v="65"/>
    <x v="4"/>
    <n v="308.75"/>
    <n v="118.75"/>
    <x v="0"/>
    <x v="1"/>
    <s v="Standard"/>
    <n v="4.8"/>
    <n v="2025"/>
    <s v="Jul-2025"/>
    <n v="0.38461538461538464"/>
    <x v="0"/>
    <x v="3"/>
  </r>
  <r>
    <s v="ORD0005094"/>
    <x v="187"/>
    <x v="1662"/>
    <x v="1"/>
    <s v="EC008"/>
    <x v="1"/>
    <x v="1"/>
    <s v="Nivea"/>
    <x v="9"/>
    <x v="2"/>
    <n v="2"/>
    <n v="18"/>
    <x v="4"/>
    <n v="34.200000000000003"/>
    <n v="16.2"/>
    <x v="0"/>
    <x v="4"/>
    <s v="Same Day"/>
    <n v="3.8"/>
    <n v="2025"/>
    <s v="Mar-2025"/>
    <n v="0.47368421052631571"/>
    <x v="0"/>
    <x v="5"/>
  </r>
  <r>
    <s v="ORD0005095"/>
    <x v="238"/>
    <x v="1421"/>
    <x v="1"/>
    <s v="EC007"/>
    <x v="9"/>
    <x v="0"/>
    <s v="Prestige"/>
    <x v="4"/>
    <x v="0"/>
    <n v="5"/>
    <n v="120"/>
    <x v="2"/>
    <n v="480"/>
    <n v="90"/>
    <x v="0"/>
    <x v="2"/>
    <s v="Standard"/>
    <n v="4.3"/>
    <n v="2025"/>
    <s v="Jan-2025"/>
    <n v="0.1875"/>
    <x v="0"/>
    <x v="2"/>
  </r>
  <r>
    <s v="ORD0005096"/>
    <x v="208"/>
    <x v="2182"/>
    <x v="1"/>
    <s v="EC006"/>
    <x v="2"/>
    <x v="0"/>
    <s v="Philips"/>
    <x v="6"/>
    <x v="2"/>
    <n v="3"/>
    <n v="85"/>
    <x v="0"/>
    <n v="255"/>
    <n v="99"/>
    <x v="0"/>
    <x v="4"/>
    <s v="Standard"/>
    <n v="3.1"/>
    <n v="2025"/>
    <s v="Aug-2025"/>
    <n v="0.38823529411764707"/>
    <x v="0"/>
    <x v="2"/>
  </r>
  <r>
    <s v="ORD0005097"/>
    <x v="74"/>
    <x v="2183"/>
    <x v="0"/>
    <s v="EC003"/>
    <x v="7"/>
    <x v="3"/>
    <s v="Lenovo"/>
    <x v="0"/>
    <x v="1"/>
    <n v="1"/>
    <n v="799"/>
    <x v="2"/>
    <n v="639.20000000000005"/>
    <n v="19.2"/>
    <x v="2"/>
    <x v="0"/>
    <s v="Express"/>
    <n v="3.4"/>
    <n v="2025"/>
    <s v="Aug-2025"/>
    <n v="3.0037546933667079E-2"/>
    <x v="0"/>
    <x v="0"/>
  </r>
  <r>
    <s v="ORD0005098"/>
    <x v="2"/>
    <x v="2160"/>
    <x v="0"/>
    <s v="EC001"/>
    <x v="8"/>
    <x v="3"/>
    <s v="Sony"/>
    <x v="8"/>
    <x v="2"/>
    <n v="1"/>
    <n v="89"/>
    <x v="2"/>
    <n v="71.2"/>
    <n v="16.2"/>
    <x v="0"/>
    <x v="0"/>
    <s v="Standard"/>
    <n v="5"/>
    <n v="2025"/>
    <s v="May-2025"/>
    <n v="0.22752808988764042"/>
    <x v="2"/>
    <x v="4"/>
  </r>
  <r>
    <s v="ORD0005099"/>
    <x v="244"/>
    <x v="180"/>
    <x v="1"/>
    <s v="EC007"/>
    <x v="9"/>
    <x v="0"/>
    <s v="Prestige"/>
    <x v="0"/>
    <x v="0"/>
    <n v="2"/>
    <n v="120"/>
    <x v="1"/>
    <n v="216"/>
    <n v="60"/>
    <x v="2"/>
    <x v="1"/>
    <s v="Standard"/>
    <n v="2.6"/>
    <n v="2025"/>
    <s v="Jan-2025"/>
    <n v="0.27777777777777779"/>
    <x v="0"/>
    <x v="0"/>
  </r>
  <r>
    <s v="ORD0005100"/>
    <x v="170"/>
    <x v="618"/>
    <x v="0"/>
    <s v="EC010"/>
    <x v="6"/>
    <x v="3"/>
    <s v="JBL"/>
    <x v="4"/>
    <x v="1"/>
    <n v="2"/>
    <n v="65"/>
    <x v="3"/>
    <n v="110.5"/>
    <n v="34.5"/>
    <x v="0"/>
    <x v="1"/>
    <s v="Standard"/>
    <n v="2.9"/>
    <n v="2025"/>
    <s v="Mar-2025"/>
    <n v="0.31221719457013575"/>
    <x v="0"/>
    <x v="2"/>
  </r>
  <r>
    <s v="ORD0005101"/>
    <x v="179"/>
    <x v="2184"/>
    <x v="1"/>
    <s v="EC005"/>
    <x v="4"/>
    <x v="2"/>
    <s v="Skybags"/>
    <x v="2"/>
    <x v="0"/>
    <n v="3"/>
    <n v="45"/>
    <x v="2"/>
    <n v="108"/>
    <n v="30"/>
    <x v="0"/>
    <x v="1"/>
    <s v="Same Day"/>
    <n v="2.6"/>
    <n v="2025"/>
    <s v="Nov-2025"/>
    <n v="0.27777777777777779"/>
    <x v="0"/>
    <x v="2"/>
  </r>
  <r>
    <s v="ORD0005102"/>
    <x v="299"/>
    <x v="2185"/>
    <x v="0"/>
    <s v="EC003"/>
    <x v="7"/>
    <x v="3"/>
    <s v="Lenovo"/>
    <x v="0"/>
    <x v="2"/>
    <n v="5"/>
    <n v="799"/>
    <x v="0"/>
    <n v="3995"/>
    <n v="895"/>
    <x v="0"/>
    <x v="4"/>
    <s v="Standard"/>
    <n v="4.7"/>
    <n v="2025"/>
    <s v="Dec-2025"/>
    <n v="0.22403003754693368"/>
    <x v="0"/>
    <x v="0"/>
  </r>
  <r>
    <s v="ORD0005103"/>
    <x v="227"/>
    <x v="1557"/>
    <x v="0"/>
    <s v="EC009"/>
    <x v="11"/>
    <x v="1"/>
    <s v="Loreal"/>
    <x v="0"/>
    <x v="2"/>
    <n v="3"/>
    <n v="12"/>
    <x v="4"/>
    <n v="34.200000000000003"/>
    <n v="16.2"/>
    <x v="0"/>
    <x v="3"/>
    <s v="Standard"/>
    <n v="2.9"/>
    <n v="2025"/>
    <s v="Sep-2025"/>
    <n v="0.47368421052631571"/>
    <x v="0"/>
    <x v="0"/>
  </r>
  <r>
    <s v="ORD0005104"/>
    <x v="340"/>
    <x v="1763"/>
    <x v="0"/>
    <s v="EC006"/>
    <x v="2"/>
    <x v="0"/>
    <s v="Philips"/>
    <x v="0"/>
    <x v="2"/>
    <n v="5"/>
    <n v="85"/>
    <x v="1"/>
    <n v="382.5"/>
    <n v="122.5"/>
    <x v="0"/>
    <x v="0"/>
    <s v="Standard"/>
    <n v="2.6"/>
    <n v="2025"/>
    <s v="Apr-2025"/>
    <n v="0.3202614379084967"/>
    <x v="0"/>
    <x v="0"/>
  </r>
  <r>
    <s v="ORD0005105"/>
    <x v="62"/>
    <x v="2186"/>
    <x v="0"/>
    <s v="EC010"/>
    <x v="6"/>
    <x v="3"/>
    <s v="JBL"/>
    <x v="8"/>
    <x v="2"/>
    <n v="1"/>
    <n v="65"/>
    <x v="2"/>
    <n v="52"/>
    <n v="14"/>
    <x v="2"/>
    <x v="0"/>
    <s v="Express"/>
    <n v="3"/>
    <n v="2025"/>
    <s v="Nov-2025"/>
    <n v="0.26923076923076922"/>
    <x v="2"/>
    <x v="4"/>
  </r>
  <r>
    <s v="ORD0005106"/>
    <x v="109"/>
    <x v="1881"/>
    <x v="1"/>
    <s v="EC012"/>
    <x v="3"/>
    <x v="0"/>
    <s v="Philips"/>
    <x v="3"/>
    <x v="2"/>
    <n v="3"/>
    <n v="42"/>
    <x v="1"/>
    <n v="113.4"/>
    <n v="41.4"/>
    <x v="0"/>
    <x v="1"/>
    <s v="Standard"/>
    <n v="4.3"/>
    <n v="2025"/>
    <s v="Oct-2025"/>
    <n v="0.36507936507936506"/>
    <x v="0"/>
    <x v="2"/>
  </r>
  <r>
    <s v="ORD0005107"/>
    <x v="341"/>
    <x v="1911"/>
    <x v="0"/>
    <s v="EC007"/>
    <x v="9"/>
    <x v="0"/>
    <s v="Prestige"/>
    <x v="2"/>
    <x v="2"/>
    <n v="2"/>
    <n v="120"/>
    <x v="3"/>
    <n v="204"/>
    <n v="48"/>
    <x v="0"/>
    <x v="0"/>
    <s v="Standard"/>
    <n v="2.8"/>
    <n v="2025"/>
    <s v="Feb-2025"/>
    <n v="0.23529411764705882"/>
    <x v="0"/>
    <x v="2"/>
  </r>
  <r>
    <s v="ORD0005108"/>
    <x v="85"/>
    <x v="2172"/>
    <x v="1"/>
    <s v="EC004"/>
    <x v="10"/>
    <x v="2"/>
    <s v="Nike"/>
    <x v="7"/>
    <x v="0"/>
    <n v="4"/>
    <n v="110"/>
    <x v="1"/>
    <n v="396"/>
    <n v="124"/>
    <x v="0"/>
    <x v="1"/>
    <s v="Express"/>
    <n v="3.4"/>
    <n v="2025"/>
    <s v="Jul-2025"/>
    <n v="0.31313131313131315"/>
    <x v="2"/>
    <x v="4"/>
  </r>
  <r>
    <s v="ORD0005109"/>
    <x v="30"/>
    <x v="543"/>
    <x v="0"/>
    <s v="EC005"/>
    <x v="4"/>
    <x v="2"/>
    <s v="Skybags"/>
    <x v="7"/>
    <x v="1"/>
    <n v="4"/>
    <n v="45"/>
    <x v="2"/>
    <n v="144"/>
    <n v="40"/>
    <x v="0"/>
    <x v="3"/>
    <s v="Standard"/>
    <n v="4.2"/>
    <n v="2025"/>
    <s v="Dec-2025"/>
    <n v="0.27777777777777779"/>
    <x v="2"/>
    <x v="4"/>
  </r>
  <r>
    <s v="ORD0005110"/>
    <x v="105"/>
    <x v="799"/>
    <x v="0"/>
    <s v="EC011"/>
    <x v="0"/>
    <x v="0"/>
    <s v="IKEA"/>
    <x v="0"/>
    <x v="0"/>
    <n v="4"/>
    <n v="190"/>
    <x v="4"/>
    <n v="722"/>
    <n v="222"/>
    <x v="0"/>
    <x v="0"/>
    <s v="Standard"/>
    <n v="4.5999999999999996"/>
    <n v="2025"/>
    <s v="Jun-2025"/>
    <n v="0.30747922437673131"/>
    <x v="0"/>
    <x v="0"/>
  </r>
  <r>
    <s v="ORD0005111"/>
    <x v="199"/>
    <x v="1401"/>
    <x v="1"/>
    <s v="EC010"/>
    <x v="6"/>
    <x v="3"/>
    <s v="JBL"/>
    <x v="0"/>
    <x v="1"/>
    <n v="1"/>
    <n v="65"/>
    <x v="1"/>
    <n v="58.5"/>
    <n v="20.5"/>
    <x v="0"/>
    <x v="0"/>
    <s v="Standard"/>
    <n v="4.7"/>
    <n v="2025"/>
    <s v="Jan-2025"/>
    <n v="0.3504273504273504"/>
    <x v="0"/>
    <x v="0"/>
  </r>
  <r>
    <s v="ORD0005112"/>
    <x v="104"/>
    <x v="73"/>
    <x v="0"/>
    <s v="EC005"/>
    <x v="4"/>
    <x v="2"/>
    <s v="Skybags"/>
    <x v="6"/>
    <x v="2"/>
    <n v="1"/>
    <n v="45"/>
    <x v="4"/>
    <n v="42.75"/>
    <n v="16.75"/>
    <x v="0"/>
    <x v="4"/>
    <s v="Express"/>
    <n v="2.8"/>
    <n v="2025"/>
    <s v="Jun-2025"/>
    <n v="0.391812865497076"/>
    <x v="0"/>
    <x v="2"/>
  </r>
  <r>
    <s v="ORD0005113"/>
    <x v="55"/>
    <x v="121"/>
    <x v="0"/>
    <s v="EC011"/>
    <x v="0"/>
    <x v="0"/>
    <s v="IKEA"/>
    <x v="0"/>
    <x v="0"/>
    <n v="4"/>
    <n v="190"/>
    <x v="1"/>
    <n v="684"/>
    <n v="184"/>
    <x v="0"/>
    <x v="3"/>
    <s v="Same Day"/>
    <n v="3.1"/>
    <n v="2025"/>
    <s v="Sep-2025"/>
    <n v="0.26900584795321636"/>
    <x v="0"/>
    <x v="0"/>
  </r>
  <r>
    <s v="ORD0005114"/>
    <x v="103"/>
    <x v="494"/>
    <x v="0"/>
    <s v="EC003"/>
    <x v="7"/>
    <x v="3"/>
    <s v="Lenovo"/>
    <x v="3"/>
    <x v="1"/>
    <n v="5"/>
    <n v="799"/>
    <x v="0"/>
    <n v="3995"/>
    <n v="895"/>
    <x v="0"/>
    <x v="0"/>
    <s v="Standard"/>
    <n v="3.4"/>
    <n v="2025"/>
    <s v="May-2025"/>
    <n v="0.22403003754693368"/>
    <x v="0"/>
    <x v="2"/>
  </r>
  <r>
    <s v="ORD0005115"/>
    <x v="205"/>
    <x v="2170"/>
    <x v="0"/>
    <s v="EC006"/>
    <x v="2"/>
    <x v="0"/>
    <s v="Philips"/>
    <x v="7"/>
    <x v="2"/>
    <n v="3"/>
    <n v="85"/>
    <x v="3"/>
    <n v="216.75"/>
    <n v="60.75"/>
    <x v="0"/>
    <x v="3"/>
    <s v="Standard"/>
    <n v="4.7"/>
    <n v="2025"/>
    <s v="Apr-2025"/>
    <n v="0.28027681660899656"/>
    <x v="2"/>
    <x v="4"/>
  </r>
  <r>
    <s v="ORD0005116"/>
    <x v="294"/>
    <x v="245"/>
    <x v="1"/>
    <s v="EC010"/>
    <x v="6"/>
    <x v="3"/>
    <s v="JBL"/>
    <x v="6"/>
    <x v="0"/>
    <n v="5"/>
    <n v="65"/>
    <x v="4"/>
    <n v="308.75"/>
    <n v="118.75"/>
    <x v="3"/>
    <x v="0"/>
    <s v="Express"/>
    <n v="3.7"/>
    <n v="2025"/>
    <s v="Jun-2025"/>
    <n v="0.38461538461538464"/>
    <x v="0"/>
    <x v="2"/>
  </r>
  <r>
    <s v="ORD0005117"/>
    <x v="114"/>
    <x v="1585"/>
    <x v="0"/>
    <s v="EC006"/>
    <x v="2"/>
    <x v="0"/>
    <s v="Philips"/>
    <x v="0"/>
    <x v="2"/>
    <n v="1"/>
    <n v="85"/>
    <x v="4"/>
    <n v="80.75"/>
    <n v="28.75"/>
    <x v="0"/>
    <x v="1"/>
    <s v="Standard"/>
    <n v="3.2"/>
    <n v="2025"/>
    <s v="Aug-2025"/>
    <n v="0.35603715170278638"/>
    <x v="0"/>
    <x v="0"/>
  </r>
  <r>
    <s v="ORD0005118"/>
    <x v="229"/>
    <x v="1248"/>
    <x v="0"/>
    <s v="EC012"/>
    <x v="3"/>
    <x v="0"/>
    <s v="Philips"/>
    <x v="6"/>
    <x v="0"/>
    <n v="2"/>
    <n v="42"/>
    <x v="3"/>
    <n v="71.400000000000006"/>
    <n v="23.4"/>
    <x v="1"/>
    <x v="3"/>
    <s v="Standard"/>
    <n v="4.2"/>
    <n v="2025"/>
    <s v="May-2025"/>
    <n v="0.32773109243697474"/>
    <x v="0"/>
    <x v="2"/>
  </r>
  <r>
    <s v="ORD0005119"/>
    <x v="88"/>
    <x v="2034"/>
    <x v="0"/>
    <s v="EC005"/>
    <x v="4"/>
    <x v="2"/>
    <s v="Skybags"/>
    <x v="8"/>
    <x v="2"/>
    <n v="5"/>
    <n v="45"/>
    <x v="3"/>
    <n v="191.25"/>
    <n v="61.25"/>
    <x v="0"/>
    <x v="4"/>
    <s v="Standard"/>
    <n v="2.6"/>
    <n v="2025"/>
    <s v="Jul-2025"/>
    <n v="0.3202614379084967"/>
    <x v="2"/>
    <x v="4"/>
  </r>
  <r>
    <s v="ORD0005120"/>
    <x v="231"/>
    <x v="688"/>
    <x v="1"/>
    <s v="EC003"/>
    <x v="7"/>
    <x v="3"/>
    <s v="Lenovo"/>
    <x v="1"/>
    <x v="0"/>
    <n v="2"/>
    <n v="799"/>
    <x v="1"/>
    <n v="1438.2"/>
    <n v="198.2"/>
    <x v="0"/>
    <x v="0"/>
    <s v="Express"/>
    <n v="3.8"/>
    <n v="2025"/>
    <s v="Dec-2025"/>
    <n v="0.13781115282992629"/>
    <x v="1"/>
    <x v="1"/>
  </r>
  <r>
    <s v="ORD0005121"/>
    <x v="261"/>
    <x v="1439"/>
    <x v="0"/>
    <s v="EC009"/>
    <x v="11"/>
    <x v="1"/>
    <s v="Loreal"/>
    <x v="7"/>
    <x v="1"/>
    <n v="1"/>
    <n v="12"/>
    <x v="4"/>
    <n v="11.4"/>
    <n v="5.4"/>
    <x v="0"/>
    <x v="1"/>
    <s v="Standard"/>
    <n v="4.2"/>
    <n v="2025"/>
    <s v="Feb-2025"/>
    <n v="0.47368421052631582"/>
    <x v="2"/>
    <x v="4"/>
  </r>
  <r>
    <s v="ORD0005122"/>
    <x v="170"/>
    <x v="2169"/>
    <x v="0"/>
    <s v="EC003"/>
    <x v="7"/>
    <x v="3"/>
    <s v="Lenovo"/>
    <x v="8"/>
    <x v="0"/>
    <n v="4"/>
    <n v="799"/>
    <x v="3"/>
    <n v="2716.6"/>
    <n v="236.6"/>
    <x v="0"/>
    <x v="2"/>
    <s v="Standard"/>
    <n v="4"/>
    <n v="2025"/>
    <s v="Mar-2025"/>
    <n v="8.7094161819921967E-2"/>
    <x v="2"/>
    <x v="4"/>
  </r>
  <r>
    <s v="ORD0005123"/>
    <x v="325"/>
    <x v="1979"/>
    <x v="1"/>
    <s v="EC002"/>
    <x v="5"/>
    <x v="3"/>
    <s v="Samsung"/>
    <x v="3"/>
    <x v="0"/>
    <n v="5"/>
    <n v="149"/>
    <x v="2"/>
    <n v="596"/>
    <n v="121"/>
    <x v="0"/>
    <x v="4"/>
    <s v="Standard"/>
    <n v="4.5"/>
    <n v="2025"/>
    <s v="Jan-2025"/>
    <n v="0.20302013422818793"/>
    <x v="0"/>
    <x v="2"/>
  </r>
  <r>
    <s v="ORD0005124"/>
    <x v="96"/>
    <x v="1595"/>
    <x v="0"/>
    <s v="EC001"/>
    <x v="8"/>
    <x v="3"/>
    <s v="Sony"/>
    <x v="9"/>
    <x v="1"/>
    <n v="3"/>
    <n v="89"/>
    <x v="2"/>
    <n v="213.6"/>
    <n v="48.6"/>
    <x v="0"/>
    <x v="2"/>
    <s v="Standard"/>
    <n v="3.8"/>
    <n v="2025"/>
    <s v="Jun-2025"/>
    <n v="0.22752808988764045"/>
    <x v="0"/>
    <x v="5"/>
  </r>
  <r>
    <s v="ORD0005125"/>
    <x v="142"/>
    <x v="47"/>
    <x v="0"/>
    <s v="EC004"/>
    <x v="10"/>
    <x v="2"/>
    <s v="Nike"/>
    <x v="4"/>
    <x v="0"/>
    <n v="3"/>
    <n v="110"/>
    <x v="3"/>
    <n v="280.5"/>
    <n v="76.5"/>
    <x v="0"/>
    <x v="0"/>
    <s v="Standard"/>
    <n v="2.7"/>
    <n v="2025"/>
    <s v="May-2025"/>
    <n v="0.27272727272727271"/>
    <x v="0"/>
    <x v="2"/>
  </r>
  <r>
    <s v="ORD0005126"/>
    <x v="165"/>
    <x v="895"/>
    <x v="0"/>
    <s v="EC009"/>
    <x v="11"/>
    <x v="1"/>
    <s v="Loreal"/>
    <x v="7"/>
    <x v="2"/>
    <n v="1"/>
    <n v="12"/>
    <x v="2"/>
    <n v="9.6"/>
    <n v="3.6"/>
    <x v="1"/>
    <x v="4"/>
    <s v="Standard"/>
    <n v="2.8"/>
    <n v="2025"/>
    <s v="Dec-2025"/>
    <n v="0.375"/>
    <x v="2"/>
    <x v="4"/>
  </r>
  <r>
    <s v="ORD0005127"/>
    <x v="339"/>
    <x v="378"/>
    <x v="1"/>
    <s v="EC008"/>
    <x v="1"/>
    <x v="1"/>
    <s v="Nivea"/>
    <x v="8"/>
    <x v="2"/>
    <n v="2"/>
    <n v="18"/>
    <x v="3"/>
    <n v="30.6"/>
    <n v="12.6"/>
    <x v="0"/>
    <x v="4"/>
    <s v="Express"/>
    <n v="3.5"/>
    <n v="2025"/>
    <s v="Jul-2025"/>
    <n v="0.41176470588235292"/>
    <x v="2"/>
    <x v="4"/>
  </r>
  <r>
    <s v="ORD0005128"/>
    <x v="273"/>
    <x v="1485"/>
    <x v="0"/>
    <s v="EC005"/>
    <x v="4"/>
    <x v="2"/>
    <s v="Skybags"/>
    <x v="6"/>
    <x v="0"/>
    <n v="3"/>
    <n v="45"/>
    <x v="0"/>
    <n v="135"/>
    <n v="57"/>
    <x v="0"/>
    <x v="1"/>
    <s v="Standard"/>
    <n v="4"/>
    <n v="2025"/>
    <s v="Mar-2025"/>
    <n v="0.42222222222222222"/>
    <x v="0"/>
    <x v="2"/>
  </r>
  <r>
    <s v="ORD0005129"/>
    <x v="279"/>
    <x v="1118"/>
    <x v="0"/>
    <s v="EC008"/>
    <x v="1"/>
    <x v="1"/>
    <s v="Nivea"/>
    <x v="2"/>
    <x v="1"/>
    <n v="3"/>
    <n v="18"/>
    <x v="3"/>
    <n v="45.9"/>
    <n v="18.899999999999999"/>
    <x v="0"/>
    <x v="3"/>
    <s v="Express"/>
    <n v="4"/>
    <n v="2025"/>
    <s v="Apr-2025"/>
    <n v="0.41176470588235292"/>
    <x v="0"/>
    <x v="2"/>
  </r>
  <r>
    <s v="ORD0005130"/>
    <x v="274"/>
    <x v="1810"/>
    <x v="0"/>
    <s v="EC004"/>
    <x v="10"/>
    <x v="2"/>
    <s v="Nike"/>
    <x v="2"/>
    <x v="1"/>
    <n v="4"/>
    <n v="110"/>
    <x v="4"/>
    <n v="418"/>
    <n v="146"/>
    <x v="0"/>
    <x v="3"/>
    <s v="Standard"/>
    <n v="2.9"/>
    <n v="2025"/>
    <s v="Dec-2025"/>
    <n v="0.34928229665071769"/>
    <x v="0"/>
    <x v="2"/>
  </r>
  <r>
    <s v="ORD0005131"/>
    <x v="89"/>
    <x v="1079"/>
    <x v="0"/>
    <s v="EC008"/>
    <x v="1"/>
    <x v="1"/>
    <s v="Nivea"/>
    <x v="8"/>
    <x v="1"/>
    <n v="2"/>
    <n v="18"/>
    <x v="4"/>
    <n v="34.200000000000003"/>
    <n v="16.2"/>
    <x v="1"/>
    <x v="0"/>
    <s v="Standard"/>
    <n v="3.4"/>
    <n v="2025"/>
    <s v="Oct-2025"/>
    <n v="0.47368421052631571"/>
    <x v="2"/>
    <x v="4"/>
  </r>
  <r>
    <s v="ORD0005132"/>
    <x v="160"/>
    <x v="43"/>
    <x v="0"/>
    <s v="EC005"/>
    <x v="4"/>
    <x v="2"/>
    <s v="Skybags"/>
    <x v="8"/>
    <x v="2"/>
    <n v="3"/>
    <n v="45"/>
    <x v="3"/>
    <n v="114.75"/>
    <n v="36.75"/>
    <x v="0"/>
    <x v="1"/>
    <s v="Standard"/>
    <n v="3.8"/>
    <n v="2025"/>
    <s v="Jul-2025"/>
    <n v="0.3202614379084967"/>
    <x v="2"/>
    <x v="4"/>
  </r>
  <r>
    <s v="ORD0005133"/>
    <x v="191"/>
    <x v="2"/>
    <x v="1"/>
    <s v="EC012"/>
    <x v="3"/>
    <x v="0"/>
    <s v="Philips"/>
    <x v="7"/>
    <x v="1"/>
    <n v="5"/>
    <n v="42"/>
    <x v="4"/>
    <n v="199.5"/>
    <n v="79.5"/>
    <x v="0"/>
    <x v="0"/>
    <s v="Standard"/>
    <n v="3.9"/>
    <n v="2025"/>
    <s v="Mar-2025"/>
    <n v="0.39849624060150374"/>
    <x v="2"/>
    <x v="4"/>
  </r>
  <r>
    <s v="ORD0005134"/>
    <x v="128"/>
    <x v="322"/>
    <x v="0"/>
    <s v="EC011"/>
    <x v="0"/>
    <x v="0"/>
    <s v="IKEA"/>
    <x v="6"/>
    <x v="2"/>
    <n v="5"/>
    <n v="190"/>
    <x v="2"/>
    <n v="760"/>
    <n v="135"/>
    <x v="0"/>
    <x v="3"/>
    <s v="Express"/>
    <n v="3.5"/>
    <n v="2025"/>
    <s v="Sep-2025"/>
    <n v="0.17763157894736842"/>
    <x v="0"/>
    <x v="2"/>
  </r>
  <r>
    <s v="ORD0005135"/>
    <x v="308"/>
    <x v="1251"/>
    <x v="0"/>
    <s v="EC004"/>
    <x v="10"/>
    <x v="2"/>
    <s v="Nike"/>
    <x v="1"/>
    <x v="1"/>
    <n v="3"/>
    <n v="110"/>
    <x v="4"/>
    <n v="313.5"/>
    <n v="109.5"/>
    <x v="0"/>
    <x v="4"/>
    <s v="Express"/>
    <n v="4"/>
    <n v="2025"/>
    <s v="Jun-2025"/>
    <n v="0.34928229665071769"/>
    <x v="1"/>
    <x v="1"/>
  </r>
  <r>
    <s v="ORD0005136"/>
    <x v="210"/>
    <x v="282"/>
    <x v="0"/>
    <s v="EC002"/>
    <x v="5"/>
    <x v="3"/>
    <s v="Samsung"/>
    <x v="2"/>
    <x v="0"/>
    <n v="4"/>
    <n v="149"/>
    <x v="4"/>
    <n v="566.20000000000005"/>
    <n v="186.2"/>
    <x v="0"/>
    <x v="2"/>
    <s v="Standard"/>
    <n v="3.8"/>
    <n v="2025"/>
    <s v="Mar-2025"/>
    <n v="0.32885906040268453"/>
    <x v="0"/>
    <x v="2"/>
  </r>
  <r>
    <s v="ORD0005137"/>
    <x v="146"/>
    <x v="2187"/>
    <x v="0"/>
    <s v="EC002"/>
    <x v="5"/>
    <x v="3"/>
    <s v="Samsung"/>
    <x v="3"/>
    <x v="2"/>
    <n v="3"/>
    <n v="149"/>
    <x v="0"/>
    <n v="447"/>
    <n v="162"/>
    <x v="0"/>
    <x v="4"/>
    <s v="Express"/>
    <n v="4.2"/>
    <n v="2025"/>
    <s v="Feb-2025"/>
    <n v="0.36241610738255031"/>
    <x v="0"/>
    <x v="2"/>
  </r>
  <r>
    <s v="ORD0005138"/>
    <x v="327"/>
    <x v="2188"/>
    <x v="0"/>
    <s v="EC012"/>
    <x v="3"/>
    <x v="0"/>
    <s v="Philips"/>
    <x v="8"/>
    <x v="2"/>
    <n v="5"/>
    <n v="42"/>
    <x v="2"/>
    <n v="168"/>
    <n v="48"/>
    <x v="0"/>
    <x v="2"/>
    <s v="Standard"/>
    <n v="4.5999999999999996"/>
    <n v="2025"/>
    <s v="Dec-2025"/>
    <n v="0.2857142857142857"/>
    <x v="2"/>
    <x v="4"/>
  </r>
  <r>
    <s v="ORD0005139"/>
    <x v="140"/>
    <x v="856"/>
    <x v="0"/>
    <s v="EC004"/>
    <x v="10"/>
    <x v="2"/>
    <s v="Nike"/>
    <x v="4"/>
    <x v="1"/>
    <n v="2"/>
    <n v="110"/>
    <x v="1"/>
    <n v="198"/>
    <n v="62"/>
    <x v="2"/>
    <x v="3"/>
    <s v="Express"/>
    <n v="4.2"/>
    <n v="2025"/>
    <s v="Apr-2025"/>
    <n v="0.31313131313131315"/>
    <x v="0"/>
    <x v="2"/>
  </r>
  <r>
    <s v="ORD0005140"/>
    <x v="200"/>
    <x v="174"/>
    <x v="0"/>
    <s v="EC009"/>
    <x v="11"/>
    <x v="1"/>
    <s v="Loreal"/>
    <x v="5"/>
    <x v="0"/>
    <n v="3"/>
    <n v="12"/>
    <x v="0"/>
    <n v="36"/>
    <n v="18"/>
    <x v="2"/>
    <x v="3"/>
    <s v="Standard"/>
    <n v="3.3"/>
    <n v="2025"/>
    <s v="Jan-2025"/>
    <n v="0.5"/>
    <x v="0"/>
    <x v="3"/>
  </r>
  <r>
    <s v="ORD0005141"/>
    <x v="231"/>
    <x v="1233"/>
    <x v="1"/>
    <s v="EC001"/>
    <x v="8"/>
    <x v="3"/>
    <s v="Sony"/>
    <x v="4"/>
    <x v="0"/>
    <n v="1"/>
    <n v="89"/>
    <x v="0"/>
    <n v="89"/>
    <n v="34"/>
    <x v="0"/>
    <x v="2"/>
    <s v="Standard"/>
    <n v="4.5"/>
    <n v="2025"/>
    <s v="Dec-2025"/>
    <n v="0.38202247191011235"/>
    <x v="0"/>
    <x v="2"/>
  </r>
  <r>
    <s v="ORD0005142"/>
    <x v="352"/>
    <x v="829"/>
    <x v="1"/>
    <s v="EC004"/>
    <x v="10"/>
    <x v="2"/>
    <s v="Nike"/>
    <x v="5"/>
    <x v="0"/>
    <n v="3"/>
    <n v="110"/>
    <x v="3"/>
    <n v="280.5"/>
    <n v="76.5"/>
    <x v="0"/>
    <x v="1"/>
    <s v="Standard"/>
    <n v="4.0999999999999996"/>
    <n v="2025"/>
    <s v="Apr-2025"/>
    <n v="0.27272727272727271"/>
    <x v="0"/>
    <x v="3"/>
  </r>
  <r>
    <s v="ORD0005143"/>
    <x v="141"/>
    <x v="3"/>
    <x v="0"/>
    <s v="EC007"/>
    <x v="9"/>
    <x v="0"/>
    <s v="Prestige"/>
    <x v="9"/>
    <x v="0"/>
    <n v="3"/>
    <n v="120"/>
    <x v="0"/>
    <n v="360"/>
    <n v="126"/>
    <x v="2"/>
    <x v="0"/>
    <s v="Express"/>
    <n v="4.0999999999999996"/>
    <n v="2025"/>
    <s v="May-2025"/>
    <n v="0.35"/>
    <x v="0"/>
    <x v="5"/>
  </r>
  <r>
    <s v="ORD0005144"/>
    <x v="155"/>
    <x v="1617"/>
    <x v="0"/>
    <s v="EC003"/>
    <x v="7"/>
    <x v="3"/>
    <s v="Lenovo"/>
    <x v="6"/>
    <x v="1"/>
    <n v="1"/>
    <n v="799"/>
    <x v="3"/>
    <n v="679.15"/>
    <n v="59.15"/>
    <x v="2"/>
    <x v="1"/>
    <s v="Standard"/>
    <n v="4"/>
    <n v="2025"/>
    <s v="Oct-2025"/>
    <n v="8.7094161819921967E-2"/>
    <x v="0"/>
    <x v="2"/>
  </r>
  <r>
    <s v="ORD0005145"/>
    <x v="235"/>
    <x v="1258"/>
    <x v="0"/>
    <s v="EC009"/>
    <x v="11"/>
    <x v="1"/>
    <s v="Loreal"/>
    <x v="3"/>
    <x v="2"/>
    <n v="5"/>
    <n v="12"/>
    <x v="3"/>
    <n v="51"/>
    <n v="21"/>
    <x v="0"/>
    <x v="4"/>
    <s v="Standard"/>
    <n v="4.5999999999999996"/>
    <n v="2025"/>
    <s v="May-2025"/>
    <n v="0.41176470588235292"/>
    <x v="0"/>
    <x v="2"/>
  </r>
  <r>
    <s v="ORD0005146"/>
    <x v="335"/>
    <x v="2002"/>
    <x v="0"/>
    <s v="EC007"/>
    <x v="9"/>
    <x v="0"/>
    <s v="Prestige"/>
    <x v="0"/>
    <x v="0"/>
    <n v="4"/>
    <n v="120"/>
    <x v="0"/>
    <n v="480"/>
    <n v="168"/>
    <x v="0"/>
    <x v="1"/>
    <s v="Standard"/>
    <n v="3"/>
    <n v="2025"/>
    <s v="Sep-2025"/>
    <n v="0.35"/>
    <x v="0"/>
    <x v="0"/>
  </r>
  <r>
    <s v="ORD0005147"/>
    <x v="279"/>
    <x v="1031"/>
    <x v="0"/>
    <s v="EC008"/>
    <x v="1"/>
    <x v="1"/>
    <s v="Nivea"/>
    <x v="6"/>
    <x v="1"/>
    <n v="4"/>
    <n v="18"/>
    <x v="2"/>
    <n v="57.6"/>
    <n v="21.6"/>
    <x v="0"/>
    <x v="1"/>
    <s v="Standard"/>
    <n v="2.5"/>
    <n v="2025"/>
    <s v="Apr-2025"/>
    <n v="0.375"/>
    <x v="0"/>
    <x v="2"/>
  </r>
  <r>
    <s v="ORD0005148"/>
    <x v="47"/>
    <x v="1841"/>
    <x v="0"/>
    <s v="EC009"/>
    <x v="11"/>
    <x v="1"/>
    <s v="Loreal"/>
    <x v="8"/>
    <x v="2"/>
    <n v="4"/>
    <n v="12"/>
    <x v="1"/>
    <n v="43.2"/>
    <n v="19.2"/>
    <x v="0"/>
    <x v="3"/>
    <s v="Standard"/>
    <n v="2.9"/>
    <n v="2025"/>
    <s v="Apr-2025"/>
    <n v="0.44444444444444442"/>
    <x v="2"/>
    <x v="4"/>
  </r>
  <r>
    <s v="ORD0005149"/>
    <x v="285"/>
    <x v="1906"/>
    <x v="1"/>
    <s v="EC003"/>
    <x v="7"/>
    <x v="3"/>
    <s v="Lenovo"/>
    <x v="4"/>
    <x v="1"/>
    <n v="2"/>
    <n v="799"/>
    <x v="4"/>
    <n v="1518.1"/>
    <n v="278.10000000000002"/>
    <x v="0"/>
    <x v="1"/>
    <s v="Express"/>
    <n v="4.5"/>
    <n v="2025"/>
    <s v="Feb-2025"/>
    <n v="0.18318951320729862"/>
    <x v="0"/>
    <x v="2"/>
  </r>
  <r>
    <s v="ORD0005150"/>
    <x v="261"/>
    <x v="1058"/>
    <x v="1"/>
    <s v="EC001"/>
    <x v="8"/>
    <x v="3"/>
    <s v="Sony"/>
    <x v="5"/>
    <x v="2"/>
    <n v="2"/>
    <n v="89"/>
    <x v="3"/>
    <n v="151.30000000000001"/>
    <n v="41.3"/>
    <x v="0"/>
    <x v="3"/>
    <s v="Standard"/>
    <n v="3.4"/>
    <n v="2025"/>
    <s v="Feb-2025"/>
    <n v="0.27296761401189684"/>
    <x v="0"/>
    <x v="3"/>
  </r>
  <r>
    <s v="ORD0005151"/>
    <x v="288"/>
    <x v="2189"/>
    <x v="1"/>
    <s v="EC006"/>
    <x v="2"/>
    <x v="0"/>
    <s v="Philips"/>
    <x v="7"/>
    <x v="0"/>
    <n v="5"/>
    <n v="85"/>
    <x v="1"/>
    <n v="382.5"/>
    <n v="122.5"/>
    <x v="0"/>
    <x v="2"/>
    <s v="Standard"/>
    <n v="3.3"/>
    <n v="2025"/>
    <s v="May-2025"/>
    <n v="0.3202614379084967"/>
    <x v="2"/>
    <x v="4"/>
  </r>
  <r>
    <s v="ORD0005152"/>
    <x v="246"/>
    <x v="1138"/>
    <x v="0"/>
    <s v="EC005"/>
    <x v="4"/>
    <x v="2"/>
    <s v="Skybags"/>
    <x v="6"/>
    <x v="0"/>
    <n v="3"/>
    <n v="45"/>
    <x v="0"/>
    <n v="135"/>
    <n v="57"/>
    <x v="0"/>
    <x v="0"/>
    <s v="Standard"/>
    <n v="3"/>
    <n v="2025"/>
    <s v="Jan-2025"/>
    <n v="0.42222222222222222"/>
    <x v="0"/>
    <x v="2"/>
  </r>
  <r>
    <s v="ORD0005153"/>
    <x v="62"/>
    <x v="50"/>
    <x v="1"/>
    <s v="EC008"/>
    <x v="1"/>
    <x v="1"/>
    <s v="Nivea"/>
    <x v="0"/>
    <x v="1"/>
    <n v="4"/>
    <n v="18"/>
    <x v="1"/>
    <n v="64.8"/>
    <n v="28.8"/>
    <x v="0"/>
    <x v="0"/>
    <s v="Standard"/>
    <n v="4.9000000000000004"/>
    <n v="2025"/>
    <s v="Nov-2025"/>
    <n v="0.44444444444444448"/>
    <x v="0"/>
    <x v="0"/>
  </r>
  <r>
    <s v="ORD0005154"/>
    <x v="149"/>
    <x v="2190"/>
    <x v="0"/>
    <s v="EC010"/>
    <x v="6"/>
    <x v="3"/>
    <s v="JBL"/>
    <x v="6"/>
    <x v="1"/>
    <n v="1"/>
    <n v="65"/>
    <x v="2"/>
    <n v="52"/>
    <n v="14"/>
    <x v="0"/>
    <x v="3"/>
    <s v="Same Day"/>
    <n v="3"/>
    <n v="2025"/>
    <s v="May-2025"/>
    <n v="0.26923076923076922"/>
    <x v="0"/>
    <x v="2"/>
  </r>
  <r>
    <s v="ORD0005155"/>
    <x v="333"/>
    <x v="737"/>
    <x v="0"/>
    <s v="EC009"/>
    <x v="11"/>
    <x v="1"/>
    <s v="Loreal"/>
    <x v="2"/>
    <x v="1"/>
    <n v="4"/>
    <n v="12"/>
    <x v="3"/>
    <n v="40.799999999999997"/>
    <n v="16.8"/>
    <x v="1"/>
    <x v="1"/>
    <s v="Express"/>
    <n v="4.5999999999999996"/>
    <n v="2025"/>
    <s v="Jul-2025"/>
    <n v="0.41176470588235298"/>
    <x v="0"/>
    <x v="2"/>
  </r>
  <r>
    <s v="ORD0005156"/>
    <x v="263"/>
    <x v="401"/>
    <x v="1"/>
    <s v="EC002"/>
    <x v="5"/>
    <x v="3"/>
    <s v="Samsung"/>
    <x v="2"/>
    <x v="1"/>
    <n v="5"/>
    <n v="149"/>
    <x v="1"/>
    <n v="670.5"/>
    <n v="195.5"/>
    <x v="0"/>
    <x v="0"/>
    <s v="Standard"/>
    <n v="2.9"/>
    <n v="2025"/>
    <s v="Aug-2025"/>
    <n v="0.29157345264727813"/>
    <x v="0"/>
    <x v="2"/>
  </r>
  <r>
    <s v="ORD0005157"/>
    <x v="153"/>
    <x v="2161"/>
    <x v="0"/>
    <s v="EC003"/>
    <x v="7"/>
    <x v="3"/>
    <s v="Lenovo"/>
    <x v="2"/>
    <x v="1"/>
    <n v="5"/>
    <n v="799"/>
    <x v="3"/>
    <n v="3395.75"/>
    <n v="295.75"/>
    <x v="0"/>
    <x v="2"/>
    <s v="Express"/>
    <n v="3"/>
    <n v="2025"/>
    <s v="Jan-2025"/>
    <n v="8.7094161819921967E-2"/>
    <x v="0"/>
    <x v="2"/>
  </r>
  <r>
    <s v="ORD0005158"/>
    <x v="97"/>
    <x v="776"/>
    <x v="0"/>
    <s v="EC011"/>
    <x v="0"/>
    <x v="0"/>
    <s v="IKEA"/>
    <x v="5"/>
    <x v="0"/>
    <n v="1"/>
    <n v="190"/>
    <x v="4"/>
    <n v="180.5"/>
    <n v="55.5"/>
    <x v="0"/>
    <x v="2"/>
    <s v="Express"/>
    <n v="3.5"/>
    <n v="2025"/>
    <s v="Jan-2025"/>
    <n v="0.30747922437673131"/>
    <x v="0"/>
    <x v="3"/>
  </r>
  <r>
    <s v="ORD0005159"/>
    <x v="268"/>
    <x v="2146"/>
    <x v="1"/>
    <s v="EC010"/>
    <x v="6"/>
    <x v="3"/>
    <s v="JBL"/>
    <x v="4"/>
    <x v="2"/>
    <n v="2"/>
    <n v="65"/>
    <x v="0"/>
    <n v="130"/>
    <n v="54"/>
    <x v="0"/>
    <x v="4"/>
    <s v="Express"/>
    <n v="4.0999999999999996"/>
    <n v="2025"/>
    <s v="Dec-2025"/>
    <n v="0.41538461538461541"/>
    <x v="0"/>
    <x v="2"/>
  </r>
  <r>
    <s v="ORD0005160"/>
    <x v="327"/>
    <x v="428"/>
    <x v="0"/>
    <s v="EC012"/>
    <x v="3"/>
    <x v="0"/>
    <s v="Philips"/>
    <x v="8"/>
    <x v="0"/>
    <n v="4"/>
    <n v="42"/>
    <x v="4"/>
    <n v="159.6"/>
    <n v="63.6"/>
    <x v="0"/>
    <x v="1"/>
    <s v="Standard"/>
    <n v="4.7"/>
    <n v="2025"/>
    <s v="Dec-2025"/>
    <n v="0.39849624060150379"/>
    <x v="2"/>
    <x v="4"/>
  </r>
  <r>
    <s v="ORD0005161"/>
    <x v="1"/>
    <x v="697"/>
    <x v="1"/>
    <s v="EC010"/>
    <x v="6"/>
    <x v="3"/>
    <s v="JBL"/>
    <x v="1"/>
    <x v="2"/>
    <n v="3"/>
    <n v="65"/>
    <x v="0"/>
    <n v="195"/>
    <n v="81"/>
    <x v="0"/>
    <x v="4"/>
    <s v="Standard"/>
    <n v="4.9000000000000004"/>
    <n v="2025"/>
    <s v="Apr-2025"/>
    <n v="0.41538461538461541"/>
    <x v="1"/>
    <x v="1"/>
  </r>
  <r>
    <s v="ORD0005162"/>
    <x v="203"/>
    <x v="2120"/>
    <x v="1"/>
    <s v="EC005"/>
    <x v="4"/>
    <x v="2"/>
    <s v="Skybags"/>
    <x v="1"/>
    <x v="1"/>
    <n v="5"/>
    <n v="45"/>
    <x v="1"/>
    <n v="202.5"/>
    <n v="72.5"/>
    <x v="0"/>
    <x v="4"/>
    <s v="Same Day"/>
    <n v="4.9000000000000004"/>
    <n v="2025"/>
    <s v="Oct-2025"/>
    <n v="0.35802469135802467"/>
    <x v="1"/>
    <x v="1"/>
  </r>
  <r>
    <s v="ORD0005163"/>
    <x v="222"/>
    <x v="1226"/>
    <x v="0"/>
    <s v="EC004"/>
    <x v="10"/>
    <x v="2"/>
    <s v="Nike"/>
    <x v="0"/>
    <x v="1"/>
    <n v="3"/>
    <n v="110"/>
    <x v="4"/>
    <n v="313.5"/>
    <n v="109.5"/>
    <x v="0"/>
    <x v="2"/>
    <s v="Standard"/>
    <n v="2.7"/>
    <n v="2025"/>
    <s v="Feb-2025"/>
    <n v="0.34928229665071769"/>
    <x v="0"/>
    <x v="0"/>
  </r>
  <r>
    <s v="ORD0005164"/>
    <x v="125"/>
    <x v="1757"/>
    <x v="1"/>
    <s v="EC004"/>
    <x v="10"/>
    <x v="2"/>
    <s v="Nike"/>
    <x v="6"/>
    <x v="0"/>
    <n v="3"/>
    <n v="110"/>
    <x v="0"/>
    <n v="330"/>
    <n v="126"/>
    <x v="0"/>
    <x v="2"/>
    <s v="Standard"/>
    <n v="3.6"/>
    <n v="2025"/>
    <s v="Mar-2025"/>
    <n v="0.38181818181818183"/>
    <x v="0"/>
    <x v="2"/>
  </r>
  <r>
    <s v="ORD0005165"/>
    <x v="34"/>
    <x v="2009"/>
    <x v="1"/>
    <s v="EC002"/>
    <x v="5"/>
    <x v="3"/>
    <s v="Samsung"/>
    <x v="1"/>
    <x v="0"/>
    <n v="2"/>
    <n v="149"/>
    <x v="3"/>
    <n v="253.3"/>
    <n v="63.3"/>
    <x v="0"/>
    <x v="0"/>
    <s v="Standard"/>
    <n v="3"/>
    <n v="2025"/>
    <s v="Sep-2025"/>
    <n v="0.24990130280300038"/>
    <x v="1"/>
    <x v="1"/>
  </r>
  <r>
    <s v="ORD0005166"/>
    <x v="298"/>
    <x v="1781"/>
    <x v="0"/>
    <s v="EC011"/>
    <x v="0"/>
    <x v="0"/>
    <s v="IKEA"/>
    <x v="5"/>
    <x v="1"/>
    <n v="1"/>
    <n v="190"/>
    <x v="2"/>
    <n v="152"/>
    <n v="27"/>
    <x v="2"/>
    <x v="4"/>
    <s v="Standard"/>
    <n v="4.3"/>
    <n v="2025"/>
    <s v="Dec-2025"/>
    <n v="0.17763157894736842"/>
    <x v="0"/>
    <x v="3"/>
  </r>
  <r>
    <s v="ORD0005167"/>
    <x v="161"/>
    <x v="249"/>
    <x v="1"/>
    <s v="EC009"/>
    <x v="11"/>
    <x v="1"/>
    <s v="Loreal"/>
    <x v="3"/>
    <x v="1"/>
    <n v="3"/>
    <n v="12"/>
    <x v="4"/>
    <n v="34.200000000000003"/>
    <n v="16.2"/>
    <x v="0"/>
    <x v="4"/>
    <s v="Standard"/>
    <n v="4.8"/>
    <n v="2025"/>
    <s v="Feb-2025"/>
    <n v="0.47368421052631571"/>
    <x v="0"/>
    <x v="2"/>
  </r>
  <r>
    <s v="ORD0005168"/>
    <x v="226"/>
    <x v="337"/>
    <x v="1"/>
    <s v="EC012"/>
    <x v="3"/>
    <x v="0"/>
    <s v="Philips"/>
    <x v="8"/>
    <x v="0"/>
    <n v="3"/>
    <n v="42"/>
    <x v="0"/>
    <n v="126"/>
    <n v="54"/>
    <x v="0"/>
    <x v="2"/>
    <s v="Express"/>
    <n v="3.4"/>
    <n v="2025"/>
    <s v="Dec-2025"/>
    <n v="0.42857142857142855"/>
    <x v="2"/>
    <x v="4"/>
  </r>
  <r>
    <s v="ORD0005169"/>
    <x v="169"/>
    <x v="571"/>
    <x v="1"/>
    <s v="EC002"/>
    <x v="5"/>
    <x v="3"/>
    <s v="Samsung"/>
    <x v="8"/>
    <x v="2"/>
    <n v="5"/>
    <n v="149"/>
    <x v="3"/>
    <n v="633.25"/>
    <n v="158.25"/>
    <x v="0"/>
    <x v="0"/>
    <s v="Standard"/>
    <n v="3.8"/>
    <n v="2025"/>
    <s v="Dec-2025"/>
    <n v="0.24990130280300041"/>
    <x v="2"/>
    <x v="4"/>
  </r>
  <r>
    <s v="ORD0005170"/>
    <x v="140"/>
    <x v="1287"/>
    <x v="0"/>
    <s v="EC001"/>
    <x v="8"/>
    <x v="3"/>
    <s v="Sony"/>
    <x v="3"/>
    <x v="2"/>
    <n v="3"/>
    <n v="89"/>
    <x v="1"/>
    <n v="240.3"/>
    <n v="75.3"/>
    <x v="0"/>
    <x v="2"/>
    <s v="Standard"/>
    <n v="3.4"/>
    <n v="2025"/>
    <s v="Apr-2025"/>
    <n v="0.31335830212234705"/>
    <x v="0"/>
    <x v="2"/>
  </r>
  <r>
    <s v="ORD0005171"/>
    <x v="200"/>
    <x v="4"/>
    <x v="1"/>
    <s v="EC003"/>
    <x v="7"/>
    <x v="3"/>
    <s v="Lenovo"/>
    <x v="8"/>
    <x v="2"/>
    <n v="5"/>
    <n v="799"/>
    <x v="2"/>
    <n v="3196"/>
    <n v="96"/>
    <x v="0"/>
    <x v="1"/>
    <s v="Express"/>
    <n v="4.5999999999999996"/>
    <n v="2025"/>
    <s v="Jan-2025"/>
    <n v="3.0037546933667083E-2"/>
    <x v="2"/>
    <x v="4"/>
  </r>
  <r>
    <s v="ORD0005172"/>
    <x v="171"/>
    <x v="1247"/>
    <x v="0"/>
    <s v="EC011"/>
    <x v="0"/>
    <x v="0"/>
    <s v="IKEA"/>
    <x v="2"/>
    <x v="2"/>
    <n v="5"/>
    <n v="190"/>
    <x v="1"/>
    <n v="855"/>
    <n v="230"/>
    <x v="1"/>
    <x v="0"/>
    <s v="Express"/>
    <n v="2.9"/>
    <n v="2025"/>
    <s v="Oct-2025"/>
    <n v="0.26900584795321636"/>
    <x v="0"/>
    <x v="2"/>
  </r>
  <r>
    <s v="ORD0005173"/>
    <x v="172"/>
    <x v="333"/>
    <x v="0"/>
    <s v="EC001"/>
    <x v="8"/>
    <x v="3"/>
    <s v="Sony"/>
    <x v="6"/>
    <x v="0"/>
    <n v="4"/>
    <n v="89"/>
    <x v="4"/>
    <n v="338.2"/>
    <n v="118.2"/>
    <x v="2"/>
    <x v="3"/>
    <s v="Standard"/>
    <n v="4.7"/>
    <n v="2025"/>
    <s v="Oct-2025"/>
    <n v="0.34949733885274986"/>
    <x v="0"/>
    <x v="2"/>
  </r>
  <r>
    <s v="ORD0005174"/>
    <x v="100"/>
    <x v="2026"/>
    <x v="0"/>
    <s v="EC009"/>
    <x v="11"/>
    <x v="1"/>
    <s v="Loreal"/>
    <x v="2"/>
    <x v="2"/>
    <n v="1"/>
    <n v="12"/>
    <x v="1"/>
    <n v="10.8"/>
    <n v="4.8"/>
    <x v="3"/>
    <x v="4"/>
    <s v="Standard"/>
    <n v="4.7"/>
    <n v="2025"/>
    <s v="Jul-2025"/>
    <n v="0.44444444444444442"/>
    <x v="0"/>
    <x v="2"/>
  </r>
  <r>
    <s v="ORD0005175"/>
    <x v="256"/>
    <x v="995"/>
    <x v="1"/>
    <s v="EC006"/>
    <x v="2"/>
    <x v="0"/>
    <s v="Philips"/>
    <x v="6"/>
    <x v="0"/>
    <n v="1"/>
    <n v="85"/>
    <x v="0"/>
    <n v="85"/>
    <n v="33"/>
    <x v="0"/>
    <x v="1"/>
    <s v="Standard"/>
    <n v="3.7"/>
    <n v="2025"/>
    <s v="Jun-2025"/>
    <n v="0.38823529411764707"/>
    <x v="0"/>
    <x v="2"/>
  </r>
  <r>
    <s v="ORD0005176"/>
    <x v="360"/>
    <x v="788"/>
    <x v="0"/>
    <s v="EC001"/>
    <x v="8"/>
    <x v="3"/>
    <s v="Sony"/>
    <x v="7"/>
    <x v="0"/>
    <n v="1"/>
    <n v="89"/>
    <x v="1"/>
    <n v="80.099999999999994"/>
    <n v="25.1"/>
    <x v="0"/>
    <x v="3"/>
    <s v="Express"/>
    <n v="4.5"/>
    <n v="2025"/>
    <s v="May-2025"/>
    <n v="0.31335830212234711"/>
    <x v="2"/>
    <x v="4"/>
  </r>
  <r>
    <s v="ORD0005177"/>
    <x v="230"/>
    <x v="812"/>
    <x v="0"/>
    <s v="EC005"/>
    <x v="4"/>
    <x v="2"/>
    <s v="Skybags"/>
    <x v="9"/>
    <x v="1"/>
    <n v="4"/>
    <n v="45"/>
    <x v="0"/>
    <n v="180"/>
    <n v="76"/>
    <x v="2"/>
    <x v="0"/>
    <s v="Standard"/>
    <n v="4.7"/>
    <n v="2025"/>
    <s v="Mar-2025"/>
    <n v="0.42222222222222222"/>
    <x v="0"/>
    <x v="5"/>
  </r>
  <r>
    <s v="ORD0005178"/>
    <x v="355"/>
    <x v="916"/>
    <x v="1"/>
    <s v="EC007"/>
    <x v="9"/>
    <x v="0"/>
    <s v="Prestige"/>
    <x v="8"/>
    <x v="1"/>
    <n v="5"/>
    <n v="120"/>
    <x v="1"/>
    <n v="540"/>
    <n v="150"/>
    <x v="2"/>
    <x v="0"/>
    <s v="Standard"/>
    <n v="3.7"/>
    <n v="2025"/>
    <s v="Oct-2025"/>
    <n v="0.27777777777777779"/>
    <x v="2"/>
    <x v="4"/>
  </r>
  <r>
    <s v="ORD0005179"/>
    <x v="179"/>
    <x v="496"/>
    <x v="0"/>
    <s v="EC007"/>
    <x v="9"/>
    <x v="0"/>
    <s v="Prestige"/>
    <x v="9"/>
    <x v="1"/>
    <n v="1"/>
    <n v="120"/>
    <x v="3"/>
    <n v="102"/>
    <n v="24"/>
    <x v="0"/>
    <x v="4"/>
    <s v="Same Day"/>
    <n v="2.9"/>
    <n v="2025"/>
    <s v="Nov-2025"/>
    <n v="0.23529411764705882"/>
    <x v="0"/>
    <x v="5"/>
  </r>
  <r>
    <s v="ORD0005180"/>
    <x v="230"/>
    <x v="1849"/>
    <x v="0"/>
    <s v="EC004"/>
    <x v="10"/>
    <x v="2"/>
    <s v="Nike"/>
    <x v="9"/>
    <x v="0"/>
    <n v="3"/>
    <n v="110"/>
    <x v="2"/>
    <n v="264"/>
    <n v="60"/>
    <x v="0"/>
    <x v="4"/>
    <s v="Express"/>
    <n v="4.5999999999999996"/>
    <n v="2025"/>
    <s v="Mar-2025"/>
    <n v="0.22727272727272727"/>
    <x v="0"/>
    <x v="5"/>
  </r>
  <r>
    <s v="ORD0005181"/>
    <x v="29"/>
    <x v="1036"/>
    <x v="0"/>
    <s v="EC001"/>
    <x v="8"/>
    <x v="3"/>
    <s v="Sony"/>
    <x v="3"/>
    <x v="2"/>
    <n v="3"/>
    <n v="89"/>
    <x v="3"/>
    <n v="226.95"/>
    <n v="61.95"/>
    <x v="0"/>
    <x v="0"/>
    <s v="Standard"/>
    <n v="3.8"/>
    <n v="2025"/>
    <s v="Jul-2025"/>
    <n v="0.2729676140118969"/>
    <x v="0"/>
    <x v="2"/>
  </r>
  <r>
    <s v="ORD0005182"/>
    <x v="85"/>
    <x v="575"/>
    <x v="0"/>
    <s v="EC006"/>
    <x v="2"/>
    <x v="0"/>
    <s v="Philips"/>
    <x v="8"/>
    <x v="1"/>
    <n v="4"/>
    <n v="85"/>
    <x v="4"/>
    <n v="323"/>
    <n v="115"/>
    <x v="1"/>
    <x v="0"/>
    <s v="Standard"/>
    <n v="4.9000000000000004"/>
    <n v="2025"/>
    <s v="Jul-2025"/>
    <n v="0.35603715170278638"/>
    <x v="2"/>
    <x v="4"/>
  </r>
  <r>
    <s v="ORD0005183"/>
    <x v="301"/>
    <x v="80"/>
    <x v="0"/>
    <s v="EC007"/>
    <x v="9"/>
    <x v="0"/>
    <s v="Prestige"/>
    <x v="6"/>
    <x v="0"/>
    <n v="2"/>
    <n v="120"/>
    <x v="2"/>
    <n v="192"/>
    <n v="36"/>
    <x v="0"/>
    <x v="2"/>
    <s v="Same Day"/>
    <n v="3.9"/>
    <n v="2025"/>
    <s v="Mar-2025"/>
    <n v="0.1875"/>
    <x v="0"/>
    <x v="2"/>
  </r>
  <r>
    <s v="ORD0005184"/>
    <x v="105"/>
    <x v="628"/>
    <x v="0"/>
    <s v="EC006"/>
    <x v="2"/>
    <x v="0"/>
    <s v="Philips"/>
    <x v="5"/>
    <x v="1"/>
    <n v="3"/>
    <n v="85"/>
    <x v="3"/>
    <n v="216.75"/>
    <n v="60.75"/>
    <x v="0"/>
    <x v="0"/>
    <s v="Standard"/>
    <n v="4.5999999999999996"/>
    <n v="2025"/>
    <s v="Jun-2025"/>
    <n v="0.28027681660899656"/>
    <x v="0"/>
    <x v="3"/>
  </r>
  <r>
    <s v="ORD0005185"/>
    <x v="239"/>
    <x v="477"/>
    <x v="1"/>
    <s v="EC004"/>
    <x v="10"/>
    <x v="2"/>
    <s v="Nike"/>
    <x v="8"/>
    <x v="0"/>
    <n v="1"/>
    <n v="110"/>
    <x v="1"/>
    <n v="99"/>
    <n v="31"/>
    <x v="0"/>
    <x v="0"/>
    <s v="Same Day"/>
    <n v="3.5"/>
    <n v="2025"/>
    <s v="Jan-2025"/>
    <n v="0.31313131313131315"/>
    <x v="2"/>
    <x v="4"/>
  </r>
  <r>
    <s v="ORD0005186"/>
    <x v="212"/>
    <x v="1058"/>
    <x v="0"/>
    <s v="EC001"/>
    <x v="8"/>
    <x v="3"/>
    <s v="Sony"/>
    <x v="3"/>
    <x v="0"/>
    <n v="4"/>
    <n v="89"/>
    <x v="3"/>
    <n v="302.60000000000002"/>
    <n v="82.6"/>
    <x v="0"/>
    <x v="3"/>
    <s v="Express"/>
    <n v="4"/>
    <n v="2025"/>
    <s v="Feb-2025"/>
    <n v="0.27296761401189684"/>
    <x v="0"/>
    <x v="2"/>
  </r>
  <r>
    <s v="ORD0005187"/>
    <x v="25"/>
    <x v="733"/>
    <x v="1"/>
    <s v="EC003"/>
    <x v="7"/>
    <x v="3"/>
    <s v="Lenovo"/>
    <x v="5"/>
    <x v="0"/>
    <n v="2"/>
    <n v="799"/>
    <x v="0"/>
    <n v="1598"/>
    <n v="358"/>
    <x v="0"/>
    <x v="2"/>
    <s v="Express"/>
    <n v="3.7"/>
    <n v="2025"/>
    <s v="Aug-2025"/>
    <n v="0.22403003754693368"/>
    <x v="0"/>
    <x v="3"/>
  </r>
  <r>
    <s v="ORD0005188"/>
    <x v="214"/>
    <x v="923"/>
    <x v="1"/>
    <s v="EC003"/>
    <x v="7"/>
    <x v="3"/>
    <s v="Lenovo"/>
    <x v="5"/>
    <x v="1"/>
    <n v="5"/>
    <n v="799"/>
    <x v="4"/>
    <n v="3795.25"/>
    <n v="695.25"/>
    <x v="0"/>
    <x v="4"/>
    <s v="Standard"/>
    <n v="3.3"/>
    <n v="2025"/>
    <s v="Apr-2025"/>
    <n v="0.18318951320729859"/>
    <x v="0"/>
    <x v="3"/>
  </r>
  <r>
    <s v="ORD0005189"/>
    <x v="291"/>
    <x v="1559"/>
    <x v="1"/>
    <s v="EC009"/>
    <x v="11"/>
    <x v="1"/>
    <s v="Loreal"/>
    <x v="5"/>
    <x v="2"/>
    <n v="5"/>
    <n v="12"/>
    <x v="4"/>
    <n v="57"/>
    <n v="27"/>
    <x v="0"/>
    <x v="4"/>
    <s v="Standard"/>
    <n v="2.7"/>
    <n v="2025"/>
    <s v="Apr-2025"/>
    <n v="0.47368421052631576"/>
    <x v="0"/>
    <x v="3"/>
  </r>
  <r>
    <s v="ORD0005190"/>
    <x v="88"/>
    <x v="99"/>
    <x v="0"/>
    <s v="EC010"/>
    <x v="6"/>
    <x v="3"/>
    <s v="JBL"/>
    <x v="6"/>
    <x v="2"/>
    <n v="3"/>
    <n v="65"/>
    <x v="0"/>
    <n v="195"/>
    <n v="81"/>
    <x v="0"/>
    <x v="0"/>
    <s v="Standard"/>
    <n v="4.2"/>
    <n v="2025"/>
    <s v="Jul-2025"/>
    <n v="0.41538461538461541"/>
    <x v="0"/>
    <x v="2"/>
  </r>
  <r>
    <s v="ORD0005191"/>
    <x v="14"/>
    <x v="651"/>
    <x v="0"/>
    <s v="EC009"/>
    <x v="11"/>
    <x v="1"/>
    <s v="Loreal"/>
    <x v="2"/>
    <x v="1"/>
    <n v="2"/>
    <n v="12"/>
    <x v="2"/>
    <n v="19.2"/>
    <n v="7.2"/>
    <x v="0"/>
    <x v="1"/>
    <s v="Standard"/>
    <n v="4.8"/>
    <n v="2025"/>
    <s v="Feb-2025"/>
    <n v="0.375"/>
    <x v="0"/>
    <x v="2"/>
  </r>
  <r>
    <s v="ORD0005192"/>
    <x v="136"/>
    <x v="1399"/>
    <x v="0"/>
    <s v="EC002"/>
    <x v="5"/>
    <x v="3"/>
    <s v="Samsung"/>
    <x v="2"/>
    <x v="0"/>
    <n v="2"/>
    <n v="149"/>
    <x v="2"/>
    <n v="238.4"/>
    <n v="48.4"/>
    <x v="0"/>
    <x v="1"/>
    <s v="Standard"/>
    <n v="4.0999999999999996"/>
    <n v="2025"/>
    <s v="Apr-2025"/>
    <n v="0.2030201342281879"/>
    <x v="0"/>
    <x v="2"/>
  </r>
  <r>
    <s v="ORD0005193"/>
    <x v="27"/>
    <x v="2191"/>
    <x v="0"/>
    <s v="EC006"/>
    <x v="2"/>
    <x v="0"/>
    <s v="Philips"/>
    <x v="0"/>
    <x v="1"/>
    <n v="3"/>
    <n v="85"/>
    <x v="1"/>
    <n v="229.5"/>
    <n v="73.5"/>
    <x v="0"/>
    <x v="1"/>
    <s v="Express"/>
    <n v="3.7"/>
    <n v="2025"/>
    <s v="Dec-2025"/>
    <n v="0.3202614379084967"/>
    <x v="0"/>
    <x v="0"/>
  </r>
  <r>
    <s v="ORD0005194"/>
    <x v="320"/>
    <x v="447"/>
    <x v="0"/>
    <s v="EC001"/>
    <x v="8"/>
    <x v="3"/>
    <s v="Sony"/>
    <x v="0"/>
    <x v="1"/>
    <n v="4"/>
    <n v="89"/>
    <x v="4"/>
    <n v="338.2"/>
    <n v="118.2"/>
    <x v="0"/>
    <x v="4"/>
    <s v="Same Day"/>
    <n v="2.7"/>
    <n v="2025"/>
    <s v="Jul-2025"/>
    <n v="0.34949733885274986"/>
    <x v="0"/>
    <x v="0"/>
  </r>
  <r>
    <s v="ORD0005195"/>
    <x v="256"/>
    <x v="1819"/>
    <x v="0"/>
    <s v="EC005"/>
    <x v="4"/>
    <x v="2"/>
    <s v="Skybags"/>
    <x v="2"/>
    <x v="2"/>
    <n v="1"/>
    <n v="45"/>
    <x v="1"/>
    <n v="40.5"/>
    <n v="14.5"/>
    <x v="0"/>
    <x v="1"/>
    <s v="Standard"/>
    <n v="3.5"/>
    <n v="2025"/>
    <s v="Jun-2025"/>
    <n v="0.35802469135802467"/>
    <x v="0"/>
    <x v="2"/>
  </r>
  <r>
    <s v="ORD0005196"/>
    <x v="356"/>
    <x v="2145"/>
    <x v="0"/>
    <s v="EC006"/>
    <x v="2"/>
    <x v="0"/>
    <s v="Philips"/>
    <x v="7"/>
    <x v="2"/>
    <n v="5"/>
    <n v="85"/>
    <x v="0"/>
    <n v="425"/>
    <n v="165"/>
    <x v="0"/>
    <x v="1"/>
    <s v="Standard"/>
    <n v="3.5"/>
    <n v="2025"/>
    <s v="Mar-2025"/>
    <n v="0.38823529411764707"/>
    <x v="2"/>
    <x v="4"/>
  </r>
  <r>
    <s v="ORD0005197"/>
    <x v="233"/>
    <x v="2192"/>
    <x v="0"/>
    <s v="EC009"/>
    <x v="11"/>
    <x v="1"/>
    <s v="Loreal"/>
    <x v="3"/>
    <x v="0"/>
    <n v="4"/>
    <n v="12"/>
    <x v="0"/>
    <n v="48"/>
    <n v="24"/>
    <x v="0"/>
    <x v="1"/>
    <s v="Express"/>
    <n v="3.7"/>
    <n v="2025"/>
    <s v="Aug-2025"/>
    <n v="0.5"/>
    <x v="0"/>
    <x v="2"/>
  </r>
  <r>
    <s v="ORD0005198"/>
    <x v="149"/>
    <x v="436"/>
    <x v="0"/>
    <s v="EC008"/>
    <x v="1"/>
    <x v="1"/>
    <s v="Nivea"/>
    <x v="0"/>
    <x v="2"/>
    <n v="1"/>
    <n v="18"/>
    <x v="3"/>
    <n v="15.3"/>
    <n v="6.3"/>
    <x v="0"/>
    <x v="1"/>
    <s v="Express"/>
    <n v="3.7"/>
    <n v="2025"/>
    <s v="May-2025"/>
    <n v="0.41176470588235292"/>
    <x v="0"/>
    <x v="0"/>
  </r>
  <r>
    <s v="ORD0005199"/>
    <x v="92"/>
    <x v="894"/>
    <x v="0"/>
    <s v="EC011"/>
    <x v="0"/>
    <x v="0"/>
    <s v="IKEA"/>
    <x v="8"/>
    <x v="1"/>
    <n v="1"/>
    <n v="190"/>
    <x v="3"/>
    <n v="161.5"/>
    <n v="36.5"/>
    <x v="0"/>
    <x v="2"/>
    <s v="Standard"/>
    <n v="4.0999999999999996"/>
    <n v="2025"/>
    <s v="Dec-2025"/>
    <n v="0.2260061919504644"/>
    <x v="2"/>
    <x v="4"/>
  </r>
  <r>
    <s v="ORD0005200"/>
    <x v="27"/>
    <x v="598"/>
    <x v="1"/>
    <s v="EC007"/>
    <x v="9"/>
    <x v="0"/>
    <s v="Prestige"/>
    <x v="8"/>
    <x v="2"/>
    <n v="5"/>
    <n v="120"/>
    <x v="0"/>
    <n v="600"/>
    <n v="210"/>
    <x v="1"/>
    <x v="0"/>
    <s v="Standard"/>
    <n v="2.9"/>
    <n v="2025"/>
    <s v="Dec-2025"/>
    <n v="0.35"/>
    <x v="2"/>
    <x v="4"/>
  </r>
  <r>
    <s v="ORD0005201"/>
    <x v="204"/>
    <x v="690"/>
    <x v="0"/>
    <s v="EC005"/>
    <x v="4"/>
    <x v="2"/>
    <s v="Skybags"/>
    <x v="3"/>
    <x v="2"/>
    <n v="2"/>
    <n v="45"/>
    <x v="3"/>
    <n v="76.5"/>
    <n v="24.5"/>
    <x v="0"/>
    <x v="4"/>
    <s v="Express"/>
    <n v="4.4000000000000004"/>
    <n v="2025"/>
    <s v="Apr-2025"/>
    <n v="0.3202614379084967"/>
    <x v="0"/>
    <x v="2"/>
  </r>
  <r>
    <s v="ORD0005202"/>
    <x v="154"/>
    <x v="1967"/>
    <x v="0"/>
    <s v="EC005"/>
    <x v="4"/>
    <x v="2"/>
    <s v="Skybags"/>
    <x v="0"/>
    <x v="1"/>
    <n v="3"/>
    <n v="45"/>
    <x v="3"/>
    <n v="114.75"/>
    <n v="36.75"/>
    <x v="0"/>
    <x v="2"/>
    <s v="Express"/>
    <n v="4.7"/>
    <n v="2025"/>
    <s v="Sep-2025"/>
    <n v="0.3202614379084967"/>
    <x v="0"/>
    <x v="0"/>
  </r>
  <r>
    <s v="ORD0005203"/>
    <x v="134"/>
    <x v="2066"/>
    <x v="1"/>
    <s v="EC007"/>
    <x v="9"/>
    <x v="0"/>
    <s v="Prestige"/>
    <x v="3"/>
    <x v="0"/>
    <n v="5"/>
    <n v="120"/>
    <x v="4"/>
    <n v="570"/>
    <n v="180"/>
    <x v="0"/>
    <x v="1"/>
    <s v="Standard"/>
    <n v="2.7"/>
    <n v="2025"/>
    <s v="Dec-2025"/>
    <n v="0.31578947368421051"/>
    <x v="0"/>
    <x v="2"/>
  </r>
  <r>
    <s v="ORD0005204"/>
    <x v="116"/>
    <x v="1322"/>
    <x v="0"/>
    <s v="EC005"/>
    <x v="4"/>
    <x v="2"/>
    <s v="Skybags"/>
    <x v="0"/>
    <x v="1"/>
    <n v="5"/>
    <n v="45"/>
    <x v="3"/>
    <n v="191.25"/>
    <n v="61.25"/>
    <x v="0"/>
    <x v="1"/>
    <s v="Same Day"/>
    <n v="2.7"/>
    <n v="2025"/>
    <s v="Sep-2025"/>
    <n v="0.3202614379084967"/>
    <x v="0"/>
    <x v="0"/>
  </r>
  <r>
    <s v="ORD0005205"/>
    <x v="60"/>
    <x v="842"/>
    <x v="0"/>
    <s v="EC008"/>
    <x v="1"/>
    <x v="1"/>
    <s v="Nivea"/>
    <x v="9"/>
    <x v="0"/>
    <n v="1"/>
    <n v="18"/>
    <x v="2"/>
    <n v="14.4"/>
    <n v="5.4"/>
    <x v="0"/>
    <x v="2"/>
    <s v="Standard"/>
    <n v="4.9000000000000004"/>
    <n v="2025"/>
    <s v="Apr-2025"/>
    <n v="0.375"/>
    <x v="0"/>
    <x v="5"/>
  </r>
  <r>
    <s v="ORD0005206"/>
    <x v="297"/>
    <x v="1805"/>
    <x v="0"/>
    <s v="EC008"/>
    <x v="1"/>
    <x v="1"/>
    <s v="Nivea"/>
    <x v="4"/>
    <x v="2"/>
    <n v="1"/>
    <n v="18"/>
    <x v="1"/>
    <n v="16.2"/>
    <n v="7.2"/>
    <x v="0"/>
    <x v="2"/>
    <s v="Standard"/>
    <n v="3"/>
    <n v="2025"/>
    <s v="Apr-2025"/>
    <n v="0.44444444444444448"/>
    <x v="0"/>
    <x v="2"/>
  </r>
  <r>
    <s v="ORD0005207"/>
    <x v="211"/>
    <x v="375"/>
    <x v="0"/>
    <s v="EC010"/>
    <x v="6"/>
    <x v="3"/>
    <s v="JBL"/>
    <x v="1"/>
    <x v="0"/>
    <n v="1"/>
    <n v="65"/>
    <x v="0"/>
    <n v="65"/>
    <n v="27"/>
    <x v="0"/>
    <x v="2"/>
    <s v="Express"/>
    <n v="4.8"/>
    <n v="2025"/>
    <s v="Feb-2025"/>
    <n v="0.41538461538461541"/>
    <x v="1"/>
    <x v="1"/>
  </r>
  <r>
    <s v="ORD0005208"/>
    <x v="247"/>
    <x v="782"/>
    <x v="1"/>
    <s v="EC008"/>
    <x v="1"/>
    <x v="1"/>
    <s v="Nivea"/>
    <x v="8"/>
    <x v="2"/>
    <n v="3"/>
    <n v="18"/>
    <x v="2"/>
    <n v="43.2"/>
    <n v="16.2"/>
    <x v="0"/>
    <x v="3"/>
    <s v="Express"/>
    <n v="4.3"/>
    <n v="2025"/>
    <s v="Feb-2025"/>
    <n v="0.37499999999999994"/>
    <x v="2"/>
    <x v="4"/>
  </r>
  <r>
    <s v="ORD0005209"/>
    <x v="334"/>
    <x v="1965"/>
    <x v="1"/>
    <s v="EC003"/>
    <x v="7"/>
    <x v="3"/>
    <s v="Lenovo"/>
    <x v="1"/>
    <x v="2"/>
    <n v="4"/>
    <n v="799"/>
    <x v="3"/>
    <n v="2716.6"/>
    <n v="236.6"/>
    <x v="0"/>
    <x v="3"/>
    <s v="Express"/>
    <n v="2.9"/>
    <n v="2025"/>
    <s v="Dec-2025"/>
    <n v="8.7094161819921967E-2"/>
    <x v="1"/>
    <x v="1"/>
  </r>
  <r>
    <s v="ORD0005210"/>
    <x v="201"/>
    <x v="917"/>
    <x v="1"/>
    <s v="EC004"/>
    <x v="10"/>
    <x v="2"/>
    <s v="Nike"/>
    <x v="6"/>
    <x v="0"/>
    <n v="2"/>
    <n v="110"/>
    <x v="0"/>
    <n v="220"/>
    <n v="84"/>
    <x v="2"/>
    <x v="1"/>
    <s v="Standard"/>
    <n v="4.0999999999999996"/>
    <n v="2025"/>
    <s v="Jun-2025"/>
    <n v="0.38181818181818183"/>
    <x v="0"/>
    <x v="2"/>
  </r>
  <r>
    <s v="ORD0005211"/>
    <x v="148"/>
    <x v="1443"/>
    <x v="0"/>
    <s v="EC010"/>
    <x v="6"/>
    <x v="3"/>
    <s v="JBL"/>
    <x v="1"/>
    <x v="1"/>
    <n v="3"/>
    <n v="65"/>
    <x v="0"/>
    <n v="195"/>
    <n v="81"/>
    <x v="1"/>
    <x v="0"/>
    <s v="Standard"/>
    <n v="2.8"/>
    <n v="2025"/>
    <s v="Jan-2025"/>
    <n v="0.41538461538461541"/>
    <x v="1"/>
    <x v="1"/>
  </r>
  <r>
    <s v="ORD0005212"/>
    <x v="71"/>
    <x v="2003"/>
    <x v="0"/>
    <s v="EC009"/>
    <x v="11"/>
    <x v="1"/>
    <s v="Loreal"/>
    <x v="5"/>
    <x v="2"/>
    <n v="4"/>
    <n v="12"/>
    <x v="2"/>
    <n v="38.4"/>
    <n v="14.4"/>
    <x v="0"/>
    <x v="2"/>
    <s v="Standard"/>
    <n v="3.9"/>
    <n v="2025"/>
    <s v="Aug-2025"/>
    <n v="0.375"/>
    <x v="0"/>
    <x v="3"/>
  </r>
  <r>
    <s v="ORD0005213"/>
    <x v="237"/>
    <x v="1510"/>
    <x v="0"/>
    <s v="EC001"/>
    <x v="8"/>
    <x v="3"/>
    <s v="Sony"/>
    <x v="0"/>
    <x v="0"/>
    <n v="3"/>
    <n v="89"/>
    <x v="2"/>
    <n v="213.6"/>
    <n v="48.6"/>
    <x v="2"/>
    <x v="3"/>
    <s v="Standard"/>
    <n v="4.8"/>
    <n v="2025"/>
    <s v="Feb-2025"/>
    <n v="0.22752808988764045"/>
    <x v="0"/>
    <x v="0"/>
  </r>
  <r>
    <s v="ORD0005214"/>
    <x v="149"/>
    <x v="2033"/>
    <x v="1"/>
    <s v="EC011"/>
    <x v="0"/>
    <x v="0"/>
    <s v="IKEA"/>
    <x v="8"/>
    <x v="0"/>
    <n v="1"/>
    <n v="190"/>
    <x v="2"/>
    <n v="152"/>
    <n v="27"/>
    <x v="0"/>
    <x v="2"/>
    <s v="Standard"/>
    <n v="3.4"/>
    <n v="2025"/>
    <s v="May-2025"/>
    <n v="0.17763157894736842"/>
    <x v="2"/>
    <x v="4"/>
  </r>
  <r>
    <s v="ORD0005215"/>
    <x v="322"/>
    <x v="1318"/>
    <x v="0"/>
    <s v="EC007"/>
    <x v="9"/>
    <x v="0"/>
    <s v="Prestige"/>
    <x v="7"/>
    <x v="1"/>
    <n v="5"/>
    <n v="120"/>
    <x v="0"/>
    <n v="600"/>
    <n v="210"/>
    <x v="0"/>
    <x v="2"/>
    <s v="Standard"/>
    <n v="3"/>
    <n v="2025"/>
    <s v="Feb-2025"/>
    <n v="0.35"/>
    <x v="2"/>
    <x v="4"/>
  </r>
  <r>
    <s v="ORD0005216"/>
    <x v="303"/>
    <x v="1770"/>
    <x v="0"/>
    <s v="EC010"/>
    <x v="6"/>
    <x v="3"/>
    <s v="JBL"/>
    <x v="9"/>
    <x v="1"/>
    <n v="2"/>
    <n v="65"/>
    <x v="4"/>
    <n v="123.5"/>
    <n v="47.5"/>
    <x v="0"/>
    <x v="3"/>
    <s v="Express"/>
    <n v="2.8"/>
    <n v="2025"/>
    <s v="Nov-2025"/>
    <n v="0.38461538461538464"/>
    <x v="0"/>
    <x v="5"/>
  </r>
  <r>
    <s v="ORD0005217"/>
    <x v="143"/>
    <x v="1072"/>
    <x v="0"/>
    <s v="EC005"/>
    <x v="4"/>
    <x v="2"/>
    <s v="Skybags"/>
    <x v="4"/>
    <x v="0"/>
    <n v="3"/>
    <n v="45"/>
    <x v="4"/>
    <n v="128.25"/>
    <n v="50.25"/>
    <x v="0"/>
    <x v="2"/>
    <s v="Standard"/>
    <n v="4.4000000000000004"/>
    <n v="2025"/>
    <s v="Dec-2025"/>
    <n v="0.391812865497076"/>
    <x v="0"/>
    <x v="2"/>
  </r>
  <r>
    <s v="ORD0005218"/>
    <x v="236"/>
    <x v="2193"/>
    <x v="0"/>
    <s v="EC001"/>
    <x v="8"/>
    <x v="3"/>
    <s v="Sony"/>
    <x v="2"/>
    <x v="0"/>
    <n v="4"/>
    <n v="89"/>
    <x v="2"/>
    <n v="284.8"/>
    <n v="64.8"/>
    <x v="0"/>
    <x v="1"/>
    <s v="Standard"/>
    <n v="3.8"/>
    <n v="2025"/>
    <s v="Oct-2025"/>
    <n v="0.22752808988764042"/>
    <x v="0"/>
    <x v="2"/>
  </r>
  <r>
    <s v="ORD0005219"/>
    <x v="295"/>
    <x v="1277"/>
    <x v="1"/>
    <s v="EC010"/>
    <x v="6"/>
    <x v="3"/>
    <s v="JBL"/>
    <x v="8"/>
    <x v="0"/>
    <n v="2"/>
    <n v="65"/>
    <x v="2"/>
    <n v="104"/>
    <n v="28"/>
    <x v="0"/>
    <x v="1"/>
    <s v="Standard"/>
    <n v="3.1"/>
    <n v="2025"/>
    <s v="Oct-2025"/>
    <n v="0.26923076923076922"/>
    <x v="2"/>
    <x v="4"/>
  </r>
  <r>
    <s v="ORD0005220"/>
    <x v="168"/>
    <x v="273"/>
    <x v="0"/>
    <s v="EC004"/>
    <x v="10"/>
    <x v="2"/>
    <s v="Nike"/>
    <x v="9"/>
    <x v="2"/>
    <n v="2"/>
    <n v="110"/>
    <x v="4"/>
    <n v="209"/>
    <n v="73"/>
    <x v="0"/>
    <x v="0"/>
    <s v="Express"/>
    <n v="4.0999999999999996"/>
    <n v="2025"/>
    <s v="Nov-2025"/>
    <n v="0.34928229665071769"/>
    <x v="0"/>
    <x v="5"/>
  </r>
  <r>
    <s v="ORD0005221"/>
    <x v="301"/>
    <x v="2194"/>
    <x v="1"/>
    <s v="EC003"/>
    <x v="7"/>
    <x v="3"/>
    <s v="Lenovo"/>
    <x v="4"/>
    <x v="1"/>
    <n v="3"/>
    <n v="799"/>
    <x v="1"/>
    <n v="2157.3000000000002"/>
    <n v="297.3"/>
    <x v="0"/>
    <x v="0"/>
    <s v="Standard"/>
    <n v="4.8"/>
    <n v="2025"/>
    <s v="Mar-2025"/>
    <n v="0.13781115282992629"/>
    <x v="0"/>
    <x v="2"/>
  </r>
  <r>
    <s v="ORD0005222"/>
    <x v="284"/>
    <x v="1307"/>
    <x v="0"/>
    <s v="EC010"/>
    <x v="6"/>
    <x v="3"/>
    <s v="JBL"/>
    <x v="5"/>
    <x v="2"/>
    <n v="4"/>
    <n v="65"/>
    <x v="2"/>
    <n v="208"/>
    <n v="56"/>
    <x v="0"/>
    <x v="2"/>
    <s v="Standard"/>
    <n v="3"/>
    <n v="2025"/>
    <s v="Nov-2025"/>
    <n v="0.26923076923076922"/>
    <x v="0"/>
    <x v="3"/>
  </r>
  <r>
    <s v="ORD0005223"/>
    <x v="247"/>
    <x v="342"/>
    <x v="1"/>
    <s v="EC004"/>
    <x v="10"/>
    <x v="2"/>
    <s v="Nike"/>
    <x v="7"/>
    <x v="1"/>
    <n v="3"/>
    <n v="110"/>
    <x v="0"/>
    <n v="330"/>
    <n v="126"/>
    <x v="0"/>
    <x v="1"/>
    <s v="Standard"/>
    <n v="4.9000000000000004"/>
    <n v="2025"/>
    <s v="Feb-2025"/>
    <n v="0.38181818181818183"/>
    <x v="2"/>
    <x v="4"/>
  </r>
  <r>
    <s v="ORD0005224"/>
    <x v="170"/>
    <x v="1903"/>
    <x v="0"/>
    <s v="EC005"/>
    <x v="4"/>
    <x v="2"/>
    <s v="Skybags"/>
    <x v="7"/>
    <x v="0"/>
    <n v="5"/>
    <n v="45"/>
    <x v="4"/>
    <n v="213.75"/>
    <n v="83.75"/>
    <x v="0"/>
    <x v="1"/>
    <s v="Standard"/>
    <n v="4"/>
    <n v="2025"/>
    <s v="Mar-2025"/>
    <n v="0.391812865497076"/>
    <x v="2"/>
    <x v="4"/>
  </r>
  <r>
    <s v="ORD0005225"/>
    <x v="84"/>
    <x v="1197"/>
    <x v="0"/>
    <s v="EC001"/>
    <x v="8"/>
    <x v="3"/>
    <s v="Sony"/>
    <x v="6"/>
    <x v="0"/>
    <n v="4"/>
    <n v="89"/>
    <x v="2"/>
    <n v="284.8"/>
    <n v="64.8"/>
    <x v="0"/>
    <x v="1"/>
    <s v="Standard"/>
    <n v="2.9"/>
    <n v="2025"/>
    <s v="Sep-2025"/>
    <n v="0.22752808988764042"/>
    <x v="0"/>
    <x v="2"/>
  </r>
  <r>
    <s v="ORD0005226"/>
    <x v="37"/>
    <x v="1360"/>
    <x v="0"/>
    <s v="EC006"/>
    <x v="2"/>
    <x v="0"/>
    <s v="Philips"/>
    <x v="0"/>
    <x v="1"/>
    <n v="1"/>
    <n v="85"/>
    <x v="2"/>
    <n v="68"/>
    <n v="16"/>
    <x v="0"/>
    <x v="0"/>
    <s v="Standard"/>
    <n v="3.2"/>
    <n v="2025"/>
    <s v="Apr-2025"/>
    <n v="0.23529411764705882"/>
    <x v="0"/>
    <x v="0"/>
  </r>
  <r>
    <s v="ORD0005227"/>
    <x v="361"/>
    <x v="2131"/>
    <x v="0"/>
    <s v="EC001"/>
    <x v="8"/>
    <x v="3"/>
    <s v="Sony"/>
    <x v="9"/>
    <x v="0"/>
    <n v="3"/>
    <n v="89"/>
    <x v="3"/>
    <n v="226.95"/>
    <n v="61.95"/>
    <x v="2"/>
    <x v="4"/>
    <s v="Standard"/>
    <n v="3.5"/>
    <n v="2025"/>
    <s v="Jan-2025"/>
    <n v="0.2729676140118969"/>
    <x v="0"/>
    <x v="5"/>
  </r>
  <r>
    <s v="ORD0005228"/>
    <x v="169"/>
    <x v="156"/>
    <x v="0"/>
    <s v="EC009"/>
    <x v="11"/>
    <x v="1"/>
    <s v="Loreal"/>
    <x v="8"/>
    <x v="0"/>
    <n v="1"/>
    <n v="12"/>
    <x v="1"/>
    <n v="10.8"/>
    <n v="4.8"/>
    <x v="0"/>
    <x v="2"/>
    <s v="Standard"/>
    <n v="3.8"/>
    <n v="2025"/>
    <s v="Dec-2025"/>
    <n v="0.44444444444444442"/>
    <x v="2"/>
    <x v="4"/>
  </r>
  <r>
    <s v="ORD0005229"/>
    <x v="220"/>
    <x v="2076"/>
    <x v="0"/>
    <s v="EC010"/>
    <x v="6"/>
    <x v="3"/>
    <s v="JBL"/>
    <x v="4"/>
    <x v="1"/>
    <n v="1"/>
    <n v="65"/>
    <x v="3"/>
    <n v="55.25"/>
    <n v="17.25"/>
    <x v="0"/>
    <x v="2"/>
    <s v="Same Day"/>
    <n v="2.6"/>
    <n v="2025"/>
    <s v="May-2025"/>
    <n v="0.31221719457013575"/>
    <x v="0"/>
    <x v="2"/>
  </r>
  <r>
    <s v="ORD0005230"/>
    <x v="150"/>
    <x v="1027"/>
    <x v="1"/>
    <s v="EC012"/>
    <x v="3"/>
    <x v="0"/>
    <s v="Philips"/>
    <x v="1"/>
    <x v="2"/>
    <n v="2"/>
    <n v="42"/>
    <x v="4"/>
    <n v="79.8"/>
    <n v="31.8"/>
    <x v="0"/>
    <x v="2"/>
    <s v="Express"/>
    <n v="3.2"/>
    <n v="2025"/>
    <s v="Jun-2025"/>
    <n v="0.39849624060150379"/>
    <x v="1"/>
    <x v="1"/>
  </r>
  <r>
    <s v="ORD0005231"/>
    <x v="272"/>
    <x v="842"/>
    <x v="0"/>
    <s v="EC005"/>
    <x v="4"/>
    <x v="2"/>
    <s v="Skybags"/>
    <x v="3"/>
    <x v="0"/>
    <n v="5"/>
    <n v="45"/>
    <x v="0"/>
    <n v="225"/>
    <n v="95"/>
    <x v="0"/>
    <x v="4"/>
    <s v="Same Day"/>
    <n v="2.6"/>
    <n v="2025"/>
    <s v="Jul-2025"/>
    <n v="0.42222222222222222"/>
    <x v="0"/>
    <x v="2"/>
  </r>
  <r>
    <s v="ORD0005232"/>
    <x v="300"/>
    <x v="1324"/>
    <x v="0"/>
    <s v="EC005"/>
    <x v="4"/>
    <x v="2"/>
    <s v="Skybags"/>
    <x v="3"/>
    <x v="0"/>
    <n v="3"/>
    <n v="45"/>
    <x v="2"/>
    <n v="108"/>
    <n v="30"/>
    <x v="0"/>
    <x v="1"/>
    <s v="Standard"/>
    <n v="4.5999999999999996"/>
    <n v="2025"/>
    <s v="Jan-2025"/>
    <n v="0.27777777777777779"/>
    <x v="0"/>
    <x v="2"/>
  </r>
  <r>
    <s v="ORD0005233"/>
    <x v="187"/>
    <x v="1619"/>
    <x v="0"/>
    <s v="EC007"/>
    <x v="9"/>
    <x v="0"/>
    <s v="Prestige"/>
    <x v="1"/>
    <x v="0"/>
    <n v="4"/>
    <n v="120"/>
    <x v="4"/>
    <n v="456"/>
    <n v="144"/>
    <x v="0"/>
    <x v="0"/>
    <s v="Standard"/>
    <n v="2.8"/>
    <n v="2025"/>
    <s v="Mar-2025"/>
    <n v="0.31578947368421051"/>
    <x v="1"/>
    <x v="1"/>
  </r>
  <r>
    <s v="ORD0005234"/>
    <x v="122"/>
    <x v="922"/>
    <x v="1"/>
    <s v="EC007"/>
    <x v="9"/>
    <x v="0"/>
    <s v="Prestige"/>
    <x v="2"/>
    <x v="1"/>
    <n v="5"/>
    <n v="120"/>
    <x v="4"/>
    <n v="570"/>
    <n v="180"/>
    <x v="0"/>
    <x v="0"/>
    <s v="Same Day"/>
    <n v="3.4"/>
    <n v="2025"/>
    <s v="Jun-2025"/>
    <n v="0.31578947368421051"/>
    <x v="0"/>
    <x v="2"/>
  </r>
  <r>
    <s v="ORD0005235"/>
    <x v="313"/>
    <x v="1384"/>
    <x v="0"/>
    <s v="EC007"/>
    <x v="9"/>
    <x v="0"/>
    <s v="Prestige"/>
    <x v="0"/>
    <x v="0"/>
    <n v="5"/>
    <n v="120"/>
    <x v="0"/>
    <n v="600"/>
    <n v="210"/>
    <x v="0"/>
    <x v="3"/>
    <s v="Standard"/>
    <n v="4.8"/>
    <n v="2025"/>
    <s v="Dec-2025"/>
    <n v="0.35"/>
    <x v="0"/>
    <x v="0"/>
  </r>
  <r>
    <s v="ORD0005236"/>
    <x v="128"/>
    <x v="730"/>
    <x v="1"/>
    <s v="EC001"/>
    <x v="8"/>
    <x v="3"/>
    <s v="Sony"/>
    <x v="1"/>
    <x v="0"/>
    <n v="5"/>
    <n v="89"/>
    <x v="4"/>
    <n v="422.75"/>
    <n v="147.75"/>
    <x v="0"/>
    <x v="4"/>
    <s v="Standard"/>
    <n v="4.2"/>
    <n v="2025"/>
    <s v="Sep-2025"/>
    <n v="0.34949733885274986"/>
    <x v="1"/>
    <x v="1"/>
  </r>
  <r>
    <s v="ORD0005237"/>
    <x v="31"/>
    <x v="1546"/>
    <x v="0"/>
    <s v="EC003"/>
    <x v="7"/>
    <x v="3"/>
    <s v="Lenovo"/>
    <x v="6"/>
    <x v="0"/>
    <n v="5"/>
    <n v="799"/>
    <x v="0"/>
    <n v="3995"/>
    <n v="895"/>
    <x v="0"/>
    <x v="0"/>
    <s v="Standard"/>
    <n v="4.7"/>
    <n v="2025"/>
    <s v="Mar-2025"/>
    <n v="0.22403003754693368"/>
    <x v="0"/>
    <x v="2"/>
  </r>
  <r>
    <s v="ORD0005238"/>
    <x v="31"/>
    <x v="1883"/>
    <x v="0"/>
    <s v="EC003"/>
    <x v="7"/>
    <x v="3"/>
    <s v="Lenovo"/>
    <x v="5"/>
    <x v="2"/>
    <n v="4"/>
    <n v="799"/>
    <x v="0"/>
    <n v="3196"/>
    <n v="716"/>
    <x v="0"/>
    <x v="2"/>
    <s v="Standard"/>
    <n v="4.4000000000000004"/>
    <n v="2025"/>
    <s v="Mar-2025"/>
    <n v="0.22403003754693368"/>
    <x v="0"/>
    <x v="3"/>
  </r>
  <r>
    <s v="ORD0005239"/>
    <x v="34"/>
    <x v="1071"/>
    <x v="1"/>
    <s v="EC001"/>
    <x v="8"/>
    <x v="3"/>
    <s v="Sony"/>
    <x v="1"/>
    <x v="1"/>
    <n v="3"/>
    <n v="89"/>
    <x v="1"/>
    <n v="240.3"/>
    <n v="75.3"/>
    <x v="2"/>
    <x v="4"/>
    <s v="Standard"/>
    <n v="3.2"/>
    <n v="2025"/>
    <s v="Sep-2025"/>
    <n v="0.31335830212234705"/>
    <x v="1"/>
    <x v="1"/>
  </r>
  <r>
    <s v="ORD0005240"/>
    <x v="186"/>
    <x v="810"/>
    <x v="1"/>
    <s v="EC006"/>
    <x v="2"/>
    <x v="0"/>
    <s v="Philips"/>
    <x v="5"/>
    <x v="0"/>
    <n v="2"/>
    <n v="85"/>
    <x v="2"/>
    <n v="136"/>
    <n v="32"/>
    <x v="0"/>
    <x v="0"/>
    <s v="Express"/>
    <n v="3.6"/>
    <n v="2025"/>
    <s v="Mar-2025"/>
    <n v="0.23529411764705882"/>
    <x v="0"/>
    <x v="3"/>
  </r>
  <r>
    <s v="ORD0005241"/>
    <x v="24"/>
    <x v="2024"/>
    <x v="0"/>
    <s v="EC003"/>
    <x v="7"/>
    <x v="3"/>
    <s v="Lenovo"/>
    <x v="1"/>
    <x v="2"/>
    <n v="3"/>
    <n v="799"/>
    <x v="1"/>
    <n v="2157.3000000000002"/>
    <n v="297.3"/>
    <x v="0"/>
    <x v="3"/>
    <s v="Standard"/>
    <n v="4.2"/>
    <n v="2025"/>
    <s v="Jul-2025"/>
    <n v="0.13781115282992629"/>
    <x v="1"/>
    <x v="1"/>
  </r>
  <r>
    <s v="ORD0005242"/>
    <x v="53"/>
    <x v="809"/>
    <x v="0"/>
    <s v="EC012"/>
    <x v="3"/>
    <x v="0"/>
    <s v="Philips"/>
    <x v="5"/>
    <x v="1"/>
    <n v="2"/>
    <n v="42"/>
    <x v="2"/>
    <n v="67.2"/>
    <n v="19.2"/>
    <x v="0"/>
    <x v="4"/>
    <s v="Express"/>
    <n v="3.7"/>
    <n v="2025"/>
    <s v="Jun-2025"/>
    <n v="0.2857142857142857"/>
    <x v="0"/>
    <x v="3"/>
  </r>
  <r>
    <s v="ORD0005243"/>
    <x v="68"/>
    <x v="2195"/>
    <x v="0"/>
    <s v="EC006"/>
    <x v="2"/>
    <x v="0"/>
    <s v="Philips"/>
    <x v="3"/>
    <x v="0"/>
    <n v="3"/>
    <n v="85"/>
    <x v="2"/>
    <n v="204"/>
    <n v="48"/>
    <x v="0"/>
    <x v="4"/>
    <s v="Standard"/>
    <n v="4.8"/>
    <n v="2025"/>
    <s v="Aug-2025"/>
    <n v="0.23529411764705882"/>
    <x v="0"/>
    <x v="2"/>
  </r>
  <r>
    <s v="ORD0005244"/>
    <x v="274"/>
    <x v="77"/>
    <x v="0"/>
    <s v="EC002"/>
    <x v="5"/>
    <x v="3"/>
    <s v="Samsung"/>
    <x v="4"/>
    <x v="0"/>
    <n v="4"/>
    <n v="149"/>
    <x v="3"/>
    <n v="506.6"/>
    <n v="126.6"/>
    <x v="0"/>
    <x v="1"/>
    <s v="Same Day"/>
    <n v="4"/>
    <n v="2025"/>
    <s v="Dec-2025"/>
    <n v="0.24990130280300038"/>
    <x v="0"/>
    <x v="2"/>
  </r>
  <r>
    <s v="ORD0005245"/>
    <x v="44"/>
    <x v="2196"/>
    <x v="1"/>
    <s v="EC010"/>
    <x v="6"/>
    <x v="3"/>
    <s v="JBL"/>
    <x v="6"/>
    <x v="1"/>
    <n v="5"/>
    <n v="65"/>
    <x v="3"/>
    <n v="276.25"/>
    <n v="86.25"/>
    <x v="2"/>
    <x v="4"/>
    <s v="Standard"/>
    <n v="3.6"/>
    <n v="2025"/>
    <s v="Mar-2025"/>
    <n v="0.31221719457013575"/>
    <x v="0"/>
    <x v="2"/>
  </r>
  <r>
    <s v="ORD0005246"/>
    <x v="160"/>
    <x v="1281"/>
    <x v="0"/>
    <s v="EC005"/>
    <x v="4"/>
    <x v="2"/>
    <s v="Skybags"/>
    <x v="3"/>
    <x v="0"/>
    <n v="2"/>
    <n v="45"/>
    <x v="1"/>
    <n v="81"/>
    <n v="29"/>
    <x v="0"/>
    <x v="4"/>
    <s v="Standard"/>
    <n v="4.5999999999999996"/>
    <n v="2025"/>
    <s v="Jul-2025"/>
    <n v="0.35802469135802467"/>
    <x v="0"/>
    <x v="2"/>
  </r>
  <r>
    <s v="ORD0005247"/>
    <x v="47"/>
    <x v="1784"/>
    <x v="1"/>
    <s v="EC007"/>
    <x v="9"/>
    <x v="0"/>
    <s v="Prestige"/>
    <x v="8"/>
    <x v="2"/>
    <n v="1"/>
    <n v="120"/>
    <x v="1"/>
    <n v="108"/>
    <n v="30"/>
    <x v="0"/>
    <x v="2"/>
    <s v="Standard"/>
    <n v="4.7"/>
    <n v="2025"/>
    <s v="Apr-2025"/>
    <n v="0.27777777777777779"/>
    <x v="2"/>
    <x v="4"/>
  </r>
  <r>
    <s v="ORD0005248"/>
    <x v="259"/>
    <x v="412"/>
    <x v="0"/>
    <s v="EC010"/>
    <x v="6"/>
    <x v="3"/>
    <s v="JBL"/>
    <x v="0"/>
    <x v="0"/>
    <n v="2"/>
    <n v="65"/>
    <x v="4"/>
    <n v="123.5"/>
    <n v="47.5"/>
    <x v="0"/>
    <x v="4"/>
    <s v="Standard"/>
    <n v="4.0999999999999996"/>
    <n v="2025"/>
    <s v="Nov-2025"/>
    <n v="0.38461538461538464"/>
    <x v="0"/>
    <x v="0"/>
  </r>
  <r>
    <s v="ORD0005249"/>
    <x v="138"/>
    <x v="745"/>
    <x v="1"/>
    <s v="EC003"/>
    <x v="7"/>
    <x v="3"/>
    <s v="Lenovo"/>
    <x v="6"/>
    <x v="2"/>
    <n v="1"/>
    <n v="799"/>
    <x v="2"/>
    <n v="639.20000000000005"/>
    <n v="19.2"/>
    <x v="0"/>
    <x v="1"/>
    <s v="Express"/>
    <n v="4.3"/>
    <n v="2025"/>
    <s v="Jul-2025"/>
    <n v="3.0037546933667079E-2"/>
    <x v="0"/>
    <x v="2"/>
  </r>
  <r>
    <s v="ORD0005250"/>
    <x v="186"/>
    <x v="2197"/>
    <x v="1"/>
    <s v="EC007"/>
    <x v="9"/>
    <x v="0"/>
    <s v="Prestige"/>
    <x v="8"/>
    <x v="0"/>
    <n v="4"/>
    <n v="120"/>
    <x v="4"/>
    <n v="456"/>
    <n v="144"/>
    <x v="0"/>
    <x v="3"/>
    <s v="Express"/>
    <n v="4.0999999999999996"/>
    <n v="2025"/>
    <s v="Mar-2025"/>
    <n v="0.31578947368421051"/>
    <x v="2"/>
    <x v="4"/>
  </r>
  <r>
    <s v="ORD0005251"/>
    <x v="64"/>
    <x v="1592"/>
    <x v="0"/>
    <s v="EC003"/>
    <x v="7"/>
    <x v="3"/>
    <s v="Lenovo"/>
    <x v="4"/>
    <x v="2"/>
    <n v="3"/>
    <n v="799"/>
    <x v="0"/>
    <n v="2397"/>
    <n v="537"/>
    <x v="0"/>
    <x v="1"/>
    <s v="Standard"/>
    <n v="3.2"/>
    <n v="2025"/>
    <s v="Feb-2025"/>
    <n v="0.22403003754693368"/>
    <x v="0"/>
    <x v="2"/>
  </r>
  <r>
    <s v="ORD0005252"/>
    <x v="164"/>
    <x v="801"/>
    <x v="0"/>
    <s v="EC001"/>
    <x v="8"/>
    <x v="3"/>
    <s v="Sony"/>
    <x v="9"/>
    <x v="1"/>
    <n v="3"/>
    <n v="89"/>
    <x v="1"/>
    <n v="240.3"/>
    <n v="75.3"/>
    <x v="2"/>
    <x v="1"/>
    <s v="Standard"/>
    <n v="4"/>
    <n v="2025"/>
    <s v="Nov-2025"/>
    <n v="0.31335830212234705"/>
    <x v="0"/>
    <x v="5"/>
  </r>
  <r>
    <s v="ORD0005253"/>
    <x v="12"/>
    <x v="1919"/>
    <x v="1"/>
    <s v="EC005"/>
    <x v="4"/>
    <x v="2"/>
    <s v="Skybags"/>
    <x v="0"/>
    <x v="0"/>
    <n v="2"/>
    <n v="45"/>
    <x v="4"/>
    <n v="85.5"/>
    <n v="33.5"/>
    <x v="1"/>
    <x v="0"/>
    <s v="Express"/>
    <n v="4.2"/>
    <n v="2025"/>
    <s v="Dec-2025"/>
    <n v="0.391812865497076"/>
    <x v="0"/>
    <x v="0"/>
  </r>
  <r>
    <s v="ORD0005254"/>
    <x v="37"/>
    <x v="880"/>
    <x v="0"/>
    <s v="EC011"/>
    <x v="0"/>
    <x v="0"/>
    <s v="IKEA"/>
    <x v="2"/>
    <x v="2"/>
    <n v="3"/>
    <n v="190"/>
    <x v="2"/>
    <n v="456"/>
    <n v="81"/>
    <x v="0"/>
    <x v="1"/>
    <s v="Standard"/>
    <n v="2.7"/>
    <n v="2025"/>
    <s v="Apr-2025"/>
    <n v="0.17763157894736842"/>
    <x v="0"/>
    <x v="2"/>
  </r>
  <r>
    <s v="ORD0005255"/>
    <x v="146"/>
    <x v="317"/>
    <x v="1"/>
    <s v="EC011"/>
    <x v="0"/>
    <x v="0"/>
    <s v="IKEA"/>
    <x v="6"/>
    <x v="2"/>
    <n v="2"/>
    <n v="190"/>
    <x v="2"/>
    <n v="304"/>
    <n v="54"/>
    <x v="0"/>
    <x v="1"/>
    <s v="Express"/>
    <n v="4.3"/>
    <n v="2025"/>
    <s v="Feb-2025"/>
    <n v="0.17763157894736842"/>
    <x v="0"/>
    <x v="2"/>
  </r>
  <r>
    <s v="ORD0005256"/>
    <x v="141"/>
    <x v="2134"/>
    <x v="0"/>
    <s v="EC005"/>
    <x v="4"/>
    <x v="2"/>
    <s v="Skybags"/>
    <x v="7"/>
    <x v="0"/>
    <n v="3"/>
    <n v="45"/>
    <x v="0"/>
    <n v="135"/>
    <n v="57"/>
    <x v="2"/>
    <x v="4"/>
    <s v="Standard"/>
    <n v="3.6"/>
    <n v="2025"/>
    <s v="May-2025"/>
    <n v="0.42222222222222222"/>
    <x v="2"/>
    <x v="4"/>
  </r>
  <r>
    <s v="ORD0005257"/>
    <x v="347"/>
    <x v="1062"/>
    <x v="0"/>
    <s v="EC001"/>
    <x v="8"/>
    <x v="3"/>
    <s v="Sony"/>
    <x v="6"/>
    <x v="0"/>
    <n v="3"/>
    <n v="89"/>
    <x v="0"/>
    <n v="267"/>
    <n v="102"/>
    <x v="1"/>
    <x v="3"/>
    <s v="Express"/>
    <n v="3.4"/>
    <n v="2025"/>
    <s v="Jul-2025"/>
    <n v="0.38202247191011235"/>
    <x v="0"/>
    <x v="2"/>
  </r>
  <r>
    <s v="ORD0005258"/>
    <x v="326"/>
    <x v="442"/>
    <x v="0"/>
    <s v="EC004"/>
    <x v="10"/>
    <x v="2"/>
    <s v="Nike"/>
    <x v="5"/>
    <x v="0"/>
    <n v="2"/>
    <n v="110"/>
    <x v="1"/>
    <n v="198"/>
    <n v="62"/>
    <x v="0"/>
    <x v="3"/>
    <s v="Standard"/>
    <n v="2.9"/>
    <n v="2025"/>
    <s v="Nov-2025"/>
    <n v="0.31313131313131315"/>
    <x v="0"/>
    <x v="3"/>
  </r>
  <r>
    <s v="ORD0005259"/>
    <x v="161"/>
    <x v="1647"/>
    <x v="0"/>
    <s v="EC011"/>
    <x v="0"/>
    <x v="0"/>
    <s v="IKEA"/>
    <x v="0"/>
    <x v="1"/>
    <n v="5"/>
    <n v="190"/>
    <x v="2"/>
    <n v="760"/>
    <n v="135"/>
    <x v="0"/>
    <x v="4"/>
    <s v="Standard"/>
    <n v="2.7"/>
    <n v="2025"/>
    <s v="Feb-2025"/>
    <n v="0.17763157894736842"/>
    <x v="0"/>
    <x v="0"/>
  </r>
  <r>
    <s v="ORD0005260"/>
    <x v="309"/>
    <x v="2198"/>
    <x v="1"/>
    <s v="EC001"/>
    <x v="8"/>
    <x v="3"/>
    <s v="Sony"/>
    <x v="3"/>
    <x v="1"/>
    <n v="5"/>
    <n v="89"/>
    <x v="1"/>
    <n v="400.5"/>
    <n v="125.5"/>
    <x v="0"/>
    <x v="0"/>
    <s v="Standard"/>
    <n v="4.7"/>
    <n v="2025"/>
    <s v="Oct-2025"/>
    <n v="0.31335830212234705"/>
    <x v="0"/>
    <x v="2"/>
  </r>
  <r>
    <s v="ORD0005261"/>
    <x v="308"/>
    <x v="218"/>
    <x v="0"/>
    <s v="EC001"/>
    <x v="8"/>
    <x v="3"/>
    <s v="Sony"/>
    <x v="7"/>
    <x v="0"/>
    <n v="5"/>
    <n v="89"/>
    <x v="0"/>
    <n v="445"/>
    <n v="170"/>
    <x v="0"/>
    <x v="1"/>
    <s v="Standard"/>
    <n v="4.7"/>
    <n v="2025"/>
    <s v="Jun-2025"/>
    <n v="0.38202247191011235"/>
    <x v="2"/>
    <x v="4"/>
  </r>
  <r>
    <s v="ORD0005262"/>
    <x v="57"/>
    <x v="2199"/>
    <x v="0"/>
    <s v="EC011"/>
    <x v="0"/>
    <x v="0"/>
    <s v="IKEA"/>
    <x v="4"/>
    <x v="1"/>
    <n v="2"/>
    <n v="190"/>
    <x v="3"/>
    <n v="323"/>
    <n v="73"/>
    <x v="0"/>
    <x v="2"/>
    <s v="Standard"/>
    <n v="4.7"/>
    <n v="2025"/>
    <s v="Nov-2025"/>
    <n v="0.2260061919504644"/>
    <x v="0"/>
    <x v="2"/>
  </r>
  <r>
    <s v="ORD0005263"/>
    <x v="279"/>
    <x v="2200"/>
    <x v="1"/>
    <s v="EC006"/>
    <x v="2"/>
    <x v="0"/>
    <s v="Philips"/>
    <x v="2"/>
    <x v="2"/>
    <n v="2"/>
    <n v="85"/>
    <x v="3"/>
    <n v="144.5"/>
    <n v="40.5"/>
    <x v="0"/>
    <x v="0"/>
    <s v="Express"/>
    <n v="2.9"/>
    <n v="2025"/>
    <s v="Apr-2025"/>
    <n v="0.28027681660899656"/>
    <x v="0"/>
    <x v="2"/>
  </r>
  <r>
    <s v="ORD0005264"/>
    <x v="251"/>
    <x v="687"/>
    <x v="1"/>
    <s v="EC011"/>
    <x v="0"/>
    <x v="0"/>
    <s v="IKEA"/>
    <x v="2"/>
    <x v="2"/>
    <n v="1"/>
    <n v="190"/>
    <x v="2"/>
    <n v="152"/>
    <n v="27"/>
    <x v="0"/>
    <x v="2"/>
    <s v="Standard"/>
    <n v="3.3"/>
    <n v="2025"/>
    <s v="Feb-2025"/>
    <n v="0.17763157894736842"/>
    <x v="0"/>
    <x v="2"/>
  </r>
  <r>
    <s v="ORD0005265"/>
    <x v="254"/>
    <x v="232"/>
    <x v="0"/>
    <s v="EC003"/>
    <x v="7"/>
    <x v="3"/>
    <s v="Lenovo"/>
    <x v="2"/>
    <x v="1"/>
    <n v="1"/>
    <n v="799"/>
    <x v="2"/>
    <n v="639.20000000000005"/>
    <n v="19.2"/>
    <x v="0"/>
    <x v="4"/>
    <s v="Standard"/>
    <n v="4.8"/>
    <n v="2025"/>
    <s v="Mar-2025"/>
    <n v="3.0037546933667079E-2"/>
    <x v="0"/>
    <x v="2"/>
  </r>
  <r>
    <s v="ORD0005266"/>
    <x v="137"/>
    <x v="2117"/>
    <x v="1"/>
    <s v="EC002"/>
    <x v="5"/>
    <x v="3"/>
    <s v="Samsung"/>
    <x v="0"/>
    <x v="0"/>
    <n v="2"/>
    <n v="149"/>
    <x v="3"/>
    <n v="253.3"/>
    <n v="63.3"/>
    <x v="0"/>
    <x v="2"/>
    <s v="Standard"/>
    <n v="4.0999999999999996"/>
    <n v="2025"/>
    <s v="Jul-2025"/>
    <n v="0.24990130280300038"/>
    <x v="0"/>
    <x v="0"/>
  </r>
  <r>
    <s v="ORD0005267"/>
    <x v="181"/>
    <x v="1389"/>
    <x v="0"/>
    <s v="EC004"/>
    <x v="10"/>
    <x v="2"/>
    <s v="Nike"/>
    <x v="4"/>
    <x v="2"/>
    <n v="2"/>
    <n v="110"/>
    <x v="2"/>
    <n v="176"/>
    <n v="40"/>
    <x v="0"/>
    <x v="2"/>
    <s v="Express"/>
    <n v="4.5"/>
    <n v="2025"/>
    <s v="Sep-2025"/>
    <n v="0.22727272727272727"/>
    <x v="0"/>
    <x v="2"/>
  </r>
  <r>
    <s v="ORD0005268"/>
    <x v="361"/>
    <x v="1247"/>
    <x v="0"/>
    <s v="EC008"/>
    <x v="1"/>
    <x v="1"/>
    <s v="Nivea"/>
    <x v="3"/>
    <x v="0"/>
    <n v="4"/>
    <n v="18"/>
    <x v="4"/>
    <n v="68.400000000000006"/>
    <n v="32.4"/>
    <x v="0"/>
    <x v="0"/>
    <s v="Standard"/>
    <n v="3"/>
    <n v="2025"/>
    <s v="Jan-2025"/>
    <n v="0.47368421052631571"/>
    <x v="0"/>
    <x v="2"/>
  </r>
  <r>
    <s v="ORD0005269"/>
    <x v="67"/>
    <x v="1912"/>
    <x v="0"/>
    <s v="EC004"/>
    <x v="10"/>
    <x v="2"/>
    <s v="Nike"/>
    <x v="8"/>
    <x v="2"/>
    <n v="3"/>
    <n v="110"/>
    <x v="2"/>
    <n v="264"/>
    <n v="60"/>
    <x v="1"/>
    <x v="0"/>
    <s v="Standard"/>
    <n v="4.5"/>
    <n v="2025"/>
    <s v="Jan-2025"/>
    <n v="0.22727272727272727"/>
    <x v="2"/>
    <x v="4"/>
  </r>
  <r>
    <s v="ORD0005270"/>
    <x v="85"/>
    <x v="1697"/>
    <x v="1"/>
    <s v="EC003"/>
    <x v="7"/>
    <x v="3"/>
    <s v="Lenovo"/>
    <x v="6"/>
    <x v="1"/>
    <n v="3"/>
    <n v="799"/>
    <x v="1"/>
    <n v="2157.3000000000002"/>
    <n v="297.3"/>
    <x v="2"/>
    <x v="4"/>
    <s v="Standard"/>
    <n v="3.4"/>
    <n v="2025"/>
    <s v="Jul-2025"/>
    <n v="0.13781115282992629"/>
    <x v="0"/>
    <x v="2"/>
  </r>
  <r>
    <s v="ORD0005271"/>
    <x v="54"/>
    <x v="2201"/>
    <x v="0"/>
    <s v="EC012"/>
    <x v="3"/>
    <x v="0"/>
    <s v="Philips"/>
    <x v="6"/>
    <x v="2"/>
    <n v="5"/>
    <n v="42"/>
    <x v="4"/>
    <n v="199.5"/>
    <n v="79.5"/>
    <x v="3"/>
    <x v="3"/>
    <s v="Express"/>
    <n v="3"/>
    <n v="2025"/>
    <s v="Aug-2025"/>
    <n v="0.39849624060150374"/>
    <x v="0"/>
    <x v="2"/>
  </r>
  <r>
    <s v="ORD0005272"/>
    <x v="75"/>
    <x v="1579"/>
    <x v="0"/>
    <s v="EC004"/>
    <x v="10"/>
    <x v="2"/>
    <s v="Nike"/>
    <x v="3"/>
    <x v="2"/>
    <n v="4"/>
    <n v="110"/>
    <x v="4"/>
    <n v="418"/>
    <n v="146"/>
    <x v="0"/>
    <x v="4"/>
    <s v="Express"/>
    <n v="3.3"/>
    <n v="2025"/>
    <s v="May-2025"/>
    <n v="0.34928229665071769"/>
    <x v="0"/>
    <x v="2"/>
  </r>
  <r>
    <s v="ORD0005273"/>
    <x v="39"/>
    <x v="2029"/>
    <x v="0"/>
    <s v="EC009"/>
    <x v="11"/>
    <x v="1"/>
    <s v="Loreal"/>
    <x v="0"/>
    <x v="1"/>
    <n v="2"/>
    <n v="12"/>
    <x v="3"/>
    <n v="20.399999999999999"/>
    <n v="8.4"/>
    <x v="0"/>
    <x v="1"/>
    <s v="Express"/>
    <n v="3.3"/>
    <n v="2025"/>
    <s v="Oct-2025"/>
    <n v="0.41176470588235298"/>
    <x v="0"/>
    <x v="0"/>
  </r>
  <r>
    <s v="ORD0005274"/>
    <x v="301"/>
    <x v="977"/>
    <x v="0"/>
    <s v="EC012"/>
    <x v="3"/>
    <x v="0"/>
    <s v="Philips"/>
    <x v="0"/>
    <x v="1"/>
    <n v="1"/>
    <n v="42"/>
    <x v="2"/>
    <n v="33.6"/>
    <n v="9.6"/>
    <x v="3"/>
    <x v="0"/>
    <s v="Standard"/>
    <n v="3.9"/>
    <n v="2025"/>
    <s v="Mar-2025"/>
    <n v="0.2857142857142857"/>
    <x v="0"/>
    <x v="0"/>
  </r>
  <r>
    <s v="ORD0005275"/>
    <x v="125"/>
    <x v="443"/>
    <x v="0"/>
    <s v="EC009"/>
    <x v="11"/>
    <x v="1"/>
    <s v="Loreal"/>
    <x v="0"/>
    <x v="0"/>
    <n v="1"/>
    <n v="12"/>
    <x v="4"/>
    <n v="11.4"/>
    <n v="5.4"/>
    <x v="0"/>
    <x v="1"/>
    <s v="Standard"/>
    <n v="3.7"/>
    <n v="2025"/>
    <s v="Mar-2025"/>
    <n v="0.47368421052631582"/>
    <x v="0"/>
    <x v="0"/>
  </r>
  <r>
    <s v="ORD0005276"/>
    <x v="320"/>
    <x v="1008"/>
    <x v="0"/>
    <s v="EC012"/>
    <x v="3"/>
    <x v="0"/>
    <s v="Philips"/>
    <x v="7"/>
    <x v="0"/>
    <n v="4"/>
    <n v="42"/>
    <x v="2"/>
    <n v="134.4"/>
    <n v="38.4"/>
    <x v="0"/>
    <x v="1"/>
    <s v="Standard"/>
    <n v="4.9000000000000004"/>
    <n v="2025"/>
    <s v="Jul-2025"/>
    <n v="0.2857142857142857"/>
    <x v="2"/>
    <x v="4"/>
  </r>
  <r>
    <s v="ORD0005277"/>
    <x v="148"/>
    <x v="745"/>
    <x v="0"/>
    <s v="EC007"/>
    <x v="9"/>
    <x v="0"/>
    <s v="Prestige"/>
    <x v="0"/>
    <x v="2"/>
    <n v="4"/>
    <n v="120"/>
    <x v="0"/>
    <n v="480"/>
    <n v="168"/>
    <x v="0"/>
    <x v="3"/>
    <s v="Standard"/>
    <n v="4.3"/>
    <n v="2025"/>
    <s v="Jan-2025"/>
    <n v="0.35"/>
    <x v="0"/>
    <x v="0"/>
  </r>
  <r>
    <s v="ORD0005278"/>
    <x v="344"/>
    <x v="883"/>
    <x v="1"/>
    <s v="EC002"/>
    <x v="5"/>
    <x v="3"/>
    <s v="Samsung"/>
    <x v="6"/>
    <x v="2"/>
    <n v="4"/>
    <n v="149"/>
    <x v="3"/>
    <n v="506.6"/>
    <n v="126.6"/>
    <x v="2"/>
    <x v="2"/>
    <s v="Express"/>
    <n v="4.2"/>
    <n v="2025"/>
    <s v="Jan-2025"/>
    <n v="0.24990130280300038"/>
    <x v="0"/>
    <x v="2"/>
  </r>
  <r>
    <s v="ORD0005279"/>
    <x v="93"/>
    <x v="1828"/>
    <x v="1"/>
    <s v="EC005"/>
    <x v="4"/>
    <x v="2"/>
    <s v="Skybags"/>
    <x v="9"/>
    <x v="2"/>
    <n v="4"/>
    <n v="45"/>
    <x v="2"/>
    <n v="144"/>
    <n v="40"/>
    <x v="0"/>
    <x v="3"/>
    <s v="Standard"/>
    <n v="4.4000000000000004"/>
    <n v="2025"/>
    <s v="Oct-2025"/>
    <n v="0.27777777777777779"/>
    <x v="0"/>
    <x v="5"/>
  </r>
  <r>
    <s v="ORD0005280"/>
    <x v="245"/>
    <x v="292"/>
    <x v="0"/>
    <s v="EC006"/>
    <x v="2"/>
    <x v="0"/>
    <s v="Philips"/>
    <x v="9"/>
    <x v="1"/>
    <n v="2"/>
    <n v="85"/>
    <x v="3"/>
    <n v="144.5"/>
    <n v="40.5"/>
    <x v="1"/>
    <x v="3"/>
    <s v="Standard"/>
    <n v="3.9"/>
    <n v="2025"/>
    <s v="Jan-2025"/>
    <n v="0.28027681660899656"/>
    <x v="0"/>
    <x v="5"/>
  </r>
  <r>
    <s v="ORD0005281"/>
    <x v="289"/>
    <x v="2202"/>
    <x v="0"/>
    <s v="EC012"/>
    <x v="3"/>
    <x v="0"/>
    <s v="Philips"/>
    <x v="8"/>
    <x v="1"/>
    <n v="2"/>
    <n v="42"/>
    <x v="2"/>
    <n v="67.2"/>
    <n v="19.2"/>
    <x v="0"/>
    <x v="1"/>
    <s v="Standard"/>
    <n v="4.5999999999999996"/>
    <n v="2025"/>
    <s v="Jul-2025"/>
    <n v="0.2857142857142857"/>
    <x v="2"/>
    <x v="4"/>
  </r>
  <r>
    <s v="ORD0005282"/>
    <x v="307"/>
    <x v="568"/>
    <x v="0"/>
    <s v="EC001"/>
    <x v="8"/>
    <x v="3"/>
    <s v="Sony"/>
    <x v="9"/>
    <x v="1"/>
    <n v="4"/>
    <n v="89"/>
    <x v="0"/>
    <n v="356"/>
    <n v="136"/>
    <x v="0"/>
    <x v="0"/>
    <s v="Express"/>
    <n v="3.2"/>
    <n v="2025"/>
    <s v="Oct-2025"/>
    <n v="0.38202247191011235"/>
    <x v="0"/>
    <x v="5"/>
  </r>
  <r>
    <s v="ORD0005283"/>
    <x v="238"/>
    <x v="2062"/>
    <x v="0"/>
    <s v="EC004"/>
    <x v="10"/>
    <x v="2"/>
    <s v="Nike"/>
    <x v="9"/>
    <x v="0"/>
    <n v="1"/>
    <n v="110"/>
    <x v="1"/>
    <n v="99"/>
    <n v="31"/>
    <x v="0"/>
    <x v="3"/>
    <s v="Same Day"/>
    <n v="4.0999999999999996"/>
    <n v="2025"/>
    <s v="Jan-2025"/>
    <n v="0.31313131313131315"/>
    <x v="0"/>
    <x v="5"/>
  </r>
  <r>
    <s v="ORD0005284"/>
    <x v="177"/>
    <x v="904"/>
    <x v="0"/>
    <s v="EC006"/>
    <x v="2"/>
    <x v="0"/>
    <s v="Philips"/>
    <x v="7"/>
    <x v="0"/>
    <n v="3"/>
    <n v="85"/>
    <x v="2"/>
    <n v="204"/>
    <n v="48"/>
    <x v="0"/>
    <x v="1"/>
    <s v="Standard"/>
    <n v="3.4"/>
    <n v="2025"/>
    <s v="Sep-2025"/>
    <n v="0.23529411764705882"/>
    <x v="2"/>
    <x v="4"/>
  </r>
  <r>
    <s v="ORD0005285"/>
    <x v="28"/>
    <x v="606"/>
    <x v="1"/>
    <s v="EC012"/>
    <x v="3"/>
    <x v="0"/>
    <s v="Philips"/>
    <x v="4"/>
    <x v="1"/>
    <n v="3"/>
    <n v="42"/>
    <x v="0"/>
    <n v="126"/>
    <n v="54"/>
    <x v="2"/>
    <x v="3"/>
    <s v="Standard"/>
    <n v="2.8"/>
    <n v="2025"/>
    <s v="Apr-2025"/>
    <n v="0.42857142857142855"/>
    <x v="0"/>
    <x v="2"/>
  </r>
  <r>
    <s v="ORD0005286"/>
    <x v="5"/>
    <x v="160"/>
    <x v="1"/>
    <s v="EC007"/>
    <x v="9"/>
    <x v="0"/>
    <s v="Prestige"/>
    <x v="5"/>
    <x v="2"/>
    <n v="1"/>
    <n v="120"/>
    <x v="0"/>
    <n v="120"/>
    <n v="42"/>
    <x v="0"/>
    <x v="1"/>
    <s v="Standard"/>
    <n v="2.6"/>
    <n v="2025"/>
    <s v="Apr-2025"/>
    <n v="0.35"/>
    <x v="0"/>
    <x v="3"/>
  </r>
  <r>
    <s v="ORD0005287"/>
    <x v="278"/>
    <x v="2203"/>
    <x v="1"/>
    <s v="EC009"/>
    <x v="11"/>
    <x v="1"/>
    <s v="Loreal"/>
    <x v="1"/>
    <x v="0"/>
    <n v="5"/>
    <n v="12"/>
    <x v="4"/>
    <n v="57"/>
    <n v="27"/>
    <x v="0"/>
    <x v="0"/>
    <s v="Standard"/>
    <n v="3"/>
    <n v="2025"/>
    <s v="May-2025"/>
    <n v="0.47368421052631576"/>
    <x v="1"/>
    <x v="1"/>
  </r>
  <r>
    <s v="ORD0005288"/>
    <x v="235"/>
    <x v="1303"/>
    <x v="0"/>
    <s v="EC002"/>
    <x v="5"/>
    <x v="3"/>
    <s v="Samsung"/>
    <x v="8"/>
    <x v="2"/>
    <n v="4"/>
    <n v="149"/>
    <x v="1"/>
    <n v="536.4"/>
    <n v="156.4"/>
    <x v="2"/>
    <x v="3"/>
    <s v="Standard"/>
    <n v="4.2"/>
    <n v="2025"/>
    <s v="May-2025"/>
    <n v="0.29157345264727819"/>
    <x v="2"/>
    <x v="4"/>
  </r>
  <r>
    <s v="ORD0005289"/>
    <x v="143"/>
    <x v="2101"/>
    <x v="1"/>
    <s v="EC011"/>
    <x v="0"/>
    <x v="0"/>
    <s v="IKEA"/>
    <x v="0"/>
    <x v="1"/>
    <n v="5"/>
    <n v="190"/>
    <x v="3"/>
    <n v="807.5"/>
    <n v="182.5"/>
    <x v="2"/>
    <x v="4"/>
    <s v="Standard"/>
    <n v="4.0999999999999996"/>
    <n v="2025"/>
    <s v="Dec-2025"/>
    <n v="0.2260061919504644"/>
    <x v="0"/>
    <x v="0"/>
  </r>
  <r>
    <s v="ORD0005290"/>
    <x v="351"/>
    <x v="443"/>
    <x v="0"/>
    <s v="EC001"/>
    <x v="8"/>
    <x v="3"/>
    <s v="Sony"/>
    <x v="6"/>
    <x v="1"/>
    <n v="5"/>
    <n v="89"/>
    <x v="2"/>
    <n v="356"/>
    <n v="81"/>
    <x v="0"/>
    <x v="4"/>
    <s v="Standard"/>
    <n v="4.3"/>
    <n v="2025"/>
    <s v="Oct-2025"/>
    <n v="0.22752808988764045"/>
    <x v="0"/>
    <x v="2"/>
  </r>
  <r>
    <s v="ORD0005291"/>
    <x v="157"/>
    <x v="2204"/>
    <x v="0"/>
    <s v="EC001"/>
    <x v="8"/>
    <x v="3"/>
    <s v="Sony"/>
    <x v="8"/>
    <x v="0"/>
    <n v="4"/>
    <n v="89"/>
    <x v="0"/>
    <n v="356"/>
    <n v="136"/>
    <x v="0"/>
    <x v="3"/>
    <s v="Standard"/>
    <n v="3.7"/>
    <n v="2025"/>
    <s v="Feb-2025"/>
    <n v="0.38202247191011235"/>
    <x v="2"/>
    <x v="4"/>
  </r>
  <r>
    <s v="ORD0005292"/>
    <x v="158"/>
    <x v="1304"/>
    <x v="0"/>
    <s v="EC009"/>
    <x v="11"/>
    <x v="1"/>
    <s v="Loreal"/>
    <x v="2"/>
    <x v="1"/>
    <n v="1"/>
    <n v="12"/>
    <x v="3"/>
    <n v="10.199999999999999"/>
    <n v="4.2"/>
    <x v="0"/>
    <x v="4"/>
    <s v="Standard"/>
    <n v="4.5"/>
    <n v="2025"/>
    <s v="Aug-2025"/>
    <n v="0.41176470588235298"/>
    <x v="0"/>
    <x v="2"/>
  </r>
  <r>
    <s v="ORD0005293"/>
    <x v="17"/>
    <x v="170"/>
    <x v="0"/>
    <s v="EC009"/>
    <x v="11"/>
    <x v="1"/>
    <s v="Loreal"/>
    <x v="1"/>
    <x v="0"/>
    <n v="4"/>
    <n v="12"/>
    <x v="3"/>
    <n v="40.799999999999997"/>
    <n v="16.8"/>
    <x v="0"/>
    <x v="4"/>
    <s v="Standard"/>
    <n v="2.9"/>
    <n v="2025"/>
    <s v="Nov-2025"/>
    <n v="0.41176470588235298"/>
    <x v="1"/>
    <x v="1"/>
  </r>
  <r>
    <s v="ORD0005294"/>
    <x v="143"/>
    <x v="1779"/>
    <x v="1"/>
    <s v="EC011"/>
    <x v="0"/>
    <x v="0"/>
    <s v="IKEA"/>
    <x v="1"/>
    <x v="0"/>
    <n v="1"/>
    <n v="190"/>
    <x v="2"/>
    <n v="152"/>
    <n v="27"/>
    <x v="0"/>
    <x v="1"/>
    <s v="Standard"/>
    <n v="4.8"/>
    <n v="2025"/>
    <s v="Dec-2025"/>
    <n v="0.17763157894736842"/>
    <x v="1"/>
    <x v="1"/>
  </r>
  <r>
    <s v="ORD0005295"/>
    <x v="323"/>
    <x v="136"/>
    <x v="0"/>
    <s v="EC002"/>
    <x v="5"/>
    <x v="3"/>
    <s v="Samsung"/>
    <x v="7"/>
    <x v="1"/>
    <n v="1"/>
    <n v="149"/>
    <x v="3"/>
    <n v="126.65"/>
    <n v="31.65"/>
    <x v="0"/>
    <x v="3"/>
    <s v="Express"/>
    <n v="2.8"/>
    <n v="2025"/>
    <s v="Aug-2025"/>
    <n v="0.24990130280300038"/>
    <x v="2"/>
    <x v="4"/>
  </r>
  <r>
    <s v="ORD0005296"/>
    <x v="249"/>
    <x v="415"/>
    <x v="0"/>
    <s v="EC002"/>
    <x v="5"/>
    <x v="3"/>
    <s v="Samsung"/>
    <x v="8"/>
    <x v="2"/>
    <n v="2"/>
    <n v="149"/>
    <x v="4"/>
    <n v="283.10000000000002"/>
    <n v="93.1"/>
    <x v="0"/>
    <x v="2"/>
    <s v="Express"/>
    <n v="2.7"/>
    <n v="2025"/>
    <s v="Nov-2025"/>
    <n v="0.32885906040268453"/>
    <x v="2"/>
    <x v="4"/>
  </r>
  <r>
    <s v="ORD0005297"/>
    <x v="226"/>
    <x v="2205"/>
    <x v="0"/>
    <s v="EC011"/>
    <x v="0"/>
    <x v="0"/>
    <s v="IKEA"/>
    <x v="1"/>
    <x v="1"/>
    <n v="5"/>
    <n v="190"/>
    <x v="4"/>
    <n v="902.5"/>
    <n v="277.5"/>
    <x v="3"/>
    <x v="1"/>
    <s v="Express"/>
    <n v="3.9"/>
    <n v="2025"/>
    <s v="Dec-2025"/>
    <n v="0.30747922437673131"/>
    <x v="1"/>
    <x v="1"/>
  </r>
  <r>
    <s v="ORD0005298"/>
    <x v="216"/>
    <x v="1433"/>
    <x v="1"/>
    <s v="EC006"/>
    <x v="2"/>
    <x v="0"/>
    <s v="Philips"/>
    <x v="9"/>
    <x v="2"/>
    <n v="2"/>
    <n v="85"/>
    <x v="1"/>
    <n v="153"/>
    <n v="49"/>
    <x v="0"/>
    <x v="0"/>
    <s v="Standard"/>
    <n v="2.7"/>
    <n v="2025"/>
    <s v="Sep-2025"/>
    <n v="0.3202614379084967"/>
    <x v="0"/>
    <x v="5"/>
  </r>
  <r>
    <s v="ORD0005299"/>
    <x v="264"/>
    <x v="1040"/>
    <x v="1"/>
    <s v="EC011"/>
    <x v="0"/>
    <x v="0"/>
    <s v="IKEA"/>
    <x v="5"/>
    <x v="0"/>
    <n v="3"/>
    <n v="190"/>
    <x v="3"/>
    <n v="484.5"/>
    <n v="109.5"/>
    <x v="0"/>
    <x v="2"/>
    <s v="Standard"/>
    <n v="3.1"/>
    <n v="2025"/>
    <s v="Apr-2025"/>
    <n v="0.2260061919504644"/>
    <x v="0"/>
    <x v="3"/>
  </r>
  <r>
    <s v="ORD0005300"/>
    <x v="328"/>
    <x v="2206"/>
    <x v="0"/>
    <s v="EC009"/>
    <x v="11"/>
    <x v="1"/>
    <s v="Loreal"/>
    <x v="0"/>
    <x v="1"/>
    <n v="5"/>
    <n v="12"/>
    <x v="2"/>
    <n v="48"/>
    <n v="18"/>
    <x v="0"/>
    <x v="1"/>
    <s v="Standard"/>
    <n v="2.9"/>
    <n v="2025"/>
    <s v="Aug-2025"/>
    <n v="0.375"/>
    <x v="0"/>
    <x v="0"/>
  </r>
  <r>
    <s v="ORD0005301"/>
    <x v="44"/>
    <x v="1617"/>
    <x v="0"/>
    <s v="EC006"/>
    <x v="2"/>
    <x v="0"/>
    <s v="Philips"/>
    <x v="6"/>
    <x v="0"/>
    <n v="3"/>
    <n v="85"/>
    <x v="3"/>
    <n v="216.75"/>
    <n v="60.75"/>
    <x v="0"/>
    <x v="4"/>
    <s v="Express"/>
    <n v="4.5"/>
    <n v="2025"/>
    <s v="Mar-2025"/>
    <n v="0.28027681660899656"/>
    <x v="0"/>
    <x v="2"/>
  </r>
  <r>
    <s v="ORD0005302"/>
    <x v="217"/>
    <x v="39"/>
    <x v="0"/>
    <s v="EC004"/>
    <x v="10"/>
    <x v="2"/>
    <s v="Nike"/>
    <x v="8"/>
    <x v="0"/>
    <n v="4"/>
    <n v="110"/>
    <x v="3"/>
    <n v="374"/>
    <n v="102"/>
    <x v="0"/>
    <x v="4"/>
    <s v="Express"/>
    <n v="3"/>
    <n v="2025"/>
    <s v="Sep-2025"/>
    <n v="0.27272727272727271"/>
    <x v="2"/>
    <x v="4"/>
  </r>
  <r>
    <s v="ORD0005303"/>
    <x v="221"/>
    <x v="1971"/>
    <x v="0"/>
    <s v="EC011"/>
    <x v="0"/>
    <x v="0"/>
    <s v="IKEA"/>
    <x v="1"/>
    <x v="2"/>
    <n v="3"/>
    <n v="190"/>
    <x v="4"/>
    <n v="541.5"/>
    <n v="166.5"/>
    <x v="1"/>
    <x v="2"/>
    <s v="Express"/>
    <n v="2.7"/>
    <n v="2025"/>
    <s v="Mar-2025"/>
    <n v="0.30747922437673131"/>
    <x v="1"/>
    <x v="1"/>
  </r>
  <r>
    <s v="ORD0005304"/>
    <x v="181"/>
    <x v="751"/>
    <x v="1"/>
    <s v="EC011"/>
    <x v="0"/>
    <x v="0"/>
    <s v="IKEA"/>
    <x v="5"/>
    <x v="1"/>
    <n v="1"/>
    <n v="190"/>
    <x v="3"/>
    <n v="161.5"/>
    <n v="36.5"/>
    <x v="0"/>
    <x v="4"/>
    <s v="Standard"/>
    <n v="3.7"/>
    <n v="2025"/>
    <s v="Sep-2025"/>
    <n v="0.2260061919504644"/>
    <x v="0"/>
    <x v="3"/>
  </r>
  <r>
    <s v="ORD0005305"/>
    <x v="211"/>
    <x v="2207"/>
    <x v="1"/>
    <s v="EC001"/>
    <x v="8"/>
    <x v="3"/>
    <s v="Sony"/>
    <x v="4"/>
    <x v="0"/>
    <n v="4"/>
    <n v="89"/>
    <x v="0"/>
    <n v="356"/>
    <n v="136"/>
    <x v="2"/>
    <x v="3"/>
    <s v="Standard"/>
    <n v="5"/>
    <n v="2025"/>
    <s v="Feb-2025"/>
    <n v="0.38202247191011235"/>
    <x v="0"/>
    <x v="2"/>
  </r>
  <r>
    <s v="ORD0005306"/>
    <x v="69"/>
    <x v="23"/>
    <x v="1"/>
    <s v="EC001"/>
    <x v="8"/>
    <x v="3"/>
    <s v="Sony"/>
    <x v="7"/>
    <x v="0"/>
    <n v="1"/>
    <n v="89"/>
    <x v="1"/>
    <n v="80.099999999999994"/>
    <n v="25.1"/>
    <x v="1"/>
    <x v="4"/>
    <s v="Express"/>
    <n v="4.7"/>
    <n v="2025"/>
    <s v="Mar-2025"/>
    <n v="0.31335830212234711"/>
    <x v="2"/>
    <x v="4"/>
  </r>
  <r>
    <s v="ORD0005307"/>
    <x v="28"/>
    <x v="371"/>
    <x v="0"/>
    <s v="EC010"/>
    <x v="6"/>
    <x v="3"/>
    <s v="JBL"/>
    <x v="5"/>
    <x v="0"/>
    <n v="1"/>
    <n v="65"/>
    <x v="3"/>
    <n v="55.25"/>
    <n v="17.25"/>
    <x v="0"/>
    <x v="4"/>
    <s v="Standard"/>
    <n v="3.7"/>
    <n v="2025"/>
    <s v="Apr-2025"/>
    <n v="0.31221719457013575"/>
    <x v="0"/>
    <x v="3"/>
  </r>
  <r>
    <s v="ORD0005308"/>
    <x v="118"/>
    <x v="510"/>
    <x v="1"/>
    <s v="EC003"/>
    <x v="7"/>
    <x v="3"/>
    <s v="Lenovo"/>
    <x v="7"/>
    <x v="0"/>
    <n v="4"/>
    <n v="799"/>
    <x v="1"/>
    <n v="2876.4"/>
    <n v="396.4"/>
    <x v="0"/>
    <x v="1"/>
    <s v="Standard"/>
    <n v="2.8"/>
    <n v="2025"/>
    <s v="Jun-2025"/>
    <n v="0.13781115282992629"/>
    <x v="2"/>
    <x v="4"/>
  </r>
  <r>
    <s v="ORD0005309"/>
    <x v="207"/>
    <x v="2016"/>
    <x v="1"/>
    <s v="EC001"/>
    <x v="8"/>
    <x v="3"/>
    <s v="Sony"/>
    <x v="0"/>
    <x v="1"/>
    <n v="2"/>
    <n v="89"/>
    <x v="1"/>
    <n v="160.19999999999999"/>
    <n v="50.2"/>
    <x v="0"/>
    <x v="2"/>
    <s v="Standard"/>
    <n v="2.5"/>
    <n v="2025"/>
    <s v="May-2025"/>
    <n v="0.31335830212234711"/>
    <x v="0"/>
    <x v="0"/>
  </r>
  <r>
    <s v="ORD0005310"/>
    <x v="227"/>
    <x v="1522"/>
    <x v="0"/>
    <s v="EC009"/>
    <x v="11"/>
    <x v="1"/>
    <s v="Loreal"/>
    <x v="9"/>
    <x v="2"/>
    <n v="4"/>
    <n v="12"/>
    <x v="1"/>
    <n v="43.2"/>
    <n v="19.2"/>
    <x v="0"/>
    <x v="2"/>
    <s v="Standard"/>
    <n v="3.2"/>
    <n v="2025"/>
    <s v="Sep-2025"/>
    <n v="0.44444444444444442"/>
    <x v="0"/>
    <x v="5"/>
  </r>
  <r>
    <s v="ORD0005311"/>
    <x v="264"/>
    <x v="366"/>
    <x v="0"/>
    <s v="EC011"/>
    <x v="0"/>
    <x v="0"/>
    <s v="IKEA"/>
    <x v="9"/>
    <x v="0"/>
    <n v="4"/>
    <n v="190"/>
    <x v="0"/>
    <n v="760"/>
    <n v="260"/>
    <x v="1"/>
    <x v="0"/>
    <s v="Standard"/>
    <n v="4.0999999999999996"/>
    <n v="2025"/>
    <s v="Apr-2025"/>
    <n v="0.34210526315789475"/>
    <x v="0"/>
    <x v="5"/>
  </r>
  <r>
    <s v="ORD0005312"/>
    <x v="273"/>
    <x v="2208"/>
    <x v="0"/>
    <s v="EC006"/>
    <x v="2"/>
    <x v="0"/>
    <s v="Philips"/>
    <x v="2"/>
    <x v="1"/>
    <n v="4"/>
    <n v="85"/>
    <x v="1"/>
    <n v="306"/>
    <n v="98"/>
    <x v="0"/>
    <x v="1"/>
    <s v="Standard"/>
    <n v="3.4"/>
    <n v="2025"/>
    <s v="Mar-2025"/>
    <n v="0.3202614379084967"/>
    <x v="0"/>
    <x v="2"/>
  </r>
  <r>
    <s v="ORD0005313"/>
    <x v="87"/>
    <x v="845"/>
    <x v="0"/>
    <s v="EC010"/>
    <x v="6"/>
    <x v="3"/>
    <s v="JBL"/>
    <x v="3"/>
    <x v="0"/>
    <n v="5"/>
    <n v="65"/>
    <x v="2"/>
    <n v="260"/>
    <n v="70"/>
    <x v="0"/>
    <x v="0"/>
    <s v="Standard"/>
    <n v="3.5"/>
    <n v="2025"/>
    <s v="Aug-2025"/>
    <n v="0.26923076923076922"/>
    <x v="0"/>
    <x v="2"/>
  </r>
  <r>
    <s v="ORD0005314"/>
    <x v="163"/>
    <x v="438"/>
    <x v="0"/>
    <s v="EC007"/>
    <x v="9"/>
    <x v="0"/>
    <s v="Prestige"/>
    <x v="9"/>
    <x v="1"/>
    <n v="5"/>
    <n v="120"/>
    <x v="2"/>
    <n v="480"/>
    <n v="90"/>
    <x v="0"/>
    <x v="2"/>
    <s v="Express"/>
    <n v="2.9"/>
    <n v="2025"/>
    <s v="Jun-2025"/>
    <n v="0.1875"/>
    <x v="0"/>
    <x v="5"/>
  </r>
  <r>
    <s v="ORD0005315"/>
    <x v="143"/>
    <x v="1873"/>
    <x v="1"/>
    <s v="EC001"/>
    <x v="8"/>
    <x v="3"/>
    <s v="Sony"/>
    <x v="1"/>
    <x v="1"/>
    <n v="3"/>
    <n v="89"/>
    <x v="2"/>
    <n v="213.6"/>
    <n v="48.6"/>
    <x v="0"/>
    <x v="1"/>
    <s v="Standard"/>
    <n v="3.2"/>
    <n v="2025"/>
    <s v="Dec-2025"/>
    <n v="0.22752808988764045"/>
    <x v="1"/>
    <x v="1"/>
  </r>
  <r>
    <s v="ORD0005316"/>
    <x v="208"/>
    <x v="2209"/>
    <x v="0"/>
    <s v="EC006"/>
    <x v="2"/>
    <x v="0"/>
    <s v="Philips"/>
    <x v="1"/>
    <x v="0"/>
    <n v="2"/>
    <n v="85"/>
    <x v="0"/>
    <n v="170"/>
    <n v="66"/>
    <x v="0"/>
    <x v="3"/>
    <s v="Standard"/>
    <n v="3.6"/>
    <n v="2025"/>
    <s v="Aug-2025"/>
    <n v="0.38823529411764707"/>
    <x v="1"/>
    <x v="1"/>
  </r>
  <r>
    <s v="ORD0005317"/>
    <x v="123"/>
    <x v="375"/>
    <x v="0"/>
    <s v="EC001"/>
    <x v="8"/>
    <x v="3"/>
    <s v="Sony"/>
    <x v="0"/>
    <x v="2"/>
    <n v="3"/>
    <n v="89"/>
    <x v="4"/>
    <n v="253.65"/>
    <n v="88.65"/>
    <x v="1"/>
    <x v="1"/>
    <s v="Standard"/>
    <n v="4.5999999999999996"/>
    <n v="2025"/>
    <s v="Sep-2025"/>
    <n v="0.34949733885274986"/>
    <x v="0"/>
    <x v="0"/>
  </r>
  <r>
    <s v="ORD0005318"/>
    <x v="149"/>
    <x v="1674"/>
    <x v="1"/>
    <s v="EC010"/>
    <x v="6"/>
    <x v="3"/>
    <s v="JBL"/>
    <x v="2"/>
    <x v="2"/>
    <n v="3"/>
    <n v="65"/>
    <x v="1"/>
    <n v="175.5"/>
    <n v="61.5"/>
    <x v="0"/>
    <x v="0"/>
    <s v="Standard"/>
    <n v="3.8"/>
    <n v="2025"/>
    <s v="May-2025"/>
    <n v="0.3504273504273504"/>
    <x v="0"/>
    <x v="2"/>
  </r>
  <r>
    <s v="ORD0005319"/>
    <x v="143"/>
    <x v="920"/>
    <x v="1"/>
    <s v="EC004"/>
    <x v="10"/>
    <x v="2"/>
    <s v="Nike"/>
    <x v="7"/>
    <x v="2"/>
    <n v="3"/>
    <n v="110"/>
    <x v="1"/>
    <n v="297"/>
    <n v="93"/>
    <x v="0"/>
    <x v="3"/>
    <s v="Standard"/>
    <n v="4.8"/>
    <n v="2025"/>
    <s v="Dec-2025"/>
    <n v="0.31313131313131315"/>
    <x v="2"/>
    <x v="4"/>
  </r>
  <r>
    <s v="ORD0005320"/>
    <x v="297"/>
    <x v="2193"/>
    <x v="0"/>
    <s v="EC007"/>
    <x v="9"/>
    <x v="0"/>
    <s v="Prestige"/>
    <x v="9"/>
    <x v="2"/>
    <n v="3"/>
    <n v="120"/>
    <x v="0"/>
    <n v="360"/>
    <n v="126"/>
    <x v="1"/>
    <x v="4"/>
    <s v="Standard"/>
    <n v="3.6"/>
    <n v="2025"/>
    <s v="Apr-2025"/>
    <n v="0.35"/>
    <x v="0"/>
    <x v="5"/>
  </r>
  <r>
    <s v="ORD0005321"/>
    <x v="354"/>
    <x v="66"/>
    <x v="1"/>
    <s v="EC003"/>
    <x v="7"/>
    <x v="3"/>
    <s v="Lenovo"/>
    <x v="7"/>
    <x v="1"/>
    <n v="4"/>
    <n v="799"/>
    <x v="0"/>
    <n v="3196"/>
    <n v="716"/>
    <x v="0"/>
    <x v="0"/>
    <s v="Standard"/>
    <n v="3"/>
    <n v="2025"/>
    <s v="Apr-2025"/>
    <n v="0.22403003754693368"/>
    <x v="2"/>
    <x v="4"/>
  </r>
  <r>
    <s v="ORD0005322"/>
    <x v="211"/>
    <x v="1360"/>
    <x v="0"/>
    <s v="EC005"/>
    <x v="4"/>
    <x v="2"/>
    <s v="Skybags"/>
    <x v="2"/>
    <x v="2"/>
    <n v="5"/>
    <n v="45"/>
    <x v="1"/>
    <n v="202.5"/>
    <n v="72.5"/>
    <x v="0"/>
    <x v="2"/>
    <s v="Standard"/>
    <n v="2.6"/>
    <n v="2025"/>
    <s v="Feb-2025"/>
    <n v="0.35802469135802467"/>
    <x v="0"/>
    <x v="2"/>
  </r>
  <r>
    <s v="ORD0005323"/>
    <x v="69"/>
    <x v="7"/>
    <x v="1"/>
    <s v="EC009"/>
    <x v="11"/>
    <x v="1"/>
    <s v="Loreal"/>
    <x v="0"/>
    <x v="2"/>
    <n v="4"/>
    <n v="12"/>
    <x v="4"/>
    <n v="45.6"/>
    <n v="21.6"/>
    <x v="0"/>
    <x v="4"/>
    <s v="Standard"/>
    <n v="3.5"/>
    <n v="2025"/>
    <s v="Mar-2025"/>
    <n v="0.47368421052631582"/>
    <x v="0"/>
    <x v="0"/>
  </r>
  <r>
    <s v="ORD0005324"/>
    <x v="65"/>
    <x v="685"/>
    <x v="0"/>
    <s v="EC004"/>
    <x v="10"/>
    <x v="2"/>
    <s v="Nike"/>
    <x v="5"/>
    <x v="0"/>
    <n v="4"/>
    <n v="110"/>
    <x v="2"/>
    <n v="352"/>
    <n v="80"/>
    <x v="2"/>
    <x v="2"/>
    <s v="Standard"/>
    <n v="2.6"/>
    <n v="2025"/>
    <s v="Jul-2025"/>
    <n v="0.22727272727272727"/>
    <x v="0"/>
    <x v="3"/>
  </r>
  <r>
    <s v="ORD0005325"/>
    <x v="88"/>
    <x v="2034"/>
    <x v="1"/>
    <s v="EC006"/>
    <x v="2"/>
    <x v="0"/>
    <s v="Philips"/>
    <x v="8"/>
    <x v="0"/>
    <n v="4"/>
    <n v="85"/>
    <x v="4"/>
    <n v="323"/>
    <n v="115"/>
    <x v="0"/>
    <x v="4"/>
    <s v="Standard"/>
    <n v="3.4"/>
    <n v="2025"/>
    <s v="Jul-2025"/>
    <n v="0.35603715170278638"/>
    <x v="2"/>
    <x v="4"/>
  </r>
  <r>
    <s v="ORD0005326"/>
    <x v="150"/>
    <x v="1713"/>
    <x v="1"/>
    <s v="EC008"/>
    <x v="1"/>
    <x v="1"/>
    <s v="Nivea"/>
    <x v="1"/>
    <x v="0"/>
    <n v="1"/>
    <n v="18"/>
    <x v="0"/>
    <n v="18"/>
    <n v="9"/>
    <x v="1"/>
    <x v="4"/>
    <s v="Express"/>
    <n v="2.5"/>
    <n v="2025"/>
    <s v="Jun-2025"/>
    <n v="0.5"/>
    <x v="1"/>
    <x v="1"/>
  </r>
  <r>
    <s v="ORD0005327"/>
    <x v="233"/>
    <x v="756"/>
    <x v="1"/>
    <s v="EC012"/>
    <x v="3"/>
    <x v="0"/>
    <s v="Philips"/>
    <x v="8"/>
    <x v="0"/>
    <n v="2"/>
    <n v="42"/>
    <x v="4"/>
    <n v="79.8"/>
    <n v="31.8"/>
    <x v="3"/>
    <x v="1"/>
    <s v="Same Day"/>
    <n v="4.2"/>
    <n v="2025"/>
    <s v="Aug-2025"/>
    <n v="0.39849624060150379"/>
    <x v="2"/>
    <x v="4"/>
  </r>
  <r>
    <s v="ORD0005328"/>
    <x v="103"/>
    <x v="2176"/>
    <x v="0"/>
    <s v="EC005"/>
    <x v="4"/>
    <x v="2"/>
    <s v="Skybags"/>
    <x v="4"/>
    <x v="0"/>
    <n v="3"/>
    <n v="45"/>
    <x v="2"/>
    <n v="108"/>
    <n v="30"/>
    <x v="0"/>
    <x v="1"/>
    <s v="Standard"/>
    <n v="4.0999999999999996"/>
    <n v="2025"/>
    <s v="May-2025"/>
    <n v="0.27777777777777779"/>
    <x v="0"/>
    <x v="2"/>
  </r>
  <r>
    <s v="ORD0005329"/>
    <x v="157"/>
    <x v="76"/>
    <x v="0"/>
    <s v="EC003"/>
    <x v="7"/>
    <x v="3"/>
    <s v="Lenovo"/>
    <x v="8"/>
    <x v="1"/>
    <n v="1"/>
    <n v="799"/>
    <x v="4"/>
    <n v="759.05"/>
    <n v="139.05000000000001"/>
    <x v="0"/>
    <x v="4"/>
    <s v="Standard"/>
    <n v="2.6"/>
    <n v="2025"/>
    <s v="Feb-2025"/>
    <n v="0.18318951320729862"/>
    <x v="2"/>
    <x v="4"/>
  </r>
  <r>
    <s v="ORD0005330"/>
    <x v="65"/>
    <x v="78"/>
    <x v="0"/>
    <s v="EC004"/>
    <x v="10"/>
    <x v="2"/>
    <s v="Nike"/>
    <x v="4"/>
    <x v="0"/>
    <n v="1"/>
    <n v="110"/>
    <x v="4"/>
    <n v="104.5"/>
    <n v="36.5"/>
    <x v="3"/>
    <x v="1"/>
    <s v="Standard"/>
    <n v="4.7"/>
    <n v="2025"/>
    <s v="Jul-2025"/>
    <n v="0.34928229665071769"/>
    <x v="0"/>
    <x v="2"/>
  </r>
  <r>
    <s v="ORD0005331"/>
    <x v="144"/>
    <x v="544"/>
    <x v="0"/>
    <s v="EC009"/>
    <x v="11"/>
    <x v="1"/>
    <s v="Loreal"/>
    <x v="1"/>
    <x v="1"/>
    <n v="5"/>
    <n v="12"/>
    <x v="3"/>
    <n v="51"/>
    <n v="21"/>
    <x v="0"/>
    <x v="0"/>
    <s v="Standard"/>
    <n v="4.8"/>
    <n v="2025"/>
    <s v="Feb-2025"/>
    <n v="0.41176470588235292"/>
    <x v="1"/>
    <x v="1"/>
  </r>
  <r>
    <s v="ORD0005332"/>
    <x v="337"/>
    <x v="212"/>
    <x v="0"/>
    <s v="EC007"/>
    <x v="9"/>
    <x v="0"/>
    <s v="Prestige"/>
    <x v="4"/>
    <x v="1"/>
    <n v="5"/>
    <n v="120"/>
    <x v="3"/>
    <n v="510"/>
    <n v="120"/>
    <x v="0"/>
    <x v="1"/>
    <s v="Express"/>
    <n v="4"/>
    <n v="2025"/>
    <s v="Aug-2025"/>
    <n v="0.23529411764705882"/>
    <x v="0"/>
    <x v="2"/>
  </r>
  <r>
    <s v="ORD0005333"/>
    <x v="348"/>
    <x v="222"/>
    <x v="0"/>
    <s v="EC010"/>
    <x v="6"/>
    <x v="3"/>
    <s v="JBL"/>
    <x v="4"/>
    <x v="2"/>
    <n v="5"/>
    <n v="65"/>
    <x v="0"/>
    <n v="325"/>
    <n v="135"/>
    <x v="0"/>
    <x v="4"/>
    <s v="Standard"/>
    <n v="3.7"/>
    <n v="2025"/>
    <s v="Oct-2025"/>
    <n v="0.41538461538461541"/>
    <x v="0"/>
    <x v="2"/>
  </r>
  <r>
    <s v="ORD0005334"/>
    <x v="216"/>
    <x v="1310"/>
    <x v="0"/>
    <s v="EC008"/>
    <x v="1"/>
    <x v="1"/>
    <s v="Nivea"/>
    <x v="1"/>
    <x v="1"/>
    <n v="1"/>
    <n v="18"/>
    <x v="2"/>
    <n v="14.4"/>
    <n v="5.4"/>
    <x v="0"/>
    <x v="3"/>
    <s v="Standard"/>
    <n v="4.0999999999999996"/>
    <n v="2025"/>
    <s v="Sep-2025"/>
    <n v="0.375"/>
    <x v="1"/>
    <x v="1"/>
  </r>
  <r>
    <s v="ORD0005335"/>
    <x v="146"/>
    <x v="2077"/>
    <x v="0"/>
    <s v="EC009"/>
    <x v="11"/>
    <x v="1"/>
    <s v="Loreal"/>
    <x v="4"/>
    <x v="1"/>
    <n v="1"/>
    <n v="12"/>
    <x v="0"/>
    <n v="12"/>
    <n v="6"/>
    <x v="0"/>
    <x v="3"/>
    <s v="Express"/>
    <n v="4.2"/>
    <n v="2025"/>
    <s v="Feb-2025"/>
    <n v="0.5"/>
    <x v="0"/>
    <x v="2"/>
  </r>
  <r>
    <s v="ORD0005336"/>
    <x v="36"/>
    <x v="1381"/>
    <x v="0"/>
    <s v="EC003"/>
    <x v="7"/>
    <x v="3"/>
    <s v="Lenovo"/>
    <x v="2"/>
    <x v="1"/>
    <n v="1"/>
    <n v="799"/>
    <x v="0"/>
    <n v="799"/>
    <n v="179"/>
    <x v="0"/>
    <x v="4"/>
    <s v="Standard"/>
    <n v="3.8"/>
    <n v="2025"/>
    <s v="Oct-2025"/>
    <n v="0.22403003754693368"/>
    <x v="0"/>
    <x v="2"/>
  </r>
  <r>
    <s v="ORD0005337"/>
    <x v="101"/>
    <x v="1618"/>
    <x v="0"/>
    <s v="EC011"/>
    <x v="0"/>
    <x v="0"/>
    <s v="IKEA"/>
    <x v="1"/>
    <x v="1"/>
    <n v="2"/>
    <n v="190"/>
    <x v="1"/>
    <n v="342"/>
    <n v="92"/>
    <x v="1"/>
    <x v="4"/>
    <s v="Express"/>
    <n v="3.4"/>
    <n v="2025"/>
    <s v="Sep-2025"/>
    <n v="0.26900584795321636"/>
    <x v="1"/>
    <x v="1"/>
  </r>
  <r>
    <s v="ORD0005338"/>
    <x v="151"/>
    <x v="756"/>
    <x v="0"/>
    <s v="EC002"/>
    <x v="5"/>
    <x v="3"/>
    <s v="Samsung"/>
    <x v="2"/>
    <x v="0"/>
    <n v="1"/>
    <n v="149"/>
    <x v="4"/>
    <n v="141.55000000000001"/>
    <n v="46.55"/>
    <x v="0"/>
    <x v="4"/>
    <s v="Standard"/>
    <n v="2.8"/>
    <n v="2025"/>
    <s v="Jul-2025"/>
    <n v="0.32885906040268453"/>
    <x v="0"/>
    <x v="2"/>
  </r>
  <r>
    <s v="ORD0005339"/>
    <x v="318"/>
    <x v="2015"/>
    <x v="0"/>
    <s v="EC012"/>
    <x v="3"/>
    <x v="0"/>
    <s v="Philips"/>
    <x v="7"/>
    <x v="0"/>
    <n v="4"/>
    <n v="42"/>
    <x v="0"/>
    <n v="168"/>
    <n v="72"/>
    <x v="0"/>
    <x v="0"/>
    <s v="Standard"/>
    <n v="2.8"/>
    <n v="2025"/>
    <s v="Aug-2025"/>
    <n v="0.42857142857142855"/>
    <x v="2"/>
    <x v="4"/>
  </r>
  <r>
    <s v="ORD0005340"/>
    <x v="134"/>
    <x v="710"/>
    <x v="1"/>
    <s v="EC011"/>
    <x v="0"/>
    <x v="0"/>
    <s v="IKEA"/>
    <x v="7"/>
    <x v="2"/>
    <n v="4"/>
    <n v="190"/>
    <x v="2"/>
    <n v="608"/>
    <n v="108"/>
    <x v="0"/>
    <x v="3"/>
    <s v="Standard"/>
    <n v="2.7"/>
    <n v="2025"/>
    <s v="Dec-2025"/>
    <n v="0.17763157894736842"/>
    <x v="2"/>
    <x v="4"/>
  </r>
  <r>
    <s v="ORD0005341"/>
    <x v="45"/>
    <x v="46"/>
    <x v="0"/>
    <s v="EC009"/>
    <x v="11"/>
    <x v="1"/>
    <s v="Loreal"/>
    <x v="3"/>
    <x v="1"/>
    <n v="5"/>
    <n v="12"/>
    <x v="3"/>
    <n v="51"/>
    <n v="21"/>
    <x v="0"/>
    <x v="1"/>
    <s v="Standard"/>
    <n v="2.5"/>
    <n v="2025"/>
    <s v="Mar-2025"/>
    <n v="0.41176470588235292"/>
    <x v="0"/>
    <x v="2"/>
  </r>
  <r>
    <s v="ORD0005342"/>
    <x v="44"/>
    <x v="971"/>
    <x v="0"/>
    <s v="EC007"/>
    <x v="9"/>
    <x v="0"/>
    <s v="Prestige"/>
    <x v="3"/>
    <x v="2"/>
    <n v="2"/>
    <n v="120"/>
    <x v="2"/>
    <n v="192"/>
    <n v="36"/>
    <x v="0"/>
    <x v="2"/>
    <s v="Standard"/>
    <n v="4.7"/>
    <n v="2025"/>
    <s v="Mar-2025"/>
    <n v="0.1875"/>
    <x v="0"/>
    <x v="2"/>
  </r>
  <r>
    <s v="ORD0005343"/>
    <x v="206"/>
    <x v="2210"/>
    <x v="1"/>
    <s v="EC007"/>
    <x v="9"/>
    <x v="0"/>
    <s v="Prestige"/>
    <x v="1"/>
    <x v="2"/>
    <n v="3"/>
    <n v="120"/>
    <x v="0"/>
    <n v="360"/>
    <n v="126"/>
    <x v="0"/>
    <x v="1"/>
    <s v="Express"/>
    <n v="3.5"/>
    <n v="2025"/>
    <s v="Dec-2025"/>
    <n v="0.35"/>
    <x v="1"/>
    <x v="1"/>
  </r>
  <r>
    <s v="ORD0005344"/>
    <x v="362"/>
    <x v="818"/>
    <x v="0"/>
    <s v="EC008"/>
    <x v="1"/>
    <x v="1"/>
    <s v="Nivea"/>
    <x v="4"/>
    <x v="1"/>
    <n v="5"/>
    <n v="18"/>
    <x v="2"/>
    <n v="72"/>
    <n v="27"/>
    <x v="0"/>
    <x v="4"/>
    <s v="Standard"/>
    <n v="3.9"/>
    <n v="2025"/>
    <s v="Jun-2025"/>
    <n v="0.375"/>
    <x v="0"/>
    <x v="2"/>
  </r>
  <r>
    <s v="ORD0005345"/>
    <x v="315"/>
    <x v="1272"/>
    <x v="1"/>
    <s v="EC005"/>
    <x v="4"/>
    <x v="2"/>
    <s v="Skybags"/>
    <x v="2"/>
    <x v="1"/>
    <n v="5"/>
    <n v="45"/>
    <x v="0"/>
    <n v="225"/>
    <n v="95"/>
    <x v="0"/>
    <x v="1"/>
    <s v="Standard"/>
    <n v="3.1"/>
    <n v="2025"/>
    <s v="Feb-2025"/>
    <n v="0.42222222222222222"/>
    <x v="0"/>
    <x v="2"/>
  </r>
  <r>
    <s v="ORD0005346"/>
    <x v="250"/>
    <x v="140"/>
    <x v="1"/>
    <s v="EC001"/>
    <x v="8"/>
    <x v="3"/>
    <s v="Sony"/>
    <x v="6"/>
    <x v="1"/>
    <n v="1"/>
    <n v="89"/>
    <x v="2"/>
    <n v="71.2"/>
    <n v="16.2"/>
    <x v="0"/>
    <x v="2"/>
    <s v="Express"/>
    <n v="3.9"/>
    <n v="2025"/>
    <s v="Apr-2025"/>
    <n v="0.22752808988764042"/>
    <x v="0"/>
    <x v="2"/>
  </r>
  <r>
    <s v="ORD0005347"/>
    <x v="2"/>
    <x v="1939"/>
    <x v="1"/>
    <s v="EC007"/>
    <x v="9"/>
    <x v="0"/>
    <s v="Prestige"/>
    <x v="3"/>
    <x v="2"/>
    <n v="3"/>
    <n v="120"/>
    <x v="3"/>
    <n v="306"/>
    <n v="72"/>
    <x v="0"/>
    <x v="4"/>
    <s v="Standard"/>
    <n v="4.0999999999999996"/>
    <n v="2025"/>
    <s v="May-2025"/>
    <n v="0.23529411764705882"/>
    <x v="0"/>
    <x v="2"/>
  </r>
  <r>
    <s v="ORD0005348"/>
    <x v="329"/>
    <x v="359"/>
    <x v="1"/>
    <s v="EC010"/>
    <x v="6"/>
    <x v="3"/>
    <s v="JBL"/>
    <x v="5"/>
    <x v="1"/>
    <n v="5"/>
    <n v="65"/>
    <x v="0"/>
    <n v="325"/>
    <n v="135"/>
    <x v="0"/>
    <x v="4"/>
    <s v="Express"/>
    <n v="4.8"/>
    <n v="2025"/>
    <s v="Jun-2025"/>
    <n v="0.41538461538461541"/>
    <x v="0"/>
    <x v="3"/>
  </r>
  <r>
    <s v="ORD0005349"/>
    <x v="356"/>
    <x v="2119"/>
    <x v="0"/>
    <s v="EC001"/>
    <x v="8"/>
    <x v="3"/>
    <s v="Sony"/>
    <x v="0"/>
    <x v="2"/>
    <n v="1"/>
    <n v="89"/>
    <x v="2"/>
    <n v="71.2"/>
    <n v="16.2"/>
    <x v="0"/>
    <x v="1"/>
    <s v="Standard"/>
    <n v="3.2"/>
    <n v="2025"/>
    <s v="Mar-2025"/>
    <n v="0.22752808988764042"/>
    <x v="0"/>
    <x v="0"/>
  </r>
  <r>
    <s v="ORD0005350"/>
    <x v="166"/>
    <x v="2124"/>
    <x v="0"/>
    <s v="EC003"/>
    <x v="7"/>
    <x v="3"/>
    <s v="Lenovo"/>
    <x v="6"/>
    <x v="2"/>
    <n v="5"/>
    <n v="799"/>
    <x v="1"/>
    <n v="3595.5"/>
    <n v="495.5"/>
    <x v="0"/>
    <x v="3"/>
    <s v="Standard"/>
    <n v="2.9"/>
    <n v="2025"/>
    <s v="Dec-2025"/>
    <n v="0.13781115282992629"/>
    <x v="0"/>
    <x v="2"/>
  </r>
  <r>
    <s v="ORD0005351"/>
    <x v="219"/>
    <x v="1428"/>
    <x v="0"/>
    <s v="EC008"/>
    <x v="1"/>
    <x v="1"/>
    <s v="Nivea"/>
    <x v="3"/>
    <x v="1"/>
    <n v="1"/>
    <n v="18"/>
    <x v="3"/>
    <n v="15.3"/>
    <n v="6.3"/>
    <x v="0"/>
    <x v="1"/>
    <s v="Standard"/>
    <n v="4.3"/>
    <n v="2025"/>
    <s v="Aug-2025"/>
    <n v="0.41176470588235292"/>
    <x v="0"/>
    <x v="2"/>
  </r>
  <r>
    <s v="ORD0005352"/>
    <x v="243"/>
    <x v="949"/>
    <x v="0"/>
    <s v="EC010"/>
    <x v="6"/>
    <x v="3"/>
    <s v="JBL"/>
    <x v="6"/>
    <x v="0"/>
    <n v="5"/>
    <n v="65"/>
    <x v="0"/>
    <n v="325"/>
    <n v="135"/>
    <x v="2"/>
    <x v="3"/>
    <s v="Standard"/>
    <n v="2.7"/>
    <n v="2025"/>
    <s v="Feb-2025"/>
    <n v="0.41538461538461541"/>
    <x v="0"/>
    <x v="2"/>
  </r>
  <r>
    <s v="ORD0005353"/>
    <x v="74"/>
    <x v="471"/>
    <x v="1"/>
    <s v="EC004"/>
    <x v="10"/>
    <x v="2"/>
    <s v="Nike"/>
    <x v="2"/>
    <x v="1"/>
    <n v="3"/>
    <n v="110"/>
    <x v="0"/>
    <n v="330"/>
    <n v="126"/>
    <x v="0"/>
    <x v="1"/>
    <s v="Standard"/>
    <n v="3.9"/>
    <n v="2025"/>
    <s v="Aug-2025"/>
    <n v="0.38181818181818183"/>
    <x v="0"/>
    <x v="2"/>
  </r>
  <r>
    <s v="ORD0005354"/>
    <x v="17"/>
    <x v="1549"/>
    <x v="0"/>
    <s v="EC009"/>
    <x v="11"/>
    <x v="1"/>
    <s v="Loreal"/>
    <x v="4"/>
    <x v="0"/>
    <n v="2"/>
    <n v="12"/>
    <x v="4"/>
    <n v="22.8"/>
    <n v="10.8"/>
    <x v="0"/>
    <x v="1"/>
    <s v="Standard"/>
    <n v="3.9"/>
    <n v="2025"/>
    <s v="Nov-2025"/>
    <n v="0.47368421052631582"/>
    <x v="0"/>
    <x v="2"/>
  </r>
  <r>
    <s v="ORD0005355"/>
    <x v="133"/>
    <x v="471"/>
    <x v="0"/>
    <s v="EC002"/>
    <x v="5"/>
    <x v="3"/>
    <s v="Samsung"/>
    <x v="2"/>
    <x v="2"/>
    <n v="3"/>
    <n v="149"/>
    <x v="2"/>
    <n v="357.6"/>
    <n v="72.599999999999994"/>
    <x v="0"/>
    <x v="2"/>
    <s v="Standard"/>
    <n v="4.5999999999999996"/>
    <n v="2025"/>
    <s v="Oct-2025"/>
    <n v="0.2030201342281879"/>
    <x v="0"/>
    <x v="2"/>
  </r>
  <r>
    <s v="ORD0005356"/>
    <x v="185"/>
    <x v="1879"/>
    <x v="1"/>
    <s v="EC006"/>
    <x v="2"/>
    <x v="0"/>
    <s v="Philips"/>
    <x v="9"/>
    <x v="0"/>
    <n v="1"/>
    <n v="85"/>
    <x v="3"/>
    <n v="72.25"/>
    <n v="20.25"/>
    <x v="0"/>
    <x v="1"/>
    <s v="Express"/>
    <n v="4.2"/>
    <n v="2025"/>
    <s v="Feb-2025"/>
    <n v="0.28027681660899656"/>
    <x v="0"/>
    <x v="5"/>
  </r>
  <r>
    <s v="ORD0005357"/>
    <x v="292"/>
    <x v="806"/>
    <x v="0"/>
    <s v="EC007"/>
    <x v="9"/>
    <x v="0"/>
    <s v="Prestige"/>
    <x v="1"/>
    <x v="0"/>
    <n v="4"/>
    <n v="120"/>
    <x v="2"/>
    <n v="384"/>
    <n v="72"/>
    <x v="0"/>
    <x v="1"/>
    <s v="Express"/>
    <n v="2.9"/>
    <n v="2025"/>
    <s v="May-2025"/>
    <n v="0.1875"/>
    <x v="1"/>
    <x v="1"/>
  </r>
  <r>
    <s v="ORD0005358"/>
    <x v="28"/>
    <x v="964"/>
    <x v="0"/>
    <s v="EC009"/>
    <x v="11"/>
    <x v="1"/>
    <s v="Loreal"/>
    <x v="0"/>
    <x v="0"/>
    <n v="3"/>
    <n v="12"/>
    <x v="0"/>
    <n v="36"/>
    <n v="18"/>
    <x v="0"/>
    <x v="2"/>
    <s v="Standard"/>
    <n v="3"/>
    <n v="2025"/>
    <s v="Apr-2025"/>
    <n v="0.5"/>
    <x v="0"/>
    <x v="0"/>
  </r>
  <r>
    <s v="ORD0005359"/>
    <x v="358"/>
    <x v="864"/>
    <x v="0"/>
    <s v="EC004"/>
    <x v="10"/>
    <x v="2"/>
    <s v="Nike"/>
    <x v="5"/>
    <x v="2"/>
    <n v="4"/>
    <n v="110"/>
    <x v="4"/>
    <n v="418"/>
    <n v="146"/>
    <x v="0"/>
    <x v="2"/>
    <s v="Standard"/>
    <n v="3.8"/>
    <n v="2025"/>
    <s v="May-2025"/>
    <n v="0.34928229665071769"/>
    <x v="0"/>
    <x v="3"/>
  </r>
  <r>
    <s v="ORD0005360"/>
    <x v="88"/>
    <x v="1288"/>
    <x v="0"/>
    <s v="EC005"/>
    <x v="4"/>
    <x v="2"/>
    <s v="Skybags"/>
    <x v="5"/>
    <x v="1"/>
    <n v="4"/>
    <n v="45"/>
    <x v="4"/>
    <n v="171"/>
    <n v="67"/>
    <x v="0"/>
    <x v="4"/>
    <s v="Same Day"/>
    <n v="5"/>
    <n v="2025"/>
    <s v="Jul-2025"/>
    <n v="0.391812865497076"/>
    <x v="0"/>
    <x v="3"/>
  </r>
  <r>
    <s v="ORD0005361"/>
    <x v="119"/>
    <x v="43"/>
    <x v="0"/>
    <s v="EC010"/>
    <x v="6"/>
    <x v="3"/>
    <s v="JBL"/>
    <x v="8"/>
    <x v="2"/>
    <n v="3"/>
    <n v="65"/>
    <x v="3"/>
    <n v="165.75"/>
    <n v="51.75"/>
    <x v="0"/>
    <x v="0"/>
    <s v="Express"/>
    <n v="4.2"/>
    <n v="2025"/>
    <s v="Jan-2025"/>
    <n v="0.31221719457013575"/>
    <x v="2"/>
    <x v="4"/>
  </r>
  <r>
    <s v="ORD0005362"/>
    <x v="246"/>
    <x v="1800"/>
    <x v="1"/>
    <s v="EC008"/>
    <x v="1"/>
    <x v="1"/>
    <s v="Nivea"/>
    <x v="1"/>
    <x v="1"/>
    <n v="3"/>
    <n v="18"/>
    <x v="2"/>
    <n v="43.2"/>
    <n v="16.2"/>
    <x v="0"/>
    <x v="4"/>
    <s v="Standard"/>
    <n v="2.5"/>
    <n v="2025"/>
    <s v="Jan-2025"/>
    <n v="0.37499999999999994"/>
    <x v="1"/>
    <x v="1"/>
  </r>
  <r>
    <s v="ORD0005363"/>
    <x v="296"/>
    <x v="163"/>
    <x v="1"/>
    <s v="EC001"/>
    <x v="8"/>
    <x v="3"/>
    <s v="Sony"/>
    <x v="6"/>
    <x v="0"/>
    <n v="2"/>
    <n v="89"/>
    <x v="0"/>
    <n v="178"/>
    <n v="68"/>
    <x v="0"/>
    <x v="4"/>
    <s v="Standard"/>
    <n v="4.5999999999999996"/>
    <n v="2025"/>
    <s v="Oct-2025"/>
    <n v="0.38202247191011235"/>
    <x v="0"/>
    <x v="2"/>
  </r>
  <r>
    <s v="ORD0005364"/>
    <x v="237"/>
    <x v="323"/>
    <x v="0"/>
    <s v="EC011"/>
    <x v="0"/>
    <x v="0"/>
    <s v="IKEA"/>
    <x v="4"/>
    <x v="2"/>
    <n v="2"/>
    <n v="190"/>
    <x v="1"/>
    <n v="342"/>
    <n v="92"/>
    <x v="0"/>
    <x v="0"/>
    <s v="Standard"/>
    <n v="4"/>
    <n v="2025"/>
    <s v="Feb-2025"/>
    <n v="0.26900584795321636"/>
    <x v="0"/>
    <x v="2"/>
  </r>
  <r>
    <s v="ORD0005365"/>
    <x v="101"/>
    <x v="1209"/>
    <x v="0"/>
    <s v="EC011"/>
    <x v="0"/>
    <x v="0"/>
    <s v="IKEA"/>
    <x v="4"/>
    <x v="2"/>
    <n v="4"/>
    <n v="190"/>
    <x v="4"/>
    <n v="722"/>
    <n v="222"/>
    <x v="0"/>
    <x v="4"/>
    <s v="Standard"/>
    <n v="2.6"/>
    <n v="2025"/>
    <s v="Sep-2025"/>
    <n v="0.30747922437673131"/>
    <x v="0"/>
    <x v="2"/>
  </r>
  <r>
    <s v="ORD0005366"/>
    <x v="229"/>
    <x v="1732"/>
    <x v="0"/>
    <s v="EC004"/>
    <x v="10"/>
    <x v="2"/>
    <s v="Nike"/>
    <x v="6"/>
    <x v="0"/>
    <n v="3"/>
    <n v="110"/>
    <x v="1"/>
    <n v="297"/>
    <n v="93"/>
    <x v="0"/>
    <x v="0"/>
    <s v="Express"/>
    <n v="3.9"/>
    <n v="2025"/>
    <s v="May-2025"/>
    <n v="0.31313131313131315"/>
    <x v="0"/>
    <x v="2"/>
  </r>
  <r>
    <s v="ORD0005367"/>
    <x v="357"/>
    <x v="539"/>
    <x v="0"/>
    <s v="EC011"/>
    <x v="0"/>
    <x v="0"/>
    <s v="IKEA"/>
    <x v="7"/>
    <x v="1"/>
    <n v="1"/>
    <n v="190"/>
    <x v="3"/>
    <n v="161.5"/>
    <n v="36.5"/>
    <x v="0"/>
    <x v="3"/>
    <s v="Standard"/>
    <n v="3"/>
    <n v="2025"/>
    <s v="Jan-2025"/>
    <n v="0.2260061919504644"/>
    <x v="2"/>
    <x v="4"/>
  </r>
  <r>
    <s v="ORD0005368"/>
    <x v="341"/>
    <x v="1450"/>
    <x v="0"/>
    <s v="EC008"/>
    <x v="1"/>
    <x v="1"/>
    <s v="Nivea"/>
    <x v="2"/>
    <x v="0"/>
    <n v="1"/>
    <n v="18"/>
    <x v="4"/>
    <n v="17.100000000000001"/>
    <n v="8.1"/>
    <x v="0"/>
    <x v="1"/>
    <s v="Express"/>
    <n v="3.1"/>
    <n v="2025"/>
    <s v="Feb-2025"/>
    <n v="0.47368421052631571"/>
    <x v="0"/>
    <x v="2"/>
  </r>
  <r>
    <s v="ORD0005369"/>
    <x v="95"/>
    <x v="519"/>
    <x v="0"/>
    <s v="EC011"/>
    <x v="0"/>
    <x v="0"/>
    <s v="IKEA"/>
    <x v="9"/>
    <x v="2"/>
    <n v="5"/>
    <n v="190"/>
    <x v="0"/>
    <n v="950"/>
    <n v="325"/>
    <x v="2"/>
    <x v="3"/>
    <s v="Express"/>
    <n v="4.0999999999999996"/>
    <n v="2025"/>
    <s v="Mar-2025"/>
    <n v="0.34210526315789475"/>
    <x v="0"/>
    <x v="5"/>
  </r>
  <r>
    <s v="ORD0005370"/>
    <x v="94"/>
    <x v="318"/>
    <x v="0"/>
    <s v="EC009"/>
    <x v="11"/>
    <x v="1"/>
    <s v="Loreal"/>
    <x v="0"/>
    <x v="2"/>
    <n v="4"/>
    <n v="12"/>
    <x v="2"/>
    <n v="38.4"/>
    <n v="14.4"/>
    <x v="0"/>
    <x v="3"/>
    <s v="Standard"/>
    <n v="2.6"/>
    <n v="2025"/>
    <s v="Aug-2025"/>
    <n v="0.375"/>
    <x v="0"/>
    <x v="0"/>
  </r>
  <r>
    <s v="ORD0005371"/>
    <x v="17"/>
    <x v="905"/>
    <x v="0"/>
    <s v="EC006"/>
    <x v="2"/>
    <x v="0"/>
    <s v="Philips"/>
    <x v="2"/>
    <x v="1"/>
    <n v="4"/>
    <n v="85"/>
    <x v="1"/>
    <n v="306"/>
    <n v="98"/>
    <x v="0"/>
    <x v="1"/>
    <s v="Express"/>
    <n v="3.2"/>
    <n v="2025"/>
    <s v="Nov-2025"/>
    <n v="0.3202614379084967"/>
    <x v="0"/>
    <x v="2"/>
  </r>
  <r>
    <s v="ORD0005372"/>
    <x v="122"/>
    <x v="133"/>
    <x v="1"/>
    <s v="EC010"/>
    <x v="6"/>
    <x v="3"/>
    <s v="JBL"/>
    <x v="6"/>
    <x v="2"/>
    <n v="3"/>
    <n v="65"/>
    <x v="3"/>
    <n v="165.75"/>
    <n v="51.75"/>
    <x v="1"/>
    <x v="3"/>
    <s v="Standard"/>
    <n v="3"/>
    <n v="2025"/>
    <s v="Jun-2025"/>
    <n v="0.31221719457013575"/>
    <x v="0"/>
    <x v="2"/>
  </r>
  <r>
    <s v="ORD0005373"/>
    <x v="129"/>
    <x v="500"/>
    <x v="0"/>
    <s v="EC011"/>
    <x v="0"/>
    <x v="0"/>
    <s v="IKEA"/>
    <x v="4"/>
    <x v="0"/>
    <n v="5"/>
    <n v="190"/>
    <x v="0"/>
    <n v="950"/>
    <n v="325"/>
    <x v="0"/>
    <x v="3"/>
    <s v="Same Day"/>
    <n v="3.4"/>
    <n v="2025"/>
    <s v="Oct-2025"/>
    <n v="0.34210526315789475"/>
    <x v="0"/>
    <x v="2"/>
  </r>
  <r>
    <s v="ORD0005374"/>
    <x v="362"/>
    <x v="2143"/>
    <x v="0"/>
    <s v="EC012"/>
    <x v="3"/>
    <x v="0"/>
    <s v="Philips"/>
    <x v="8"/>
    <x v="1"/>
    <n v="2"/>
    <n v="42"/>
    <x v="0"/>
    <n v="84"/>
    <n v="36"/>
    <x v="0"/>
    <x v="3"/>
    <s v="Standard"/>
    <n v="4.4000000000000004"/>
    <n v="2025"/>
    <s v="Jun-2025"/>
    <n v="0.42857142857142855"/>
    <x v="2"/>
    <x v="4"/>
  </r>
  <r>
    <s v="ORD0005375"/>
    <x v="79"/>
    <x v="1745"/>
    <x v="0"/>
    <s v="EC008"/>
    <x v="1"/>
    <x v="1"/>
    <s v="Nivea"/>
    <x v="4"/>
    <x v="0"/>
    <n v="2"/>
    <n v="18"/>
    <x v="4"/>
    <n v="34.200000000000003"/>
    <n v="16.2"/>
    <x v="0"/>
    <x v="0"/>
    <s v="Standard"/>
    <n v="4.8"/>
    <n v="2025"/>
    <s v="Jun-2025"/>
    <n v="0.47368421052631571"/>
    <x v="0"/>
    <x v="2"/>
  </r>
  <r>
    <s v="ORD0005376"/>
    <x v="248"/>
    <x v="2211"/>
    <x v="1"/>
    <s v="EC007"/>
    <x v="9"/>
    <x v="0"/>
    <s v="Prestige"/>
    <x v="2"/>
    <x v="0"/>
    <n v="2"/>
    <n v="120"/>
    <x v="4"/>
    <n v="228"/>
    <n v="72"/>
    <x v="0"/>
    <x v="2"/>
    <s v="Standard"/>
    <n v="2.8"/>
    <n v="2025"/>
    <s v="Aug-2025"/>
    <n v="0.31578947368421051"/>
    <x v="0"/>
    <x v="2"/>
  </r>
  <r>
    <s v="ORD0005377"/>
    <x v="237"/>
    <x v="1585"/>
    <x v="0"/>
    <s v="EC006"/>
    <x v="2"/>
    <x v="0"/>
    <s v="Philips"/>
    <x v="3"/>
    <x v="1"/>
    <n v="2"/>
    <n v="85"/>
    <x v="4"/>
    <n v="161.5"/>
    <n v="57.5"/>
    <x v="3"/>
    <x v="2"/>
    <s v="Standard"/>
    <n v="3"/>
    <n v="2025"/>
    <s v="Feb-2025"/>
    <n v="0.35603715170278638"/>
    <x v="0"/>
    <x v="2"/>
  </r>
  <r>
    <s v="ORD0005378"/>
    <x v="136"/>
    <x v="68"/>
    <x v="0"/>
    <s v="EC011"/>
    <x v="0"/>
    <x v="0"/>
    <s v="IKEA"/>
    <x v="9"/>
    <x v="2"/>
    <n v="2"/>
    <n v="190"/>
    <x v="1"/>
    <n v="342"/>
    <n v="92"/>
    <x v="0"/>
    <x v="0"/>
    <s v="Express"/>
    <n v="3"/>
    <n v="2025"/>
    <s v="Apr-2025"/>
    <n v="0.26900584795321636"/>
    <x v="0"/>
    <x v="5"/>
  </r>
  <r>
    <s v="ORD0005379"/>
    <x v="359"/>
    <x v="2126"/>
    <x v="0"/>
    <s v="EC012"/>
    <x v="3"/>
    <x v="0"/>
    <s v="Philips"/>
    <x v="8"/>
    <x v="1"/>
    <n v="2"/>
    <n v="42"/>
    <x v="2"/>
    <n v="67.2"/>
    <n v="19.2"/>
    <x v="0"/>
    <x v="2"/>
    <s v="Standard"/>
    <n v="3.7"/>
    <n v="2025"/>
    <s v="Nov-2025"/>
    <n v="0.2857142857142857"/>
    <x v="2"/>
    <x v="4"/>
  </r>
  <r>
    <s v="ORD0005380"/>
    <x v="137"/>
    <x v="1414"/>
    <x v="0"/>
    <s v="EC004"/>
    <x v="10"/>
    <x v="2"/>
    <s v="Nike"/>
    <x v="7"/>
    <x v="2"/>
    <n v="5"/>
    <n v="110"/>
    <x v="0"/>
    <n v="550"/>
    <n v="210"/>
    <x v="0"/>
    <x v="4"/>
    <s v="Standard"/>
    <n v="4.4000000000000004"/>
    <n v="2025"/>
    <s v="Jul-2025"/>
    <n v="0.38181818181818183"/>
    <x v="2"/>
    <x v="4"/>
  </r>
  <r>
    <s v="ORD0005381"/>
    <x v="275"/>
    <x v="317"/>
    <x v="1"/>
    <s v="EC005"/>
    <x v="4"/>
    <x v="2"/>
    <s v="Skybags"/>
    <x v="2"/>
    <x v="2"/>
    <n v="1"/>
    <n v="45"/>
    <x v="2"/>
    <n v="36"/>
    <n v="10"/>
    <x v="0"/>
    <x v="2"/>
    <s v="Standard"/>
    <n v="4.4000000000000004"/>
    <n v="2025"/>
    <s v="Apr-2025"/>
    <n v="0.27777777777777779"/>
    <x v="0"/>
    <x v="2"/>
  </r>
  <r>
    <s v="ORD0005382"/>
    <x v="305"/>
    <x v="451"/>
    <x v="0"/>
    <s v="EC008"/>
    <x v="1"/>
    <x v="1"/>
    <s v="Nivea"/>
    <x v="5"/>
    <x v="2"/>
    <n v="1"/>
    <n v="18"/>
    <x v="0"/>
    <n v="18"/>
    <n v="9"/>
    <x v="0"/>
    <x v="2"/>
    <s v="Standard"/>
    <n v="3.1"/>
    <n v="2025"/>
    <s v="Apr-2025"/>
    <n v="0.5"/>
    <x v="0"/>
    <x v="3"/>
  </r>
  <r>
    <s v="ORD0005383"/>
    <x v="225"/>
    <x v="1348"/>
    <x v="0"/>
    <s v="EC004"/>
    <x v="10"/>
    <x v="2"/>
    <s v="Nike"/>
    <x v="2"/>
    <x v="2"/>
    <n v="2"/>
    <n v="110"/>
    <x v="0"/>
    <n v="220"/>
    <n v="84"/>
    <x v="0"/>
    <x v="4"/>
    <s v="Express"/>
    <n v="3.6"/>
    <n v="2025"/>
    <s v="Jun-2025"/>
    <n v="0.38181818181818183"/>
    <x v="0"/>
    <x v="2"/>
  </r>
  <r>
    <s v="ORD0005384"/>
    <x v="81"/>
    <x v="1159"/>
    <x v="1"/>
    <s v="EC006"/>
    <x v="2"/>
    <x v="0"/>
    <s v="Philips"/>
    <x v="3"/>
    <x v="0"/>
    <n v="2"/>
    <n v="85"/>
    <x v="3"/>
    <n v="144.5"/>
    <n v="40.5"/>
    <x v="0"/>
    <x v="1"/>
    <s v="Standard"/>
    <n v="3.3"/>
    <n v="2025"/>
    <s v="Jul-2025"/>
    <n v="0.28027681660899656"/>
    <x v="0"/>
    <x v="2"/>
  </r>
  <r>
    <s v="ORD0005385"/>
    <x v="77"/>
    <x v="929"/>
    <x v="1"/>
    <s v="EC010"/>
    <x v="6"/>
    <x v="3"/>
    <s v="JBL"/>
    <x v="0"/>
    <x v="0"/>
    <n v="2"/>
    <n v="65"/>
    <x v="3"/>
    <n v="110.5"/>
    <n v="34.5"/>
    <x v="0"/>
    <x v="3"/>
    <s v="Express"/>
    <n v="4.4000000000000004"/>
    <n v="2025"/>
    <s v="Jan-2025"/>
    <n v="0.31221719457013575"/>
    <x v="0"/>
    <x v="0"/>
  </r>
  <r>
    <s v="ORD0005386"/>
    <x v="91"/>
    <x v="1990"/>
    <x v="0"/>
    <s v="EC001"/>
    <x v="8"/>
    <x v="3"/>
    <s v="Sony"/>
    <x v="0"/>
    <x v="0"/>
    <n v="4"/>
    <n v="89"/>
    <x v="0"/>
    <n v="356"/>
    <n v="136"/>
    <x v="0"/>
    <x v="1"/>
    <s v="Same Day"/>
    <n v="3.8"/>
    <n v="2025"/>
    <s v="Sep-2025"/>
    <n v="0.38202247191011235"/>
    <x v="0"/>
    <x v="0"/>
  </r>
  <r>
    <s v="ORD0005387"/>
    <x v="205"/>
    <x v="1118"/>
    <x v="1"/>
    <s v="EC005"/>
    <x v="4"/>
    <x v="2"/>
    <s v="Skybags"/>
    <x v="8"/>
    <x v="1"/>
    <n v="5"/>
    <n v="45"/>
    <x v="2"/>
    <n v="180"/>
    <n v="50"/>
    <x v="2"/>
    <x v="1"/>
    <s v="Express"/>
    <n v="2.6"/>
    <n v="2025"/>
    <s v="Apr-2025"/>
    <n v="0.27777777777777779"/>
    <x v="2"/>
    <x v="4"/>
  </r>
  <r>
    <s v="ORD0005388"/>
    <x v="23"/>
    <x v="2212"/>
    <x v="0"/>
    <s v="EC008"/>
    <x v="1"/>
    <x v="1"/>
    <s v="Nivea"/>
    <x v="5"/>
    <x v="1"/>
    <n v="5"/>
    <n v="18"/>
    <x v="4"/>
    <n v="85.5"/>
    <n v="40.5"/>
    <x v="0"/>
    <x v="4"/>
    <s v="Standard"/>
    <n v="4.2"/>
    <n v="2025"/>
    <s v="Aug-2025"/>
    <n v="0.47368421052631576"/>
    <x v="0"/>
    <x v="3"/>
  </r>
  <r>
    <s v="ORD0005389"/>
    <x v="147"/>
    <x v="1758"/>
    <x v="0"/>
    <s v="EC008"/>
    <x v="1"/>
    <x v="1"/>
    <s v="Nivea"/>
    <x v="6"/>
    <x v="2"/>
    <n v="4"/>
    <n v="18"/>
    <x v="1"/>
    <n v="64.8"/>
    <n v="28.8"/>
    <x v="0"/>
    <x v="3"/>
    <s v="Express"/>
    <n v="3.7"/>
    <n v="2025"/>
    <s v="Feb-2025"/>
    <n v="0.44444444444444448"/>
    <x v="0"/>
    <x v="2"/>
  </r>
  <r>
    <s v="ORD0005390"/>
    <x v="10"/>
    <x v="1642"/>
    <x v="0"/>
    <s v="EC008"/>
    <x v="1"/>
    <x v="1"/>
    <s v="Nivea"/>
    <x v="7"/>
    <x v="2"/>
    <n v="2"/>
    <n v="18"/>
    <x v="3"/>
    <n v="30.6"/>
    <n v="12.6"/>
    <x v="0"/>
    <x v="2"/>
    <s v="Standard"/>
    <n v="2.7"/>
    <n v="2025"/>
    <s v="Sep-2025"/>
    <n v="0.41176470588235292"/>
    <x v="2"/>
    <x v="4"/>
  </r>
  <r>
    <s v="ORD0005391"/>
    <x v="320"/>
    <x v="163"/>
    <x v="0"/>
    <s v="EC007"/>
    <x v="9"/>
    <x v="0"/>
    <s v="Prestige"/>
    <x v="5"/>
    <x v="0"/>
    <n v="4"/>
    <n v="120"/>
    <x v="4"/>
    <n v="456"/>
    <n v="144"/>
    <x v="0"/>
    <x v="3"/>
    <s v="Standard"/>
    <n v="4.4000000000000004"/>
    <n v="2025"/>
    <s v="Jul-2025"/>
    <n v="0.31578947368421051"/>
    <x v="0"/>
    <x v="3"/>
  </r>
  <r>
    <s v="ORD0005392"/>
    <x v="291"/>
    <x v="510"/>
    <x v="1"/>
    <s v="EC009"/>
    <x v="11"/>
    <x v="1"/>
    <s v="Loreal"/>
    <x v="8"/>
    <x v="0"/>
    <n v="4"/>
    <n v="12"/>
    <x v="3"/>
    <n v="40.799999999999997"/>
    <n v="16.8"/>
    <x v="0"/>
    <x v="2"/>
    <s v="Express"/>
    <n v="3.1"/>
    <n v="2025"/>
    <s v="Apr-2025"/>
    <n v="0.41176470588235298"/>
    <x v="2"/>
    <x v="4"/>
  </r>
  <r>
    <s v="ORD0005393"/>
    <x v="343"/>
    <x v="1704"/>
    <x v="0"/>
    <s v="EC011"/>
    <x v="0"/>
    <x v="0"/>
    <s v="IKEA"/>
    <x v="7"/>
    <x v="2"/>
    <n v="4"/>
    <n v="190"/>
    <x v="2"/>
    <n v="608"/>
    <n v="108"/>
    <x v="0"/>
    <x v="4"/>
    <s v="Standard"/>
    <n v="3.6"/>
    <n v="2025"/>
    <s v="Mar-2025"/>
    <n v="0.17763157894736842"/>
    <x v="2"/>
    <x v="4"/>
  </r>
  <r>
    <s v="ORD0005394"/>
    <x v="303"/>
    <x v="520"/>
    <x v="1"/>
    <s v="EC006"/>
    <x v="2"/>
    <x v="0"/>
    <s v="Philips"/>
    <x v="2"/>
    <x v="0"/>
    <n v="2"/>
    <n v="85"/>
    <x v="2"/>
    <n v="136"/>
    <n v="32"/>
    <x v="0"/>
    <x v="3"/>
    <s v="Standard"/>
    <n v="3.1"/>
    <n v="2025"/>
    <s v="Nov-2025"/>
    <n v="0.23529411764705882"/>
    <x v="0"/>
    <x v="2"/>
  </r>
  <r>
    <s v="ORD0005395"/>
    <x v="138"/>
    <x v="202"/>
    <x v="0"/>
    <s v="EC010"/>
    <x v="6"/>
    <x v="3"/>
    <s v="JBL"/>
    <x v="3"/>
    <x v="0"/>
    <n v="2"/>
    <n v="65"/>
    <x v="1"/>
    <n v="117"/>
    <n v="41"/>
    <x v="0"/>
    <x v="1"/>
    <s v="Express"/>
    <n v="4"/>
    <n v="2025"/>
    <s v="Jul-2025"/>
    <n v="0.3504273504273504"/>
    <x v="0"/>
    <x v="2"/>
  </r>
  <r>
    <s v="ORD0005396"/>
    <x v="39"/>
    <x v="776"/>
    <x v="1"/>
    <s v="EC004"/>
    <x v="10"/>
    <x v="2"/>
    <s v="Nike"/>
    <x v="2"/>
    <x v="0"/>
    <n v="3"/>
    <n v="110"/>
    <x v="2"/>
    <n v="264"/>
    <n v="60"/>
    <x v="3"/>
    <x v="4"/>
    <s v="Standard"/>
    <n v="4.5"/>
    <n v="2025"/>
    <s v="Oct-2025"/>
    <n v="0.22727272727272727"/>
    <x v="0"/>
    <x v="2"/>
  </r>
  <r>
    <s v="ORD0005397"/>
    <x v="99"/>
    <x v="1791"/>
    <x v="1"/>
    <s v="EC008"/>
    <x v="1"/>
    <x v="1"/>
    <s v="Nivea"/>
    <x v="1"/>
    <x v="2"/>
    <n v="2"/>
    <n v="18"/>
    <x v="0"/>
    <n v="36"/>
    <n v="18"/>
    <x v="0"/>
    <x v="1"/>
    <s v="Standard"/>
    <n v="4.2"/>
    <n v="2025"/>
    <s v="Sep-2025"/>
    <n v="0.5"/>
    <x v="1"/>
    <x v="1"/>
  </r>
  <r>
    <s v="ORD0005398"/>
    <x v="336"/>
    <x v="1603"/>
    <x v="1"/>
    <s v="EC008"/>
    <x v="1"/>
    <x v="1"/>
    <s v="Nivea"/>
    <x v="0"/>
    <x v="1"/>
    <n v="4"/>
    <n v="18"/>
    <x v="2"/>
    <n v="57.6"/>
    <n v="21.6"/>
    <x v="2"/>
    <x v="1"/>
    <s v="Standard"/>
    <n v="3"/>
    <n v="2025"/>
    <s v="Jun-2025"/>
    <n v="0.375"/>
    <x v="0"/>
    <x v="0"/>
  </r>
  <r>
    <s v="ORD0005399"/>
    <x v="154"/>
    <x v="2109"/>
    <x v="1"/>
    <s v="EC012"/>
    <x v="3"/>
    <x v="0"/>
    <s v="Philips"/>
    <x v="5"/>
    <x v="1"/>
    <n v="2"/>
    <n v="42"/>
    <x v="1"/>
    <n v="75.599999999999994"/>
    <n v="27.6"/>
    <x v="0"/>
    <x v="3"/>
    <s v="Standard"/>
    <n v="3.5"/>
    <n v="2025"/>
    <s v="Sep-2025"/>
    <n v="0.36507936507936511"/>
    <x v="0"/>
    <x v="3"/>
  </r>
  <r>
    <s v="ORD0005400"/>
    <x v="234"/>
    <x v="2213"/>
    <x v="1"/>
    <s v="EC011"/>
    <x v="0"/>
    <x v="0"/>
    <s v="IKEA"/>
    <x v="6"/>
    <x v="0"/>
    <n v="4"/>
    <n v="190"/>
    <x v="4"/>
    <n v="722"/>
    <n v="222"/>
    <x v="0"/>
    <x v="0"/>
    <s v="Standard"/>
    <n v="3.4"/>
    <n v="2025"/>
    <s v="Oct-2025"/>
    <n v="0.30747922437673131"/>
    <x v="0"/>
    <x v="2"/>
  </r>
  <r>
    <s v="ORD0005401"/>
    <x v="45"/>
    <x v="420"/>
    <x v="1"/>
    <s v="EC001"/>
    <x v="8"/>
    <x v="3"/>
    <s v="Sony"/>
    <x v="0"/>
    <x v="0"/>
    <n v="1"/>
    <n v="89"/>
    <x v="2"/>
    <n v="71.2"/>
    <n v="16.2"/>
    <x v="0"/>
    <x v="1"/>
    <s v="Standard"/>
    <n v="4.7"/>
    <n v="2025"/>
    <s v="Mar-2025"/>
    <n v="0.22752808988764042"/>
    <x v="0"/>
    <x v="0"/>
  </r>
  <r>
    <s v="ORD0005402"/>
    <x v="313"/>
    <x v="1749"/>
    <x v="1"/>
    <s v="EC008"/>
    <x v="1"/>
    <x v="1"/>
    <s v="Nivea"/>
    <x v="4"/>
    <x v="1"/>
    <n v="4"/>
    <n v="18"/>
    <x v="0"/>
    <n v="72"/>
    <n v="36"/>
    <x v="0"/>
    <x v="0"/>
    <s v="Standard"/>
    <n v="3.3"/>
    <n v="2025"/>
    <s v="Dec-2025"/>
    <n v="0.5"/>
    <x v="0"/>
    <x v="2"/>
  </r>
  <r>
    <s v="ORD0005403"/>
    <x v="180"/>
    <x v="1049"/>
    <x v="0"/>
    <s v="EC010"/>
    <x v="6"/>
    <x v="3"/>
    <s v="JBL"/>
    <x v="9"/>
    <x v="1"/>
    <n v="2"/>
    <n v="65"/>
    <x v="3"/>
    <n v="110.5"/>
    <n v="34.5"/>
    <x v="0"/>
    <x v="1"/>
    <s v="Standard"/>
    <n v="3.6"/>
    <n v="2025"/>
    <s v="Oct-2025"/>
    <n v="0.31221719457013575"/>
    <x v="0"/>
    <x v="5"/>
  </r>
  <r>
    <s v="ORD0005404"/>
    <x v="0"/>
    <x v="2214"/>
    <x v="1"/>
    <s v="EC004"/>
    <x v="10"/>
    <x v="2"/>
    <s v="Nike"/>
    <x v="1"/>
    <x v="1"/>
    <n v="5"/>
    <n v="110"/>
    <x v="2"/>
    <n v="440"/>
    <n v="100"/>
    <x v="0"/>
    <x v="3"/>
    <s v="Standard"/>
    <n v="4.5999999999999996"/>
    <n v="2025"/>
    <s v="Aug-2025"/>
    <n v="0.22727272727272727"/>
    <x v="1"/>
    <x v="1"/>
  </r>
  <r>
    <s v="ORD0005405"/>
    <x v="274"/>
    <x v="2094"/>
    <x v="0"/>
    <s v="EC002"/>
    <x v="5"/>
    <x v="3"/>
    <s v="Samsung"/>
    <x v="1"/>
    <x v="0"/>
    <n v="1"/>
    <n v="149"/>
    <x v="2"/>
    <n v="119.2"/>
    <n v="24.2"/>
    <x v="0"/>
    <x v="4"/>
    <s v="Same Day"/>
    <n v="3.5"/>
    <n v="2025"/>
    <s v="Dec-2025"/>
    <n v="0.2030201342281879"/>
    <x v="1"/>
    <x v="1"/>
  </r>
  <r>
    <s v="ORD0005406"/>
    <x v="109"/>
    <x v="1008"/>
    <x v="1"/>
    <s v="EC006"/>
    <x v="2"/>
    <x v="0"/>
    <s v="Philips"/>
    <x v="2"/>
    <x v="1"/>
    <n v="4"/>
    <n v="85"/>
    <x v="3"/>
    <n v="289"/>
    <n v="81"/>
    <x v="0"/>
    <x v="0"/>
    <s v="Express"/>
    <n v="3.1"/>
    <n v="2025"/>
    <s v="Oct-2025"/>
    <n v="0.28027681660899656"/>
    <x v="0"/>
    <x v="2"/>
  </r>
  <r>
    <s v="ORD0005407"/>
    <x v="48"/>
    <x v="1195"/>
    <x v="1"/>
    <s v="EC003"/>
    <x v="7"/>
    <x v="3"/>
    <s v="Lenovo"/>
    <x v="1"/>
    <x v="1"/>
    <n v="5"/>
    <n v="799"/>
    <x v="2"/>
    <n v="3196"/>
    <n v="96"/>
    <x v="0"/>
    <x v="3"/>
    <s v="Standard"/>
    <n v="2.7"/>
    <n v="2025"/>
    <s v="May-2025"/>
    <n v="3.0037546933667083E-2"/>
    <x v="1"/>
    <x v="1"/>
  </r>
  <r>
    <s v="ORD0005408"/>
    <x v="354"/>
    <x v="890"/>
    <x v="0"/>
    <s v="EC005"/>
    <x v="4"/>
    <x v="2"/>
    <s v="Skybags"/>
    <x v="3"/>
    <x v="2"/>
    <n v="1"/>
    <n v="45"/>
    <x v="2"/>
    <n v="36"/>
    <n v="10"/>
    <x v="0"/>
    <x v="3"/>
    <s v="Standard"/>
    <n v="4.4000000000000004"/>
    <n v="2025"/>
    <s v="Apr-2025"/>
    <n v="0.27777777777777779"/>
    <x v="0"/>
    <x v="2"/>
  </r>
  <r>
    <s v="ORD0005409"/>
    <x v="23"/>
    <x v="1937"/>
    <x v="0"/>
    <s v="EC007"/>
    <x v="9"/>
    <x v="0"/>
    <s v="Prestige"/>
    <x v="3"/>
    <x v="2"/>
    <n v="2"/>
    <n v="120"/>
    <x v="3"/>
    <n v="204"/>
    <n v="48"/>
    <x v="0"/>
    <x v="4"/>
    <s v="Express"/>
    <n v="2.6"/>
    <n v="2025"/>
    <s v="Aug-2025"/>
    <n v="0.23529411764705882"/>
    <x v="0"/>
    <x v="2"/>
  </r>
  <r>
    <s v="ORD0005410"/>
    <x v="329"/>
    <x v="1651"/>
    <x v="0"/>
    <s v="EC008"/>
    <x v="1"/>
    <x v="1"/>
    <s v="Nivea"/>
    <x v="3"/>
    <x v="1"/>
    <n v="4"/>
    <n v="18"/>
    <x v="3"/>
    <n v="61.2"/>
    <n v="25.2"/>
    <x v="1"/>
    <x v="1"/>
    <s v="Standard"/>
    <n v="3.4"/>
    <n v="2025"/>
    <s v="Jun-2025"/>
    <n v="0.41176470588235292"/>
    <x v="0"/>
    <x v="2"/>
  </r>
  <r>
    <s v="ORD0005411"/>
    <x v="106"/>
    <x v="899"/>
    <x v="1"/>
    <s v="EC012"/>
    <x v="3"/>
    <x v="0"/>
    <s v="Philips"/>
    <x v="1"/>
    <x v="1"/>
    <n v="1"/>
    <n v="42"/>
    <x v="0"/>
    <n v="42"/>
    <n v="18"/>
    <x v="0"/>
    <x v="4"/>
    <s v="Standard"/>
    <n v="4.7"/>
    <n v="2025"/>
    <s v="Sep-2025"/>
    <n v="0.42857142857142855"/>
    <x v="1"/>
    <x v="1"/>
  </r>
  <r>
    <s v="ORD0005412"/>
    <x v="36"/>
    <x v="35"/>
    <x v="0"/>
    <s v="EC008"/>
    <x v="1"/>
    <x v="1"/>
    <s v="Nivea"/>
    <x v="2"/>
    <x v="0"/>
    <n v="3"/>
    <n v="18"/>
    <x v="2"/>
    <n v="43.2"/>
    <n v="16.2"/>
    <x v="2"/>
    <x v="2"/>
    <s v="Express"/>
    <n v="3.9"/>
    <n v="2025"/>
    <s v="Oct-2025"/>
    <n v="0.37499999999999994"/>
    <x v="0"/>
    <x v="2"/>
  </r>
  <r>
    <s v="ORD0005413"/>
    <x v="322"/>
    <x v="1988"/>
    <x v="0"/>
    <s v="EC002"/>
    <x v="5"/>
    <x v="3"/>
    <s v="Samsung"/>
    <x v="0"/>
    <x v="0"/>
    <n v="1"/>
    <n v="149"/>
    <x v="3"/>
    <n v="126.65"/>
    <n v="31.65"/>
    <x v="0"/>
    <x v="2"/>
    <s v="Express"/>
    <n v="4.0999999999999996"/>
    <n v="2025"/>
    <s v="Feb-2025"/>
    <n v="0.24990130280300038"/>
    <x v="0"/>
    <x v="0"/>
  </r>
  <r>
    <s v="ORD0005414"/>
    <x v="6"/>
    <x v="114"/>
    <x v="0"/>
    <s v="EC004"/>
    <x v="10"/>
    <x v="2"/>
    <s v="Nike"/>
    <x v="5"/>
    <x v="1"/>
    <n v="3"/>
    <n v="110"/>
    <x v="0"/>
    <n v="330"/>
    <n v="126"/>
    <x v="2"/>
    <x v="2"/>
    <s v="Standard"/>
    <n v="2.7"/>
    <n v="2025"/>
    <s v="Jul-2025"/>
    <n v="0.38181818181818183"/>
    <x v="0"/>
    <x v="3"/>
  </r>
  <r>
    <s v="ORD0005415"/>
    <x v="137"/>
    <x v="2215"/>
    <x v="0"/>
    <s v="EC012"/>
    <x v="3"/>
    <x v="0"/>
    <s v="Philips"/>
    <x v="8"/>
    <x v="1"/>
    <n v="5"/>
    <n v="42"/>
    <x v="1"/>
    <n v="189"/>
    <n v="69"/>
    <x v="0"/>
    <x v="4"/>
    <s v="Standard"/>
    <n v="4.8"/>
    <n v="2025"/>
    <s v="Jul-2025"/>
    <n v="0.36507936507936506"/>
    <x v="2"/>
    <x v="4"/>
  </r>
  <r>
    <s v="ORD0005416"/>
    <x v="340"/>
    <x v="2182"/>
    <x v="0"/>
    <s v="EC008"/>
    <x v="1"/>
    <x v="1"/>
    <s v="Nivea"/>
    <x v="7"/>
    <x v="0"/>
    <n v="3"/>
    <n v="18"/>
    <x v="2"/>
    <n v="43.2"/>
    <n v="16.2"/>
    <x v="2"/>
    <x v="4"/>
    <s v="Standard"/>
    <n v="4.5"/>
    <n v="2025"/>
    <s v="Apr-2025"/>
    <n v="0.37499999999999994"/>
    <x v="2"/>
    <x v="4"/>
  </r>
  <r>
    <s v="ORD0005417"/>
    <x v="22"/>
    <x v="1372"/>
    <x v="0"/>
    <s v="EC010"/>
    <x v="6"/>
    <x v="3"/>
    <s v="JBL"/>
    <x v="4"/>
    <x v="0"/>
    <n v="5"/>
    <n v="65"/>
    <x v="4"/>
    <n v="308.75"/>
    <n v="118.75"/>
    <x v="0"/>
    <x v="2"/>
    <s v="Standard"/>
    <n v="2.9"/>
    <n v="2025"/>
    <s v="Mar-2025"/>
    <n v="0.38461538461538464"/>
    <x v="0"/>
    <x v="2"/>
  </r>
  <r>
    <s v="ORD0005418"/>
    <x v="84"/>
    <x v="1922"/>
    <x v="0"/>
    <s v="EC003"/>
    <x v="7"/>
    <x v="3"/>
    <s v="Lenovo"/>
    <x v="7"/>
    <x v="0"/>
    <n v="3"/>
    <n v="799"/>
    <x v="0"/>
    <n v="2397"/>
    <n v="537"/>
    <x v="0"/>
    <x v="1"/>
    <s v="Standard"/>
    <n v="4.5999999999999996"/>
    <n v="2025"/>
    <s v="Sep-2025"/>
    <n v="0.22403003754693368"/>
    <x v="2"/>
    <x v="4"/>
  </r>
  <r>
    <s v="ORD0005419"/>
    <x v="103"/>
    <x v="1404"/>
    <x v="0"/>
    <s v="EC001"/>
    <x v="8"/>
    <x v="3"/>
    <s v="Sony"/>
    <x v="7"/>
    <x v="2"/>
    <n v="3"/>
    <n v="89"/>
    <x v="4"/>
    <n v="253.65"/>
    <n v="88.65"/>
    <x v="3"/>
    <x v="4"/>
    <s v="Standard"/>
    <n v="4.5"/>
    <n v="2025"/>
    <s v="May-2025"/>
    <n v="0.34949733885274986"/>
    <x v="2"/>
    <x v="4"/>
  </r>
  <r>
    <s v="ORD0005420"/>
    <x v="339"/>
    <x v="2216"/>
    <x v="1"/>
    <s v="EC005"/>
    <x v="4"/>
    <x v="2"/>
    <s v="Skybags"/>
    <x v="4"/>
    <x v="0"/>
    <n v="3"/>
    <n v="45"/>
    <x v="1"/>
    <n v="121.5"/>
    <n v="43.5"/>
    <x v="0"/>
    <x v="3"/>
    <s v="Standard"/>
    <n v="3.1"/>
    <n v="2025"/>
    <s v="Jul-2025"/>
    <n v="0.35802469135802467"/>
    <x v="0"/>
    <x v="2"/>
  </r>
  <r>
    <s v="ORD0005421"/>
    <x v="191"/>
    <x v="1476"/>
    <x v="0"/>
    <s v="EC011"/>
    <x v="0"/>
    <x v="0"/>
    <s v="IKEA"/>
    <x v="8"/>
    <x v="0"/>
    <n v="5"/>
    <n v="190"/>
    <x v="2"/>
    <n v="760"/>
    <n v="135"/>
    <x v="0"/>
    <x v="3"/>
    <s v="Standard"/>
    <n v="4"/>
    <n v="2025"/>
    <s v="Mar-2025"/>
    <n v="0.17763157894736842"/>
    <x v="2"/>
    <x v="4"/>
  </r>
  <r>
    <s v="ORD0005422"/>
    <x v="362"/>
    <x v="2217"/>
    <x v="0"/>
    <s v="EC012"/>
    <x v="3"/>
    <x v="0"/>
    <s v="Philips"/>
    <x v="3"/>
    <x v="1"/>
    <n v="4"/>
    <n v="42"/>
    <x v="4"/>
    <n v="159.6"/>
    <n v="63.6"/>
    <x v="0"/>
    <x v="3"/>
    <s v="Express"/>
    <n v="3.4"/>
    <n v="2025"/>
    <s v="Jun-2025"/>
    <n v="0.39849624060150379"/>
    <x v="0"/>
    <x v="2"/>
  </r>
  <r>
    <s v="ORD0005423"/>
    <x v="139"/>
    <x v="1832"/>
    <x v="1"/>
    <s v="EC009"/>
    <x v="11"/>
    <x v="1"/>
    <s v="Loreal"/>
    <x v="4"/>
    <x v="0"/>
    <n v="5"/>
    <n v="12"/>
    <x v="0"/>
    <n v="60"/>
    <n v="30"/>
    <x v="0"/>
    <x v="2"/>
    <s v="Express"/>
    <n v="3.2"/>
    <n v="2025"/>
    <s v="Apr-2025"/>
    <n v="0.5"/>
    <x v="0"/>
    <x v="2"/>
  </r>
  <r>
    <s v="ORD0005424"/>
    <x v="264"/>
    <x v="973"/>
    <x v="0"/>
    <s v="EC012"/>
    <x v="3"/>
    <x v="0"/>
    <s v="Philips"/>
    <x v="9"/>
    <x v="1"/>
    <n v="5"/>
    <n v="42"/>
    <x v="4"/>
    <n v="199.5"/>
    <n v="79.5"/>
    <x v="0"/>
    <x v="3"/>
    <s v="Standard"/>
    <n v="4.9000000000000004"/>
    <n v="2025"/>
    <s v="Apr-2025"/>
    <n v="0.39849624060150374"/>
    <x v="0"/>
    <x v="5"/>
  </r>
  <r>
    <s v="ORD0005425"/>
    <x v="260"/>
    <x v="1086"/>
    <x v="0"/>
    <s v="EC009"/>
    <x v="11"/>
    <x v="1"/>
    <s v="Loreal"/>
    <x v="5"/>
    <x v="0"/>
    <n v="2"/>
    <n v="12"/>
    <x v="2"/>
    <n v="19.2"/>
    <n v="7.2"/>
    <x v="0"/>
    <x v="0"/>
    <s v="Standard"/>
    <n v="4.4000000000000004"/>
    <n v="2025"/>
    <s v="May-2025"/>
    <n v="0.375"/>
    <x v="0"/>
    <x v="3"/>
  </r>
  <r>
    <s v="ORD0005426"/>
    <x v="71"/>
    <x v="938"/>
    <x v="0"/>
    <s v="EC005"/>
    <x v="4"/>
    <x v="2"/>
    <s v="Skybags"/>
    <x v="7"/>
    <x v="0"/>
    <n v="5"/>
    <n v="45"/>
    <x v="1"/>
    <n v="202.5"/>
    <n v="72.5"/>
    <x v="0"/>
    <x v="4"/>
    <s v="Same Day"/>
    <n v="4.9000000000000004"/>
    <n v="2025"/>
    <s v="Aug-2025"/>
    <n v="0.35802469135802467"/>
    <x v="2"/>
    <x v="4"/>
  </r>
  <r>
    <s v="ORD0005427"/>
    <x v="0"/>
    <x v="1567"/>
    <x v="0"/>
    <s v="EC001"/>
    <x v="8"/>
    <x v="3"/>
    <s v="Sony"/>
    <x v="8"/>
    <x v="1"/>
    <n v="1"/>
    <n v="89"/>
    <x v="4"/>
    <n v="84.55"/>
    <n v="29.55"/>
    <x v="0"/>
    <x v="2"/>
    <s v="Express"/>
    <n v="3"/>
    <n v="2025"/>
    <s v="Aug-2025"/>
    <n v="0.34949733885274986"/>
    <x v="2"/>
    <x v="4"/>
  </r>
  <r>
    <s v="ORD0005428"/>
    <x v="170"/>
    <x v="1180"/>
    <x v="0"/>
    <s v="EC001"/>
    <x v="8"/>
    <x v="3"/>
    <s v="Sony"/>
    <x v="3"/>
    <x v="2"/>
    <n v="3"/>
    <n v="89"/>
    <x v="2"/>
    <n v="213.6"/>
    <n v="48.6"/>
    <x v="0"/>
    <x v="4"/>
    <s v="Standard"/>
    <n v="3.1"/>
    <n v="2025"/>
    <s v="Mar-2025"/>
    <n v="0.22752808988764045"/>
    <x v="0"/>
    <x v="2"/>
  </r>
  <r>
    <s v="ORD0005429"/>
    <x v="326"/>
    <x v="1326"/>
    <x v="1"/>
    <s v="EC007"/>
    <x v="9"/>
    <x v="0"/>
    <s v="Prestige"/>
    <x v="9"/>
    <x v="1"/>
    <n v="2"/>
    <n v="120"/>
    <x v="2"/>
    <n v="192"/>
    <n v="36"/>
    <x v="3"/>
    <x v="0"/>
    <s v="Standard"/>
    <n v="4.5"/>
    <n v="2025"/>
    <s v="Nov-2025"/>
    <n v="0.1875"/>
    <x v="0"/>
    <x v="5"/>
  </r>
  <r>
    <s v="ORD0005430"/>
    <x v="256"/>
    <x v="1684"/>
    <x v="0"/>
    <s v="EC003"/>
    <x v="7"/>
    <x v="3"/>
    <s v="Lenovo"/>
    <x v="9"/>
    <x v="2"/>
    <n v="5"/>
    <n v="799"/>
    <x v="4"/>
    <n v="3795.25"/>
    <n v="695.25"/>
    <x v="0"/>
    <x v="1"/>
    <s v="Same Day"/>
    <n v="4"/>
    <n v="2025"/>
    <s v="Jun-2025"/>
    <n v="0.18318951320729859"/>
    <x v="0"/>
    <x v="5"/>
  </r>
  <r>
    <s v="ORD0005431"/>
    <x v="25"/>
    <x v="1137"/>
    <x v="0"/>
    <s v="EC008"/>
    <x v="1"/>
    <x v="1"/>
    <s v="Nivea"/>
    <x v="7"/>
    <x v="2"/>
    <n v="5"/>
    <n v="18"/>
    <x v="3"/>
    <n v="76.5"/>
    <n v="31.5"/>
    <x v="0"/>
    <x v="3"/>
    <s v="Standard"/>
    <n v="2.6"/>
    <n v="2025"/>
    <s v="Aug-2025"/>
    <n v="0.41176470588235292"/>
    <x v="2"/>
    <x v="4"/>
  </r>
  <r>
    <s v="ORD0005432"/>
    <x v="251"/>
    <x v="276"/>
    <x v="1"/>
    <s v="EC003"/>
    <x v="7"/>
    <x v="3"/>
    <s v="Lenovo"/>
    <x v="8"/>
    <x v="2"/>
    <n v="5"/>
    <n v="799"/>
    <x v="3"/>
    <n v="3395.75"/>
    <n v="295.75"/>
    <x v="0"/>
    <x v="3"/>
    <s v="Same Day"/>
    <n v="4.5999999999999996"/>
    <n v="2025"/>
    <s v="Feb-2025"/>
    <n v="8.7094161819921967E-2"/>
    <x v="2"/>
    <x v="4"/>
  </r>
  <r>
    <s v="ORD0005433"/>
    <x v="225"/>
    <x v="2088"/>
    <x v="1"/>
    <s v="EC009"/>
    <x v="11"/>
    <x v="1"/>
    <s v="Loreal"/>
    <x v="7"/>
    <x v="2"/>
    <n v="1"/>
    <n v="12"/>
    <x v="3"/>
    <n v="10.199999999999999"/>
    <n v="4.2"/>
    <x v="0"/>
    <x v="1"/>
    <s v="Standard"/>
    <n v="4.3"/>
    <n v="2025"/>
    <s v="Jun-2025"/>
    <n v="0.41176470588235298"/>
    <x v="2"/>
    <x v="4"/>
  </r>
  <r>
    <s v="ORD0005434"/>
    <x v="301"/>
    <x v="2052"/>
    <x v="0"/>
    <s v="EC006"/>
    <x v="2"/>
    <x v="0"/>
    <s v="Philips"/>
    <x v="2"/>
    <x v="1"/>
    <n v="3"/>
    <n v="85"/>
    <x v="4"/>
    <n v="242.25"/>
    <n v="86.25"/>
    <x v="0"/>
    <x v="3"/>
    <s v="Express"/>
    <n v="4.3"/>
    <n v="2025"/>
    <s v="Mar-2025"/>
    <n v="0.35603715170278638"/>
    <x v="0"/>
    <x v="2"/>
  </r>
  <r>
    <s v="ORD0005435"/>
    <x v="240"/>
    <x v="521"/>
    <x v="0"/>
    <s v="EC005"/>
    <x v="4"/>
    <x v="2"/>
    <s v="Skybags"/>
    <x v="8"/>
    <x v="2"/>
    <n v="5"/>
    <n v="45"/>
    <x v="4"/>
    <n v="213.75"/>
    <n v="83.75"/>
    <x v="1"/>
    <x v="0"/>
    <s v="Express"/>
    <n v="3.6"/>
    <n v="2025"/>
    <s v="Jul-2025"/>
    <n v="0.391812865497076"/>
    <x v="2"/>
    <x v="4"/>
  </r>
  <r>
    <s v="ORD0005436"/>
    <x v="96"/>
    <x v="1800"/>
    <x v="1"/>
    <s v="EC009"/>
    <x v="11"/>
    <x v="1"/>
    <s v="Loreal"/>
    <x v="1"/>
    <x v="2"/>
    <n v="4"/>
    <n v="12"/>
    <x v="4"/>
    <n v="45.6"/>
    <n v="21.6"/>
    <x v="0"/>
    <x v="2"/>
    <s v="Standard"/>
    <n v="5"/>
    <n v="2025"/>
    <s v="Jun-2025"/>
    <n v="0.47368421052631582"/>
    <x v="1"/>
    <x v="1"/>
  </r>
  <r>
    <s v="ORD0005437"/>
    <x v="302"/>
    <x v="674"/>
    <x v="1"/>
    <s v="EC007"/>
    <x v="9"/>
    <x v="0"/>
    <s v="Prestige"/>
    <x v="3"/>
    <x v="2"/>
    <n v="4"/>
    <n v="120"/>
    <x v="3"/>
    <n v="408"/>
    <n v="96"/>
    <x v="0"/>
    <x v="4"/>
    <s v="Standard"/>
    <n v="3.6"/>
    <n v="2025"/>
    <s v="Nov-2025"/>
    <n v="0.23529411764705882"/>
    <x v="0"/>
    <x v="2"/>
  </r>
  <r>
    <s v="ORD0005438"/>
    <x v="307"/>
    <x v="1955"/>
    <x v="0"/>
    <s v="EC005"/>
    <x v="4"/>
    <x v="2"/>
    <s v="Skybags"/>
    <x v="3"/>
    <x v="0"/>
    <n v="2"/>
    <n v="45"/>
    <x v="3"/>
    <n v="76.5"/>
    <n v="24.5"/>
    <x v="2"/>
    <x v="2"/>
    <s v="Standard"/>
    <n v="2.9"/>
    <n v="2025"/>
    <s v="Oct-2025"/>
    <n v="0.3202614379084967"/>
    <x v="0"/>
    <x v="2"/>
  </r>
  <r>
    <s v="ORD0005439"/>
    <x v="70"/>
    <x v="1141"/>
    <x v="0"/>
    <s v="EC001"/>
    <x v="8"/>
    <x v="3"/>
    <s v="Sony"/>
    <x v="2"/>
    <x v="1"/>
    <n v="4"/>
    <n v="89"/>
    <x v="4"/>
    <n v="338.2"/>
    <n v="118.2"/>
    <x v="0"/>
    <x v="3"/>
    <s v="Express"/>
    <n v="4.0999999999999996"/>
    <n v="2025"/>
    <s v="Oct-2025"/>
    <n v="0.34949733885274986"/>
    <x v="0"/>
    <x v="2"/>
  </r>
  <r>
    <s v="ORD0005440"/>
    <x v="325"/>
    <x v="1748"/>
    <x v="0"/>
    <s v="EC001"/>
    <x v="8"/>
    <x v="3"/>
    <s v="Sony"/>
    <x v="6"/>
    <x v="0"/>
    <n v="4"/>
    <n v="89"/>
    <x v="4"/>
    <n v="338.2"/>
    <n v="118.2"/>
    <x v="0"/>
    <x v="0"/>
    <s v="Standard"/>
    <n v="3.2"/>
    <n v="2025"/>
    <s v="Jan-2025"/>
    <n v="0.34949733885274986"/>
    <x v="0"/>
    <x v="2"/>
  </r>
  <r>
    <s v="ORD0005441"/>
    <x v="47"/>
    <x v="712"/>
    <x v="0"/>
    <s v="EC003"/>
    <x v="7"/>
    <x v="3"/>
    <s v="Lenovo"/>
    <x v="7"/>
    <x v="2"/>
    <n v="3"/>
    <n v="799"/>
    <x v="1"/>
    <n v="2157.3000000000002"/>
    <n v="297.3"/>
    <x v="0"/>
    <x v="1"/>
    <s v="Same Day"/>
    <n v="3.8"/>
    <n v="2025"/>
    <s v="Apr-2025"/>
    <n v="0.13781115282992629"/>
    <x v="2"/>
    <x v="4"/>
  </r>
  <r>
    <s v="ORD0005442"/>
    <x v="127"/>
    <x v="1192"/>
    <x v="0"/>
    <s v="EC003"/>
    <x v="7"/>
    <x v="3"/>
    <s v="Lenovo"/>
    <x v="7"/>
    <x v="1"/>
    <n v="2"/>
    <n v="799"/>
    <x v="4"/>
    <n v="1518.1"/>
    <n v="278.10000000000002"/>
    <x v="0"/>
    <x v="0"/>
    <s v="Standard"/>
    <n v="3.3"/>
    <n v="2025"/>
    <s v="Jan-2025"/>
    <n v="0.18318951320729862"/>
    <x v="2"/>
    <x v="4"/>
  </r>
  <r>
    <s v="ORD0005443"/>
    <x v="342"/>
    <x v="1170"/>
    <x v="1"/>
    <s v="EC002"/>
    <x v="5"/>
    <x v="3"/>
    <s v="Samsung"/>
    <x v="6"/>
    <x v="1"/>
    <n v="3"/>
    <n v="149"/>
    <x v="1"/>
    <n v="402.3"/>
    <n v="117.3"/>
    <x v="0"/>
    <x v="4"/>
    <s v="Express"/>
    <n v="4.4000000000000004"/>
    <n v="2025"/>
    <s v="Feb-2025"/>
    <n v="0.29157345264727813"/>
    <x v="0"/>
    <x v="2"/>
  </r>
  <r>
    <s v="ORD0005444"/>
    <x v="17"/>
    <x v="2218"/>
    <x v="0"/>
    <s v="EC007"/>
    <x v="9"/>
    <x v="0"/>
    <s v="Prestige"/>
    <x v="4"/>
    <x v="2"/>
    <n v="3"/>
    <n v="120"/>
    <x v="1"/>
    <n v="324"/>
    <n v="90"/>
    <x v="1"/>
    <x v="4"/>
    <s v="Express"/>
    <n v="4.9000000000000004"/>
    <n v="2025"/>
    <s v="Nov-2025"/>
    <n v="0.27777777777777779"/>
    <x v="0"/>
    <x v="2"/>
  </r>
  <r>
    <s v="ORD0005445"/>
    <x v="150"/>
    <x v="368"/>
    <x v="0"/>
    <s v="EC004"/>
    <x v="10"/>
    <x v="2"/>
    <s v="Nike"/>
    <x v="0"/>
    <x v="2"/>
    <n v="5"/>
    <n v="110"/>
    <x v="1"/>
    <n v="495"/>
    <n v="155"/>
    <x v="0"/>
    <x v="2"/>
    <s v="Standard"/>
    <n v="2.7"/>
    <n v="2025"/>
    <s v="Jun-2025"/>
    <n v="0.31313131313131315"/>
    <x v="0"/>
    <x v="0"/>
  </r>
  <r>
    <s v="ORD0005446"/>
    <x v="280"/>
    <x v="1262"/>
    <x v="1"/>
    <s v="EC006"/>
    <x v="2"/>
    <x v="0"/>
    <s v="Philips"/>
    <x v="2"/>
    <x v="1"/>
    <n v="4"/>
    <n v="85"/>
    <x v="3"/>
    <n v="289"/>
    <n v="81"/>
    <x v="0"/>
    <x v="0"/>
    <s v="Standard"/>
    <n v="4.0999999999999996"/>
    <n v="2025"/>
    <s v="Feb-2025"/>
    <n v="0.28027681660899656"/>
    <x v="0"/>
    <x v="2"/>
  </r>
  <r>
    <s v="ORD0005447"/>
    <x v="120"/>
    <x v="1654"/>
    <x v="1"/>
    <s v="EC010"/>
    <x v="6"/>
    <x v="3"/>
    <s v="JBL"/>
    <x v="4"/>
    <x v="2"/>
    <n v="5"/>
    <n v="65"/>
    <x v="0"/>
    <n v="325"/>
    <n v="135"/>
    <x v="0"/>
    <x v="4"/>
    <s v="Express"/>
    <n v="3"/>
    <n v="2025"/>
    <s v="Aug-2025"/>
    <n v="0.41538461538461541"/>
    <x v="0"/>
    <x v="2"/>
  </r>
  <r>
    <s v="ORD0005448"/>
    <x v="227"/>
    <x v="1769"/>
    <x v="0"/>
    <s v="EC005"/>
    <x v="4"/>
    <x v="2"/>
    <s v="Skybags"/>
    <x v="7"/>
    <x v="2"/>
    <n v="5"/>
    <n v="45"/>
    <x v="4"/>
    <n v="213.75"/>
    <n v="83.75"/>
    <x v="0"/>
    <x v="4"/>
    <s v="Standard"/>
    <n v="3.8"/>
    <n v="2025"/>
    <s v="Sep-2025"/>
    <n v="0.391812865497076"/>
    <x v="2"/>
    <x v="4"/>
  </r>
  <r>
    <s v="ORD0005449"/>
    <x v="40"/>
    <x v="745"/>
    <x v="0"/>
    <s v="EC001"/>
    <x v="8"/>
    <x v="3"/>
    <s v="Sony"/>
    <x v="0"/>
    <x v="1"/>
    <n v="4"/>
    <n v="89"/>
    <x v="0"/>
    <n v="356"/>
    <n v="136"/>
    <x v="0"/>
    <x v="3"/>
    <s v="Standard"/>
    <n v="2.9"/>
    <n v="2025"/>
    <s v="Oct-2025"/>
    <n v="0.38202247191011235"/>
    <x v="0"/>
    <x v="0"/>
  </r>
  <r>
    <s v="ORD0005450"/>
    <x v="265"/>
    <x v="2059"/>
    <x v="1"/>
    <s v="EC002"/>
    <x v="5"/>
    <x v="3"/>
    <s v="Samsung"/>
    <x v="7"/>
    <x v="0"/>
    <n v="1"/>
    <n v="149"/>
    <x v="1"/>
    <n v="134.1"/>
    <n v="39.1"/>
    <x v="0"/>
    <x v="4"/>
    <s v="Same Day"/>
    <n v="2.9"/>
    <n v="2025"/>
    <s v="Jun-2025"/>
    <n v="0.29157345264727819"/>
    <x v="2"/>
    <x v="4"/>
  </r>
  <r>
    <s v="ORD0005451"/>
    <x v="282"/>
    <x v="1195"/>
    <x v="1"/>
    <s v="EC001"/>
    <x v="8"/>
    <x v="3"/>
    <s v="Sony"/>
    <x v="5"/>
    <x v="0"/>
    <n v="5"/>
    <n v="89"/>
    <x v="0"/>
    <n v="445"/>
    <n v="170"/>
    <x v="0"/>
    <x v="4"/>
    <s v="Standard"/>
    <n v="3.3"/>
    <n v="2025"/>
    <s v="Sep-2025"/>
    <n v="0.38202247191011235"/>
    <x v="0"/>
    <x v="3"/>
  </r>
  <r>
    <s v="ORD0005452"/>
    <x v="50"/>
    <x v="2210"/>
    <x v="1"/>
    <s v="EC008"/>
    <x v="1"/>
    <x v="1"/>
    <s v="Nivea"/>
    <x v="3"/>
    <x v="2"/>
    <n v="4"/>
    <n v="18"/>
    <x v="1"/>
    <n v="64.8"/>
    <n v="28.8"/>
    <x v="3"/>
    <x v="2"/>
    <s v="Express"/>
    <n v="4"/>
    <n v="2025"/>
    <s v="Sep-2025"/>
    <n v="0.44444444444444448"/>
    <x v="0"/>
    <x v="2"/>
  </r>
  <r>
    <s v="ORD0005453"/>
    <x v="219"/>
    <x v="1603"/>
    <x v="1"/>
    <s v="EC002"/>
    <x v="5"/>
    <x v="3"/>
    <s v="Samsung"/>
    <x v="7"/>
    <x v="1"/>
    <n v="5"/>
    <n v="149"/>
    <x v="2"/>
    <n v="596"/>
    <n v="121"/>
    <x v="0"/>
    <x v="3"/>
    <s v="Express"/>
    <n v="3.3"/>
    <n v="2025"/>
    <s v="Aug-2025"/>
    <n v="0.20302013422818793"/>
    <x v="2"/>
    <x v="4"/>
  </r>
  <r>
    <s v="ORD0005454"/>
    <x v="5"/>
    <x v="1696"/>
    <x v="0"/>
    <s v="EC006"/>
    <x v="2"/>
    <x v="0"/>
    <s v="Philips"/>
    <x v="9"/>
    <x v="1"/>
    <n v="5"/>
    <n v="85"/>
    <x v="2"/>
    <n v="340"/>
    <n v="80"/>
    <x v="1"/>
    <x v="0"/>
    <s v="Standard"/>
    <n v="3.4"/>
    <n v="2025"/>
    <s v="Apr-2025"/>
    <n v="0.23529411764705882"/>
    <x v="0"/>
    <x v="5"/>
  </r>
  <r>
    <s v="ORD0005455"/>
    <x v="302"/>
    <x v="698"/>
    <x v="0"/>
    <s v="EC002"/>
    <x v="5"/>
    <x v="3"/>
    <s v="Samsung"/>
    <x v="0"/>
    <x v="0"/>
    <n v="2"/>
    <n v="149"/>
    <x v="0"/>
    <n v="298"/>
    <n v="108"/>
    <x v="0"/>
    <x v="0"/>
    <s v="Standard"/>
    <n v="3.4"/>
    <n v="2025"/>
    <s v="Nov-2025"/>
    <n v="0.36241610738255031"/>
    <x v="0"/>
    <x v="0"/>
  </r>
  <r>
    <s v="ORD0005456"/>
    <x v="133"/>
    <x v="138"/>
    <x v="0"/>
    <s v="EC006"/>
    <x v="2"/>
    <x v="0"/>
    <s v="Philips"/>
    <x v="9"/>
    <x v="0"/>
    <n v="4"/>
    <n v="85"/>
    <x v="4"/>
    <n v="323"/>
    <n v="115"/>
    <x v="0"/>
    <x v="1"/>
    <s v="Express"/>
    <n v="4.8"/>
    <n v="2025"/>
    <s v="Oct-2025"/>
    <n v="0.35603715170278638"/>
    <x v="0"/>
    <x v="5"/>
  </r>
  <r>
    <s v="ORD0005457"/>
    <x v="165"/>
    <x v="1869"/>
    <x v="0"/>
    <s v="EC011"/>
    <x v="0"/>
    <x v="0"/>
    <s v="IKEA"/>
    <x v="9"/>
    <x v="0"/>
    <n v="1"/>
    <n v="190"/>
    <x v="2"/>
    <n v="152"/>
    <n v="27"/>
    <x v="0"/>
    <x v="1"/>
    <s v="Standard"/>
    <n v="3.2"/>
    <n v="2025"/>
    <s v="Dec-2025"/>
    <n v="0.17763157894736842"/>
    <x v="0"/>
    <x v="5"/>
  </r>
  <r>
    <s v="ORD0005458"/>
    <x v="267"/>
    <x v="1862"/>
    <x v="0"/>
    <s v="EC004"/>
    <x v="10"/>
    <x v="2"/>
    <s v="Nike"/>
    <x v="1"/>
    <x v="1"/>
    <n v="2"/>
    <n v="110"/>
    <x v="3"/>
    <n v="187"/>
    <n v="51"/>
    <x v="0"/>
    <x v="1"/>
    <s v="Standard"/>
    <n v="4.5"/>
    <n v="2025"/>
    <s v="Jul-2025"/>
    <n v="0.27272727272727271"/>
    <x v="1"/>
    <x v="1"/>
  </r>
  <r>
    <s v="ORD0005459"/>
    <x v="42"/>
    <x v="697"/>
    <x v="0"/>
    <s v="EC011"/>
    <x v="0"/>
    <x v="0"/>
    <s v="IKEA"/>
    <x v="9"/>
    <x v="0"/>
    <n v="1"/>
    <n v="190"/>
    <x v="0"/>
    <n v="190"/>
    <n v="65"/>
    <x v="3"/>
    <x v="3"/>
    <s v="Express"/>
    <n v="4.4000000000000004"/>
    <n v="2025"/>
    <s v="Jul-2025"/>
    <n v="0.34210526315789475"/>
    <x v="0"/>
    <x v="5"/>
  </r>
  <r>
    <s v="ORD0005460"/>
    <x v="146"/>
    <x v="682"/>
    <x v="0"/>
    <s v="EC007"/>
    <x v="9"/>
    <x v="0"/>
    <s v="Prestige"/>
    <x v="7"/>
    <x v="2"/>
    <n v="2"/>
    <n v="120"/>
    <x v="1"/>
    <n v="216"/>
    <n v="60"/>
    <x v="0"/>
    <x v="2"/>
    <s v="Standard"/>
    <n v="4.5999999999999996"/>
    <n v="2025"/>
    <s v="Feb-2025"/>
    <n v="0.27777777777777779"/>
    <x v="2"/>
    <x v="4"/>
  </r>
  <r>
    <s v="ORD0005461"/>
    <x v="155"/>
    <x v="1534"/>
    <x v="0"/>
    <s v="EC004"/>
    <x v="10"/>
    <x v="2"/>
    <s v="Nike"/>
    <x v="3"/>
    <x v="1"/>
    <n v="3"/>
    <n v="110"/>
    <x v="3"/>
    <n v="280.5"/>
    <n v="76.5"/>
    <x v="0"/>
    <x v="2"/>
    <s v="Standard"/>
    <n v="3.2"/>
    <n v="2025"/>
    <s v="Oct-2025"/>
    <n v="0.27272727272727271"/>
    <x v="0"/>
    <x v="2"/>
  </r>
  <r>
    <s v="ORD0005462"/>
    <x v="233"/>
    <x v="428"/>
    <x v="0"/>
    <s v="EC001"/>
    <x v="8"/>
    <x v="3"/>
    <s v="Sony"/>
    <x v="4"/>
    <x v="0"/>
    <n v="3"/>
    <n v="89"/>
    <x v="1"/>
    <n v="240.3"/>
    <n v="75.3"/>
    <x v="0"/>
    <x v="2"/>
    <s v="Express"/>
    <n v="4.3"/>
    <n v="2025"/>
    <s v="Aug-2025"/>
    <n v="0.31335830212234705"/>
    <x v="0"/>
    <x v="2"/>
  </r>
  <r>
    <s v="ORD0005463"/>
    <x v="201"/>
    <x v="2043"/>
    <x v="0"/>
    <s v="EC002"/>
    <x v="5"/>
    <x v="3"/>
    <s v="Samsung"/>
    <x v="3"/>
    <x v="0"/>
    <n v="4"/>
    <n v="149"/>
    <x v="0"/>
    <n v="596"/>
    <n v="216"/>
    <x v="0"/>
    <x v="4"/>
    <s v="Standard"/>
    <n v="2.9"/>
    <n v="2025"/>
    <s v="Jun-2025"/>
    <n v="0.36241610738255031"/>
    <x v="0"/>
    <x v="2"/>
  </r>
  <r>
    <s v="ORD0005464"/>
    <x v="220"/>
    <x v="289"/>
    <x v="1"/>
    <s v="EC006"/>
    <x v="2"/>
    <x v="0"/>
    <s v="Philips"/>
    <x v="4"/>
    <x v="0"/>
    <n v="3"/>
    <n v="85"/>
    <x v="2"/>
    <n v="204"/>
    <n v="48"/>
    <x v="0"/>
    <x v="3"/>
    <s v="Standard"/>
    <n v="3.8"/>
    <n v="2025"/>
    <s v="May-2025"/>
    <n v="0.23529411764705882"/>
    <x v="0"/>
    <x v="2"/>
  </r>
  <r>
    <s v="ORD0005465"/>
    <x v="182"/>
    <x v="951"/>
    <x v="0"/>
    <s v="EC008"/>
    <x v="1"/>
    <x v="1"/>
    <s v="Nivea"/>
    <x v="4"/>
    <x v="2"/>
    <n v="4"/>
    <n v="18"/>
    <x v="0"/>
    <n v="72"/>
    <n v="36"/>
    <x v="1"/>
    <x v="3"/>
    <s v="Express"/>
    <n v="5"/>
    <n v="2025"/>
    <s v="Jan-2025"/>
    <n v="0.5"/>
    <x v="0"/>
    <x v="2"/>
  </r>
  <r>
    <s v="ORD0005466"/>
    <x v="163"/>
    <x v="2219"/>
    <x v="0"/>
    <s v="EC009"/>
    <x v="11"/>
    <x v="1"/>
    <s v="Loreal"/>
    <x v="2"/>
    <x v="0"/>
    <n v="1"/>
    <n v="12"/>
    <x v="4"/>
    <n v="11.4"/>
    <n v="5.4"/>
    <x v="0"/>
    <x v="0"/>
    <s v="Standard"/>
    <n v="2.9"/>
    <n v="2025"/>
    <s v="Jun-2025"/>
    <n v="0.47368421052631582"/>
    <x v="0"/>
    <x v="2"/>
  </r>
  <r>
    <s v="ORD0005467"/>
    <x v="9"/>
    <x v="2220"/>
    <x v="0"/>
    <s v="EC011"/>
    <x v="0"/>
    <x v="0"/>
    <s v="IKEA"/>
    <x v="9"/>
    <x v="1"/>
    <n v="4"/>
    <n v="190"/>
    <x v="0"/>
    <n v="760"/>
    <n v="260"/>
    <x v="0"/>
    <x v="4"/>
    <s v="Standard"/>
    <n v="3.1"/>
    <n v="2025"/>
    <s v="Dec-2025"/>
    <n v="0.34210526315789475"/>
    <x v="0"/>
    <x v="5"/>
  </r>
  <r>
    <s v="ORD0005468"/>
    <x v="259"/>
    <x v="128"/>
    <x v="0"/>
    <s v="EC005"/>
    <x v="4"/>
    <x v="2"/>
    <s v="Skybags"/>
    <x v="3"/>
    <x v="1"/>
    <n v="5"/>
    <n v="45"/>
    <x v="0"/>
    <n v="225"/>
    <n v="95"/>
    <x v="0"/>
    <x v="1"/>
    <s v="Standard"/>
    <n v="3.6"/>
    <n v="2025"/>
    <s v="Nov-2025"/>
    <n v="0.42222222222222222"/>
    <x v="0"/>
    <x v="2"/>
  </r>
  <r>
    <s v="ORD0005469"/>
    <x v="283"/>
    <x v="1465"/>
    <x v="0"/>
    <s v="EC009"/>
    <x v="11"/>
    <x v="1"/>
    <s v="Loreal"/>
    <x v="1"/>
    <x v="2"/>
    <n v="4"/>
    <n v="12"/>
    <x v="2"/>
    <n v="38.4"/>
    <n v="14.4"/>
    <x v="0"/>
    <x v="1"/>
    <s v="Standard"/>
    <n v="3.7"/>
    <n v="2025"/>
    <s v="Aug-2025"/>
    <n v="0.375"/>
    <x v="1"/>
    <x v="1"/>
  </r>
  <r>
    <s v="ORD0005470"/>
    <x v="16"/>
    <x v="705"/>
    <x v="0"/>
    <s v="EC011"/>
    <x v="0"/>
    <x v="0"/>
    <s v="IKEA"/>
    <x v="4"/>
    <x v="0"/>
    <n v="4"/>
    <n v="190"/>
    <x v="3"/>
    <n v="646"/>
    <n v="146"/>
    <x v="3"/>
    <x v="3"/>
    <s v="Express"/>
    <n v="2.9"/>
    <n v="2025"/>
    <s v="Jul-2025"/>
    <n v="0.2260061919504644"/>
    <x v="0"/>
    <x v="2"/>
  </r>
  <r>
    <s v="ORD0005471"/>
    <x v="356"/>
    <x v="1141"/>
    <x v="0"/>
    <s v="EC012"/>
    <x v="3"/>
    <x v="0"/>
    <s v="Philips"/>
    <x v="9"/>
    <x v="0"/>
    <n v="5"/>
    <n v="42"/>
    <x v="0"/>
    <n v="210"/>
    <n v="90"/>
    <x v="0"/>
    <x v="0"/>
    <s v="Standard"/>
    <n v="4.2"/>
    <n v="2025"/>
    <s v="Mar-2025"/>
    <n v="0.42857142857142855"/>
    <x v="0"/>
    <x v="5"/>
  </r>
  <r>
    <s v="ORD0005472"/>
    <x v="338"/>
    <x v="597"/>
    <x v="0"/>
    <s v="EC003"/>
    <x v="7"/>
    <x v="3"/>
    <s v="Lenovo"/>
    <x v="7"/>
    <x v="1"/>
    <n v="3"/>
    <n v="799"/>
    <x v="2"/>
    <n v="1917.6"/>
    <n v="57.6"/>
    <x v="0"/>
    <x v="1"/>
    <s v="Standard"/>
    <n v="4"/>
    <n v="2025"/>
    <s v="Apr-2025"/>
    <n v="3.0037546933667086E-2"/>
    <x v="2"/>
    <x v="4"/>
  </r>
  <r>
    <s v="ORD0005473"/>
    <x v="124"/>
    <x v="1102"/>
    <x v="1"/>
    <s v="EC009"/>
    <x v="11"/>
    <x v="1"/>
    <s v="Loreal"/>
    <x v="6"/>
    <x v="2"/>
    <n v="5"/>
    <n v="12"/>
    <x v="4"/>
    <n v="57"/>
    <n v="27"/>
    <x v="0"/>
    <x v="1"/>
    <s v="Standard"/>
    <n v="3.3"/>
    <n v="2025"/>
    <s v="Dec-2025"/>
    <n v="0.47368421052631576"/>
    <x v="0"/>
    <x v="2"/>
  </r>
  <r>
    <s v="ORD0005474"/>
    <x v="229"/>
    <x v="2221"/>
    <x v="1"/>
    <s v="EC006"/>
    <x v="2"/>
    <x v="0"/>
    <s v="Philips"/>
    <x v="8"/>
    <x v="2"/>
    <n v="1"/>
    <n v="85"/>
    <x v="0"/>
    <n v="85"/>
    <n v="33"/>
    <x v="0"/>
    <x v="0"/>
    <s v="Standard"/>
    <n v="4.5999999999999996"/>
    <n v="2025"/>
    <s v="May-2025"/>
    <n v="0.38823529411764707"/>
    <x v="2"/>
    <x v="4"/>
  </r>
  <r>
    <s v="ORD0005475"/>
    <x v="299"/>
    <x v="1465"/>
    <x v="1"/>
    <s v="EC001"/>
    <x v="8"/>
    <x v="3"/>
    <s v="Sony"/>
    <x v="4"/>
    <x v="1"/>
    <n v="3"/>
    <n v="89"/>
    <x v="2"/>
    <n v="213.6"/>
    <n v="48.6"/>
    <x v="0"/>
    <x v="4"/>
    <s v="Standard"/>
    <n v="3.8"/>
    <n v="2025"/>
    <s v="Dec-2025"/>
    <n v="0.22752808988764045"/>
    <x v="0"/>
    <x v="2"/>
  </r>
  <r>
    <s v="ORD0005476"/>
    <x v="211"/>
    <x v="777"/>
    <x v="0"/>
    <s v="EC008"/>
    <x v="1"/>
    <x v="1"/>
    <s v="Nivea"/>
    <x v="1"/>
    <x v="2"/>
    <n v="2"/>
    <n v="18"/>
    <x v="1"/>
    <n v="32.4"/>
    <n v="14.4"/>
    <x v="0"/>
    <x v="0"/>
    <s v="Standard"/>
    <n v="2.6"/>
    <n v="2025"/>
    <s v="Feb-2025"/>
    <n v="0.44444444444444448"/>
    <x v="1"/>
    <x v="1"/>
  </r>
  <r>
    <s v="ORD0005477"/>
    <x v="207"/>
    <x v="2186"/>
    <x v="1"/>
    <s v="EC007"/>
    <x v="9"/>
    <x v="0"/>
    <s v="Prestige"/>
    <x v="2"/>
    <x v="2"/>
    <n v="3"/>
    <n v="120"/>
    <x v="1"/>
    <n v="324"/>
    <n v="90"/>
    <x v="0"/>
    <x v="1"/>
    <s v="Express"/>
    <n v="4.3"/>
    <n v="2025"/>
    <s v="May-2025"/>
    <n v="0.27777777777777779"/>
    <x v="0"/>
    <x v="2"/>
  </r>
  <r>
    <s v="ORD0005478"/>
    <x v="109"/>
    <x v="395"/>
    <x v="0"/>
    <s v="EC007"/>
    <x v="9"/>
    <x v="0"/>
    <s v="Prestige"/>
    <x v="4"/>
    <x v="2"/>
    <n v="4"/>
    <n v="120"/>
    <x v="1"/>
    <n v="432"/>
    <n v="120"/>
    <x v="2"/>
    <x v="2"/>
    <s v="Standard"/>
    <n v="3.7"/>
    <n v="2025"/>
    <s v="Oct-2025"/>
    <n v="0.27777777777777779"/>
    <x v="0"/>
    <x v="2"/>
  </r>
  <r>
    <s v="ORD0005479"/>
    <x v="271"/>
    <x v="1508"/>
    <x v="0"/>
    <s v="EC002"/>
    <x v="5"/>
    <x v="3"/>
    <s v="Samsung"/>
    <x v="0"/>
    <x v="2"/>
    <n v="3"/>
    <n v="149"/>
    <x v="3"/>
    <n v="379.95"/>
    <n v="94.95"/>
    <x v="1"/>
    <x v="2"/>
    <s v="Standard"/>
    <n v="3.6"/>
    <n v="2025"/>
    <s v="Apr-2025"/>
    <n v="0.24990130280300041"/>
    <x v="0"/>
    <x v="0"/>
  </r>
  <r>
    <s v="ORD0005480"/>
    <x v="328"/>
    <x v="531"/>
    <x v="1"/>
    <s v="EC009"/>
    <x v="11"/>
    <x v="1"/>
    <s v="Loreal"/>
    <x v="9"/>
    <x v="0"/>
    <n v="1"/>
    <n v="12"/>
    <x v="0"/>
    <n v="12"/>
    <n v="6"/>
    <x v="0"/>
    <x v="0"/>
    <s v="Standard"/>
    <n v="3.3"/>
    <n v="2025"/>
    <s v="Aug-2025"/>
    <n v="0.5"/>
    <x v="0"/>
    <x v="5"/>
  </r>
  <r>
    <s v="ORD0005481"/>
    <x v="267"/>
    <x v="1622"/>
    <x v="0"/>
    <s v="EC007"/>
    <x v="9"/>
    <x v="0"/>
    <s v="Prestige"/>
    <x v="8"/>
    <x v="0"/>
    <n v="3"/>
    <n v="120"/>
    <x v="0"/>
    <n v="360"/>
    <n v="126"/>
    <x v="0"/>
    <x v="3"/>
    <s v="Express"/>
    <n v="4"/>
    <n v="2025"/>
    <s v="Jul-2025"/>
    <n v="0.35"/>
    <x v="2"/>
    <x v="4"/>
  </r>
  <r>
    <s v="ORD0005482"/>
    <x v="285"/>
    <x v="561"/>
    <x v="1"/>
    <s v="EC002"/>
    <x v="5"/>
    <x v="3"/>
    <s v="Samsung"/>
    <x v="4"/>
    <x v="0"/>
    <n v="1"/>
    <n v="149"/>
    <x v="3"/>
    <n v="126.65"/>
    <n v="31.65"/>
    <x v="1"/>
    <x v="0"/>
    <s v="Standard"/>
    <n v="4.9000000000000004"/>
    <n v="2025"/>
    <s v="Feb-2025"/>
    <n v="0.24990130280300038"/>
    <x v="0"/>
    <x v="2"/>
  </r>
  <r>
    <s v="ORD0005483"/>
    <x v="337"/>
    <x v="1376"/>
    <x v="0"/>
    <s v="EC009"/>
    <x v="11"/>
    <x v="1"/>
    <s v="Loreal"/>
    <x v="5"/>
    <x v="1"/>
    <n v="4"/>
    <n v="12"/>
    <x v="2"/>
    <n v="38.4"/>
    <n v="14.4"/>
    <x v="0"/>
    <x v="2"/>
    <s v="Standard"/>
    <n v="4.7"/>
    <n v="2025"/>
    <s v="Aug-2025"/>
    <n v="0.375"/>
    <x v="0"/>
    <x v="3"/>
  </r>
  <r>
    <s v="ORD0005484"/>
    <x v="119"/>
    <x v="1195"/>
    <x v="1"/>
    <s v="EC003"/>
    <x v="7"/>
    <x v="3"/>
    <s v="Lenovo"/>
    <x v="3"/>
    <x v="0"/>
    <n v="4"/>
    <n v="799"/>
    <x v="3"/>
    <n v="2716.6"/>
    <n v="236.6"/>
    <x v="0"/>
    <x v="3"/>
    <s v="Standard"/>
    <n v="4.5"/>
    <n v="2025"/>
    <s v="Jan-2025"/>
    <n v="8.7094161819921967E-2"/>
    <x v="0"/>
    <x v="2"/>
  </r>
  <r>
    <s v="ORD0005485"/>
    <x v="159"/>
    <x v="2181"/>
    <x v="1"/>
    <s v="EC011"/>
    <x v="0"/>
    <x v="0"/>
    <s v="IKEA"/>
    <x v="8"/>
    <x v="1"/>
    <n v="4"/>
    <n v="190"/>
    <x v="2"/>
    <n v="608"/>
    <n v="108"/>
    <x v="0"/>
    <x v="1"/>
    <s v="Standard"/>
    <n v="4"/>
    <n v="2025"/>
    <s v="Mar-2025"/>
    <n v="0.17763157894736842"/>
    <x v="2"/>
    <x v="4"/>
  </r>
  <r>
    <s v="ORD0005486"/>
    <x v="335"/>
    <x v="2029"/>
    <x v="0"/>
    <s v="EC008"/>
    <x v="1"/>
    <x v="1"/>
    <s v="Nivea"/>
    <x v="5"/>
    <x v="2"/>
    <n v="2"/>
    <n v="18"/>
    <x v="1"/>
    <n v="32.4"/>
    <n v="14.4"/>
    <x v="0"/>
    <x v="0"/>
    <s v="Standard"/>
    <n v="2.9"/>
    <n v="2025"/>
    <s v="Sep-2025"/>
    <n v="0.44444444444444448"/>
    <x v="0"/>
    <x v="3"/>
  </r>
  <r>
    <s v="ORD0005487"/>
    <x v="356"/>
    <x v="820"/>
    <x v="0"/>
    <s v="EC002"/>
    <x v="5"/>
    <x v="3"/>
    <s v="Samsung"/>
    <x v="7"/>
    <x v="0"/>
    <n v="1"/>
    <n v="149"/>
    <x v="2"/>
    <n v="119.2"/>
    <n v="24.2"/>
    <x v="0"/>
    <x v="0"/>
    <s v="Express"/>
    <n v="4.9000000000000004"/>
    <n v="2025"/>
    <s v="Mar-2025"/>
    <n v="0.2030201342281879"/>
    <x v="2"/>
    <x v="4"/>
  </r>
  <r>
    <s v="ORD0005488"/>
    <x v="129"/>
    <x v="823"/>
    <x v="1"/>
    <s v="EC004"/>
    <x v="10"/>
    <x v="2"/>
    <s v="Nike"/>
    <x v="4"/>
    <x v="1"/>
    <n v="2"/>
    <n v="110"/>
    <x v="1"/>
    <n v="198"/>
    <n v="62"/>
    <x v="2"/>
    <x v="3"/>
    <s v="Express"/>
    <n v="3.8"/>
    <n v="2025"/>
    <s v="Oct-2025"/>
    <n v="0.31313131313131315"/>
    <x v="0"/>
    <x v="2"/>
  </r>
  <r>
    <s v="ORD0005489"/>
    <x v="19"/>
    <x v="100"/>
    <x v="0"/>
    <s v="EC007"/>
    <x v="9"/>
    <x v="0"/>
    <s v="Prestige"/>
    <x v="8"/>
    <x v="2"/>
    <n v="3"/>
    <n v="120"/>
    <x v="1"/>
    <n v="324"/>
    <n v="90"/>
    <x v="0"/>
    <x v="0"/>
    <s v="Standard"/>
    <n v="4.7"/>
    <n v="2025"/>
    <s v="Mar-2025"/>
    <n v="0.27777777777777779"/>
    <x v="2"/>
    <x v="4"/>
  </r>
  <r>
    <s v="ORD0005490"/>
    <x v="355"/>
    <x v="374"/>
    <x v="0"/>
    <s v="EC004"/>
    <x v="10"/>
    <x v="2"/>
    <s v="Nike"/>
    <x v="0"/>
    <x v="1"/>
    <n v="4"/>
    <n v="110"/>
    <x v="1"/>
    <n v="396"/>
    <n v="124"/>
    <x v="0"/>
    <x v="2"/>
    <s v="Standard"/>
    <n v="3.6"/>
    <n v="2025"/>
    <s v="Oct-2025"/>
    <n v="0.31313131313131315"/>
    <x v="0"/>
    <x v="0"/>
  </r>
  <r>
    <s v="ORD0005491"/>
    <x v="87"/>
    <x v="2222"/>
    <x v="0"/>
    <s v="EC011"/>
    <x v="0"/>
    <x v="0"/>
    <s v="IKEA"/>
    <x v="4"/>
    <x v="0"/>
    <n v="4"/>
    <n v="190"/>
    <x v="4"/>
    <n v="722"/>
    <n v="222"/>
    <x v="0"/>
    <x v="3"/>
    <s v="Standard"/>
    <n v="2.9"/>
    <n v="2025"/>
    <s v="Aug-2025"/>
    <n v="0.30747922437673131"/>
    <x v="0"/>
    <x v="2"/>
  </r>
  <r>
    <s v="ORD0005492"/>
    <x v="10"/>
    <x v="164"/>
    <x v="1"/>
    <s v="EC010"/>
    <x v="6"/>
    <x v="3"/>
    <s v="JBL"/>
    <x v="5"/>
    <x v="1"/>
    <n v="2"/>
    <n v="65"/>
    <x v="2"/>
    <n v="104"/>
    <n v="28"/>
    <x v="2"/>
    <x v="0"/>
    <s v="Standard"/>
    <n v="3.2"/>
    <n v="2025"/>
    <s v="Sep-2025"/>
    <n v="0.26923076923076922"/>
    <x v="0"/>
    <x v="3"/>
  </r>
  <r>
    <s v="ORD0005493"/>
    <x v="179"/>
    <x v="1008"/>
    <x v="1"/>
    <s v="EC003"/>
    <x v="7"/>
    <x v="3"/>
    <s v="Lenovo"/>
    <x v="6"/>
    <x v="2"/>
    <n v="2"/>
    <n v="799"/>
    <x v="4"/>
    <n v="1518.1"/>
    <n v="278.10000000000002"/>
    <x v="0"/>
    <x v="2"/>
    <s v="Express"/>
    <n v="3.7"/>
    <n v="2025"/>
    <s v="Nov-2025"/>
    <n v="0.18318951320729862"/>
    <x v="0"/>
    <x v="2"/>
  </r>
  <r>
    <s v="ORD0005494"/>
    <x v="269"/>
    <x v="125"/>
    <x v="0"/>
    <s v="EC005"/>
    <x v="4"/>
    <x v="2"/>
    <s v="Skybags"/>
    <x v="1"/>
    <x v="0"/>
    <n v="3"/>
    <n v="45"/>
    <x v="0"/>
    <n v="135"/>
    <n v="57"/>
    <x v="0"/>
    <x v="1"/>
    <s v="Same Day"/>
    <n v="4.9000000000000004"/>
    <n v="2025"/>
    <s v="Sep-2025"/>
    <n v="0.42222222222222222"/>
    <x v="1"/>
    <x v="1"/>
  </r>
  <r>
    <s v="ORD0005495"/>
    <x v="257"/>
    <x v="232"/>
    <x v="0"/>
    <s v="EC001"/>
    <x v="8"/>
    <x v="3"/>
    <s v="Sony"/>
    <x v="4"/>
    <x v="1"/>
    <n v="2"/>
    <n v="89"/>
    <x v="3"/>
    <n v="151.30000000000001"/>
    <n v="41.3"/>
    <x v="0"/>
    <x v="3"/>
    <s v="Express"/>
    <n v="3.6"/>
    <n v="2025"/>
    <s v="Jul-2025"/>
    <n v="0.27296761401189684"/>
    <x v="0"/>
    <x v="2"/>
  </r>
  <r>
    <s v="ORD0005496"/>
    <x v="41"/>
    <x v="156"/>
    <x v="1"/>
    <s v="EC007"/>
    <x v="9"/>
    <x v="0"/>
    <s v="Prestige"/>
    <x v="2"/>
    <x v="0"/>
    <n v="3"/>
    <n v="120"/>
    <x v="0"/>
    <n v="360"/>
    <n v="126"/>
    <x v="0"/>
    <x v="4"/>
    <s v="Same Day"/>
    <n v="2.9"/>
    <n v="2025"/>
    <s v="Jun-2025"/>
    <n v="0.35"/>
    <x v="0"/>
    <x v="2"/>
  </r>
  <r>
    <s v="ORD0005497"/>
    <x v="347"/>
    <x v="1529"/>
    <x v="1"/>
    <s v="EC002"/>
    <x v="5"/>
    <x v="3"/>
    <s v="Samsung"/>
    <x v="2"/>
    <x v="1"/>
    <n v="3"/>
    <n v="149"/>
    <x v="1"/>
    <n v="402.3"/>
    <n v="117.3"/>
    <x v="0"/>
    <x v="4"/>
    <s v="Standard"/>
    <n v="2.7"/>
    <n v="2025"/>
    <s v="Jul-2025"/>
    <n v="0.29157345264727813"/>
    <x v="0"/>
    <x v="2"/>
  </r>
  <r>
    <s v="ORD0005498"/>
    <x v="33"/>
    <x v="692"/>
    <x v="0"/>
    <s v="EC010"/>
    <x v="6"/>
    <x v="3"/>
    <s v="JBL"/>
    <x v="8"/>
    <x v="2"/>
    <n v="1"/>
    <n v="65"/>
    <x v="3"/>
    <n v="55.25"/>
    <n v="17.25"/>
    <x v="2"/>
    <x v="4"/>
    <s v="Express"/>
    <n v="3.5"/>
    <n v="2025"/>
    <s v="Mar-2025"/>
    <n v="0.31221719457013575"/>
    <x v="2"/>
    <x v="4"/>
  </r>
  <r>
    <s v="ORD0005499"/>
    <x v="43"/>
    <x v="240"/>
    <x v="0"/>
    <s v="EC007"/>
    <x v="9"/>
    <x v="0"/>
    <s v="Prestige"/>
    <x v="9"/>
    <x v="0"/>
    <n v="3"/>
    <n v="120"/>
    <x v="1"/>
    <n v="324"/>
    <n v="90"/>
    <x v="0"/>
    <x v="4"/>
    <s v="Express"/>
    <n v="3.4"/>
    <n v="2025"/>
    <s v="May-2025"/>
    <n v="0.27777777777777779"/>
    <x v="0"/>
    <x v="5"/>
  </r>
  <r>
    <s v="ORD0005500"/>
    <x v="191"/>
    <x v="2025"/>
    <x v="0"/>
    <s v="EC007"/>
    <x v="9"/>
    <x v="0"/>
    <s v="Prestige"/>
    <x v="7"/>
    <x v="1"/>
    <n v="1"/>
    <n v="120"/>
    <x v="0"/>
    <n v="120"/>
    <n v="42"/>
    <x v="0"/>
    <x v="3"/>
    <s v="Standard"/>
    <n v="3.1"/>
    <n v="2025"/>
    <s v="Mar-2025"/>
    <n v="0.35"/>
    <x v="2"/>
    <x v="4"/>
  </r>
  <r>
    <s v="ORD0005501"/>
    <x v="59"/>
    <x v="2223"/>
    <x v="0"/>
    <s v="EC001"/>
    <x v="8"/>
    <x v="3"/>
    <s v="Sony"/>
    <x v="2"/>
    <x v="0"/>
    <n v="4"/>
    <n v="89"/>
    <x v="3"/>
    <n v="302.60000000000002"/>
    <n v="82.6"/>
    <x v="0"/>
    <x v="0"/>
    <s v="Standard"/>
    <n v="3.9"/>
    <n v="2025"/>
    <s v="May-2025"/>
    <n v="0.27296761401189684"/>
    <x v="0"/>
    <x v="2"/>
  </r>
  <r>
    <s v="ORD0005502"/>
    <x v="200"/>
    <x v="1376"/>
    <x v="0"/>
    <s v="EC007"/>
    <x v="9"/>
    <x v="0"/>
    <s v="Prestige"/>
    <x v="2"/>
    <x v="2"/>
    <n v="2"/>
    <n v="120"/>
    <x v="3"/>
    <n v="204"/>
    <n v="48"/>
    <x v="0"/>
    <x v="1"/>
    <s v="Standard"/>
    <n v="4"/>
    <n v="2025"/>
    <s v="Jan-2025"/>
    <n v="0.23529411764705882"/>
    <x v="0"/>
    <x v="2"/>
  </r>
  <r>
    <s v="ORD0005503"/>
    <x v="339"/>
    <x v="1518"/>
    <x v="1"/>
    <s v="EC001"/>
    <x v="8"/>
    <x v="3"/>
    <s v="Sony"/>
    <x v="5"/>
    <x v="1"/>
    <n v="1"/>
    <n v="89"/>
    <x v="1"/>
    <n v="80.099999999999994"/>
    <n v="25.1"/>
    <x v="0"/>
    <x v="1"/>
    <s v="Standard"/>
    <n v="2.6"/>
    <n v="2025"/>
    <s v="Jul-2025"/>
    <n v="0.31335830212234711"/>
    <x v="0"/>
    <x v="3"/>
  </r>
  <r>
    <s v="ORD0005504"/>
    <x v="220"/>
    <x v="2224"/>
    <x v="0"/>
    <s v="EC006"/>
    <x v="2"/>
    <x v="0"/>
    <s v="Philips"/>
    <x v="0"/>
    <x v="0"/>
    <n v="1"/>
    <n v="85"/>
    <x v="4"/>
    <n v="80.75"/>
    <n v="28.75"/>
    <x v="0"/>
    <x v="2"/>
    <s v="Express"/>
    <n v="4.5"/>
    <n v="2025"/>
    <s v="May-2025"/>
    <n v="0.35603715170278638"/>
    <x v="0"/>
    <x v="0"/>
  </r>
  <r>
    <s v="ORD0005505"/>
    <x v="99"/>
    <x v="786"/>
    <x v="0"/>
    <s v="EC009"/>
    <x v="11"/>
    <x v="1"/>
    <s v="Loreal"/>
    <x v="4"/>
    <x v="1"/>
    <n v="5"/>
    <n v="12"/>
    <x v="2"/>
    <n v="48"/>
    <n v="18"/>
    <x v="0"/>
    <x v="3"/>
    <s v="Standard"/>
    <n v="4.8"/>
    <n v="2025"/>
    <s v="Sep-2025"/>
    <n v="0.375"/>
    <x v="0"/>
    <x v="2"/>
  </r>
  <r>
    <s v="ORD0005506"/>
    <x v="276"/>
    <x v="2225"/>
    <x v="0"/>
    <s v="EC010"/>
    <x v="6"/>
    <x v="3"/>
    <s v="JBL"/>
    <x v="0"/>
    <x v="2"/>
    <n v="3"/>
    <n v="65"/>
    <x v="0"/>
    <n v="195"/>
    <n v="81"/>
    <x v="0"/>
    <x v="3"/>
    <s v="Express"/>
    <n v="4.9000000000000004"/>
    <n v="2025"/>
    <s v="Apr-2025"/>
    <n v="0.41538461538461541"/>
    <x v="0"/>
    <x v="0"/>
  </r>
  <r>
    <s v="ORD0005507"/>
    <x v="180"/>
    <x v="394"/>
    <x v="0"/>
    <s v="EC001"/>
    <x v="8"/>
    <x v="3"/>
    <s v="Sony"/>
    <x v="2"/>
    <x v="0"/>
    <n v="3"/>
    <n v="89"/>
    <x v="2"/>
    <n v="213.6"/>
    <n v="48.6"/>
    <x v="0"/>
    <x v="2"/>
    <s v="Standard"/>
    <n v="4.9000000000000004"/>
    <n v="2025"/>
    <s v="Oct-2025"/>
    <n v="0.22752808988764045"/>
    <x v="0"/>
    <x v="2"/>
  </r>
  <r>
    <s v="ORD0005508"/>
    <x v="92"/>
    <x v="2226"/>
    <x v="0"/>
    <s v="EC004"/>
    <x v="10"/>
    <x v="2"/>
    <s v="Nike"/>
    <x v="0"/>
    <x v="1"/>
    <n v="1"/>
    <n v="110"/>
    <x v="1"/>
    <n v="99"/>
    <n v="31"/>
    <x v="0"/>
    <x v="1"/>
    <s v="Standard"/>
    <n v="4.7"/>
    <n v="2025"/>
    <s v="Dec-2025"/>
    <n v="0.31313131313131315"/>
    <x v="0"/>
    <x v="0"/>
  </r>
  <r>
    <s v="ORD0005509"/>
    <x v="322"/>
    <x v="234"/>
    <x v="1"/>
    <s v="EC002"/>
    <x v="5"/>
    <x v="3"/>
    <s v="Samsung"/>
    <x v="1"/>
    <x v="1"/>
    <n v="4"/>
    <n v="149"/>
    <x v="1"/>
    <n v="536.4"/>
    <n v="156.4"/>
    <x v="2"/>
    <x v="0"/>
    <s v="Express"/>
    <n v="3.7"/>
    <n v="2025"/>
    <s v="Feb-2025"/>
    <n v="0.29157345264727819"/>
    <x v="1"/>
    <x v="1"/>
  </r>
  <r>
    <s v="ORD0005510"/>
    <x v="227"/>
    <x v="968"/>
    <x v="1"/>
    <s v="EC006"/>
    <x v="2"/>
    <x v="0"/>
    <s v="Philips"/>
    <x v="2"/>
    <x v="1"/>
    <n v="4"/>
    <n v="85"/>
    <x v="3"/>
    <n v="289"/>
    <n v="81"/>
    <x v="0"/>
    <x v="0"/>
    <s v="Standard"/>
    <n v="3.3"/>
    <n v="2025"/>
    <s v="Sep-2025"/>
    <n v="0.28027681660899656"/>
    <x v="0"/>
    <x v="2"/>
  </r>
  <r>
    <s v="ORD0005511"/>
    <x v="279"/>
    <x v="2192"/>
    <x v="0"/>
    <s v="EC012"/>
    <x v="3"/>
    <x v="0"/>
    <s v="Philips"/>
    <x v="3"/>
    <x v="2"/>
    <n v="3"/>
    <n v="42"/>
    <x v="3"/>
    <n v="107.1"/>
    <n v="35.1"/>
    <x v="0"/>
    <x v="1"/>
    <s v="Standard"/>
    <n v="3.3"/>
    <n v="2025"/>
    <s v="Apr-2025"/>
    <n v="0.32773109243697485"/>
    <x v="0"/>
    <x v="2"/>
  </r>
  <r>
    <s v="ORD0005512"/>
    <x v="262"/>
    <x v="12"/>
    <x v="1"/>
    <s v="EC001"/>
    <x v="8"/>
    <x v="3"/>
    <s v="Sony"/>
    <x v="0"/>
    <x v="1"/>
    <n v="1"/>
    <n v="89"/>
    <x v="3"/>
    <n v="75.650000000000006"/>
    <n v="20.65"/>
    <x v="0"/>
    <x v="3"/>
    <s v="Standard"/>
    <n v="4.8"/>
    <n v="2025"/>
    <s v="Nov-2025"/>
    <n v="0.27296761401189684"/>
    <x v="0"/>
    <x v="0"/>
  </r>
  <r>
    <s v="ORD0005513"/>
    <x v="169"/>
    <x v="1053"/>
    <x v="0"/>
    <s v="EC012"/>
    <x v="3"/>
    <x v="0"/>
    <s v="Philips"/>
    <x v="5"/>
    <x v="1"/>
    <n v="1"/>
    <n v="42"/>
    <x v="1"/>
    <n v="37.799999999999997"/>
    <n v="13.8"/>
    <x v="0"/>
    <x v="4"/>
    <s v="Standard"/>
    <n v="3.6"/>
    <n v="2025"/>
    <s v="Dec-2025"/>
    <n v="0.36507936507936511"/>
    <x v="0"/>
    <x v="3"/>
  </r>
  <r>
    <s v="ORD0005514"/>
    <x v="295"/>
    <x v="2080"/>
    <x v="0"/>
    <s v="EC009"/>
    <x v="11"/>
    <x v="1"/>
    <s v="Loreal"/>
    <x v="2"/>
    <x v="2"/>
    <n v="1"/>
    <n v="12"/>
    <x v="0"/>
    <n v="12"/>
    <n v="6"/>
    <x v="0"/>
    <x v="3"/>
    <s v="Standard"/>
    <n v="3.9"/>
    <n v="2025"/>
    <s v="Oct-2025"/>
    <n v="0.5"/>
    <x v="0"/>
    <x v="2"/>
  </r>
  <r>
    <s v="ORD0005515"/>
    <x v="351"/>
    <x v="1777"/>
    <x v="1"/>
    <s v="EC008"/>
    <x v="1"/>
    <x v="1"/>
    <s v="Nivea"/>
    <x v="7"/>
    <x v="2"/>
    <n v="1"/>
    <n v="18"/>
    <x v="4"/>
    <n v="17.100000000000001"/>
    <n v="8.1"/>
    <x v="0"/>
    <x v="0"/>
    <s v="Standard"/>
    <n v="3.4"/>
    <n v="2025"/>
    <s v="Oct-2025"/>
    <n v="0.47368421052631571"/>
    <x v="2"/>
    <x v="4"/>
  </r>
  <r>
    <s v="ORD0005516"/>
    <x v="153"/>
    <x v="380"/>
    <x v="1"/>
    <s v="EC004"/>
    <x v="10"/>
    <x v="2"/>
    <s v="Nike"/>
    <x v="3"/>
    <x v="1"/>
    <n v="4"/>
    <n v="110"/>
    <x v="0"/>
    <n v="440"/>
    <n v="168"/>
    <x v="0"/>
    <x v="3"/>
    <s v="Express"/>
    <n v="4.0999999999999996"/>
    <n v="2025"/>
    <s v="Jan-2025"/>
    <n v="0.38181818181818183"/>
    <x v="0"/>
    <x v="2"/>
  </r>
  <r>
    <s v="ORD0005517"/>
    <x v="362"/>
    <x v="147"/>
    <x v="0"/>
    <s v="EC005"/>
    <x v="4"/>
    <x v="2"/>
    <s v="Skybags"/>
    <x v="6"/>
    <x v="0"/>
    <n v="2"/>
    <n v="45"/>
    <x v="2"/>
    <n v="72"/>
    <n v="20"/>
    <x v="0"/>
    <x v="1"/>
    <s v="Standard"/>
    <n v="3.2"/>
    <n v="2025"/>
    <s v="Jun-2025"/>
    <n v="0.27777777777777779"/>
    <x v="0"/>
    <x v="2"/>
  </r>
  <r>
    <s v="ORD0005518"/>
    <x v="332"/>
    <x v="584"/>
    <x v="0"/>
    <s v="EC010"/>
    <x v="6"/>
    <x v="3"/>
    <s v="JBL"/>
    <x v="3"/>
    <x v="0"/>
    <n v="3"/>
    <n v="65"/>
    <x v="4"/>
    <n v="185.25"/>
    <n v="71.25"/>
    <x v="0"/>
    <x v="3"/>
    <s v="Standard"/>
    <n v="3.5"/>
    <n v="2025"/>
    <s v="Sep-2025"/>
    <n v="0.38461538461538464"/>
    <x v="0"/>
    <x v="2"/>
  </r>
  <r>
    <s v="ORD0005519"/>
    <x v="230"/>
    <x v="180"/>
    <x v="1"/>
    <s v="EC005"/>
    <x v="4"/>
    <x v="2"/>
    <s v="Skybags"/>
    <x v="7"/>
    <x v="2"/>
    <n v="2"/>
    <n v="45"/>
    <x v="0"/>
    <n v="90"/>
    <n v="38"/>
    <x v="0"/>
    <x v="3"/>
    <s v="Express"/>
    <n v="4.2"/>
    <n v="2025"/>
    <s v="Mar-2025"/>
    <n v="0.42222222222222222"/>
    <x v="2"/>
    <x v="4"/>
  </r>
  <r>
    <s v="ORD0005520"/>
    <x v="293"/>
    <x v="1171"/>
    <x v="0"/>
    <s v="EC009"/>
    <x v="11"/>
    <x v="1"/>
    <s v="Loreal"/>
    <x v="4"/>
    <x v="2"/>
    <n v="3"/>
    <n v="12"/>
    <x v="0"/>
    <n v="36"/>
    <n v="18"/>
    <x v="0"/>
    <x v="2"/>
    <s v="Express"/>
    <n v="3.7"/>
    <n v="2025"/>
    <s v="Sep-2025"/>
    <n v="0.5"/>
    <x v="0"/>
    <x v="2"/>
  </r>
  <r>
    <s v="ORD0005521"/>
    <x v="345"/>
    <x v="80"/>
    <x v="0"/>
    <s v="EC002"/>
    <x v="5"/>
    <x v="3"/>
    <s v="Samsung"/>
    <x v="3"/>
    <x v="1"/>
    <n v="1"/>
    <n v="149"/>
    <x v="1"/>
    <n v="134.1"/>
    <n v="39.1"/>
    <x v="0"/>
    <x v="3"/>
    <s v="Express"/>
    <n v="4.3"/>
    <n v="2025"/>
    <s v="Jan-2025"/>
    <n v="0.29157345264727819"/>
    <x v="0"/>
    <x v="2"/>
  </r>
  <r>
    <s v="ORD0005522"/>
    <x v="355"/>
    <x v="1456"/>
    <x v="0"/>
    <s v="EC005"/>
    <x v="4"/>
    <x v="2"/>
    <s v="Skybags"/>
    <x v="0"/>
    <x v="1"/>
    <n v="2"/>
    <n v="45"/>
    <x v="3"/>
    <n v="76.5"/>
    <n v="24.5"/>
    <x v="1"/>
    <x v="3"/>
    <s v="Express"/>
    <n v="3.6"/>
    <n v="2025"/>
    <s v="Oct-2025"/>
    <n v="0.3202614379084967"/>
    <x v="0"/>
    <x v="0"/>
  </r>
  <r>
    <s v="ORD0005523"/>
    <x v="329"/>
    <x v="1285"/>
    <x v="1"/>
    <s v="EC004"/>
    <x v="10"/>
    <x v="2"/>
    <s v="Nike"/>
    <x v="8"/>
    <x v="1"/>
    <n v="2"/>
    <n v="110"/>
    <x v="4"/>
    <n v="209"/>
    <n v="73"/>
    <x v="0"/>
    <x v="0"/>
    <s v="Express"/>
    <n v="4.9000000000000004"/>
    <n v="2025"/>
    <s v="Jun-2025"/>
    <n v="0.34928229665071769"/>
    <x v="2"/>
    <x v="4"/>
  </r>
  <r>
    <s v="ORD0005524"/>
    <x v="164"/>
    <x v="1217"/>
    <x v="1"/>
    <s v="EC004"/>
    <x v="10"/>
    <x v="2"/>
    <s v="Nike"/>
    <x v="6"/>
    <x v="2"/>
    <n v="4"/>
    <n v="110"/>
    <x v="4"/>
    <n v="418"/>
    <n v="146"/>
    <x v="0"/>
    <x v="0"/>
    <s v="Same Day"/>
    <n v="4.0999999999999996"/>
    <n v="2025"/>
    <s v="Nov-2025"/>
    <n v="0.34928229665071769"/>
    <x v="0"/>
    <x v="2"/>
  </r>
  <r>
    <s v="ORD0005525"/>
    <x v="293"/>
    <x v="73"/>
    <x v="1"/>
    <s v="EC002"/>
    <x v="5"/>
    <x v="3"/>
    <s v="Samsung"/>
    <x v="9"/>
    <x v="1"/>
    <n v="1"/>
    <n v="149"/>
    <x v="3"/>
    <n v="126.65"/>
    <n v="31.65"/>
    <x v="0"/>
    <x v="4"/>
    <s v="Standard"/>
    <n v="2.7"/>
    <n v="2025"/>
    <s v="Sep-2025"/>
    <n v="0.24990130280300038"/>
    <x v="0"/>
    <x v="5"/>
  </r>
  <r>
    <s v="ORD0005526"/>
    <x v="312"/>
    <x v="1276"/>
    <x v="0"/>
    <s v="EC002"/>
    <x v="5"/>
    <x v="3"/>
    <s v="Samsung"/>
    <x v="5"/>
    <x v="0"/>
    <n v="1"/>
    <n v="149"/>
    <x v="0"/>
    <n v="149"/>
    <n v="54"/>
    <x v="0"/>
    <x v="1"/>
    <s v="Same Day"/>
    <n v="3.6"/>
    <n v="2025"/>
    <s v="Jun-2025"/>
    <n v="0.36241610738255031"/>
    <x v="0"/>
    <x v="3"/>
  </r>
  <r>
    <s v="ORD0005527"/>
    <x v="334"/>
    <x v="706"/>
    <x v="0"/>
    <s v="EC005"/>
    <x v="4"/>
    <x v="2"/>
    <s v="Skybags"/>
    <x v="4"/>
    <x v="0"/>
    <n v="3"/>
    <n v="45"/>
    <x v="3"/>
    <n v="114.75"/>
    <n v="36.75"/>
    <x v="0"/>
    <x v="1"/>
    <s v="Standard"/>
    <n v="3.2"/>
    <n v="2025"/>
    <s v="Dec-2025"/>
    <n v="0.3202614379084967"/>
    <x v="0"/>
    <x v="2"/>
  </r>
  <r>
    <s v="ORD0005528"/>
    <x v="309"/>
    <x v="1512"/>
    <x v="0"/>
    <s v="EC001"/>
    <x v="8"/>
    <x v="3"/>
    <s v="Sony"/>
    <x v="7"/>
    <x v="1"/>
    <n v="4"/>
    <n v="89"/>
    <x v="2"/>
    <n v="284.8"/>
    <n v="64.8"/>
    <x v="0"/>
    <x v="1"/>
    <s v="Express"/>
    <n v="4.8"/>
    <n v="2025"/>
    <s v="Oct-2025"/>
    <n v="0.22752808988764042"/>
    <x v="2"/>
    <x v="4"/>
  </r>
  <r>
    <s v="ORD0005529"/>
    <x v="3"/>
    <x v="747"/>
    <x v="1"/>
    <s v="EC011"/>
    <x v="0"/>
    <x v="0"/>
    <s v="IKEA"/>
    <x v="9"/>
    <x v="2"/>
    <n v="5"/>
    <n v="190"/>
    <x v="2"/>
    <n v="760"/>
    <n v="135"/>
    <x v="0"/>
    <x v="3"/>
    <s v="Standard"/>
    <n v="4"/>
    <n v="2025"/>
    <s v="May-2025"/>
    <n v="0.17763157894736842"/>
    <x v="0"/>
    <x v="5"/>
  </r>
  <r>
    <s v="ORD0005530"/>
    <x v="336"/>
    <x v="67"/>
    <x v="0"/>
    <s v="EC001"/>
    <x v="8"/>
    <x v="3"/>
    <s v="Sony"/>
    <x v="3"/>
    <x v="1"/>
    <n v="1"/>
    <n v="89"/>
    <x v="0"/>
    <n v="89"/>
    <n v="34"/>
    <x v="0"/>
    <x v="3"/>
    <s v="Same Day"/>
    <n v="2.6"/>
    <n v="2025"/>
    <s v="Jun-2025"/>
    <n v="0.38202247191011235"/>
    <x v="0"/>
    <x v="2"/>
  </r>
  <r>
    <s v="ORD0005531"/>
    <x v="23"/>
    <x v="671"/>
    <x v="0"/>
    <s v="EC005"/>
    <x v="4"/>
    <x v="2"/>
    <s v="Skybags"/>
    <x v="0"/>
    <x v="0"/>
    <n v="1"/>
    <n v="45"/>
    <x v="4"/>
    <n v="42.75"/>
    <n v="16.75"/>
    <x v="0"/>
    <x v="2"/>
    <s v="Standard"/>
    <n v="2.8"/>
    <n v="2025"/>
    <s v="Aug-2025"/>
    <n v="0.391812865497076"/>
    <x v="0"/>
    <x v="0"/>
  </r>
  <r>
    <s v="ORD0005532"/>
    <x v="93"/>
    <x v="2039"/>
    <x v="1"/>
    <s v="EC004"/>
    <x v="10"/>
    <x v="2"/>
    <s v="Nike"/>
    <x v="4"/>
    <x v="0"/>
    <n v="3"/>
    <n v="110"/>
    <x v="4"/>
    <n v="313.5"/>
    <n v="109.5"/>
    <x v="0"/>
    <x v="2"/>
    <s v="Standard"/>
    <n v="4.4000000000000004"/>
    <n v="2025"/>
    <s v="Oct-2025"/>
    <n v="0.34928229665071769"/>
    <x v="0"/>
    <x v="2"/>
  </r>
  <r>
    <s v="ORD0005533"/>
    <x v="71"/>
    <x v="2227"/>
    <x v="0"/>
    <s v="EC001"/>
    <x v="8"/>
    <x v="3"/>
    <s v="Sony"/>
    <x v="9"/>
    <x v="1"/>
    <n v="1"/>
    <n v="89"/>
    <x v="3"/>
    <n v="75.650000000000006"/>
    <n v="20.65"/>
    <x v="0"/>
    <x v="1"/>
    <s v="Standard"/>
    <n v="4.9000000000000004"/>
    <n v="2025"/>
    <s v="Aug-2025"/>
    <n v="0.27296761401189684"/>
    <x v="0"/>
    <x v="5"/>
  </r>
  <r>
    <s v="ORD0005534"/>
    <x v="107"/>
    <x v="2177"/>
    <x v="0"/>
    <s v="EC007"/>
    <x v="9"/>
    <x v="0"/>
    <s v="Prestige"/>
    <x v="9"/>
    <x v="1"/>
    <n v="1"/>
    <n v="120"/>
    <x v="4"/>
    <n v="114"/>
    <n v="36"/>
    <x v="2"/>
    <x v="2"/>
    <s v="Standard"/>
    <n v="2.5"/>
    <n v="2025"/>
    <s v="Jun-2025"/>
    <n v="0.31578947368421051"/>
    <x v="0"/>
    <x v="5"/>
  </r>
  <r>
    <s v="ORD0005535"/>
    <x v="125"/>
    <x v="1191"/>
    <x v="0"/>
    <s v="EC010"/>
    <x v="6"/>
    <x v="3"/>
    <s v="JBL"/>
    <x v="9"/>
    <x v="0"/>
    <n v="1"/>
    <n v="65"/>
    <x v="2"/>
    <n v="52"/>
    <n v="14"/>
    <x v="0"/>
    <x v="3"/>
    <s v="Standard"/>
    <n v="4.2"/>
    <n v="2025"/>
    <s v="Mar-2025"/>
    <n v="0.26923076923076922"/>
    <x v="0"/>
    <x v="5"/>
  </r>
  <r>
    <s v="ORD0005536"/>
    <x v="222"/>
    <x v="1133"/>
    <x v="1"/>
    <s v="EC011"/>
    <x v="0"/>
    <x v="0"/>
    <s v="IKEA"/>
    <x v="0"/>
    <x v="0"/>
    <n v="1"/>
    <n v="190"/>
    <x v="1"/>
    <n v="171"/>
    <n v="46"/>
    <x v="0"/>
    <x v="4"/>
    <s v="Standard"/>
    <n v="4"/>
    <n v="2025"/>
    <s v="Feb-2025"/>
    <n v="0.26900584795321636"/>
    <x v="0"/>
    <x v="0"/>
  </r>
  <r>
    <s v="ORD0005537"/>
    <x v="248"/>
    <x v="1901"/>
    <x v="1"/>
    <s v="EC007"/>
    <x v="9"/>
    <x v="0"/>
    <s v="Prestige"/>
    <x v="0"/>
    <x v="1"/>
    <n v="2"/>
    <n v="120"/>
    <x v="0"/>
    <n v="240"/>
    <n v="84"/>
    <x v="0"/>
    <x v="2"/>
    <s v="Standard"/>
    <n v="3.9"/>
    <n v="2025"/>
    <s v="Aug-2025"/>
    <n v="0.35"/>
    <x v="0"/>
    <x v="0"/>
  </r>
  <r>
    <s v="ORD0005538"/>
    <x v="241"/>
    <x v="1339"/>
    <x v="1"/>
    <s v="EC002"/>
    <x v="5"/>
    <x v="3"/>
    <s v="Samsung"/>
    <x v="6"/>
    <x v="1"/>
    <n v="4"/>
    <n v="149"/>
    <x v="4"/>
    <n v="566.20000000000005"/>
    <n v="186.2"/>
    <x v="0"/>
    <x v="2"/>
    <s v="Standard"/>
    <n v="2.6"/>
    <n v="2025"/>
    <s v="Nov-2025"/>
    <n v="0.32885906040268453"/>
    <x v="0"/>
    <x v="2"/>
  </r>
  <r>
    <s v="ORD0005539"/>
    <x v="343"/>
    <x v="2228"/>
    <x v="1"/>
    <s v="EC006"/>
    <x v="2"/>
    <x v="0"/>
    <s v="Philips"/>
    <x v="8"/>
    <x v="0"/>
    <n v="1"/>
    <n v="85"/>
    <x v="2"/>
    <n v="68"/>
    <n v="16"/>
    <x v="0"/>
    <x v="2"/>
    <s v="Express"/>
    <n v="2.9"/>
    <n v="2025"/>
    <s v="Mar-2025"/>
    <n v="0.23529411764705882"/>
    <x v="2"/>
    <x v="4"/>
  </r>
  <r>
    <s v="ORD0005540"/>
    <x v="195"/>
    <x v="2074"/>
    <x v="0"/>
    <s v="EC005"/>
    <x v="4"/>
    <x v="2"/>
    <s v="Skybags"/>
    <x v="7"/>
    <x v="0"/>
    <n v="2"/>
    <n v="45"/>
    <x v="1"/>
    <n v="81"/>
    <n v="29"/>
    <x v="0"/>
    <x v="1"/>
    <s v="Standard"/>
    <n v="3.5"/>
    <n v="2025"/>
    <s v="Oct-2025"/>
    <n v="0.35802469135802467"/>
    <x v="2"/>
    <x v="4"/>
  </r>
  <r>
    <s v="ORD0005541"/>
    <x v="157"/>
    <x v="331"/>
    <x v="0"/>
    <s v="EC001"/>
    <x v="8"/>
    <x v="3"/>
    <s v="Sony"/>
    <x v="4"/>
    <x v="1"/>
    <n v="3"/>
    <n v="89"/>
    <x v="3"/>
    <n v="226.95"/>
    <n v="61.95"/>
    <x v="0"/>
    <x v="1"/>
    <s v="Standard"/>
    <n v="3.9"/>
    <n v="2025"/>
    <s v="Feb-2025"/>
    <n v="0.2729676140118969"/>
    <x v="0"/>
    <x v="2"/>
  </r>
  <r>
    <s v="ORD0005542"/>
    <x v="28"/>
    <x v="1175"/>
    <x v="0"/>
    <s v="EC012"/>
    <x v="3"/>
    <x v="0"/>
    <s v="Philips"/>
    <x v="1"/>
    <x v="2"/>
    <n v="2"/>
    <n v="42"/>
    <x v="1"/>
    <n v="75.599999999999994"/>
    <n v="27.6"/>
    <x v="2"/>
    <x v="1"/>
    <s v="Standard"/>
    <n v="3.5"/>
    <n v="2025"/>
    <s v="Apr-2025"/>
    <n v="0.36507936507936511"/>
    <x v="1"/>
    <x v="1"/>
  </r>
  <r>
    <s v="ORD0005543"/>
    <x v="232"/>
    <x v="1262"/>
    <x v="1"/>
    <s v="EC011"/>
    <x v="0"/>
    <x v="0"/>
    <s v="IKEA"/>
    <x v="6"/>
    <x v="0"/>
    <n v="5"/>
    <n v="190"/>
    <x v="1"/>
    <n v="855"/>
    <n v="230"/>
    <x v="0"/>
    <x v="3"/>
    <s v="Standard"/>
    <n v="4.9000000000000004"/>
    <n v="2025"/>
    <s v="Jan-2025"/>
    <n v="0.26900584795321636"/>
    <x v="0"/>
    <x v="2"/>
  </r>
  <r>
    <s v="ORD0005544"/>
    <x v="124"/>
    <x v="2092"/>
    <x v="1"/>
    <s v="EC009"/>
    <x v="11"/>
    <x v="1"/>
    <s v="Loreal"/>
    <x v="6"/>
    <x v="2"/>
    <n v="4"/>
    <n v="12"/>
    <x v="1"/>
    <n v="43.2"/>
    <n v="19.2"/>
    <x v="0"/>
    <x v="0"/>
    <s v="Standard"/>
    <n v="3.3"/>
    <n v="2025"/>
    <s v="Dec-2025"/>
    <n v="0.44444444444444442"/>
    <x v="0"/>
    <x v="2"/>
  </r>
  <r>
    <s v="ORD0005545"/>
    <x v="233"/>
    <x v="2125"/>
    <x v="0"/>
    <s v="EC002"/>
    <x v="5"/>
    <x v="3"/>
    <s v="Samsung"/>
    <x v="7"/>
    <x v="0"/>
    <n v="3"/>
    <n v="149"/>
    <x v="1"/>
    <n v="402.3"/>
    <n v="117.3"/>
    <x v="0"/>
    <x v="3"/>
    <s v="Standard"/>
    <n v="4.2"/>
    <n v="2025"/>
    <s v="Aug-2025"/>
    <n v="0.29157345264727813"/>
    <x v="2"/>
    <x v="4"/>
  </r>
  <r>
    <s v="ORD0005546"/>
    <x v="39"/>
    <x v="1797"/>
    <x v="0"/>
    <s v="EC004"/>
    <x v="10"/>
    <x v="2"/>
    <s v="Nike"/>
    <x v="9"/>
    <x v="0"/>
    <n v="1"/>
    <n v="110"/>
    <x v="0"/>
    <n v="110"/>
    <n v="42"/>
    <x v="2"/>
    <x v="4"/>
    <s v="Standard"/>
    <n v="3.3"/>
    <n v="2025"/>
    <s v="Oct-2025"/>
    <n v="0.38181818181818183"/>
    <x v="0"/>
    <x v="5"/>
  </r>
  <r>
    <s v="ORD0005547"/>
    <x v="48"/>
    <x v="2229"/>
    <x v="0"/>
    <s v="EC001"/>
    <x v="8"/>
    <x v="3"/>
    <s v="Sony"/>
    <x v="6"/>
    <x v="2"/>
    <n v="2"/>
    <n v="89"/>
    <x v="1"/>
    <n v="160.19999999999999"/>
    <n v="50.2"/>
    <x v="2"/>
    <x v="4"/>
    <s v="Express"/>
    <n v="4.4000000000000004"/>
    <n v="2025"/>
    <s v="May-2025"/>
    <n v="0.31335830212234711"/>
    <x v="0"/>
    <x v="2"/>
  </r>
  <r>
    <s v="ORD0005548"/>
    <x v="5"/>
    <x v="2230"/>
    <x v="1"/>
    <s v="EC002"/>
    <x v="5"/>
    <x v="3"/>
    <s v="Samsung"/>
    <x v="0"/>
    <x v="2"/>
    <n v="5"/>
    <n v="149"/>
    <x v="3"/>
    <n v="633.25"/>
    <n v="158.25"/>
    <x v="2"/>
    <x v="4"/>
    <s v="Standard"/>
    <n v="4.8"/>
    <n v="2025"/>
    <s v="Apr-2025"/>
    <n v="0.24990130280300041"/>
    <x v="0"/>
    <x v="0"/>
  </r>
  <r>
    <s v="ORD0005549"/>
    <x v="49"/>
    <x v="719"/>
    <x v="0"/>
    <s v="EC012"/>
    <x v="3"/>
    <x v="0"/>
    <s v="Philips"/>
    <x v="6"/>
    <x v="0"/>
    <n v="1"/>
    <n v="42"/>
    <x v="3"/>
    <n v="35.700000000000003"/>
    <n v="11.7"/>
    <x v="2"/>
    <x v="0"/>
    <s v="Express"/>
    <n v="4.5999999999999996"/>
    <n v="2025"/>
    <s v="Apr-2025"/>
    <n v="0.32773109243697474"/>
    <x v="0"/>
    <x v="2"/>
  </r>
  <r>
    <s v="ORD0005550"/>
    <x v="251"/>
    <x v="663"/>
    <x v="0"/>
    <s v="EC006"/>
    <x v="2"/>
    <x v="0"/>
    <s v="Philips"/>
    <x v="0"/>
    <x v="0"/>
    <n v="3"/>
    <n v="85"/>
    <x v="0"/>
    <n v="255"/>
    <n v="99"/>
    <x v="0"/>
    <x v="2"/>
    <s v="Standard"/>
    <n v="2.5"/>
    <n v="2025"/>
    <s v="Feb-2025"/>
    <n v="0.38823529411764707"/>
    <x v="0"/>
    <x v="0"/>
  </r>
  <r>
    <s v="ORD0005551"/>
    <x v="184"/>
    <x v="2231"/>
    <x v="0"/>
    <s v="EC001"/>
    <x v="8"/>
    <x v="3"/>
    <s v="Sony"/>
    <x v="1"/>
    <x v="1"/>
    <n v="4"/>
    <n v="89"/>
    <x v="1"/>
    <n v="320.39999999999998"/>
    <n v="100.4"/>
    <x v="0"/>
    <x v="4"/>
    <s v="Standard"/>
    <n v="4.4000000000000004"/>
    <n v="2025"/>
    <s v="Apr-2025"/>
    <n v="0.31335830212234711"/>
    <x v="1"/>
    <x v="1"/>
  </r>
  <r>
    <s v="ORD0005552"/>
    <x v="97"/>
    <x v="690"/>
    <x v="0"/>
    <s v="EC010"/>
    <x v="6"/>
    <x v="3"/>
    <s v="JBL"/>
    <x v="2"/>
    <x v="1"/>
    <n v="4"/>
    <n v="65"/>
    <x v="0"/>
    <n v="260"/>
    <n v="108"/>
    <x v="2"/>
    <x v="4"/>
    <s v="Express"/>
    <n v="4.8"/>
    <n v="2025"/>
    <s v="Jan-2025"/>
    <n v="0.41538461538461541"/>
    <x v="0"/>
    <x v="2"/>
  </r>
  <r>
    <s v="ORD0005553"/>
    <x v="216"/>
    <x v="489"/>
    <x v="0"/>
    <s v="EC005"/>
    <x v="4"/>
    <x v="2"/>
    <s v="Skybags"/>
    <x v="5"/>
    <x v="1"/>
    <n v="2"/>
    <n v="45"/>
    <x v="4"/>
    <n v="85.5"/>
    <n v="33.5"/>
    <x v="0"/>
    <x v="0"/>
    <s v="Express"/>
    <n v="4.2"/>
    <n v="2025"/>
    <s v="Sep-2025"/>
    <n v="0.391812865497076"/>
    <x v="0"/>
    <x v="3"/>
  </r>
  <r>
    <s v="ORD0005554"/>
    <x v="73"/>
    <x v="1779"/>
    <x v="0"/>
    <s v="EC005"/>
    <x v="4"/>
    <x v="2"/>
    <s v="Skybags"/>
    <x v="7"/>
    <x v="1"/>
    <n v="2"/>
    <n v="45"/>
    <x v="3"/>
    <n v="76.5"/>
    <n v="24.5"/>
    <x v="0"/>
    <x v="0"/>
    <s v="Express"/>
    <n v="4.9000000000000004"/>
    <n v="2025"/>
    <s v="Sep-2025"/>
    <n v="0.3202614379084967"/>
    <x v="2"/>
    <x v="4"/>
  </r>
  <r>
    <s v="ORD0005555"/>
    <x v="133"/>
    <x v="61"/>
    <x v="0"/>
    <s v="EC005"/>
    <x v="4"/>
    <x v="2"/>
    <s v="Skybags"/>
    <x v="0"/>
    <x v="1"/>
    <n v="1"/>
    <n v="45"/>
    <x v="3"/>
    <n v="38.25"/>
    <n v="12.25"/>
    <x v="0"/>
    <x v="2"/>
    <s v="Express"/>
    <n v="2.6"/>
    <n v="2025"/>
    <s v="Oct-2025"/>
    <n v="0.3202614379084967"/>
    <x v="0"/>
    <x v="0"/>
  </r>
  <r>
    <s v="ORD0005556"/>
    <x v="209"/>
    <x v="408"/>
    <x v="1"/>
    <s v="EC005"/>
    <x v="4"/>
    <x v="2"/>
    <s v="Skybags"/>
    <x v="4"/>
    <x v="1"/>
    <n v="1"/>
    <n v="45"/>
    <x v="3"/>
    <n v="38.25"/>
    <n v="12.25"/>
    <x v="2"/>
    <x v="1"/>
    <s v="Standard"/>
    <n v="4.5"/>
    <n v="2025"/>
    <s v="Sep-2025"/>
    <n v="0.3202614379084967"/>
    <x v="0"/>
    <x v="2"/>
  </r>
  <r>
    <s v="ORD0005557"/>
    <x v="49"/>
    <x v="1892"/>
    <x v="1"/>
    <s v="EC006"/>
    <x v="2"/>
    <x v="0"/>
    <s v="Philips"/>
    <x v="5"/>
    <x v="0"/>
    <n v="2"/>
    <n v="85"/>
    <x v="3"/>
    <n v="144.5"/>
    <n v="40.5"/>
    <x v="0"/>
    <x v="3"/>
    <s v="Standard"/>
    <n v="3.7"/>
    <n v="2025"/>
    <s v="Apr-2025"/>
    <n v="0.28027681660899656"/>
    <x v="0"/>
    <x v="3"/>
  </r>
  <r>
    <s v="ORD0005558"/>
    <x v="159"/>
    <x v="85"/>
    <x v="1"/>
    <s v="EC011"/>
    <x v="0"/>
    <x v="0"/>
    <s v="IKEA"/>
    <x v="3"/>
    <x v="0"/>
    <n v="4"/>
    <n v="190"/>
    <x v="3"/>
    <n v="646"/>
    <n v="146"/>
    <x v="0"/>
    <x v="2"/>
    <s v="Standard"/>
    <n v="4.2"/>
    <n v="2025"/>
    <s v="Mar-2025"/>
    <n v="0.2260061919504644"/>
    <x v="0"/>
    <x v="2"/>
  </r>
  <r>
    <s v="ORD0005559"/>
    <x v="103"/>
    <x v="1290"/>
    <x v="1"/>
    <s v="EC012"/>
    <x v="3"/>
    <x v="0"/>
    <s v="Philips"/>
    <x v="3"/>
    <x v="1"/>
    <n v="4"/>
    <n v="42"/>
    <x v="0"/>
    <n v="168"/>
    <n v="72"/>
    <x v="0"/>
    <x v="3"/>
    <s v="Standard"/>
    <n v="2.9"/>
    <n v="2025"/>
    <s v="May-2025"/>
    <n v="0.42857142857142855"/>
    <x v="0"/>
    <x v="2"/>
  </r>
  <r>
    <s v="ORD0005560"/>
    <x v="333"/>
    <x v="17"/>
    <x v="0"/>
    <s v="EC006"/>
    <x v="2"/>
    <x v="0"/>
    <s v="Philips"/>
    <x v="3"/>
    <x v="2"/>
    <n v="1"/>
    <n v="85"/>
    <x v="0"/>
    <n v="85"/>
    <n v="33"/>
    <x v="0"/>
    <x v="3"/>
    <s v="Standard"/>
    <n v="4.8"/>
    <n v="2025"/>
    <s v="Jul-2025"/>
    <n v="0.38823529411764707"/>
    <x v="0"/>
    <x v="2"/>
  </r>
  <r>
    <s v="ORD0005561"/>
    <x v="357"/>
    <x v="2232"/>
    <x v="1"/>
    <s v="EC008"/>
    <x v="1"/>
    <x v="1"/>
    <s v="Nivea"/>
    <x v="2"/>
    <x v="0"/>
    <n v="3"/>
    <n v="18"/>
    <x v="3"/>
    <n v="45.9"/>
    <n v="18.899999999999999"/>
    <x v="0"/>
    <x v="1"/>
    <s v="Same Day"/>
    <n v="4.0999999999999996"/>
    <n v="2025"/>
    <s v="Jan-2025"/>
    <n v="0.41176470588235292"/>
    <x v="0"/>
    <x v="2"/>
  </r>
  <r>
    <s v="ORD0005562"/>
    <x v="41"/>
    <x v="600"/>
    <x v="0"/>
    <s v="EC006"/>
    <x v="2"/>
    <x v="0"/>
    <s v="Philips"/>
    <x v="1"/>
    <x v="2"/>
    <n v="4"/>
    <n v="85"/>
    <x v="0"/>
    <n v="340"/>
    <n v="132"/>
    <x v="2"/>
    <x v="4"/>
    <s v="Standard"/>
    <n v="2.7"/>
    <n v="2025"/>
    <s v="Jun-2025"/>
    <n v="0.38823529411764707"/>
    <x v="1"/>
    <x v="1"/>
  </r>
  <r>
    <s v="ORD0005563"/>
    <x v="296"/>
    <x v="2233"/>
    <x v="0"/>
    <s v="EC001"/>
    <x v="8"/>
    <x v="3"/>
    <s v="Sony"/>
    <x v="2"/>
    <x v="1"/>
    <n v="4"/>
    <n v="89"/>
    <x v="4"/>
    <n v="338.2"/>
    <n v="118.2"/>
    <x v="3"/>
    <x v="2"/>
    <s v="Standard"/>
    <n v="3.7"/>
    <n v="2025"/>
    <s v="Oct-2025"/>
    <n v="0.34949733885274986"/>
    <x v="0"/>
    <x v="2"/>
  </r>
  <r>
    <s v="ORD0005564"/>
    <x v="81"/>
    <x v="2234"/>
    <x v="0"/>
    <s v="EC001"/>
    <x v="8"/>
    <x v="3"/>
    <s v="Sony"/>
    <x v="5"/>
    <x v="1"/>
    <n v="3"/>
    <n v="89"/>
    <x v="3"/>
    <n v="226.95"/>
    <n v="61.95"/>
    <x v="1"/>
    <x v="0"/>
    <s v="Standard"/>
    <n v="4.8"/>
    <n v="2025"/>
    <s v="Jul-2025"/>
    <n v="0.2729676140118969"/>
    <x v="0"/>
    <x v="3"/>
  </r>
  <r>
    <s v="ORD0005565"/>
    <x v="310"/>
    <x v="110"/>
    <x v="0"/>
    <s v="EC005"/>
    <x v="4"/>
    <x v="2"/>
    <s v="Skybags"/>
    <x v="0"/>
    <x v="1"/>
    <n v="3"/>
    <n v="45"/>
    <x v="0"/>
    <n v="135"/>
    <n v="57"/>
    <x v="0"/>
    <x v="2"/>
    <s v="Standard"/>
    <n v="3.1"/>
    <n v="2025"/>
    <s v="Dec-2025"/>
    <n v="0.42222222222222222"/>
    <x v="0"/>
    <x v="0"/>
  </r>
  <r>
    <s v="ORD0005566"/>
    <x v="178"/>
    <x v="1385"/>
    <x v="1"/>
    <s v="EC008"/>
    <x v="1"/>
    <x v="1"/>
    <s v="Nivea"/>
    <x v="6"/>
    <x v="2"/>
    <n v="5"/>
    <n v="18"/>
    <x v="4"/>
    <n v="85.5"/>
    <n v="40.5"/>
    <x v="2"/>
    <x v="3"/>
    <s v="Express"/>
    <n v="2.6"/>
    <n v="2025"/>
    <s v="Jul-2025"/>
    <n v="0.47368421052631576"/>
    <x v="0"/>
    <x v="2"/>
  </r>
  <r>
    <s v="ORD0005567"/>
    <x v="49"/>
    <x v="1085"/>
    <x v="0"/>
    <s v="EC008"/>
    <x v="1"/>
    <x v="1"/>
    <s v="Nivea"/>
    <x v="3"/>
    <x v="0"/>
    <n v="1"/>
    <n v="18"/>
    <x v="3"/>
    <n v="15.3"/>
    <n v="6.3"/>
    <x v="0"/>
    <x v="1"/>
    <s v="Same Day"/>
    <n v="4"/>
    <n v="2025"/>
    <s v="Apr-2025"/>
    <n v="0.41176470588235292"/>
    <x v="0"/>
    <x v="2"/>
  </r>
  <r>
    <s v="ORD0005568"/>
    <x v="90"/>
    <x v="517"/>
    <x v="0"/>
    <s v="EC002"/>
    <x v="5"/>
    <x v="3"/>
    <s v="Samsung"/>
    <x v="2"/>
    <x v="0"/>
    <n v="1"/>
    <n v="149"/>
    <x v="2"/>
    <n v="119.2"/>
    <n v="24.2"/>
    <x v="0"/>
    <x v="4"/>
    <s v="Standard"/>
    <n v="4.9000000000000004"/>
    <n v="2025"/>
    <s v="Mar-2025"/>
    <n v="0.2030201342281879"/>
    <x v="0"/>
    <x v="2"/>
  </r>
  <r>
    <s v="ORD0005569"/>
    <x v="144"/>
    <x v="812"/>
    <x v="1"/>
    <s v="EC004"/>
    <x v="10"/>
    <x v="2"/>
    <s v="Nike"/>
    <x v="0"/>
    <x v="1"/>
    <n v="4"/>
    <n v="110"/>
    <x v="0"/>
    <n v="440"/>
    <n v="168"/>
    <x v="0"/>
    <x v="3"/>
    <s v="Standard"/>
    <n v="3"/>
    <n v="2025"/>
    <s v="Feb-2025"/>
    <n v="0.38181818181818183"/>
    <x v="0"/>
    <x v="0"/>
  </r>
  <r>
    <s v="ORD0005570"/>
    <x v="35"/>
    <x v="1814"/>
    <x v="0"/>
    <s v="EC001"/>
    <x v="8"/>
    <x v="3"/>
    <s v="Sony"/>
    <x v="9"/>
    <x v="2"/>
    <n v="5"/>
    <n v="89"/>
    <x v="3"/>
    <n v="378.25"/>
    <n v="103.25"/>
    <x v="2"/>
    <x v="4"/>
    <s v="Standard"/>
    <n v="4.5999999999999996"/>
    <n v="2025"/>
    <s v="Mar-2025"/>
    <n v="0.2729676140118969"/>
    <x v="0"/>
    <x v="5"/>
  </r>
  <r>
    <s v="ORD0005571"/>
    <x v="321"/>
    <x v="1021"/>
    <x v="0"/>
    <s v="EC003"/>
    <x v="7"/>
    <x v="3"/>
    <s v="Lenovo"/>
    <x v="9"/>
    <x v="0"/>
    <n v="1"/>
    <n v="799"/>
    <x v="3"/>
    <n v="679.15"/>
    <n v="59.15"/>
    <x v="0"/>
    <x v="3"/>
    <s v="Standard"/>
    <n v="3.9"/>
    <n v="2025"/>
    <s v="Jan-2025"/>
    <n v="8.7094161819921967E-2"/>
    <x v="0"/>
    <x v="5"/>
  </r>
  <r>
    <s v="ORD0005572"/>
    <x v="331"/>
    <x v="1034"/>
    <x v="1"/>
    <s v="EC003"/>
    <x v="7"/>
    <x v="3"/>
    <s v="Lenovo"/>
    <x v="6"/>
    <x v="0"/>
    <n v="2"/>
    <n v="799"/>
    <x v="2"/>
    <n v="1278.4000000000001"/>
    <n v="38.4"/>
    <x v="0"/>
    <x v="2"/>
    <s v="Standard"/>
    <n v="2.8"/>
    <n v="2025"/>
    <s v="Feb-2025"/>
    <n v="3.0037546933667079E-2"/>
    <x v="0"/>
    <x v="2"/>
  </r>
  <r>
    <s v="ORD0005573"/>
    <x v="280"/>
    <x v="2235"/>
    <x v="1"/>
    <s v="EC009"/>
    <x v="11"/>
    <x v="1"/>
    <s v="Loreal"/>
    <x v="5"/>
    <x v="2"/>
    <n v="4"/>
    <n v="12"/>
    <x v="0"/>
    <n v="48"/>
    <n v="24"/>
    <x v="2"/>
    <x v="4"/>
    <s v="Express"/>
    <n v="4.2"/>
    <n v="2025"/>
    <s v="Feb-2025"/>
    <n v="0.5"/>
    <x v="0"/>
    <x v="3"/>
  </r>
  <r>
    <s v="ORD0005574"/>
    <x v="335"/>
    <x v="290"/>
    <x v="0"/>
    <s v="EC009"/>
    <x v="11"/>
    <x v="1"/>
    <s v="Loreal"/>
    <x v="2"/>
    <x v="1"/>
    <n v="3"/>
    <n v="12"/>
    <x v="3"/>
    <n v="30.6"/>
    <n v="12.6"/>
    <x v="0"/>
    <x v="4"/>
    <s v="Standard"/>
    <n v="3.4"/>
    <n v="2025"/>
    <s v="Sep-2025"/>
    <n v="0.41176470588235292"/>
    <x v="0"/>
    <x v="2"/>
  </r>
  <r>
    <s v="ORD0005575"/>
    <x v="293"/>
    <x v="726"/>
    <x v="1"/>
    <s v="EC001"/>
    <x v="8"/>
    <x v="3"/>
    <s v="Sony"/>
    <x v="3"/>
    <x v="2"/>
    <n v="4"/>
    <n v="89"/>
    <x v="2"/>
    <n v="284.8"/>
    <n v="64.8"/>
    <x v="0"/>
    <x v="3"/>
    <s v="Express"/>
    <n v="4.9000000000000004"/>
    <n v="2025"/>
    <s v="Sep-2025"/>
    <n v="0.22752808988764042"/>
    <x v="0"/>
    <x v="2"/>
  </r>
  <r>
    <s v="ORD0005576"/>
    <x v="23"/>
    <x v="1174"/>
    <x v="0"/>
    <s v="EC010"/>
    <x v="6"/>
    <x v="3"/>
    <s v="JBL"/>
    <x v="8"/>
    <x v="2"/>
    <n v="3"/>
    <n v="65"/>
    <x v="1"/>
    <n v="175.5"/>
    <n v="61.5"/>
    <x v="0"/>
    <x v="3"/>
    <s v="Express"/>
    <n v="2.8"/>
    <n v="2025"/>
    <s v="Aug-2025"/>
    <n v="0.3504273504273504"/>
    <x v="2"/>
    <x v="4"/>
  </r>
  <r>
    <s v="ORD0005577"/>
    <x v="292"/>
    <x v="2159"/>
    <x v="0"/>
    <s v="EC002"/>
    <x v="5"/>
    <x v="3"/>
    <s v="Samsung"/>
    <x v="3"/>
    <x v="2"/>
    <n v="4"/>
    <n v="149"/>
    <x v="3"/>
    <n v="506.6"/>
    <n v="126.6"/>
    <x v="0"/>
    <x v="3"/>
    <s v="Express"/>
    <n v="3.6"/>
    <n v="2025"/>
    <s v="May-2025"/>
    <n v="0.24990130280300038"/>
    <x v="0"/>
    <x v="2"/>
  </r>
  <r>
    <s v="ORD0005578"/>
    <x v="237"/>
    <x v="2236"/>
    <x v="0"/>
    <s v="EC009"/>
    <x v="11"/>
    <x v="1"/>
    <s v="Loreal"/>
    <x v="3"/>
    <x v="1"/>
    <n v="1"/>
    <n v="12"/>
    <x v="0"/>
    <n v="12"/>
    <n v="6"/>
    <x v="2"/>
    <x v="2"/>
    <s v="Express"/>
    <n v="3.8"/>
    <n v="2025"/>
    <s v="Feb-2025"/>
    <n v="0.5"/>
    <x v="0"/>
    <x v="2"/>
  </r>
  <r>
    <s v="ORD0005579"/>
    <x v="245"/>
    <x v="2137"/>
    <x v="0"/>
    <s v="EC009"/>
    <x v="11"/>
    <x v="1"/>
    <s v="Loreal"/>
    <x v="7"/>
    <x v="1"/>
    <n v="2"/>
    <n v="12"/>
    <x v="0"/>
    <n v="24"/>
    <n v="12"/>
    <x v="0"/>
    <x v="3"/>
    <s v="Express"/>
    <n v="4.3"/>
    <n v="2025"/>
    <s v="Jan-2025"/>
    <n v="0.5"/>
    <x v="2"/>
    <x v="4"/>
  </r>
  <r>
    <s v="ORD0005580"/>
    <x v="315"/>
    <x v="1546"/>
    <x v="0"/>
    <s v="EC001"/>
    <x v="8"/>
    <x v="3"/>
    <s v="Sony"/>
    <x v="2"/>
    <x v="0"/>
    <n v="1"/>
    <n v="89"/>
    <x v="0"/>
    <n v="89"/>
    <n v="34"/>
    <x v="2"/>
    <x v="4"/>
    <s v="Standard"/>
    <n v="2.6"/>
    <n v="2025"/>
    <s v="Feb-2025"/>
    <n v="0.38202247191011235"/>
    <x v="0"/>
    <x v="2"/>
  </r>
  <r>
    <s v="ORD0005581"/>
    <x v="117"/>
    <x v="838"/>
    <x v="0"/>
    <s v="EC008"/>
    <x v="1"/>
    <x v="1"/>
    <s v="Nivea"/>
    <x v="5"/>
    <x v="1"/>
    <n v="2"/>
    <n v="18"/>
    <x v="4"/>
    <n v="34.200000000000003"/>
    <n v="16.2"/>
    <x v="0"/>
    <x v="2"/>
    <s v="Express"/>
    <n v="3.1"/>
    <n v="2025"/>
    <s v="Nov-2025"/>
    <n v="0.47368421052631571"/>
    <x v="0"/>
    <x v="3"/>
  </r>
  <r>
    <s v="ORD0005582"/>
    <x v="204"/>
    <x v="1109"/>
    <x v="0"/>
    <s v="EC006"/>
    <x v="2"/>
    <x v="0"/>
    <s v="Philips"/>
    <x v="3"/>
    <x v="2"/>
    <n v="2"/>
    <n v="85"/>
    <x v="3"/>
    <n v="144.5"/>
    <n v="40.5"/>
    <x v="0"/>
    <x v="4"/>
    <s v="Express"/>
    <n v="4"/>
    <n v="2025"/>
    <s v="Apr-2025"/>
    <n v="0.28027681660899656"/>
    <x v="0"/>
    <x v="2"/>
  </r>
  <r>
    <s v="ORD0005583"/>
    <x v="357"/>
    <x v="1487"/>
    <x v="0"/>
    <s v="EC001"/>
    <x v="8"/>
    <x v="3"/>
    <s v="Sony"/>
    <x v="0"/>
    <x v="0"/>
    <n v="3"/>
    <n v="89"/>
    <x v="1"/>
    <n v="240.3"/>
    <n v="75.3"/>
    <x v="2"/>
    <x v="1"/>
    <s v="Standard"/>
    <n v="3"/>
    <n v="2025"/>
    <s v="Jan-2025"/>
    <n v="0.31335830212234705"/>
    <x v="0"/>
    <x v="0"/>
  </r>
  <r>
    <s v="ORD0005584"/>
    <x v="263"/>
    <x v="1614"/>
    <x v="1"/>
    <s v="EC012"/>
    <x v="3"/>
    <x v="0"/>
    <s v="Philips"/>
    <x v="4"/>
    <x v="2"/>
    <n v="2"/>
    <n v="42"/>
    <x v="3"/>
    <n v="71.400000000000006"/>
    <n v="23.4"/>
    <x v="0"/>
    <x v="2"/>
    <s v="Express"/>
    <n v="4.3"/>
    <n v="2025"/>
    <s v="Aug-2025"/>
    <n v="0.32773109243697474"/>
    <x v="0"/>
    <x v="2"/>
  </r>
  <r>
    <s v="ORD0005585"/>
    <x v="342"/>
    <x v="2120"/>
    <x v="0"/>
    <s v="EC008"/>
    <x v="1"/>
    <x v="1"/>
    <s v="Nivea"/>
    <x v="5"/>
    <x v="1"/>
    <n v="2"/>
    <n v="18"/>
    <x v="0"/>
    <n v="36"/>
    <n v="18"/>
    <x v="0"/>
    <x v="3"/>
    <s v="Express"/>
    <n v="3"/>
    <n v="2025"/>
    <s v="Feb-2025"/>
    <n v="0.5"/>
    <x v="0"/>
    <x v="3"/>
  </r>
  <r>
    <s v="ORD0005586"/>
    <x v="79"/>
    <x v="2103"/>
    <x v="0"/>
    <s v="EC006"/>
    <x v="2"/>
    <x v="0"/>
    <s v="Philips"/>
    <x v="0"/>
    <x v="1"/>
    <n v="4"/>
    <n v="85"/>
    <x v="4"/>
    <n v="323"/>
    <n v="115"/>
    <x v="0"/>
    <x v="4"/>
    <s v="Express"/>
    <n v="3.5"/>
    <n v="2025"/>
    <s v="Jun-2025"/>
    <n v="0.35603715170278638"/>
    <x v="0"/>
    <x v="0"/>
  </r>
  <r>
    <s v="ORD0005587"/>
    <x v="329"/>
    <x v="835"/>
    <x v="0"/>
    <s v="EC009"/>
    <x v="11"/>
    <x v="1"/>
    <s v="Loreal"/>
    <x v="7"/>
    <x v="0"/>
    <n v="4"/>
    <n v="12"/>
    <x v="1"/>
    <n v="43.2"/>
    <n v="19.2"/>
    <x v="0"/>
    <x v="1"/>
    <s v="Express"/>
    <n v="4.2"/>
    <n v="2025"/>
    <s v="Jun-2025"/>
    <n v="0.44444444444444442"/>
    <x v="2"/>
    <x v="4"/>
  </r>
  <r>
    <s v="ORD0005588"/>
    <x v="244"/>
    <x v="1021"/>
    <x v="1"/>
    <s v="EC009"/>
    <x v="11"/>
    <x v="1"/>
    <s v="Loreal"/>
    <x v="2"/>
    <x v="1"/>
    <n v="3"/>
    <n v="12"/>
    <x v="1"/>
    <n v="32.4"/>
    <n v="14.4"/>
    <x v="0"/>
    <x v="3"/>
    <s v="Standard"/>
    <n v="2.6"/>
    <n v="2025"/>
    <s v="Jan-2025"/>
    <n v="0.44444444444444448"/>
    <x v="0"/>
    <x v="2"/>
  </r>
  <r>
    <s v="ORD0005589"/>
    <x v="283"/>
    <x v="784"/>
    <x v="0"/>
    <s v="EC005"/>
    <x v="4"/>
    <x v="2"/>
    <s v="Skybags"/>
    <x v="8"/>
    <x v="0"/>
    <n v="4"/>
    <n v="45"/>
    <x v="4"/>
    <n v="171"/>
    <n v="67"/>
    <x v="0"/>
    <x v="2"/>
    <s v="Standard"/>
    <n v="2.7"/>
    <n v="2025"/>
    <s v="Aug-2025"/>
    <n v="0.391812865497076"/>
    <x v="2"/>
    <x v="4"/>
  </r>
  <r>
    <s v="ORD0005590"/>
    <x v="359"/>
    <x v="166"/>
    <x v="0"/>
    <s v="EC008"/>
    <x v="1"/>
    <x v="1"/>
    <s v="Nivea"/>
    <x v="8"/>
    <x v="0"/>
    <n v="4"/>
    <n v="18"/>
    <x v="3"/>
    <n v="61.2"/>
    <n v="25.2"/>
    <x v="0"/>
    <x v="3"/>
    <s v="Standard"/>
    <n v="4.5999999999999996"/>
    <n v="2025"/>
    <s v="Nov-2025"/>
    <n v="0.41176470588235292"/>
    <x v="2"/>
    <x v="4"/>
  </r>
  <r>
    <s v="ORD0005591"/>
    <x v="178"/>
    <x v="1561"/>
    <x v="0"/>
    <s v="EC010"/>
    <x v="6"/>
    <x v="3"/>
    <s v="JBL"/>
    <x v="4"/>
    <x v="1"/>
    <n v="1"/>
    <n v="65"/>
    <x v="1"/>
    <n v="58.5"/>
    <n v="20.5"/>
    <x v="2"/>
    <x v="3"/>
    <s v="Standard"/>
    <n v="4"/>
    <n v="2025"/>
    <s v="Jul-2025"/>
    <n v="0.3504273504273504"/>
    <x v="0"/>
    <x v="2"/>
  </r>
  <r>
    <s v="ORD0005592"/>
    <x v="332"/>
    <x v="927"/>
    <x v="1"/>
    <s v="EC002"/>
    <x v="5"/>
    <x v="3"/>
    <s v="Samsung"/>
    <x v="6"/>
    <x v="2"/>
    <n v="5"/>
    <n v="149"/>
    <x v="4"/>
    <n v="707.75"/>
    <n v="232.75"/>
    <x v="0"/>
    <x v="4"/>
    <s v="Standard"/>
    <n v="2.6"/>
    <n v="2025"/>
    <s v="Sep-2025"/>
    <n v="0.32885906040268459"/>
    <x v="0"/>
    <x v="2"/>
  </r>
  <r>
    <s v="ORD0005593"/>
    <x v="319"/>
    <x v="2155"/>
    <x v="1"/>
    <s v="EC009"/>
    <x v="11"/>
    <x v="1"/>
    <s v="Loreal"/>
    <x v="0"/>
    <x v="1"/>
    <n v="3"/>
    <n v="12"/>
    <x v="3"/>
    <n v="30.6"/>
    <n v="12.6"/>
    <x v="0"/>
    <x v="4"/>
    <s v="Standard"/>
    <n v="4.2"/>
    <n v="2025"/>
    <s v="Jul-2025"/>
    <n v="0.41176470588235292"/>
    <x v="0"/>
    <x v="0"/>
  </r>
  <r>
    <s v="ORD0005594"/>
    <x v="265"/>
    <x v="1086"/>
    <x v="1"/>
    <s v="EC001"/>
    <x v="8"/>
    <x v="3"/>
    <s v="Sony"/>
    <x v="5"/>
    <x v="1"/>
    <n v="4"/>
    <n v="89"/>
    <x v="3"/>
    <n v="302.60000000000002"/>
    <n v="82.6"/>
    <x v="0"/>
    <x v="1"/>
    <s v="Standard"/>
    <n v="2.7"/>
    <n v="2025"/>
    <s v="Jun-2025"/>
    <n v="0.27296761401189684"/>
    <x v="0"/>
    <x v="3"/>
  </r>
  <r>
    <s v="ORD0005595"/>
    <x v="241"/>
    <x v="306"/>
    <x v="0"/>
    <s v="EC012"/>
    <x v="3"/>
    <x v="0"/>
    <s v="Philips"/>
    <x v="6"/>
    <x v="2"/>
    <n v="4"/>
    <n v="42"/>
    <x v="0"/>
    <n v="168"/>
    <n v="72"/>
    <x v="0"/>
    <x v="2"/>
    <s v="Standard"/>
    <n v="3.9"/>
    <n v="2025"/>
    <s v="Nov-2025"/>
    <n v="0.42857142857142855"/>
    <x v="0"/>
    <x v="2"/>
  </r>
  <r>
    <s v="ORD0005596"/>
    <x v="207"/>
    <x v="2237"/>
    <x v="0"/>
    <s v="EC003"/>
    <x v="7"/>
    <x v="3"/>
    <s v="Lenovo"/>
    <x v="3"/>
    <x v="1"/>
    <n v="1"/>
    <n v="799"/>
    <x v="0"/>
    <n v="799"/>
    <n v="179"/>
    <x v="0"/>
    <x v="0"/>
    <s v="Express"/>
    <n v="3.2"/>
    <n v="2025"/>
    <s v="May-2025"/>
    <n v="0.22403003754693368"/>
    <x v="0"/>
    <x v="2"/>
  </r>
  <r>
    <s v="ORD0005597"/>
    <x v="152"/>
    <x v="1481"/>
    <x v="1"/>
    <s v="EC007"/>
    <x v="9"/>
    <x v="0"/>
    <s v="Prestige"/>
    <x v="0"/>
    <x v="0"/>
    <n v="2"/>
    <n v="120"/>
    <x v="3"/>
    <n v="204"/>
    <n v="48"/>
    <x v="0"/>
    <x v="4"/>
    <s v="Express"/>
    <n v="2.6"/>
    <n v="2025"/>
    <s v="Sep-2025"/>
    <n v="0.23529411764705882"/>
    <x v="0"/>
    <x v="0"/>
  </r>
  <r>
    <s v="ORD0005598"/>
    <x v="320"/>
    <x v="1880"/>
    <x v="0"/>
    <s v="EC010"/>
    <x v="6"/>
    <x v="3"/>
    <s v="JBL"/>
    <x v="4"/>
    <x v="0"/>
    <n v="3"/>
    <n v="65"/>
    <x v="3"/>
    <n v="165.75"/>
    <n v="51.75"/>
    <x v="0"/>
    <x v="4"/>
    <s v="Standard"/>
    <n v="3"/>
    <n v="2025"/>
    <s v="Jul-2025"/>
    <n v="0.31221719457013575"/>
    <x v="0"/>
    <x v="2"/>
  </r>
  <r>
    <s v="ORD0005599"/>
    <x v="54"/>
    <x v="2238"/>
    <x v="1"/>
    <s v="EC011"/>
    <x v="0"/>
    <x v="0"/>
    <s v="IKEA"/>
    <x v="5"/>
    <x v="0"/>
    <n v="5"/>
    <n v="190"/>
    <x v="4"/>
    <n v="902.5"/>
    <n v="277.5"/>
    <x v="2"/>
    <x v="4"/>
    <s v="Standard"/>
    <n v="3.1"/>
    <n v="2025"/>
    <s v="Aug-2025"/>
    <n v="0.30747922437673131"/>
    <x v="0"/>
    <x v="3"/>
  </r>
  <r>
    <s v="ORD0005600"/>
    <x v="148"/>
    <x v="1622"/>
    <x v="1"/>
    <s v="EC011"/>
    <x v="0"/>
    <x v="0"/>
    <s v="IKEA"/>
    <x v="3"/>
    <x v="0"/>
    <n v="1"/>
    <n v="190"/>
    <x v="2"/>
    <n v="152"/>
    <n v="27"/>
    <x v="0"/>
    <x v="0"/>
    <s v="Standard"/>
    <n v="3.3"/>
    <n v="2025"/>
    <s v="Jan-2025"/>
    <n v="0.17763157894736842"/>
    <x v="0"/>
    <x v="2"/>
  </r>
  <r>
    <s v="ORD0005601"/>
    <x v="56"/>
    <x v="457"/>
    <x v="0"/>
    <s v="EC011"/>
    <x v="0"/>
    <x v="0"/>
    <s v="IKEA"/>
    <x v="0"/>
    <x v="0"/>
    <n v="1"/>
    <n v="190"/>
    <x v="0"/>
    <n v="190"/>
    <n v="65"/>
    <x v="0"/>
    <x v="2"/>
    <s v="Express"/>
    <n v="3.9"/>
    <n v="2025"/>
    <s v="Feb-2025"/>
    <n v="0.34210526315789475"/>
    <x v="0"/>
    <x v="0"/>
  </r>
  <r>
    <s v="ORD0005602"/>
    <x v="209"/>
    <x v="1112"/>
    <x v="0"/>
    <s v="EC008"/>
    <x v="1"/>
    <x v="1"/>
    <s v="Nivea"/>
    <x v="1"/>
    <x v="2"/>
    <n v="2"/>
    <n v="18"/>
    <x v="2"/>
    <n v="28.8"/>
    <n v="10.8"/>
    <x v="0"/>
    <x v="4"/>
    <s v="Standard"/>
    <n v="2.7"/>
    <n v="2025"/>
    <s v="Sep-2025"/>
    <n v="0.375"/>
    <x v="1"/>
    <x v="1"/>
  </r>
  <r>
    <s v="ORD0005603"/>
    <x v="133"/>
    <x v="1011"/>
    <x v="1"/>
    <s v="EC007"/>
    <x v="9"/>
    <x v="0"/>
    <s v="Prestige"/>
    <x v="5"/>
    <x v="1"/>
    <n v="3"/>
    <n v="120"/>
    <x v="0"/>
    <n v="360"/>
    <n v="126"/>
    <x v="0"/>
    <x v="2"/>
    <s v="Express"/>
    <n v="4.5999999999999996"/>
    <n v="2025"/>
    <s v="Oct-2025"/>
    <n v="0.35"/>
    <x v="0"/>
    <x v="3"/>
  </r>
  <r>
    <s v="ORD0005604"/>
    <x v="86"/>
    <x v="19"/>
    <x v="1"/>
    <s v="EC003"/>
    <x v="7"/>
    <x v="3"/>
    <s v="Lenovo"/>
    <x v="1"/>
    <x v="1"/>
    <n v="1"/>
    <n v="799"/>
    <x v="2"/>
    <n v="639.20000000000005"/>
    <n v="19.2"/>
    <x v="0"/>
    <x v="4"/>
    <s v="Express"/>
    <n v="3.8"/>
    <n v="2025"/>
    <s v="Dec-2025"/>
    <n v="3.0037546933667079E-2"/>
    <x v="1"/>
    <x v="1"/>
  </r>
  <r>
    <s v="ORD0005605"/>
    <x v="242"/>
    <x v="1533"/>
    <x v="0"/>
    <s v="EC010"/>
    <x v="6"/>
    <x v="3"/>
    <s v="JBL"/>
    <x v="8"/>
    <x v="0"/>
    <n v="4"/>
    <n v="65"/>
    <x v="0"/>
    <n v="260"/>
    <n v="108"/>
    <x v="0"/>
    <x v="3"/>
    <s v="Standard"/>
    <n v="3.1"/>
    <n v="2025"/>
    <s v="Nov-2025"/>
    <n v="0.41538461538461541"/>
    <x v="2"/>
    <x v="4"/>
  </r>
  <r>
    <s v="ORD0005606"/>
    <x v="339"/>
    <x v="160"/>
    <x v="0"/>
    <s v="EC009"/>
    <x v="11"/>
    <x v="1"/>
    <s v="Loreal"/>
    <x v="3"/>
    <x v="2"/>
    <n v="4"/>
    <n v="12"/>
    <x v="3"/>
    <n v="40.799999999999997"/>
    <n v="16.8"/>
    <x v="0"/>
    <x v="3"/>
    <s v="Express"/>
    <n v="4.2"/>
    <n v="2025"/>
    <s v="Jul-2025"/>
    <n v="0.41176470588235298"/>
    <x v="0"/>
    <x v="2"/>
  </r>
  <r>
    <s v="ORD0005607"/>
    <x v="138"/>
    <x v="482"/>
    <x v="0"/>
    <s v="EC004"/>
    <x v="10"/>
    <x v="2"/>
    <s v="Nike"/>
    <x v="1"/>
    <x v="1"/>
    <n v="3"/>
    <n v="110"/>
    <x v="4"/>
    <n v="313.5"/>
    <n v="109.5"/>
    <x v="0"/>
    <x v="2"/>
    <s v="Standard"/>
    <n v="3"/>
    <n v="2025"/>
    <s v="Jul-2025"/>
    <n v="0.34928229665071769"/>
    <x v="1"/>
    <x v="1"/>
  </r>
  <r>
    <s v="ORD0005608"/>
    <x v="105"/>
    <x v="129"/>
    <x v="0"/>
    <s v="EC002"/>
    <x v="5"/>
    <x v="3"/>
    <s v="Samsung"/>
    <x v="1"/>
    <x v="0"/>
    <n v="2"/>
    <n v="149"/>
    <x v="0"/>
    <n v="298"/>
    <n v="108"/>
    <x v="0"/>
    <x v="4"/>
    <s v="Express"/>
    <n v="3.3"/>
    <n v="2025"/>
    <s v="Jun-2025"/>
    <n v="0.36241610738255031"/>
    <x v="1"/>
    <x v="1"/>
  </r>
  <r>
    <s v="ORD0005609"/>
    <x v="34"/>
    <x v="1231"/>
    <x v="1"/>
    <s v="EC011"/>
    <x v="0"/>
    <x v="0"/>
    <s v="IKEA"/>
    <x v="2"/>
    <x v="0"/>
    <n v="3"/>
    <n v="190"/>
    <x v="0"/>
    <n v="570"/>
    <n v="195"/>
    <x v="0"/>
    <x v="0"/>
    <s v="Standard"/>
    <n v="2.6"/>
    <n v="2025"/>
    <s v="Sep-2025"/>
    <n v="0.34210526315789475"/>
    <x v="0"/>
    <x v="2"/>
  </r>
  <r>
    <s v="ORD0005610"/>
    <x v="4"/>
    <x v="1735"/>
    <x v="1"/>
    <s v="EC003"/>
    <x v="7"/>
    <x v="3"/>
    <s v="Lenovo"/>
    <x v="5"/>
    <x v="1"/>
    <n v="2"/>
    <n v="799"/>
    <x v="2"/>
    <n v="1278.4000000000001"/>
    <n v="38.4"/>
    <x v="0"/>
    <x v="2"/>
    <s v="Same Day"/>
    <n v="4.7"/>
    <n v="2025"/>
    <s v="Aug-2025"/>
    <n v="3.0037546933667079E-2"/>
    <x v="0"/>
    <x v="3"/>
  </r>
  <r>
    <s v="ORD0005611"/>
    <x v="102"/>
    <x v="411"/>
    <x v="1"/>
    <s v="EC004"/>
    <x v="10"/>
    <x v="2"/>
    <s v="Nike"/>
    <x v="0"/>
    <x v="0"/>
    <n v="2"/>
    <n v="110"/>
    <x v="0"/>
    <n v="220"/>
    <n v="84"/>
    <x v="0"/>
    <x v="1"/>
    <s v="Standard"/>
    <n v="2.8"/>
    <n v="2025"/>
    <s v="Dec-2025"/>
    <n v="0.38181818181818183"/>
    <x v="0"/>
    <x v="0"/>
  </r>
  <r>
    <s v="ORD0005612"/>
    <x v="105"/>
    <x v="1105"/>
    <x v="0"/>
    <s v="EC012"/>
    <x v="3"/>
    <x v="0"/>
    <s v="Philips"/>
    <x v="7"/>
    <x v="0"/>
    <n v="3"/>
    <n v="42"/>
    <x v="1"/>
    <n v="113.4"/>
    <n v="41.4"/>
    <x v="0"/>
    <x v="4"/>
    <s v="Standard"/>
    <n v="4.8"/>
    <n v="2025"/>
    <s v="Jun-2025"/>
    <n v="0.36507936507936506"/>
    <x v="2"/>
    <x v="4"/>
  </r>
  <r>
    <s v="ORD0005613"/>
    <x v="6"/>
    <x v="1826"/>
    <x v="1"/>
    <s v="EC009"/>
    <x v="11"/>
    <x v="1"/>
    <s v="Loreal"/>
    <x v="5"/>
    <x v="2"/>
    <n v="4"/>
    <n v="12"/>
    <x v="2"/>
    <n v="38.4"/>
    <n v="14.4"/>
    <x v="0"/>
    <x v="1"/>
    <s v="Standard"/>
    <n v="4.8"/>
    <n v="2025"/>
    <s v="Jul-2025"/>
    <n v="0.375"/>
    <x v="0"/>
    <x v="3"/>
  </r>
  <r>
    <s v="ORD0005614"/>
    <x v="306"/>
    <x v="1574"/>
    <x v="0"/>
    <s v="EC006"/>
    <x v="2"/>
    <x v="0"/>
    <s v="Philips"/>
    <x v="2"/>
    <x v="2"/>
    <n v="2"/>
    <n v="85"/>
    <x v="0"/>
    <n v="170"/>
    <n v="66"/>
    <x v="0"/>
    <x v="1"/>
    <s v="Express"/>
    <n v="4.4000000000000004"/>
    <n v="2025"/>
    <s v="Jan-2025"/>
    <n v="0.38823529411764707"/>
    <x v="0"/>
    <x v="2"/>
  </r>
  <r>
    <s v="ORD0005615"/>
    <x v="324"/>
    <x v="2239"/>
    <x v="0"/>
    <s v="EC012"/>
    <x v="3"/>
    <x v="0"/>
    <s v="Philips"/>
    <x v="8"/>
    <x v="1"/>
    <n v="1"/>
    <n v="42"/>
    <x v="0"/>
    <n v="42"/>
    <n v="18"/>
    <x v="0"/>
    <x v="4"/>
    <s v="Standard"/>
    <n v="2.7"/>
    <n v="2025"/>
    <s v="Dec-2025"/>
    <n v="0.42857142857142855"/>
    <x v="2"/>
    <x v="4"/>
  </r>
  <r>
    <s v="ORD0005616"/>
    <x v="166"/>
    <x v="2240"/>
    <x v="0"/>
    <s v="EC006"/>
    <x v="2"/>
    <x v="0"/>
    <s v="Philips"/>
    <x v="1"/>
    <x v="2"/>
    <n v="4"/>
    <n v="85"/>
    <x v="3"/>
    <n v="289"/>
    <n v="81"/>
    <x v="1"/>
    <x v="4"/>
    <s v="Standard"/>
    <n v="2.7"/>
    <n v="2025"/>
    <s v="Dec-2025"/>
    <n v="0.28027681660899656"/>
    <x v="1"/>
    <x v="1"/>
  </r>
  <r>
    <s v="ORD0005617"/>
    <x v="271"/>
    <x v="1052"/>
    <x v="0"/>
    <s v="EC006"/>
    <x v="2"/>
    <x v="0"/>
    <s v="Philips"/>
    <x v="3"/>
    <x v="2"/>
    <n v="1"/>
    <n v="85"/>
    <x v="3"/>
    <n v="72.25"/>
    <n v="20.25"/>
    <x v="0"/>
    <x v="4"/>
    <s v="Standard"/>
    <n v="4.7"/>
    <n v="2025"/>
    <s v="Apr-2025"/>
    <n v="0.28027681660899656"/>
    <x v="0"/>
    <x v="2"/>
  </r>
  <r>
    <s v="ORD0005618"/>
    <x v="12"/>
    <x v="2241"/>
    <x v="0"/>
    <s v="EC002"/>
    <x v="5"/>
    <x v="3"/>
    <s v="Samsung"/>
    <x v="1"/>
    <x v="0"/>
    <n v="3"/>
    <n v="149"/>
    <x v="4"/>
    <n v="424.65"/>
    <n v="139.65"/>
    <x v="0"/>
    <x v="1"/>
    <s v="Standard"/>
    <n v="4.5999999999999996"/>
    <n v="2025"/>
    <s v="Dec-2025"/>
    <n v="0.32885906040268459"/>
    <x v="1"/>
    <x v="1"/>
  </r>
  <r>
    <s v="ORD0005619"/>
    <x v="41"/>
    <x v="905"/>
    <x v="0"/>
    <s v="EC001"/>
    <x v="8"/>
    <x v="3"/>
    <s v="Sony"/>
    <x v="3"/>
    <x v="2"/>
    <n v="4"/>
    <n v="89"/>
    <x v="0"/>
    <n v="356"/>
    <n v="136"/>
    <x v="0"/>
    <x v="3"/>
    <s v="Standard"/>
    <n v="4.3"/>
    <n v="2025"/>
    <s v="Jun-2025"/>
    <n v="0.38202247191011235"/>
    <x v="0"/>
    <x v="2"/>
  </r>
  <r>
    <s v="ORD0005620"/>
    <x v="303"/>
    <x v="378"/>
    <x v="0"/>
    <s v="EC007"/>
    <x v="9"/>
    <x v="0"/>
    <s v="Prestige"/>
    <x v="3"/>
    <x v="1"/>
    <n v="5"/>
    <n v="120"/>
    <x v="2"/>
    <n v="480"/>
    <n v="90"/>
    <x v="0"/>
    <x v="2"/>
    <s v="Express"/>
    <n v="4.0999999999999996"/>
    <n v="2025"/>
    <s v="Nov-2025"/>
    <n v="0.1875"/>
    <x v="0"/>
    <x v="2"/>
  </r>
  <r>
    <s v="ORD0005621"/>
    <x v="128"/>
    <x v="269"/>
    <x v="1"/>
    <s v="EC007"/>
    <x v="9"/>
    <x v="0"/>
    <s v="Prestige"/>
    <x v="9"/>
    <x v="0"/>
    <n v="4"/>
    <n v="120"/>
    <x v="1"/>
    <n v="432"/>
    <n v="120"/>
    <x v="0"/>
    <x v="3"/>
    <s v="Standard"/>
    <n v="4.9000000000000004"/>
    <n v="2025"/>
    <s v="Sep-2025"/>
    <n v="0.27777777777777779"/>
    <x v="0"/>
    <x v="5"/>
  </r>
  <r>
    <s v="ORD0005622"/>
    <x v="13"/>
    <x v="1537"/>
    <x v="1"/>
    <s v="EC011"/>
    <x v="0"/>
    <x v="0"/>
    <s v="IKEA"/>
    <x v="0"/>
    <x v="0"/>
    <n v="3"/>
    <n v="190"/>
    <x v="3"/>
    <n v="484.5"/>
    <n v="109.5"/>
    <x v="0"/>
    <x v="2"/>
    <s v="Express"/>
    <n v="3.3"/>
    <n v="2025"/>
    <s v="Jan-2025"/>
    <n v="0.2260061919504644"/>
    <x v="0"/>
    <x v="0"/>
  </r>
  <r>
    <s v="ORD0005623"/>
    <x v="235"/>
    <x v="2242"/>
    <x v="0"/>
    <s v="EC004"/>
    <x v="10"/>
    <x v="2"/>
    <s v="Nike"/>
    <x v="6"/>
    <x v="0"/>
    <n v="1"/>
    <n v="110"/>
    <x v="0"/>
    <n v="110"/>
    <n v="42"/>
    <x v="0"/>
    <x v="1"/>
    <s v="Express"/>
    <n v="3.4"/>
    <n v="2025"/>
    <s v="May-2025"/>
    <n v="0.38181818181818183"/>
    <x v="0"/>
    <x v="2"/>
  </r>
  <r>
    <s v="ORD0005624"/>
    <x v="252"/>
    <x v="375"/>
    <x v="0"/>
    <s v="EC008"/>
    <x v="1"/>
    <x v="1"/>
    <s v="Nivea"/>
    <x v="5"/>
    <x v="1"/>
    <n v="5"/>
    <n v="18"/>
    <x v="2"/>
    <n v="72"/>
    <n v="27"/>
    <x v="2"/>
    <x v="3"/>
    <s v="Express"/>
    <n v="5"/>
    <n v="2025"/>
    <s v="Jul-2025"/>
    <n v="0.375"/>
    <x v="0"/>
    <x v="3"/>
  </r>
  <r>
    <s v="ORD0005625"/>
    <x v="174"/>
    <x v="676"/>
    <x v="0"/>
    <s v="EC012"/>
    <x v="3"/>
    <x v="0"/>
    <s v="Philips"/>
    <x v="9"/>
    <x v="2"/>
    <n v="1"/>
    <n v="42"/>
    <x v="4"/>
    <n v="39.9"/>
    <n v="15.9"/>
    <x v="0"/>
    <x v="0"/>
    <s v="Standard"/>
    <n v="3"/>
    <n v="2025"/>
    <s v="Jun-2025"/>
    <n v="0.39849624060150379"/>
    <x v="0"/>
    <x v="5"/>
  </r>
  <r>
    <s v="ORD0005626"/>
    <x v="204"/>
    <x v="299"/>
    <x v="1"/>
    <s v="EC001"/>
    <x v="8"/>
    <x v="3"/>
    <s v="Sony"/>
    <x v="0"/>
    <x v="2"/>
    <n v="1"/>
    <n v="89"/>
    <x v="2"/>
    <n v="71.2"/>
    <n v="16.2"/>
    <x v="2"/>
    <x v="2"/>
    <s v="Standard"/>
    <n v="3.8"/>
    <n v="2025"/>
    <s v="Apr-2025"/>
    <n v="0.22752808988764042"/>
    <x v="0"/>
    <x v="0"/>
  </r>
  <r>
    <s v="ORD0005627"/>
    <x v="159"/>
    <x v="2211"/>
    <x v="0"/>
    <s v="EC012"/>
    <x v="3"/>
    <x v="0"/>
    <s v="Philips"/>
    <x v="2"/>
    <x v="0"/>
    <n v="3"/>
    <n v="42"/>
    <x v="2"/>
    <n v="100.8"/>
    <n v="28.8"/>
    <x v="0"/>
    <x v="3"/>
    <s v="Express"/>
    <n v="4.3"/>
    <n v="2025"/>
    <s v="Mar-2025"/>
    <n v="0.28571428571428575"/>
    <x v="0"/>
    <x v="2"/>
  </r>
  <r>
    <s v="ORD0005628"/>
    <x v="318"/>
    <x v="458"/>
    <x v="0"/>
    <s v="EC002"/>
    <x v="5"/>
    <x v="3"/>
    <s v="Samsung"/>
    <x v="7"/>
    <x v="0"/>
    <n v="1"/>
    <n v="149"/>
    <x v="0"/>
    <n v="149"/>
    <n v="54"/>
    <x v="1"/>
    <x v="0"/>
    <s v="Standard"/>
    <n v="3.5"/>
    <n v="2025"/>
    <s v="Aug-2025"/>
    <n v="0.36241610738255031"/>
    <x v="2"/>
    <x v="4"/>
  </r>
  <r>
    <s v="ORD0005629"/>
    <x v="251"/>
    <x v="531"/>
    <x v="0"/>
    <s v="EC008"/>
    <x v="1"/>
    <x v="1"/>
    <s v="Nivea"/>
    <x v="1"/>
    <x v="2"/>
    <n v="4"/>
    <n v="18"/>
    <x v="3"/>
    <n v="61.2"/>
    <n v="25.2"/>
    <x v="1"/>
    <x v="2"/>
    <s v="Standard"/>
    <n v="2.9"/>
    <n v="2025"/>
    <s v="Feb-2025"/>
    <n v="0.41176470588235292"/>
    <x v="1"/>
    <x v="1"/>
  </r>
  <r>
    <s v="ORD0005630"/>
    <x v="84"/>
    <x v="55"/>
    <x v="1"/>
    <s v="EC004"/>
    <x v="10"/>
    <x v="2"/>
    <s v="Nike"/>
    <x v="6"/>
    <x v="2"/>
    <n v="1"/>
    <n v="110"/>
    <x v="0"/>
    <n v="110"/>
    <n v="42"/>
    <x v="0"/>
    <x v="0"/>
    <s v="Express"/>
    <n v="4"/>
    <n v="2025"/>
    <s v="Sep-2025"/>
    <n v="0.38181818181818183"/>
    <x v="0"/>
    <x v="2"/>
  </r>
  <r>
    <s v="ORD0005631"/>
    <x v="343"/>
    <x v="1132"/>
    <x v="0"/>
    <s v="EC003"/>
    <x v="7"/>
    <x v="3"/>
    <s v="Lenovo"/>
    <x v="7"/>
    <x v="2"/>
    <n v="3"/>
    <n v="799"/>
    <x v="4"/>
    <n v="2277.15"/>
    <n v="417.15"/>
    <x v="0"/>
    <x v="1"/>
    <s v="Standard"/>
    <n v="3"/>
    <n v="2025"/>
    <s v="Mar-2025"/>
    <n v="0.18318951320729859"/>
    <x v="2"/>
    <x v="4"/>
  </r>
  <r>
    <s v="ORD0005632"/>
    <x v="150"/>
    <x v="913"/>
    <x v="1"/>
    <s v="EC003"/>
    <x v="7"/>
    <x v="3"/>
    <s v="Lenovo"/>
    <x v="2"/>
    <x v="2"/>
    <n v="1"/>
    <n v="799"/>
    <x v="2"/>
    <n v="639.20000000000005"/>
    <n v="19.2"/>
    <x v="0"/>
    <x v="0"/>
    <s v="Standard"/>
    <n v="3.3"/>
    <n v="2025"/>
    <s v="Jun-2025"/>
    <n v="3.0037546933667079E-2"/>
    <x v="0"/>
    <x v="2"/>
  </r>
  <r>
    <s v="ORD0005633"/>
    <x v="74"/>
    <x v="2243"/>
    <x v="0"/>
    <s v="EC006"/>
    <x v="2"/>
    <x v="0"/>
    <s v="Philips"/>
    <x v="0"/>
    <x v="2"/>
    <n v="3"/>
    <n v="85"/>
    <x v="2"/>
    <n v="204"/>
    <n v="48"/>
    <x v="0"/>
    <x v="2"/>
    <s v="Standard"/>
    <n v="4.4000000000000004"/>
    <n v="2025"/>
    <s v="Aug-2025"/>
    <n v="0.23529411764705882"/>
    <x v="0"/>
    <x v="0"/>
  </r>
  <r>
    <s v="ORD0005634"/>
    <x v="143"/>
    <x v="844"/>
    <x v="0"/>
    <s v="EC011"/>
    <x v="0"/>
    <x v="0"/>
    <s v="IKEA"/>
    <x v="9"/>
    <x v="0"/>
    <n v="3"/>
    <n v="190"/>
    <x v="4"/>
    <n v="541.5"/>
    <n v="166.5"/>
    <x v="0"/>
    <x v="3"/>
    <s v="Standard"/>
    <n v="3"/>
    <n v="2025"/>
    <s v="Dec-2025"/>
    <n v="0.30747922437673131"/>
    <x v="0"/>
    <x v="5"/>
  </r>
  <r>
    <s v="ORD0005635"/>
    <x v="245"/>
    <x v="2244"/>
    <x v="0"/>
    <s v="EC006"/>
    <x v="2"/>
    <x v="0"/>
    <s v="Philips"/>
    <x v="1"/>
    <x v="0"/>
    <n v="1"/>
    <n v="85"/>
    <x v="0"/>
    <n v="85"/>
    <n v="33"/>
    <x v="1"/>
    <x v="0"/>
    <s v="Express"/>
    <n v="4.8"/>
    <n v="2025"/>
    <s v="Jan-2025"/>
    <n v="0.38823529411764707"/>
    <x v="1"/>
    <x v="1"/>
  </r>
  <r>
    <s v="ORD0005636"/>
    <x v="69"/>
    <x v="589"/>
    <x v="1"/>
    <s v="EC011"/>
    <x v="0"/>
    <x v="0"/>
    <s v="IKEA"/>
    <x v="0"/>
    <x v="0"/>
    <n v="1"/>
    <n v="190"/>
    <x v="4"/>
    <n v="180.5"/>
    <n v="55.5"/>
    <x v="0"/>
    <x v="0"/>
    <s v="Express"/>
    <n v="2.6"/>
    <n v="2025"/>
    <s v="Mar-2025"/>
    <n v="0.30747922437673131"/>
    <x v="0"/>
    <x v="0"/>
  </r>
  <r>
    <s v="ORD0005637"/>
    <x v="107"/>
    <x v="2245"/>
    <x v="0"/>
    <s v="EC005"/>
    <x v="4"/>
    <x v="2"/>
    <s v="Skybags"/>
    <x v="5"/>
    <x v="2"/>
    <n v="3"/>
    <n v="45"/>
    <x v="3"/>
    <n v="114.75"/>
    <n v="36.75"/>
    <x v="0"/>
    <x v="0"/>
    <s v="Standard"/>
    <n v="4.9000000000000004"/>
    <n v="2025"/>
    <s v="Jun-2025"/>
    <n v="0.3202614379084967"/>
    <x v="0"/>
    <x v="3"/>
  </r>
  <r>
    <s v="ORD0005638"/>
    <x v="10"/>
    <x v="2246"/>
    <x v="0"/>
    <s v="EC009"/>
    <x v="11"/>
    <x v="1"/>
    <s v="Loreal"/>
    <x v="8"/>
    <x v="2"/>
    <n v="2"/>
    <n v="12"/>
    <x v="3"/>
    <n v="20.399999999999999"/>
    <n v="8.4"/>
    <x v="0"/>
    <x v="4"/>
    <s v="Standard"/>
    <n v="3.9"/>
    <n v="2025"/>
    <s v="Sep-2025"/>
    <n v="0.41176470588235298"/>
    <x v="2"/>
    <x v="4"/>
  </r>
  <r>
    <s v="ORD0005639"/>
    <x v="8"/>
    <x v="1035"/>
    <x v="1"/>
    <s v="EC007"/>
    <x v="9"/>
    <x v="0"/>
    <s v="Prestige"/>
    <x v="1"/>
    <x v="2"/>
    <n v="4"/>
    <n v="120"/>
    <x v="3"/>
    <n v="408"/>
    <n v="96"/>
    <x v="3"/>
    <x v="1"/>
    <s v="Express"/>
    <n v="2.7"/>
    <n v="2025"/>
    <s v="Dec-2025"/>
    <n v="0.23529411764705882"/>
    <x v="1"/>
    <x v="1"/>
  </r>
  <r>
    <s v="ORD0005640"/>
    <x v="217"/>
    <x v="1773"/>
    <x v="1"/>
    <s v="EC003"/>
    <x v="7"/>
    <x v="3"/>
    <s v="Lenovo"/>
    <x v="0"/>
    <x v="0"/>
    <n v="2"/>
    <n v="799"/>
    <x v="3"/>
    <n v="1358.3"/>
    <n v="118.3"/>
    <x v="0"/>
    <x v="1"/>
    <s v="Standard"/>
    <n v="3.1"/>
    <n v="2025"/>
    <s v="Sep-2025"/>
    <n v="8.7094161819921967E-2"/>
    <x v="0"/>
    <x v="0"/>
  </r>
  <r>
    <s v="ORD0005641"/>
    <x v="228"/>
    <x v="1743"/>
    <x v="1"/>
    <s v="EC011"/>
    <x v="0"/>
    <x v="0"/>
    <s v="IKEA"/>
    <x v="1"/>
    <x v="2"/>
    <n v="3"/>
    <n v="190"/>
    <x v="2"/>
    <n v="456"/>
    <n v="81"/>
    <x v="0"/>
    <x v="0"/>
    <s v="Standard"/>
    <n v="2.8"/>
    <n v="2025"/>
    <s v="May-2025"/>
    <n v="0.17763157894736842"/>
    <x v="1"/>
    <x v="1"/>
  </r>
  <r>
    <s v="ORD0005642"/>
    <x v="364"/>
    <x v="581"/>
    <x v="0"/>
    <s v="EC008"/>
    <x v="1"/>
    <x v="1"/>
    <s v="Nivea"/>
    <x v="9"/>
    <x v="1"/>
    <n v="4"/>
    <n v="18"/>
    <x v="2"/>
    <n v="57.6"/>
    <n v="21.6"/>
    <x v="0"/>
    <x v="3"/>
    <s v="Standard"/>
    <n v="3"/>
    <n v="2025"/>
    <s v="Mar-2025"/>
    <n v="0.375"/>
    <x v="0"/>
    <x v="5"/>
  </r>
  <r>
    <s v="ORD0005643"/>
    <x v="182"/>
    <x v="1617"/>
    <x v="0"/>
    <s v="EC004"/>
    <x v="10"/>
    <x v="2"/>
    <s v="Nike"/>
    <x v="6"/>
    <x v="0"/>
    <n v="5"/>
    <n v="110"/>
    <x v="1"/>
    <n v="495"/>
    <n v="155"/>
    <x v="0"/>
    <x v="1"/>
    <s v="Standard"/>
    <n v="3.9"/>
    <n v="2025"/>
    <s v="Jan-2025"/>
    <n v="0.31313131313131315"/>
    <x v="0"/>
    <x v="2"/>
  </r>
  <r>
    <s v="ORD0005644"/>
    <x v="163"/>
    <x v="2247"/>
    <x v="0"/>
    <s v="EC012"/>
    <x v="3"/>
    <x v="0"/>
    <s v="Philips"/>
    <x v="6"/>
    <x v="0"/>
    <n v="4"/>
    <n v="42"/>
    <x v="0"/>
    <n v="168"/>
    <n v="72"/>
    <x v="0"/>
    <x v="3"/>
    <s v="Standard"/>
    <n v="3.3"/>
    <n v="2025"/>
    <s v="Jun-2025"/>
    <n v="0.42857142857142855"/>
    <x v="0"/>
    <x v="2"/>
  </r>
  <r>
    <s v="ORD0005645"/>
    <x v="363"/>
    <x v="936"/>
    <x v="1"/>
    <s v="EC010"/>
    <x v="6"/>
    <x v="3"/>
    <s v="JBL"/>
    <x v="7"/>
    <x v="0"/>
    <n v="2"/>
    <n v="65"/>
    <x v="1"/>
    <n v="117"/>
    <n v="41"/>
    <x v="0"/>
    <x v="1"/>
    <s v="Standard"/>
    <n v="3.9"/>
    <n v="2025"/>
    <s v="Oct-2025"/>
    <n v="0.3504273504273504"/>
    <x v="2"/>
    <x v="4"/>
  </r>
  <r>
    <s v="ORD0005646"/>
    <x v="235"/>
    <x v="154"/>
    <x v="0"/>
    <s v="EC001"/>
    <x v="8"/>
    <x v="3"/>
    <s v="Sony"/>
    <x v="4"/>
    <x v="1"/>
    <n v="5"/>
    <n v="89"/>
    <x v="0"/>
    <n v="445"/>
    <n v="170"/>
    <x v="0"/>
    <x v="4"/>
    <s v="Standard"/>
    <n v="4.4000000000000004"/>
    <n v="2025"/>
    <s v="May-2025"/>
    <n v="0.38202247191011235"/>
    <x v="0"/>
    <x v="2"/>
  </r>
  <r>
    <s v="ORD0005647"/>
    <x v="363"/>
    <x v="1078"/>
    <x v="1"/>
    <s v="EC009"/>
    <x v="11"/>
    <x v="1"/>
    <s v="Loreal"/>
    <x v="7"/>
    <x v="1"/>
    <n v="1"/>
    <n v="12"/>
    <x v="3"/>
    <n v="10.199999999999999"/>
    <n v="4.2"/>
    <x v="0"/>
    <x v="4"/>
    <s v="Same Day"/>
    <n v="3.8"/>
    <n v="2025"/>
    <s v="Oct-2025"/>
    <n v="0.41176470588235298"/>
    <x v="2"/>
    <x v="4"/>
  </r>
  <r>
    <s v="ORD0005648"/>
    <x v="329"/>
    <x v="1630"/>
    <x v="1"/>
    <s v="EC004"/>
    <x v="10"/>
    <x v="2"/>
    <s v="Nike"/>
    <x v="2"/>
    <x v="0"/>
    <n v="1"/>
    <n v="110"/>
    <x v="0"/>
    <n v="110"/>
    <n v="42"/>
    <x v="0"/>
    <x v="0"/>
    <s v="Express"/>
    <n v="3.1"/>
    <n v="2025"/>
    <s v="Jun-2025"/>
    <n v="0.38181818181818183"/>
    <x v="0"/>
    <x v="2"/>
  </r>
  <r>
    <s v="ORD0005649"/>
    <x v="56"/>
    <x v="1044"/>
    <x v="0"/>
    <s v="EC011"/>
    <x v="0"/>
    <x v="0"/>
    <s v="IKEA"/>
    <x v="6"/>
    <x v="2"/>
    <n v="3"/>
    <n v="190"/>
    <x v="0"/>
    <n v="570"/>
    <n v="195"/>
    <x v="3"/>
    <x v="3"/>
    <s v="Standard"/>
    <n v="3.5"/>
    <n v="2025"/>
    <s v="Feb-2025"/>
    <n v="0.34210526315789475"/>
    <x v="0"/>
    <x v="2"/>
  </r>
  <r>
    <s v="ORD0005650"/>
    <x v="313"/>
    <x v="342"/>
    <x v="0"/>
    <s v="EC009"/>
    <x v="11"/>
    <x v="1"/>
    <s v="Loreal"/>
    <x v="2"/>
    <x v="1"/>
    <n v="3"/>
    <n v="12"/>
    <x v="1"/>
    <n v="32.4"/>
    <n v="14.4"/>
    <x v="2"/>
    <x v="0"/>
    <s v="Express"/>
    <n v="3.8"/>
    <n v="2025"/>
    <s v="Dec-2025"/>
    <n v="0.44444444444444448"/>
    <x v="0"/>
    <x v="2"/>
  </r>
  <r>
    <s v="ORD0005651"/>
    <x v="193"/>
    <x v="1464"/>
    <x v="0"/>
    <s v="EC006"/>
    <x v="2"/>
    <x v="0"/>
    <s v="Philips"/>
    <x v="4"/>
    <x v="0"/>
    <n v="3"/>
    <n v="85"/>
    <x v="2"/>
    <n v="204"/>
    <n v="48"/>
    <x v="0"/>
    <x v="2"/>
    <s v="Standard"/>
    <n v="4.5"/>
    <n v="2025"/>
    <s v="Nov-2025"/>
    <n v="0.23529411764705882"/>
    <x v="0"/>
    <x v="2"/>
  </r>
  <r>
    <s v="ORD0005652"/>
    <x v="221"/>
    <x v="212"/>
    <x v="1"/>
    <s v="EC006"/>
    <x v="2"/>
    <x v="0"/>
    <s v="Philips"/>
    <x v="2"/>
    <x v="1"/>
    <n v="4"/>
    <n v="85"/>
    <x v="2"/>
    <n v="272"/>
    <n v="64"/>
    <x v="0"/>
    <x v="2"/>
    <s v="Standard"/>
    <n v="3.4"/>
    <n v="2025"/>
    <s v="Mar-2025"/>
    <n v="0.23529411764705882"/>
    <x v="0"/>
    <x v="2"/>
  </r>
  <r>
    <s v="ORD0005653"/>
    <x v="326"/>
    <x v="509"/>
    <x v="1"/>
    <s v="EC001"/>
    <x v="8"/>
    <x v="3"/>
    <s v="Sony"/>
    <x v="2"/>
    <x v="2"/>
    <n v="3"/>
    <n v="89"/>
    <x v="1"/>
    <n v="240.3"/>
    <n v="75.3"/>
    <x v="0"/>
    <x v="1"/>
    <s v="Express"/>
    <n v="3.8"/>
    <n v="2025"/>
    <s v="Nov-2025"/>
    <n v="0.31335830212234705"/>
    <x v="0"/>
    <x v="2"/>
  </r>
  <r>
    <s v="ORD0005654"/>
    <x v="314"/>
    <x v="143"/>
    <x v="0"/>
    <s v="EC007"/>
    <x v="9"/>
    <x v="0"/>
    <s v="Prestige"/>
    <x v="7"/>
    <x v="1"/>
    <n v="2"/>
    <n v="120"/>
    <x v="2"/>
    <n v="192"/>
    <n v="36"/>
    <x v="0"/>
    <x v="0"/>
    <s v="Express"/>
    <n v="4.3"/>
    <n v="2025"/>
    <s v="Dec-2025"/>
    <n v="0.1875"/>
    <x v="2"/>
    <x v="4"/>
  </r>
  <r>
    <s v="ORD0005655"/>
    <x v="40"/>
    <x v="1392"/>
    <x v="1"/>
    <s v="EC010"/>
    <x v="6"/>
    <x v="3"/>
    <s v="JBL"/>
    <x v="2"/>
    <x v="2"/>
    <n v="4"/>
    <n v="65"/>
    <x v="3"/>
    <n v="221"/>
    <n v="69"/>
    <x v="0"/>
    <x v="4"/>
    <s v="Standard"/>
    <n v="2.5"/>
    <n v="2025"/>
    <s v="Oct-2025"/>
    <n v="0.31221719457013575"/>
    <x v="0"/>
    <x v="2"/>
  </r>
  <r>
    <s v="ORD0005656"/>
    <x v="45"/>
    <x v="1871"/>
    <x v="0"/>
    <s v="EC001"/>
    <x v="8"/>
    <x v="3"/>
    <s v="Sony"/>
    <x v="4"/>
    <x v="1"/>
    <n v="2"/>
    <n v="89"/>
    <x v="3"/>
    <n v="151.30000000000001"/>
    <n v="41.3"/>
    <x v="0"/>
    <x v="3"/>
    <s v="Express"/>
    <n v="3.4"/>
    <n v="2025"/>
    <s v="Mar-2025"/>
    <n v="0.27296761401189684"/>
    <x v="0"/>
    <x v="2"/>
  </r>
  <r>
    <s v="ORD0005657"/>
    <x v="113"/>
    <x v="2248"/>
    <x v="1"/>
    <s v="EC001"/>
    <x v="8"/>
    <x v="3"/>
    <s v="Sony"/>
    <x v="0"/>
    <x v="0"/>
    <n v="5"/>
    <n v="89"/>
    <x v="3"/>
    <n v="378.25"/>
    <n v="103.25"/>
    <x v="0"/>
    <x v="1"/>
    <s v="Same Day"/>
    <n v="4"/>
    <n v="2025"/>
    <s v="Mar-2025"/>
    <n v="0.2729676140118969"/>
    <x v="0"/>
    <x v="0"/>
  </r>
  <r>
    <s v="ORD0005658"/>
    <x v="293"/>
    <x v="1839"/>
    <x v="1"/>
    <s v="EC001"/>
    <x v="8"/>
    <x v="3"/>
    <s v="Sony"/>
    <x v="1"/>
    <x v="1"/>
    <n v="2"/>
    <n v="89"/>
    <x v="0"/>
    <n v="178"/>
    <n v="68"/>
    <x v="0"/>
    <x v="3"/>
    <s v="Express"/>
    <n v="3.9"/>
    <n v="2025"/>
    <s v="Sep-2025"/>
    <n v="0.38202247191011235"/>
    <x v="1"/>
    <x v="1"/>
  </r>
  <r>
    <s v="ORD0005659"/>
    <x v="240"/>
    <x v="2249"/>
    <x v="0"/>
    <s v="EC012"/>
    <x v="3"/>
    <x v="0"/>
    <s v="Philips"/>
    <x v="3"/>
    <x v="0"/>
    <n v="5"/>
    <n v="42"/>
    <x v="1"/>
    <n v="189"/>
    <n v="69"/>
    <x v="0"/>
    <x v="2"/>
    <s v="Standard"/>
    <n v="4.5"/>
    <n v="2025"/>
    <s v="Jul-2025"/>
    <n v="0.36507936507936506"/>
    <x v="0"/>
    <x v="2"/>
  </r>
  <r>
    <s v="ORD0005660"/>
    <x v="237"/>
    <x v="1030"/>
    <x v="1"/>
    <s v="EC008"/>
    <x v="1"/>
    <x v="1"/>
    <s v="Nivea"/>
    <x v="3"/>
    <x v="2"/>
    <n v="3"/>
    <n v="18"/>
    <x v="0"/>
    <n v="54"/>
    <n v="27"/>
    <x v="1"/>
    <x v="4"/>
    <s v="Standard"/>
    <n v="3"/>
    <n v="2025"/>
    <s v="Feb-2025"/>
    <n v="0.5"/>
    <x v="0"/>
    <x v="2"/>
  </r>
  <r>
    <s v="ORD0005661"/>
    <x v="51"/>
    <x v="437"/>
    <x v="0"/>
    <s v="EC001"/>
    <x v="8"/>
    <x v="3"/>
    <s v="Sony"/>
    <x v="3"/>
    <x v="1"/>
    <n v="1"/>
    <n v="89"/>
    <x v="4"/>
    <n v="84.55"/>
    <n v="29.55"/>
    <x v="2"/>
    <x v="0"/>
    <s v="Standard"/>
    <n v="3.7"/>
    <n v="2025"/>
    <s v="Jul-2025"/>
    <n v="0.34949733885274986"/>
    <x v="0"/>
    <x v="2"/>
  </r>
  <r>
    <s v="ORD0005662"/>
    <x v="257"/>
    <x v="1628"/>
    <x v="1"/>
    <s v="EC008"/>
    <x v="1"/>
    <x v="1"/>
    <s v="Nivea"/>
    <x v="5"/>
    <x v="0"/>
    <n v="3"/>
    <n v="18"/>
    <x v="4"/>
    <n v="51.3"/>
    <n v="24.3"/>
    <x v="0"/>
    <x v="2"/>
    <s v="Standard"/>
    <n v="4.5999999999999996"/>
    <n v="2025"/>
    <s v="Jul-2025"/>
    <n v="0.47368421052631582"/>
    <x v="0"/>
    <x v="3"/>
  </r>
  <r>
    <s v="ORD0005663"/>
    <x v="249"/>
    <x v="2154"/>
    <x v="1"/>
    <s v="EC008"/>
    <x v="1"/>
    <x v="1"/>
    <s v="Nivea"/>
    <x v="6"/>
    <x v="2"/>
    <n v="1"/>
    <n v="18"/>
    <x v="1"/>
    <n v="16.2"/>
    <n v="7.2"/>
    <x v="2"/>
    <x v="1"/>
    <s v="Standard"/>
    <n v="2.6"/>
    <n v="2025"/>
    <s v="Nov-2025"/>
    <n v="0.44444444444444448"/>
    <x v="0"/>
    <x v="2"/>
  </r>
  <r>
    <s v="ORD0005664"/>
    <x v="222"/>
    <x v="1899"/>
    <x v="0"/>
    <s v="EC008"/>
    <x v="1"/>
    <x v="1"/>
    <s v="Nivea"/>
    <x v="1"/>
    <x v="0"/>
    <n v="3"/>
    <n v="18"/>
    <x v="4"/>
    <n v="51.3"/>
    <n v="24.3"/>
    <x v="0"/>
    <x v="1"/>
    <s v="Standard"/>
    <n v="4.7"/>
    <n v="2025"/>
    <s v="Feb-2025"/>
    <n v="0.47368421052631582"/>
    <x v="1"/>
    <x v="1"/>
  </r>
  <r>
    <s v="ORD0005665"/>
    <x v="15"/>
    <x v="2250"/>
    <x v="0"/>
    <s v="EC004"/>
    <x v="10"/>
    <x v="2"/>
    <s v="Nike"/>
    <x v="3"/>
    <x v="0"/>
    <n v="2"/>
    <n v="110"/>
    <x v="2"/>
    <n v="176"/>
    <n v="40"/>
    <x v="3"/>
    <x v="2"/>
    <s v="Standard"/>
    <n v="4.9000000000000004"/>
    <n v="2025"/>
    <s v="Nov-2025"/>
    <n v="0.22727272727272727"/>
    <x v="0"/>
    <x v="2"/>
  </r>
  <r>
    <s v="ORD0005666"/>
    <x v="288"/>
    <x v="217"/>
    <x v="1"/>
    <s v="EC003"/>
    <x v="7"/>
    <x v="3"/>
    <s v="Lenovo"/>
    <x v="2"/>
    <x v="2"/>
    <n v="2"/>
    <n v="799"/>
    <x v="2"/>
    <n v="1278.4000000000001"/>
    <n v="38.4"/>
    <x v="0"/>
    <x v="3"/>
    <s v="Express"/>
    <n v="4.9000000000000004"/>
    <n v="2025"/>
    <s v="May-2025"/>
    <n v="3.0037546933667079E-2"/>
    <x v="0"/>
    <x v="2"/>
  </r>
  <r>
    <s v="ORD0005667"/>
    <x v="21"/>
    <x v="1077"/>
    <x v="0"/>
    <s v="EC010"/>
    <x v="6"/>
    <x v="3"/>
    <s v="JBL"/>
    <x v="1"/>
    <x v="2"/>
    <n v="5"/>
    <n v="65"/>
    <x v="2"/>
    <n v="260"/>
    <n v="70"/>
    <x v="2"/>
    <x v="2"/>
    <s v="Standard"/>
    <n v="2.6"/>
    <n v="2025"/>
    <s v="Jun-2025"/>
    <n v="0.26923076923076922"/>
    <x v="1"/>
    <x v="1"/>
  </r>
  <r>
    <s v="ORD0005668"/>
    <x v="223"/>
    <x v="766"/>
    <x v="1"/>
    <s v="EC009"/>
    <x v="11"/>
    <x v="1"/>
    <s v="Loreal"/>
    <x v="2"/>
    <x v="0"/>
    <n v="1"/>
    <n v="12"/>
    <x v="1"/>
    <n v="10.8"/>
    <n v="4.8"/>
    <x v="0"/>
    <x v="0"/>
    <s v="Standard"/>
    <n v="4.2"/>
    <n v="2025"/>
    <s v="Oct-2025"/>
    <n v="0.44444444444444442"/>
    <x v="0"/>
    <x v="2"/>
  </r>
  <r>
    <s v="ORD0005669"/>
    <x v="319"/>
    <x v="336"/>
    <x v="1"/>
    <s v="EC006"/>
    <x v="2"/>
    <x v="0"/>
    <s v="Philips"/>
    <x v="8"/>
    <x v="0"/>
    <n v="2"/>
    <n v="85"/>
    <x v="2"/>
    <n v="136"/>
    <n v="32"/>
    <x v="0"/>
    <x v="1"/>
    <s v="Standard"/>
    <n v="2.6"/>
    <n v="2025"/>
    <s v="Jul-2025"/>
    <n v="0.23529411764705882"/>
    <x v="2"/>
    <x v="4"/>
  </r>
  <r>
    <s v="ORD0005670"/>
    <x v="184"/>
    <x v="671"/>
    <x v="1"/>
    <s v="EC001"/>
    <x v="8"/>
    <x v="3"/>
    <s v="Sony"/>
    <x v="5"/>
    <x v="2"/>
    <n v="2"/>
    <n v="89"/>
    <x v="4"/>
    <n v="169.1"/>
    <n v="59.1"/>
    <x v="0"/>
    <x v="0"/>
    <s v="Standard"/>
    <n v="2.7"/>
    <n v="2025"/>
    <s v="Apr-2025"/>
    <n v="0.34949733885274986"/>
    <x v="0"/>
    <x v="3"/>
  </r>
  <r>
    <s v="ORD0005671"/>
    <x v="44"/>
    <x v="153"/>
    <x v="1"/>
    <s v="EC011"/>
    <x v="0"/>
    <x v="0"/>
    <s v="IKEA"/>
    <x v="1"/>
    <x v="2"/>
    <n v="5"/>
    <n v="190"/>
    <x v="2"/>
    <n v="760"/>
    <n v="135"/>
    <x v="0"/>
    <x v="2"/>
    <s v="Express"/>
    <n v="4"/>
    <n v="2025"/>
    <s v="Mar-2025"/>
    <n v="0.17763157894736842"/>
    <x v="1"/>
    <x v="1"/>
  </r>
  <r>
    <s v="ORD0005672"/>
    <x v="321"/>
    <x v="965"/>
    <x v="0"/>
    <s v="EC007"/>
    <x v="9"/>
    <x v="0"/>
    <s v="Prestige"/>
    <x v="0"/>
    <x v="1"/>
    <n v="1"/>
    <n v="120"/>
    <x v="3"/>
    <n v="102"/>
    <n v="24"/>
    <x v="0"/>
    <x v="2"/>
    <s v="Express"/>
    <n v="4.4000000000000004"/>
    <n v="2025"/>
    <s v="Jan-2025"/>
    <n v="0.23529411764705882"/>
    <x v="0"/>
    <x v="0"/>
  </r>
  <r>
    <s v="ORD0005673"/>
    <x v="57"/>
    <x v="2075"/>
    <x v="1"/>
    <s v="EC008"/>
    <x v="1"/>
    <x v="1"/>
    <s v="Nivea"/>
    <x v="8"/>
    <x v="2"/>
    <n v="1"/>
    <n v="18"/>
    <x v="4"/>
    <n v="17.100000000000001"/>
    <n v="8.1"/>
    <x v="0"/>
    <x v="4"/>
    <s v="Standard"/>
    <n v="2.7"/>
    <n v="2025"/>
    <s v="Nov-2025"/>
    <n v="0.47368421052631571"/>
    <x v="2"/>
    <x v="4"/>
  </r>
  <r>
    <s v="ORD0005674"/>
    <x v="39"/>
    <x v="2251"/>
    <x v="1"/>
    <s v="EC011"/>
    <x v="0"/>
    <x v="0"/>
    <s v="IKEA"/>
    <x v="7"/>
    <x v="2"/>
    <n v="5"/>
    <n v="190"/>
    <x v="2"/>
    <n v="760"/>
    <n v="135"/>
    <x v="0"/>
    <x v="1"/>
    <s v="Same Day"/>
    <n v="2.7"/>
    <n v="2025"/>
    <s v="Oct-2025"/>
    <n v="0.17763157894736842"/>
    <x v="2"/>
    <x v="4"/>
  </r>
  <r>
    <s v="ORD0005675"/>
    <x v="268"/>
    <x v="2054"/>
    <x v="1"/>
    <s v="EC009"/>
    <x v="11"/>
    <x v="1"/>
    <s v="Loreal"/>
    <x v="9"/>
    <x v="0"/>
    <n v="2"/>
    <n v="12"/>
    <x v="3"/>
    <n v="20.399999999999999"/>
    <n v="8.4"/>
    <x v="2"/>
    <x v="1"/>
    <s v="Express"/>
    <n v="3.4"/>
    <n v="2025"/>
    <s v="Dec-2025"/>
    <n v="0.41176470588235298"/>
    <x v="0"/>
    <x v="5"/>
  </r>
  <r>
    <s v="ORD0005676"/>
    <x v="306"/>
    <x v="391"/>
    <x v="1"/>
    <s v="EC009"/>
    <x v="11"/>
    <x v="1"/>
    <s v="Loreal"/>
    <x v="7"/>
    <x v="2"/>
    <n v="1"/>
    <n v="12"/>
    <x v="3"/>
    <n v="10.199999999999999"/>
    <n v="4.2"/>
    <x v="0"/>
    <x v="1"/>
    <s v="Standard"/>
    <n v="3.2"/>
    <n v="2025"/>
    <s v="Jan-2025"/>
    <n v="0.41176470588235298"/>
    <x v="2"/>
    <x v="4"/>
  </r>
  <r>
    <s v="ORD0005677"/>
    <x v="201"/>
    <x v="1588"/>
    <x v="1"/>
    <s v="EC010"/>
    <x v="6"/>
    <x v="3"/>
    <s v="JBL"/>
    <x v="8"/>
    <x v="2"/>
    <n v="2"/>
    <n v="65"/>
    <x v="3"/>
    <n v="110.5"/>
    <n v="34.5"/>
    <x v="0"/>
    <x v="1"/>
    <s v="Standard"/>
    <n v="3.3"/>
    <n v="2025"/>
    <s v="Jun-2025"/>
    <n v="0.31221719457013575"/>
    <x v="2"/>
    <x v="4"/>
  </r>
  <r>
    <s v="ORD0005678"/>
    <x v="266"/>
    <x v="952"/>
    <x v="1"/>
    <s v="EC002"/>
    <x v="5"/>
    <x v="3"/>
    <s v="Samsung"/>
    <x v="9"/>
    <x v="2"/>
    <n v="1"/>
    <n v="149"/>
    <x v="4"/>
    <n v="141.55000000000001"/>
    <n v="46.55"/>
    <x v="1"/>
    <x v="1"/>
    <s v="Standard"/>
    <n v="2.6"/>
    <n v="2025"/>
    <s v="Aug-2025"/>
    <n v="0.32885906040268453"/>
    <x v="0"/>
    <x v="5"/>
  </r>
  <r>
    <s v="ORD0005679"/>
    <x v="274"/>
    <x v="819"/>
    <x v="0"/>
    <s v="EC011"/>
    <x v="0"/>
    <x v="0"/>
    <s v="IKEA"/>
    <x v="2"/>
    <x v="1"/>
    <n v="1"/>
    <n v="190"/>
    <x v="2"/>
    <n v="152"/>
    <n v="27"/>
    <x v="0"/>
    <x v="4"/>
    <s v="Express"/>
    <n v="2.8"/>
    <n v="2025"/>
    <s v="Dec-2025"/>
    <n v="0.17763157894736842"/>
    <x v="0"/>
    <x v="2"/>
  </r>
  <r>
    <s v="ORD0005680"/>
    <x v="176"/>
    <x v="2016"/>
    <x v="0"/>
    <s v="EC002"/>
    <x v="5"/>
    <x v="3"/>
    <s v="Samsung"/>
    <x v="9"/>
    <x v="1"/>
    <n v="2"/>
    <n v="149"/>
    <x v="0"/>
    <n v="298"/>
    <n v="108"/>
    <x v="0"/>
    <x v="0"/>
    <s v="Standard"/>
    <n v="2.7"/>
    <n v="2025"/>
    <s v="Jun-2025"/>
    <n v="0.36241610738255031"/>
    <x v="0"/>
    <x v="5"/>
  </r>
  <r>
    <s v="ORD0005681"/>
    <x v="349"/>
    <x v="704"/>
    <x v="0"/>
    <s v="EC008"/>
    <x v="1"/>
    <x v="1"/>
    <s v="Nivea"/>
    <x v="3"/>
    <x v="2"/>
    <n v="3"/>
    <n v="18"/>
    <x v="1"/>
    <n v="48.6"/>
    <n v="21.6"/>
    <x v="3"/>
    <x v="2"/>
    <s v="Express"/>
    <n v="4.7"/>
    <n v="2025"/>
    <s v="Jun-2025"/>
    <n v="0.44444444444444448"/>
    <x v="0"/>
    <x v="2"/>
  </r>
  <r>
    <s v="ORD0005682"/>
    <x v="228"/>
    <x v="479"/>
    <x v="0"/>
    <s v="EC003"/>
    <x v="7"/>
    <x v="3"/>
    <s v="Lenovo"/>
    <x v="1"/>
    <x v="2"/>
    <n v="1"/>
    <n v="799"/>
    <x v="3"/>
    <n v="679.15"/>
    <n v="59.15"/>
    <x v="0"/>
    <x v="3"/>
    <s v="Standard"/>
    <n v="3.9"/>
    <n v="2025"/>
    <s v="May-2025"/>
    <n v="8.7094161819921967E-2"/>
    <x v="1"/>
    <x v="1"/>
  </r>
  <r>
    <s v="ORD0005683"/>
    <x v="359"/>
    <x v="1750"/>
    <x v="0"/>
    <s v="EC005"/>
    <x v="4"/>
    <x v="2"/>
    <s v="Skybags"/>
    <x v="5"/>
    <x v="0"/>
    <n v="1"/>
    <n v="45"/>
    <x v="4"/>
    <n v="42.75"/>
    <n v="16.75"/>
    <x v="2"/>
    <x v="3"/>
    <s v="Standard"/>
    <n v="3"/>
    <n v="2025"/>
    <s v="Nov-2025"/>
    <n v="0.391812865497076"/>
    <x v="0"/>
    <x v="3"/>
  </r>
  <r>
    <s v="ORD0005684"/>
    <x v="44"/>
    <x v="258"/>
    <x v="0"/>
    <s v="EC006"/>
    <x v="2"/>
    <x v="0"/>
    <s v="Philips"/>
    <x v="7"/>
    <x v="0"/>
    <n v="2"/>
    <n v="85"/>
    <x v="3"/>
    <n v="144.5"/>
    <n v="40.5"/>
    <x v="0"/>
    <x v="0"/>
    <s v="Standard"/>
    <n v="3.4"/>
    <n v="2025"/>
    <s v="Mar-2025"/>
    <n v="0.28027681660899656"/>
    <x v="2"/>
    <x v="4"/>
  </r>
  <r>
    <s v="ORD0005685"/>
    <x v="123"/>
    <x v="649"/>
    <x v="1"/>
    <s v="EC002"/>
    <x v="5"/>
    <x v="3"/>
    <s v="Samsung"/>
    <x v="2"/>
    <x v="0"/>
    <n v="5"/>
    <n v="149"/>
    <x v="3"/>
    <n v="633.25"/>
    <n v="158.25"/>
    <x v="0"/>
    <x v="3"/>
    <s v="Standard"/>
    <n v="4.5"/>
    <n v="2025"/>
    <s v="Sep-2025"/>
    <n v="0.24990130280300041"/>
    <x v="0"/>
    <x v="2"/>
  </r>
  <r>
    <s v="ORD0005686"/>
    <x v="295"/>
    <x v="1314"/>
    <x v="1"/>
    <s v="EC001"/>
    <x v="8"/>
    <x v="3"/>
    <s v="Sony"/>
    <x v="9"/>
    <x v="2"/>
    <n v="4"/>
    <n v="89"/>
    <x v="3"/>
    <n v="302.60000000000002"/>
    <n v="82.6"/>
    <x v="0"/>
    <x v="3"/>
    <s v="Standard"/>
    <n v="4.8"/>
    <n v="2025"/>
    <s v="Oct-2025"/>
    <n v="0.27296761401189684"/>
    <x v="0"/>
    <x v="5"/>
  </r>
  <r>
    <s v="ORD0005687"/>
    <x v="117"/>
    <x v="116"/>
    <x v="1"/>
    <s v="EC011"/>
    <x v="0"/>
    <x v="0"/>
    <s v="IKEA"/>
    <x v="9"/>
    <x v="1"/>
    <n v="5"/>
    <n v="190"/>
    <x v="3"/>
    <n v="807.5"/>
    <n v="182.5"/>
    <x v="0"/>
    <x v="1"/>
    <s v="Standard"/>
    <n v="2.7"/>
    <n v="2025"/>
    <s v="Nov-2025"/>
    <n v="0.2260061919504644"/>
    <x v="0"/>
    <x v="5"/>
  </r>
  <r>
    <s v="ORD0005688"/>
    <x v="24"/>
    <x v="1025"/>
    <x v="1"/>
    <s v="EC008"/>
    <x v="1"/>
    <x v="1"/>
    <s v="Nivea"/>
    <x v="6"/>
    <x v="0"/>
    <n v="2"/>
    <n v="18"/>
    <x v="0"/>
    <n v="36"/>
    <n v="18"/>
    <x v="0"/>
    <x v="1"/>
    <s v="Standard"/>
    <n v="5"/>
    <n v="2025"/>
    <s v="Jul-2025"/>
    <n v="0.5"/>
    <x v="0"/>
    <x v="2"/>
  </r>
  <r>
    <s v="ORD0005689"/>
    <x v="11"/>
    <x v="232"/>
    <x v="0"/>
    <s v="EC008"/>
    <x v="1"/>
    <x v="1"/>
    <s v="Nivea"/>
    <x v="4"/>
    <x v="1"/>
    <n v="3"/>
    <n v="18"/>
    <x v="2"/>
    <n v="43.2"/>
    <n v="16.2"/>
    <x v="0"/>
    <x v="3"/>
    <s v="Express"/>
    <n v="4.4000000000000004"/>
    <n v="2025"/>
    <s v="Nov-2025"/>
    <n v="0.37499999999999994"/>
    <x v="0"/>
    <x v="2"/>
  </r>
  <r>
    <s v="ORD0005690"/>
    <x v="14"/>
    <x v="60"/>
    <x v="1"/>
    <s v="EC002"/>
    <x v="5"/>
    <x v="3"/>
    <s v="Samsung"/>
    <x v="2"/>
    <x v="1"/>
    <n v="2"/>
    <n v="149"/>
    <x v="1"/>
    <n v="268.2"/>
    <n v="78.2"/>
    <x v="2"/>
    <x v="0"/>
    <s v="Standard"/>
    <n v="4.5"/>
    <n v="2025"/>
    <s v="Feb-2025"/>
    <n v="0.29157345264727819"/>
    <x v="0"/>
    <x v="2"/>
  </r>
  <r>
    <s v="ORD0005691"/>
    <x v="132"/>
    <x v="2252"/>
    <x v="0"/>
    <s v="EC004"/>
    <x v="10"/>
    <x v="2"/>
    <s v="Nike"/>
    <x v="8"/>
    <x v="1"/>
    <n v="1"/>
    <n v="110"/>
    <x v="2"/>
    <n v="88"/>
    <n v="20"/>
    <x v="0"/>
    <x v="4"/>
    <s v="Standard"/>
    <n v="4.3"/>
    <n v="2025"/>
    <s v="May-2025"/>
    <n v="0.22727272727272727"/>
    <x v="2"/>
    <x v="4"/>
  </r>
  <r>
    <s v="ORD0005692"/>
    <x v="278"/>
    <x v="2112"/>
    <x v="0"/>
    <s v="EC005"/>
    <x v="4"/>
    <x v="2"/>
    <s v="Skybags"/>
    <x v="2"/>
    <x v="1"/>
    <n v="5"/>
    <n v="45"/>
    <x v="4"/>
    <n v="213.75"/>
    <n v="83.75"/>
    <x v="3"/>
    <x v="0"/>
    <s v="Standard"/>
    <n v="4.0999999999999996"/>
    <n v="2025"/>
    <s v="May-2025"/>
    <n v="0.391812865497076"/>
    <x v="0"/>
    <x v="2"/>
  </r>
  <r>
    <s v="ORD0005693"/>
    <x v="45"/>
    <x v="1276"/>
    <x v="0"/>
    <s v="EC005"/>
    <x v="4"/>
    <x v="2"/>
    <s v="Skybags"/>
    <x v="5"/>
    <x v="2"/>
    <n v="5"/>
    <n v="45"/>
    <x v="0"/>
    <n v="225"/>
    <n v="95"/>
    <x v="0"/>
    <x v="2"/>
    <s v="Standard"/>
    <n v="3.3"/>
    <n v="2025"/>
    <s v="Mar-2025"/>
    <n v="0.42222222222222222"/>
    <x v="0"/>
    <x v="3"/>
  </r>
  <r>
    <s v="ORD0005694"/>
    <x v="325"/>
    <x v="1108"/>
    <x v="1"/>
    <s v="EC011"/>
    <x v="0"/>
    <x v="0"/>
    <s v="IKEA"/>
    <x v="1"/>
    <x v="2"/>
    <n v="3"/>
    <n v="190"/>
    <x v="0"/>
    <n v="570"/>
    <n v="195"/>
    <x v="0"/>
    <x v="1"/>
    <s v="Standard"/>
    <n v="3.7"/>
    <n v="2025"/>
    <s v="Jan-2025"/>
    <n v="0.34210526315789475"/>
    <x v="1"/>
    <x v="1"/>
  </r>
  <r>
    <s v="ORD0005695"/>
    <x v="268"/>
    <x v="1736"/>
    <x v="1"/>
    <s v="EC011"/>
    <x v="0"/>
    <x v="0"/>
    <s v="IKEA"/>
    <x v="0"/>
    <x v="1"/>
    <n v="5"/>
    <n v="190"/>
    <x v="1"/>
    <n v="855"/>
    <n v="230"/>
    <x v="0"/>
    <x v="4"/>
    <s v="Standard"/>
    <n v="3.5"/>
    <n v="2025"/>
    <s v="Dec-2025"/>
    <n v="0.26900584795321636"/>
    <x v="0"/>
    <x v="0"/>
  </r>
  <r>
    <s v="ORD0005696"/>
    <x v="76"/>
    <x v="1391"/>
    <x v="0"/>
    <s v="EC001"/>
    <x v="8"/>
    <x v="3"/>
    <s v="Sony"/>
    <x v="7"/>
    <x v="1"/>
    <n v="2"/>
    <n v="89"/>
    <x v="3"/>
    <n v="151.30000000000001"/>
    <n v="41.3"/>
    <x v="0"/>
    <x v="3"/>
    <s v="Express"/>
    <n v="2.8"/>
    <n v="2025"/>
    <s v="Feb-2025"/>
    <n v="0.27296761401189684"/>
    <x v="2"/>
    <x v="4"/>
  </r>
  <r>
    <s v="ORD0005697"/>
    <x v="12"/>
    <x v="739"/>
    <x v="1"/>
    <s v="EC008"/>
    <x v="1"/>
    <x v="1"/>
    <s v="Nivea"/>
    <x v="8"/>
    <x v="2"/>
    <n v="4"/>
    <n v="18"/>
    <x v="0"/>
    <n v="72"/>
    <n v="36"/>
    <x v="1"/>
    <x v="2"/>
    <s v="Standard"/>
    <n v="4.2"/>
    <n v="2025"/>
    <s v="Dec-2025"/>
    <n v="0.5"/>
    <x v="2"/>
    <x v="4"/>
  </r>
  <r>
    <s v="ORD0005698"/>
    <x v="120"/>
    <x v="916"/>
    <x v="0"/>
    <s v="EC001"/>
    <x v="8"/>
    <x v="3"/>
    <s v="Sony"/>
    <x v="1"/>
    <x v="1"/>
    <n v="1"/>
    <n v="89"/>
    <x v="3"/>
    <n v="75.650000000000006"/>
    <n v="20.65"/>
    <x v="0"/>
    <x v="3"/>
    <s v="Standard"/>
    <n v="4"/>
    <n v="2025"/>
    <s v="Aug-2025"/>
    <n v="0.27296761401189684"/>
    <x v="1"/>
    <x v="1"/>
  </r>
  <r>
    <s v="ORD0005699"/>
    <x v="68"/>
    <x v="559"/>
    <x v="1"/>
    <s v="EC002"/>
    <x v="5"/>
    <x v="3"/>
    <s v="Samsung"/>
    <x v="3"/>
    <x v="1"/>
    <n v="1"/>
    <n v="149"/>
    <x v="3"/>
    <n v="126.65"/>
    <n v="31.65"/>
    <x v="0"/>
    <x v="4"/>
    <s v="Standard"/>
    <n v="3.5"/>
    <n v="2025"/>
    <s v="Aug-2025"/>
    <n v="0.24990130280300038"/>
    <x v="0"/>
    <x v="2"/>
  </r>
  <r>
    <s v="ORD0005700"/>
    <x v="87"/>
    <x v="1031"/>
    <x v="0"/>
    <s v="EC007"/>
    <x v="9"/>
    <x v="0"/>
    <s v="Prestige"/>
    <x v="0"/>
    <x v="2"/>
    <n v="4"/>
    <n v="120"/>
    <x v="2"/>
    <n v="384"/>
    <n v="72"/>
    <x v="0"/>
    <x v="4"/>
    <s v="Standard"/>
    <n v="4.5"/>
    <n v="2025"/>
    <s v="Aug-2025"/>
    <n v="0.1875"/>
    <x v="0"/>
    <x v="0"/>
  </r>
  <r>
    <s v="ORD0005701"/>
    <x v="244"/>
    <x v="1373"/>
    <x v="0"/>
    <s v="EC007"/>
    <x v="9"/>
    <x v="0"/>
    <s v="Prestige"/>
    <x v="9"/>
    <x v="0"/>
    <n v="5"/>
    <n v="120"/>
    <x v="1"/>
    <n v="540"/>
    <n v="150"/>
    <x v="1"/>
    <x v="2"/>
    <s v="Standard"/>
    <n v="2.7"/>
    <n v="2025"/>
    <s v="Jan-2025"/>
    <n v="0.27777777777777779"/>
    <x v="0"/>
    <x v="5"/>
  </r>
  <r>
    <s v="ORD0005702"/>
    <x v="318"/>
    <x v="1340"/>
    <x v="0"/>
    <s v="EC010"/>
    <x v="6"/>
    <x v="3"/>
    <s v="JBL"/>
    <x v="5"/>
    <x v="1"/>
    <n v="5"/>
    <n v="65"/>
    <x v="1"/>
    <n v="292.5"/>
    <n v="102.5"/>
    <x v="0"/>
    <x v="4"/>
    <s v="Standard"/>
    <n v="3.3"/>
    <n v="2025"/>
    <s v="Aug-2025"/>
    <n v="0.3504273504273504"/>
    <x v="0"/>
    <x v="3"/>
  </r>
  <r>
    <s v="ORD0005703"/>
    <x v="268"/>
    <x v="1919"/>
    <x v="0"/>
    <s v="EC007"/>
    <x v="9"/>
    <x v="0"/>
    <s v="Prestige"/>
    <x v="8"/>
    <x v="1"/>
    <n v="5"/>
    <n v="120"/>
    <x v="2"/>
    <n v="480"/>
    <n v="90"/>
    <x v="0"/>
    <x v="0"/>
    <s v="Standard"/>
    <n v="4"/>
    <n v="2025"/>
    <s v="Dec-2025"/>
    <n v="0.1875"/>
    <x v="2"/>
    <x v="4"/>
  </r>
  <r>
    <s v="ORD0005704"/>
    <x v="87"/>
    <x v="1517"/>
    <x v="0"/>
    <s v="EC008"/>
    <x v="1"/>
    <x v="1"/>
    <s v="Nivea"/>
    <x v="1"/>
    <x v="2"/>
    <n v="5"/>
    <n v="18"/>
    <x v="4"/>
    <n v="85.5"/>
    <n v="40.5"/>
    <x v="0"/>
    <x v="2"/>
    <s v="Standard"/>
    <n v="3.8"/>
    <n v="2025"/>
    <s v="Aug-2025"/>
    <n v="0.47368421052631576"/>
    <x v="1"/>
    <x v="1"/>
  </r>
  <r>
    <s v="ORD0005705"/>
    <x v="263"/>
    <x v="1530"/>
    <x v="0"/>
    <s v="EC009"/>
    <x v="11"/>
    <x v="1"/>
    <s v="Loreal"/>
    <x v="0"/>
    <x v="2"/>
    <n v="5"/>
    <n v="12"/>
    <x v="4"/>
    <n v="57"/>
    <n v="27"/>
    <x v="0"/>
    <x v="2"/>
    <s v="Standard"/>
    <n v="2.6"/>
    <n v="2025"/>
    <s v="Aug-2025"/>
    <n v="0.47368421052631576"/>
    <x v="0"/>
    <x v="0"/>
  </r>
  <r>
    <s v="ORD0005706"/>
    <x v="40"/>
    <x v="1536"/>
    <x v="1"/>
    <s v="EC008"/>
    <x v="1"/>
    <x v="1"/>
    <s v="Nivea"/>
    <x v="8"/>
    <x v="1"/>
    <n v="2"/>
    <n v="18"/>
    <x v="2"/>
    <n v="28.8"/>
    <n v="10.8"/>
    <x v="2"/>
    <x v="4"/>
    <s v="Standard"/>
    <n v="4.7"/>
    <n v="2025"/>
    <s v="Oct-2025"/>
    <n v="0.375"/>
    <x v="2"/>
    <x v="4"/>
  </r>
  <r>
    <s v="ORD0005707"/>
    <x v="56"/>
    <x v="2181"/>
    <x v="0"/>
    <s v="EC006"/>
    <x v="2"/>
    <x v="0"/>
    <s v="Philips"/>
    <x v="7"/>
    <x v="1"/>
    <n v="4"/>
    <n v="85"/>
    <x v="1"/>
    <n v="306"/>
    <n v="98"/>
    <x v="0"/>
    <x v="0"/>
    <s v="Standard"/>
    <n v="2.5"/>
    <n v="2025"/>
    <s v="Feb-2025"/>
    <n v="0.3202614379084967"/>
    <x v="2"/>
    <x v="4"/>
  </r>
  <r>
    <s v="ORD0005708"/>
    <x v="17"/>
    <x v="965"/>
    <x v="0"/>
    <s v="EC009"/>
    <x v="11"/>
    <x v="1"/>
    <s v="Loreal"/>
    <x v="6"/>
    <x v="0"/>
    <n v="4"/>
    <n v="12"/>
    <x v="1"/>
    <n v="43.2"/>
    <n v="19.2"/>
    <x v="3"/>
    <x v="3"/>
    <s v="Standard"/>
    <n v="3.6"/>
    <n v="2025"/>
    <s v="Nov-2025"/>
    <n v="0.44444444444444442"/>
    <x v="0"/>
    <x v="2"/>
  </r>
  <r>
    <s v="ORD0005709"/>
    <x v="310"/>
    <x v="1689"/>
    <x v="1"/>
    <s v="EC003"/>
    <x v="7"/>
    <x v="3"/>
    <s v="Lenovo"/>
    <x v="5"/>
    <x v="1"/>
    <n v="3"/>
    <n v="799"/>
    <x v="1"/>
    <n v="2157.3000000000002"/>
    <n v="297.3"/>
    <x v="0"/>
    <x v="3"/>
    <s v="Standard"/>
    <n v="2.8"/>
    <n v="2025"/>
    <s v="Dec-2025"/>
    <n v="0.13781115282992629"/>
    <x v="0"/>
    <x v="3"/>
  </r>
  <r>
    <s v="ORD0005710"/>
    <x v="50"/>
    <x v="2253"/>
    <x v="0"/>
    <s v="EC012"/>
    <x v="3"/>
    <x v="0"/>
    <s v="Philips"/>
    <x v="5"/>
    <x v="1"/>
    <n v="5"/>
    <n v="42"/>
    <x v="0"/>
    <n v="210"/>
    <n v="90"/>
    <x v="2"/>
    <x v="1"/>
    <s v="Standard"/>
    <n v="4.3"/>
    <n v="2025"/>
    <s v="Sep-2025"/>
    <n v="0.42857142857142855"/>
    <x v="0"/>
    <x v="3"/>
  </r>
  <r>
    <s v="ORD0005711"/>
    <x v="324"/>
    <x v="2254"/>
    <x v="1"/>
    <s v="EC004"/>
    <x v="10"/>
    <x v="2"/>
    <s v="Nike"/>
    <x v="0"/>
    <x v="0"/>
    <n v="2"/>
    <n v="110"/>
    <x v="0"/>
    <n v="220"/>
    <n v="84"/>
    <x v="0"/>
    <x v="3"/>
    <s v="Standard"/>
    <n v="3.5"/>
    <n v="2025"/>
    <s v="Dec-2025"/>
    <n v="0.38181818181818183"/>
    <x v="0"/>
    <x v="0"/>
  </r>
  <r>
    <s v="ORD0005712"/>
    <x v="319"/>
    <x v="84"/>
    <x v="1"/>
    <s v="EC009"/>
    <x v="11"/>
    <x v="1"/>
    <s v="Loreal"/>
    <x v="6"/>
    <x v="2"/>
    <n v="2"/>
    <n v="12"/>
    <x v="1"/>
    <n v="21.6"/>
    <n v="9.6"/>
    <x v="0"/>
    <x v="1"/>
    <s v="Standard"/>
    <n v="4"/>
    <n v="2025"/>
    <s v="Jul-2025"/>
    <n v="0.44444444444444442"/>
    <x v="0"/>
    <x v="2"/>
  </r>
  <r>
    <s v="ORD0005713"/>
    <x v="103"/>
    <x v="475"/>
    <x v="0"/>
    <s v="EC009"/>
    <x v="11"/>
    <x v="1"/>
    <s v="Loreal"/>
    <x v="4"/>
    <x v="0"/>
    <n v="1"/>
    <n v="12"/>
    <x v="0"/>
    <n v="12"/>
    <n v="6"/>
    <x v="2"/>
    <x v="4"/>
    <s v="Standard"/>
    <n v="4.2"/>
    <n v="2025"/>
    <s v="May-2025"/>
    <n v="0.5"/>
    <x v="0"/>
    <x v="2"/>
  </r>
  <r>
    <s v="ORD0005714"/>
    <x v="53"/>
    <x v="1201"/>
    <x v="0"/>
    <s v="EC008"/>
    <x v="1"/>
    <x v="1"/>
    <s v="Nivea"/>
    <x v="3"/>
    <x v="1"/>
    <n v="2"/>
    <n v="18"/>
    <x v="4"/>
    <n v="34.200000000000003"/>
    <n v="16.2"/>
    <x v="0"/>
    <x v="1"/>
    <s v="Standard"/>
    <n v="3.6"/>
    <n v="2025"/>
    <s v="Jun-2025"/>
    <n v="0.47368421052631571"/>
    <x v="0"/>
    <x v="2"/>
  </r>
  <r>
    <s v="ORD0005715"/>
    <x v="204"/>
    <x v="1513"/>
    <x v="0"/>
    <s v="EC006"/>
    <x v="2"/>
    <x v="0"/>
    <s v="Philips"/>
    <x v="1"/>
    <x v="1"/>
    <n v="5"/>
    <n v="85"/>
    <x v="1"/>
    <n v="382.5"/>
    <n v="122.5"/>
    <x v="0"/>
    <x v="2"/>
    <s v="Standard"/>
    <n v="2.9"/>
    <n v="2025"/>
    <s v="Apr-2025"/>
    <n v="0.3202614379084967"/>
    <x v="1"/>
    <x v="1"/>
  </r>
  <r>
    <s v="ORD0005716"/>
    <x v="261"/>
    <x v="148"/>
    <x v="0"/>
    <s v="EC009"/>
    <x v="11"/>
    <x v="1"/>
    <s v="Loreal"/>
    <x v="2"/>
    <x v="2"/>
    <n v="4"/>
    <n v="12"/>
    <x v="4"/>
    <n v="45.6"/>
    <n v="21.6"/>
    <x v="0"/>
    <x v="1"/>
    <s v="Standard"/>
    <n v="4.8"/>
    <n v="2025"/>
    <s v="Feb-2025"/>
    <n v="0.47368421052631582"/>
    <x v="0"/>
    <x v="2"/>
  </r>
  <r>
    <s v="ORD0005717"/>
    <x v="359"/>
    <x v="173"/>
    <x v="0"/>
    <s v="EC010"/>
    <x v="6"/>
    <x v="3"/>
    <s v="JBL"/>
    <x v="6"/>
    <x v="1"/>
    <n v="4"/>
    <n v="65"/>
    <x v="0"/>
    <n v="260"/>
    <n v="108"/>
    <x v="1"/>
    <x v="1"/>
    <s v="Standard"/>
    <n v="3.2"/>
    <n v="2025"/>
    <s v="Nov-2025"/>
    <n v="0.41538461538461541"/>
    <x v="0"/>
    <x v="2"/>
  </r>
  <r>
    <s v="ORD0005718"/>
    <x v="67"/>
    <x v="721"/>
    <x v="0"/>
    <s v="EC001"/>
    <x v="8"/>
    <x v="3"/>
    <s v="Sony"/>
    <x v="1"/>
    <x v="1"/>
    <n v="3"/>
    <n v="89"/>
    <x v="4"/>
    <n v="253.65"/>
    <n v="88.65"/>
    <x v="0"/>
    <x v="2"/>
    <s v="Standard"/>
    <n v="3.2"/>
    <n v="2025"/>
    <s v="Jan-2025"/>
    <n v="0.34949733885274986"/>
    <x v="1"/>
    <x v="1"/>
  </r>
  <r>
    <s v="ORD0005719"/>
    <x v="291"/>
    <x v="917"/>
    <x v="0"/>
    <s v="EC007"/>
    <x v="9"/>
    <x v="0"/>
    <s v="Prestige"/>
    <x v="2"/>
    <x v="2"/>
    <n v="2"/>
    <n v="120"/>
    <x v="4"/>
    <n v="228"/>
    <n v="72"/>
    <x v="0"/>
    <x v="1"/>
    <s v="Standard"/>
    <n v="4.4000000000000004"/>
    <n v="2025"/>
    <s v="Apr-2025"/>
    <n v="0.31578947368421051"/>
    <x v="0"/>
    <x v="2"/>
  </r>
  <r>
    <s v="ORD0005720"/>
    <x v="266"/>
    <x v="1842"/>
    <x v="0"/>
    <s v="EC008"/>
    <x v="1"/>
    <x v="1"/>
    <s v="Nivea"/>
    <x v="0"/>
    <x v="0"/>
    <n v="3"/>
    <n v="18"/>
    <x v="0"/>
    <n v="54"/>
    <n v="27"/>
    <x v="0"/>
    <x v="0"/>
    <s v="Standard"/>
    <n v="4.9000000000000004"/>
    <n v="2025"/>
    <s v="Aug-2025"/>
    <n v="0.5"/>
    <x v="0"/>
    <x v="0"/>
  </r>
  <r>
    <s v="ORD0005721"/>
    <x v="28"/>
    <x v="2255"/>
    <x v="0"/>
    <s v="EC002"/>
    <x v="5"/>
    <x v="3"/>
    <s v="Samsung"/>
    <x v="8"/>
    <x v="2"/>
    <n v="4"/>
    <n v="149"/>
    <x v="4"/>
    <n v="566.20000000000005"/>
    <n v="186.2"/>
    <x v="3"/>
    <x v="1"/>
    <s v="Standard"/>
    <n v="3.1"/>
    <n v="2025"/>
    <s v="Apr-2025"/>
    <n v="0.32885906040268453"/>
    <x v="2"/>
    <x v="4"/>
  </r>
  <r>
    <s v="ORD0005722"/>
    <x v="276"/>
    <x v="687"/>
    <x v="1"/>
    <s v="EC010"/>
    <x v="6"/>
    <x v="3"/>
    <s v="JBL"/>
    <x v="3"/>
    <x v="0"/>
    <n v="3"/>
    <n v="65"/>
    <x v="0"/>
    <n v="195"/>
    <n v="81"/>
    <x v="0"/>
    <x v="2"/>
    <s v="Express"/>
    <n v="3.1"/>
    <n v="2025"/>
    <s v="Apr-2025"/>
    <n v="0.41538461538461541"/>
    <x v="0"/>
    <x v="2"/>
  </r>
  <r>
    <s v="ORD0005723"/>
    <x v="336"/>
    <x v="599"/>
    <x v="0"/>
    <s v="EC002"/>
    <x v="5"/>
    <x v="3"/>
    <s v="Samsung"/>
    <x v="5"/>
    <x v="0"/>
    <n v="5"/>
    <n v="149"/>
    <x v="2"/>
    <n v="596"/>
    <n v="121"/>
    <x v="2"/>
    <x v="4"/>
    <s v="Standard"/>
    <n v="3.3"/>
    <n v="2025"/>
    <s v="Jun-2025"/>
    <n v="0.20302013422818793"/>
    <x v="0"/>
    <x v="3"/>
  </r>
  <r>
    <s v="ORD0005724"/>
    <x v="158"/>
    <x v="471"/>
    <x v="0"/>
    <s v="EC005"/>
    <x v="4"/>
    <x v="2"/>
    <s v="Skybags"/>
    <x v="2"/>
    <x v="2"/>
    <n v="2"/>
    <n v="45"/>
    <x v="4"/>
    <n v="85.5"/>
    <n v="33.5"/>
    <x v="0"/>
    <x v="3"/>
    <s v="Express"/>
    <n v="3.8"/>
    <n v="2025"/>
    <s v="Aug-2025"/>
    <n v="0.391812865497076"/>
    <x v="0"/>
    <x v="2"/>
  </r>
  <r>
    <s v="ORD0005725"/>
    <x v="298"/>
    <x v="935"/>
    <x v="1"/>
    <s v="EC009"/>
    <x v="11"/>
    <x v="1"/>
    <s v="Loreal"/>
    <x v="8"/>
    <x v="0"/>
    <n v="3"/>
    <n v="12"/>
    <x v="4"/>
    <n v="34.200000000000003"/>
    <n v="16.2"/>
    <x v="0"/>
    <x v="4"/>
    <s v="Standard"/>
    <n v="3.7"/>
    <n v="2025"/>
    <s v="Dec-2025"/>
    <n v="0.47368421052631571"/>
    <x v="2"/>
    <x v="4"/>
  </r>
  <r>
    <s v="ORD0005726"/>
    <x v="119"/>
    <x v="836"/>
    <x v="0"/>
    <s v="EC003"/>
    <x v="7"/>
    <x v="3"/>
    <s v="Lenovo"/>
    <x v="6"/>
    <x v="0"/>
    <n v="3"/>
    <n v="799"/>
    <x v="2"/>
    <n v="1917.6"/>
    <n v="57.6"/>
    <x v="0"/>
    <x v="0"/>
    <s v="Express"/>
    <n v="4.5999999999999996"/>
    <n v="2025"/>
    <s v="Jan-2025"/>
    <n v="3.0037546933667086E-2"/>
    <x v="0"/>
    <x v="2"/>
  </r>
  <r>
    <s v="ORD0005727"/>
    <x v="165"/>
    <x v="635"/>
    <x v="0"/>
    <s v="EC005"/>
    <x v="4"/>
    <x v="2"/>
    <s v="Skybags"/>
    <x v="1"/>
    <x v="1"/>
    <n v="1"/>
    <n v="45"/>
    <x v="1"/>
    <n v="40.5"/>
    <n v="14.5"/>
    <x v="2"/>
    <x v="0"/>
    <s v="Standard"/>
    <n v="4.5999999999999996"/>
    <n v="2025"/>
    <s v="Dec-2025"/>
    <n v="0.35802469135802467"/>
    <x v="1"/>
    <x v="1"/>
  </r>
  <r>
    <s v="ORD0005728"/>
    <x v="26"/>
    <x v="202"/>
    <x v="0"/>
    <s v="EC002"/>
    <x v="5"/>
    <x v="3"/>
    <s v="Samsung"/>
    <x v="1"/>
    <x v="1"/>
    <n v="3"/>
    <n v="149"/>
    <x v="2"/>
    <n v="357.6"/>
    <n v="72.599999999999994"/>
    <x v="0"/>
    <x v="1"/>
    <s v="Same Day"/>
    <n v="3.3"/>
    <n v="2025"/>
    <s v="Nov-2025"/>
    <n v="0.2030201342281879"/>
    <x v="1"/>
    <x v="1"/>
  </r>
  <r>
    <s v="ORD0005729"/>
    <x v="147"/>
    <x v="1787"/>
    <x v="1"/>
    <s v="EC011"/>
    <x v="0"/>
    <x v="0"/>
    <s v="IKEA"/>
    <x v="2"/>
    <x v="1"/>
    <n v="1"/>
    <n v="190"/>
    <x v="2"/>
    <n v="152"/>
    <n v="27"/>
    <x v="2"/>
    <x v="2"/>
    <s v="Standard"/>
    <n v="4.5"/>
    <n v="2025"/>
    <s v="Feb-2025"/>
    <n v="0.17763157894736842"/>
    <x v="0"/>
    <x v="2"/>
  </r>
  <r>
    <s v="ORD0005730"/>
    <x v="319"/>
    <x v="1137"/>
    <x v="1"/>
    <s v="EC007"/>
    <x v="9"/>
    <x v="0"/>
    <s v="Prestige"/>
    <x v="0"/>
    <x v="2"/>
    <n v="3"/>
    <n v="120"/>
    <x v="3"/>
    <n v="306"/>
    <n v="72"/>
    <x v="0"/>
    <x v="0"/>
    <s v="Standard"/>
    <n v="4.8"/>
    <n v="2025"/>
    <s v="Jul-2025"/>
    <n v="0.23529411764705882"/>
    <x v="0"/>
    <x v="0"/>
  </r>
  <r>
    <s v="ORD0005731"/>
    <x v="326"/>
    <x v="896"/>
    <x v="1"/>
    <s v="EC011"/>
    <x v="0"/>
    <x v="0"/>
    <s v="IKEA"/>
    <x v="3"/>
    <x v="2"/>
    <n v="3"/>
    <n v="190"/>
    <x v="3"/>
    <n v="484.5"/>
    <n v="109.5"/>
    <x v="0"/>
    <x v="4"/>
    <s v="Standard"/>
    <n v="3.3"/>
    <n v="2025"/>
    <s v="Nov-2025"/>
    <n v="0.2260061919504644"/>
    <x v="0"/>
    <x v="2"/>
  </r>
  <r>
    <s v="ORD0005732"/>
    <x v="81"/>
    <x v="1206"/>
    <x v="1"/>
    <s v="EC004"/>
    <x v="10"/>
    <x v="2"/>
    <s v="Nike"/>
    <x v="1"/>
    <x v="0"/>
    <n v="5"/>
    <n v="110"/>
    <x v="3"/>
    <n v="467.5"/>
    <n v="127.5"/>
    <x v="1"/>
    <x v="0"/>
    <s v="Standard"/>
    <n v="4.3"/>
    <n v="2025"/>
    <s v="Jul-2025"/>
    <n v="0.27272727272727271"/>
    <x v="1"/>
    <x v="1"/>
  </r>
  <r>
    <s v="ORD0005733"/>
    <x v="62"/>
    <x v="286"/>
    <x v="1"/>
    <s v="EC009"/>
    <x v="11"/>
    <x v="1"/>
    <s v="Loreal"/>
    <x v="3"/>
    <x v="0"/>
    <n v="1"/>
    <n v="12"/>
    <x v="0"/>
    <n v="12"/>
    <n v="6"/>
    <x v="0"/>
    <x v="4"/>
    <s v="Express"/>
    <n v="4.5"/>
    <n v="2025"/>
    <s v="Nov-2025"/>
    <n v="0.5"/>
    <x v="0"/>
    <x v="2"/>
  </r>
  <r>
    <s v="ORD0005734"/>
    <x v="323"/>
    <x v="377"/>
    <x v="0"/>
    <s v="EC004"/>
    <x v="10"/>
    <x v="2"/>
    <s v="Nike"/>
    <x v="8"/>
    <x v="2"/>
    <n v="5"/>
    <n v="110"/>
    <x v="1"/>
    <n v="495"/>
    <n v="155"/>
    <x v="0"/>
    <x v="1"/>
    <s v="Standard"/>
    <n v="4.5"/>
    <n v="2025"/>
    <s v="Aug-2025"/>
    <n v="0.31313131313131315"/>
    <x v="2"/>
    <x v="4"/>
  </r>
  <r>
    <s v="ORD0005735"/>
    <x v="328"/>
    <x v="893"/>
    <x v="0"/>
    <s v="EC002"/>
    <x v="5"/>
    <x v="3"/>
    <s v="Samsung"/>
    <x v="1"/>
    <x v="1"/>
    <n v="2"/>
    <n v="149"/>
    <x v="3"/>
    <n v="253.3"/>
    <n v="63.3"/>
    <x v="0"/>
    <x v="0"/>
    <s v="Express"/>
    <n v="3.1"/>
    <n v="2025"/>
    <s v="Aug-2025"/>
    <n v="0.24990130280300038"/>
    <x v="1"/>
    <x v="1"/>
  </r>
  <r>
    <s v="ORD0005736"/>
    <x v="18"/>
    <x v="440"/>
    <x v="1"/>
    <s v="EC006"/>
    <x v="2"/>
    <x v="0"/>
    <s v="Philips"/>
    <x v="0"/>
    <x v="0"/>
    <n v="3"/>
    <n v="85"/>
    <x v="1"/>
    <n v="229.5"/>
    <n v="73.5"/>
    <x v="0"/>
    <x v="3"/>
    <s v="Express"/>
    <n v="2.9"/>
    <n v="2025"/>
    <s v="Mar-2025"/>
    <n v="0.3202614379084967"/>
    <x v="0"/>
    <x v="0"/>
  </r>
  <r>
    <s v="ORD0005737"/>
    <x v="272"/>
    <x v="364"/>
    <x v="0"/>
    <s v="EC006"/>
    <x v="2"/>
    <x v="0"/>
    <s v="Philips"/>
    <x v="8"/>
    <x v="0"/>
    <n v="1"/>
    <n v="85"/>
    <x v="3"/>
    <n v="72.25"/>
    <n v="20.25"/>
    <x v="0"/>
    <x v="0"/>
    <s v="Express"/>
    <n v="4.3"/>
    <n v="2025"/>
    <s v="Jul-2025"/>
    <n v="0.28027681660899656"/>
    <x v="2"/>
    <x v="4"/>
  </r>
  <r>
    <s v="ORD0005738"/>
    <x v="128"/>
    <x v="1741"/>
    <x v="0"/>
    <s v="EC006"/>
    <x v="2"/>
    <x v="0"/>
    <s v="Philips"/>
    <x v="0"/>
    <x v="1"/>
    <n v="5"/>
    <n v="85"/>
    <x v="4"/>
    <n v="403.75"/>
    <n v="143.75"/>
    <x v="0"/>
    <x v="4"/>
    <s v="Standard"/>
    <n v="3.8"/>
    <n v="2025"/>
    <s v="Sep-2025"/>
    <n v="0.35603715170278638"/>
    <x v="0"/>
    <x v="0"/>
  </r>
  <r>
    <s v="ORD0005739"/>
    <x v="47"/>
    <x v="662"/>
    <x v="0"/>
    <s v="EC007"/>
    <x v="9"/>
    <x v="0"/>
    <s v="Prestige"/>
    <x v="0"/>
    <x v="2"/>
    <n v="3"/>
    <n v="120"/>
    <x v="4"/>
    <n v="342"/>
    <n v="108"/>
    <x v="0"/>
    <x v="0"/>
    <s v="Standard"/>
    <n v="4.8"/>
    <n v="2025"/>
    <s v="Apr-2025"/>
    <n v="0.31578947368421051"/>
    <x v="0"/>
    <x v="0"/>
  </r>
  <r>
    <s v="ORD0005740"/>
    <x v="207"/>
    <x v="122"/>
    <x v="0"/>
    <s v="EC001"/>
    <x v="8"/>
    <x v="3"/>
    <s v="Sony"/>
    <x v="2"/>
    <x v="1"/>
    <n v="5"/>
    <n v="89"/>
    <x v="3"/>
    <n v="378.25"/>
    <n v="103.25"/>
    <x v="0"/>
    <x v="0"/>
    <s v="Standard"/>
    <n v="2.6"/>
    <n v="2025"/>
    <s v="May-2025"/>
    <n v="0.2729676140118969"/>
    <x v="0"/>
    <x v="2"/>
  </r>
  <r>
    <s v="ORD0005741"/>
    <x v="100"/>
    <x v="2217"/>
    <x v="0"/>
    <s v="EC001"/>
    <x v="8"/>
    <x v="3"/>
    <s v="Sony"/>
    <x v="9"/>
    <x v="2"/>
    <n v="2"/>
    <n v="89"/>
    <x v="3"/>
    <n v="151.30000000000001"/>
    <n v="41.3"/>
    <x v="0"/>
    <x v="3"/>
    <s v="Express"/>
    <n v="3.5"/>
    <n v="2025"/>
    <s v="Jul-2025"/>
    <n v="0.27296761401189684"/>
    <x v="0"/>
    <x v="5"/>
  </r>
  <r>
    <s v="ORD0005742"/>
    <x v="86"/>
    <x v="1805"/>
    <x v="1"/>
    <s v="EC001"/>
    <x v="8"/>
    <x v="3"/>
    <s v="Sony"/>
    <x v="5"/>
    <x v="2"/>
    <n v="2"/>
    <n v="89"/>
    <x v="1"/>
    <n v="160.19999999999999"/>
    <n v="50.2"/>
    <x v="0"/>
    <x v="2"/>
    <s v="Standard"/>
    <n v="3.2"/>
    <n v="2025"/>
    <s v="Dec-2025"/>
    <n v="0.31335830212234711"/>
    <x v="0"/>
    <x v="3"/>
  </r>
  <r>
    <s v="ORD0005743"/>
    <x v="288"/>
    <x v="1705"/>
    <x v="0"/>
    <s v="EC008"/>
    <x v="1"/>
    <x v="1"/>
    <s v="Nivea"/>
    <x v="7"/>
    <x v="1"/>
    <n v="2"/>
    <n v="18"/>
    <x v="4"/>
    <n v="34.200000000000003"/>
    <n v="16.2"/>
    <x v="0"/>
    <x v="3"/>
    <s v="Standard"/>
    <n v="4"/>
    <n v="2025"/>
    <s v="May-2025"/>
    <n v="0.47368421052631571"/>
    <x v="2"/>
    <x v="4"/>
  </r>
  <r>
    <s v="ORD0005744"/>
    <x v="122"/>
    <x v="1125"/>
    <x v="0"/>
    <s v="EC003"/>
    <x v="7"/>
    <x v="3"/>
    <s v="Lenovo"/>
    <x v="9"/>
    <x v="0"/>
    <n v="1"/>
    <n v="799"/>
    <x v="3"/>
    <n v="679.15"/>
    <n v="59.15"/>
    <x v="0"/>
    <x v="1"/>
    <s v="Standard"/>
    <n v="5"/>
    <n v="2025"/>
    <s v="Jun-2025"/>
    <n v="8.7094161819921967E-2"/>
    <x v="0"/>
    <x v="5"/>
  </r>
  <r>
    <s v="ORD0005745"/>
    <x v="297"/>
    <x v="752"/>
    <x v="0"/>
    <s v="EC011"/>
    <x v="0"/>
    <x v="0"/>
    <s v="IKEA"/>
    <x v="8"/>
    <x v="0"/>
    <n v="1"/>
    <n v="190"/>
    <x v="3"/>
    <n v="161.5"/>
    <n v="36.5"/>
    <x v="3"/>
    <x v="3"/>
    <s v="Express"/>
    <n v="4.8"/>
    <n v="2025"/>
    <s v="Apr-2025"/>
    <n v="0.2260061919504644"/>
    <x v="2"/>
    <x v="4"/>
  </r>
  <r>
    <s v="ORD0005746"/>
    <x v="205"/>
    <x v="421"/>
    <x v="0"/>
    <s v="EC008"/>
    <x v="1"/>
    <x v="1"/>
    <s v="Nivea"/>
    <x v="0"/>
    <x v="1"/>
    <n v="3"/>
    <n v="18"/>
    <x v="1"/>
    <n v="48.6"/>
    <n v="21.6"/>
    <x v="1"/>
    <x v="1"/>
    <s v="Express"/>
    <n v="3.3"/>
    <n v="2025"/>
    <s v="Apr-2025"/>
    <n v="0.44444444444444448"/>
    <x v="0"/>
    <x v="0"/>
  </r>
  <r>
    <s v="ORD0005747"/>
    <x v="126"/>
    <x v="2256"/>
    <x v="0"/>
    <s v="EC008"/>
    <x v="1"/>
    <x v="1"/>
    <s v="Nivea"/>
    <x v="8"/>
    <x v="2"/>
    <n v="4"/>
    <n v="18"/>
    <x v="0"/>
    <n v="72"/>
    <n v="36"/>
    <x v="2"/>
    <x v="0"/>
    <s v="Standard"/>
    <n v="2.8"/>
    <n v="2025"/>
    <s v="Aug-2025"/>
    <n v="0.5"/>
    <x v="2"/>
    <x v="4"/>
  </r>
  <r>
    <s v="ORD0005748"/>
    <x v="311"/>
    <x v="2103"/>
    <x v="1"/>
    <s v="EC012"/>
    <x v="3"/>
    <x v="0"/>
    <s v="Philips"/>
    <x v="3"/>
    <x v="2"/>
    <n v="4"/>
    <n v="42"/>
    <x v="0"/>
    <n v="168"/>
    <n v="72"/>
    <x v="3"/>
    <x v="1"/>
    <s v="Express"/>
    <n v="4.5"/>
    <n v="2025"/>
    <s v="Jun-2025"/>
    <n v="0.42857142857142855"/>
    <x v="0"/>
    <x v="2"/>
  </r>
  <r>
    <s v="ORD0005749"/>
    <x v="82"/>
    <x v="2108"/>
    <x v="1"/>
    <s v="EC008"/>
    <x v="1"/>
    <x v="1"/>
    <s v="Nivea"/>
    <x v="0"/>
    <x v="2"/>
    <n v="2"/>
    <n v="18"/>
    <x v="1"/>
    <n v="32.4"/>
    <n v="14.4"/>
    <x v="0"/>
    <x v="2"/>
    <s v="Standard"/>
    <n v="4.5999999999999996"/>
    <n v="2025"/>
    <s v="Apr-2025"/>
    <n v="0.44444444444444448"/>
    <x v="0"/>
    <x v="0"/>
  </r>
  <r>
    <s v="ORD0005750"/>
    <x v="313"/>
    <x v="1352"/>
    <x v="0"/>
    <s v="EC012"/>
    <x v="3"/>
    <x v="0"/>
    <s v="Philips"/>
    <x v="3"/>
    <x v="2"/>
    <n v="1"/>
    <n v="42"/>
    <x v="1"/>
    <n v="37.799999999999997"/>
    <n v="13.8"/>
    <x v="0"/>
    <x v="4"/>
    <s v="Standard"/>
    <n v="4.3"/>
    <n v="2025"/>
    <s v="Dec-2025"/>
    <n v="0.36507936507936511"/>
    <x v="0"/>
    <x v="2"/>
  </r>
  <r>
    <s v="ORD0005751"/>
    <x v="73"/>
    <x v="352"/>
    <x v="1"/>
    <s v="EC011"/>
    <x v="0"/>
    <x v="0"/>
    <s v="IKEA"/>
    <x v="3"/>
    <x v="2"/>
    <n v="5"/>
    <n v="190"/>
    <x v="0"/>
    <n v="950"/>
    <n v="325"/>
    <x v="2"/>
    <x v="3"/>
    <s v="Same Day"/>
    <n v="2.8"/>
    <n v="2025"/>
    <s v="Sep-2025"/>
    <n v="0.34210526315789475"/>
    <x v="0"/>
    <x v="2"/>
  </r>
  <r>
    <s v="ORD0005752"/>
    <x v="329"/>
    <x v="2257"/>
    <x v="1"/>
    <s v="EC003"/>
    <x v="7"/>
    <x v="3"/>
    <s v="Lenovo"/>
    <x v="5"/>
    <x v="1"/>
    <n v="4"/>
    <n v="799"/>
    <x v="1"/>
    <n v="2876.4"/>
    <n v="396.4"/>
    <x v="0"/>
    <x v="2"/>
    <s v="Standard"/>
    <n v="4"/>
    <n v="2025"/>
    <s v="Jun-2025"/>
    <n v="0.13781115282992629"/>
    <x v="0"/>
    <x v="3"/>
  </r>
  <r>
    <s v="ORD0005753"/>
    <x v="349"/>
    <x v="1439"/>
    <x v="0"/>
    <s v="EC009"/>
    <x v="11"/>
    <x v="1"/>
    <s v="Loreal"/>
    <x v="6"/>
    <x v="2"/>
    <n v="5"/>
    <n v="12"/>
    <x v="2"/>
    <n v="48"/>
    <n v="18"/>
    <x v="0"/>
    <x v="1"/>
    <s v="Same Day"/>
    <n v="4.5999999999999996"/>
    <n v="2025"/>
    <s v="Jun-2025"/>
    <n v="0.375"/>
    <x v="0"/>
    <x v="2"/>
  </r>
  <r>
    <s v="ORD0005754"/>
    <x v="228"/>
    <x v="1600"/>
    <x v="0"/>
    <s v="EC012"/>
    <x v="3"/>
    <x v="0"/>
    <s v="Philips"/>
    <x v="0"/>
    <x v="2"/>
    <n v="5"/>
    <n v="42"/>
    <x v="1"/>
    <n v="189"/>
    <n v="69"/>
    <x v="0"/>
    <x v="4"/>
    <s v="Standard"/>
    <n v="4.5"/>
    <n v="2025"/>
    <s v="May-2025"/>
    <n v="0.36507936507936506"/>
    <x v="0"/>
    <x v="0"/>
  </r>
  <r>
    <s v="ORD0005755"/>
    <x v="168"/>
    <x v="860"/>
    <x v="0"/>
    <s v="EC011"/>
    <x v="0"/>
    <x v="0"/>
    <s v="IKEA"/>
    <x v="2"/>
    <x v="1"/>
    <n v="3"/>
    <n v="190"/>
    <x v="1"/>
    <n v="513"/>
    <n v="138"/>
    <x v="0"/>
    <x v="1"/>
    <s v="Standard"/>
    <n v="2.6"/>
    <n v="2025"/>
    <s v="Nov-2025"/>
    <n v="0.26900584795321636"/>
    <x v="0"/>
    <x v="2"/>
  </r>
  <r>
    <s v="ORD0005756"/>
    <x v="244"/>
    <x v="1382"/>
    <x v="0"/>
    <s v="EC007"/>
    <x v="9"/>
    <x v="0"/>
    <s v="Prestige"/>
    <x v="2"/>
    <x v="1"/>
    <n v="5"/>
    <n v="120"/>
    <x v="4"/>
    <n v="570"/>
    <n v="180"/>
    <x v="0"/>
    <x v="2"/>
    <s v="Standard"/>
    <n v="4.4000000000000004"/>
    <n v="2025"/>
    <s v="Jan-2025"/>
    <n v="0.31578947368421051"/>
    <x v="0"/>
    <x v="2"/>
  </r>
  <r>
    <s v="ORD0005757"/>
    <x v="340"/>
    <x v="1710"/>
    <x v="1"/>
    <s v="EC005"/>
    <x v="4"/>
    <x v="2"/>
    <s v="Skybags"/>
    <x v="3"/>
    <x v="1"/>
    <n v="1"/>
    <n v="45"/>
    <x v="0"/>
    <n v="45"/>
    <n v="19"/>
    <x v="0"/>
    <x v="1"/>
    <s v="Standard"/>
    <n v="3.2"/>
    <n v="2025"/>
    <s v="Apr-2025"/>
    <n v="0.42222222222222222"/>
    <x v="0"/>
    <x v="2"/>
  </r>
  <r>
    <s v="ORD0005758"/>
    <x v="347"/>
    <x v="54"/>
    <x v="0"/>
    <s v="EC006"/>
    <x v="2"/>
    <x v="0"/>
    <s v="Philips"/>
    <x v="4"/>
    <x v="1"/>
    <n v="1"/>
    <n v="85"/>
    <x v="4"/>
    <n v="80.75"/>
    <n v="28.75"/>
    <x v="0"/>
    <x v="4"/>
    <s v="Express"/>
    <n v="4.8"/>
    <n v="2025"/>
    <s v="Jul-2025"/>
    <n v="0.35603715170278638"/>
    <x v="0"/>
    <x v="2"/>
  </r>
  <r>
    <s v="ORD0005759"/>
    <x v="225"/>
    <x v="2258"/>
    <x v="0"/>
    <s v="EC003"/>
    <x v="7"/>
    <x v="3"/>
    <s v="Lenovo"/>
    <x v="9"/>
    <x v="2"/>
    <n v="5"/>
    <n v="799"/>
    <x v="3"/>
    <n v="3395.75"/>
    <n v="295.75"/>
    <x v="0"/>
    <x v="0"/>
    <s v="Standard"/>
    <n v="3.4"/>
    <n v="2025"/>
    <s v="Jun-2025"/>
    <n v="8.7094161819921967E-2"/>
    <x v="0"/>
    <x v="5"/>
  </r>
  <r>
    <s v="ORD0005760"/>
    <x v="145"/>
    <x v="1146"/>
    <x v="0"/>
    <s v="EC001"/>
    <x v="8"/>
    <x v="3"/>
    <s v="Sony"/>
    <x v="5"/>
    <x v="0"/>
    <n v="1"/>
    <n v="89"/>
    <x v="4"/>
    <n v="84.55"/>
    <n v="29.55"/>
    <x v="0"/>
    <x v="2"/>
    <s v="Express"/>
    <n v="3.5"/>
    <n v="2025"/>
    <s v="Feb-2025"/>
    <n v="0.34949733885274986"/>
    <x v="0"/>
    <x v="3"/>
  </r>
  <r>
    <s v="ORD0005761"/>
    <x v="189"/>
    <x v="2221"/>
    <x v="0"/>
    <s v="EC001"/>
    <x v="8"/>
    <x v="3"/>
    <s v="Sony"/>
    <x v="0"/>
    <x v="2"/>
    <n v="3"/>
    <n v="89"/>
    <x v="0"/>
    <n v="267"/>
    <n v="102"/>
    <x v="0"/>
    <x v="0"/>
    <s v="Standard"/>
    <n v="4.2"/>
    <n v="2025"/>
    <s v="May-2025"/>
    <n v="0.38202247191011235"/>
    <x v="0"/>
    <x v="0"/>
  </r>
  <r>
    <s v="ORD0005762"/>
    <x v="44"/>
    <x v="1975"/>
    <x v="0"/>
    <s v="EC006"/>
    <x v="2"/>
    <x v="0"/>
    <s v="Philips"/>
    <x v="4"/>
    <x v="2"/>
    <n v="1"/>
    <n v="85"/>
    <x v="0"/>
    <n v="85"/>
    <n v="33"/>
    <x v="0"/>
    <x v="0"/>
    <s v="Standard"/>
    <n v="2.7"/>
    <n v="2025"/>
    <s v="Mar-2025"/>
    <n v="0.38823529411764707"/>
    <x v="0"/>
    <x v="2"/>
  </r>
  <r>
    <s v="ORD0005763"/>
    <x v="207"/>
    <x v="997"/>
    <x v="0"/>
    <s v="EC006"/>
    <x v="2"/>
    <x v="0"/>
    <s v="Philips"/>
    <x v="9"/>
    <x v="0"/>
    <n v="5"/>
    <n v="85"/>
    <x v="2"/>
    <n v="340"/>
    <n v="80"/>
    <x v="0"/>
    <x v="3"/>
    <s v="Standard"/>
    <n v="2.8"/>
    <n v="2025"/>
    <s v="May-2025"/>
    <n v="0.23529411764705882"/>
    <x v="0"/>
    <x v="5"/>
  </r>
  <r>
    <s v="ORD0005764"/>
    <x v="57"/>
    <x v="857"/>
    <x v="0"/>
    <s v="EC004"/>
    <x v="10"/>
    <x v="2"/>
    <s v="Nike"/>
    <x v="2"/>
    <x v="2"/>
    <n v="1"/>
    <n v="110"/>
    <x v="4"/>
    <n v="104.5"/>
    <n v="36.5"/>
    <x v="0"/>
    <x v="1"/>
    <s v="Standard"/>
    <n v="2.9"/>
    <n v="2025"/>
    <s v="Nov-2025"/>
    <n v="0.34928229665071769"/>
    <x v="0"/>
    <x v="2"/>
  </r>
  <r>
    <s v="ORD0005765"/>
    <x v="252"/>
    <x v="1280"/>
    <x v="1"/>
    <s v="EC009"/>
    <x v="11"/>
    <x v="1"/>
    <s v="Loreal"/>
    <x v="6"/>
    <x v="1"/>
    <n v="5"/>
    <n v="12"/>
    <x v="0"/>
    <n v="60"/>
    <n v="30"/>
    <x v="0"/>
    <x v="3"/>
    <s v="Standard"/>
    <n v="4.4000000000000004"/>
    <n v="2025"/>
    <s v="Jul-2025"/>
    <n v="0.5"/>
    <x v="0"/>
    <x v="2"/>
  </r>
  <r>
    <s v="ORD0005766"/>
    <x v="362"/>
    <x v="691"/>
    <x v="0"/>
    <s v="EC006"/>
    <x v="2"/>
    <x v="0"/>
    <s v="Philips"/>
    <x v="4"/>
    <x v="1"/>
    <n v="1"/>
    <n v="85"/>
    <x v="1"/>
    <n v="76.5"/>
    <n v="24.5"/>
    <x v="0"/>
    <x v="0"/>
    <s v="Express"/>
    <n v="3.8"/>
    <n v="2025"/>
    <s v="Jun-2025"/>
    <n v="0.3202614379084967"/>
    <x v="0"/>
    <x v="2"/>
  </r>
  <r>
    <s v="ORD0005767"/>
    <x v="280"/>
    <x v="1090"/>
    <x v="1"/>
    <s v="EC006"/>
    <x v="2"/>
    <x v="0"/>
    <s v="Philips"/>
    <x v="0"/>
    <x v="1"/>
    <n v="1"/>
    <n v="85"/>
    <x v="2"/>
    <n v="68"/>
    <n v="16"/>
    <x v="2"/>
    <x v="4"/>
    <s v="Standard"/>
    <n v="4.9000000000000004"/>
    <n v="2025"/>
    <s v="Feb-2025"/>
    <n v="0.23529411764705882"/>
    <x v="0"/>
    <x v="0"/>
  </r>
  <r>
    <s v="ORD0005768"/>
    <x v="132"/>
    <x v="1131"/>
    <x v="1"/>
    <s v="EC009"/>
    <x v="11"/>
    <x v="1"/>
    <s v="Loreal"/>
    <x v="6"/>
    <x v="2"/>
    <n v="3"/>
    <n v="12"/>
    <x v="3"/>
    <n v="30.6"/>
    <n v="12.6"/>
    <x v="0"/>
    <x v="2"/>
    <s v="Standard"/>
    <n v="2.7"/>
    <n v="2025"/>
    <s v="May-2025"/>
    <n v="0.41176470588235292"/>
    <x v="0"/>
    <x v="2"/>
  </r>
  <r>
    <s v="ORD0005769"/>
    <x v="90"/>
    <x v="693"/>
    <x v="1"/>
    <s v="EC008"/>
    <x v="1"/>
    <x v="1"/>
    <s v="Nivea"/>
    <x v="5"/>
    <x v="0"/>
    <n v="1"/>
    <n v="18"/>
    <x v="2"/>
    <n v="14.4"/>
    <n v="5.4"/>
    <x v="0"/>
    <x v="4"/>
    <s v="Express"/>
    <n v="3.3"/>
    <n v="2025"/>
    <s v="Mar-2025"/>
    <n v="0.375"/>
    <x v="0"/>
    <x v="3"/>
  </r>
  <r>
    <s v="ORD0005770"/>
    <x v="187"/>
    <x v="1620"/>
    <x v="1"/>
    <s v="EC001"/>
    <x v="8"/>
    <x v="3"/>
    <s v="Sony"/>
    <x v="2"/>
    <x v="0"/>
    <n v="5"/>
    <n v="89"/>
    <x v="1"/>
    <n v="400.5"/>
    <n v="125.5"/>
    <x v="0"/>
    <x v="3"/>
    <s v="Standard"/>
    <n v="3.5"/>
    <n v="2025"/>
    <s v="Mar-2025"/>
    <n v="0.31335830212234705"/>
    <x v="0"/>
    <x v="2"/>
  </r>
  <r>
    <s v="ORD0005771"/>
    <x v="45"/>
    <x v="2259"/>
    <x v="0"/>
    <s v="EC003"/>
    <x v="7"/>
    <x v="3"/>
    <s v="Lenovo"/>
    <x v="8"/>
    <x v="1"/>
    <n v="4"/>
    <n v="799"/>
    <x v="0"/>
    <n v="3196"/>
    <n v="716"/>
    <x v="3"/>
    <x v="4"/>
    <s v="Express"/>
    <n v="3.3"/>
    <n v="2025"/>
    <s v="Mar-2025"/>
    <n v="0.22403003754693368"/>
    <x v="2"/>
    <x v="4"/>
  </r>
  <r>
    <s v="ORD0005772"/>
    <x v="54"/>
    <x v="2260"/>
    <x v="1"/>
    <s v="EC003"/>
    <x v="7"/>
    <x v="3"/>
    <s v="Lenovo"/>
    <x v="1"/>
    <x v="1"/>
    <n v="1"/>
    <n v="799"/>
    <x v="4"/>
    <n v="759.05"/>
    <n v="139.05000000000001"/>
    <x v="3"/>
    <x v="3"/>
    <s v="Standard"/>
    <n v="2.6"/>
    <n v="2025"/>
    <s v="Aug-2025"/>
    <n v="0.18318951320729862"/>
    <x v="1"/>
    <x v="1"/>
  </r>
  <r>
    <s v="ORD0005773"/>
    <x v="289"/>
    <x v="384"/>
    <x v="0"/>
    <s v="EC006"/>
    <x v="2"/>
    <x v="0"/>
    <s v="Philips"/>
    <x v="5"/>
    <x v="1"/>
    <n v="3"/>
    <n v="85"/>
    <x v="4"/>
    <n v="242.25"/>
    <n v="86.25"/>
    <x v="0"/>
    <x v="1"/>
    <s v="Standard"/>
    <n v="4.4000000000000004"/>
    <n v="2025"/>
    <s v="Jul-2025"/>
    <n v="0.35603715170278638"/>
    <x v="0"/>
    <x v="3"/>
  </r>
  <r>
    <s v="ORD0005774"/>
    <x v="83"/>
    <x v="123"/>
    <x v="0"/>
    <s v="EC011"/>
    <x v="0"/>
    <x v="0"/>
    <s v="IKEA"/>
    <x v="6"/>
    <x v="1"/>
    <n v="3"/>
    <n v="190"/>
    <x v="4"/>
    <n v="541.5"/>
    <n v="166.5"/>
    <x v="0"/>
    <x v="3"/>
    <s v="Express"/>
    <n v="4.7"/>
    <n v="2025"/>
    <s v="Aug-2025"/>
    <n v="0.30747922437673131"/>
    <x v="0"/>
    <x v="2"/>
  </r>
  <r>
    <s v="ORD0005775"/>
    <x v="260"/>
    <x v="2191"/>
    <x v="1"/>
    <s v="EC008"/>
    <x v="1"/>
    <x v="1"/>
    <s v="Nivea"/>
    <x v="3"/>
    <x v="1"/>
    <n v="2"/>
    <n v="18"/>
    <x v="0"/>
    <n v="36"/>
    <n v="18"/>
    <x v="0"/>
    <x v="3"/>
    <s v="Standard"/>
    <n v="2.8"/>
    <n v="2025"/>
    <s v="May-2025"/>
    <n v="0.5"/>
    <x v="0"/>
    <x v="2"/>
  </r>
  <r>
    <s v="ORD0005776"/>
    <x v="294"/>
    <x v="1683"/>
    <x v="0"/>
    <s v="EC008"/>
    <x v="1"/>
    <x v="1"/>
    <s v="Nivea"/>
    <x v="3"/>
    <x v="2"/>
    <n v="1"/>
    <n v="18"/>
    <x v="0"/>
    <n v="18"/>
    <n v="9"/>
    <x v="0"/>
    <x v="1"/>
    <s v="Standard"/>
    <n v="2.7"/>
    <n v="2025"/>
    <s v="Jun-2025"/>
    <n v="0.5"/>
    <x v="0"/>
    <x v="2"/>
  </r>
  <r>
    <s v="ORD0005777"/>
    <x v="34"/>
    <x v="1358"/>
    <x v="0"/>
    <s v="EC010"/>
    <x v="6"/>
    <x v="3"/>
    <s v="JBL"/>
    <x v="9"/>
    <x v="0"/>
    <n v="3"/>
    <n v="65"/>
    <x v="3"/>
    <n v="165.75"/>
    <n v="51.75"/>
    <x v="1"/>
    <x v="1"/>
    <s v="Express"/>
    <n v="3.1"/>
    <n v="2025"/>
    <s v="Sep-2025"/>
    <n v="0.31221719457013575"/>
    <x v="0"/>
    <x v="5"/>
  </r>
  <r>
    <s v="ORD0005778"/>
    <x v="45"/>
    <x v="1370"/>
    <x v="0"/>
    <s v="EC003"/>
    <x v="7"/>
    <x v="3"/>
    <s v="Lenovo"/>
    <x v="9"/>
    <x v="2"/>
    <n v="2"/>
    <n v="799"/>
    <x v="0"/>
    <n v="1598"/>
    <n v="358"/>
    <x v="3"/>
    <x v="0"/>
    <s v="Standard"/>
    <n v="2.7"/>
    <n v="2025"/>
    <s v="Mar-2025"/>
    <n v="0.22403003754693368"/>
    <x v="0"/>
    <x v="5"/>
  </r>
  <r>
    <s v="ORD0005779"/>
    <x v="101"/>
    <x v="2197"/>
    <x v="0"/>
    <s v="EC004"/>
    <x v="10"/>
    <x v="2"/>
    <s v="Nike"/>
    <x v="8"/>
    <x v="1"/>
    <n v="1"/>
    <n v="110"/>
    <x v="4"/>
    <n v="104.5"/>
    <n v="36.5"/>
    <x v="2"/>
    <x v="2"/>
    <s v="Standard"/>
    <n v="4.2"/>
    <n v="2025"/>
    <s v="Sep-2025"/>
    <n v="0.34928229665071769"/>
    <x v="2"/>
    <x v="4"/>
  </r>
  <r>
    <s v="ORD0005780"/>
    <x v="34"/>
    <x v="1339"/>
    <x v="0"/>
    <s v="EC006"/>
    <x v="2"/>
    <x v="0"/>
    <s v="Philips"/>
    <x v="0"/>
    <x v="1"/>
    <n v="4"/>
    <n v="85"/>
    <x v="1"/>
    <n v="306"/>
    <n v="98"/>
    <x v="0"/>
    <x v="1"/>
    <s v="Express"/>
    <n v="2.9"/>
    <n v="2025"/>
    <s v="Sep-2025"/>
    <n v="0.3202614379084967"/>
    <x v="0"/>
    <x v="0"/>
  </r>
  <r>
    <s v="ORD0005781"/>
    <x v="15"/>
    <x v="1212"/>
    <x v="0"/>
    <s v="EC005"/>
    <x v="4"/>
    <x v="2"/>
    <s v="Skybags"/>
    <x v="4"/>
    <x v="2"/>
    <n v="1"/>
    <n v="45"/>
    <x v="1"/>
    <n v="40.5"/>
    <n v="14.5"/>
    <x v="3"/>
    <x v="1"/>
    <s v="Same Day"/>
    <n v="3.6"/>
    <n v="2025"/>
    <s v="Nov-2025"/>
    <n v="0.35802469135802467"/>
    <x v="0"/>
    <x v="2"/>
  </r>
  <r>
    <s v="ORD0005782"/>
    <x v="211"/>
    <x v="1909"/>
    <x v="1"/>
    <s v="EC005"/>
    <x v="4"/>
    <x v="2"/>
    <s v="Skybags"/>
    <x v="2"/>
    <x v="1"/>
    <n v="1"/>
    <n v="45"/>
    <x v="3"/>
    <n v="38.25"/>
    <n v="12.25"/>
    <x v="0"/>
    <x v="0"/>
    <s v="Standard"/>
    <n v="4.2"/>
    <n v="2025"/>
    <s v="Feb-2025"/>
    <n v="0.3202614379084967"/>
    <x v="0"/>
    <x v="2"/>
  </r>
  <r>
    <s v="ORD0005783"/>
    <x v="2"/>
    <x v="130"/>
    <x v="0"/>
    <s v="EC008"/>
    <x v="1"/>
    <x v="1"/>
    <s v="Nivea"/>
    <x v="4"/>
    <x v="1"/>
    <n v="1"/>
    <n v="18"/>
    <x v="3"/>
    <n v="15.3"/>
    <n v="6.3"/>
    <x v="0"/>
    <x v="2"/>
    <s v="Express"/>
    <n v="3.6"/>
    <n v="2025"/>
    <s v="May-2025"/>
    <n v="0.41176470588235292"/>
    <x v="0"/>
    <x v="2"/>
  </r>
  <r>
    <s v="ORD0005784"/>
    <x v="109"/>
    <x v="453"/>
    <x v="0"/>
    <s v="EC008"/>
    <x v="1"/>
    <x v="1"/>
    <s v="Nivea"/>
    <x v="0"/>
    <x v="1"/>
    <n v="2"/>
    <n v="18"/>
    <x v="1"/>
    <n v="32.4"/>
    <n v="14.4"/>
    <x v="0"/>
    <x v="0"/>
    <s v="Standard"/>
    <n v="4.2"/>
    <n v="2025"/>
    <s v="Oct-2025"/>
    <n v="0.44444444444444448"/>
    <x v="0"/>
    <x v="0"/>
  </r>
  <r>
    <s v="ORD0005785"/>
    <x v="207"/>
    <x v="1567"/>
    <x v="0"/>
    <s v="EC004"/>
    <x v="10"/>
    <x v="2"/>
    <s v="Nike"/>
    <x v="5"/>
    <x v="0"/>
    <n v="1"/>
    <n v="110"/>
    <x v="1"/>
    <n v="99"/>
    <n v="31"/>
    <x v="0"/>
    <x v="2"/>
    <s v="Express"/>
    <n v="3.9"/>
    <n v="2025"/>
    <s v="May-2025"/>
    <n v="0.31313131313131315"/>
    <x v="0"/>
    <x v="3"/>
  </r>
  <r>
    <s v="ORD0005786"/>
    <x v="130"/>
    <x v="939"/>
    <x v="0"/>
    <s v="EC009"/>
    <x v="11"/>
    <x v="1"/>
    <s v="Loreal"/>
    <x v="0"/>
    <x v="1"/>
    <n v="3"/>
    <n v="12"/>
    <x v="4"/>
    <n v="34.200000000000003"/>
    <n v="16.2"/>
    <x v="2"/>
    <x v="0"/>
    <s v="Standard"/>
    <n v="3.6"/>
    <n v="2025"/>
    <s v="Sep-2025"/>
    <n v="0.47368421052631571"/>
    <x v="0"/>
    <x v="0"/>
  </r>
  <r>
    <s v="ORD0005787"/>
    <x v="233"/>
    <x v="1245"/>
    <x v="0"/>
    <s v="EC006"/>
    <x v="2"/>
    <x v="0"/>
    <s v="Philips"/>
    <x v="4"/>
    <x v="0"/>
    <n v="4"/>
    <n v="85"/>
    <x v="1"/>
    <n v="306"/>
    <n v="98"/>
    <x v="0"/>
    <x v="2"/>
    <s v="Express"/>
    <n v="4.5999999999999996"/>
    <n v="2025"/>
    <s v="Aug-2025"/>
    <n v="0.3202614379084967"/>
    <x v="0"/>
    <x v="2"/>
  </r>
  <r>
    <s v="ORD0005788"/>
    <x v="101"/>
    <x v="1307"/>
    <x v="0"/>
    <s v="EC010"/>
    <x v="6"/>
    <x v="3"/>
    <s v="JBL"/>
    <x v="0"/>
    <x v="1"/>
    <n v="2"/>
    <n v="65"/>
    <x v="0"/>
    <n v="130"/>
    <n v="54"/>
    <x v="0"/>
    <x v="1"/>
    <s v="Standard"/>
    <n v="4.5"/>
    <n v="2025"/>
    <s v="Sep-2025"/>
    <n v="0.41538461538461541"/>
    <x v="0"/>
    <x v="0"/>
  </r>
  <r>
    <s v="ORD0005789"/>
    <x v="25"/>
    <x v="659"/>
    <x v="0"/>
    <s v="EC003"/>
    <x v="7"/>
    <x v="3"/>
    <s v="Lenovo"/>
    <x v="2"/>
    <x v="0"/>
    <n v="3"/>
    <n v="799"/>
    <x v="4"/>
    <n v="2277.15"/>
    <n v="417.15"/>
    <x v="0"/>
    <x v="4"/>
    <s v="Standard"/>
    <n v="4.5"/>
    <n v="2025"/>
    <s v="Aug-2025"/>
    <n v="0.18318951320729859"/>
    <x v="0"/>
    <x v="2"/>
  </r>
  <r>
    <s v="ORD0005790"/>
    <x v="32"/>
    <x v="1944"/>
    <x v="0"/>
    <s v="EC001"/>
    <x v="8"/>
    <x v="3"/>
    <s v="Sony"/>
    <x v="5"/>
    <x v="0"/>
    <n v="4"/>
    <n v="89"/>
    <x v="4"/>
    <n v="338.2"/>
    <n v="118.2"/>
    <x v="0"/>
    <x v="0"/>
    <s v="Standard"/>
    <n v="2.5"/>
    <n v="2025"/>
    <s v="Dec-2025"/>
    <n v="0.34949733885274986"/>
    <x v="0"/>
    <x v="3"/>
  </r>
  <r>
    <s v="ORD0005791"/>
    <x v="285"/>
    <x v="426"/>
    <x v="0"/>
    <s v="EC001"/>
    <x v="8"/>
    <x v="3"/>
    <s v="Sony"/>
    <x v="5"/>
    <x v="2"/>
    <n v="4"/>
    <n v="89"/>
    <x v="2"/>
    <n v="284.8"/>
    <n v="64.8"/>
    <x v="0"/>
    <x v="2"/>
    <s v="Standard"/>
    <n v="4.0999999999999996"/>
    <n v="2025"/>
    <s v="Feb-2025"/>
    <n v="0.22752808988764042"/>
    <x v="0"/>
    <x v="3"/>
  </r>
  <r>
    <s v="ORD0005792"/>
    <x v="175"/>
    <x v="1881"/>
    <x v="1"/>
    <s v="EC009"/>
    <x v="11"/>
    <x v="1"/>
    <s v="Loreal"/>
    <x v="4"/>
    <x v="1"/>
    <n v="5"/>
    <n v="12"/>
    <x v="3"/>
    <n v="51"/>
    <n v="21"/>
    <x v="2"/>
    <x v="4"/>
    <s v="Standard"/>
    <n v="3.4"/>
    <n v="2025"/>
    <s v="Sep-2025"/>
    <n v="0.41176470588235292"/>
    <x v="0"/>
    <x v="2"/>
  </r>
  <r>
    <s v="ORD0005793"/>
    <x v="181"/>
    <x v="2257"/>
    <x v="0"/>
    <s v="EC012"/>
    <x v="3"/>
    <x v="0"/>
    <s v="Philips"/>
    <x v="2"/>
    <x v="1"/>
    <n v="3"/>
    <n v="42"/>
    <x v="4"/>
    <n v="119.7"/>
    <n v="47.7"/>
    <x v="0"/>
    <x v="4"/>
    <s v="Express"/>
    <n v="4.9000000000000004"/>
    <n v="2025"/>
    <s v="Sep-2025"/>
    <n v="0.39849624060150379"/>
    <x v="0"/>
    <x v="2"/>
  </r>
  <r>
    <s v="ORD0005794"/>
    <x v="195"/>
    <x v="581"/>
    <x v="0"/>
    <s v="EC010"/>
    <x v="6"/>
    <x v="3"/>
    <s v="JBL"/>
    <x v="1"/>
    <x v="2"/>
    <n v="1"/>
    <n v="65"/>
    <x v="2"/>
    <n v="52"/>
    <n v="14"/>
    <x v="0"/>
    <x v="2"/>
    <s v="Standard"/>
    <n v="3.7"/>
    <n v="2025"/>
    <s v="Oct-2025"/>
    <n v="0.26923076923076922"/>
    <x v="1"/>
    <x v="1"/>
  </r>
  <r>
    <s v="ORD0005795"/>
    <x v="35"/>
    <x v="2050"/>
    <x v="0"/>
    <s v="EC008"/>
    <x v="1"/>
    <x v="1"/>
    <s v="Nivea"/>
    <x v="0"/>
    <x v="0"/>
    <n v="2"/>
    <n v="18"/>
    <x v="2"/>
    <n v="28.8"/>
    <n v="10.8"/>
    <x v="0"/>
    <x v="3"/>
    <s v="Express"/>
    <n v="4.2"/>
    <n v="2025"/>
    <s v="Mar-2025"/>
    <n v="0.375"/>
    <x v="0"/>
    <x v="0"/>
  </r>
  <r>
    <s v="ORD0005796"/>
    <x v="177"/>
    <x v="637"/>
    <x v="0"/>
    <s v="EC012"/>
    <x v="3"/>
    <x v="0"/>
    <s v="Philips"/>
    <x v="7"/>
    <x v="0"/>
    <n v="4"/>
    <n v="42"/>
    <x v="0"/>
    <n v="168"/>
    <n v="72"/>
    <x v="0"/>
    <x v="2"/>
    <s v="Express"/>
    <n v="3.7"/>
    <n v="2025"/>
    <s v="Sep-2025"/>
    <n v="0.42857142857142855"/>
    <x v="2"/>
    <x v="4"/>
  </r>
  <r>
    <s v="ORD0005797"/>
    <x v="282"/>
    <x v="2055"/>
    <x v="0"/>
    <s v="EC006"/>
    <x v="2"/>
    <x v="0"/>
    <s v="Philips"/>
    <x v="0"/>
    <x v="2"/>
    <n v="1"/>
    <n v="85"/>
    <x v="3"/>
    <n v="72.25"/>
    <n v="20.25"/>
    <x v="0"/>
    <x v="4"/>
    <s v="Standard"/>
    <n v="3.7"/>
    <n v="2025"/>
    <s v="Sep-2025"/>
    <n v="0.28027681660899656"/>
    <x v="0"/>
    <x v="0"/>
  </r>
  <r>
    <s v="ORD0005798"/>
    <x v="246"/>
    <x v="652"/>
    <x v="0"/>
    <s v="EC001"/>
    <x v="8"/>
    <x v="3"/>
    <s v="Sony"/>
    <x v="2"/>
    <x v="1"/>
    <n v="1"/>
    <n v="89"/>
    <x v="2"/>
    <n v="71.2"/>
    <n v="16.2"/>
    <x v="0"/>
    <x v="0"/>
    <s v="Standard"/>
    <n v="4.9000000000000004"/>
    <n v="2025"/>
    <s v="Jan-2025"/>
    <n v="0.22752808988764042"/>
    <x v="0"/>
    <x v="2"/>
  </r>
  <r>
    <s v="ORD0005799"/>
    <x v="61"/>
    <x v="2021"/>
    <x v="0"/>
    <s v="EC006"/>
    <x v="2"/>
    <x v="0"/>
    <s v="Philips"/>
    <x v="0"/>
    <x v="0"/>
    <n v="1"/>
    <n v="85"/>
    <x v="4"/>
    <n v="80.75"/>
    <n v="28.75"/>
    <x v="0"/>
    <x v="1"/>
    <s v="Standard"/>
    <n v="3.1"/>
    <n v="2025"/>
    <s v="Mar-2025"/>
    <n v="0.35603715170278638"/>
    <x v="0"/>
    <x v="0"/>
  </r>
  <r>
    <s v="ORD0005800"/>
    <x v="268"/>
    <x v="1869"/>
    <x v="0"/>
    <s v="EC003"/>
    <x v="7"/>
    <x v="3"/>
    <s v="Lenovo"/>
    <x v="5"/>
    <x v="1"/>
    <n v="2"/>
    <n v="799"/>
    <x v="0"/>
    <n v="1598"/>
    <n v="358"/>
    <x v="0"/>
    <x v="1"/>
    <s v="Standard"/>
    <n v="3.2"/>
    <n v="2025"/>
    <s v="Dec-2025"/>
    <n v="0.22403003754693368"/>
    <x v="0"/>
    <x v="3"/>
  </r>
  <r>
    <s v="ORD0005801"/>
    <x v="88"/>
    <x v="1180"/>
    <x v="1"/>
    <s v="EC006"/>
    <x v="2"/>
    <x v="0"/>
    <s v="Philips"/>
    <x v="3"/>
    <x v="0"/>
    <n v="2"/>
    <n v="85"/>
    <x v="3"/>
    <n v="144.5"/>
    <n v="40.5"/>
    <x v="0"/>
    <x v="1"/>
    <s v="Standard"/>
    <n v="3.7"/>
    <n v="2025"/>
    <s v="Jul-2025"/>
    <n v="0.28027681660899656"/>
    <x v="0"/>
    <x v="2"/>
  </r>
  <r>
    <s v="ORD0005802"/>
    <x v="71"/>
    <x v="2121"/>
    <x v="0"/>
    <s v="EC007"/>
    <x v="9"/>
    <x v="0"/>
    <s v="Prestige"/>
    <x v="3"/>
    <x v="1"/>
    <n v="3"/>
    <n v="120"/>
    <x v="4"/>
    <n v="342"/>
    <n v="108"/>
    <x v="0"/>
    <x v="4"/>
    <s v="Standard"/>
    <n v="4.5999999999999996"/>
    <n v="2025"/>
    <s v="Aug-2025"/>
    <n v="0.31578947368421051"/>
    <x v="0"/>
    <x v="2"/>
  </r>
  <r>
    <s v="ORD0005803"/>
    <x v="324"/>
    <x v="2037"/>
    <x v="0"/>
    <s v="EC009"/>
    <x v="11"/>
    <x v="1"/>
    <s v="Loreal"/>
    <x v="4"/>
    <x v="0"/>
    <n v="2"/>
    <n v="12"/>
    <x v="1"/>
    <n v="21.6"/>
    <n v="9.6"/>
    <x v="0"/>
    <x v="4"/>
    <s v="Standard"/>
    <n v="3"/>
    <n v="2025"/>
    <s v="Dec-2025"/>
    <n v="0.44444444444444442"/>
    <x v="0"/>
    <x v="2"/>
  </r>
  <r>
    <s v="ORD0005804"/>
    <x v="352"/>
    <x v="1681"/>
    <x v="1"/>
    <s v="EC001"/>
    <x v="8"/>
    <x v="3"/>
    <s v="Sony"/>
    <x v="7"/>
    <x v="0"/>
    <n v="3"/>
    <n v="89"/>
    <x v="3"/>
    <n v="226.95"/>
    <n v="61.95"/>
    <x v="0"/>
    <x v="1"/>
    <s v="Express"/>
    <n v="3.7"/>
    <n v="2025"/>
    <s v="Apr-2025"/>
    <n v="0.2729676140118969"/>
    <x v="2"/>
    <x v="4"/>
  </r>
  <r>
    <s v="ORD0005805"/>
    <x v="134"/>
    <x v="1855"/>
    <x v="0"/>
    <s v="EC003"/>
    <x v="7"/>
    <x v="3"/>
    <s v="Lenovo"/>
    <x v="2"/>
    <x v="0"/>
    <n v="5"/>
    <n v="799"/>
    <x v="1"/>
    <n v="3595.5"/>
    <n v="495.5"/>
    <x v="2"/>
    <x v="0"/>
    <s v="Same Day"/>
    <n v="5"/>
    <n v="2025"/>
    <s v="Dec-2025"/>
    <n v="0.13781115282992629"/>
    <x v="0"/>
    <x v="2"/>
  </r>
  <r>
    <s v="ORD0005806"/>
    <x v="142"/>
    <x v="1281"/>
    <x v="1"/>
    <s v="EC009"/>
    <x v="11"/>
    <x v="1"/>
    <s v="Loreal"/>
    <x v="0"/>
    <x v="1"/>
    <n v="2"/>
    <n v="12"/>
    <x v="3"/>
    <n v="20.399999999999999"/>
    <n v="8.4"/>
    <x v="0"/>
    <x v="2"/>
    <s v="Standard"/>
    <n v="4"/>
    <n v="2025"/>
    <s v="May-2025"/>
    <n v="0.41176470588235298"/>
    <x v="0"/>
    <x v="0"/>
  </r>
  <r>
    <s v="ORD0005807"/>
    <x v="43"/>
    <x v="935"/>
    <x v="0"/>
    <s v="EC003"/>
    <x v="7"/>
    <x v="3"/>
    <s v="Lenovo"/>
    <x v="5"/>
    <x v="0"/>
    <n v="1"/>
    <n v="799"/>
    <x v="4"/>
    <n v="759.05"/>
    <n v="139.05000000000001"/>
    <x v="0"/>
    <x v="3"/>
    <s v="Standard"/>
    <n v="4.5"/>
    <n v="2025"/>
    <s v="May-2025"/>
    <n v="0.18318951320729862"/>
    <x v="0"/>
    <x v="3"/>
  </r>
  <r>
    <s v="ORD0005808"/>
    <x v="310"/>
    <x v="208"/>
    <x v="0"/>
    <s v="EC001"/>
    <x v="8"/>
    <x v="3"/>
    <s v="Sony"/>
    <x v="6"/>
    <x v="0"/>
    <n v="3"/>
    <n v="89"/>
    <x v="2"/>
    <n v="213.6"/>
    <n v="48.6"/>
    <x v="3"/>
    <x v="0"/>
    <s v="Express"/>
    <n v="4.5"/>
    <n v="2025"/>
    <s v="Dec-2025"/>
    <n v="0.22752808988764045"/>
    <x v="0"/>
    <x v="2"/>
  </r>
  <r>
    <s v="ORD0005809"/>
    <x v="81"/>
    <x v="1821"/>
    <x v="1"/>
    <s v="EC011"/>
    <x v="0"/>
    <x v="0"/>
    <s v="IKEA"/>
    <x v="6"/>
    <x v="1"/>
    <n v="2"/>
    <n v="190"/>
    <x v="4"/>
    <n v="361"/>
    <n v="111"/>
    <x v="0"/>
    <x v="1"/>
    <s v="Express"/>
    <n v="4"/>
    <n v="2025"/>
    <s v="Jul-2025"/>
    <n v="0.30747922437673131"/>
    <x v="0"/>
    <x v="2"/>
  </r>
  <r>
    <s v="ORD0005810"/>
    <x v="167"/>
    <x v="2204"/>
    <x v="0"/>
    <s v="EC004"/>
    <x v="10"/>
    <x v="2"/>
    <s v="Nike"/>
    <x v="4"/>
    <x v="1"/>
    <n v="3"/>
    <n v="110"/>
    <x v="4"/>
    <n v="313.5"/>
    <n v="109.5"/>
    <x v="0"/>
    <x v="2"/>
    <s v="Standard"/>
    <n v="2.6"/>
    <n v="2025"/>
    <s v="Oct-2025"/>
    <n v="0.34928229665071769"/>
    <x v="0"/>
    <x v="2"/>
  </r>
  <r>
    <s v="ORD0005811"/>
    <x v="139"/>
    <x v="1148"/>
    <x v="1"/>
    <s v="EC012"/>
    <x v="3"/>
    <x v="0"/>
    <s v="Philips"/>
    <x v="7"/>
    <x v="0"/>
    <n v="2"/>
    <n v="42"/>
    <x v="2"/>
    <n v="67.2"/>
    <n v="19.2"/>
    <x v="1"/>
    <x v="0"/>
    <s v="Standard"/>
    <n v="2.5"/>
    <n v="2025"/>
    <s v="Apr-2025"/>
    <n v="0.2857142857142857"/>
    <x v="2"/>
    <x v="4"/>
  </r>
  <r>
    <s v="ORD0005812"/>
    <x v="30"/>
    <x v="531"/>
    <x v="0"/>
    <s v="EC008"/>
    <x v="1"/>
    <x v="1"/>
    <s v="Nivea"/>
    <x v="9"/>
    <x v="2"/>
    <n v="5"/>
    <n v="18"/>
    <x v="2"/>
    <n v="72"/>
    <n v="27"/>
    <x v="0"/>
    <x v="0"/>
    <s v="Standard"/>
    <n v="3.7"/>
    <n v="2025"/>
    <s v="Dec-2025"/>
    <n v="0.375"/>
    <x v="0"/>
    <x v="5"/>
  </r>
  <r>
    <s v="ORD0005813"/>
    <x v="189"/>
    <x v="1437"/>
    <x v="0"/>
    <s v="EC009"/>
    <x v="11"/>
    <x v="1"/>
    <s v="Loreal"/>
    <x v="5"/>
    <x v="0"/>
    <n v="1"/>
    <n v="12"/>
    <x v="4"/>
    <n v="11.4"/>
    <n v="5.4"/>
    <x v="0"/>
    <x v="4"/>
    <s v="Standard"/>
    <n v="3.9"/>
    <n v="2025"/>
    <s v="May-2025"/>
    <n v="0.47368421052631582"/>
    <x v="0"/>
    <x v="3"/>
  </r>
  <r>
    <s v="ORD0005814"/>
    <x v="341"/>
    <x v="1517"/>
    <x v="1"/>
    <s v="EC007"/>
    <x v="9"/>
    <x v="0"/>
    <s v="Prestige"/>
    <x v="9"/>
    <x v="1"/>
    <n v="5"/>
    <n v="120"/>
    <x v="1"/>
    <n v="540"/>
    <n v="150"/>
    <x v="0"/>
    <x v="1"/>
    <s v="Standard"/>
    <n v="3.2"/>
    <n v="2025"/>
    <s v="Feb-2025"/>
    <n v="0.27777777777777779"/>
    <x v="0"/>
    <x v="5"/>
  </r>
  <r>
    <s v="ORD0005815"/>
    <x v="322"/>
    <x v="838"/>
    <x v="0"/>
    <s v="EC012"/>
    <x v="3"/>
    <x v="0"/>
    <s v="Philips"/>
    <x v="4"/>
    <x v="2"/>
    <n v="3"/>
    <n v="42"/>
    <x v="4"/>
    <n v="119.7"/>
    <n v="47.7"/>
    <x v="3"/>
    <x v="0"/>
    <s v="Standard"/>
    <n v="2.9"/>
    <n v="2025"/>
    <s v="Feb-2025"/>
    <n v="0.39849624060150379"/>
    <x v="0"/>
    <x v="2"/>
  </r>
  <r>
    <s v="ORD0005816"/>
    <x v="343"/>
    <x v="765"/>
    <x v="1"/>
    <s v="EC001"/>
    <x v="8"/>
    <x v="3"/>
    <s v="Sony"/>
    <x v="0"/>
    <x v="1"/>
    <n v="4"/>
    <n v="89"/>
    <x v="1"/>
    <n v="320.39999999999998"/>
    <n v="100.4"/>
    <x v="0"/>
    <x v="0"/>
    <s v="Standard"/>
    <n v="4"/>
    <n v="2025"/>
    <s v="Mar-2025"/>
    <n v="0.31335830212234711"/>
    <x v="0"/>
    <x v="0"/>
  </r>
  <r>
    <s v="ORD0005817"/>
    <x v="353"/>
    <x v="1913"/>
    <x v="1"/>
    <s v="EC010"/>
    <x v="6"/>
    <x v="3"/>
    <s v="JBL"/>
    <x v="6"/>
    <x v="2"/>
    <n v="5"/>
    <n v="65"/>
    <x v="3"/>
    <n v="276.25"/>
    <n v="86.25"/>
    <x v="0"/>
    <x v="0"/>
    <s v="Standard"/>
    <n v="2.9"/>
    <n v="2025"/>
    <s v="Sep-2025"/>
    <n v="0.31221719457013575"/>
    <x v="0"/>
    <x v="2"/>
  </r>
  <r>
    <s v="ORD0005818"/>
    <x v="339"/>
    <x v="676"/>
    <x v="0"/>
    <s v="EC007"/>
    <x v="9"/>
    <x v="0"/>
    <s v="Prestige"/>
    <x v="3"/>
    <x v="1"/>
    <n v="1"/>
    <n v="120"/>
    <x v="3"/>
    <n v="102"/>
    <n v="24"/>
    <x v="0"/>
    <x v="2"/>
    <s v="Express"/>
    <n v="4.7"/>
    <n v="2025"/>
    <s v="Jul-2025"/>
    <n v="0.23529411764705882"/>
    <x v="0"/>
    <x v="2"/>
  </r>
  <r>
    <s v="ORD0005819"/>
    <x v="83"/>
    <x v="1453"/>
    <x v="0"/>
    <s v="EC001"/>
    <x v="8"/>
    <x v="3"/>
    <s v="Sony"/>
    <x v="2"/>
    <x v="2"/>
    <n v="3"/>
    <n v="89"/>
    <x v="1"/>
    <n v="240.3"/>
    <n v="75.3"/>
    <x v="0"/>
    <x v="1"/>
    <s v="Express"/>
    <n v="3.2"/>
    <n v="2025"/>
    <s v="Aug-2025"/>
    <n v="0.31335830212234705"/>
    <x v="0"/>
    <x v="2"/>
  </r>
  <r>
    <s v="ORD0005820"/>
    <x v="241"/>
    <x v="1134"/>
    <x v="0"/>
    <s v="EC008"/>
    <x v="1"/>
    <x v="1"/>
    <s v="Nivea"/>
    <x v="9"/>
    <x v="0"/>
    <n v="4"/>
    <n v="18"/>
    <x v="3"/>
    <n v="61.2"/>
    <n v="25.2"/>
    <x v="0"/>
    <x v="3"/>
    <s v="Express"/>
    <n v="4.5999999999999996"/>
    <n v="2025"/>
    <s v="Nov-2025"/>
    <n v="0.41176470588235292"/>
    <x v="0"/>
    <x v="5"/>
  </r>
  <r>
    <s v="ORD0005821"/>
    <x v="45"/>
    <x v="434"/>
    <x v="0"/>
    <s v="EC007"/>
    <x v="9"/>
    <x v="0"/>
    <s v="Prestige"/>
    <x v="8"/>
    <x v="2"/>
    <n v="5"/>
    <n v="120"/>
    <x v="1"/>
    <n v="540"/>
    <n v="150"/>
    <x v="2"/>
    <x v="4"/>
    <s v="Same Day"/>
    <n v="4.4000000000000004"/>
    <n v="2025"/>
    <s v="Mar-2025"/>
    <n v="0.27777777777777779"/>
    <x v="2"/>
    <x v="4"/>
  </r>
  <r>
    <s v="ORD0005822"/>
    <x v="282"/>
    <x v="419"/>
    <x v="0"/>
    <s v="EC004"/>
    <x v="10"/>
    <x v="2"/>
    <s v="Nike"/>
    <x v="4"/>
    <x v="2"/>
    <n v="4"/>
    <n v="110"/>
    <x v="0"/>
    <n v="440"/>
    <n v="168"/>
    <x v="0"/>
    <x v="2"/>
    <s v="Standard"/>
    <n v="4.5"/>
    <n v="2025"/>
    <s v="Sep-2025"/>
    <n v="0.38181818181818183"/>
    <x v="0"/>
    <x v="2"/>
  </r>
  <r>
    <s v="ORD0005823"/>
    <x v="154"/>
    <x v="2196"/>
    <x v="0"/>
    <s v="EC001"/>
    <x v="8"/>
    <x v="3"/>
    <s v="Sony"/>
    <x v="1"/>
    <x v="0"/>
    <n v="4"/>
    <n v="89"/>
    <x v="1"/>
    <n v="320.39999999999998"/>
    <n v="100.4"/>
    <x v="0"/>
    <x v="3"/>
    <s v="Express"/>
    <n v="3.8"/>
    <n v="2025"/>
    <s v="Sep-2025"/>
    <n v="0.31335830212234711"/>
    <x v="1"/>
    <x v="1"/>
  </r>
  <r>
    <s v="ORD0005824"/>
    <x v="58"/>
    <x v="262"/>
    <x v="1"/>
    <s v="EC005"/>
    <x v="4"/>
    <x v="2"/>
    <s v="Skybags"/>
    <x v="1"/>
    <x v="0"/>
    <n v="2"/>
    <n v="45"/>
    <x v="3"/>
    <n v="76.5"/>
    <n v="24.5"/>
    <x v="0"/>
    <x v="0"/>
    <s v="Standard"/>
    <n v="3.5"/>
    <n v="2025"/>
    <s v="May-2025"/>
    <n v="0.3202614379084967"/>
    <x v="1"/>
    <x v="1"/>
  </r>
  <r>
    <s v="ORD0005825"/>
    <x v="60"/>
    <x v="2261"/>
    <x v="0"/>
    <s v="EC003"/>
    <x v="7"/>
    <x v="3"/>
    <s v="Lenovo"/>
    <x v="4"/>
    <x v="2"/>
    <n v="5"/>
    <n v="799"/>
    <x v="2"/>
    <n v="3196"/>
    <n v="96"/>
    <x v="0"/>
    <x v="2"/>
    <s v="Same Day"/>
    <n v="3.6"/>
    <n v="2025"/>
    <s v="Apr-2025"/>
    <n v="3.0037546933667083E-2"/>
    <x v="0"/>
    <x v="2"/>
  </r>
  <r>
    <s v="ORD0005826"/>
    <x v="331"/>
    <x v="2229"/>
    <x v="1"/>
    <s v="EC010"/>
    <x v="6"/>
    <x v="3"/>
    <s v="JBL"/>
    <x v="5"/>
    <x v="1"/>
    <n v="4"/>
    <n v="65"/>
    <x v="2"/>
    <n v="208"/>
    <n v="56"/>
    <x v="0"/>
    <x v="0"/>
    <s v="Express"/>
    <n v="4.4000000000000004"/>
    <n v="2025"/>
    <s v="Feb-2025"/>
    <n v="0.26923076923076922"/>
    <x v="0"/>
    <x v="3"/>
  </r>
  <r>
    <s v="ORD0005827"/>
    <x v="103"/>
    <x v="1378"/>
    <x v="1"/>
    <s v="EC012"/>
    <x v="3"/>
    <x v="0"/>
    <s v="Philips"/>
    <x v="1"/>
    <x v="0"/>
    <n v="5"/>
    <n v="42"/>
    <x v="4"/>
    <n v="199.5"/>
    <n v="79.5"/>
    <x v="0"/>
    <x v="0"/>
    <s v="Standard"/>
    <n v="3"/>
    <n v="2025"/>
    <s v="May-2025"/>
    <n v="0.39849624060150374"/>
    <x v="1"/>
    <x v="1"/>
  </r>
  <r>
    <s v="ORD0005828"/>
    <x v="239"/>
    <x v="1663"/>
    <x v="0"/>
    <s v="EC009"/>
    <x v="11"/>
    <x v="1"/>
    <s v="Loreal"/>
    <x v="4"/>
    <x v="2"/>
    <n v="4"/>
    <n v="12"/>
    <x v="3"/>
    <n v="40.799999999999997"/>
    <n v="16.8"/>
    <x v="2"/>
    <x v="4"/>
    <s v="Standard"/>
    <n v="4.0999999999999996"/>
    <n v="2025"/>
    <s v="Jan-2025"/>
    <n v="0.41176470588235298"/>
    <x v="0"/>
    <x v="2"/>
  </r>
  <r>
    <s v="ORD0005829"/>
    <x v="162"/>
    <x v="1951"/>
    <x v="0"/>
    <s v="EC007"/>
    <x v="9"/>
    <x v="0"/>
    <s v="Prestige"/>
    <x v="3"/>
    <x v="1"/>
    <n v="5"/>
    <n v="120"/>
    <x v="3"/>
    <n v="510"/>
    <n v="120"/>
    <x v="0"/>
    <x v="3"/>
    <s v="Standard"/>
    <n v="4.8"/>
    <n v="2025"/>
    <s v="Aug-2025"/>
    <n v="0.23529411764705882"/>
    <x v="0"/>
    <x v="2"/>
  </r>
  <r>
    <s v="ORD0005830"/>
    <x v="28"/>
    <x v="2258"/>
    <x v="1"/>
    <s v="EC002"/>
    <x v="5"/>
    <x v="3"/>
    <s v="Samsung"/>
    <x v="1"/>
    <x v="2"/>
    <n v="1"/>
    <n v="149"/>
    <x v="4"/>
    <n v="141.55000000000001"/>
    <n v="46.55"/>
    <x v="0"/>
    <x v="4"/>
    <s v="Express"/>
    <n v="3.9"/>
    <n v="2025"/>
    <s v="Apr-2025"/>
    <n v="0.32885906040268453"/>
    <x v="1"/>
    <x v="1"/>
  </r>
  <r>
    <s v="ORD0005831"/>
    <x v="150"/>
    <x v="797"/>
    <x v="1"/>
    <s v="EC003"/>
    <x v="7"/>
    <x v="3"/>
    <s v="Lenovo"/>
    <x v="0"/>
    <x v="2"/>
    <n v="4"/>
    <n v="799"/>
    <x v="3"/>
    <n v="2716.6"/>
    <n v="236.6"/>
    <x v="0"/>
    <x v="0"/>
    <s v="Standard"/>
    <n v="3.6"/>
    <n v="2025"/>
    <s v="Jun-2025"/>
    <n v="8.7094161819921967E-2"/>
    <x v="0"/>
    <x v="0"/>
  </r>
  <r>
    <s v="ORD0005832"/>
    <x v="325"/>
    <x v="420"/>
    <x v="1"/>
    <s v="EC003"/>
    <x v="7"/>
    <x v="3"/>
    <s v="Lenovo"/>
    <x v="7"/>
    <x v="1"/>
    <n v="2"/>
    <n v="799"/>
    <x v="4"/>
    <n v="1518.1"/>
    <n v="278.10000000000002"/>
    <x v="0"/>
    <x v="0"/>
    <s v="Standard"/>
    <n v="3.7"/>
    <n v="2025"/>
    <s v="Jan-2025"/>
    <n v="0.18318951320729862"/>
    <x v="2"/>
    <x v="4"/>
  </r>
  <r>
    <s v="ORD0005833"/>
    <x v="332"/>
    <x v="1103"/>
    <x v="1"/>
    <s v="EC005"/>
    <x v="4"/>
    <x v="2"/>
    <s v="Skybags"/>
    <x v="1"/>
    <x v="1"/>
    <n v="4"/>
    <n v="45"/>
    <x v="1"/>
    <n v="162"/>
    <n v="58"/>
    <x v="0"/>
    <x v="0"/>
    <s v="Standard"/>
    <n v="3.7"/>
    <n v="2025"/>
    <s v="Sep-2025"/>
    <n v="0.35802469135802467"/>
    <x v="1"/>
    <x v="1"/>
  </r>
  <r>
    <s v="ORD0005834"/>
    <x v="316"/>
    <x v="2262"/>
    <x v="0"/>
    <s v="EC009"/>
    <x v="11"/>
    <x v="1"/>
    <s v="Loreal"/>
    <x v="7"/>
    <x v="1"/>
    <n v="3"/>
    <n v="12"/>
    <x v="3"/>
    <n v="30.6"/>
    <n v="12.6"/>
    <x v="0"/>
    <x v="4"/>
    <s v="Standard"/>
    <n v="2.9"/>
    <n v="2025"/>
    <s v="Jul-2025"/>
    <n v="0.41176470588235292"/>
    <x v="2"/>
    <x v="4"/>
  </r>
  <r>
    <s v="ORD0005835"/>
    <x v="24"/>
    <x v="2052"/>
    <x v="0"/>
    <s v="EC003"/>
    <x v="7"/>
    <x v="3"/>
    <s v="Lenovo"/>
    <x v="6"/>
    <x v="2"/>
    <n v="2"/>
    <n v="799"/>
    <x v="4"/>
    <n v="1518.1"/>
    <n v="278.10000000000002"/>
    <x v="0"/>
    <x v="2"/>
    <s v="Standard"/>
    <n v="2.9"/>
    <n v="2025"/>
    <s v="Jul-2025"/>
    <n v="0.18318951320729862"/>
    <x v="0"/>
    <x v="2"/>
  </r>
  <r>
    <s v="ORD0005836"/>
    <x v="67"/>
    <x v="653"/>
    <x v="0"/>
    <s v="EC003"/>
    <x v="7"/>
    <x v="3"/>
    <s v="Lenovo"/>
    <x v="8"/>
    <x v="0"/>
    <n v="3"/>
    <n v="799"/>
    <x v="2"/>
    <n v="1917.6"/>
    <n v="57.6"/>
    <x v="0"/>
    <x v="2"/>
    <s v="Standard"/>
    <n v="4.0999999999999996"/>
    <n v="2025"/>
    <s v="Jan-2025"/>
    <n v="3.0037546933667086E-2"/>
    <x v="2"/>
    <x v="4"/>
  </r>
  <r>
    <s v="ORD0005837"/>
    <x v="51"/>
    <x v="179"/>
    <x v="0"/>
    <s v="EC009"/>
    <x v="11"/>
    <x v="1"/>
    <s v="Loreal"/>
    <x v="2"/>
    <x v="0"/>
    <n v="2"/>
    <n v="12"/>
    <x v="0"/>
    <n v="24"/>
    <n v="12"/>
    <x v="0"/>
    <x v="2"/>
    <s v="Standard"/>
    <n v="3.8"/>
    <n v="2025"/>
    <s v="Jul-2025"/>
    <n v="0.5"/>
    <x v="0"/>
    <x v="2"/>
  </r>
  <r>
    <s v="ORD0005838"/>
    <x v="306"/>
    <x v="2004"/>
    <x v="1"/>
    <s v="EC003"/>
    <x v="7"/>
    <x v="3"/>
    <s v="Lenovo"/>
    <x v="3"/>
    <x v="2"/>
    <n v="4"/>
    <n v="799"/>
    <x v="4"/>
    <n v="3036.2"/>
    <n v="556.20000000000005"/>
    <x v="0"/>
    <x v="1"/>
    <s v="Standard"/>
    <n v="2.9"/>
    <n v="2025"/>
    <s v="Jan-2025"/>
    <n v="0.18318951320729862"/>
    <x v="0"/>
    <x v="2"/>
  </r>
  <r>
    <s v="ORD0005839"/>
    <x v="112"/>
    <x v="2263"/>
    <x v="1"/>
    <s v="EC007"/>
    <x v="9"/>
    <x v="0"/>
    <s v="Prestige"/>
    <x v="3"/>
    <x v="0"/>
    <n v="1"/>
    <n v="120"/>
    <x v="3"/>
    <n v="102"/>
    <n v="24"/>
    <x v="0"/>
    <x v="1"/>
    <s v="Express"/>
    <n v="4.5999999999999996"/>
    <n v="2025"/>
    <s v="Jan-2025"/>
    <n v="0.23529411764705882"/>
    <x v="0"/>
    <x v="2"/>
  </r>
  <r>
    <s v="ORD0005840"/>
    <x v="351"/>
    <x v="1577"/>
    <x v="0"/>
    <s v="EC006"/>
    <x v="2"/>
    <x v="0"/>
    <s v="Philips"/>
    <x v="6"/>
    <x v="1"/>
    <n v="1"/>
    <n v="85"/>
    <x v="0"/>
    <n v="85"/>
    <n v="33"/>
    <x v="0"/>
    <x v="1"/>
    <s v="Standard"/>
    <n v="2.6"/>
    <n v="2025"/>
    <s v="Oct-2025"/>
    <n v="0.38823529411764707"/>
    <x v="0"/>
    <x v="2"/>
  </r>
  <r>
    <s v="ORD0005841"/>
    <x v="170"/>
    <x v="2264"/>
    <x v="1"/>
    <s v="EC004"/>
    <x v="10"/>
    <x v="2"/>
    <s v="Nike"/>
    <x v="7"/>
    <x v="2"/>
    <n v="4"/>
    <n v="110"/>
    <x v="1"/>
    <n v="396"/>
    <n v="124"/>
    <x v="2"/>
    <x v="4"/>
    <s v="Standard"/>
    <n v="3.2"/>
    <n v="2025"/>
    <s v="Mar-2025"/>
    <n v="0.31313131313131315"/>
    <x v="2"/>
    <x v="4"/>
  </r>
  <r>
    <s v="ORD0005842"/>
    <x v="197"/>
    <x v="1045"/>
    <x v="1"/>
    <s v="EC003"/>
    <x v="7"/>
    <x v="3"/>
    <s v="Lenovo"/>
    <x v="8"/>
    <x v="0"/>
    <n v="4"/>
    <n v="799"/>
    <x v="4"/>
    <n v="3036.2"/>
    <n v="556.20000000000005"/>
    <x v="0"/>
    <x v="1"/>
    <s v="Standard"/>
    <n v="4.8"/>
    <n v="2025"/>
    <s v="May-2025"/>
    <n v="0.18318951320729862"/>
    <x v="2"/>
    <x v="4"/>
  </r>
  <r>
    <s v="ORD0005843"/>
    <x v="294"/>
    <x v="1805"/>
    <x v="0"/>
    <s v="EC010"/>
    <x v="6"/>
    <x v="3"/>
    <s v="JBL"/>
    <x v="7"/>
    <x v="1"/>
    <n v="1"/>
    <n v="65"/>
    <x v="2"/>
    <n v="52"/>
    <n v="14"/>
    <x v="0"/>
    <x v="3"/>
    <s v="Standard"/>
    <n v="4"/>
    <n v="2025"/>
    <s v="Jun-2025"/>
    <n v="0.26923076923076922"/>
    <x v="2"/>
    <x v="4"/>
  </r>
  <r>
    <s v="ORD0005844"/>
    <x v="329"/>
    <x v="1063"/>
    <x v="1"/>
    <s v="EC008"/>
    <x v="1"/>
    <x v="1"/>
    <s v="Nivea"/>
    <x v="7"/>
    <x v="0"/>
    <n v="1"/>
    <n v="18"/>
    <x v="2"/>
    <n v="14.4"/>
    <n v="5.4"/>
    <x v="0"/>
    <x v="1"/>
    <s v="Standard"/>
    <n v="2.8"/>
    <n v="2025"/>
    <s v="Jun-2025"/>
    <n v="0.375"/>
    <x v="2"/>
    <x v="4"/>
  </r>
  <r>
    <s v="ORD0005845"/>
    <x v="140"/>
    <x v="948"/>
    <x v="1"/>
    <s v="EC011"/>
    <x v="0"/>
    <x v="0"/>
    <s v="IKEA"/>
    <x v="5"/>
    <x v="1"/>
    <n v="3"/>
    <n v="190"/>
    <x v="3"/>
    <n v="484.5"/>
    <n v="109.5"/>
    <x v="0"/>
    <x v="3"/>
    <s v="Standard"/>
    <n v="3.9"/>
    <n v="2025"/>
    <s v="Apr-2025"/>
    <n v="0.2260061919504644"/>
    <x v="0"/>
    <x v="3"/>
  </r>
  <r>
    <s v="ORD0005846"/>
    <x v="97"/>
    <x v="2122"/>
    <x v="0"/>
    <s v="EC009"/>
    <x v="11"/>
    <x v="1"/>
    <s v="Loreal"/>
    <x v="0"/>
    <x v="2"/>
    <n v="5"/>
    <n v="12"/>
    <x v="0"/>
    <n v="60"/>
    <n v="30"/>
    <x v="0"/>
    <x v="4"/>
    <s v="Standard"/>
    <n v="3.5"/>
    <n v="2025"/>
    <s v="Jan-2025"/>
    <n v="0.5"/>
    <x v="0"/>
    <x v="0"/>
  </r>
  <r>
    <s v="ORD0005847"/>
    <x v="154"/>
    <x v="2147"/>
    <x v="0"/>
    <s v="EC005"/>
    <x v="4"/>
    <x v="2"/>
    <s v="Skybags"/>
    <x v="5"/>
    <x v="2"/>
    <n v="1"/>
    <n v="45"/>
    <x v="3"/>
    <n v="38.25"/>
    <n v="12.25"/>
    <x v="0"/>
    <x v="0"/>
    <s v="Express"/>
    <n v="3.5"/>
    <n v="2025"/>
    <s v="Sep-2025"/>
    <n v="0.3202614379084967"/>
    <x v="0"/>
    <x v="3"/>
  </r>
  <r>
    <s v="ORD0005848"/>
    <x v="155"/>
    <x v="1648"/>
    <x v="1"/>
    <s v="EC008"/>
    <x v="1"/>
    <x v="1"/>
    <s v="Nivea"/>
    <x v="9"/>
    <x v="1"/>
    <n v="1"/>
    <n v="18"/>
    <x v="2"/>
    <n v="14.4"/>
    <n v="5.4"/>
    <x v="0"/>
    <x v="2"/>
    <s v="Standard"/>
    <n v="2.9"/>
    <n v="2025"/>
    <s v="Oct-2025"/>
    <n v="0.375"/>
    <x v="0"/>
    <x v="5"/>
  </r>
  <r>
    <s v="ORD0005849"/>
    <x v="72"/>
    <x v="918"/>
    <x v="1"/>
    <s v="EC011"/>
    <x v="0"/>
    <x v="0"/>
    <s v="IKEA"/>
    <x v="0"/>
    <x v="1"/>
    <n v="4"/>
    <n v="190"/>
    <x v="2"/>
    <n v="608"/>
    <n v="108"/>
    <x v="0"/>
    <x v="1"/>
    <s v="Standard"/>
    <n v="5"/>
    <n v="2025"/>
    <s v="Oct-2025"/>
    <n v="0.17763157894736842"/>
    <x v="0"/>
    <x v="0"/>
  </r>
  <r>
    <s v="ORD0005850"/>
    <x v="47"/>
    <x v="124"/>
    <x v="0"/>
    <s v="EC005"/>
    <x v="4"/>
    <x v="2"/>
    <s v="Skybags"/>
    <x v="2"/>
    <x v="1"/>
    <n v="1"/>
    <n v="45"/>
    <x v="4"/>
    <n v="42.75"/>
    <n v="16.75"/>
    <x v="0"/>
    <x v="0"/>
    <s v="Express"/>
    <n v="4.0999999999999996"/>
    <n v="2025"/>
    <s v="Apr-2025"/>
    <n v="0.391812865497076"/>
    <x v="0"/>
    <x v="2"/>
  </r>
  <r>
    <s v="ORD0005851"/>
    <x v="265"/>
    <x v="2211"/>
    <x v="1"/>
    <s v="EC001"/>
    <x v="8"/>
    <x v="3"/>
    <s v="Sony"/>
    <x v="3"/>
    <x v="0"/>
    <n v="3"/>
    <n v="89"/>
    <x v="1"/>
    <n v="240.3"/>
    <n v="75.3"/>
    <x v="1"/>
    <x v="1"/>
    <s v="Standard"/>
    <n v="3.7"/>
    <n v="2025"/>
    <s v="Jun-2025"/>
    <n v="0.31335830212234705"/>
    <x v="0"/>
    <x v="2"/>
  </r>
  <r>
    <s v="ORD0005852"/>
    <x v="212"/>
    <x v="1063"/>
    <x v="0"/>
    <s v="EC009"/>
    <x v="11"/>
    <x v="1"/>
    <s v="Loreal"/>
    <x v="5"/>
    <x v="2"/>
    <n v="4"/>
    <n v="12"/>
    <x v="3"/>
    <n v="40.799999999999997"/>
    <n v="16.8"/>
    <x v="0"/>
    <x v="3"/>
    <s v="Express"/>
    <n v="3.2"/>
    <n v="2025"/>
    <s v="Feb-2025"/>
    <n v="0.41176470588235298"/>
    <x v="0"/>
    <x v="3"/>
  </r>
  <r>
    <s v="ORD0005853"/>
    <x v="360"/>
    <x v="1505"/>
    <x v="0"/>
    <s v="EC005"/>
    <x v="4"/>
    <x v="2"/>
    <s v="Skybags"/>
    <x v="0"/>
    <x v="2"/>
    <n v="5"/>
    <n v="45"/>
    <x v="2"/>
    <n v="180"/>
    <n v="50"/>
    <x v="0"/>
    <x v="2"/>
    <s v="Express"/>
    <n v="4.7"/>
    <n v="2025"/>
    <s v="May-2025"/>
    <n v="0.27777777777777779"/>
    <x v="0"/>
    <x v="0"/>
  </r>
  <r>
    <s v="ORD0005854"/>
    <x v="174"/>
    <x v="355"/>
    <x v="1"/>
    <s v="EC001"/>
    <x v="8"/>
    <x v="3"/>
    <s v="Sony"/>
    <x v="4"/>
    <x v="0"/>
    <n v="1"/>
    <n v="89"/>
    <x v="4"/>
    <n v="84.55"/>
    <n v="29.55"/>
    <x v="0"/>
    <x v="3"/>
    <s v="Express"/>
    <n v="3.3"/>
    <n v="2025"/>
    <s v="Jun-2025"/>
    <n v="0.34949733885274986"/>
    <x v="0"/>
    <x v="2"/>
  </r>
  <r>
    <s v="ORD0005855"/>
    <x v="211"/>
    <x v="1310"/>
    <x v="0"/>
    <s v="EC010"/>
    <x v="6"/>
    <x v="3"/>
    <s v="JBL"/>
    <x v="6"/>
    <x v="1"/>
    <n v="5"/>
    <n v="65"/>
    <x v="2"/>
    <n v="260"/>
    <n v="70"/>
    <x v="0"/>
    <x v="0"/>
    <s v="Standard"/>
    <n v="3.7"/>
    <n v="2025"/>
    <s v="Feb-2025"/>
    <n v="0.26923076923076922"/>
    <x v="0"/>
    <x v="2"/>
  </r>
  <r>
    <s v="ORD0005856"/>
    <x v="321"/>
    <x v="2143"/>
    <x v="0"/>
    <s v="EC001"/>
    <x v="8"/>
    <x v="3"/>
    <s v="Sony"/>
    <x v="2"/>
    <x v="0"/>
    <n v="1"/>
    <n v="89"/>
    <x v="2"/>
    <n v="71.2"/>
    <n v="16.2"/>
    <x v="2"/>
    <x v="3"/>
    <s v="Express"/>
    <n v="4"/>
    <n v="2025"/>
    <s v="Jan-2025"/>
    <n v="0.22752808988764042"/>
    <x v="0"/>
    <x v="2"/>
  </r>
  <r>
    <s v="ORD0005857"/>
    <x v="267"/>
    <x v="1041"/>
    <x v="0"/>
    <s v="EC007"/>
    <x v="9"/>
    <x v="0"/>
    <s v="Prestige"/>
    <x v="7"/>
    <x v="1"/>
    <n v="3"/>
    <n v="120"/>
    <x v="1"/>
    <n v="324"/>
    <n v="90"/>
    <x v="0"/>
    <x v="3"/>
    <s v="Express"/>
    <n v="3.3"/>
    <n v="2025"/>
    <s v="Jul-2025"/>
    <n v="0.27777777777777779"/>
    <x v="2"/>
    <x v="4"/>
  </r>
  <r>
    <s v="ORD0005858"/>
    <x v="223"/>
    <x v="1471"/>
    <x v="0"/>
    <s v="EC001"/>
    <x v="8"/>
    <x v="3"/>
    <s v="Sony"/>
    <x v="3"/>
    <x v="0"/>
    <n v="4"/>
    <n v="89"/>
    <x v="2"/>
    <n v="284.8"/>
    <n v="64.8"/>
    <x v="0"/>
    <x v="1"/>
    <s v="Express"/>
    <n v="2.8"/>
    <n v="2025"/>
    <s v="Oct-2025"/>
    <n v="0.22752808988764042"/>
    <x v="0"/>
    <x v="2"/>
  </r>
  <r>
    <s v="ORD0005859"/>
    <x v="319"/>
    <x v="1626"/>
    <x v="0"/>
    <s v="EC005"/>
    <x v="4"/>
    <x v="2"/>
    <s v="Skybags"/>
    <x v="0"/>
    <x v="0"/>
    <n v="2"/>
    <n v="45"/>
    <x v="3"/>
    <n v="76.5"/>
    <n v="24.5"/>
    <x v="0"/>
    <x v="1"/>
    <s v="Standard"/>
    <n v="3.3"/>
    <n v="2025"/>
    <s v="Jul-2025"/>
    <n v="0.3202614379084967"/>
    <x v="0"/>
    <x v="0"/>
  </r>
  <r>
    <s v="ORD0005860"/>
    <x v="245"/>
    <x v="2210"/>
    <x v="0"/>
    <s v="EC007"/>
    <x v="9"/>
    <x v="0"/>
    <s v="Prestige"/>
    <x v="0"/>
    <x v="2"/>
    <n v="5"/>
    <n v="120"/>
    <x v="1"/>
    <n v="540"/>
    <n v="150"/>
    <x v="0"/>
    <x v="3"/>
    <s v="Standard"/>
    <n v="4"/>
    <n v="2025"/>
    <s v="Jan-2025"/>
    <n v="0.27777777777777779"/>
    <x v="0"/>
    <x v="0"/>
  </r>
  <r>
    <s v="ORD0005861"/>
    <x v="88"/>
    <x v="902"/>
    <x v="0"/>
    <s v="EC008"/>
    <x v="1"/>
    <x v="1"/>
    <s v="Nivea"/>
    <x v="6"/>
    <x v="0"/>
    <n v="5"/>
    <n v="18"/>
    <x v="1"/>
    <n v="81"/>
    <n v="36"/>
    <x v="0"/>
    <x v="0"/>
    <s v="Express"/>
    <n v="2.6"/>
    <n v="2025"/>
    <s v="Jul-2025"/>
    <n v="0.44444444444444442"/>
    <x v="0"/>
    <x v="2"/>
  </r>
  <r>
    <s v="ORD0005862"/>
    <x v="265"/>
    <x v="519"/>
    <x v="0"/>
    <s v="EC006"/>
    <x v="2"/>
    <x v="0"/>
    <s v="Philips"/>
    <x v="5"/>
    <x v="2"/>
    <n v="3"/>
    <n v="85"/>
    <x v="2"/>
    <n v="204"/>
    <n v="48"/>
    <x v="0"/>
    <x v="4"/>
    <s v="Standard"/>
    <n v="4.8"/>
    <n v="2025"/>
    <s v="Jun-2025"/>
    <n v="0.23529411764705882"/>
    <x v="0"/>
    <x v="3"/>
  </r>
  <r>
    <s v="ORD0005863"/>
    <x v="26"/>
    <x v="2220"/>
    <x v="0"/>
    <s v="EC010"/>
    <x v="6"/>
    <x v="3"/>
    <s v="JBL"/>
    <x v="7"/>
    <x v="0"/>
    <n v="2"/>
    <n v="65"/>
    <x v="3"/>
    <n v="110.5"/>
    <n v="34.5"/>
    <x v="0"/>
    <x v="1"/>
    <s v="Standard"/>
    <n v="3.9"/>
    <n v="2025"/>
    <s v="Nov-2025"/>
    <n v="0.31221719457013575"/>
    <x v="2"/>
    <x v="4"/>
  </r>
  <r>
    <s v="ORD0005864"/>
    <x v="278"/>
    <x v="2265"/>
    <x v="0"/>
    <s v="EC002"/>
    <x v="5"/>
    <x v="3"/>
    <s v="Samsung"/>
    <x v="1"/>
    <x v="2"/>
    <n v="3"/>
    <n v="149"/>
    <x v="3"/>
    <n v="379.95"/>
    <n v="94.95"/>
    <x v="0"/>
    <x v="4"/>
    <s v="Express"/>
    <n v="4.8"/>
    <n v="2025"/>
    <s v="May-2025"/>
    <n v="0.24990130280300041"/>
    <x v="1"/>
    <x v="1"/>
  </r>
  <r>
    <s v="ORD0005865"/>
    <x v="342"/>
    <x v="73"/>
    <x v="0"/>
    <s v="EC004"/>
    <x v="10"/>
    <x v="2"/>
    <s v="Nike"/>
    <x v="2"/>
    <x v="1"/>
    <n v="3"/>
    <n v="110"/>
    <x v="1"/>
    <n v="297"/>
    <n v="93"/>
    <x v="0"/>
    <x v="2"/>
    <s v="Standard"/>
    <n v="4"/>
    <n v="2025"/>
    <s v="Feb-2025"/>
    <n v="0.31313131313131315"/>
    <x v="0"/>
    <x v="2"/>
  </r>
  <r>
    <s v="ORD0005866"/>
    <x v="305"/>
    <x v="1581"/>
    <x v="1"/>
    <s v="EC005"/>
    <x v="4"/>
    <x v="2"/>
    <s v="Skybags"/>
    <x v="4"/>
    <x v="1"/>
    <n v="1"/>
    <n v="45"/>
    <x v="2"/>
    <n v="36"/>
    <n v="10"/>
    <x v="0"/>
    <x v="3"/>
    <s v="Standard"/>
    <n v="3.6"/>
    <n v="2025"/>
    <s v="Apr-2025"/>
    <n v="0.27777777777777779"/>
    <x v="0"/>
    <x v="2"/>
  </r>
  <r>
    <s v="ORD0005867"/>
    <x v="248"/>
    <x v="2244"/>
    <x v="0"/>
    <s v="EC008"/>
    <x v="1"/>
    <x v="1"/>
    <s v="Nivea"/>
    <x v="3"/>
    <x v="0"/>
    <n v="5"/>
    <n v="18"/>
    <x v="0"/>
    <n v="90"/>
    <n v="45"/>
    <x v="0"/>
    <x v="4"/>
    <s v="Same Day"/>
    <n v="4.5999999999999996"/>
    <n v="2025"/>
    <s v="Aug-2025"/>
    <n v="0.5"/>
    <x v="0"/>
    <x v="2"/>
  </r>
  <r>
    <s v="ORD0005868"/>
    <x v="158"/>
    <x v="2266"/>
    <x v="0"/>
    <s v="EC012"/>
    <x v="3"/>
    <x v="0"/>
    <s v="Philips"/>
    <x v="3"/>
    <x v="0"/>
    <n v="3"/>
    <n v="42"/>
    <x v="0"/>
    <n v="126"/>
    <n v="54"/>
    <x v="3"/>
    <x v="3"/>
    <s v="Standard"/>
    <n v="4.8"/>
    <n v="2025"/>
    <s v="Aug-2025"/>
    <n v="0.42857142857142855"/>
    <x v="0"/>
    <x v="2"/>
  </r>
  <r>
    <s v="ORD0005869"/>
    <x v="232"/>
    <x v="0"/>
    <x v="1"/>
    <s v="EC003"/>
    <x v="7"/>
    <x v="3"/>
    <s v="Lenovo"/>
    <x v="2"/>
    <x v="0"/>
    <n v="2"/>
    <n v="799"/>
    <x v="1"/>
    <n v="1438.2"/>
    <n v="198.2"/>
    <x v="1"/>
    <x v="2"/>
    <s v="Standard"/>
    <n v="4.9000000000000004"/>
    <n v="2025"/>
    <s v="Jan-2025"/>
    <n v="0.13781115282992629"/>
    <x v="0"/>
    <x v="2"/>
  </r>
  <r>
    <s v="ORD0005870"/>
    <x v="20"/>
    <x v="2267"/>
    <x v="0"/>
    <s v="EC009"/>
    <x v="11"/>
    <x v="1"/>
    <s v="Loreal"/>
    <x v="3"/>
    <x v="2"/>
    <n v="4"/>
    <n v="12"/>
    <x v="4"/>
    <n v="45.6"/>
    <n v="21.6"/>
    <x v="0"/>
    <x v="2"/>
    <s v="Express"/>
    <n v="4.9000000000000004"/>
    <n v="2025"/>
    <s v="Jun-2025"/>
    <n v="0.47368421052631582"/>
    <x v="0"/>
    <x v="2"/>
  </r>
  <r>
    <s v="ORD0005871"/>
    <x v="250"/>
    <x v="171"/>
    <x v="0"/>
    <s v="EC002"/>
    <x v="5"/>
    <x v="3"/>
    <s v="Samsung"/>
    <x v="8"/>
    <x v="1"/>
    <n v="3"/>
    <n v="149"/>
    <x v="3"/>
    <n v="379.95"/>
    <n v="94.95"/>
    <x v="0"/>
    <x v="0"/>
    <s v="Same Day"/>
    <n v="2.6"/>
    <n v="2025"/>
    <s v="Apr-2025"/>
    <n v="0.24990130280300041"/>
    <x v="2"/>
    <x v="4"/>
  </r>
  <r>
    <s v="ORD0005872"/>
    <x v="189"/>
    <x v="1667"/>
    <x v="0"/>
    <s v="EC003"/>
    <x v="7"/>
    <x v="3"/>
    <s v="Lenovo"/>
    <x v="7"/>
    <x v="2"/>
    <n v="1"/>
    <n v="799"/>
    <x v="3"/>
    <n v="679.15"/>
    <n v="59.15"/>
    <x v="0"/>
    <x v="2"/>
    <s v="Standard"/>
    <n v="3.4"/>
    <n v="2025"/>
    <s v="May-2025"/>
    <n v="8.7094161819921967E-2"/>
    <x v="2"/>
    <x v="4"/>
  </r>
  <r>
    <s v="ORD0005873"/>
    <x v="73"/>
    <x v="503"/>
    <x v="1"/>
    <s v="EC008"/>
    <x v="1"/>
    <x v="1"/>
    <s v="Nivea"/>
    <x v="0"/>
    <x v="1"/>
    <n v="5"/>
    <n v="18"/>
    <x v="0"/>
    <n v="90"/>
    <n v="45"/>
    <x v="0"/>
    <x v="1"/>
    <s v="Standard"/>
    <n v="4.4000000000000004"/>
    <n v="2025"/>
    <s v="Sep-2025"/>
    <n v="0.5"/>
    <x v="0"/>
    <x v="0"/>
  </r>
  <r>
    <s v="ORD0005874"/>
    <x v="270"/>
    <x v="48"/>
    <x v="0"/>
    <s v="EC011"/>
    <x v="0"/>
    <x v="0"/>
    <s v="IKEA"/>
    <x v="1"/>
    <x v="1"/>
    <n v="3"/>
    <n v="190"/>
    <x v="0"/>
    <n v="570"/>
    <n v="195"/>
    <x v="3"/>
    <x v="1"/>
    <s v="Same Day"/>
    <n v="3.1"/>
    <n v="2025"/>
    <s v="Jan-2025"/>
    <n v="0.34210526315789475"/>
    <x v="1"/>
    <x v="1"/>
  </r>
  <r>
    <s v="ORD0005875"/>
    <x v="240"/>
    <x v="2170"/>
    <x v="0"/>
    <s v="EC003"/>
    <x v="7"/>
    <x v="3"/>
    <s v="Lenovo"/>
    <x v="5"/>
    <x v="0"/>
    <n v="5"/>
    <n v="799"/>
    <x v="3"/>
    <n v="3395.75"/>
    <n v="295.75"/>
    <x v="2"/>
    <x v="1"/>
    <s v="Express"/>
    <n v="4.2"/>
    <n v="2025"/>
    <s v="Jul-2025"/>
    <n v="8.7094161819921967E-2"/>
    <x v="0"/>
    <x v="3"/>
  </r>
  <r>
    <s v="ORD0005876"/>
    <x v="335"/>
    <x v="1129"/>
    <x v="0"/>
    <s v="EC008"/>
    <x v="1"/>
    <x v="1"/>
    <s v="Nivea"/>
    <x v="0"/>
    <x v="2"/>
    <n v="3"/>
    <n v="18"/>
    <x v="0"/>
    <n v="54"/>
    <n v="27"/>
    <x v="0"/>
    <x v="4"/>
    <s v="Same Day"/>
    <n v="4.8"/>
    <n v="2025"/>
    <s v="Sep-2025"/>
    <n v="0.5"/>
    <x v="0"/>
    <x v="0"/>
  </r>
  <r>
    <s v="ORD0005877"/>
    <x v="64"/>
    <x v="744"/>
    <x v="0"/>
    <s v="EC006"/>
    <x v="2"/>
    <x v="0"/>
    <s v="Philips"/>
    <x v="1"/>
    <x v="2"/>
    <n v="5"/>
    <n v="85"/>
    <x v="4"/>
    <n v="403.75"/>
    <n v="143.75"/>
    <x v="0"/>
    <x v="2"/>
    <s v="Standard"/>
    <n v="2.8"/>
    <n v="2025"/>
    <s v="Feb-2025"/>
    <n v="0.35603715170278638"/>
    <x v="1"/>
    <x v="1"/>
  </r>
  <r>
    <s v="ORD0005878"/>
    <x v="319"/>
    <x v="2268"/>
    <x v="0"/>
    <s v="EC002"/>
    <x v="5"/>
    <x v="3"/>
    <s v="Samsung"/>
    <x v="4"/>
    <x v="1"/>
    <n v="5"/>
    <n v="149"/>
    <x v="0"/>
    <n v="745"/>
    <n v="270"/>
    <x v="0"/>
    <x v="4"/>
    <s v="Same Day"/>
    <n v="2.5"/>
    <n v="2025"/>
    <s v="Jul-2025"/>
    <n v="0.36241610738255031"/>
    <x v="0"/>
    <x v="2"/>
  </r>
  <r>
    <s v="ORD0005879"/>
    <x v="215"/>
    <x v="11"/>
    <x v="1"/>
    <s v="EC011"/>
    <x v="0"/>
    <x v="0"/>
    <s v="IKEA"/>
    <x v="8"/>
    <x v="1"/>
    <n v="5"/>
    <n v="190"/>
    <x v="4"/>
    <n v="902.5"/>
    <n v="277.5"/>
    <x v="0"/>
    <x v="3"/>
    <s v="Standard"/>
    <n v="4.2"/>
    <n v="2025"/>
    <s v="Apr-2025"/>
    <n v="0.30747922437673131"/>
    <x v="2"/>
    <x v="4"/>
  </r>
  <r>
    <s v="ORD0005880"/>
    <x v="103"/>
    <x v="2085"/>
    <x v="0"/>
    <s v="EC011"/>
    <x v="0"/>
    <x v="0"/>
    <s v="IKEA"/>
    <x v="9"/>
    <x v="2"/>
    <n v="4"/>
    <n v="190"/>
    <x v="1"/>
    <n v="684"/>
    <n v="184"/>
    <x v="0"/>
    <x v="4"/>
    <s v="Standard"/>
    <n v="3.6"/>
    <n v="2025"/>
    <s v="May-2025"/>
    <n v="0.26900584795321636"/>
    <x v="0"/>
    <x v="5"/>
  </r>
  <r>
    <s v="ORD0005881"/>
    <x v="160"/>
    <x v="402"/>
    <x v="0"/>
    <s v="EC011"/>
    <x v="0"/>
    <x v="0"/>
    <s v="IKEA"/>
    <x v="4"/>
    <x v="1"/>
    <n v="1"/>
    <n v="190"/>
    <x v="1"/>
    <n v="171"/>
    <n v="46"/>
    <x v="0"/>
    <x v="1"/>
    <s v="Standard"/>
    <n v="2.7"/>
    <n v="2025"/>
    <s v="Jul-2025"/>
    <n v="0.26900584795321636"/>
    <x v="0"/>
    <x v="2"/>
  </r>
  <r>
    <s v="ORD0005882"/>
    <x v="206"/>
    <x v="336"/>
    <x v="0"/>
    <s v="EC004"/>
    <x v="10"/>
    <x v="2"/>
    <s v="Nike"/>
    <x v="9"/>
    <x v="2"/>
    <n v="4"/>
    <n v="110"/>
    <x v="2"/>
    <n v="352"/>
    <n v="80"/>
    <x v="0"/>
    <x v="0"/>
    <s v="Express"/>
    <n v="4.5999999999999996"/>
    <n v="2025"/>
    <s v="Dec-2025"/>
    <n v="0.22727272727272727"/>
    <x v="0"/>
    <x v="5"/>
  </r>
  <r>
    <s v="ORD0005883"/>
    <x v="302"/>
    <x v="1773"/>
    <x v="1"/>
    <s v="EC010"/>
    <x v="6"/>
    <x v="3"/>
    <s v="JBL"/>
    <x v="7"/>
    <x v="1"/>
    <n v="2"/>
    <n v="65"/>
    <x v="4"/>
    <n v="123.5"/>
    <n v="47.5"/>
    <x v="0"/>
    <x v="4"/>
    <s v="Standard"/>
    <n v="4.7"/>
    <n v="2025"/>
    <s v="Nov-2025"/>
    <n v="0.38461538461538464"/>
    <x v="2"/>
    <x v="4"/>
  </r>
  <r>
    <s v="ORD0005884"/>
    <x v="229"/>
    <x v="470"/>
    <x v="0"/>
    <s v="EC010"/>
    <x v="6"/>
    <x v="3"/>
    <s v="JBL"/>
    <x v="8"/>
    <x v="0"/>
    <n v="1"/>
    <n v="65"/>
    <x v="1"/>
    <n v="58.5"/>
    <n v="20.5"/>
    <x v="0"/>
    <x v="1"/>
    <s v="Same Day"/>
    <n v="4.2"/>
    <n v="2025"/>
    <s v="May-2025"/>
    <n v="0.3504273504273504"/>
    <x v="2"/>
    <x v="4"/>
  </r>
  <r>
    <s v="ORD0005885"/>
    <x v="114"/>
    <x v="225"/>
    <x v="0"/>
    <s v="EC006"/>
    <x v="2"/>
    <x v="0"/>
    <s v="Philips"/>
    <x v="5"/>
    <x v="2"/>
    <n v="2"/>
    <n v="85"/>
    <x v="2"/>
    <n v="136"/>
    <n v="32"/>
    <x v="1"/>
    <x v="0"/>
    <s v="Express"/>
    <n v="4.3"/>
    <n v="2025"/>
    <s v="Aug-2025"/>
    <n v="0.23529411764705882"/>
    <x v="0"/>
    <x v="3"/>
  </r>
  <r>
    <s v="ORD0005886"/>
    <x v="81"/>
    <x v="1365"/>
    <x v="0"/>
    <s v="EC008"/>
    <x v="1"/>
    <x v="1"/>
    <s v="Nivea"/>
    <x v="2"/>
    <x v="0"/>
    <n v="1"/>
    <n v="18"/>
    <x v="1"/>
    <n v="16.2"/>
    <n v="7.2"/>
    <x v="3"/>
    <x v="3"/>
    <s v="Express"/>
    <n v="3.3"/>
    <n v="2025"/>
    <s v="Jul-2025"/>
    <n v="0.44444444444444448"/>
    <x v="0"/>
    <x v="2"/>
  </r>
  <r>
    <s v="ORD0005887"/>
    <x v="186"/>
    <x v="86"/>
    <x v="0"/>
    <s v="EC005"/>
    <x v="4"/>
    <x v="2"/>
    <s v="Skybags"/>
    <x v="5"/>
    <x v="0"/>
    <n v="2"/>
    <n v="45"/>
    <x v="0"/>
    <n v="90"/>
    <n v="38"/>
    <x v="3"/>
    <x v="3"/>
    <s v="Standard"/>
    <n v="4.4000000000000004"/>
    <n v="2025"/>
    <s v="Mar-2025"/>
    <n v="0.42222222222222222"/>
    <x v="0"/>
    <x v="3"/>
  </r>
  <r>
    <s v="ORD0005888"/>
    <x v="144"/>
    <x v="2187"/>
    <x v="0"/>
    <s v="EC005"/>
    <x v="4"/>
    <x v="2"/>
    <s v="Skybags"/>
    <x v="1"/>
    <x v="2"/>
    <n v="3"/>
    <n v="45"/>
    <x v="2"/>
    <n v="108"/>
    <n v="30"/>
    <x v="0"/>
    <x v="0"/>
    <s v="Standard"/>
    <n v="4.3"/>
    <n v="2025"/>
    <s v="Feb-2025"/>
    <n v="0.27777777777777779"/>
    <x v="1"/>
    <x v="1"/>
  </r>
  <r>
    <s v="ORD0005889"/>
    <x v="320"/>
    <x v="1845"/>
    <x v="1"/>
    <s v="EC012"/>
    <x v="3"/>
    <x v="0"/>
    <s v="Philips"/>
    <x v="5"/>
    <x v="1"/>
    <n v="4"/>
    <n v="42"/>
    <x v="0"/>
    <n v="168"/>
    <n v="72"/>
    <x v="2"/>
    <x v="3"/>
    <s v="Standard"/>
    <n v="4.8"/>
    <n v="2025"/>
    <s v="Jul-2025"/>
    <n v="0.42857142857142855"/>
    <x v="0"/>
    <x v="3"/>
  </r>
  <r>
    <s v="ORD0005890"/>
    <x v="272"/>
    <x v="1772"/>
    <x v="1"/>
    <s v="EC003"/>
    <x v="7"/>
    <x v="3"/>
    <s v="Lenovo"/>
    <x v="6"/>
    <x v="1"/>
    <n v="2"/>
    <n v="799"/>
    <x v="4"/>
    <n v="1518.1"/>
    <n v="278.10000000000002"/>
    <x v="3"/>
    <x v="2"/>
    <s v="Express"/>
    <n v="4.0999999999999996"/>
    <n v="2025"/>
    <s v="Jul-2025"/>
    <n v="0.18318951320729862"/>
    <x v="0"/>
    <x v="2"/>
  </r>
  <r>
    <s v="ORD0005891"/>
    <x v="86"/>
    <x v="119"/>
    <x v="1"/>
    <s v="EC006"/>
    <x v="2"/>
    <x v="0"/>
    <s v="Philips"/>
    <x v="3"/>
    <x v="1"/>
    <n v="4"/>
    <n v="85"/>
    <x v="2"/>
    <n v="272"/>
    <n v="64"/>
    <x v="2"/>
    <x v="2"/>
    <s v="Standard"/>
    <n v="5"/>
    <n v="2025"/>
    <s v="Dec-2025"/>
    <n v="0.23529411764705882"/>
    <x v="0"/>
    <x v="2"/>
  </r>
  <r>
    <s v="ORD0005892"/>
    <x v="23"/>
    <x v="1768"/>
    <x v="0"/>
    <s v="EC009"/>
    <x v="11"/>
    <x v="1"/>
    <s v="Loreal"/>
    <x v="2"/>
    <x v="1"/>
    <n v="5"/>
    <n v="12"/>
    <x v="2"/>
    <n v="48"/>
    <n v="18"/>
    <x v="0"/>
    <x v="2"/>
    <s v="Standard"/>
    <n v="3"/>
    <n v="2025"/>
    <s v="Aug-2025"/>
    <n v="0.375"/>
    <x v="0"/>
    <x v="2"/>
  </r>
  <r>
    <s v="ORD0005893"/>
    <x v="49"/>
    <x v="174"/>
    <x v="0"/>
    <s v="EC011"/>
    <x v="0"/>
    <x v="0"/>
    <s v="IKEA"/>
    <x v="2"/>
    <x v="0"/>
    <n v="2"/>
    <n v="190"/>
    <x v="0"/>
    <n v="380"/>
    <n v="130"/>
    <x v="0"/>
    <x v="0"/>
    <s v="Standard"/>
    <n v="3.4"/>
    <n v="2025"/>
    <s v="Apr-2025"/>
    <n v="0.34210526315789475"/>
    <x v="0"/>
    <x v="2"/>
  </r>
  <r>
    <s v="ORD0005894"/>
    <x v="262"/>
    <x v="1622"/>
    <x v="0"/>
    <s v="EC007"/>
    <x v="9"/>
    <x v="0"/>
    <s v="Prestige"/>
    <x v="9"/>
    <x v="0"/>
    <n v="3"/>
    <n v="120"/>
    <x v="3"/>
    <n v="306"/>
    <n v="72"/>
    <x v="0"/>
    <x v="0"/>
    <s v="Express"/>
    <n v="4.2"/>
    <n v="2025"/>
    <s v="Nov-2025"/>
    <n v="0.23529411764705882"/>
    <x v="0"/>
    <x v="5"/>
  </r>
  <r>
    <s v="ORD0005895"/>
    <x v="171"/>
    <x v="2038"/>
    <x v="0"/>
    <s v="EC003"/>
    <x v="7"/>
    <x v="3"/>
    <s v="Lenovo"/>
    <x v="4"/>
    <x v="2"/>
    <n v="5"/>
    <n v="799"/>
    <x v="4"/>
    <n v="3795.25"/>
    <n v="695.25"/>
    <x v="0"/>
    <x v="1"/>
    <s v="Standard"/>
    <n v="2.5"/>
    <n v="2025"/>
    <s v="Oct-2025"/>
    <n v="0.18318951320729859"/>
    <x v="0"/>
    <x v="2"/>
  </r>
  <r>
    <s v="ORD0005896"/>
    <x v="288"/>
    <x v="1856"/>
    <x v="0"/>
    <s v="EC005"/>
    <x v="4"/>
    <x v="2"/>
    <s v="Skybags"/>
    <x v="6"/>
    <x v="0"/>
    <n v="5"/>
    <n v="45"/>
    <x v="1"/>
    <n v="202.5"/>
    <n v="72.5"/>
    <x v="0"/>
    <x v="2"/>
    <s v="Standard"/>
    <n v="4.4000000000000004"/>
    <n v="2025"/>
    <s v="May-2025"/>
    <n v="0.35802469135802467"/>
    <x v="0"/>
    <x v="2"/>
  </r>
  <r>
    <s v="ORD0005897"/>
    <x v="318"/>
    <x v="1675"/>
    <x v="0"/>
    <s v="EC007"/>
    <x v="9"/>
    <x v="0"/>
    <s v="Prestige"/>
    <x v="6"/>
    <x v="2"/>
    <n v="3"/>
    <n v="120"/>
    <x v="2"/>
    <n v="288"/>
    <n v="54"/>
    <x v="0"/>
    <x v="1"/>
    <s v="Standard"/>
    <n v="4"/>
    <n v="2025"/>
    <s v="Aug-2025"/>
    <n v="0.1875"/>
    <x v="0"/>
    <x v="2"/>
  </r>
  <r>
    <s v="ORD0005898"/>
    <x v="235"/>
    <x v="1118"/>
    <x v="1"/>
    <s v="EC005"/>
    <x v="4"/>
    <x v="2"/>
    <s v="Skybags"/>
    <x v="7"/>
    <x v="2"/>
    <n v="1"/>
    <n v="45"/>
    <x v="4"/>
    <n v="42.75"/>
    <n v="16.75"/>
    <x v="0"/>
    <x v="3"/>
    <s v="Standard"/>
    <n v="3.7"/>
    <n v="2025"/>
    <s v="May-2025"/>
    <n v="0.391812865497076"/>
    <x v="2"/>
    <x v="4"/>
  </r>
  <r>
    <s v="ORD0005899"/>
    <x v="166"/>
    <x v="1051"/>
    <x v="0"/>
    <s v="EC007"/>
    <x v="9"/>
    <x v="0"/>
    <s v="Prestige"/>
    <x v="0"/>
    <x v="2"/>
    <n v="4"/>
    <n v="120"/>
    <x v="0"/>
    <n v="480"/>
    <n v="168"/>
    <x v="0"/>
    <x v="1"/>
    <s v="Standard"/>
    <n v="4.0999999999999996"/>
    <n v="2025"/>
    <s v="Dec-2025"/>
    <n v="0.35"/>
    <x v="0"/>
    <x v="0"/>
  </r>
  <r>
    <s v="ORD0005900"/>
    <x v="321"/>
    <x v="616"/>
    <x v="0"/>
    <s v="EC009"/>
    <x v="11"/>
    <x v="1"/>
    <s v="Loreal"/>
    <x v="0"/>
    <x v="0"/>
    <n v="2"/>
    <n v="12"/>
    <x v="4"/>
    <n v="22.8"/>
    <n v="10.8"/>
    <x v="1"/>
    <x v="1"/>
    <s v="Standard"/>
    <n v="4.2"/>
    <n v="2025"/>
    <s v="Jan-2025"/>
    <n v="0.47368421052631582"/>
    <x v="0"/>
    <x v="0"/>
  </r>
  <r>
    <s v="ORD0005901"/>
    <x v="264"/>
    <x v="229"/>
    <x v="0"/>
    <s v="EC011"/>
    <x v="0"/>
    <x v="0"/>
    <s v="IKEA"/>
    <x v="9"/>
    <x v="1"/>
    <n v="5"/>
    <n v="190"/>
    <x v="4"/>
    <n v="902.5"/>
    <n v="277.5"/>
    <x v="0"/>
    <x v="3"/>
    <s v="Standard"/>
    <n v="3.7"/>
    <n v="2025"/>
    <s v="Apr-2025"/>
    <n v="0.30747922437673131"/>
    <x v="0"/>
    <x v="5"/>
  </r>
  <r>
    <s v="ORD0005902"/>
    <x v="122"/>
    <x v="1529"/>
    <x v="0"/>
    <s v="EC007"/>
    <x v="9"/>
    <x v="0"/>
    <s v="Prestige"/>
    <x v="1"/>
    <x v="0"/>
    <n v="4"/>
    <n v="120"/>
    <x v="1"/>
    <n v="432"/>
    <n v="120"/>
    <x v="0"/>
    <x v="3"/>
    <s v="Standard"/>
    <n v="2.8"/>
    <n v="2025"/>
    <s v="Jun-2025"/>
    <n v="0.27777777777777779"/>
    <x v="1"/>
    <x v="1"/>
  </r>
  <r>
    <s v="ORD0005903"/>
    <x v="161"/>
    <x v="1277"/>
    <x v="0"/>
    <s v="EC012"/>
    <x v="3"/>
    <x v="0"/>
    <s v="Philips"/>
    <x v="2"/>
    <x v="1"/>
    <n v="4"/>
    <n v="42"/>
    <x v="0"/>
    <n v="168"/>
    <n v="72"/>
    <x v="0"/>
    <x v="1"/>
    <s v="Express"/>
    <n v="3"/>
    <n v="2025"/>
    <s v="Feb-2025"/>
    <n v="0.42857142857142855"/>
    <x v="0"/>
    <x v="2"/>
  </r>
  <r>
    <s v="ORD0005904"/>
    <x v="160"/>
    <x v="345"/>
    <x v="0"/>
    <s v="EC004"/>
    <x v="10"/>
    <x v="2"/>
    <s v="Nike"/>
    <x v="1"/>
    <x v="0"/>
    <n v="1"/>
    <n v="110"/>
    <x v="4"/>
    <n v="104.5"/>
    <n v="36.5"/>
    <x v="0"/>
    <x v="3"/>
    <s v="Standard"/>
    <n v="3.2"/>
    <n v="2025"/>
    <s v="Jul-2025"/>
    <n v="0.34928229665071769"/>
    <x v="1"/>
    <x v="1"/>
  </r>
  <r>
    <s v="ORD0005905"/>
    <x v="69"/>
    <x v="2046"/>
    <x v="0"/>
    <s v="EC001"/>
    <x v="8"/>
    <x v="3"/>
    <s v="Sony"/>
    <x v="0"/>
    <x v="0"/>
    <n v="2"/>
    <n v="89"/>
    <x v="0"/>
    <n v="178"/>
    <n v="68"/>
    <x v="1"/>
    <x v="2"/>
    <s v="Standard"/>
    <n v="2.7"/>
    <n v="2025"/>
    <s v="Mar-2025"/>
    <n v="0.38202247191011235"/>
    <x v="0"/>
    <x v="0"/>
  </r>
  <r>
    <s v="ORD0005906"/>
    <x v="341"/>
    <x v="207"/>
    <x v="1"/>
    <s v="EC001"/>
    <x v="8"/>
    <x v="3"/>
    <s v="Sony"/>
    <x v="4"/>
    <x v="1"/>
    <n v="3"/>
    <n v="89"/>
    <x v="2"/>
    <n v="213.6"/>
    <n v="48.6"/>
    <x v="0"/>
    <x v="3"/>
    <s v="Standard"/>
    <n v="4.0999999999999996"/>
    <n v="2025"/>
    <s v="Feb-2025"/>
    <n v="0.22752808988764045"/>
    <x v="0"/>
    <x v="2"/>
  </r>
  <r>
    <s v="ORD0005907"/>
    <x v="88"/>
    <x v="237"/>
    <x v="0"/>
    <s v="EC011"/>
    <x v="0"/>
    <x v="0"/>
    <s v="IKEA"/>
    <x v="1"/>
    <x v="2"/>
    <n v="4"/>
    <n v="190"/>
    <x v="0"/>
    <n v="760"/>
    <n v="260"/>
    <x v="0"/>
    <x v="1"/>
    <s v="Same Day"/>
    <n v="3.1"/>
    <n v="2025"/>
    <s v="Jul-2025"/>
    <n v="0.34210526315789475"/>
    <x v="1"/>
    <x v="1"/>
  </r>
  <r>
    <s v="ORD0005908"/>
    <x v="276"/>
    <x v="1836"/>
    <x v="0"/>
    <s v="EC006"/>
    <x v="2"/>
    <x v="0"/>
    <s v="Philips"/>
    <x v="5"/>
    <x v="1"/>
    <n v="1"/>
    <n v="85"/>
    <x v="4"/>
    <n v="80.75"/>
    <n v="28.75"/>
    <x v="0"/>
    <x v="0"/>
    <s v="Standard"/>
    <n v="4.9000000000000004"/>
    <n v="2025"/>
    <s v="Apr-2025"/>
    <n v="0.35603715170278638"/>
    <x v="0"/>
    <x v="3"/>
  </r>
  <r>
    <s v="ORD0005909"/>
    <x v="356"/>
    <x v="2269"/>
    <x v="0"/>
    <s v="EC005"/>
    <x v="4"/>
    <x v="2"/>
    <s v="Skybags"/>
    <x v="0"/>
    <x v="2"/>
    <n v="5"/>
    <n v="45"/>
    <x v="0"/>
    <n v="225"/>
    <n v="95"/>
    <x v="1"/>
    <x v="0"/>
    <s v="Standard"/>
    <n v="3.5"/>
    <n v="2025"/>
    <s v="Mar-2025"/>
    <n v="0.42222222222222222"/>
    <x v="0"/>
    <x v="0"/>
  </r>
  <r>
    <s v="ORD0005910"/>
    <x v="175"/>
    <x v="1119"/>
    <x v="0"/>
    <s v="EC012"/>
    <x v="3"/>
    <x v="0"/>
    <s v="Philips"/>
    <x v="3"/>
    <x v="1"/>
    <n v="3"/>
    <n v="42"/>
    <x v="3"/>
    <n v="107.1"/>
    <n v="35.1"/>
    <x v="0"/>
    <x v="1"/>
    <s v="Standard"/>
    <n v="4.3"/>
    <n v="2025"/>
    <s v="Sep-2025"/>
    <n v="0.32773109243697485"/>
    <x v="0"/>
    <x v="2"/>
  </r>
  <r>
    <s v="ORD0005911"/>
    <x v="273"/>
    <x v="2004"/>
    <x v="0"/>
    <s v="EC011"/>
    <x v="0"/>
    <x v="0"/>
    <s v="IKEA"/>
    <x v="1"/>
    <x v="2"/>
    <n v="4"/>
    <n v="190"/>
    <x v="0"/>
    <n v="760"/>
    <n v="260"/>
    <x v="0"/>
    <x v="0"/>
    <s v="Standard"/>
    <n v="4.8"/>
    <n v="2025"/>
    <s v="Mar-2025"/>
    <n v="0.34210526315789475"/>
    <x v="1"/>
    <x v="1"/>
  </r>
  <r>
    <s v="ORD0005912"/>
    <x v="154"/>
    <x v="302"/>
    <x v="0"/>
    <s v="EC012"/>
    <x v="3"/>
    <x v="0"/>
    <s v="Philips"/>
    <x v="1"/>
    <x v="2"/>
    <n v="1"/>
    <n v="42"/>
    <x v="4"/>
    <n v="39.9"/>
    <n v="15.9"/>
    <x v="2"/>
    <x v="1"/>
    <s v="Standard"/>
    <n v="3.4"/>
    <n v="2025"/>
    <s v="Sep-2025"/>
    <n v="0.39849624060150379"/>
    <x v="1"/>
    <x v="1"/>
  </r>
  <r>
    <s v="ORD0005913"/>
    <x v="200"/>
    <x v="2060"/>
    <x v="0"/>
    <s v="EC005"/>
    <x v="4"/>
    <x v="2"/>
    <s v="Skybags"/>
    <x v="7"/>
    <x v="2"/>
    <n v="2"/>
    <n v="45"/>
    <x v="0"/>
    <n v="90"/>
    <n v="38"/>
    <x v="0"/>
    <x v="1"/>
    <s v="Express"/>
    <n v="4.5"/>
    <n v="2025"/>
    <s v="Jan-2025"/>
    <n v="0.42222222222222222"/>
    <x v="2"/>
    <x v="4"/>
  </r>
  <r>
    <s v="ORD0005914"/>
    <x v="65"/>
    <x v="1065"/>
    <x v="0"/>
    <s v="EC001"/>
    <x v="8"/>
    <x v="3"/>
    <s v="Sony"/>
    <x v="7"/>
    <x v="0"/>
    <n v="3"/>
    <n v="89"/>
    <x v="3"/>
    <n v="226.95"/>
    <n v="61.95"/>
    <x v="1"/>
    <x v="1"/>
    <s v="Standard"/>
    <n v="2.8"/>
    <n v="2025"/>
    <s v="Jul-2025"/>
    <n v="0.2729676140118969"/>
    <x v="2"/>
    <x v="4"/>
  </r>
  <r>
    <s v="ORD0005915"/>
    <x v="347"/>
    <x v="257"/>
    <x v="0"/>
    <s v="EC004"/>
    <x v="10"/>
    <x v="2"/>
    <s v="Nike"/>
    <x v="2"/>
    <x v="1"/>
    <n v="5"/>
    <n v="110"/>
    <x v="2"/>
    <n v="440"/>
    <n v="100"/>
    <x v="1"/>
    <x v="3"/>
    <s v="Standard"/>
    <n v="3.7"/>
    <n v="2025"/>
    <s v="Jul-2025"/>
    <n v="0.22727272727272727"/>
    <x v="0"/>
    <x v="2"/>
  </r>
  <r>
    <s v="ORD0005916"/>
    <x v="21"/>
    <x v="1792"/>
    <x v="0"/>
    <s v="EC010"/>
    <x v="6"/>
    <x v="3"/>
    <s v="JBL"/>
    <x v="0"/>
    <x v="2"/>
    <n v="3"/>
    <n v="65"/>
    <x v="1"/>
    <n v="175.5"/>
    <n v="61.5"/>
    <x v="1"/>
    <x v="3"/>
    <s v="Express"/>
    <n v="4.7"/>
    <n v="2025"/>
    <s v="Jun-2025"/>
    <n v="0.3504273504273504"/>
    <x v="0"/>
    <x v="0"/>
  </r>
  <r>
    <s v="ORD0005917"/>
    <x v="177"/>
    <x v="410"/>
    <x v="1"/>
    <s v="EC006"/>
    <x v="2"/>
    <x v="0"/>
    <s v="Philips"/>
    <x v="3"/>
    <x v="2"/>
    <n v="5"/>
    <n v="85"/>
    <x v="3"/>
    <n v="361.25"/>
    <n v="101.25"/>
    <x v="0"/>
    <x v="2"/>
    <s v="Express"/>
    <n v="4.5999999999999996"/>
    <n v="2025"/>
    <s v="Sep-2025"/>
    <n v="0.28027681660899656"/>
    <x v="0"/>
    <x v="2"/>
  </r>
  <r>
    <s v="ORD0005918"/>
    <x v="53"/>
    <x v="1650"/>
    <x v="0"/>
    <s v="EC004"/>
    <x v="10"/>
    <x v="2"/>
    <s v="Nike"/>
    <x v="5"/>
    <x v="1"/>
    <n v="3"/>
    <n v="110"/>
    <x v="2"/>
    <n v="264"/>
    <n v="60"/>
    <x v="0"/>
    <x v="0"/>
    <s v="Express"/>
    <n v="4.7"/>
    <n v="2025"/>
    <s v="Jun-2025"/>
    <n v="0.22727272727272727"/>
    <x v="0"/>
    <x v="3"/>
  </r>
  <r>
    <s v="ORD0005919"/>
    <x v="93"/>
    <x v="1554"/>
    <x v="1"/>
    <s v="EC010"/>
    <x v="6"/>
    <x v="3"/>
    <s v="JBL"/>
    <x v="7"/>
    <x v="1"/>
    <n v="5"/>
    <n v="65"/>
    <x v="3"/>
    <n v="276.25"/>
    <n v="86.25"/>
    <x v="0"/>
    <x v="3"/>
    <s v="Standard"/>
    <n v="4.4000000000000004"/>
    <n v="2025"/>
    <s v="Oct-2025"/>
    <n v="0.31221719457013575"/>
    <x v="2"/>
    <x v="4"/>
  </r>
  <r>
    <s v="ORD0005920"/>
    <x v="243"/>
    <x v="2114"/>
    <x v="0"/>
    <s v="EC003"/>
    <x v="7"/>
    <x v="3"/>
    <s v="Lenovo"/>
    <x v="0"/>
    <x v="2"/>
    <n v="4"/>
    <n v="799"/>
    <x v="1"/>
    <n v="2876.4"/>
    <n v="396.4"/>
    <x v="0"/>
    <x v="1"/>
    <s v="Express"/>
    <n v="2.8"/>
    <n v="2025"/>
    <s v="Feb-2025"/>
    <n v="0.13781115282992629"/>
    <x v="0"/>
    <x v="0"/>
  </r>
  <r>
    <s v="ORD0005921"/>
    <x v="135"/>
    <x v="778"/>
    <x v="1"/>
    <s v="EC003"/>
    <x v="7"/>
    <x v="3"/>
    <s v="Lenovo"/>
    <x v="3"/>
    <x v="0"/>
    <n v="3"/>
    <n v="799"/>
    <x v="1"/>
    <n v="2157.3000000000002"/>
    <n v="297.3"/>
    <x v="0"/>
    <x v="2"/>
    <s v="Express"/>
    <n v="3.2"/>
    <n v="2025"/>
    <s v="Apr-2025"/>
    <n v="0.13781115282992629"/>
    <x v="0"/>
    <x v="2"/>
  </r>
  <r>
    <s v="ORD0005922"/>
    <x v="118"/>
    <x v="1827"/>
    <x v="0"/>
    <s v="EC002"/>
    <x v="5"/>
    <x v="3"/>
    <s v="Samsung"/>
    <x v="3"/>
    <x v="0"/>
    <n v="4"/>
    <n v="149"/>
    <x v="0"/>
    <n v="596"/>
    <n v="216"/>
    <x v="0"/>
    <x v="4"/>
    <s v="Standard"/>
    <n v="3.2"/>
    <n v="2025"/>
    <s v="Jun-2025"/>
    <n v="0.36241610738255031"/>
    <x v="0"/>
    <x v="2"/>
  </r>
  <r>
    <s v="ORD0005923"/>
    <x v="186"/>
    <x v="36"/>
    <x v="0"/>
    <s v="EC007"/>
    <x v="9"/>
    <x v="0"/>
    <s v="Prestige"/>
    <x v="8"/>
    <x v="0"/>
    <n v="3"/>
    <n v="120"/>
    <x v="2"/>
    <n v="288"/>
    <n v="54"/>
    <x v="1"/>
    <x v="1"/>
    <s v="Standard"/>
    <n v="4.2"/>
    <n v="2025"/>
    <s v="Mar-2025"/>
    <n v="0.1875"/>
    <x v="2"/>
    <x v="4"/>
  </r>
  <r>
    <s v="ORD0005924"/>
    <x v="116"/>
    <x v="670"/>
    <x v="0"/>
    <s v="EC010"/>
    <x v="6"/>
    <x v="3"/>
    <s v="JBL"/>
    <x v="2"/>
    <x v="2"/>
    <n v="1"/>
    <n v="65"/>
    <x v="4"/>
    <n v="61.75"/>
    <n v="23.75"/>
    <x v="0"/>
    <x v="4"/>
    <s v="Same Day"/>
    <n v="3.2"/>
    <n v="2025"/>
    <s v="Sep-2025"/>
    <n v="0.38461538461538464"/>
    <x v="0"/>
    <x v="2"/>
  </r>
  <r>
    <s v="ORD0005925"/>
    <x v="292"/>
    <x v="726"/>
    <x v="1"/>
    <s v="EC012"/>
    <x v="3"/>
    <x v="0"/>
    <s v="Philips"/>
    <x v="6"/>
    <x v="0"/>
    <n v="4"/>
    <n v="42"/>
    <x v="0"/>
    <n v="168"/>
    <n v="72"/>
    <x v="0"/>
    <x v="2"/>
    <s v="Standard"/>
    <n v="3.2"/>
    <n v="2025"/>
    <s v="May-2025"/>
    <n v="0.42857142857142855"/>
    <x v="0"/>
    <x v="2"/>
  </r>
  <r>
    <s v="ORD0005926"/>
    <x v="155"/>
    <x v="256"/>
    <x v="0"/>
    <s v="EC009"/>
    <x v="11"/>
    <x v="1"/>
    <s v="Loreal"/>
    <x v="7"/>
    <x v="2"/>
    <n v="1"/>
    <n v="12"/>
    <x v="1"/>
    <n v="10.8"/>
    <n v="4.8"/>
    <x v="0"/>
    <x v="0"/>
    <s v="Standard"/>
    <n v="4"/>
    <n v="2025"/>
    <s v="Oct-2025"/>
    <n v="0.44444444444444442"/>
    <x v="2"/>
    <x v="4"/>
  </r>
  <r>
    <s v="ORD0005927"/>
    <x v="193"/>
    <x v="1387"/>
    <x v="0"/>
    <s v="EC008"/>
    <x v="1"/>
    <x v="1"/>
    <s v="Nivea"/>
    <x v="4"/>
    <x v="0"/>
    <n v="5"/>
    <n v="18"/>
    <x v="2"/>
    <n v="72"/>
    <n v="27"/>
    <x v="0"/>
    <x v="2"/>
    <s v="Express"/>
    <n v="4.3"/>
    <n v="2025"/>
    <s v="Nov-2025"/>
    <n v="0.375"/>
    <x v="0"/>
    <x v="2"/>
  </r>
  <r>
    <s v="ORD0005928"/>
    <x v="352"/>
    <x v="1218"/>
    <x v="0"/>
    <s v="EC008"/>
    <x v="1"/>
    <x v="1"/>
    <s v="Nivea"/>
    <x v="6"/>
    <x v="1"/>
    <n v="3"/>
    <n v="18"/>
    <x v="1"/>
    <n v="48.6"/>
    <n v="21.6"/>
    <x v="0"/>
    <x v="4"/>
    <s v="Standard"/>
    <n v="3.6"/>
    <n v="2025"/>
    <s v="Apr-2025"/>
    <n v="0.44444444444444448"/>
    <x v="0"/>
    <x v="2"/>
  </r>
  <r>
    <s v="ORD0005929"/>
    <x v="236"/>
    <x v="2165"/>
    <x v="0"/>
    <s v="EC006"/>
    <x v="2"/>
    <x v="0"/>
    <s v="Philips"/>
    <x v="1"/>
    <x v="0"/>
    <n v="3"/>
    <n v="85"/>
    <x v="4"/>
    <n v="242.25"/>
    <n v="86.25"/>
    <x v="0"/>
    <x v="1"/>
    <s v="Standard"/>
    <n v="2.5"/>
    <n v="2025"/>
    <s v="Oct-2025"/>
    <n v="0.35603715170278638"/>
    <x v="1"/>
    <x v="1"/>
  </r>
  <r>
    <s v="ORD0005930"/>
    <x v="55"/>
    <x v="2270"/>
    <x v="0"/>
    <s v="EC001"/>
    <x v="8"/>
    <x v="3"/>
    <s v="Sony"/>
    <x v="3"/>
    <x v="2"/>
    <n v="2"/>
    <n v="89"/>
    <x v="1"/>
    <n v="160.19999999999999"/>
    <n v="50.2"/>
    <x v="0"/>
    <x v="1"/>
    <s v="Standard"/>
    <n v="4"/>
    <n v="2025"/>
    <s v="Sep-2025"/>
    <n v="0.31335830212234711"/>
    <x v="0"/>
    <x v="2"/>
  </r>
  <r>
    <s v="ORD0005931"/>
    <x v="128"/>
    <x v="1507"/>
    <x v="1"/>
    <s v="EC003"/>
    <x v="7"/>
    <x v="3"/>
    <s v="Lenovo"/>
    <x v="3"/>
    <x v="2"/>
    <n v="1"/>
    <n v="799"/>
    <x v="3"/>
    <n v="679.15"/>
    <n v="59.15"/>
    <x v="0"/>
    <x v="3"/>
    <s v="Standard"/>
    <n v="4.5"/>
    <n v="2025"/>
    <s v="Sep-2025"/>
    <n v="8.7094161819921967E-2"/>
    <x v="0"/>
    <x v="2"/>
  </r>
  <r>
    <s v="ORD0005932"/>
    <x v="45"/>
    <x v="633"/>
    <x v="0"/>
    <s v="EC009"/>
    <x v="11"/>
    <x v="1"/>
    <s v="Loreal"/>
    <x v="2"/>
    <x v="0"/>
    <n v="4"/>
    <n v="12"/>
    <x v="4"/>
    <n v="45.6"/>
    <n v="21.6"/>
    <x v="2"/>
    <x v="0"/>
    <s v="Same Day"/>
    <n v="3.9"/>
    <n v="2025"/>
    <s v="Mar-2025"/>
    <n v="0.47368421052631582"/>
    <x v="0"/>
    <x v="2"/>
  </r>
  <r>
    <s v="ORD0005933"/>
    <x v="51"/>
    <x v="865"/>
    <x v="1"/>
    <s v="EC003"/>
    <x v="7"/>
    <x v="3"/>
    <s v="Lenovo"/>
    <x v="2"/>
    <x v="2"/>
    <n v="4"/>
    <n v="799"/>
    <x v="2"/>
    <n v="2556.8000000000002"/>
    <n v="76.8"/>
    <x v="0"/>
    <x v="1"/>
    <s v="Express"/>
    <n v="4.5"/>
    <n v="2025"/>
    <s v="Jul-2025"/>
    <n v="3.0037546933667079E-2"/>
    <x v="0"/>
    <x v="2"/>
  </r>
  <r>
    <s v="ORD0005934"/>
    <x v="257"/>
    <x v="58"/>
    <x v="0"/>
    <s v="EC008"/>
    <x v="1"/>
    <x v="1"/>
    <s v="Nivea"/>
    <x v="0"/>
    <x v="0"/>
    <n v="2"/>
    <n v="18"/>
    <x v="2"/>
    <n v="28.8"/>
    <n v="10.8"/>
    <x v="0"/>
    <x v="2"/>
    <s v="Standard"/>
    <n v="4.9000000000000004"/>
    <n v="2025"/>
    <s v="Jul-2025"/>
    <n v="0.375"/>
    <x v="0"/>
    <x v="0"/>
  </r>
  <r>
    <s v="ORD0005935"/>
    <x v="106"/>
    <x v="1777"/>
    <x v="0"/>
    <s v="EC008"/>
    <x v="1"/>
    <x v="1"/>
    <s v="Nivea"/>
    <x v="4"/>
    <x v="2"/>
    <n v="1"/>
    <n v="18"/>
    <x v="4"/>
    <n v="17.100000000000001"/>
    <n v="8.1"/>
    <x v="0"/>
    <x v="4"/>
    <s v="Standard"/>
    <n v="4"/>
    <n v="2025"/>
    <s v="Sep-2025"/>
    <n v="0.47368421052631571"/>
    <x v="0"/>
    <x v="2"/>
  </r>
  <r>
    <s v="ORD0005936"/>
    <x v="171"/>
    <x v="778"/>
    <x v="1"/>
    <s v="EC003"/>
    <x v="7"/>
    <x v="3"/>
    <s v="Lenovo"/>
    <x v="9"/>
    <x v="0"/>
    <n v="5"/>
    <n v="799"/>
    <x v="2"/>
    <n v="3196"/>
    <n v="96"/>
    <x v="0"/>
    <x v="0"/>
    <s v="Standard"/>
    <n v="3.6"/>
    <n v="2025"/>
    <s v="Oct-2025"/>
    <n v="3.0037546933667083E-2"/>
    <x v="0"/>
    <x v="5"/>
  </r>
  <r>
    <s v="ORD0005937"/>
    <x v="256"/>
    <x v="207"/>
    <x v="0"/>
    <s v="EC012"/>
    <x v="3"/>
    <x v="0"/>
    <s v="Philips"/>
    <x v="0"/>
    <x v="1"/>
    <n v="4"/>
    <n v="42"/>
    <x v="3"/>
    <n v="142.80000000000001"/>
    <n v="46.8"/>
    <x v="0"/>
    <x v="0"/>
    <s v="Same Day"/>
    <n v="3.1"/>
    <n v="2025"/>
    <s v="Jun-2025"/>
    <n v="0.32773109243697474"/>
    <x v="0"/>
    <x v="0"/>
  </r>
  <r>
    <s v="ORD0005938"/>
    <x v="130"/>
    <x v="1096"/>
    <x v="1"/>
    <s v="EC008"/>
    <x v="1"/>
    <x v="1"/>
    <s v="Nivea"/>
    <x v="6"/>
    <x v="1"/>
    <n v="2"/>
    <n v="18"/>
    <x v="1"/>
    <n v="32.4"/>
    <n v="14.4"/>
    <x v="0"/>
    <x v="1"/>
    <s v="Standard"/>
    <n v="2.9"/>
    <n v="2025"/>
    <s v="Sep-2025"/>
    <n v="0.44444444444444448"/>
    <x v="0"/>
    <x v="2"/>
  </r>
  <r>
    <s v="ORD0005939"/>
    <x v="32"/>
    <x v="2114"/>
    <x v="0"/>
    <s v="EC003"/>
    <x v="7"/>
    <x v="3"/>
    <s v="Lenovo"/>
    <x v="4"/>
    <x v="0"/>
    <n v="3"/>
    <n v="799"/>
    <x v="2"/>
    <n v="1917.6"/>
    <n v="57.6"/>
    <x v="0"/>
    <x v="3"/>
    <s v="Standard"/>
    <n v="4.7"/>
    <n v="2025"/>
    <s v="Dec-2025"/>
    <n v="3.0037546933667086E-2"/>
    <x v="0"/>
    <x v="2"/>
  </r>
  <r>
    <s v="ORD0005940"/>
    <x v="298"/>
    <x v="561"/>
    <x v="0"/>
    <s v="EC002"/>
    <x v="5"/>
    <x v="3"/>
    <s v="Samsung"/>
    <x v="5"/>
    <x v="2"/>
    <n v="4"/>
    <n v="149"/>
    <x v="4"/>
    <n v="566.20000000000005"/>
    <n v="186.2"/>
    <x v="0"/>
    <x v="1"/>
    <s v="Standard"/>
    <n v="3.1"/>
    <n v="2025"/>
    <s v="Dec-2025"/>
    <n v="0.32885906040268453"/>
    <x v="0"/>
    <x v="3"/>
  </r>
  <r>
    <s v="ORD0005941"/>
    <x v="200"/>
    <x v="351"/>
    <x v="1"/>
    <s v="EC005"/>
    <x v="4"/>
    <x v="2"/>
    <s v="Skybags"/>
    <x v="0"/>
    <x v="1"/>
    <n v="4"/>
    <n v="45"/>
    <x v="2"/>
    <n v="144"/>
    <n v="40"/>
    <x v="0"/>
    <x v="0"/>
    <s v="Standard"/>
    <n v="5"/>
    <n v="2025"/>
    <s v="Jan-2025"/>
    <n v="0.27777777777777779"/>
    <x v="0"/>
    <x v="0"/>
  </r>
  <r>
    <s v="ORD0005942"/>
    <x v="217"/>
    <x v="1312"/>
    <x v="0"/>
    <s v="EC005"/>
    <x v="4"/>
    <x v="2"/>
    <s v="Skybags"/>
    <x v="4"/>
    <x v="0"/>
    <n v="1"/>
    <n v="45"/>
    <x v="4"/>
    <n v="42.75"/>
    <n v="16.75"/>
    <x v="0"/>
    <x v="1"/>
    <s v="Express"/>
    <n v="2.9"/>
    <n v="2025"/>
    <s v="Sep-2025"/>
    <n v="0.391812865497076"/>
    <x v="0"/>
    <x v="2"/>
  </r>
  <r>
    <s v="ORD0005943"/>
    <x v="84"/>
    <x v="766"/>
    <x v="1"/>
    <s v="EC001"/>
    <x v="8"/>
    <x v="3"/>
    <s v="Sony"/>
    <x v="7"/>
    <x v="1"/>
    <n v="5"/>
    <n v="89"/>
    <x v="2"/>
    <n v="356"/>
    <n v="81"/>
    <x v="0"/>
    <x v="4"/>
    <s v="Express"/>
    <n v="2.6"/>
    <n v="2025"/>
    <s v="Sep-2025"/>
    <n v="0.22752808988764045"/>
    <x v="2"/>
    <x v="4"/>
  </r>
  <r>
    <s v="ORD0005944"/>
    <x v="252"/>
    <x v="1157"/>
    <x v="0"/>
    <s v="EC008"/>
    <x v="1"/>
    <x v="1"/>
    <s v="Nivea"/>
    <x v="6"/>
    <x v="2"/>
    <n v="3"/>
    <n v="18"/>
    <x v="0"/>
    <n v="54"/>
    <n v="27"/>
    <x v="0"/>
    <x v="4"/>
    <s v="Standard"/>
    <n v="4"/>
    <n v="2025"/>
    <s v="Jul-2025"/>
    <n v="0.5"/>
    <x v="0"/>
    <x v="2"/>
  </r>
  <r>
    <s v="ORD0005945"/>
    <x v="27"/>
    <x v="377"/>
    <x v="0"/>
    <s v="EC007"/>
    <x v="9"/>
    <x v="0"/>
    <s v="Prestige"/>
    <x v="0"/>
    <x v="1"/>
    <n v="1"/>
    <n v="120"/>
    <x v="4"/>
    <n v="114"/>
    <n v="36"/>
    <x v="0"/>
    <x v="1"/>
    <s v="Standard"/>
    <n v="3.2"/>
    <n v="2025"/>
    <s v="Dec-2025"/>
    <n v="0.31578947368421051"/>
    <x v="0"/>
    <x v="0"/>
  </r>
  <r>
    <s v="ORD0005946"/>
    <x v="287"/>
    <x v="335"/>
    <x v="0"/>
    <s v="EC002"/>
    <x v="5"/>
    <x v="3"/>
    <s v="Samsung"/>
    <x v="7"/>
    <x v="1"/>
    <n v="5"/>
    <n v="149"/>
    <x v="4"/>
    <n v="707.75"/>
    <n v="232.75"/>
    <x v="0"/>
    <x v="4"/>
    <s v="Standard"/>
    <n v="2.9"/>
    <n v="2025"/>
    <s v="Jun-2025"/>
    <n v="0.32885906040268459"/>
    <x v="2"/>
    <x v="4"/>
  </r>
  <r>
    <s v="ORD0005947"/>
    <x v="318"/>
    <x v="2119"/>
    <x v="1"/>
    <s v="EC010"/>
    <x v="6"/>
    <x v="3"/>
    <s v="JBL"/>
    <x v="6"/>
    <x v="0"/>
    <n v="2"/>
    <n v="65"/>
    <x v="1"/>
    <n v="117"/>
    <n v="41"/>
    <x v="0"/>
    <x v="3"/>
    <s v="Same Day"/>
    <n v="3.8"/>
    <n v="2025"/>
    <s v="Aug-2025"/>
    <n v="0.3504273504273504"/>
    <x v="0"/>
    <x v="2"/>
  </r>
  <r>
    <s v="ORD0005948"/>
    <x v="39"/>
    <x v="1444"/>
    <x v="0"/>
    <s v="EC004"/>
    <x v="10"/>
    <x v="2"/>
    <s v="Nike"/>
    <x v="0"/>
    <x v="1"/>
    <n v="5"/>
    <n v="110"/>
    <x v="4"/>
    <n v="522.5"/>
    <n v="182.5"/>
    <x v="0"/>
    <x v="1"/>
    <s v="Express"/>
    <n v="3.8"/>
    <n v="2025"/>
    <s v="Oct-2025"/>
    <n v="0.34928229665071769"/>
    <x v="0"/>
    <x v="0"/>
  </r>
  <r>
    <s v="ORD0005949"/>
    <x v="281"/>
    <x v="1804"/>
    <x v="1"/>
    <s v="EC010"/>
    <x v="6"/>
    <x v="3"/>
    <s v="JBL"/>
    <x v="2"/>
    <x v="0"/>
    <n v="4"/>
    <n v="65"/>
    <x v="3"/>
    <n v="221"/>
    <n v="69"/>
    <x v="0"/>
    <x v="3"/>
    <s v="Express"/>
    <n v="3.3"/>
    <n v="2025"/>
    <s v="Nov-2025"/>
    <n v="0.31221719457013575"/>
    <x v="0"/>
    <x v="2"/>
  </r>
  <r>
    <s v="ORD0005950"/>
    <x v="311"/>
    <x v="773"/>
    <x v="0"/>
    <s v="EC012"/>
    <x v="3"/>
    <x v="0"/>
    <s v="Philips"/>
    <x v="6"/>
    <x v="2"/>
    <n v="1"/>
    <n v="42"/>
    <x v="4"/>
    <n v="39.9"/>
    <n v="15.9"/>
    <x v="1"/>
    <x v="1"/>
    <s v="Standard"/>
    <n v="4.3"/>
    <n v="2025"/>
    <s v="Jun-2025"/>
    <n v="0.39849624060150379"/>
    <x v="0"/>
    <x v="2"/>
  </r>
  <r>
    <s v="ORD0005951"/>
    <x v="110"/>
    <x v="1843"/>
    <x v="1"/>
    <s v="EC012"/>
    <x v="3"/>
    <x v="0"/>
    <s v="Philips"/>
    <x v="4"/>
    <x v="0"/>
    <n v="4"/>
    <n v="42"/>
    <x v="0"/>
    <n v="168"/>
    <n v="72"/>
    <x v="0"/>
    <x v="4"/>
    <s v="Standard"/>
    <n v="3.8"/>
    <n v="2025"/>
    <s v="Feb-2025"/>
    <n v="0.42857142857142855"/>
    <x v="0"/>
    <x v="2"/>
  </r>
  <r>
    <s v="ORD0005952"/>
    <x v="116"/>
    <x v="1653"/>
    <x v="0"/>
    <s v="EC003"/>
    <x v="7"/>
    <x v="3"/>
    <s v="Lenovo"/>
    <x v="1"/>
    <x v="2"/>
    <n v="4"/>
    <n v="799"/>
    <x v="3"/>
    <n v="2716.6"/>
    <n v="236.6"/>
    <x v="0"/>
    <x v="4"/>
    <s v="Standard"/>
    <n v="2.6"/>
    <n v="2025"/>
    <s v="Sep-2025"/>
    <n v="8.7094161819921967E-2"/>
    <x v="1"/>
    <x v="1"/>
  </r>
  <r>
    <s v="ORD0005953"/>
    <x v="261"/>
    <x v="54"/>
    <x v="0"/>
    <s v="EC002"/>
    <x v="5"/>
    <x v="3"/>
    <s v="Samsung"/>
    <x v="3"/>
    <x v="2"/>
    <n v="5"/>
    <n v="149"/>
    <x v="4"/>
    <n v="707.75"/>
    <n v="232.75"/>
    <x v="0"/>
    <x v="2"/>
    <s v="Standard"/>
    <n v="3.7"/>
    <n v="2025"/>
    <s v="Feb-2025"/>
    <n v="0.32885906040268459"/>
    <x v="0"/>
    <x v="2"/>
  </r>
  <r>
    <s v="ORD0005954"/>
    <x v="311"/>
    <x v="1053"/>
    <x v="0"/>
    <s v="EC001"/>
    <x v="8"/>
    <x v="3"/>
    <s v="Sony"/>
    <x v="2"/>
    <x v="0"/>
    <n v="2"/>
    <n v="89"/>
    <x v="3"/>
    <n v="151.30000000000001"/>
    <n v="41.3"/>
    <x v="1"/>
    <x v="4"/>
    <s v="Express"/>
    <n v="4"/>
    <n v="2025"/>
    <s v="Jun-2025"/>
    <n v="0.27296761401189684"/>
    <x v="0"/>
    <x v="2"/>
  </r>
  <r>
    <s v="ORD0005955"/>
    <x v="210"/>
    <x v="111"/>
    <x v="1"/>
    <s v="EC010"/>
    <x v="6"/>
    <x v="3"/>
    <s v="JBL"/>
    <x v="9"/>
    <x v="2"/>
    <n v="2"/>
    <n v="65"/>
    <x v="3"/>
    <n v="110.5"/>
    <n v="34.5"/>
    <x v="0"/>
    <x v="4"/>
    <s v="Standard"/>
    <n v="4.4000000000000004"/>
    <n v="2025"/>
    <s v="Mar-2025"/>
    <n v="0.31221719457013575"/>
    <x v="0"/>
    <x v="5"/>
  </r>
  <r>
    <s v="ORD0005956"/>
    <x v="226"/>
    <x v="2068"/>
    <x v="1"/>
    <s v="EC008"/>
    <x v="1"/>
    <x v="1"/>
    <s v="Nivea"/>
    <x v="4"/>
    <x v="1"/>
    <n v="2"/>
    <n v="18"/>
    <x v="0"/>
    <n v="36"/>
    <n v="18"/>
    <x v="0"/>
    <x v="0"/>
    <s v="Standard"/>
    <n v="3.4"/>
    <n v="2025"/>
    <s v="Dec-2025"/>
    <n v="0.5"/>
    <x v="0"/>
    <x v="2"/>
  </r>
  <r>
    <s v="ORD0005957"/>
    <x v="119"/>
    <x v="1106"/>
    <x v="1"/>
    <s v="EC007"/>
    <x v="9"/>
    <x v="0"/>
    <s v="Prestige"/>
    <x v="1"/>
    <x v="2"/>
    <n v="1"/>
    <n v="120"/>
    <x v="3"/>
    <n v="102"/>
    <n v="24"/>
    <x v="1"/>
    <x v="4"/>
    <s v="Standard"/>
    <n v="4.0999999999999996"/>
    <n v="2025"/>
    <s v="Jan-2025"/>
    <n v="0.23529411764705882"/>
    <x v="1"/>
    <x v="1"/>
  </r>
  <r>
    <s v="ORD0005958"/>
    <x v="61"/>
    <x v="1588"/>
    <x v="0"/>
    <s v="EC008"/>
    <x v="1"/>
    <x v="1"/>
    <s v="Nivea"/>
    <x v="5"/>
    <x v="0"/>
    <n v="4"/>
    <n v="18"/>
    <x v="0"/>
    <n v="72"/>
    <n v="36"/>
    <x v="0"/>
    <x v="3"/>
    <s v="Standard"/>
    <n v="4"/>
    <n v="2025"/>
    <s v="Mar-2025"/>
    <n v="0.5"/>
    <x v="0"/>
    <x v="3"/>
  </r>
  <r>
    <s v="ORD0005959"/>
    <x v="40"/>
    <x v="1968"/>
    <x v="1"/>
    <s v="EC009"/>
    <x v="11"/>
    <x v="1"/>
    <s v="Loreal"/>
    <x v="6"/>
    <x v="0"/>
    <n v="1"/>
    <n v="12"/>
    <x v="3"/>
    <n v="10.199999999999999"/>
    <n v="4.2"/>
    <x v="0"/>
    <x v="0"/>
    <s v="Standard"/>
    <n v="4.7"/>
    <n v="2025"/>
    <s v="Oct-2025"/>
    <n v="0.41176470588235298"/>
    <x v="0"/>
    <x v="2"/>
  </r>
  <r>
    <s v="ORD0005960"/>
    <x v="240"/>
    <x v="1744"/>
    <x v="0"/>
    <s v="EC012"/>
    <x v="3"/>
    <x v="0"/>
    <s v="Philips"/>
    <x v="7"/>
    <x v="0"/>
    <n v="4"/>
    <n v="42"/>
    <x v="4"/>
    <n v="159.6"/>
    <n v="63.6"/>
    <x v="0"/>
    <x v="1"/>
    <s v="Standard"/>
    <n v="4.5999999999999996"/>
    <n v="2025"/>
    <s v="Jul-2025"/>
    <n v="0.39849624060150379"/>
    <x v="2"/>
    <x v="4"/>
  </r>
  <r>
    <s v="ORD0005961"/>
    <x v="93"/>
    <x v="1479"/>
    <x v="1"/>
    <s v="EC005"/>
    <x v="4"/>
    <x v="2"/>
    <s v="Skybags"/>
    <x v="7"/>
    <x v="1"/>
    <n v="5"/>
    <n v="45"/>
    <x v="2"/>
    <n v="180"/>
    <n v="50"/>
    <x v="0"/>
    <x v="4"/>
    <s v="Express"/>
    <n v="5"/>
    <n v="2025"/>
    <s v="Oct-2025"/>
    <n v="0.27777777777777779"/>
    <x v="2"/>
    <x v="4"/>
  </r>
  <r>
    <s v="ORD0005962"/>
    <x v="234"/>
    <x v="2271"/>
    <x v="0"/>
    <s v="EC011"/>
    <x v="0"/>
    <x v="0"/>
    <s v="IKEA"/>
    <x v="7"/>
    <x v="0"/>
    <n v="1"/>
    <n v="190"/>
    <x v="3"/>
    <n v="161.5"/>
    <n v="36.5"/>
    <x v="3"/>
    <x v="0"/>
    <s v="Standard"/>
    <n v="3.4"/>
    <n v="2025"/>
    <s v="Oct-2025"/>
    <n v="0.2260061919504644"/>
    <x v="2"/>
    <x v="4"/>
  </r>
  <r>
    <s v="ORD0005963"/>
    <x v="0"/>
    <x v="2121"/>
    <x v="1"/>
    <s v="EC007"/>
    <x v="9"/>
    <x v="0"/>
    <s v="Prestige"/>
    <x v="8"/>
    <x v="1"/>
    <n v="5"/>
    <n v="120"/>
    <x v="0"/>
    <n v="600"/>
    <n v="210"/>
    <x v="0"/>
    <x v="2"/>
    <s v="Standard"/>
    <n v="3.2"/>
    <n v="2025"/>
    <s v="Aug-2025"/>
    <n v="0.35"/>
    <x v="2"/>
    <x v="4"/>
  </r>
  <r>
    <s v="ORD0005964"/>
    <x v="84"/>
    <x v="966"/>
    <x v="0"/>
    <s v="EC009"/>
    <x v="11"/>
    <x v="1"/>
    <s v="Loreal"/>
    <x v="2"/>
    <x v="2"/>
    <n v="4"/>
    <n v="12"/>
    <x v="2"/>
    <n v="38.4"/>
    <n v="14.4"/>
    <x v="0"/>
    <x v="3"/>
    <s v="Standard"/>
    <n v="3.9"/>
    <n v="2025"/>
    <s v="Sep-2025"/>
    <n v="0.375"/>
    <x v="0"/>
    <x v="2"/>
  </r>
  <r>
    <s v="ORD0005965"/>
    <x v="73"/>
    <x v="422"/>
    <x v="0"/>
    <s v="EC003"/>
    <x v="7"/>
    <x v="3"/>
    <s v="Lenovo"/>
    <x v="1"/>
    <x v="0"/>
    <n v="4"/>
    <n v="799"/>
    <x v="2"/>
    <n v="2556.8000000000002"/>
    <n v="76.8"/>
    <x v="0"/>
    <x v="0"/>
    <s v="Standard"/>
    <n v="4.4000000000000004"/>
    <n v="2025"/>
    <s v="Sep-2025"/>
    <n v="3.0037546933667079E-2"/>
    <x v="1"/>
    <x v="1"/>
  </r>
  <r>
    <s v="ORD0005966"/>
    <x v="19"/>
    <x v="828"/>
    <x v="0"/>
    <s v="EC005"/>
    <x v="4"/>
    <x v="2"/>
    <s v="Skybags"/>
    <x v="9"/>
    <x v="1"/>
    <n v="3"/>
    <n v="45"/>
    <x v="1"/>
    <n v="121.5"/>
    <n v="43.5"/>
    <x v="0"/>
    <x v="0"/>
    <s v="Standard"/>
    <n v="3.8"/>
    <n v="2025"/>
    <s v="Mar-2025"/>
    <n v="0.35802469135802467"/>
    <x v="0"/>
    <x v="5"/>
  </r>
  <r>
    <s v="ORD0005967"/>
    <x v="106"/>
    <x v="2137"/>
    <x v="0"/>
    <s v="EC007"/>
    <x v="9"/>
    <x v="0"/>
    <s v="Prestige"/>
    <x v="2"/>
    <x v="1"/>
    <n v="1"/>
    <n v="120"/>
    <x v="4"/>
    <n v="114"/>
    <n v="36"/>
    <x v="0"/>
    <x v="2"/>
    <s v="Same Day"/>
    <n v="3.6"/>
    <n v="2025"/>
    <s v="Sep-2025"/>
    <n v="0.31578947368421051"/>
    <x v="0"/>
    <x v="2"/>
  </r>
  <r>
    <s v="ORD0005968"/>
    <x v="252"/>
    <x v="614"/>
    <x v="0"/>
    <s v="EC009"/>
    <x v="11"/>
    <x v="1"/>
    <s v="Loreal"/>
    <x v="3"/>
    <x v="0"/>
    <n v="2"/>
    <n v="12"/>
    <x v="2"/>
    <n v="19.2"/>
    <n v="7.2"/>
    <x v="0"/>
    <x v="4"/>
    <s v="Standard"/>
    <n v="3.8"/>
    <n v="2025"/>
    <s v="Jul-2025"/>
    <n v="0.375"/>
    <x v="0"/>
    <x v="2"/>
  </r>
  <r>
    <s v="ORD0005969"/>
    <x v="148"/>
    <x v="336"/>
    <x v="0"/>
    <s v="EC003"/>
    <x v="7"/>
    <x v="3"/>
    <s v="Lenovo"/>
    <x v="6"/>
    <x v="1"/>
    <n v="1"/>
    <n v="799"/>
    <x v="2"/>
    <n v="639.20000000000005"/>
    <n v="19.2"/>
    <x v="0"/>
    <x v="1"/>
    <s v="Express"/>
    <n v="4.7"/>
    <n v="2025"/>
    <s v="Jan-2025"/>
    <n v="3.0037546933667079E-2"/>
    <x v="0"/>
    <x v="2"/>
  </r>
  <r>
    <s v="ORD0005970"/>
    <x v="90"/>
    <x v="1598"/>
    <x v="0"/>
    <s v="EC003"/>
    <x v="7"/>
    <x v="3"/>
    <s v="Lenovo"/>
    <x v="1"/>
    <x v="0"/>
    <n v="2"/>
    <n v="799"/>
    <x v="1"/>
    <n v="1438.2"/>
    <n v="198.2"/>
    <x v="0"/>
    <x v="4"/>
    <s v="Express"/>
    <n v="4.5"/>
    <n v="2025"/>
    <s v="Mar-2025"/>
    <n v="0.13781115282992629"/>
    <x v="1"/>
    <x v="1"/>
  </r>
  <r>
    <s v="ORD0005971"/>
    <x v="73"/>
    <x v="1350"/>
    <x v="1"/>
    <s v="EC004"/>
    <x v="10"/>
    <x v="2"/>
    <s v="Nike"/>
    <x v="5"/>
    <x v="2"/>
    <n v="4"/>
    <n v="110"/>
    <x v="2"/>
    <n v="352"/>
    <n v="80"/>
    <x v="0"/>
    <x v="4"/>
    <s v="Express"/>
    <n v="3.4"/>
    <n v="2025"/>
    <s v="Sep-2025"/>
    <n v="0.22727272727272727"/>
    <x v="0"/>
    <x v="3"/>
  </r>
  <r>
    <s v="ORD0005972"/>
    <x v="135"/>
    <x v="2272"/>
    <x v="0"/>
    <s v="EC005"/>
    <x v="4"/>
    <x v="2"/>
    <s v="Skybags"/>
    <x v="9"/>
    <x v="1"/>
    <n v="5"/>
    <n v="45"/>
    <x v="0"/>
    <n v="225"/>
    <n v="95"/>
    <x v="1"/>
    <x v="0"/>
    <s v="Standard"/>
    <n v="2.6"/>
    <n v="2025"/>
    <s v="Apr-2025"/>
    <n v="0.42222222222222222"/>
    <x v="0"/>
    <x v="5"/>
  </r>
  <r>
    <s v="ORD0005973"/>
    <x v="361"/>
    <x v="1265"/>
    <x v="1"/>
    <s v="EC011"/>
    <x v="0"/>
    <x v="0"/>
    <s v="IKEA"/>
    <x v="1"/>
    <x v="0"/>
    <n v="1"/>
    <n v="190"/>
    <x v="1"/>
    <n v="171"/>
    <n v="46"/>
    <x v="0"/>
    <x v="4"/>
    <s v="Standard"/>
    <n v="3.4"/>
    <n v="2025"/>
    <s v="Jan-2025"/>
    <n v="0.26900584795321636"/>
    <x v="1"/>
    <x v="1"/>
  </r>
  <r>
    <s v="ORD0005974"/>
    <x v="276"/>
    <x v="2196"/>
    <x v="1"/>
    <s v="EC002"/>
    <x v="5"/>
    <x v="3"/>
    <s v="Samsung"/>
    <x v="7"/>
    <x v="1"/>
    <n v="4"/>
    <n v="149"/>
    <x v="2"/>
    <n v="476.8"/>
    <n v="96.8"/>
    <x v="0"/>
    <x v="0"/>
    <s v="Standard"/>
    <n v="3.8"/>
    <n v="2025"/>
    <s v="Apr-2025"/>
    <n v="0.2030201342281879"/>
    <x v="2"/>
    <x v="4"/>
  </r>
  <r>
    <s v="ORD0005975"/>
    <x v="210"/>
    <x v="400"/>
    <x v="0"/>
    <s v="EC007"/>
    <x v="9"/>
    <x v="0"/>
    <s v="Prestige"/>
    <x v="5"/>
    <x v="0"/>
    <n v="3"/>
    <n v="120"/>
    <x v="2"/>
    <n v="288"/>
    <n v="54"/>
    <x v="0"/>
    <x v="3"/>
    <s v="Standard"/>
    <n v="3.6"/>
    <n v="2025"/>
    <s v="Mar-2025"/>
    <n v="0.1875"/>
    <x v="0"/>
    <x v="3"/>
  </r>
  <r>
    <s v="ORD0005976"/>
    <x v="70"/>
    <x v="1688"/>
    <x v="1"/>
    <s v="EC012"/>
    <x v="3"/>
    <x v="0"/>
    <s v="Philips"/>
    <x v="4"/>
    <x v="0"/>
    <n v="5"/>
    <n v="42"/>
    <x v="3"/>
    <n v="178.5"/>
    <n v="58.5"/>
    <x v="0"/>
    <x v="1"/>
    <s v="Standard"/>
    <n v="3.1"/>
    <n v="2025"/>
    <s v="Oct-2025"/>
    <n v="0.32773109243697479"/>
    <x v="0"/>
    <x v="2"/>
  </r>
  <r>
    <s v="ORD0005977"/>
    <x v="141"/>
    <x v="2091"/>
    <x v="0"/>
    <s v="EC011"/>
    <x v="0"/>
    <x v="0"/>
    <s v="IKEA"/>
    <x v="8"/>
    <x v="0"/>
    <n v="5"/>
    <n v="190"/>
    <x v="2"/>
    <n v="760"/>
    <n v="135"/>
    <x v="0"/>
    <x v="1"/>
    <s v="Express"/>
    <n v="3.9"/>
    <n v="2025"/>
    <s v="May-2025"/>
    <n v="0.17763157894736842"/>
    <x v="2"/>
    <x v="4"/>
  </r>
  <r>
    <s v="ORD0005978"/>
    <x v="123"/>
    <x v="1666"/>
    <x v="0"/>
    <s v="EC011"/>
    <x v="0"/>
    <x v="0"/>
    <s v="IKEA"/>
    <x v="1"/>
    <x v="2"/>
    <n v="2"/>
    <n v="190"/>
    <x v="3"/>
    <n v="323"/>
    <n v="73"/>
    <x v="1"/>
    <x v="2"/>
    <s v="Standard"/>
    <n v="2.6"/>
    <n v="2025"/>
    <s v="Sep-2025"/>
    <n v="0.2260061919504644"/>
    <x v="1"/>
    <x v="1"/>
  </r>
  <r>
    <s v="ORD0005979"/>
    <x v="172"/>
    <x v="647"/>
    <x v="0"/>
    <s v="EC010"/>
    <x v="6"/>
    <x v="3"/>
    <s v="JBL"/>
    <x v="0"/>
    <x v="2"/>
    <n v="5"/>
    <n v="65"/>
    <x v="3"/>
    <n v="276.25"/>
    <n v="86.25"/>
    <x v="0"/>
    <x v="3"/>
    <s v="Standard"/>
    <n v="4.7"/>
    <n v="2025"/>
    <s v="Oct-2025"/>
    <n v="0.31221719457013575"/>
    <x v="0"/>
    <x v="0"/>
  </r>
  <r>
    <s v="ORD0005980"/>
    <x v="146"/>
    <x v="1166"/>
    <x v="0"/>
    <s v="EC009"/>
    <x v="11"/>
    <x v="1"/>
    <s v="Loreal"/>
    <x v="6"/>
    <x v="1"/>
    <n v="5"/>
    <n v="12"/>
    <x v="1"/>
    <n v="54"/>
    <n v="24"/>
    <x v="0"/>
    <x v="0"/>
    <s v="Express"/>
    <n v="4"/>
    <n v="2025"/>
    <s v="Feb-2025"/>
    <n v="0.44444444444444442"/>
    <x v="0"/>
    <x v="2"/>
  </r>
  <r>
    <s v="ORD0005981"/>
    <x v="257"/>
    <x v="2216"/>
    <x v="1"/>
    <s v="EC001"/>
    <x v="8"/>
    <x v="3"/>
    <s v="Sony"/>
    <x v="5"/>
    <x v="2"/>
    <n v="4"/>
    <n v="89"/>
    <x v="1"/>
    <n v="320.39999999999998"/>
    <n v="100.4"/>
    <x v="0"/>
    <x v="1"/>
    <s v="Standard"/>
    <n v="4.4000000000000004"/>
    <n v="2025"/>
    <s v="Jul-2025"/>
    <n v="0.31335830212234711"/>
    <x v="0"/>
    <x v="3"/>
  </r>
  <r>
    <s v="ORD0005982"/>
    <x v="134"/>
    <x v="1936"/>
    <x v="0"/>
    <s v="EC010"/>
    <x v="6"/>
    <x v="3"/>
    <s v="JBL"/>
    <x v="8"/>
    <x v="0"/>
    <n v="1"/>
    <n v="65"/>
    <x v="0"/>
    <n v="65"/>
    <n v="27"/>
    <x v="0"/>
    <x v="3"/>
    <s v="Same Day"/>
    <n v="4.9000000000000004"/>
    <n v="2025"/>
    <s v="Dec-2025"/>
    <n v="0.41538461538461541"/>
    <x v="2"/>
    <x v="4"/>
  </r>
  <r>
    <s v="ORD0005983"/>
    <x v="357"/>
    <x v="2273"/>
    <x v="1"/>
    <s v="EC002"/>
    <x v="5"/>
    <x v="3"/>
    <s v="Samsung"/>
    <x v="8"/>
    <x v="2"/>
    <n v="3"/>
    <n v="149"/>
    <x v="1"/>
    <n v="402.3"/>
    <n v="117.3"/>
    <x v="0"/>
    <x v="3"/>
    <s v="Express"/>
    <n v="4.7"/>
    <n v="2025"/>
    <s v="Jan-2025"/>
    <n v="0.29157345264727813"/>
    <x v="2"/>
    <x v="4"/>
  </r>
  <r>
    <s v="ORD0005984"/>
    <x v="2"/>
    <x v="903"/>
    <x v="0"/>
    <s v="EC004"/>
    <x v="10"/>
    <x v="2"/>
    <s v="Nike"/>
    <x v="6"/>
    <x v="2"/>
    <n v="1"/>
    <n v="110"/>
    <x v="0"/>
    <n v="110"/>
    <n v="42"/>
    <x v="0"/>
    <x v="0"/>
    <s v="Express"/>
    <n v="4.7"/>
    <n v="2025"/>
    <s v="May-2025"/>
    <n v="0.38181818181818183"/>
    <x v="0"/>
    <x v="2"/>
  </r>
  <r>
    <s v="ORD0005985"/>
    <x v="320"/>
    <x v="139"/>
    <x v="0"/>
    <s v="EC009"/>
    <x v="11"/>
    <x v="1"/>
    <s v="Loreal"/>
    <x v="8"/>
    <x v="2"/>
    <n v="4"/>
    <n v="12"/>
    <x v="1"/>
    <n v="43.2"/>
    <n v="19.2"/>
    <x v="2"/>
    <x v="3"/>
    <s v="Express"/>
    <n v="4"/>
    <n v="2025"/>
    <s v="Jul-2025"/>
    <n v="0.44444444444444442"/>
    <x v="2"/>
    <x v="4"/>
  </r>
  <r>
    <s v="ORD0005986"/>
    <x v="204"/>
    <x v="2274"/>
    <x v="0"/>
    <s v="EC002"/>
    <x v="5"/>
    <x v="3"/>
    <s v="Samsung"/>
    <x v="9"/>
    <x v="2"/>
    <n v="1"/>
    <n v="149"/>
    <x v="1"/>
    <n v="134.1"/>
    <n v="39.1"/>
    <x v="0"/>
    <x v="0"/>
    <s v="Standard"/>
    <n v="2.9"/>
    <n v="2025"/>
    <s v="Apr-2025"/>
    <n v="0.29157345264727819"/>
    <x v="0"/>
    <x v="5"/>
  </r>
  <r>
    <s v="ORD0005987"/>
    <x v="260"/>
    <x v="424"/>
    <x v="1"/>
    <s v="EC004"/>
    <x v="10"/>
    <x v="2"/>
    <s v="Nike"/>
    <x v="7"/>
    <x v="1"/>
    <n v="5"/>
    <n v="110"/>
    <x v="4"/>
    <n v="522.5"/>
    <n v="182.5"/>
    <x v="0"/>
    <x v="2"/>
    <s v="Same Day"/>
    <n v="4"/>
    <n v="2025"/>
    <s v="May-2025"/>
    <n v="0.34928229665071769"/>
    <x v="2"/>
    <x v="4"/>
  </r>
  <r>
    <s v="ORD0005988"/>
    <x v="61"/>
    <x v="1228"/>
    <x v="1"/>
    <s v="EC003"/>
    <x v="7"/>
    <x v="3"/>
    <s v="Lenovo"/>
    <x v="8"/>
    <x v="2"/>
    <n v="1"/>
    <n v="799"/>
    <x v="2"/>
    <n v="639.20000000000005"/>
    <n v="19.2"/>
    <x v="0"/>
    <x v="2"/>
    <s v="Express"/>
    <n v="3.2"/>
    <n v="2025"/>
    <s v="Mar-2025"/>
    <n v="3.0037546933667079E-2"/>
    <x v="2"/>
    <x v="4"/>
  </r>
  <r>
    <s v="ORD0005989"/>
    <x v="109"/>
    <x v="2275"/>
    <x v="0"/>
    <s v="EC007"/>
    <x v="9"/>
    <x v="0"/>
    <s v="Prestige"/>
    <x v="1"/>
    <x v="0"/>
    <n v="2"/>
    <n v="120"/>
    <x v="3"/>
    <n v="204"/>
    <n v="48"/>
    <x v="0"/>
    <x v="4"/>
    <s v="Standard"/>
    <n v="4.2"/>
    <n v="2025"/>
    <s v="Oct-2025"/>
    <n v="0.23529411764705882"/>
    <x v="1"/>
    <x v="1"/>
  </r>
  <r>
    <s v="ORD0005990"/>
    <x v="189"/>
    <x v="269"/>
    <x v="1"/>
    <s v="EC005"/>
    <x v="4"/>
    <x v="2"/>
    <s v="Skybags"/>
    <x v="9"/>
    <x v="2"/>
    <n v="3"/>
    <n v="45"/>
    <x v="4"/>
    <n v="128.25"/>
    <n v="50.25"/>
    <x v="0"/>
    <x v="3"/>
    <s v="Same Day"/>
    <n v="4.2"/>
    <n v="2025"/>
    <s v="May-2025"/>
    <n v="0.391812865497076"/>
    <x v="0"/>
    <x v="5"/>
  </r>
  <r>
    <s v="ORD0005991"/>
    <x v="19"/>
    <x v="833"/>
    <x v="1"/>
    <s v="EC009"/>
    <x v="11"/>
    <x v="1"/>
    <s v="Loreal"/>
    <x v="6"/>
    <x v="1"/>
    <n v="1"/>
    <n v="12"/>
    <x v="1"/>
    <n v="10.8"/>
    <n v="4.8"/>
    <x v="0"/>
    <x v="0"/>
    <s v="Express"/>
    <n v="4.5"/>
    <n v="2025"/>
    <s v="Mar-2025"/>
    <n v="0.44444444444444442"/>
    <x v="0"/>
    <x v="2"/>
  </r>
  <r>
    <s v="ORD0005992"/>
    <x v="301"/>
    <x v="592"/>
    <x v="0"/>
    <s v="EC007"/>
    <x v="9"/>
    <x v="0"/>
    <s v="Prestige"/>
    <x v="3"/>
    <x v="0"/>
    <n v="3"/>
    <n v="120"/>
    <x v="0"/>
    <n v="360"/>
    <n v="126"/>
    <x v="0"/>
    <x v="0"/>
    <s v="Express"/>
    <n v="3.6"/>
    <n v="2025"/>
    <s v="Mar-2025"/>
    <n v="0.35"/>
    <x v="0"/>
    <x v="2"/>
  </r>
  <r>
    <s v="ORD0005993"/>
    <x v="67"/>
    <x v="661"/>
    <x v="0"/>
    <s v="EC002"/>
    <x v="5"/>
    <x v="3"/>
    <s v="Samsung"/>
    <x v="5"/>
    <x v="0"/>
    <n v="1"/>
    <n v="149"/>
    <x v="1"/>
    <n v="134.1"/>
    <n v="39.1"/>
    <x v="0"/>
    <x v="0"/>
    <s v="Standard"/>
    <n v="5"/>
    <n v="2025"/>
    <s v="Jan-2025"/>
    <n v="0.29157345264727819"/>
    <x v="0"/>
    <x v="3"/>
  </r>
  <r>
    <s v="ORD0005994"/>
    <x v="340"/>
    <x v="313"/>
    <x v="1"/>
    <s v="EC001"/>
    <x v="8"/>
    <x v="3"/>
    <s v="Sony"/>
    <x v="0"/>
    <x v="2"/>
    <n v="3"/>
    <n v="89"/>
    <x v="2"/>
    <n v="213.6"/>
    <n v="48.6"/>
    <x v="0"/>
    <x v="1"/>
    <s v="Standard"/>
    <n v="3"/>
    <n v="2025"/>
    <s v="Apr-2025"/>
    <n v="0.22752808988764045"/>
    <x v="0"/>
    <x v="0"/>
  </r>
  <r>
    <s v="ORD0005995"/>
    <x v="332"/>
    <x v="2276"/>
    <x v="0"/>
    <s v="EC004"/>
    <x v="10"/>
    <x v="2"/>
    <s v="Nike"/>
    <x v="2"/>
    <x v="0"/>
    <n v="1"/>
    <n v="110"/>
    <x v="4"/>
    <n v="104.5"/>
    <n v="36.5"/>
    <x v="0"/>
    <x v="1"/>
    <s v="Standard"/>
    <n v="4"/>
    <n v="2025"/>
    <s v="Sep-2025"/>
    <n v="0.34928229665071769"/>
    <x v="0"/>
    <x v="2"/>
  </r>
  <r>
    <s v="ORD0005996"/>
    <x v="273"/>
    <x v="1661"/>
    <x v="0"/>
    <s v="EC009"/>
    <x v="11"/>
    <x v="1"/>
    <s v="Loreal"/>
    <x v="4"/>
    <x v="1"/>
    <n v="4"/>
    <n v="12"/>
    <x v="2"/>
    <n v="38.4"/>
    <n v="14.4"/>
    <x v="0"/>
    <x v="1"/>
    <s v="Same Day"/>
    <n v="2.8"/>
    <n v="2025"/>
    <s v="Mar-2025"/>
    <n v="0.375"/>
    <x v="0"/>
    <x v="2"/>
  </r>
  <r>
    <s v="ORD0005997"/>
    <x v="188"/>
    <x v="2277"/>
    <x v="1"/>
    <s v="EC007"/>
    <x v="9"/>
    <x v="0"/>
    <s v="Prestige"/>
    <x v="6"/>
    <x v="2"/>
    <n v="2"/>
    <n v="120"/>
    <x v="1"/>
    <n v="216"/>
    <n v="60"/>
    <x v="0"/>
    <x v="4"/>
    <s v="Express"/>
    <n v="2.5"/>
    <n v="2025"/>
    <s v="Jul-2025"/>
    <n v="0.27777777777777779"/>
    <x v="0"/>
    <x v="2"/>
  </r>
  <r>
    <s v="ORD0005998"/>
    <x v="28"/>
    <x v="1139"/>
    <x v="0"/>
    <s v="EC008"/>
    <x v="1"/>
    <x v="1"/>
    <s v="Nivea"/>
    <x v="5"/>
    <x v="1"/>
    <n v="2"/>
    <n v="18"/>
    <x v="1"/>
    <n v="32.4"/>
    <n v="14.4"/>
    <x v="0"/>
    <x v="2"/>
    <s v="Standard"/>
    <n v="3.7"/>
    <n v="2025"/>
    <s v="Apr-2025"/>
    <n v="0.44444444444444448"/>
    <x v="0"/>
    <x v="3"/>
  </r>
  <r>
    <s v="ORD0005999"/>
    <x v="320"/>
    <x v="193"/>
    <x v="0"/>
    <s v="EC004"/>
    <x v="10"/>
    <x v="2"/>
    <s v="Nike"/>
    <x v="7"/>
    <x v="1"/>
    <n v="1"/>
    <n v="110"/>
    <x v="1"/>
    <n v="99"/>
    <n v="31"/>
    <x v="0"/>
    <x v="3"/>
    <s v="Standard"/>
    <n v="3.8"/>
    <n v="2025"/>
    <s v="Jul-2025"/>
    <n v="0.31313131313131315"/>
    <x v="2"/>
    <x v="4"/>
  </r>
  <r>
    <s v="ORD0006000"/>
    <x v="30"/>
    <x v="2278"/>
    <x v="0"/>
    <s v="EC011"/>
    <x v="0"/>
    <x v="0"/>
    <s v="IKEA"/>
    <x v="2"/>
    <x v="2"/>
    <n v="3"/>
    <n v="190"/>
    <x v="0"/>
    <n v="570"/>
    <n v="195"/>
    <x v="0"/>
    <x v="4"/>
    <s v="Standard"/>
    <n v="4.0999999999999996"/>
    <n v="2025"/>
    <s v="Dec-2025"/>
    <n v="0.34210526315789475"/>
    <x v="0"/>
    <x v="2"/>
  </r>
  <r>
    <s v="ORD0006001"/>
    <x v="142"/>
    <x v="2279"/>
    <x v="1"/>
    <s v="EC012"/>
    <x v="3"/>
    <x v="0"/>
    <s v="Philips"/>
    <x v="2"/>
    <x v="0"/>
    <n v="5"/>
    <n v="42"/>
    <x v="4"/>
    <n v="199.5"/>
    <n v="79.5"/>
    <x v="0"/>
    <x v="1"/>
    <s v="Standard"/>
    <n v="4.3"/>
    <n v="2025"/>
    <s v="May-2025"/>
    <n v="0.39849624060150374"/>
    <x v="0"/>
    <x v="2"/>
  </r>
  <r>
    <s v="ORD0006002"/>
    <x v="185"/>
    <x v="1672"/>
    <x v="0"/>
    <s v="EC008"/>
    <x v="1"/>
    <x v="1"/>
    <s v="Nivea"/>
    <x v="2"/>
    <x v="2"/>
    <n v="1"/>
    <n v="18"/>
    <x v="3"/>
    <n v="15.3"/>
    <n v="6.3"/>
    <x v="0"/>
    <x v="0"/>
    <s v="Standard"/>
    <n v="2.9"/>
    <n v="2025"/>
    <s v="Feb-2025"/>
    <n v="0.41176470588235292"/>
    <x v="0"/>
    <x v="2"/>
  </r>
  <r>
    <s v="ORD0006003"/>
    <x v="239"/>
    <x v="1205"/>
    <x v="0"/>
    <s v="EC012"/>
    <x v="3"/>
    <x v="0"/>
    <s v="Philips"/>
    <x v="9"/>
    <x v="1"/>
    <n v="1"/>
    <n v="42"/>
    <x v="2"/>
    <n v="33.6"/>
    <n v="9.6"/>
    <x v="2"/>
    <x v="1"/>
    <s v="Express"/>
    <n v="4"/>
    <n v="2025"/>
    <s v="Jan-2025"/>
    <n v="0.2857142857142857"/>
    <x v="0"/>
    <x v="5"/>
  </r>
  <r>
    <s v="ORD0006004"/>
    <x v="95"/>
    <x v="495"/>
    <x v="1"/>
    <s v="EC011"/>
    <x v="0"/>
    <x v="0"/>
    <s v="IKEA"/>
    <x v="8"/>
    <x v="0"/>
    <n v="1"/>
    <n v="190"/>
    <x v="1"/>
    <n v="171"/>
    <n v="46"/>
    <x v="1"/>
    <x v="1"/>
    <s v="Express"/>
    <n v="3.5"/>
    <n v="2025"/>
    <s v="Mar-2025"/>
    <n v="0.26900584795321636"/>
    <x v="2"/>
    <x v="4"/>
  </r>
  <r>
    <s v="ORD0006005"/>
    <x v="53"/>
    <x v="1412"/>
    <x v="0"/>
    <s v="EC010"/>
    <x v="6"/>
    <x v="3"/>
    <s v="JBL"/>
    <x v="0"/>
    <x v="0"/>
    <n v="5"/>
    <n v="65"/>
    <x v="0"/>
    <n v="325"/>
    <n v="135"/>
    <x v="2"/>
    <x v="4"/>
    <s v="Express"/>
    <n v="4.7"/>
    <n v="2025"/>
    <s v="Jun-2025"/>
    <n v="0.41538461538461541"/>
    <x v="0"/>
    <x v="0"/>
  </r>
  <r>
    <s v="ORD0006006"/>
    <x v="204"/>
    <x v="157"/>
    <x v="0"/>
    <s v="EC007"/>
    <x v="9"/>
    <x v="0"/>
    <s v="Prestige"/>
    <x v="0"/>
    <x v="1"/>
    <n v="4"/>
    <n v="120"/>
    <x v="1"/>
    <n v="432"/>
    <n v="120"/>
    <x v="1"/>
    <x v="4"/>
    <s v="Standard"/>
    <n v="3.8"/>
    <n v="2025"/>
    <s v="Apr-2025"/>
    <n v="0.27777777777777779"/>
    <x v="0"/>
    <x v="0"/>
  </r>
  <r>
    <s v="ORD0006007"/>
    <x v="52"/>
    <x v="2280"/>
    <x v="0"/>
    <s v="EC011"/>
    <x v="0"/>
    <x v="0"/>
    <s v="IKEA"/>
    <x v="3"/>
    <x v="2"/>
    <n v="3"/>
    <n v="190"/>
    <x v="2"/>
    <n v="456"/>
    <n v="81"/>
    <x v="0"/>
    <x v="3"/>
    <s v="Express"/>
    <n v="4.3"/>
    <n v="2025"/>
    <s v="Mar-2025"/>
    <n v="0.17763157894736842"/>
    <x v="0"/>
    <x v="2"/>
  </r>
  <r>
    <s v="ORD0006008"/>
    <x v="17"/>
    <x v="1293"/>
    <x v="1"/>
    <s v="EC003"/>
    <x v="7"/>
    <x v="3"/>
    <s v="Lenovo"/>
    <x v="1"/>
    <x v="0"/>
    <n v="4"/>
    <n v="799"/>
    <x v="0"/>
    <n v="3196"/>
    <n v="716"/>
    <x v="2"/>
    <x v="0"/>
    <s v="Express"/>
    <n v="4.5"/>
    <n v="2025"/>
    <s v="Nov-2025"/>
    <n v="0.22403003754693368"/>
    <x v="1"/>
    <x v="1"/>
  </r>
  <r>
    <s v="ORD0006009"/>
    <x v="34"/>
    <x v="1735"/>
    <x v="0"/>
    <s v="EC012"/>
    <x v="3"/>
    <x v="0"/>
    <s v="Philips"/>
    <x v="4"/>
    <x v="2"/>
    <n v="3"/>
    <n v="42"/>
    <x v="2"/>
    <n v="100.8"/>
    <n v="28.8"/>
    <x v="0"/>
    <x v="0"/>
    <s v="Standard"/>
    <n v="3.4"/>
    <n v="2025"/>
    <s v="Sep-2025"/>
    <n v="0.28571428571428575"/>
    <x v="0"/>
    <x v="2"/>
  </r>
  <r>
    <s v="ORD0006010"/>
    <x v="343"/>
    <x v="405"/>
    <x v="0"/>
    <s v="EC010"/>
    <x v="6"/>
    <x v="3"/>
    <s v="JBL"/>
    <x v="4"/>
    <x v="1"/>
    <n v="2"/>
    <n v="65"/>
    <x v="0"/>
    <n v="130"/>
    <n v="54"/>
    <x v="1"/>
    <x v="2"/>
    <s v="Standard"/>
    <n v="4.8"/>
    <n v="2025"/>
    <s v="Mar-2025"/>
    <n v="0.41538461538461541"/>
    <x v="0"/>
    <x v="2"/>
  </r>
  <r>
    <s v="ORD0006011"/>
    <x v="269"/>
    <x v="571"/>
    <x v="0"/>
    <s v="EC012"/>
    <x v="3"/>
    <x v="0"/>
    <s v="Philips"/>
    <x v="5"/>
    <x v="1"/>
    <n v="2"/>
    <n v="42"/>
    <x v="0"/>
    <n v="84"/>
    <n v="36"/>
    <x v="3"/>
    <x v="4"/>
    <s v="Standard"/>
    <n v="2.9"/>
    <n v="2025"/>
    <s v="Sep-2025"/>
    <n v="0.42857142857142855"/>
    <x v="0"/>
    <x v="3"/>
  </r>
  <r>
    <s v="ORD0006012"/>
    <x v="123"/>
    <x v="1130"/>
    <x v="0"/>
    <s v="EC005"/>
    <x v="4"/>
    <x v="2"/>
    <s v="Skybags"/>
    <x v="3"/>
    <x v="0"/>
    <n v="2"/>
    <n v="45"/>
    <x v="0"/>
    <n v="90"/>
    <n v="38"/>
    <x v="0"/>
    <x v="2"/>
    <s v="Standard"/>
    <n v="3.4"/>
    <n v="2025"/>
    <s v="Sep-2025"/>
    <n v="0.42222222222222222"/>
    <x v="0"/>
    <x v="2"/>
  </r>
  <r>
    <s v="ORD0006013"/>
    <x v="1"/>
    <x v="800"/>
    <x v="0"/>
    <s v="EC007"/>
    <x v="9"/>
    <x v="0"/>
    <s v="Prestige"/>
    <x v="3"/>
    <x v="1"/>
    <n v="2"/>
    <n v="120"/>
    <x v="0"/>
    <n v="240"/>
    <n v="84"/>
    <x v="1"/>
    <x v="3"/>
    <s v="Express"/>
    <n v="4.3"/>
    <n v="2025"/>
    <s v="Apr-2025"/>
    <n v="0.35"/>
    <x v="0"/>
    <x v="2"/>
  </r>
  <r>
    <s v="ORD0006014"/>
    <x v="93"/>
    <x v="1324"/>
    <x v="0"/>
    <s v="EC007"/>
    <x v="9"/>
    <x v="0"/>
    <s v="Prestige"/>
    <x v="8"/>
    <x v="0"/>
    <n v="2"/>
    <n v="120"/>
    <x v="4"/>
    <n v="228"/>
    <n v="72"/>
    <x v="0"/>
    <x v="3"/>
    <s v="Standard"/>
    <n v="5"/>
    <n v="2025"/>
    <s v="Oct-2025"/>
    <n v="0.31578947368421051"/>
    <x v="2"/>
    <x v="4"/>
  </r>
  <r>
    <s v="ORD0006015"/>
    <x v="92"/>
    <x v="479"/>
    <x v="0"/>
    <s v="EC011"/>
    <x v="0"/>
    <x v="0"/>
    <s v="IKEA"/>
    <x v="5"/>
    <x v="1"/>
    <n v="3"/>
    <n v="190"/>
    <x v="1"/>
    <n v="513"/>
    <n v="138"/>
    <x v="0"/>
    <x v="3"/>
    <s v="Standard"/>
    <n v="4.5"/>
    <n v="2025"/>
    <s v="Dec-2025"/>
    <n v="0.26900584795321636"/>
    <x v="0"/>
    <x v="3"/>
  </r>
  <r>
    <s v="ORD0006016"/>
    <x v="77"/>
    <x v="1935"/>
    <x v="1"/>
    <s v="EC006"/>
    <x v="2"/>
    <x v="0"/>
    <s v="Philips"/>
    <x v="8"/>
    <x v="1"/>
    <n v="1"/>
    <n v="85"/>
    <x v="4"/>
    <n v="80.75"/>
    <n v="28.75"/>
    <x v="0"/>
    <x v="2"/>
    <s v="Standard"/>
    <n v="3.1"/>
    <n v="2025"/>
    <s v="Jan-2025"/>
    <n v="0.35603715170278638"/>
    <x v="2"/>
    <x v="4"/>
  </r>
  <r>
    <s v="ORD0006017"/>
    <x v="288"/>
    <x v="2095"/>
    <x v="0"/>
    <s v="EC001"/>
    <x v="8"/>
    <x v="3"/>
    <s v="Sony"/>
    <x v="3"/>
    <x v="2"/>
    <n v="1"/>
    <n v="89"/>
    <x v="3"/>
    <n v="75.650000000000006"/>
    <n v="20.65"/>
    <x v="0"/>
    <x v="2"/>
    <s v="Standard"/>
    <n v="3.9"/>
    <n v="2025"/>
    <s v="May-2025"/>
    <n v="0.27296761401189684"/>
    <x v="0"/>
    <x v="2"/>
  </r>
  <r>
    <s v="ORD0006018"/>
    <x v="57"/>
    <x v="1102"/>
    <x v="0"/>
    <s v="EC007"/>
    <x v="9"/>
    <x v="0"/>
    <s v="Prestige"/>
    <x v="7"/>
    <x v="1"/>
    <n v="2"/>
    <n v="120"/>
    <x v="2"/>
    <n v="192"/>
    <n v="36"/>
    <x v="0"/>
    <x v="1"/>
    <s v="Standard"/>
    <n v="4.5999999999999996"/>
    <n v="2025"/>
    <s v="Nov-2025"/>
    <n v="0.1875"/>
    <x v="2"/>
    <x v="4"/>
  </r>
  <r>
    <s v="ORD0006019"/>
    <x v="160"/>
    <x v="530"/>
    <x v="0"/>
    <s v="EC012"/>
    <x v="3"/>
    <x v="0"/>
    <s v="Philips"/>
    <x v="8"/>
    <x v="1"/>
    <n v="5"/>
    <n v="42"/>
    <x v="3"/>
    <n v="178.5"/>
    <n v="58.5"/>
    <x v="2"/>
    <x v="4"/>
    <s v="Standard"/>
    <n v="3.3"/>
    <n v="2025"/>
    <s v="Jul-2025"/>
    <n v="0.32773109243697479"/>
    <x v="2"/>
    <x v="4"/>
  </r>
  <r>
    <s v="ORD0006020"/>
    <x v="142"/>
    <x v="16"/>
    <x v="1"/>
    <s v="EC003"/>
    <x v="7"/>
    <x v="3"/>
    <s v="Lenovo"/>
    <x v="6"/>
    <x v="1"/>
    <n v="3"/>
    <n v="799"/>
    <x v="1"/>
    <n v="2157.3000000000002"/>
    <n v="297.3"/>
    <x v="0"/>
    <x v="0"/>
    <s v="Standard"/>
    <n v="3.4"/>
    <n v="2025"/>
    <s v="May-2025"/>
    <n v="0.13781115282992629"/>
    <x v="0"/>
    <x v="2"/>
  </r>
  <r>
    <s v="ORD0006021"/>
    <x v="210"/>
    <x v="352"/>
    <x v="0"/>
    <s v="EC004"/>
    <x v="10"/>
    <x v="2"/>
    <s v="Nike"/>
    <x v="1"/>
    <x v="2"/>
    <n v="5"/>
    <n v="110"/>
    <x v="3"/>
    <n v="467.5"/>
    <n v="127.5"/>
    <x v="0"/>
    <x v="3"/>
    <s v="Standard"/>
    <n v="4.8"/>
    <n v="2025"/>
    <s v="Mar-2025"/>
    <n v="0.27272727272727271"/>
    <x v="1"/>
    <x v="1"/>
  </r>
  <r>
    <s v="ORD0006022"/>
    <x v="278"/>
    <x v="1776"/>
    <x v="0"/>
    <s v="EC006"/>
    <x v="2"/>
    <x v="0"/>
    <s v="Philips"/>
    <x v="8"/>
    <x v="1"/>
    <n v="5"/>
    <n v="85"/>
    <x v="3"/>
    <n v="361.25"/>
    <n v="101.25"/>
    <x v="2"/>
    <x v="3"/>
    <s v="Standard"/>
    <n v="2.6"/>
    <n v="2025"/>
    <s v="May-2025"/>
    <n v="0.28027681660899656"/>
    <x v="2"/>
    <x v="4"/>
  </r>
  <r>
    <s v="ORD0006023"/>
    <x v="34"/>
    <x v="1685"/>
    <x v="1"/>
    <s v="EC010"/>
    <x v="6"/>
    <x v="3"/>
    <s v="JBL"/>
    <x v="0"/>
    <x v="0"/>
    <n v="3"/>
    <n v="65"/>
    <x v="1"/>
    <n v="175.5"/>
    <n v="61.5"/>
    <x v="0"/>
    <x v="0"/>
    <s v="Express"/>
    <n v="3.2"/>
    <n v="2025"/>
    <s v="Sep-2025"/>
    <n v="0.3504273504273504"/>
    <x v="0"/>
    <x v="0"/>
  </r>
  <r>
    <s v="ORD0006024"/>
    <x v="173"/>
    <x v="1524"/>
    <x v="0"/>
    <s v="EC012"/>
    <x v="3"/>
    <x v="0"/>
    <s v="Philips"/>
    <x v="1"/>
    <x v="0"/>
    <n v="4"/>
    <n v="42"/>
    <x v="2"/>
    <n v="134.4"/>
    <n v="38.4"/>
    <x v="0"/>
    <x v="0"/>
    <s v="Express"/>
    <n v="4.7"/>
    <n v="2025"/>
    <s v="Jan-2025"/>
    <n v="0.2857142857142857"/>
    <x v="1"/>
    <x v="1"/>
  </r>
  <r>
    <s v="ORD0006025"/>
    <x v="14"/>
    <x v="1633"/>
    <x v="0"/>
    <s v="EC008"/>
    <x v="1"/>
    <x v="1"/>
    <s v="Nivea"/>
    <x v="8"/>
    <x v="1"/>
    <n v="5"/>
    <n v="18"/>
    <x v="1"/>
    <n v="81"/>
    <n v="36"/>
    <x v="3"/>
    <x v="4"/>
    <s v="Standard"/>
    <n v="3.7"/>
    <n v="2025"/>
    <s v="Feb-2025"/>
    <n v="0.44444444444444442"/>
    <x v="2"/>
    <x v="4"/>
  </r>
  <r>
    <s v="ORD0006026"/>
    <x v="83"/>
    <x v="1661"/>
    <x v="0"/>
    <s v="EC005"/>
    <x v="4"/>
    <x v="2"/>
    <s v="Skybags"/>
    <x v="0"/>
    <x v="0"/>
    <n v="3"/>
    <n v="45"/>
    <x v="3"/>
    <n v="114.75"/>
    <n v="36.75"/>
    <x v="0"/>
    <x v="2"/>
    <s v="Express"/>
    <n v="3.9"/>
    <n v="2025"/>
    <s v="Aug-2025"/>
    <n v="0.3202614379084967"/>
    <x v="0"/>
    <x v="0"/>
  </r>
  <r>
    <s v="ORD0006027"/>
    <x v="218"/>
    <x v="1478"/>
    <x v="0"/>
    <s v="EC010"/>
    <x v="6"/>
    <x v="3"/>
    <s v="JBL"/>
    <x v="6"/>
    <x v="1"/>
    <n v="1"/>
    <n v="65"/>
    <x v="4"/>
    <n v="61.75"/>
    <n v="23.75"/>
    <x v="0"/>
    <x v="3"/>
    <s v="Express"/>
    <n v="4.9000000000000004"/>
    <n v="2025"/>
    <s v="Aug-2025"/>
    <n v="0.38461538461538464"/>
    <x v="0"/>
    <x v="2"/>
  </r>
  <r>
    <s v="ORD0006028"/>
    <x v="303"/>
    <x v="211"/>
    <x v="1"/>
    <s v="EC003"/>
    <x v="7"/>
    <x v="3"/>
    <s v="Lenovo"/>
    <x v="6"/>
    <x v="1"/>
    <n v="4"/>
    <n v="799"/>
    <x v="3"/>
    <n v="2716.6"/>
    <n v="236.6"/>
    <x v="0"/>
    <x v="2"/>
    <s v="Express"/>
    <n v="2.9"/>
    <n v="2025"/>
    <s v="Nov-2025"/>
    <n v="8.7094161819921967E-2"/>
    <x v="0"/>
    <x v="2"/>
  </r>
  <r>
    <s v="ORD0006029"/>
    <x v="271"/>
    <x v="466"/>
    <x v="0"/>
    <s v="EC011"/>
    <x v="0"/>
    <x v="0"/>
    <s v="IKEA"/>
    <x v="1"/>
    <x v="1"/>
    <n v="3"/>
    <n v="190"/>
    <x v="3"/>
    <n v="484.5"/>
    <n v="109.5"/>
    <x v="0"/>
    <x v="1"/>
    <s v="Standard"/>
    <n v="4.4000000000000004"/>
    <n v="2025"/>
    <s v="Apr-2025"/>
    <n v="0.2260061919504644"/>
    <x v="1"/>
    <x v="1"/>
  </r>
  <r>
    <s v="ORD0006030"/>
    <x v="225"/>
    <x v="2094"/>
    <x v="0"/>
    <s v="EC004"/>
    <x v="10"/>
    <x v="2"/>
    <s v="Nike"/>
    <x v="3"/>
    <x v="1"/>
    <n v="2"/>
    <n v="110"/>
    <x v="1"/>
    <n v="198"/>
    <n v="62"/>
    <x v="0"/>
    <x v="4"/>
    <s v="Express"/>
    <n v="4.8"/>
    <n v="2025"/>
    <s v="Jun-2025"/>
    <n v="0.31313131313131315"/>
    <x v="0"/>
    <x v="2"/>
  </r>
  <r>
    <s v="ORD0006031"/>
    <x v="242"/>
    <x v="1033"/>
    <x v="1"/>
    <s v="EC005"/>
    <x v="4"/>
    <x v="2"/>
    <s v="Skybags"/>
    <x v="2"/>
    <x v="1"/>
    <n v="1"/>
    <n v="45"/>
    <x v="0"/>
    <n v="45"/>
    <n v="19"/>
    <x v="0"/>
    <x v="4"/>
    <s v="Standard"/>
    <n v="3.6"/>
    <n v="2025"/>
    <s v="Nov-2025"/>
    <n v="0.42222222222222222"/>
    <x v="0"/>
    <x v="2"/>
  </r>
  <r>
    <s v="ORD0006032"/>
    <x v="202"/>
    <x v="1254"/>
    <x v="1"/>
    <s v="EC012"/>
    <x v="3"/>
    <x v="0"/>
    <s v="Philips"/>
    <x v="5"/>
    <x v="2"/>
    <n v="4"/>
    <n v="42"/>
    <x v="2"/>
    <n v="134.4"/>
    <n v="38.4"/>
    <x v="0"/>
    <x v="4"/>
    <s v="Standard"/>
    <n v="4.4000000000000004"/>
    <n v="2025"/>
    <s v="Oct-2025"/>
    <n v="0.2857142857142857"/>
    <x v="0"/>
    <x v="3"/>
  </r>
  <r>
    <s v="ORD0006033"/>
    <x v="7"/>
    <x v="1650"/>
    <x v="1"/>
    <s v="EC002"/>
    <x v="5"/>
    <x v="3"/>
    <s v="Samsung"/>
    <x v="9"/>
    <x v="0"/>
    <n v="2"/>
    <n v="149"/>
    <x v="1"/>
    <n v="268.2"/>
    <n v="78.2"/>
    <x v="1"/>
    <x v="2"/>
    <s v="Express"/>
    <n v="3.6"/>
    <n v="2025"/>
    <s v="Jun-2025"/>
    <n v="0.29157345264727819"/>
    <x v="0"/>
    <x v="5"/>
  </r>
  <r>
    <s v="ORD0006034"/>
    <x v="82"/>
    <x v="1624"/>
    <x v="1"/>
    <s v="EC007"/>
    <x v="9"/>
    <x v="0"/>
    <s v="Prestige"/>
    <x v="8"/>
    <x v="2"/>
    <n v="4"/>
    <n v="120"/>
    <x v="2"/>
    <n v="384"/>
    <n v="72"/>
    <x v="2"/>
    <x v="2"/>
    <s v="Standard"/>
    <n v="4.4000000000000004"/>
    <n v="2025"/>
    <s v="Apr-2025"/>
    <n v="0.1875"/>
    <x v="2"/>
    <x v="4"/>
  </r>
  <r>
    <s v="ORD0006035"/>
    <x v="311"/>
    <x v="741"/>
    <x v="0"/>
    <s v="EC009"/>
    <x v="11"/>
    <x v="1"/>
    <s v="Loreal"/>
    <x v="5"/>
    <x v="1"/>
    <n v="5"/>
    <n v="12"/>
    <x v="1"/>
    <n v="54"/>
    <n v="24"/>
    <x v="0"/>
    <x v="0"/>
    <s v="Same Day"/>
    <n v="4.0999999999999996"/>
    <n v="2025"/>
    <s v="Jun-2025"/>
    <n v="0.44444444444444442"/>
    <x v="0"/>
    <x v="3"/>
  </r>
  <r>
    <s v="ORD0006036"/>
    <x v="5"/>
    <x v="422"/>
    <x v="1"/>
    <s v="EC007"/>
    <x v="9"/>
    <x v="0"/>
    <s v="Prestige"/>
    <x v="4"/>
    <x v="0"/>
    <n v="2"/>
    <n v="120"/>
    <x v="3"/>
    <n v="204"/>
    <n v="48"/>
    <x v="0"/>
    <x v="1"/>
    <s v="Standard"/>
    <n v="3.3"/>
    <n v="2025"/>
    <s v="Apr-2025"/>
    <n v="0.23529411764705882"/>
    <x v="0"/>
    <x v="2"/>
  </r>
  <r>
    <s v="ORD0006037"/>
    <x v="285"/>
    <x v="1878"/>
    <x v="0"/>
    <s v="EC012"/>
    <x v="3"/>
    <x v="0"/>
    <s v="Philips"/>
    <x v="1"/>
    <x v="0"/>
    <n v="2"/>
    <n v="42"/>
    <x v="4"/>
    <n v="79.8"/>
    <n v="31.8"/>
    <x v="0"/>
    <x v="0"/>
    <s v="Same Day"/>
    <n v="4"/>
    <n v="2025"/>
    <s v="Feb-2025"/>
    <n v="0.39849624060150379"/>
    <x v="1"/>
    <x v="1"/>
  </r>
  <r>
    <s v="ORD0006038"/>
    <x v="349"/>
    <x v="792"/>
    <x v="1"/>
    <s v="EC002"/>
    <x v="5"/>
    <x v="3"/>
    <s v="Samsung"/>
    <x v="7"/>
    <x v="0"/>
    <n v="2"/>
    <n v="149"/>
    <x v="0"/>
    <n v="298"/>
    <n v="108"/>
    <x v="0"/>
    <x v="3"/>
    <s v="Standard"/>
    <n v="3.9"/>
    <n v="2025"/>
    <s v="Jun-2025"/>
    <n v="0.36241610738255031"/>
    <x v="2"/>
    <x v="4"/>
  </r>
  <r>
    <s v="ORD0006039"/>
    <x v="238"/>
    <x v="2281"/>
    <x v="1"/>
    <s v="EC008"/>
    <x v="1"/>
    <x v="1"/>
    <s v="Nivea"/>
    <x v="7"/>
    <x v="2"/>
    <n v="2"/>
    <n v="18"/>
    <x v="0"/>
    <n v="36"/>
    <n v="18"/>
    <x v="0"/>
    <x v="0"/>
    <s v="Standard"/>
    <n v="3.3"/>
    <n v="2025"/>
    <s v="Jan-2025"/>
    <n v="0.5"/>
    <x v="2"/>
    <x v="4"/>
  </r>
  <r>
    <s v="ORD0006040"/>
    <x v="107"/>
    <x v="1315"/>
    <x v="0"/>
    <s v="EC008"/>
    <x v="1"/>
    <x v="1"/>
    <s v="Nivea"/>
    <x v="4"/>
    <x v="2"/>
    <n v="1"/>
    <n v="18"/>
    <x v="0"/>
    <n v="18"/>
    <n v="9"/>
    <x v="0"/>
    <x v="0"/>
    <s v="Express"/>
    <n v="4.9000000000000004"/>
    <n v="2025"/>
    <s v="Jun-2025"/>
    <n v="0.5"/>
    <x v="0"/>
    <x v="2"/>
  </r>
  <r>
    <s v="ORD0006041"/>
    <x v="236"/>
    <x v="2282"/>
    <x v="0"/>
    <s v="EC008"/>
    <x v="1"/>
    <x v="1"/>
    <s v="Nivea"/>
    <x v="8"/>
    <x v="2"/>
    <n v="2"/>
    <n v="18"/>
    <x v="0"/>
    <n v="36"/>
    <n v="18"/>
    <x v="0"/>
    <x v="1"/>
    <s v="Standard"/>
    <n v="3.6"/>
    <n v="2025"/>
    <s v="Oct-2025"/>
    <n v="0.5"/>
    <x v="2"/>
    <x v="4"/>
  </r>
  <r>
    <s v="ORD0006042"/>
    <x v="272"/>
    <x v="553"/>
    <x v="0"/>
    <s v="EC007"/>
    <x v="9"/>
    <x v="0"/>
    <s v="Prestige"/>
    <x v="6"/>
    <x v="0"/>
    <n v="2"/>
    <n v="120"/>
    <x v="3"/>
    <n v="204"/>
    <n v="48"/>
    <x v="0"/>
    <x v="0"/>
    <s v="Standard"/>
    <n v="4.5"/>
    <n v="2025"/>
    <s v="Jul-2025"/>
    <n v="0.23529411764705882"/>
    <x v="0"/>
    <x v="2"/>
  </r>
  <r>
    <s v="ORD0006043"/>
    <x v="282"/>
    <x v="2283"/>
    <x v="1"/>
    <s v="EC006"/>
    <x v="2"/>
    <x v="0"/>
    <s v="Philips"/>
    <x v="5"/>
    <x v="1"/>
    <n v="2"/>
    <n v="85"/>
    <x v="1"/>
    <n v="153"/>
    <n v="49"/>
    <x v="0"/>
    <x v="4"/>
    <s v="Standard"/>
    <n v="4.5"/>
    <n v="2025"/>
    <s v="Sep-2025"/>
    <n v="0.3202614379084967"/>
    <x v="0"/>
    <x v="3"/>
  </r>
  <r>
    <s v="ORD0006044"/>
    <x v="29"/>
    <x v="1716"/>
    <x v="0"/>
    <s v="EC002"/>
    <x v="5"/>
    <x v="3"/>
    <s v="Samsung"/>
    <x v="4"/>
    <x v="2"/>
    <n v="1"/>
    <n v="149"/>
    <x v="2"/>
    <n v="119.2"/>
    <n v="24.2"/>
    <x v="0"/>
    <x v="2"/>
    <s v="Express"/>
    <n v="3.5"/>
    <n v="2025"/>
    <s v="Jul-2025"/>
    <n v="0.2030201342281879"/>
    <x v="0"/>
    <x v="2"/>
  </r>
  <r>
    <s v="ORD0006045"/>
    <x v="11"/>
    <x v="1078"/>
    <x v="0"/>
    <s v="EC005"/>
    <x v="4"/>
    <x v="2"/>
    <s v="Skybags"/>
    <x v="0"/>
    <x v="0"/>
    <n v="1"/>
    <n v="45"/>
    <x v="0"/>
    <n v="45"/>
    <n v="19"/>
    <x v="0"/>
    <x v="3"/>
    <s v="Express"/>
    <n v="3.4"/>
    <n v="2025"/>
    <s v="Nov-2025"/>
    <n v="0.42222222222222222"/>
    <x v="0"/>
    <x v="0"/>
  </r>
  <r>
    <s v="ORD0006046"/>
    <x v="2"/>
    <x v="18"/>
    <x v="0"/>
    <s v="EC010"/>
    <x v="6"/>
    <x v="3"/>
    <s v="JBL"/>
    <x v="8"/>
    <x v="0"/>
    <n v="2"/>
    <n v="65"/>
    <x v="1"/>
    <n v="117"/>
    <n v="41"/>
    <x v="3"/>
    <x v="1"/>
    <s v="Standard"/>
    <n v="2.8"/>
    <n v="2025"/>
    <s v="May-2025"/>
    <n v="0.3504273504273504"/>
    <x v="2"/>
    <x v="4"/>
  </r>
  <r>
    <s v="ORD0006047"/>
    <x v="5"/>
    <x v="511"/>
    <x v="1"/>
    <s v="EC006"/>
    <x v="2"/>
    <x v="0"/>
    <s v="Philips"/>
    <x v="4"/>
    <x v="0"/>
    <n v="3"/>
    <n v="85"/>
    <x v="2"/>
    <n v="204"/>
    <n v="48"/>
    <x v="0"/>
    <x v="0"/>
    <s v="Standard"/>
    <n v="4.9000000000000004"/>
    <n v="2025"/>
    <s v="Apr-2025"/>
    <n v="0.23529411764705882"/>
    <x v="0"/>
    <x v="2"/>
  </r>
  <r>
    <s v="ORD0006048"/>
    <x v="286"/>
    <x v="1855"/>
    <x v="0"/>
    <s v="EC010"/>
    <x v="6"/>
    <x v="3"/>
    <s v="JBL"/>
    <x v="0"/>
    <x v="2"/>
    <n v="3"/>
    <n v="65"/>
    <x v="0"/>
    <n v="195"/>
    <n v="81"/>
    <x v="2"/>
    <x v="2"/>
    <s v="Same Day"/>
    <n v="3.5"/>
    <n v="2025"/>
    <s v="Nov-2025"/>
    <n v="0.41538461538461541"/>
    <x v="0"/>
    <x v="0"/>
  </r>
  <r>
    <s v="ORD0006049"/>
    <x v="219"/>
    <x v="628"/>
    <x v="0"/>
    <s v="EC004"/>
    <x v="10"/>
    <x v="2"/>
    <s v="Nike"/>
    <x v="1"/>
    <x v="2"/>
    <n v="5"/>
    <n v="110"/>
    <x v="0"/>
    <n v="550"/>
    <n v="210"/>
    <x v="0"/>
    <x v="0"/>
    <s v="Standard"/>
    <n v="4.5"/>
    <n v="2025"/>
    <s v="Aug-2025"/>
    <n v="0.38181818181818183"/>
    <x v="1"/>
    <x v="1"/>
  </r>
  <r>
    <s v="ORD0006050"/>
    <x v="301"/>
    <x v="955"/>
    <x v="0"/>
    <s v="EC010"/>
    <x v="6"/>
    <x v="3"/>
    <s v="JBL"/>
    <x v="8"/>
    <x v="0"/>
    <n v="4"/>
    <n v="65"/>
    <x v="4"/>
    <n v="247"/>
    <n v="95"/>
    <x v="0"/>
    <x v="3"/>
    <s v="Standard"/>
    <n v="4.5999999999999996"/>
    <n v="2025"/>
    <s v="Mar-2025"/>
    <n v="0.38461538461538464"/>
    <x v="2"/>
    <x v="4"/>
  </r>
  <r>
    <s v="ORD0006051"/>
    <x v="186"/>
    <x v="1619"/>
    <x v="0"/>
    <s v="EC008"/>
    <x v="1"/>
    <x v="1"/>
    <s v="Nivea"/>
    <x v="7"/>
    <x v="2"/>
    <n v="4"/>
    <n v="18"/>
    <x v="2"/>
    <n v="57.6"/>
    <n v="21.6"/>
    <x v="0"/>
    <x v="1"/>
    <s v="Express"/>
    <n v="2.6"/>
    <n v="2025"/>
    <s v="Mar-2025"/>
    <n v="0.375"/>
    <x v="2"/>
    <x v="4"/>
  </r>
  <r>
    <s v="ORD0006052"/>
    <x v="265"/>
    <x v="794"/>
    <x v="0"/>
    <s v="EC010"/>
    <x v="6"/>
    <x v="3"/>
    <s v="JBL"/>
    <x v="2"/>
    <x v="2"/>
    <n v="1"/>
    <n v="65"/>
    <x v="2"/>
    <n v="52"/>
    <n v="14"/>
    <x v="0"/>
    <x v="0"/>
    <s v="Express"/>
    <n v="4.0999999999999996"/>
    <n v="2025"/>
    <s v="Jun-2025"/>
    <n v="0.26923076923076922"/>
    <x v="0"/>
    <x v="2"/>
  </r>
  <r>
    <s v="ORD0006053"/>
    <x v="330"/>
    <x v="5"/>
    <x v="1"/>
    <s v="EC010"/>
    <x v="6"/>
    <x v="3"/>
    <s v="JBL"/>
    <x v="1"/>
    <x v="2"/>
    <n v="1"/>
    <n v="65"/>
    <x v="4"/>
    <n v="61.75"/>
    <n v="23.75"/>
    <x v="0"/>
    <x v="4"/>
    <s v="Express"/>
    <n v="2.5"/>
    <n v="2025"/>
    <s v="Jan-2025"/>
    <n v="0.38461538461538464"/>
    <x v="1"/>
    <x v="1"/>
  </r>
  <r>
    <s v="ORD0006054"/>
    <x v="13"/>
    <x v="863"/>
    <x v="0"/>
    <s v="EC006"/>
    <x v="2"/>
    <x v="0"/>
    <s v="Philips"/>
    <x v="0"/>
    <x v="0"/>
    <n v="5"/>
    <n v="85"/>
    <x v="2"/>
    <n v="340"/>
    <n v="80"/>
    <x v="0"/>
    <x v="0"/>
    <s v="Standard"/>
    <n v="3.4"/>
    <n v="2025"/>
    <s v="Jan-2025"/>
    <n v="0.23529411764705882"/>
    <x v="0"/>
    <x v="0"/>
  </r>
  <r>
    <s v="ORD0006055"/>
    <x v="35"/>
    <x v="136"/>
    <x v="0"/>
    <s v="EC003"/>
    <x v="7"/>
    <x v="3"/>
    <s v="Lenovo"/>
    <x v="5"/>
    <x v="0"/>
    <n v="1"/>
    <n v="799"/>
    <x v="3"/>
    <n v="679.15"/>
    <n v="59.15"/>
    <x v="0"/>
    <x v="0"/>
    <s v="Express"/>
    <n v="2.7"/>
    <n v="2025"/>
    <s v="Mar-2025"/>
    <n v="8.7094161819921967E-2"/>
    <x v="0"/>
    <x v="3"/>
  </r>
  <r>
    <s v="ORD0006056"/>
    <x v="18"/>
    <x v="1955"/>
    <x v="1"/>
    <s v="EC012"/>
    <x v="3"/>
    <x v="0"/>
    <s v="Philips"/>
    <x v="0"/>
    <x v="0"/>
    <n v="5"/>
    <n v="42"/>
    <x v="2"/>
    <n v="168"/>
    <n v="48"/>
    <x v="0"/>
    <x v="0"/>
    <s v="Express"/>
    <n v="2.9"/>
    <n v="2025"/>
    <s v="Mar-2025"/>
    <n v="0.2857142857142857"/>
    <x v="0"/>
    <x v="0"/>
  </r>
  <r>
    <s v="ORD0006057"/>
    <x v="295"/>
    <x v="1941"/>
    <x v="0"/>
    <s v="EC008"/>
    <x v="1"/>
    <x v="1"/>
    <s v="Nivea"/>
    <x v="9"/>
    <x v="1"/>
    <n v="3"/>
    <n v="18"/>
    <x v="1"/>
    <n v="48.6"/>
    <n v="21.6"/>
    <x v="0"/>
    <x v="4"/>
    <s v="Standard"/>
    <n v="4.5999999999999996"/>
    <n v="2025"/>
    <s v="Oct-2025"/>
    <n v="0.44444444444444448"/>
    <x v="0"/>
    <x v="5"/>
  </r>
  <r>
    <s v="ORD0006058"/>
    <x v="138"/>
    <x v="2066"/>
    <x v="0"/>
    <s v="EC008"/>
    <x v="1"/>
    <x v="1"/>
    <s v="Nivea"/>
    <x v="9"/>
    <x v="0"/>
    <n v="2"/>
    <n v="18"/>
    <x v="1"/>
    <n v="32.4"/>
    <n v="14.4"/>
    <x v="2"/>
    <x v="0"/>
    <s v="Express"/>
    <n v="3.2"/>
    <n v="2025"/>
    <s v="Jul-2025"/>
    <n v="0.44444444444444448"/>
    <x v="0"/>
    <x v="5"/>
  </r>
  <r>
    <s v="ORD0006059"/>
    <x v="117"/>
    <x v="1975"/>
    <x v="0"/>
    <s v="EC005"/>
    <x v="4"/>
    <x v="2"/>
    <s v="Skybags"/>
    <x v="4"/>
    <x v="2"/>
    <n v="5"/>
    <n v="45"/>
    <x v="2"/>
    <n v="180"/>
    <n v="50"/>
    <x v="0"/>
    <x v="3"/>
    <s v="Standard"/>
    <n v="4.9000000000000004"/>
    <n v="2025"/>
    <s v="Nov-2025"/>
    <n v="0.27777777777777779"/>
    <x v="0"/>
    <x v="2"/>
  </r>
  <r>
    <s v="ORD0006060"/>
    <x v="356"/>
    <x v="622"/>
    <x v="1"/>
    <s v="EC012"/>
    <x v="3"/>
    <x v="0"/>
    <s v="Philips"/>
    <x v="7"/>
    <x v="0"/>
    <n v="3"/>
    <n v="42"/>
    <x v="1"/>
    <n v="113.4"/>
    <n v="41.4"/>
    <x v="0"/>
    <x v="3"/>
    <s v="Standard"/>
    <n v="2.8"/>
    <n v="2025"/>
    <s v="Mar-2025"/>
    <n v="0.36507936507936506"/>
    <x v="2"/>
    <x v="4"/>
  </r>
  <r>
    <s v="ORD0006061"/>
    <x v="50"/>
    <x v="111"/>
    <x v="0"/>
    <s v="EC010"/>
    <x v="6"/>
    <x v="3"/>
    <s v="JBL"/>
    <x v="5"/>
    <x v="2"/>
    <n v="5"/>
    <n v="65"/>
    <x v="3"/>
    <n v="276.25"/>
    <n v="86.25"/>
    <x v="0"/>
    <x v="2"/>
    <s v="Standard"/>
    <n v="4.0999999999999996"/>
    <n v="2025"/>
    <s v="Sep-2025"/>
    <n v="0.31221719457013575"/>
    <x v="0"/>
    <x v="3"/>
  </r>
  <r>
    <s v="ORD0006062"/>
    <x v="101"/>
    <x v="1848"/>
    <x v="0"/>
    <s v="EC010"/>
    <x v="6"/>
    <x v="3"/>
    <s v="JBL"/>
    <x v="6"/>
    <x v="1"/>
    <n v="5"/>
    <n v="65"/>
    <x v="3"/>
    <n v="276.25"/>
    <n v="86.25"/>
    <x v="3"/>
    <x v="3"/>
    <s v="Standard"/>
    <n v="4.8"/>
    <n v="2025"/>
    <s v="Sep-2025"/>
    <n v="0.31221719457013575"/>
    <x v="0"/>
    <x v="2"/>
  </r>
  <r>
    <s v="ORD0006063"/>
    <x v="347"/>
    <x v="2110"/>
    <x v="0"/>
    <s v="EC004"/>
    <x v="10"/>
    <x v="2"/>
    <s v="Nike"/>
    <x v="1"/>
    <x v="0"/>
    <n v="1"/>
    <n v="110"/>
    <x v="0"/>
    <n v="110"/>
    <n v="42"/>
    <x v="0"/>
    <x v="0"/>
    <s v="Standard"/>
    <n v="4.0999999999999996"/>
    <n v="2025"/>
    <s v="Jul-2025"/>
    <n v="0.38181818181818183"/>
    <x v="1"/>
    <x v="1"/>
  </r>
  <r>
    <s v="ORD0006064"/>
    <x v="283"/>
    <x v="731"/>
    <x v="0"/>
    <s v="EC005"/>
    <x v="4"/>
    <x v="2"/>
    <s v="Skybags"/>
    <x v="1"/>
    <x v="2"/>
    <n v="5"/>
    <n v="45"/>
    <x v="0"/>
    <n v="225"/>
    <n v="95"/>
    <x v="0"/>
    <x v="3"/>
    <s v="Standard"/>
    <n v="4.8"/>
    <n v="2025"/>
    <s v="Aug-2025"/>
    <n v="0.42222222222222222"/>
    <x v="1"/>
    <x v="1"/>
  </r>
  <r>
    <s v="ORD0006065"/>
    <x v="344"/>
    <x v="295"/>
    <x v="0"/>
    <s v="EC001"/>
    <x v="8"/>
    <x v="3"/>
    <s v="Sony"/>
    <x v="6"/>
    <x v="0"/>
    <n v="5"/>
    <n v="89"/>
    <x v="3"/>
    <n v="378.25"/>
    <n v="103.25"/>
    <x v="0"/>
    <x v="0"/>
    <s v="Standard"/>
    <n v="3.1"/>
    <n v="2025"/>
    <s v="Jan-2025"/>
    <n v="0.2729676140118969"/>
    <x v="0"/>
    <x v="2"/>
  </r>
  <r>
    <s v="ORD0006066"/>
    <x v="258"/>
    <x v="2202"/>
    <x v="0"/>
    <s v="EC010"/>
    <x v="6"/>
    <x v="3"/>
    <s v="JBL"/>
    <x v="7"/>
    <x v="2"/>
    <n v="1"/>
    <n v="65"/>
    <x v="1"/>
    <n v="58.5"/>
    <n v="20.5"/>
    <x v="0"/>
    <x v="1"/>
    <s v="Standard"/>
    <n v="4.0999999999999996"/>
    <n v="2025"/>
    <s v="Mar-2025"/>
    <n v="0.3504273504273504"/>
    <x v="2"/>
    <x v="4"/>
  </r>
  <r>
    <s v="ORD0006067"/>
    <x v="279"/>
    <x v="388"/>
    <x v="0"/>
    <s v="EC004"/>
    <x v="10"/>
    <x v="2"/>
    <s v="Nike"/>
    <x v="6"/>
    <x v="1"/>
    <n v="1"/>
    <n v="110"/>
    <x v="3"/>
    <n v="93.5"/>
    <n v="25.5"/>
    <x v="0"/>
    <x v="1"/>
    <s v="Standard"/>
    <n v="3.4"/>
    <n v="2025"/>
    <s v="Apr-2025"/>
    <n v="0.27272727272727271"/>
    <x v="0"/>
    <x v="2"/>
  </r>
  <r>
    <s v="ORD0006068"/>
    <x v="31"/>
    <x v="2220"/>
    <x v="0"/>
    <s v="EC002"/>
    <x v="5"/>
    <x v="3"/>
    <s v="Samsung"/>
    <x v="7"/>
    <x v="2"/>
    <n v="4"/>
    <n v="149"/>
    <x v="0"/>
    <n v="596"/>
    <n v="216"/>
    <x v="0"/>
    <x v="2"/>
    <s v="Express"/>
    <n v="4.3"/>
    <n v="2025"/>
    <s v="Mar-2025"/>
    <n v="0.36241610738255031"/>
    <x v="2"/>
    <x v="4"/>
  </r>
  <r>
    <s v="ORD0006069"/>
    <x v="259"/>
    <x v="1976"/>
    <x v="0"/>
    <s v="EC008"/>
    <x v="1"/>
    <x v="1"/>
    <s v="Nivea"/>
    <x v="8"/>
    <x v="2"/>
    <n v="3"/>
    <n v="18"/>
    <x v="1"/>
    <n v="48.6"/>
    <n v="21.6"/>
    <x v="0"/>
    <x v="3"/>
    <s v="Standard"/>
    <n v="3.9"/>
    <n v="2025"/>
    <s v="Nov-2025"/>
    <n v="0.44444444444444448"/>
    <x v="2"/>
    <x v="4"/>
  </r>
  <r>
    <s v="ORD0006070"/>
    <x v="141"/>
    <x v="2127"/>
    <x v="0"/>
    <s v="EC008"/>
    <x v="1"/>
    <x v="1"/>
    <s v="Nivea"/>
    <x v="6"/>
    <x v="0"/>
    <n v="4"/>
    <n v="18"/>
    <x v="2"/>
    <n v="57.6"/>
    <n v="21.6"/>
    <x v="0"/>
    <x v="1"/>
    <s v="Standard"/>
    <n v="2.6"/>
    <n v="2025"/>
    <s v="May-2025"/>
    <n v="0.375"/>
    <x v="0"/>
    <x v="2"/>
  </r>
  <r>
    <s v="ORD0006071"/>
    <x v="357"/>
    <x v="996"/>
    <x v="1"/>
    <s v="EC006"/>
    <x v="2"/>
    <x v="0"/>
    <s v="Philips"/>
    <x v="5"/>
    <x v="2"/>
    <n v="1"/>
    <n v="85"/>
    <x v="1"/>
    <n v="76.5"/>
    <n v="24.5"/>
    <x v="0"/>
    <x v="4"/>
    <s v="Standard"/>
    <n v="4"/>
    <n v="2025"/>
    <s v="Jan-2025"/>
    <n v="0.3202614379084967"/>
    <x v="0"/>
    <x v="3"/>
  </r>
  <r>
    <s v="ORD0006072"/>
    <x v="142"/>
    <x v="2284"/>
    <x v="0"/>
    <s v="EC002"/>
    <x v="5"/>
    <x v="3"/>
    <s v="Samsung"/>
    <x v="3"/>
    <x v="2"/>
    <n v="1"/>
    <n v="149"/>
    <x v="3"/>
    <n v="126.65"/>
    <n v="31.65"/>
    <x v="1"/>
    <x v="4"/>
    <s v="Standard"/>
    <n v="3.5"/>
    <n v="2025"/>
    <s v="May-2025"/>
    <n v="0.24990130280300038"/>
    <x v="0"/>
    <x v="2"/>
  </r>
  <r>
    <s v="ORD0006073"/>
    <x v="322"/>
    <x v="1663"/>
    <x v="0"/>
    <s v="EC004"/>
    <x v="10"/>
    <x v="2"/>
    <s v="Nike"/>
    <x v="3"/>
    <x v="0"/>
    <n v="4"/>
    <n v="110"/>
    <x v="3"/>
    <n v="374"/>
    <n v="102"/>
    <x v="0"/>
    <x v="4"/>
    <s v="Standard"/>
    <n v="2.8"/>
    <n v="2025"/>
    <s v="Feb-2025"/>
    <n v="0.27272727272727271"/>
    <x v="0"/>
    <x v="2"/>
  </r>
  <r>
    <s v="ORD0006074"/>
    <x v="348"/>
    <x v="2002"/>
    <x v="0"/>
    <s v="EC002"/>
    <x v="5"/>
    <x v="3"/>
    <s v="Samsung"/>
    <x v="9"/>
    <x v="0"/>
    <n v="4"/>
    <n v="149"/>
    <x v="0"/>
    <n v="596"/>
    <n v="216"/>
    <x v="2"/>
    <x v="2"/>
    <s v="Standard"/>
    <n v="4"/>
    <n v="2025"/>
    <s v="Oct-2025"/>
    <n v="0.36241610738255031"/>
    <x v="0"/>
    <x v="5"/>
  </r>
  <r>
    <s v="ORD0006075"/>
    <x v="306"/>
    <x v="2226"/>
    <x v="0"/>
    <s v="EC006"/>
    <x v="2"/>
    <x v="0"/>
    <s v="Philips"/>
    <x v="4"/>
    <x v="0"/>
    <n v="3"/>
    <n v="85"/>
    <x v="0"/>
    <n v="255"/>
    <n v="99"/>
    <x v="0"/>
    <x v="2"/>
    <s v="Standard"/>
    <n v="4.7"/>
    <n v="2025"/>
    <s v="Jan-2025"/>
    <n v="0.38823529411764707"/>
    <x v="0"/>
    <x v="2"/>
  </r>
  <r>
    <s v="ORD0006076"/>
    <x v="43"/>
    <x v="2253"/>
    <x v="1"/>
    <s v="EC003"/>
    <x v="7"/>
    <x v="3"/>
    <s v="Lenovo"/>
    <x v="5"/>
    <x v="1"/>
    <n v="2"/>
    <n v="799"/>
    <x v="4"/>
    <n v="1518.1"/>
    <n v="278.10000000000002"/>
    <x v="0"/>
    <x v="2"/>
    <s v="Standard"/>
    <n v="3"/>
    <n v="2025"/>
    <s v="May-2025"/>
    <n v="0.18318951320729862"/>
    <x v="0"/>
    <x v="3"/>
  </r>
  <r>
    <s v="ORD0006077"/>
    <x v="152"/>
    <x v="2179"/>
    <x v="1"/>
    <s v="EC004"/>
    <x v="10"/>
    <x v="2"/>
    <s v="Nike"/>
    <x v="6"/>
    <x v="1"/>
    <n v="3"/>
    <n v="110"/>
    <x v="0"/>
    <n v="330"/>
    <n v="126"/>
    <x v="0"/>
    <x v="4"/>
    <s v="Standard"/>
    <n v="4.0999999999999996"/>
    <n v="2025"/>
    <s v="Sep-2025"/>
    <n v="0.38181818181818183"/>
    <x v="0"/>
    <x v="2"/>
  </r>
  <r>
    <s v="ORD0006078"/>
    <x v="85"/>
    <x v="2285"/>
    <x v="0"/>
    <s v="EC001"/>
    <x v="8"/>
    <x v="3"/>
    <s v="Sony"/>
    <x v="0"/>
    <x v="1"/>
    <n v="2"/>
    <n v="89"/>
    <x v="1"/>
    <n v="160.19999999999999"/>
    <n v="50.2"/>
    <x v="0"/>
    <x v="2"/>
    <s v="Same Day"/>
    <n v="4.4000000000000004"/>
    <n v="2025"/>
    <s v="Jul-2025"/>
    <n v="0.31335830212234711"/>
    <x v="0"/>
    <x v="0"/>
  </r>
  <r>
    <s v="ORD0006079"/>
    <x v="245"/>
    <x v="884"/>
    <x v="1"/>
    <s v="EC004"/>
    <x v="10"/>
    <x v="2"/>
    <s v="Nike"/>
    <x v="0"/>
    <x v="1"/>
    <n v="4"/>
    <n v="110"/>
    <x v="0"/>
    <n v="440"/>
    <n v="168"/>
    <x v="0"/>
    <x v="3"/>
    <s v="Express"/>
    <n v="2.8"/>
    <n v="2025"/>
    <s v="Jan-2025"/>
    <n v="0.38181818181818183"/>
    <x v="0"/>
    <x v="0"/>
  </r>
  <r>
    <s v="ORD0006080"/>
    <x v="328"/>
    <x v="287"/>
    <x v="0"/>
    <s v="EC009"/>
    <x v="11"/>
    <x v="1"/>
    <s v="Loreal"/>
    <x v="4"/>
    <x v="1"/>
    <n v="2"/>
    <n v="12"/>
    <x v="3"/>
    <n v="20.399999999999999"/>
    <n v="8.4"/>
    <x v="0"/>
    <x v="0"/>
    <s v="Standard"/>
    <n v="4.4000000000000004"/>
    <n v="2025"/>
    <s v="Aug-2025"/>
    <n v="0.41176470588235298"/>
    <x v="0"/>
    <x v="2"/>
  </r>
  <r>
    <s v="ORD0006081"/>
    <x v="340"/>
    <x v="1213"/>
    <x v="0"/>
    <s v="EC009"/>
    <x v="11"/>
    <x v="1"/>
    <s v="Loreal"/>
    <x v="5"/>
    <x v="1"/>
    <n v="3"/>
    <n v="12"/>
    <x v="2"/>
    <n v="28.8"/>
    <n v="10.8"/>
    <x v="0"/>
    <x v="1"/>
    <s v="Standard"/>
    <n v="4"/>
    <n v="2025"/>
    <s v="Apr-2025"/>
    <n v="0.375"/>
    <x v="0"/>
    <x v="3"/>
  </r>
  <r>
    <s v="ORD0006082"/>
    <x v="328"/>
    <x v="1839"/>
    <x v="1"/>
    <s v="EC005"/>
    <x v="4"/>
    <x v="2"/>
    <s v="Skybags"/>
    <x v="4"/>
    <x v="1"/>
    <n v="4"/>
    <n v="45"/>
    <x v="1"/>
    <n v="162"/>
    <n v="58"/>
    <x v="0"/>
    <x v="2"/>
    <s v="Standard"/>
    <n v="3.4"/>
    <n v="2025"/>
    <s v="Aug-2025"/>
    <n v="0.35802469135802467"/>
    <x v="0"/>
    <x v="2"/>
  </r>
  <r>
    <s v="ORD0006083"/>
    <x v="154"/>
    <x v="1514"/>
    <x v="1"/>
    <s v="EC011"/>
    <x v="0"/>
    <x v="0"/>
    <s v="IKEA"/>
    <x v="1"/>
    <x v="0"/>
    <n v="1"/>
    <n v="190"/>
    <x v="0"/>
    <n v="190"/>
    <n v="65"/>
    <x v="0"/>
    <x v="4"/>
    <s v="Standard"/>
    <n v="3"/>
    <n v="2025"/>
    <s v="Sep-2025"/>
    <n v="0.34210526315789475"/>
    <x v="1"/>
    <x v="1"/>
  </r>
  <r>
    <s v="ORD0006084"/>
    <x v="337"/>
    <x v="321"/>
    <x v="1"/>
    <s v="EC006"/>
    <x v="2"/>
    <x v="0"/>
    <s v="Philips"/>
    <x v="0"/>
    <x v="1"/>
    <n v="2"/>
    <n v="85"/>
    <x v="2"/>
    <n v="136"/>
    <n v="32"/>
    <x v="2"/>
    <x v="4"/>
    <s v="Standard"/>
    <n v="3.3"/>
    <n v="2025"/>
    <s v="Aug-2025"/>
    <n v="0.23529411764705882"/>
    <x v="0"/>
    <x v="0"/>
  </r>
  <r>
    <s v="ORD0006085"/>
    <x v="343"/>
    <x v="1421"/>
    <x v="0"/>
    <s v="EC010"/>
    <x v="6"/>
    <x v="3"/>
    <s v="JBL"/>
    <x v="8"/>
    <x v="1"/>
    <n v="4"/>
    <n v="65"/>
    <x v="4"/>
    <n v="247"/>
    <n v="95"/>
    <x v="0"/>
    <x v="3"/>
    <s v="Standard"/>
    <n v="4.4000000000000004"/>
    <n v="2025"/>
    <s v="Mar-2025"/>
    <n v="0.38461538461538464"/>
    <x v="2"/>
    <x v="4"/>
  </r>
  <r>
    <s v="ORD0006086"/>
    <x v="300"/>
    <x v="956"/>
    <x v="0"/>
    <s v="EC004"/>
    <x v="10"/>
    <x v="2"/>
    <s v="Nike"/>
    <x v="0"/>
    <x v="1"/>
    <n v="1"/>
    <n v="110"/>
    <x v="0"/>
    <n v="110"/>
    <n v="42"/>
    <x v="0"/>
    <x v="2"/>
    <s v="Standard"/>
    <n v="3.4"/>
    <n v="2025"/>
    <s v="Jan-2025"/>
    <n v="0.38181818181818183"/>
    <x v="0"/>
    <x v="0"/>
  </r>
  <r>
    <s v="ORD0006087"/>
    <x v="167"/>
    <x v="2007"/>
    <x v="0"/>
    <s v="EC003"/>
    <x v="7"/>
    <x v="3"/>
    <s v="Lenovo"/>
    <x v="9"/>
    <x v="2"/>
    <n v="1"/>
    <n v="799"/>
    <x v="4"/>
    <n v="759.05"/>
    <n v="139.05000000000001"/>
    <x v="0"/>
    <x v="1"/>
    <s v="Standard"/>
    <n v="4"/>
    <n v="2025"/>
    <s v="Oct-2025"/>
    <n v="0.18318951320729862"/>
    <x v="0"/>
    <x v="5"/>
  </r>
  <r>
    <s v="ORD0006088"/>
    <x v="109"/>
    <x v="2286"/>
    <x v="0"/>
    <s v="EC006"/>
    <x v="2"/>
    <x v="0"/>
    <s v="Philips"/>
    <x v="8"/>
    <x v="2"/>
    <n v="5"/>
    <n v="85"/>
    <x v="0"/>
    <n v="425"/>
    <n v="165"/>
    <x v="0"/>
    <x v="4"/>
    <s v="Same Day"/>
    <n v="3.7"/>
    <n v="2025"/>
    <s v="Oct-2025"/>
    <n v="0.38823529411764707"/>
    <x v="2"/>
    <x v="4"/>
  </r>
  <r>
    <s v="ORD0006089"/>
    <x v="149"/>
    <x v="1987"/>
    <x v="1"/>
    <s v="EC001"/>
    <x v="8"/>
    <x v="3"/>
    <s v="Sony"/>
    <x v="2"/>
    <x v="1"/>
    <n v="1"/>
    <n v="89"/>
    <x v="0"/>
    <n v="89"/>
    <n v="34"/>
    <x v="0"/>
    <x v="3"/>
    <s v="Same Day"/>
    <n v="3.1"/>
    <n v="2025"/>
    <s v="May-2025"/>
    <n v="0.38202247191011235"/>
    <x v="0"/>
    <x v="2"/>
  </r>
  <r>
    <s v="ORD0006090"/>
    <x v="103"/>
    <x v="656"/>
    <x v="1"/>
    <s v="EC009"/>
    <x v="11"/>
    <x v="1"/>
    <s v="Loreal"/>
    <x v="7"/>
    <x v="0"/>
    <n v="1"/>
    <n v="12"/>
    <x v="2"/>
    <n v="9.6"/>
    <n v="3.6"/>
    <x v="0"/>
    <x v="1"/>
    <s v="Standard"/>
    <n v="3.9"/>
    <n v="2025"/>
    <s v="May-2025"/>
    <n v="0.375"/>
    <x v="2"/>
    <x v="4"/>
  </r>
  <r>
    <s v="ORD0006091"/>
    <x v="329"/>
    <x v="1153"/>
    <x v="0"/>
    <s v="EC008"/>
    <x v="1"/>
    <x v="1"/>
    <s v="Nivea"/>
    <x v="7"/>
    <x v="0"/>
    <n v="4"/>
    <n v="18"/>
    <x v="1"/>
    <n v="64.8"/>
    <n v="28.8"/>
    <x v="2"/>
    <x v="3"/>
    <s v="Standard"/>
    <n v="3"/>
    <n v="2025"/>
    <s v="Jun-2025"/>
    <n v="0.44444444444444448"/>
    <x v="2"/>
    <x v="4"/>
  </r>
  <r>
    <s v="ORD0006092"/>
    <x v="299"/>
    <x v="1781"/>
    <x v="0"/>
    <s v="EC007"/>
    <x v="9"/>
    <x v="0"/>
    <s v="Prestige"/>
    <x v="3"/>
    <x v="2"/>
    <n v="4"/>
    <n v="120"/>
    <x v="1"/>
    <n v="432"/>
    <n v="120"/>
    <x v="0"/>
    <x v="2"/>
    <s v="Express"/>
    <n v="4.0999999999999996"/>
    <n v="2025"/>
    <s v="Dec-2025"/>
    <n v="0.27777777777777779"/>
    <x v="0"/>
    <x v="2"/>
  </r>
  <r>
    <s v="ORD0006093"/>
    <x v="45"/>
    <x v="2165"/>
    <x v="0"/>
    <s v="EC001"/>
    <x v="8"/>
    <x v="3"/>
    <s v="Sony"/>
    <x v="5"/>
    <x v="0"/>
    <n v="1"/>
    <n v="89"/>
    <x v="1"/>
    <n v="80.099999999999994"/>
    <n v="25.1"/>
    <x v="0"/>
    <x v="3"/>
    <s v="Standard"/>
    <n v="3.4"/>
    <n v="2025"/>
    <s v="Mar-2025"/>
    <n v="0.31335830212234711"/>
    <x v="0"/>
    <x v="3"/>
  </r>
  <r>
    <s v="ORD0006094"/>
    <x v="267"/>
    <x v="971"/>
    <x v="0"/>
    <s v="EC006"/>
    <x v="2"/>
    <x v="0"/>
    <s v="Philips"/>
    <x v="7"/>
    <x v="1"/>
    <n v="4"/>
    <n v="85"/>
    <x v="4"/>
    <n v="323"/>
    <n v="115"/>
    <x v="0"/>
    <x v="3"/>
    <s v="Standard"/>
    <n v="3.6"/>
    <n v="2025"/>
    <s v="Jul-2025"/>
    <n v="0.35603715170278638"/>
    <x v="2"/>
    <x v="4"/>
  </r>
  <r>
    <s v="ORD0006095"/>
    <x v="113"/>
    <x v="522"/>
    <x v="0"/>
    <s v="EC004"/>
    <x v="10"/>
    <x v="2"/>
    <s v="Nike"/>
    <x v="7"/>
    <x v="2"/>
    <n v="4"/>
    <n v="110"/>
    <x v="2"/>
    <n v="352"/>
    <n v="80"/>
    <x v="2"/>
    <x v="2"/>
    <s v="Standard"/>
    <n v="4.5"/>
    <n v="2025"/>
    <s v="Mar-2025"/>
    <n v="0.22727272727272727"/>
    <x v="2"/>
    <x v="4"/>
  </r>
  <r>
    <s v="ORD0006096"/>
    <x v="244"/>
    <x v="1615"/>
    <x v="1"/>
    <s v="EC010"/>
    <x v="6"/>
    <x v="3"/>
    <s v="JBL"/>
    <x v="7"/>
    <x v="0"/>
    <n v="5"/>
    <n v="65"/>
    <x v="1"/>
    <n v="292.5"/>
    <n v="102.5"/>
    <x v="2"/>
    <x v="0"/>
    <s v="Standard"/>
    <n v="2.8"/>
    <n v="2025"/>
    <s v="Jan-2025"/>
    <n v="0.3504273504273504"/>
    <x v="2"/>
    <x v="4"/>
  </r>
  <r>
    <s v="ORD0006097"/>
    <x v="179"/>
    <x v="1711"/>
    <x v="0"/>
    <s v="EC001"/>
    <x v="8"/>
    <x v="3"/>
    <s v="Sony"/>
    <x v="7"/>
    <x v="2"/>
    <n v="3"/>
    <n v="89"/>
    <x v="0"/>
    <n v="267"/>
    <n v="102"/>
    <x v="2"/>
    <x v="2"/>
    <s v="Standard"/>
    <n v="3.2"/>
    <n v="2025"/>
    <s v="Nov-2025"/>
    <n v="0.38202247191011235"/>
    <x v="2"/>
    <x v="4"/>
  </r>
  <r>
    <s v="ORD0006098"/>
    <x v="284"/>
    <x v="2039"/>
    <x v="0"/>
    <s v="EC007"/>
    <x v="9"/>
    <x v="0"/>
    <s v="Prestige"/>
    <x v="9"/>
    <x v="2"/>
    <n v="2"/>
    <n v="120"/>
    <x v="3"/>
    <n v="204"/>
    <n v="48"/>
    <x v="0"/>
    <x v="1"/>
    <s v="Same Day"/>
    <n v="4.9000000000000004"/>
    <n v="2025"/>
    <s v="Nov-2025"/>
    <n v="0.23529411764705882"/>
    <x v="0"/>
    <x v="5"/>
  </r>
  <r>
    <s v="ORD0006099"/>
    <x v="132"/>
    <x v="2028"/>
    <x v="0"/>
    <s v="EC005"/>
    <x v="4"/>
    <x v="2"/>
    <s v="Skybags"/>
    <x v="1"/>
    <x v="0"/>
    <n v="3"/>
    <n v="45"/>
    <x v="4"/>
    <n v="128.25"/>
    <n v="50.25"/>
    <x v="2"/>
    <x v="4"/>
    <s v="Standard"/>
    <n v="4.4000000000000004"/>
    <n v="2025"/>
    <s v="May-2025"/>
    <n v="0.391812865497076"/>
    <x v="1"/>
    <x v="1"/>
  </r>
  <r>
    <s v="ORD0006100"/>
    <x v="73"/>
    <x v="2159"/>
    <x v="1"/>
    <s v="EC001"/>
    <x v="8"/>
    <x v="3"/>
    <s v="Sony"/>
    <x v="0"/>
    <x v="1"/>
    <n v="3"/>
    <n v="89"/>
    <x v="1"/>
    <n v="240.3"/>
    <n v="75.3"/>
    <x v="0"/>
    <x v="2"/>
    <s v="Standard"/>
    <n v="4.4000000000000004"/>
    <n v="2025"/>
    <s v="Sep-2025"/>
    <n v="0.31335830212234705"/>
    <x v="0"/>
    <x v="0"/>
  </r>
  <r>
    <s v="ORD0006101"/>
    <x v="282"/>
    <x v="901"/>
    <x v="0"/>
    <s v="EC012"/>
    <x v="3"/>
    <x v="0"/>
    <s v="Philips"/>
    <x v="2"/>
    <x v="1"/>
    <n v="2"/>
    <n v="42"/>
    <x v="3"/>
    <n v="71.400000000000006"/>
    <n v="23.4"/>
    <x v="1"/>
    <x v="1"/>
    <s v="Standard"/>
    <n v="3.9"/>
    <n v="2025"/>
    <s v="Sep-2025"/>
    <n v="0.32773109243697474"/>
    <x v="0"/>
    <x v="2"/>
  </r>
  <r>
    <s v="ORD0006102"/>
    <x v="311"/>
    <x v="32"/>
    <x v="0"/>
    <s v="EC007"/>
    <x v="9"/>
    <x v="0"/>
    <s v="Prestige"/>
    <x v="7"/>
    <x v="1"/>
    <n v="5"/>
    <n v="120"/>
    <x v="4"/>
    <n v="570"/>
    <n v="180"/>
    <x v="0"/>
    <x v="2"/>
    <s v="Standard"/>
    <n v="3.9"/>
    <n v="2025"/>
    <s v="Jun-2025"/>
    <n v="0.31578947368421051"/>
    <x v="2"/>
    <x v="4"/>
  </r>
  <r>
    <s v="ORD0006103"/>
    <x v="9"/>
    <x v="9"/>
    <x v="0"/>
    <s v="EC006"/>
    <x v="2"/>
    <x v="0"/>
    <s v="Philips"/>
    <x v="7"/>
    <x v="0"/>
    <n v="5"/>
    <n v="85"/>
    <x v="3"/>
    <n v="361.25"/>
    <n v="101.25"/>
    <x v="0"/>
    <x v="1"/>
    <s v="Standard"/>
    <n v="4.7"/>
    <n v="2025"/>
    <s v="Dec-2025"/>
    <n v="0.28027681660899656"/>
    <x v="2"/>
    <x v="4"/>
  </r>
  <r>
    <s v="ORD0006104"/>
    <x v="135"/>
    <x v="135"/>
    <x v="0"/>
    <s v="EC004"/>
    <x v="10"/>
    <x v="2"/>
    <s v="Nike"/>
    <x v="2"/>
    <x v="1"/>
    <n v="4"/>
    <n v="110"/>
    <x v="4"/>
    <n v="418"/>
    <n v="146"/>
    <x v="0"/>
    <x v="3"/>
    <s v="Same Day"/>
    <n v="2.8"/>
    <n v="2025"/>
    <s v="Apr-2025"/>
    <n v="0.34928229665071769"/>
    <x v="0"/>
    <x v="2"/>
  </r>
  <r>
    <s v="ORD0006105"/>
    <x v="323"/>
    <x v="2177"/>
    <x v="0"/>
    <s v="EC003"/>
    <x v="7"/>
    <x v="3"/>
    <s v="Lenovo"/>
    <x v="4"/>
    <x v="0"/>
    <n v="1"/>
    <n v="799"/>
    <x v="4"/>
    <n v="759.05"/>
    <n v="139.05000000000001"/>
    <x v="0"/>
    <x v="4"/>
    <s v="Standard"/>
    <n v="4.5999999999999996"/>
    <n v="2025"/>
    <s v="Aug-2025"/>
    <n v="0.18318951320729862"/>
    <x v="0"/>
    <x v="2"/>
  </r>
  <r>
    <s v="ORD0006106"/>
    <x v="177"/>
    <x v="2287"/>
    <x v="1"/>
    <s v="EC001"/>
    <x v="8"/>
    <x v="3"/>
    <s v="Sony"/>
    <x v="3"/>
    <x v="1"/>
    <n v="4"/>
    <n v="89"/>
    <x v="2"/>
    <n v="284.8"/>
    <n v="64.8"/>
    <x v="0"/>
    <x v="0"/>
    <s v="Same Day"/>
    <n v="3.4"/>
    <n v="2025"/>
    <s v="Sep-2025"/>
    <n v="0.22752808988764042"/>
    <x v="0"/>
    <x v="2"/>
  </r>
  <r>
    <s v="ORD0006107"/>
    <x v="187"/>
    <x v="2288"/>
    <x v="0"/>
    <s v="EC004"/>
    <x v="10"/>
    <x v="2"/>
    <s v="Nike"/>
    <x v="2"/>
    <x v="0"/>
    <n v="2"/>
    <n v="110"/>
    <x v="4"/>
    <n v="209"/>
    <n v="73"/>
    <x v="0"/>
    <x v="4"/>
    <s v="Standard"/>
    <n v="4"/>
    <n v="2025"/>
    <s v="Mar-2025"/>
    <n v="0.34928229665071769"/>
    <x v="0"/>
    <x v="2"/>
  </r>
  <r>
    <s v="ORD0006108"/>
    <x v="201"/>
    <x v="1344"/>
    <x v="0"/>
    <s v="EC008"/>
    <x v="1"/>
    <x v="1"/>
    <s v="Nivea"/>
    <x v="1"/>
    <x v="0"/>
    <n v="2"/>
    <n v="18"/>
    <x v="1"/>
    <n v="32.4"/>
    <n v="14.4"/>
    <x v="1"/>
    <x v="1"/>
    <s v="Standard"/>
    <n v="3.9"/>
    <n v="2025"/>
    <s v="Jun-2025"/>
    <n v="0.44444444444444448"/>
    <x v="1"/>
    <x v="1"/>
  </r>
  <r>
    <s v="ORD0006109"/>
    <x v="284"/>
    <x v="2185"/>
    <x v="0"/>
    <s v="EC012"/>
    <x v="3"/>
    <x v="0"/>
    <s v="Philips"/>
    <x v="1"/>
    <x v="0"/>
    <n v="3"/>
    <n v="42"/>
    <x v="3"/>
    <n v="107.1"/>
    <n v="35.1"/>
    <x v="0"/>
    <x v="4"/>
    <s v="Standard"/>
    <n v="4.4000000000000004"/>
    <n v="2025"/>
    <s v="Nov-2025"/>
    <n v="0.32773109243697485"/>
    <x v="1"/>
    <x v="1"/>
  </r>
  <r>
    <s v="ORD0006110"/>
    <x v="281"/>
    <x v="1019"/>
    <x v="0"/>
    <s v="EC004"/>
    <x v="10"/>
    <x v="2"/>
    <s v="Nike"/>
    <x v="6"/>
    <x v="2"/>
    <n v="5"/>
    <n v="110"/>
    <x v="2"/>
    <n v="440"/>
    <n v="100"/>
    <x v="0"/>
    <x v="0"/>
    <s v="Standard"/>
    <n v="2.7"/>
    <n v="2025"/>
    <s v="Nov-2025"/>
    <n v="0.22727272727272727"/>
    <x v="0"/>
    <x v="2"/>
  </r>
  <r>
    <s v="ORD0006111"/>
    <x v="36"/>
    <x v="610"/>
    <x v="0"/>
    <s v="EC012"/>
    <x v="3"/>
    <x v="0"/>
    <s v="Philips"/>
    <x v="9"/>
    <x v="1"/>
    <n v="4"/>
    <n v="42"/>
    <x v="1"/>
    <n v="151.19999999999999"/>
    <n v="55.2"/>
    <x v="0"/>
    <x v="1"/>
    <s v="Standard"/>
    <n v="3.1"/>
    <n v="2025"/>
    <s v="Oct-2025"/>
    <n v="0.36507936507936511"/>
    <x v="0"/>
    <x v="5"/>
  </r>
  <r>
    <s v="ORD0006112"/>
    <x v="17"/>
    <x v="1529"/>
    <x v="1"/>
    <s v="EC012"/>
    <x v="3"/>
    <x v="0"/>
    <s v="Philips"/>
    <x v="2"/>
    <x v="2"/>
    <n v="3"/>
    <n v="42"/>
    <x v="4"/>
    <n v="119.7"/>
    <n v="47.7"/>
    <x v="0"/>
    <x v="2"/>
    <s v="Standard"/>
    <n v="3.1"/>
    <n v="2025"/>
    <s v="Nov-2025"/>
    <n v="0.39849624060150379"/>
    <x v="0"/>
    <x v="2"/>
  </r>
  <r>
    <s v="ORD0006113"/>
    <x v="352"/>
    <x v="236"/>
    <x v="0"/>
    <s v="EC008"/>
    <x v="1"/>
    <x v="1"/>
    <s v="Nivea"/>
    <x v="2"/>
    <x v="1"/>
    <n v="2"/>
    <n v="18"/>
    <x v="3"/>
    <n v="30.6"/>
    <n v="12.6"/>
    <x v="0"/>
    <x v="0"/>
    <s v="Standard"/>
    <n v="4"/>
    <n v="2025"/>
    <s v="Apr-2025"/>
    <n v="0.41176470588235292"/>
    <x v="0"/>
    <x v="2"/>
  </r>
  <r>
    <s v="ORD0006114"/>
    <x v="343"/>
    <x v="2289"/>
    <x v="0"/>
    <s v="EC007"/>
    <x v="9"/>
    <x v="0"/>
    <s v="Prestige"/>
    <x v="1"/>
    <x v="1"/>
    <n v="2"/>
    <n v="120"/>
    <x v="3"/>
    <n v="204"/>
    <n v="48"/>
    <x v="0"/>
    <x v="2"/>
    <s v="Express"/>
    <n v="4.8"/>
    <n v="2025"/>
    <s v="Mar-2025"/>
    <n v="0.23529411764705882"/>
    <x v="1"/>
    <x v="1"/>
  </r>
  <r>
    <s v="ORD0006115"/>
    <x v="342"/>
    <x v="1249"/>
    <x v="1"/>
    <s v="EC004"/>
    <x v="10"/>
    <x v="2"/>
    <s v="Nike"/>
    <x v="6"/>
    <x v="2"/>
    <n v="2"/>
    <n v="110"/>
    <x v="0"/>
    <n v="220"/>
    <n v="84"/>
    <x v="0"/>
    <x v="2"/>
    <s v="Standard"/>
    <n v="3"/>
    <n v="2025"/>
    <s v="Feb-2025"/>
    <n v="0.38181818181818183"/>
    <x v="0"/>
    <x v="2"/>
  </r>
  <r>
    <s v="ORD0006116"/>
    <x v="157"/>
    <x v="39"/>
    <x v="0"/>
    <s v="EC005"/>
    <x v="4"/>
    <x v="2"/>
    <s v="Skybags"/>
    <x v="8"/>
    <x v="2"/>
    <n v="1"/>
    <n v="45"/>
    <x v="3"/>
    <n v="38.25"/>
    <n v="12.25"/>
    <x v="0"/>
    <x v="1"/>
    <s v="Standard"/>
    <n v="3.3"/>
    <n v="2025"/>
    <s v="Feb-2025"/>
    <n v="0.3202614379084967"/>
    <x v="2"/>
    <x v="4"/>
  </r>
  <r>
    <s v="ORD0006117"/>
    <x v="138"/>
    <x v="76"/>
    <x v="0"/>
    <s v="EC009"/>
    <x v="11"/>
    <x v="1"/>
    <s v="Loreal"/>
    <x v="0"/>
    <x v="1"/>
    <n v="2"/>
    <n v="12"/>
    <x v="3"/>
    <n v="20.399999999999999"/>
    <n v="8.4"/>
    <x v="0"/>
    <x v="4"/>
    <s v="Standard"/>
    <n v="4.5999999999999996"/>
    <n v="2025"/>
    <s v="Jul-2025"/>
    <n v="0.41176470588235298"/>
    <x v="0"/>
    <x v="0"/>
  </r>
  <r>
    <s v="ORD0006118"/>
    <x v="333"/>
    <x v="826"/>
    <x v="1"/>
    <s v="EC010"/>
    <x v="6"/>
    <x v="3"/>
    <s v="JBL"/>
    <x v="5"/>
    <x v="1"/>
    <n v="3"/>
    <n v="65"/>
    <x v="2"/>
    <n v="156"/>
    <n v="42"/>
    <x v="2"/>
    <x v="0"/>
    <s v="Standard"/>
    <n v="3.4"/>
    <n v="2025"/>
    <s v="Jul-2025"/>
    <n v="0.26923076923076922"/>
    <x v="0"/>
    <x v="3"/>
  </r>
  <r>
    <s v="ORD0006119"/>
    <x v="153"/>
    <x v="1622"/>
    <x v="0"/>
    <s v="EC008"/>
    <x v="1"/>
    <x v="1"/>
    <s v="Nivea"/>
    <x v="1"/>
    <x v="2"/>
    <n v="1"/>
    <n v="18"/>
    <x v="2"/>
    <n v="14.4"/>
    <n v="5.4"/>
    <x v="0"/>
    <x v="3"/>
    <s v="Standard"/>
    <n v="4.7"/>
    <n v="2025"/>
    <s v="Jan-2025"/>
    <n v="0.375"/>
    <x v="1"/>
    <x v="1"/>
  </r>
  <r>
    <s v="ORD0006120"/>
    <x v="168"/>
    <x v="937"/>
    <x v="0"/>
    <s v="EC004"/>
    <x v="10"/>
    <x v="2"/>
    <s v="Nike"/>
    <x v="7"/>
    <x v="1"/>
    <n v="3"/>
    <n v="110"/>
    <x v="4"/>
    <n v="313.5"/>
    <n v="109.5"/>
    <x v="0"/>
    <x v="0"/>
    <s v="Standard"/>
    <n v="3.2"/>
    <n v="2025"/>
    <s v="Nov-2025"/>
    <n v="0.34928229665071769"/>
    <x v="2"/>
    <x v="4"/>
  </r>
  <r>
    <s v="ORD0006121"/>
    <x v="334"/>
    <x v="235"/>
    <x v="0"/>
    <s v="EC007"/>
    <x v="9"/>
    <x v="0"/>
    <s v="Prestige"/>
    <x v="4"/>
    <x v="2"/>
    <n v="3"/>
    <n v="120"/>
    <x v="3"/>
    <n v="306"/>
    <n v="72"/>
    <x v="0"/>
    <x v="1"/>
    <s v="Standard"/>
    <n v="3.4"/>
    <n v="2025"/>
    <s v="Dec-2025"/>
    <n v="0.23529411764705882"/>
    <x v="0"/>
    <x v="2"/>
  </r>
  <r>
    <s v="ORD0006122"/>
    <x v="3"/>
    <x v="712"/>
    <x v="1"/>
    <s v="EC003"/>
    <x v="7"/>
    <x v="3"/>
    <s v="Lenovo"/>
    <x v="2"/>
    <x v="1"/>
    <n v="1"/>
    <n v="799"/>
    <x v="3"/>
    <n v="679.15"/>
    <n v="59.15"/>
    <x v="0"/>
    <x v="4"/>
    <s v="Express"/>
    <n v="4.7"/>
    <n v="2025"/>
    <s v="May-2025"/>
    <n v="8.7094161819921967E-2"/>
    <x v="0"/>
    <x v="2"/>
  </r>
  <r>
    <s v="ORD0006123"/>
    <x v="209"/>
    <x v="1206"/>
    <x v="0"/>
    <s v="EC001"/>
    <x v="8"/>
    <x v="3"/>
    <s v="Sony"/>
    <x v="8"/>
    <x v="2"/>
    <n v="5"/>
    <n v="89"/>
    <x v="3"/>
    <n v="378.25"/>
    <n v="103.25"/>
    <x v="0"/>
    <x v="2"/>
    <s v="Standard"/>
    <n v="4.5999999999999996"/>
    <n v="2025"/>
    <s v="Sep-2025"/>
    <n v="0.2729676140118969"/>
    <x v="2"/>
    <x v="4"/>
  </r>
  <r>
    <s v="ORD0006124"/>
    <x v="298"/>
    <x v="2290"/>
    <x v="1"/>
    <s v="EC006"/>
    <x v="2"/>
    <x v="0"/>
    <s v="Philips"/>
    <x v="4"/>
    <x v="1"/>
    <n v="4"/>
    <n v="85"/>
    <x v="1"/>
    <n v="306"/>
    <n v="98"/>
    <x v="2"/>
    <x v="0"/>
    <s v="Express"/>
    <n v="3.1"/>
    <n v="2025"/>
    <s v="Dec-2025"/>
    <n v="0.3202614379084967"/>
    <x v="0"/>
    <x v="2"/>
  </r>
  <r>
    <s v="ORD0006125"/>
    <x v="160"/>
    <x v="1114"/>
    <x v="0"/>
    <s v="EC004"/>
    <x v="10"/>
    <x v="2"/>
    <s v="Nike"/>
    <x v="1"/>
    <x v="1"/>
    <n v="2"/>
    <n v="110"/>
    <x v="3"/>
    <n v="187"/>
    <n v="51"/>
    <x v="3"/>
    <x v="2"/>
    <s v="Standard"/>
    <n v="3.9"/>
    <n v="2025"/>
    <s v="Jul-2025"/>
    <n v="0.27272727272727271"/>
    <x v="1"/>
    <x v="1"/>
  </r>
  <r>
    <s v="ORD0006126"/>
    <x v="14"/>
    <x v="41"/>
    <x v="0"/>
    <s v="EC009"/>
    <x v="11"/>
    <x v="1"/>
    <s v="Loreal"/>
    <x v="9"/>
    <x v="0"/>
    <n v="2"/>
    <n v="12"/>
    <x v="3"/>
    <n v="20.399999999999999"/>
    <n v="8.4"/>
    <x v="0"/>
    <x v="1"/>
    <s v="Same Day"/>
    <n v="3.1"/>
    <n v="2025"/>
    <s v="Feb-2025"/>
    <n v="0.41176470588235298"/>
    <x v="0"/>
    <x v="5"/>
  </r>
  <r>
    <s v="ORD0006127"/>
    <x v="130"/>
    <x v="1618"/>
    <x v="1"/>
    <s v="EC002"/>
    <x v="5"/>
    <x v="3"/>
    <s v="Samsung"/>
    <x v="3"/>
    <x v="1"/>
    <n v="2"/>
    <n v="149"/>
    <x v="0"/>
    <n v="298"/>
    <n v="108"/>
    <x v="1"/>
    <x v="3"/>
    <s v="Express"/>
    <n v="2.8"/>
    <n v="2025"/>
    <s v="Sep-2025"/>
    <n v="0.36241610738255031"/>
    <x v="0"/>
    <x v="2"/>
  </r>
  <r>
    <s v="ORD0006128"/>
    <x v="262"/>
    <x v="1936"/>
    <x v="1"/>
    <s v="EC007"/>
    <x v="9"/>
    <x v="0"/>
    <s v="Prestige"/>
    <x v="1"/>
    <x v="1"/>
    <n v="2"/>
    <n v="120"/>
    <x v="4"/>
    <n v="228"/>
    <n v="72"/>
    <x v="0"/>
    <x v="0"/>
    <s v="Express"/>
    <n v="4.4000000000000004"/>
    <n v="2025"/>
    <s v="Nov-2025"/>
    <n v="0.31578947368421051"/>
    <x v="1"/>
    <x v="1"/>
  </r>
  <r>
    <s v="ORD0006129"/>
    <x v="199"/>
    <x v="2291"/>
    <x v="0"/>
    <s v="EC009"/>
    <x v="11"/>
    <x v="1"/>
    <s v="Loreal"/>
    <x v="6"/>
    <x v="2"/>
    <n v="5"/>
    <n v="12"/>
    <x v="1"/>
    <n v="54"/>
    <n v="24"/>
    <x v="0"/>
    <x v="4"/>
    <s v="Express"/>
    <n v="4"/>
    <n v="2025"/>
    <s v="Jan-2025"/>
    <n v="0.44444444444444442"/>
    <x v="0"/>
    <x v="2"/>
  </r>
  <r>
    <s v="ORD0006130"/>
    <x v="226"/>
    <x v="133"/>
    <x v="0"/>
    <s v="EC001"/>
    <x v="8"/>
    <x v="3"/>
    <s v="Sony"/>
    <x v="7"/>
    <x v="1"/>
    <n v="4"/>
    <n v="89"/>
    <x v="2"/>
    <n v="284.8"/>
    <n v="64.8"/>
    <x v="0"/>
    <x v="3"/>
    <s v="Same Day"/>
    <n v="3.6"/>
    <n v="2025"/>
    <s v="Dec-2025"/>
    <n v="0.22752808988764042"/>
    <x v="2"/>
    <x v="4"/>
  </r>
  <r>
    <s v="ORD0006131"/>
    <x v="354"/>
    <x v="1877"/>
    <x v="0"/>
    <s v="EC008"/>
    <x v="1"/>
    <x v="1"/>
    <s v="Nivea"/>
    <x v="5"/>
    <x v="2"/>
    <n v="4"/>
    <n v="18"/>
    <x v="2"/>
    <n v="57.6"/>
    <n v="21.6"/>
    <x v="3"/>
    <x v="3"/>
    <s v="Standard"/>
    <n v="3.9"/>
    <n v="2025"/>
    <s v="Apr-2025"/>
    <n v="0.375"/>
    <x v="0"/>
    <x v="3"/>
  </r>
  <r>
    <s v="ORD0006132"/>
    <x v="253"/>
    <x v="148"/>
    <x v="1"/>
    <s v="EC009"/>
    <x v="11"/>
    <x v="1"/>
    <s v="Loreal"/>
    <x v="1"/>
    <x v="2"/>
    <n v="2"/>
    <n v="12"/>
    <x v="1"/>
    <n v="21.6"/>
    <n v="9.6"/>
    <x v="0"/>
    <x v="4"/>
    <s v="Same Day"/>
    <n v="2.9"/>
    <n v="2025"/>
    <s v="Aug-2025"/>
    <n v="0.44444444444444442"/>
    <x v="1"/>
    <x v="1"/>
  </r>
  <r>
    <s v="ORD0006133"/>
    <x v="296"/>
    <x v="1083"/>
    <x v="0"/>
    <s v="EC008"/>
    <x v="1"/>
    <x v="1"/>
    <s v="Nivea"/>
    <x v="0"/>
    <x v="1"/>
    <n v="4"/>
    <n v="18"/>
    <x v="0"/>
    <n v="72"/>
    <n v="36"/>
    <x v="1"/>
    <x v="3"/>
    <s v="Standard"/>
    <n v="4.2"/>
    <n v="2025"/>
    <s v="Oct-2025"/>
    <n v="0.5"/>
    <x v="0"/>
    <x v="0"/>
  </r>
  <r>
    <s v="ORD0006134"/>
    <x v="70"/>
    <x v="1558"/>
    <x v="0"/>
    <s v="EC004"/>
    <x v="10"/>
    <x v="2"/>
    <s v="Nike"/>
    <x v="0"/>
    <x v="2"/>
    <n v="3"/>
    <n v="110"/>
    <x v="2"/>
    <n v="264"/>
    <n v="60"/>
    <x v="0"/>
    <x v="0"/>
    <s v="Standard"/>
    <n v="4.2"/>
    <n v="2025"/>
    <s v="Oct-2025"/>
    <n v="0.22727272727272727"/>
    <x v="0"/>
    <x v="0"/>
  </r>
  <r>
    <s v="ORD0006135"/>
    <x v="236"/>
    <x v="1579"/>
    <x v="0"/>
    <s v="EC005"/>
    <x v="4"/>
    <x v="2"/>
    <s v="Skybags"/>
    <x v="1"/>
    <x v="0"/>
    <n v="4"/>
    <n v="45"/>
    <x v="2"/>
    <n v="144"/>
    <n v="40"/>
    <x v="1"/>
    <x v="3"/>
    <s v="Standard"/>
    <n v="3.4"/>
    <n v="2025"/>
    <s v="Oct-2025"/>
    <n v="0.27777777777777779"/>
    <x v="1"/>
    <x v="1"/>
  </r>
  <r>
    <s v="ORD0006136"/>
    <x v="69"/>
    <x v="2074"/>
    <x v="0"/>
    <s v="EC002"/>
    <x v="5"/>
    <x v="3"/>
    <s v="Samsung"/>
    <x v="5"/>
    <x v="1"/>
    <n v="2"/>
    <n v="149"/>
    <x v="3"/>
    <n v="253.3"/>
    <n v="63.3"/>
    <x v="0"/>
    <x v="0"/>
    <s v="Express"/>
    <n v="3.6"/>
    <n v="2025"/>
    <s v="Mar-2025"/>
    <n v="0.24990130280300038"/>
    <x v="0"/>
    <x v="3"/>
  </r>
  <r>
    <s v="ORD0006137"/>
    <x v="206"/>
    <x v="648"/>
    <x v="0"/>
    <s v="EC006"/>
    <x v="2"/>
    <x v="0"/>
    <s v="Philips"/>
    <x v="1"/>
    <x v="2"/>
    <n v="4"/>
    <n v="85"/>
    <x v="4"/>
    <n v="323"/>
    <n v="115"/>
    <x v="1"/>
    <x v="4"/>
    <s v="Standard"/>
    <n v="4.3"/>
    <n v="2025"/>
    <s v="Dec-2025"/>
    <n v="0.35603715170278638"/>
    <x v="1"/>
    <x v="1"/>
  </r>
  <r>
    <s v="ORD0006138"/>
    <x v="139"/>
    <x v="2110"/>
    <x v="0"/>
    <s v="EC010"/>
    <x v="6"/>
    <x v="3"/>
    <s v="JBL"/>
    <x v="3"/>
    <x v="2"/>
    <n v="1"/>
    <n v="65"/>
    <x v="1"/>
    <n v="58.5"/>
    <n v="20.5"/>
    <x v="0"/>
    <x v="4"/>
    <s v="Standard"/>
    <n v="2.6"/>
    <n v="2025"/>
    <s v="Apr-2025"/>
    <n v="0.3504273504273504"/>
    <x v="0"/>
    <x v="2"/>
  </r>
  <r>
    <s v="ORD0006139"/>
    <x v="247"/>
    <x v="1036"/>
    <x v="1"/>
    <s v="EC008"/>
    <x v="1"/>
    <x v="1"/>
    <s v="Nivea"/>
    <x v="5"/>
    <x v="1"/>
    <n v="2"/>
    <n v="18"/>
    <x v="1"/>
    <n v="32.4"/>
    <n v="14.4"/>
    <x v="0"/>
    <x v="1"/>
    <s v="Standard"/>
    <n v="2.8"/>
    <n v="2025"/>
    <s v="Feb-2025"/>
    <n v="0.44444444444444448"/>
    <x v="0"/>
    <x v="3"/>
  </r>
  <r>
    <s v="ORD0006140"/>
    <x v="340"/>
    <x v="1421"/>
    <x v="1"/>
    <s v="EC012"/>
    <x v="3"/>
    <x v="0"/>
    <s v="Philips"/>
    <x v="7"/>
    <x v="1"/>
    <n v="2"/>
    <n v="42"/>
    <x v="2"/>
    <n v="67.2"/>
    <n v="19.2"/>
    <x v="0"/>
    <x v="3"/>
    <s v="Standard"/>
    <n v="4"/>
    <n v="2025"/>
    <s v="Apr-2025"/>
    <n v="0.2857142857142857"/>
    <x v="2"/>
    <x v="4"/>
  </r>
  <r>
    <s v="ORD0006141"/>
    <x v="75"/>
    <x v="225"/>
    <x v="0"/>
    <s v="EC011"/>
    <x v="0"/>
    <x v="0"/>
    <s v="IKEA"/>
    <x v="4"/>
    <x v="1"/>
    <n v="5"/>
    <n v="190"/>
    <x v="4"/>
    <n v="902.5"/>
    <n v="277.5"/>
    <x v="0"/>
    <x v="1"/>
    <s v="Standard"/>
    <n v="4.8"/>
    <n v="2025"/>
    <s v="May-2025"/>
    <n v="0.30747922437673131"/>
    <x v="0"/>
    <x v="2"/>
  </r>
  <r>
    <s v="ORD0006142"/>
    <x v="290"/>
    <x v="833"/>
    <x v="0"/>
    <s v="EC012"/>
    <x v="3"/>
    <x v="0"/>
    <s v="Philips"/>
    <x v="4"/>
    <x v="1"/>
    <n v="3"/>
    <n v="42"/>
    <x v="0"/>
    <n v="126"/>
    <n v="54"/>
    <x v="0"/>
    <x v="4"/>
    <s v="Standard"/>
    <n v="3.1"/>
    <n v="2025"/>
    <s v="Jun-2025"/>
    <n v="0.42857142857142855"/>
    <x v="0"/>
    <x v="2"/>
  </r>
  <r>
    <s v="ORD0006143"/>
    <x v="354"/>
    <x v="2292"/>
    <x v="0"/>
    <s v="EC009"/>
    <x v="11"/>
    <x v="1"/>
    <s v="Loreal"/>
    <x v="7"/>
    <x v="2"/>
    <n v="1"/>
    <n v="12"/>
    <x v="0"/>
    <n v="12"/>
    <n v="6"/>
    <x v="2"/>
    <x v="4"/>
    <s v="Standard"/>
    <n v="4.2"/>
    <n v="2025"/>
    <s v="Apr-2025"/>
    <n v="0.5"/>
    <x v="2"/>
    <x v="4"/>
  </r>
  <r>
    <s v="ORD0006144"/>
    <x v="138"/>
    <x v="485"/>
    <x v="1"/>
    <s v="EC004"/>
    <x v="10"/>
    <x v="2"/>
    <s v="Nike"/>
    <x v="1"/>
    <x v="1"/>
    <n v="5"/>
    <n v="110"/>
    <x v="4"/>
    <n v="522.5"/>
    <n v="182.5"/>
    <x v="0"/>
    <x v="2"/>
    <s v="Standard"/>
    <n v="4.9000000000000004"/>
    <n v="2025"/>
    <s v="Jul-2025"/>
    <n v="0.34928229665071769"/>
    <x v="1"/>
    <x v="1"/>
  </r>
  <r>
    <s v="ORD0006145"/>
    <x v="183"/>
    <x v="1552"/>
    <x v="0"/>
    <s v="EC004"/>
    <x v="10"/>
    <x v="2"/>
    <s v="Nike"/>
    <x v="0"/>
    <x v="0"/>
    <n v="3"/>
    <n v="110"/>
    <x v="0"/>
    <n v="330"/>
    <n v="126"/>
    <x v="3"/>
    <x v="4"/>
    <s v="Standard"/>
    <n v="3.6"/>
    <n v="2025"/>
    <s v="Nov-2025"/>
    <n v="0.38181818181818183"/>
    <x v="0"/>
    <x v="0"/>
  </r>
  <r>
    <s v="ORD0006146"/>
    <x v="312"/>
    <x v="1841"/>
    <x v="0"/>
    <s v="EC009"/>
    <x v="11"/>
    <x v="1"/>
    <s v="Loreal"/>
    <x v="9"/>
    <x v="2"/>
    <n v="3"/>
    <n v="12"/>
    <x v="2"/>
    <n v="28.8"/>
    <n v="10.8"/>
    <x v="0"/>
    <x v="3"/>
    <s v="Express"/>
    <n v="4.5999999999999996"/>
    <n v="2025"/>
    <s v="Jun-2025"/>
    <n v="0.375"/>
    <x v="0"/>
    <x v="5"/>
  </r>
  <r>
    <s v="ORD0006147"/>
    <x v="152"/>
    <x v="2293"/>
    <x v="1"/>
    <s v="EC008"/>
    <x v="1"/>
    <x v="1"/>
    <s v="Nivea"/>
    <x v="6"/>
    <x v="2"/>
    <n v="2"/>
    <n v="18"/>
    <x v="4"/>
    <n v="34.200000000000003"/>
    <n v="16.2"/>
    <x v="0"/>
    <x v="0"/>
    <s v="Express"/>
    <n v="3.2"/>
    <n v="2025"/>
    <s v="Sep-2025"/>
    <n v="0.47368421052631571"/>
    <x v="0"/>
    <x v="2"/>
  </r>
  <r>
    <s v="ORD0006148"/>
    <x v="347"/>
    <x v="1639"/>
    <x v="0"/>
    <s v="EC009"/>
    <x v="11"/>
    <x v="1"/>
    <s v="Loreal"/>
    <x v="1"/>
    <x v="2"/>
    <n v="5"/>
    <n v="12"/>
    <x v="4"/>
    <n v="57"/>
    <n v="27"/>
    <x v="0"/>
    <x v="3"/>
    <s v="Express"/>
    <n v="4.0999999999999996"/>
    <n v="2025"/>
    <s v="Jul-2025"/>
    <n v="0.47368421052631576"/>
    <x v="1"/>
    <x v="1"/>
  </r>
  <r>
    <s v="ORD0006149"/>
    <x v="210"/>
    <x v="1200"/>
    <x v="0"/>
    <s v="EC002"/>
    <x v="5"/>
    <x v="3"/>
    <s v="Samsung"/>
    <x v="8"/>
    <x v="0"/>
    <n v="2"/>
    <n v="149"/>
    <x v="2"/>
    <n v="238.4"/>
    <n v="48.4"/>
    <x v="0"/>
    <x v="4"/>
    <s v="Standard"/>
    <n v="3.8"/>
    <n v="2025"/>
    <s v="Mar-2025"/>
    <n v="0.2030201342281879"/>
    <x v="2"/>
    <x v="4"/>
  </r>
  <r>
    <s v="ORD0006150"/>
    <x v="121"/>
    <x v="215"/>
    <x v="0"/>
    <s v="EC009"/>
    <x v="11"/>
    <x v="1"/>
    <s v="Loreal"/>
    <x v="4"/>
    <x v="1"/>
    <n v="5"/>
    <n v="12"/>
    <x v="1"/>
    <n v="54"/>
    <n v="24"/>
    <x v="1"/>
    <x v="3"/>
    <s v="Express"/>
    <n v="4.0999999999999996"/>
    <n v="2025"/>
    <s v="Jan-2025"/>
    <n v="0.44444444444444442"/>
    <x v="0"/>
    <x v="2"/>
  </r>
  <r>
    <s v="ORD0006151"/>
    <x v="63"/>
    <x v="1326"/>
    <x v="0"/>
    <s v="EC009"/>
    <x v="11"/>
    <x v="1"/>
    <s v="Loreal"/>
    <x v="2"/>
    <x v="1"/>
    <n v="1"/>
    <n v="12"/>
    <x v="0"/>
    <n v="12"/>
    <n v="6"/>
    <x v="0"/>
    <x v="4"/>
    <s v="Standard"/>
    <n v="3.6"/>
    <n v="2025"/>
    <s v="Dec-2025"/>
    <n v="0.5"/>
    <x v="0"/>
    <x v="2"/>
  </r>
  <r>
    <s v="ORD0006152"/>
    <x v="346"/>
    <x v="649"/>
    <x v="0"/>
    <s v="EC011"/>
    <x v="0"/>
    <x v="0"/>
    <s v="IKEA"/>
    <x v="7"/>
    <x v="2"/>
    <n v="1"/>
    <n v="190"/>
    <x v="2"/>
    <n v="152"/>
    <n v="27"/>
    <x v="0"/>
    <x v="3"/>
    <s v="Express"/>
    <n v="3.6"/>
    <n v="2025"/>
    <s v="Oct-2025"/>
    <n v="0.17763157894736842"/>
    <x v="2"/>
    <x v="4"/>
  </r>
  <r>
    <s v="ORD0006153"/>
    <x v="206"/>
    <x v="710"/>
    <x v="0"/>
    <s v="EC003"/>
    <x v="7"/>
    <x v="3"/>
    <s v="Lenovo"/>
    <x v="4"/>
    <x v="1"/>
    <n v="4"/>
    <n v="799"/>
    <x v="2"/>
    <n v="2556.8000000000002"/>
    <n v="76.8"/>
    <x v="0"/>
    <x v="1"/>
    <s v="Standard"/>
    <n v="4.4000000000000004"/>
    <n v="2025"/>
    <s v="Dec-2025"/>
    <n v="3.0037546933667079E-2"/>
    <x v="0"/>
    <x v="2"/>
  </r>
  <r>
    <s v="ORD0006154"/>
    <x v="359"/>
    <x v="2289"/>
    <x v="0"/>
    <s v="EC003"/>
    <x v="7"/>
    <x v="3"/>
    <s v="Lenovo"/>
    <x v="8"/>
    <x v="0"/>
    <n v="2"/>
    <n v="799"/>
    <x v="1"/>
    <n v="1438.2"/>
    <n v="198.2"/>
    <x v="0"/>
    <x v="1"/>
    <s v="Standard"/>
    <n v="3.4"/>
    <n v="2025"/>
    <s v="Nov-2025"/>
    <n v="0.13781115282992629"/>
    <x v="2"/>
    <x v="4"/>
  </r>
  <r>
    <s v="ORD0006155"/>
    <x v="293"/>
    <x v="1882"/>
    <x v="0"/>
    <s v="EC002"/>
    <x v="5"/>
    <x v="3"/>
    <s v="Samsung"/>
    <x v="3"/>
    <x v="2"/>
    <n v="4"/>
    <n v="149"/>
    <x v="2"/>
    <n v="476.8"/>
    <n v="96.8"/>
    <x v="3"/>
    <x v="0"/>
    <s v="Express"/>
    <n v="5"/>
    <n v="2025"/>
    <s v="Sep-2025"/>
    <n v="0.2030201342281879"/>
    <x v="0"/>
    <x v="2"/>
  </r>
  <r>
    <s v="ORD0006156"/>
    <x v="305"/>
    <x v="2257"/>
    <x v="0"/>
    <s v="EC006"/>
    <x v="2"/>
    <x v="0"/>
    <s v="Philips"/>
    <x v="1"/>
    <x v="2"/>
    <n v="5"/>
    <n v="85"/>
    <x v="0"/>
    <n v="425"/>
    <n v="165"/>
    <x v="0"/>
    <x v="1"/>
    <s v="Standard"/>
    <n v="3"/>
    <n v="2025"/>
    <s v="Apr-2025"/>
    <n v="0.38823529411764707"/>
    <x v="1"/>
    <x v="1"/>
  </r>
  <r>
    <s v="ORD0006157"/>
    <x v="80"/>
    <x v="573"/>
    <x v="0"/>
    <s v="EC006"/>
    <x v="2"/>
    <x v="0"/>
    <s v="Philips"/>
    <x v="9"/>
    <x v="1"/>
    <n v="5"/>
    <n v="85"/>
    <x v="2"/>
    <n v="340"/>
    <n v="80"/>
    <x v="0"/>
    <x v="3"/>
    <s v="Standard"/>
    <n v="5"/>
    <n v="2025"/>
    <s v="Dec-2025"/>
    <n v="0.23529411764705882"/>
    <x v="0"/>
    <x v="5"/>
  </r>
  <r>
    <s v="ORD0006158"/>
    <x v="356"/>
    <x v="1704"/>
    <x v="0"/>
    <s v="EC003"/>
    <x v="7"/>
    <x v="3"/>
    <s v="Lenovo"/>
    <x v="1"/>
    <x v="2"/>
    <n v="5"/>
    <n v="799"/>
    <x v="2"/>
    <n v="3196"/>
    <n v="96"/>
    <x v="0"/>
    <x v="0"/>
    <s v="Express"/>
    <n v="3.1"/>
    <n v="2025"/>
    <s v="Mar-2025"/>
    <n v="3.0037546933667083E-2"/>
    <x v="1"/>
    <x v="1"/>
  </r>
  <r>
    <s v="ORD0006159"/>
    <x v="39"/>
    <x v="931"/>
    <x v="0"/>
    <s v="EC007"/>
    <x v="9"/>
    <x v="0"/>
    <s v="Prestige"/>
    <x v="2"/>
    <x v="2"/>
    <n v="3"/>
    <n v="120"/>
    <x v="4"/>
    <n v="342"/>
    <n v="108"/>
    <x v="0"/>
    <x v="0"/>
    <s v="Standard"/>
    <n v="3.8"/>
    <n v="2025"/>
    <s v="Oct-2025"/>
    <n v="0.31578947368421051"/>
    <x v="0"/>
    <x v="2"/>
  </r>
  <r>
    <s v="ORD0006160"/>
    <x v="146"/>
    <x v="2205"/>
    <x v="1"/>
    <s v="EC006"/>
    <x v="2"/>
    <x v="0"/>
    <s v="Philips"/>
    <x v="3"/>
    <x v="1"/>
    <n v="3"/>
    <n v="85"/>
    <x v="2"/>
    <n v="204"/>
    <n v="48"/>
    <x v="0"/>
    <x v="1"/>
    <s v="Standard"/>
    <n v="4.5"/>
    <n v="2025"/>
    <s v="Feb-2025"/>
    <n v="0.23529411764705882"/>
    <x v="0"/>
    <x v="2"/>
  </r>
  <r>
    <s v="ORD0006161"/>
    <x v="255"/>
    <x v="458"/>
    <x v="0"/>
    <s v="EC012"/>
    <x v="3"/>
    <x v="0"/>
    <s v="Philips"/>
    <x v="1"/>
    <x v="1"/>
    <n v="4"/>
    <n v="42"/>
    <x v="4"/>
    <n v="159.6"/>
    <n v="63.6"/>
    <x v="2"/>
    <x v="1"/>
    <s v="Standard"/>
    <n v="3.1"/>
    <n v="2025"/>
    <s v="Jul-2025"/>
    <n v="0.39849624060150379"/>
    <x v="1"/>
    <x v="1"/>
  </r>
  <r>
    <s v="ORD0006162"/>
    <x v="21"/>
    <x v="2007"/>
    <x v="1"/>
    <s v="EC007"/>
    <x v="9"/>
    <x v="0"/>
    <s v="Prestige"/>
    <x v="8"/>
    <x v="1"/>
    <n v="1"/>
    <n v="120"/>
    <x v="0"/>
    <n v="120"/>
    <n v="42"/>
    <x v="0"/>
    <x v="3"/>
    <s v="Standard"/>
    <n v="3.3"/>
    <n v="2025"/>
    <s v="Jun-2025"/>
    <n v="0.35"/>
    <x v="2"/>
    <x v="4"/>
  </r>
  <r>
    <s v="ORD0006163"/>
    <x v="233"/>
    <x v="495"/>
    <x v="0"/>
    <s v="EC003"/>
    <x v="7"/>
    <x v="3"/>
    <s v="Lenovo"/>
    <x v="2"/>
    <x v="1"/>
    <n v="5"/>
    <n v="799"/>
    <x v="2"/>
    <n v="3196"/>
    <n v="96"/>
    <x v="0"/>
    <x v="1"/>
    <s v="Standard"/>
    <n v="3"/>
    <n v="2025"/>
    <s v="Aug-2025"/>
    <n v="3.0037546933667083E-2"/>
    <x v="0"/>
    <x v="2"/>
  </r>
  <r>
    <s v="ORD0006164"/>
    <x v="63"/>
    <x v="16"/>
    <x v="0"/>
    <s v="EC010"/>
    <x v="6"/>
    <x v="3"/>
    <s v="JBL"/>
    <x v="8"/>
    <x v="0"/>
    <n v="3"/>
    <n v="65"/>
    <x v="3"/>
    <n v="165.75"/>
    <n v="51.75"/>
    <x v="0"/>
    <x v="0"/>
    <s v="Express"/>
    <n v="3.6"/>
    <n v="2025"/>
    <s v="Dec-2025"/>
    <n v="0.31221719457013575"/>
    <x v="2"/>
    <x v="4"/>
  </r>
  <r>
    <s v="ORD0006165"/>
    <x v="217"/>
    <x v="123"/>
    <x v="0"/>
    <s v="EC007"/>
    <x v="9"/>
    <x v="0"/>
    <s v="Prestige"/>
    <x v="8"/>
    <x v="0"/>
    <n v="2"/>
    <n v="120"/>
    <x v="3"/>
    <n v="204"/>
    <n v="48"/>
    <x v="0"/>
    <x v="2"/>
    <s v="Standard"/>
    <n v="3.2"/>
    <n v="2025"/>
    <s v="Sep-2025"/>
    <n v="0.23529411764705882"/>
    <x v="2"/>
    <x v="4"/>
  </r>
  <r>
    <s v="ORD0006166"/>
    <x v="174"/>
    <x v="735"/>
    <x v="1"/>
    <s v="EC007"/>
    <x v="9"/>
    <x v="0"/>
    <s v="Prestige"/>
    <x v="8"/>
    <x v="0"/>
    <n v="4"/>
    <n v="120"/>
    <x v="3"/>
    <n v="408"/>
    <n v="96"/>
    <x v="0"/>
    <x v="1"/>
    <s v="Standard"/>
    <n v="3.4"/>
    <n v="2025"/>
    <s v="Jun-2025"/>
    <n v="0.23529411764705882"/>
    <x v="2"/>
    <x v="4"/>
  </r>
  <r>
    <s v="ORD0006167"/>
    <x v="100"/>
    <x v="847"/>
    <x v="0"/>
    <s v="EC007"/>
    <x v="9"/>
    <x v="0"/>
    <s v="Prestige"/>
    <x v="4"/>
    <x v="1"/>
    <n v="2"/>
    <n v="120"/>
    <x v="0"/>
    <n v="240"/>
    <n v="84"/>
    <x v="0"/>
    <x v="1"/>
    <s v="Same Day"/>
    <n v="4.9000000000000004"/>
    <n v="2025"/>
    <s v="Jul-2025"/>
    <n v="0.35"/>
    <x v="0"/>
    <x v="2"/>
  </r>
  <r>
    <s v="ORD0006168"/>
    <x v="104"/>
    <x v="136"/>
    <x v="0"/>
    <s v="EC007"/>
    <x v="9"/>
    <x v="0"/>
    <s v="Prestige"/>
    <x v="7"/>
    <x v="2"/>
    <n v="2"/>
    <n v="120"/>
    <x v="1"/>
    <n v="216"/>
    <n v="60"/>
    <x v="0"/>
    <x v="3"/>
    <s v="Express"/>
    <n v="3"/>
    <n v="2025"/>
    <s v="Jun-2025"/>
    <n v="0.27777777777777779"/>
    <x v="2"/>
    <x v="4"/>
  </r>
  <r>
    <s v="ORD0006169"/>
    <x v="109"/>
    <x v="731"/>
    <x v="1"/>
    <s v="EC001"/>
    <x v="8"/>
    <x v="3"/>
    <s v="Sony"/>
    <x v="7"/>
    <x v="0"/>
    <n v="2"/>
    <n v="89"/>
    <x v="1"/>
    <n v="160.19999999999999"/>
    <n v="50.2"/>
    <x v="0"/>
    <x v="3"/>
    <s v="Express"/>
    <n v="4.0999999999999996"/>
    <n v="2025"/>
    <s v="Oct-2025"/>
    <n v="0.31335830212234711"/>
    <x v="2"/>
    <x v="4"/>
  </r>
  <r>
    <s v="ORD0006170"/>
    <x v="306"/>
    <x v="2066"/>
    <x v="1"/>
    <s v="EC006"/>
    <x v="2"/>
    <x v="0"/>
    <s v="Philips"/>
    <x v="6"/>
    <x v="2"/>
    <n v="1"/>
    <n v="85"/>
    <x v="0"/>
    <n v="85"/>
    <n v="33"/>
    <x v="1"/>
    <x v="0"/>
    <s v="Express"/>
    <n v="4.2"/>
    <n v="2025"/>
    <s v="Jan-2025"/>
    <n v="0.38823529411764707"/>
    <x v="0"/>
    <x v="2"/>
  </r>
  <r>
    <s v="ORD0006171"/>
    <x v="252"/>
    <x v="963"/>
    <x v="0"/>
    <s v="EC012"/>
    <x v="3"/>
    <x v="0"/>
    <s v="Philips"/>
    <x v="1"/>
    <x v="2"/>
    <n v="3"/>
    <n v="42"/>
    <x v="4"/>
    <n v="119.7"/>
    <n v="47.7"/>
    <x v="0"/>
    <x v="0"/>
    <s v="Standard"/>
    <n v="4.5"/>
    <n v="2025"/>
    <s v="Jul-2025"/>
    <n v="0.39849624060150379"/>
    <x v="1"/>
    <x v="1"/>
  </r>
  <r>
    <s v="ORD0006172"/>
    <x v="267"/>
    <x v="426"/>
    <x v="0"/>
    <s v="EC006"/>
    <x v="2"/>
    <x v="0"/>
    <s v="Philips"/>
    <x v="4"/>
    <x v="0"/>
    <n v="4"/>
    <n v="85"/>
    <x v="3"/>
    <n v="289"/>
    <n v="81"/>
    <x v="0"/>
    <x v="2"/>
    <s v="Express"/>
    <n v="3.2"/>
    <n v="2025"/>
    <s v="Jul-2025"/>
    <n v="0.28027681660899656"/>
    <x v="0"/>
    <x v="2"/>
  </r>
  <r>
    <s v="ORD0006173"/>
    <x v="129"/>
    <x v="847"/>
    <x v="0"/>
    <s v="EC003"/>
    <x v="7"/>
    <x v="3"/>
    <s v="Lenovo"/>
    <x v="1"/>
    <x v="0"/>
    <n v="2"/>
    <n v="799"/>
    <x v="0"/>
    <n v="1598"/>
    <n v="358"/>
    <x v="0"/>
    <x v="1"/>
    <s v="Standard"/>
    <n v="4"/>
    <n v="2025"/>
    <s v="Oct-2025"/>
    <n v="0.22403003754693368"/>
    <x v="1"/>
    <x v="1"/>
  </r>
  <r>
    <s v="ORD0006174"/>
    <x v="92"/>
    <x v="1461"/>
    <x v="0"/>
    <s v="EC009"/>
    <x v="11"/>
    <x v="1"/>
    <s v="Loreal"/>
    <x v="0"/>
    <x v="2"/>
    <n v="1"/>
    <n v="12"/>
    <x v="3"/>
    <n v="10.199999999999999"/>
    <n v="4.2"/>
    <x v="0"/>
    <x v="0"/>
    <s v="Standard"/>
    <n v="3.4"/>
    <n v="2025"/>
    <s v="Dec-2025"/>
    <n v="0.41176470588235298"/>
    <x v="0"/>
    <x v="0"/>
  </r>
  <r>
    <s v="ORD0006175"/>
    <x v="189"/>
    <x v="888"/>
    <x v="0"/>
    <s v="EC010"/>
    <x v="6"/>
    <x v="3"/>
    <s v="JBL"/>
    <x v="8"/>
    <x v="2"/>
    <n v="4"/>
    <n v="65"/>
    <x v="2"/>
    <n v="208"/>
    <n v="56"/>
    <x v="0"/>
    <x v="1"/>
    <s v="Standard"/>
    <n v="3.5"/>
    <n v="2025"/>
    <s v="May-2025"/>
    <n v="0.26923076923076922"/>
    <x v="2"/>
    <x v="4"/>
  </r>
  <r>
    <s v="ORD0006176"/>
    <x v="70"/>
    <x v="800"/>
    <x v="0"/>
    <s v="EC012"/>
    <x v="3"/>
    <x v="0"/>
    <s v="Philips"/>
    <x v="8"/>
    <x v="1"/>
    <n v="5"/>
    <n v="42"/>
    <x v="0"/>
    <n v="210"/>
    <n v="90"/>
    <x v="0"/>
    <x v="1"/>
    <s v="Express"/>
    <n v="4.0999999999999996"/>
    <n v="2025"/>
    <s v="Oct-2025"/>
    <n v="0.42857142857142855"/>
    <x v="2"/>
    <x v="4"/>
  </r>
  <r>
    <s v="ORD0006177"/>
    <x v="1"/>
    <x v="2188"/>
    <x v="1"/>
    <s v="EC004"/>
    <x v="10"/>
    <x v="2"/>
    <s v="Nike"/>
    <x v="7"/>
    <x v="1"/>
    <n v="3"/>
    <n v="110"/>
    <x v="3"/>
    <n v="280.5"/>
    <n v="76.5"/>
    <x v="0"/>
    <x v="1"/>
    <s v="Standard"/>
    <n v="4.5"/>
    <n v="2025"/>
    <s v="Apr-2025"/>
    <n v="0.27272727272727271"/>
    <x v="2"/>
    <x v="4"/>
  </r>
  <r>
    <s v="ORD0006178"/>
    <x v="296"/>
    <x v="1325"/>
    <x v="1"/>
    <s v="EC005"/>
    <x v="4"/>
    <x v="2"/>
    <s v="Skybags"/>
    <x v="4"/>
    <x v="2"/>
    <n v="3"/>
    <n v="45"/>
    <x v="0"/>
    <n v="135"/>
    <n v="57"/>
    <x v="2"/>
    <x v="1"/>
    <s v="Express"/>
    <n v="3"/>
    <n v="2025"/>
    <s v="Oct-2025"/>
    <n v="0.42222222222222222"/>
    <x v="0"/>
    <x v="2"/>
  </r>
  <r>
    <s v="ORD0006179"/>
    <x v="264"/>
    <x v="204"/>
    <x v="0"/>
    <s v="EC004"/>
    <x v="10"/>
    <x v="2"/>
    <s v="Nike"/>
    <x v="4"/>
    <x v="1"/>
    <n v="1"/>
    <n v="110"/>
    <x v="1"/>
    <n v="99"/>
    <n v="31"/>
    <x v="0"/>
    <x v="0"/>
    <s v="Standard"/>
    <n v="3.6"/>
    <n v="2025"/>
    <s v="Apr-2025"/>
    <n v="0.31313131313131315"/>
    <x v="0"/>
    <x v="2"/>
  </r>
  <r>
    <s v="ORD0006180"/>
    <x v="169"/>
    <x v="965"/>
    <x v="1"/>
    <s v="EC011"/>
    <x v="0"/>
    <x v="0"/>
    <s v="IKEA"/>
    <x v="9"/>
    <x v="1"/>
    <n v="2"/>
    <n v="190"/>
    <x v="4"/>
    <n v="361"/>
    <n v="111"/>
    <x v="2"/>
    <x v="2"/>
    <s v="Standard"/>
    <n v="4.2"/>
    <n v="2025"/>
    <s v="Dec-2025"/>
    <n v="0.30747922437673131"/>
    <x v="0"/>
    <x v="5"/>
  </r>
  <r>
    <s v="ORD0006181"/>
    <x v="290"/>
    <x v="1422"/>
    <x v="1"/>
    <s v="EC006"/>
    <x v="2"/>
    <x v="0"/>
    <s v="Philips"/>
    <x v="5"/>
    <x v="1"/>
    <n v="5"/>
    <n v="85"/>
    <x v="1"/>
    <n v="382.5"/>
    <n v="122.5"/>
    <x v="0"/>
    <x v="0"/>
    <s v="Express"/>
    <n v="4.7"/>
    <n v="2025"/>
    <s v="Jun-2025"/>
    <n v="0.3202614379084967"/>
    <x v="0"/>
    <x v="3"/>
  </r>
  <r>
    <s v="ORD0006182"/>
    <x v="298"/>
    <x v="592"/>
    <x v="0"/>
    <s v="EC007"/>
    <x v="9"/>
    <x v="0"/>
    <s v="Prestige"/>
    <x v="5"/>
    <x v="0"/>
    <n v="1"/>
    <n v="120"/>
    <x v="1"/>
    <n v="108"/>
    <n v="30"/>
    <x v="0"/>
    <x v="2"/>
    <s v="Express"/>
    <n v="3.1"/>
    <n v="2025"/>
    <s v="Dec-2025"/>
    <n v="0.27777777777777779"/>
    <x v="0"/>
    <x v="3"/>
  </r>
  <r>
    <s v="ORD0006183"/>
    <x v="12"/>
    <x v="1409"/>
    <x v="1"/>
    <s v="EC010"/>
    <x v="6"/>
    <x v="3"/>
    <s v="JBL"/>
    <x v="2"/>
    <x v="1"/>
    <n v="5"/>
    <n v="65"/>
    <x v="2"/>
    <n v="260"/>
    <n v="70"/>
    <x v="2"/>
    <x v="3"/>
    <s v="Standard"/>
    <n v="4.5"/>
    <n v="2025"/>
    <s v="Dec-2025"/>
    <n v="0.26923076923076922"/>
    <x v="0"/>
    <x v="2"/>
  </r>
  <r>
    <s v="ORD0006184"/>
    <x v="88"/>
    <x v="1596"/>
    <x v="0"/>
    <s v="EC006"/>
    <x v="2"/>
    <x v="0"/>
    <s v="Philips"/>
    <x v="9"/>
    <x v="2"/>
    <n v="3"/>
    <n v="85"/>
    <x v="2"/>
    <n v="204"/>
    <n v="48"/>
    <x v="0"/>
    <x v="3"/>
    <s v="Standard"/>
    <n v="4.5999999999999996"/>
    <n v="2025"/>
    <s v="Jul-2025"/>
    <n v="0.23529411764705882"/>
    <x v="0"/>
    <x v="5"/>
  </r>
  <r>
    <s v="ORD0006185"/>
    <x v="82"/>
    <x v="34"/>
    <x v="0"/>
    <s v="EC002"/>
    <x v="5"/>
    <x v="3"/>
    <s v="Samsung"/>
    <x v="0"/>
    <x v="0"/>
    <n v="5"/>
    <n v="149"/>
    <x v="4"/>
    <n v="707.75"/>
    <n v="232.75"/>
    <x v="0"/>
    <x v="3"/>
    <s v="Standard"/>
    <n v="4.3"/>
    <n v="2025"/>
    <s v="Apr-2025"/>
    <n v="0.32885906040268459"/>
    <x v="0"/>
    <x v="0"/>
  </r>
  <r>
    <s v="ORD0006186"/>
    <x v="154"/>
    <x v="2294"/>
    <x v="0"/>
    <s v="EC002"/>
    <x v="5"/>
    <x v="3"/>
    <s v="Samsung"/>
    <x v="8"/>
    <x v="1"/>
    <n v="3"/>
    <n v="149"/>
    <x v="0"/>
    <n v="447"/>
    <n v="162"/>
    <x v="0"/>
    <x v="4"/>
    <s v="Standard"/>
    <n v="3.7"/>
    <n v="2025"/>
    <s v="Sep-2025"/>
    <n v="0.36241610738255031"/>
    <x v="2"/>
    <x v="4"/>
  </r>
  <r>
    <s v="ORD0006187"/>
    <x v="314"/>
    <x v="2295"/>
    <x v="0"/>
    <s v="EC002"/>
    <x v="5"/>
    <x v="3"/>
    <s v="Samsung"/>
    <x v="3"/>
    <x v="0"/>
    <n v="1"/>
    <n v="149"/>
    <x v="1"/>
    <n v="134.1"/>
    <n v="39.1"/>
    <x v="2"/>
    <x v="0"/>
    <s v="Standard"/>
    <n v="4.5"/>
    <n v="2025"/>
    <s v="Dec-2025"/>
    <n v="0.29157345264727819"/>
    <x v="0"/>
    <x v="2"/>
  </r>
  <r>
    <s v="ORD0006188"/>
    <x v="356"/>
    <x v="966"/>
    <x v="0"/>
    <s v="EC001"/>
    <x v="8"/>
    <x v="3"/>
    <s v="Sony"/>
    <x v="8"/>
    <x v="2"/>
    <n v="2"/>
    <n v="89"/>
    <x v="2"/>
    <n v="142.4"/>
    <n v="32.4"/>
    <x v="0"/>
    <x v="0"/>
    <s v="Standard"/>
    <n v="3.8"/>
    <n v="2025"/>
    <s v="Mar-2025"/>
    <n v="0.22752808988764042"/>
    <x v="2"/>
    <x v="4"/>
  </r>
  <r>
    <s v="ORD0006189"/>
    <x v="352"/>
    <x v="457"/>
    <x v="0"/>
    <s v="EC012"/>
    <x v="3"/>
    <x v="0"/>
    <s v="Philips"/>
    <x v="6"/>
    <x v="2"/>
    <n v="1"/>
    <n v="42"/>
    <x v="3"/>
    <n v="35.700000000000003"/>
    <n v="11.7"/>
    <x v="3"/>
    <x v="3"/>
    <s v="Standard"/>
    <n v="3.4"/>
    <n v="2025"/>
    <s v="Apr-2025"/>
    <n v="0.32773109243697474"/>
    <x v="0"/>
    <x v="2"/>
  </r>
  <r>
    <s v="ORD0006190"/>
    <x v="288"/>
    <x v="507"/>
    <x v="0"/>
    <s v="EC011"/>
    <x v="0"/>
    <x v="0"/>
    <s v="IKEA"/>
    <x v="8"/>
    <x v="1"/>
    <n v="5"/>
    <n v="190"/>
    <x v="2"/>
    <n v="760"/>
    <n v="135"/>
    <x v="0"/>
    <x v="1"/>
    <s v="Express"/>
    <n v="3.2"/>
    <n v="2025"/>
    <s v="May-2025"/>
    <n v="0.17763157894736842"/>
    <x v="2"/>
    <x v="4"/>
  </r>
  <r>
    <s v="ORD0006191"/>
    <x v="215"/>
    <x v="143"/>
    <x v="0"/>
    <s v="EC009"/>
    <x v="11"/>
    <x v="1"/>
    <s v="Loreal"/>
    <x v="9"/>
    <x v="2"/>
    <n v="2"/>
    <n v="12"/>
    <x v="4"/>
    <n v="22.8"/>
    <n v="10.8"/>
    <x v="0"/>
    <x v="1"/>
    <s v="Same Day"/>
    <n v="2.8"/>
    <n v="2025"/>
    <s v="Apr-2025"/>
    <n v="0.47368421052631582"/>
    <x v="0"/>
    <x v="5"/>
  </r>
  <r>
    <s v="ORD0006192"/>
    <x v="255"/>
    <x v="317"/>
    <x v="0"/>
    <s v="EC008"/>
    <x v="1"/>
    <x v="1"/>
    <s v="Nivea"/>
    <x v="0"/>
    <x v="0"/>
    <n v="4"/>
    <n v="18"/>
    <x v="3"/>
    <n v="61.2"/>
    <n v="25.2"/>
    <x v="2"/>
    <x v="1"/>
    <s v="Standard"/>
    <n v="2.8"/>
    <n v="2025"/>
    <s v="Jul-2025"/>
    <n v="0.41176470588235292"/>
    <x v="0"/>
    <x v="0"/>
  </r>
  <r>
    <s v="ORD0006193"/>
    <x v="49"/>
    <x v="1701"/>
    <x v="0"/>
    <s v="EC002"/>
    <x v="5"/>
    <x v="3"/>
    <s v="Samsung"/>
    <x v="7"/>
    <x v="0"/>
    <n v="5"/>
    <n v="149"/>
    <x v="1"/>
    <n v="670.5"/>
    <n v="195.5"/>
    <x v="1"/>
    <x v="0"/>
    <s v="Standard"/>
    <n v="4.4000000000000004"/>
    <n v="2025"/>
    <s v="Apr-2025"/>
    <n v="0.29157345264727813"/>
    <x v="2"/>
    <x v="4"/>
  </r>
  <r>
    <s v="ORD0006194"/>
    <x v="19"/>
    <x v="1430"/>
    <x v="0"/>
    <s v="EC004"/>
    <x v="10"/>
    <x v="2"/>
    <s v="Nike"/>
    <x v="8"/>
    <x v="2"/>
    <n v="3"/>
    <n v="110"/>
    <x v="2"/>
    <n v="264"/>
    <n v="60"/>
    <x v="0"/>
    <x v="2"/>
    <s v="Express"/>
    <n v="3"/>
    <n v="2025"/>
    <s v="Mar-2025"/>
    <n v="0.22727272727272727"/>
    <x v="2"/>
    <x v="4"/>
  </r>
  <r>
    <s v="ORD0006195"/>
    <x v="278"/>
    <x v="537"/>
    <x v="1"/>
    <s v="EC008"/>
    <x v="1"/>
    <x v="1"/>
    <s v="Nivea"/>
    <x v="1"/>
    <x v="2"/>
    <n v="3"/>
    <n v="18"/>
    <x v="2"/>
    <n v="43.2"/>
    <n v="16.2"/>
    <x v="0"/>
    <x v="0"/>
    <s v="Standard"/>
    <n v="2.9"/>
    <n v="2025"/>
    <s v="May-2025"/>
    <n v="0.37499999999999994"/>
    <x v="1"/>
    <x v="1"/>
  </r>
  <r>
    <s v="ORD0006196"/>
    <x v="100"/>
    <x v="1468"/>
    <x v="0"/>
    <s v="EC007"/>
    <x v="9"/>
    <x v="0"/>
    <s v="Prestige"/>
    <x v="0"/>
    <x v="1"/>
    <n v="4"/>
    <n v="120"/>
    <x v="4"/>
    <n v="456"/>
    <n v="144"/>
    <x v="0"/>
    <x v="1"/>
    <s v="Same Day"/>
    <n v="4.2"/>
    <n v="2025"/>
    <s v="Jul-2025"/>
    <n v="0.31578947368421051"/>
    <x v="0"/>
    <x v="0"/>
  </r>
  <r>
    <s v="ORD0006197"/>
    <x v="106"/>
    <x v="2296"/>
    <x v="1"/>
    <s v="EC006"/>
    <x v="2"/>
    <x v="0"/>
    <s v="Philips"/>
    <x v="4"/>
    <x v="0"/>
    <n v="1"/>
    <n v="85"/>
    <x v="1"/>
    <n v="76.5"/>
    <n v="24.5"/>
    <x v="1"/>
    <x v="4"/>
    <s v="Express"/>
    <n v="4.4000000000000004"/>
    <n v="2025"/>
    <s v="Sep-2025"/>
    <n v="0.3202614379084967"/>
    <x v="0"/>
    <x v="2"/>
  </r>
  <r>
    <s v="ORD0006198"/>
    <x v="6"/>
    <x v="1799"/>
    <x v="0"/>
    <s v="EC009"/>
    <x v="11"/>
    <x v="1"/>
    <s v="Loreal"/>
    <x v="9"/>
    <x v="2"/>
    <n v="1"/>
    <n v="12"/>
    <x v="0"/>
    <n v="12"/>
    <n v="6"/>
    <x v="0"/>
    <x v="1"/>
    <s v="Standard"/>
    <n v="3.2"/>
    <n v="2025"/>
    <s v="Jul-2025"/>
    <n v="0.5"/>
    <x v="0"/>
    <x v="5"/>
  </r>
  <r>
    <s v="ORD0006199"/>
    <x v="154"/>
    <x v="2297"/>
    <x v="0"/>
    <s v="EC005"/>
    <x v="4"/>
    <x v="2"/>
    <s v="Skybags"/>
    <x v="3"/>
    <x v="0"/>
    <n v="4"/>
    <n v="45"/>
    <x v="3"/>
    <n v="153"/>
    <n v="49"/>
    <x v="0"/>
    <x v="4"/>
    <s v="Standard"/>
    <n v="2.5"/>
    <n v="2025"/>
    <s v="Sep-2025"/>
    <n v="0.3202614379084967"/>
    <x v="0"/>
    <x v="2"/>
  </r>
  <r>
    <s v="ORD0006200"/>
    <x v="100"/>
    <x v="428"/>
    <x v="1"/>
    <s v="EC003"/>
    <x v="7"/>
    <x v="3"/>
    <s v="Lenovo"/>
    <x v="8"/>
    <x v="2"/>
    <n v="1"/>
    <n v="799"/>
    <x v="3"/>
    <n v="679.15"/>
    <n v="59.15"/>
    <x v="2"/>
    <x v="4"/>
    <s v="Standard"/>
    <n v="3.4"/>
    <n v="2025"/>
    <s v="Jul-2025"/>
    <n v="8.7094161819921967E-2"/>
    <x v="2"/>
    <x v="4"/>
  </r>
  <r>
    <s v="ORD0006201"/>
    <x v="230"/>
    <x v="1283"/>
    <x v="0"/>
    <s v="EC010"/>
    <x v="6"/>
    <x v="3"/>
    <s v="JBL"/>
    <x v="5"/>
    <x v="0"/>
    <n v="3"/>
    <n v="65"/>
    <x v="4"/>
    <n v="185.25"/>
    <n v="71.25"/>
    <x v="0"/>
    <x v="3"/>
    <s v="Standard"/>
    <n v="3.2"/>
    <n v="2025"/>
    <s v="Mar-2025"/>
    <n v="0.38461538461538464"/>
    <x v="0"/>
    <x v="3"/>
  </r>
  <r>
    <s v="ORD0006202"/>
    <x v="88"/>
    <x v="1664"/>
    <x v="0"/>
    <s v="EC001"/>
    <x v="8"/>
    <x v="3"/>
    <s v="Sony"/>
    <x v="7"/>
    <x v="1"/>
    <n v="4"/>
    <n v="89"/>
    <x v="2"/>
    <n v="284.8"/>
    <n v="64.8"/>
    <x v="1"/>
    <x v="3"/>
    <s v="Express"/>
    <n v="3.4"/>
    <n v="2025"/>
    <s v="Jul-2025"/>
    <n v="0.22752808988764042"/>
    <x v="2"/>
    <x v="4"/>
  </r>
  <r>
    <s v="ORD0006203"/>
    <x v="323"/>
    <x v="1393"/>
    <x v="1"/>
    <s v="EC006"/>
    <x v="2"/>
    <x v="0"/>
    <s v="Philips"/>
    <x v="2"/>
    <x v="1"/>
    <n v="2"/>
    <n v="85"/>
    <x v="3"/>
    <n v="144.5"/>
    <n v="40.5"/>
    <x v="0"/>
    <x v="4"/>
    <s v="Standard"/>
    <n v="4.7"/>
    <n v="2025"/>
    <s v="Aug-2025"/>
    <n v="0.28027681660899656"/>
    <x v="0"/>
    <x v="2"/>
  </r>
  <r>
    <s v="ORD0006204"/>
    <x v="124"/>
    <x v="1016"/>
    <x v="0"/>
    <s v="EC009"/>
    <x v="11"/>
    <x v="1"/>
    <s v="Loreal"/>
    <x v="0"/>
    <x v="0"/>
    <n v="5"/>
    <n v="12"/>
    <x v="0"/>
    <n v="60"/>
    <n v="30"/>
    <x v="0"/>
    <x v="1"/>
    <s v="Express"/>
    <n v="4.3"/>
    <n v="2025"/>
    <s v="Dec-2025"/>
    <n v="0.5"/>
    <x v="0"/>
    <x v="0"/>
  </r>
  <r>
    <s v="ORD0006205"/>
    <x v="7"/>
    <x v="1292"/>
    <x v="0"/>
    <s v="EC009"/>
    <x v="11"/>
    <x v="1"/>
    <s v="Loreal"/>
    <x v="5"/>
    <x v="1"/>
    <n v="2"/>
    <n v="12"/>
    <x v="3"/>
    <n v="20.399999999999999"/>
    <n v="8.4"/>
    <x v="0"/>
    <x v="4"/>
    <s v="Standard"/>
    <n v="3.9"/>
    <n v="2025"/>
    <s v="Jun-2025"/>
    <n v="0.41176470588235298"/>
    <x v="0"/>
    <x v="3"/>
  </r>
  <r>
    <s v="ORD0006206"/>
    <x v="13"/>
    <x v="1151"/>
    <x v="0"/>
    <s v="EC008"/>
    <x v="1"/>
    <x v="1"/>
    <s v="Nivea"/>
    <x v="7"/>
    <x v="1"/>
    <n v="1"/>
    <n v="18"/>
    <x v="0"/>
    <n v="18"/>
    <n v="9"/>
    <x v="0"/>
    <x v="1"/>
    <s v="Standard"/>
    <n v="2.9"/>
    <n v="2025"/>
    <s v="Jan-2025"/>
    <n v="0.5"/>
    <x v="2"/>
    <x v="4"/>
  </r>
  <r>
    <s v="ORD0006207"/>
    <x v="321"/>
    <x v="716"/>
    <x v="0"/>
    <s v="EC008"/>
    <x v="1"/>
    <x v="1"/>
    <s v="Nivea"/>
    <x v="9"/>
    <x v="0"/>
    <n v="4"/>
    <n v="18"/>
    <x v="3"/>
    <n v="61.2"/>
    <n v="25.2"/>
    <x v="2"/>
    <x v="0"/>
    <s v="Standard"/>
    <n v="4.8"/>
    <n v="2025"/>
    <s v="Jan-2025"/>
    <n v="0.41176470588235292"/>
    <x v="0"/>
    <x v="5"/>
  </r>
  <r>
    <s v="ORD0006208"/>
    <x v="131"/>
    <x v="2233"/>
    <x v="0"/>
    <s v="EC004"/>
    <x v="10"/>
    <x v="2"/>
    <s v="Nike"/>
    <x v="3"/>
    <x v="2"/>
    <n v="3"/>
    <n v="110"/>
    <x v="2"/>
    <n v="264"/>
    <n v="60"/>
    <x v="0"/>
    <x v="2"/>
    <s v="Standard"/>
    <n v="2.9"/>
    <n v="2025"/>
    <s v="May-2025"/>
    <n v="0.22727272727272727"/>
    <x v="0"/>
    <x v="2"/>
  </r>
  <r>
    <s v="ORD0006209"/>
    <x v="333"/>
    <x v="465"/>
    <x v="0"/>
    <s v="EC007"/>
    <x v="9"/>
    <x v="0"/>
    <s v="Prestige"/>
    <x v="8"/>
    <x v="1"/>
    <n v="3"/>
    <n v="120"/>
    <x v="4"/>
    <n v="342"/>
    <n v="108"/>
    <x v="1"/>
    <x v="2"/>
    <s v="Express"/>
    <n v="2.7"/>
    <n v="2025"/>
    <s v="Jul-2025"/>
    <n v="0.31578947368421051"/>
    <x v="2"/>
    <x v="4"/>
  </r>
  <r>
    <s v="ORD0006210"/>
    <x v="173"/>
    <x v="1445"/>
    <x v="1"/>
    <s v="EC001"/>
    <x v="8"/>
    <x v="3"/>
    <s v="Sony"/>
    <x v="0"/>
    <x v="2"/>
    <n v="5"/>
    <n v="89"/>
    <x v="3"/>
    <n v="378.25"/>
    <n v="103.25"/>
    <x v="0"/>
    <x v="4"/>
    <s v="Same Day"/>
    <n v="3.4"/>
    <n v="2025"/>
    <s v="Jan-2025"/>
    <n v="0.2729676140118969"/>
    <x v="0"/>
    <x v="0"/>
  </r>
  <r>
    <s v="ORD0006211"/>
    <x v="272"/>
    <x v="34"/>
    <x v="0"/>
    <s v="EC004"/>
    <x v="10"/>
    <x v="2"/>
    <s v="Nike"/>
    <x v="3"/>
    <x v="2"/>
    <n v="1"/>
    <n v="110"/>
    <x v="3"/>
    <n v="93.5"/>
    <n v="25.5"/>
    <x v="0"/>
    <x v="1"/>
    <s v="Standard"/>
    <n v="4.0999999999999996"/>
    <n v="2025"/>
    <s v="Jul-2025"/>
    <n v="0.27272727272727271"/>
    <x v="0"/>
    <x v="2"/>
  </r>
  <r>
    <s v="ORD0006212"/>
    <x v="189"/>
    <x v="340"/>
    <x v="0"/>
    <s v="EC001"/>
    <x v="8"/>
    <x v="3"/>
    <s v="Sony"/>
    <x v="1"/>
    <x v="0"/>
    <n v="5"/>
    <n v="89"/>
    <x v="2"/>
    <n v="356"/>
    <n v="81"/>
    <x v="1"/>
    <x v="3"/>
    <s v="Standard"/>
    <n v="3"/>
    <n v="2025"/>
    <s v="May-2025"/>
    <n v="0.22752808988764045"/>
    <x v="1"/>
    <x v="1"/>
  </r>
  <r>
    <s v="ORD0006213"/>
    <x v="50"/>
    <x v="1665"/>
    <x v="0"/>
    <s v="EC009"/>
    <x v="11"/>
    <x v="1"/>
    <s v="Loreal"/>
    <x v="7"/>
    <x v="0"/>
    <n v="4"/>
    <n v="12"/>
    <x v="4"/>
    <n v="45.6"/>
    <n v="21.6"/>
    <x v="0"/>
    <x v="2"/>
    <s v="Same Day"/>
    <n v="3.7"/>
    <n v="2025"/>
    <s v="Sep-2025"/>
    <n v="0.47368421052631582"/>
    <x v="2"/>
    <x v="4"/>
  </r>
  <r>
    <s v="ORD0006214"/>
    <x v="205"/>
    <x v="2148"/>
    <x v="0"/>
    <s v="EC004"/>
    <x v="10"/>
    <x v="2"/>
    <s v="Nike"/>
    <x v="0"/>
    <x v="0"/>
    <n v="5"/>
    <n v="110"/>
    <x v="4"/>
    <n v="522.5"/>
    <n v="182.5"/>
    <x v="0"/>
    <x v="2"/>
    <s v="Express"/>
    <n v="4.5999999999999996"/>
    <n v="2025"/>
    <s v="Apr-2025"/>
    <n v="0.34928229665071769"/>
    <x v="0"/>
    <x v="0"/>
  </r>
  <r>
    <s v="ORD0006215"/>
    <x v="242"/>
    <x v="2144"/>
    <x v="1"/>
    <s v="EC002"/>
    <x v="5"/>
    <x v="3"/>
    <s v="Samsung"/>
    <x v="4"/>
    <x v="2"/>
    <n v="3"/>
    <n v="149"/>
    <x v="4"/>
    <n v="424.65"/>
    <n v="139.65"/>
    <x v="0"/>
    <x v="0"/>
    <s v="Standard"/>
    <n v="2.6"/>
    <n v="2025"/>
    <s v="Nov-2025"/>
    <n v="0.32885906040268459"/>
    <x v="0"/>
    <x v="2"/>
  </r>
  <r>
    <s v="ORD0006216"/>
    <x v="328"/>
    <x v="1350"/>
    <x v="0"/>
    <s v="EC010"/>
    <x v="6"/>
    <x v="3"/>
    <s v="JBL"/>
    <x v="3"/>
    <x v="2"/>
    <n v="3"/>
    <n v="65"/>
    <x v="3"/>
    <n v="165.75"/>
    <n v="51.75"/>
    <x v="2"/>
    <x v="4"/>
    <s v="Express"/>
    <n v="4.2"/>
    <n v="2025"/>
    <s v="Aug-2025"/>
    <n v="0.31221719457013575"/>
    <x v="0"/>
    <x v="2"/>
  </r>
  <r>
    <s v="ORD0006217"/>
    <x v="90"/>
    <x v="1830"/>
    <x v="1"/>
    <s v="EC008"/>
    <x v="1"/>
    <x v="1"/>
    <s v="Nivea"/>
    <x v="0"/>
    <x v="0"/>
    <n v="5"/>
    <n v="18"/>
    <x v="1"/>
    <n v="81"/>
    <n v="36"/>
    <x v="0"/>
    <x v="3"/>
    <s v="Standard"/>
    <n v="4.0999999999999996"/>
    <n v="2025"/>
    <s v="Mar-2025"/>
    <n v="0.44444444444444442"/>
    <x v="0"/>
    <x v="0"/>
  </r>
  <r>
    <s v="ORD0006218"/>
    <x v="238"/>
    <x v="2069"/>
    <x v="1"/>
    <s v="EC012"/>
    <x v="3"/>
    <x v="0"/>
    <s v="Philips"/>
    <x v="7"/>
    <x v="2"/>
    <n v="5"/>
    <n v="42"/>
    <x v="4"/>
    <n v="199.5"/>
    <n v="79.5"/>
    <x v="0"/>
    <x v="3"/>
    <s v="Express"/>
    <n v="3.4"/>
    <n v="2025"/>
    <s v="Jan-2025"/>
    <n v="0.39849624060150374"/>
    <x v="2"/>
    <x v="4"/>
  </r>
  <r>
    <s v="ORD0006219"/>
    <x v="311"/>
    <x v="1423"/>
    <x v="0"/>
    <s v="EC004"/>
    <x v="10"/>
    <x v="2"/>
    <s v="Nike"/>
    <x v="8"/>
    <x v="2"/>
    <n v="2"/>
    <n v="110"/>
    <x v="2"/>
    <n v="176"/>
    <n v="40"/>
    <x v="0"/>
    <x v="0"/>
    <s v="Express"/>
    <n v="2.9"/>
    <n v="2025"/>
    <s v="Jun-2025"/>
    <n v="0.22727272727272727"/>
    <x v="2"/>
    <x v="4"/>
  </r>
  <r>
    <s v="ORD0006220"/>
    <x v="206"/>
    <x v="1649"/>
    <x v="0"/>
    <s v="EC006"/>
    <x v="2"/>
    <x v="0"/>
    <s v="Philips"/>
    <x v="8"/>
    <x v="2"/>
    <n v="2"/>
    <n v="85"/>
    <x v="2"/>
    <n v="136"/>
    <n v="32"/>
    <x v="0"/>
    <x v="3"/>
    <s v="Standard"/>
    <n v="4.0999999999999996"/>
    <n v="2025"/>
    <s v="Dec-2025"/>
    <n v="0.23529411764705882"/>
    <x v="2"/>
    <x v="4"/>
  </r>
  <r>
    <s v="ORD0006221"/>
    <x v="122"/>
    <x v="226"/>
    <x v="0"/>
    <s v="EC011"/>
    <x v="0"/>
    <x v="0"/>
    <s v="IKEA"/>
    <x v="4"/>
    <x v="1"/>
    <n v="3"/>
    <n v="190"/>
    <x v="1"/>
    <n v="513"/>
    <n v="138"/>
    <x v="3"/>
    <x v="3"/>
    <s v="Standard"/>
    <n v="3.3"/>
    <n v="2025"/>
    <s v="Jun-2025"/>
    <n v="0.26900584795321636"/>
    <x v="0"/>
    <x v="2"/>
  </r>
  <r>
    <s v="ORD0006222"/>
    <x v="245"/>
    <x v="2163"/>
    <x v="1"/>
    <s v="EC008"/>
    <x v="1"/>
    <x v="1"/>
    <s v="Nivea"/>
    <x v="6"/>
    <x v="0"/>
    <n v="3"/>
    <n v="18"/>
    <x v="0"/>
    <n v="54"/>
    <n v="27"/>
    <x v="2"/>
    <x v="4"/>
    <s v="Standard"/>
    <n v="2.9"/>
    <n v="2025"/>
    <s v="Jan-2025"/>
    <n v="0.5"/>
    <x v="0"/>
    <x v="2"/>
  </r>
  <r>
    <s v="ORD0006223"/>
    <x v="220"/>
    <x v="1802"/>
    <x v="1"/>
    <s v="EC006"/>
    <x v="2"/>
    <x v="0"/>
    <s v="Philips"/>
    <x v="3"/>
    <x v="0"/>
    <n v="3"/>
    <n v="85"/>
    <x v="1"/>
    <n v="229.5"/>
    <n v="73.5"/>
    <x v="3"/>
    <x v="0"/>
    <s v="Standard"/>
    <n v="3.2"/>
    <n v="2025"/>
    <s v="May-2025"/>
    <n v="0.3202614379084967"/>
    <x v="0"/>
    <x v="2"/>
  </r>
  <r>
    <s v="ORD0006224"/>
    <x v="284"/>
    <x v="990"/>
    <x v="0"/>
    <s v="EC009"/>
    <x v="11"/>
    <x v="1"/>
    <s v="Loreal"/>
    <x v="6"/>
    <x v="0"/>
    <n v="4"/>
    <n v="12"/>
    <x v="3"/>
    <n v="40.799999999999997"/>
    <n v="16.8"/>
    <x v="0"/>
    <x v="2"/>
    <s v="Standard"/>
    <n v="3.3"/>
    <n v="2025"/>
    <s v="Nov-2025"/>
    <n v="0.41176470588235298"/>
    <x v="0"/>
    <x v="2"/>
  </r>
  <r>
    <s v="ORD0006225"/>
    <x v="52"/>
    <x v="627"/>
    <x v="0"/>
    <s v="EC010"/>
    <x v="6"/>
    <x v="3"/>
    <s v="JBL"/>
    <x v="4"/>
    <x v="0"/>
    <n v="2"/>
    <n v="65"/>
    <x v="2"/>
    <n v="104"/>
    <n v="28"/>
    <x v="0"/>
    <x v="0"/>
    <s v="Same Day"/>
    <n v="4.5"/>
    <n v="2025"/>
    <s v="Mar-2025"/>
    <n v="0.26923076923076922"/>
    <x v="0"/>
    <x v="2"/>
  </r>
  <r>
    <s v="ORD0006226"/>
    <x v="310"/>
    <x v="2298"/>
    <x v="1"/>
    <s v="EC001"/>
    <x v="8"/>
    <x v="3"/>
    <s v="Sony"/>
    <x v="3"/>
    <x v="0"/>
    <n v="1"/>
    <n v="89"/>
    <x v="3"/>
    <n v="75.650000000000006"/>
    <n v="20.65"/>
    <x v="1"/>
    <x v="2"/>
    <s v="Standard"/>
    <n v="4.8"/>
    <n v="2025"/>
    <s v="Dec-2025"/>
    <n v="0.27296761401189684"/>
    <x v="0"/>
    <x v="2"/>
  </r>
  <r>
    <s v="ORD0006227"/>
    <x v="60"/>
    <x v="259"/>
    <x v="0"/>
    <s v="EC001"/>
    <x v="8"/>
    <x v="3"/>
    <s v="Sony"/>
    <x v="2"/>
    <x v="1"/>
    <n v="5"/>
    <n v="89"/>
    <x v="4"/>
    <n v="422.75"/>
    <n v="147.75"/>
    <x v="0"/>
    <x v="1"/>
    <s v="Same Day"/>
    <n v="3.6"/>
    <n v="2025"/>
    <s v="Apr-2025"/>
    <n v="0.34949733885274986"/>
    <x v="0"/>
    <x v="2"/>
  </r>
  <r>
    <s v="ORD0006228"/>
    <x v="315"/>
    <x v="511"/>
    <x v="0"/>
    <s v="EC007"/>
    <x v="9"/>
    <x v="0"/>
    <s v="Prestige"/>
    <x v="9"/>
    <x v="2"/>
    <n v="1"/>
    <n v="120"/>
    <x v="0"/>
    <n v="120"/>
    <n v="42"/>
    <x v="2"/>
    <x v="0"/>
    <s v="Same Day"/>
    <n v="2.8"/>
    <n v="2025"/>
    <s v="Feb-2025"/>
    <n v="0.35"/>
    <x v="0"/>
    <x v="5"/>
  </r>
  <r>
    <s v="ORD0006229"/>
    <x v="238"/>
    <x v="906"/>
    <x v="0"/>
    <s v="EC002"/>
    <x v="5"/>
    <x v="3"/>
    <s v="Samsung"/>
    <x v="3"/>
    <x v="0"/>
    <n v="2"/>
    <n v="149"/>
    <x v="3"/>
    <n v="253.3"/>
    <n v="63.3"/>
    <x v="0"/>
    <x v="2"/>
    <s v="Express"/>
    <n v="2.6"/>
    <n v="2025"/>
    <s v="Jan-2025"/>
    <n v="0.24990130280300038"/>
    <x v="0"/>
    <x v="2"/>
  </r>
  <r>
    <s v="ORD0006230"/>
    <x v="147"/>
    <x v="943"/>
    <x v="0"/>
    <s v="EC004"/>
    <x v="10"/>
    <x v="2"/>
    <s v="Nike"/>
    <x v="8"/>
    <x v="0"/>
    <n v="1"/>
    <n v="110"/>
    <x v="1"/>
    <n v="99"/>
    <n v="31"/>
    <x v="0"/>
    <x v="4"/>
    <s v="Standard"/>
    <n v="3.3"/>
    <n v="2025"/>
    <s v="Feb-2025"/>
    <n v="0.31313131313131315"/>
    <x v="2"/>
    <x v="4"/>
  </r>
  <r>
    <s v="ORD0006231"/>
    <x v="250"/>
    <x v="1055"/>
    <x v="0"/>
    <s v="EC011"/>
    <x v="0"/>
    <x v="0"/>
    <s v="IKEA"/>
    <x v="0"/>
    <x v="1"/>
    <n v="2"/>
    <n v="190"/>
    <x v="3"/>
    <n v="323"/>
    <n v="73"/>
    <x v="0"/>
    <x v="2"/>
    <s v="Express"/>
    <n v="4.7"/>
    <n v="2025"/>
    <s v="Apr-2025"/>
    <n v="0.2260061919504644"/>
    <x v="0"/>
    <x v="0"/>
  </r>
  <r>
    <s v="ORD0006232"/>
    <x v="124"/>
    <x v="102"/>
    <x v="0"/>
    <s v="EC006"/>
    <x v="2"/>
    <x v="0"/>
    <s v="Philips"/>
    <x v="5"/>
    <x v="0"/>
    <n v="5"/>
    <n v="85"/>
    <x v="2"/>
    <n v="340"/>
    <n v="80"/>
    <x v="0"/>
    <x v="3"/>
    <s v="Standard"/>
    <n v="2.6"/>
    <n v="2025"/>
    <s v="Dec-2025"/>
    <n v="0.23529411764705882"/>
    <x v="0"/>
    <x v="3"/>
  </r>
  <r>
    <s v="ORD0006233"/>
    <x v="72"/>
    <x v="1549"/>
    <x v="1"/>
    <s v="EC012"/>
    <x v="3"/>
    <x v="0"/>
    <s v="Philips"/>
    <x v="0"/>
    <x v="2"/>
    <n v="1"/>
    <n v="42"/>
    <x v="1"/>
    <n v="37.799999999999997"/>
    <n v="13.8"/>
    <x v="0"/>
    <x v="2"/>
    <s v="Same Day"/>
    <n v="2.5"/>
    <n v="2025"/>
    <s v="Oct-2025"/>
    <n v="0.36507936507936511"/>
    <x v="0"/>
    <x v="0"/>
  </r>
  <r>
    <s v="ORD0006234"/>
    <x v="310"/>
    <x v="1391"/>
    <x v="0"/>
    <s v="EC012"/>
    <x v="3"/>
    <x v="0"/>
    <s v="Philips"/>
    <x v="7"/>
    <x v="1"/>
    <n v="1"/>
    <n v="42"/>
    <x v="4"/>
    <n v="39.9"/>
    <n v="15.9"/>
    <x v="2"/>
    <x v="0"/>
    <s v="Express"/>
    <n v="3.4"/>
    <n v="2025"/>
    <s v="Dec-2025"/>
    <n v="0.39849624060150379"/>
    <x v="2"/>
    <x v="4"/>
  </r>
  <r>
    <s v="ORD0006235"/>
    <x v="235"/>
    <x v="963"/>
    <x v="0"/>
    <s v="EC005"/>
    <x v="4"/>
    <x v="2"/>
    <s v="Skybags"/>
    <x v="8"/>
    <x v="0"/>
    <n v="5"/>
    <n v="45"/>
    <x v="1"/>
    <n v="202.5"/>
    <n v="72.5"/>
    <x v="0"/>
    <x v="0"/>
    <s v="Express"/>
    <n v="4.7"/>
    <n v="2025"/>
    <s v="May-2025"/>
    <n v="0.35802469135802467"/>
    <x v="2"/>
    <x v="4"/>
  </r>
  <r>
    <s v="ORD0006236"/>
    <x v="140"/>
    <x v="1466"/>
    <x v="0"/>
    <s v="EC003"/>
    <x v="7"/>
    <x v="3"/>
    <s v="Lenovo"/>
    <x v="8"/>
    <x v="2"/>
    <n v="2"/>
    <n v="799"/>
    <x v="1"/>
    <n v="1438.2"/>
    <n v="198.2"/>
    <x v="0"/>
    <x v="0"/>
    <s v="Express"/>
    <n v="4.3"/>
    <n v="2025"/>
    <s v="Apr-2025"/>
    <n v="0.13781115282992629"/>
    <x v="2"/>
    <x v="4"/>
  </r>
  <r>
    <s v="ORD0006237"/>
    <x v="155"/>
    <x v="1172"/>
    <x v="0"/>
    <s v="EC011"/>
    <x v="0"/>
    <x v="0"/>
    <s v="IKEA"/>
    <x v="0"/>
    <x v="0"/>
    <n v="4"/>
    <n v="190"/>
    <x v="1"/>
    <n v="684"/>
    <n v="184"/>
    <x v="0"/>
    <x v="2"/>
    <s v="Standard"/>
    <n v="2.8"/>
    <n v="2025"/>
    <s v="Oct-2025"/>
    <n v="0.26900584795321636"/>
    <x v="0"/>
    <x v="0"/>
  </r>
  <r>
    <s v="ORD0006238"/>
    <x v="6"/>
    <x v="327"/>
    <x v="0"/>
    <s v="EC006"/>
    <x v="2"/>
    <x v="0"/>
    <s v="Philips"/>
    <x v="4"/>
    <x v="0"/>
    <n v="2"/>
    <n v="85"/>
    <x v="4"/>
    <n v="161.5"/>
    <n v="57.5"/>
    <x v="2"/>
    <x v="1"/>
    <s v="Standard"/>
    <n v="3.7"/>
    <n v="2025"/>
    <s v="Jul-2025"/>
    <n v="0.35603715170278638"/>
    <x v="0"/>
    <x v="2"/>
  </r>
  <r>
    <s v="ORD0006239"/>
    <x v="169"/>
    <x v="41"/>
    <x v="1"/>
    <s v="EC004"/>
    <x v="10"/>
    <x v="2"/>
    <s v="Nike"/>
    <x v="5"/>
    <x v="2"/>
    <n v="5"/>
    <n v="110"/>
    <x v="0"/>
    <n v="550"/>
    <n v="210"/>
    <x v="0"/>
    <x v="3"/>
    <s v="Standard"/>
    <n v="3.9"/>
    <n v="2025"/>
    <s v="Dec-2025"/>
    <n v="0.38181818181818183"/>
    <x v="0"/>
    <x v="3"/>
  </r>
  <r>
    <s v="ORD0006240"/>
    <x v="16"/>
    <x v="2043"/>
    <x v="1"/>
    <s v="EC010"/>
    <x v="6"/>
    <x v="3"/>
    <s v="JBL"/>
    <x v="0"/>
    <x v="1"/>
    <n v="4"/>
    <n v="65"/>
    <x v="4"/>
    <n v="247"/>
    <n v="95"/>
    <x v="2"/>
    <x v="0"/>
    <s v="Standard"/>
    <n v="3.5"/>
    <n v="2025"/>
    <s v="Jul-2025"/>
    <n v="0.38461538461538464"/>
    <x v="0"/>
    <x v="0"/>
  </r>
  <r>
    <s v="ORD0006241"/>
    <x v="168"/>
    <x v="2085"/>
    <x v="0"/>
    <s v="EC007"/>
    <x v="9"/>
    <x v="0"/>
    <s v="Prestige"/>
    <x v="4"/>
    <x v="0"/>
    <n v="2"/>
    <n v="120"/>
    <x v="2"/>
    <n v="192"/>
    <n v="36"/>
    <x v="0"/>
    <x v="3"/>
    <s v="Standard"/>
    <n v="3.3"/>
    <n v="2025"/>
    <s v="Nov-2025"/>
    <n v="0.1875"/>
    <x v="0"/>
    <x v="2"/>
  </r>
  <r>
    <s v="ORD0006242"/>
    <x v="66"/>
    <x v="605"/>
    <x v="0"/>
    <s v="EC004"/>
    <x v="10"/>
    <x v="2"/>
    <s v="Nike"/>
    <x v="2"/>
    <x v="2"/>
    <n v="1"/>
    <n v="110"/>
    <x v="3"/>
    <n v="93.5"/>
    <n v="25.5"/>
    <x v="0"/>
    <x v="0"/>
    <s v="Standard"/>
    <n v="3"/>
    <n v="2025"/>
    <s v="May-2025"/>
    <n v="0.27272727272727271"/>
    <x v="0"/>
    <x v="2"/>
  </r>
  <r>
    <s v="ORD0006243"/>
    <x v="334"/>
    <x v="2075"/>
    <x v="1"/>
    <s v="EC006"/>
    <x v="2"/>
    <x v="0"/>
    <s v="Philips"/>
    <x v="0"/>
    <x v="2"/>
    <n v="5"/>
    <n v="85"/>
    <x v="0"/>
    <n v="425"/>
    <n v="165"/>
    <x v="0"/>
    <x v="2"/>
    <s v="Express"/>
    <n v="2.9"/>
    <n v="2025"/>
    <s v="Dec-2025"/>
    <n v="0.38823529411764707"/>
    <x v="0"/>
    <x v="0"/>
  </r>
  <r>
    <s v="ORD0006244"/>
    <x v="337"/>
    <x v="2101"/>
    <x v="0"/>
    <s v="EC003"/>
    <x v="7"/>
    <x v="3"/>
    <s v="Lenovo"/>
    <x v="4"/>
    <x v="2"/>
    <n v="2"/>
    <n v="799"/>
    <x v="3"/>
    <n v="1358.3"/>
    <n v="118.3"/>
    <x v="0"/>
    <x v="2"/>
    <s v="Standard"/>
    <n v="3.8"/>
    <n v="2025"/>
    <s v="Aug-2025"/>
    <n v="8.7094161819921967E-2"/>
    <x v="0"/>
    <x v="2"/>
  </r>
  <r>
    <s v="ORD0006245"/>
    <x v="315"/>
    <x v="1775"/>
    <x v="0"/>
    <s v="EC001"/>
    <x v="8"/>
    <x v="3"/>
    <s v="Sony"/>
    <x v="8"/>
    <x v="2"/>
    <n v="5"/>
    <n v="89"/>
    <x v="2"/>
    <n v="356"/>
    <n v="81"/>
    <x v="0"/>
    <x v="3"/>
    <s v="Standard"/>
    <n v="2.8"/>
    <n v="2025"/>
    <s v="Feb-2025"/>
    <n v="0.22752808988764045"/>
    <x v="2"/>
    <x v="4"/>
  </r>
  <r>
    <s v="ORD0006246"/>
    <x v="320"/>
    <x v="1397"/>
    <x v="0"/>
    <s v="EC002"/>
    <x v="5"/>
    <x v="3"/>
    <s v="Samsung"/>
    <x v="1"/>
    <x v="0"/>
    <n v="5"/>
    <n v="149"/>
    <x v="0"/>
    <n v="745"/>
    <n v="270"/>
    <x v="0"/>
    <x v="0"/>
    <s v="Express"/>
    <n v="4.5999999999999996"/>
    <n v="2025"/>
    <s v="Jul-2025"/>
    <n v="0.36241610738255031"/>
    <x v="1"/>
    <x v="1"/>
  </r>
  <r>
    <s v="ORD0006247"/>
    <x v="160"/>
    <x v="1658"/>
    <x v="0"/>
    <s v="EC008"/>
    <x v="1"/>
    <x v="1"/>
    <s v="Nivea"/>
    <x v="8"/>
    <x v="1"/>
    <n v="4"/>
    <n v="18"/>
    <x v="1"/>
    <n v="64.8"/>
    <n v="28.8"/>
    <x v="0"/>
    <x v="4"/>
    <s v="Standard"/>
    <n v="3.4"/>
    <n v="2025"/>
    <s v="Jul-2025"/>
    <n v="0.44444444444444448"/>
    <x v="2"/>
    <x v="4"/>
  </r>
  <r>
    <s v="ORD0006248"/>
    <x v="213"/>
    <x v="2299"/>
    <x v="0"/>
    <s v="EC007"/>
    <x v="9"/>
    <x v="0"/>
    <s v="Prestige"/>
    <x v="8"/>
    <x v="0"/>
    <n v="4"/>
    <n v="120"/>
    <x v="2"/>
    <n v="384"/>
    <n v="72"/>
    <x v="0"/>
    <x v="4"/>
    <s v="Express"/>
    <n v="2.7"/>
    <n v="2025"/>
    <s v="Nov-2025"/>
    <n v="0.1875"/>
    <x v="2"/>
    <x v="4"/>
  </r>
  <r>
    <s v="ORD0006249"/>
    <x v="158"/>
    <x v="1782"/>
    <x v="0"/>
    <s v="EC007"/>
    <x v="9"/>
    <x v="0"/>
    <s v="Prestige"/>
    <x v="2"/>
    <x v="2"/>
    <n v="2"/>
    <n v="120"/>
    <x v="1"/>
    <n v="216"/>
    <n v="60"/>
    <x v="0"/>
    <x v="1"/>
    <s v="Express"/>
    <n v="4.0999999999999996"/>
    <n v="2025"/>
    <s v="Aug-2025"/>
    <n v="0.27777777777777779"/>
    <x v="0"/>
    <x v="2"/>
  </r>
  <r>
    <s v="ORD0006250"/>
    <x v="94"/>
    <x v="1845"/>
    <x v="0"/>
    <s v="EC004"/>
    <x v="10"/>
    <x v="2"/>
    <s v="Nike"/>
    <x v="7"/>
    <x v="1"/>
    <n v="5"/>
    <n v="110"/>
    <x v="1"/>
    <n v="495"/>
    <n v="155"/>
    <x v="0"/>
    <x v="4"/>
    <s v="Standard"/>
    <n v="3.4"/>
    <n v="2025"/>
    <s v="Aug-2025"/>
    <n v="0.31313131313131315"/>
    <x v="2"/>
    <x v="4"/>
  </r>
  <r>
    <s v="ORD0006251"/>
    <x v="25"/>
    <x v="1915"/>
    <x v="0"/>
    <s v="EC012"/>
    <x v="3"/>
    <x v="0"/>
    <s v="Philips"/>
    <x v="8"/>
    <x v="0"/>
    <n v="4"/>
    <n v="42"/>
    <x v="4"/>
    <n v="159.6"/>
    <n v="63.6"/>
    <x v="2"/>
    <x v="1"/>
    <s v="Express"/>
    <n v="4.5999999999999996"/>
    <n v="2025"/>
    <s v="Aug-2025"/>
    <n v="0.39849624060150379"/>
    <x v="2"/>
    <x v="4"/>
  </r>
  <r>
    <s v="ORD0006252"/>
    <x v="49"/>
    <x v="1606"/>
    <x v="0"/>
    <s v="EC004"/>
    <x v="10"/>
    <x v="2"/>
    <s v="Nike"/>
    <x v="8"/>
    <x v="2"/>
    <n v="1"/>
    <n v="110"/>
    <x v="2"/>
    <n v="88"/>
    <n v="20"/>
    <x v="0"/>
    <x v="1"/>
    <s v="Express"/>
    <n v="3.7"/>
    <n v="2025"/>
    <s v="Apr-2025"/>
    <n v="0.22727272727272727"/>
    <x v="2"/>
    <x v="4"/>
  </r>
  <r>
    <s v="ORD0006253"/>
    <x v="176"/>
    <x v="1579"/>
    <x v="0"/>
    <s v="EC012"/>
    <x v="3"/>
    <x v="0"/>
    <s v="Philips"/>
    <x v="5"/>
    <x v="0"/>
    <n v="5"/>
    <n v="42"/>
    <x v="1"/>
    <n v="189"/>
    <n v="69"/>
    <x v="0"/>
    <x v="2"/>
    <s v="Standard"/>
    <n v="4"/>
    <n v="2025"/>
    <s v="Jun-2025"/>
    <n v="0.36507936507936506"/>
    <x v="0"/>
    <x v="3"/>
  </r>
  <r>
    <s v="ORD0006254"/>
    <x v="360"/>
    <x v="1945"/>
    <x v="0"/>
    <s v="EC008"/>
    <x v="1"/>
    <x v="1"/>
    <s v="Nivea"/>
    <x v="4"/>
    <x v="0"/>
    <n v="2"/>
    <n v="18"/>
    <x v="1"/>
    <n v="32.4"/>
    <n v="14.4"/>
    <x v="0"/>
    <x v="0"/>
    <s v="Standard"/>
    <n v="3.6"/>
    <n v="2025"/>
    <s v="May-2025"/>
    <n v="0.44444444444444448"/>
    <x v="0"/>
    <x v="2"/>
  </r>
  <r>
    <s v="ORD0006255"/>
    <x v="211"/>
    <x v="2257"/>
    <x v="1"/>
    <s v="EC002"/>
    <x v="5"/>
    <x v="3"/>
    <s v="Samsung"/>
    <x v="9"/>
    <x v="2"/>
    <n v="2"/>
    <n v="149"/>
    <x v="4"/>
    <n v="283.10000000000002"/>
    <n v="93.1"/>
    <x v="0"/>
    <x v="1"/>
    <s v="Standard"/>
    <n v="3.8"/>
    <n v="2025"/>
    <s v="Feb-2025"/>
    <n v="0.32885906040268453"/>
    <x v="0"/>
    <x v="5"/>
  </r>
  <r>
    <s v="ORD0006256"/>
    <x v="61"/>
    <x v="822"/>
    <x v="0"/>
    <s v="EC012"/>
    <x v="3"/>
    <x v="0"/>
    <s v="Philips"/>
    <x v="3"/>
    <x v="2"/>
    <n v="2"/>
    <n v="42"/>
    <x v="2"/>
    <n v="67.2"/>
    <n v="19.2"/>
    <x v="0"/>
    <x v="4"/>
    <s v="Standard"/>
    <n v="4.5999999999999996"/>
    <n v="2025"/>
    <s v="Mar-2025"/>
    <n v="0.2857142857142857"/>
    <x v="0"/>
    <x v="2"/>
  </r>
  <r>
    <s v="ORD0006257"/>
    <x v="237"/>
    <x v="618"/>
    <x v="1"/>
    <s v="EC002"/>
    <x v="5"/>
    <x v="3"/>
    <s v="Samsung"/>
    <x v="0"/>
    <x v="0"/>
    <n v="3"/>
    <n v="149"/>
    <x v="2"/>
    <n v="357.6"/>
    <n v="72.599999999999994"/>
    <x v="2"/>
    <x v="1"/>
    <s v="Standard"/>
    <n v="4.3"/>
    <n v="2025"/>
    <s v="Feb-2025"/>
    <n v="0.2030201342281879"/>
    <x v="0"/>
    <x v="0"/>
  </r>
  <r>
    <s v="ORD0006258"/>
    <x v="356"/>
    <x v="1171"/>
    <x v="1"/>
    <s v="EC001"/>
    <x v="8"/>
    <x v="3"/>
    <s v="Sony"/>
    <x v="5"/>
    <x v="0"/>
    <n v="3"/>
    <n v="89"/>
    <x v="2"/>
    <n v="213.6"/>
    <n v="48.6"/>
    <x v="0"/>
    <x v="0"/>
    <s v="Standard"/>
    <n v="2.6"/>
    <n v="2025"/>
    <s v="Mar-2025"/>
    <n v="0.22752808988764045"/>
    <x v="0"/>
    <x v="3"/>
  </r>
  <r>
    <s v="ORD0006259"/>
    <x v="336"/>
    <x v="1309"/>
    <x v="1"/>
    <s v="EC003"/>
    <x v="7"/>
    <x v="3"/>
    <s v="Lenovo"/>
    <x v="1"/>
    <x v="1"/>
    <n v="5"/>
    <n v="799"/>
    <x v="4"/>
    <n v="3795.25"/>
    <n v="695.25"/>
    <x v="0"/>
    <x v="0"/>
    <s v="Standard"/>
    <n v="4.8"/>
    <n v="2025"/>
    <s v="Jun-2025"/>
    <n v="0.18318951320729859"/>
    <x v="1"/>
    <x v="1"/>
  </r>
  <r>
    <s v="ORD0006260"/>
    <x v="234"/>
    <x v="937"/>
    <x v="1"/>
    <s v="EC007"/>
    <x v="9"/>
    <x v="0"/>
    <s v="Prestige"/>
    <x v="1"/>
    <x v="2"/>
    <n v="5"/>
    <n v="120"/>
    <x v="1"/>
    <n v="540"/>
    <n v="150"/>
    <x v="0"/>
    <x v="4"/>
    <s v="Express"/>
    <n v="3.8"/>
    <n v="2025"/>
    <s v="Oct-2025"/>
    <n v="0.27777777777777779"/>
    <x v="1"/>
    <x v="1"/>
  </r>
  <r>
    <s v="ORD0006261"/>
    <x v="98"/>
    <x v="1580"/>
    <x v="0"/>
    <s v="EC006"/>
    <x v="2"/>
    <x v="0"/>
    <s v="Philips"/>
    <x v="3"/>
    <x v="0"/>
    <n v="4"/>
    <n v="85"/>
    <x v="4"/>
    <n v="323"/>
    <n v="115"/>
    <x v="0"/>
    <x v="2"/>
    <s v="Express"/>
    <n v="4.8"/>
    <n v="2025"/>
    <s v="Feb-2025"/>
    <n v="0.35603715170278638"/>
    <x v="0"/>
    <x v="2"/>
  </r>
  <r>
    <s v="ORD0006262"/>
    <x v="281"/>
    <x v="2209"/>
    <x v="0"/>
    <s v="EC011"/>
    <x v="0"/>
    <x v="0"/>
    <s v="IKEA"/>
    <x v="9"/>
    <x v="0"/>
    <n v="1"/>
    <n v="190"/>
    <x v="3"/>
    <n v="161.5"/>
    <n v="36.5"/>
    <x v="0"/>
    <x v="2"/>
    <s v="Standard"/>
    <n v="3.2"/>
    <n v="2025"/>
    <s v="Nov-2025"/>
    <n v="0.2260061919504644"/>
    <x v="0"/>
    <x v="5"/>
  </r>
  <r>
    <s v="ORD0006263"/>
    <x v="262"/>
    <x v="1866"/>
    <x v="0"/>
    <s v="EC004"/>
    <x v="10"/>
    <x v="2"/>
    <s v="Nike"/>
    <x v="4"/>
    <x v="2"/>
    <n v="1"/>
    <n v="110"/>
    <x v="4"/>
    <n v="104.5"/>
    <n v="36.5"/>
    <x v="0"/>
    <x v="0"/>
    <s v="Express"/>
    <n v="3"/>
    <n v="2025"/>
    <s v="Nov-2025"/>
    <n v="0.34928229665071769"/>
    <x v="0"/>
    <x v="2"/>
  </r>
  <r>
    <s v="ORD0006264"/>
    <x v="201"/>
    <x v="294"/>
    <x v="0"/>
    <s v="EC003"/>
    <x v="7"/>
    <x v="3"/>
    <s v="Lenovo"/>
    <x v="8"/>
    <x v="0"/>
    <n v="1"/>
    <n v="799"/>
    <x v="4"/>
    <n v="759.05"/>
    <n v="139.05000000000001"/>
    <x v="0"/>
    <x v="3"/>
    <s v="Standard"/>
    <n v="4.9000000000000004"/>
    <n v="2025"/>
    <s v="Jun-2025"/>
    <n v="0.18318951320729862"/>
    <x v="2"/>
    <x v="4"/>
  </r>
  <r>
    <s v="ORD0006265"/>
    <x v="311"/>
    <x v="2295"/>
    <x v="1"/>
    <s v="EC009"/>
    <x v="11"/>
    <x v="1"/>
    <s v="Loreal"/>
    <x v="4"/>
    <x v="0"/>
    <n v="5"/>
    <n v="12"/>
    <x v="1"/>
    <n v="54"/>
    <n v="24"/>
    <x v="3"/>
    <x v="2"/>
    <s v="Standard"/>
    <n v="4.5"/>
    <n v="2025"/>
    <s v="Jun-2025"/>
    <n v="0.44444444444444442"/>
    <x v="0"/>
    <x v="2"/>
  </r>
  <r>
    <s v="ORD0006266"/>
    <x v="270"/>
    <x v="321"/>
    <x v="0"/>
    <s v="EC009"/>
    <x v="11"/>
    <x v="1"/>
    <s v="Loreal"/>
    <x v="1"/>
    <x v="1"/>
    <n v="2"/>
    <n v="12"/>
    <x v="1"/>
    <n v="21.6"/>
    <n v="9.6"/>
    <x v="0"/>
    <x v="2"/>
    <s v="Standard"/>
    <n v="4.4000000000000004"/>
    <n v="2025"/>
    <s v="Jan-2025"/>
    <n v="0.44444444444444442"/>
    <x v="1"/>
    <x v="1"/>
  </r>
  <r>
    <s v="ORD0006267"/>
    <x v="57"/>
    <x v="2300"/>
    <x v="0"/>
    <s v="EC008"/>
    <x v="1"/>
    <x v="1"/>
    <s v="Nivea"/>
    <x v="3"/>
    <x v="0"/>
    <n v="3"/>
    <n v="18"/>
    <x v="1"/>
    <n v="48.6"/>
    <n v="21.6"/>
    <x v="0"/>
    <x v="3"/>
    <s v="Express"/>
    <n v="2.7"/>
    <n v="2025"/>
    <s v="Nov-2025"/>
    <n v="0.44444444444444448"/>
    <x v="0"/>
    <x v="2"/>
  </r>
  <r>
    <s v="ORD0006268"/>
    <x v="179"/>
    <x v="919"/>
    <x v="1"/>
    <s v="EC001"/>
    <x v="8"/>
    <x v="3"/>
    <s v="Sony"/>
    <x v="2"/>
    <x v="1"/>
    <n v="3"/>
    <n v="89"/>
    <x v="2"/>
    <n v="213.6"/>
    <n v="48.6"/>
    <x v="0"/>
    <x v="0"/>
    <s v="Standard"/>
    <n v="2.8"/>
    <n v="2025"/>
    <s v="Nov-2025"/>
    <n v="0.22752808988764045"/>
    <x v="0"/>
    <x v="2"/>
  </r>
  <r>
    <s v="ORD0006269"/>
    <x v="49"/>
    <x v="482"/>
    <x v="1"/>
    <s v="EC008"/>
    <x v="1"/>
    <x v="1"/>
    <s v="Nivea"/>
    <x v="4"/>
    <x v="2"/>
    <n v="2"/>
    <n v="18"/>
    <x v="3"/>
    <n v="30.6"/>
    <n v="12.6"/>
    <x v="0"/>
    <x v="1"/>
    <s v="Express"/>
    <n v="3.7"/>
    <n v="2025"/>
    <s v="Apr-2025"/>
    <n v="0.41176470588235292"/>
    <x v="0"/>
    <x v="2"/>
  </r>
  <r>
    <s v="ORD0006270"/>
    <x v="124"/>
    <x v="1424"/>
    <x v="0"/>
    <s v="EC012"/>
    <x v="3"/>
    <x v="0"/>
    <s v="Philips"/>
    <x v="0"/>
    <x v="1"/>
    <n v="4"/>
    <n v="42"/>
    <x v="1"/>
    <n v="151.19999999999999"/>
    <n v="55.2"/>
    <x v="0"/>
    <x v="1"/>
    <s v="Standard"/>
    <n v="2.7"/>
    <n v="2025"/>
    <s v="Dec-2025"/>
    <n v="0.36507936507936511"/>
    <x v="0"/>
    <x v="0"/>
  </r>
  <r>
    <s v="ORD0006271"/>
    <x v="351"/>
    <x v="1149"/>
    <x v="0"/>
    <s v="EC007"/>
    <x v="9"/>
    <x v="0"/>
    <s v="Prestige"/>
    <x v="5"/>
    <x v="2"/>
    <n v="3"/>
    <n v="120"/>
    <x v="0"/>
    <n v="360"/>
    <n v="126"/>
    <x v="0"/>
    <x v="3"/>
    <s v="Standard"/>
    <n v="3.6"/>
    <n v="2025"/>
    <s v="Oct-2025"/>
    <n v="0.35"/>
    <x v="0"/>
    <x v="3"/>
  </r>
  <r>
    <s v="ORD0006272"/>
    <x v="206"/>
    <x v="1942"/>
    <x v="1"/>
    <s v="EC009"/>
    <x v="11"/>
    <x v="1"/>
    <s v="Loreal"/>
    <x v="9"/>
    <x v="0"/>
    <n v="3"/>
    <n v="12"/>
    <x v="2"/>
    <n v="28.8"/>
    <n v="10.8"/>
    <x v="0"/>
    <x v="4"/>
    <s v="Standard"/>
    <n v="5"/>
    <n v="2025"/>
    <s v="Dec-2025"/>
    <n v="0.375"/>
    <x v="0"/>
    <x v="5"/>
  </r>
  <r>
    <s v="ORD0006273"/>
    <x v="189"/>
    <x v="51"/>
    <x v="1"/>
    <s v="EC008"/>
    <x v="1"/>
    <x v="1"/>
    <s v="Nivea"/>
    <x v="8"/>
    <x v="0"/>
    <n v="3"/>
    <n v="18"/>
    <x v="0"/>
    <n v="54"/>
    <n v="27"/>
    <x v="0"/>
    <x v="1"/>
    <s v="Express"/>
    <n v="4"/>
    <n v="2025"/>
    <s v="May-2025"/>
    <n v="0.5"/>
    <x v="2"/>
    <x v="4"/>
  </r>
  <r>
    <s v="ORD0006274"/>
    <x v="66"/>
    <x v="2230"/>
    <x v="1"/>
    <s v="EC012"/>
    <x v="3"/>
    <x v="0"/>
    <s v="Philips"/>
    <x v="6"/>
    <x v="0"/>
    <n v="1"/>
    <n v="42"/>
    <x v="0"/>
    <n v="42"/>
    <n v="18"/>
    <x v="0"/>
    <x v="1"/>
    <s v="Same Day"/>
    <n v="4.2"/>
    <n v="2025"/>
    <s v="May-2025"/>
    <n v="0.42857142857142855"/>
    <x v="0"/>
    <x v="2"/>
  </r>
  <r>
    <s v="ORD0006275"/>
    <x v="238"/>
    <x v="1951"/>
    <x v="0"/>
    <s v="EC005"/>
    <x v="4"/>
    <x v="2"/>
    <s v="Skybags"/>
    <x v="9"/>
    <x v="0"/>
    <n v="1"/>
    <n v="45"/>
    <x v="1"/>
    <n v="40.5"/>
    <n v="14.5"/>
    <x v="0"/>
    <x v="4"/>
    <s v="Standard"/>
    <n v="2.9"/>
    <n v="2025"/>
    <s v="Jan-2025"/>
    <n v="0.35802469135802467"/>
    <x v="0"/>
    <x v="5"/>
  </r>
  <r>
    <s v="ORD0006276"/>
    <x v="363"/>
    <x v="712"/>
    <x v="0"/>
    <s v="EC002"/>
    <x v="5"/>
    <x v="3"/>
    <s v="Samsung"/>
    <x v="4"/>
    <x v="2"/>
    <n v="2"/>
    <n v="149"/>
    <x v="2"/>
    <n v="238.4"/>
    <n v="48.4"/>
    <x v="0"/>
    <x v="3"/>
    <s v="Standard"/>
    <n v="3"/>
    <n v="2025"/>
    <s v="Oct-2025"/>
    <n v="0.2030201342281879"/>
    <x v="0"/>
    <x v="2"/>
  </r>
  <r>
    <s v="ORD0006277"/>
    <x v="311"/>
    <x v="2301"/>
    <x v="0"/>
    <s v="EC010"/>
    <x v="6"/>
    <x v="3"/>
    <s v="JBL"/>
    <x v="3"/>
    <x v="1"/>
    <n v="5"/>
    <n v="65"/>
    <x v="4"/>
    <n v="308.75"/>
    <n v="118.75"/>
    <x v="0"/>
    <x v="0"/>
    <s v="Express"/>
    <n v="4.5"/>
    <n v="2025"/>
    <s v="Jun-2025"/>
    <n v="0.38461538461538464"/>
    <x v="0"/>
    <x v="2"/>
  </r>
  <r>
    <s v="ORD0006278"/>
    <x v="157"/>
    <x v="2288"/>
    <x v="0"/>
    <s v="EC005"/>
    <x v="4"/>
    <x v="2"/>
    <s v="Skybags"/>
    <x v="7"/>
    <x v="1"/>
    <n v="2"/>
    <n v="45"/>
    <x v="3"/>
    <n v="76.5"/>
    <n v="24.5"/>
    <x v="0"/>
    <x v="1"/>
    <s v="Standard"/>
    <n v="3"/>
    <n v="2025"/>
    <s v="Feb-2025"/>
    <n v="0.3202614379084967"/>
    <x v="2"/>
    <x v="4"/>
  </r>
  <r>
    <s v="ORD0006279"/>
    <x v="65"/>
    <x v="1477"/>
    <x v="1"/>
    <s v="EC005"/>
    <x v="4"/>
    <x v="2"/>
    <s v="Skybags"/>
    <x v="2"/>
    <x v="2"/>
    <n v="2"/>
    <n v="45"/>
    <x v="4"/>
    <n v="85.5"/>
    <n v="33.5"/>
    <x v="0"/>
    <x v="3"/>
    <s v="Standard"/>
    <n v="3.6"/>
    <n v="2025"/>
    <s v="Jul-2025"/>
    <n v="0.391812865497076"/>
    <x v="0"/>
    <x v="2"/>
  </r>
  <r>
    <s v="ORD0006280"/>
    <x v="114"/>
    <x v="536"/>
    <x v="1"/>
    <s v="EC008"/>
    <x v="1"/>
    <x v="1"/>
    <s v="Nivea"/>
    <x v="9"/>
    <x v="0"/>
    <n v="5"/>
    <n v="18"/>
    <x v="1"/>
    <n v="81"/>
    <n v="36"/>
    <x v="2"/>
    <x v="4"/>
    <s v="Standard"/>
    <n v="3.8"/>
    <n v="2025"/>
    <s v="Aug-2025"/>
    <n v="0.44444444444444442"/>
    <x v="0"/>
    <x v="5"/>
  </r>
  <r>
    <s v="ORD0006281"/>
    <x v="345"/>
    <x v="1857"/>
    <x v="0"/>
    <s v="EC008"/>
    <x v="1"/>
    <x v="1"/>
    <s v="Nivea"/>
    <x v="0"/>
    <x v="0"/>
    <n v="5"/>
    <n v="18"/>
    <x v="1"/>
    <n v="81"/>
    <n v="36"/>
    <x v="0"/>
    <x v="2"/>
    <s v="Standard"/>
    <n v="3.7"/>
    <n v="2025"/>
    <s v="Jan-2025"/>
    <n v="0.44444444444444442"/>
    <x v="0"/>
    <x v="0"/>
  </r>
  <r>
    <s v="ORD0006282"/>
    <x v="358"/>
    <x v="27"/>
    <x v="1"/>
    <s v="EC004"/>
    <x v="10"/>
    <x v="2"/>
    <s v="Nike"/>
    <x v="8"/>
    <x v="0"/>
    <n v="4"/>
    <n v="110"/>
    <x v="3"/>
    <n v="374"/>
    <n v="102"/>
    <x v="2"/>
    <x v="1"/>
    <s v="Standard"/>
    <n v="3.7"/>
    <n v="2025"/>
    <s v="May-2025"/>
    <n v="0.27272727272727271"/>
    <x v="2"/>
    <x v="4"/>
  </r>
  <r>
    <s v="ORD0006283"/>
    <x v="38"/>
    <x v="2302"/>
    <x v="1"/>
    <s v="EC011"/>
    <x v="0"/>
    <x v="0"/>
    <s v="IKEA"/>
    <x v="5"/>
    <x v="2"/>
    <n v="2"/>
    <n v="190"/>
    <x v="4"/>
    <n v="361"/>
    <n v="111"/>
    <x v="0"/>
    <x v="2"/>
    <s v="Standard"/>
    <n v="4.8"/>
    <n v="2025"/>
    <s v="Nov-2025"/>
    <n v="0.30747922437673131"/>
    <x v="0"/>
    <x v="3"/>
  </r>
  <r>
    <s v="ORD0006284"/>
    <x v="151"/>
    <x v="102"/>
    <x v="0"/>
    <s v="EC009"/>
    <x v="11"/>
    <x v="1"/>
    <s v="Loreal"/>
    <x v="2"/>
    <x v="1"/>
    <n v="2"/>
    <n v="12"/>
    <x v="2"/>
    <n v="19.2"/>
    <n v="7.2"/>
    <x v="2"/>
    <x v="0"/>
    <s v="Standard"/>
    <n v="3.3"/>
    <n v="2025"/>
    <s v="Jul-2025"/>
    <n v="0.375"/>
    <x v="0"/>
    <x v="2"/>
  </r>
  <r>
    <s v="ORD0006285"/>
    <x v="169"/>
    <x v="1243"/>
    <x v="1"/>
    <s v="EC009"/>
    <x v="11"/>
    <x v="1"/>
    <s v="Loreal"/>
    <x v="3"/>
    <x v="2"/>
    <n v="2"/>
    <n v="12"/>
    <x v="4"/>
    <n v="22.8"/>
    <n v="10.8"/>
    <x v="2"/>
    <x v="2"/>
    <s v="Standard"/>
    <n v="3.3"/>
    <n v="2025"/>
    <s v="Dec-2025"/>
    <n v="0.47368421052631582"/>
    <x v="0"/>
    <x v="2"/>
  </r>
  <r>
    <s v="ORD0006286"/>
    <x v="189"/>
    <x v="1907"/>
    <x v="1"/>
    <s v="EC002"/>
    <x v="5"/>
    <x v="3"/>
    <s v="Samsung"/>
    <x v="6"/>
    <x v="1"/>
    <n v="1"/>
    <n v="149"/>
    <x v="2"/>
    <n v="119.2"/>
    <n v="24.2"/>
    <x v="0"/>
    <x v="3"/>
    <s v="Express"/>
    <n v="4.5"/>
    <n v="2025"/>
    <s v="May-2025"/>
    <n v="0.2030201342281879"/>
    <x v="0"/>
    <x v="2"/>
  </r>
  <r>
    <s v="ORD0006287"/>
    <x v="85"/>
    <x v="1916"/>
    <x v="0"/>
    <s v="EC007"/>
    <x v="9"/>
    <x v="0"/>
    <s v="Prestige"/>
    <x v="9"/>
    <x v="1"/>
    <n v="2"/>
    <n v="120"/>
    <x v="4"/>
    <n v="228"/>
    <n v="72"/>
    <x v="2"/>
    <x v="3"/>
    <s v="Standard"/>
    <n v="2.7"/>
    <n v="2025"/>
    <s v="Jul-2025"/>
    <n v="0.31578947368421051"/>
    <x v="0"/>
    <x v="5"/>
  </r>
  <r>
    <s v="ORD0006288"/>
    <x v="79"/>
    <x v="1195"/>
    <x v="0"/>
    <s v="EC009"/>
    <x v="11"/>
    <x v="1"/>
    <s v="Loreal"/>
    <x v="3"/>
    <x v="2"/>
    <n v="2"/>
    <n v="12"/>
    <x v="2"/>
    <n v="19.2"/>
    <n v="7.2"/>
    <x v="0"/>
    <x v="4"/>
    <s v="Express"/>
    <n v="3.1"/>
    <n v="2025"/>
    <s v="Jun-2025"/>
    <n v="0.375"/>
    <x v="0"/>
    <x v="2"/>
  </r>
  <r>
    <s v="ORD0006289"/>
    <x v="341"/>
    <x v="1890"/>
    <x v="1"/>
    <s v="EC004"/>
    <x v="10"/>
    <x v="2"/>
    <s v="Nike"/>
    <x v="7"/>
    <x v="0"/>
    <n v="3"/>
    <n v="110"/>
    <x v="2"/>
    <n v="264"/>
    <n v="60"/>
    <x v="0"/>
    <x v="4"/>
    <s v="Express"/>
    <n v="5"/>
    <n v="2025"/>
    <s v="Feb-2025"/>
    <n v="0.22727272727272727"/>
    <x v="2"/>
    <x v="4"/>
  </r>
  <r>
    <s v="ORD0006290"/>
    <x v="7"/>
    <x v="425"/>
    <x v="0"/>
    <s v="EC001"/>
    <x v="8"/>
    <x v="3"/>
    <s v="Sony"/>
    <x v="7"/>
    <x v="2"/>
    <n v="4"/>
    <n v="89"/>
    <x v="4"/>
    <n v="338.2"/>
    <n v="118.2"/>
    <x v="0"/>
    <x v="1"/>
    <s v="Express"/>
    <n v="4.2"/>
    <n v="2025"/>
    <s v="Jun-2025"/>
    <n v="0.34949733885274986"/>
    <x v="2"/>
    <x v="4"/>
  </r>
  <r>
    <s v="ORD0006291"/>
    <x v="291"/>
    <x v="1181"/>
    <x v="1"/>
    <s v="EC010"/>
    <x v="6"/>
    <x v="3"/>
    <s v="JBL"/>
    <x v="8"/>
    <x v="2"/>
    <n v="3"/>
    <n v="65"/>
    <x v="3"/>
    <n v="165.75"/>
    <n v="51.75"/>
    <x v="0"/>
    <x v="1"/>
    <s v="Same Day"/>
    <n v="3.5"/>
    <n v="2025"/>
    <s v="Apr-2025"/>
    <n v="0.31221719457013575"/>
    <x v="2"/>
    <x v="4"/>
  </r>
  <r>
    <s v="ORD0006292"/>
    <x v="268"/>
    <x v="1857"/>
    <x v="1"/>
    <s v="EC007"/>
    <x v="9"/>
    <x v="0"/>
    <s v="Prestige"/>
    <x v="7"/>
    <x v="1"/>
    <n v="3"/>
    <n v="120"/>
    <x v="2"/>
    <n v="288"/>
    <n v="54"/>
    <x v="2"/>
    <x v="2"/>
    <s v="Standard"/>
    <n v="4.8"/>
    <n v="2025"/>
    <s v="Dec-2025"/>
    <n v="0.1875"/>
    <x v="2"/>
    <x v="4"/>
  </r>
  <r>
    <s v="ORD0006293"/>
    <x v="234"/>
    <x v="740"/>
    <x v="0"/>
    <s v="EC006"/>
    <x v="2"/>
    <x v="0"/>
    <s v="Philips"/>
    <x v="5"/>
    <x v="0"/>
    <n v="5"/>
    <n v="85"/>
    <x v="0"/>
    <n v="425"/>
    <n v="165"/>
    <x v="3"/>
    <x v="2"/>
    <s v="Express"/>
    <n v="4.7"/>
    <n v="2025"/>
    <s v="Oct-2025"/>
    <n v="0.38823529411764707"/>
    <x v="0"/>
    <x v="3"/>
  </r>
  <r>
    <s v="ORD0006294"/>
    <x v="154"/>
    <x v="2182"/>
    <x v="1"/>
    <s v="EC003"/>
    <x v="7"/>
    <x v="3"/>
    <s v="Lenovo"/>
    <x v="3"/>
    <x v="1"/>
    <n v="2"/>
    <n v="799"/>
    <x v="1"/>
    <n v="1438.2"/>
    <n v="198.2"/>
    <x v="0"/>
    <x v="0"/>
    <s v="Standard"/>
    <n v="3.6"/>
    <n v="2025"/>
    <s v="Sep-2025"/>
    <n v="0.13781115282992629"/>
    <x v="0"/>
    <x v="2"/>
  </r>
  <r>
    <s v="ORD0006295"/>
    <x v="307"/>
    <x v="1890"/>
    <x v="0"/>
    <s v="EC005"/>
    <x v="4"/>
    <x v="2"/>
    <s v="Skybags"/>
    <x v="7"/>
    <x v="0"/>
    <n v="1"/>
    <n v="45"/>
    <x v="1"/>
    <n v="40.5"/>
    <n v="14.5"/>
    <x v="2"/>
    <x v="4"/>
    <s v="Standard"/>
    <n v="3.6"/>
    <n v="2025"/>
    <s v="Oct-2025"/>
    <n v="0.35802469135802467"/>
    <x v="2"/>
    <x v="4"/>
  </r>
  <r>
    <s v="ORD0006296"/>
    <x v="5"/>
    <x v="1215"/>
    <x v="1"/>
    <s v="EC004"/>
    <x v="10"/>
    <x v="2"/>
    <s v="Nike"/>
    <x v="3"/>
    <x v="2"/>
    <n v="1"/>
    <n v="110"/>
    <x v="4"/>
    <n v="104.5"/>
    <n v="36.5"/>
    <x v="0"/>
    <x v="2"/>
    <s v="Same Day"/>
    <n v="4.4000000000000004"/>
    <n v="2025"/>
    <s v="Apr-2025"/>
    <n v="0.34928229665071769"/>
    <x v="0"/>
    <x v="2"/>
  </r>
  <r>
    <s v="ORD0006297"/>
    <x v="318"/>
    <x v="195"/>
    <x v="0"/>
    <s v="EC004"/>
    <x v="10"/>
    <x v="2"/>
    <s v="Nike"/>
    <x v="4"/>
    <x v="0"/>
    <n v="5"/>
    <n v="110"/>
    <x v="2"/>
    <n v="440"/>
    <n v="100"/>
    <x v="3"/>
    <x v="0"/>
    <s v="Standard"/>
    <n v="2.9"/>
    <n v="2025"/>
    <s v="Aug-2025"/>
    <n v="0.22727272727272727"/>
    <x v="0"/>
    <x v="2"/>
  </r>
  <r>
    <s v="ORD0006298"/>
    <x v="100"/>
    <x v="486"/>
    <x v="1"/>
    <s v="EC002"/>
    <x v="5"/>
    <x v="3"/>
    <s v="Samsung"/>
    <x v="6"/>
    <x v="0"/>
    <n v="5"/>
    <n v="149"/>
    <x v="3"/>
    <n v="633.25"/>
    <n v="158.25"/>
    <x v="0"/>
    <x v="0"/>
    <s v="Standard"/>
    <n v="2.9"/>
    <n v="2025"/>
    <s v="Jul-2025"/>
    <n v="0.24990130280300041"/>
    <x v="0"/>
    <x v="2"/>
  </r>
  <r>
    <s v="ORD0006299"/>
    <x v="147"/>
    <x v="492"/>
    <x v="0"/>
    <s v="EC008"/>
    <x v="1"/>
    <x v="1"/>
    <s v="Nivea"/>
    <x v="8"/>
    <x v="1"/>
    <n v="2"/>
    <n v="18"/>
    <x v="0"/>
    <n v="36"/>
    <n v="18"/>
    <x v="0"/>
    <x v="3"/>
    <s v="Same Day"/>
    <n v="4.4000000000000004"/>
    <n v="2025"/>
    <s v="Feb-2025"/>
    <n v="0.5"/>
    <x v="2"/>
    <x v="4"/>
  </r>
  <r>
    <s v="ORD0006300"/>
    <x v="182"/>
    <x v="2093"/>
    <x v="0"/>
    <s v="EC004"/>
    <x v="10"/>
    <x v="2"/>
    <s v="Nike"/>
    <x v="7"/>
    <x v="1"/>
    <n v="2"/>
    <n v="110"/>
    <x v="2"/>
    <n v="176"/>
    <n v="40"/>
    <x v="0"/>
    <x v="0"/>
    <s v="Standard"/>
    <n v="4.2"/>
    <n v="2025"/>
    <s v="Jan-2025"/>
    <n v="0.22727272727272727"/>
    <x v="2"/>
    <x v="4"/>
  </r>
  <r>
    <s v="ORD0006301"/>
    <x v="226"/>
    <x v="311"/>
    <x v="1"/>
    <s v="EC005"/>
    <x v="4"/>
    <x v="2"/>
    <s v="Skybags"/>
    <x v="7"/>
    <x v="1"/>
    <n v="4"/>
    <n v="45"/>
    <x v="2"/>
    <n v="144"/>
    <n v="40"/>
    <x v="0"/>
    <x v="4"/>
    <s v="Standard"/>
    <n v="3.3"/>
    <n v="2025"/>
    <s v="Dec-2025"/>
    <n v="0.27777777777777779"/>
    <x v="2"/>
    <x v="4"/>
  </r>
  <r>
    <s v="ORD0006302"/>
    <x v="184"/>
    <x v="1999"/>
    <x v="0"/>
    <s v="EC005"/>
    <x v="4"/>
    <x v="2"/>
    <s v="Skybags"/>
    <x v="6"/>
    <x v="2"/>
    <n v="2"/>
    <n v="45"/>
    <x v="2"/>
    <n v="72"/>
    <n v="20"/>
    <x v="0"/>
    <x v="3"/>
    <s v="Same Day"/>
    <n v="4.9000000000000004"/>
    <n v="2025"/>
    <s v="Apr-2025"/>
    <n v="0.27777777777777779"/>
    <x v="0"/>
    <x v="2"/>
  </r>
  <r>
    <s v="ORD0006303"/>
    <x v="332"/>
    <x v="660"/>
    <x v="0"/>
    <s v="EC001"/>
    <x v="8"/>
    <x v="3"/>
    <s v="Sony"/>
    <x v="4"/>
    <x v="1"/>
    <n v="4"/>
    <n v="89"/>
    <x v="1"/>
    <n v="320.39999999999998"/>
    <n v="100.4"/>
    <x v="0"/>
    <x v="0"/>
    <s v="Standard"/>
    <n v="3.9"/>
    <n v="2025"/>
    <s v="Sep-2025"/>
    <n v="0.31335830212234711"/>
    <x v="0"/>
    <x v="2"/>
  </r>
  <r>
    <s v="ORD0006304"/>
    <x v="164"/>
    <x v="494"/>
    <x v="1"/>
    <s v="EC004"/>
    <x v="10"/>
    <x v="2"/>
    <s v="Nike"/>
    <x v="8"/>
    <x v="1"/>
    <n v="2"/>
    <n v="110"/>
    <x v="1"/>
    <n v="198"/>
    <n v="62"/>
    <x v="0"/>
    <x v="0"/>
    <s v="Standard"/>
    <n v="3.8"/>
    <n v="2025"/>
    <s v="Nov-2025"/>
    <n v="0.31313131313131315"/>
    <x v="2"/>
    <x v="4"/>
  </r>
  <r>
    <s v="ORD0006305"/>
    <x v="309"/>
    <x v="13"/>
    <x v="0"/>
    <s v="EC011"/>
    <x v="0"/>
    <x v="0"/>
    <s v="IKEA"/>
    <x v="5"/>
    <x v="0"/>
    <n v="3"/>
    <n v="190"/>
    <x v="0"/>
    <n v="570"/>
    <n v="195"/>
    <x v="0"/>
    <x v="1"/>
    <s v="Standard"/>
    <n v="3"/>
    <n v="2025"/>
    <s v="Oct-2025"/>
    <n v="0.34210526315789475"/>
    <x v="0"/>
    <x v="3"/>
  </r>
  <r>
    <s v="ORD0006306"/>
    <x v="178"/>
    <x v="623"/>
    <x v="0"/>
    <s v="EC006"/>
    <x v="2"/>
    <x v="0"/>
    <s v="Philips"/>
    <x v="9"/>
    <x v="1"/>
    <n v="3"/>
    <n v="85"/>
    <x v="4"/>
    <n v="242.25"/>
    <n v="86.25"/>
    <x v="2"/>
    <x v="0"/>
    <s v="Standard"/>
    <n v="3.3"/>
    <n v="2025"/>
    <s v="Jul-2025"/>
    <n v="0.35603715170278638"/>
    <x v="0"/>
    <x v="5"/>
  </r>
  <r>
    <s v="ORD0006307"/>
    <x v="270"/>
    <x v="398"/>
    <x v="0"/>
    <s v="EC008"/>
    <x v="1"/>
    <x v="1"/>
    <s v="Nivea"/>
    <x v="1"/>
    <x v="0"/>
    <n v="5"/>
    <n v="18"/>
    <x v="3"/>
    <n v="76.5"/>
    <n v="31.5"/>
    <x v="0"/>
    <x v="3"/>
    <s v="Express"/>
    <n v="2.5"/>
    <n v="2025"/>
    <s v="Jan-2025"/>
    <n v="0.41176470588235292"/>
    <x v="1"/>
    <x v="1"/>
  </r>
  <r>
    <s v="ORD0006308"/>
    <x v="43"/>
    <x v="537"/>
    <x v="0"/>
    <s v="EC012"/>
    <x v="3"/>
    <x v="0"/>
    <s v="Philips"/>
    <x v="1"/>
    <x v="2"/>
    <n v="1"/>
    <n v="42"/>
    <x v="2"/>
    <n v="33.6"/>
    <n v="9.6"/>
    <x v="0"/>
    <x v="3"/>
    <s v="Express"/>
    <n v="3"/>
    <n v="2025"/>
    <s v="May-2025"/>
    <n v="0.2857142857142857"/>
    <x v="1"/>
    <x v="1"/>
  </r>
  <r>
    <s v="ORD0006309"/>
    <x v="269"/>
    <x v="933"/>
    <x v="0"/>
    <s v="EC008"/>
    <x v="1"/>
    <x v="1"/>
    <s v="Nivea"/>
    <x v="7"/>
    <x v="0"/>
    <n v="3"/>
    <n v="18"/>
    <x v="0"/>
    <n v="54"/>
    <n v="27"/>
    <x v="0"/>
    <x v="0"/>
    <s v="Standard"/>
    <n v="4.0999999999999996"/>
    <n v="2025"/>
    <s v="Sep-2025"/>
    <n v="0.5"/>
    <x v="2"/>
    <x v="4"/>
  </r>
  <r>
    <s v="ORD0006310"/>
    <x v="359"/>
    <x v="704"/>
    <x v="1"/>
    <s v="EC001"/>
    <x v="8"/>
    <x v="3"/>
    <s v="Sony"/>
    <x v="0"/>
    <x v="2"/>
    <n v="5"/>
    <n v="89"/>
    <x v="1"/>
    <n v="400.5"/>
    <n v="125.5"/>
    <x v="0"/>
    <x v="0"/>
    <s v="Standard"/>
    <n v="3.4"/>
    <n v="2025"/>
    <s v="Nov-2025"/>
    <n v="0.31335830212234705"/>
    <x v="0"/>
    <x v="0"/>
  </r>
  <r>
    <s v="ORD0006311"/>
    <x v="108"/>
    <x v="1182"/>
    <x v="0"/>
    <s v="EC011"/>
    <x v="0"/>
    <x v="0"/>
    <s v="IKEA"/>
    <x v="7"/>
    <x v="0"/>
    <n v="3"/>
    <n v="190"/>
    <x v="1"/>
    <n v="513"/>
    <n v="138"/>
    <x v="0"/>
    <x v="0"/>
    <s v="Standard"/>
    <n v="4.3"/>
    <n v="2025"/>
    <s v="May-2025"/>
    <n v="0.26900584795321636"/>
    <x v="2"/>
    <x v="4"/>
  </r>
  <r>
    <s v="ORD0006312"/>
    <x v="158"/>
    <x v="1559"/>
    <x v="0"/>
    <s v="EC004"/>
    <x v="10"/>
    <x v="2"/>
    <s v="Nike"/>
    <x v="6"/>
    <x v="1"/>
    <n v="3"/>
    <n v="110"/>
    <x v="0"/>
    <n v="330"/>
    <n v="126"/>
    <x v="1"/>
    <x v="1"/>
    <s v="Same Day"/>
    <n v="4.5"/>
    <n v="2025"/>
    <s v="Aug-2025"/>
    <n v="0.38181818181818183"/>
    <x v="0"/>
    <x v="2"/>
  </r>
  <r>
    <s v="ORD0006313"/>
    <x v="96"/>
    <x v="148"/>
    <x v="1"/>
    <s v="EC009"/>
    <x v="11"/>
    <x v="1"/>
    <s v="Loreal"/>
    <x v="8"/>
    <x v="0"/>
    <n v="5"/>
    <n v="12"/>
    <x v="2"/>
    <n v="48"/>
    <n v="18"/>
    <x v="0"/>
    <x v="4"/>
    <s v="Express"/>
    <n v="4.9000000000000004"/>
    <n v="2025"/>
    <s v="Jun-2025"/>
    <n v="0.375"/>
    <x v="2"/>
    <x v="4"/>
  </r>
  <r>
    <s v="ORD0006314"/>
    <x v="64"/>
    <x v="849"/>
    <x v="1"/>
    <s v="EC002"/>
    <x v="5"/>
    <x v="3"/>
    <s v="Samsung"/>
    <x v="2"/>
    <x v="0"/>
    <n v="3"/>
    <n v="149"/>
    <x v="1"/>
    <n v="402.3"/>
    <n v="117.3"/>
    <x v="0"/>
    <x v="0"/>
    <s v="Same Day"/>
    <n v="2.7"/>
    <n v="2025"/>
    <s v="Feb-2025"/>
    <n v="0.29157345264727813"/>
    <x v="0"/>
    <x v="2"/>
  </r>
  <r>
    <s v="ORD0006315"/>
    <x v="293"/>
    <x v="157"/>
    <x v="1"/>
    <s v="EC002"/>
    <x v="5"/>
    <x v="3"/>
    <s v="Samsung"/>
    <x v="3"/>
    <x v="2"/>
    <n v="4"/>
    <n v="149"/>
    <x v="1"/>
    <n v="536.4"/>
    <n v="156.4"/>
    <x v="0"/>
    <x v="1"/>
    <s v="Standard"/>
    <n v="4.9000000000000004"/>
    <n v="2025"/>
    <s v="Sep-2025"/>
    <n v="0.29157345264727819"/>
    <x v="0"/>
    <x v="2"/>
  </r>
  <r>
    <s v="ORD0006316"/>
    <x v="197"/>
    <x v="1765"/>
    <x v="1"/>
    <s v="EC009"/>
    <x v="11"/>
    <x v="1"/>
    <s v="Loreal"/>
    <x v="3"/>
    <x v="2"/>
    <n v="4"/>
    <n v="12"/>
    <x v="0"/>
    <n v="48"/>
    <n v="24"/>
    <x v="2"/>
    <x v="1"/>
    <s v="Standard"/>
    <n v="3.5"/>
    <n v="2025"/>
    <s v="May-2025"/>
    <n v="0.5"/>
    <x v="0"/>
    <x v="2"/>
  </r>
  <r>
    <s v="ORD0006317"/>
    <x v="91"/>
    <x v="197"/>
    <x v="0"/>
    <s v="EC003"/>
    <x v="7"/>
    <x v="3"/>
    <s v="Lenovo"/>
    <x v="8"/>
    <x v="0"/>
    <n v="3"/>
    <n v="799"/>
    <x v="0"/>
    <n v="2397"/>
    <n v="537"/>
    <x v="0"/>
    <x v="4"/>
    <s v="Standard"/>
    <n v="3.4"/>
    <n v="2025"/>
    <s v="Sep-2025"/>
    <n v="0.22403003754693368"/>
    <x v="2"/>
    <x v="4"/>
  </r>
  <r>
    <s v="ORD0006318"/>
    <x v="213"/>
    <x v="444"/>
    <x v="0"/>
    <s v="EC002"/>
    <x v="5"/>
    <x v="3"/>
    <s v="Samsung"/>
    <x v="7"/>
    <x v="2"/>
    <n v="4"/>
    <n v="149"/>
    <x v="2"/>
    <n v="476.8"/>
    <n v="96.8"/>
    <x v="0"/>
    <x v="4"/>
    <s v="Express"/>
    <n v="4.5999999999999996"/>
    <n v="2025"/>
    <s v="Nov-2025"/>
    <n v="0.2030201342281879"/>
    <x v="2"/>
    <x v="4"/>
  </r>
  <r>
    <s v="ORD0006319"/>
    <x v="301"/>
    <x v="2303"/>
    <x v="0"/>
    <s v="EC008"/>
    <x v="1"/>
    <x v="1"/>
    <s v="Nivea"/>
    <x v="4"/>
    <x v="0"/>
    <n v="5"/>
    <n v="18"/>
    <x v="2"/>
    <n v="72"/>
    <n v="27"/>
    <x v="1"/>
    <x v="1"/>
    <s v="Standard"/>
    <n v="4.3"/>
    <n v="2025"/>
    <s v="Mar-2025"/>
    <n v="0.375"/>
    <x v="0"/>
    <x v="2"/>
  </r>
  <r>
    <s v="ORD0006320"/>
    <x v="158"/>
    <x v="1082"/>
    <x v="1"/>
    <s v="EC012"/>
    <x v="3"/>
    <x v="0"/>
    <s v="Philips"/>
    <x v="5"/>
    <x v="0"/>
    <n v="2"/>
    <n v="42"/>
    <x v="0"/>
    <n v="84"/>
    <n v="36"/>
    <x v="0"/>
    <x v="3"/>
    <s v="Express"/>
    <n v="3.2"/>
    <n v="2025"/>
    <s v="Aug-2025"/>
    <n v="0.42857142857142855"/>
    <x v="0"/>
    <x v="3"/>
  </r>
  <r>
    <s v="ORD0006321"/>
    <x v="110"/>
    <x v="951"/>
    <x v="0"/>
    <s v="EC004"/>
    <x v="10"/>
    <x v="2"/>
    <s v="Nike"/>
    <x v="4"/>
    <x v="0"/>
    <n v="3"/>
    <n v="110"/>
    <x v="4"/>
    <n v="313.5"/>
    <n v="109.5"/>
    <x v="0"/>
    <x v="2"/>
    <s v="Standard"/>
    <n v="4.5999999999999996"/>
    <n v="2025"/>
    <s v="Feb-2025"/>
    <n v="0.34928229665071769"/>
    <x v="0"/>
    <x v="2"/>
  </r>
  <r>
    <s v="ORD0006322"/>
    <x v="137"/>
    <x v="243"/>
    <x v="0"/>
    <s v="EC004"/>
    <x v="10"/>
    <x v="2"/>
    <s v="Nike"/>
    <x v="4"/>
    <x v="2"/>
    <n v="1"/>
    <n v="110"/>
    <x v="4"/>
    <n v="104.5"/>
    <n v="36.5"/>
    <x v="0"/>
    <x v="2"/>
    <s v="Express"/>
    <n v="4.5"/>
    <n v="2025"/>
    <s v="Jul-2025"/>
    <n v="0.34928229665071769"/>
    <x v="0"/>
    <x v="2"/>
  </r>
  <r>
    <s v="ORD0006323"/>
    <x v="298"/>
    <x v="1576"/>
    <x v="1"/>
    <s v="EC011"/>
    <x v="0"/>
    <x v="0"/>
    <s v="IKEA"/>
    <x v="1"/>
    <x v="0"/>
    <n v="3"/>
    <n v="190"/>
    <x v="3"/>
    <n v="484.5"/>
    <n v="109.5"/>
    <x v="0"/>
    <x v="1"/>
    <s v="Standard"/>
    <n v="3.3"/>
    <n v="2025"/>
    <s v="Dec-2025"/>
    <n v="0.2260061919504644"/>
    <x v="1"/>
    <x v="1"/>
  </r>
  <r>
    <s v="ORD0006324"/>
    <x v="299"/>
    <x v="623"/>
    <x v="1"/>
    <s v="EC004"/>
    <x v="10"/>
    <x v="2"/>
    <s v="Nike"/>
    <x v="6"/>
    <x v="0"/>
    <n v="2"/>
    <n v="110"/>
    <x v="0"/>
    <n v="220"/>
    <n v="84"/>
    <x v="0"/>
    <x v="1"/>
    <s v="Express"/>
    <n v="3.5"/>
    <n v="2025"/>
    <s v="Dec-2025"/>
    <n v="0.38181818181818183"/>
    <x v="0"/>
    <x v="2"/>
  </r>
  <r>
    <s v="ORD0006325"/>
    <x v="307"/>
    <x v="472"/>
    <x v="0"/>
    <s v="EC003"/>
    <x v="7"/>
    <x v="3"/>
    <s v="Lenovo"/>
    <x v="5"/>
    <x v="0"/>
    <n v="5"/>
    <n v="799"/>
    <x v="3"/>
    <n v="3395.75"/>
    <n v="295.75"/>
    <x v="0"/>
    <x v="1"/>
    <s v="Standard"/>
    <n v="2.7"/>
    <n v="2025"/>
    <s v="Oct-2025"/>
    <n v="8.7094161819921967E-2"/>
    <x v="0"/>
    <x v="3"/>
  </r>
  <r>
    <s v="ORD0006326"/>
    <x v="205"/>
    <x v="1693"/>
    <x v="0"/>
    <s v="EC008"/>
    <x v="1"/>
    <x v="1"/>
    <s v="Nivea"/>
    <x v="7"/>
    <x v="2"/>
    <n v="5"/>
    <n v="18"/>
    <x v="4"/>
    <n v="85.5"/>
    <n v="40.5"/>
    <x v="0"/>
    <x v="0"/>
    <s v="Standard"/>
    <n v="2.7"/>
    <n v="2025"/>
    <s v="Apr-2025"/>
    <n v="0.47368421052631576"/>
    <x v="2"/>
    <x v="4"/>
  </r>
  <r>
    <s v="ORD0006327"/>
    <x v="141"/>
    <x v="1635"/>
    <x v="0"/>
    <s v="EC006"/>
    <x v="2"/>
    <x v="0"/>
    <s v="Philips"/>
    <x v="1"/>
    <x v="0"/>
    <n v="1"/>
    <n v="85"/>
    <x v="4"/>
    <n v="80.75"/>
    <n v="28.75"/>
    <x v="0"/>
    <x v="4"/>
    <s v="Standard"/>
    <n v="3.9"/>
    <n v="2025"/>
    <s v="May-2025"/>
    <n v="0.35603715170278638"/>
    <x v="1"/>
    <x v="1"/>
  </r>
  <r>
    <s v="ORD0006328"/>
    <x v="117"/>
    <x v="58"/>
    <x v="1"/>
    <s v="EC010"/>
    <x v="6"/>
    <x v="3"/>
    <s v="JBL"/>
    <x v="2"/>
    <x v="0"/>
    <n v="2"/>
    <n v="65"/>
    <x v="0"/>
    <n v="130"/>
    <n v="54"/>
    <x v="0"/>
    <x v="0"/>
    <s v="Express"/>
    <n v="2.9"/>
    <n v="2025"/>
    <s v="Nov-2025"/>
    <n v="0.41538461538461541"/>
    <x v="0"/>
    <x v="2"/>
  </r>
  <r>
    <s v="ORD0006329"/>
    <x v="155"/>
    <x v="114"/>
    <x v="0"/>
    <s v="EC010"/>
    <x v="6"/>
    <x v="3"/>
    <s v="JBL"/>
    <x v="9"/>
    <x v="2"/>
    <n v="1"/>
    <n v="65"/>
    <x v="4"/>
    <n v="61.75"/>
    <n v="23.75"/>
    <x v="3"/>
    <x v="3"/>
    <s v="Standard"/>
    <n v="3.8"/>
    <n v="2025"/>
    <s v="Oct-2025"/>
    <n v="0.38461538461538464"/>
    <x v="0"/>
    <x v="5"/>
  </r>
  <r>
    <s v="ORD0006330"/>
    <x v="253"/>
    <x v="1255"/>
    <x v="0"/>
    <s v="EC009"/>
    <x v="11"/>
    <x v="1"/>
    <s v="Loreal"/>
    <x v="5"/>
    <x v="0"/>
    <n v="2"/>
    <n v="12"/>
    <x v="3"/>
    <n v="20.399999999999999"/>
    <n v="8.4"/>
    <x v="0"/>
    <x v="0"/>
    <s v="Standard"/>
    <n v="3.1"/>
    <n v="2025"/>
    <s v="Aug-2025"/>
    <n v="0.41176470588235298"/>
    <x v="0"/>
    <x v="3"/>
  </r>
  <r>
    <s v="ORD0006331"/>
    <x v="166"/>
    <x v="383"/>
    <x v="0"/>
    <s v="EC008"/>
    <x v="1"/>
    <x v="1"/>
    <s v="Nivea"/>
    <x v="8"/>
    <x v="2"/>
    <n v="3"/>
    <n v="18"/>
    <x v="4"/>
    <n v="51.3"/>
    <n v="24.3"/>
    <x v="0"/>
    <x v="2"/>
    <s v="Express"/>
    <n v="3.1"/>
    <n v="2025"/>
    <s v="Dec-2025"/>
    <n v="0.47368421052631582"/>
    <x v="2"/>
    <x v="4"/>
  </r>
  <r>
    <s v="ORD0006332"/>
    <x v="290"/>
    <x v="761"/>
    <x v="1"/>
    <s v="EC010"/>
    <x v="6"/>
    <x v="3"/>
    <s v="JBL"/>
    <x v="8"/>
    <x v="1"/>
    <n v="4"/>
    <n v="65"/>
    <x v="0"/>
    <n v="260"/>
    <n v="108"/>
    <x v="3"/>
    <x v="3"/>
    <s v="Express"/>
    <n v="3.2"/>
    <n v="2025"/>
    <s v="Jun-2025"/>
    <n v="0.41538461538461541"/>
    <x v="2"/>
    <x v="4"/>
  </r>
  <r>
    <s v="ORD0006333"/>
    <x v="179"/>
    <x v="252"/>
    <x v="0"/>
    <s v="EC003"/>
    <x v="7"/>
    <x v="3"/>
    <s v="Lenovo"/>
    <x v="1"/>
    <x v="1"/>
    <n v="5"/>
    <n v="799"/>
    <x v="1"/>
    <n v="3595.5"/>
    <n v="495.5"/>
    <x v="0"/>
    <x v="4"/>
    <s v="Express"/>
    <n v="2.9"/>
    <n v="2025"/>
    <s v="Nov-2025"/>
    <n v="0.13781115282992629"/>
    <x v="1"/>
    <x v="1"/>
  </r>
  <r>
    <s v="ORD0006334"/>
    <x v="55"/>
    <x v="779"/>
    <x v="1"/>
    <s v="EC007"/>
    <x v="9"/>
    <x v="0"/>
    <s v="Prestige"/>
    <x v="0"/>
    <x v="2"/>
    <n v="4"/>
    <n v="120"/>
    <x v="2"/>
    <n v="384"/>
    <n v="72"/>
    <x v="0"/>
    <x v="4"/>
    <s v="Standard"/>
    <n v="4.7"/>
    <n v="2025"/>
    <s v="Sep-2025"/>
    <n v="0.1875"/>
    <x v="0"/>
    <x v="0"/>
  </r>
  <r>
    <s v="ORD0006335"/>
    <x v="358"/>
    <x v="742"/>
    <x v="0"/>
    <s v="EC006"/>
    <x v="2"/>
    <x v="0"/>
    <s v="Philips"/>
    <x v="9"/>
    <x v="2"/>
    <n v="4"/>
    <n v="85"/>
    <x v="0"/>
    <n v="340"/>
    <n v="132"/>
    <x v="0"/>
    <x v="2"/>
    <s v="Same Day"/>
    <n v="3.9"/>
    <n v="2025"/>
    <s v="May-2025"/>
    <n v="0.38823529411764707"/>
    <x v="0"/>
    <x v="5"/>
  </r>
  <r>
    <s v="ORD0006336"/>
    <x v="320"/>
    <x v="745"/>
    <x v="0"/>
    <s v="EC003"/>
    <x v="7"/>
    <x v="3"/>
    <s v="Lenovo"/>
    <x v="6"/>
    <x v="0"/>
    <n v="1"/>
    <n v="799"/>
    <x v="4"/>
    <n v="759.05"/>
    <n v="139.05000000000001"/>
    <x v="3"/>
    <x v="1"/>
    <s v="Same Day"/>
    <n v="4.0999999999999996"/>
    <n v="2025"/>
    <s v="Jul-2025"/>
    <n v="0.18318951320729862"/>
    <x v="0"/>
    <x v="2"/>
  </r>
  <r>
    <s v="ORD0006337"/>
    <x v="304"/>
    <x v="1993"/>
    <x v="0"/>
    <s v="EC009"/>
    <x v="11"/>
    <x v="1"/>
    <s v="Loreal"/>
    <x v="3"/>
    <x v="2"/>
    <n v="2"/>
    <n v="12"/>
    <x v="4"/>
    <n v="22.8"/>
    <n v="10.8"/>
    <x v="2"/>
    <x v="4"/>
    <s v="Standard"/>
    <n v="4.9000000000000004"/>
    <n v="2025"/>
    <s v="Oct-2025"/>
    <n v="0.47368421052631582"/>
    <x v="0"/>
    <x v="2"/>
  </r>
  <r>
    <s v="ORD0006338"/>
    <x v="14"/>
    <x v="1254"/>
    <x v="1"/>
    <s v="EC010"/>
    <x v="6"/>
    <x v="3"/>
    <s v="JBL"/>
    <x v="2"/>
    <x v="0"/>
    <n v="1"/>
    <n v="65"/>
    <x v="2"/>
    <n v="52"/>
    <n v="14"/>
    <x v="0"/>
    <x v="1"/>
    <s v="Standard"/>
    <n v="3.6"/>
    <n v="2025"/>
    <s v="Feb-2025"/>
    <n v="0.26923076923076922"/>
    <x v="0"/>
    <x v="2"/>
  </r>
  <r>
    <s v="ORD0006339"/>
    <x v="50"/>
    <x v="2304"/>
    <x v="1"/>
    <s v="EC002"/>
    <x v="5"/>
    <x v="3"/>
    <s v="Samsung"/>
    <x v="1"/>
    <x v="1"/>
    <n v="4"/>
    <n v="149"/>
    <x v="0"/>
    <n v="596"/>
    <n v="216"/>
    <x v="0"/>
    <x v="2"/>
    <s v="Express"/>
    <n v="2.9"/>
    <n v="2025"/>
    <s v="Sep-2025"/>
    <n v="0.36241610738255031"/>
    <x v="1"/>
    <x v="1"/>
  </r>
  <r>
    <s v="ORD0006340"/>
    <x v="131"/>
    <x v="762"/>
    <x v="1"/>
    <s v="EC011"/>
    <x v="0"/>
    <x v="0"/>
    <s v="IKEA"/>
    <x v="3"/>
    <x v="2"/>
    <n v="5"/>
    <n v="190"/>
    <x v="0"/>
    <n v="950"/>
    <n v="325"/>
    <x v="1"/>
    <x v="2"/>
    <s v="Standard"/>
    <n v="4"/>
    <n v="2025"/>
    <s v="May-2025"/>
    <n v="0.34210526315789475"/>
    <x v="0"/>
    <x v="2"/>
  </r>
  <r>
    <s v="ORD0006341"/>
    <x v="285"/>
    <x v="1603"/>
    <x v="0"/>
    <s v="EC001"/>
    <x v="8"/>
    <x v="3"/>
    <s v="Sony"/>
    <x v="5"/>
    <x v="1"/>
    <n v="4"/>
    <n v="89"/>
    <x v="0"/>
    <n v="356"/>
    <n v="136"/>
    <x v="0"/>
    <x v="2"/>
    <s v="Standard"/>
    <n v="3.5"/>
    <n v="2025"/>
    <s v="Feb-2025"/>
    <n v="0.38202247191011235"/>
    <x v="0"/>
    <x v="3"/>
  </r>
  <r>
    <s v="ORD0006342"/>
    <x v="340"/>
    <x v="454"/>
    <x v="1"/>
    <s v="EC001"/>
    <x v="8"/>
    <x v="3"/>
    <s v="Sony"/>
    <x v="8"/>
    <x v="2"/>
    <n v="3"/>
    <n v="89"/>
    <x v="0"/>
    <n v="267"/>
    <n v="102"/>
    <x v="3"/>
    <x v="3"/>
    <s v="Standard"/>
    <n v="4.8"/>
    <n v="2025"/>
    <s v="Apr-2025"/>
    <n v="0.38202247191011235"/>
    <x v="2"/>
    <x v="4"/>
  </r>
  <r>
    <s v="ORD0006343"/>
    <x v="129"/>
    <x v="237"/>
    <x v="0"/>
    <s v="EC006"/>
    <x v="2"/>
    <x v="0"/>
    <s v="Philips"/>
    <x v="4"/>
    <x v="0"/>
    <n v="3"/>
    <n v="85"/>
    <x v="3"/>
    <n v="216.75"/>
    <n v="60.75"/>
    <x v="0"/>
    <x v="1"/>
    <s v="Standard"/>
    <n v="4.2"/>
    <n v="2025"/>
    <s v="Oct-2025"/>
    <n v="0.28027681660899656"/>
    <x v="0"/>
    <x v="2"/>
  </r>
  <r>
    <s v="ORD0006344"/>
    <x v="184"/>
    <x v="1532"/>
    <x v="0"/>
    <s v="EC001"/>
    <x v="8"/>
    <x v="3"/>
    <s v="Sony"/>
    <x v="9"/>
    <x v="2"/>
    <n v="3"/>
    <n v="89"/>
    <x v="2"/>
    <n v="213.6"/>
    <n v="48.6"/>
    <x v="0"/>
    <x v="1"/>
    <s v="Standard"/>
    <n v="3.5"/>
    <n v="2025"/>
    <s v="Apr-2025"/>
    <n v="0.22752808988764045"/>
    <x v="0"/>
    <x v="5"/>
  </r>
  <r>
    <s v="ORD0006345"/>
    <x v="362"/>
    <x v="317"/>
    <x v="1"/>
    <s v="EC012"/>
    <x v="3"/>
    <x v="0"/>
    <s v="Philips"/>
    <x v="0"/>
    <x v="1"/>
    <n v="3"/>
    <n v="42"/>
    <x v="1"/>
    <n v="113.4"/>
    <n v="41.4"/>
    <x v="3"/>
    <x v="3"/>
    <s v="Express"/>
    <n v="3.1"/>
    <n v="2025"/>
    <s v="Jun-2025"/>
    <n v="0.36507936507936506"/>
    <x v="0"/>
    <x v="0"/>
  </r>
  <r>
    <s v="ORD0006346"/>
    <x v="354"/>
    <x v="1013"/>
    <x v="0"/>
    <s v="EC012"/>
    <x v="3"/>
    <x v="0"/>
    <s v="Philips"/>
    <x v="8"/>
    <x v="2"/>
    <n v="2"/>
    <n v="42"/>
    <x v="4"/>
    <n v="79.8"/>
    <n v="31.8"/>
    <x v="2"/>
    <x v="1"/>
    <s v="Same Day"/>
    <n v="4"/>
    <n v="2025"/>
    <s v="Apr-2025"/>
    <n v="0.39849624060150379"/>
    <x v="2"/>
    <x v="4"/>
  </r>
  <r>
    <s v="ORD0006347"/>
    <x v="251"/>
    <x v="1568"/>
    <x v="1"/>
    <s v="EC012"/>
    <x v="3"/>
    <x v="0"/>
    <s v="Philips"/>
    <x v="3"/>
    <x v="2"/>
    <n v="4"/>
    <n v="42"/>
    <x v="1"/>
    <n v="151.19999999999999"/>
    <n v="55.2"/>
    <x v="0"/>
    <x v="1"/>
    <s v="Standard"/>
    <n v="3.2"/>
    <n v="2025"/>
    <s v="Feb-2025"/>
    <n v="0.36507936507936511"/>
    <x v="0"/>
    <x v="2"/>
  </r>
  <r>
    <s v="ORD0006348"/>
    <x v="5"/>
    <x v="2305"/>
    <x v="1"/>
    <s v="EC002"/>
    <x v="5"/>
    <x v="3"/>
    <s v="Samsung"/>
    <x v="8"/>
    <x v="0"/>
    <n v="4"/>
    <n v="149"/>
    <x v="0"/>
    <n v="596"/>
    <n v="216"/>
    <x v="0"/>
    <x v="4"/>
    <s v="Standard"/>
    <n v="2.6"/>
    <n v="2025"/>
    <s v="Apr-2025"/>
    <n v="0.36241610738255031"/>
    <x v="2"/>
    <x v="4"/>
  </r>
  <r>
    <s v="ORD0006349"/>
    <x v="116"/>
    <x v="1735"/>
    <x v="0"/>
    <s v="EC002"/>
    <x v="5"/>
    <x v="3"/>
    <s v="Samsung"/>
    <x v="4"/>
    <x v="0"/>
    <n v="3"/>
    <n v="149"/>
    <x v="2"/>
    <n v="357.6"/>
    <n v="72.599999999999994"/>
    <x v="0"/>
    <x v="0"/>
    <s v="Standard"/>
    <n v="3.9"/>
    <n v="2025"/>
    <s v="Sep-2025"/>
    <n v="0.2030201342281879"/>
    <x v="0"/>
    <x v="2"/>
  </r>
  <r>
    <s v="ORD0006350"/>
    <x v="198"/>
    <x v="901"/>
    <x v="0"/>
    <s v="EC002"/>
    <x v="5"/>
    <x v="3"/>
    <s v="Samsung"/>
    <x v="7"/>
    <x v="0"/>
    <n v="2"/>
    <n v="149"/>
    <x v="0"/>
    <n v="298"/>
    <n v="108"/>
    <x v="0"/>
    <x v="4"/>
    <s v="Standard"/>
    <n v="2.6"/>
    <n v="2025"/>
    <s v="Sep-2025"/>
    <n v="0.36241610738255031"/>
    <x v="2"/>
    <x v="4"/>
  </r>
  <r>
    <s v="ORD0006351"/>
    <x v="304"/>
    <x v="1179"/>
    <x v="0"/>
    <s v="EC011"/>
    <x v="0"/>
    <x v="0"/>
    <s v="IKEA"/>
    <x v="4"/>
    <x v="2"/>
    <n v="1"/>
    <n v="190"/>
    <x v="4"/>
    <n v="180.5"/>
    <n v="55.5"/>
    <x v="0"/>
    <x v="3"/>
    <s v="Standard"/>
    <n v="3.3"/>
    <n v="2025"/>
    <s v="Oct-2025"/>
    <n v="0.30747922437673131"/>
    <x v="0"/>
    <x v="2"/>
  </r>
  <r>
    <s v="ORD0006352"/>
    <x v="334"/>
    <x v="86"/>
    <x v="1"/>
    <s v="EC009"/>
    <x v="11"/>
    <x v="1"/>
    <s v="Loreal"/>
    <x v="8"/>
    <x v="0"/>
    <n v="1"/>
    <n v="12"/>
    <x v="4"/>
    <n v="11.4"/>
    <n v="5.4"/>
    <x v="0"/>
    <x v="2"/>
    <s v="Express"/>
    <n v="2.9"/>
    <n v="2025"/>
    <s v="Dec-2025"/>
    <n v="0.47368421052631582"/>
    <x v="2"/>
    <x v="4"/>
  </r>
  <r>
    <s v="ORD0006353"/>
    <x v="168"/>
    <x v="1757"/>
    <x v="1"/>
    <s v="EC007"/>
    <x v="9"/>
    <x v="0"/>
    <s v="Prestige"/>
    <x v="0"/>
    <x v="2"/>
    <n v="3"/>
    <n v="120"/>
    <x v="1"/>
    <n v="324"/>
    <n v="90"/>
    <x v="3"/>
    <x v="2"/>
    <s v="Express"/>
    <n v="4.8"/>
    <n v="2025"/>
    <s v="Nov-2025"/>
    <n v="0.27777777777777779"/>
    <x v="0"/>
    <x v="0"/>
  </r>
  <r>
    <s v="ORD0006354"/>
    <x v="156"/>
    <x v="2289"/>
    <x v="1"/>
    <s v="EC006"/>
    <x v="2"/>
    <x v="0"/>
    <s v="Philips"/>
    <x v="1"/>
    <x v="0"/>
    <n v="5"/>
    <n v="85"/>
    <x v="2"/>
    <n v="340"/>
    <n v="80"/>
    <x v="3"/>
    <x v="0"/>
    <s v="Express"/>
    <n v="2.9"/>
    <n v="2025"/>
    <s v="Aug-2025"/>
    <n v="0.23529411764705882"/>
    <x v="1"/>
    <x v="1"/>
  </r>
  <r>
    <s v="ORD0006355"/>
    <x v="237"/>
    <x v="1194"/>
    <x v="0"/>
    <s v="EC002"/>
    <x v="5"/>
    <x v="3"/>
    <s v="Samsung"/>
    <x v="8"/>
    <x v="0"/>
    <n v="2"/>
    <n v="149"/>
    <x v="2"/>
    <n v="238.4"/>
    <n v="48.4"/>
    <x v="0"/>
    <x v="0"/>
    <s v="Express"/>
    <n v="3.8"/>
    <n v="2025"/>
    <s v="Feb-2025"/>
    <n v="0.2030201342281879"/>
    <x v="2"/>
    <x v="4"/>
  </r>
  <r>
    <s v="ORD0006356"/>
    <x v="217"/>
    <x v="380"/>
    <x v="1"/>
    <s v="EC009"/>
    <x v="11"/>
    <x v="1"/>
    <s v="Loreal"/>
    <x v="9"/>
    <x v="1"/>
    <n v="2"/>
    <n v="12"/>
    <x v="2"/>
    <n v="19.2"/>
    <n v="7.2"/>
    <x v="0"/>
    <x v="2"/>
    <s v="Express"/>
    <n v="3.4"/>
    <n v="2025"/>
    <s v="Sep-2025"/>
    <n v="0.375"/>
    <x v="0"/>
    <x v="5"/>
  </r>
  <r>
    <s v="ORD0006357"/>
    <x v="310"/>
    <x v="1147"/>
    <x v="0"/>
    <s v="EC008"/>
    <x v="1"/>
    <x v="1"/>
    <s v="Nivea"/>
    <x v="1"/>
    <x v="2"/>
    <n v="2"/>
    <n v="18"/>
    <x v="1"/>
    <n v="32.4"/>
    <n v="14.4"/>
    <x v="0"/>
    <x v="4"/>
    <s v="Standard"/>
    <n v="4.4000000000000004"/>
    <n v="2025"/>
    <s v="Dec-2025"/>
    <n v="0.44444444444444448"/>
    <x v="1"/>
    <x v="1"/>
  </r>
  <r>
    <s v="ORD0006358"/>
    <x v="177"/>
    <x v="2306"/>
    <x v="1"/>
    <s v="EC006"/>
    <x v="2"/>
    <x v="0"/>
    <s v="Philips"/>
    <x v="4"/>
    <x v="2"/>
    <n v="2"/>
    <n v="85"/>
    <x v="2"/>
    <n v="136"/>
    <n v="32"/>
    <x v="0"/>
    <x v="0"/>
    <s v="Standard"/>
    <n v="5"/>
    <n v="2025"/>
    <s v="Sep-2025"/>
    <n v="0.23529411764705882"/>
    <x v="0"/>
    <x v="2"/>
  </r>
  <r>
    <s v="ORD0006359"/>
    <x v="178"/>
    <x v="870"/>
    <x v="0"/>
    <s v="EC008"/>
    <x v="1"/>
    <x v="1"/>
    <s v="Nivea"/>
    <x v="3"/>
    <x v="2"/>
    <n v="5"/>
    <n v="18"/>
    <x v="4"/>
    <n v="85.5"/>
    <n v="40.5"/>
    <x v="0"/>
    <x v="0"/>
    <s v="Standard"/>
    <n v="4"/>
    <n v="2025"/>
    <s v="Jul-2025"/>
    <n v="0.47368421052631576"/>
    <x v="0"/>
    <x v="2"/>
  </r>
  <r>
    <s v="ORD0006360"/>
    <x v="13"/>
    <x v="1200"/>
    <x v="0"/>
    <s v="EC003"/>
    <x v="7"/>
    <x v="3"/>
    <s v="Lenovo"/>
    <x v="1"/>
    <x v="0"/>
    <n v="3"/>
    <n v="799"/>
    <x v="1"/>
    <n v="2157.3000000000002"/>
    <n v="297.3"/>
    <x v="0"/>
    <x v="3"/>
    <s v="Standard"/>
    <n v="3.7"/>
    <n v="2025"/>
    <s v="Jan-2025"/>
    <n v="0.13781115282992629"/>
    <x v="1"/>
    <x v="1"/>
  </r>
  <r>
    <s v="ORD0006361"/>
    <x v="232"/>
    <x v="1532"/>
    <x v="1"/>
    <s v="EC005"/>
    <x v="4"/>
    <x v="2"/>
    <s v="Skybags"/>
    <x v="2"/>
    <x v="0"/>
    <n v="1"/>
    <n v="45"/>
    <x v="1"/>
    <n v="40.5"/>
    <n v="14.5"/>
    <x v="0"/>
    <x v="1"/>
    <s v="Standard"/>
    <n v="4"/>
    <n v="2025"/>
    <s v="Jan-2025"/>
    <n v="0.35802469135802467"/>
    <x v="0"/>
    <x v="2"/>
  </r>
  <r>
    <s v="ORD0006362"/>
    <x v="342"/>
    <x v="1631"/>
    <x v="1"/>
    <s v="EC012"/>
    <x v="3"/>
    <x v="0"/>
    <s v="Philips"/>
    <x v="5"/>
    <x v="2"/>
    <n v="5"/>
    <n v="42"/>
    <x v="0"/>
    <n v="210"/>
    <n v="90"/>
    <x v="0"/>
    <x v="4"/>
    <s v="Standard"/>
    <n v="3.2"/>
    <n v="2025"/>
    <s v="Feb-2025"/>
    <n v="0.42857142857142855"/>
    <x v="0"/>
    <x v="3"/>
  </r>
  <r>
    <s v="ORD0006363"/>
    <x v="341"/>
    <x v="1934"/>
    <x v="0"/>
    <s v="EC010"/>
    <x v="6"/>
    <x v="3"/>
    <s v="JBL"/>
    <x v="9"/>
    <x v="0"/>
    <n v="5"/>
    <n v="65"/>
    <x v="3"/>
    <n v="276.25"/>
    <n v="86.25"/>
    <x v="0"/>
    <x v="4"/>
    <s v="Express"/>
    <n v="3.6"/>
    <n v="2025"/>
    <s v="Feb-2025"/>
    <n v="0.31221719457013575"/>
    <x v="0"/>
    <x v="5"/>
  </r>
  <r>
    <s v="ORD0006364"/>
    <x v="107"/>
    <x v="953"/>
    <x v="0"/>
    <s v="EC012"/>
    <x v="3"/>
    <x v="0"/>
    <s v="Philips"/>
    <x v="4"/>
    <x v="1"/>
    <n v="5"/>
    <n v="42"/>
    <x v="0"/>
    <n v="210"/>
    <n v="90"/>
    <x v="0"/>
    <x v="4"/>
    <s v="Standard"/>
    <n v="3.9"/>
    <n v="2025"/>
    <s v="Jun-2025"/>
    <n v="0.42857142857142855"/>
    <x v="0"/>
    <x v="2"/>
  </r>
  <r>
    <s v="ORD0006365"/>
    <x v="32"/>
    <x v="739"/>
    <x v="0"/>
    <s v="EC007"/>
    <x v="9"/>
    <x v="0"/>
    <s v="Prestige"/>
    <x v="8"/>
    <x v="0"/>
    <n v="4"/>
    <n v="120"/>
    <x v="0"/>
    <n v="480"/>
    <n v="168"/>
    <x v="0"/>
    <x v="0"/>
    <s v="Express"/>
    <n v="4"/>
    <n v="2025"/>
    <s v="Dec-2025"/>
    <n v="0.35"/>
    <x v="2"/>
    <x v="4"/>
  </r>
  <r>
    <s v="ORD0006366"/>
    <x v="75"/>
    <x v="1983"/>
    <x v="1"/>
    <s v="EC003"/>
    <x v="7"/>
    <x v="3"/>
    <s v="Lenovo"/>
    <x v="4"/>
    <x v="0"/>
    <n v="3"/>
    <n v="799"/>
    <x v="2"/>
    <n v="1917.6"/>
    <n v="57.6"/>
    <x v="0"/>
    <x v="2"/>
    <s v="Standard"/>
    <n v="3.9"/>
    <n v="2025"/>
    <s v="May-2025"/>
    <n v="3.0037546933667086E-2"/>
    <x v="0"/>
    <x v="2"/>
  </r>
  <r>
    <s v="ORD0006367"/>
    <x v="41"/>
    <x v="2095"/>
    <x v="0"/>
    <s v="EC007"/>
    <x v="9"/>
    <x v="0"/>
    <s v="Prestige"/>
    <x v="6"/>
    <x v="2"/>
    <n v="1"/>
    <n v="120"/>
    <x v="2"/>
    <n v="96"/>
    <n v="18"/>
    <x v="0"/>
    <x v="1"/>
    <s v="Standard"/>
    <n v="3.5"/>
    <n v="2025"/>
    <s v="Jun-2025"/>
    <n v="0.1875"/>
    <x v="0"/>
    <x v="2"/>
  </r>
  <r>
    <s v="ORD0006368"/>
    <x v="29"/>
    <x v="1628"/>
    <x v="1"/>
    <s v="EC001"/>
    <x v="8"/>
    <x v="3"/>
    <s v="Sony"/>
    <x v="2"/>
    <x v="2"/>
    <n v="5"/>
    <n v="89"/>
    <x v="4"/>
    <n v="422.75"/>
    <n v="147.75"/>
    <x v="0"/>
    <x v="4"/>
    <s v="Same Day"/>
    <n v="3.6"/>
    <n v="2025"/>
    <s v="Jul-2025"/>
    <n v="0.34949733885274986"/>
    <x v="0"/>
    <x v="2"/>
  </r>
  <r>
    <s v="ORD0006369"/>
    <x v="10"/>
    <x v="1564"/>
    <x v="0"/>
    <s v="EC006"/>
    <x v="2"/>
    <x v="0"/>
    <s v="Philips"/>
    <x v="1"/>
    <x v="0"/>
    <n v="5"/>
    <n v="85"/>
    <x v="2"/>
    <n v="340"/>
    <n v="80"/>
    <x v="0"/>
    <x v="1"/>
    <s v="Standard"/>
    <n v="3"/>
    <n v="2025"/>
    <s v="Sep-2025"/>
    <n v="0.23529411764705882"/>
    <x v="1"/>
    <x v="1"/>
  </r>
  <r>
    <s v="ORD0006370"/>
    <x v="126"/>
    <x v="810"/>
    <x v="0"/>
    <s v="EC008"/>
    <x v="1"/>
    <x v="1"/>
    <s v="Nivea"/>
    <x v="5"/>
    <x v="1"/>
    <n v="5"/>
    <n v="18"/>
    <x v="3"/>
    <n v="76.5"/>
    <n v="31.5"/>
    <x v="0"/>
    <x v="4"/>
    <s v="Express"/>
    <n v="4.0999999999999996"/>
    <n v="2025"/>
    <s v="Aug-2025"/>
    <n v="0.41176470588235292"/>
    <x v="0"/>
    <x v="3"/>
  </r>
  <r>
    <s v="ORD0006371"/>
    <x v="243"/>
    <x v="1046"/>
    <x v="1"/>
    <s v="EC007"/>
    <x v="9"/>
    <x v="0"/>
    <s v="Prestige"/>
    <x v="0"/>
    <x v="0"/>
    <n v="1"/>
    <n v="120"/>
    <x v="1"/>
    <n v="108"/>
    <n v="30"/>
    <x v="0"/>
    <x v="3"/>
    <s v="Standard"/>
    <n v="3"/>
    <n v="2025"/>
    <s v="Feb-2025"/>
    <n v="0.27777777777777779"/>
    <x v="0"/>
    <x v="0"/>
  </r>
  <r>
    <s v="ORD0006372"/>
    <x v="299"/>
    <x v="2127"/>
    <x v="0"/>
    <s v="EC008"/>
    <x v="1"/>
    <x v="1"/>
    <s v="Nivea"/>
    <x v="4"/>
    <x v="1"/>
    <n v="2"/>
    <n v="18"/>
    <x v="3"/>
    <n v="30.6"/>
    <n v="12.6"/>
    <x v="0"/>
    <x v="1"/>
    <s v="Standard"/>
    <n v="3.7"/>
    <n v="2025"/>
    <s v="Dec-2025"/>
    <n v="0.41176470588235292"/>
    <x v="0"/>
    <x v="2"/>
  </r>
  <r>
    <s v="ORD0006373"/>
    <x v="207"/>
    <x v="1063"/>
    <x v="0"/>
    <s v="EC004"/>
    <x v="10"/>
    <x v="2"/>
    <s v="Nike"/>
    <x v="9"/>
    <x v="1"/>
    <n v="4"/>
    <n v="110"/>
    <x v="4"/>
    <n v="418"/>
    <n v="146"/>
    <x v="0"/>
    <x v="0"/>
    <s v="Standard"/>
    <n v="2.9"/>
    <n v="2025"/>
    <s v="May-2025"/>
    <n v="0.34928229665071769"/>
    <x v="0"/>
    <x v="5"/>
  </r>
  <r>
    <s v="ORD0006374"/>
    <x v="252"/>
    <x v="2050"/>
    <x v="0"/>
    <s v="EC010"/>
    <x v="6"/>
    <x v="3"/>
    <s v="JBL"/>
    <x v="0"/>
    <x v="1"/>
    <n v="5"/>
    <n v="65"/>
    <x v="1"/>
    <n v="292.5"/>
    <n v="102.5"/>
    <x v="0"/>
    <x v="3"/>
    <s v="Standard"/>
    <n v="3.5"/>
    <n v="2025"/>
    <s v="Jul-2025"/>
    <n v="0.3504273504273504"/>
    <x v="0"/>
    <x v="0"/>
  </r>
  <r>
    <s v="ORD0006375"/>
    <x v="323"/>
    <x v="849"/>
    <x v="0"/>
    <s v="EC007"/>
    <x v="9"/>
    <x v="0"/>
    <s v="Prestige"/>
    <x v="2"/>
    <x v="2"/>
    <n v="1"/>
    <n v="120"/>
    <x v="0"/>
    <n v="120"/>
    <n v="42"/>
    <x v="0"/>
    <x v="3"/>
    <s v="Express"/>
    <n v="4"/>
    <n v="2025"/>
    <s v="Aug-2025"/>
    <n v="0.35"/>
    <x v="0"/>
    <x v="2"/>
  </r>
  <r>
    <s v="ORD0006376"/>
    <x v="15"/>
    <x v="1211"/>
    <x v="0"/>
    <s v="EC003"/>
    <x v="7"/>
    <x v="3"/>
    <s v="Lenovo"/>
    <x v="5"/>
    <x v="2"/>
    <n v="4"/>
    <n v="799"/>
    <x v="4"/>
    <n v="3036.2"/>
    <n v="556.20000000000005"/>
    <x v="2"/>
    <x v="2"/>
    <s v="Standard"/>
    <n v="3.1"/>
    <n v="2025"/>
    <s v="Nov-2025"/>
    <n v="0.18318951320729862"/>
    <x v="0"/>
    <x v="3"/>
  </r>
  <r>
    <s v="ORD0006377"/>
    <x v="177"/>
    <x v="1669"/>
    <x v="0"/>
    <s v="EC002"/>
    <x v="5"/>
    <x v="3"/>
    <s v="Samsung"/>
    <x v="8"/>
    <x v="1"/>
    <n v="1"/>
    <n v="149"/>
    <x v="4"/>
    <n v="141.55000000000001"/>
    <n v="46.55"/>
    <x v="0"/>
    <x v="2"/>
    <s v="Standard"/>
    <n v="3.7"/>
    <n v="2025"/>
    <s v="Sep-2025"/>
    <n v="0.32885906040268453"/>
    <x v="2"/>
    <x v="4"/>
  </r>
  <r>
    <s v="ORD0006378"/>
    <x v="43"/>
    <x v="1864"/>
    <x v="0"/>
    <s v="EC002"/>
    <x v="5"/>
    <x v="3"/>
    <s v="Samsung"/>
    <x v="2"/>
    <x v="1"/>
    <n v="2"/>
    <n v="149"/>
    <x v="1"/>
    <n v="268.2"/>
    <n v="78.2"/>
    <x v="0"/>
    <x v="2"/>
    <s v="Standard"/>
    <n v="3.7"/>
    <n v="2025"/>
    <s v="May-2025"/>
    <n v="0.29157345264727819"/>
    <x v="0"/>
    <x v="2"/>
  </r>
  <r>
    <s v="ORD0006379"/>
    <x v="61"/>
    <x v="1051"/>
    <x v="0"/>
    <s v="EC011"/>
    <x v="0"/>
    <x v="0"/>
    <s v="IKEA"/>
    <x v="3"/>
    <x v="0"/>
    <n v="2"/>
    <n v="190"/>
    <x v="2"/>
    <n v="304"/>
    <n v="54"/>
    <x v="0"/>
    <x v="3"/>
    <s v="Express"/>
    <n v="3.1"/>
    <n v="2025"/>
    <s v="Mar-2025"/>
    <n v="0.17763157894736842"/>
    <x v="0"/>
    <x v="2"/>
  </r>
  <r>
    <s v="ORD0006380"/>
    <x v="277"/>
    <x v="714"/>
    <x v="1"/>
    <s v="EC008"/>
    <x v="1"/>
    <x v="1"/>
    <s v="Nivea"/>
    <x v="6"/>
    <x v="1"/>
    <n v="4"/>
    <n v="18"/>
    <x v="2"/>
    <n v="57.6"/>
    <n v="21.6"/>
    <x v="0"/>
    <x v="4"/>
    <s v="Standard"/>
    <n v="4.5999999999999996"/>
    <n v="2025"/>
    <s v="Nov-2025"/>
    <n v="0.375"/>
    <x v="0"/>
    <x v="2"/>
  </r>
  <r>
    <s v="ORD0006381"/>
    <x v="88"/>
    <x v="1120"/>
    <x v="1"/>
    <s v="EC012"/>
    <x v="3"/>
    <x v="0"/>
    <s v="Philips"/>
    <x v="6"/>
    <x v="1"/>
    <n v="1"/>
    <n v="42"/>
    <x v="2"/>
    <n v="33.6"/>
    <n v="9.6"/>
    <x v="0"/>
    <x v="0"/>
    <s v="Standard"/>
    <n v="5"/>
    <n v="2025"/>
    <s v="Jul-2025"/>
    <n v="0.2857142857142857"/>
    <x v="0"/>
    <x v="2"/>
  </r>
  <r>
    <s v="ORD0006382"/>
    <x v="27"/>
    <x v="702"/>
    <x v="1"/>
    <s v="EC012"/>
    <x v="3"/>
    <x v="0"/>
    <s v="Philips"/>
    <x v="2"/>
    <x v="2"/>
    <n v="4"/>
    <n v="42"/>
    <x v="0"/>
    <n v="168"/>
    <n v="72"/>
    <x v="0"/>
    <x v="2"/>
    <s v="Standard"/>
    <n v="4.0999999999999996"/>
    <n v="2025"/>
    <s v="Dec-2025"/>
    <n v="0.42857142857142855"/>
    <x v="0"/>
    <x v="2"/>
  </r>
  <r>
    <s v="ORD0006383"/>
    <x v="22"/>
    <x v="1023"/>
    <x v="0"/>
    <s v="EC002"/>
    <x v="5"/>
    <x v="3"/>
    <s v="Samsung"/>
    <x v="1"/>
    <x v="1"/>
    <n v="2"/>
    <n v="149"/>
    <x v="4"/>
    <n v="283.10000000000002"/>
    <n v="93.1"/>
    <x v="0"/>
    <x v="4"/>
    <s v="Express"/>
    <n v="2.7"/>
    <n v="2025"/>
    <s v="Mar-2025"/>
    <n v="0.32885906040268453"/>
    <x v="1"/>
    <x v="1"/>
  </r>
  <r>
    <s v="ORD0006384"/>
    <x v="182"/>
    <x v="1195"/>
    <x v="1"/>
    <s v="EC009"/>
    <x v="11"/>
    <x v="1"/>
    <s v="Loreal"/>
    <x v="2"/>
    <x v="1"/>
    <n v="5"/>
    <n v="12"/>
    <x v="3"/>
    <n v="51"/>
    <n v="21"/>
    <x v="0"/>
    <x v="0"/>
    <s v="Standard"/>
    <n v="2.6"/>
    <n v="2025"/>
    <s v="Jan-2025"/>
    <n v="0.41176470588235292"/>
    <x v="0"/>
    <x v="2"/>
  </r>
  <r>
    <s v="ORD0006385"/>
    <x v="313"/>
    <x v="117"/>
    <x v="0"/>
    <s v="EC004"/>
    <x v="10"/>
    <x v="2"/>
    <s v="Nike"/>
    <x v="5"/>
    <x v="0"/>
    <n v="5"/>
    <n v="110"/>
    <x v="4"/>
    <n v="522.5"/>
    <n v="182.5"/>
    <x v="0"/>
    <x v="1"/>
    <s v="Standard"/>
    <n v="2.9"/>
    <n v="2025"/>
    <s v="Dec-2025"/>
    <n v="0.34928229665071769"/>
    <x v="0"/>
    <x v="3"/>
  </r>
  <r>
    <s v="ORD0006386"/>
    <x v="137"/>
    <x v="2056"/>
    <x v="0"/>
    <s v="EC009"/>
    <x v="11"/>
    <x v="1"/>
    <s v="Loreal"/>
    <x v="5"/>
    <x v="1"/>
    <n v="1"/>
    <n v="12"/>
    <x v="1"/>
    <n v="10.8"/>
    <n v="4.8"/>
    <x v="0"/>
    <x v="3"/>
    <s v="Standard"/>
    <n v="4.5"/>
    <n v="2025"/>
    <s v="Jul-2025"/>
    <n v="0.44444444444444442"/>
    <x v="0"/>
    <x v="3"/>
  </r>
  <r>
    <s v="ORD0006387"/>
    <x v="245"/>
    <x v="781"/>
    <x v="0"/>
    <s v="EC003"/>
    <x v="7"/>
    <x v="3"/>
    <s v="Lenovo"/>
    <x v="7"/>
    <x v="2"/>
    <n v="4"/>
    <n v="799"/>
    <x v="1"/>
    <n v="2876.4"/>
    <n v="396.4"/>
    <x v="0"/>
    <x v="2"/>
    <s v="Standard"/>
    <n v="3.2"/>
    <n v="2025"/>
    <s v="Jan-2025"/>
    <n v="0.13781115282992629"/>
    <x v="2"/>
    <x v="4"/>
  </r>
  <r>
    <s v="ORD0006388"/>
    <x v="143"/>
    <x v="1316"/>
    <x v="0"/>
    <s v="EC004"/>
    <x v="10"/>
    <x v="2"/>
    <s v="Nike"/>
    <x v="6"/>
    <x v="0"/>
    <n v="3"/>
    <n v="110"/>
    <x v="4"/>
    <n v="313.5"/>
    <n v="109.5"/>
    <x v="0"/>
    <x v="2"/>
    <s v="Standard"/>
    <n v="2.6"/>
    <n v="2025"/>
    <s v="Dec-2025"/>
    <n v="0.34928229665071769"/>
    <x v="0"/>
    <x v="2"/>
  </r>
  <r>
    <s v="ORD0006389"/>
    <x v="102"/>
    <x v="2146"/>
    <x v="1"/>
    <s v="EC004"/>
    <x v="10"/>
    <x v="2"/>
    <s v="Nike"/>
    <x v="8"/>
    <x v="1"/>
    <n v="4"/>
    <n v="110"/>
    <x v="1"/>
    <n v="396"/>
    <n v="124"/>
    <x v="1"/>
    <x v="2"/>
    <s v="Standard"/>
    <n v="3.9"/>
    <n v="2025"/>
    <s v="Dec-2025"/>
    <n v="0.31313131313131315"/>
    <x v="2"/>
    <x v="4"/>
  </r>
  <r>
    <s v="ORD0006390"/>
    <x v="74"/>
    <x v="84"/>
    <x v="0"/>
    <s v="EC002"/>
    <x v="5"/>
    <x v="3"/>
    <s v="Samsung"/>
    <x v="1"/>
    <x v="1"/>
    <n v="5"/>
    <n v="149"/>
    <x v="2"/>
    <n v="596"/>
    <n v="121"/>
    <x v="0"/>
    <x v="2"/>
    <s v="Standard"/>
    <n v="3.4"/>
    <n v="2025"/>
    <s v="Aug-2025"/>
    <n v="0.20302013422818793"/>
    <x v="1"/>
    <x v="1"/>
  </r>
  <r>
    <s v="ORD0006391"/>
    <x v="293"/>
    <x v="1847"/>
    <x v="0"/>
    <s v="EC006"/>
    <x v="2"/>
    <x v="0"/>
    <s v="Philips"/>
    <x v="4"/>
    <x v="2"/>
    <n v="4"/>
    <n v="85"/>
    <x v="0"/>
    <n v="340"/>
    <n v="132"/>
    <x v="2"/>
    <x v="3"/>
    <s v="Express"/>
    <n v="4.4000000000000004"/>
    <n v="2025"/>
    <s v="Sep-2025"/>
    <n v="0.38823529411764707"/>
    <x v="0"/>
    <x v="2"/>
  </r>
  <r>
    <s v="ORD0006392"/>
    <x v="197"/>
    <x v="463"/>
    <x v="0"/>
    <s v="EC005"/>
    <x v="4"/>
    <x v="2"/>
    <s v="Skybags"/>
    <x v="3"/>
    <x v="1"/>
    <n v="5"/>
    <n v="45"/>
    <x v="2"/>
    <n v="180"/>
    <n v="50"/>
    <x v="0"/>
    <x v="2"/>
    <s v="Standard"/>
    <n v="3.8"/>
    <n v="2025"/>
    <s v="May-2025"/>
    <n v="0.27777777777777779"/>
    <x v="0"/>
    <x v="2"/>
  </r>
  <r>
    <s v="ORD0006393"/>
    <x v="360"/>
    <x v="935"/>
    <x v="0"/>
    <s v="EC012"/>
    <x v="3"/>
    <x v="0"/>
    <s v="Philips"/>
    <x v="3"/>
    <x v="2"/>
    <n v="4"/>
    <n v="42"/>
    <x v="3"/>
    <n v="142.80000000000001"/>
    <n v="46.8"/>
    <x v="0"/>
    <x v="2"/>
    <s v="Express"/>
    <n v="3"/>
    <n v="2025"/>
    <s v="May-2025"/>
    <n v="0.32773109243697474"/>
    <x v="0"/>
    <x v="2"/>
  </r>
  <r>
    <s v="ORD0006394"/>
    <x v="227"/>
    <x v="570"/>
    <x v="0"/>
    <s v="EC005"/>
    <x v="4"/>
    <x v="2"/>
    <s v="Skybags"/>
    <x v="1"/>
    <x v="1"/>
    <n v="4"/>
    <n v="45"/>
    <x v="4"/>
    <n v="171"/>
    <n v="67"/>
    <x v="0"/>
    <x v="4"/>
    <s v="Standard"/>
    <n v="3"/>
    <n v="2025"/>
    <s v="Sep-2025"/>
    <n v="0.391812865497076"/>
    <x v="1"/>
    <x v="1"/>
  </r>
  <r>
    <s v="ORD0006395"/>
    <x v="245"/>
    <x v="1961"/>
    <x v="1"/>
    <s v="EC004"/>
    <x v="10"/>
    <x v="2"/>
    <s v="Nike"/>
    <x v="2"/>
    <x v="1"/>
    <n v="5"/>
    <n v="110"/>
    <x v="4"/>
    <n v="522.5"/>
    <n v="182.5"/>
    <x v="2"/>
    <x v="0"/>
    <s v="Standard"/>
    <n v="3"/>
    <n v="2025"/>
    <s v="Jan-2025"/>
    <n v="0.34928229665071769"/>
    <x v="0"/>
    <x v="2"/>
  </r>
  <r>
    <s v="ORD0006396"/>
    <x v="67"/>
    <x v="2249"/>
    <x v="0"/>
    <s v="EC012"/>
    <x v="3"/>
    <x v="0"/>
    <s v="Philips"/>
    <x v="6"/>
    <x v="0"/>
    <n v="3"/>
    <n v="42"/>
    <x v="0"/>
    <n v="126"/>
    <n v="54"/>
    <x v="0"/>
    <x v="0"/>
    <s v="Express"/>
    <n v="3.6"/>
    <n v="2025"/>
    <s v="Jan-2025"/>
    <n v="0.42857142857142855"/>
    <x v="0"/>
    <x v="2"/>
  </r>
  <r>
    <s v="ORD0006397"/>
    <x v="170"/>
    <x v="2307"/>
    <x v="0"/>
    <s v="EC012"/>
    <x v="3"/>
    <x v="0"/>
    <s v="Philips"/>
    <x v="6"/>
    <x v="2"/>
    <n v="4"/>
    <n v="42"/>
    <x v="3"/>
    <n v="142.80000000000001"/>
    <n v="46.8"/>
    <x v="0"/>
    <x v="3"/>
    <s v="Standard"/>
    <n v="4.8"/>
    <n v="2025"/>
    <s v="Mar-2025"/>
    <n v="0.32773109243697474"/>
    <x v="0"/>
    <x v="2"/>
  </r>
  <r>
    <s v="ORD0006398"/>
    <x v="6"/>
    <x v="1536"/>
    <x v="1"/>
    <s v="EC003"/>
    <x v="7"/>
    <x v="3"/>
    <s v="Lenovo"/>
    <x v="5"/>
    <x v="1"/>
    <n v="2"/>
    <n v="799"/>
    <x v="4"/>
    <n v="1518.1"/>
    <n v="278.10000000000002"/>
    <x v="0"/>
    <x v="2"/>
    <s v="Standard"/>
    <n v="4.5"/>
    <n v="2025"/>
    <s v="Jul-2025"/>
    <n v="0.18318951320729862"/>
    <x v="0"/>
    <x v="3"/>
  </r>
  <r>
    <s v="ORD0006399"/>
    <x v="231"/>
    <x v="372"/>
    <x v="0"/>
    <s v="EC011"/>
    <x v="0"/>
    <x v="0"/>
    <s v="IKEA"/>
    <x v="1"/>
    <x v="2"/>
    <n v="3"/>
    <n v="190"/>
    <x v="0"/>
    <n v="570"/>
    <n v="195"/>
    <x v="0"/>
    <x v="0"/>
    <s v="Same Day"/>
    <n v="3.5"/>
    <n v="2025"/>
    <s v="Dec-2025"/>
    <n v="0.34210526315789475"/>
    <x v="1"/>
    <x v="1"/>
  </r>
  <r>
    <s v="ORD0006400"/>
    <x v="235"/>
    <x v="1357"/>
    <x v="0"/>
    <s v="EC005"/>
    <x v="4"/>
    <x v="2"/>
    <s v="Skybags"/>
    <x v="8"/>
    <x v="2"/>
    <n v="1"/>
    <n v="45"/>
    <x v="1"/>
    <n v="40.5"/>
    <n v="14.5"/>
    <x v="2"/>
    <x v="2"/>
    <s v="Express"/>
    <n v="2.8"/>
    <n v="2025"/>
    <s v="May-2025"/>
    <n v="0.35802469135802467"/>
    <x v="2"/>
    <x v="4"/>
  </r>
  <r>
    <s v="ORD0006401"/>
    <x v="21"/>
    <x v="1184"/>
    <x v="1"/>
    <s v="EC008"/>
    <x v="1"/>
    <x v="1"/>
    <s v="Nivea"/>
    <x v="8"/>
    <x v="2"/>
    <n v="1"/>
    <n v="18"/>
    <x v="2"/>
    <n v="14.4"/>
    <n v="5.4"/>
    <x v="0"/>
    <x v="4"/>
    <s v="Express"/>
    <n v="4.7"/>
    <n v="2025"/>
    <s v="Jun-2025"/>
    <n v="0.375"/>
    <x v="2"/>
    <x v="4"/>
  </r>
  <r>
    <s v="ORD0006402"/>
    <x v="276"/>
    <x v="1801"/>
    <x v="0"/>
    <s v="EC009"/>
    <x v="11"/>
    <x v="1"/>
    <s v="Loreal"/>
    <x v="7"/>
    <x v="2"/>
    <n v="2"/>
    <n v="12"/>
    <x v="4"/>
    <n v="22.8"/>
    <n v="10.8"/>
    <x v="0"/>
    <x v="0"/>
    <s v="Standard"/>
    <n v="4"/>
    <n v="2025"/>
    <s v="Apr-2025"/>
    <n v="0.47368421052631582"/>
    <x v="2"/>
    <x v="4"/>
  </r>
  <r>
    <s v="ORD0006403"/>
    <x v="201"/>
    <x v="2308"/>
    <x v="0"/>
    <s v="EC005"/>
    <x v="4"/>
    <x v="2"/>
    <s v="Skybags"/>
    <x v="8"/>
    <x v="2"/>
    <n v="3"/>
    <n v="45"/>
    <x v="3"/>
    <n v="114.75"/>
    <n v="36.75"/>
    <x v="0"/>
    <x v="3"/>
    <s v="Standard"/>
    <n v="3.1"/>
    <n v="2025"/>
    <s v="Jun-2025"/>
    <n v="0.3202614379084967"/>
    <x v="2"/>
    <x v="4"/>
  </r>
  <r>
    <s v="ORD0006404"/>
    <x v="271"/>
    <x v="1730"/>
    <x v="0"/>
    <s v="EC011"/>
    <x v="0"/>
    <x v="0"/>
    <s v="IKEA"/>
    <x v="5"/>
    <x v="1"/>
    <n v="5"/>
    <n v="190"/>
    <x v="4"/>
    <n v="902.5"/>
    <n v="277.5"/>
    <x v="2"/>
    <x v="3"/>
    <s v="Express"/>
    <n v="4.5999999999999996"/>
    <n v="2025"/>
    <s v="Apr-2025"/>
    <n v="0.30747922437673131"/>
    <x v="0"/>
    <x v="3"/>
  </r>
  <r>
    <s v="ORD0006405"/>
    <x v="12"/>
    <x v="1188"/>
    <x v="0"/>
    <s v="EC006"/>
    <x v="2"/>
    <x v="0"/>
    <s v="Philips"/>
    <x v="3"/>
    <x v="1"/>
    <n v="2"/>
    <n v="85"/>
    <x v="4"/>
    <n v="161.5"/>
    <n v="57.5"/>
    <x v="0"/>
    <x v="3"/>
    <s v="Standard"/>
    <n v="4.5"/>
    <n v="2025"/>
    <s v="Dec-2025"/>
    <n v="0.35603715170278638"/>
    <x v="0"/>
    <x v="2"/>
  </r>
  <r>
    <s v="ORD0006406"/>
    <x v="163"/>
    <x v="1018"/>
    <x v="0"/>
    <s v="EC009"/>
    <x v="11"/>
    <x v="1"/>
    <s v="Loreal"/>
    <x v="3"/>
    <x v="0"/>
    <n v="5"/>
    <n v="12"/>
    <x v="0"/>
    <n v="60"/>
    <n v="30"/>
    <x v="2"/>
    <x v="0"/>
    <s v="Standard"/>
    <n v="4.3"/>
    <n v="2025"/>
    <s v="Jun-2025"/>
    <n v="0.5"/>
    <x v="0"/>
    <x v="2"/>
  </r>
  <r>
    <s v="ORD0006407"/>
    <x v="157"/>
    <x v="357"/>
    <x v="0"/>
    <s v="EC012"/>
    <x v="3"/>
    <x v="0"/>
    <s v="Philips"/>
    <x v="6"/>
    <x v="0"/>
    <n v="2"/>
    <n v="42"/>
    <x v="3"/>
    <n v="71.400000000000006"/>
    <n v="23.4"/>
    <x v="0"/>
    <x v="4"/>
    <s v="Express"/>
    <n v="2.9"/>
    <n v="2025"/>
    <s v="Feb-2025"/>
    <n v="0.32773109243697474"/>
    <x v="0"/>
    <x v="2"/>
  </r>
  <r>
    <s v="ORD0006408"/>
    <x v="342"/>
    <x v="1334"/>
    <x v="0"/>
    <s v="EC009"/>
    <x v="11"/>
    <x v="1"/>
    <s v="Loreal"/>
    <x v="3"/>
    <x v="1"/>
    <n v="4"/>
    <n v="12"/>
    <x v="3"/>
    <n v="40.799999999999997"/>
    <n v="16.8"/>
    <x v="0"/>
    <x v="2"/>
    <s v="Express"/>
    <n v="2.6"/>
    <n v="2025"/>
    <s v="Feb-2025"/>
    <n v="0.41176470588235298"/>
    <x v="0"/>
    <x v="2"/>
  </r>
  <r>
    <s v="ORD0006409"/>
    <x v="78"/>
    <x v="2275"/>
    <x v="0"/>
    <s v="EC003"/>
    <x v="7"/>
    <x v="3"/>
    <s v="Lenovo"/>
    <x v="9"/>
    <x v="1"/>
    <n v="3"/>
    <n v="799"/>
    <x v="4"/>
    <n v="2277.15"/>
    <n v="417.15"/>
    <x v="0"/>
    <x v="3"/>
    <s v="Standard"/>
    <n v="4.0999999999999996"/>
    <n v="2025"/>
    <s v="Jul-2025"/>
    <n v="0.18318951320729859"/>
    <x v="0"/>
    <x v="5"/>
  </r>
  <r>
    <s v="ORD0006410"/>
    <x v="198"/>
    <x v="1221"/>
    <x v="1"/>
    <s v="EC011"/>
    <x v="0"/>
    <x v="0"/>
    <s v="IKEA"/>
    <x v="1"/>
    <x v="1"/>
    <n v="3"/>
    <n v="190"/>
    <x v="1"/>
    <n v="513"/>
    <n v="138"/>
    <x v="0"/>
    <x v="3"/>
    <s v="Express"/>
    <n v="4"/>
    <n v="2025"/>
    <s v="Sep-2025"/>
    <n v="0.26900584795321636"/>
    <x v="1"/>
    <x v="1"/>
  </r>
  <r>
    <s v="ORD0006411"/>
    <x v="45"/>
    <x v="781"/>
    <x v="0"/>
    <s v="EC004"/>
    <x v="10"/>
    <x v="2"/>
    <s v="Nike"/>
    <x v="2"/>
    <x v="2"/>
    <n v="3"/>
    <n v="110"/>
    <x v="0"/>
    <n v="330"/>
    <n v="126"/>
    <x v="0"/>
    <x v="3"/>
    <s v="Standard"/>
    <n v="3.4"/>
    <n v="2025"/>
    <s v="Mar-2025"/>
    <n v="0.38181818181818183"/>
    <x v="0"/>
    <x v="2"/>
  </r>
  <r>
    <s v="ORD0006412"/>
    <x v="173"/>
    <x v="879"/>
    <x v="1"/>
    <s v="EC007"/>
    <x v="9"/>
    <x v="0"/>
    <s v="Prestige"/>
    <x v="1"/>
    <x v="1"/>
    <n v="3"/>
    <n v="120"/>
    <x v="0"/>
    <n v="360"/>
    <n v="126"/>
    <x v="0"/>
    <x v="3"/>
    <s v="Express"/>
    <n v="4.0999999999999996"/>
    <n v="2025"/>
    <s v="Jan-2025"/>
    <n v="0.35"/>
    <x v="1"/>
    <x v="1"/>
  </r>
  <r>
    <s v="ORD0006413"/>
    <x v="110"/>
    <x v="998"/>
    <x v="0"/>
    <s v="EC009"/>
    <x v="11"/>
    <x v="1"/>
    <s v="Loreal"/>
    <x v="9"/>
    <x v="1"/>
    <n v="1"/>
    <n v="12"/>
    <x v="0"/>
    <n v="12"/>
    <n v="6"/>
    <x v="0"/>
    <x v="3"/>
    <s v="Standard"/>
    <n v="3.7"/>
    <n v="2025"/>
    <s v="Feb-2025"/>
    <n v="0.5"/>
    <x v="0"/>
    <x v="5"/>
  </r>
  <r>
    <s v="ORD0006414"/>
    <x v="194"/>
    <x v="1118"/>
    <x v="0"/>
    <s v="EC001"/>
    <x v="8"/>
    <x v="3"/>
    <s v="Sony"/>
    <x v="0"/>
    <x v="1"/>
    <n v="5"/>
    <n v="89"/>
    <x v="1"/>
    <n v="400.5"/>
    <n v="125.5"/>
    <x v="0"/>
    <x v="0"/>
    <s v="Standard"/>
    <n v="3.8"/>
    <n v="2025"/>
    <s v="Aug-2025"/>
    <n v="0.31335830212234705"/>
    <x v="0"/>
    <x v="0"/>
  </r>
  <r>
    <s v="ORD0006415"/>
    <x v="230"/>
    <x v="467"/>
    <x v="0"/>
    <s v="EC002"/>
    <x v="5"/>
    <x v="3"/>
    <s v="Samsung"/>
    <x v="8"/>
    <x v="0"/>
    <n v="5"/>
    <n v="149"/>
    <x v="0"/>
    <n v="745"/>
    <n v="270"/>
    <x v="0"/>
    <x v="0"/>
    <s v="Standard"/>
    <n v="2.7"/>
    <n v="2025"/>
    <s v="Mar-2025"/>
    <n v="0.36241610738255031"/>
    <x v="2"/>
    <x v="4"/>
  </r>
  <r>
    <s v="ORD0006416"/>
    <x v="237"/>
    <x v="638"/>
    <x v="0"/>
    <s v="EC001"/>
    <x v="8"/>
    <x v="3"/>
    <s v="Sony"/>
    <x v="4"/>
    <x v="0"/>
    <n v="4"/>
    <n v="89"/>
    <x v="0"/>
    <n v="356"/>
    <n v="136"/>
    <x v="0"/>
    <x v="1"/>
    <s v="Standard"/>
    <n v="3.2"/>
    <n v="2025"/>
    <s v="Feb-2025"/>
    <n v="0.38202247191011235"/>
    <x v="0"/>
    <x v="2"/>
  </r>
  <r>
    <s v="ORD0006417"/>
    <x v="352"/>
    <x v="2309"/>
    <x v="1"/>
    <s v="EC011"/>
    <x v="0"/>
    <x v="0"/>
    <s v="IKEA"/>
    <x v="6"/>
    <x v="1"/>
    <n v="2"/>
    <n v="190"/>
    <x v="4"/>
    <n v="361"/>
    <n v="111"/>
    <x v="0"/>
    <x v="1"/>
    <s v="Standard"/>
    <n v="2.5"/>
    <n v="2025"/>
    <s v="Apr-2025"/>
    <n v="0.30747922437673131"/>
    <x v="0"/>
    <x v="2"/>
  </r>
  <r>
    <s v="ORD0006418"/>
    <x v="285"/>
    <x v="1908"/>
    <x v="1"/>
    <s v="EC003"/>
    <x v="7"/>
    <x v="3"/>
    <s v="Lenovo"/>
    <x v="4"/>
    <x v="1"/>
    <n v="4"/>
    <n v="799"/>
    <x v="1"/>
    <n v="2876.4"/>
    <n v="396.4"/>
    <x v="0"/>
    <x v="0"/>
    <s v="Standard"/>
    <n v="4.9000000000000004"/>
    <n v="2025"/>
    <s v="Feb-2025"/>
    <n v="0.13781115282992629"/>
    <x v="0"/>
    <x v="2"/>
  </r>
  <r>
    <s v="ORD0006419"/>
    <x v="267"/>
    <x v="1554"/>
    <x v="0"/>
    <s v="EC011"/>
    <x v="0"/>
    <x v="0"/>
    <s v="IKEA"/>
    <x v="7"/>
    <x v="1"/>
    <n v="5"/>
    <n v="190"/>
    <x v="0"/>
    <n v="950"/>
    <n v="325"/>
    <x v="2"/>
    <x v="4"/>
    <s v="Standard"/>
    <n v="4.2"/>
    <n v="2025"/>
    <s v="Jul-2025"/>
    <n v="0.34210526315789475"/>
    <x v="2"/>
    <x v="4"/>
  </r>
  <r>
    <s v="ORD0006420"/>
    <x v="111"/>
    <x v="1462"/>
    <x v="1"/>
    <s v="EC011"/>
    <x v="0"/>
    <x v="0"/>
    <s v="IKEA"/>
    <x v="9"/>
    <x v="0"/>
    <n v="1"/>
    <n v="190"/>
    <x v="4"/>
    <n v="180.5"/>
    <n v="55.5"/>
    <x v="0"/>
    <x v="0"/>
    <s v="Standard"/>
    <n v="4.4000000000000004"/>
    <n v="2025"/>
    <s v="Jan-2025"/>
    <n v="0.30747922437673131"/>
    <x v="0"/>
    <x v="5"/>
  </r>
  <r>
    <s v="ORD0006421"/>
    <x v="38"/>
    <x v="796"/>
    <x v="0"/>
    <s v="EC010"/>
    <x v="6"/>
    <x v="3"/>
    <s v="JBL"/>
    <x v="4"/>
    <x v="0"/>
    <n v="3"/>
    <n v="65"/>
    <x v="1"/>
    <n v="175.5"/>
    <n v="61.5"/>
    <x v="0"/>
    <x v="0"/>
    <s v="Express"/>
    <n v="3.9"/>
    <n v="2025"/>
    <s v="Nov-2025"/>
    <n v="0.3504273504273504"/>
    <x v="0"/>
    <x v="2"/>
  </r>
  <r>
    <s v="ORD0006422"/>
    <x v="39"/>
    <x v="1961"/>
    <x v="0"/>
    <s v="EC003"/>
    <x v="7"/>
    <x v="3"/>
    <s v="Lenovo"/>
    <x v="0"/>
    <x v="0"/>
    <n v="2"/>
    <n v="799"/>
    <x v="4"/>
    <n v="1518.1"/>
    <n v="278.10000000000002"/>
    <x v="2"/>
    <x v="1"/>
    <s v="Standard"/>
    <n v="2.7"/>
    <n v="2025"/>
    <s v="Oct-2025"/>
    <n v="0.18318951320729862"/>
    <x v="0"/>
    <x v="0"/>
  </r>
  <r>
    <s v="ORD0006423"/>
    <x v="154"/>
    <x v="2211"/>
    <x v="1"/>
    <s v="EC009"/>
    <x v="11"/>
    <x v="1"/>
    <s v="Loreal"/>
    <x v="3"/>
    <x v="0"/>
    <n v="4"/>
    <n v="12"/>
    <x v="3"/>
    <n v="40.799999999999997"/>
    <n v="16.8"/>
    <x v="2"/>
    <x v="1"/>
    <s v="Same Day"/>
    <n v="3.3"/>
    <n v="2025"/>
    <s v="Sep-2025"/>
    <n v="0.41176470588235298"/>
    <x v="0"/>
    <x v="2"/>
  </r>
  <r>
    <s v="ORD0006424"/>
    <x v="193"/>
    <x v="2310"/>
    <x v="0"/>
    <s v="EC011"/>
    <x v="0"/>
    <x v="0"/>
    <s v="IKEA"/>
    <x v="5"/>
    <x v="1"/>
    <n v="1"/>
    <n v="190"/>
    <x v="1"/>
    <n v="171"/>
    <n v="46"/>
    <x v="0"/>
    <x v="4"/>
    <s v="Express"/>
    <n v="4.8"/>
    <n v="2025"/>
    <s v="Nov-2025"/>
    <n v="0.26900584795321636"/>
    <x v="0"/>
    <x v="3"/>
  </r>
  <r>
    <s v="ORD0006425"/>
    <x v="173"/>
    <x v="1645"/>
    <x v="1"/>
    <s v="EC005"/>
    <x v="4"/>
    <x v="2"/>
    <s v="Skybags"/>
    <x v="4"/>
    <x v="2"/>
    <n v="4"/>
    <n v="45"/>
    <x v="3"/>
    <n v="153"/>
    <n v="49"/>
    <x v="0"/>
    <x v="3"/>
    <s v="Express"/>
    <n v="3.5"/>
    <n v="2025"/>
    <s v="Jan-2025"/>
    <n v="0.3202614379084967"/>
    <x v="0"/>
    <x v="2"/>
  </r>
  <r>
    <s v="ORD0006426"/>
    <x v="130"/>
    <x v="242"/>
    <x v="0"/>
    <s v="EC004"/>
    <x v="10"/>
    <x v="2"/>
    <s v="Nike"/>
    <x v="3"/>
    <x v="0"/>
    <n v="4"/>
    <n v="110"/>
    <x v="2"/>
    <n v="352"/>
    <n v="80"/>
    <x v="0"/>
    <x v="2"/>
    <s v="Express"/>
    <n v="4.2"/>
    <n v="2025"/>
    <s v="Sep-2025"/>
    <n v="0.22727272727272727"/>
    <x v="0"/>
    <x v="2"/>
  </r>
  <r>
    <s v="ORD0006427"/>
    <x v="243"/>
    <x v="578"/>
    <x v="0"/>
    <s v="EC001"/>
    <x v="8"/>
    <x v="3"/>
    <s v="Sony"/>
    <x v="9"/>
    <x v="2"/>
    <n v="3"/>
    <n v="89"/>
    <x v="4"/>
    <n v="253.65"/>
    <n v="88.65"/>
    <x v="0"/>
    <x v="1"/>
    <s v="Standard"/>
    <n v="2.7"/>
    <n v="2025"/>
    <s v="Feb-2025"/>
    <n v="0.34949733885274986"/>
    <x v="0"/>
    <x v="5"/>
  </r>
  <r>
    <s v="ORD0006428"/>
    <x v="165"/>
    <x v="1187"/>
    <x v="0"/>
    <s v="EC006"/>
    <x v="2"/>
    <x v="0"/>
    <s v="Philips"/>
    <x v="8"/>
    <x v="0"/>
    <n v="4"/>
    <n v="85"/>
    <x v="2"/>
    <n v="272"/>
    <n v="64"/>
    <x v="0"/>
    <x v="1"/>
    <s v="Standard"/>
    <n v="4.9000000000000004"/>
    <n v="2025"/>
    <s v="Dec-2025"/>
    <n v="0.23529411764705882"/>
    <x v="2"/>
    <x v="4"/>
  </r>
  <r>
    <s v="ORD0006429"/>
    <x v="358"/>
    <x v="568"/>
    <x v="1"/>
    <s v="EC010"/>
    <x v="6"/>
    <x v="3"/>
    <s v="JBL"/>
    <x v="8"/>
    <x v="1"/>
    <n v="5"/>
    <n v="65"/>
    <x v="4"/>
    <n v="308.75"/>
    <n v="118.75"/>
    <x v="0"/>
    <x v="0"/>
    <s v="Standard"/>
    <n v="4.8"/>
    <n v="2025"/>
    <s v="May-2025"/>
    <n v="0.38461538461538464"/>
    <x v="2"/>
    <x v="4"/>
  </r>
  <r>
    <s v="ORD0006430"/>
    <x v="216"/>
    <x v="2305"/>
    <x v="0"/>
    <s v="EC006"/>
    <x v="2"/>
    <x v="0"/>
    <s v="Philips"/>
    <x v="3"/>
    <x v="1"/>
    <n v="1"/>
    <n v="85"/>
    <x v="0"/>
    <n v="85"/>
    <n v="33"/>
    <x v="0"/>
    <x v="0"/>
    <s v="Standard"/>
    <n v="4.4000000000000004"/>
    <n v="2025"/>
    <s v="Sep-2025"/>
    <n v="0.38823529411764707"/>
    <x v="0"/>
    <x v="2"/>
  </r>
  <r>
    <s v="ORD0006431"/>
    <x v="360"/>
    <x v="845"/>
    <x v="1"/>
    <s v="EC005"/>
    <x v="4"/>
    <x v="2"/>
    <s v="Skybags"/>
    <x v="6"/>
    <x v="2"/>
    <n v="2"/>
    <n v="45"/>
    <x v="4"/>
    <n v="85.5"/>
    <n v="33.5"/>
    <x v="0"/>
    <x v="2"/>
    <s v="Standard"/>
    <n v="4.9000000000000004"/>
    <n v="2025"/>
    <s v="May-2025"/>
    <n v="0.391812865497076"/>
    <x v="0"/>
    <x v="2"/>
  </r>
  <r>
    <s v="ORD0006432"/>
    <x v="179"/>
    <x v="2065"/>
    <x v="0"/>
    <s v="EC001"/>
    <x v="8"/>
    <x v="3"/>
    <s v="Sony"/>
    <x v="9"/>
    <x v="1"/>
    <n v="5"/>
    <n v="89"/>
    <x v="0"/>
    <n v="445"/>
    <n v="170"/>
    <x v="3"/>
    <x v="0"/>
    <s v="Standard"/>
    <n v="4.2"/>
    <n v="2025"/>
    <s v="Nov-2025"/>
    <n v="0.38202247191011235"/>
    <x v="0"/>
    <x v="5"/>
  </r>
  <r>
    <s v="ORD0006433"/>
    <x v="309"/>
    <x v="290"/>
    <x v="0"/>
    <s v="EC006"/>
    <x v="2"/>
    <x v="0"/>
    <s v="Philips"/>
    <x v="1"/>
    <x v="0"/>
    <n v="2"/>
    <n v="85"/>
    <x v="2"/>
    <n v="136"/>
    <n v="32"/>
    <x v="2"/>
    <x v="4"/>
    <s v="Standard"/>
    <n v="3.9"/>
    <n v="2025"/>
    <s v="Oct-2025"/>
    <n v="0.23529411764705882"/>
    <x v="1"/>
    <x v="1"/>
  </r>
  <r>
    <s v="ORD0006434"/>
    <x v="336"/>
    <x v="373"/>
    <x v="0"/>
    <s v="EC005"/>
    <x v="4"/>
    <x v="2"/>
    <s v="Skybags"/>
    <x v="6"/>
    <x v="0"/>
    <n v="2"/>
    <n v="45"/>
    <x v="2"/>
    <n v="72"/>
    <n v="20"/>
    <x v="0"/>
    <x v="1"/>
    <s v="Standard"/>
    <n v="3.3"/>
    <n v="2025"/>
    <s v="Jun-2025"/>
    <n v="0.27777777777777779"/>
    <x v="0"/>
    <x v="2"/>
  </r>
  <r>
    <s v="ORD0006435"/>
    <x v="243"/>
    <x v="2311"/>
    <x v="0"/>
    <s v="EC011"/>
    <x v="0"/>
    <x v="0"/>
    <s v="IKEA"/>
    <x v="5"/>
    <x v="0"/>
    <n v="4"/>
    <n v="190"/>
    <x v="2"/>
    <n v="608"/>
    <n v="108"/>
    <x v="0"/>
    <x v="1"/>
    <s v="Standard"/>
    <n v="3.3"/>
    <n v="2025"/>
    <s v="Feb-2025"/>
    <n v="0.17763157894736842"/>
    <x v="0"/>
    <x v="3"/>
  </r>
  <r>
    <s v="ORD0006436"/>
    <x v="195"/>
    <x v="1600"/>
    <x v="0"/>
    <s v="EC008"/>
    <x v="1"/>
    <x v="1"/>
    <s v="Nivea"/>
    <x v="9"/>
    <x v="2"/>
    <n v="5"/>
    <n v="18"/>
    <x v="4"/>
    <n v="85.5"/>
    <n v="40.5"/>
    <x v="0"/>
    <x v="4"/>
    <s v="Express"/>
    <n v="3.1"/>
    <n v="2025"/>
    <s v="Oct-2025"/>
    <n v="0.47368421052631576"/>
    <x v="0"/>
    <x v="5"/>
  </r>
  <r>
    <s v="ORD0006437"/>
    <x v="285"/>
    <x v="257"/>
    <x v="0"/>
    <s v="EC005"/>
    <x v="4"/>
    <x v="2"/>
    <s v="Skybags"/>
    <x v="2"/>
    <x v="2"/>
    <n v="4"/>
    <n v="45"/>
    <x v="1"/>
    <n v="162"/>
    <n v="58"/>
    <x v="0"/>
    <x v="3"/>
    <s v="Standard"/>
    <n v="2.8"/>
    <n v="2025"/>
    <s v="Feb-2025"/>
    <n v="0.35802469135802467"/>
    <x v="0"/>
    <x v="2"/>
  </r>
  <r>
    <s v="ORD0006438"/>
    <x v="136"/>
    <x v="962"/>
    <x v="0"/>
    <s v="EC001"/>
    <x v="8"/>
    <x v="3"/>
    <s v="Sony"/>
    <x v="2"/>
    <x v="0"/>
    <n v="5"/>
    <n v="89"/>
    <x v="3"/>
    <n v="378.25"/>
    <n v="103.25"/>
    <x v="2"/>
    <x v="4"/>
    <s v="Standard"/>
    <n v="4.2"/>
    <n v="2025"/>
    <s v="Apr-2025"/>
    <n v="0.2729676140118969"/>
    <x v="0"/>
    <x v="2"/>
  </r>
  <r>
    <s v="ORD0006439"/>
    <x v="271"/>
    <x v="292"/>
    <x v="1"/>
    <s v="EC003"/>
    <x v="7"/>
    <x v="3"/>
    <s v="Lenovo"/>
    <x v="5"/>
    <x v="1"/>
    <n v="2"/>
    <n v="799"/>
    <x v="2"/>
    <n v="1278.4000000000001"/>
    <n v="38.4"/>
    <x v="0"/>
    <x v="3"/>
    <s v="Express"/>
    <n v="3"/>
    <n v="2025"/>
    <s v="Apr-2025"/>
    <n v="3.0037546933667079E-2"/>
    <x v="0"/>
    <x v="3"/>
  </r>
  <r>
    <s v="ORD0006440"/>
    <x v="133"/>
    <x v="2163"/>
    <x v="1"/>
    <s v="EC008"/>
    <x v="1"/>
    <x v="1"/>
    <s v="Nivea"/>
    <x v="8"/>
    <x v="2"/>
    <n v="4"/>
    <n v="18"/>
    <x v="4"/>
    <n v="68.400000000000006"/>
    <n v="32.4"/>
    <x v="2"/>
    <x v="0"/>
    <s v="Standard"/>
    <n v="3.6"/>
    <n v="2025"/>
    <s v="Oct-2025"/>
    <n v="0.47368421052631571"/>
    <x v="2"/>
    <x v="4"/>
  </r>
  <r>
    <s v="ORD0006441"/>
    <x v="154"/>
    <x v="1697"/>
    <x v="0"/>
    <s v="EC012"/>
    <x v="3"/>
    <x v="0"/>
    <s v="Philips"/>
    <x v="0"/>
    <x v="2"/>
    <n v="2"/>
    <n v="42"/>
    <x v="1"/>
    <n v="75.599999999999994"/>
    <n v="27.6"/>
    <x v="0"/>
    <x v="2"/>
    <s v="Standard"/>
    <n v="2.8"/>
    <n v="2025"/>
    <s v="Sep-2025"/>
    <n v="0.36507936507936511"/>
    <x v="0"/>
    <x v="0"/>
  </r>
  <r>
    <s v="ORD0006442"/>
    <x v="284"/>
    <x v="1641"/>
    <x v="1"/>
    <s v="EC004"/>
    <x v="10"/>
    <x v="2"/>
    <s v="Nike"/>
    <x v="4"/>
    <x v="1"/>
    <n v="5"/>
    <n v="110"/>
    <x v="1"/>
    <n v="495"/>
    <n v="155"/>
    <x v="2"/>
    <x v="3"/>
    <s v="Standard"/>
    <n v="3.2"/>
    <n v="2025"/>
    <s v="Nov-2025"/>
    <n v="0.31313131313131315"/>
    <x v="0"/>
    <x v="2"/>
  </r>
  <r>
    <s v="ORD0006443"/>
    <x v="58"/>
    <x v="449"/>
    <x v="0"/>
    <s v="EC008"/>
    <x v="1"/>
    <x v="1"/>
    <s v="Nivea"/>
    <x v="9"/>
    <x v="1"/>
    <n v="3"/>
    <n v="18"/>
    <x v="2"/>
    <n v="43.2"/>
    <n v="16.2"/>
    <x v="0"/>
    <x v="1"/>
    <s v="Standard"/>
    <n v="4.5"/>
    <n v="2025"/>
    <s v="May-2025"/>
    <n v="0.37499999999999994"/>
    <x v="0"/>
    <x v="5"/>
  </r>
  <r>
    <s v="ORD0006444"/>
    <x v="128"/>
    <x v="1987"/>
    <x v="0"/>
    <s v="EC010"/>
    <x v="6"/>
    <x v="3"/>
    <s v="JBL"/>
    <x v="4"/>
    <x v="1"/>
    <n v="3"/>
    <n v="65"/>
    <x v="1"/>
    <n v="175.5"/>
    <n v="61.5"/>
    <x v="0"/>
    <x v="4"/>
    <s v="Standard"/>
    <n v="2.8"/>
    <n v="2025"/>
    <s v="Sep-2025"/>
    <n v="0.3504273504273504"/>
    <x v="0"/>
    <x v="2"/>
  </r>
  <r>
    <s v="ORD0006445"/>
    <x v="264"/>
    <x v="1478"/>
    <x v="0"/>
    <s v="EC005"/>
    <x v="4"/>
    <x v="2"/>
    <s v="Skybags"/>
    <x v="1"/>
    <x v="2"/>
    <n v="3"/>
    <n v="45"/>
    <x v="4"/>
    <n v="128.25"/>
    <n v="50.25"/>
    <x v="0"/>
    <x v="4"/>
    <s v="Standard"/>
    <n v="3.7"/>
    <n v="2025"/>
    <s v="Apr-2025"/>
    <n v="0.391812865497076"/>
    <x v="1"/>
    <x v="1"/>
  </r>
  <r>
    <s v="ORD0006446"/>
    <x v="203"/>
    <x v="1295"/>
    <x v="1"/>
    <s v="EC007"/>
    <x v="9"/>
    <x v="0"/>
    <s v="Prestige"/>
    <x v="6"/>
    <x v="1"/>
    <n v="4"/>
    <n v="120"/>
    <x v="3"/>
    <n v="408"/>
    <n v="96"/>
    <x v="0"/>
    <x v="3"/>
    <s v="Standard"/>
    <n v="2.6"/>
    <n v="2025"/>
    <s v="Oct-2025"/>
    <n v="0.23529411764705882"/>
    <x v="0"/>
    <x v="2"/>
  </r>
  <r>
    <s v="ORD0006447"/>
    <x v="131"/>
    <x v="1779"/>
    <x v="0"/>
    <s v="EC010"/>
    <x v="6"/>
    <x v="3"/>
    <s v="JBL"/>
    <x v="7"/>
    <x v="0"/>
    <n v="5"/>
    <n v="65"/>
    <x v="0"/>
    <n v="325"/>
    <n v="135"/>
    <x v="0"/>
    <x v="1"/>
    <s v="Standard"/>
    <n v="3.4"/>
    <n v="2025"/>
    <s v="May-2025"/>
    <n v="0.41538461538461541"/>
    <x v="2"/>
    <x v="4"/>
  </r>
  <r>
    <s v="ORD0006448"/>
    <x v="160"/>
    <x v="1285"/>
    <x v="0"/>
    <s v="EC012"/>
    <x v="3"/>
    <x v="0"/>
    <s v="Philips"/>
    <x v="0"/>
    <x v="1"/>
    <n v="3"/>
    <n v="42"/>
    <x v="4"/>
    <n v="119.7"/>
    <n v="47.7"/>
    <x v="0"/>
    <x v="4"/>
    <s v="Same Day"/>
    <n v="3.9"/>
    <n v="2025"/>
    <s v="Jul-2025"/>
    <n v="0.39849624060150379"/>
    <x v="0"/>
    <x v="0"/>
  </r>
  <r>
    <s v="ORD0006449"/>
    <x v="159"/>
    <x v="431"/>
    <x v="0"/>
    <s v="EC008"/>
    <x v="1"/>
    <x v="1"/>
    <s v="Nivea"/>
    <x v="4"/>
    <x v="0"/>
    <n v="2"/>
    <n v="18"/>
    <x v="2"/>
    <n v="28.8"/>
    <n v="10.8"/>
    <x v="0"/>
    <x v="2"/>
    <s v="Standard"/>
    <n v="3.9"/>
    <n v="2025"/>
    <s v="Mar-2025"/>
    <n v="0.375"/>
    <x v="0"/>
    <x v="2"/>
  </r>
  <r>
    <s v="ORD0006450"/>
    <x v="306"/>
    <x v="2312"/>
    <x v="1"/>
    <s v="EC010"/>
    <x v="6"/>
    <x v="3"/>
    <s v="JBL"/>
    <x v="5"/>
    <x v="1"/>
    <n v="1"/>
    <n v="65"/>
    <x v="3"/>
    <n v="55.25"/>
    <n v="17.25"/>
    <x v="1"/>
    <x v="0"/>
    <s v="Standard"/>
    <n v="4"/>
    <n v="2025"/>
    <s v="Jan-2025"/>
    <n v="0.31221719457013575"/>
    <x v="0"/>
    <x v="3"/>
  </r>
  <r>
    <s v="ORD0006451"/>
    <x v="141"/>
    <x v="608"/>
    <x v="0"/>
    <s v="EC003"/>
    <x v="7"/>
    <x v="3"/>
    <s v="Lenovo"/>
    <x v="3"/>
    <x v="2"/>
    <n v="3"/>
    <n v="799"/>
    <x v="2"/>
    <n v="1917.6"/>
    <n v="57.6"/>
    <x v="1"/>
    <x v="2"/>
    <s v="Standard"/>
    <n v="4.9000000000000004"/>
    <n v="2025"/>
    <s v="May-2025"/>
    <n v="3.0037546933667086E-2"/>
    <x v="0"/>
    <x v="2"/>
  </r>
  <r>
    <s v="ORD0006452"/>
    <x v="281"/>
    <x v="744"/>
    <x v="0"/>
    <s v="EC004"/>
    <x v="10"/>
    <x v="2"/>
    <s v="Nike"/>
    <x v="7"/>
    <x v="1"/>
    <n v="4"/>
    <n v="110"/>
    <x v="4"/>
    <n v="418"/>
    <n v="146"/>
    <x v="0"/>
    <x v="4"/>
    <s v="Same Day"/>
    <n v="2.6"/>
    <n v="2025"/>
    <s v="Nov-2025"/>
    <n v="0.34928229665071769"/>
    <x v="2"/>
    <x v="4"/>
  </r>
  <r>
    <s v="ORD0006453"/>
    <x v="123"/>
    <x v="2294"/>
    <x v="1"/>
    <s v="EC012"/>
    <x v="3"/>
    <x v="0"/>
    <s v="Philips"/>
    <x v="4"/>
    <x v="1"/>
    <n v="4"/>
    <n v="42"/>
    <x v="1"/>
    <n v="151.19999999999999"/>
    <n v="55.2"/>
    <x v="0"/>
    <x v="4"/>
    <s v="Standard"/>
    <n v="4.9000000000000004"/>
    <n v="2025"/>
    <s v="Sep-2025"/>
    <n v="0.36507936507936511"/>
    <x v="0"/>
    <x v="2"/>
  </r>
  <r>
    <s v="ORD0006454"/>
    <x v="26"/>
    <x v="1647"/>
    <x v="1"/>
    <s v="EC002"/>
    <x v="5"/>
    <x v="3"/>
    <s v="Samsung"/>
    <x v="5"/>
    <x v="1"/>
    <n v="4"/>
    <n v="149"/>
    <x v="0"/>
    <n v="596"/>
    <n v="216"/>
    <x v="0"/>
    <x v="3"/>
    <s v="Express"/>
    <n v="3.4"/>
    <n v="2025"/>
    <s v="Nov-2025"/>
    <n v="0.36241610738255031"/>
    <x v="0"/>
    <x v="3"/>
  </r>
  <r>
    <s v="ORD0006455"/>
    <x v="155"/>
    <x v="460"/>
    <x v="0"/>
    <s v="EC003"/>
    <x v="7"/>
    <x v="3"/>
    <s v="Lenovo"/>
    <x v="1"/>
    <x v="2"/>
    <n v="5"/>
    <n v="799"/>
    <x v="1"/>
    <n v="3595.5"/>
    <n v="495.5"/>
    <x v="0"/>
    <x v="1"/>
    <s v="Express"/>
    <n v="4.4000000000000004"/>
    <n v="2025"/>
    <s v="Oct-2025"/>
    <n v="0.13781115282992629"/>
    <x v="1"/>
    <x v="1"/>
  </r>
  <r>
    <s v="ORD0006456"/>
    <x v="304"/>
    <x v="364"/>
    <x v="0"/>
    <s v="EC005"/>
    <x v="4"/>
    <x v="2"/>
    <s v="Skybags"/>
    <x v="6"/>
    <x v="1"/>
    <n v="4"/>
    <n v="45"/>
    <x v="4"/>
    <n v="171"/>
    <n v="67"/>
    <x v="0"/>
    <x v="2"/>
    <s v="Standard"/>
    <n v="2.5"/>
    <n v="2025"/>
    <s v="Oct-2025"/>
    <n v="0.391812865497076"/>
    <x v="0"/>
    <x v="2"/>
  </r>
  <r>
    <s v="ORD0006457"/>
    <x v="16"/>
    <x v="2137"/>
    <x v="0"/>
    <s v="EC010"/>
    <x v="6"/>
    <x v="3"/>
    <s v="JBL"/>
    <x v="5"/>
    <x v="1"/>
    <n v="5"/>
    <n v="65"/>
    <x v="2"/>
    <n v="260"/>
    <n v="70"/>
    <x v="0"/>
    <x v="2"/>
    <s v="Express"/>
    <n v="4.5"/>
    <n v="2025"/>
    <s v="Jul-2025"/>
    <n v="0.26923076923076922"/>
    <x v="0"/>
    <x v="3"/>
  </r>
  <r>
    <s v="ORD0006458"/>
    <x v="129"/>
    <x v="794"/>
    <x v="0"/>
    <s v="EC007"/>
    <x v="9"/>
    <x v="0"/>
    <s v="Prestige"/>
    <x v="3"/>
    <x v="0"/>
    <n v="2"/>
    <n v="120"/>
    <x v="4"/>
    <n v="228"/>
    <n v="72"/>
    <x v="0"/>
    <x v="1"/>
    <s v="Same Day"/>
    <n v="3.3"/>
    <n v="2025"/>
    <s v="Oct-2025"/>
    <n v="0.31578947368421051"/>
    <x v="0"/>
    <x v="2"/>
  </r>
  <r>
    <s v="ORD0006459"/>
    <x v="246"/>
    <x v="1115"/>
    <x v="0"/>
    <s v="EC006"/>
    <x v="2"/>
    <x v="0"/>
    <s v="Philips"/>
    <x v="9"/>
    <x v="2"/>
    <n v="4"/>
    <n v="85"/>
    <x v="1"/>
    <n v="306"/>
    <n v="98"/>
    <x v="0"/>
    <x v="2"/>
    <s v="Standard"/>
    <n v="2.6"/>
    <n v="2025"/>
    <s v="Jan-2025"/>
    <n v="0.3202614379084967"/>
    <x v="0"/>
    <x v="5"/>
  </r>
  <r>
    <s v="ORD0006460"/>
    <x v="274"/>
    <x v="2313"/>
    <x v="0"/>
    <s v="EC003"/>
    <x v="7"/>
    <x v="3"/>
    <s v="Lenovo"/>
    <x v="4"/>
    <x v="0"/>
    <n v="5"/>
    <n v="799"/>
    <x v="4"/>
    <n v="3795.25"/>
    <n v="695.25"/>
    <x v="0"/>
    <x v="1"/>
    <s v="Express"/>
    <n v="3.3"/>
    <n v="2025"/>
    <s v="Dec-2025"/>
    <n v="0.18318951320729859"/>
    <x v="0"/>
    <x v="2"/>
  </r>
  <r>
    <s v="ORD0006461"/>
    <x v="8"/>
    <x v="1161"/>
    <x v="1"/>
    <s v="EC003"/>
    <x v="7"/>
    <x v="3"/>
    <s v="Lenovo"/>
    <x v="5"/>
    <x v="2"/>
    <n v="5"/>
    <n v="799"/>
    <x v="0"/>
    <n v="3995"/>
    <n v="895"/>
    <x v="0"/>
    <x v="4"/>
    <s v="Standard"/>
    <n v="4.4000000000000004"/>
    <n v="2025"/>
    <s v="Dec-2025"/>
    <n v="0.22403003754693368"/>
    <x v="0"/>
    <x v="3"/>
  </r>
  <r>
    <s v="ORD0006462"/>
    <x v="226"/>
    <x v="1369"/>
    <x v="0"/>
    <s v="EC004"/>
    <x v="10"/>
    <x v="2"/>
    <s v="Nike"/>
    <x v="6"/>
    <x v="2"/>
    <n v="5"/>
    <n v="110"/>
    <x v="2"/>
    <n v="440"/>
    <n v="100"/>
    <x v="0"/>
    <x v="4"/>
    <s v="Standard"/>
    <n v="3.3"/>
    <n v="2025"/>
    <s v="Dec-2025"/>
    <n v="0.22727272727272727"/>
    <x v="0"/>
    <x v="2"/>
  </r>
  <r>
    <s v="ORD0006463"/>
    <x v="29"/>
    <x v="2260"/>
    <x v="0"/>
    <s v="EC001"/>
    <x v="8"/>
    <x v="3"/>
    <s v="Sony"/>
    <x v="0"/>
    <x v="2"/>
    <n v="1"/>
    <n v="89"/>
    <x v="2"/>
    <n v="71.2"/>
    <n v="16.2"/>
    <x v="0"/>
    <x v="3"/>
    <s v="Standard"/>
    <n v="4.8"/>
    <n v="2025"/>
    <s v="Jul-2025"/>
    <n v="0.22752808988764042"/>
    <x v="0"/>
    <x v="0"/>
  </r>
  <r>
    <s v="ORD0006464"/>
    <x v="84"/>
    <x v="1383"/>
    <x v="0"/>
    <s v="EC008"/>
    <x v="1"/>
    <x v="1"/>
    <s v="Nivea"/>
    <x v="6"/>
    <x v="2"/>
    <n v="2"/>
    <n v="18"/>
    <x v="2"/>
    <n v="28.8"/>
    <n v="10.8"/>
    <x v="0"/>
    <x v="4"/>
    <s v="Same Day"/>
    <n v="4.5999999999999996"/>
    <n v="2025"/>
    <s v="Sep-2025"/>
    <n v="0.375"/>
    <x v="0"/>
    <x v="2"/>
  </r>
  <r>
    <s v="ORD0006465"/>
    <x v="122"/>
    <x v="568"/>
    <x v="1"/>
    <s v="EC012"/>
    <x v="3"/>
    <x v="0"/>
    <s v="Philips"/>
    <x v="6"/>
    <x v="2"/>
    <n v="2"/>
    <n v="42"/>
    <x v="4"/>
    <n v="79.8"/>
    <n v="31.8"/>
    <x v="0"/>
    <x v="4"/>
    <s v="Standard"/>
    <n v="4.5999999999999996"/>
    <n v="2025"/>
    <s v="Jun-2025"/>
    <n v="0.39849624060150379"/>
    <x v="0"/>
    <x v="2"/>
  </r>
  <r>
    <s v="ORD0006466"/>
    <x v="192"/>
    <x v="475"/>
    <x v="0"/>
    <s v="EC002"/>
    <x v="5"/>
    <x v="3"/>
    <s v="Samsung"/>
    <x v="0"/>
    <x v="1"/>
    <n v="1"/>
    <n v="149"/>
    <x v="0"/>
    <n v="149"/>
    <n v="54"/>
    <x v="0"/>
    <x v="2"/>
    <s v="Standard"/>
    <n v="4.3"/>
    <n v="2025"/>
    <s v="Mar-2025"/>
    <n v="0.36241610738255031"/>
    <x v="0"/>
    <x v="0"/>
  </r>
  <r>
    <s v="ORD0006467"/>
    <x v="62"/>
    <x v="368"/>
    <x v="1"/>
    <s v="EC010"/>
    <x v="6"/>
    <x v="3"/>
    <s v="JBL"/>
    <x v="1"/>
    <x v="1"/>
    <n v="3"/>
    <n v="65"/>
    <x v="0"/>
    <n v="195"/>
    <n v="81"/>
    <x v="0"/>
    <x v="4"/>
    <s v="Standard"/>
    <n v="3.5"/>
    <n v="2025"/>
    <s v="Nov-2025"/>
    <n v="0.41538461538461541"/>
    <x v="1"/>
    <x v="1"/>
  </r>
  <r>
    <s v="ORD0006468"/>
    <x v="277"/>
    <x v="1091"/>
    <x v="1"/>
    <s v="EC009"/>
    <x v="11"/>
    <x v="1"/>
    <s v="Loreal"/>
    <x v="4"/>
    <x v="0"/>
    <n v="5"/>
    <n v="12"/>
    <x v="3"/>
    <n v="51"/>
    <n v="21"/>
    <x v="0"/>
    <x v="0"/>
    <s v="Same Day"/>
    <n v="4"/>
    <n v="2025"/>
    <s v="Nov-2025"/>
    <n v="0.41176470588235292"/>
    <x v="0"/>
    <x v="2"/>
  </r>
  <r>
    <s v="ORD0006469"/>
    <x v="183"/>
    <x v="1531"/>
    <x v="1"/>
    <s v="EC012"/>
    <x v="3"/>
    <x v="0"/>
    <s v="Philips"/>
    <x v="7"/>
    <x v="0"/>
    <n v="3"/>
    <n v="42"/>
    <x v="2"/>
    <n v="100.8"/>
    <n v="28.8"/>
    <x v="0"/>
    <x v="3"/>
    <s v="Standard"/>
    <n v="4.8"/>
    <n v="2025"/>
    <s v="Nov-2025"/>
    <n v="0.28571428571428575"/>
    <x v="2"/>
    <x v="4"/>
  </r>
  <r>
    <s v="ORD0006470"/>
    <x v="340"/>
    <x v="2109"/>
    <x v="1"/>
    <s v="EC001"/>
    <x v="8"/>
    <x v="3"/>
    <s v="Sony"/>
    <x v="7"/>
    <x v="0"/>
    <n v="5"/>
    <n v="89"/>
    <x v="3"/>
    <n v="378.25"/>
    <n v="103.25"/>
    <x v="0"/>
    <x v="0"/>
    <s v="Express"/>
    <n v="4.5999999999999996"/>
    <n v="2025"/>
    <s v="Apr-2025"/>
    <n v="0.2729676140118969"/>
    <x v="2"/>
    <x v="4"/>
  </r>
  <r>
    <s v="ORD0006471"/>
    <x v="18"/>
    <x v="964"/>
    <x v="0"/>
    <s v="EC007"/>
    <x v="9"/>
    <x v="0"/>
    <s v="Prestige"/>
    <x v="0"/>
    <x v="2"/>
    <n v="4"/>
    <n v="120"/>
    <x v="3"/>
    <n v="408"/>
    <n v="96"/>
    <x v="0"/>
    <x v="4"/>
    <s v="Express"/>
    <n v="4.2"/>
    <n v="2025"/>
    <s v="Mar-2025"/>
    <n v="0.23529411764705882"/>
    <x v="0"/>
    <x v="0"/>
  </r>
  <r>
    <s v="ORD0006472"/>
    <x v="135"/>
    <x v="2186"/>
    <x v="1"/>
    <s v="EC012"/>
    <x v="3"/>
    <x v="0"/>
    <s v="Philips"/>
    <x v="1"/>
    <x v="0"/>
    <n v="4"/>
    <n v="42"/>
    <x v="4"/>
    <n v="159.6"/>
    <n v="63.6"/>
    <x v="0"/>
    <x v="0"/>
    <s v="Same Day"/>
    <n v="3.3"/>
    <n v="2025"/>
    <s v="Apr-2025"/>
    <n v="0.39849624060150379"/>
    <x v="1"/>
    <x v="1"/>
  </r>
  <r>
    <s v="ORD0006473"/>
    <x v="1"/>
    <x v="1681"/>
    <x v="1"/>
    <s v="EC003"/>
    <x v="7"/>
    <x v="3"/>
    <s v="Lenovo"/>
    <x v="0"/>
    <x v="2"/>
    <n v="4"/>
    <n v="799"/>
    <x v="2"/>
    <n v="2556.8000000000002"/>
    <n v="76.8"/>
    <x v="0"/>
    <x v="2"/>
    <s v="Express"/>
    <n v="4.5999999999999996"/>
    <n v="2025"/>
    <s v="Apr-2025"/>
    <n v="3.0037546933667079E-2"/>
    <x v="0"/>
    <x v="0"/>
  </r>
  <r>
    <s v="ORD0006474"/>
    <x v="18"/>
    <x v="1764"/>
    <x v="1"/>
    <s v="EC005"/>
    <x v="4"/>
    <x v="2"/>
    <s v="Skybags"/>
    <x v="8"/>
    <x v="0"/>
    <n v="4"/>
    <n v="45"/>
    <x v="0"/>
    <n v="180"/>
    <n v="76"/>
    <x v="0"/>
    <x v="2"/>
    <s v="Standard"/>
    <n v="2.8"/>
    <n v="2025"/>
    <s v="Mar-2025"/>
    <n v="0.42222222222222222"/>
    <x v="2"/>
    <x v="4"/>
  </r>
  <r>
    <s v="ORD0006475"/>
    <x v="60"/>
    <x v="2034"/>
    <x v="0"/>
    <s v="EC007"/>
    <x v="9"/>
    <x v="0"/>
    <s v="Prestige"/>
    <x v="8"/>
    <x v="2"/>
    <n v="1"/>
    <n v="120"/>
    <x v="4"/>
    <n v="114"/>
    <n v="36"/>
    <x v="1"/>
    <x v="4"/>
    <s v="Standard"/>
    <n v="4.9000000000000004"/>
    <n v="2025"/>
    <s v="Apr-2025"/>
    <n v="0.31578947368421051"/>
    <x v="2"/>
    <x v="4"/>
  </r>
  <r>
    <s v="ORD0006476"/>
    <x v="87"/>
    <x v="478"/>
    <x v="0"/>
    <s v="EC002"/>
    <x v="5"/>
    <x v="3"/>
    <s v="Samsung"/>
    <x v="1"/>
    <x v="1"/>
    <n v="4"/>
    <n v="149"/>
    <x v="2"/>
    <n v="476.8"/>
    <n v="96.8"/>
    <x v="0"/>
    <x v="3"/>
    <s v="Standard"/>
    <n v="4.9000000000000004"/>
    <n v="2025"/>
    <s v="Aug-2025"/>
    <n v="0.2030201342281879"/>
    <x v="1"/>
    <x v="1"/>
  </r>
  <r>
    <s v="ORD0006477"/>
    <x v="56"/>
    <x v="1836"/>
    <x v="0"/>
    <s v="EC001"/>
    <x v="8"/>
    <x v="3"/>
    <s v="Sony"/>
    <x v="5"/>
    <x v="2"/>
    <n v="3"/>
    <n v="89"/>
    <x v="1"/>
    <n v="240.3"/>
    <n v="75.3"/>
    <x v="2"/>
    <x v="3"/>
    <s v="Standard"/>
    <n v="3.5"/>
    <n v="2025"/>
    <s v="Feb-2025"/>
    <n v="0.31335830212234705"/>
    <x v="0"/>
    <x v="3"/>
  </r>
  <r>
    <s v="ORD0006478"/>
    <x v="347"/>
    <x v="703"/>
    <x v="0"/>
    <s v="EC002"/>
    <x v="5"/>
    <x v="3"/>
    <s v="Samsung"/>
    <x v="0"/>
    <x v="1"/>
    <n v="5"/>
    <n v="149"/>
    <x v="1"/>
    <n v="670.5"/>
    <n v="195.5"/>
    <x v="0"/>
    <x v="4"/>
    <s v="Standard"/>
    <n v="4.5999999999999996"/>
    <n v="2025"/>
    <s v="Jul-2025"/>
    <n v="0.29157345264727813"/>
    <x v="0"/>
    <x v="0"/>
  </r>
  <r>
    <s v="ORD0006479"/>
    <x v="267"/>
    <x v="569"/>
    <x v="0"/>
    <s v="EC012"/>
    <x v="3"/>
    <x v="0"/>
    <s v="Philips"/>
    <x v="1"/>
    <x v="1"/>
    <n v="4"/>
    <n v="42"/>
    <x v="2"/>
    <n v="134.4"/>
    <n v="38.4"/>
    <x v="0"/>
    <x v="3"/>
    <s v="Same Day"/>
    <n v="4.5"/>
    <n v="2025"/>
    <s v="Jul-2025"/>
    <n v="0.2857142857142857"/>
    <x v="1"/>
    <x v="1"/>
  </r>
  <r>
    <s v="ORD0006480"/>
    <x v="236"/>
    <x v="2314"/>
    <x v="0"/>
    <s v="EC006"/>
    <x v="2"/>
    <x v="0"/>
    <s v="Philips"/>
    <x v="4"/>
    <x v="2"/>
    <n v="4"/>
    <n v="85"/>
    <x v="1"/>
    <n v="306"/>
    <n v="98"/>
    <x v="0"/>
    <x v="4"/>
    <s v="Standard"/>
    <n v="2.6"/>
    <n v="2025"/>
    <s v="Oct-2025"/>
    <n v="0.3202614379084967"/>
    <x v="0"/>
    <x v="2"/>
  </r>
  <r>
    <s v="ORD0006481"/>
    <x v="174"/>
    <x v="667"/>
    <x v="1"/>
    <s v="EC003"/>
    <x v="7"/>
    <x v="3"/>
    <s v="Lenovo"/>
    <x v="1"/>
    <x v="1"/>
    <n v="3"/>
    <n v="799"/>
    <x v="2"/>
    <n v="1917.6"/>
    <n v="57.6"/>
    <x v="0"/>
    <x v="1"/>
    <s v="Express"/>
    <n v="4.8"/>
    <n v="2025"/>
    <s v="Jun-2025"/>
    <n v="3.0037546933667086E-2"/>
    <x v="1"/>
    <x v="1"/>
  </r>
  <r>
    <s v="ORD0006482"/>
    <x v="221"/>
    <x v="2315"/>
    <x v="0"/>
    <s v="EC009"/>
    <x v="11"/>
    <x v="1"/>
    <s v="Loreal"/>
    <x v="5"/>
    <x v="0"/>
    <n v="1"/>
    <n v="12"/>
    <x v="1"/>
    <n v="10.8"/>
    <n v="4.8"/>
    <x v="0"/>
    <x v="1"/>
    <s v="Standard"/>
    <n v="4.3"/>
    <n v="2025"/>
    <s v="Mar-2025"/>
    <n v="0.44444444444444442"/>
    <x v="0"/>
    <x v="3"/>
  </r>
  <r>
    <s v="ORD0006483"/>
    <x v="355"/>
    <x v="1117"/>
    <x v="1"/>
    <s v="EC006"/>
    <x v="2"/>
    <x v="0"/>
    <s v="Philips"/>
    <x v="6"/>
    <x v="2"/>
    <n v="3"/>
    <n v="85"/>
    <x v="1"/>
    <n v="229.5"/>
    <n v="73.5"/>
    <x v="0"/>
    <x v="0"/>
    <s v="Standard"/>
    <n v="4.5"/>
    <n v="2025"/>
    <s v="Oct-2025"/>
    <n v="0.3202614379084967"/>
    <x v="0"/>
    <x v="2"/>
  </r>
  <r>
    <s v="ORD0006484"/>
    <x v="261"/>
    <x v="2316"/>
    <x v="0"/>
    <s v="EC008"/>
    <x v="1"/>
    <x v="1"/>
    <s v="Nivea"/>
    <x v="1"/>
    <x v="2"/>
    <n v="4"/>
    <n v="18"/>
    <x v="0"/>
    <n v="72"/>
    <n v="36"/>
    <x v="0"/>
    <x v="4"/>
    <s v="Standard"/>
    <n v="4.7"/>
    <n v="2025"/>
    <s v="Feb-2025"/>
    <n v="0.5"/>
    <x v="1"/>
    <x v="1"/>
  </r>
  <r>
    <s v="ORD0006485"/>
    <x v="355"/>
    <x v="317"/>
    <x v="0"/>
    <s v="EC001"/>
    <x v="8"/>
    <x v="3"/>
    <s v="Sony"/>
    <x v="1"/>
    <x v="0"/>
    <n v="2"/>
    <n v="89"/>
    <x v="0"/>
    <n v="178"/>
    <n v="68"/>
    <x v="2"/>
    <x v="4"/>
    <s v="Standard"/>
    <n v="4.7"/>
    <n v="2025"/>
    <s v="Oct-2025"/>
    <n v="0.38202247191011235"/>
    <x v="1"/>
    <x v="1"/>
  </r>
  <r>
    <s v="ORD0006486"/>
    <x v="118"/>
    <x v="751"/>
    <x v="0"/>
    <s v="EC010"/>
    <x v="6"/>
    <x v="3"/>
    <s v="JBL"/>
    <x v="6"/>
    <x v="0"/>
    <n v="2"/>
    <n v="65"/>
    <x v="0"/>
    <n v="130"/>
    <n v="54"/>
    <x v="2"/>
    <x v="1"/>
    <s v="Standard"/>
    <n v="3.6"/>
    <n v="2025"/>
    <s v="Jun-2025"/>
    <n v="0.41538461538461541"/>
    <x v="0"/>
    <x v="2"/>
  </r>
  <r>
    <s v="ORD0006487"/>
    <x v="79"/>
    <x v="900"/>
    <x v="1"/>
    <s v="EC009"/>
    <x v="11"/>
    <x v="1"/>
    <s v="Loreal"/>
    <x v="1"/>
    <x v="1"/>
    <n v="4"/>
    <n v="12"/>
    <x v="4"/>
    <n v="45.6"/>
    <n v="21.6"/>
    <x v="0"/>
    <x v="0"/>
    <s v="Standard"/>
    <n v="3.1"/>
    <n v="2025"/>
    <s v="Jun-2025"/>
    <n v="0.47368421052631582"/>
    <x v="1"/>
    <x v="1"/>
  </r>
  <r>
    <s v="ORD0006488"/>
    <x v="337"/>
    <x v="1800"/>
    <x v="0"/>
    <s v="EC004"/>
    <x v="10"/>
    <x v="2"/>
    <s v="Nike"/>
    <x v="7"/>
    <x v="1"/>
    <n v="4"/>
    <n v="110"/>
    <x v="1"/>
    <n v="396"/>
    <n v="124"/>
    <x v="0"/>
    <x v="2"/>
    <s v="Express"/>
    <n v="4.5999999999999996"/>
    <n v="2025"/>
    <s v="Aug-2025"/>
    <n v="0.31313131313131315"/>
    <x v="2"/>
    <x v="4"/>
  </r>
  <r>
    <s v="ORD0006489"/>
    <x v="302"/>
    <x v="257"/>
    <x v="0"/>
    <s v="EC007"/>
    <x v="9"/>
    <x v="0"/>
    <s v="Prestige"/>
    <x v="4"/>
    <x v="1"/>
    <n v="1"/>
    <n v="120"/>
    <x v="1"/>
    <n v="108"/>
    <n v="30"/>
    <x v="0"/>
    <x v="0"/>
    <s v="Express"/>
    <n v="3.7"/>
    <n v="2025"/>
    <s v="Nov-2025"/>
    <n v="0.27777777777777779"/>
    <x v="0"/>
    <x v="2"/>
  </r>
  <r>
    <s v="ORD0006490"/>
    <x v="233"/>
    <x v="57"/>
    <x v="0"/>
    <s v="EC006"/>
    <x v="2"/>
    <x v="0"/>
    <s v="Philips"/>
    <x v="4"/>
    <x v="0"/>
    <n v="4"/>
    <n v="85"/>
    <x v="4"/>
    <n v="323"/>
    <n v="115"/>
    <x v="0"/>
    <x v="3"/>
    <s v="Standard"/>
    <n v="4.2"/>
    <n v="2025"/>
    <s v="Aug-2025"/>
    <n v="0.35603715170278638"/>
    <x v="0"/>
    <x v="2"/>
  </r>
  <r>
    <s v="ORD0006491"/>
    <x v="10"/>
    <x v="553"/>
    <x v="0"/>
    <s v="EC012"/>
    <x v="3"/>
    <x v="0"/>
    <s v="Philips"/>
    <x v="8"/>
    <x v="1"/>
    <n v="1"/>
    <n v="42"/>
    <x v="4"/>
    <n v="39.9"/>
    <n v="15.9"/>
    <x v="0"/>
    <x v="3"/>
    <s v="Express"/>
    <n v="4.9000000000000004"/>
    <n v="2025"/>
    <s v="Sep-2025"/>
    <n v="0.39849624060150379"/>
    <x v="2"/>
    <x v="4"/>
  </r>
  <r>
    <s v="ORD0006492"/>
    <x v="133"/>
    <x v="1507"/>
    <x v="0"/>
    <s v="EC011"/>
    <x v="0"/>
    <x v="0"/>
    <s v="IKEA"/>
    <x v="9"/>
    <x v="2"/>
    <n v="3"/>
    <n v="190"/>
    <x v="1"/>
    <n v="513"/>
    <n v="138"/>
    <x v="0"/>
    <x v="1"/>
    <s v="Express"/>
    <n v="3.9"/>
    <n v="2025"/>
    <s v="Oct-2025"/>
    <n v="0.26900584795321636"/>
    <x v="0"/>
    <x v="5"/>
  </r>
  <r>
    <s v="ORD0006493"/>
    <x v="44"/>
    <x v="2226"/>
    <x v="1"/>
    <s v="EC003"/>
    <x v="7"/>
    <x v="3"/>
    <s v="Lenovo"/>
    <x v="9"/>
    <x v="0"/>
    <n v="2"/>
    <n v="799"/>
    <x v="3"/>
    <n v="1358.3"/>
    <n v="118.3"/>
    <x v="0"/>
    <x v="2"/>
    <s v="Standard"/>
    <n v="3.1"/>
    <n v="2025"/>
    <s v="Mar-2025"/>
    <n v="8.7094161819921967E-2"/>
    <x v="0"/>
    <x v="5"/>
  </r>
  <r>
    <s v="ORD0006494"/>
    <x v="277"/>
    <x v="218"/>
    <x v="1"/>
    <s v="EC010"/>
    <x v="6"/>
    <x v="3"/>
    <s v="JBL"/>
    <x v="9"/>
    <x v="1"/>
    <n v="5"/>
    <n v="65"/>
    <x v="2"/>
    <n v="260"/>
    <n v="70"/>
    <x v="0"/>
    <x v="3"/>
    <s v="Express"/>
    <n v="2.8"/>
    <n v="2025"/>
    <s v="Nov-2025"/>
    <n v="0.26923076923076922"/>
    <x v="0"/>
    <x v="5"/>
  </r>
  <r>
    <s v="ORD0006495"/>
    <x v="165"/>
    <x v="948"/>
    <x v="0"/>
    <s v="EC009"/>
    <x v="11"/>
    <x v="1"/>
    <s v="Loreal"/>
    <x v="8"/>
    <x v="0"/>
    <n v="4"/>
    <n v="12"/>
    <x v="3"/>
    <n v="40.799999999999997"/>
    <n v="16.8"/>
    <x v="0"/>
    <x v="3"/>
    <s v="Express"/>
    <n v="3.3"/>
    <n v="2025"/>
    <s v="Dec-2025"/>
    <n v="0.41176470588235298"/>
    <x v="2"/>
    <x v="4"/>
  </r>
  <r>
    <s v="ORD0006496"/>
    <x v="289"/>
    <x v="393"/>
    <x v="0"/>
    <s v="EC011"/>
    <x v="0"/>
    <x v="0"/>
    <s v="IKEA"/>
    <x v="7"/>
    <x v="0"/>
    <n v="1"/>
    <n v="190"/>
    <x v="3"/>
    <n v="161.5"/>
    <n v="36.5"/>
    <x v="0"/>
    <x v="1"/>
    <s v="Express"/>
    <n v="5"/>
    <n v="2025"/>
    <s v="Jul-2025"/>
    <n v="0.2260061919504644"/>
    <x v="2"/>
    <x v="4"/>
  </r>
  <r>
    <s v="ORD0006497"/>
    <x v="106"/>
    <x v="1792"/>
    <x v="1"/>
    <s v="EC007"/>
    <x v="9"/>
    <x v="0"/>
    <s v="Prestige"/>
    <x v="6"/>
    <x v="0"/>
    <n v="1"/>
    <n v="120"/>
    <x v="3"/>
    <n v="102"/>
    <n v="24"/>
    <x v="0"/>
    <x v="2"/>
    <s v="Standard"/>
    <n v="2.7"/>
    <n v="2025"/>
    <s v="Sep-2025"/>
    <n v="0.23529411764705882"/>
    <x v="0"/>
    <x v="2"/>
  </r>
  <r>
    <s v="ORD0006498"/>
    <x v="84"/>
    <x v="2278"/>
    <x v="0"/>
    <s v="EC012"/>
    <x v="3"/>
    <x v="0"/>
    <s v="Philips"/>
    <x v="4"/>
    <x v="1"/>
    <n v="5"/>
    <n v="42"/>
    <x v="0"/>
    <n v="210"/>
    <n v="90"/>
    <x v="0"/>
    <x v="0"/>
    <s v="Standard"/>
    <n v="2.8"/>
    <n v="2025"/>
    <s v="Sep-2025"/>
    <n v="0.42857142857142855"/>
    <x v="0"/>
    <x v="2"/>
  </r>
  <r>
    <s v="ORD0006499"/>
    <x v="188"/>
    <x v="2147"/>
    <x v="0"/>
    <s v="EC004"/>
    <x v="10"/>
    <x v="2"/>
    <s v="Nike"/>
    <x v="6"/>
    <x v="0"/>
    <n v="3"/>
    <n v="110"/>
    <x v="4"/>
    <n v="313.5"/>
    <n v="109.5"/>
    <x v="0"/>
    <x v="1"/>
    <s v="Standard"/>
    <n v="4.0999999999999996"/>
    <n v="2025"/>
    <s v="Jul-2025"/>
    <n v="0.34928229665071769"/>
    <x v="0"/>
    <x v="2"/>
  </r>
  <r>
    <s v="ORD0006500"/>
    <x v="210"/>
    <x v="1027"/>
    <x v="0"/>
    <s v="EC012"/>
    <x v="3"/>
    <x v="0"/>
    <s v="Philips"/>
    <x v="7"/>
    <x v="2"/>
    <n v="5"/>
    <n v="42"/>
    <x v="0"/>
    <n v="210"/>
    <n v="90"/>
    <x v="0"/>
    <x v="4"/>
    <s v="Standard"/>
    <n v="3.5"/>
    <n v="2025"/>
    <s v="Mar-2025"/>
    <n v="0.42857142857142855"/>
    <x v="2"/>
    <x v="4"/>
  </r>
  <r>
    <s v="ORD0006501"/>
    <x v="184"/>
    <x v="2118"/>
    <x v="0"/>
    <s v="EC004"/>
    <x v="10"/>
    <x v="2"/>
    <s v="Nike"/>
    <x v="4"/>
    <x v="0"/>
    <n v="4"/>
    <n v="110"/>
    <x v="1"/>
    <n v="396"/>
    <n v="124"/>
    <x v="3"/>
    <x v="3"/>
    <s v="Express"/>
    <n v="4.8"/>
    <n v="2025"/>
    <s v="Apr-2025"/>
    <n v="0.31313131313131315"/>
    <x v="0"/>
    <x v="2"/>
  </r>
  <r>
    <s v="ORD0006502"/>
    <x v="229"/>
    <x v="862"/>
    <x v="0"/>
    <s v="EC011"/>
    <x v="0"/>
    <x v="0"/>
    <s v="IKEA"/>
    <x v="8"/>
    <x v="0"/>
    <n v="1"/>
    <n v="190"/>
    <x v="2"/>
    <n v="152"/>
    <n v="27"/>
    <x v="0"/>
    <x v="2"/>
    <s v="Standard"/>
    <n v="2.6"/>
    <n v="2025"/>
    <s v="May-2025"/>
    <n v="0.17763157894736842"/>
    <x v="2"/>
    <x v="4"/>
  </r>
  <r>
    <s v="ORD0006503"/>
    <x v="345"/>
    <x v="2183"/>
    <x v="0"/>
    <s v="EC011"/>
    <x v="0"/>
    <x v="0"/>
    <s v="IKEA"/>
    <x v="6"/>
    <x v="1"/>
    <n v="2"/>
    <n v="190"/>
    <x v="3"/>
    <n v="323"/>
    <n v="73"/>
    <x v="0"/>
    <x v="4"/>
    <s v="Standard"/>
    <n v="2.5"/>
    <n v="2025"/>
    <s v="Jan-2025"/>
    <n v="0.2260061919504644"/>
    <x v="0"/>
    <x v="2"/>
  </r>
  <r>
    <s v="ORD0006504"/>
    <x v="35"/>
    <x v="178"/>
    <x v="0"/>
    <s v="EC005"/>
    <x v="4"/>
    <x v="2"/>
    <s v="Skybags"/>
    <x v="4"/>
    <x v="1"/>
    <n v="3"/>
    <n v="45"/>
    <x v="1"/>
    <n v="121.5"/>
    <n v="43.5"/>
    <x v="0"/>
    <x v="1"/>
    <s v="Express"/>
    <n v="3.4"/>
    <n v="2025"/>
    <s v="Mar-2025"/>
    <n v="0.35802469135802467"/>
    <x v="0"/>
    <x v="2"/>
  </r>
  <r>
    <s v="ORD0006505"/>
    <x v="92"/>
    <x v="2063"/>
    <x v="1"/>
    <s v="EC012"/>
    <x v="3"/>
    <x v="0"/>
    <s v="Philips"/>
    <x v="7"/>
    <x v="0"/>
    <n v="4"/>
    <n v="42"/>
    <x v="0"/>
    <n v="168"/>
    <n v="72"/>
    <x v="0"/>
    <x v="1"/>
    <s v="Standard"/>
    <n v="4.7"/>
    <n v="2025"/>
    <s v="Dec-2025"/>
    <n v="0.42857142857142855"/>
    <x v="2"/>
    <x v="4"/>
  </r>
  <r>
    <s v="ORD0006506"/>
    <x v="360"/>
    <x v="1726"/>
    <x v="0"/>
    <s v="EC003"/>
    <x v="7"/>
    <x v="3"/>
    <s v="Lenovo"/>
    <x v="4"/>
    <x v="0"/>
    <n v="2"/>
    <n v="799"/>
    <x v="3"/>
    <n v="1358.3"/>
    <n v="118.3"/>
    <x v="0"/>
    <x v="2"/>
    <s v="Standard"/>
    <n v="4.4000000000000004"/>
    <n v="2025"/>
    <s v="May-2025"/>
    <n v="8.7094161819921967E-2"/>
    <x v="0"/>
    <x v="2"/>
  </r>
  <r>
    <s v="ORD0006507"/>
    <x v="342"/>
    <x v="2033"/>
    <x v="1"/>
    <s v="EC005"/>
    <x v="4"/>
    <x v="2"/>
    <s v="Skybags"/>
    <x v="0"/>
    <x v="0"/>
    <n v="3"/>
    <n v="45"/>
    <x v="2"/>
    <n v="108"/>
    <n v="30"/>
    <x v="2"/>
    <x v="2"/>
    <s v="Standard"/>
    <n v="2.5"/>
    <n v="2025"/>
    <s v="Feb-2025"/>
    <n v="0.27777777777777779"/>
    <x v="0"/>
    <x v="0"/>
  </r>
  <r>
    <s v="ORD0006508"/>
    <x v="135"/>
    <x v="1956"/>
    <x v="1"/>
    <s v="EC012"/>
    <x v="3"/>
    <x v="0"/>
    <s v="Philips"/>
    <x v="6"/>
    <x v="0"/>
    <n v="2"/>
    <n v="42"/>
    <x v="2"/>
    <n v="67.2"/>
    <n v="19.2"/>
    <x v="0"/>
    <x v="2"/>
    <s v="Express"/>
    <n v="4"/>
    <n v="2025"/>
    <s v="Apr-2025"/>
    <n v="0.2857142857142857"/>
    <x v="0"/>
    <x v="2"/>
  </r>
  <r>
    <s v="ORD0006509"/>
    <x v="219"/>
    <x v="1592"/>
    <x v="1"/>
    <s v="EC009"/>
    <x v="11"/>
    <x v="1"/>
    <s v="Loreal"/>
    <x v="3"/>
    <x v="0"/>
    <n v="1"/>
    <n v="12"/>
    <x v="2"/>
    <n v="9.6"/>
    <n v="3.6"/>
    <x v="0"/>
    <x v="3"/>
    <s v="Express"/>
    <n v="4.0999999999999996"/>
    <n v="2025"/>
    <s v="Aug-2025"/>
    <n v="0.375"/>
    <x v="0"/>
    <x v="2"/>
  </r>
  <r>
    <s v="ORD0006510"/>
    <x v="265"/>
    <x v="1605"/>
    <x v="0"/>
    <s v="EC011"/>
    <x v="0"/>
    <x v="0"/>
    <s v="IKEA"/>
    <x v="6"/>
    <x v="0"/>
    <n v="2"/>
    <n v="190"/>
    <x v="1"/>
    <n v="342"/>
    <n v="92"/>
    <x v="0"/>
    <x v="1"/>
    <s v="Standard"/>
    <n v="2.9"/>
    <n v="2025"/>
    <s v="Jun-2025"/>
    <n v="0.26900584795321636"/>
    <x v="0"/>
    <x v="2"/>
  </r>
  <r>
    <s v="ORD0006511"/>
    <x v="209"/>
    <x v="1811"/>
    <x v="1"/>
    <s v="EC004"/>
    <x v="10"/>
    <x v="2"/>
    <s v="Nike"/>
    <x v="0"/>
    <x v="0"/>
    <n v="4"/>
    <n v="110"/>
    <x v="0"/>
    <n v="440"/>
    <n v="168"/>
    <x v="3"/>
    <x v="3"/>
    <s v="Same Day"/>
    <n v="3.5"/>
    <n v="2025"/>
    <s v="Sep-2025"/>
    <n v="0.38181818181818183"/>
    <x v="0"/>
    <x v="0"/>
  </r>
  <r>
    <s v="ORD0006512"/>
    <x v="248"/>
    <x v="2237"/>
    <x v="1"/>
    <s v="EC009"/>
    <x v="11"/>
    <x v="1"/>
    <s v="Loreal"/>
    <x v="4"/>
    <x v="0"/>
    <n v="5"/>
    <n v="12"/>
    <x v="1"/>
    <n v="54"/>
    <n v="24"/>
    <x v="0"/>
    <x v="4"/>
    <s v="Same Day"/>
    <n v="2.9"/>
    <n v="2025"/>
    <s v="Aug-2025"/>
    <n v="0.44444444444444442"/>
    <x v="0"/>
    <x v="2"/>
  </r>
  <r>
    <s v="ORD0006513"/>
    <x v="157"/>
    <x v="2317"/>
    <x v="0"/>
    <s v="EC001"/>
    <x v="8"/>
    <x v="3"/>
    <s v="Sony"/>
    <x v="8"/>
    <x v="1"/>
    <n v="3"/>
    <n v="89"/>
    <x v="1"/>
    <n v="240.3"/>
    <n v="75.3"/>
    <x v="3"/>
    <x v="1"/>
    <s v="Standard"/>
    <n v="3"/>
    <n v="2025"/>
    <s v="Feb-2025"/>
    <n v="0.31335830212234705"/>
    <x v="2"/>
    <x v="4"/>
  </r>
  <r>
    <s v="ORD0006514"/>
    <x v="80"/>
    <x v="86"/>
    <x v="1"/>
    <s v="EC010"/>
    <x v="6"/>
    <x v="3"/>
    <s v="JBL"/>
    <x v="2"/>
    <x v="2"/>
    <n v="2"/>
    <n v="65"/>
    <x v="3"/>
    <n v="110.5"/>
    <n v="34.5"/>
    <x v="0"/>
    <x v="1"/>
    <s v="Standard"/>
    <n v="4.8"/>
    <n v="2025"/>
    <s v="Dec-2025"/>
    <n v="0.31221719457013575"/>
    <x v="0"/>
    <x v="2"/>
  </r>
  <r>
    <s v="ORD0006515"/>
    <x v="285"/>
    <x v="1409"/>
    <x v="0"/>
    <s v="EC005"/>
    <x v="4"/>
    <x v="2"/>
    <s v="Skybags"/>
    <x v="7"/>
    <x v="0"/>
    <n v="3"/>
    <n v="45"/>
    <x v="3"/>
    <n v="114.75"/>
    <n v="36.75"/>
    <x v="0"/>
    <x v="0"/>
    <s v="Express"/>
    <n v="4.3"/>
    <n v="2025"/>
    <s v="Feb-2025"/>
    <n v="0.3202614379084967"/>
    <x v="2"/>
    <x v="4"/>
  </r>
  <r>
    <s v="ORD0006516"/>
    <x v="188"/>
    <x v="2211"/>
    <x v="1"/>
    <s v="EC005"/>
    <x v="4"/>
    <x v="2"/>
    <s v="Skybags"/>
    <x v="0"/>
    <x v="2"/>
    <n v="1"/>
    <n v="45"/>
    <x v="2"/>
    <n v="36"/>
    <n v="10"/>
    <x v="0"/>
    <x v="0"/>
    <s v="Same Day"/>
    <n v="2.9"/>
    <n v="2025"/>
    <s v="Jul-2025"/>
    <n v="0.27777777777777779"/>
    <x v="0"/>
    <x v="0"/>
  </r>
  <r>
    <s v="ORD0006517"/>
    <x v="298"/>
    <x v="978"/>
    <x v="1"/>
    <s v="EC005"/>
    <x v="4"/>
    <x v="2"/>
    <s v="Skybags"/>
    <x v="7"/>
    <x v="2"/>
    <n v="5"/>
    <n v="45"/>
    <x v="3"/>
    <n v="191.25"/>
    <n v="61.25"/>
    <x v="0"/>
    <x v="3"/>
    <s v="Express"/>
    <n v="4"/>
    <n v="2025"/>
    <s v="Dec-2025"/>
    <n v="0.3202614379084967"/>
    <x v="2"/>
    <x v="4"/>
  </r>
  <r>
    <s v="ORD0006518"/>
    <x v="274"/>
    <x v="1127"/>
    <x v="0"/>
    <s v="EC006"/>
    <x v="2"/>
    <x v="0"/>
    <s v="Philips"/>
    <x v="7"/>
    <x v="2"/>
    <n v="4"/>
    <n v="85"/>
    <x v="1"/>
    <n v="306"/>
    <n v="98"/>
    <x v="0"/>
    <x v="3"/>
    <s v="Express"/>
    <n v="4.7"/>
    <n v="2025"/>
    <s v="Dec-2025"/>
    <n v="0.3202614379084967"/>
    <x v="2"/>
    <x v="4"/>
  </r>
  <r>
    <s v="ORD0006519"/>
    <x v="355"/>
    <x v="2023"/>
    <x v="0"/>
    <s v="EC002"/>
    <x v="5"/>
    <x v="3"/>
    <s v="Samsung"/>
    <x v="9"/>
    <x v="2"/>
    <n v="2"/>
    <n v="149"/>
    <x v="1"/>
    <n v="268.2"/>
    <n v="78.2"/>
    <x v="0"/>
    <x v="0"/>
    <s v="Express"/>
    <n v="3.5"/>
    <n v="2025"/>
    <s v="Oct-2025"/>
    <n v="0.29157345264727819"/>
    <x v="0"/>
    <x v="5"/>
  </r>
  <r>
    <s v="ORD0006520"/>
    <x v="137"/>
    <x v="427"/>
    <x v="0"/>
    <s v="EC011"/>
    <x v="0"/>
    <x v="0"/>
    <s v="IKEA"/>
    <x v="9"/>
    <x v="2"/>
    <n v="1"/>
    <n v="190"/>
    <x v="3"/>
    <n v="161.5"/>
    <n v="36.5"/>
    <x v="0"/>
    <x v="1"/>
    <s v="Express"/>
    <n v="4.3"/>
    <n v="2025"/>
    <s v="Jul-2025"/>
    <n v="0.2260061919504644"/>
    <x v="0"/>
    <x v="5"/>
  </r>
  <r>
    <s v="ORD0006521"/>
    <x v="2"/>
    <x v="2318"/>
    <x v="0"/>
    <s v="EC005"/>
    <x v="4"/>
    <x v="2"/>
    <s v="Skybags"/>
    <x v="4"/>
    <x v="1"/>
    <n v="1"/>
    <n v="45"/>
    <x v="3"/>
    <n v="38.25"/>
    <n v="12.25"/>
    <x v="0"/>
    <x v="0"/>
    <s v="Standard"/>
    <n v="4.8"/>
    <n v="2025"/>
    <s v="May-2025"/>
    <n v="0.3202614379084967"/>
    <x v="0"/>
    <x v="2"/>
  </r>
  <r>
    <s v="ORD0006522"/>
    <x v="191"/>
    <x v="107"/>
    <x v="0"/>
    <s v="EC004"/>
    <x v="10"/>
    <x v="2"/>
    <s v="Nike"/>
    <x v="5"/>
    <x v="1"/>
    <n v="2"/>
    <n v="110"/>
    <x v="4"/>
    <n v="209"/>
    <n v="73"/>
    <x v="0"/>
    <x v="2"/>
    <s v="Standard"/>
    <n v="4.0999999999999996"/>
    <n v="2025"/>
    <s v="Mar-2025"/>
    <n v="0.34928229665071769"/>
    <x v="0"/>
    <x v="3"/>
  </r>
  <r>
    <s v="ORD0006523"/>
    <x v="131"/>
    <x v="1295"/>
    <x v="1"/>
    <s v="EC009"/>
    <x v="11"/>
    <x v="1"/>
    <s v="Loreal"/>
    <x v="7"/>
    <x v="1"/>
    <n v="1"/>
    <n v="12"/>
    <x v="1"/>
    <n v="10.8"/>
    <n v="4.8"/>
    <x v="0"/>
    <x v="1"/>
    <s v="Standard"/>
    <n v="3.5"/>
    <n v="2025"/>
    <s v="May-2025"/>
    <n v="0.44444444444444442"/>
    <x v="2"/>
    <x v="4"/>
  </r>
  <r>
    <s v="ORD0006524"/>
    <x v="75"/>
    <x v="200"/>
    <x v="1"/>
    <s v="EC011"/>
    <x v="0"/>
    <x v="0"/>
    <s v="IKEA"/>
    <x v="7"/>
    <x v="2"/>
    <n v="3"/>
    <n v="190"/>
    <x v="2"/>
    <n v="456"/>
    <n v="81"/>
    <x v="0"/>
    <x v="4"/>
    <s v="Standard"/>
    <n v="2.7"/>
    <n v="2025"/>
    <s v="May-2025"/>
    <n v="0.17763157894736842"/>
    <x v="2"/>
    <x v="4"/>
  </r>
  <r>
    <s v="ORD0006525"/>
    <x v="119"/>
    <x v="1512"/>
    <x v="1"/>
    <s v="EC010"/>
    <x v="6"/>
    <x v="3"/>
    <s v="JBL"/>
    <x v="7"/>
    <x v="1"/>
    <n v="5"/>
    <n v="65"/>
    <x v="3"/>
    <n v="276.25"/>
    <n v="86.25"/>
    <x v="0"/>
    <x v="1"/>
    <s v="Express"/>
    <n v="2.6"/>
    <n v="2025"/>
    <s v="Jan-2025"/>
    <n v="0.31221719457013575"/>
    <x v="2"/>
    <x v="4"/>
  </r>
  <r>
    <s v="ORD0006526"/>
    <x v="308"/>
    <x v="1229"/>
    <x v="0"/>
    <s v="EC009"/>
    <x v="11"/>
    <x v="1"/>
    <s v="Loreal"/>
    <x v="3"/>
    <x v="1"/>
    <n v="4"/>
    <n v="12"/>
    <x v="0"/>
    <n v="48"/>
    <n v="24"/>
    <x v="0"/>
    <x v="3"/>
    <s v="Express"/>
    <n v="2.7"/>
    <n v="2025"/>
    <s v="Jun-2025"/>
    <n v="0.5"/>
    <x v="0"/>
    <x v="2"/>
  </r>
  <r>
    <s v="ORD0006527"/>
    <x v="6"/>
    <x v="1024"/>
    <x v="0"/>
    <s v="EC001"/>
    <x v="8"/>
    <x v="3"/>
    <s v="Sony"/>
    <x v="6"/>
    <x v="1"/>
    <n v="2"/>
    <n v="89"/>
    <x v="1"/>
    <n v="160.19999999999999"/>
    <n v="50.2"/>
    <x v="0"/>
    <x v="1"/>
    <s v="Standard"/>
    <n v="2.8"/>
    <n v="2025"/>
    <s v="Jul-2025"/>
    <n v="0.31335830212234711"/>
    <x v="0"/>
    <x v="2"/>
  </r>
  <r>
    <s v="ORD0006528"/>
    <x v="209"/>
    <x v="1014"/>
    <x v="1"/>
    <s v="EC003"/>
    <x v="7"/>
    <x v="3"/>
    <s v="Lenovo"/>
    <x v="1"/>
    <x v="1"/>
    <n v="3"/>
    <n v="799"/>
    <x v="4"/>
    <n v="2277.15"/>
    <n v="417.15"/>
    <x v="0"/>
    <x v="3"/>
    <s v="Standard"/>
    <n v="4.2"/>
    <n v="2025"/>
    <s v="Sep-2025"/>
    <n v="0.18318951320729859"/>
    <x v="1"/>
    <x v="1"/>
  </r>
  <r>
    <s v="ORD0006529"/>
    <x v="162"/>
    <x v="1029"/>
    <x v="1"/>
    <s v="EC010"/>
    <x v="6"/>
    <x v="3"/>
    <s v="JBL"/>
    <x v="6"/>
    <x v="1"/>
    <n v="5"/>
    <n v="65"/>
    <x v="3"/>
    <n v="276.25"/>
    <n v="86.25"/>
    <x v="0"/>
    <x v="1"/>
    <s v="Standard"/>
    <n v="4.3"/>
    <n v="2025"/>
    <s v="Aug-2025"/>
    <n v="0.31221719457013575"/>
    <x v="0"/>
    <x v="2"/>
  </r>
  <r>
    <s v="ORD0006530"/>
    <x v="339"/>
    <x v="1987"/>
    <x v="0"/>
    <s v="EC011"/>
    <x v="0"/>
    <x v="0"/>
    <s v="IKEA"/>
    <x v="5"/>
    <x v="1"/>
    <n v="2"/>
    <n v="190"/>
    <x v="3"/>
    <n v="323"/>
    <n v="73"/>
    <x v="3"/>
    <x v="1"/>
    <s v="Express"/>
    <n v="4.0999999999999996"/>
    <n v="2025"/>
    <s v="Jul-2025"/>
    <n v="0.2260061919504644"/>
    <x v="0"/>
    <x v="3"/>
  </r>
  <r>
    <s v="ORD0006531"/>
    <x v="213"/>
    <x v="110"/>
    <x v="0"/>
    <s v="EC003"/>
    <x v="7"/>
    <x v="3"/>
    <s v="Lenovo"/>
    <x v="4"/>
    <x v="0"/>
    <n v="2"/>
    <n v="799"/>
    <x v="1"/>
    <n v="1438.2"/>
    <n v="198.2"/>
    <x v="0"/>
    <x v="1"/>
    <s v="Standard"/>
    <n v="3.7"/>
    <n v="2025"/>
    <s v="Nov-2025"/>
    <n v="0.13781115282992629"/>
    <x v="0"/>
    <x v="2"/>
  </r>
  <r>
    <s v="ORD0006532"/>
    <x v="8"/>
    <x v="1153"/>
    <x v="0"/>
    <s v="EC009"/>
    <x v="11"/>
    <x v="1"/>
    <s v="Loreal"/>
    <x v="8"/>
    <x v="1"/>
    <n v="3"/>
    <n v="12"/>
    <x v="3"/>
    <n v="30.6"/>
    <n v="12.6"/>
    <x v="0"/>
    <x v="2"/>
    <s v="Standard"/>
    <n v="3.4"/>
    <n v="2025"/>
    <s v="Dec-2025"/>
    <n v="0.41176470588235292"/>
    <x v="2"/>
    <x v="4"/>
  </r>
  <r>
    <s v="ORD0006533"/>
    <x v="221"/>
    <x v="35"/>
    <x v="0"/>
    <s v="EC002"/>
    <x v="5"/>
    <x v="3"/>
    <s v="Samsung"/>
    <x v="8"/>
    <x v="0"/>
    <n v="2"/>
    <n v="149"/>
    <x v="0"/>
    <n v="298"/>
    <n v="108"/>
    <x v="0"/>
    <x v="3"/>
    <s v="Standard"/>
    <n v="3.5"/>
    <n v="2025"/>
    <s v="Mar-2025"/>
    <n v="0.36241610738255031"/>
    <x v="2"/>
    <x v="4"/>
  </r>
  <r>
    <s v="ORD0006534"/>
    <x v="206"/>
    <x v="831"/>
    <x v="0"/>
    <s v="EC009"/>
    <x v="11"/>
    <x v="1"/>
    <s v="Loreal"/>
    <x v="8"/>
    <x v="1"/>
    <n v="1"/>
    <n v="12"/>
    <x v="0"/>
    <n v="12"/>
    <n v="6"/>
    <x v="0"/>
    <x v="4"/>
    <s v="Express"/>
    <n v="4.3"/>
    <n v="2025"/>
    <s v="Dec-2025"/>
    <n v="0.5"/>
    <x v="2"/>
    <x v="4"/>
  </r>
  <r>
    <s v="ORD0006535"/>
    <x v="160"/>
    <x v="948"/>
    <x v="0"/>
    <s v="EC006"/>
    <x v="2"/>
    <x v="0"/>
    <s v="Philips"/>
    <x v="8"/>
    <x v="1"/>
    <n v="4"/>
    <n v="85"/>
    <x v="1"/>
    <n v="306"/>
    <n v="98"/>
    <x v="0"/>
    <x v="4"/>
    <s v="Standard"/>
    <n v="3.8"/>
    <n v="2025"/>
    <s v="Jul-2025"/>
    <n v="0.3202614379084967"/>
    <x v="2"/>
    <x v="4"/>
  </r>
  <r>
    <s v="ORD0006536"/>
    <x v="292"/>
    <x v="42"/>
    <x v="0"/>
    <s v="EC001"/>
    <x v="8"/>
    <x v="3"/>
    <s v="Sony"/>
    <x v="8"/>
    <x v="1"/>
    <n v="2"/>
    <n v="89"/>
    <x v="0"/>
    <n v="178"/>
    <n v="68"/>
    <x v="0"/>
    <x v="1"/>
    <s v="Standard"/>
    <n v="4.0999999999999996"/>
    <n v="2025"/>
    <s v="May-2025"/>
    <n v="0.38202247191011235"/>
    <x v="2"/>
    <x v="4"/>
  </r>
  <r>
    <s v="ORD0006537"/>
    <x v="98"/>
    <x v="571"/>
    <x v="1"/>
    <s v="EC003"/>
    <x v="7"/>
    <x v="3"/>
    <s v="Lenovo"/>
    <x v="0"/>
    <x v="2"/>
    <n v="1"/>
    <n v="799"/>
    <x v="1"/>
    <n v="719.1"/>
    <n v="99.1"/>
    <x v="0"/>
    <x v="0"/>
    <s v="Standard"/>
    <n v="3.9"/>
    <n v="2025"/>
    <s v="Feb-2025"/>
    <n v="0.13781115282992629"/>
    <x v="0"/>
    <x v="0"/>
  </r>
  <r>
    <s v="ORD0006538"/>
    <x v="267"/>
    <x v="1402"/>
    <x v="1"/>
    <s v="EC011"/>
    <x v="0"/>
    <x v="0"/>
    <s v="IKEA"/>
    <x v="7"/>
    <x v="0"/>
    <n v="4"/>
    <n v="190"/>
    <x v="3"/>
    <n v="646"/>
    <n v="146"/>
    <x v="0"/>
    <x v="0"/>
    <s v="Standard"/>
    <n v="3.7"/>
    <n v="2025"/>
    <s v="Jul-2025"/>
    <n v="0.2260061919504644"/>
    <x v="2"/>
    <x v="4"/>
  </r>
  <r>
    <s v="ORD0006539"/>
    <x v="60"/>
    <x v="952"/>
    <x v="0"/>
    <s v="EC005"/>
    <x v="4"/>
    <x v="2"/>
    <s v="Skybags"/>
    <x v="3"/>
    <x v="0"/>
    <n v="4"/>
    <n v="45"/>
    <x v="4"/>
    <n v="171"/>
    <n v="67"/>
    <x v="0"/>
    <x v="3"/>
    <s v="Express"/>
    <n v="2.9"/>
    <n v="2025"/>
    <s v="Apr-2025"/>
    <n v="0.391812865497076"/>
    <x v="0"/>
    <x v="2"/>
  </r>
  <r>
    <s v="ORD0006540"/>
    <x v="72"/>
    <x v="731"/>
    <x v="0"/>
    <s v="EC003"/>
    <x v="7"/>
    <x v="3"/>
    <s v="Lenovo"/>
    <x v="7"/>
    <x v="1"/>
    <n v="2"/>
    <n v="799"/>
    <x v="0"/>
    <n v="1598"/>
    <n v="358"/>
    <x v="0"/>
    <x v="4"/>
    <s v="Express"/>
    <n v="4.9000000000000004"/>
    <n v="2025"/>
    <s v="Oct-2025"/>
    <n v="0.22403003754693368"/>
    <x v="2"/>
    <x v="4"/>
  </r>
  <r>
    <s v="ORD0006541"/>
    <x v="317"/>
    <x v="2135"/>
    <x v="0"/>
    <s v="EC007"/>
    <x v="9"/>
    <x v="0"/>
    <s v="Prestige"/>
    <x v="0"/>
    <x v="1"/>
    <n v="5"/>
    <n v="120"/>
    <x v="0"/>
    <n v="600"/>
    <n v="210"/>
    <x v="0"/>
    <x v="3"/>
    <s v="Standard"/>
    <n v="4.2"/>
    <n v="2025"/>
    <s v="Nov-2025"/>
    <n v="0.35"/>
    <x v="0"/>
    <x v="0"/>
  </r>
  <r>
    <s v="ORD0006542"/>
    <x v="352"/>
    <x v="2319"/>
    <x v="0"/>
    <s v="EC004"/>
    <x v="10"/>
    <x v="2"/>
    <s v="Nike"/>
    <x v="4"/>
    <x v="2"/>
    <n v="3"/>
    <n v="110"/>
    <x v="1"/>
    <n v="297"/>
    <n v="93"/>
    <x v="0"/>
    <x v="1"/>
    <s v="Express"/>
    <n v="2.9"/>
    <n v="2025"/>
    <s v="Apr-2025"/>
    <n v="0.31313131313131315"/>
    <x v="0"/>
    <x v="2"/>
  </r>
  <r>
    <s v="ORD0006543"/>
    <x v="89"/>
    <x v="1254"/>
    <x v="0"/>
    <s v="EC001"/>
    <x v="8"/>
    <x v="3"/>
    <s v="Sony"/>
    <x v="1"/>
    <x v="1"/>
    <n v="5"/>
    <n v="89"/>
    <x v="2"/>
    <n v="356"/>
    <n v="81"/>
    <x v="0"/>
    <x v="4"/>
    <s v="Express"/>
    <n v="4.4000000000000004"/>
    <n v="2025"/>
    <s v="Oct-2025"/>
    <n v="0.22752808988764045"/>
    <x v="1"/>
    <x v="1"/>
  </r>
  <r>
    <s v="ORD0006544"/>
    <x v="47"/>
    <x v="1658"/>
    <x v="1"/>
    <s v="EC001"/>
    <x v="8"/>
    <x v="3"/>
    <s v="Sony"/>
    <x v="7"/>
    <x v="2"/>
    <n v="5"/>
    <n v="89"/>
    <x v="3"/>
    <n v="378.25"/>
    <n v="103.25"/>
    <x v="0"/>
    <x v="4"/>
    <s v="Express"/>
    <n v="2.9"/>
    <n v="2025"/>
    <s v="Apr-2025"/>
    <n v="0.2729676140118969"/>
    <x v="2"/>
    <x v="4"/>
  </r>
  <r>
    <s v="ORD0006545"/>
    <x v="337"/>
    <x v="1077"/>
    <x v="0"/>
    <s v="EC010"/>
    <x v="6"/>
    <x v="3"/>
    <s v="JBL"/>
    <x v="2"/>
    <x v="1"/>
    <n v="1"/>
    <n v="65"/>
    <x v="2"/>
    <n v="52"/>
    <n v="14"/>
    <x v="1"/>
    <x v="0"/>
    <s v="Standard"/>
    <n v="4.0999999999999996"/>
    <n v="2025"/>
    <s v="Aug-2025"/>
    <n v="0.26923076923076922"/>
    <x v="0"/>
    <x v="2"/>
  </r>
  <r>
    <s v="ORD0006546"/>
    <x v="316"/>
    <x v="775"/>
    <x v="0"/>
    <s v="EC007"/>
    <x v="9"/>
    <x v="0"/>
    <s v="Prestige"/>
    <x v="1"/>
    <x v="2"/>
    <n v="3"/>
    <n v="120"/>
    <x v="3"/>
    <n v="306"/>
    <n v="72"/>
    <x v="1"/>
    <x v="1"/>
    <s v="Standard"/>
    <n v="3.5"/>
    <n v="2025"/>
    <s v="Jul-2025"/>
    <n v="0.23529411764705882"/>
    <x v="1"/>
    <x v="1"/>
  </r>
  <r>
    <s v="ORD0006547"/>
    <x v="342"/>
    <x v="1183"/>
    <x v="1"/>
    <s v="EC001"/>
    <x v="8"/>
    <x v="3"/>
    <s v="Sony"/>
    <x v="3"/>
    <x v="1"/>
    <n v="2"/>
    <n v="89"/>
    <x v="4"/>
    <n v="169.1"/>
    <n v="59.1"/>
    <x v="0"/>
    <x v="1"/>
    <s v="Express"/>
    <n v="4.8"/>
    <n v="2025"/>
    <s v="Feb-2025"/>
    <n v="0.34949733885274986"/>
    <x v="0"/>
    <x v="2"/>
  </r>
  <r>
    <s v="ORD0006548"/>
    <x v="335"/>
    <x v="1242"/>
    <x v="0"/>
    <s v="EC007"/>
    <x v="9"/>
    <x v="0"/>
    <s v="Prestige"/>
    <x v="2"/>
    <x v="0"/>
    <n v="4"/>
    <n v="120"/>
    <x v="4"/>
    <n v="456"/>
    <n v="144"/>
    <x v="0"/>
    <x v="3"/>
    <s v="Standard"/>
    <n v="2.8"/>
    <n v="2025"/>
    <s v="Sep-2025"/>
    <n v="0.31578947368421051"/>
    <x v="0"/>
    <x v="2"/>
  </r>
  <r>
    <s v="ORD0006549"/>
    <x v="27"/>
    <x v="856"/>
    <x v="0"/>
    <s v="EC003"/>
    <x v="7"/>
    <x v="3"/>
    <s v="Lenovo"/>
    <x v="0"/>
    <x v="2"/>
    <n v="4"/>
    <n v="799"/>
    <x v="1"/>
    <n v="2876.4"/>
    <n v="396.4"/>
    <x v="0"/>
    <x v="4"/>
    <s v="Standard"/>
    <n v="4.0999999999999996"/>
    <n v="2025"/>
    <s v="Dec-2025"/>
    <n v="0.13781115282992629"/>
    <x v="0"/>
    <x v="0"/>
  </r>
  <r>
    <s v="ORD0006550"/>
    <x v="170"/>
    <x v="136"/>
    <x v="1"/>
    <s v="EC011"/>
    <x v="0"/>
    <x v="0"/>
    <s v="IKEA"/>
    <x v="9"/>
    <x v="2"/>
    <n v="2"/>
    <n v="190"/>
    <x v="2"/>
    <n v="304"/>
    <n v="54"/>
    <x v="0"/>
    <x v="4"/>
    <s v="Express"/>
    <n v="4.8"/>
    <n v="2025"/>
    <s v="Mar-2025"/>
    <n v="0.17763157894736842"/>
    <x v="0"/>
    <x v="5"/>
  </r>
  <r>
    <s v="ORD0006551"/>
    <x v="171"/>
    <x v="850"/>
    <x v="0"/>
    <s v="EC002"/>
    <x v="5"/>
    <x v="3"/>
    <s v="Samsung"/>
    <x v="9"/>
    <x v="0"/>
    <n v="2"/>
    <n v="149"/>
    <x v="2"/>
    <n v="238.4"/>
    <n v="48.4"/>
    <x v="2"/>
    <x v="3"/>
    <s v="Express"/>
    <n v="4.5999999999999996"/>
    <n v="2025"/>
    <s v="Oct-2025"/>
    <n v="0.2030201342281879"/>
    <x v="0"/>
    <x v="5"/>
  </r>
  <r>
    <s v="ORD0006552"/>
    <x v="83"/>
    <x v="925"/>
    <x v="0"/>
    <s v="EC006"/>
    <x v="2"/>
    <x v="0"/>
    <s v="Philips"/>
    <x v="8"/>
    <x v="0"/>
    <n v="1"/>
    <n v="85"/>
    <x v="4"/>
    <n v="80.75"/>
    <n v="28.75"/>
    <x v="2"/>
    <x v="3"/>
    <s v="Standard"/>
    <n v="3.9"/>
    <n v="2025"/>
    <s v="Aug-2025"/>
    <n v="0.35603715170278638"/>
    <x v="2"/>
    <x v="4"/>
  </r>
  <r>
    <s v="ORD0006553"/>
    <x v="188"/>
    <x v="1555"/>
    <x v="1"/>
    <s v="EC003"/>
    <x v="7"/>
    <x v="3"/>
    <s v="Lenovo"/>
    <x v="2"/>
    <x v="0"/>
    <n v="2"/>
    <n v="799"/>
    <x v="2"/>
    <n v="1278.4000000000001"/>
    <n v="38.4"/>
    <x v="0"/>
    <x v="4"/>
    <s v="Standard"/>
    <n v="4.3"/>
    <n v="2025"/>
    <s v="Jul-2025"/>
    <n v="3.0037546933667079E-2"/>
    <x v="0"/>
    <x v="2"/>
  </r>
  <r>
    <s v="ORD0006554"/>
    <x v="360"/>
    <x v="1585"/>
    <x v="0"/>
    <s v="EC006"/>
    <x v="2"/>
    <x v="0"/>
    <s v="Philips"/>
    <x v="3"/>
    <x v="2"/>
    <n v="4"/>
    <n v="85"/>
    <x v="0"/>
    <n v="340"/>
    <n v="132"/>
    <x v="0"/>
    <x v="4"/>
    <s v="Standard"/>
    <n v="3.9"/>
    <n v="2025"/>
    <s v="May-2025"/>
    <n v="0.38823529411764707"/>
    <x v="0"/>
    <x v="2"/>
  </r>
  <r>
    <s v="ORD0006555"/>
    <x v="179"/>
    <x v="1909"/>
    <x v="1"/>
    <s v="EC009"/>
    <x v="11"/>
    <x v="1"/>
    <s v="Loreal"/>
    <x v="3"/>
    <x v="2"/>
    <n v="3"/>
    <n v="12"/>
    <x v="4"/>
    <n v="34.200000000000003"/>
    <n v="16.2"/>
    <x v="0"/>
    <x v="1"/>
    <s v="Standard"/>
    <n v="4"/>
    <n v="2025"/>
    <s v="Nov-2025"/>
    <n v="0.47368421052631571"/>
    <x v="0"/>
    <x v="2"/>
  </r>
  <r>
    <s v="ORD0006556"/>
    <x v="166"/>
    <x v="970"/>
    <x v="1"/>
    <s v="EC010"/>
    <x v="6"/>
    <x v="3"/>
    <s v="JBL"/>
    <x v="6"/>
    <x v="0"/>
    <n v="5"/>
    <n v="65"/>
    <x v="3"/>
    <n v="276.25"/>
    <n v="86.25"/>
    <x v="0"/>
    <x v="3"/>
    <s v="Standard"/>
    <n v="2.6"/>
    <n v="2025"/>
    <s v="Dec-2025"/>
    <n v="0.31221719457013575"/>
    <x v="0"/>
    <x v="2"/>
  </r>
  <r>
    <s v="ORD0006557"/>
    <x v="290"/>
    <x v="2299"/>
    <x v="0"/>
    <s v="EC007"/>
    <x v="9"/>
    <x v="0"/>
    <s v="Prestige"/>
    <x v="3"/>
    <x v="2"/>
    <n v="2"/>
    <n v="120"/>
    <x v="0"/>
    <n v="240"/>
    <n v="84"/>
    <x v="0"/>
    <x v="3"/>
    <s v="Express"/>
    <n v="3.4"/>
    <n v="2025"/>
    <s v="Jun-2025"/>
    <n v="0.35"/>
    <x v="0"/>
    <x v="2"/>
  </r>
  <r>
    <s v="ORD0006558"/>
    <x v="244"/>
    <x v="2002"/>
    <x v="1"/>
    <s v="EC008"/>
    <x v="1"/>
    <x v="1"/>
    <s v="Nivea"/>
    <x v="2"/>
    <x v="1"/>
    <n v="1"/>
    <n v="18"/>
    <x v="3"/>
    <n v="15.3"/>
    <n v="6.3"/>
    <x v="1"/>
    <x v="2"/>
    <s v="Express"/>
    <n v="4.3"/>
    <n v="2025"/>
    <s v="Jan-2025"/>
    <n v="0.41176470588235292"/>
    <x v="0"/>
    <x v="2"/>
  </r>
  <r>
    <s v="ORD0006559"/>
    <x v="87"/>
    <x v="2023"/>
    <x v="1"/>
    <s v="EC012"/>
    <x v="3"/>
    <x v="0"/>
    <s v="Philips"/>
    <x v="7"/>
    <x v="0"/>
    <n v="5"/>
    <n v="42"/>
    <x v="1"/>
    <n v="189"/>
    <n v="69"/>
    <x v="0"/>
    <x v="0"/>
    <s v="Standard"/>
    <n v="4.0999999999999996"/>
    <n v="2025"/>
    <s v="Aug-2025"/>
    <n v="0.36507936507936506"/>
    <x v="2"/>
    <x v="4"/>
  </r>
  <r>
    <s v="ORD0006560"/>
    <x v="175"/>
    <x v="22"/>
    <x v="1"/>
    <s v="EC010"/>
    <x v="6"/>
    <x v="3"/>
    <s v="JBL"/>
    <x v="2"/>
    <x v="0"/>
    <n v="1"/>
    <n v="65"/>
    <x v="2"/>
    <n v="52"/>
    <n v="14"/>
    <x v="2"/>
    <x v="1"/>
    <s v="Standard"/>
    <n v="2.6"/>
    <n v="2025"/>
    <s v="Sep-2025"/>
    <n v="0.26923076923076922"/>
    <x v="0"/>
    <x v="2"/>
  </r>
  <r>
    <s v="ORD0006561"/>
    <x v="192"/>
    <x v="1822"/>
    <x v="1"/>
    <s v="EC006"/>
    <x v="2"/>
    <x v="0"/>
    <s v="Philips"/>
    <x v="5"/>
    <x v="1"/>
    <n v="4"/>
    <n v="85"/>
    <x v="0"/>
    <n v="340"/>
    <n v="132"/>
    <x v="0"/>
    <x v="3"/>
    <s v="Standard"/>
    <n v="4.5"/>
    <n v="2025"/>
    <s v="Mar-2025"/>
    <n v="0.38823529411764707"/>
    <x v="0"/>
    <x v="3"/>
  </r>
  <r>
    <s v="ORD0006562"/>
    <x v="200"/>
    <x v="1423"/>
    <x v="1"/>
    <s v="EC004"/>
    <x v="10"/>
    <x v="2"/>
    <s v="Nike"/>
    <x v="7"/>
    <x v="2"/>
    <n v="2"/>
    <n v="110"/>
    <x v="1"/>
    <n v="198"/>
    <n v="62"/>
    <x v="0"/>
    <x v="3"/>
    <s v="Express"/>
    <n v="2.8"/>
    <n v="2025"/>
    <s v="Jan-2025"/>
    <n v="0.31313131313131315"/>
    <x v="2"/>
    <x v="4"/>
  </r>
  <r>
    <s v="ORD0006563"/>
    <x v="209"/>
    <x v="27"/>
    <x v="0"/>
    <s v="EC010"/>
    <x v="6"/>
    <x v="3"/>
    <s v="JBL"/>
    <x v="3"/>
    <x v="0"/>
    <n v="3"/>
    <n v="65"/>
    <x v="0"/>
    <n v="195"/>
    <n v="81"/>
    <x v="0"/>
    <x v="3"/>
    <s v="Standard"/>
    <n v="4.5"/>
    <n v="2025"/>
    <s v="Sep-2025"/>
    <n v="0.41538461538461541"/>
    <x v="0"/>
    <x v="2"/>
  </r>
  <r>
    <s v="ORD0006564"/>
    <x v="7"/>
    <x v="421"/>
    <x v="0"/>
    <s v="EC009"/>
    <x v="11"/>
    <x v="1"/>
    <s v="Loreal"/>
    <x v="2"/>
    <x v="1"/>
    <n v="5"/>
    <n v="12"/>
    <x v="2"/>
    <n v="48"/>
    <n v="18"/>
    <x v="0"/>
    <x v="1"/>
    <s v="Express"/>
    <n v="3.7"/>
    <n v="2025"/>
    <s v="Jun-2025"/>
    <n v="0.375"/>
    <x v="0"/>
    <x v="2"/>
  </r>
  <r>
    <s v="ORD0006565"/>
    <x v="34"/>
    <x v="1823"/>
    <x v="0"/>
    <s v="EC003"/>
    <x v="7"/>
    <x v="3"/>
    <s v="Lenovo"/>
    <x v="6"/>
    <x v="0"/>
    <n v="4"/>
    <n v="799"/>
    <x v="2"/>
    <n v="2556.8000000000002"/>
    <n v="76.8"/>
    <x v="0"/>
    <x v="2"/>
    <s v="Express"/>
    <n v="3.9"/>
    <n v="2025"/>
    <s v="Sep-2025"/>
    <n v="3.0037546933667079E-2"/>
    <x v="0"/>
    <x v="2"/>
  </r>
  <r>
    <s v="ORD0006566"/>
    <x v="13"/>
    <x v="2320"/>
    <x v="1"/>
    <s v="EC011"/>
    <x v="0"/>
    <x v="0"/>
    <s v="IKEA"/>
    <x v="4"/>
    <x v="1"/>
    <n v="5"/>
    <n v="190"/>
    <x v="2"/>
    <n v="760"/>
    <n v="135"/>
    <x v="0"/>
    <x v="2"/>
    <s v="Express"/>
    <n v="4.5"/>
    <n v="2025"/>
    <s v="Jan-2025"/>
    <n v="0.17763157894736842"/>
    <x v="0"/>
    <x v="2"/>
  </r>
  <r>
    <s v="ORD0006567"/>
    <x v="3"/>
    <x v="2321"/>
    <x v="0"/>
    <s v="EC001"/>
    <x v="8"/>
    <x v="3"/>
    <s v="Sony"/>
    <x v="3"/>
    <x v="0"/>
    <n v="2"/>
    <n v="89"/>
    <x v="2"/>
    <n v="142.4"/>
    <n v="32.4"/>
    <x v="0"/>
    <x v="2"/>
    <s v="Standard"/>
    <n v="4.5"/>
    <n v="2025"/>
    <s v="May-2025"/>
    <n v="0.22752808988764042"/>
    <x v="0"/>
    <x v="2"/>
  </r>
  <r>
    <s v="ORD0006568"/>
    <x v="35"/>
    <x v="1364"/>
    <x v="0"/>
    <s v="EC008"/>
    <x v="1"/>
    <x v="1"/>
    <s v="Nivea"/>
    <x v="2"/>
    <x v="0"/>
    <n v="3"/>
    <n v="18"/>
    <x v="1"/>
    <n v="48.6"/>
    <n v="21.6"/>
    <x v="0"/>
    <x v="4"/>
    <s v="Standard"/>
    <n v="3"/>
    <n v="2025"/>
    <s v="Mar-2025"/>
    <n v="0.44444444444444448"/>
    <x v="0"/>
    <x v="2"/>
  </r>
  <r>
    <s v="ORD0006569"/>
    <x v="335"/>
    <x v="1728"/>
    <x v="0"/>
    <s v="EC001"/>
    <x v="8"/>
    <x v="3"/>
    <s v="Sony"/>
    <x v="9"/>
    <x v="1"/>
    <n v="5"/>
    <n v="89"/>
    <x v="2"/>
    <n v="356"/>
    <n v="81"/>
    <x v="0"/>
    <x v="2"/>
    <s v="Standard"/>
    <n v="3.2"/>
    <n v="2025"/>
    <s v="Sep-2025"/>
    <n v="0.22752808988764045"/>
    <x v="0"/>
    <x v="5"/>
  </r>
  <r>
    <s v="ORD0006570"/>
    <x v="288"/>
    <x v="2142"/>
    <x v="0"/>
    <s v="EC012"/>
    <x v="3"/>
    <x v="0"/>
    <s v="Philips"/>
    <x v="6"/>
    <x v="1"/>
    <n v="2"/>
    <n v="42"/>
    <x v="3"/>
    <n v="71.400000000000006"/>
    <n v="23.4"/>
    <x v="0"/>
    <x v="3"/>
    <s v="Standard"/>
    <n v="4.7"/>
    <n v="2025"/>
    <s v="May-2025"/>
    <n v="0.32773109243697474"/>
    <x v="0"/>
    <x v="2"/>
  </r>
  <r>
    <s v="ORD0006571"/>
    <x v="178"/>
    <x v="2322"/>
    <x v="0"/>
    <s v="EC010"/>
    <x v="6"/>
    <x v="3"/>
    <s v="JBL"/>
    <x v="5"/>
    <x v="1"/>
    <n v="4"/>
    <n v="65"/>
    <x v="4"/>
    <n v="247"/>
    <n v="95"/>
    <x v="0"/>
    <x v="3"/>
    <s v="Standard"/>
    <n v="3.7"/>
    <n v="2025"/>
    <s v="Jul-2025"/>
    <n v="0.38461538461538464"/>
    <x v="0"/>
    <x v="3"/>
  </r>
  <r>
    <s v="ORD0006572"/>
    <x v="56"/>
    <x v="1514"/>
    <x v="0"/>
    <s v="EC012"/>
    <x v="3"/>
    <x v="0"/>
    <s v="Philips"/>
    <x v="0"/>
    <x v="2"/>
    <n v="4"/>
    <n v="42"/>
    <x v="0"/>
    <n v="168"/>
    <n v="72"/>
    <x v="2"/>
    <x v="4"/>
    <s v="Standard"/>
    <n v="2.8"/>
    <n v="2025"/>
    <s v="Feb-2025"/>
    <n v="0.42857142857142855"/>
    <x v="0"/>
    <x v="0"/>
  </r>
  <r>
    <s v="ORD0006573"/>
    <x v="82"/>
    <x v="760"/>
    <x v="0"/>
    <s v="EC006"/>
    <x v="2"/>
    <x v="0"/>
    <s v="Philips"/>
    <x v="2"/>
    <x v="0"/>
    <n v="3"/>
    <n v="85"/>
    <x v="1"/>
    <n v="229.5"/>
    <n v="73.5"/>
    <x v="0"/>
    <x v="2"/>
    <s v="Standard"/>
    <n v="3"/>
    <n v="2025"/>
    <s v="Apr-2025"/>
    <n v="0.3202614379084967"/>
    <x v="0"/>
    <x v="2"/>
  </r>
  <r>
    <s v="ORD0006574"/>
    <x v="134"/>
    <x v="1757"/>
    <x v="0"/>
    <s v="EC006"/>
    <x v="2"/>
    <x v="0"/>
    <s v="Philips"/>
    <x v="1"/>
    <x v="2"/>
    <n v="2"/>
    <n v="85"/>
    <x v="2"/>
    <n v="136"/>
    <n v="32"/>
    <x v="0"/>
    <x v="4"/>
    <s v="Standard"/>
    <n v="4.4000000000000004"/>
    <n v="2025"/>
    <s v="Dec-2025"/>
    <n v="0.23529411764705882"/>
    <x v="1"/>
    <x v="1"/>
  </r>
  <r>
    <s v="ORD0006575"/>
    <x v="270"/>
    <x v="2314"/>
    <x v="1"/>
    <s v="EC001"/>
    <x v="8"/>
    <x v="3"/>
    <s v="Sony"/>
    <x v="3"/>
    <x v="1"/>
    <n v="5"/>
    <n v="89"/>
    <x v="2"/>
    <n v="356"/>
    <n v="81"/>
    <x v="2"/>
    <x v="2"/>
    <s v="Standard"/>
    <n v="4.9000000000000004"/>
    <n v="2025"/>
    <s v="Jan-2025"/>
    <n v="0.22752808988764045"/>
    <x v="0"/>
    <x v="2"/>
  </r>
  <r>
    <s v="ORD0006576"/>
    <x v="170"/>
    <x v="1152"/>
    <x v="1"/>
    <s v="EC007"/>
    <x v="9"/>
    <x v="0"/>
    <s v="Prestige"/>
    <x v="4"/>
    <x v="2"/>
    <n v="2"/>
    <n v="120"/>
    <x v="4"/>
    <n v="228"/>
    <n v="72"/>
    <x v="2"/>
    <x v="4"/>
    <s v="Standard"/>
    <n v="3.5"/>
    <n v="2025"/>
    <s v="Mar-2025"/>
    <n v="0.31578947368421051"/>
    <x v="0"/>
    <x v="2"/>
  </r>
  <r>
    <s v="ORD0006577"/>
    <x v="197"/>
    <x v="528"/>
    <x v="1"/>
    <s v="EC003"/>
    <x v="7"/>
    <x v="3"/>
    <s v="Lenovo"/>
    <x v="7"/>
    <x v="0"/>
    <n v="2"/>
    <n v="799"/>
    <x v="4"/>
    <n v="1518.1"/>
    <n v="278.10000000000002"/>
    <x v="0"/>
    <x v="0"/>
    <s v="Standard"/>
    <n v="3.2"/>
    <n v="2025"/>
    <s v="May-2025"/>
    <n v="0.18318951320729862"/>
    <x v="2"/>
    <x v="4"/>
  </r>
  <r>
    <s v="ORD0006578"/>
    <x v="212"/>
    <x v="831"/>
    <x v="1"/>
    <s v="EC002"/>
    <x v="5"/>
    <x v="3"/>
    <s v="Samsung"/>
    <x v="4"/>
    <x v="0"/>
    <n v="4"/>
    <n v="149"/>
    <x v="3"/>
    <n v="506.6"/>
    <n v="126.6"/>
    <x v="0"/>
    <x v="1"/>
    <s v="Standard"/>
    <n v="3.9"/>
    <n v="2025"/>
    <s v="Feb-2025"/>
    <n v="0.24990130280300038"/>
    <x v="0"/>
    <x v="2"/>
  </r>
  <r>
    <s v="ORD0006579"/>
    <x v="280"/>
    <x v="414"/>
    <x v="0"/>
    <s v="EC008"/>
    <x v="1"/>
    <x v="1"/>
    <s v="Nivea"/>
    <x v="9"/>
    <x v="1"/>
    <n v="2"/>
    <n v="18"/>
    <x v="4"/>
    <n v="34.200000000000003"/>
    <n v="16.2"/>
    <x v="0"/>
    <x v="2"/>
    <s v="Standard"/>
    <n v="4.9000000000000004"/>
    <n v="2025"/>
    <s v="Feb-2025"/>
    <n v="0.47368421052631571"/>
    <x v="0"/>
    <x v="5"/>
  </r>
  <r>
    <s v="ORD0006580"/>
    <x v="54"/>
    <x v="1632"/>
    <x v="0"/>
    <s v="EC012"/>
    <x v="3"/>
    <x v="0"/>
    <s v="Philips"/>
    <x v="0"/>
    <x v="0"/>
    <n v="3"/>
    <n v="42"/>
    <x v="1"/>
    <n v="113.4"/>
    <n v="41.4"/>
    <x v="0"/>
    <x v="3"/>
    <s v="Standard"/>
    <n v="3.7"/>
    <n v="2025"/>
    <s v="Aug-2025"/>
    <n v="0.36507936507936506"/>
    <x v="0"/>
    <x v="0"/>
  </r>
  <r>
    <s v="ORD0006581"/>
    <x v="12"/>
    <x v="1551"/>
    <x v="0"/>
    <s v="EC008"/>
    <x v="1"/>
    <x v="1"/>
    <s v="Nivea"/>
    <x v="0"/>
    <x v="1"/>
    <n v="2"/>
    <n v="18"/>
    <x v="0"/>
    <n v="36"/>
    <n v="18"/>
    <x v="0"/>
    <x v="0"/>
    <s v="Express"/>
    <n v="4.5999999999999996"/>
    <n v="2025"/>
    <s v="Dec-2025"/>
    <n v="0.5"/>
    <x v="0"/>
    <x v="0"/>
  </r>
  <r>
    <s v="ORD0006582"/>
    <x v="356"/>
    <x v="884"/>
    <x v="1"/>
    <s v="EC007"/>
    <x v="9"/>
    <x v="0"/>
    <s v="Prestige"/>
    <x v="5"/>
    <x v="2"/>
    <n v="2"/>
    <n v="120"/>
    <x v="4"/>
    <n v="228"/>
    <n v="72"/>
    <x v="0"/>
    <x v="4"/>
    <s v="Standard"/>
    <n v="3.1"/>
    <n v="2025"/>
    <s v="Mar-2025"/>
    <n v="0.31578947368421051"/>
    <x v="0"/>
    <x v="3"/>
  </r>
  <r>
    <s v="ORD0006583"/>
    <x v="31"/>
    <x v="1114"/>
    <x v="1"/>
    <s v="EC010"/>
    <x v="6"/>
    <x v="3"/>
    <s v="JBL"/>
    <x v="4"/>
    <x v="0"/>
    <n v="5"/>
    <n v="65"/>
    <x v="2"/>
    <n v="260"/>
    <n v="70"/>
    <x v="0"/>
    <x v="1"/>
    <s v="Express"/>
    <n v="3.1"/>
    <n v="2025"/>
    <s v="Mar-2025"/>
    <n v="0.26923076923076922"/>
    <x v="0"/>
    <x v="2"/>
  </r>
  <r>
    <s v="ORD0006584"/>
    <x v="84"/>
    <x v="552"/>
    <x v="0"/>
    <s v="EC004"/>
    <x v="10"/>
    <x v="2"/>
    <s v="Nike"/>
    <x v="0"/>
    <x v="0"/>
    <n v="2"/>
    <n v="110"/>
    <x v="2"/>
    <n v="176"/>
    <n v="40"/>
    <x v="0"/>
    <x v="3"/>
    <s v="Standard"/>
    <n v="2.9"/>
    <n v="2025"/>
    <s v="Sep-2025"/>
    <n v="0.22727272727272727"/>
    <x v="0"/>
    <x v="0"/>
  </r>
  <r>
    <s v="ORD0006585"/>
    <x v="219"/>
    <x v="1545"/>
    <x v="0"/>
    <s v="EC007"/>
    <x v="9"/>
    <x v="0"/>
    <s v="Prestige"/>
    <x v="8"/>
    <x v="1"/>
    <n v="1"/>
    <n v="120"/>
    <x v="1"/>
    <n v="108"/>
    <n v="30"/>
    <x v="0"/>
    <x v="4"/>
    <s v="Standard"/>
    <n v="4.0999999999999996"/>
    <n v="2025"/>
    <s v="Aug-2025"/>
    <n v="0.27777777777777779"/>
    <x v="2"/>
    <x v="4"/>
  </r>
  <r>
    <s v="ORD0006586"/>
    <x v="215"/>
    <x v="819"/>
    <x v="0"/>
    <s v="EC004"/>
    <x v="10"/>
    <x v="2"/>
    <s v="Nike"/>
    <x v="0"/>
    <x v="0"/>
    <n v="4"/>
    <n v="110"/>
    <x v="2"/>
    <n v="352"/>
    <n v="80"/>
    <x v="0"/>
    <x v="3"/>
    <s v="Standard"/>
    <n v="3.5"/>
    <n v="2025"/>
    <s v="Apr-2025"/>
    <n v="0.22727272727272727"/>
    <x v="0"/>
    <x v="0"/>
  </r>
  <r>
    <s v="ORD0006587"/>
    <x v="301"/>
    <x v="2209"/>
    <x v="0"/>
    <s v="EC002"/>
    <x v="5"/>
    <x v="3"/>
    <s v="Samsung"/>
    <x v="6"/>
    <x v="0"/>
    <n v="1"/>
    <n v="149"/>
    <x v="1"/>
    <n v="134.1"/>
    <n v="39.1"/>
    <x v="0"/>
    <x v="3"/>
    <s v="Standard"/>
    <n v="4.2"/>
    <n v="2025"/>
    <s v="Mar-2025"/>
    <n v="0.29157345264727819"/>
    <x v="0"/>
    <x v="2"/>
  </r>
  <r>
    <s v="ORD0006588"/>
    <x v="87"/>
    <x v="2081"/>
    <x v="0"/>
    <s v="EC001"/>
    <x v="8"/>
    <x v="3"/>
    <s v="Sony"/>
    <x v="6"/>
    <x v="1"/>
    <n v="3"/>
    <n v="89"/>
    <x v="0"/>
    <n v="267"/>
    <n v="102"/>
    <x v="0"/>
    <x v="0"/>
    <s v="Same Day"/>
    <n v="4.3"/>
    <n v="2025"/>
    <s v="Aug-2025"/>
    <n v="0.38202247191011235"/>
    <x v="0"/>
    <x v="2"/>
  </r>
  <r>
    <s v="ORD0006589"/>
    <x v="203"/>
    <x v="1885"/>
    <x v="1"/>
    <s v="EC002"/>
    <x v="5"/>
    <x v="3"/>
    <s v="Samsung"/>
    <x v="7"/>
    <x v="0"/>
    <n v="3"/>
    <n v="149"/>
    <x v="3"/>
    <n v="379.95"/>
    <n v="94.95"/>
    <x v="0"/>
    <x v="3"/>
    <s v="Express"/>
    <n v="3.3"/>
    <n v="2025"/>
    <s v="Oct-2025"/>
    <n v="0.24990130280300041"/>
    <x v="2"/>
    <x v="4"/>
  </r>
  <r>
    <s v="ORD0006590"/>
    <x v="125"/>
    <x v="1931"/>
    <x v="0"/>
    <s v="EC007"/>
    <x v="9"/>
    <x v="0"/>
    <s v="Prestige"/>
    <x v="4"/>
    <x v="0"/>
    <n v="2"/>
    <n v="120"/>
    <x v="1"/>
    <n v="216"/>
    <n v="60"/>
    <x v="0"/>
    <x v="3"/>
    <s v="Standard"/>
    <n v="4.8"/>
    <n v="2025"/>
    <s v="Mar-2025"/>
    <n v="0.27777777777777779"/>
    <x v="0"/>
    <x v="2"/>
  </r>
  <r>
    <s v="ORD0006591"/>
    <x v="330"/>
    <x v="1093"/>
    <x v="0"/>
    <s v="EC003"/>
    <x v="7"/>
    <x v="3"/>
    <s v="Lenovo"/>
    <x v="9"/>
    <x v="0"/>
    <n v="4"/>
    <n v="799"/>
    <x v="0"/>
    <n v="3196"/>
    <n v="716"/>
    <x v="0"/>
    <x v="2"/>
    <s v="Standard"/>
    <n v="3.4"/>
    <n v="2025"/>
    <s v="Jan-2025"/>
    <n v="0.22403003754693368"/>
    <x v="0"/>
    <x v="5"/>
  </r>
  <r>
    <s v="ORD0006592"/>
    <x v="350"/>
    <x v="2026"/>
    <x v="0"/>
    <s v="EC002"/>
    <x v="5"/>
    <x v="3"/>
    <s v="Samsung"/>
    <x v="2"/>
    <x v="2"/>
    <n v="5"/>
    <n v="149"/>
    <x v="2"/>
    <n v="596"/>
    <n v="121"/>
    <x v="0"/>
    <x v="0"/>
    <s v="Standard"/>
    <n v="4.3"/>
    <n v="2025"/>
    <s v="May-2025"/>
    <n v="0.20302013422818793"/>
    <x v="0"/>
    <x v="2"/>
  </r>
  <r>
    <s v="ORD0006593"/>
    <x v="354"/>
    <x v="861"/>
    <x v="0"/>
    <s v="EC010"/>
    <x v="6"/>
    <x v="3"/>
    <s v="JBL"/>
    <x v="6"/>
    <x v="0"/>
    <n v="4"/>
    <n v="65"/>
    <x v="1"/>
    <n v="234"/>
    <n v="82"/>
    <x v="0"/>
    <x v="2"/>
    <s v="Express"/>
    <n v="3.7"/>
    <n v="2025"/>
    <s v="Apr-2025"/>
    <n v="0.3504273504273504"/>
    <x v="0"/>
    <x v="2"/>
  </r>
  <r>
    <s v="ORD0006594"/>
    <x v="69"/>
    <x v="1039"/>
    <x v="0"/>
    <s v="EC009"/>
    <x v="11"/>
    <x v="1"/>
    <s v="Loreal"/>
    <x v="8"/>
    <x v="0"/>
    <n v="4"/>
    <n v="12"/>
    <x v="4"/>
    <n v="45.6"/>
    <n v="21.6"/>
    <x v="0"/>
    <x v="1"/>
    <s v="Standard"/>
    <n v="4.3"/>
    <n v="2025"/>
    <s v="Mar-2025"/>
    <n v="0.47368421052631582"/>
    <x v="2"/>
    <x v="4"/>
  </r>
  <r>
    <s v="ORD0006595"/>
    <x v="169"/>
    <x v="263"/>
    <x v="0"/>
    <s v="EC003"/>
    <x v="7"/>
    <x v="3"/>
    <s v="Lenovo"/>
    <x v="0"/>
    <x v="0"/>
    <n v="2"/>
    <n v="799"/>
    <x v="3"/>
    <n v="1358.3"/>
    <n v="118.3"/>
    <x v="0"/>
    <x v="1"/>
    <s v="Standard"/>
    <n v="4.2"/>
    <n v="2025"/>
    <s v="Dec-2025"/>
    <n v="8.7094161819921967E-2"/>
    <x v="0"/>
    <x v="0"/>
  </r>
  <r>
    <s v="ORD0006596"/>
    <x v="277"/>
    <x v="765"/>
    <x v="1"/>
    <s v="EC002"/>
    <x v="5"/>
    <x v="3"/>
    <s v="Samsung"/>
    <x v="5"/>
    <x v="1"/>
    <n v="2"/>
    <n v="149"/>
    <x v="1"/>
    <n v="268.2"/>
    <n v="78.2"/>
    <x v="0"/>
    <x v="4"/>
    <s v="Standard"/>
    <n v="3.1"/>
    <n v="2025"/>
    <s v="Nov-2025"/>
    <n v="0.29157345264727819"/>
    <x v="0"/>
    <x v="3"/>
  </r>
  <r>
    <s v="ORD0006597"/>
    <x v="117"/>
    <x v="1492"/>
    <x v="0"/>
    <s v="EC001"/>
    <x v="8"/>
    <x v="3"/>
    <s v="Sony"/>
    <x v="5"/>
    <x v="2"/>
    <n v="3"/>
    <n v="89"/>
    <x v="0"/>
    <n v="267"/>
    <n v="102"/>
    <x v="1"/>
    <x v="3"/>
    <s v="Express"/>
    <n v="3.2"/>
    <n v="2025"/>
    <s v="Nov-2025"/>
    <n v="0.38202247191011235"/>
    <x v="0"/>
    <x v="3"/>
  </r>
  <r>
    <s v="ORD0006598"/>
    <x v="226"/>
    <x v="2323"/>
    <x v="0"/>
    <s v="EC005"/>
    <x v="4"/>
    <x v="2"/>
    <s v="Skybags"/>
    <x v="1"/>
    <x v="1"/>
    <n v="2"/>
    <n v="45"/>
    <x v="4"/>
    <n v="85.5"/>
    <n v="33.5"/>
    <x v="0"/>
    <x v="4"/>
    <s v="Standard"/>
    <n v="4.2"/>
    <n v="2025"/>
    <s v="Dec-2025"/>
    <n v="0.391812865497076"/>
    <x v="1"/>
    <x v="1"/>
  </r>
  <r>
    <s v="ORD0006599"/>
    <x v="3"/>
    <x v="26"/>
    <x v="0"/>
    <s v="EC002"/>
    <x v="5"/>
    <x v="3"/>
    <s v="Samsung"/>
    <x v="9"/>
    <x v="0"/>
    <n v="5"/>
    <n v="149"/>
    <x v="1"/>
    <n v="670.5"/>
    <n v="195.5"/>
    <x v="0"/>
    <x v="3"/>
    <s v="Express"/>
    <n v="4.8"/>
    <n v="2025"/>
    <s v="May-2025"/>
    <n v="0.29157345264727813"/>
    <x v="0"/>
    <x v="5"/>
  </r>
  <r>
    <s v="ORD0006600"/>
    <x v="199"/>
    <x v="231"/>
    <x v="1"/>
    <s v="EC003"/>
    <x v="7"/>
    <x v="3"/>
    <s v="Lenovo"/>
    <x v="1"/>
    <x v="0"/>
    <n v="4"/>
    <n v="799"/>
    <x v="0"/>
    <n v="3196"/>
    <n v="716"/>
    <x v="0"/>
    <x v="0"/>
    <s v="Standard"/>
    <n v="2.9"/>
    <n v="2025"/>
    <s v="Jan-2025"/>
    <n v="0.22403003754693368"/>
    <x v="1"/>
    <x v="1"/>
  </r>
  <r>
    <s v="ORD0006601"/>
    <x v="114"/>
    <x v="2324"/>
    <x v="0"/>
    <s v="EC008"/>
    <x v="1"/>
    <x v="1"/>
    <s v="Nivea"/>
    <x v="3"/>
    <x v="0"/>
    <n v="2"/>
    <n v="18"/>
    <x v="3"/>
    <n v="30.6"/>
    <n v="12.6"/>
    <x v="0"/>
    <x v="4"/>
    <s v="Same Day"/>
    <n v="4.2"/>
    <n v="2025"/>
    <s v="Aug-2025"/>
    <n v="0.41176470588235292"/>
    <x v="0"/>
    <x v="2"/>
  </r>
  <r>
    <s v="ORD0006602"/>
    <x v="247"/>
    <x v="2089"/>
    <x v="0"/>
    <s v="EC002"/>
    <x v="5"/>
    <x v="3"/>
    <s v="Samsung"/>
    <x v="3"/>
    <x v="1"/>
    <n v="4"/>
    <n v="149"/>
    <x v="2"/>
    <n v="476.8"/>
    <n v="96.8"/>
    <x v="0"/>
    <x v="4"/>
    <s v="Standard"/>
    <n v="4.7"/>
    <n v="2025"/>
    <s v="Feb-2025"/>
    <n v="0.2030201342281879"/>
    <x v="0"/>
    <x v="2"/>
  </r>
  <r>
    <s v="ORD0006603"/>
    <x v="192"/>
    <x v="358"/>
    <x v="1"/>
    <s v="EC006"/>
    <x v="2"/>
    <x v="0"/>
    <s v="Philips"/>
    <x v="8"/>
    <x v="1"/>
    <n v="1"/>
    <n v="85"/>
    <x v="3"/>
    <n v="72.25"/>
    <n v="20.25"/>
    <x v="0"/>
    <x v="3"/>
    <s v="Standard"/>
    <n v="3.7"/>
    <n v="2025"/>
    <s v="Mar-2025"/>
    <n v="0.28027681660899656"/>
    <x v="2"/>
    <x v="4"/>
  </r>
  <r>
    <s v="ORD0006604"/>
    <x v="226"/>
    <x v="979"/>
    <x v="1"/>
    <s v="EC010"/>
    <x v="6"/>
    <x v="3"/>
    <s v="JBL"/>
    <x v="7"/>
    <x v="0"/>
    <n v="5"/>
    <n v="65"/>
    <x v="0"/>
    <n v="325"/>
    <n v="135"/>
    <x v="0"/>
    <x v="1"/>
    <s v="Standard"/>
    <n v="2.6"/>
    <n v="2025"/>
    <s v="Dec-2025"/>
    <n v="0.41538461538461541"/>
    <x v="2"/>
    <x v="4"/>
  </r>
  <r>
    <s v="ORD0006605"/>
    <x v="227"/>
    <x v="434"/>
    <x v="0"/>
    <s v="EC008"/>
    <x v="1"/>
    <x v="1"/>
    <s v="Nivea"/>
    <x v="8"/>
    <x v="2"/>
    <n v="4"/>
    <n v="18"/>
    <x v="3"/>
    <n v="61.2"/>
    <n v="25.2"/>
    <x v="0"/>
    <x v="4"/>
    <s v="Standard"/>
    <n v="3.8"/>
    <n v="2025"/>
    <s v="Sep-2025"/>
    <n v="0.41176470588235292"/>
    <x v="2"/>
    <x v="4"/>
  </r>
  <r>
    <s v="ORD0006606"/>
    <x v="171"/>
    <x v="535"/>
    <x v="0"/>
    <s v="EC002"/>
    <x v="5"/>
    <x v="3"/>
    <s v="Samsung"/>
    <x v="1"/>
    <x v="0"/>
    <n v="5"/>
    <n v="149"/>
    <x v="3"/>
    <n v="633.25"/>
    <n v="158.25"/>
    <x v="3"/>
    <x v="3"/>
    <s v="Standard"/>
    <n v="2.8"/>
    <n v="2025"/>
    <s v="Oct-2025"/>
    <n v="0.24990130280300041"/>
    <x v="1"/>
    <x v="1"/>
  </r>
  <r>
    <s v="ORD0006607"/>
    <x v="230"/>
    <x v="845"/>
    <x v="0"/>
    <s v="EC007"/>
    <x v="9"/>
    <x v="0"/>
    <s v="Prestige"/>
    <x v="7"/>
    <x v="2"/>
    <n v="4"/>
    <n v="120"/>
    <x v="3"/>
    <n v="408"/>
    <n v="96"/>
    <x v="0"/>
    <x v="1"/>
    <s v="Express"/>
    <n v="3.5"/>
    <n v="2025"/>
    <s v="Mar-2025"/>
    <n v="0.23529411764705882"/>
    <x v="2"/>
    <x v="4"/>
  </r>
  <r>
    <s v="ORD0006608"/>
    <x v="258"/>
    <x v="2092"/>
    <x v="0"/>
    <s v="EC010"/>
    <x v="6"/>
    <x v="3"/>
    <s v="JBL"/>
    <x v="2"/>
    <x v="1"/>
    <n v="3"/>
    <n v="65"/>
    <x v="1"/>
    <n v="175.5"/>
    <n v="61.5"/>
    <x v="0"/>
    <x v="3"/>
    <s v="Express"/>
    <n v="3.1"/>
    <n v="2025"/>
    <s v="Mar-2025"/>
    <n v="0.3504273504273504"/>
    <x v="0"/>
    <x v="2"/>
  </r>
  <r>
    <s v="ORD0006609"/>
    <x v="210"/>
    <x v="1896"/>
    <x v="0"/>
    <s v="EC003"/>
    <x v="7"/>
    <x v="3"/>
    <s v="Lenovo"/>
    <x v="3"/>
    <x v="1"/>
    <n v="4"/>
    <n v="799"/>
    <x v="3"/>
    <n v="2716.6"/>
    <n v="236.6"/>
    <x v="0"/>
    <x v="4"/>
    <s v="Standard"/>
    <n v="3.9"/>
    <n v="2025"/>
    <s v="Mar-2025"/>
    <n v="8.7094161819921967E-2"/>
    <x v="0"/>
    <x v="2"/>
  </r>
  <r>
    <s v="ORD0006610"/>
    <x v="291"/>
    <x v="357"/>
    <x v="1"/>
    <s v="EC001"/>
    <x v="8"/>
    <x v="3"/>
    <s v="Sony"/>
    <x v="6"/>
    <x v="2"/>
    <n v="1"/>
    <n v="89"/>
    <x v="2"/>
    <n v="71.2"/>
    <n v="16.2"/>
    <x v="0"/>
    <x v="0"/>
    <s v="Standard"/>
    <n v="2.8"/>
    <n v="2025"/>
    <s v="Apr-2025"/>
    <n v="0.22752808988764042"/>
    <x v="0"/>
    <x v="2"/>
  </r>
  <r>
    <s v="ORD0006611"/>
    <x v="117"/>
    <x v="2325"/>
    <x v="0"/>
    <s v="EC005"/>
    <x v="4"/>
    <x v="2"/>
    <s v="Skybags"/>
    <x v="2"/>
    <x v="2"/>
    <n v="2"/>
    <n v="45"/>
    <x v="0"/>
    <n v="90"/>
    <n v="38"/>
    <x v="0"/>
    <x v="1"/>
    <s v="Standard"/>
    <n v="4.4000000000000004"/>
    <n v="2025"/>
    <s v="Nov-2025"/>
    <n v="0.42222222222222222"/>
    <x v="0"/>
    <x v="2"/>
  </r>
  <r>
    <s v="ORD0006612"/>
    <x v="120"/>
    <x v="20"/>
    <x v="0"/>
    <s v="EC001"/>
    <x v="8"/>
    <x v="3"/>
    <s v="Sony"/>
    <x v="3"/>
    <x v="1"/>
    <n v="4"/>
    <n v="89"/>
    <x v="2"/>
    <n v="284.8"/>
    <n v="64.8"/>
    <x v="1"/>
    <x v="2"/>
    <s v="Standard"/>
    <n v="4.4000000000000004"/>
    <n v="2025"/>
    <s v="Aug-2025"/>
    <n v="0.22752808988764042"/>
    <x v="0"/>
    <x v="2"/>
  </r>
  <r>
    <s v="ORD0006613"/>
    <x v="278"/>
    <x v="374"/>
    <x v="1"/>
    <s v="EC001"/>
    <x v="8"/>
    <x v="3"/>
    <s v="Sony"/>
    <x v="0"/>
    <x v="0"/>
    <n v="2"/>
    <n v="89"/>
    <x v="3"/>
    <n v="151.30000000000001"/>
    <n v="41.3"/>
    <x v="0"/>
    <x v="4"/>
    <s v="Express"/>
    <n v="3.4"/>
    <n v="2025"/>
    <s v="May-2025"/>
    <n v="0.27296761401189684"/>
    <x v="0"/>
    <x v="0"/>
  </r>
  <r>
    <s v="ORD0006614"/>
    <x v="15"/>
    <x v="510"/>
    <x v="0"/>
    <s v="EC008"/>
    <x v="1"/>
    <x v="1"/>
    <s v="Nivea"/>
    <x v="0"/>
    <x v="2"/>
    <n v="5"/>
    <n v="18"/>
    <x v="0"/>
    <n v="90"/>
    <n v="45"/>
    <x v="0"/>
    <x v="3"/>
    <s v="Express"/>
    <n v="3.2"/>
    <n v="2025"/>
    <s v="Nov-2025"/>
    <n v="0.5"/>
    <x v="0"/>
    <x v="0"/>
  </r>
  <r>
    <s v="ORD0006615"/>
    <x v="15"/>
    <x v="1760"/>
    <x v="0"/>
    <s v="EC003"/>
    <x v="7"/>
    <x v="3"/>
    <s v="Lenovo"/>
    <x v="7"/>
    <x v="0"/>
    <n v="1"/>
    <n v="799"/>
    <x v="2"/>
    <n v="639.20000000000005"/>
    <n v="19.2"/>
    <x v="0"/>
    <x v="3"/>
    <s v="Standard"/>
    <n v="3.3"/>
    <n v="2025"/>
    <s v="Nov-2025"/>
    <n v="3.0037546933667079E-2"/>
    <x v="2"/>
    <x v="4"/>
  </r>
  <r>
    <s v="ORD0006616"/>
    <x v="82"/>
    <x v="593"/>
    <x v="1"/>
    <s v="EC011"/>
    <x v="0"/>
    <x v="0"/>
    <s v="IKEA"/>
    <x v="8"/>
    <x v="0"/>
    <n v="3"/>
    <n v="190"/>
    <x v="4"/>
    <n v="541.5"/>
    <n v="166.5"/>
    <x v="0"/>
    <x v="2"/>
    <s v="Standard"/>
    <n v="4.4000000000000004"/>
    <n v="2025"/>
    <s v="Apr-2025"/>
    <n v="0.30747922437673131"/>
    <x v="2"/>
    <x v="4"/>
  </r>
  <r>
    <s v="ORD0006617"/>
    <x v="1"/>
    <x v="1185"/>
    <x v="0"/>
    <s v="EC006"/>
    <x v="2"/>
    <x v="0"/>
    <s v="Philips"/>
    <x v="3"/>
    <x v="2"/>
    <n v="2"/>
    <n v="85"/>
    <x v="2"/>
    <n v="136"/>
    <n v="32"/>
    <x v="0"/>
    <x v="4"/>
    <s v="Express"/>
    <n v="3"/>
    <n v="2025"/>
    <s v="Apr-2025"/>
    <n v="0.23529411764705882"/>
    <x v="0"/>
    <x v="2"/>
  </r>
  <r>
    <s v="ORD0006618"/>
    <x v="180"/>
    <x v="1560"/>
    <x v="0"/>
    <s v="EC010"/>
    <x v="6"/>
    <x v="3"/>
    <s v="JBL"/>
    <x v="7"/>
    <x v="1"/>
    <n v="3"/>
    <n v="65"/>
    <x v="1"/>
    <n v="175.5"/>
    <n v="61.5"/>
    <x v="0"/>
    <x v="1"/>
    <s v="Express"/>
    <n v="2.6"/>
    <n v="2025"/>
    <s v="Oct-2025"/>
    <n v="0.3504273504273504"/>
    <x v="2"/>
    <x v="4"/>
  </r>
  <r>
    <s v="ORD0006619"/>
    <x v="161"/>
    <x v="1403"/>
    <x v="1"/>
    <s v="EC004"/>
    <x v="10"/>
    <x v="2"/>
    <s v="Nike"/>
    <x v="2"/>
    <x v="2"/>
    <n v="5"/>
    <n v="110"/>
    <x v="2"/>
    <n v="440"/>
    <n v="100"/>
    <x v="0"/>
    <x v="3"/>
    <s v="Standard"/>
    <n v="4.5999999999999996"/>
    <n v="2025"/>
    <s v="Feb-2025"/>
    <n v="0.22727272727272727"/>
    <x v="0"/>
    <x v="2"/>
  </r>
  <r>
    <s v="ORD0006620"/>
    <x v="61"/>
    <x v="1455"/>
    <x v="1"/>
    <s v="EC003"/>
    <x v="7"/>
    <x v="3"/>
    <s v="Lenovo"/>
    <x v="2"/>
    <x v="0"/>
    <n v="1"/>
    <n v="799"/>
    <x v="0"/>
    <n v="799"/>
    <n v="179"/>
    <x v="0"/>
    <x v="3"/>
    <s v="Same Day"/>
    <n v="3.8"/>
    <n v="2025"/>
    <s v="Mar-2025"/>
    <n v="0.22403003754693368"/>
    <x v="0"/>
    <x v="2"/>
  </r>
  <r>
    <s v="ORD0006621"/>
    <x v="84"/>
    <x v="2326"/>
    <x v="0"/>
    <s v="EC011"/>
    <x v="0"/>
    <x v="0"/>
    <s v="IKEA"/>
    <x v="0"/>
    <x v="0"/>
    <n v="4"/>
    <n v="190"/>
    <x v="1"/>
    <n v="684"/>
    <n v="184"/>
    <x v="0"/>
    <x v="3"/>
    <s v="Express"/>
    <n v="4.9000000000000004"/>
    <n v="2025"/>
    <s v="Sep-2025"/>
    <n v="0.26900584795321636"/>
    <x v="0"/>
    <x v="0"/>
  </r>
  <r>
    <s v="ORD0006622"/>
    <x v="290"/>
    <x v="297"/>
    <x v="0"/>
    <s v="EC001"/>
    <x v="8"/>
    <x v="3"/>
    <s v="Sony"/>
    <x v="2"/>
    <x v="0"/>
    <n v="4"/>
    <n v="89"/>
    <x v="0"/>
    <n v="356"/>
    <n v="136"/>
    <x v="0"/>
    <x v="4"/>
    <s v="Standard"/>
    <n v="5"/>
    <n v="2025"/>
    <s v="Jun-2025"/>
    <n v="0.38202247191011235"/>
    <x v="0"/>
    <x v="2"/>
  </r>
  <r>
    <s v="ORD0006623"/>
    <x v="6"/>
    <x v="991"/>
    <x v="0"/>
    <s v="EC002"/>
    <x v="5"/>
    <x v="3"/>
    <s v="Samsung"/>
    <x v="3"/>
    <x v="1"/>
    <n v="1"/>
    <n v="149"/>
    <x v="0"/>
    <n v="149"/>
    <n v="54"/>
    <x v="1"/>
    <x v="2"/>
    <s v="Express"/>
    <n v="2.6"/>
    <n v="2025"/>
    <s v="Jul-2025"/>
    <n v="0.36241610738255031"/>
    <x v="0"/>
    <x v="2"/>
  </r>
  <r>
    <s v="ORD0006624"/>
    <x v="252"/>
    <x v="1776"/>
    <x v="0"/>
    <s v="EC004"/>
    <x v="10"/>
    <x v="2"/>
    <s v="Nike"/>
    <x v="7"/>
    <x v="2"/>
    <n v="1"/>
    <n v="110"/>
    <x v="2"/>
    <n v="88"/>
    <n v="20"/>
    <x v="0"/>
    <x v="1"/>
    <s v="Express"/>
    <n v="3.5"/>
    <n v="2025"/>
    <s v="Jul-2025"/>
    <n v="0.22727272727272727"/>
    <x v="2"/>
    <x v="4"/>
  </r>
  <r>
    <s v="ORD0006625"/>
    <x v="15"/>
    <x v="1561"/>
    <x v="1"/>
    <s v="EC006"/>
    <x v="2"/>
    <x v="0"/>
    <s v="Philips"/>
    <x v="7"/>
    <x v="2"/>
    <n v="5"/>
    <n v="85"/>
    <x v="0"/>
    <n v="425"/>
    <n v="165"/>
    <x v="2"/>
    <x v="1"/>
    <s v="Standard"/>
    <n v="2.6"/>
    <n v="2025"/>
    <s v="Nov-2025"/>
    <n v="0.38823529411764707"/>
    <x v="2"/>
    <x v="4"/>
  </r>
  <r>
    <s v="ORD0006626"/>
    <x v="218"/>
    <x v="1394"/>
    <x v="0"/>
    <s v="EC006"/>
    <x v="2"/>
    <x v="0"/>
    <s v="Philips"/>
    <x v="7"/>
    <x v="0"/>
    <n v="4"/>
    <n v="85"/>
    <x v="3"/>
    <n v="289"/>
    <n v="81"/>
    <x v="0"/>
    <x v="2"/>
    <s v="Standard"/>
    <n v="3.2"/>
    <n v="2025"/>
    <s v="Aug-2025"/>
    <n v="0.28027681660899656"/>
    <x v="2"/>
    <x v="4"/>
  </r>
  <r>
    <s v="ORD0006627"/>
    <x v="158"/>
    <x v="867"/>
    <x v="0"/>
    <s v="EC008"/>
    <x v="1"/>
    <x v="1"/>
    <s v="Nivea"/>
    <x v="9"/>
    <x v="2"/>
    <n v="2"/>
    <n v="18"/>
    <x v="1"/>
    <n v="32.4"/>
    <n v="14.4"/>
    <x v="0"/>
    <x v="1"/>
    <s v="Standard"/>
    <n v="2.6"/>
    <n v="2025"/>
    <s v="Aug-2025"/>
    <n v="0.44444444444444448"/>
    <x v="0"/>
    <x v="5"/>
  </r>
  <r>
    <s v="ORD0006628"/>
    <x v="199"/>
    <x v="1303"/>
    <x v="0"/>
    <s v="EC009"/>
    <x v="11"/>
    <x v="1"/>
    <s v="Loreal"/>
    <x v="8"/>
    <x v="2"/>
    <n v="1"/>
    <n v="12"/>
    <x v="2"/>
    <n v="9.6"/>
    <n v="3.6"/>
    <x v="0"/>
    <x v="1"/>
    <s v="Standard"/>
    <n v="4.9000000000000004"/>
    <n v="2025"/>
    <s v="Jan-2025"/>
    <n v="0.375"/>
    <x v="2"/>
    <x v="4"/>
  </r>
  <r>
    <s v="ORD0006629"/>
    <x v="175"/>
    <x v="488"/>
    <x v="1"/>
    <s v="EC012"/>
    <x v="3"/>
    <x v="0"/>
    <s v="Philips"/>
    <x v="0"/>
    <x v="1"/>
    <n v="2"/>
    <n v="42"/>
    <x v="0"/>
    <n v="84"/>
    <n v="36"/>
    <x v="0"/>
    <x v="4"/>
    <s v="Standard"/>
    <n v="3.1"/>
    <n v="2025"/>
    <s v="Sep-2025"/>
    <n v="0.42857142857142855"/>
    <x v="0"/>
    <x v="0"/>
  </r>
  <r>
    <s v="ORD0006630"/>
    <x v="267"/>
    <x v="1081"/>
    <x v="0"/>
    <s v="EC008"/>
    <x v="1"/>
    <x v="1"/>
    <s v="Nivea"/>
    <x v="3"/>
    <x v="1"/>
    <n v="3"/>
    <n v="18"/>
    <x v="4"/>
    <n v="51.3"/>
    <n v="24.3"/>
    <x v="0"/>
    <x v="0"/>
    <s v="Same Day"/>
    <n v="4.3"/>
    <n v="2025"/>
    <s v="Jul-2025"/>
    <n v="0.47368421052631582"/>
    <x v="0"/>
    <x v="2"/>
  </r>
  <r>
    <s v="ORD0006631"/>
    <x v="183"/>
    <x v="1974"/>
    <x v="0"/>
    <s v="EC003"/>
    <x v="7"/>
    <x v="3"/>
    <s v="Lenovo"/>
    <x v="9"/>
    <x v="0"/>
    <n v="1"/>
    <n v="799"/>
    <x v="0"/>
    <n v="799"/>
    <n v="179"/>
    <x v="0"/>
    <x v="3"/>
    <s v="Standard"/>
    <n v="4.3"/>
    <n v="2025"/>
    <s v="Nov-2025"/>
    <n v="0.22403003754693368"/>
    <x v="0"/>
    <x v="5"/>
  </r>
  <r>
    <s v="ORD0006632"/>
    <x v="332"/>
    <x v="2327"/>
    <x v="0"/>
    <s v="EC003"/>
    <x v="7"/>
    <x v="3"/>
    <s v="Lenovo"/>
    <x v="5"/>
    <x v="0"/>
    <n v="5"/>
    <n v="799"/>
    <x v="3"/>
    <n v="3395.75"/>
    <n v="295.75"/>
    <x v="3"/>
    <x v="4"/>
    <s v="Express"/>
    <n v="2.8"/>
    <n v="2025"/>
    <s v="Sep-2025"/>
    <n v="8.7094161819921967E-2"/>
    <x v="0"/>
    <x v="3"/>
  </r>
  <r>
    <s v="ORD0006633"/>
    <x v="196"/>
    <x v="344"/>
    <x v="0"/>
    <s v="EC010"/>
    <x v="6"/>
    <x v="3"/>
    <s v="JBL"/>
    <x v="7"/>
    <x v="1"/>
    <n v="4"/>
    <n v="65"/>
    <x v="4"/>
    <n v="247"/>
    <n v="95"/>
    <x v="0"/>
    <x v="4"/>
    <s v="Standard"/>
    <n v="2.7"/>
    <n v="2025"/>
    <s v="Dec-2025"/>
    <n v="0.38461538461538464"/>
    <x v="2"/>
    <x v="4"/>
  </r>
  <r>
    <s v="ORD0006634"/>
    <x v="313"/>
    <x v="1381"/>
    <x v="1"/>
    <s v="EC012"/>
    <x v="3"/>
    <x v="0"/>
    <s v="Philips"/>
    <x v="6"/>
    <x v="2"/>
    <n v="5"/>
    <n v="42"/>
    <x v="4"/>
    <n v="199.5"/>
    <n v="79.5"/>
    <x v="0"/>
    <x v="3"/>
    <s v="Express"/>
    <n v="4.7"/>
    <n v="2025"/>
    <s v="Dec-2025"/>
    <n v="0.39849624060150374"/>
    <x v="0"/>
    <x v="2"/>
  </r>
  <r>
    <s v="ORD0006635"/>
    <x v="133"/>
    <x v="1973"/>
    <x v="1"/>
    <s v="EC011"/>
    <x v="0"/>
    <x v="0"/>
    <s v="IKEA"/>
    <x v="3"/>
    <x v="0"/>
    <n v="2"/>
    <n v="190"/>
    <x v="4"/>
    <n v="361"/>
    <n v="111"/>
    <x v="0"/>
    <x v="1"/>
    <s v="Standard"/>
    <n v="4.5"/>
    <n v="2025"/>
    <s v="Oct-2025"/>
    <n v="0.30747922437673131"/>
    <x v="0"/>
    <x v="2"/>
  </r>
  <r>
    <s v="ORD0006636"/>
    <x v="63"/>
    <x v="981"/>
    <x v="0"/>
    <s v="EC007"/>
    <x v="9"/>
    <x v="0"/>
    <s v="Prestige"/>
    <x v="4"/>
    <x v="2"/>
    <n v="5"/>
    <n v="120"/>
    <x v="1"/>
    <n v="540"/>
    <n v="150"/>
    <x v="0"/>
    <x v="2"/>
    <s v="Express"/>
    <n v="4.0999999999999996"/>
    <n v="2025"/>
    <s v="Dec-2025"/>
    <n v="0.27777777777777779"/>
    <x v="0"/>
    <x v="2"/>
  </r>
  <r>
    <s v="ORD0006637"/>
    <x v="168"/>
    <x v="1920"/>
    <x v="0"/>
    <s v="EC011"/>
    <x v="0"/>
    <x v="0"/>
    <s v="IKEA"/>
    <x v="4"/>
    <x v="1"/>
    <n v="3"/>
    <n v="190"/>
    <x v="0"/>
    <n v="570"/>
    <n v="195"/>
    <x v="0"/>
    <x v="0"/>
    <s v="Standard"/>
    <n v="2.9"/>
    <n v="2025"/>
    <s v="Nov-2025"/>
    <n v="0.34210526315789475"/>
    <x v="0"/>
    <x v="2"/>
  </r>
  <r>
    <s v="ORD0006638"/>
    <x v="94"/>
    <x v="928"/>
    <x v="0"/>
    <s v="EC001"/>
    <x v="8"/>
    <x v="3"/>
    <s v="Sony"/>
    <x v="4"/>
    <x v="0"/>
    <n v="5"/>
    <n v="89"/>
    <x v="0"/>
    <n v="445"/>
    <n v="170"/>
    <x v="0"/>
    <x v="0"/>
    <s v="Standard"/>
    <n v="4.2"/>
    <n v="2025"/>
    <s v="Aug-2025"/>
    <n v="0.38202247191011235"/>
    <x v="0"/>
    <x v="2"/>
  </r>
  <r>
    <s v="ORD0006639"/>
    <x v="310"/>
    <x v="292"/>
    <x v="0"/>
    <s v="EC012"/>
    <x v="3"/>
    <x v="0"/>
    <s v="Philips"/>
    <x v="9"/>
    <x v="1"/>
    <n v="5"/>
    <n v="42"/>
    <x v="1"/>
    <n v="189"/>
    <n v="69"/>
    <x v="0"/>
    <x v="3"/>
    <s v="Standard"/>
    <n v="4.8"/>
    <n v="2025"/>
    <s v="Dec-2025"/>
    <n v="0.36507936507936506"/>
    <x v="0"/>
    <x v="5"/>
  </r>
  <r>
    <s v="ORD0006640"/>
    <x v="233"/>
    <x v="6"/>
    <x v="1"/>
    <s v="EC010"/>
    <x v="6"/>
    <x v="3"/>
    <s v="JBL"/>
    <x v="0"/>
    <x v="1"/>
    <n v="4"/>
    <n v="65"/>
    <x v="4"/>
    <n v="247"/>
    <n v="95"/>
    <x v="0"/>
    <x v="2"/>
    <s v="Standard"/>
    <n v="3.1"/>
    <n v="2025"/>
    <s v="Aug-2025"/>
    <n v="0.38461538461538464"/>
    <x v="0"/>
    <x v="0"/>
  </r>
  <r>
    <s v="ORD0006641"/>
    <x v="318"/>
    <x v="1171"/>
    <x v="0"/>
    <s v="EC004"/>
    <x v="10"/>
    <x v="2"/>
    <s v="Nike"/>
    <x v="8"/>
    <x v="0"/>
    <n v="3"/>
    <n v="110"/>
    <x v="4"/>
    <n v="313.5"/>
    <n v="109.5"/>
    <x v="0"/>
    <x v="4"/>
    <s v="Same Day"/>
    <n v="3.1"/>
    <n v="2025"/>
    <s v="Aug-2025"/>
    <n v="0.34928229665071769"/>
    <x v="2"/>
    <x v="4"/>
  </r>
  <r>
    <s v="ORD0006642"/>
    <x v="278"/>
    <x v="2328"/>
    <x v="0"/>
    <s v="EC006"/>
    <x v="2"/>
    <x v="0"/>
    <s v="Philips"/>
    <x v="0"/>
    <x v="2"/>
    <n v="5"/>
    <n v="85"/>
    <x v="0"/>
    <n v="425"/>
    <n v="165"/>
    <x v="1"/>
    <x v="3"/>
    <s v="Express"/>
    <n v="3.6"/>
    <n v="2025"/>
    <s v="May-2025"/>
    <n v="0.38823529411764707"/>
    <x v="0"/>
    <x v="0"/>
  </r>
  <r>
    <s v="ORD0006643"/>
    <x v="85"/>
    <x v="1802"/>
    <x v="0"/>
    <s v="EC002"/>
    <x v="5"/>
    <x v="3"/>
    <s v="Samsung"/>
    <x v="8"/>
    <x v="2"/>
    <n v="2"/>
    <n v="149"/>
    <x v="1"/>
    <n v="268.2"/>
    <n v="78.2"/>
    <x v="0"/>
    <x v="1"/>
    <s v="Express"/>
    <n v="4.0999999999999996"/>
    <n v="2025"/>
    <s v="Jul-2025"/>
    <n v="0.29157345264727819"/>
    <x v="2"/>
    <x v="4"/>
  </r>
  <r>
    <s v="ORD0006644"/>
    <x v="212"/>
    <x v="307"/>
    <x v="0"/>
    <s v="EC003"/>
    <x v="7"/>
    <x v="3"/>
    <s v="Lenovo"/>
    <x v="3"/>
    <x v="1"/>
    <n v="3"/>
    <n v="799"/>
    <x v="1"/>
    <n v="2157.3000000000002"/>
    <n v="297.3"/>
    <x v="0"/>
    <x v="4"/>
    <s v="Standard"/>
    <n v="4.3"/>
    <n v="2025"/>
    <s v="Feb-2025"/>
    <n v="0.13781115282992629"/>
    <x v="0"/>
    <x v="2"/>
  </r>
  <r>
    <s v="ORD0006645"/>
    <x v="33"/>
    <x v="2191"/>
    <x v="0"/>
    <s v="EC009"/>
    <x v="11"/>
    <x v="1"/>
    <s v="Loreal"/>
    <x v="3"/>
    <x v="0"/>
    <n v="4"/>
    <n v="12"/>
    <x v="1"/>
    <n v="43.2"/>
    <n v="19.2"/>
    <x v="1"/>
    <x v="4"/>
    <s v="Standard"/>
    <n v="3"/>
    <n v="2025"/>
    <s v="Mar-2025"/>
    <n v="0.44444444444444442"/>
    <x v="0"/>
    <x v="2"/>
  </r>
  <r>
    <s v="ORD0006646"/>
    <x v="229"/>
    <x v="461"/>
    <x v="0"/>
    <s v="EC007"/>
    <x v="9"/>
    <x v="0"/>
    <s v="Prestige"/>
    <x v="3"/>
    <x v="2"/>
    <n v="2"/>
    <n v="120"/>
    <x v="0"/>
    <n v="240"/>
    <n v="84"/>
    <x v="0"/>
    <x v="0"/>
    <s v="Standard"/>
    <n v="2.8"/>
    <n v="2025"/>
    <s v="May-2025"/>
    <n v="0.35"/>
    <x v="0"/>
    <x v="2"/>
  </r>
  <r>
    <s v="ORD0006647"/>
    <x v="46"/>
    <x v="114"/>
    <x v="0"/>
    <s v="EC004"/>
    <x v="10"/>
    <x v="2"/>
    <s v="Nike"/>
    <x v="8"/>
    <x v="2"/>
    <n v="5"/>
    <n v="110"/>
    <x v="0"/>
    <n v="550"/>
    <n v="210"/>
    <x v="0"/>
    <x v="4"/>
    <s v="Standard"/>
    <n v="2.7"/>
    <n v="2025"/>
    <s v="May-2025"/>
    <n v="0.38181818181818183"/>
    <x v="2"/>
    <x v="4"/>
  </r>
  <r>
    <s v="ORD0006648"/>
    <x v="205"/>
    <x v="1438"/>
    <x v="0"/>
    <s v="EC010"/>
    <x v="6"/>
    <x v="3"/>
    <s v="JBL"/>
    <x v="2"/>
    <x v="0"/>
    <n v="2"/>
    <n v="65"/>
    <x v="3"/>
    <n v="110.5"/>
    <n v="34.5"/>
    <x v="0"/>
    <x v="4"/>
    <s v="Standard"/>
    <n v="4.8"/>
    <n v="2025"/>
    <s v="Apr-2025"/>
    <n v="0.31221719457013575"/>
    <x v="0"/>
    <x v="2"/>
  </r>
  <r>
    <s v="ORD0006649"/>
    <x v="293"/>
    <x v="1167"/>
    <x v="1"/>
    <s v="EC009"/>
    <x v="11"/>
    <x v="1"/>
    <s v="Loreal"/>
    <x v="3"/>
    <x v="1"/>
    <n v="1"/>
    <n v="12"/>
    <x v="2"/>
    <n v="9.6"/>
    <n v="3.6"/>
    <x v="0"/>
    <x v="0"/>
    <s v="Standard"/>
    <n v="4.9000000000000004"/>
    <n v="2025"/>
    <s v="Sep-2025"/>
    <n v="0.375"/>
    <x v="0"/>
    <x v="2"/>
  </r>
  <r>
    <s v="ORD0006650"/>
    <x v="253"/>
    <x v="2145"/>
    <x v="0"/>
    <s v="EC007"/>
    <x v="9"/>
    <x v="0"/>
    <s v="Prestige"/>
    <x v="7"/>
    <x v="1"/>
    <n v="1"/>
    <n v="120"/>
    <x v="4"/>
    <n v="114"/>
    <n v="36"/>
    <x v="0"/>
    <x v="4"/>
    <s v="Standard"/>
    <n v="2.7"/>
    <n v="2025"/>
    <s v="Aug-2025"/>
    <n v="0.31578947368421051"/>
    <x v="2"/>
    <x v="4"/>
  </r>
  <r>
    <s v="ORD0006651"/>
    <x v="215"/>
    <x v="979"/>
    <x v="0"/>
    <s v="EC005"/>
    <x v="4"/>
    <x v="2"/>
    <s v="Skybags"/>
    <x v="3"/>
    <x v="1"/>
    <n v="3"/>
    <n v="45"/>
    <x v="3"/>
    <n v="114.75"/>
    <n v="36.75"/>
    <x v="0"/>
    <x v="4"/>
    <s v="Express"/>
    <n v="2.6"/>
    <n v="2025"/>
    <s v="Apr-2025"/>
    <n v="0.3202614379084967"/>
    <x v="0"/>
    <x v="2"/>
  </r>
  <r>
    <s v="ORD0006652"/>
    <x v="169"/>
    <x v="1892"/>
    <x v="0"/>
    <s v="EC004"/>
    <x v="10"/>
    <x v="2"/>
    <s v="Nike"/>
    <x v="4"/>
    <x v="1"/>
    <n v="5"/>
    <n v="110"/>
    <x v="1"/>
    <n v="495"/>
    <n v="155"/>
    <x v="0"/>
    <x v="1"/>
    <s v="Standard"/>
    <n v="2.7"/>
    <n v="2025"/>
    <s v="Dec-2025"/>
    <n v="0.31313131313131315"/>
    <x v="0"/>
    <x v="2"/>
  </r>
  <r>
    <s v="ORD0006653"/>
    <x v="113"/>
    <x v="715"/>
    <x v="0"/>
    <s v="EC010"/>
    <x v="6"/>
    <x v="3"/>
    <s v="JBL"/>
    <x v="2"/>
    <x v="1"/>
    <n v="3"/>
    <n v="65"/>
    <x v="1"/>
    <n v="175.5"/>
    <n v="61.5"/>
    <x v="0"/>
    <x v="4"/>
    <s v="Standard"/>
    <n v="4.3"/>
    <n v="2025"/>
    <s v="Mar-2025"/>
    <n v="0.3504273504273504"/>
    <x v="0"/>
    <x v="2"/>
  </r>
  <r>
    <s v="ORD0006654"/>
    <x v="225"/>
    <x v="1935"/>
    <x v="0"/>
    <s v="EC001"/>
    <x v="8"/>
    <x v="3"/>
    <s v="Sony"/>
    <x v="8"/>
    <x v="1"/>
    <n v="1"/>
    <n v="89"/>
    <x v="1"/>
    <n v="80.099999999999994"/>
    <n v="25.1"/>
    <x v="1"/>
    <x v="2"/>
    <s v="Express"/>
    <n v="4.5"/>
    <n v="2025"/>
    <s v="Jun-2025"/>
    <n v="0.31335830212234711"/>
    <x v="2"/>
    <x v="4"/>
  </r>
  <r>
    <s v="ORD0006655"/>
    <x v="34"/>
    <x v="2020"/>
    <x v="1"/>
    <s v="EC009"/>
    <x v="11"/>
    <x v="1"/>
    <s v="Loreal"/>
    <x v="5"/>
    <x v="2"/>
    <n v="4"/>
    <n v="12"/>
    <x v="0"/>
    <n v="48"/>
    <n v="24"/>
    <x v="3"/>
    <x v="0"/>
    <s v="Express"/>
    <n v="4.2"/>
    <n v="2025"/>
    <s v="Sep-2025"/>
    <n v="0.5"/>
    <x v="0"/>
    <x v="3"/>
  </r>
  <r>
    <s v="ORD0006656"/>
    <x v="318"/>
    <x v="1969"/>
    <x v="0"/>
    <s v="EC006"/>
    <x v="2"/>
    <x v="0"/>
    <s v="Philips"/>
    <x v="2"/>
    <x v="1"/>
    <n v="5"/>
    <n v="85"/>
    <x v="1"/>
    <n v="382.5"/>
    <n v="122.5"/>
    <x v="0"/>
    <x v="1"/>
    <s v="Standard"/>
    <n v="2.7"/>
    <n v="2025"/>
    <s v="Aug-2025"/>
    <n v="0.3202614379084967"/>
    <x v="0"/>
    <x v="2"/>
  </r>
  <r>
    <s v="ORD0006657"/>
    <x v="289"/>
    <x v="613"/>
    <x v="1"/>
    <s v="EC009"/>
    <x v="11"/>
    <x v="1"/>
    <s v="Loreal"/>
    <x v="0"/>
    <x v="1"/>
    <n v="3"/>
    <n v="12"/>
    <x v="3"/>
    <n v="30.6"/>
    <n v="12.6"/>
    <x v="0"/>
    <x v="4"/>
    <s v="Standard"/>
    <n v="4.8"/>
    <n v="2025"/>
    <s v="Jul-2025"/>
    <n v="0.41176470588235292"/>
    <x v="0"/>
    <x v="0"/>
  </r>
  <r>
    <s v="ORD0006658"/>
    <x v="254"/>
    <x v="682"/>
    <x v="0"/>
    <s v="EC003"/>
    <x v="7"/>
    <x v="3"/>
    <s v="Lenovo"/>
    <x v="2"/>
    <x v="0"/>
    <n v="1"/>
    <n v="799"/>
    <x v="2"/>
    <n v="639.20000000000005"/>
    <n v="19.2"/>
    <x v="0"/>
    <x v="1"/>
    <s v="Standard"/>
    <n v="4.7"/>
    <n v="2025"/>
    <s v="Mar-2025"/>
    <n v="3.0037546933667079E-2"/>
    <x v="0"/>
    <x v="2"/>
  </r>
  <r>
    <s v="ORD0006659"/>
    <x v="251"/>
    <x v="547"/>
    <x v="0"/>
    <s v="EC008"/>
    <x v="1"/>
    <x v="1"/>
    <s v="Nivea"/>
    <x v="1"/>
    <x v="1"/>
    <n v="1"/>
    <n v="18"/>
    <x v="0"/>
    <n v="18"/>
    <n v="9"/>
    <x v="0"/>
    <x v="1"/>
    <s v="Standard"/>
    <n v="4.5999999999999996"/>
    <n v="2025"/>
    <s v="Feb-2025"/>
    <n v="0.5"/>
    <x v="1"/>
    <x v="1"/>
  </r>
  <r>
    <s v="ORD0006660"/>
    <x v="193"/>
    <x v="2040"/>
    <x v="1"/>
    <s v="EC004"/>
    <x v="10"/>
    <x v="2"/>
    <s v="Nike"/>
    <x v="6"/>
    <x v="2"/>
    <n v="5"/>
    <n v="110"/>
    <x v="3"/>
    <n v="467.5"/>
    <n v="127.5"/>
    <x v="0"/>
    <x v="0"/>
    <s v="Standard"/>
    <n v="3.9"/>
    <n v="2025"/>
    <s v="Nov-2025"/>
    <n v="0.27272727272727271"/>
    <x v="0"/>
    <x v="2"/>
  </r>
  <r>
    <s v="ORD0006661"/>
    <x v="154"/>
    <x v="1017"/>
    <x v="0"/>
    <s v="EC010"/>
    <x v="6"/>
    <x v="3"/>
    <s v="JBL"/>
    <x v="6"/>
    <x v="1"/>
    <n v="5"/>
    <n v="65"/>
    <x v="4"/>
    <n v="308.75"/>
    <n v="118.75"/>
    <x v="0"/>
    <x v="3"/>
    <s v="Standard"/>
    <n v="2.7"/>
    <n v="2025"/>
    <s v="Sep-2025"/>
    <n v="0.38461538461538464"/>
    <x v="0"/>
    <x v="2"/>
  </r>
  <r>
    <s v="ORD0006662"/>
    <x v="0"/>
    <x v="1819"/>
    <x v="0"/>
    <s v="EC004"/>
    <x v="10"/>
    <x v="2"/>
    <s v="Nike"/>
    <x v="7"/>
    <x v="1"/>
    <n v="2"/>
    <n v="110"/>
    <x v="2"/>
    <n v="176"/>
    <n v="40"/>
    <x v="0"/>
    <x v="0"/>
    <s v="Standard"/>
    <n v="3.6"/>
    <n v="2025"/>
    <s v="Aug-2025"/>
    <n v="0.22727272727272727"/>
    <x v="2"/>
    <x v="4"/>
  </r>
  <r>
    <s v="ORD0006663"/>
    <x v="189"/>
    <x v="883"/>
    <x v="0"/>
    <s v="EC008"/>
    <x v="1"/>
    <x v="1"/>
    <s v="Nivea"/>
    <x v="2"/>
    <x v="2"/>
    <n v="2"/>
    <n v="18"/>
    <x v="4"/>
    <n v="34.200000000000003"/>
    <n v="16.2"/>
    <x v="0"/>
    <x v="4"/>
    <s v="Standard"/>
    <n v="2.5"/>
    <n v="2025"/>
    <s v="May-2025"/>
    <n v="0.47368421052631571"/>
    <x v="0"/>
    <x v="2"/>
  </r>
  <r>
    <s v="ORD0006664"/>
    <x v="292"/>
    <x v="1281"/>
    <x v="0"/>
    <s v="EC001"/>
    <x v="8"/>
    <x v="3"/>
    <s v="Sony"/>
    <x v="2"/>
    <x v="0"/>
    <n v="3"/>
    <n v="89"/>
    <x v="3"/>
    <n v="226.95"/>
    <n v="61.95"/>
    <x v="0"/>
    <x v="3"/>
    <s v="Standard"/>
    <n v="4.4000000000000004"/>
    <n v="2025"/>
    <s v="May-2025"/>
    <n v="0.2729676140118969"/>
    <x v="0"/>
    <x v="2"/>
  </r>
  <r>
    <s v="ORD0006665"/>
    <x v="216"/>
    <x v="2046"/>
    <x v="0"/>
    <s v="EC008"/>
    <x v="1"/>
    <x v="1"/>
    <s v="Nivea"/>
    <x v="0"/>
    <x v="0"/>
    <n v="1"/>
    <n v="18"/>
    <x v="4"/>
    <n v="17.100000000000001"/>
    <n v="8.1"/>
    <x v="1"/>
    <x v="3"/>
    <s v="Express"/>
    <n v="4.7"/>
    <n v="2025"/>
    <s v="Sep-2025"/>
    <n v="0.47368421052631571"/>
    <x v="0"/>
    <x v="0"/>
  </r>
  <r>
    <s v="ORD0006666"/>
    <x v="192"/>
    <x v="2329"/>
    <x v="0"/>
    <s v="EC008"/>
    <x v="1"/>
    <x v="1"/>
    <s v="Nivea"/>
    <x v="7"/>
    <x v="1"/>
    <n v="3"/>
    <n v="18"/>
    <x v="4"/>
    <n v="51.3"/>
    <n v="24.3"/>
    <x v="2"/>
    <x v="3"/>
    <s v="Standard"/>
    <n v="4.3"/>
    <n v="2025"/>
    <s v="Mar-2025"/>
    <n v="0.47368421052631582"/>
    <x v="2"/>
    <x v="4"/>
  </r>
  <r>
    <s v="ORD0006667"/>
    <x v="130"/>
    <x v="565"/>
    <x v="0"/>
    <s v="EC004"/>
    <x v="10"/>
    <x v="2"/>
    <s v="Nike"/>
    <x v="3"/>
    <x v="2"/>
    <n v="2"/>
    <n v="110"/>
    <x v="0"/>
    <n v="220"/>
    <n v="84"/>
    <x v="0"/>
    <x v="3"/>
    <s v="Same Day"/>
    <n v="3.8"/>
    <n v="2025"/>
    <s v="Sep-2025"/>
    <n v="0.38181818181818183"/>
    <x v="0"/>
    <x v="2"/>
  </r>
  <r>
    <s v="ORD0006668"/>
    <x v="96"/>
    <x v="1869"/>
    <x v="0"/>
    <s v="EC003"/>
    <x v="7"/>
    <x v="3"/>
    <s v="Lenovo"/>
    <x v="2"/>
    <x v="1"/>
    <n v="3"/>
    <n v="799"/>
    <x v="0"/>
    <n v="2397"/>
    <n v="537"/>
    <x v="0"/>
    <x v="4"/>
    <s v="Standard"/>
    <n v="4.7"/>
    <n v="2025"/>
    <s v="Jun-2025"/>
    <n v="0.22403003754693368"/>
    <x v="0"/>
    <x v="2"/>
  </r>
  <r>
    <s v="ORD0006669"/>
    <x v="281"/>
    <x v="592"/>
    <x v="0"/>
    <s v="EC003"/>
    <x v="7"/>
    <x v="3"/>
    <s v="Lenovo"/>
    <x v="1"/>
    <x v="0"/>
    <n v="1"/>
    <n v="799"/>
    <x v="3"/>
    <n v="679.15"/>
    <n v="59.15"/>
    <x v="0"/>
    <x v="4"/>
    <s v="Standard"/>
    <n v="4.4000000000000004"/>
    <n v="2025"/>
    <s v="Nov-2025"/>
    <n v="8.7094161819921967E-2"/>
    <x v="1"/>
    <x v="1"/>
  </r>
  <r>
    <s v="ORD0006670"/>
    <x v="204"/>
    <x v="2175"/>
    <x v="1"/>
    <s v="EC011"/>
    <x v="0"/>
    <x v="0"/>
    <s v="IKEA"/>
    <x v="7"/>
    <x v="1"/>
    <n v="4"/>
    <n v="190"/>
    <x v="1"/>
    <n v="684"/>
    <n v="184"/>
    <x v="3"/>
    <x v="3"/>
    <s v="Express"/>
    <n v="4.5999999999999996"/>
    <n v="2025"/>
    <s v="Apr-2025"/>
    <n v="0.26900584795321636"/>
    <x v="2"/>
    <x v="4"/>
  </r>
  <r>
    <s v="ORD0006671"/>
    <x v="177"/>
    <x v="1252"/>
    <x v="0"/>
    <s v="EC004"/>
    <x v="10"/>
    <x v="2"/>
    <s v="Nike"/>
    <x v="0"/>
    <x v="0"/>
    <n v="3"/>
    <n v="110"/>
    <x v="2"/>
    <n v="264"/>
    <n v="60"/>
    <x v="3"/>
    <x v="0"/>
    <s v="Express"/>
    <n v="3.9"/>
    <n v="2025"/>
    <s v="Sep-2025"/>
    <n v="0.22727272727272727"/>
    <x v="0"/>
    <x v="0"/>
  </r>
  <r>
    <s v="ORD0006672"/>
    <x v="171"/>
    <x v="928"/>
    <x v="0"/>
    <s v="EC005"/>
    <x v="4"/>
    <x v="2"/>
    <s v="Skybags"/>
    <x v="3"/>
    <x v="1"/>
    <n v="1"/>
    <n v="45"/>
    <x v="0"/>
    <n v="45"/>
    <n v="19"/>
    <x v="0"/>
    <x v="1"/>
    <s v="Standard"/>
    <n v="3.6"/>
    <n v="2025"/>
    <s v="Oct-2025"/>
    <n v="0.42222222222222222"/>
    <x v="0"/>
    <x v="2"/>
  </r>
  <r>
    <s v="ORD0006673"/>
    <x v="252"/>
    <x v="1226"/>
    <x v="0"/>
    <s v="EC008"/>
    <x v="1"/>
    <x v="1"/>
    <s v="Nivea"/>
    <x v="8"/>
    <x v="2"/>
    <n v="2"/>
    <n v="18"/>
    <x v="1"/>
    <n v="32.4"/>
    <n v="14.4"/>
    <x v="0"/>
    <x v="2"/>
    <s v="Standard"/>
    <n v="4.3"/>
    <n v="2025"/>
    <s v="Jul-2025"/>
    <n v="0.44444444444444448"/>
    <x v="2"/>
    <x v="4"/>
  </r>
  <r>
    <s v="ORD0006674"/>
    <x v="265"/>
    <x v="114"/>
    <x v="1"/>
    <s v="EC008"/>
    <x v="1"/>
    <x v="1"/>
    <s v="Nivea"/>
    <x v="0"/>
    <x v="2"/>
    <n v="2"/>
    <n v="18"/>
    <x v="0"/>
    <n v="36"/>
    <n v="18"/>
    <x v="2"/>
    <x v="3"/>
    <s v="Same Day"/>
    <n v="3.5"/>
    <n v="2025"/>
    <s v="Jun-2025"/>
    <n v="0.5"/>
    <x v="0"/>
    <x v="0"/>
  </r>
  <r>
    <s v="ORD0006675"/>
    <x v="84"/>
    <x v="1549"/>
    <x v="0"/>
    <s v="EC003"/>
    <x v="7"/>
    <x v="3"/>
    <s v="Lenovo"/>
    <x v="3"/>
    <x v="0"/>
    <n v="1"/>
    <n v="799"/>
    <x v="2"/>
    <n v="639.20000000000005"/>
    <n v="19.2"/>
    <x v="0"/>
    <x v="2"/>
    <s v="Same Day"/>
    <n v="3.7"/>
    <n v="2025"/>
    <s v="Sep-2025"/>
    <n v="3.0037546933667079E-2"/>
    <x v="0"/>
    <x v="2"/>
  </r>
  <r>
    <s v="ORD0006676"/>
    <x v="178"/>
    <x v="2182"/>
    <x v="0"/>
    <s v="EC002"/>
    <x v="5"/>
    <x v="3"/>
    <s v="Samsung"/>
    <x v="4"/>
    <x v="0"/>
    <n v="3"/>
    <n v="149"/>
    <x v="0"/>
    <n v="447"/>
    <n v="162"/>
    <x v="0"/>
    <x v="3"/>
    <s v="Standard"/>
    <n v="4.2"/>
    <n v="2025"/>
    <s v="Jul-2025"/>
    <n v="0.36241610738255031"/>
    <x v="0"/>
    <x v="2"/>
  </r>
  <r>
    <s v="ORD0006677"/>
    <x v="119"/>
    <x v="1985"/>
    <x v="0"/>
    <s v="EC007"/>
    <x v="9"/>
    <x v="0"/>
    <s v="Prestige"/>
    <x v="4"/>
    <x v="0"/>
    <n v="4"/>
    <n v="120"/>
    <x v="3"/>
    <n v="408"/>
    <n v="96"/>
    <x v="0"/>
    <x v="1"/>
    <s v="Standard"/>
    <n v="3.1"/>
    <n v="2025"/>
    <s v="Jan-2025"/>
    <n v="0.23529411764705882"/>
    <x v="0"/>
    <x v="2"/>
  </r>
  <r>
    <s v="ORD0006678"/>
    <x v="272"/>
    <x v="579"/>
    <x v="1"/>
    <s v="EC001"/>
    <x v="8"/>
    <x v="3"/>
    <s v="Sony"/>
    <x v="2"/>
    <x v="2"/>
    <n v="3"/>
    <n v="89"/>
    <x v="4"/>
    <n v="253.65"/>
    <n v="88.65"/>
    <x v="0"/>
    <x v="0"/>
    <s v="Standard"/>
    <n v="4.5999999999999996"/>
    <n v="2025"/>
    <s v="Jul-2025"/>
    <n v="0.34949733885274986"/>
    <x v="0"/>
    <x v="2"/>
  </r>
  <r>
    <s v="ORD0006679"/>
    <x v="46"/>
    <x v="2230"/>
    <x v="0"/>
    <s v="EC004"/>
    <x v="10"/>
    <x v="2"/>
    <s v="Nike"/>
    <x v="9"/>
    <x v="0"/>
    <n v="1"/>
    <n v="110"/>
    <x v="2"/>
    <n v="88"/>
    <n v="20"/>
    <x v="0"/>
    <x v="4"/>
    <s v="Standard"/>
    <n v="3.7"/>
    <n v="2025"/>
    <s v="May-2025"/>
    <n v="0.22727272727272727"/>
    <x v="0"/>
    <x v="5"/>
  </r>
  <r>
    <s v="ORD0006680"/>
    <x v="1"/>
    <x v="1189"/>
    <x v="0"/>
    <s v="EC012"/>
    <x v="3"/>
    <x v="0"/>
    <s v="Philips"/>
    <x v="0"/>
    <x v="0"/>
    <n v="4"/>
    <n v="42"/>
    <x v="4"/>
    <n v="159.6"/>
    <n v="63.6"/>
    <x v="0"/>
    <x v="4"/>
    <s v="Standard"/>
    <n v="4"/>
    <n v="2025"/>
    <s v="Apr-2025"/>
    <n v="0.39849624060150379"/>
    <x v="0"/>
    <x v="0"/>
  </r>
  <r>
    <s v="ORD0006681"/>
    <x v="62"/>
    <x v="2330"/>
    <x v="1"/>
    <s v="EC002"/>
    <x v="5"/>
    <x v="3"/>
    <s v="Samsung"/>
    <x v="2"/>
    <x v="0"/>
    <n v="3"/>
    <n v="149"/>
    <x v="2"/>
    <n v="357.6"/>
    <n v="72.599999999999994"/>
    <x v="0"/>
    <x v="0"/>
    <s v="Same Day"/>
    <n v="3.1"/>
    <n v="2025"/>
    <s v="Nov-2025"/>
    <n v="0.2030201342281879"/>
    <x v="0"/>
    <x v="2"/>
  </r>
  <r>
    <s v="ORD0006682"/>
    <x v="305"/>
    <x v="498"/>
    <x v="1"/>
    <s v="EC006"/>
    <x v="2"/>
    <x v="0"/>
    <s v="Philips"/>
    <x v="3"/>
    <x v="0"/>
    <n v="4"/>
    <n v="85"/>
    <x v="0"/>
    <n v="340"/>
    <n v="132"/>
    <x v="0"/>
    <x v="1"/>
    <s v="Standard"/>
    <n v="2.6"/>
    <n v="2025"/>
    <s v="Apr-2025"/>
    <n v="0.38823529411764707"/>
    <x v="0"/>
    <x v="2"/>
  </r>
  <r>
    <s v="ORD0006683"/>
    <x v="351"/>
    <x v="222"/>
    <x v="1"/>
    <s v="EC003"/>
    <x v="7"/>
    <x v="3"/>
    <s v="Lenovo"/>
    <x v="3"/>
    <x v="2"/>
    <n v="5"/>
    <n v="799"/>
    <x v="0"/>
    <n v="3995"/>
    <n v="895"/>
    <x v="0"/>
    <x v="3"/>
    <s v="Standard"/>
    <n v="4.9000000000000004"/>
    <n v="2025"/>
    <s v="Oct-2025"/>
    <n v="0.22403003754693368"/>
    <x v="0"/>
    <x v="2"/>
  </r>
  <r>
    <s v="ORD0006684"/>
    <x v="135"/>
    <x v="1533"/>
    <x v="0"/>
    <s v="EC004"/>
    <x v="10"/>
    <x v="2"/>
    <s v="Nike"/>
    <x v="4"/>
    <x v="1"/>
    <n v="2"/>
    <n v="110"/>
    <x v="3"/>
    <n v="187"/>
    <n v="51"/>
    <x v="0"/>
    <x v="4"/>
    <s v="Standard"/>
    <n v="4.0999999999999996"/>
    <n v="2025"/>
    <s v="Apr-2025"/>
    <n v="0.27272727272727271"/>
    <x v="0"/>
    <x v="2"/>
  </r>
  <r>
    <s v="ORD0006685"/>
    <x v="319"/>
    <x v="2184"/>
    <x v="0"/>
    <s v="EC012"/>
    <x v="3"/>
    <x v="0"/>
    <s v="Philips"/>
    <x v="8"/>
    <x v="0"/>
    <n v="2"/>
    <n v="42"/>
    <x v="2"/>
    <n v="67.2"/>
    <n v="19.2"/>
    <x v="2"/>
    <x v="4"/>
    <s v="Same Day"/>
    <n v="3.3"/>
    <n v="2025"/>
    <s v="Jul-2025"/>
    <n v="0.2857142857142857"/>
    <x v="2"/>
    <x v="4"/>
  </r>
  <r>
    <s v="ORD0006686"/>
    <x v="103"/>
    <x v="2202"/>
    <x v="1"/>
    <s v="EC003"/>
    <x v="7"/>
    <x v="3"/>
    <s v="Lenovo"/>
    <x v="5"/>
    <x v="2"/>
    <n v="1"/>
    <n v="799"/>
    <x v="0"/>
    <n v="799"/>
    <n v="179"/>
    <x v="0"/>
    <x v="4"/>
    <s v="Standard"/>
    <n v="3.3"/>
    <n v="2025"/>
    <s v="May-2025"/>
    <n v="0.22403003754693368"/>
    <x v="0"/>
    <x v="3"/>
  </r>
  <r>
    <s v="ORD0006687"/>
    <x v="74"/>
    <x v="2331"/>
    <x v="0"/>
    <s v="EC011"/>
    <x v="0"/>
    <x v="0"/>
    <s v="IKEA"/>
    <x v="7"/>
    <x v="0"/>
    <n v="1"/>
    <n v="190"/>
    <x v="0"/>
    <n v="190"/>
    <n v="65"/>
    <x v="0"/>
    <x v="1"/>
    <s v="Standard"/>
    <n v="2.8"/>
    <n v="2025"/>
    <s v="Aug-2025"/>
    <n v="0.34210526315789475"/>
    <x v="2"/>
    <x v="4"/>
  </r>
  <r>
    <s v="ORD0006688"/>
    <x v="147"/>
    <x v="1927"/>
    <x v="0"/>
    <s v="EC006"/>
    <x v="2"/>
    <x v="0"/>
    <s v="Philips"/>
    <x v="3"/>
    <x v="0"/>
    <n v="2"/>
    <n v="85"/>
    <x v="2"/>
    <n v="136"/>
    <n v="32"/>
    <x v="0"/>
    <x v="4"/>
    <s v="Express"/>
    <n v="3.8"/>
    <n v="2025"/>
    <s v="Feb-2025"/>
    <n v="0.23529411764705882"/>
    <x v="0"/>
    <x v="2"/>
  </r>
  <r>
    <s v="ORD0006689"/>
    <x v="261"/>
    <x v="2157"/>
    <x v="0"/>
    <s v="EC011"/>
    <x v="0"/>
    <x v="0"/>
    <s v="IKEA"/>
    <x v="4"/>
    <x v="2"/>
    <n v="5"/>
    <n v="190"/>
    <x v="1"/>
    <n v="855"/>
    <n v="230"/>
    <x v="1"/>
    <x v="3"/>
    <s v="Standard"/>
    <n v="2.9"/>
    <n v="2025"/>
    <s v="Feb-2025"/>
    <n v="0.26900584795321636"/>
    <x v="0"/>
    <x v="2"/>
  </r>
  <r>
    <s v="ORD0006690"/>
    <x v="179"/>
    <x v="1353"/>
    <x v="1"/>
    <s v="EC008"/>
    <x v="1"/>
    <x v="1"/>
    <s v="Nivea"/>
    <x v="1"/>
    <x v="0"/>
    <n v="2"/>
    <n v="18"/>
    <x v="4"/>
    <n v="34.200000000000003"/>
    <n v="16.2"/>
    <x v="0"/>
    <x v="3"/>
    <s v="Standard"/>
    <n v="4"/>
    <n v="2025"/>
    <s v="Nov-2025"/>
    <n v="0.47368421052631571"/>
    <x v="1"/>
    <x v="1"/>
  </r>
  <r>
    <s v="ORD0006691"/>
    <x v="281"/>
    <x v="1370"/>
    <x v="0"/>
    <s v="EC006"/>
    <x v="2"/>
    <x v="0"/>
    <s v="Philips"/>
    <x v="4"/>
    <x v="2"/>
    <n v="1"/>
    <n v="85"/>
    <x v="2"/>
    <n v="68"/>
    <n v="16"/>
    <x v="1"/>
    <x v="2"/>
    <s v="Standard"/>
    <n v="3.9"/>
    <n v="2025"/>
    <s v="Nov-2025"/>
    <n v="0.23529411764705882"/>
    <x v="0"/>
    <x v="2"/>
  </r>
  <r>
    <s v="ORD0006692"/>
    <x v="115"/>
    <x v="914"/>
    <x v="1"/>
    <s v="EC008"/>
    <x v="1"/>
    <x v="1"/>
    <s v="Nivea"/>
    <x v="4"/>
    <x v="2"/>
    <n v="3"/>
    <n v="18"/>
    <x v="3"/>
    <n v="45.9"/>
    <n v="18.899999999999999"/>
    <x v="0"/>
    <x v="1"/>
    <s v="Express"/>
    <n v="2.8"/>
    <n v="2025"/>
    <s v="Nov-2025"/>
    <n v="0.41176470588235292"/>
    <x v="0"/>
    <x v="2"/>
  </r>
  <r>
    <s v="ORD0006693"/>
    <x v="22"/>
    <x v="1270"/>
    <x v="1"/>
    <s v="EC007"/>
    <x v="9"/>
    <x v="0"/>
    <s v="Prestige"/>
    <x v="1"/>
    <x v="2"/>
    <n v="5"/>
    <n v="120"/>
    <x v="3"/>
    <n v="510"/>
    <n v="120"/>
    <x v="0"/>
    <x v="4"/>
    <s v="Standard"/>
    <n v="3.4"/>
    <n v="2025"/>
    <s v="Mar-2025"/>
    <n v="0.23529411764705882"/>
    <x v="1"/>
    <x v="1"/>
  </r>
  <r>
    <s v="ORD0006694"/>
    <x v="362"/>
    <x v="2255"/>
    <x v="1"/>
    <s v="EC002"/>
    <x v="5"/>
    <x v="3"/>
    <s v="Samsung"/>
    <x v="8"/>
    <x v="0"/>
    <n v="5"/>
    <n v="149"/>
    <x v="2"/>
    <n v="596"/>
    <n v="121"/>
    <x v="0"/>
    <x v="4"/>
    <s v="Express"/>
    <n v="3.3"/>
    <n v="2025"/>
    <s v="Jun-2025"/>
    <n v="0.20302013422818793"/>
    <x v="2"/>
    <x v="4"/>
  </r>
  <r>
    <s v="ORD0006695"/>
    <x v="15"/>
    <x v="1550"/>
    <x v="0"/>
    <s v="EC004"/>
    <x v="10"/>
    <x v="2"/>
    <s v="Nike"/>
    <x v="7"/>
    <x v="2"/>
    <n v="4"/>
    <n v="110"/>
    <x v="3"/>
    <n v="374"/>
    <n v="102"/>
    <x v="0"/>
    <x v="0"/>
    <s v="Express"/>
    <n v="4.5"/>
    <n v="2025"/>
    <s v="Nov-2025"/>
    <n v="0.27272727272727271"/>
    <x v="2"/>
    <x v="4"/>
  </r>
  <r>
    <s v="ORD0006696"/>
    <x v="315"/>
    <x v="802"/>
    <x v="0"/>
    <s v="EC010"/>
    <x v="6"/>
    <x v="3"/>
    <s v="JBL"/>
    <x v="8"/>
    <x v="1"/>
    <n v="5"/>
    <n v="65"/>
    <x v="0"/>
    <n v="325"/>
    <n v="135"/>
    <x v="0"/>
    <x v="0"/>
    <s v="Express"/>
    <n v="3.8"/>
    <n v="2025"/>
    <s v="Feb-2025"/>
    <n v="0.41538461538461541"/>
    <x v="2"/>
    <x v="4"/>
  </r>
  <r>
    <s v="ORD0006697"/>
    <x v="270"/>
    <x v="582"/>
    <x v="1"/>
    <s v="EC001"/>
    <x v="8"/>
    <x v="3"/>
    <s v="Sony"/>
    <x v="0"/>
    <x v="0"/>
    <n v="2"/>
    <n v="89"/>
    <x v="3"/>
    <n v="151.30000000000001"/>
    <n v="41.3"/>
    <x v="0"/>
    <x v="4"/>
    <s v="Standard"/>
    <n v="3.2"/>
    <n v="2025"/>
    <s v="Jan-2025"/>
    <n v="0.27296761401189684"/>
    <x v="0"/>
    <x v="0"/>
  </r>
  <r>
    <s v="ORD0006698"/>
    <x v="60"/>
    <x v="962"/>
    <x v="0"/>
    <s v="EC010"/>
    <x v="6"/>
    <x v="3"/>
    <s v="JBL"/>
    <x v="3"/>
    <x v="2"/>
    <n v="1"/>
    <n v="65"/>
    <x v="4"/>
    <n v="61.75"/>
    <n v="23.75"/>
    <x v="0"/>
    <x v="2"/>
    <s v="Standard"/>
    <n v="2.6"/>
    <n v="2025"/>
    <s v="Apr-2025"/>
    <n v="0.38461538461538464"/>
    <x v="0"/>
    <x v="2"/>
  </r>
  <r>
    <s v="ORD0006699"/>
    <x v="86"/>
    <x v="1477"/>
    <x v="0"/>
    <s v="EC006"/>
    <x v="2"/>
    <x v="0"/>
    <s v="Philips"/>
    <x v="6"/>
    <x v="0"/>
    <n v="4"/>
    <n v="85"/>
    <x v="2"/>
    <n v="272"/>
    <n v="64"/>
    <x v="0"/>
    <x v="3"/>
    <s v="Standard"/>
    <n v="4.5999999999999996"/>
    <n v="2025"/>
    <s v="Dec-2025"/>
    <n v="0.23529411764705882"/>
    <x v="0"/>
    <x v="2"/>
  </r>
  <r>
    <s v="ORD0006700"/>
    <x v="337"/>
    <x v="693"/>
    <x v="1"/>
    <s v="EC006"/>
    <x v="2"/>
    <x v="0"/>
    <s v="Philips"/>
    <x v="5"/>
    <x v="1"/>
    <n v="2"/>
    <n v="85"/>
    <x v="2"/>
    <n v="136"/>
    <n v="32"/>
    <x v="0"/>
    <x v="3"/>
    <s v="Standard"/>
    <n v="3.7"/>
    <n v="2025"/>
    <s v="Aug-2025"/>
    <n v="0.23529411764705882"/>
    <x v="0"/>
    <x v="3"/>
  </r>
  <r>
    <s v="ORD0006701"/>
    <x v="20"/>
    <x v="1363"/>
    <x v="0"/>
    <s v="EC008"/>
    <x v="1"/>
    <x v="1"/>
    <s v="Nivea"/>
    <x v="0"/>
    <x v="2"/>
    <n v="5"/>
    <n v="18"/>
    <x v="3"/>
    <n v="76.5"/>
    <n v="31.5"/>
    <x v="0"/>
    <x v="1"/>
    <s v="Standard"/>
    <n v="4"/>
    <n v="2025"/>
    <s v="Jun-2025"/>
    <n v="0.41176470588235292"/>
    <x v="0"/>
    <x v="0"/>
  </r>
  <r>
    <s v="ORD0006702"/>
    <x v="25"/>
    <x v="1428"/>
    <x v="0"/>
    <s v="EC006"/>
    <x v="2"/>
    <x v="0"/>
    <s v="Philips"/>
    <x v="1"/>
    <x v="2"/>
    <n v="1"/>
    <n v="85"/>
    <x v="2"/>
    <n v="68"/>
    <n v="16"/>
    <x v="1"/>
    <x v="3"/>
    <s v="Express"/>
    <n v="2.8"/>
    <n v="2025"/>
    <s v="Aug-2025"/>
    <n v="0.23529411764705882"/>
    <x v="1"/>
    <x v="1"/>
  </r>
  <r>
    <s v="ORD0006703"/>
    <x v="223"/>
    <x v="521"/>
    <x v="0"/>
    <s v="EC012"/>
    <x v="3"/>
    <x v="0"/>
    <s v="Philips"/>
    <x v="7"/>
    <x v="2"/>
    <n v="3"/>
    <n v="42"/>
    <x v="2"/>
    <n v="100.8"/>
    <n v="28.8"/>
    <x v="0"/>
    <x v="0"/>
    <s v="Standard"/>
    <n v="3.3"/>
    <n v="2025"/>
    <s v="Oct-2025"/>
    <n v="0.28571428571428575"/>
    <x v="2"/>
    <x v="4"/>
  </r>
  <r>
    <s v="ORD0006704"/>
    <x v="206"/>
    <x v="2332"/>
    <x v="0"/>
    <s v="EC005"/>
    <x v="4"/>
    <x v="2"/>
    <s v="Skybags"/>
    <x v="7"/>
    <x v="1"/>
    <n v="2"/>
    <n v="45"/>
    <x v="4"/>
    <n v="85.5"/>
    <n v="33.5"/>
    <x v="0"/>
    <x v="0"/>
    <s v="Standard"/>
    <n v="2.7"/>
    <n v="2025"/>
    <s v="Dec-2025"/>
    <n v="0.391812865497076"/>
    <x v="2"/>
    <x v="4"/>
  </r>
  <r>
    <s v="ORD0006705"/>
    <x v="109"/>
    <x v="1429"/>
    <x v="1"/>
    <s v="EC005"/>
    <x v="4"/>
    <x v="2"/>
    <s v="Skybags"/>
    <x v="2"/>
    <x v="0"/>
    <n v="5"/>
    <n v="45"/>
    <x v="4"/>
    <n v="213.75"/>
    <n v="83.75"/>
    <x v="0"/>
    <x v="2"/>
    <s v="Standard"/>
    <n v="4.3"/>
    <n v="2025"/>
    <s v="Oct-2025"/>
    <n v="0.391812865497076"/>
    <x v="0"/>
    <x v="2"/>
  </r>
  <r>
    <s v="ORD0006706"/>
    <x v="53"/>
    <x v="1260"/>
    <x v="0"/>
    <s v="EC004"/>
    <x v="10"/>
    <x v="2"/>
    <s v="Nike"/>
    <x v="0"/>
    <x v="1"/>
    <n v="2"/>
    <n v="110"/>
    <x v="2"/>
    <n v="176"/>
    <n v="40"/>
    <x v="0"/>
    <x v="4"/>
    <s v="Express"/>
    <n v="3.1"/>
    <n v="2025"/>
    <s v="Jun-2025"/>
    <n v="0.22727272727272727"/>
    <x v="0"/>
    <x v="0"/>
  </r>
  <r>
    <s v="ORD0006707"/>
    <x v="318"/>
    <x v="730"/>
    <x v="0"/>
    <s v="EC008"/>
    <x v="1"/>
    <x v="1"/>
    <s v="Nivea"/>
    <x v="0"/>
    <x v="0"/>
    <n v="4"/>
    <n v="18"/>
    <x v="1"/>
    <n v="64.8"/>
    <n v="28.8"/>
    <x v="0"/>
    <x v="2"/>
    <s v="Standard"/>
    <n v="3.5"/>
    <n v="2025"/>
    <s v="Aug-2025"/>
    <n v="0.44444444444444448"/>
    <x v="0"/>
    <x v="0"/>
  </r>
  <r>
    <s v="ORD0006708"/>
    <x v="199"/>
    <x v="2280"/>
    <x v="0"/>
    <s v="EC004"/>
    <x v="10"/>
    <x v="2"/>
    <s v="Nike"/>
    <x v="6"/>
    <x v="0"/>
    <n v="1"/>
    <n v="110"/>
    <x v="3"/>
    <n v="93.5"/>
    <n v="25.5"/>
    <x v="0"/>
    <x v="0"/>
    <s v="Standard"/>
    <n v="4.5"/>
    <n v="2025"/>
    <s v="Jan-2025"/>
    <n v="0.27272727272727271"/>
    <x v="0"/>
    <x v="2"/>
  </r>
  <r>
    <s v="ORD0006709"/>
    <x v="226"/>
    <x v="2039"/>
    <x v="1"/>
    <s v="EC009"/>
    <x v="11"/>
    <x v="1"/>
    <s v="Loreal"/>
    <x v="0"/>
    <x v="0"/>
    <n v="4"/>
    <n v="12"/>
    <x v="2"/>
    <n v="38.4"/>
    <n v="14.4"/>
    <x v="0"/>
    <x v="2"/>
    <s v="Express"/>
    <n v="2.7"/>
    <n v="2025"/>
    <s v="Dec-2025"/>
    <n v="0.375"/>
    <x v="0"/>
    <x v="0"/>
  </r>
  <r>
    <s v="ORD0006710"/>
    <x v="315"/>
    <x v="249"/>
    <x v="1"/>
    <s v="EC007"/>
    <x v="9"/>
    <x v="0"/>
    <s v="Prestige"/>
    <x v="3"/>
    <x v="2"/>
    <n v="5"/>
    <n v="120"/>
    <x v="4"/>
    <n v="570"/>
    <n v="180"/>
    <x v="0"/>
    <x v="4"/>
    <s v="Express"/>
    <n v="2.8"/>
    <n v="2025"/>
    <s v="Feb-2025"/>
    <n v="0.31578947368421051"/>
    <x v="0"/>
    <x v="2"/>
  </r>
  <r>
    <s v="ORD0006711"/>
    <x v="338"/>
    <x v="401"/>
    <x v="0"/>
    <s v="EC006"/>
    <x v="2"/>
    <x v="0"/>
    <s v="Philips"/>
    <x v="2"/>
    <x v="1"/>
    <n v="4"/>
    <n v="85"/>
    <x v="1"/>
    <n v="306"/>
    <n v="98"/>
    <x v="0"/>
    <x v="4"/>
    <s v="Standard"/>
    <n v="2.6"/>
    <n v="2025"/>
    <s v="Apr-2025"/>
    <n v="0.3202614379084967"/>
    <x v="0"/>
    <x v="2"/>
  </r>
  <r>
    <s v="ORD0006712"/>
    <x v="61"/>
    <x v="133"/>
    <x v="1"/>
    <s v="EC001"/>
    <x v="8"/>
    <x v="3"/>
    <s v="Sony"/>
    <x v="7"/>
    <x v="1"/>
    <n v="3"/>
    <n v="89"/>
    <x v="0"/>
    <n v="267"/>
    <n v="102"/>
    <x v="3"/>
    <x v="1"/>
    <s v="Express"/>
    <n v="2.9"/>
    <n v="2025"/>
    <s v="Mar-2025"/>
    <n v="0.38202247191011235"/>
    <x v="2"/>
    <x v="4"/>
  </r>
  <r>
    <s v="ORD0006713"/>
    <x v="280"/>
    <x v="144"/>
    <x v="1"/>
    <s v="EC008"/>
    <x v="1"/>
    <x v="1"/>
    <s v="Nivea"/>
    <x v="4"/>
    <x v="0"/>
    <n v="4"/>
    <n v="18"/>
    <x v="1"/>
    <n v="64.8"/>
    <n v="28.8"/>
    <x v="0"/>
    <x v="0"/>
    <s v="Standard"/>
    <n v="4.5"/>
    <n v="2025"/>
    <s v="Feb-2025"/>
    <n v="0.44444444444444448"/>
    <x v="0"/>
    <x v="2"/>
  </r>
  <r>
    <s v="ORD0006714"/>
    <x v="181"/>
    <x v="1472"/>
    <x v="0"/>
    <s v="EC003"/>
    <x v="7"/>
    <x v="3"/>
    <s v="Lenovo"/>
    <x v="9"/>
    <x v="1"/>
    <n v="4"/>
    <n v="799"/>
    <x v="0"/>
    <n v="3196"/>
    <n v="716"/>
    <x v="1"/>
    <x v="1"/>
    <s v="Standard"/>
    <n v="2.7"/>
    <n v="2025"/>
    <s v="Sep-2025"/>
    <n v="0.22403003754693368"/>
    <x v="0"/>
    <x v="5"/>
  </r>
  <r>
    <s v="ORD0006715"/>
    <x v="253"/>
    <x v="2333"/>
    <x v="0"/>
    <s v="EC006"/>
    <x v="2"/>
    <x v="0"/>
    <s v="Philips"/>
    <x v="4"/>
    <x v="2"/>
    <n v="3"/>
    <n v="85"/>
    <x v="2"/>
    <n v="204"/>
    <n v="48"/>
    <x v="0"/>
    <x v="4"/>
    <s v="Express"/>
    <n v="3.4"/>
    <n v="2025"/>
    <s v="Aug-2025"/>
    <n v="0.23529411764705882"/>
    <x v="0"/>
    <x v="2"/>
  </r>
  <r>
    <s v="ORD0006716"/>
    <x v="194"/>
    <x v="2096"/>
    <x v="1"/>
    <s v="EC011"/>
    <x v="0"/>
    <x v="0"/>
    <s v="IKEA"/>
    <x v="4"/>
    <x v="1"/>
    <n v="5"/>
    <n v="190"/>
    <x v="3"/>
    <n v="807.5"/>
    <n v="182.5"/>
    <x v="0"/>
    <x v="2"/>
    <s v="Standard"/>
    <n v="4.4000000000000004"/>
    <n v="2025"/>
    <s v="Aug-2025"/>
    <n v="0.2260061919504644"/>
    <x v="0"/>
    <x v="2"/>
  </r>
  <r>
    <s v="ORD0006717"/>
    <x v="251"/>
    <x v="1503"/>
    <x v="0"/>
    <s v="EC004"/>
    <x v="10"/>
    <x v="2"/>
    <s v="Nike"/>
    <x v="6"/>
    <x v="2"/>
    <n v="2"/>
    <n v="110"/>
    <x v="2"/>
    <n v="176"/>
    <n v="40"/>
    <x v="0"/>
    <x v="1"/>
    <s v="Express"/>
    <n v="3.2"/>
    <n v="2025"/>
    <s v="Feb-2025"/>
    <n v="0.22727272727272727"/>
    <x v="0"/>
    <x v="2"/>
  </r>
  <r>
    <s v="ORD0006718"/>
    <x v="53"/>
    <x v="1890"/>
    <x v="1"/>
    <s v="EC005"/>
    <x v="4"/>
    <x v="2"/>
    <s v="Skybags"/>
    <x v="3"/>
    <x v="0"/>
    <n v="4"/>
    <n v="45"/>
    <x v="2"/>
    <n v="144"/>
    <n v="40"/>
    <x v="2"/>
    <x v="1"/>
    <s v="Same Day"/>
    <n v="4.7"/>
    <n v="2025"/>
    <s v="Jun-2025"/>
    <n v="0.27777777777777779"/>
    <x v="0"/>
    <x v="2"/>
  </r>
  <r>
    <s v="ORD0006719"/>
    <x v="252"/>
    <x v="1947"/>
    <x v="1"/>
    <s v="EC007"/>
    <x v="9"/>
    <x v="0"/>
    <s v="Prestige"/>
    <x v="4"/>
    <x v="1"/>
    <n v="1"/>
    <n v="120"/>
    <x v="3"/>
    <n v="102"/>
    <n v="24"/>
    <x v="0"/>
    <x v="2"/>
    <s v="Standard"/>
    <n v="2.5"/>
    <n v="2025"/>
    <s v="Jul-2025"/>
    <n v="0.23529411764705882"/>
    <x v="0"/>
    <x v="2"/>
  </r>
  <r>
    <s v="ORD0006720"/>
    <x v="181"/>
    <x v="1304"/>
    <x v="0"/>
    <s v="EC007"/>
    <x v="9"/>
    <x v="0"/>
    <s v="Prestige"/>
    <x v="2"/>
    <x v="0"/>
    <n v="5"/>
    <n v="120"/>
    <x v="1"/>
    <n v="540"/>
    <n v="150"/>
    <x v="3"/>
    <x v="4"/>
    <s v="Express"/>
    <n v="3.5"/>
    <n v="2025"/>
    <s v="Sep-2025"/>
    <n v="0.27777777777777779"/>
    <x v="0"/>
    <x v="2"/>
  </r>
  <r>
    <s v="ORD0006721"/>
    <x v="292"/>
    <x v="1066"/>
    <x v="1"/>
    <s v="EC010"/>
    <x v="6"/>
    <x v="3"/>
    <s v="JBL"/>
    <x v="7"/>
    <x v="2"/>
    <n v="4"/>
    <n v="65"/>
    <x v="1"/>
    <n v="234"/>
    <n v="82"/>
    <x v="0"/>
    <x v="2"/>
    <s v="Standard"/>
    <n v="4.9000000000000004"/>
    <n v="2025"/>
    <s v="May-2025"/>
    <n v="0.3504273504273504"/>
    <x v="2"/>
    <x v="4"/>
  </r>
  <r>
    <s v="ORD0006722"/>
    <x v="183"/>
    <x v="564"/>
    <x v="0"/>
    <s v="EC001"/>
    <x v="8"/>
    <x v="3"/>
    <s v="Sony"/>
    <x v="8"/>
    <x v="0"/>
    <n v="5"/>
    <n v="89"/>
    <x v="2"/>
    <n v="356"/>
    <n v="81"/>
    <x v="0"/>
    <x v="0"/>
    <s v="Standard"/>
    <n v="3"/>
    <n v="2025"/>
    <s v="Nov-2025"/>
    <n v="0.22752808988764045"/>
    <x v="2"/>
    <x v="4"/>
  </r>
  <r>
    <s v="ORD0006723"/>
    <x v="13"/>
    <x v="698"/>
    <x v="1"/>
    <s v="EC002"/>
    <x v="5"/>
    <x v="3"/>
    <s v="Samsung"/>
    <x v="7"/>
    <x v="0"/>
    <n v="3"/>
    <n v="149"/>
    <x v="3"/>
    <n v="379.95"/>
    <n v="94.95"/>
    <x v="0"/>
    <x v="2"/>
    <s v="Standard"/>
    <n v="4.7"/>
    <n v="2025"/>
    <s v="Jan-2025"/>
    <n v="0.24990130280300041"/>
    <x v="2"/>
    <x v="4"/>
  </r>
  <r>
    <s v="ORD0006724"/>
    <x v="208"/>
    <x v="2181"/>
    <x v="0"/>
    <s v="EC001"/>
    <x v="8"/>
    <x v="3"/>
    <s v="Sony"/>
    <x v="1"/>
    <x v="1"/>
    <n v="5"/>
    <n v="89"/>
    <x v="2"/>
    <n v="356"/>
    <n v="81"/>
    <x v="2"/>
    <x v="0"/>
    <s v="Standard"/>
    <n v="4.7"/>
    <n v="2025"/>
    <s v="Aug-2025"/>
    <n v="0.22752808988764045"/>
    <x v="1"/>
    <x v="1"/>
  </r>
  <r>
    <s v="ORD0006725"/>
    <x v="45"/>
    <x v="392"/>
    <x v="0"/>
    <s v="EC002"/>
    <x v="5"/>
    <x v="3"/>
    <s v="Samsung"/>
    <x v="8"/>
    <x v="1"/>
    <n v="3"/>
    <n v="149"/>
    <x v="1"/>
    <n v="402.3"/>
    <n v="117.3"/>
    <x v="0"/>
    <x v="1"/>
    <s v="Express"/>
    <n v="4"/>
    <n v="2025"/>
    <s v="Mar-2025"/>
    <n v="0.29157345264727813"/>
    <x v="2"/>
    <x v="4"/>
  </r>
  <r>
    <s v="ORD0006726"/>
    <x v="217"/>
    <x v="191"/>
    <x v="1"/>
    <s v="EC008"/>
    <x v="1"/>
    <x v="1"/>
    <s v="Nivea"/>
    <x v="2"/>
    <x v="2"/>
    <n v="2"/>
    <n v="18"/>
    <x v="4"/>
    <n v="34.200000000000003"/>
    <n v="16.2"/>
    <x v="2"/>
    <x v="3"/>
    <s v="Standard"/>
    <n v="4.8"/>
    <n v="2025"/>
    <s v="Sep-2025"/>
    <n v="0.47368421052631571"/>
    <x v="0"/>
    <x v="2"/>
  </r>
  <r>
    <s v="ORD0006727"/>
    <x v="270"/>
    <x v="2284"/>
    <x v="1"/>
    <s v="EC011"/>
    <x v="0"/>
    <x v="0"/>
    <s v="IKEA"/>
    <x v="7"/>
    <x v="2"/>
    <n v="4"/>
    <n v="190"/>
    <x v="0"/>
    <n v="760"/>
    <n v="260"/>
    <x v="0"/>
    <x v="3"/>
    <s v="Standard"/>
    <n v="2.8"/>
    <n v="2025"/>
    <s v="Jan-2025"/>
    <n v="0.34210526315789475"/>
    <x v="2"/>
    <x v="4"/>
  </r>
  <r>
    <s v="ORD0006728"/>
    <x v="178"/>
    <x v="1986"/>
    <x v="0"/>
    <s v="EC003"/>
    <x v="7"/>
    <x v="3"/>
    <s v="Lenovo"/>
    <x v="1"/>
    <x v="2"/>
    <n v="5"/>
    <n v="799"/>
    <x v="0"/>
    <n v="3995"/>
    <n v="895"/>
    <x v="0"/>
    <x v="2"/>
    <s v="Standard"/>
    <n v="4.7"/>
    <n v="2025"/>
    <s v="Jul-2025"/>
    <n v="0.22403003754693368"/>
    <x v="1"/>
    <x v="1"/>
  </r>
  <r>
    <s v="ORD0006729"/>
    <x v="5"/>
    <x v="1127"/>
    <x v="1"/>
    <s v="EC003"/>
    <x v="7"/>
    <x v="3"/>
    <s v="Lenovo"/>
    <x v="0"/>
    <x v="0"/>
    <n v="2"/>
    <n v="799"/>
    <x v="2"/>
    <n v="1278.4000000000001"/>
    <n v="38.4"/>
    <x v="0"/>
    <x v="1"/>
    <s v="Standard"/>
    <n v="2.9"/>
    <n v="2025"/>
    <s v="Apr-2025"/>
    <n v="3.0037546933667079E-2"/>
    <x v="0"/>
    <x v="0"/>
  </r>
  <r>
    <s v="ORD0006730"/>
    <x v="19"/>
    <x v="1095"/>
    <x v="0"/>
    <s v="EC004"/>
    <x v="10"/>
    <x v="2"/>
    <s v="Nike"/>
    <x v="4"/>
    <x v="1"/>
    <n v="1"/>
    <n v="110"/>
    <x v="3"/>
    <n v="93.5"/>
    <n v="25.5"/>
    <x v="0"/>
    <x v="1"/>
    <s v="Standard"/>
    <n v="4.5999999999999996"/>
    <n v="2025"/>
    <s v="Mar-2025"/>
    <n v="0.27272727272727271"/>
    <x v="0"/>
    <x v="2"/>
  </r>
  <r>
    <s v="ORD0006731"/>
    <x v="128"/>
    <x v="654"/>
    <x v="0"/>
    <s v="EC012"/>
    <x v="3"/>
    <x v="0"/>
    <s v="Philips"/>
    <x v="3"/>
    <x v="0"/>
    <n v="2"/>
    <n v="42"/>
    <x v="4"/>
    <n v="79.8"/>
    <n v="31.8"/>
    <x v="0"/>
    <x v="0"/>
    <s v="Express"/>
    <n v="4.4000000000000004"/>
    <n v="2025"/>
    <s v="Sep-2025"/>
    <n v="0.39849624060150379"/>
    <x v="0"/>
    <x v="2"/>
  </r>
  <r>
    <s v="ORD0006732"/>
    <x v="225"/>
    <x v="1242"/>
    <x v="0"/>
    <s v="EC001"/>
    <x v="8"/>
    <x v="3"/>
    <s v="Sony"/>
    <x v="3"/>
    <x v="2"/>
    <n v="2"/>
    <n v="89"/>
    <x v="1"/>
    <n v="160.19999999999999"/>
    <n v="50.2"/>
    <x v="0"/>
    <x v="2"/>
    <s v="Standard"/>
    <n v="4.3"/>
    <n v="2025"/>
    <s v="Jun-2025"/>
    <n v="0.31335830212234711"/>
    <x v="0"/>
    <x v="2"/>
  </r>
  <r>
    <s v="ORD0006733"/>
    <x v="333"/>
    <x v="2205"/>
    <x v="0"/>
    <s v="EC010"/>
    <x v="6"/>
    <x v="3"/>
    <s v="JBL"/>
    <x v="5"/>
    <x v="2"/>
    <n v="5"/>
    <n v="65"/>
    <x v="0"/>
    <n v="325"/>
    <n v="135"/>
    <x v="2"/>
    <x v="4"/>
    <s v="Express"/>
    <n v="5"/>
    <n v="2025"/>
    <s v="Jul-2025"/>
    <n v="0.41538461538461541"/>
    <x v="0"/>
    <x v="3"/>
  </r>
  <r>
    <s v="ORD0006734"/>
    <x v="114"/>
    <x v="282"/>
    <x v="0"/>
    <s v="EC012"/>
    <x v="3"/>
    <x v="0"/>
    <s v="Philips"/>
    <x v="7"/>
    <x v="1"/>
    <n v="1"/>
    <n v="42"/>
    <x v="3"/>
    <n v="35.700000000000003"/>
    <n v="11.7"/>
    <x v="0"/>
    <x v="1"/>
    <s v="Same Day"/>
    <n v="3.9"/>
    <n v="2025"/>
    <s v="Aug-2025"/>
    <n v="0.32773109243697474"/>
    <x v="2"/>
    <x v="4"/>
  </r>
  <r>
    <s v="ORD0006735"/>
    <x v="47"/>
    <x v="1212"/>
    <x v="0"/>
    <s v="EC008"/>
    <x v="1"/>
    <x v="1"/>
    <s v="Nivea"/>
    <x v="6"/>
    <x v="1"/>
    <n v="1"/>
    <n v="18"/>
    <x v="0"/>
    <n v="18"/>
    <n v="9"/>
    <x v="0"/>
    <x v="1"/>
    <s v="Express"/>
    <n v="3.2"/>
    <n v="2025"/>
    <s v="Apr-2025"/>
    <n v="0.5"/>
    <x v="0"/>
    <x v="2"/>
  </r>
  <r>
    <s v="ORD0006736"/>
    <x v="285"/>
    <x v="1966"/>
    <x v="0"/>
    <s v="EC008"/>
    <x v="1"/>
    <x v="1"/>
    <s v="Nivea"/>
    <x v="5"/>
    <x v="1"/>
    <n v="1"/>
    <n v="18"/>
    <x v="1"/>
    <n v="16.2"/>
    <n v="7.2"/>
    <x v="2"/>
    <x v="4"/>
    <s v="Standard"/>
    <n v="4.4000000000000004"/>
    <n v="2025"/>
    <s v="Feb-2025"/>
    <n v="0.44444444444444448"/>
    <x v="0"/>
    <x v="3"/>
  </r>
  <r>
    <s v="ORD0006737"/>
    <x v="241"/>
    <x v="1614"/>
    <x v="0"/>
    <s v="EC012"/>
    <x v="3"/>
    <x v="0"/>
    <s v="Philips"/>
    <x v="0"/>
    <x v="1"/>
    <n v="5"/>
    <n v="42"/>
    <x v="1"/>
    <n v="189"/>
    <n v="69"/>
    <x v="0"/>
    <x v="4"/>
    <s v="Same Day"/>
    <n v="3.2"/>
    <n v="2025"/>
    <s v="Nov-2025"/>
    <n v="0.36507936507936506"/>
    <x v="0"/>
    <x v="0"/>
  </r>
  <r>
    <s v="ORD0006738"/>
    <x v="167"/>
    <x v="247"/>
    <x v="1"/>
    <s v="EC011"/>
    <x v="0"/>
    <x v="0"/>
    <s v="IKEA"/>
    <x v="1"/>
    <x v="0"/>
    <n v="1"/>
    <n v="190"/>
    <x v="1"/>
    <n v="171"/>
    <n v="46"/>
    <x v="2"/>
    <x v="4"/>
    <s v="Standard"/>
    <n v="3.2"/>
    <n v="2025"/>
    <s v="Oct-2025"/>
    <n v="0.26900584795321636"/>
    <x v="1"/>
    <x v="1"/>
  </r>
  <r>
    <s v="ORD0006739"/>
    <x v="186"/>
    <x v="1603"/>
    <x v="1"/>
    <s v="EC008"/>
    <x v="1"/>
    <x v="1"/>
    <s v="Nivea"/>
    <x v="1"/>
    <x v="1"/>
    <n v="4"/>
    <n v="18"/>
    <x v="2"/>
    <n v="57.6"/>
    <n v="21.6"/>
    <x v="0"/>
    <x v="1"/>
    <s v="Express"/>
    <n v="3.5"/>
    <n v="2025"/>
    <s v="Mar-2025"/>
    <n v="0.375"/>
    <x v="1"/>
    <x v="1"/>
  </r>
  <r>
    <s v="ORD0006740"/>
    <x v="173"/>
    <x v="723"/>
    <x v="1"/>
    <s v="EC010"/>
    <x v="6"/>
    <x v="3"/>
    <s v="JBL"/>
    <x v="7"/>
    <x v="1"/>
    <n v="5"/>
    <n v="65"/>
    <x v="1"/>
    <n v="292.5"/>
    <n v="102.5"/>
    <x v="0"/>
    <x v="1"/>
    <s v="Standard"/>
    <n v="4.5999999999999996"/>
    <n v="2025"/>
    <s v="Jan-2025"/>
    <n v="0.3504273504273504"/>
    <x v="2"/>
    <x v="4"/>
  </r>
  <r>
    <s v="ORD0006741"/>
    <x v="269"/>
    <x v="1672"/>
    <x v="0"/>
    <s v="EC002"/>
    <x v="5"/>
    <x v="3"/>
    <s v="Samsung"/>
    <x v="7"/>
    <x v="1"/>
    <n v="4"/>
    <n v="149"/>
    <x v="1"/>
    <n v="536.4"/>
    <n v="156.4"/>
    <x v="0"/>
    <x v="2"/>
    <s v="Express"/>
    <n v="4.4000000000000004"/>
    <n v="2025"/>
    <s v="Sep-2025"/>
    <n v="0.29157345264727819"/>
    <x v="2"/>
    <x v="4"/>
  </r>
  <r>
    <s v="ORD0006742"/>
    <x v="324"/>
    <x v="1297"/>
    <x v="0"/>
    <s v="EC004"/>
    <x v="10"/>
    <x v="2"/>
    <s v="Nike"/>
    <x v="8"/>
    <x v="0"/>
    <n v="3"/>
    <n v="110"/>
    <x v="0"/>
    <n v="330"/>
    <n v="126"/>
    <x v="0"/>
    <x v="4"/>
    <s v="Standard"/>
    <n v="3.6"/>
    <n v="2025"/>
    <s v="Dec-2025"/>
    <n v="0.38181818181818183"/>
    <x v="2"/>
    <x v="4"/>
  </r>
  <r>
    <s v="ORD0006743"/>
    <x v="60"/>
    <x v="1408"/>
    <x v="0"/>
    <s v="EC001"/>
    <x v="8"/>
    <x v="3"/>
    <s v="Sony"/>
    <x v="4"/>
    <x v="2"/>
    <n v="2"/>
    <n v="89"/>
    <x v="1"/>
    <n v="160.19999999999999"/>
    <n v="50.2"/>
    <x v="2"/>
    <x v="4"/>
    <s v="Standard"/>
    <n v="3.9"/>
    <n v="2025"/>
    <s v="Apr-2025"/>
    <n v="0.31335830212234711"/>
    <x v="0"/>
    <x v="2"/>
  </r>
  <r>
    <s v="ORD0006744"/>
    <x v="118"/>
    <x v="668"/>
    <x v="0"/>
    <s v="EC010"/>
    <x v="6"/>
    <x v="3"/>
    <s v="JBL"/>
    <x v="3"/>
    <x v="1"/>
    <n v="5"/>
    <n v="65"/>
    <x v="4"/>
    <n v="308.75"/>
    <n v="118.75"/>
    <x v="0"/>
    <x v="4"/>
    <s v="Standard"/>
    <n v="2.5"/>
    <n v="2025"/>
    <s v="Jun-2025"/>
    <n v="0.38461538461538464"/>
    <x v="0"/>
    <x v="2"/>
  </r>
  <r>
    <s v="ORD0006745"/>
    <x v="319"/>
    <x v="52"/>
    <x v="0"/>
    <s v="EC002"/>
    <x v="5"/>
    <x v="3"/>
    <s v="Samsung"/>
    <x v="4"/>
    <x v="2"/>
    <n v="1"/>
    <n v="149"/>
    <x v="1"/>
    <n v="134.1"/>
    <n v="39.1"/>
    <x v="0"/>
    <x v="2"/>
    <s v="Same Day"/>
    <n v="3"/>
    <n v="2025"/>
    <s v="Jul-2025"/>
    <n v="0.29157345264727819"/>
    <x v="0"/>
    <x v="2"/>
  </r>
  <r>
    <s v="ORD0006746"/>
    <x v="101"/>
    <x v="86"/>
    <x v="0"/>
    <s v="EC004"/>
    <x v="10"/>
    <x v="2"/>
    <s v="Nike"/>
    <x v="8"/>
    <x v="2"/>
    <n v="5"/>
    <n v="110"/>
    <x v="1"/>
    <n v="495"/>
    <n v="155"/>
    <x v="0"/>
    <x v="2"/>
    <s v="Express"/>
    <n v="2.8"/>
    <n v="2025"/>
    <s v="Sep-2025"/>
    <n v="0.31313131313131315"/>
    <x v="2"/>
    <x v="4"/>
  </r>
  <r>
    <s v="ORD0006747"/>
    <x v="247"/>
    <x v="462"/>
    <x v="0"/>
    <s v="EC003"/>
    <x v="7"/>
    <x v="3"/>
    <s v="Lenovo"/>
    <x v="4"/>
    <x v="2"/>
    <n v="2"/>
    <n v="799"/>
    <x v="4"/>
    <n v="1518.1"/>
    <n v="278.10000000000002"/>
    <x v="0"/>
    <x v="0"/>
    <s v="Express"/>
    <n v="2.8"/>
    <n v="2025"/>
    <s v="Feb-2025"/>
    <n v="0.18318951320729862"/>
    <x v="0"/>
    <x v="2"/>
  </r>
  <r>
    <s v="ORD0006748"/>
    <x v="298"/>
    <x v="1611"/>
    <x v="0"/>
    <s v="EC006"/>
    <x v="2"/>
    <x v="0"/>
    <s v="Philips"/>
    <x v="4"/>
    <x v="0"/>
    <n v="5"/>
    <n v="85"/>
    <x v="4"/>
    <n v="403.75"/>
    <n v="143.75"/>
    <x v="3"/>
    <x v="4"/>
    <s v="Standard"/>
    <n v="2.7"/>
    <n v="2025"/>
    <s v="Dec-2025"/>
    <n v="0.35603715170278638"/>
    <x v="0"/>
    <x v="2"/>
  </r>
  <r>
    <s v="ORD0006749"/>
    <x v="154"/>
    <x v="93"/>
    <x v="1"/>
    <s v="EC005"/>
    <x v="4"/>
    <x v="2"/>
    <s v="Skybags"/>
    <x v="5"/>
    <x v="2"/>
    <n v="3"/>
    <n v="45"/>
    <x v="4"/>
    <n v="128.25"/>
    <n v="50.25"/>
    <x v="0"/>
    <x v="4"/>
    <s v="Same Day"/>
    <n v="3.2"/>
    <n v="2025"/>
    <s v="Sep-2025"/>
    <n v="0.391812865497076"/>
    <x v="0"/>
    <x v="3"/>
  </r>
  <r>
    <s v="ORD0006750"/>
    <x v="239"/>
    <x v="1370"/>
    <x v="0"/>
    <s v="EC008"/>
    <x v="1"/>
    <x v="1"/>
    <s v="Nivea"/>
    <x v="5"/>
    <x v="1"/>
    <n v="2"/>
    <n v="18"/>
    <x v="2"/>
    <n v="28.8"/>
    <n v="10.8"/>
    <x v="0"/>
    <x v="1"/>
    <s v="Standard"/>
    <n v="4.9000000000000004"/>
    <n v="2025"/>
    <s v="Jan-2025"/>
    <n v="0.375"/>
    <x v="0"/>
    <x v="3"/>
  </r>
  <r>
    <s v="ORD0006751"/>
    <x v="263"/>
    <x v="861"/>
    <x v="0"/>
    <s v="EC007"/>
    <x v="9"/>
    <x v="0"/>
    <s v="Prestige"/>
    <x v="1"/>
    <x v="0"/>
    <n v="5"/>
    <n v="120"/>
    <x v="2"/>
    <n v="480"/>
    <n v="90"/>
    <x v="0"/>
    <x v="0"/>
    <s v="Express"/>
    <n v="2.8"/>
    <n v="2025"/>
    <s v="Aug-2025"/>
    <n v="0.1875"/>
    <x v="1"/>
    <x v="1"/>
  </r>
  <r>
    <s v="ORD0006752"/>
    <x v="178"/>
    <x v="979"/>
    <x v="1"/>
    <s v="EC012"/>
    <x v="3"/>
    <x v="0"/>
    <s v="Philips"/>
    <x v="2"/>
    <x v="2"/>
    <n v="3"/>
    <n v="42"/>
    <x v="1"/>
    <n v="113.4"/>
    <n v="41.4"/>
    <x v="0"/>
    <x v="2"/>
    <s v="Standard"/>
    <n v="3.6"/>
    <n v="2025"/>
    <s v="Jul-2025"/>
    <n v="0.36507936507936506"/>
    <x v="0"/>
    <x v="2"/>
  </r>
  <r>
    <s v="ORD0006753"/>
    <x v="317"/>
    <x v="747"/>
    <x v="0"/>
    <s v="EC006"/>
    <x v="2"/>
    <x v="0"/>
    <s v="Philips"/>
    <x v="4"/>
    <x v="1"/>
    <n v="3"/>
    <n v="85"/>
    <x v="2"/>
    <n v="204"/>
    <n v="48"/>
    <x v="0"/>
    <x v="3"/>
    <s v="Standard"/>
    <n v="4.4000000000000004"/>
    <n v="2025"/>
    <s v="Nov-2025"/>
    <n v="0.23529411764705882"/>
    <x v="0"/>
    <x v="2"/>
  </r>
  <r>
    <s v="ORD0006754"/>
    <x v="194"/>
    <x v="2250"/>
    <x v="1"/>
    <s v="EC009"/>
    <x v="11"/>
    <x v="1"/>
    <s v="Loreal"/>
    <x v="4"/>
    <x v="1"/>
    <n v="5"/>
    <n v="12"/>
    <x v="4"/>
    <n v="57"/>
    <n v="27"/>
    <x v="0"/>
    <x v="2"/>
    <s v="Standard"/>
    <n v="4.2"/>
    <n v="2025"/>
    <s v="Aug-2025"/>
    <n v="0.47368421052631576"/>
    <x v="0"/>
    <x v="2"/>
  </r>
  <r>
    <s v="ORD0006755"/>
    <x v="257"/>
    <x v="1502"/>
    <x v="0"/>
    <s v="EC004"/>
    <x v="10"/>
    <x v="2"/>
    <s v="Nike"/>
    <x v="5"/>
    <x v="0"/>
    <n v="3"/>
    <n v="110"/>
    <x v="0"/>
    <n v="330"/>
    <n v="126"/>
    <x v="3"/>
    <x v="1"/>
    <s v="Standard"/>
    <n v="3.9"/>
    <n v="2025"/>
    <s v="Jul-2025"/>
    <n v="0.38181818181818183"/>
    <x v="0"/>
    <x v="3"/>
  </r>
  <r>
    <s v="ORD0006756"/>
    <x v="209"/>
    <x v="155"/>
    <x v="0"/>
    <s v="EC001"/>
    <x v="8"/>
    <x v="3"/>
    <s v="Sony"/>
    <x v="1"/>
    <x v="1"/>
    <n v="4"/>
    <n v="89"/>
    <x v="2"/>
    <n v="284.8"/>
    <n v="64.8"/>
    <x v="1"/>
    <x v="0"/>
    <s v="Standard"/>
    <n v="4.0999999999999996"/>
    <n v="2025"/>
    <s v="Sep-2025"/>
    <n v="0.22752808988764042"/>
    <x v="1"/>
    <x v="1"/>
  </r>
  <r>
    <s v="ORD0006757"/>
    <x v="362"/>
    <x v="2031"/>
    <x v="1"/>
    <s v="EC002"/>
    <x v="5"/>
    <x v="3"/>
    <s v="Samsung"/>
    <x v="3"/>
    <x v="2"/>
    <n v="1"/>
    <n v="149"/>
    <x v="1"/>
    <n v="134.1"/>
    <n v="39.1"/>
    <x v="0"/>
    <x v="3"/>
    <s v="Same Day"/>
    <n v="3.5"/>
    <n v="2025"/>
    <s v="Jun-2025"/>
    <n v="0.29157345264727819"/>
    <x v="0"/>
    <x v="2"/>
  </r>
  <r>
    <s v="ORD0006758"/>
    <x v="166"/>
    <x v="641"/>
    <x v="1"/>
    <s v="EC008"/>
    <x v="1"/>
    <x v="1"/>
    <s v="Nivea"/>
    <x v="4"/>
    <x v="1"/>
    <n v="1"/>
    <n v="18"/>
    <x v="3"/>
    <n v="15.3"/>
    <n v="6.3"/>
    <x v="0"/>
    <x v="1"/>
    <s v="Express"/>
    <n v="3.1"/>
    <n v="2025"/>
    <s v="Dec-2025"/>
    <n v="0.41176470588235292"/>
    <x v="0"/>
    <x v="2"/>
  </r>
  <r>
    <s v="ORD0006759"/>
    <x v="158"/>
    <x v="1130"/>
    <x v="1"/>
    <s v="EC011"/>
    <x v="0"/>
    <x v="0"/>
    <s v="IKEA"/>
    <x v="6"/>
    <x v="2"/>
    <n v="5"/>
    <n v="190"/>
    <x v="0"/>
    <n v="950"/>
    <n v="325"/>
    <x v="0"/>
    <x v="1"/>
    <s v="Standard"/>
    <n v="3.6"/>
    <n v="2025"/>
    <s v="Aug-2025"/>
    <n v="0.34210526315789475"/>
    <x v="0"/>
    <x v="2"/>
  </r>
  <r>
    <s v="ORD0006760"/>
    <x v="219"/>
    <x v="788"/>
    <x v="1"/>
    <s v="EC010"/>
    <x v="6"/>
    <x v="3"/>
    <s v="JBL"/>
    <x v="9"/>
    <x v="2"/>
    <n v="2"/>
    <n v="65"/>
    <x v="3"/>
    <n v="110.5"/>
    <n v="34.5"/>
    <x v="0"/>
    <x v="1"/>
    <s v="Standard"/>
    <n v="4.5"/>
    <n v="2025"/>
    <s v="Aug-2025"/>
    <n v="0.31221719457013575"/>
    <x v="0"/>
    <x v="5"/>
  </r>
  <r>
    <s v="ORD0006761"/>
    <x v="162"/>
    <x v="941"/>
    <x v="0"/>
    <s v="EC005"/>
    <x v="4"/>
    <x v="2"/>
    <s v="Skybags"/>
    <x v="7"/>
    <x v="0"/>
    <n v="5"/>
    <n v="45"/>
    <x v="4"/>
    <n v="213.75"/>
    <n v="83.75"/>
    <x v="0"/>
    <x v="3"/>
    <s v="Express"/>
    <n v="4.7"/>
    <n v="2025"/>
    <s v="Aug-2025"/>
    <n v="0.391812865497076"/>
    <x v="2"/>
    <x v="4"/>
  </r>
  <r>
    <s v="ORD0006762"/>
    <x v="230"/>
    <x v="888"/>
    <x v="1"/>
    <s v="EC011"/>
    <x v="0"/>
    <x v="0"/>
    <s v="IKEA"/>
    <x v="4"/>
    <x v="1"/>
    <n v="3"/>
    <n v="190"/>
    <x v="3"/>
    <n v="484.5"/>
    <n v="109.5"/>
    <x v="0"/>
    <x v="3"/>
    <s v="Standard"/>
    <n v="4.5"/>
    <n v="2025"/>
    <s v="Mar-2025"/>
    <n v="0.2260061919504644"/>
    <x v="0"/>
    <x v="2"/>
  </r>
  <r>
    <s v="ORD0006763"/>
    <x v="150"/>
    <x v="234"/>
    <x v="1"/>
    <s v="EC012"/>
    <x v="3"/>
    <x v="0"/>
    <s v="Philips"/>
    <x v="1"/>
    <x v="0"/>
    <n v="4"/>
    <n v="42"/>
    <x v="1"/>
    <n v="151.19999999999999"/>
    <n v="55.2"/>
    <x v="3"/>
    <x v="3"/>
    <s v="Express"/>
    <n v="3.5"/>
    <n v="2025"/>
    <s v="Jun-2025"/>
    <n v="0.36507936507936511"/>
    <x v="1"/>
    <x v="1"/>
  </r>
  <r>
    <s v="ORD0006764"/>
    <x v="35"/>
    <x v="208"/>
    <x v="0"/>
    <s v="EC007"/>
    <x v="9"/>
    <x v="0"/>
    <s v="Prestige"/>
    <x v="4"/>
    <x v="1"/>
    <n v="5"/>
    <n v="120"/>
    <x v="4"/>
    <n v="570"/>
    <n v="180"/>
    <x v="0"/>
    <x v="3"/>
    <s v="Standard"/>
    <n v="2.5"/>
    <n v="2025"/>
    <s v="Mar-2025"/>
    <n v="0.31578947368421051"/>
    <x v="0"/>
    <x v="2"/>
  </r>
  <r>
    <s v="ORD0006765"/>
    <x v="303"/>
    <x v="1550"/>
    <x v="0"/>
    <s v="EC001"/>
    <x v="8"/>
    <x v="3"/>
    <s v="Sony"/>
    <x v="6"/>
    <x v="1"/>
    <n v="3"/>
    <n v="89"/>
    <x v="3"/>
    <n v="226.95"/>
    <n v="61.95"/>
    <x v="2"/>
    <x v="0"/>
    <s v="Standard"/>
    <n v="3.4"/>
    <n v="2025"/>
    <s v="Nov-2025"/>
    <n v="0.2729676140118969"/>
    <x v="0"/>
    <x v="2"/>
  </r>
  <r>
    <s v="ORD0006766"/>
    <x v="161"/>
    <x v="1316"/>
    <x v="1"/>
    <s v="EC012"/>
    <x v="3"/>
    <x v="0"/>
    <s v="Philips"/>
    <x v="6"/>
    <x v="2"/>
    <n v="3"/>
    <n v="42"/>
    <x v="2"/>
    <n v="100.8"/>
    <n v="28.8"/>
    <x v="0"/>
    <x v="3"/>
    <s v="Standard"/>
    <n v="2.9"/>
    <n v="2025"/>
    <s v="Feb-2025"/>
    <n v="0.28571428571428575"/>
    <x v="0"/>
    <x v="2"/>
  </r>
  <r>
    <s v="ORD0006767"/>
    <x v="101"/>
    <x v="1717"/>
    <x v="0"/>
    <s v="EC004"/>
    <x v="10"/>
    <x v="2"/>
    <s v="Nike"/>
    <x v="0"/>
    <x v="2"/>
    <n v="4"/>
    <n v="110"/>
    <x v="0"/>
    <n v="440"/>
    <n v="168"/>
    <x v="0"/>
    <x v="0"/>
    <s v="Standard"/>
    <n v="5"/>
    <n v="2025"/>
    <s v="Sep-2025"/>
    <n v="0.38181818181818183"/>
    <x v="0"/>
    <x v="0"/>
  </r>
  <r>
    <s v="ORD0006768"/>
    <x v="327"/>
    <x v="2109"/>
    <x v="0"/>
    <s v="EC011"/>
    <x v="0"/>
    <x v="0"/>
    <s v="IKEA"/>
    <x v="8"/>
    <x v="1"/>
    <n v="3"/>
    <n v="190"/>
    <x v="0"/>
    <n v="570"/>
    <n v="195"/>
    <x v="0"/>
    <x v="1"/>
    <s v="Express"/>
    <n v="3.5"/>
    <n v="2025"/>
    <s v="Dec-2025"/>
    <n v="0.34210526315789475"/>
    <x v="2"/>
    <x v="4"/>
  </r>
  <r>
    <s v="ORD0006769"/>
    <x v="97"/>
    <x v="1901"/>
    <x v="0"/>
    <s v="EC005"/>
    <x v="4"/>
    <x v="2"/>
    <s v="Skybags"/>
    <x v="2"/>
    <x v="1"/>
    <n v="2"/>
    <n v="45"/>
    <x v="0"/>
    <n v="90"/>
    <n v="38"/>
    <x v="0"/>
    <x v="3"/>
    <s v="Express"/>
    <n v="3.4"/>
    <n v="2025"/>
    <s v="Jan-2025"/>
    <n v="0.42222222222222222"/>
    <x v="0"/>
    <x v="2"/>
  </r>
  <r>
    <s v="ORD0006770"/>
    <x v="169"/>
    <x v="857"/>
    <x v="0"/>
    <s v="EC001"/>
    <x v="8"/>
    <x v="3"/>
    <s v="Sony"/>
    <x v="7"/>
    <x v="2"/>
    <n v="1"/>
    <n v="89"/>
    <x v="4"/>
    <n v="84.55"/>
    <n v="29.55"/>
    <x v="0"/>
    <x v="2"/>
    <s v="Express"/>
    <n v="4.4000000000000004"/>
    <n v="2025"/>
    <s v="Dec-2025"/>
    <n v="0.34949733885274986"/>
    <x v="2"/>
    <x v="4"/>
  </r>
  <r>
    <s v="ORD0006771"/>
    <x v="353"/>
    <x v="412"/>
    <x v="1"/>
    <s v="EC010"/>
    <x v="6"/>
    <x v="3"/>
    <s v="JBL"/>
    <x v="3"/>
    <x v="1"/>
    <n v="2"/>
    <n v="65"/>
    <x v="2"/>
    <n v="104"/>
    <n v="28"/>
    <x v="0"/>
    <x v="0"/>
    <s v="Standard"/>
    <n v="3.1"/>
    <n v="2025"/>
    <s v="Sep-2025"/>
    <n v="0.26923076923076922"/>
    <x v="0"/>
    <x v="2"/>
  </r>
  <r>
    <s v="ORD0006772"/>
    <x v="99"/>
    <x v="2334"/>
    <x v="0"/>
    <s v="EC009"/>
    <x v="11"/>
    <x v="1"/>
    <s v="Loreal"/>
    <x v="4"/>
    <x v="0"/>
    <n v="3"/>
    <n v="12"/>
    <x v="3"/>
    <n v="30.6"/>
    <n v="12.6"/>
    <x v="0"/>
    <x v="1"/>
    <s v="Express"/>
    <n v="2.6"/>
    <n v="2025"/>
    <s v="Sep-2025"/>
    <n v="0.41176470588235292"/>
    <x v="0"/>
    <x v="2"/>
  </r>
  <r>
    <s v="ORD0006773"/>
    <x v="229"/>
    <x v="362"/>
    <x v="0"/>
    <s v="EC001"/>
    <x v="8"/>
    <x v="3"/>
    <s v="Sony"/>
    <x v="4"/>
    <x v="2"/>
    <n v="4"/>
    <n v="89"/>
    <x v="2"/>
    <n v="284.8"/>
    <n v="64.8"/>
    <x v="0"/>
    <x v="2"/>
    <s v="Same Day"/>
    <n v="3.6"/>
    <n v="2025"/>
    <s v="May-2025"/>
    <n v="0.22752808988764042"/>
    <x v="0"/>
    <x v="2"/>
  </r>
  <r>
    <s v="ORD0006774"/>
    <x v="219"/>
    <x v="1524"/>
    <x v="1"/>
    <s v="EC002"/>
    <x v="5"/>
    <x v="3"/>
    <s v="Samsung"/>
    <x v="5"/>
    <x v="0"/>
    <n v="1"/>
    <n v="149"/>
    <x v="1"/>
    <n v="134.1"/>
    <n v="39.1"/>
    <x v="0"/>
    <x v="2"/>
    <s v="Same Day"/>
    <n v="3.2"/>
    <n v="2025"/>
    <s v="Aug-2025"/>
    <n v="0.29157345264727819"/>
    <x v="0"/>
    <x v="3"/>
  </r>
  <r>
    <s v="ORD0006775"/>
    <x v="361"/>
    <x v="1798"/>
    <x v="0"/>
    <s v="EC007"/>
    <x v="9"/>
    <x v="0"/>
    <s v="Prestige"/>
    <x v="0"/>
    <x v="2"/>
    <n v="4"/>
    <n v="120"/>
    <x v="2"/>
    <n v="384"/>
    <n v="72"/>
    <x v="0"/>
    <x v="2"/>
    <s v="Standard"/>
    <n v="3.1"/>
    <n v="2025"/>
    <s v="Jan-2025"/>
    <n v="0.1875"/>
    <x v="0"/>
    <x v="0"/>
  </r>
  <r>
    <s v="ORD0006776"/>
    <x v="225"/>
    <x v="641"/>
    <x v="0"/>
    <s v="EC006"/>
    <x v="2"/>
    <x v="0"/>
    <s v="Philips"/>
    <x v="7"/>
    <x v="2"/>
    <n v="4"/>
    <n v="85"/>
    <x v="3"/>
    <n v="289"/>
    <n v="81"/>
    <x v="0"/>
    <x v="1"/>
    <s v="Standard"/>
    <n v="4.9000000000000004"/>
    <n v="2025"/>
    <s v="Jun-2025"/>
    <n v="0.28027681660899656"/>
    <x v="2"/>
    <x v="4"/>
  </r>
  <r>
    <s v="ORD0006777"/>
    <x v="311"/>
    <x v="861"/>
    <x v="1"/>
    <s v="EC003"/>
    <x v="7"/>
    <x v="3"/>
    <s v="Lenovo"/>
    <x v="0"/>
    <x v="2"/>
    <n v="4"/>
    <n v="799"/>
    <x v="0"/>
    <n v="3196"/>
    <n v="716"/>
    <x v="1"/>
    <x v="2"/>
    <s v="Standard"/>
    <n v="4.2"/>
    <n v="2025"/>
    <s v="Jun-2025"/>
    <n v="0.22403003754693368"/>
    <x v="0"/>
    <x v="0"/>
  </r>
  <r>
    <s v="ORD0006778"/>
    <x v="127"/>
    <x v="2283"/>
    <x v="0"/>
    <s v="EC006"/>
    <x v="2"/>
    <x v="0"/>
    <s v="Philips"/>
    <x v="9"/>
    <x v="2"/>
    <n v="2"/>
    <n v="85"/>
    <x v="3"/>
    <n v="144.5"/>
    <n v="40.5"/>
    <x v="0"/>
    <x v="0"/>
    <s v="Standard"/>
    <n v="4.4000000000000004"/>
    <n v="2025"/>
    <s v="Jan-2025"/>
    <n v="0.28027681660899656"/>
    <x v="0"/>
    <x v="5"/>
  </r>
  <r>
    <s v="ORD0006779"/>
    <x v="267"/>
    <x v="1697"/>
    <x v="1"/>
    <s v="EC004"/>
    <x v="10"/>
    <x v="2"/>
    <s v="Nike"/>
    <x v="7"/>
    <x v="1"/>
    <n v="2"/>
    <n v="110"/>
    <x v="1"/>
    <n v="198"/>
    <n v="62"/>
    <x v="0"/>
    <x v="2"/>
    <s v="Standard"/>
    <n v="4.0999999999999996"/>
    <n v="2025"/>
    <s v="Jul-2025"/>
    <n v="0.31313131313131315"/>
    <x v="2"/>
    <x v="4"/>
  </r>
  <r>
    <s v="ORD0006780"/>
    <x v="149"/>
    <x v="784"/>
    <x v="1"/>
    <s v="EC004"/>
    <x v="10"/>
    <x v="2"/>
    <s v="Nike"/>
    <x v="2"/>
    <x v="1"/>
    <n v="5"/>
    <n v="110"/>
    <x v="2"/>
    <n v="440"/>
    <n v="100"/>
    <x v="0"/>
    <x v="4"/>
    <s v="Express"/>
    <n v="4.7"/>
    <n v="2025"/>
    <s v="May-2025"/>
    <n v="0.22727272727272727"/>
    <x v="0"/>
    <x v="2"/>
  </r>
  <r>
    <s v="ORD0006781"/>
    <x v="308"/>
    <x v="2226"/>
    <x v="1"/>
    <s v="EC001"/>
    <x v="8"/>
    <x v="3"/>
    <s v="Sony"/>
    <x v="6"/>
    <x v="1"/>
    <n v="4"/>
    <n v="89"/>
    <x v="1"/>
    <n v="320.39999999999998"/>
    <n v="100.4"/>
    <x v="0"/>
    <x v="2"/>
    <s v="Standard"/>
    <n v="3.7"/>
    <n v="2025"/>
    <s v="Jun-2025"/>
    <n v="0.31335830212234711"/>
    <x v="0"/>
    <x v="2"/>
  </r>
  <r>
    <s v="ORD0006782"/>
    <x v="191"/>
    <x v="2303"/>
    <x v="0"/>
    <s v="EC009"/>
    <x v="11"/>
    <x v="1"/>
    <s v="Loreal"/>
    <x v="1"/>
    <x v="1"/>
    <n v="2"/>
    <n v="12"/>
    <x v="3"/>
    <n v="20.399999999999999"/>
    <n v="8.4"/>
    <x v="0"/>
    <x v="3"/>
    <s v="Express"/>
    <n v="4.5"/>
    <n v="2025"/>
    <s v="Mar-2025"/>
    <n v="0.41176470588235298"/>
    <x v="1"/>
    <x v="1"/>
  </r>
  <r>
    <s v="ORD0006783"/>
    <x v="236"/>
    <x v="2335"/>
    <x v="0"/>
    <s v="EC001"/>
    <x v="8"/>
    <x v="3"/>
    <s v="Sony"/>
    <x v="0"/>
    <x v="2"/>
    <n v="4"/>
    <n v="89"/>
    <x v="3"/>
    <n v="302.60000000000002"/>
    <n v="82.6"/>
    <x v="0"/>
    <x v="3"/>
    <s v="Standard"/>
    <n v="3.9"/>
    <n v="2025"/>
    <s v="Oct-2025"/>
    <n v="0.27296761401189684"/>
    <x v="0"/>
    <x v="0"/>
  </r>
  <r>
    <s v="ORD0006784"/>
    <x v="241"/>
    <x v="1335"/>
    <x v="1"/>
    <s v="EC011"/>
    <x v="0"/>
    <x v="0"/>
    <s v="IKEA"/>
    <x v="2"/>
    <x v="0"/>
    <n v="4"/>
    <n v="190"/>
    <x v="3"/>
    <n v="646"/>
    <n v="146"/>
    <x v="0"/>
    <x v="3"/>
    <s v="Standard"/>
    <n v="4"/>
    <n v="2025"/>
    <s v="Nov-2025"/>
    <n v="0.2260061919504644"/>
    <x v="0"/>
    <x v="2"/>
  </r>
  <r>
    <s v="ORD0006785"/>
    <x v="40"/>
    <x v="1716"/>
    <x v="0"/>
    <s v="EC005"/>
    <x v="4"/>
    <x v="2"/>
    <s v="Skybags"/>
    <x v="4"/>
    <x v="2"/>
    <n v="1"/>
    <n v="45"/>
    <x v="4"/>
    <n v="42.75"/>
    <n v="16.75"/>
    <x v="0"/>
    <x v="2"/>
    <s v="Express"/>
    <n v="4.2"/>
    <n v="2025"/>
    <s v="Oct-2025"/>
    <n v="0.391812865497076"/>
    <x v="0"/>
    <x v="2"/>
  </r>
  <r>
    <s v="ORD0006786"/>
    <x v="166"/>
    <x v="219"/>
    <x v="0"/>
    <s v="EC005"/>
    <x v="4"/>
    <x v="2"/>
    <s v="Skybags"/>
    <x v="7"/>
    <x v="0"/>
    <n v="1"/>
    <n v="45"/>
    <x v="3"/>
    <n v="38.25"/>
    <n v="12.25"/>
    <x v="0"/>
    <x v="4"/>
    <s v="Standard"/>
    <n v="3.4"/>
    <n v="2025"/>
    <s v="Dec-2025"/>
    <n v="0.3202614379084967"/>
    <x v="2"/>
    <x v="4"/>
  </r>
  <r>
    <s v="ORD0006787"/>
    <x v="156"/>
    <x v="723"/>
    <x v="0"/>
    <s v="EC009"/>
    <x v="11"/>
    <x v="1"/>
    <s v="Loreal"/>
    <x v="5"/>
    <x v="2"/>
    <n v="3"/>
    <n v="12"/>
    <x v="0"/>
    <n v="36"/>
    <n v="18"/>
    <x v="0"/>
    <x v="3"/>
    <s v="Standard"/>
    <n v="4.9000000000000004"/>
    <n v="2025"/>
    <s v="Aug-2025"/>
    <n v="0.5"/>
    <x v="0"/>
    <x v="3"/>
  </r>
  <r>
    <s v="ORD0006788"/>
    <x v="121"/>
    <x v="2336"/>
    <x v="0"/>
    <s v="EC011"/>
    <x v="0"/>
    <x v="0"/>
    <s v="IKEA"/>
    <x v="4"/>
    <x v="2"/>
    <n v="4"/>
    <n v="190"/>
    <x v="1"/>
    <n v="684"/>
    <n v="184"/>
    <x v="0"/>
    <x v="1"/>
    <s v="Standard"/>
    <n v="3.7"/>
    <n v="2025"/>
    <s v="Jan-2025"/>
    <n v="0.26900584795321636"/>
    <x v="0"/>
    <x v="2"/>
  </r>
  <r>
    <s v="ORD0006789"/>
    <x v="217"/>
    <x v="2337"/>
    <x v="0"/>
    <s v="EC008"/>
    <x v="1"/>
    <x v="1"/>
    <s v="Nivea"/>
    <x v="7"/>
    <x v="0"/>
    <n v="3"/>
    <n v="18"/>
    <x v="4"/>
    <n v="51.3"/>
    <n v="24.3"/>
    <x v="0"/>
    <x v="4"/>
    <s v="Express"/>
    <n v="4.4000000000000004"/>
    <n v="2025"/>
    <s v="Sep-2025"/>
    <n v="0.47368421052631582"/>
    <x v="2"/>
    <x v="4"/>
  </r>
  <r>
    <s v="ORD0006790"/>
    <x v="197"/>
    <x v="126"/>
    <x v="1"/>
    <s v="EC002"/>
    <x v="5"/>
    <x v="3"/>
    <s v="Samsung"/>
    <x v="9"/>
    <x v="2"/>
    <n v="3"/>
    <n v="149"/>
    <x v="4"/>
    <n v="424.65"/>
    <n v="139.65"/>
    <x v="0"/>
    <x v="4"/>
    <s v="Same Day"/>
    <n v="2.8"/>
    <n v="2025"/>
    <s v="May-2025"/>
    <n v="0.32885906040268459"/>
    <x v="0"/>
    <x v="5"/>
  </r>
  <r>
    <s v="ORD0006791"/>
    <x v="59"/>
    <x v="111"/>
    <x v="0"/>
    <s v="EC001"/>
    <x v="8"/>
    <x v="3"/>
    <s v="Sony"/>
    <x v="4"/>
    <x v="0"/>
    <n v="1"/>
    <n v="89"/>
    <x v="1"/>
    <n v="80.099999999999994"/>
    <n v="25.1"/>
    <x v="0"/>
    <x v="3"/>
    <s v="Express"/>
    <n v="3.5"/>
    <n v="2025"/>
    <s v="May-2025"/>
    <n v="0.31335830212234711"/>
    <x v="0"/>
    <x v="2"/>
  </r>
  <r>
    <s v="ORD0006792"/>
    <x v="299"/>
    <x v="1811"/>
    <x v="0"/>
    <s v="EC004"/>
    <x v="10"/>
    <x v="2"/>
    <s v="Nike"/>
    <x v="1"/>
    <x v="1"/>
    <n v="2"/>
    <n v="110"/>
    <x v="2"/>
    <n v="176"/>
    <n v="40"/>
    <x v="0"/>
    <x v="3"/>
    <s v="Standard"/>
    <n v="4.4000000000000004"/>
    <n v="2025"/>
    <s v="Dec-2025"/>
    <n v="0.22727272727272727"/>
    <x v="1"/>
    <x v="1"/>
  </r>
  <r>
    <s v="ORD0006793"/>
    <x v="37"/>
    <x v="2338"/>
    <x v="0"/>
    <s v="EC002"/>
    <x v="5"/>
    <x v="3"/>
    <s v="Samsung"/>
    <x v="1"/>
    <x v="2"/>
    <n v="1"/>
    <n v="149"/>
    <x v="2"/>
    <n v="119.2"/>
    <n v="24.2"/>
    <x v="2"/>
    <x v="2"/>
    <s v="Express"/>
    <n v="4.8"/>
    <n v="2025"/>
    <s v="Apr-2025"/>
    <n v="0.2030201342281879"/>
    <x v="1"/>
    <x v="1"/>
  </r>
  <r>
    <s v="ORD0006794"/>
    <x v="18"/>
    <x v="2339"/>
    <x v="0"/>
    <s v="EC006"/>
    <x v="2"/>
    <x v="0"/>
    <s v="Philips"/>
    <x v="2"/>
    <x v="1"/>
    <n v="4"/>
    <n v="85"/>
    <x v="3"/>
    <n v="289"/>
    <n v="81"/>
    <x v="0"/>
    <x v="2"/>
    <s v="Standard"/>
    <n v="4.4000000000000004"/>
    <n v="2025"/>
    <s v="Mar-2025"/>
    <n v="0.28027681660899656"/>
    <x v="0"/>
    <x v="2"/>
  </r>
  <r>
    <s v="ORD0006795"/>
    <x v="75"/>
    <x v="883"/>
    <x v="1"/>
    <s v="EC007"/>
    <x v="9"/>
    <x v="0"/>
    <s v="Prestige"/>
    <x v="8"/>
    <x v="2"/>
    <n v="1"/>
    <n v="120"/>
    <x v="4"/>
    <n v="114"/>
    <n v="36"/>
    <x v="0"/>
    <x v="2"/>
    <s v="Standard"/>
    <n v="2.5"/>
    <n v="2025"/>
    <s v="May-2025"/>
    <n v="0.31578947368421051"/>
    <x v="2"/>
    <x v="4"/>
  </r>
  <r>
    <s v="ORD0006796"/>
    <x v="44"/>
    <x v="750"/>
    <x v="0"/>
    <s v="EC006"/>
    <x v="2"/>
    <x v="0"/>
    <s v="Philips"/>
    <x v="9"/>
    <x v="1"/>
    <n v="1"/>
    <n v="85"/>
    <x v="2"/>
    <n v="68"/>
    <n v="16"/>
    <x v="0"/>
    <x v="3"/>
    <s v="Standard"/>
    <n v="3.2"/>
    <n v="2025"/>
    <s v="Mar-2025"/>
    <n v="0.23529411764705882"/>
    <x v="0"/>
    <x v="5"/>
  </r>
  <r>
    <s v="ORD0006797"/>
    <x v="9"/>
    <x v="164"/>
    <x v="0"/>
    <s v="EC010"/>
    <x v="6"/>
    <x v="3"/>
    <s v="JBL"/>
    <x v="4"/>
    <x v="1"/>
    <n v="5"/>
    <n v="65"/>
    <x v="3"/>
    <n v="276.25"/>
    <n v="86.25"/>
    <x v="0"/>
    <x v="4"/>
    <s v="Standard"/>
    <n v="3.5"/>
    <n v="2025"/>
    <s v="Dec-2025"/>
    <n v="0.31221719457013575"/>
    <x v="0"/>
    <x v="2"/>
  </r>
  <r>
    <s v="ORD0006798"/>
    <x v="169"/>
    <x v="2051"/>
    <x v="0"/>
    <s v="EC010"/>
    <x v="6"/>
    <x v="3"/>
    <s v="JBL"/>
    <x v="6"/>
    <x v="1"/>
    <n v="2"/>
    <n v="65"/>
    <x v="1"/>
    <n v="117"/>
    <n v="41"/>
    <x v="0"/>
    <x v="4"/>
    <s v="Express"/>
    <n v="4.2"/>
    <n v="2025"/>
    <s v="Dec-2025"/>
    <n v="0.3504273504273504"/>
    <x v="0"/>
    <x v="2"/>
  </r>
  <r>
    <s v="ORD0006799"/>
    <x v="124"/>
    <x v="1767"/>
    <x v="1"/>
    <s v="EC010"/>
    <x v="6"/>
    <x v="3"/>
    <s v="JBL"/>
    <x v="1"/>
    <x v="1"/>
    <n v="3"/>
    <n v="65"/>
    <x v="4"/>
    <n v="185.25"/>
    <n v="71.25"/>
    <x v="2"/>
    <x v="3"/>
    <s v="Express"/>
    <n v="4.8"/>
    <n v="2025"/>
    <s v="Dec-2025"/>
    <n v="0.38461538461538464"/>
    <x v="1"/>
    <x v="1"/>
  </r>
  <r>
    <s v="ORD0006800"/>
    <x v="77"/>
    <x v="1942"/>
    <x v="0"/>
    <s v="EC011"/>
    <x v="0"/>
    <x v="0"/>
    <s v="IKEA"/>
    <x v="6"/>
    <x v="0"/>
    <n v="5"/>
    <n v="190"/>
    <x v="2"/>
    <n v="760"/>
    <n v="135"/>
    <x v="2"/>
    <x v="4"/>
    <s v="Standard"/>
    <n v="3.7"/>
    <n v="2025"/>
    <s v="Jan-2025"/>
    <n v="0.17763157894736842"/>
    <x v="0"/>
    <x v="2"/>
  </r>
  <r>
    <s v="ORD0006801"/>
    <x v="97"/>
    <x v="1220"/>
    <x v="0"/>
    <s v="EC009"/>
    <x v="11"/>
    <x v="1"/>
    <s v="Loreal"/>
    <x v="7"/>
    <x v="0"/>
    <n v="1"/>
    <n v="12"/>
    <x v="0"/>
    <n v="12"/>
    <n v="6"/>
    <x v="0"/>
    <x v="4"/>
    <s v="Standard"/>
    <n v="4.0999999999999996"/>
    <n v="2025"/>
    <s v="Jan-2025"/>
    <n v="0.5"/>
    <x v="2"/>
    <x v="4"/>
  </r>
  <r>
    <s v="ORD0006802"/>
    <x v="244"/>
    <x v="1516"/>
    <x v="1"/>
    <s v="EC004"/>
    <x v="10"/>
    <x v="2"/>
    <s v="Nike"/>
    <x v="6"/>
    <x v="0"/>
    <n v="4"/>
    <n v="110"/>
    <x v="2"/>
    <n v="352"/>
    <n v="80"/>
    <x v="1"/>
    <x v="0"/>
    <s v="Standard"/>
    <n v="4.4000000000000004"/>
    <n v="2025"/>
    <s v="Jan-2025"/>
    <n v="0.22727272727272727"/>
    <x v="0"/>
    <x v="2"/>
  </r>
  <r>
    <s v="ORD0006803"/>
    <x v="331"/>
    <x v="944"/>
    <x v="0"/>
    <s v="EC002"/>
    <x v="5"/>
    <x v="3"/>
    <s v="Samsung"/>
    <x v="4"/>
    <x v="2"/>
    <n v="5"/>
    <n v="149"/>
    <x v="1"/>
    <n v="670.5"/>
    <n v="195.5"/>
    <x v="0"/>
    <x v="4"/>
    <s v="Standard"/>
    <n v="3.1"/>
    <n v="2025"/>
    <s v="Feb-2025"/>
    <n v="0.29157345264727813"/>
    <x v="0"/>
    <x v="2"/>
  </r>
  <r>
    <s v="ORD0006804"/>
    <x v="0"/>
    <x v="274"/>
    <x v="0"/>
    <s v="EC011"/>
    <x v="0"/>
    <x v="0"/>
    <s v="IKEA"/>
    <x v="2"/>
    <x v="2"/>
    <n v="1"/>
    <n v="190"/>
    <x v="2"/>
    <n v="152"/>
    <n v="27"/>
    <x v="0"/>
    <x v="2"/>
    <s v="Standard"/>
    <n v="4.9000000000000004"/>
    <n v="2025"/>
    <s v="Aug-2025"/>
    <n v="0.17763157894736842"/>
    <x v="0"/>
    <x v="2"/>
  </r>
  <r>
    <s v="ORD0006805"/>
    <x v="86"/>
    <x v="2092"/>
    <x v="0"/>
    <s v="EC009"/>
    <x v="11"/>
    <x v="1"/>
    <s v="Loreal"/>
    <x v="7"/>
    <x v="1"/>
    <n v="3"/>
    <n v="12"/>
    <x v="2"/>
    <n v="28.8"/>
    <n v="10.8"/>
    <x v="0"/>
    <x v="2"/>
    <s v="Standard"/>
    <n v="3"/>
    <n v="2025"/>
    <s v="Dec-2025"/>
    <n v="0.375"/>
    <x v="2"/>
    <x v="4"/>
  </r>
  <r>
    <s v="ORD0006806"/>
    <x v="110"/>
    <x v="65"/>
    <x v="0"/>
    <s v="EC007"/>
    <x v="9"/>
    <x v="0"/>
    <s v="Prestige"/>
    <x v="7"/>
    <x v="0"/>
    <n v="2"/>
    <n v="120"/>
    <x v="4"/>
    <n v="228"/>
    <n v="72"/>
    <x v="3"/>
    <x v="2"/>
    <s v="Standard"/>
    <n v="4.5"/>
    <n v="2025"/>
    <s v="Feb-2025"/>
    <n v="0.31578947368421051"/>
    <x v="2"/>
    <x v="4"/>
  </r>
  <r>
    <s v="ORD0006807"/>
    <x v="179"/>
    <x v="747"/>
    <x v="1"/>
    <s v="EC001"/>
    <x v="8"/>
    <x v="3"/>
    <s v="Sony"/>
    <x v="2"/>
    <x v="2"/>
    <n v="1"/>
    <n v="89"/>
    <x v="3"/>
    <n v="75.650000000000006"/>
    <n v="20.65"/>
    <x v="0"/>
    <x v="0"/>
    <s v="Standard"/>
    <n v="4.5999999999999996"/>
    <n v="2025"/>
    <s v="Nov-2025"/>
    <n v="0.27296761401189684"/>
    <x v="0"/>
    <x v="2"/>
  </r>
  <r>
    <s v="ORD0006808"/>
    <x v="335"/>
    <x v="214"/>
    <x v="1"/>
    <s v="EC010"/>
    <x v="6"/>
    <x v="3"/>
    <s v="JBL"/>
    <x v="3"/>
    <x v="2"/>
    <n v="4"/>
    <n v="65"/>
    <x v="1"/>
    <n v="234"/>
    <n v="82"/>
    <x v="0"/>
    <x v="2"/>
    <s v="Express"/>
    <n v="3.9"/>
    <n v="2025"/>
    <s v="Sep-2025"/>
    <n v="0.3504273504273504"/>
    <x v="0"/>
    <x v="2"/>
  </r>
  <r>
    <s v="ORD0006809"/>
    <x v="49"/>
    <x v="361"/>
    <x v="0"/>
    <s v="EC005"/>
    <x v="4"/>
    <x v="2"/>
    <s v="Skybags"/>
    <x v="0"/>
    <x v="1"/>
    <n v="1"/>
    <n v="45"/>
    <x v="3"/>
    <n v="38.25"/>
    <n v="12.25"/>
    <x v="2"/>
    <x v="0"/>
    <s v="Standard"/>
    <n v="2.9"/>
    <n v="2025"/>
    <s v="Apr-2025"/>
    <n v="0.3202614379084967"/>
    <x v="0"/>
    <x v="0"/>
  </r>
  <r>
    <s v="ORD0006810"/>
    <x v="128"/>
    <x v="2145"/>
    <x v="1"/>
    <s v="EC004"/>
    <x v="10"/>
    <x v="2"/>
    <s v="Nike"/>
    <x v="9"/>
    <x v="2"/>
    <n v="3"/>
    <n v="110"/>
    <x v="3"/>
    <n v="280.5"/>
    <n v="76.5"/>
    <x v="0"/>
    <x v="4"/>
    <s v="Standard"/>
    <n v="2.7"/>
    <n v="2025"/>
    <s v="Sep-2025"/>
    <n v="0.27272727272727271"/>
    <x v="0"/>
    <x v="5"/>
  </r>
  <r>
    <s v="ORD0006811"/>
    <x v="293"/>
    <x v="282"/>
    <x v="1"/>
    <s v="EC006"/>
    <x v="2"/>
    <x v="0"/>
    <s v="Philips"/>
    <x v="6"/>
    <x v="0"/>
    <n v="5"/>
    <n v="85"/>
    <x v="2"/>
    <n v="340"/>
    <n v="80"/>
    <x v="0"/>
    <x v="3"/>
    <s v="Express"/>
    <n v="2.9"/>
    <n v="2025"/>
    <s v="Sep-2025"/>
    <n v="0.23529411764705882"/>
    <x v="0"/>
    <x v="2"/>
  </r>
  <r>
    <s v="ORD0006812"/>
    <x v="290"/>
    <x v="1463"/>
    <x v="1"/>
    <s v="EC011"/>
    <x v="0"/>
    <x v="0"/>
    <s v="IKEA"/>
    <x v="7"/>
    <x v="1"/>
    <n v="4"/>
    <n v="190"/>
    <x v="4"/>
    <n v="722"/>
    <n v="222"/>
    <x v="0"/>
    <x v="0"/>
    <s v="Standard"/>
    <n v="4.9000000000000004"/>
    <n v="2025"/>
    <s v="Jun-2025"/>
    <n v="0.30747922437673131"/>
    <x v="2"/>
    <x v="4"/>
  </r>
  <r>
    <s v="ORD0006813"/>
    <x v="170"/>
    <x v="1173"/>
    <x v="0"/>
    <s v="EC007"/>
    <x v="9"/>
    <x v="0"/>
    <s v="Prestige"/>
    <x v="6"/>
    <x v="2"/>
    <n v="5"/>
    <n v="120"/>
    <x v="2"/>
    <n v="480"/>
    <n v="90"/>
    <x v="2"/>
    <x v="3"/>
    <s v="Standard"/>
    <n v="4.3"/>
    <n v="2025"/>
    <s v="Mar-2025"/>
    <n v="0.1875"/>
    <x v="0"/>
    <x v="2"/>
  </r>
  <r>
    <s v="ORD0006814"/>
    <x v="316"/>
    <x v="1126"/>
    <x v="1"/>
    <s v="EC011"/>
    <x v="0"/>
    <x v="0"/>
    <s v="IKEA"/>
    <x v="1"/>
    <x v="2"/>
    <n v="5"/>
    <n v="190"/>
    <x v="1"/>
    <n v="855"/>
    <n v="230"/>
    <x v="2"/>
    <x v="2"/>
    <s v="Standard"/>
    <n v="2.5"/>
    <n v="2025"/>
    <s v="Jul-2025"/>
    <n v="0.26900584795321636"/>
    <x v="1"/>
    <x v="1"/>
  </r>
  <r>
    <s v="ORD0006815"/>
    <x v="161"/>
    <x v="875"/>
    <x v="0"/>
    <s v="EC003"/>
    <x v="7"/>
    <x v="3"/>
    <s v="Lenovo"/>
    <x v="8"/>
    <x v="0"/>
    <n v="4"/>
    <n v="799"/>
    <x v="3"/>
    <n v="2716.6"/>
    <n v="236.6"/>
    <x v="0"/>
    <x v="4"/>
    <s v="Same Day"/>
    <n v="4.5"/>
    <n v="2025"/>
    <s v="Feb-2025"/>
    <n v="8.7094161819921967E-2"/>
    <x v="2"/>
    <x v="4"/>
  </r>
  <r>
    <s v="ORD0006816"/>
    <x v="223"/>
    <x v="1293"/>
    <x v="1"/>
    <s v="EC012"/>
    <x v="3"/>
    <x v="0"/>
    <s v="Philips"/>
    <x v="3"/>
    <x v="0"/>
    <n v="3"/>
    <n v="42"/>
    <x v="4"/>
    <n v="119.7"/>
    <n v="47.7"/>
    <x v="0"/>
    <x v="3"/>
    <s v="Standard"/>
    <n v="4.5999999999999996"/>
    <n v="2025"/>
    <s v="Oct-2025"/>
    <n v="0.39849624060150379"/>
    <x v="0"/>
    <x v="2"/>
  </r>
  <r>
    <s v="ORD0006817"/>
    <x v="88"/>
    <x v="1268"/>
    <x v="0"/>
    <s v="EC001"/>
    <x v="8"/>
    <x v="3"/>
    <s v="Sony"/>
    <x v="9"/>
    <x v="1"/>
    <n v="5"/>
    <n v="89"/>
    <x v="2"/>
    <n v="356"/>
    <n v="81"/>
    <x v="0"/>
    <x v="4"/>
    <s v="Standard"/>
    <n v="4.9000000000000004"/>
    <n v="2025"/>
    <s v="Jul-2025"/>
    <n v="0.22752808988764045"/>
    <x v="0"/>
    <x v="5"/>
  </r>
  <r>
    <s v="ORD0006818"/>
    <x v="123"/>
    <x v="33"/>
    <x v="0"/>
    <s v="EC008"/>
    <x v="1"/>
    <x v="1"/>
    <s v="Nivea"/>
    <x v="0"/>
    <x v="0"/>
    <n v="5"/>
    <n v="18"/>
    <x v="4"/>
    <n v="85.5"/>
    <n v="40.5"/>
    <x v="2"/>
    <x v="4"/>
    <s v="Express"/>
    <n v="2.6"/>
    <n v="2025"/>
    <s v="Sep-2025"/>
    <n v="0.47368421052631576"/>
    <x v="0"/>
    <x v="0"/>
  </r>
  <r>
    <s v="ORD0006819"/>
    <x v="211"/>
    <x v="1576"/>
    <x v="0"/>
    <s v="EC005"/>
    <x v="4"/>
    <x v="2"/>
    <s v="Skybags"/>
    <x v="4"/>
    <x v="1"/>
    <n v="4"/>
    <n v="45"/>
    <x v="4"/>
    <n v="171"/>
    <n v="67"/>
    <x v="0"/>
    <x v="4"/>
    <s v="Standard"/>
    <n v="4.5"/>
    <n v="2025"/>
    <s v="Feb-2025"/>
    <n v="0.391812865497076"/>
    <x v="0"/>
    <x v="2"/>
  </r>
  <r>
    <s v="ORD0006820"/>
    <x v="67"/>
    <x v="2056"/>
    <x v="0"/>
    <s v="EC006"/>
    <x v="2"/>
    <x v="0"/>
    <s v="Philips"/>
    <x v="3"/>
    <x v="1"/>
    <n v="4"/>
    <n v="85"/>
    <x v="1"/>
    <n v="306"/>
    <n v="98"/>
    <x v="0"/>
    <x v="1"/>
    <s v="Express"/>
    <n v="4.8"/>
    <n v="2025"/>
    <s v="Jan-2025"/>
    <n v="0.3202614379084967"/>
    <x v="0"/>
    <x v="2"/>
  </r>
  <r>
    <s v="ORD0006821"/>
    <x v="239"/>
    <x v="1575"/>
    <x v="0"/>
    <s v="EC003"/>
    <x v="7"/>
    <x v="3"/>
    <s v="Lenovo"/>
    <x v="1"/>
    <x v="2"/>
    <n v="1"/>
    <n v="799"/>
    <x v="4"/>
    <n v="759.05"/>
    <n v="139.05000000000001"/>
    <x v="0"/>
    <x v="1"/>
    <s v="Standard"/>
    <n v="3.9"/>
    <n v="2025"/>
    <s v="Jan-2025"/>
    <n v="0.18318951320729862"/>
    <x v="1"/>
    <x v="1"/>
  </r>
  <r>
    <s v="ORD0006822"/>
    <x v="29"/>
    <x v="2340"/>
    <x v="0"/>
    <s v="EC009"/>
    <x v="11"/>
    <x v="1"/>
    <s v="Loreal"/>
    <x v="7"/>
    <x v="2"/>
    <n v="1"/>
    <n v="12"/>
    <x v="1"/>
    <n v="10.8"/>
    <n v="4.8"/>
    <x v="0"/>
    <x v="1"/>
    <s v="Same Day"/>
    <n v="4.3"/>
    <n v="2025"/>
    <s v="Jul-2025"/>
    <n v="0.44444444444444442"/>
    <x v="2"/>
    <x v="4"/>
  </r>
  <r>
    <s v="ORD0006823"/>
    <x v="286"/>
    <x v="947"/>
    <x v="0"/>
    <s v="EC001"/>
    <x v="8"/>
    <x v="3"/>
    <s v="Sony"/>
    <x v="0"/>
    <x v="0"/>
    <n v="1"/>
    <n v="89"/>
    <x v="1"/>
    <n v="80.099999999999994"/>
    <n v="25.1"/>
    <x v="0"/>
    <x v="4"/>
    <s v="Standard"/>
    <n v="4.5"/>
    <n v="2025"/>
    <s v="Nov-2025"/>
    <n v="0.31335830212234711"/>
    <x v="0"/>
    <x v="0"/>
  </r>
  <r>
    <s v="ORD0006824"/>
    <x v="59"/>
    <x v="2135"/>
    <x v="1"/>
    <s v="EC007"/>
    <x v="9"/>
    <x v="0"/>
    <s v="Prestige"/>
    <x v="9"/>
    <x v="2"/>
    <n v="1"/>
    <n v="120"/>
    <x v="2"/>
    <n v="96"/>
    <n v="18"/>
    <x v="0"/>
    <x v="4"/>
    <s v="Standard"/>
    <n v="3.5"/>
    <n v="2025"/>
    <s v="May-2025"/>
    <n v="0.1875"/>
    <x v="0"/>
    <x v="5"/>
  </r>
  <r>
    <s v="ORD0006825"/>
    <x v="130"/>
    <x v="744"/>
    <x v="1"/>
    <s v="EC012"/>
    <x v="3"/>
    <x v="0"/>
    <s v="Philips"/>
    <x v="9"/>
    <x v="1"/>
    <n v="3"/>
    <n v="42"/>
    <x v="2"/>
    <n v="100.8"/>
    <n v="28.8"/>
    <x v="0"/>
    <x v="2"/>
    <s v="Standard"/>
    <n v="3.7"/>
    <n v="2025"/>
    <s v="Sep-2025"/>
    <n v="0.28571428571428575"/>
    <x v="0"/>
    <x v="5"/>
  </r>
  <r>
    <s v="ORD0006826"/>
    <x v="64"/>
    <x v="1674"/>
    <x v="0"/>
    <s v="EC001"/>
    <x v="8"/>
    <x v="3"/>
    <s v="Sony"/>
    <x v="1"/>
    <x v="1"/>
    <n v="1"/>
    <n v="89"/>
    <x v="4"/>
    <n v="84.55"/>
    <n v="29.55"/>
    <x v="0"/>
    <x v="4"/>
    <s v="Standard"/>
    <n v="4.0999999999999996"/>
    <n v="2025"/>
    <s v="Feb-2025"/>
    <n v="0.34949733885274986"/>
    <x v="1"/>
    <x v="1"/>
  </r>
  <r>
    <s v="ORD0006827"/>
    <x v="355"/>
    <x v="880"/>
    <x v="1"/>
    <s v="EC007"/>
    <x v="9"/>
    <x v="0"/>
    <s v="Prestige"/>
    <x v="2"/>
    <x v="2"/>
    <n v="4"/>
    <n v="120"/>
    <x v="0"/>
    <n v="480"/>
    <n v="168"/>
    <x v="0"/>
    <x v="0"/>
    <s v="Express"/>
    <n v="2.9"/>
    <n v="2025"/>
    <s v="Oct-2025"/>
    <n v="0.35"/>
    <x v="0"/>
    <x v="2"/>
  </r>
  <r>
    <s v="ORD0006828"/>
    <x v="96"/>
    <x v="2341"/>
    <x v="1"/>
    <s v="EC006"/>
    <x v="2"/>
    <x v="0"/>
    <s v="Philips"/>
    <x v="7"/>
    <x v="2"/>
    <n v="4"/>
    <n v="85"/>
    <x v="2"/>
    <n v="272"/>
    <n v="64"/>
    <x v="0"/>
    <x v="3"/>
    <s v="Standard"/>
    <n v="4.0999999999999996"/>
    <n v="2025"/>
    <s v="Jun-2025"/>
    <n v="0.23529411764705882"/>
    <x v="2"/>
    <x v="4"/>
  </r>
  <r>
    <s v="ORD0006829"/>
    <x v="158"/>
    <x v="728"/>
    <x v="0"/>
    <s v="EC007"/>
    <x v="9"/>
    <x v="0"/>
    <s v="Prestige"/>
    <x v="6"/>
    <x v="2"/>
    <n v="4"/>
    <n v="120"/>
    <x v="3"/>
    <n v="408"/>
    <n v="96"/>
    <x v="0"/>
    <x v="4"/>
    <s v="Express"/>
    <n v="3.5"/>
    <n v="2025"/>
    <s v="Aug-2025"/>
    <n v="0.23529411764705882"/>
    <x v="0"/>
    <x v="2"/>
  </r>
  <r>
    <s v="ORD0006830"/>
    <x v="283"/>
    <x v="1077"/>
    <x v="0"/>
    <s v="EC012"/>
    <x v="3"/>
    <x v="0"/>
    <s v="Philips"/>
    <x v="4"/>
    <x v="0"/>
    <n v="5"/>
    <n v="42"/>
    <x v="0"/>
    <n v="210"/>
    <n v="90"/>
    <x v="0"/>
    <x v="4"/>
    <s v="Standard"/>
    <n v="4.5999999999999996"/>
    <n v="2025"/>
    <s v="Aug-2025"/>
    <n v="0.42857142857142855"/>
    <x v="0"/>
    <x v="2"/>
  </r>
  <r>
    <s v="ORD0006831"/>
    <x v="82"/>
    <x v="1675"/>
    <x v="0"/>
    <s v="EC008"/>
    <x v="1"/>
    <x v="1"/>
    <s v="Nivea"/>
    <x v="4"/>
    <x v="1"/>
    <n v="3"/>
    <n v="18"/>
    <x v="0"/>
    <n v="54"/>
    <n v="27"/>
    <x v="1"/>
    <x v="0"/>
    <s v="Standard"/>
    <n v="2.6"/>
    <n v="2025"/>
    <s v="Apr-2025"/>
    <n v="0.5"/>
    <x v="0"/>
    <x v="2"/>
  </r>
  <r>
    <s v="ORD0006832"/>
    <x v="197"/>
    <x v="1991"/>
    <x v="0"/>
    <s v="EC012"/>
    <x v="3"/>
    <x v="0"/>
    <s v="Philips"/>
    <x v="8"/>
    <x v="0"/>
    <n v="4"/>
    <n v="42"/>
    <x v="1"/>
    <n v="151.19999999999999"/>
    <n v="55.2"/>
    <x v="0"/>
    <x v="4"/>
    <s v="Standard"/>
    <n v="3.4"/>
    <n v="2025"/>
    <s v="May-2025"/>
    <n v="0.36507936507936511"/>
    <x v="2"/>
    <x v="4"/>
  </r>
  <r>
    <s v="ORD0006833"/>
    <x v="110"/>
    <x v="352"/>
    <x v="1"/>
    <s v="EC001"/>
    <x v="8"/>
    <x v="3"/>
    <s v="Sony"/>
    <x v="5"/>
    <x v="0"/>
    <n v="3"/>
    <n v="89"/>
    <x v="1"/>
    <n v="240.3"/>
    <n v="75.3"/>
    <x v="0"/>
    <x v="1"/>
    <s v="Standard"/>
    <n v="3"/>
    <n v="2025"/>
    <s v="Feb-2025"/>
    <n v="0.31335830212234705"/>
    <x v="0"/>
    <x v="3"/>
  </r>
  <r>
    <s v="ORD0006834"/>
    <x v="160"/>
    <x v="1863"/>
    <x v="0"/>
    <s v="EC004"/>
    <x v="10"/>
    <x v="2"/>
    <s v="Nike"/>
    <x v="4"/>
    <x v="0"/>
    <n v="3"/>
    <n v="110"/>
    <x v="2"/>
    <n v="264"/>
    <n v="60"/>
    <x v="0"/>
    <x v="3"/>
    <s v="Standard"/>
    <n v="3.6"/>
    <n v="2025"/>
    <s v="Jul-2025"/>
    <n v="0.22727272727272727"/>
    <x v="0"/>
    <x v="2"/>
  </r>
  <r>
    <s v="ORD0006835"/>
    <x v="116"/>
    <x v="58"/>
    <x v="0"/>
    <s v="EC005"/>
    <x v="4"/>
    <x v="2"/>
    <s v="Skybags"/>
    <x v="4"/>
    <x v="2"/>
    <n v="1"/>
    <n v="45"/>
    <x v="4"/>
    <n v="42.75"/>
    <n v="16.75"/>
    <x v="0"/>
    <x v="1"/>
    <s v="Standard"/>
    <n v="2.5"/>
    <n v="2025"/>
    <s v="Sep-2025"/>
    <n v="0.391812865497076"/>
    <x v="0"/>
    <x v="2"/>
  </r>
  <r>
    <s v="ORD0006836"/>
    <x v="10"/>
    <x v="2231"/>
    <x v="0"/>
    <s v="EC004"/>
    <x v="10"/>
    <x v="2"/>
    <s v="Nike"/>
    <x v="3"/>
    <x v="1"/>
    <n v="5"/>
    <n v="110"/>
    <x v="2"/>
    <n v="440"/>
    <n v="100"/>
    <x v="0"/>
    <x v="3"/>
    <s v="Standard"/>
    <n v="3.1"/>
    <n v="2025"/>
    <s v="Sep-2025"/>
    <n v="0.22727272727272727"/>
    <x v="0"/>
    <x v="2"/>
  </r>
  <r>
    <s v="ORD0006837"/>
    <x v="248"/>
    <x v="983"/>
    <x v="1"/>
    <s v="EC001"/>
    <x v="8"/>
    <x v="3"/>
    <s v="Sony"/>
    <x v="3"/>
    <x v="1"/>
    <n v="1"/>
    <n v="89"/>
    <x v="1"/>
    <n v="80.099999999999994"/>
    <n v="25.1"/>
    <x v="0"/>
    <x v="3"/>
    <s v="Standard"/>
    <n v="4.9000000000000004"/>
    <n v="2025"/>
    <s v="Aug-2025"/>
    <n v="0.31335830212234711"/>
    <x v="0"/>
    <x v="2"/>
  </r>
  <r>
    <s v="ORD0006838"/>
    <x v="360"/>
    <x v="444"/>
    <x v="0"/>
    <s v="EC009"/>
    <x v="11"/>
    <x v="1"/>
    <s v="Loreal"/>
    <x v="6"/>
    <x v="2"/>
    <n v="3"/>
    <n v="12"/>
    <x v="1"/>
    <n v="32.4"/>
    <n v="14.4"/>
    <x v="2"/>
    <x v="2"/>
    <s v="Express"/>
    <n v="3.5"/>
    <n v="2025"/>
    <s v="May-2025"/>
    <n v="0.44444444444444448"/>
    <x v="0"/>
    <x v="2"/>
  </r>
  <r>
    <s v="ORD0006839"/>
    <x v="249"/>
    <x v="1501"/>
    <x v="0"/>
    <s v="EC009"/>
    <x v="11"/>
    <x v="1"/>
    <s v="Loreal"/>
    <x v="2"/>
    <x v="0"/>
    <n v="1"/>
    <n v="12"/>
    <x v="4"/>
    <n v="11.4"/>
    <n v="5.4"/>
    <x v="0"/>
    <x v="3"/>
    <s v="Express"/>
    <n v="3"/>
    <n v="2025"/>
    <s v="Nov-2025"/>
    <n v="0.47368421052631582"/>
    <x v="0"/>
    <x v="2"/>
  </r>
  <r>
    <s v="ORD0006840"/>
    <x v="234"/>
    <x v="1644"/>
    <x v="0"/>
    <s v="EC010"/>
    <x v="6"/>
    <x v="3"/>
    <s v="JBL"/>
    <x v="6"/>
    <x v="1"/>
    <n v="5"/>
    <n v="65"/>
    <x v="0"/>
    <n v="325"/>
    <n v="135"/>
    <x v="0"/>
    <x v="2"/>
    <s v="Standard"/>
    <n v="3"/>
    <n v="2025"/>
    <s v="Oct-2025"/>
    <n v="0.41538461538461541"/>
    <x v="0"/>
    <x v="2"/>
  </r>
  <r>
    <s v="ORD0006841"/>
    <x v="349"/>
    <x v="437"/>
    <x v="1"/>
    <s v="EC009"/>
    <x v="11"/>
    <x v="1"/>
    <s v="Loreal"/>
    <x v="9"/>
    <x v="2"/>
    <n v="4"/>
    <n v="12"/>
    <x v="4"/>
    <n v="45.6"/>
    <n v="21.6"/>
    <x v="0"/>
    <x v="4"/>
    <s v="Express"/>
    <n v="3.1"/>
    <n v="2025"/>
    <s v="Jun-2025"/>
    <n v="0.47368421052631582"/>
    <x v="0"/>
    <x v="5"/>
  </r>
  <r>
    <s v="ORD0006842"/>
    <x v="354"/>
    <x v="1609"/>
    <x v="0"/>
    <s v="EC007"/>
    <x v="9"/>
    <x v="0"/>
    <s v="Prestige"/>
    <x v="6"/>
    <x v="1"/>
    <n v="5"/>
    <n v="120"/>
    <x v="4"/>
    <n v="570"/>
    <n v="180"/>
    <x v="0"/>
    <x v="1"/>
    <s v="Standard"/>
    <n v="4.8"/>
    <n v="2025"/>
    <s v="Apr-2025"/>
    <n v="0.31578947368421051"/>
    <x v="0"/>
    <x v="2"/>
  </r>
  <r>
    <s v="ORD0006843"/>
    <x v="263"/>
    <x v="414"/>
    <x v="1"/>
    <s v="EC002"/>
    <x v="5"/>
    <x v="3"/>
    <s v="Samsung"/>
    <x v="4"/>
    <x v="1"/>
    <n v="1"/>
    <n v="149"/>
    <x v="0"/>
    <n v="149"/>
    <n v="54"/>
    <x v="0"/>
    <x v="0"/>
    <s v="Express"/>
    <n v="3.9"/>
    <n v="2025"/>
    <s v="Aug-2025"/>
    <n v="0.36241610738255031"/>
    <x v="0"/>
    <x v="2"/>
  </r>
  <r>
    <s v="ORD0006844"/>
    <x v="308"/>
    <x v="44"/>
    <x v="1"/>
    <s v="EC001"/>
    <x v="8"/>
    <x v="3"/>
    <s v="Sony"/>
    <x v="3"/>
    <x v="2"/>
    <n v="2"/>
    <n v="89"/>
    <x v="2"/>
    <n v="142.4"/>
    <n v="32.4"/>
    <x v="0"/>
    <x v="4"/>
    <s v="Same Day"/>
    <n v="2.7"/>
    <n v="2025"/>
    <s v="Jun-2025"/>
    <n v="0.22752808988764042"/>
    <x v="0"/>
    <x v="2"/>
  </r>
  <r>
    <s v="ORD0006845"/>
    <x v="323"/>
    <x v="2294"/>
    <x v="0"/>
    <s v="EC002"/>
    <x v="5"/>
    <x v="3"/>
    <s v="Samsung"/>
    <x v="2"/>
    <x v="0"/>
    <n v="3"/>
    <n v="149"/>
    <x v="3"/>
    <n v="379.95"/>
    <n v="94.95"/>
    <x v="0"/>
    <x v="4"/>
    <s v="Express"/>
    <n v="4.7"/>
    <n v="2025"/>
    <s v="Aug-2025"/>
    <n v="0.24990130280300041"/>
    <x v="0"/>
    <x v="2"/>
  </r>
  <r>
    <s v="ORD0006846"/>
    <x v="90"/>
    <x v="929"/>
    <x v="0"/>
    <s v="EC007"/>
    <x v="9"/>
    <x v="0"/>
    <s v="Prestige"/>
    <x v="7"/>
    <x v="0"/>
    <n v="3"/>
    <n v="120"/>
    <x v="2"/>
    <n v="288"/>
    <n v="54"/>
    <x v="0"/>
    <x v="4"/>
    <s v="Standard"/>
    <n v="4.9000000000000004"/>
    <n v="2025"/>
    <s v="Mar-2025"/>
    <n v="0.1875"/>
    <x v="2"/>
    <x v="4"/>
  </r>
  <r>
    <s v="ORD0006847"/>
    <x v="322"/>
    <x v="1331"/>
    <x v="0"/>
    <s v="EC006"/>
    <x v="2"/>
    <x v="0"/>
    <s v="Philips"/>
    <x v="0"/>
    <x v="0"/>
    <n v="3"/>
    <n v="85"/>
    <x v="3"/>
    <n v="216.75"/>
    <n v="60.75"/>
    <x v="0"/>
    <x v="0"/>
    <s v="Standard"/>
    <n v="4.5999999999999996"/>
    <n v="2025"/>
    <s v="Feb-2025"/>
    <n v="0.28027681660899656"/>
    <x v="0"/>
    <x v="0"/>
  </r>
  <r>
    <s v="ORD0006848"/>
    <x v="170"/>
    <x v="307"/>
    <x v="0"/>
    <s v="EC009"/>
    <x v="11"/>
    <x v="1"/>
    <s v="Loreal"/>
    <x v="4"/>
    <x v="2"/>
    <n v="2"/>
    <n v="12"/>
    <x v="2"/>
    <n v="19.2"/>
    <n v="7.2"/>
    <x v="0"/>
    <x v="1"/>
    <s v="Same Day"/>
    <n v="2.8"/>
    <n v="2025"/>
    <s v="Mar-2025"/>
    <n v="0.375"/>
    <x v="0"/>
    <x v="2"/>
  </r>
  <r>
    <s v="ORD0006849"/>
    <x v="204"/>
    <x v="965"/>
    <x v="0"/>
    <s v="EC011"/>
    <x v="0"/>
    <x v="0"/>
    <s v="IKEA"/>
    <x v="7"/>
    <x v="0"/>
    <n v="5"/>
    <n v="190"/>
    <x v="4"/>
    <n v="902.5"/>
    <n v="277.5"/>
    <x v="0"/>
    <x v="2"/>
    <s v="Standard"/>
    <n v="2.8"/>
    <n v="2025"/>
    <s v="Apr-2025"/>
    <n v="0.30747922437673131"/>
    <x v="2"/>
    <x v="4"/>
  </r>
  <r>
    <s v="ORD0006850"/>
    <x v="142"/>
    <x v="717"/>
    <x v="0"/>
    <s v="EC007"/>
    <x v="9"/>
    <x v="0"/>
    <s v="Prestige"/>
    <x v="9"/>
    <x v="1"/>
    <n v="1"/>
    <n v="120"/>
    <x v="2"/>
    <n v="96"/>
    <n v="18"/>
    <x v="0"/>
    <x v="3"/>
    <s v="Same Day"/>
    <n v="4.2"/>
    <n v="2025"/>
    <s v="May-2025"/>
    <n v="0.1875"/>
    <x v="0"/>
    <x v="5"/>
  </r>
  <r>
    <s v="ORD0006851"/>
    <x v="129"/>
    <x v="408"/>
    <x v="0"/>
    <s v="EC012"/>
    <x v="3"/>
    <x v="0"/>
    <s v="Philips"/>
    <x v="2"/>
    <x v="1"/>
    <n v="5"/>
    <n v="42"/>
    <x v="2"/>
    <n v="168"/>
    <n v="48"/>
    <x v="0"/>
    <x v="0"/>
    <s v="Standard"/>
    <n v="2.7"/>
    <n v="2025"/>
    <s v="Oct-2025"/>
    <n v="0.2857142857142857"/>
    <x v="0"/>
    <x v="2"/>
  </r>
  <r>
    <s v="ORD0006852"/>
    <x v="127"/>
    <x v="1972"/>
    <x v="0"/>
    <s v="EC006"/>
    <x v="2"/>
    <x v="0"/>
    <s v="Philips"/>
    <x v="9"/>
    <x v="0"/>
    <n v="2"/>
    <n v="85"/>
    <x v="4"/>
    <n v="161.5"/>
    <n v="57.5"/>
    <x v="0"/>
    <x v="2"/>
    <s v="Express"/>
    <n v="3.3"/>
    <n v="2025"/>
    <s v="Jan-2025"/>
    <n v="0.35603715170278638"/>
    <x v="0"/>
    <x v="5"/>
  </r>
  <r>
    <s v="ORD0006853"/>
    <x v="346"/>
    <x v="831"/>
    <x v="0"/>
    <s v="EC002"/>
    <x v="5"/>
    <x v="3"/>
    <s v="Samsung"/>
    <x v="3"/>
    <x v="0"/>
    <n v="5"/>
    <n v="149"/>
    <x v="0"/>
    <n v="745"/>
    <n v="270"/>
    <x v="2"/>
    <x v="4"/>
    <s v="Express"/>
    <n v="2.5"/>
    <n v="2025"/>
    <s v="Oct-2025"/>
    <n v="0.36241610738255031"/>
    <x v="0"/>
    <x v="2"/>
  </r>
  <r>
    <s v="ORD0006854"/>
    <x v="208"/>
    <x v="2074"/>
    <x v="1"/>
    <s v="EC011"/>
    <x v="0"/>
    <x v="0"/>
    <s v="IKEA"/>
    <x v="6"/>
    <x v="1"/>
    <n v="3"/>
    <n v="190"/>
    <x v="4"/>
    <n v="541.5"/>
    <n v="166.5"/>
    <x v="0"/>
    <x v="1"/>
    <s v="Standard"/>
    <n v="4.5"/>
    <n v="2025"/>
    <s v="Aug-2025"/>
    <n v="0.30747922437673131"/>
    <x v="0"/>
    <x v="2"/>
  </r>
  <r>
    <s v="ORD0006855"/>
    <x v="227"/>
    <x v="237"/>
    <x v="0"/>
    <s v="EC009"/>
    <x v="11"/>
    <x v="1"/>
    <s v="Loreal"/>
    <x v="1"/>
    <x v="1"/>
    <n v="2"/>
    <n v="12"/>
    <x v="0"/>
    <n v="24"/>
    <n v="12"/>
    <x v="0"/>
    <x v="0"/>
    <s v="Standard"/>
    <n v="4.0999999999999996"/>
    <n v="2025"/>
    <s v="Sep-2025"/>
    <n v="0.5"/>
    <x v="1"/>
    <x v="1"/>
  </r>
  <r>
    <s v="ORD0006856"/>
    <x v="76"/>
    <x v="706"/>
    <x v="0"/>
    <s v="EC001"/>
    <x v="8"/>
    <x v="3"/>
    <s v="Sony"/>
    <x v="0"/>
    <x v="1"/>
    <n v="5"/>
    <n v="89"/>
    <x v="4"/>
    <n v="422.75"/>
    <n v="147.75"/>
    <x v="0"/>
    <x v="0"/>
    <s v="Standard"/>
    <n v="4.0999999999999996"/>
    <n v="2025"/>
    <s v="Feb-2025"/>
    <n v="0.34949733885274986"/>
    <x v="0"/>
    <x v="0"/>
  </r>
  <r>
    <s v="ORD0006857"/>
    <x v="278"/>
    <x v="2342"/>
    <x v="1"/>
    <s v="EC009"/>
    <x v="11"/>
    <x v="1"/>
    <s v="Loreal"/>
    <x v="5"/>
    <x v="0"/>
    <n v="2"/>
    <n v="12"/>
    <x v="3"/>
    <n v="20.399999999999999"/>
    <n v="8.4"/>
    <x v="0"/>
    <x v="0"/>
    <s v="Express"/>
    <n v="4.4000000000000004"/>
    <n v="2025"/>
    <s v="May-2025"/>
    <n v="0.41176470588235298"/>
    <x v="0"/>
    <x v="3"/>
  </r>
  <r>
    <s v="ORD0006858"/>
    <x v="168"/>
    <x v="1542"/>
    <x v="0"/>
    <s v="EC005"/>
    <x v="4"/>
    <x v="2"/>
    <s v="Skybags"/>
    <x v="2"/>
    <x v="1"/>
    <n v="5"/>
    <n v="45"/>
    <x v="4"/>
    <n v="213.75"/>
    <n v="83.75"/>
    <x v="0"/>
    <x v="3"/>
    <s v="Standard"/>
    <n v="4.5"/>
    <n v="2025"/>
    <s v="Nov-2025"/>
    <n v="0.391812865497076"/>
    <x v="0"/>
    <x v="2"/>
  </r>
  <r>
    <s v="ORD0006859"/>
    <x v="238"/>
    <x v="628"/>
    <x v="0"/>
    <s v="EC001"/>
    <x v="8"/>
    <x v="3"/>
    <s v="Sony"/>
    <x v="5"/>
    <x v="2"/>
    <n v="2"/>
    <n v="89"/>
    <x v="2"/>
    <n v="142.4"/>
    <n v="32.4"/>
    <x v="1"/>
    <x v="3"/>
    <s v="Standard"/>
    <n v="3.7"/>
    <n v="2025"/>
    <s v="Jan-2025"/>
    <n v="0.22752808988764042"/>
    <x v="0"/>
    <x v="3"/>
  </r>
  <r>
    <s v="ORD0006860"/>
    <x v="47"/>
    <x v="1690"/>
    <x v="0"/>
    <s v="EC011"/>
    <x v="0"/>
    <x v="0"/>
    <s v="IKEA"/>
    <x v="9"/>
    <x v="0"/>
    <n v="5"/>
    <n v="190"/>
    <x v="0"/>
    <n v="950"/>
    <n v="325"/>
    <x v="0"/>
    <x v="0"/>
    <s v="Standard"/>
    <n v="3.7"/>
    <n v="2025"/>
    <s v="Apr-2025"/>
    <n v="0.34210526315789475"/>
    <x v="0"/>
    <x v="5"/>
  </r>
  <r>
    <s v="ORD0006861"/>
    <x v="188"/>
    <x v="2343"/>
    <x v="0"/>
    <s v="EC006"/>
    <x v="2"/>
    <x v="0"/>
    <s v="Philips"/>
    <x v="4"/>
    <x v="2"/>
    <n v="2"/>
    <n v="85"/>
    <x v="0"/>
    <n v="170"/>
    <n v="66"/>
    <x v="1"/>
    <x v="1"/>
    <s v="Express"/>
    <n v="3.3"/>
    <n v="2025"/>
    <s v="Jul-2025"/>
    <n v="0.38823529411764707"/>
    <x v="0"/>
    <x v="2"/>
  </r>
  <r>
    <s v="ORD0006862"/>
    <x v="3"/>
    <x v="489"/>
    <x v="0"/>
    <s v="EC008"/>
    <x v="1"/>
    <x v="1"/>
    <s v="Nivea"/>
    <x v="8"/>
    <x v="1"/>
    <n v="2"/>
    <n v="18"/>
    <x v="4"/>
    <n v="34.200000000000003"/>
    <n v="16.2"/>
    <x v="0"/>
    <x v="0"/>
    <s v="Standard"/>
    <n v="4.2"/>
    <n v="2025"/>
    <s v="May-2025"/>
    <n v="0.47368421052631571"/>
    <x v="2"/>
    <x v="4"/>
  </r>
  <r>
    <s v="ORD0006863"/>
    <x v="264"/>
    <x v="1966"/>
    <x v="0"/>
    <s v="EC004"/>
    <x v="10"/>
    <x v="2"/>
    <s v="Nike"/>
    <x v="1"/>
    <x v="0"/>
    <n v="5"/>
    <n v="110"/>
    <x v="0"/>
    <n v="550"/>
    <n v="210"/>
    <x v="0"/>
    <x v="2"/>
    <s v="Standard"/>
    <n v="2.8"/>
    <n v="2025"/>
    <s v="Apr-2025"/>
    <n v="0.38181818181818183"/>
    <x v="1"/>
    <x v="1"/>
  </r>
  <r>
    <s v="ORD0006864"/>
    <x v="363"/>
    <x v="2344"/>
    <x v="1"/>
    <s v="EC005"/>
    <x v="4"/>
    <x v="2"/>
    <s v="Skybags"/>
    <x v="8"/>
    <x v="2"/>
    <n v="2"/>
    <n v="45"/>
    <x v="1"/>
    <n v="81"/>
    <n v="29"/>
    <x v="0"/>
    <x v="0"/>
    <s v="Same Day"/>
    <n v="4"/>
    <n v="2025"/>
    <s v="Oct-2025"/>
    <n v="0.35802469135802467"/>
    <x v="2"/>
    <x v="4"/>
  </r>
  <r>
    <s v="ORD0006865"/>
    <x v="64"/>
    <x v="1722"/>
    <x v="0"/>
    <s v="EC004"/>
    <x v="10"/>
    <x v="2"/>
    <s v="Nike"/>
    <x v="7"/>
    <x v="1"/>
    <n v="4"/>
    <n v="110"/>
    <x v="2"/>
    <n v="352"/>
    <n v="80"/>
    <x v="0"/>
    <x v="0"/>
    <s v="Express"/>
    <n v="4.8"/>
    <n v="2025"/>
    <s v="Feb-2025"/>
    <n v="0.22727272727272727"/>
    <x v="2"/>
    <x v="4"/>
  </r>
  <r>
    <s v="ORD0006866"/>
    <x v="84"/>
    <x v="493"/>
    <x v="0"/>
    <s v="EC010"/>
    <x v="6"/>
    <x v="3"/>
    <s v="JBL"/>
    <x v="5"/>
    <x v="1"/>
    <n v="5"/>
    <n v="65"/>
    <x v="0"/>
    <n v="325"/>
    <n v="135"/>
    <x v="0"/>
    <x v="0"/>
    <s v="Standard"/>
    <n v="4"/>
    <n v="2025"/>
    <s v="Sep-2025"/>
    <n v="0.41538461538461541"/>
    <x v="0"/>
    <x v="3"/>
  </r>
  <r>
    <s v="ORD0006867"/>
    <x v="68"/>
    <x v="1381"/>
    <x v="1"/>
    <s v="EC005"/>
    <x v="4"/>
    <x v="2"/>
    <s v="Skybags"/>
    <x v="4"/>
    <x v="1"/>
    <n v="4"/>
    <n v="45"/>
    <x v="1"/>
    <n v="162"/>
    <n v="58"/>
    <x v="0"/>
    <x v="2"/>
    <s v="Express"/>
    <n v="3.4"/>
    <n v="2025"/>
    <s v="Aug-2025"/>
    <n v="0.35802469135802467"/>
    <x v="0"/>
    <x v="2"/>
  </r>
  <r>
    <s v="ORD0006868"/>
    <x v="35"/>
    <x v="2345"/>
    <x v="0"/>
    <s v="EC008"/>
    <x v="1"/>
    <x v="1"/>
    <s v="Nivea"/>
    <x v="2"/>
    <x v="2"/>
    <n v="4"/>
    <n v="18"/>
    <x v="2"/>
    <n v="57.6"/>
    <n v="21.6"/>
    <x v="0"/>
    <x v="1"/>
    <s v="Standard"/>
    <n v="4.8"/>
    <n v="2025"/>
    <s v="Mar-2025"/>
    <n v="0.375"/>
    <x v="0"/>
    <x v="2"/>
  </r>
  <r>
    <s v="ORD0006869"/>
    <x v="232"/>
    <x v="1165"/>
    <x v="0"/>
    <s v="EC001"/>
    <x v="8"/>
    <x v="3"/>
    <s v="Sony"/>
    <x v="8"/>
    <x v="0"/>
    <n v="5"/>
    <n v="89"/>
    <x v="1"/>
    <n v="400.5"/>
    <n v="125.5"/>
    <x v="0"/>
    <x v="1"/>
    <s v="Standard"/>
    <n v="3.5"/>
    <n v="2025"/>
    <s v="Jan-2025"/>
    <n v="0.31335830212234705"/>
    <x v="2"/>
    <x v="4"/>
  </r>
  <r>
    <s v="ORD0006870"/>
    <x v="275"/>
    <x v="2282"/>
    <x v="0"/>
    <s v="EC007"/>
    <x v="9"/>
    <x v="0"/>
    <s v="Prestige"/>
    <x v="2"/>
    <x v="2"/>
    <n v="5"/>
    <n v="120"/>
    <x v="1"/>
    <n v="540"/>
    <n v="150"/>
    <x v="2"/>
    <x v="2"/>
    <s v="Express"/>
    <n v="4.5999999999999996"/>
    <n v="2025"/>
    <s v="Apr-2025"/>
    <n v="0.27777777777777779"/>
    <x v="0"/>
    <x v="2"/>
  </r>
  <r>
    <s v="ORD0006871"/>
    <x v="61"/>
    <x v="939"/>
    <x v="0"/>
    <s v="EC006"/>
    <x v="2"/>
    <x v="0"/>
    <s v="Philips"/>
    <x v="9"/>
    <x v="0"/>
    <n v="2"/>
    <n v="85"/>
    <x v="0"/>
    <n v="170"/>
    <n v="66"/>
    <x v="0"/>
    <x v="0"/>
    <s v="Standard"/>
    <n v="4.0999999999999996"/>
    <n v="2025"/>
    <s v="Mar-2025"/>
    <n v="0.38823529411764707"/>
    <x v="0"/>
    <x v="5"/>
  </r>
  <r>
    <s v="ORD0006872"/>
    <x v="184"/>
    <x v="2342"/>
    <x v="0"/>
    <s v="EC008"/>
    <x v="1"/>
    <x v="1"/>
    <s v="Nivea"/>
    <x v="7"/>
    <x v="1"/>
    <n v="5"/>
    <n v="18"/>
    <x v="4"/>
    <n v="85.5"/>
    <n v="40.5"/>
    <x v="0"/>
    <x v="4"/>
    <s v="Standard"/>
    <n v="3.6"/>
    <n v="2025"/>
    <s v="Apr-2025"/>
    <n v="0.47368421052631576"/>
    <x v="2"/>
    <x v="4"/>
  </r>
  <r>
    <s v="ORD0006873"/>
    <x v="46"/>
    <x v="579"/>
    <x v="0"/>
    <s v="EC004"/>
    <x v="10"/>
    <x v="2"/>
    <s v="Nike"/>
    <x v="5"/>
    <x v="0"/>
    <n v="4"/>
    <n v="110"/>
    <x v="1"/>
    <n v="396"/>
    <n v="124"/>
    <x v="0"/>
    <x v="3"/>
    <s v="Express"/>
    <n v="3.2"/>
    <n v="2025"/>
    <s v="May-2025"/>
    <n v="0.31313131313131315"/>
    <x v="0"/>
    <x v="3"/>
  </r>
  <r>
    <s v="ORD0006874"/>
    <x v="36"/>
    <x v="2346"/>
    <x v="1"/>
    <s v="EC011"/>
    <x v="0"/>
    <x v="0"/>
    <s v="IKEA"/>
    <x v="9"/>
    <x v="0"/>
    <n v="3"/>
    <n v="190"/>
    <x v="2"/>
    <n v="456"/>
    <n v="81"/>
    <x v="0"/>
    <x v="3"/>
    <s v="Standard"/>
    <n v="4.3"/>
    <n v="2025"/>
    <s v="Oct-2025"/>
    <n v="0.17763157894736842"/>
    <x v="0"/>
    <x v="5"/>
  </r>
  <r>
    <s v="ORD0006875"/>
    <x v="297"/>
    <x v="2347"/>
    <x v="0"/>
    <s v="EC002"/>
    <x v="5"/>
    <x v="3"/>
    <s v="Samsung"/>
    <x v="8"/>
    <x v="2"/>
    <n v="1"/>
    <n v="149"/>
    <x v="2"/>
    <n v="119.2"/>
    <n v="24.2"/>
    <x v="3"/>
    <x v="3"/>
    <s v="Standard"/>
    <n v="3.6"/>
    <n v="2025"/>
    <s v="Apr-2025"/>
    <n v="0.2030201342281879"/>
    <x v="2"/>
    <x v="4"/>
  </r>
  <r>
    <s v="ORD0006876"/>
    <x v="228"/>
    <x v="754"/>
    <x v="1"/>
    <s v="EC001"/>
    <x v="8"/>
    <x v="3"/>
    <s v="Sony"/>
    <x v="2"/>
    <x v="1"/>
    <n v="2"/>
    <n v="89"/>
    <x v="3"/>
    <n v="151.30000000000001"/>
    <n v="41.3"/>
    <x v="0"/>
    <x v="3"/>
    <s v="Standard"/>
    <n v="2.9"/>
    <n v="2025"/>
    <s v="May-2025"/>
    <n v="0.27296761401189684"/>
    <x v="0"/>
    <x v="2"/>
  </r>
  <r>
    <s v="ORD0006877"/>
    <x v="67"/>
    <x v="2348"/>
    <x v="1"/>
    <s v="EC005"/>
    <x v="4"/>
    <x v="2"/>
    <s v="Skybags"/>
    <x v="1"/>
    <x v="1"/>
    <n v="4"/>
    <n v="45"/>
    <x v="3"/>
    <n v="153"/>
    <n v="49"/>
    <x v="0"/>
    <x v="1"/>
    <s v="Standard"/>
    <n v="4.0999999999999996"/>
    <n v="2025"/>
    <s v="Jan-2025"/>
    <n v="0.3202614379084967"/>
    <x v="1"/>
    <x v="1"/>
  </r>
  <r>
    <s v="ORD0006878"/>
    <x v="212"/>
    <x v="273"/>
    <x v="0"/>
    <s v="EC010"/>
    <x v="6"/>
    <x v="3"/>
    <s v="JBL"/>
    <x v="0"/>
    <x v="0"/>
    <n v="2"/>
    <n v="65"/>
    <x v="4"/>
    <n v="123.5"/>
    <n v="47.5"/>
    <x v="0"/>
    <x v="2"/>
    <s v="Standard"/>
    <n v="4.5"/>
    <n v="2025"/>
    <s v="Feb-2025"/>
    <n v="0.38461538461538464"/>
    <x v="0"/>
    <x v="0"/>
  </r>
  <r>
    <s v="ORD0006879"/>
    <x v="236"/>
    <x v="2349"/>
    <x v="0"/>
    <s v="EC007"/>
    <x v="9"/>
    <x v="0"/>
    <s v="Prestige"/>
    <x v="2"/>
    <x v="2"/>
    <n v="5"/>
    <n v="120"/>
    <x v="0"/>
    <n v="600"/>
    <n v="210"/>
    <x v="0"/>
    <x v="1"/>
    <s v="Standard"/>
    <n v="3.2"/>
    <n v="2025"/>
    <s v="Oct-2025"/>
    <n v="0.35"/>
    <x v="0"/>
    <x v="2"/>
  </r>
  <r>
    <s v="ORD0006880"/>
    <x v="232"/>
    <x v="914"/>
    <x v="0"/>
    <s v="EC002"/>
    <x v="5"/>
    <x v="3"/>
    <s v="Samsung"/>
    <x v="5"/>
    <x v="1"/>
    <n v="1"/>
    <n v="149"/>
    <x v="0"/>
    <n v="149"/>
    <n v="54"/>
    <x v="0"/>
    <x v="3"/>
    <s v="Standard"/>
    <n v="3.2"/>
    <n v="2025"/>
    <s v="Jan-2025"/>
    <n v="0.36241610738255031"/>
    <x v="0"/>
    <x v="3"/>
  </r>
  <r>
    <s v="ORD0006881"/>
    <x v="293"/>
    <x v="2278"/>
    <x v="0"/>
    <s v="EC005"/>
    <x v="4"/>
    <x v="2"/>
    <s v="Skybags"/>
    <x v="7"/>
    <x v="2"/>
    <n v="2"/>
    <n v="45"/>
    <x v="2"/>
    <n v="72"/>
    <n v="20"/>
    <x v="0"/>
    <x v="2"/>
    <s v="Express"/>
    <n v="4.4000000000000004"/>
    <n v="2025"/>
    <s v="Sep-2025"/>
    <n v="0.27777777777777779"/>
    <x v="2"/>
    <x v="4"/>
  </r>
  <r>
    <s v="ORD0006882"/>
    <x v="114"/>
    <x v="2350"/>
    <x v="1"/>
    <s v="EC009"/>
    <x v="11"/>
    <x v="1"/>
    <s v="Loreal"/>
    <x v="4"/>
    <x v="0"/>
    <n v="2"/>
    <n v="12"/>
    <x v="0"/>
    <n v="24"/>
    <n v="12"/>
    <x v="0"/>
    <x v="1"/>
    <s v="Standard"/>
    <n v="4.2"/>
    <n v="2025"/>
    <s v="Aug-2025"/>
    <n v="0.5"/>
    <x v="0"/>
    <x v="2"/>
  </r>
  <r>
    <s v="ORD0006883"/>
    <x v="49"/>
    <x v="2192"/>
    <x v="0"/>
    <s v="EC007"/>
    <x v="9"/>
    <x v="0"/>
    <s v="Prestige"/>
    <x v="6"/>
    <x v="0"/>
    <n v="1"/>
    <n v="120"/>
    <x v="1"/>
    <n v="108"/>
    <n v="30"/>
    <x v="0"/>
    <x v="2"/>
    <s v="Standard"/>
    <n v="3.8"/>
    <n v="2025"/>
    <s v="Apr-2025"/>
    <n v="0.27777777777777779"/>
    <x v="0"/>
    <x v="2"/>
  </r>
  <r>
    <s v="ORD0006884"/>
    <x v="21"/>
    <x v="1235"/>
    <x v="0"/>
    <s v="EC010"/>
    <x v="6"/>
    <x v="3"/>
    <s v="JBL"/>
    <x v="4"/>
    <x v="1"/>
    <n v="2"/>
    <n v="65"/>
    <x v="3"/>
    <n v="110.5"/>
    <n v="34.5"/>
    <x v="0"/>
    <x v="4"/>
    <s v="Standard"/>
    <n v="3.2"/>
    <n v="2025"/>
    <s v="Jun-2025"/>
    <n v="0.31221719457013575"/>
    <x v="0"/>
    <x v="2"/>
  </r>
  <r>
    <s v="ORD0006885"/>
    <x v="286"/>
    <x v="2059"/>
    <x v="0"/>
    <s v="EC012"/>
    <x v="3"/>
    <x v="0"/>
    <s v="Philips"/>
    <x v="6"/>
    <x v="1"/>
    <n v="1"/>
    <n v="42"/>
    <x v="4"/>
    <n v="39.9"/>
    <n v="15.9"/>
    <x v="0"/>
    <x v="1"/>
    <s v="Standard"/>
    <n v="2.7"/>
    <n v="2025"/>
    <s v="Nov-2025"/>
    <n v="0.39849624060150379"/>
    <x v="0"/>
    <x v="2"/>
  </r>
  <r>
    <s v="ORD0006886"/>
    <x v="45"/>
    <x v="1250"/>
    <x v="0"/>
    <s v="EC007"/>
    <x v="9"/>
    <x v="0"/>
    <s v="Prestige"/>
    <x v="2"/>
    <x v="2"/>
    <n v="3"/>
    <n v="120"/>
    <x v="3"/>
    <n v="306"/>
    <n v="72"/>
    <x v="0"/>
    <x v="4"/>
    <s v="Same Day"/>
    <n v="4"/>
    <n v="2025"/>
    <s v="Mar-2025"/>
    <n v="0.23529411764705882"/>
    <x v="0"/>
    <x v="2"/>
  </r>
  <r>
    <s v="ORD0006887"/>
    <x v="128"/>
    <x v="10"/>
    <x v="0"/>
    <s v="EC011"/>
    <x v="0"/>
    <x v="0"/>
    <s v="IKEA"/>
    <x v="4"/>
    <x v="0"/>
    <n v="4"/>
    <n v="190"/>
    <x v="3"/>
    <n v="646"/>
    <n v="146"/>
    <x v="0"/>
    <x v="3"/>
    <s v="Standard"/>
    <n v="4.5"/>
    <n v="2025"/>
    <s v="Sep-2025"/>
    <n v="0.2260061919504644"/>
    <x v="0"/>
    <x v="2"/>
  </r>
  <r>
    <s v="ORD0006888"/>
    <x v="61"/>
    <x v="2018"/>
    <x v="1"/>
    <s v="EC008"/>
    <x v="1"/>
    <x v="1"/>
    <s v="Nivea"/>
    <x v="4"/>
    <x v="2"/>
    <n v="5"/>
    <n v="18"/>
    <x v="4"/>
    <n v="85.5"/>
    <n v="40.5"/>
    <x v="3"/>
    <x v="0"/>
    <s v="Express"/>
    <n v="3.5"/>
    <n v="2025"/>
    <s v="Mar-2025"/>
    <n v="0.47368421052631576"/>
    <x v="0"/>
    <x v="2"/>
  </r>
  <r>
    <s v="ORD0006889"/>
    <x v="175"/>
    <x v="2293"/>
    <x v="0"/>
    <s v="EC003"/>
    <x v="7"/>
    <x v="3"/>
    <s v="Lenovo"/>
    <x v="6"/>
    <x v="1"/>
    <n v="5"/>
    <n v="799"/>
    <x v="1"/>
    <n v="3595.5"/>
    <n v="495.5"/>
    <x v="0"/>
    <x v="3"/>
    <s v="Standard"/>
    <n v="4.2"/>
    <n v="2025"/>
    <s v="Sep-2025"/>
    <n v="0.13781115282992629"/>
    <x v="0"/>
    <x v="2"/>
  </r>
  <r>
    <s v="ORD0006890"/>
    <x v="109"/>
    <x v="159"/>
    <x v="0"/>
    <s v="EC006"/>
    <x v="2"/>
    <x v="0"/>
    <s v="Philips"/>
    <x v="8"/>
    <x v="1"/>
    <n v="3"/>
    <n v="85"/>
    <x v="4"/>
    <n v="242.25"/>
    <n v="86.25"/>
    <x v="0"/>
    <x v="4"/>
    <s v="Standard"/>
    <n v="4.9000000000000004"/>
    <n v="2025"/>
    <s v="Oct-2025"/>
    <n v="0.35603715170278638"/>
    <x v="2"/>
    <x v="4"/>
  </r>
  <r>
    <s v="ORD0006891"/>
    <x v="358"/>
    <x v="1101"/>
    <x v="1"/>
    <s v="EC001"/>
    <x v="8"/>
    <x v="3"/>
    <s v="Sony"/>
    <x v="2"/>
    <x v="1"/>
    <n v="4"/>
    <n v="89"/>
    <x v="0"/>
    <n v="356"/>
    <n v="136"/>
    <x v="0"/>
    <x v="1"/>
    <s v="Same Day"/>
    <n v="4"/>
    <n v="2025"/>
    <s v="May-2025"/>
    <n v="0.38202247191011235"/>
    <x v="0"/>
    <x v="2"/>
  </r>
  <r>
    <s v="ORD0006892"/>
    <x v="276"/>
    <x v="694"/>
    <x v="1"/>
    <s v="EC006"/>
    <x v="2"/>
    <x v="0"/>
    <s v="Philips"/>
    <x v="6"/>
    <x v="1"/>
    <n v="4"/>
    <n v="85"/>
    <x v="1"/>
    <n v="306"/>
    <n v="98"/>
    <x v="0"/>
    <x v="2"/>
    <s v="Same Day"/>
    <n v="4.4000000000000004"/>
    <n v="2025"/>
    <s v="Apr-2025"/>
    <n v="0.3202614379084967"/>
    <x v="0"/>
    <x v="2"/>
  </r>
  <r>
    <s v="ORD0006893"/>
    <x v="266"/>
    <x v="2305"/>
    <x v="1"/>
    <s v="EC007"/>
    <x v="9"/>
    <x v="0"/>
    <s v="Prestige"/>
    <x v="6"/>
    <x v="1"/>
    <n v="4"/>
    <n v="120"/>
    <x v="2"/>
    <n v="384"/>
    <n v="72"/>
    <x v="0"/>
    <x v="0"/>
    <s v="Same Day"/>
    <n v="4.2"/>
    <n v="2025"/>
    <s v="Aug-2025"/>
    <n v="0.1875"/>
    <x v="0"/>
    <x v="2"/>
  </r>
  <r>
    <s v="ORD0006894"/>
    <x v="313"/>
    <x v="763"/>
    <x v="1"/>
    <s v="EC011"/>
    <x v="0"/>
    <x v="0"/>
    <s v="IKEA"/>
    <x v="7"/>
    <x v="1"/>
    <n v="2"/>
    <n v="190"/>
    <x v="2"/>
    <n v="304"/>
    <n v="54"/>
    <x v="0"/>
    <x v="3"/>
    <s v="Standard"/>
    <n v="2.7"/>
    <n v="2025"/>
    <s v="Dec-2025"/>
    <n v="0.17763157894736842"/>
    <x v="2"/>
    <x v="4"/>
  </r>
  <r>
    <s v="ORD0006895"/>
    <x v="294"/>
    <x v="1837"/>
    <x v="0"/>
    <s v="EC009"/>
    <x v="11"/>
    <x v="1"/>
    <s v="Loreal"/>
    <x v="1"/>
    <x v="2"/>
    <n v="2"/>
    <n v="12"/>
    <x v="4"/>
    <n v="22.8"/>
    <n v="10.8"/>
    <x v="0"/>
    <x v="3"/>
    <s v="Standard"/>
    <n v="3.4"/>
    <n v="2025"/>
    <s v="Jun-2025"/>
    <n v="0.47368421052631582"/>
    <x v="1"/>
    <x v="1"/>
  </r>
  <r>
    <s v="ORD0006896"/>
    <x v="359"/>
    <x v="598"/>
    <x v="0"/>
    <s v="EC003"/>
    <x v="7"/>
    <x v="3"/>
    <s v="Lenovo"/>
    <x v="4"/>
    <x v="0"/>
    <n v="5"/>
    <n v="799"/>
    <x v="0"/>
    <n v="3995"/>
    <n v="895"/>
    <x v="0"/>
    <x v="2"/>
    <s v="Same Day"/>
    <n v="2.8"/>
    <n v="2025"/>
    <s v="Nov-2025"/>
    <n v="0.22403003754693368"/>
    <x v="0"/>
    <x v="2"/>
  </r>
  <r>
    <s v="ORD0006897"/>
    <x v="86"/>
    <x v="525"/>
    <x v="1"/>
    <s v="EC007"/>
    <x v="9"/>
    <x v="0"/>
    <s v="Prestige"/>
    <x v="5"/>
    <x v="0"/>
    <n v="4"/>
    <n v="120"/>
    <x v="3"/>
    <n v="408"/>
    <n v="96"/>
    <x v="0"/>
    <x v="4"/>
    <s v="Standard"/>
    <n v="3.5"/>
    <n v="2025"/>
    <s v="Dec-2025"/>
    <n v="0.23529411764705882"/>
    <x v="0"/>
    <x v="3"/>
  </r>
  <r>
    <s v="ORD0006898"/>
    <x v="337"/>
    <x v="1173"/>
    <x v="1"/>
    <s v="EC008"/>
    <x v="1"/>
    <x v="1"/>
    <s v="Nivea"/>
    <x v="9"/>
    <x v="1"/>
    <n v="3"/>
    <n v="18"/>
    <x v="1"/>
    <n v="48.6"/>
    <n v="21.6"/>
    <x v="2"/>
    <x v="4"/>
    <s v="Express"/>
    <n v="4.8"/>
    <n v="2025"/>
    <s v="Aug-2025"/>
    <n v="0.44444444444444448"/>
    <x v="0"/>
    <x v="5"/>
  </r>
  <r>
    <s v="ORD0006899"/>
    <x v="102"/>
    <x v="55"/>
    <x v="0"/>
    <s v="EC011"/>
    <x v="0"/>
    <x v="0"/>
    <s v="IKEA"/>
    <x v="3"/>
    <x v="1"/>
    <n v="1"/>
    <n v="190"/>
    <x v="0"/>
    <n v="190"/>
    <n v="65"/>
    <x v="0"/>
    <x v="4"/>
    <s v="Express"/>
    <n v="4"/>
    <n v="2025"/>
    <s v="Dec-2025"/>
    <n v="0.34210526315789475"/>
    <x v="0"/>
    <x v="2"/>
  </r>
  <r>
    <s v="ORD0006900"/>
    <x v="92"/>
    <x v="1518"/>
    <x v="0"/>
    <s v="EC005"/>
    <x v="4"/>
    <x v="2"/>
    <s v="Skybags"/>
    <x v="0"/>
    <x v="2"/>
    <n v="5"/>
    <n v="45"/>
    <x v="3"/>
    <n v="191.25"/>
    <n v="61.25"/>
    <x v="0"/>
    <x v="3"/>
    <s v="Same Day"/>
    <n v="3.6"/>
    <n v="2025"/>
    <s v="Dec-2025"/>
    <n v="0.3202614379084967"/>
    <x v="0"/>
    <x v="0"/>
  </r>
  <r>
    <s v="ORD0006901"/>
    <x v="178"/>
    <x v="1092"/>
    <x v="1"/>
    <s v="EC004"/>
    <x v="10"/>
    <x v="2"/>
    <s v="Nike"/>
    <x v="8"/>
    <x v="1"/>
    <n v="5"/>
    <n v="110"/>
    <x v="1"/>
    <n v="495"/>
    <n v="155"/>
    <x v="0"/>
    <x v="4"/>
    <s v="Express"/>
    <n v="2.6"/>
    <n v="2025"/>
    <s v="Jul-2025"/>
    <n v="0.31313131313131315"/>
    <x v="2"/>
    <x v="4"/>
  </r>
  <r>
    <s v="ORD0006902"/>
    <x v="126"/>
    <x v="772"/>
    <x v="0"/>
    <s v="EC004"/>
    <x v="10"/>
    <x v="2"/>
    <s v="Nike"/>
    <x v="9"/>
    <x v="0"/>
    <n v="5"/>
    <n v="110"/>
    <x v="1"/>
    <n v="495"/>
    <n v="155"/>
    <x v="0"/>
    <x v="2"/>
    <s v="Standard"/>
    <n v="4.8"/>
    <n v="2025"/>
    <s v="Aug-2025"/>
    <n v="0.31313131313131315"/>
    <x v="0"/>
    <x v="5"/>
  </r>
  <r>
    <s v="ORD0006903"/>
    <x v="102"/>
    <x v="1153"/>
    <x v="0"/>
    <s v="EC001"/>
    <x v="8"/>
    <x v="3"/>
    <s v="Sony"/>
    <x v="3"/>
    <x v="0"/>
    <n v="1"/>
    <n v="89"/>
    <x v="1"/>
    <n v="80.099999999999994"/>
    <n v="25.1"/>
    <x v="2"/>
    <x v="1"/>
    <s v="Standard"/>
    <n v="4.5"/>
    <n v="2025"/>
    <s v="Dec-2025"/>
    <n v="0.31335830212234711"/>
    <x v="0"/>
    <x v="2"/>
  </r>
  <r>
    <s v="ORD0006904"/>
    <x v="139"/>
    <x v="1239"/>
    <x v="0"/>
    <s v="EC006"/>
    <x v="2"/>
    <x v="0"/>
    <s v="Philips"/>
    <x v="8"/>
    <x v="2"/>
    <n v="2"/>
    <n v="85"/>
    <x v="1"/>
    <n v="153"/>
    <n v="49"/>
    <x v="0"/>
    <x v="4"/>
    <s v="Standard"/>
    <n v="2.6"/>
    <n v="2025"/>
    <s v="Apr-2025"/>
    <n v="0.3202614379084967"/>
    <x v="2"/>
    <x v="4"/>
  </r>
  <r>
    <s v="ORD0006905"/>
    <x v="358"/>
    <x v="982"/>
    <x v="0"/>
    <s v="EC004"/>
    <x v="10"/>
    <x v="2"/>
    <s v="Nike"/>
    <x v="4"/>
    <x v="2"/>
    <n v="1"/>
    <n v="110"/>
    <x v="4"/>
    <n v="104.5"/>
    <n v="36.5"/>
    <x v="2"/>
    <x v="2"/>
    <s v="Standard"/>
    <n v="2.8"/>
    <n v="2025"/>
    <s v="May-2025"/>
    <n v="0.34928229665071769"/>
    <x v="0"/>
    <x v="2"/>
  </r>
  <r>
    <s v="ORD0006906"/>
    <x v="175"/>
    <x v="1135"/>
    <x v="0"/>
    <s v="EC009"/>
    <x v="11"/>
    <x v="1"/>
    <s v="Loreal"/>
    <x v="0"/>
    <x v="0"/>
    <n v="3"/>
    <n v="12"/>
    <x v="4"/>
    <n v="34.200000000000003"/>
    <n v="16.2"/>
    <x v="0"/>
    <x v="1"/>
    <s v="Express"/>
    <n v="3"/>
    <n v="2025"/>
    <s v="Sep-2025"/>
    <n v="0.47368421052631571"/>
    <x v="0"/>
    <x v="0"/>
  </r>
  <r>
    <s v="ORD0006907"/>
    <x v="36"/>
    <x v="1023"/>
    <x v="1"/>
    <s v="EC006"/>
    <x v="2"/>
    <x v="0"/>
    <s v="Philips"/>
    <x v="6"/>
    <x v="0"/>
    <n v="2"/>
    <n v="85"/>
    <x v="1"/>
    <n v="153"/>
    <n v="49"/>
    <x v="2"/>
    <x v="4"/>
    <s v="Standard"/>
    <n v="4.9000000000000004"/>
    <n v="2025"/>
    <s v="Oct-2025"/>
    <n v="0.3202614379084967"/>
    <x v="0"/>
    <x v="2"/>
  </r>
  <r>
    <s v="ORD0006908"/>
    <x v="121"/>
    <x v="1310"/>
    <x v="0"/>
    <s v="EC012"/>
    <x v="3"/>
    <x v="0"/>
    <s v="Philips"/>
    <x v="8"/>
    <x v="2"/>
    <n v="4"/>
    <n v="42"/>
    <x v="2"/>
    <n v="134.4"/>
    <n v="38.4"/>
    <x v="0"/>
    <x v="0"/>
    <s v="Standard"/>
    <n v="2.7"/>
    <n v="2025"/>
    <s v="Jan-2025"/>
    <n v="0.2857142857142857"/>
    <x v="2"/>
    <x v="4"/>
  </r>
  <r>
    <s v="ORD0006909"/>
    <x v="189"/>
    <x v="1111"/>
    <x v="0"/>
    <s v="EC003"/>
    <x v="7"/>
    <x v="3"/>
    <s v="Lenovo"/>
    <x v="6"/>
    <x v="2"/>
    <n v="5"/>
    <n v="799"/>
    <x v="3"/>
    <n v="3395.75"/>
    <n v="295.75"/>
    <x v="0"/>
    <x v="4"/>
    <s v="Express"/>
    <n v="4"/>
    <n v="2025"/>
    <s v="May-2025"/>
    <n v="8.7094161819921967E-2"/>
    <x v="0"/>
    <x v="2"/>
  </r>
  <r>
    <s v="ORD0006910"/>
    <x v="336"/>
    <x v="1012"/>
    <x v="0"/>
    <s v="EC011"/>
    <x v="0"/>
    <x v="0"/>
    <s v="IKEA"/>
    <x v="4"/>
    <x v="2"/>
    <n v="3"/>
    <n v="190"/>
    <x v="3"/>
    <n v="484.5"/>
    <n v="109.5"/>
    <x v="0"/>
    <x v="0"/>
    <s v="Standard"/>
    <n v="4"/>
    <n v="2025"/>
    <s v="Jun-2025"/>
    <n v="0.2260061919504644"/>
    <x v="0"/>
    <x v="2"/>
  </r>
  <r>
    <s v="ORD0006911"/>
    <x v="224"/>
    <x v="1411"/>
    <x v="1"/>
    <s v="EC012"/>
    <x v="3"/>
    <x v="0"/>
    <s v="Philips"/>
    <x v="0"/>
    <x v="0"/>
    <n v="2"/>
    <n v="42"/>
    <x v="1"/>
    <n v="75.599999999999994"/>
    <n v="27.6"/>
    <x v="0"/>
    <x v="4"/>
    <s v="Standard"/>
    <n v="2.9"/>
    <n v="2025"/>
    <s v="May-2025"/>
    <n v="0.36507936507936511"/>
    <x v="0"/>
    <x v="0"/>
  </r>
  <r>
    <s v="ORD0006912"/>
    <x v="113"/>
    <x v="2351"/>
    <x v="0"/>
    <s v="EC004"/>
    <x v="10"/>
    <x v="2"/>
    <s v="Nike"/>
    <x v="4"/>
    <x v="0"/>
    <n v="2"/>
    <n v="110"/>
    <x v="0"/>
    <n v="220"/>
    <n v="84"/>
    <x v="0"/>
    <x v="3"/>
    <s v="Same Day"/>
    <n v="4.5999999999999996"/>
    <n v="2025"/>
    <s v="Mar-2025"/>
    <n v="0.38181818181818183"/>
    <x v="0"/>
    <x v="2"/>
  </r>
  <r>
    <s v="ORD0006913"/>
    <x v="301"/>
    <x v="483"/>
    <x v="0"/>
    <s v="EC006"/>
    <x v="2"/>
    <x v="0"/>
    <s v="Philips"/>
    <x v="0"/>
    <x v="1"/>
    <n v="2"/>
    <n v="85"/>
    <x v="0"/>
    <n v="170"/>
    <n v="66"/>
    <x v="1"/>
    <x v="1"/>
    <s v="Standard"/>
    <n v="4.3"/>
    <n v="2025"/>
    <s v="Mar-2025"/>
    <n v="0.38823529411764707"/>
    <x v="0"/>
    <x v="0"/>
  </r>
  <r>
    <s v="ORD0006914"/>
    <x v="194"/>
    <x v="940"/>
    <x v="0"/>
    <s v="EC005"/>
    <x v="4"/>
    <x v="2"/>
    <s v="Skybags"/>
    <x v="0"/>
    <x v="2"/>
    <n v="5"/>
    <n v="45"/>
    <x v="0"/>
    <n v="225"/>
    <n v="95"/>
    <x v="0"/>
    <x v="0"/>
    <s v="Standard"/>
    <n v="4.2"/>
    <n v="2025"/>
    <s v="Aug-2025"/>
    <n v="0.42222222222222222"/>
    <x v="0"/>
    <x v="0"/>
  </r>
  <r>
    <s v="ORD0006915"/>
    <x v="133"/>
    <x v="392"/>
    <x v="0"/>
    <s v="EC010"/>
    <x v="6"/>
    <x v="3"/>
    <s v="JBL"/>
    <x v="8"/>
    <x v="0"/>
    <n v="1"/>
    <n v="65"/>
    <x v="2"/>
    <n v="52"/>
    <n v="14"/>
    <x v="0"/>
    <x v="4"/>
    <s v="Same Day"/>
    <n v="4.9000000000000004"/>
    <n v="2025"/>
    <s v="Oct-2025"/>
    <n v="0.26923076923076922"/>
    <x v="2"/>
    <x v="4"/>
  </r>
  <r>
    <s v="ORD0006916"/>
    <x v="157"/>
    <x v="475"/>
    <x v="0"/>
    <s v="EC008"/>
    <x v="1"/>
    <x v="1"/>
    <s v="Nivea"/>
    <x v="3"/>
    <x v="2"/>
    <n v="3"/>
    <n v="18"/>
    <x v="1"/>
    <n v="48.6"/>
    <n v="21.6"/>
    <x v="2"/>
    <x v="0"/>
    <s v="Standard"/>
    <n v="3"/>
    <n v="2025"/>
    <s v="Feb-2025"/>
    <n v="0.44444444444444448"/>
    <x v="0"/>
    <x v="2"/>
  </r>
  <r>
    <s v="ORD0006917"/>
    <x v="338"/>
    <x v="1432"/>
    <x v="1"/>
    <s v="EC005"/>
    <x v="4"/>
    <x v="2"/>
    <s v="Skybags"/>
    <x v="6"/>
    <x v="1"/>
    <n v="1"/>
    <n v="45"/>
    <x v="2"/>
    <n v="36"/>
    <n v="10"/>
    <x v="0"/>
    <x v="1"/>
    <s v="Standard"/>
    <n v="5"/>
    <n v="2025"/>
    <s v="Apr-2025"/>
    <n v="0.27777777777777779"/>
    <x v="0"/>
    <x v="2"/>
  </r>
  <r>
    <s v="ORD0006918"/>
    <x v="202"/>
    <x v="1314"/>
    <x v="1"/>
    <s v="EC001"/>
    <x v="8"/>
    <x v="3"/>
    <s v="Sony"/>
    <x v="8"/>
    <x v="0"/>
    <n v="4"/>
    <n v="89"/>
    <x v="2"/>
    <n v="284.8"/>
    <n v="64.8"/>
    <x v="0"/>
    <x v="1"/>
    <s v="Standard"/>
    <n v="2.6"/>
    <n v="2025"/>
    <s v="Oct-2025"/>
    <n v="0.22752808988764042"/>
    <x v="2"/>
    <x v="4"/>
  </r>
  <r>
    <s v="ORD0006919"/>
    <x v="270"/>
    <x v="2352"/>
    <x v="0"/>
    <s v="EC002"/>
    <x v="5"/>
    <x v="3"/>
    <s v="Samsung"/>
    <x v="0"/>
    <x v="0"/>
    <n v="3"/>
    <n v="149"/>
    <x v="4"/>
    <n v="424.65"/>
    <n v="139.65"/>
    <x v="0"/>
    <x v="0"/>
    <s v="Express"/>
    <n v="4.9000000000000004"/>
    <n v="2025"/>
    <s v="Jan-2025"/>
    <n v="0.32885906040268459"/>
    <x v="0"/>
    <x v="0"/>
  </r>
  <r>
    <s v="ORD0006920"/>
    <x v="201"/>
    <x v="439"/>
    <x v="0"/>
    <s v="EC006"/>
    <x v="2"/>
    <x v="0"/>
    <s v="Philips"/>
    <x v="5"/>
    <x v="2"/>
    <n v="1"/>
    <n v="85"/>
    <x v="4"/>
    <n v="80.75"/>
    <n v="28.75"/>
    <x v="0"/>
    <x v="2"/>
    <s v="Standard"/>
    <n v="4.8"/>
    <n v="2025"/>
    <s v="Jun-2025"/>
    <n v="0.35603715170278638"/>
    <x v="0"/>
    <x v="3"/>
  </r>
  <r>
    <s v="ORD0006921"/>
    <x v="74"/>
    <x v="1073"/>
    <x v="1"/>
    <s v="EC012"/>
    <x v="3"/>
    <x v="0"/>
    <s v="Philips"/>
    <x v="6"/>
    <x v="1"/>
    <n v="3"/>
    <n v="42"/>
    <x v="3"/>
    <n v="107.1"/>
    <n v="35.1"/>
    <x v="0"/>
    <x v="1"/>
    <s v="Standard"/>
    <n v="4.7"/>
    <n v="2025"/>
    <s v="Aug-2025"/>
    <n v="0.32773109243697485"/>
    <x v="0"/>
    <x v="2"/>
  </r>
  <r>
    <s v="ORD0006922"/>
    <x v="280"/>
    <x v="1820"/>
    <x v="1"/>
    <s v="EC002"/>
    <x v="5"/>
    <x v="3"/>
    <s v="Samsung"/>
    <x v="0"/>
    <x v="2"/>
    <n v="3"/>
    <n v="149"/>
    <x v="4"/>
    <n v="424.65"/>
    <n v="139.65"/>
    <x v="0"/>
    <x v="2"/>
    <s v="Standard"/>
    <n v="2.9"/>
    <n v="2025"/>
    <s v="Feb-2025"/>
    <n v="0.32885906040268459"/>
    <x v="0"/>
    <x v="0"/>
  </r>
  <r>
    <s v="ORD0006923"/>
    <x v="142"/>
    <x v="2075"/>
    <x v="0"/>
    <s v="EC012"/>
    <x v="3"/>
    <x v="0"/>
    <s v="Philips"/>
    <x v="7"/>
    <x v="2"/>
    <n v="1"/>
    <n v="42"/>
    <x v="1"/>
    <n v="37.799999999999997"/>
    <n v="13.8"/>
    <x v="0"/>
    <x v="3"/>
    <s v="Standard"/>
    <n v="4.5999999999999996"/>
    <n v="2025"/>
    <s v="May-2025"/>
    <n v="0.36507936507936511"/>
    <x v="2"/>
    <x v="4"/>
  </r>
  <r>
    <s v="ORD0006924"/>
    <x v="21"/>
    <x v="2316"/>
    <x v="1"/>
    <s v="EC001"/>
    <x v="8"/>
    <x v="3"/>
    <s v="Sony"/>
    <x v="3"/>
    <x v="2"/>
    <n v="4"/>
    <n v="89"/>
    <x v="1"/>
    <n v="320.39999999999998"/>
    <n v="100.4"/>
    <x v="1"/>
    <x v="3"/>
    <s v="Standard"/>
    <n v="3"/>
    <n v="2025"/>
    <s v="Jun-2025"/>
    <n v="0.31335830212234711"/>
    <x v="0"/>
    <x v="2"/>
  </r>
  <r>
    <s v="ORD0006925"/>
    <x v="131"/>
    <x v="2285"/>
    <x v="0"/>
    <s v="EC008"/>
    <x v="1"/>
    <x v="1"/>
    <s v="Nivea"/>
    <x v="9"/>
    <x v="1"/>
    <n v="5"/>
    <n v="18"/>
    <x v="2"/>
    <n v="72"/>
    <n v="27"/>
    <x v="0"/>
    <x v="2"/>
    <s v="Express"/>
    <n v="4.5999999999999996"/>
    <n v="2025"/>
    <s v="May-2025"/>
    <n v="0.375"/>
    <x v="0"/>
    <x v="5"/>
  </r>
  <r>
    <s v="ORD0006926"/>
    <x v="329"/>
    <x v="106"/>
    <x v="0"/>
    <s v="EC006"/>
    <x v="2"/>
    <x v="0"/>
    <s v="Philips"/>
    <x v="1"/>
    <x v="1"/>
    <n v="2"/>
    <n v="85"/>
    <x v="3"/>
    <n v="144.5"/>
    <n v="40.5"/>
    <x v="0"/>
    <x v="3"/>
    <s v="Standard"/>
    <n v="3.1"/>
    <n v="2025"/>
    <s v="Jun-2025"/>
    <n v="0.28027681660899656"/>
    <x v="1"/>
    <x v="1"/>
  </r>
  <r>
    <s v="ORD0006927"/>
    <x v="62"/>
    <x v="1658"/>
    <x v="0"/>
    <s v="EC010"/>
    <x v="6"/>
    <x v="3"/>
    <s v="JBL"/>
    <x v="4"/>
    <x v="1"/>
    <n v="5"/>
    <n v="65"/>
    <x v="2"/>
    <n v="260"/>
    <n v="70"/>
    <x v="0"/>
    <x v="0"/>
    <s v="Standard"/>
    <n v="2.7"/>
    <n v="2025"/>
    <s v="Nov-2025"/>
    <n v="0.26923076923076922"/>
    <x v="0"/>
    <x v="2"/>
  </r>
  <r>
    <s v="ORD0006928"/>
    <x v="141"/>
    <x v="1064"/>
    <x v="1"/>
    <s v="EC011"/>
    <x v="0"/>
    <x v="0"/>
    <s v="IKEA"/>
    <x v="5"/>
    <x v="0"/>
    <n v="5"/>
    <n v="190"/>
    <x v="3"/>
    <n v="807.5"/>
    <n v="182.5"/>
    <x v="2"/>
    <x v="2"/>
    <s v="Standard"/>
    <n v="4.2"/>
    <n v="2025"/>
    <s v="May-2025"/>
    <n v="0.2260061919504644"/>
    <x v="0"/>
    <x v="3"/>
  </r>
  <r>
    <s v="ORD0006929"/>
    <x v="59"/>
    <x v="923"/>
    <x v="1"/>
    <s v="EC003"/>
    <x v="7"/>
    <x v="3"/>
    <s v="Lenovo"/>
    <x v="7"/>
    <x v="1"/>
    <n v="3"/>
    <n v="799"/>
    <x v="4"/>
    <n v="2277.15"/>
    <n v="417.15"/>
    <x v="0"/>
    <x v="1"/>
    <s v="Standard"/>
    <n v="4.3"/>
    <n v="2025"/>
    <s v="May-2025"/>
    <n v="0.18318951320729859"/>
    <x v="2"/>
    <x v="4"/>
  </r>
  <r>
    <s v="ORD0006930"/>
    <x v="95"/>
    <x v="868"/>
    <x v="0"/>
    <s v="EC008"/>
    <x v="1"/>
    <x v="1"/>
    <s v="Nivea"/>
    <x v="9"/>
    <x v="1"/>
    <n v="5"/>
    <n v="18"/>
    <x v="2"/>
    <n v="72"/>
    <n v="27"/>
    <x v="3"/>
    <x v="1"/>
    <s v="Standard"/>
    <n v="3.6"/>
    <n v="2025"/>
    <s v="Mar-2025"/>
    <n v="0.375"/>
    <x v="0"/>
    <x v="5"/>
  </r>
  <r>
    <s v="ORD0006931"/>
    <x v="220"/>
    <x v="1349"/>
    <x v="1"/>
    <s v="EC009"/>
    <x v="11"/>
    <x v="1"/>
    <s v="Loreal"/>
    <x v="8"/>
    <x v="0"/>
    <n v="5"/>
    <n v="12"/>
    <x v="0"/>
    <n v="60"/>
    <n v="30"/>
    <x v="0"/>
    <x v="2"/>
    <s v="Standard"/>
    <n v="4.7"/>
    <n v="2025"/>
    <s v="May-2025"/>
    <n v="0.5"/>
    <x v="2"/>
    <x v="4"/>
  </r>
  <r>
    <s v="ORD0006932"/>
    <x v="141"/>
    <x v="1248"/>
    <x v="0"/>
    <s v="EC008"/>
    <x v="1"/>
    <x v="1"/>
    <s v="Nivea"/>
    <x v="6"/>
    <x v="1"/>
    <n v="4"/>
    <n v="18"/>
    <x v="1"/>
    <n v="64.8"/>
    <n v="28.8"/>
    <x v="0"/>
    <x v="4"/>
    <s v="Standard"/>
    <n v="3.8"/>
    <n v="2025"/>
    <s v="May-2025"/>
    <n v="0.44444444444444448"/>
    <x v="0"/>
    <x v="2"/>
  </r>
  <r>
    <s v="ORD0006933"/>
    <x v="15"/>
    <x v="776"/>
    <x v="0"/>
    <s v="EC002"/>
    <x v="5"/>
    <x v="3"/>
    <s v="Samsung"/>
    <x v="7"/>
    <x v="0"/>
    <n v="5"/>
    <n v="149"/>
    <x v="2"/>
    <n v="596"/>
    <n v="121"/>
    <x v="0"/>
    <x v="4"/>
    <s v="Express"/>
    <n v="4.7"/>
    <n v="2025"/>
    <s v="Nov-2025"/>
    <n v="0.20302013422818793"/>
    <x v="2"/>
    <x v="4"/>
  </r>
  <r>
    <s v="ORD0006934"/>
    <x v="64"/>
    <x v="1543"/>
    <x v="0"/>
    <s v="EC012"/>
    <x v="3"/>
    <x v="0"/>
    <s v="Philips"/>
    <x v="4"/>
    <x v="2"/>
    <n v="1"/>
    <n v="42"/>
    <x v="1"/>
    <n v="37.799999999999997"/>
    <n v="13.8"/>
    <x v="0"/>
    <x v="3"/>
    <s v="Express"/>
    <n v="4.7"/>
    <n v="2025"/>
    <s v="Feb-2025"/>
    <n v="0.36507936507936511"/>
    <x v="0"/>
    <x v="2"/>
  </r>
  <r>
    <s v="ORD0006935"/>
    <x v="133"/>
    <x v="2353"/>
    <x v="1"/>
    <s v="EC006"/>
    <x v="2"/>
    <x v="0"/>
    <s v="Philips"/>
    <x v="8"/>
    <x v="2"/>
    <n v="4"/>
    <n v="85"/>
    <x v="4"/>
    <n v="323"/>
    <n v="115"/>
    <x v="0"/>
    <x v="0"/>
    <s v="Standard"/>
    <n v="4"/>
    <n v="2025"/>
    <s v="Oct-2025"/>
    <n v="0.35603715170278638"/>
    <x v="2"/>
    <x v="4"/>
  </r>
  <r>
    <s v="ORD0006936"/>
    <x v="193"/>
    <x v="2354"/>
    <x v="0"/>
    <s v="EC003"/>
    <x v="7"/>
    <x v="3"/>
    <s v="Lenovo"/>
    <x v="4"/>
    <x v="0"/>
    <n v="2"/>
    <n v="799"/>
    <x v="3"/>
    <n v="1358.3"/>
    <n v="118.3"/>
    <x v="0"/>
    <x v="0"/>
    <s v="Express"/>
    <n v="3.9"/>
    <n v="2025"/>
    <s v="Nov-2025"/>
    <n v="8.7094161819921967E-2"/>
    <x v="0"/>
    <x v="2"/>
  </r>
  <r>
    <s v="ORD0006937"/>
    <x v="52"/>
    <x v="1119"/>
    <x v="0"/>
    <s v="EC009"/>
    <x v="11"/>
    <x v="1"/>
    <s v="Loreal"/>
    <x v="8"/>
    <x v="2"/>
    <n v="5"/>
    <n v="12"/>
    <x v="1"/>
    <n v="54"/>
    <n v="24"/>
    <x v="0"/>
    <x v="3"/>
    <s v="Standard"/>
    <n v="4.5"/>
    <n v="2025"/>
    <s v="Mar-2025"/>
    <n v="0.44444444444444442"/>
    <x v="2"/>
    <x v="4"/>
  </r>
  <r>
    <s v="ORD0006938"/>
    <x v="59"/>
    <x v="844"/>
    <x v="1"/>
    <s v="EC004"/>
    <x v="10"/>
    <x v="2"/>
    <s v="Nike"/>
    <x v="4"/>
    <x v="1"/>
    <n v="5"/>
    <n v="110"/>
    <x v="4"/>
    <n v="522.5"/>
    <n v="182.5"/>
    <x v="0"/>
    <x v="4"/>
    <s v="Standard"/>
    <n v="4"/>
    <n v="2025"/>
    <s v="May-2025"/>
    <n v="0.34928229665071769"/>
    <x v="0"/>
    <x v="2"/>
  </r>
  <r>
    <s v="ORD0006939"/>
    <x v="196"/>
    <x v="1544"/>
    <x v="0"/>
    <s v="EC001"/>
    <x v="8"/>
    <x v="3"/>
    <s v="Sony"/>
    <x v="8"/>
    <x v="1"/>
    <n v="2"/>
    <n v="89"/>
    <x v="3"/>
    <n v="151.30000000000001"/>
    <n v="41.3"/>
    <x v="0"/>
    <x v="4"/>
    <s v="Same Day"/>
    <n v="3.4"/>
    <n v="2025"/>
    <s v="Dec-2025"/>
    <n v="0.27296761401189684"/>
    <x v="2"/>
    <x v="4"/>
  </r>
  <r>
    <s v="ORD0006940"/>
    <x v="199"/>
    <x v="2355"/>
    <x v="0"/>
    <s v="EC003"/>
    <x v="7"/>
    <x v="3"/>
    <s v="Lenovo"/>
    <x v="1"/>
    <x v="2"/>
    <n v="3"/>
    <n v="799"/>
    <x v="2"/>
    <n v="1917.6"/>
    <n v="57.6"/>
    <x v="0"/>
    <x v="1"/>
    <s v="Express"/>
    <n v="2.8"/>
    <n v="2025"/>
    <s v="Jan-2025"/>
    <n v="3.0037546933667086E-2"/>
    <x v="1"/>
    <x v="1"/>
  </r>
  <r>
    <s v="ORD0006941"/>
    <x v="255"/>
    <x v="518"/>
    <x v="0"/>
    <s v="EC005"/>
    <x v="4"/>
    <x v="2"/>
    <s v="Skybags"/>
    <x v="4"/>
    <x v="1"/>
    <n v="3"/>
    <n v="45"/>
    <x v="2"/>
    <n v="108"/>
    <n v="30"/>
    <x v="0"/>
    <x v="2"/>
    <s v="Standard"/>
    <n v="4.8"/>
    <n v="2025"/>
    <s v="Jul-2025"/>
    <n v="0.27777777777777779"/>
    <x v="0"/>
    <x v="2"/>
  </r>
  <r>
    <s v="ORD0006942"/>
    <x v="83"/>
    <x v="1252"/>
    <x v="0"/>
    <s v="EC007"/>
    <x v="9"/>
    <x v="0"/>
    <s v="Prestige"/>
    <x v="7"/>
    <x v="2"/>
    <n v="2"/>
    <n v="120"/>
    <x v="4"/>
    <n v="228"/>
    <n v="72"/>
    <x v="0"/>
    <x v="4"/>
    <s v="Standard"/>
    <n v="4.7"/>
    <n v="2025"/>
    <s v="Aug-2025"/>
    <n v="0.31578947368421051"/>
    <x v="2"/>
    <x v="4"/>
  </r>
  <r>
    <s v="ORD0006943"/>
    <x v="93"/>
    <x v="1643"/>
    <x v="0"/>
    <s v="EC009"/>
    <x v="11"/>
    <x v="1"/>
    <s v="Loreal"/>
    <x v="6"/>
    <x v="0"/>
    <n v="2"/>
    <n v="12"/>
    <x v="1"/>
    <n v="21.6"/>
    <n v="9.6"/>
    <x v="0"/>
    <x v="3"/>
    <s v="Standard"/>
    <n v="4.2"/>
    <n v="2025"/>
    <s v="Oct-2025"/>
    <n v="0.44444444444444442"/>
    <x v="0"/>
    <x v="2"/>
  </r>
  <r>
    <s v="ORD0006944"/>
    <x v="188"/>
    <x v="370"/>
    <x v="0"/>
    <s v="EC010"/>
    <x v="6"/>
    <x v="3"/>
    <s v="JBL"/>
    <x v="7"/>
    <x v="1"/>
    <n v="2"/>
    <n v="65"/>
    <x v="4"/>
    <n v="123.5"/>
    <n v="47.5"/>
    <x v="0"/>
    <x v="4"/>
    <s v="Express"/>
    <n v="2.8"/>
    <n v="2025"/>
    <s v="Jul-2025"/>
    <n v="0.38461538461538464"/>
    <x v="2"/>
    <x v="4"/>
  </r>
  <r>
    <s v="ORD0006945"/>
    <x v="218"/>
    <x v="1560"/>
    <x v="1"/>
    <s v="EC009"/>
    <x v="11"/>
    <x v="1"/>
    <s v="Loreal"/>
    <x v="9"/>
    <x v="1"/>
    <n v="2"/>
    <n v="12"/>
    <x v="1"/>
    <n v="21.6"/>
    <n v="9.6"/>
    <x v="0"/>
    <x v="3"/>
    <s v="Express"/>
    <n v="4.9000000000000004"/>
    <n v="2025"/>
    <s v="Aug-2025"/>
    <n v="0.44444444444444442"/>
    <x v="0"/>
    <x v="5"/>
  </r>
  <r>
    <s v="ORD0006946"/>
    <x v="350"/>
    <x v="446"/>
    <x v="0"/>
    <s v="EC012"/>
    <x v="3"/>
    <x v="0"/>
    <s v="Philips"/>
    <x v="5"/>
    <x v="0"/>
    <n v="2"/>
    <n v="42"/>
    <x v="3"/>
    <n v="71.400000000000006"/>
    <n v="23.4"/>
    <x v="0"/>
    <x v="2"/>
    <s v="Standard"/>
    <n v="3.7"/>
    <n v="2025"/>
    <s v="May-2025"/>
    <n v="0.32773109243697474"/>
    <x v="0"/>
    <x v="3"/>
  </r>
  <r>
    <s v="ORD0006947"/>
    <x v="354"/>
    <x v="546"/>
    <x v="1"/>
    <s v="EC006"/>
    <x v="2"/>
    <x v="0"/>
    <s v="Philips"/>
    <x v="1"/>
    <x v="2"/>
    <n v="1"/>
    <n v="85"/>
    <x v="3"/>
    <n v="72.25"/>
    <n v="20.25"/>
    <x v="0"/>
    <x v="1"/>
    <s v="Standard"/>
    <n v="2.9"/>
    <n v="2025"/>
    <s v="Apr-2025"/>
    <n v="0.28027681660899656"/>
    <x v="1"/>
    <x v="1"/>
  </r>
  <r>
    <s v="ORD0006948"/>
    <x v="190"/>
    <x v="398"/>
    <x v="0"/>
    <s v="EC001"/>
    <x v="8"/>
    <x v="3"/>
    <s v="Sony"/>
    <x v="2"/>
    <x v="0"/>
    <n v="1"/>
    <n v="89"/>
    <x v="4"/>
    <n v="84.55"/>
    <n v="29.55"/>
    <x v="0"/>
    <x v="1"/>
    <s v="Same Day"/>
    <n v="3.6"/>
    <n v="2025"/>
    <s v="Nov-2025"/>
    <n v="0.34949733885274986"/>
    <x v="0"/>
    <x v="2"/>
  </r>
  <r>
    <s v="ORD0006949"/>
    <x v="304"/>
    <x v="1633"/>
    <x v="1"/>
    <s v="EC011"/>
    <x v="0"/>
    <x v="0"/>
    <s v="IKEA"/>
    <x v="7"/>
    <x v="0"/>
    <n v="4"/>
    <n v="190"/>
    <x v="1"/>
    <n v="684"/>
    <n v="184"/>
    <x v="0"/>
    <x v="4"/>
    <s v="Standard"/>
    <n v="3.3"/>
    <n v="2025"/>
    <s v="Oct-2025"/>
    <n v="0.26900584795321636"/>
    <x v="2"/>
    <x v="4"/>
  </r>
  <r>
    <s v="ORD0006950"/>
    <x v="23"/>
    <x v="1235"/>
    <x v="0"/>
    <s v="EC008"/>
    <x v="1"/>
    <x v="1"/>
    <s v="Nivea"/>
    <x v="0"/>
    <x v="1"/>
    <n v="5"/>
    <n v="18"/>
    <x v="3"/>
    <n v="76.5"/>
    <n v="31.5"/>
    <x v="1"/>
    <x v="3"/>
    <s v="Standard"/>
    <n v="3.2"/>
    <n v="2025"/>
    <s v="Aug-2025"/>
    <n v="0.41176470588235292"/>
    <x v="0"/>
    <x v="0"/>
  </r>
  <r>
    <s v="ORD0006951"/>
    <x v="350"/>
    <x v="475"/>
    <x v="1"/>
    <s v="EC001"/>
    <x v="8"/>
    <x v="3"/>
    <s v="Sony"/>
    <x v="0"/>
    <x v="1"/>
    <n v="3"/>
    <n v="89"/>
    <x v="1"/>
    <n v="240.3"/>
    <n v="75.3"/>
    <x v="0"/>
    <x v="2"/>
    <s v="Express"/>
    <n v="3.2"/>
    <n v="2025"/>
    <s v="May-2025"/>
    <n v="0.31335830212234705"/>
    <x v="0"/>
    <x v="0"/>
  </r>
  <r>
    <s v="ORD0006952"/>
    <x v="37"/>
    <x v="2356"/>
    <x v="0"/>
    <s v="EC012"/>
    <x v="3"/>
    <x v="0"/>
    <s v="Philips"/>
    <x v="7"/>
    <x v="1"/>
    <n v="3"/>
    <n v="42"/>
    <x v="0"/>
    <n v="126"/>
    <n v="54"/>
    <x v="0"/>
    <x v="0"/>
    <s v="Standard"/>
    <n v="4.8"/>
    <n v="2025"/>
    <s v="Apr-2025"/>
    <n v="0.42857142857142855"/>
    <x v="2"/>
    <x v="4"/>
  </r>
  <r>
    <s v="ORD0006953"/>
    <x v="83"/>
    <x v="135"/>
    <x v="0"/>
    <s v="EC010"/>
    <x v="6"/>
    <x v="3"/>
    <s v="JBL"/>
    <x v="3"/>
    <x v="2"/>
    <n v="5"/>
    <n v="65"/>
    <x v="3"/>
    <n v="276.25"/>
    <n v="86.25"/>
    <x v="0"/>
    <x v="4"/>
    <s v="Standard"/>
    <n v="3.2"/>
    <n v="2025"/>
    <s v="Aug-2025"/>
    <n v="0.31221719457013575"/>
    <x v="0"/>
    <x v="2"/>
  </r>
  <r>
    <s v="ORD0006954"/>
    <x v="27"/>
    <x v="2357"/>
    <x v="0"/>
    <s v="EC002"/>
    <x v="5"/>
    <x v="3"/>
    <s v="Samsung"/>
    <x v="1"/>
    <x v="0"/>
    <n v="1"/>
    <n v="149"/>
    <x v="0"/>
    <n v="149"/>
    <n v="54"/>
    <x v="0"/>
    <x v="3"/>
    <s v="Standard"/>
    <n v="4.4000000000000004"/>
    <n v="2025"/>
    <s v="Dec-2025"/>
    <n v="0.36241610738255031"/>
    <x v="1"/>
    <x v="1"/>
  </r>
  <r>
    <s v="ORD0006955"/>
    <x v="353"/>
    <x v="526"/>
    <x v="0"/>
    <s v="EC011"/>
    <x v="0"/>
    <x v="0"/>
    <s v="IKEA"/>
    <x v="9"/>
    <x v="1"/>
    <n v="4"/>
    <n v="190"/>
    <x v="3"/>
    <n v="646"/>
    <n v="146"/>
    <x v="1"/>
    <x v="2"/>
    <s v="Standard"/>
    <n v="3.4"/>
    <n v="2025"/>
    <s v="Sep-2025"/>
    <n v="0.2260061919504644"/>
    <x v="0"/>
    <x v="5"/>
  </r>
  <r>
    <s v="ORD0006956"/>
    <x v="192"/>
    <x v="1724"/>
    <x v="1"/>
    <s v="EC007"/>
    <x v="9"/>
    <x v="0"/>
    <s v="Prestige"/>
    <x v="7"/>
    <x v="1"/>
    <n v="4"/>
    <n v="120"/>
    <x v="0"/>
    <n v="480"/>
    <n v="168"/>
    <x v="0"/>
    <x v="2"/>
    <s v="Express"/>
    <n v="3.5"/>
    <n v="2025"/>
    <s v="Mar-2025"/>
    <n v="0.35"/>
    <x v="2"/>
    <x v="4"/>
  </r>
  <r>
    <s v="ORD0006957"/>
    <x v="149"/>
    <x v="2291"/>
    <x v="0"/>
    <s v="EC010"/>
    <x v="6"/>
    <x v="3"/>
    <s v="JBL"/>
    <x v="3"/>
    <x v="0"/>
    <n v="4"/>
    <n v="65"/>
    <x v="1"/>
    <n v="234"/>
    <n v="82"/>
    <x v="2"/>
    <x v="1"/>
    <s v="Standard"/>
    <n v="3"/>
    <n v="2025"/>
    <s v="May-2025"/>
    <n v="0.3504273504273504"/>
    <x v="0"/>
    <x v="2"/>
  </r>
  <r>
    <s v="ORD0006958"/>
    <x v="28"/>
    <x v="1688"/>
    <x v="0"/>
    <s v="EC003"/>
    <x v="7"/>
    <x v="3"/>
    <s v="Lenovo"/>
    <x v="3"/>
    <x v="0"/>
    <n v="2"/>
    <n v="799"/>
    <x v="0"/>
    <n v="1598"/>
    <n v="358"/>
    <x v="0"/>
    <x v="0"/>
    <s v="Standard"/>
    <n v="4.4000000000000004"/>
    <n v="2025"/>
    <s v="Apr-2025"/>
    <n v="0.22403003754693368"/>
    <x v="0"/>
    <x v="2"/>
  </r>
  <r>
    <s v="ORD0006959"/>
    <x v="215"/>
    <x v="79"/>
    <x v="0"/>
    <s v="EC005"/>
    <x v="4"/>
    <x v="2"/>
    <s v="Skybags"/>
    <x v="3"/>
    <x v="0"/>
    <n v="3"/>
    <n v="45"/>
    <x v="1"/>
    <n v="121.5"/>
    <n v="43.5"/>
    <x v="1"/>
    <x v="1"/>
    <s v="Standard"/>
    <n v="3.6"/>
    <n v="2025"/>
    <s v="Apr-2025"/>
    <n v="0.35802469135802467"/>
    <x v="0"/>
    <x v="2"/>
  </r>
  <r>
    <s v="ORD0006960"/>
    <x v="140"/>
    <x v="2358"/>
    <x v="0"/>
    <s v="EC002"/>
    <x v="5"/>
    <x v="3"/>
    <s v="Samsung"/>
    <x v="2"/>
    <x v="2"/>
    <n v="1"/>
    <n v="149"/>
    <x v="1"/>
    <n v="134.1"/>
    <n v="39.1"/>
    <x v="1"/>
    <x v="3"/>
    <s v="Standard"/>
    <n v="3.3"/>
    <n v="2025"/>
    <s v="Apr-2025"/>
    <n v="0.29157345264727819"/>
    <x v="0"/>
    <x v="2"/>
  </r>
  <r>
    <s v="ORD0006961"/>
    <x v="354"/>
    <x v="801"/>
    <x v="0"/>
    <s v="EC011"/>
    <x v="0"/>
    <x v="0"/>
    <s v="IKEA"/>
    <x v="0"/>
    <x v="0"/>
    <n v="2"/>
    <n v="190"/>
    <x v="3"/>
    <n v="323"/>
    <n v="73"/>
    <x v="0"/>
    <x v="3"/>
    <s v="Express"/>
    <n v="2.7"/>
    <n v="2025"/>
    <s v="Apr-2025"/>
    <n v="0.2260061919504644"/>
    <x v="0"/>
    <x v="0"/>
  </r>
  <r>
    <s v="ORD0006962"/>
    <x v="352"/>
    <x v="1897"/>
    <x v="0"/>
    <s v="EC011"/>
    <x v="0"/>
    <x v="0"/>
    <s v="IKEA"/>
    <x v="5"/>
    <x v="0"/>
    <n v="2"/>
    <n v="190"/>
    <x v="3"/>
    <n v="323"/>
    <n v="73"/>
    <x v="0"/>
    <x v="4"/>
    <s v="Express"/>
    <n v="4.3"/>
    <n v="2025"/>
    <s v="Apr-2025"/>
    <n v="0.2260061919504644"/>
    <x v="0"/>
    <x v="3"/>
  </r>
  <r>
    <s v="ORD0006963"/>
    <x v="106"/>
    <x v="1578"/>
    <x v="1"/>
    <s v="EC009"/>
    <x v="11"/>
    <x v="1"/>
    <s v="Loreal"/>
    <x v="9"/>
    <x v="2"/>
    <n v="1"/>
    <n v="12"/>
    <x v="3"/>
    <n v="10.199999999999999"/>
    <n v="4.2"/>
    <x v="0"/>
    <x v="3"/>
    <s v="Express"/>
    <n v="4"/>
    <n v="2025"/>
    <s v="Sep-2025"/>
    <n v="0.41176470588235298"/>
    <x v="0"/>
    <x v="5"/>
  </r>
  <r>
    <s v="ORD0006964"/>
    <x v="283"/>
    <x v="1924"/>
    <x v="0"/>
    <s v="EC011"/>
    <x v="0"/>
    <x v="0"/>
    <s v="IKEA"/>
    <x v="8"/>
    <x v="2"/>
    <n v="5"/>
    <n v="190"/>
    <x v="3"/>
    <n v="807.5"/>
    <n v="182.5"/>
    <x v="0"/>
    <x v="1"/>
    <s v="Express"/>
    <n v="3"/>
    <n v="2025"/>
    <s v="Aug-2025"/>
    <n v="0.2260061919504644"/>
    <x v="2"/>
    <x v="4"/>
  </r>
  <r>
    <s v="ORD0006965"/>
    <x v="279"/>
    <x v="442"/>
    <x v="1"/>
    <s v="EC008"/>
    <x v="1"/>
    <x v="1"/>
    <s v="Nivea"/>
    <x v="3"/>
    <x v="2"/>
    <n v="1"/>
    <n v="18"/>
    <x v="4"/>
    <n v="17.100000000000001"/>
    <n v="8.1"/>
    <x v="0"/>
    <x v="1"/>
    <s v="Standard"/>
    <n v="3"/>
    <n v="2025"/>
    <s v="Apr-2025"/>
    <n v="0.47368421052631571"/>
    <x v="0"/>
    <x v="2"/>
  </r>
  <r>
    <s v="ORD0006966"/>
    <x v="349"/>
    <x v="1249"/>
    <x v="0"/>
    <s v="EC006"/>
    <x v="2"/>
    <x v="0"/>
    <s v="Philips"/>
    <x v="8"/>
    <x v="0"/>
    <n v="3"/>
    <n v="85"/>
    <x v="2"/>
    <n v="204"/>
    <n v="48"/>
    <x v="0"/>
    <x v="3"/>
    <s v="Standard"/>
    <n v="2.6"/>
    <n v="2025"/>
    <s v="Jun-2025"/>
    <n v="0.23529411764705882"/>
    <x v="2"/>
    <x v="4"/>
  </r>
  <r>
    <s v="ORD0006967"/>
    <x v="349"/>
    <x v="127"/>
    <x v="1"/>
    <s v="EC010"/>
    <x v="6"/>
    <x v="3"/>
    <s v="JBL"/>
    <x v="7"/>
    <x v="2"/>
    <n v="3"/>
    <n v="65"/>
    <x v="4"/>
    <n v="185.25"/>
    <n v="71.25"/>
    <x v="0"/>
    <x v="2"/>
    <s v="Standard"/>
    <n v="4"/>
    <n v="2025"/>
    <s v="Jun-2025"/>
    <n v="0.38461538461538464"/>
    <x v="2"/>
    <x v="4"/>
  </r>
  <r>
    <s v="ORD0006968"/>
    <x v="201"/>
    <x v="34"/>
    <x v="0"/>
    <s v="EC003"/>
    <x v="7"/>
    <x v="3"/>
    <s v="Lenovo"/>
    <x v="2"/>
    <x v="2"/>
    <n v="1"/>
    <n v="799"/>
    <x v="2"/>
    <n v="639.20000000000005"/>
    <n v="19.2"/>
    <x v="0"/>
    <x v="2"/>
    <s v="Standard"/>
    <n v="4.2"/>
    <n v="2025"/>
    <s v="Jun-2025"/>
    <n v="3.0037546933667079E-2"/>
    <x v="0"/>
    <x v="2"/>
  </r>
  <r>
    <s v="ORD0006969"/>
    <x v="17"/>
    <x v="1420"/>
    <x v="0"/>
    <s v="EC006"/>
    <x v="2"/>
    <x v="0"/>
    <s v="Philips"/>
    <x v="5"/>
    <x v="1"/>
    <n v="1"/>
    <n v="85"/>
    <x v="3"/>
    <n v="72.25"/>
    <n v="20.25"/>
    <x v="0"/>
    <x v="4"/>
    <s v="Standard"/>
    <n v="3"/>
    <n v="2025"/>
    <s v="Nov-2025"/>
    <n v="0.28027681660899656"/>
    <x v="0"/>
    <x v="3"/>
  </r>
  <r>
    <s v="ORD0006970"/>
    <x v="182"/>
    <x v="1275"/>
    <x v="0"/>
    <s v="EC007"/>
    <x v="9"/>
    <x v="0"/>
    <s v="Prestige"/>
    <x v="0"/>
    <x v="2"/>
    <n v="3"/>
    <n v="120"/>
    <x v="4"/>
    <n v="342"/>
    <n v="108"/>
    <x v="0"/>
    <x v="1"/>
    <s v="Express"/>
    <n v="2.7"/>
    <n v="2025"/>
    <s v="Jan-2025"/>
    <n v="0.31578947368421051"/>
    <x v="0"/>
    <x v="0"/>
  </r>
  <r>
    <s v="ORD0006971"/>
    <x v="26"/>
    <x v="854"/>
    <x v="0"/>
    <s v="EC010"/>
    <x v="6"/>
    <x v="3"/>
    <s v="JBL"/>
    <x v="6"/>
    <x v="2"/>
    <n v="5"/>
    <n v="65"/>
    <x v="4"/>
    <n v="308.75"/>
    <n v="118.75"/>
    <x v="3"/>
    <x v="4"/>
    <s v="Express"/>
    <n v="3.2"/>
    <n v="2025"/>
    <s v="Nov-2025"/>
    <n v="0.38461538461538464"/>
    <x v="0"/>
    <x v="2"/>
  </r>
  <r>
    <s v="ORD0006972"/>
    <x v="2"/>
    <x v="1162"/>
    <x v="0"/>
    <s v="EC010"/>
    <x v="6"/>
    <x v="3"/>
    <s v="JBL"/>
    <x v="1"/>
    <x v="2"/>
    <n v="1"/>
    <n v="65"/>
    <x v="1"/>
    <n v="58.5"/>
    <n v="20.5"/>
    <x v="0"/>
    <x v="4"/>
    <s v="Standard"/>
    <n v="2.8"/>
    <n v="2025"/>
    <s v="May-2025"/>
    <n v="0.3504273504273504"/>
    <x v="1"/>
    <x v="1"/>
  </r>
  <r>
    <s v="ORD0006973"/>
    <x v="30"/>
    <x v="1061"/>
    <x v="0"/>
    <s v="EC005"/>
    <x v="4"/>
    <x v="2"/>
    <s v="Skybags"/>
    <x v="5"/>
    <x v="2"/>
    <n v="3"/>
    <n v="45"/>
    <x v="1"/>
    <n v="121.5"/>
    <n v="43.5"/>
    <x v="0"/>
    <x v="4"/>
    <s v="Standard"/>
    <n v="4.2"/>
    <n v="2025"/>
    <s v="Dec-2025"/>
    <n v="0.35802469135802467"/>
    <x v="0"/>
    <x v="3"/>
  </r>
  <r>
    <s v="ORD0006974"/>
    <x v="94"/>
    <x v="336"/>
    <x v="0"/>
    <s v="EC006"/>
    <x v="2"/>
    <x v="0"/>
    <s v="Philips"/>
    <x v="3"/>
    <x v="1"/>
    <n v="3"/>
    <n v="85"/>
    <x v="0"/>
    <n v="255"/>
    <n v="99"/>
    <x v="0"/>
    <x v="0"/>
    <s v="Standard"/>
    <n v="3.2"/>
    <n v="2025"/>
    <s v="Aug-2025"/>
    <n v="0.38823529411764707"/>
    <x v="0"/>
    <x v="2"/>
  </r>
  <r>
    <s v="ORD0006975"/>
    <x v="320"/>
    <x v="2129"/>
    <x v="1"/>
    <s v="EC006"/>
    <x v="2"/>
    <x v="0"/>
    <s v="Philips"/>
    <x v="9"/>
    <x v="0"/>
    <n v="1"/>
    <n v="85"/>
    <x v="3"/>
    <n v="72.25"/>
    <n v="20.25"/>
    <x v="0"/>
    <x v="4"/>
    <s v="Standard"/>
    <n v="4.2"/>
    <n v="2025"/>
    <s v="Jul-2025"/>
    <n v="0.28027681660899656"/>
    <x v="0"/>
    <x v="5"/>
  </r>
  <r>
    <s v="ORD0006976"/>
    <x v="52"/>
    <x v="1587"/>
    <x v="0"/>
    <s v="EC005"/>
    <x v="4"/>
    <x v="2"/>
    <s v="Skybags"/>
    <x v="9"/>
    <x v="0"/>
    <n v="1"/>
    <n v="45"/>
    <x v="0"/>
    <n v="45"/>
    <n v="19"/>
    <x v="0"/>
    <x v="1"/>
    <s v="Express"/>
    <n v="2.6"/>
    <n v="2025"/>
    <s v="Mar-2025"/>
    <n v="0.42222222222222222"/>
    <x v="0"/>
    <x v="5"/>
  </r>
  <r>
    <s v="ORD0006977"/>
    <x v="185"/>
    <x v="2101"/>
    <x v="0"/>
    <s v="EC003"/>
    <x v="7"/>
    <x v="3"/>
    <s v="Lenovo"/>
    <x v="5"/>
    <x v="0"/>
    <n v="4"/>
    <n v="799"/>
    <x v="2"/>
    <n v="2556.8000000000002"/>
    <n v="76.8"/>
    <x v="0"/>
    <x v="2"/>
    <s v="Express"/>
    <n v="4.5"/>
    <n v="2025"/>
    <s v="Feb-2025"/>
    <n v="3.0037546933667079E-2"/>
    <x v="0"/>
    <x v="3"/>
  </r>
  <r>
    <s v="ORD0006978"/>
    <x v="363"/>
    <x v="1523"/>
    <x v="1"/>
    <s v="EC004"/>
    <x v="10"/>
    <x v="2"/>
    <s v="Nike"/>
    <x v="9"/>
    <x v="2"/>
    <n v="3"/>
    <n v="110"/>
    <x v="0"/>
    <n v="330"/>
    <n v="126"/>
    <x v="0"/>
    <x v="0"/>
    <s v="Express"/>
    <n v="3.6"/>
    <n v="2025"/>
    <s v="Oct-2025"/>
    <n v="0.38181818181818183"/>
    <x v="0"/>
    <x v="5"/>
  </r>
  <r>
    <s v="ORD0006979"/>
    <x v="8"/>
    <x v="4"/>
    <x v="1"/>
    <s v="EC002"/>
    <x v="5"/>
    <x v="3"/>
    <s v="Samsung"/>
    <x v="7"/>
    <x v="0"/>
    <n v="5"/>
    <n v="149"/>
    <x v="4"/>
    <n v="707.75"/>
    <n v="232.75"/>
    <x v="0"/>
    <x v="0"/>
    <s v="Standard"/>
    <n v="2.6"/>
    <n v="2025"/>
    <s v="Dec-2025"/>
    <n v="0.32885906040268459"/>
    <x v="2"/>
    <x v="4"/>
  </r>
  <r>
    <s v="ORD0006980"/>
    <x v="143"/>
    <x v="733"/>
    <x v="0"/>
    <s v="EC007"/>
    <x v="9"/>
    <x v="0"/>
    <s v="Prestige"/>
    <x v="1"/>
    <x v="0"/>
    <n v="1"/>
    <n v="120"/>
    <x v="0"/>
    <n v="120"/>
    <n v="42"/>
    <x v="0"/>
    <x v="1"/>
    <s v="Express"/>
    <n v="2.6"/>
    <n v="2025"/>
    <s v="Dec-2025"/>
    <n v="0.35"/>
    <x v="1"/>
    <x v="1"/>
  </r>
  <r>
    <s v="ORD0006981"/>
    <x v="333"/>
    <x v="2235"/>
    <x v="1"/>
    <s v="EC006"/>
    <x v="2"/>
    <x v="0"/>
    <s v="Philips"/>
    <x v="9"/>
    <x v="1"/>
    <n v="1"/>
    <n v="85"/>
    <x v="1"/>
    <n v="76.5"/>
    <n v="24.5"/>
    <x v="2"/>
    <x v="0"/>
    <s v="Same Day"/>
    <n v="4.5"/>
    <n v="2025"/>
    <s v="Jul-2025"/>
    <n v="0.3202614379084967"/>
    <x v="0"/>
    <x v="5"/>
  </r>
  <r>
    <s v="ORD0006982"/>
    <x v="177"/>
    <x v="466"/>
    <x v="0"/>
    <s v="EC002"/>
    <x v="5"/>
    <x v="3"/>
    <s v="Samsung"/>
    <x v="7"/>
    <x v="2"/>
    <n v="4"/>
    <n v="149"/>
    <x v="3"/>
    <n v="506.6"/>
    <n v="126.6"/>
    <x v="0"/>
    <x v="3"/>
    <s v="Same Day"/>
    <n v="4.4000000000000004"/>
    <n v="2025"/>
    <s v="Sep-2025"/>
    <n v="0.24990130280300038"/>
    <x v="2"/>
    <x v="4"/>
  </r>
  <r>
    <s v="ORD0006983"/>
    <x v="246"/>
    <x v="1283"/>
    <x v="1"/>
    <s v="EC001"/>
    <x v="8"/>
    <x v="3"/>
    <s v="Sony"/>
    <x v="2"/>
    <x v="2"/>
    <n v="4"/>
    <n v="89"/>
    <x v="2"/>
    <n v="284.8"/>
    <n v="64.8"/>
    <x v="0"/>
    <x v="4"/>
    <s v="Standard"/>
    <n v="4.2"/>
    <n v="2025"/>
    <s v="Jan-2025"/>
    <n v="0.22752808988764042"/>
    <x v="0"/>
    <x v="2"/>
  </r>
  <r>
    <s v="ORD0006984"/>
    <x v="114"/>
    <x v="2095"/>
    <x v="1"/>
    <s v="EC001"/>
    <x v="8"/>
    <x v="3"/>
    <s v="Sony"/>
    <x v="1"/>
    <x v="1"/>
    <n v="3"/>
    <n v="89"/>
    <x v="1"/>
    <n v="240.3"/>
    <n v="75.3"/>
    <x v="0"/>
    <x v="0"/>
    <s v="Express"/>
    <n v="5"/>
    <n v="2025"/>
    <s v="Aug-2025"/>
    <n v="0.31335830212234705"/>
    <x v="1"/>
    <x v="1"/>
  </r>
  <r>
    <s v="ORD0006985"/>
    <x v="127"/>
    <x v="1566"/>
    <x v="1"/>
    <s v="EC006"/>
    <x v="2"/>
    <x v="0"/>
    <s v="Philips"/>
    <x v="8"/>
    <x v="2"/>
    <n v="2"/>
    <n v="85"/>
    <x v="1"/>
    <n v="153"/>
    <n v="49"/>
    <x v="0"/>
    <x v="2"/>
    <s v="Standard"/>
    <n v="3.1"/>
    <n v="2025"/>
    <s v="Jan-2025"/>
    <n v="0.3202614379084967"/>
    <x v="2"/>
    <x v="4"/>
  </r>
  <r>
    <s v="ORD0006986"/>
    <x v="200"/>
    <x v="573"/>
    <x v="1"/>
    <s v="EC009"/>
    <x v="11"/>
    <x v="1"/>
    <s v="Loreal"/>
    <x v="8"/>
    <x v="1"/>
    <n v="3"/>
    <n v="12"/>
    <x v="0"/>
    <n v="36"/>
    <n v="18"/>
    <x v="0"/>
    <x v="1"/>
    <s v="Express"/>
    <n v="3.2"/>
    <n v="2025"/>
    <s v="Jan-2025"/>
    <n v="0.5"/>
    <x v="2"/>
    <x v="4"/>
  </r>
  <r>
    <s v="ORD0006987"/>
    <x v="289"/>
    <x v="2030"/>
    <x v="1"/>
    <s v="EC009"/>
    <x v="11"/>
    <x v="1"/>
    <s v="Loreal"/>
    <x v="3"/>
    <x v="2"/>
    <n v="1"/>
    <n v="12"/>
    <x v="4"/>
    <n v="11.4"/>
    <n v="5.4"/>
    <x v="1"/>
    <x v="1"/>
    <s v="Standard"/>
    <n v="3.8"/>
    <n v="2025"/>
    <s v="Jul-2025"/>
    <n v="0.47368421052631582"/>
    <x v="0"/>
    <x v="2"/>
  </r>
  <r>
    <s v="ORD0006988"/>
    <x v="19"/>
    <x v="1959"/>
    <x v="1"/>
    <s v="EC009"/>
    <x v="11"/>
    <x v="1"/>
    <s v="Loreal"/>
    <x v="8"/>
    <x v="1"/>
    <n v="2"/>
    <n v="12"/>
    <x v="1"/>
    <n v="21.6"/>
    <n v="9.6"/>
    <x v="1"/>
    <x v="4"/>
    <s v="Express"/>
    <n v="3.3"/>
    <n v="2025"/>
    <s v="Mar-2025"/>
    <n v="0.44444444444444442"/>
    <x v="2"/>
    <x v="4"/>
  </r>
  <r>
    <s v="ORD0006989"/>
    <x v="61"/>
    <x v="307"/>
    <x v="0"/>
    <s v="EC002"/>
    <x v="5"/>
    <x v="3"/>
    <s v="Samsung"/>
    <x v="3"/>
    <x v="0"/>
    <n v="1"/>
    <n v="149"/>
    <x v="1"/>
    <n v="134.1"/>
    <n v="39.1"/>
    <x v="0"/>
    <x v="1"/>
    <s v="Standard"/>
    <n v="4.2"/>
    <n v="2025"/>
    <s v="Mar-2025"/>
    <n v="0.29157345264727819"/>
    <x v="0"/>
    <x v="2"/>
  </r>
  <r>
    <s v="ORD0006990"/>
    <x v="51"/>
    <x v="2165"/>
    <x v="1"/>
    <s v="EC004"/>
    <x v="10"/>
    <x v="2"/>
    <s v="Nike"/>
    <x v="5"/>
    <x v="2"/>
    <n v="3"/>
    <n v="110"/>
    <x v="0"/>
    <n v="330"/>
    <n v="126"/>
    <x v="0"/>
    <x v="4"/>
    <s v="Standard"/>
    <n v="4.9000000000000004"/>
    <n v="2025"/>
    <s v="Jul-2025"/>
    <n v="0.38181818181818183"/>
    <x v="0"/>
    <x v="3"/>
  </r>
  <r>
    <s v="ORD0006991"/>
    <x v="20"/>
    <x v="1279"/>
    <x v="1"/>
    <s v="EC006"/>
    <x v="2"/>
    <x v="0"/>
    <s v="Philips"/>
    <x v="6"/>
    <x v="0"/>
    <n v="5"/>
    <n v="85"/>
    <x v="4"/>
    <n v="403.75"/>
    <n v="143.75"/>
    <x v="0"/>
    <x v="2"/>
    <s v="Standard"/>
    <n v="4.5"/>
    <n v="2025"/>
    <s v="Jun-2025"/>
    <n v="0.35603715170278638"/>
    <x v="0"/>
    <x v="2"/>
  </r>
  <r>
    <s v="ORD0006992"/>
    <x v="141"/>
    <x v="1950"/>
    <x v="0"/>
    <s v="EC007"/>
    <x v="9"/>
    <x v="0"/>
    <s v="Prestige"/>
    <x v="2"/>
    <x v="1"/>
    <n v="3"/>
    <n v="120"/>
    <x v="3"/>
    <n v="306"/>
    <n v="72"/>
    <x v="0"/>
    <x v="4"/>
    <s v="Standard"/>
    <n v="3.8"/>
    <n v="2025"/>
    <s v="May-2025"/>
    <n v="0.23529411764705882"/>
    <x v="0"/>
    <x v="2"/>
  </r>
  <r>
    <s v="ORD0006993"/>
    <x v="71"/>
    <x v="2033"/>
    <x v="1"/>
    <s v="EC008"/>
    <x v="1"/>
    <x v="1"/>
    <s v="Nivea"/>
    <x v="2"/>
    <x v="2"/>
    <n v="1"/>
    <n v="18"/>
    <x v="4"/>
    <n v="17.100000000000001"/>
    <n v="8.1"/>
    <x v="0"/>
    <x v="3"/>
    <s v="Standard"/>
    <n v="4.3"/>
    <n v="2025"/>
    <s v="Aug-2025"/>
    <n v="0.47368421052631571"/>
    <x v="0"/>
    <x v="2"/>
  </r>
  <r>
    <s v="ORD0006994"/>
    <x v="86"/>
    <x v="1721"/>
    <x v="0"/>
    <s v="EC003"/>
    <x v="7"/>
    <x v="3"/>
    <s v="Lenovo"/>
    <x v="9"/>
    <x v="1"/>
    <n v="4"/>
    <n v="799"/>
    <x v="2"/>
    <n v="2556.8000000000002"/>
    <n v="76.8"/>
    <x v="2"/>
    <x v="4"/>
    <s v="Express"/>
    <n v="2.6"/>
    <n v="2025"/>
    <s v="Dec-2025"/>
    <n v="3.0037546933667079E-2"/>
    <x v="0"/>
    <x v="5"/>
  </r>
  <r>
    <s v="ORD0006995"/>
    <x v="297"/>
    <x v="447"/>
    <x v="0"/>
    <s v="EC003"/>
    <x v="7"/>
    <x v="3"/>
    <s v="Lenovo"/>
    <x v="5"/>
    <x v="1"/>
    <n v="2"/>
    <n v="799"/>
    <x v="2"/>
    <n v="1278.4000000000001"/>
    <n v="38.4"/>
    <x v="0"/>
    <x v="1"/>
    <s v="Express"/>
    <n v="4.0999999999999996"/>
    <n v="2025"/>
    <s v="Apr-2025"/>
    <n v="3.0037546933667079E-2"/>
    <x v="0"/>
    <x v="3"/>
  </r>
  <r>
    <s v="ORD0006996"/>
    <x v="247"/>
    <x v="1721"/>
    <x v="0"/>
    <s v="EC002"/>
    <x v="5"/>
    <x v="3"/>
    <s v="Samsung"/>
    <x v="2"/>
    <x v="2"/>
    <n v="1"/>
    <n v="149"/>
    <x v="3"/>
    <n v="126.65"/>
    <n v="31.65"/>
    <x v="0"/>
    <x v="3"/>
    <s v="Express"/>
    <n v="4.8"/>
    <n v="2025"/>
    <s v="Feb-2025"/>
    <n v="0.24990130280300038"/>
    <x v="0"/>
    <x v="2"/>
  </r>
  <r>
    <s v="ORD0006997"/>
    <x v="343"/>
    <x v="496"/>
    <x v="0"/>
    <s v="EC008"/>
    <x v="1"/>
    <x v="1"/>
    <s v="Nivea"/>
    <x v="8"/>
    <x v="2"/>
    <n v="3"/>
    <n v="18"/>
    <x v="2"/>
    <n v="43.2"/>
    <n v="16.2"/>
    <x v="0"/>
    <x v="1"/>
    <s v="Standard"/>
    <n v="3"/>
    <n v="2025"/>
    <s v="Mar-2025"/>
    <n v="0.37499999999999994"/>
    <x v="2"/>
    <x v="4"/>
  </r>
  <r>
    <s v="ORD0006998"/>
    <x v="159"/>
    <x v="1506"/>
    <x v="0"/>
    <s v="EC002"/>
    <x v="5"/>
    <x v="3"/>
    <s v="Samsung"/>
    <x v="3"/>
    <x v="2"/>
    <n v="4"/>
    <n v="149"/>
    <x v="0"/>
    <n v="596"/>
    <n v="216"/>
    <x v="0"/>
    <x v="2"/>
    <s v="Standard"/>
    <n v="3.2"/>
    <n v="2025"/>
    <s v="Mar-2025"/>
    <n v="0.36241610738255031"/>
    <x v="0"/>
    <x v="2"/>
  </r>
  <r>
    <s v="ORD0006999"/>
    <x v="44"/>
    <x v="942"/>
    <x v="1"/>
    <s v="EC010"/>
    <x v="6"/>
    <x v="3"/>
    <s v="JBL"/>
    <x v="1"/>
    <x v="0"/>
    <n v="5"/>
    <n v="65"/>
    <x v="4"/>
    <n v="308.75"/>
    <n v="118.75"/>
    <x v="0"/>
    <x v="3"/>
    <s v="Express"/>
    <n v="4.2"/>
    <n v="2025"/>
    <s v="Mar-2025"/>
    <n v="0.38461538461538464"/>
    <x v="1"/>
    <x v="1"/>
  </r>
  <r>
    <s v="ORD0007000"/>
    <x v="71"/>
    <x v="1782"/>
    <x v="0"/>
    <s v="EC011"/>
    <x v="0"/>
    <x v="0"/>
    <s v="IKEA"/>
    <x v="8"/>
    <x v="2"/>
    <n v="4"/>
    <n v="190"/>
    <x v="4"/>
    <n v="722"/>
    <n v="222"/>
    <x v="0"/>
    <x v="2"/>
    <s v="Standard"/>
    <n v="4.3"/>
    <n v="2025"/>
    <s v="Aug-2025"/>
    <n v="0.30747922437673131"/>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D2FB0-6964-45E8-93BA-5ABBCB964728}" name="PivotTable12"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9">
  <location ref="A200:D214" firstHeaderRow="0" firstDataRow="1" firstDataCol="1"/>
  <pivotFields count="26">
    <pivotField dataField="1"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axis="axisRow" showAll="0" measureFilter="1" sortType="de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dataField="1"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showAll="0">
      <items count="4">
        <item x="1"/>
        <item x="0"/>
        <item x="2"/>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4">
    <i>
      <x v="506"/>
    </i>
    <i>
      <x v="1319"/>
    </i>
    <i>
      <x v="899"/>
    </i>
    <i>
      <x v="430"/>
    </i>
    <i>
      <x v="1604"/>
    </i>
    <i>
      <x v="1037"/>
    </i>
    <i>
      <x v="2328"/>
    </i>
    <i>
      <x v="154"/>
    </i>
    <i>
      <x v="210"/>
    </i>
    <i>
      <x v="1699"/>
    </i>
    <i>
      <x v="2329"/>
    </i>
    <i>
      <x v="18"/>
    </i>
    <i>
      <x v="1768"/>
    </i>
    <i t="grand">
      <x/>
    </i>
  </rowItems>
  <colFields count="1">
    <field x="-2"/>
  </colFields>
  <colItems count="3">
    <i>
      <x/>
    </i>
    <i i="1">
      <x v="1"/>
    </i>
    <i i="2">
      <x v="2"/>
    </i>
  </colItems>
  <dataFields count="3">
    <dataField name="Count of Order ID" fld="0" subtotal="count" baseField="0" baseItem="0"/>
    <dataField name="Sum of Sales Amount" fld="13" baseField="0" baseItem="0"/>
    <dataField name="Average of Sales Amount2" fld="13" subtotal="average" baseField="2" baseItem="3"/>
  </dataFields>
  <chartFormats count="3">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22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673AF2-68F4-4606-A033-795FF903028F}" name="PivotTable2"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location ref="K7:K8" firstHeaderRow="1" firstDataRow="1" firstDataCol="0"/>
  <pivotFields count="26">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showAll="0">
      <items count="5">
        <item x="1"/>
        <item x="3"/>
        <item x="2"/>
        <item x="0"/>
        <item t="default"/>
      </items>
    </pivotField>
    <pivotField showAll="0"/>
    <pivotField showAll="0"/>
    <pivotField showAll="0"/>
    <pivotField dataField="1" showAll="0"/>
    <pivotField showAll="0"/>
    <pivotField showAll="0"/>
    <pivotField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showAll="0">
      <items count="4">
        <item x="1"/>
        <item x="0"/>
        <item x="2"/>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498F3C-EB42-4A91-9AC3-7C69703BF454}" name="pivotmonthly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D14" firstHeaderRow="0" firstDataRow="1" firstDataCol="1"/>
  <pivotFields count="26">
    <pivotField showAll="0"/>
    <pivotField axis="axisRow"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showAll="0">
      <items count="4">
        <item x="1"/>
        <item x="0"/>
        <item x="2"/>
        <item t="default"/>
      </items>
    </pivotField>
    <pivotField showAll="0"/>
    <pivotField axis="axisRow"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5"/>
    <field x="24"/>
    <field x="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Amount" fld="13" baseField="0" baseItem="0"/>
    <dataField name="Sum of Profit" fld="14" baseField="0" baseItem="0"/>
    <dataField name="Sales Growth" fld="13" showDataAs="percentDiff" baseField="25" baseItem="1048828" numFmtId="10"/>
  </dataFields>
  <chartFormats count="7">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C4191D-0F37-47B7-8584-0BDB0D3922C1}"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1:M2" firstHeaderRow="1" firstDataRow="1" firstDataCol="0"/>
  <pivotFields count="1">
    <pivotField dataField="1" subtotalTop="0" showAll="0" defaultSubtota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AutoRecovered).xlsx!tblOrders">
        <x15:activeTabTopLevelEntity name="[tbl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BB837D-66E4-4C5C-898D-0684A1DFAA80}" name="top 10 product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30:D41" firstHeaderRow="0" firstDataRow="1" firstDataCol="1"/>
  <pivotFields count="26">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axis="axisRow" showAll="0" measureFilter="1" sortType="ascending">
      <items count="13">
        <item x="9"/>
        <item x="4"/>
        <item x="6"/>
        <item x="2"/>
        <item x="3"/>
        <item x="1"/>
        <item x="7"/>
        <item x="0"/>
        <item x="10"/>
        <item x="11"/>
        <item x="5"/>
        <item x="8"/>
        <item t="default"/>
      </items>
      <autoSortScope>
        <pivotArea dataOnly="0" outline="0" fieldPosition="0">
          <references count="1">
            <reference field="4294967294" count="1" selected="0">
              <x v="0"/>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showAll="0">
      <items count="4">
        <item x="1"/>
        <item x="0"/>
        <item x="2"/>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1">
    <i>
      <x v="4"/>
    </i>
    <i>
      <x v="1"/>
    </i>
    <i>
      <x v="2"/>
    </i>
    <i>
      <x v="3"/>
    </i>
    <i>
      <x v="11"/>
    </i>
    <i>
      <x v="8"/>
    </i>
    <i>
      <x/>
    </i>
    <i>
      <x v="10"/>
    </i>
    <i>
      <x v="7"/>
    </i>
    <i>
      <x v="6"/>
    </i>
    <i t="grand">
      <x/>
    </i>
  </rowItems>
  <colFields count="1">
    <field x="-2"/>
  </colFields>
  <colItems count="3">
    <i>
      <x/>
    </i>
    <i i="1">
      <x v="1"/>
    </i>
    <i i="2">
      <x v="2"/>
    </i>
  </colItems>
  <dataFields count="3">
    <dataField name="Sum of Sales Amount" fld="13" baseField="0" baseItem="0" numFmtId="3"/>
    <dataField name="Sum of Profit" fld="14" baseField="0" baseItem="0" numFmtId="3"/>
    <dataField name="Sum of Units" fld="10" baseField="0" baseItem="0"/>
  </dataFields>
  <chartFormats count="7">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26"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F11E9F-E4CE-4497-98B3-BD9E62B0914F}" name="sales by categor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19:C24" firstHeaderRow="0" firstDataRow="1" firstDataCol="1"/>
  <pivotFields count="26">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showAll="0">
      <items count="4">
        <item x="1"/>
        <item x="0"/>
        <item x="2"/>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v="1"/>
    </i>
    <i>
      <x v="3"/>
    </i>
    <i>
      <x v="2"/>
    </i>
    <i>
      <x/>
    </i>
    <i t="grand">
      <x/>
    </i>
  </rowItems>
  <colFields count="1">
    <field x="-2"/>
  </colFields>
  <colItems count="2">
    <i>
      <x/>
    </i>
    <i i="1">
      <x v="1"/>
    </i>
  </colItems>
  <dataFields count="2">
    <dataField name="Sum of Sales Amount" fld="13" baseField="0" baseItem="0" numFmtId="3"/>
    <dataField name="Sum of Profit" fld="14" baseField="0" baseItem="0" numFmtId="3"/>
  </dataFields>
  <chartFormats count="11">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pivotArea type="data" outline="0" fieldPosition="0">
        <references count="2">
          <reference field="4294967294" count="1" selected="0">
            <x v="1"/>
          </reference>
          <reference field="6"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DEBA36-33AE-4836-B145-15AE5ED48984}"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location ref="F64:I70" firstHeaderRow="0" firstDataRow="1" firstDataCol="1"/>
  <pivotFields count="26">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showAll="0">
      <items count="5">
        <item x="1"/>
        <item x="3"/>
        <item x="2"/>
        <item x="0"/>
        <item t="default"/>
      </items>
    </pivotField>
    <pivotField showAll="0"/>
    <pivotField showAll="0"/>
    <pivotField showAll="0"/>
    <pivotField dataField="1" showAll="0"/>
    <pivotField showAll="0"/>
    <pivotField axis="axisRow" showAll="0" sortType="ascending">
      <items count="6">
        <item x="0"/>
        <item x="4"/>
        <item x="1"/>
        <item x="3"/>
        <item x="2"/>
        <item t="default"/>
      </items>
    </pivotField>
    <pivotField dataField="1"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dataField="1" numFmtId="10" showAll="0"/>
    <pivotField showAll="0">
      <items count="4">
        <item x="1"/>
        <item x="0"/>
        <item x="2"/>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6">
    <i>
      <x/>
    </i>
    <i>
      <x v="1"/>
    </i>
    <i>
      <x v="2"/>
    </i>
    <i>
      <x v="3"/>
    </i>
    <i>
      <x v="4"/>
    </i>
    <i t="grand">
      <x/>
    </i>
  </rowItems>
  <colFields count="1">
    <field x="-2"/>
  </colFields>
  <colItems count="3">
    <i>
      <x/>
    </i>
    <i i="1">
      <x v="1"/>
    </i>
    <i i="2">
      <x v="2"/>
    </i>
  </colItems>
  <dataFields count="3">
    <dataField name="Sum of Sales Amount" fld="13" baseField="0" baseItem="0"/>
    <dataField name="Sum of Units" fld="10" baseField="0" baseItem="0"/>
    <dataField name="Average of profit margin %" fld="21" subtotal="average" baseField="12" baseItem="0" numFmtId="10"/>
  </dataFields>
  <chartFormats count="3">
    <chartFormat chart="46" format="6"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1"/>
          </reference>
        </references>
      </pivotArea>
    </chartFormat>
    <chartFormat chart="4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AF2510-67A9-4F12-8357-C9C986B472F3}"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216:B226" firstHeaderRow="1" firstDataRow="1" firstDataCol="1"/>
  <pivotFields count="26">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showAll="0">
      <items count="5">
        <item x="1"/>
        <item x="3"/>
        <item x="2"/>
        <item x="0"/>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axis="axisRow" showAll="0">
      <items count="4">
        <item x="0"/>
        <item x="2"/>
        <item x="1"/>
        <item t="default"/>
      </items>
    </pivotField>
    <pivotField axis="axisRow" showAll="0">
      <items count="7">
        <item x="1"/>
        <item x="0"/>
        <item x="2"/>
        <item x="4"/>
        <item x="5"/>
        <item x="3"/>
        <item t="default"/>
      </items>
    </pivotField>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22"/>
    <field x="23"/>
  </rowFields>
  <rowItems count="10">
    <i>
      <x/>
    </i>
    <i r="1">
      <x v="1"/>
    </i>
    <i r="1">
      <x v="2"/>
    </i>
    <i r="1">
      <x v="4"/>
    </i>
    <i r="1">
      <x v="5"/>
    </i>
    <i>
      <x v="1"/>
    </i>
    <i r="1">
      <x v="3"/>
    </i>
    <i>
      <x v="2"/>
    </i>
    <i r="1">
      <x/>
    </i>
    <i t="grand">
      <x/>
    </i>
  </rowItems>
  <colItems count="1">
    <i/>
  </colItems>
  <dataFields count="1">
    <dataField name="Sum of Sales Amount" fld="13" baseField="0" baseItem="0"/>
  </dataFields>
  <chartFormats count="2">
    <chartFormat chart="28" format="4"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43C07D-7893-4539-B4E7-A1D067D142C4}" name="SALES BY REG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46:B60" firstHeaderRow="1" firstDataRow="1" firstDataCol="1"/>
  <pivotFields count="26">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showAll="0">
      <items count="5">
        <item x="1"/>
        <item x="3"/>
        <item x="2"/>
        <item x="0"/>
        <item t="default"/>
      </items>
    </pivotField>
    <pivotField showAll="0"/>
    <pivotField axis="axisRow" showAll="0" sortType="descending">
      <items count="11">
        <item x="0"/>
        <item x="9"/>
        <item x="1"/>
        <item x="5"/>
        <item x="6"/>
        <item x="2"/>
        <item x="8"/>
        <item x="7"/>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axis="axisRow" showAll="0">
      <items count="4">
        <item x="0"/>
        <item x="2"/>
        <item x="1"/>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22"/>
    <field x="8"/>
  </rowFields>
  <rowItems count="14">
    <i>
      <x/>
    </i>
    <i r="1">
      <x v="3"/>
    </i>
    <i r="1">
      <x v="9"/>
    </i>
    <i r="1">
      <x v="1"/>
    </i>
    <i r="1">
      <x v="5"/>
    </i>
    <i r="1">
      <x v="8"/>
    </i>
    <i r="1">
      <x/>
    </i>
    <i r="1">
      <x v="4"/>
    </i>
    <i>
      <x v="1"/>
    </i>
    <i r="1">
      <x v="7"/>
    </i>
    <i r="1">
      <x v="6"/>
    </i>
    <i>
      <x v="2"/>
    </i>
    <i r="1">
      <x v="2"/>
    </i>
    <i t="grand">
      <x/>
    </i>
  </rowItems>
  <colItems count="1">
    <i/>
  </colItems>
  <dataFields count="1">
    <dataField name="Sum of Sales 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DB5AA6-7AA5-4357-8CD9-76CB45638B2A}"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location ref="A82:D88" firstHeaderRow="0" firstDataRow="1" firstDataCol="1"/>
  <pivotFields count="26">
    <pivotField dataField="1"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showAll="0">
      <items count="5">
        <item x="1"/>
        <item x="3"/>
        <item x="2"/>
        <item x="0"/>
        <item t="default"/>
      </items>
    </pivotField>
    <pivotField showAll="0"/>
    <pivotField showAll="0"/>
    <pivotField showAll="0"/>
    <pivotField showAll="0"/>
    <pivotField showAll="0"/>
    <pivotField showAll="0" sortType="ascending"/>
    <pivotField dataField="1" showAll="0"/>
    <pivotField showAll="0"/>
    <pivotField showAll="0">
      <items count="5">
        <item x="3"/>
        <item x="0"/>
        <item x="1"/>
        <item x="2"/>
        <item t="default"/>
      </items>
    </pivotField>
    <pivotField axis="axisRow" showAll="0" sortType="descending">
      <items count="6">
        <item x="4"/>
        <item x="0"/>
        <item x="2"/>
        <item x="1"/>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numFmtId="10" showAll="0"/>
    <pivotField showAll="0">
      <items count="4">
        <item x="1"/>
        <item x="0"/>
        <item x="2"/>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6">
    <i>
      <x v="3"/>
    </i>
    <i>
      <x v="4"/>
    </i>
    <i>
      <x/>
    </i>
    <i>
      <x v="1"/>
    </i>
    <i>
      <x v="2"/>
    </i>
    <i t="grand">
      <x/>
    </i>
  </rowItems>
  <colFields count="1">
    <field x="-2"/>
  </colFields>
  <colItems count="3">
    <i>
      <x/>
    </i>
    <i i="1">
      <x v="1"/>
    </i>
    <i i="2">
      <x v="2"/>
    </i>
  </colItems>
  <dataFields count="3">
    <dataField name="Count of Order ID" fld="0" subtotal="count" baseField="0" baseItem="0"/>
    <dataField name="SALES" fld="13" baseField="16" baseItem="0" numFmtId="3"/>
    <dataField name="REVENUE %" fld="13" showDataAs="percentOfTotal" baseField="16" baseItem="3" numFmtId="10"/>
  </dataFields>
  <chartFormats count="26">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2"/>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2"/>
          </reference>
        </references>
      </pivotArea>
    </chartFormat>
    <chartFormat chart="43" format="14" series="1">
      <pivotArea type="data" outline="0" fieldPosition="0">
        <references count="1">
          <reference field="4294967294" count="1" selected="0">
            <x v="0"/>
          </reference>
        </references>
      </pivotArea>
    </chartFormat>
    <chartFormat chart="43" format="15">
      <pivotArea type="data" outline="0" fieldPosition="0">
        <references count="2">
          <reference field="4294967294" count="1" selected="0">
            <x v="0"/>
          </reference>
          <reference field="16" count="1" selected="0">
            <x v="0"/>
          </reference>
        </references>
      </pivotArea>
    </chartFormat>
    <chartFormat chart="43" format="16">
      <pivotArea type="data" outline="0" fieldPosition="0">
        <references count="2">
          <reference field="4294967294" count="1" selected="0">
            <x v="0"/>
          </reference>
          <reference field="16" count="1" selected="0">
            <x v="1"/>
          </reference>
        </references>
      </pivotArea>
    </chartFormat>
    <chartFormat chart="43" format="17">
      <pivotArea type="data" outline="0" fieldPosition="0">
        <references count="2">
          <reference field="4294967294" count="1" selected="0">
            <x v="0"/>
          </reference>
          <reference field="16" count="1" selected="0">
            <x v="2"/>
          </reference>
        </references>
      </pivotArea>
    </chartFormat>
    <chartFormat chart="43" format="18">
      <pivotArea type="data" outline="0" fieldPosition="0">
        <references count="2">
          <reference field="4294967294" count="1" selected="0">
            <x v="0"/>
          </reference>
          <reference field="16" count="1" selected="0">
            <x v="3"/>
          </reference>
        </references>
      </pivotArea>
    </chartFormat>
    <chartFormat chart="43" format="19">
      <pivotArea type="data" outline="0" fieldPosition="0">
        <references count="2">
          <reference field="4294967294" count="1" selected="0">
            <x v="0"/>
          </reference>
          <reference field="16" count="1" selected="0">
            <x v="4"/>
          </reference>
        </references>
      </pivotArea>
    </chartFormat>
    <chartFormat chart="43" format="20" series="1">
      <pivotArea type="data" outline="0" fieldPosition="0">
        <references count="1">
          <reference field="4294967294" count="1" selected="0">
            <x v="2"/>
          </reference>
        </references>
      </pivotArea>
    </chartFormat>
    <chartFormat chart="43" format="21">
      <pivotArea type="data" outline="0" fieldPosition="0">
        <references count="2">
          <reference field="4294967294" count="1" selected="0">
            <x v="2"/>
          </reference>
          <reference field="16" count="1" selected="0">
            <x v="0"/>
          </reference>
        </references>
      </pivotArea>
    </chartFormat>
    <chartFormat chart="43" format="22">
      <pivotArea type="data" outline="0" fieldPosition="0">
        <references count="2">
          <reference field="4294967294" count="1" selected="0">
            <x v="2"/>
          </reference>
          <reference field="16" count="1" selected="0">
            <x v="1"/>
          </reference>
        </references>
      </pivotArea>
    </chartFormat>
    <chartFormat chart="43" format="23">
      <pivotArea type="data" outline="0" fieldPosition="0">
        <references count="2">
          <reference field="4294967294" count="1" selected="0">
            <x v="2"/>
          </reference>
          <reference field="16" count="1" selected="0">
            <x v="2"/>
          </reference>
        </references>
      </pivotArea>
    </chartFormat>
    <chartFormat chart="43" format="24">
      <pivotArea type="data" outline="0" fieldPosition="0">
        <references count="2">
          <reference field="4294967294" count="1" selected="0">
            <x v="2"/>
          </reference>
          <reference field="16" count="1" selected="0">
            <x v="3"/>
          </reference>
        </references>
      </pivotArea>
    </chartFormat>
    <chartFormat chart="43" format="25">
      <pivotArea type="data" outline="0" fieldPosition="0">
        <references count="2">
          <reference field="4294967294" count="1" selected="0">
            <x v="2"/>
          </reference>
          <reference field="16" count="1" selected="0">
            <x v="4"/>
          </reference>
        </references>
      </pivotArea>
    </chartFormat>
    <chartFormat chart="43" format="26" series="1">
      <pivotArea type="data" outline="0" fieldPosition="0">
        <references count="1">
          <reference field="4294967294"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2"/>
          </reference>
        </references>
      </pivotArea>
    </chartFormat>
    <chartFormat chart="45" format="2" series="1">
      <pivotArea type="data" outline="0" fieldPosition="0">
        <references count="1">
          <reference field="4294967294" count="1" selected="0">
            <x v="1"/>
          </reference>
        </references>
      </pivotArea>
    </chartFormat>
    <chartFormat chart="53" format="6" series="1">
      <pivotArea type="data" outline="0" fieldPosition="0">
        <references count="1">
          <reference field="4294967294" count="1" selected="0">
            <x v="0"/>
          </reference>
        </references>
      </pivotArea>
    </chartFormat>
    <chartFormat chart="53" format="7" series="1">
      <pivotArea type="data" outline="0" fieldPosition="0">
        <references count="1">
          <reference field="4294967294" count="1" selected="0">
            <x v="1"/>
          </reference>
        </references>
      </pivotArea>
    </chartFormat>
    <chartFormat chart="53" format="8" series="1">
      <pivotArea type="data" outline="0" fieldPosition="0">
        <references count="1">
          <reference field="4294967294" count="1" selected="0">
            <x v="2"/>
          </reference>
        </references>
      </pivotArea>
    </chartFormat>
    <chartFormat chart="53" format="9">
      <pivotArea type="data" outline="0" fieldPosition="0">
        <references count="2">
          <reference field="4294967294" count="1" selected="0">
            <x v="1"/>
          </reference>
          <reference field="16" count="1" selected="0">
            <x v="4"/>
          </reference>
        </references>
      </pivotArea>
    </chartFormat>
    <chartFormat chart="53" format="10">
      <pivotArea type="data" outline="0" fieldPosition="0">
        <references count="2">
          <reference field="4294967294" count="1" selected="0">
            <x v="1"/>
          </reference>
          <reference field="16" count="1" selected="0">
            <x v="1"/>
          </reference>
        </references>
      </pivotArea>
    </chartFormat>
    <chartFormat chart="53" format="11">
      <pivotArea type="data" outline="0" fieldPosition="0">
        <references count="2">
          <reference field="4294967294" count="1" selected="0">
            <x v="1"/>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FA5CDF-57DE-406B-ACC3-8CB32815B976}" name="PivotTable2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1">
  <location ref="F82:I86" firstHeaderRow="0" firstDataRow="1" firstDataCol="1"/>
  <pivotFields count="26">
    <pivotField dataField="1"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showAll="0">
      <items count="5">
        <item x="1"/>
        <item x="3"/>
        <item x="2"/>
        <item x="0"/>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sortType="ascending"/>
    <pivotField dataField="1" showAll="0"/>
    <pivotField showAll="0"/>
    <pivotField showAll="0">
      <items count="5">
        <item x="3"/>
        <item x="0"/>
        <item x="1"/>
        <item x="2"/>
        <item t="default"/>
      </items>
    </pivotField>
    <pivotField showAll="0" sortType="descending">
      <items count="6">
        <item x="4"/>
        <item x="0"/>
        <item x="2"/>
        <item x="1"/>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numFmtId="10" showAll="0"/>
    <pivotField showAll="0">
      <items count="4">
        <item x="1"/>
        <item x="0"/>
        <item x="2"/>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v="2"/>
    </i>
    <i>
      <x/>
    </i>
    <i>
      <x v="1"/>
    </i>
    <i t="grand">
      <x/>
    </i>
  </rowItems>
  <colFields count="1">
    <field x="-2"/>
  </colFields>
  <colItems count="3">
    <i>
      <x/>
    </i>
    <i i="1">
      <x v="1"/>
    </i>
    <i i="2">
      <x v="2"/>
    </i>
  </colItems>
  <dataFields count="3">
    <dataField name="Count of Order ID" fld="0" subtotal="count" baseField="0" baseItem="0"/>
    <dataField name="SALES" fld="13" baseField="16" baseItem="0" numFmtId="3"/>
    <dataField name="REVENUE %" fld="13" showDataAs="percentOfTotal" baseField="16" baseItem="3" numFmtId="10"/>
  </dataFields>
  <chartFormats count="22">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2"/>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2"/>
          </reference>
        </references>
      </pivotArea>
    </chartFormat>
    <chartFormat chart="43" format="14" series="1">
      <pivotArea type="data" outline="0" fieldPosition="0">
        <references count="1">
          <reference field="4294967294" count="1" selected="0">
            <x v="0"/>
          </reference>
        </references>
      </pivotArea>
    </chartFormat>
    <chartFormat chart="43" format="20" series="1">
      <pivotArea type="data" outline="0" fieldPosition="0">
        <references count="1">
          <reference field="4294967294" count="1" selected="0">
            <x v="2"/>
          </reference>
        </references>
      </pivotArea>
    </chartFormat>
    <chartFormat chart="43" format="26" series="1">
      <pivotArea type="data" outline="0" fieldPosition="0">
        <references count="1">
          <reference field="4294967294"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2"/>
          </reference>
        </references>
      </pivotArea>
    </chartFormat>
    <chartFormat chart="45" format="2" series="1">
      <pivotArea type="data" outline="0" fieldPosition="0">
        <references count="1">
          <reference field="4294967294" count="1" selected="0">
            <x v="1"/>
          </reference>
        </references>
      </pivotArea>
    </chartFormat>
    <chartFormat chart="47" format="21" series="1">
      <pivotArea type="data" outline="0" fieldPosition="0">
        <references count="1">
          <reference field="4294967294" count="1" selected="0">
            <x v="0"/>
          </reference>
        </references>
      </pivotArea>
    </chartFormat>
    <chartFormat chart="47" format="27" series="1">
      <pivotArea type="data" outline="0" fieldPosition="0">
        <references count="1">
          <reference field="4294967294" count="1" selected="0">
            <x v="2"/>
          </reference>
        </references>
      </pivotArea>
    </chartFormat>
    <chartFormat chart="47" format="33" series="1">
      <pivotArea type="data" outline="0" fieldPosition="0">
        <references count="1">
          <reference field="4294967294" count="1" selected="0">
            <x v="1"/>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1" format="2" series="1">
      <pivotArea type="data" outline="0" fieldPosition="0">
        <references count="1">
          <reference field="4294967294" count="1" selected="0">
            <x v="2"/>
          </reference>
        </references>
      </pivotArea>
    </chartFormat>
    <chartFormat chart="53" format="6" series="1">
      <pivotArea type="data" outline="0" fieldPosition="0">
        <references count="1">
          <reference field="4294967294" count="1" selected="0">
            <x v="0"/>
          </reference>
        </references>
      </pivotArea>
    </chartFormat>
    <chartFormat chart="53" format="7" series="1">
      <pivotArea type="data" outline="0" fieldPosition="0">
        <references count="1">
          <reference field="4294967294" count="1" selected="0">
            <x v="1"/>
          </reference>
        </references>
      </pivotArea>
    </chartFormat>
    <chartFormat chart="53" format="8" series="1">
      <pivotArea type="data" outline="0" fieldPosition="0">
        <references count="1">
          <reference field="4294967294" count="1" selected="0">
            <x v="2"/>
          </reference>
        </references>
      </pivotArea>
    </chartFormat>
    <chartFormat chart="59" format="6" series="1">
      <pivotArea type="data" outline="0" fieldPosition="0">
        <references count="1">
          <reference field="4294967294" count="1" selected="0">
            <x v="0"/>
          </reference>
        </references>
      </pivotArea>
    </chartFormat>
    <chartFormat chart="59" format="7" series="1">
      <pivotArea type="data" outline="0" fieldPosition="0">
        <references count="1">
          <reference field="4294967294" count="1" selected="0">
            <x v="1"/>
          </reference>
        </references>
      </pivotArea>
    </chartFormat>
    <chartFormat chart="5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AC2131-B501-443C-BB8B-10EC57248C4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Q6" firstHeaderRow="1" firstDataRow="1" firstDataCol="1"/>
  <pivotFields count="26">
    <pivotField dataField="1"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numFmtId="10" showAll="0"/>
    <pivotField showAll="0">
      <items count="4">
        <item x="1"/>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5">
    <i>
      <x/>
    </i>
    <i>
      <x v="1"/>
    </i>
    <i>
      <x v="2"/>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23C31E-654E-4BCE-8454-247100813083}" name="PivotTable1"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location ref="K1:K2" firstHeaderRow="1" firstDataRow="1" firstDataCol="0"/>
  <pivotFields count="26">
    <pivotField dataField="1"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showAll="0"/>
    <pivotField showAll="0">
      <items count="5">
        <item x="1"/>
        <item x="3"/>
        <item x="2"/>
        <item x="0"/>
        <item t="default"/>
      </items>
    </pivotField>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showAll="0">
      <items count="4">
        <item x="1"/>
        <item x="0"/>
        <item x="2"/>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8B0D8B-760F-4F0C-8F51-F9604306EFEB}"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L33:O36" firstHeaderRow="0" firstDataRow="1" firstDataCol="1"/>
  <pivotFields count="26">
    <pivotField dataField="1"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axis="axisRow" showAll="0">
      <items count="3">
        <item x="1"/>
        <item x="0"/>
        <item t="default"/>
      </items>
    </pivotField>
    <pivotField showAll="0"/>
    <pivotField showAll="0"/>
    <pivotField showAll="0">
      <items count="5">
        <item x="1"/>
        <item x="3"/>
        <item x="2"/>
        <item x="0"/>
        <item t="default"/>
      </items>
    </pivotField>
    <pivotField showAll="0"/>
    <pivotField showAll="0"/>
    <pivotField showAll="0"/>
    <pivotField showAll="0"/>
    <pivotField showAll="0"/>
    <pivotField showAll="0"/>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showAll="0">
      <items count="4">
        <item x="1"/>
        <item x="0"/>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Fields count="1">
    <field x="-2"/>
  </colFields>
  <colItems count="3">
    <i>
      <x/>
    </i>
    <i i="1">
      <x v="1"/>
    </i>
    <i i="2">
      <x v="2"/>
    </i>
  </colItems>
  <dataFields count="3">
    <dataField name="Sum of Sales Amount" fld="13" baseField="0" baseItem="0"/>
    <dataField name="Count of Order ID" fld="0" subtotal="count" baseField="0" baseItem="0"/>
    <dataField name="Sum of Profit" fld="14"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44A72F-FA60-4ED1-A0B2-F37B81FEB9BF}" name="bottom 10 product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F30:I41" firstHeaderRow="0" firstDataRow="1" firstDataCol="1"/>
  <pivotFields count="26">
    <pivotField showAll="0"/>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pivotField showAll="0"/>
    <pivotField axis="axisRow" showAll="0" measureFilter="1" sortType="descending">
      <items count="13">
        <item x="9"/>
        <item x="4"/>
        <item x="6"/>
        <item x="2"/>
        <item x="3"/>
        <item x="1"/>
        <item x="7"/>
        <item x="0"/>
        <item x="10"/>
        <item x="11"/>
        <item x="5"/>
        <item x="8"/>
        <item t="default"/>
      </items>
      <autoSortScope>
        <pivotArea dataOnly="0" outline="0" fieldPosition="0">
          <references count="1">
            <reference field="4294967294" count="1" selected="0">
              <x v="0"/>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pivotField showAll="0"/>
    <pivotField numFmtId="10" showAll="0"/>
    <pivotField showAll="0">
      <items count="4">
        <item x="1"/>
        <item x="0"/>
        <item x="2"/>
        <item t="default"/>
      </items>
    </pivotField>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1">
    <i>
      <x v="10"/>
    </i>
    <i>
      <x/>
    </i>
    <i>
      <x v="8"/>
    </i>
    <i>
      <x v="11"/>
    </i>
    <i>
      <x v="3"/>
    </i>
    <i>
      <x v="2"/>
    </i>
    <i>
      <x v="1"/>
    </i>
    <i>
      <x v="4"/>
    </i>
    <i>
      <x v="5"/>
    </i>
    <i>
      <x v="9"/>
    </i>
    <i t="grand">
      <x/>
    </i>
  </rowItems>
  <colFields count="1">
    <field x="-2"/>
  </colFields>
  <colItems count="3">
    <i>
      <x/>
    </i>
    <i i="1">
      <x v="1"/>
    </i>
    <i i="2">
      <x v="2"/>
    </i>
  </colItems>
  <dataFields count="3">
    <dataField name="Sum of Sales Amount" fld="13" baseField="0" baseItem="0" numFmtId="3"/>
    <dataField name="Sum of Profit" fld="14" baseField="0" baseItem="0" numFmtId="3"/>
    <dataField name="Sum of Units" fld="10" baseField="0" baseItem="0"/>
  </dataFields>
  <chartFormats count="7">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32"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687C5E-006A-4E29-AADE-5C6A3A43A969}" sourceName="Region">
  <pivotTables>
    <pivotTable tabId="4" name="sales by category"/>
    <pivotTable tabId="4" name="bottom 10 products"/>
    <pivotTable tabId="4" name="pivotmonthlysales"/>
    <pivotTable tabId="4" name="PivotTable7"/>
    <pivotTable tabId="4" name="PivotTable8"/>
    <pivotTable tabId="4" name="SALES BY REGION"/>
    <pivotTable tabId="4" name="top 10 products"/>
    <pivotTable tabId="4" name="PivotTable1"/>
    <pivotTable tabId="4" name="PivotTable10"/>
    <pivotTable tabId="4" name="PivotTable6"/>
    <pivotTable tabId="4" name="PivotTable2"/>
    <pivotTable tabId="4" name="PivotTable12"/>
    <pivotTable tabId="4" name="PivotTable13"/>
    <pivotTable tabId="4" name="PivotTable20"/>
  </pivotTables>
  <data>
    <tabular pivotCacheId="37474863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A50CF0-1E9E-4F16-AE05-A1AE7A6C64AC}" sourceName="Category">
  <pivotTables>
    <pivotTable tabId="4" name="top 10 products"/>
    <pivotTable tabId="4" name="bottom 10 products"/>
    <pivotTable tabId="4" name="pivotmonthlysales"/>
    <pivotTable tabId="4" name="PivotTable7"/>
    <pivotTable tabId="4" name="PivotTable8"/>
    <pivotTable tabId="4" name="sales by category"/>
    <pivotTable tabId="4" name="SALES BY REGION"/>
    <pivotTable tabId="4" name="PivotTable1"/>
    <pivotTable tabId="4" name="PivotTable10"/>
    <pivotTable tabId="4" name="PivotTable2"/>
    <pivotTable tabId="4" name="PivotTable12"/>
    <pivotTable tabId="4" name="PivotTable13"/>
    <pivotTable tabId="4" name="PivotTable20"/>
  </pivotTables>
  <data>
    <tabular pivotCacheId="374748631">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58BA69D-6BBC-4C5E-AFCC-FD30DA1A82EA}" sourceName="Payment Method">
  <pivotTables>
    <pivotTable tabId="4" name="top 10 products"/>
    <pivotTable tabId="4" name="bottom 10 products"/>
    <pivotTable tabId="4" name="pivotmonthlysales"/>
    <pivotTable tabId="4" name="PivotTable7"/>
    <pivotTable tabId="4" name="PivotTable8"/>
    <pivotTable tabId="4" name="sales by category"/>
    <pivotTable tabId="4" name="SALES BY REGION"/>
    <pivotTable tabId="4" name="PivotTable1"/>
    <pivotTable tabId="4" name="PivotTable10"/>
    <pivotTable tabId="4" name="PivotTable2"/>
    <pivotTable tabId="4" name="PivotTable12"/>
    <pivotTable tabId="4" name="PivotTable13"/>
    <pivotTable tabId="4" name="PivotTable20"/>
  </pivotTables>
  <data>
    <tabular pivotCacheId="374748631">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2B82EAC-6783-446C-98A7-3B0BBE4D6A8E}" sourceName="Order Status">
  <pivotTables>
    <pivotTable tabId="4" name="top 10 products"/>
    <pivotTable tabId="4" name="bottom 10 products"/>
    <pivotTable tabId="4" name="pivotmonthlysales"/>
    <pivotTable tabId="4" name="PivotTable7"/>
    <pivotTable tabId="4" name="PivotTable8"/>
    <pivotTable tabId="4" name="sales by category"/>
    <pivotTable tabId="4" name="SALES BY REGION"/>
    <pivotTable tabId="4" name="PivotTable1"/>
    <pivotTable tabId="4" name="PivotTable10"/>
    <pivotTable tabId="4" name="PivotTable2"/>
    <pivotTable tabId="4" name="PivotTable12"/>
    <pivotTable tabId="4" name="PivotTable13"/>
    <pivotTable tabId="4" name="PivotTable20"/>
  </pivotTables>
  <data>
    <tabular pivotCacheId="374748631">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AB9C20B-74A2-4B77-91EA-FE7947015222}" cache="Slicer_Region" caption="Region" columnCount="3" style="Slicer Style 1" rowHeight="241300"/>
  <slicer name="Category 1" xr10:uid="{16D01271-B1D6-478C-8BCA-877A00B1251B}" cache="Slicer_Category" caption="Category" columnCount="4" style="Slicer Style 1" rowHeight="241300"/>
  <slicer name="Payment Method 1" xr10:uid="{2D97CE96-6EE6-47B7-A727-2069BB6DF468}" cache="Slicer_Payment_Method" caption="Payment Method" columnCount="5" style="Slicer Style 1" rowHeight="241300"/>
  <slicer name="Order Status 1" xr10:uid="{1E59CFE1-8878-4912-9C75-26A7D1BD8946}" cache="Slicer_Order_Status" caption="Order Status" columnCount="4"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13FC4C7-6249-4E66-9E12-2A9DF34AC1E0}" cache="Slicer_Region" caption="Region" columnCount="3" style="Slicer Style 1" rowHeight="241300"/>
  <slicer name="Category 2" xr10:uid="{3A80FAF9-E47A-49F3-A0DB-4AEE433C9AA3}" cache="Slicer_Category" caption="Category" columnCount="4" style="Slicer Style 1" rowHeight="241300"/>
  <slicer name="Payment Method 2" xr10:uid="{9A8E8BDC-914B-4E08-9F67-D7CD3A96422B}" cache="Slicer_Payment_Method" caption="Payment Method" columnCount="5" style="Slicer Style 1" rowHeight="241300"/>
  <slicer name="Order Status 2" xr10:uid="{FD3AFA48-0B5F-4C17-AFD1-846A82BBED6A}" cache="Slicer_Order_Status" caption="Order Status" columnCount="4"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01B94AFC-4C90-40DD-9A69-20F96695B29C}" cache="Slicer_Region" caption="Region" columnCount="3" style="Slicer Style 1" rowHeight="241300"/>
  <slicer name="Category 3" xr10:uid="{5B497799-4D8C-46DA-8439-9AF645C15355}" cache="Slicer_Category" caption="Category" columnCount="4" style="Slicer Style 1" rowHeight="241300"/>
  <slicer name="Payment Method 3" xr10:uid="{7E0875BA-EF86-403F-BEE0-7E0ED5558AF2}" cache="Slicer_Payment_Method" caption="Payment Method" columnCount="5" style="Slicer Style 1" rowHeight="241300"/>
  <slicer name="Order Status 3" xr10:uid="{D108EE1F-5042-491B-B204-7636005FA055}" cache="Slicer_Order_Status" caption="Order Status" columnCount="4" style="Slicer Style 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F319885E-B579-4FD7-946B-B75E349C7AC3}" cache="Slicer_Region" caption="Region" columnCount="3" style="Slicer Style 1" rowHeight="241300"/>
  <slicer name="Category 4" xr10:uid="{0F04FB05-D2AC-4226-8227-2F76B6E51FC0}" cache="Slicer_Category" caption="Category" columnCount="4" style="Slicer Style 1" rowHeight="241300"/>
  <slicer name="Payment Method 4" xr10:uid="{A11F2F7B-F6DD-47DE-8160-8A05F180B566}" cache="Slicer_Payment_Method" caption="Payment Method" columnCount="5" style="Slicer Style 1" rowHeight="241300"/>
  <slicer name="Order Status 4" xr10:uid="{F91C0D2D-262E-4367-82D3-48CAB4AA637E}" cache="Slicer_Order_Status" caption="Order Status" columnCount="4" style="Slicer Style 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7E0BA942-7E40-4B35-9848-F549D57B4543}" cache="Slicer_Region" caption="Region" columnCount="3" style="Slicer Style 1" rowHeight="241300"/>
  <slicer name="Category 5" xr10:uid="{0FE8D241-A8BE-469F-8BCE-521CE8036EC7}" cache="Slicer_Category" caption="Category" columnCount="4" style="Slicer Style 1" rowHeight="241300"/>
  <slicer name="Payment Method 5" xr10:uid="{D55A05C2-176C-4A9A-B07F-69D8970A3236}" cache="Slicer_Payment_Method" caption="Payment Method" columnCount="5" style="Slicer Style 1" rowHeight="241300"/>
  <slicer name="Order Status 5" xr10:uid="{5B9872B1-D1F9-4BD1-A569-6854E3546BFA}" cache="Slicer_Order_Status" caption="Order Status" columnCount="4"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16AEEB-27A6-4172-A087-FAEBD2617F71}" name="tblOrders" displayName="tblOrders" ref="A1:X7001" totalsRowShown="0" headerRowDxfId="8" headerRowBorderDxfId="7" tableBorderDxfId="6">
  <autoFilter ref="A1:X7001" xr:uid="{00000000-0009-0000-0000-000000000000}"/>
  <tableColumns count="24">
    <tableColumn id="1" xr3:uid="{B6DD05AA-6941-4183-BC5E-7A521A6D2921}" name="Order ID"/>
    <tableColumn id="2" xr3:uid="{854A2DC1-A70E-4B6D-9B9C-1A1B71EB23A7}" name="Order Date" dataDxfId="5"/>
    <tableColumn id="3" xr3:uid="{5256D80F-1079-46E6-A5CA-ACF31FFFB6F9}" name="Customer ID"/>
    <tableColumn id="4" xr3:uid="{2A33A451-D16A-487D-B6D5-2D71C83D71E3}" name="Customer Type"/>
    <tableColumn id="5" xr3:uid="{2511612E-AB2B-4D3C-A1AE-ED15895143EB}" name="Product ID"/>
    <tableColumn id="6" xr3:uid="{B1999082-4CD5-4AE6-A946-3EEA2481E603}" name="Product Name"/>
    <tableColumn id="7" xr3:uid="{F9AD7BA6-B676-4A55-869D-F9EB39ACB3BA}" name="Category"/>
    <tableColumn id="8" xr3:uid="{4FD302FF-DEA4-4B5B-8F9E-792DF6683DE5}" name="Brand"/>
    <tableColumn id="9" xr3:uid="{8B3139B5-D0FB-4ED9-B0CE-8ECE56126BD4}" name="City"/>
    <tableColumn id="10" xr3:uid="{BFA93F83-B46D-4859-B12D-DE9BAA02698D}" name="Sales Channel"/>
    <tableColumn id="11" xr3:uid="{48F49954-4088-4E33-948F-FEAD95AE21A0}" name="Units"/>
    <tableColumn id="12" xr3:uid="{2F1AD333-E798-4727-9B35-DBCCE8E3BDBA}" name="Unit Price"/>
    <tableColumn id="13" xr3:uid="{CB1E902F-3D16-4D23-AC79-D6F53D61CE56}" name="Discount %"/>
    <tableColumn id="14" xr3:uid="{9D414B93-E789-4C62-9809-401E7D5AABB0}" name="Sales Amount"/>
    <tableColumn id="15" xr3:uid="{1C9FF16D-6BC9-42F4-BDCD-D5ECE00B2AB3}" name="Profit"/>
    <tableColumn id="16" xr3:uid="{B0D3A07A-FC14-45EB-B55C-538009AC79F2}" name="Order Status"/>
    <tableColumn id="17" xr3:uid="{0A779C7D-1E43-437B-B6EF-1A6945BEE2C8}" name="Payment Method"/>
    <tableColumn id="18" xr3:uid="{855C7773-7A1B-4846-B60D-37D6964E1001}" name="Shipping Type"/>
    <tableColumn id="19" xr3:uid="{8FD121A3-DDEE-4830-A955-EC5B87C7F0E3}" name="Customer Rating"/>
    <tableColumn id="20" xr3:uid="{69CD2E52-6C64-45E6-9108-78D0C46D112C}" name="year" dataDxfId="4">
      <calculatedColumnFormula>YEAR(tblOrders[[#This Row],[Order Date]])</calculatedColumnFormula>
    </tableColumn>
    <tableColumn id="21" xr3:uid="{2D6DBAF1-2533-4E46-BB92-4DE978BC6E4D}" name="month" dataDxfId="3">
      <calculatedColumnFormula>TEXT(tblOrders[[#This Row],[Order Date]],"mmm-yyyy")</calculatedColumnFormula>
    </tableColumn>
    <tableColumn id="22" xr3:uid="{D5A740E8-E964-47D2-B0FA-05A3FD073A78}" name="profit margin %" dataDxfId="2">
      <calculatedColumnFormula>tblOrders[[#This Row],[Profit]]/tblOrders[[#This Row],[Sales Amount]]</calculatedColumnFormula>
    </tableColumn>
    <tableColumn id="23" xr3:uid="{6A2ADFF6-FC68-4C6B-A8D0-2FFD6CDA91A5}" name="Region" dataDxfId="1">
      <calculatedColumnFormula>VLOOKUP(tblOrders[[#This Row],[City]],CityRegion,2,0)</calculatedColumnFormula>
    </tableColumn>
    <tableColumn id="24" xr3:uid="{84B11A37-310B-4B5A-89EE-D3A936F541DA}" name="State" dataDxfId="0">
      <calculatedColumnFormula>VLOOKUP(tblOrders[[#This Row],[City]],lookups!A:C,3,0)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C1EA502-DC26-4E93-977A-BE985AB4E79F}" sourceName="Order Date">
  <pivotTables>
    <pivotTable tabId="4" name="SALES BY REGION"/>
    <pivotTable tabId="4" name="bottom 10 products"/>
    <pivotTable tabId="4" name="pivotmonthlysales"/>
    <pivotTable tabId="4" name="PivotTable7"/>
    <pivotTable tabId="4" name="PivotTable8"/>
    <pivotTable tabId="4" name="sales by category"/>
    <pivotTable tabId="4" name="top 10 products"/>
    <pivotTable tabId="4" name="PivotTable1"/>
    <pivotTable tabId="4" name="PivotTable10"/>
    <pivotTable tabId="4" name="PivotTable2"/>
    <pivotTable tabId="4" name="PivotTable12"/>
    <pivotTable tabId="4" name="PivotTable13"/>
    <pivotTable tabId="4" name="PivotTable20"/>
  </pivotTables>
  <state minimalRefreshVersion="6" lastRefreshVersion="6" pivotCacheId="37474863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1ACCED7-2370-469F-AB0D-B8A56F1B62D1}" cache="NativeTimeline_Order_Date" caption="Order Date" level="2" selectionLevel="2" scrollPosition="2025-04-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B0E77398-4F64-4BB9-AAB4-AE0302DD0ED8}" cache="NativeTimeline_Order_Date" caption="Order Date" level="2" selectionLevel="2" scrollPosition="2025-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ABA17575-D0E9-4BE5-8B23-6D26F5803009}" cache="NativeTimeline_Order_Date" caption="Order Date" level="2" selectionLevel="2" scrollPosition="2025-04-01T00:00:00" style="Timeline Style 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4" xr10:uid="{E32FAD88-D636-4FC8-BF08-C28796BAC1DF}" cache="NativeTimeline_Order_Date" caption="Order Date" level="2" selectionLevel="2" scrollPosition="2025-04-01T00:00:00" style="Timeline Style 1"/>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5" xr10:uid="{B4081846-05BA-47B0-AB3E-A6494086EF06}" cache="NativeTimeline_Order_Date" caption="Order Date" level="2" selectionLevel="2" scrollPosition="2025-04-01T00:00:00" style="Timeline Style 1"/>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11/relationships/timeline" Target="../timelines/timelin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331A9-EA08-4FEA-B7E1-EE6A9B2D0E44}">
  <dimension ref="G4:M23"/>
  <sheetViews>
    <sheetView showGridLines="0" zoomScale="90" zoomScaleNormal="90" workbookViewId="0">
      <selection activeCell="E27" sqref="E27"/>
    </sheetView>
  </sheetViews>
  <sheetFormatPr defaultRowHeight="15" x14ac:dyDescent="0.25"/>
  <sheetData>
    <row r="4" spans="7:7" ht="21" x14ac:dyDescent="0.35">
      <c r="G4" s="21" t="s">
        <v>9497</v>
      </c>
    </row>
    <row r="5" spans="7:7" ht="18.75" x14ac:dyDescent="0.3">
      <c r="G5" t="s">
        <v>9498</v>
      </c>
    </row>
    <row r="6" spans="7:7" ht="18.75" x14ac:dyDescent="0.3">
      <c r="G6" t="s">
        <v>9499</v>
      </c>
    </row>
    <row r="7" spans="7:7" ht="18.75" x14ac:dyDescent="0.3">
      <c r="G7" s="22" t="s">
        <v>9500</v>
      </c>
    </row>
    <row r="8" spans="7:7" ht="18.75" x14ac:dyDescent="0.3">
      <c r="G8" t="s">
        <v>9501</v>
      </c>
    </row>
    <row r="9" spans="7:7" ht="18.75" x14ac:dyDescent="0.3">
      <c r="G9" s="22" t="s">
        <v>9502</v>
      </c>
    </row>
    <row r="10" spans="7:7" ht="18.75" x14ac:dyDescent="0.3">
      <c r="G10" s="22" t="s">
        <v>9503</v>
      </c>
    </row>
    <row r="23" spans="13:13" x14ac:dyDescent="0.25">
      <c r="M23" t="s">
        <v>9452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001"/>
  <sheetViews>
    <sheetView zoomScaleNormal="100" workbookViewId="0">
      <pane ySplit="1" topLeftCell="A149" activePane="bottomLeft" state="frozen"/>
      <selection pane="bottomLeft" activeCell="X7007" sqref="X7007"/>
    </sheetView>
  </sheetViews>
  <sheetFormatPr defaultRowHeight="15" x14ac:dyDescent="0.25"/>
  <cols>
    <col min="1" max="1" width="12" customWidth="1"/>
    <col min="2" max="2" width="21" customWidth="1"/>
    <col min="3" max="3" width="14" customWidth="1"/>
    <col min="4" max="4" width="16.42578125" customWidth="1"/>
    <col min="5" max="5" width="14.28515625" bestFit="1" customWidth="1"/>
    <col min="6" max="6" width="21" customWidth="1"/>
    <col min="7" max="7" width="13" customWidth="1"/>
    <col min="8" max="8" width="10" customWidth="1"/>
    <col min="9" max="9" width="20" customWidth="1"/>
    <col min="10" max="10" width="15.42578125" customWidth="1"/>
    <col min="11" max="11" width="7.85546875" customWidth="1"/>
    <col min="12" max="12" width="12" customWidth="1"/>
    <col min="13" max="13" width="12.85546875" customWidth="1"/>
    <col min="14" max="14" width="15.28515625" customWidth="1"/>
    <col min="15" max="15" width="8.140625" customWidth="1"/>
    <col min="16" max="16" width="14.140625" customWidth="1"/>
    <col min="17" max="17" width="18.5703125" customWidth="1"/>
    <col min="18" max="18" width="15.5703125" customWidth="1"/>
    <col min="19" max="19" width="19.5703125" customWidth="1"/>
    <col min="21" max="21" width="11" customWidth="1"/>
    <col min="22" max="22" width="19.7109375" style="4" customWidth="1"/>
    <col min="23" max="23" width="10.5703125" customWidth="1"/>
    <col min="24" max="24" width="11.5703125" customWidth="1"/>
  </cols>
  <sheetData>
    <row r="1" spans="1:2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9444</v>
      </c>
      <c r="U1" s="2" t="s">
        <v>9445</v>
      </c>
      <c r="V1" s="3" t="s">
        <v>9446</v>
      </c>
      <c r="W1" s="2" t="s">
        <v>9447</v>
      </c>
      <c r="X1" s="18" t="s">
        <v>9489</v>
      </c>
    </row>
    <row r="2" spans="1:26" x14ac:dyDescent="0.25">
      <c r="A2" t="s">
        <v>19</v>
      </c>
      <c r="B2" s="1">
        <v>45891</v>
      </c>
      <c r="C2" t="s">
        <v>20</v>
      </c>
      <c r="D2" t="s">
        <v>21</v>
      </c>
      <c r="E2" t="s">
        <v>22</v>
      </c>
      <c r="F2" t="s">
        <v>23</v>
      </c>
      <c r="G2" t="s">
        <v>24</v>
      </c>
      <c r="H2" t="s">
        <v>25</v>
      </c>
      <c r="I2" t="s">
        <v>26</v>
      </c>
      <c r="J2" t="s">
        <v>27</v>
      </c>
      <c r="K2">
        <v>1</v>
      </c>
      <c r="L2">
        <v>190</v>
      </c>
      <c r="M2">
        <v>0</v>
      </c>
      <c r="N2">
        <v>190</v>
      </c>
      <c r="O2">
        <v>65</v>
      </c>
      <c r="P2" t="s">
        <v>28</v>
      </c>
      <c r="Q2" t="s">
        <v>29</v>
      </c>
      <c r="R2" t="s">
        <v>30</v>
      </c>
      <c r="S2">
        <v>2.9</v>
      </c>
      <c r="T2">
        <f>YEAR(tblOrders[[#This Row],[Order Date]])</f>
        <v>2025</v>
      </c>
      <c r="U2" t="str">
        <f>TEXT(tblOrders[[#This Row],[Order Date]],"mmm-yyyy")</f>
        <v>Aug-2025</v>
      </c>
      <c r="V2" s="4">
        <f>tblOrders[[#This Row],[Profit]]/tblOrders[[#This Row],[Sales Amount]]</f>
        <v>0.34210526315789475</v>
      </c>
      <c r="W2" t="str">
        <f>VLOOKUP(tblOrders[[#This Row],[City]],CityRegion,2,0)</f>
        <v>South</v>
      </c>
      <c r="X2" t="str">
        <f>VLOOKUP(tblOrders[[#This Row],[City]],lookups!A:C,3,0)</f>
        <v>Karnataka</v>
      </c>
    </row>
    <row r="3" spans="1:26" x14ac:dyDescent="0.25">
      <c r="A3" t="s">
        <v>31</v>
      </c>
      <c r="B3" s="1">
        <v>45766</v>
      </c>
      <c r="C3" t="s">
        <v>32</v>
      </c>
      <c r="D3" t="s">
        <v>21</v>
      </c>
      <c r="E3" t="s">
        <v>22</v>
      </c>
      <c r="F3" t="s">
        <v>23</v>
      </c>
      <c r="G3" t="s">
        <v>24</v>
      </c>
      <c r="H3" t="s">
        <v>25</v>
      </c>
      <c r="I3" t="s">
        <v>33</v>
      </c>
      <c r="J3" t="s">
        <v>34</v>
      </c>
      <c r="K3">
        <v>4</v>
      </c>
      <c r="L3">
        <v>190</v>
      </c>
      <c r="M3">
        <v>0</v>
      </c>
      <c r="N3">
        <v>760</v>
      </c>
      <c r="O3">
        <v>260</v>
      </c>
      <c r="P3" t="s">
        <v>28</v>
      </c>
      <c r="Q3" t="s">
        <v>35</v>
      </c>
      <c r="R3" t="s">
        <v>36</v>
      </c>
      <c r="S3">
        <v>4.5999999999999996</v>
      </c>
      <c r="T3">
        <f>YEAR(tblOrders[[#This Row],[Order Date]])</f>
        <v>2025</v>
      </c>
      <c r="U3" t="str">
        <f>TEXT(tblOrders[[#This Row],[Order Date]],"mmm-yyyy")</f>
        <v>Apr-2025</v>
      </c>
      <c r="V3" s="4">
        <f>tblOrders[[#This Row],[Profit]]/tblOrders[[#This Row],[Sales Amount]]</f>
        <v>0.34210526315789475</v>
      </c>
      <c r="W3" t="str">
        <f>VLOOKUP(tblOrders[[#This Row],[City]],CityRegion,2,0)</f>
        <v>North</v>
      </c>
      <c r="X3" t="str">
        <f>VLOOKUP(tblOrders[[#This Row],[City]],lookups!A:C,3,0)</f>
        <v>Delhi</v>
      </c>
    </row>
    <row r="4" spans="1:26" x14ac:dyDescent="0.25">
      <c r="A4" t="s">
        <v>37</v>
      </c>
      <c r="B4" s="1">
        <v>45781</v>
      </c>
      <c r="C4" t="s">
        <v>38</v>
      </c>
      <c r="D4" t="s">
        <v>39</v>
      </c>
      <c r="E4" t="s">
        <v>40</v>
      </c>
      <c r="F4" t="s">
        <v>41</v>
      </c>
      <c r="G4" t="s">
        <v>42</v>
      </c>
      <c r="H4" t="s">
        <v>43</v>
      </c>
      <c r="I4" t="s">
        <v>44</v>
      </c>
      <c r="J4" t="s">
        <v>45</v>
      </c>
      <c r="K4">
        <v>3</v>
      </c>
      <c r="L4">
        <v>18</v>
      </c>
      <c r="M4">
        <v>0.1</v>
      </c>
      <c r="N4">
        <v>48.6</v>
      </c>
      <c r="O4">
        <v>21.6</v>
      </c>
      <c r="P4" t="s">
        <v>28</v>
      </c>
      <c r="Q4" t="s">
        <v>46</v>
      </c>
      <c r="R4" t="s">
        <v>30</v>
      </c>
      <c r="S4">
        <v>2.5</v>
      </c>
      <c r="T4">
        <f>YEAR(tblOrders[[#This Row],[Order Date]])</f>
        <v>2025</v>
      </c>
      <c r="U4" t="str">
        <f>TEXT(tblOrders[[#This Row],[Order Date]],"mmm-yyyy")</f>
        <v>May-2025</v>
      </c>
      <c r="V4" s="4">
        <f>tblOrders[[#This Row],[Profit]]/tblOrders[[#This Row],[Sales Amount]]</f>
        <v>0.44444444444444448</v>
      </c>
      <c r="W4" t="str">
        <f>VLOOKUP(tblOrders[[#This Row],[City]],CityRegion,2,0)</f>
        <v>South</v>
      </c>
      <c r="X4" t="str">
        <f>VLOOKUP(tblOrders[[#This Row],[City]],lookups!A:C,3,0)</f>
        <v>Kerala</v>
      </c>
    </row>
    <row r="5" spans="1:26" x14ac:dyDescent="0.25">
      <c r="A5" t="s">
        <v>47</v>
      </c>
      <c r="B5" s="1">
        <v>45791</v>
      </c>
      <c r="C5" t="s">
        <v>48</v>
      </c>
      <c r="D5" t="s">
        <v>21</v>
      </c>
      <c r="E5" t="s">
        <v>49</v>
      </c>
      <c r="F5" t="s">
        <v>50</v>
      </c>
      <c r="G5" t="s">
        <v>24</v>
      </c>
      <c r="H5" t="s">
        <v>51</v>
      </c>
      <c r="I5" t="s">
        <v>52</v>
      </c>
      <c r="J5" t="s">
        <v>34</v>
      </c>
      <c r="K5">
        <v>3</v>
      </c>
      <c r="L5">
        <v>85</v>
      </c>
      <c r="M5">
        <v>0.2</v>
      </c>
      <c r="N5">
        <v>204</v>
      </c>
      <c r="O5">
        <v>48</v>
      </c>
      <c r="P5" t="s">
        <v>28</v>
      </c>
      <c r="Q5" t="s">
        <v>46</v>
      </c>
      <c r="R5" t="s">
        <v>36</v>
      </c>
      <c r="S5">
        <v>4.7</v>
      </c>
      <c r="T5">
        <f>YEAR(tblOrders[[#This Row],[Order Date]])</f>
        <v>2025</v>
      </c>
      <c r="U5" t="str">
        <f>TEXT(tblOrders[[#This Row],[Order Date]],"mmm-yyyy")</f>
        <v>May-2025</v>
      </c>
      <c r="V5" s="4">
        <f>tblOrders[[#This Row],[Profit]]/tblOrders[[#This Row],[Sales Amount]]</f>
        <v>0.23529411764705882</v>
      </c>
      <c r="W5" t="str">
        <f>VLOOKUP(tblOrders[[#This Row],[City]],CityRegion,2,0)</f>
        <v>South</v>
      </c>
      <c r="X5" t="str">
        <f>VLOOKUP(tblOrders[[#This Row],[City]],lookups!A:C,3,0)</f>
        <v>Kerala</v>
      </c>
    </row>
    <row r="6" spans="1:26" x14ac:dyDescent="0.25">
      <c r="A6" t="s">
        <v>53</v>
      </c>
      <c r="B6" s="1">
        <v>45879</v>
      </c>
      <c r="C6" t="s">
        <v>54</v>
      </c>
      <c r="D6" t="s">
        <v>21</v>
      </c>
      <c r="E6" t="s">
        <v>55</v>
      </c>
      <c r="F6" t="s">
        <v>56</v>
      </c>
      <c r="G6" t="s">
        <v>24</v>
      </c>
      <c r="H6" t="s">
        <v>51</v>
      </c>
      <c r="I6" t="s">
        <v>57</v>
      </c>
      <c r="J6" t="s">
        <v>45</v>
      </c>
      <c r="K6">
        <v>4</v>
      </c>
      <c r="L6">
        <v>42</v>
      </c>
      <c r="M6">
        <v>0.1</v>
      </c>
      <c r="N6">
        <v>151.19999999999999</v>
      </c>
      <c r="O6">
        <v>55.2</v>
      </c>
      <c r="P6" t="s">
        <v>28</v>
      </c>
      <c r="Q6" t="s">
        <v>46</v>
      </c>
      <c r="R6" t="s">
        <v>30</v>
      </c>
      <c r="S6">
        <v>3.3</v>
      </c>
      <c r="T6">
        <f>YEAR(tblOrders[[#This Row],[Order Date]])</f>
        <v>2025</v>
      </c>
      <c r="U6" t="str">
        <f>TEXT(tblOrders[[#This Row],[Order Date]],"mmm-yyyy")</f>
        <v>Aug-2025</v>
      </c>
      <c r="V6" s="4">
        <f>tblOrders[[#This Row],[Profit]]/tblOrders[[#This Row],[Sales Amount]]</f>
        <v>0.36507936507936511</v>
      </c>
      <c r="W6" t="str">
        <f>VLOOKUP(tblOrders[[#This Row],[City]],CityRegion,2,0)</f>
        <v>South</v>
      </c>
      <c r="X6" t="str">
        <f>VLOOKUP(tblOrders[[#This Row],[City]],lookups!A:C,3,0)</f>
        <v>Kerala</v>
      </c>
    </row>
    <row r="7" spans="1:26" x14ac:dyDescent="0.25">
      <c r="A7" t="s">
        <v>58</v>
      </c>
      <c r="B7" s="1">
        <v>45772</v>
      </c>
      <c r="C7" t="s">
        <v>59</v>
      </c>
      <c r="D7" t="s">
        <v>21</v>
      </c>
      <c r="E7" t="s">
        <v>60</v>
      </c>
      <c r="F7" t="s">
        <v>61</v>
      </c>
      <c r="G7" t="s">
        <v>62</v>
      </c>
      <c r="H7" t="s">
        <v>63</v>
      </c>
      <c r="I7" t="s">
        <v>44</v>
      </c>
      <c r="J7" t="s">
        <v>27</v>
      </c>
      <c r="K7">
        <v>4</v>
      </c>
      <c r="L7">
        <v>45</v>
      </c>
      <c r="M7">
        <v>0.1</v>
      </c>
      <c r="N7">
        <v>162</v>
      </c>
      <c r="O7">
        <v>58</v>
      </c>
      <c r="P7" t="s">
        <v>28</v>
      </c>
      <c r="Q7" t="s">
        <v>29</v>
      </c>
      <c r="R7" t="s">
        <v>36</v>
      </c>
      <c r="S7">
        <v>3</v>
      </c>
      <c r="T7">
        <f>YEAR(tblOrders[[#This Row],[Order Date]])</f>
        <v>2025</v>
      </c>
      <c r="U7" t="str">
        <f>TEXT(tblOrders[[#This Row],[Order Date]],"mmm-yyyy")</f>
        <v>Apr-2025</v>
      </c>
      <c r="V7" s="4">
        <f>tblOrders[[#This Row],[Profit]]/tblOrders[[#This Row],[Sales Amount]]</f>
        <v>0.35802469135802467</v>
      </c>
      <c r="W7" t="str">
        <f>VLOOKUP(tblOrders[[#This Row],[City]],CityRegion,2,0)</f>
        <v>South</v>
      </c>
      <c r="X7" t="str">
        <f>VLOOKUP(tblOrders[[#This Row],[City]],lookups!A:C,3,0)</f>
        <v>Kerala</v>
      </c>
    </row>
    <row r="8" spans="1:26" x14ac:dyDescent="0.25">
      <c r="A8" t="s">
        <v>64</v>
      </c>
      <c r="B8" s="1">
        <v>45858</v>
      </c>
      <c r="C8" t="s">
        <v>65</v>
      </c>
      <c r="D8" t="s">
        <v>21</v>
      </c>
      <c r="E8" t="s">
        <v>66</v>
      </c>
      <c r="F8" t="s">
        <v>67</v>
      </c>
      <c r="G8" t="s">
        <v>68</v>
      </c>
      <c r="H8" t="s">
        <v>69</v>
      </c>
      <c r="I8" t="s">
        <v>70</v>
      </c>
      <c r="J8" t="s">
        <v>27</v>
      </c>
      <c r="K8">
        <v>4</v>
      </c>
      <c r="L8">
        <v>149</v>
      </c>
      <c r="M8">
        <v>0.2</v>
      </c>
      <c r="N8">
        <v>476.8</v>
      </c>
      <c r="O8">
        <v>96.8</v>
      </c>
      <c r="P8" t="s">
        <v>28</v>
      </c>
      <c r="Q8" t="s">
        <v>46</v>
      </c>
      <c r="R8" t="s">
        <v>36</v>
      </c>
      <c r="S8">
        <v>4.2</v>
      </c>
      <c r="T8">
        <f>YEAR(tblOrders[[#This Row],[Order Date]])</f>
        <v>2025</v>
      </c>
      <c r="U8" t="str">
        <f>TEXT(tblOrders[[#This Row],[Order Date]],"mmm-yyyy")</f>
        <v>Jul-2025</v>
      </c>
      <c r="V8" s="4">
        <f>tblOrders[[#This Row],[Profit]]/tblOrders[[#This Row],[Sales Amount]]</f>
        <v>0.2030201342281879</v>
      </c>
      <c r="W8" t="str">
        <f>VLOOKUP(tblOrders[[#This Row],[City]],CityRegion,2,0)</f>
        <v>South</v>
      </c>
      <c r="X8" t="str">
        <f>VLOOKUP(tblOrders[[#This Row],[City]],lookups!A:C,3,0)</f>
        <v>Telengana</v>
      </c>
    </row>
    <row r="9" spans="1:26" x14ac:dyDescent="0.25">
      <c r="A9" t="s">
        <v>71</v>
      </c>
      <c r="B9" s="1">
        <v>45809</v>
      </c>
      <c r="C9" t="s">
        <v>72</v>
      </c>
      <c r="D9" t="s">
        <v>21</v>
      </c>
      <c r="E9" t="s">
        <v>73</v>
      </c>
      <c r="F9" t="s">
        <v>74</v>
      </c>
      <c r="G9" t="s">
        <v>68</v>
      </c>
      <c r="H9" t="s">
        <v>75</v>
      </c>
      <c r="I9" t="s">
        <v>76</v>
      </c>
      <c r="J9" t="s">
        <v>45</v>
      </c>
      <c r="K9">
        <v>3</v>
      </c>
      <c r="L9">
        <v>65</v>
      </c>
      <c r="M9">
        <v>0.2</v>
      </c>
      <c r="N9">
        <v>156</v>
      </c>
      <c r="O9">
        <v>42</v>
      </c>
      <c r="P9" t="s">
        <v>28</v>
      </c>
      <c r="Q9" t="s">
        <v>46</v>
      </c>
      <c r="R9" t="s">
        <v>36</v>
      </c>
      <c r="S9">
        <v>2.7</v>
      </c>
      <c r="T9">
        <f>YEAR(tblOrders[[#This Row],[Order Date]])</f>
        <v>2025</v>
      </c>
      <c r="U9" t="str">
        <f>TEXT(tblOrders[[#This Row],[Order Date]],"mmm-yyyy")</f>
        <v>Jun-2025</v>
      </c>
      <c r="V9" s="4">
        <f>tblOrders[[#This Row],[Profit]]/tblOrders[[#This Row],[Sales Amount]]</f>
        <v>0.26923076923076922</v>
      </c>
      <c r="W9" t="str">
        <f>VLOOKUP(tblOrders[[#This Row],[City]],CityRegion,2,0)</f>
        <v>South</v>
      </c>
      <c r="X9" t="str">
        <f>VLOOKUP(tblOrders[[#This Row],[City]],lookups!A:C,3,0)</f>
        <v>Kerala</v>
      </c>
    </row>
    <row r="10" spans="1:26" x14ac:dyDescent="0.25">
      <c r="A10" t="s">
        <v>77</v>
      </c>
      <c r="B10" s="1">
        <v>46019</v>
      </c>
      <c r="C10" t="s">
        <v>78</v>
      </c>
      <c r="D10" t="s">
        <v>21</v>
      </c>
      <c r="E10" t="s">
        <v>79</v>
      </c>
      <c r="F10" t="s">
        <v>80</v>
      </c>
      <c r="G10" t="s">
        <v>68</v>
      </c>
      <c r="H10" t="s">
        <v>81</v>
      </c>
      <c r="I10" t="s">
        <v>76</v>
      </c>
      <c r="J10" t="s">
        <v>45</v>
      </c>
      <c r="K10">
        <v>5</v>
      </c>
      <c r="L10">
        <v>799</v>
      </c>
      <c r="M10">
        <v>0.1</v>
      </c>
      <c r="N10">
        <v>3595.5</v>
      </c>
      <c r="O10">
        <v>495.5</v>
      </c>
      <c r="P10" t="s">
        <v>28</v>
      </c>
      <c r="Q10" t="s">
        <v>35</v>
      </c>
      <c r="R10" t="s">
        <v>36</v>
      </c>
      <c r="S10">
        <v>3.5</v>
      </c>
      <c r="T10">
        <f>YEAR(tblOrders[[#This Row],[Order Date]])</f>
        <v>2025</v>
      </c>
      <c r="U10" t="str">
        <f>TEXT(tblOrders[[#This Row],[Order Date]],"mmm-yyyy")</f>
        <v>Dec-2025</v>
      </c>
      <c r="V10" s="4">
        <f>tblOrders[[#This Row],[Profit]]/tblOrders[[#This Row],[Sales Amount]]</f>
        <v>0.13781115282992629</v>
      </c>
      <c r="W10" t="str">
        <f>VLOOKUP(tblOrders[[#This Row],[City]],CityRegion,2,0)</f>
        <v>South</v>
      </c>
      <c r="X10" t="str">
        <f>VLOOKUP(tblOrders[[#This Row],[City]],lookups!A:C,3,0)</f>
        <v>Kerala</v>
      </c>
    </row>
    <row r="11" spans="1:26" x14ac:dyDescent="0.25">
      <c r="A11" t="s">
        <v>82</v>
      </c>
      <c r="B11" s="1">
        <v>46007</v>
      </c>
      <c r="C11" t="s">
        <v>83</v>
      </c>
      <c r="D11" t="s">
        <v>21</v>
      </c>
      <c r="E11" t="s">
        <v>79</v>
      </c>
      <c r="F11" t="s">
        <v>80</v>
      </c>
      <c r="G11" t="s">
        <v>68</v>
      </c>
      <c r="H11" t="s">
        <v>81</v>
      </c>
      <c r="I11" t="s">
        <v>84</v>
      </c>
      <c r="J11" t="s">
        <v>34</v>
      </c>
      <c r="K11">
        <v>4</v>
      </c>
      <c r="L11">
        <v>799</v>
      </c>
      <c r="M11">
        <v>0.1</v>
      </c>
      <c r="N11">
        <v>2876.4</v>
      </c>
      <c r="O11">
        <v>396.4</v>
      </c>
      <c r="P11" t="s">
        <v>85</v>
      </c>
      <c r="Q11" t="s">
        <v>86</v>
      </c>
      <c r="R11" t="s">
        <v>36</v>
      </c>
      <c r="S11">
        <v>3.2</v>
      </c>
      <c r="T11">
        <f>YEAR(tblOrders[[#This Row],[Order Date]])</f>
        <v>2025</v>
      </c>
      <c r="U11" t="str">
        <f>TEXT(tblOrders[[#This Row],[Order Date]],"mmm-yyyy")</f>
        <v>Dec-2025</v>
      </c>
      <c r="V11" s="4">
        <f>tblOrders[[#This Row],[Profit]]/tblOrders[[#This Row],[Sales Amount]]</f>
        <v>0.13781115282992629</v>
      </c>
      <c r="W11" t="str">
        <f>VLOOKUP(tblOrders[[#This Row],[City]],CityRegion,2,0)</f>
        <v>West</v>
      </c>
      <c r="X11" t="str">
        <f>VLOOKUP(tblOrders[[#This Row],[City]],lookups!A:C,3,0)</f>
        <v>Maharashtra</v>
      </c>
    </row>
    <row r="12" spans="1:26" x14ac:dyDescent="0.25">
      <c r="A12" t="s">
        <v>87</v>
      </c>
      <c r="B12" s="1">
        <v>45903</v>
      </c>
      <c r="C12" t="s">
        <v>88</v>
      </c>
      <c r="D12" t="s">
        <v>39</v>
      </c>
      <c r="E12" t="s">
        <v>55</v>
      </c>
      <c r="F12" t="s">
        <v>56</v>
      </c>
      <c r="G12" t="s">
        <v>24</v>
      </c>
      <c r="H12" t="s">
        <v>51</v>
      </c>
      <c r="I12" t="s">
        <v>26</v>
      </c>
      <c r="J12" t="s">
        <v>27</v>
      </c>
      <c r="K12">
        <v>2</v>
      </c>
      <c r="L12">
        <v>42</v>
      </c>
      <c r="M12">
        <v>0</v>
      </c>
      <c r="N12">
        <v>84</v>
      </c>
      <c r="O12">
        <v>36</v>
      </c>
      <c r="P12" t="s">
        <v>28</v>
      </c>
      <c r="Q12" t="s">
        <v>86</v>
      </c>
      <c r="R12" t="s">
        <v>36</v>
      </c>
      <c r="S12">
        <v>4</v>
      </c>
      <c r="T12">
        <f>YEAR(tblOrders[[#This Row],[Order Date]])</f>
        <v>2025</v>
      </c>
      <c r="U12" t="str">
        <f>TEXT(tblOrders[[#This Row],[Order Date]],"mmm-yyyy")</f>
        <v>Sep-2025</v>
      </c>
      <c r="V12" s="4">
        <f>tblOrders[[#This Row],[Profit]]/tblOrders[[#This Row],[Sales Amount]]</f>
        <v>0.42857142857142855</v>
      </c>
      <c r="W12" t="str">
        <f>VLOOKUP(tblOrders[[#This Row],[City]],CityRegion,2,0)</f>
        <v>South</v>
      </c>
      <c r="X12" t="str">
        <f>VLOOKUP(tblOrders[[#This Row],[City]],lookups!A:C,3,0)</f>
        <v>Karnataka</v>
      </c>
    </row>
    <row r="13" spans="1:26" x14ac:dyDescent="0.25">
      <c r="A13" t="s">
        <v>89</v>
      </c>
      <c r="B13" s="1">
        <v>45983</v>
      </c>
      <c r="C13" t="s">
        <v>90</v>
      </c>
      <c r="D13" t="s">
        <v>39</v>
      </c>
      <c r="E13" t="s">
        <v>49</v>
      </c>
      <c r="F13" t="s">
        <v>50</v>
      </c>
      <c r="G13" t="s">
        <v>24</v>
      </c>
      <c r="H13" t="s">
        <v>51</v>
      </c>
      <c r="I13" t="s">
        <v>33</v>
      </c>
      <c r="J13" t="s">
        <v>34</v>
      </c>
      <c r="K13">
        <v>3</v>
      </c>
      <c r="L13">
        <v>85</v>
      </c>
      <c r="M13">
        <v>0.1</v>
      </c>
      <c r="N13">
        <v>229.5</v>
      </c>
      <c r="O13">
        <v>73.5</v>
      </c>
      <c r="P13" t="s">
        <v>28</v>
      </c>
      <c r="Q13" t="s">
        <v>91</v>
      </c>
      <c r="R13" t="s">
        <v>36</v>
      </c>
      <c r="S13">
        <v>4.0999999999999996</v>
      </c>
      <c r="T13">
        <f>YEAR(tblOrders[[#This Row],[Order Date]])</f>
        <v>2025</v>
      </c>
      <c r="U13" t="str">
        <f>TEXT(tblOrders[[#This Row],[Order Date]],"mmm-yyyy")</f>
        <v>Nov-2025</v>
      </c>
      <c r="V13" s="4">
        <f>tblOrders[[#This Row],[Profit]]/tblOrders[[#This Row],[Sales Amount]]</f>
        <v>0.3202614379084967</v>
      </c>
      <c r="W13" t="str">
        <f>VLOOKUP(tblOrders[[#This Row],[City]],CityRegion,2,0)</f>
        <v>North</v>
      </c>
      <c r="X13" t="str">
        <f>VLOOKUP(tblOrders[[#This Row],[City]],lookups!A:C,3,0)</f>
        <v>Delhi</v>
      </c>
    </row>
    <row r="14" spans="1:26" x14ac:dyDescent="0.25">
      <c r="A14" t="s">
        <v>92</v>
      </c>
      <c r="B14" s="1">
        <v>45992</v>
      </c>
      <c r="C14" t="s">
        <v>93</v>
      </c>
      <c r="D14" t="s">
        <v>21</v>
      </c>
      <c r="E14" t="s">
        <v>94</v>
      </c>
      <c r="F14" t="s">
        <v>95</v>
      </c>
      <c r="G14" t="s">
        <v>68</v>
      </c>
      <c r="H14" t="s">
        <v>96</v>
      </c>
      <c r="I14" t="s">
        <v>44</v>
      </c>
      <c r="J14" t="s">
        <v>45</v>
      </c>
      <c r="K14">
        <v>3</v>
      </c>
      <c r="L14">
        <v>89</v>
      </c>
      <c r="M14">
        <v>0.15</v>
      </c>
      <c r="N14">
        <v>226.95</v>
      </c>
      <c r="O14">
        <v>61.95</v>
      </c>
      <c r="P14" t="s">
        <v>28</v>
      </c>
      <c r="Q14" t="s">
        <v>91</v>
      </c>
      <c r="R14" t="s">
        <v>36</v>
      </c>
      <c r="S14">
        <v>3.5</v>
      </c>
      <c r="T14">
        <f>YEAR(tblOrders[[#This Row],[Order Date]])</f>
        <v>2025</v>
      </c>
      <c r="U14" t="str">
        <f>TEXT(tblOrders[[#This Row],[Order Date]],"mmm-yyyy")</f>
        <v>Dec-2025</v>
      </c>
      <c r="V14" s="4">
        <f>tblOrders[[#This Row],[Profit]]/tblOrders[[#This Row],[Sales Amount]]</f>
        <v>0.2729676140118969</v>
      </c>
      <c r="W14" t="str">
        <f>VLOOKUP(tblOrders[[#This Row],[City]],CityRegion,2,0)</f>
        <v>South</v>
      </c>
      <c r="X14" t="str">
        <f>VLOOKUP(tblOrders[[#This Row],[City]],lookups!A:C,3,0)</f>
        <v>Kerala</v>
      </c>
    </row>
    <row r="15" spans="1:26" x14ac:dyDescent="0.25">
      <c r="A15" t="s">
        <v>97</v>
      </c>
      <c r="B15" s="1">
        <v>45682</v>
      </c>
      <c r="C15" t="s">
        <v>98</v>
      </c>
      <c r="D15" t="s">
        <v>21</v>
      </c>
      <c r="E15" t="s">
        <v>66</v>
      </c>
      <c r="F15" t="s">
        <v>67</v>
      </c>
      <c r="G15" t="s">
        <v>68</v>
      </c>
      <c r="H15" t="s">
        <v>69</v>
      </c>
      <c r="I15" t="s">
        <v>70</v>
      </c>
      <c r="J15" t="s">
        <v>27</v>
      </c>
      <c r="K15">
        <v>4</v>
      </c>
      <c r="L15">
        <v>149</v>
      </c>
      <c r="M15">
        <v>0.05</v>
      </c>
      <c r="N15">
        <v>566.20000000000005</v>
      </c>
      <c r="O15">
        <v>186.2</v>
      </c>
      <c r="P15" t="s">
        <v>28</v>
      </c>
      <c r="Q15" t="s">
        <v>35</v>
      </c>
      <c r="R15" t="s">
        <v>30</v>
      </c>
      <c r="S15">
        <v>3.3</v>
      </c>
      <c r="T15">
        <f>YEAR(tblOrders[[#This Row],[Order Date]])</f>
        <v>2025</v>
      </c>
      <c r="U15" t="str">
        <f>TEXT(tblOrders[[#This Row],[Order Date]],"mmm-yyyy")</f>
        <v>Jan-2025</v>
      </c>
      <c r="V15" s="4">
        <f>tblOrders[[#This Row],[Profit]]/tblOrders[[#This Row],[Sales Amount]]</f>
        <v>0.32885906040268453</v>
      </c>
      <c r="W15" t="str">
        <f>VLOOKUP(tblOrders[[#This Row],[City]],CityRegion,2,0)</f>
        <v>South</v>
      </c>
      <c r="X15" t="str">
        <f>VLOOKUP(tblOrders[[#This Row],[City]],lookups!A:C,3,0)</f>
        <v>Telengana</v>
      </c>
      <c r="Z15" t="s">
        <v>9452</v>
      </c>
    </row>
    <row r="16" spans="1:26" x14ac:dyDescent="0.25">
      <c r="A16" t="s">
        <v>99</v>
      </c>
      <c r="B16" s="1">
        <v>45704</v>
      </c>
      <c r="C16" t="s">
        <v>100</v>
      </c>
      <c r="D16" t="s">
        <v>39</v>
      </c>
      <c r="E16" t="s">
        <v>101</v>
      </c>
      <c r="F16" t="s">
        <v>102</v>
      </c>
      <c r="G16" t="s">
        <v>24</v>
      </c>
      <c r="H16" t="s">
        <v>103</v>
      </c>
      <c r="I16" t="s">
        <v>44</v>
      </c>
      <c r="J16" t="s">
        <v>27</v>
      </c>
      <c r="K16">
        <v>4</v>
      </c>
      <c r="L16">
        <v>120</v>
      </c>
      <c r="M16">
        <v>0.2</v>
      </c>
      <c r="N16">
        <v>384</v>
      </c>
      <c r="O16">
        <v>72</v>
      </c>
      <c r="P16" t="s">
        <v>28</v>
      </c>
      <c r="Q16" t="s">
        <v>86</v>
      </c>
      <c r="R16" t="s">
        <v>36</v>
      </c>
      <c r="S16">
        <v>3.8</v>
      </c>
      <c r="T16">
        <f>YEAR(tblOrders[[#This Row],[Order Date]])</f>
        <v>2025</v>
      </c>
      <c r="U16" t="str">
        <f>TEXT(tblOrders[[#This Row],[Order Date]],"mmm-yyyy")</f>
        <v>Feb-2025</v>
      </c>
      <c r="V16" s="4">
        <f>tblOrders[[#This Row],[Profit]]/tblOrders[[#This Row],[Sales Amount]]</f>
        <v>0.1875</v>
      </c>
      <c r="W16" t="str">
        <f>VLOOKUP(tblOrders[[#This Row],[City]],CityRegion,2,0)</f>
        <v>South</v>
      </c>
      <c r="X16" t="str">
        <f>VLOOKUP(tblOrders[[#This Row],[City]],lookups!A:C,3,0)</f>
        <v>Kerala</v>
      </c>
    </row>
    <row r="17" spans="1:28" x14ac:dyDescent="0.25">
      <c r="A17" t="s">
        <v>104</v>
      </c>
      <c r="B17" s="1">
        <v>45979</v>
      </c>
      <c r="C17" t="s">
        <v>105</v>
      </c>
      <c r="D17" t="s">
        <v>39</v>
      </c>
      <c r="E17" t="s">
        <v>55</v>
      </c>
      <c r="F17" t="s">
        <v>56</v>
      </c>
      <c r="G17" t="s">
        <v>24</v>
      </c>
      <c r="H17" t="s">
        <v>51</v>
      </c>
      <c r="I17" t="s">
        <v>57</v>
      </c>
      <c r="J17" t="s">
        <v>45</v>
      </c>
      <c r="K17">
        <v>4</v>
      </c>
      <c r="L17">
        <v>42</v>
      </c>
      <c r="M17">
        <v>0.2</v>
      </c>
      <c r="N17">
        <v>134.4</v>
      </c>
      <c r="O17">
        <v>38.4</v>
      </c>
      <c r="P17" t="s">
        <v>28</v>
      </c>
      <c r="Q17" t="s">
        <v>29</v>
      </c>
      <c r="R17" t="s">
        <v>30</v>
      </c>
      <c r="S17">
        <v>4.5</v>
      </c>
      <c r="T17">
        <f>YEAR(tblOrders[[#This Row],[Order Date]])</f>
        <v>2025</v>
      </c>
      <c r="U17" t="str">
        <f>TEXT(tblOrders[[#This Row],[Order Date]],"mmm-yyyy")</f>
        <v>Nov-2025</v>
      </c>
      <c r="V17" s="4">
        <f>tblOrders[[#This Row],[Profit]]/tblOrders[[#This Row],[Sales Amount]]</f>
        <v>0.2857142857142857</v>
      </c>
      <c r="W17" t="str">
        <f>VLOOKUP(tblOrders[[#This Row],[City]],CityRegion,2,0)</f>
        <v>South</v>
      </c>
      <c r="X17" t="str">
        <f>VLOOKUP(tblOrders[[#This Row],[City]],lookups!A:C,3,0)</f>
        <v>Kerala</v>
      </c>
    </row>
    <row r="18" spans="1:28" x14ac:dyDescent="0.25">
      <c r="A18" t="s">
        <v>106</v>
      </c>
      <c r="B18" s="1">
        <v>45861</v>
      </c>
      <c r="C18" t="s">
        <v>107</v>
      </c>
      <c r="D18" t="s">
        <v>21</v>
      </c>
      <c r="E18" t="s">
        <v>108</v>
      </c>
      <c r="F18" t="s">
        <v>109</v>
      </c>
      <c r="G18" t="s">
        <v>62</v>
      </c>
      <c r="H18" t="s">
        <v>110</v>
      </c>
      <c r="I18" t="s">
        <v>33</v>
      </c>
      <c r="J18" t="s">
        <v>27</v>
      </c>
      <c r="K18">
        <v>3</v>
      </c>
      <c r="L18">
        <v>110</v>
      </c>
      <c r="M18">
        <v>0.05</v>
      </c>
      <c r="N18">
        <v>313.5</v>
      </c>
      <c r="O18">
        <v>109.5</v>
      </c>
      <c r="P18" t="s">
        <v>111</v>
      </c>
      <c r="Q18" t="s">
        <v>35</v>
      </c>
      <c r="R18" t="s">
        <v>36</v>
      </c>
      <c r="S18">
        <v>4.0999999999999996</v>
      </c>
      <c r="T18">
        <f>YEAR(tblOrders[[#This Row],[Order Date]])</f>
        <v>2025</v>
      </c>
      <c r="U18" t="str">
        <f>TEXT(tblOrders[[#This Row],[Order Date]],"mmm-yyyy")</f>
        <v>Jul-2025</v>
      </c>
      <c r="V18" s="4">
        <f>tblOrders[[#This Row],[Profit]]/tblOrders[[#This Row],[Sales Amount]]</f>
        <v>0.34928229665071769</v>
      </c>
      <c r="W18" t="str">
        <f>VLOOKUP(tblOrders[[#This Row],[City]],CityRegion,2,0)</f>
        <v>North</v>
      </c>
      <c r="X18" t="str">
        <f>VLOOKUP(tblOrders[[#This Row],[City]],lookups!A:C,3,0)</f>
        <v>Delhi</v>
      </c>
    </row>
    <row r="19" spans="1:28" x14ac:dyDescent="0.25">
      <c r="A19" t="s">
        <v>112</v>
      </c>
      <c r="B19" s="1">
        <v>45965</v>
      </c>
      <c r="C19" t="s">
        <v>113</v>
      </c>
      <c r="D19" t="s">
        <v>21</v>
      </c>
      <c r="E19" t="s">
        <v>114</v>
      </c>
      <c r="F19" t="s">
        <v>115</v>
      </c>
      <c r="G19" t="s">
        <v>42</v>
      </c>
      <c r="H19" t="s">
        <v>116</v>
      </c>
      <c r="I19" t="s">
        <v>57</v>
      </c>
      <c r="J19" t="s">
        <v>27</v>
      </c>
      <c r="K19">
        <v>4</v>
      </c>
      <c r="L19">
        <v>12</v>
      </c>
      <c r="M19">
        <v>0.2</v>
      </c>
      <c r="N19">
        <v>38.4</v>
      </c>
      <c r="O19">
        <v>14.4</v>
      </c>
      <c r="P19" t="s">
        <v>28</v>
      </c>
      <c r="Q19" t="s">
        <v>35</v>
      </c>
      <c r="R19" t="s">
        <v>36</v>
      </c>
      <c r="S19">
        <v>3.4</v>
      </c>
      <c r="T19">
        <f>YEAR(tblOrders[[#This Row],[Order Date]])</f>
        <v>2025</v>
      </c>
      <c r="U19" t="str">
        <f>TEXT(tblOrders[[#This Row],[Order Date]],"mmm-yyyy")</f>
        <v>Nov-2025</v>
      </c>
      <c r="V19" s="4">
        <f>tblOrders[[#This Row],[Profit]]/tblOrders[[#This Row],[Sales Amount]]</f>
        <v>0.375</v>
      </c>
      <c r="W19" t="str">
        <f>VLOOKUP(tblOrders[[#This Row],[City]],CityRegion,2,0)</f>
        <v>South</v>
      </c>
      <c r="X19" t="str">
        <f>VLOOKUP(tblOrders[[#This Row],[City]],lookups!A:C,3,0)</f>
        <v>Kerala</v>
      </c>
    </row>
    <row r="20" spans="1:28" x14ac:dyDescent="0.25">
      <c r="A20" t="s">
        <v>117</v>
      </c>
      <c r="B20" s="1">
        <v>45737</v>
      </c>
      <c r="C20" t="s">
        <v>118</v>
      </c>
      <c r="D20" t="s">
        <v>21</v>
      </c>
      <c r="E20" t="s">
        <v>60</v>
      </c>
      <c r="F20" t="s">
        <v>61</v>
      </c>
      <c r="G20" t="s">
        <v>62</v>
      </c>
      <c r="H20" t="s">
        <v>63</v>
      </c>
      <c r="I20" t="s">
        <v>52</v>
      </c>
      <c r="J20" t="s">
        <v>27</v>
      </c>
      <c r="K20">
        <v>5</v>
      </c>
      <c r="L20">
        <v>45</v>
      </c>
      <c r="M20">
        <v>0.05</v>
      </c>
      <c r="N20">
        <v>213.75</v>
      </c>
      <c r="O20">
        <v>83.75</v>
      </c>
      <c r="P20" t="s">
        <v>28</v>
      </c>
      <c r="Q20" t="s">
        <v>86</v>
      </c>
      <c r="R20" t="s">
        <v>30</v>
      </c>
      <c r="S20">
        <v>3.3</v>
      </c>
      <c r="T20">
        <f>YEAR(tblOrders[[#This Row],[Order Date]])</f>
        <v>2025</v>
      </c>
      <c r="U20" t="str">
        <f>TEXT(tblOrders[[#This Row],[Order Date]],"mmm-yyyy")</f>
        <v>Mar-2025</v>
      </c>
      <c r="V20" s="4">
        <f>tblOrders[[#This Row],[Profit]]/tblOrders[[#This Row],[Sales Amount]]</f>
        <v>0.391812865497076</v>
      </c>
      <c r="W20" t="str">
        <f>VLOOKUP(tblOrders[[#This Row],[City]],CityRegion,2,0)</f>
        <v>South</v>
      </c>
      <c r="X20" t="str">
        <f>VLOOKUP(tblOrders[[#This Row],[City]],lookups!A:C,3,0)</f>
        <v>Kerala</v>
      </c>
    </row>
    <row r="21" spans="1:28" x14ac:dyDescent="0.25">
      <c r="A21" t="s">
        <v>119</v>
      </c>
      <c r="B21" s="1">
        <v>45745</v>
      </c>
      <c r="C21" t="s">
        <v>120</v>
      </c>
      <c r="D21" t="s">
        <v>39</v>
      </c>
      <c r="E21" t="s">
        <v>94</v>
      </c>
      <c r="F21" t="s">
        <v>95</v>
      </c>
      <c r="G21" t="s">
        <v>68</v>
      </c>
      <c r="H21" t="s">
        <v>96</v>
      </c>
      <c r="I21" t="s">
        <v>70</v>
      </c>
      <c r="J21" t="s">
        <v>34</v>
      </c>
      <c r="K21">
        <v>3</v>
      </c>
      <c r="L21">
        <v>89</v>
      </c>
      <c r="M21">
        <v>0.05</v>
      </c>
      <c r="N21">
        <v>253.65</v>
      </c>
      <c r="O21">
        <v>88.65</v>
      </c>
      <c r="P21" t="s">
        <v>28</v>
      </c>
      <c r="Q21" t="s">
        <v>35</v>
      </c>
      <c r="R21" t="s">
        <v>36</v>
      </c>
      <c r="S21">
        <v>4.4000000000000004</v>
      </c>
      <c r="T21">
        <f>YEAR(tblOrders[[#This Row],[Order Date]])</f>
        <v>2025</v>
      </c>
      <c r="U21" t="str">
        <f>TEXT(tblOrders[[#This Row],[Order Date]],"mmm-yyyy")</f>
        <v>Mar-2025</v>
      </c>
      <c r="V21" s="4">
        <f>tblOrders[[#This Row],[Profit]]/tblOrders[[#This Row],[Sales Amount]]</f>
        <v>0.34949733885274986</v>
      </c>
      <c r="W21" t="str">
        <f>VLOOKUP(tblOrders[[#This Row],[City]],CityRegion,2,0)</f>
        <v>South</v>
      </c>
      <c r="X21" t="str">
        <f>VLOOKUP(tblOrders[[#This Row],[City]],lookups!A:C,3,0)</f>
        <v>Telengana</v>
      </c>
    </row>
    <row r="22" spans="1:28" x14ac:dyDescent="0.25">
      <c r="A22" t="s">
        <v>121</v>
      </c>
      <c r="B22" s="1">
        <v>45817</v>
      </c>
      <c r="C22" t="s">
        <v>122</v>
      </c>
      <c r="D22" t="s">
        <v>21</v>
      </c>
      <c r="E22" t="s">
        <v>22</v>
      </c>
      <c r="F22" t="s">
        <v>23</v>
      </c>
      <c r="G22" t="s">
        <v>24</v>
      </c>
      <c r="H22" t="s">
        <v>25</v>
      </c>
      <c r="I22" t="s">
        <v>44</v>
      </c>
      <c r="J22" t="s">
        <v>34</v>
      </c>
      <c r="K22">
        <v>3</v>
      </c>
      <c r="L22">
        <v>190</v>
      </c>
      <c r="M22">
        <v>0.05</v>
      </c>
      <c r="N22">
        <v>541.5</v>
      </c>
      <c r="O22">
        <v>166.5</v>
      </c>
      <c r="P22" t="s">
        <v>28</v>
      </c>
      <c r="Q22" t="s">
        <v>29</v>
      </c>
      <c r="R22" t="s">
        <v>123</v>
      </c>
      <c r="S22">
        <v>2.6</v>
      </c>
      <c r="T22">
        <f>YEAR(tblOrders[[#This Row],[Order Date]])</f>
        <v>2025</v>
      </c>
      <c r="U22" t="str">
        <f>TEXT(tblOrders[[#This Row],[Order Date]],"mmm-yyyy")</f>
        <v>Jun-2025</v>
      </c>
      <c r="V22" s="4">
        <f>tblOrders[[#This Row],[Profit]]/tblOrders[[#This Row],[Sales Amount]]</f>
        <v>0.30747922437673131</v>
      </c>
      <c r="W22" t="str">
        <f>VLOOKUP(tblOrders[[#This Row],[City]],CityRegion,2,0)</f>
        <v>South</v>
      </c>
      <c r="X22" t="str">
        <f>VLOOKUP(tblOrders[[#This Row],[City]],lookups!A:C,3,0)</f>
        <v>Kerala</v>
      </c>
    </row>
    <row r="23" spans="1:28" x14ac:dyDescent="0.25">
      <c r="A23" t="s">
        <v>124</v>
      </c>
      <c r="B23" s="1">
        <v>45828</v>
      </c>
      <c r="C23" t="s">
        <v>125</v>
      </c>
      <c r="D23" t="s">
        <v>39</v>
      </c>
      <c r="E23" t="s">
        <v>101</v>
      </c>
      <c r="F23" t="s">
        <v>102</v>
      </c>
      <c r="G23" t="s">
        <v>24</v>
      </c>
      <c r="H23" t="s">
        <v>103</v>
      </c>
      <c r="I23" t="s">
        <v>44</v>
      </c>
      <c r="J23" t="s">
        <v>27</v>
      </c>
      <c r="K23">
        <v>1</v>
      </c>
      <c r="L23">
        <v>120</v>
      </c>
      <c r="M23">
        <v>0.15</v>
      </c>
      <c r="N23">
        <v>102</v>
      </c>
      <c r="O23">
        <v>24</v>
      </c>
      <c r="P23" t="s">
        <v>85</v>
      </c>
      <c r="Q23" t="s">
        <v>46</v>
      </c>
      <c r="R23" t="s">
        <v>123</v>
      </c>
      <c r="S23">
        <v>2.7</v>
      </c>
      <c r="T23">
        <f>YEAR(tblOrders[[#This Row],[Order Date]])</f>
        <v>2025</v>
      </c>
      <c r="U23" t="str">
        <f>TEXT(tblOrders[[#This Row],[Order Date]],"mmm-yyyy")</f>
        <v>Jun-2025</v>
      </c>
      <c r="V23" s="4">
        <f>tblOrders[[#This Row],[Profit]]/tblOrders[[#This Row],[Sales Amount]]</f>
        <v>0.23529411764705882</v>
      </c>
      <c r="W23" t="str">
        <f>VLOOKUP(tblOrders[[#This Row],[City]],CityRegion,2,0)</f>
        <v>South</v>
      </c>
      <c r="X23" t="str">
        <f>VLOOKUP(tblOrders[[#This Row],[City]],lookups!A:C,3,0)</f>
        <v>Kerala</v>
      </c>
    </row>
    <row r="24" spans="1:28" x14ac:dyDescent="0.25">
      <c r="A24" t="s">
        <v>126</v>
      </c>
      <c r="B24" s="1">
        <v>45719</v>
      </c>
      <c r="C24" t="s">
        <v>127</v>
      </c>
      <c r="D24" t="s">
        <v>39</v>
      </c>
      <c r="E24" t="s">
        <v>22</v>
      </c>
      <c r="F24" t="s">
        <v>23</v>
      </c>
      <c r="G24" t="s">
        <v>24</v>
      </c>
      <c r="H24" t="s">
        <v>25</v>
      </c>
      <c r="I24" t="s">
        <v>84</v>
      </c>
      <c r="J24" t="s">
        <v>27</v>
      </c>
      <c r="K24">
        <v>5</v>
      </c>
      <c r="L24">
        <v>190</v>
      </c>
      <c r="M24">
        <v>0.05</v>
      </c>
      <c r="N24">
        <v>902.5</v>
      </c>
      <c r="O24">
        <v>277.5</v>
      </c>
      <c r="P24" t="s">
        <v>28</v>
      </c>
      <c r="Q24" t="s">
        <v>35</v>
      </c>
      <c r="R24" t="s">
        <v>30</v>
      </c>
      <c r="S24">
        <v>4.9000000000000004</v>
      </c>
      <c r="T24">
        <f>YEAR(tblOrders[[#This Row],[Order Date]])</f>
        <v>2025</v>
      </c>
      <c r="U24" t="str">
        <f>TEXT(tblOrders[[#This Row],[Order Date]],"mmm-yyyy")</f>
        <v>Mar-2025</v>
      </c>
      <c r="V24" s="4">
        <f>tblOrders[[#This Row],[Profit]]/tblOrders[[#This Row],[Sales Amount]]</f>
        <v>0.30747922437673131</v>
      </c>
      <c r="W24" t="str">
        <f>VLOOKUP(tblOrders[[#This Row],[City]],CityRegion,2,0)</f>
        <v>West</v>
      </c>
      <c r="X24" t="str">
        <f>VLOOKUP(tblOrders[[#This Row],[City]],lookups!A:C,3,0)</f>
        <v>Maharashtra</v>
      </c>
      <c r="AB24" t="s">
        <v>9452</v>
      </c>
    </row>
    <row r="25" spans="1:28" x14ac:dyDescent="0.25">
      <c r="A25" t="s">
        <v>128</v>
      </c>
      <c r="B25" s="1">
        <v>45887</v>
      </c>
      <c r="C25" t="s">
        <v>129</v>
      </c>
      <c r="D25" t="s">
        <v>39</v>
      </c>
      <c r="E25" t="s">
        <v>114</v>
      </c>
      <c r="F25" t="s">
        <v>115</v>
      </c>
      <c r="G25" t="s">
        <v>42</v>
      </c>
      <c r="H25" t="s">
        <v>116</v>
      </c>
      <c r="I25" t="s">
        <v>130</v>
      </c>
      <c r="J25" t="s">
        <v>34</v>
      </c>
      <c r="K25">
        <v>2</v>
      </c>
      <c r="L25">
        <v>12</v>
      </c>
      <c r="M25">
        <v>0.2</v>
      </c>
      <c r="N25">
        <v>19.2</v>
      </c>
      <c r="O25">
        <v>7.2</v>
      </c>
      <c r="P25" t="s">
        <v>28</v>
      </c>
      <c r="Q25" t="s">
        <v>35</v>
      </c>
      <c r="R25" t="s">
        <v>36</v>
      </c>
      <c r="S25">
        <v>3.9</v>
      </c>
      <c r="T25">
        <f>YEAR(tblOrders[[#This Row],[Order Date]])</f>
        <v>2025</v>
      </c>
      <c r="U25" t="str">
        <f>TEXT(tblOrders[[#This Row],[Order Date]],"mmm-yyyy")</f>
        <v>Aug-2025</v>
      </c>
      <c r="V25" s="4">
        <f>tblOrders[[#This Row],[Profit]]/tblOrders[[#This Row],[Sales Amount]]</f>
        <v>0.375</v>
      </c>
      <c r="W25" t="str">
        <f>VLOOKUP(tblOrders[[#This Row],[City]],CityRegion,2,0)</f>
        <v>West</v>
      </c>
      <c r="X25" t="str">
        <f>VLOOKUP(tblOrders[[#This Row],[City]],lookups!A:C,3,0)</f>
        <v>Maharashtra</v>
      </c>
    </row>
    <row r="26" spans="1:28" x14ac:dyDescent="0.25">
      <c r="A26" t="s">
        <v>131</v>
      </c>
      <c r="B26" s="1">
        <v>45868</v>
      </c>
      <c r="C26" t="s">
        <v>132</v>
      </c>
      <c r="D26" t="s">
        <v>21</v>
      </c>
      <c r="E26" t="s">
        <v>94</v>
      </c>
      <c r="F26" t="s">
        <v>95</v>
      </c>
      <c r="G26" t="s">
        <v>68</v>
      </c>
      <c r="H26" t="s">
        <v>96</v>
      </c>
      <c r="I26" t="s">
        <v>70</v>
      </c>
      <c r="J26" t="s">
        <v>27</v>
      </c>
      <c r="K26">
        <v>3</v>
      </c>
      <c r="L26">
        <v>89</v>
      </c>
      <c r="M26">
        <v>0.15</v>
      </c>
      <c r="N26">
        <v>226.95</v>
      </c>
      <c r="O26">
        <v>61.95</v>
      </c>
      <c r="P26" t="s">
        <v>28</v>
      </c>
      <c r="Q26" t="s">
        <v>91</v>
      </c>
      <c r="R26" t="s">
        <v>36</v>
      </c>
      <c r="S26">
        <v>3.4</v>
      </c>
      <c r="T26">
        <f>YEAR(tblOrders[[#This Row],[Order Date]])</f>
        <v>2025</v>
      </c>
      <c r="U26" t="str">
        <f>TEXT(tblOrders[[#This Row],[Order Date]],"mmm-yyyy")</f>
        <v>Jul-2025</v>
      </c>
      <c r="V26" s="4">
        <f>tblOrders[[#This Row],[Profit]]/tblOrders[[#This Row],[Sales Amount]]</f>
        <v>0.2729676140118969</v>
      </c>
      <c r="W26" t="str">
        <f>VLOOKUP(tblOrders[[#This Row],[City]],CityRegion,2,0)</f>
        <v>South</v>
      </c>
      <c r="X26" t="str">
        <f>VLOOKUP(tblOrders[[#This Row],[City]],lookups!A:C,3,0)</f>
        <v>Telengana</v>
      </c>
    </row>
    <row r="27" spans="1:28" x14ac:dyDescent="0.25">
      <c r="A27" t="s">
        <v>133</v>
      </c>
      <c r="B27" s="1">
        <v>45896</v>
      </c>
      <c r="C27" t="s">
        <v>134</v>
      </c>
      <c r="D27" t="s">
        <v>21</v>
      </c>
      <c r="E27" t="s">
        <v>22</v>
      </c>
      <c r="F27" t="s">
        <v>23</v>
      </c>
      <c r="G27" t="s">
        <v>24</v>
      </c>
      <c r="H27" t="s">
        <v>25</v>
      </c>
      <c r="I27" t="s">
        <v>44</v>
      </c>
      <c r="J27" t="s">
        <v>27</v>
      </c>
      <c r="K27">
        <v>4</v>
      </c>
      <c r="L27">
        <v>190</v>
      </c>
      <c r="M27">
        <v>0.15</v>
      </c>
      <c r="N27">
        <v>646</v>
      </c>
      <c r="O27">
        <v>146</v>
      </c>
      <c r="P27" t="s">
        <v>28</v>
      </c>
      <c r="Q27" t="s">
        <v>35</v>
      </c>
      <c r="R27" t="s">
        <v>36</v>
      </c>
      <c r="S27">
        <v>3</v>
      </c>
      <c r="T27">
        <f>YEAR(tblOrders[[#This Row],[Order Date]])</f>
        <v>2025</v>
      </c>
      <c r="U27" t="str">
        <f>TEXT(tblOrders[[#This Row],[Order Date]],"mmm-yyyy")</f>
        <v>Aug-2025</v>
      </c>
      <c r="V27" s="4">
        <f>tblOrders[[#This Row],[Profit]]/tblOrders[[#This Row],[Sales Amount]]</f>
        <v>0.2260061919504644</v>
      </c>
      <c r="W27" t="str">
        <f>VLOOKUP(tblOrders[[#This Row],[City]],CityRegion,2,0)</f>
        <v>South</v>
      </c>
      <c r="X27" t="str">
        <f>VLOOKUP(tblOrders[[#This Row],[City]],lookups!A:C,3,0)</f>
        <v>Kerala</v>
      </c>
    </row>
    <row r="28" spans="1:28" x14ac:dyDescent="0.25">
      <c r="A28" t="s">
        <v>135</v>
      </c>
      <c r="B28" s="1">
        <v>45978</v>
      </c>
      <c r="C28" t="s">
        <v>136</v>
      </c>
      <c r="D28" t="s">
        <v>21</v>
      </c>
      <c r="E28" t="s">
        <v>22</v>
      </c>
      <c r="F28" t="s">
        <v>23</v>
      </c>
      <c r="G28" t="s">
        <v>24</v>
      </c>
      <c r="H28" t="s">
        <v>25</v>
      </c>
      <c r="I28" t="s">
        <v>44</v>
      </c>
      <c r="J28" t="s">
        <v>34</v>
      </c>
      <c r="K28">
        <v>5</v>
      </c>
      <c r="L28">
        <v>190</v>
      </c>
      <c r="M28">
        <v>0.05</v>
      </c>
      <c r="N28">
        <v>902.5</v>
      </c>
      <c r="O28">
        <v>277.5</v>
      </c>
      <c r="P28" t="s">
        <v>28</v>
      </c>
      <c r="Q28" t="s">
        <v>29</v>
      </c>
      <c r="R28" t="s">
        <v>36</v>
      </c>
      <c r="S28">
        <v>3.2</v>
      </c>
      <c r="T28">
        <f>YEAR(tblOrders[[#This Row],[Order Date]])</f>
        <v>2025</v>
      </c>
      <c r="U28" t="str">
        <f>TEXT(tblOrders[[#This Row],[Order Date]],"mmm-yyyy")</f>
        <v>Nov-2025</v>
      </c>
      <c r="V28" s="4">
        <f>tblOrders[[#This Row],[Profit]]/tblOrders[[#This Row],[Sales Amount]]</f>
        <v>0.30747922437673131</v>
      </c>
      <c r="W28" t="str">
        <f>VLOOKUP(tblOrders[[#This Row],[City]],CityRegion,2,0)</f>
        <v>South</v>
      </c>
      <c r="X28" t="str">
        <f>VLOOKUP(tblOrders[[#This Row],[City]],lookups!A:C,3,0)</f>
        <v>Kerala</v>
      </c>
    </row>
    <row r="29" spans="1:28" x14ac:dyDescent="0.25">
      <c r="A29" t="s">
        <v>137</v>
      </c>
      <c r="B29" s="1">
        <v>45993</v>
      </c>
      <c r="C29" t="s">
        <v>138</v>
      </c>
      <c r="D29" t="s">
        <v>39</v>
      </c>
      <c r="E29" t="s">
        <v>60</v>
      </c>
      <c r="F29" t="s">
        <v>61</v>
      </c>
      <c r="G29" t="s">
        <v>62</v>
      </c>
      <c r="H29" t="s">
        <v>63</v>
      </c>
      <c r="I29" t="s">
        <v>139</v>
      </c>
      <c r="J29" t="s">
        <v>34</v>
      </c>
      <c r="K29">
        <v>2</v>
      </c>
      <c r="L29">
        <v>45</v>
      </c>
      <c r="M29">
        <v>0.05</v>
      </c>
      <c r="N29">
        <v>85.5</v>
      </c>
      <c r="O29">
        <v>33.5</v>
      </c>
      <c r="P29" t="s">
        <v>28</v>
      </c>
      <c r="Q29" t="s">
        <v>46</v>
      </c>
      <c r="R29" t="s">
        <v>36</v>
      </c>
      <c r="S29">
        <v>3.8</v>
      </c>
      <c r="T29">
        <f>YEAR(tblOrders[[#This Row],[Order Date]])</f>
        <v>2025</v>
      </c>
      <c r="U29" t="str">
        <f>TEXT(tblOrders[[#This Row],[Order Date]],"mmm-yyyy")</f>
        <v>Dec-2025</v>
      </c>
      <c r="V29" s="4">
        <f>tblOrders[[#This Row],[Profit]]/tblOrders[[#This Row],[Sales Amount]]</f>
        <v>0.391812865497076</v>
      </c>
      <c r="W29" t="str">
        <f>VLOOKUP(tblOrders[[#This Row],[City]],CityRegion,2,0)</f>
        <v>South</v>
      </c>
      <c r="X29" t="str">
        <f>VLOOKUP(tblOrders[[#This Row],[City]],lookups!A:C,3,0)</f>
        <v>Tamil Nadu</v>
      </c>
    </row>
    <row r="30" spans="1:28" x14ac:dyDescent="0.25">
      <c r="A30" t="s">
        <v>140</v>
      </c>
      <c r="B30" s="1">
        <v>45771</v>
      </c>
      <c r="C30" t="s">
        <v>141</v>
      </c>
      <c r="D30" t="s">
        <v>21</v>
      </c>
      <c r="E30" t="s">
        <v>22</v>
      </c>
      <c r="F30" t="s">
        <v>23</v>
      </c>
      <c r="G30" t="s">
        <v>24</v>
      </c>
      <c r="H30" t="s">
        <v>25</v>
      </c>
      <c r="I30" t="s">
        <v>139</v>
      </c>
      <c r="J30" t="s">
        <v>34</v>
      </c>
      <c r="K30">
        <v>3</v>
      </c>
      <c r="L30">
        <v>190</v>
      </c>
      <c r="M30">
        <v>0.1</v>
      </c>
      <c r="N30">
        <v>513</v>
      </c>
      <c r="O30">
        <v>138</v>
      </c>
      <c r="P30" t="s">
        <v>111</v>
      </c>
      <c r="Q30" t="s">
        <v>46</v>
      </c>
      <c r="R30" t="s">
        <v>36</v>
      </c>
      <c r="S30">
        <v>3</v>
      </c>
      <c r="T30">
        <f>YEAR(tblOrders[[#This Row],[Order Date]])</f>
        <v>2025</v>
      </c>
      <c r="U30" t="str">
        <f>TEXT(tblOrders[[#This Row],[Order Date]],"mmm-yyyy")</f>
        <v>Apr-2025</v>
      </c>
      <c r="V30" s="4">
        <f>tblOrders[[#This Row],[Profit]]/tblOrders[[#This Row],[Sales Amount]]</f>
        <v>0.26900584795321636</v>
      </c>
      <c r="W30" t="str">
        <f>VLOOKUP(tblOrders[[#This Row],[City]],CityRegion,2,0)</f>
        <v>South</v>
      </c>
      <c r="X30" t="str">
        <f>VLOOKUP(tblOrders[[#This Row],[City]],lookups!A:C,3,0)</f>
        <v>Tamil Nadu</v>
      </c>
    </row>
    <row r="31" spans="1:28" x14ac:dyDescent="0.25">
      <c r="A31" t="s">
        <v>142</v>
      </c>
      <c r="B31" s="1">
        <v>45865</v>
      </c>
      <c r="C31" t="s">
        <v>143</v>
      </c>
      <c r="D31" t="s">
        <v>21</v>
      </c>
      <c r="E31" t="s">
        <v>73</v>
      </c>
      <c r="F31" t="s">
        <v>74</v>
      </c>
      <c r="G31" t="s">
        <v>68</v>
      </c>
      <c r="H31" t="s">
        <v>75</v>
      </c>
      <c r="I31" t="s">
        <v>26</v>
      </c>
      <c r="J31" t="s">
        <v>27</v>
      </c>
      <c r="K31">
        <v>5</v>
      </c>
      <c r="L31">
        <v>65</v>
      </c>
      <c r="M31">
        <v>0.1</v>
      </c>
      <c r="N31">
        <v>292.5</v>
      </c>
      <c r="O31">
        <v>102.5</v>
      </c>
      <c r="P31" t="s">
        <v>28</v>
      </c>
      <c r="Q31" t="s">
        <v>29</v>
      </c>
      <c r="R31" t="s">
        <v>36</v>
      </c>
      <c r="S31">
        <v>3.6</v>
      </c>
      <c r="T31">
        <f>YEAR(tblOrders[[#This Row],[Order Date]])</f>
        <v>2025</v>
      </c>
      <c r="U31" t="str">
        <f>TEXT(tblOrders[[#This Row],[Order Date]],"mmm-yyyy")</f>
        <v>Jul-2025</v>
      </c>
      <c r="V31" s="4">
        <f>tblOrders[[#This Row],[Profit]]/tblOrders[[#This Row],[Sales Amount]]</f>
        <v>0.3504273504273504</v>
      </c>
      <c r="W31" t="str">
        <f>VLOOKUP(tblOrders[[#This Row],[City]],CityRegion,2,0)</f>
        <v>South</v>
      </c>
      <c r="X31" t="str">
        <f>VLOOKUP(tblOrders[[#This Row],[City]],lookups!A:C,3,0)</f>
        <v>Karnataka</v>
      </c>
    </row>
    <row r="32" spans="1:28" x14ac:dyDescent="0.25">
      <c r="A32" t="s">
        <v>144</v>
      </c>
      <c r="B32" s="1">
        <v>46003</v>
      </c>
      <c r="C32" t="s">
        <v>145</v>
      </c>
      <c r="D32" t="s">
        <v>21</v>
      </c>
      <c r="E32" t="s">
        <v>40</v>
      </c>
      <c r="F32" t="s">
        <v>41</v>
      </c>
      <c r="G32" t="s">
        <v>42</v>
      </c>
      <c r="H32" t="s">
        <v>43</v>
      </c>
      <c r="I32" t="s">
        <v>33</v>
      </c>
      <c r="J32" t="s">
        <v>27</v>
      </c>
      <c r="K32">
        <v>4</v>
      </c>
      <c r="L32">
        <v>18</v>
      </c>
      <c r="M32">
        <v>0</v>
      </c>
      <c r="N32">
        <v>72</v>
      </c>
      <c r="O32">
        <v>36</v>
      </c>
      <c r="P32" t="s">
        <v>28</v>
      </c>
      <c r="Q32" t="s">
        <v>86</v>
      </c>
      <c r="R32" t="s">
        <v>36</v>
      </c>
      <c r="S32">
        <v>2.7</v>
      </c>
      <c r="T32">
        <f>YEAR(tblOrders[[#This Row],[Order Date]])</f>
        <v>2025</v>
      </c>
      <c r="U32" t="str">
        <f>TEXT(tblOrders[[#This Row],[Order Date]],"mmm-yyyy")</f>
        <v>Dec-2025</v>
      </c>
      <c r="V32" s="4">
        <f>tblOrders[[#This Row],[Profit]]/tblOrders[[#This Row],[Sales Amount]]</f>
        <v>0.5</v>
      </c>
      <c r="W32" t="str">
        <f>VLOOKUP(tblOrders[[#This Row],[City]],CityRegion,2,0)</f>
        <v>North</v>
      </c>
      <c r="X32" t="str">
        <f>VLOOKUP(tblOrders[[#This Row],[City]],lookups!A:C,3,0)</f>
        <v>Delhi</v>
      </c>
    </row>
    <row r="33" spans="1:24" x14ac:dyDescent="0.25">
      <c r="A33" t="s">
        <v>146</v>
      </c>
      <c r="B33" s="1">
        <v>45743</v>
      </c>
      <c r="C33" t="s">
        <v>147</v>
      </c>
      <c r="D33" t="s">
        <v>39</v>
      </c>
      <c r="E33" t="s">
        <v>22</v>
      </c>
      <c r="F33" t="s">
        <v>23</v>
      </c>
      <c r="G33" t="s">
        <v>24</v>
      </c>
      <c r="H33" t="s">
        <v>25</v>
      </c>
      <c r="I33" t="s">
        <v>33</v>
      </c>
      <c r="J33" t="s">
        <v>34</v>
      </c>
      <c r="K33">
        <v>1</v>
      </c>
      <c r="L33">
        <v>190</v>
      </c>
      <c r="M33">
        <v>0.05</v>
      </c>
      <c r="N33">
        <v>180.5</v>
      </c>
      <c r="O33">
        <v>55.5</v>
      </c>
      <c r="P33" t="s">
        <v>148</v>
      </c>
      <c r="Q33" t="s">
        <v>86</v>
      </c>
      <c r="R33" t="s">
        <v>36</v>
      </c>
      <c r="S33">
        <v>4.3</v>
      </c>
      <c r="T33">
        <f>YEAR(tblOrders[[#This Row],[Order Date]])</f>
        <v>2025</v>
      </c>
      <c r="U33" t="str">
        <f>TEXT(tblOrders[[#This Row],[Order Date]],"mmm-yyyy")</f>
        <v>Mar-2025</v>
      </c>
      <c r="V33" s="4">
        <f>tblOrders[[#This Row],[Profit]]/tblOrders[[#This Row],[Sales Amount]]</f>
        <v>0.30747922437673131</v>
      </c>
      <c r="W33" t="str">
        <f>VLOOKUP(tblOrders[[#This Row],[City]],CityRegion,2,0)</f>
        <v>North</v>
      </c>
      <c r="X33" t="str">
        <f>VLOOKUP(tblOrders[[#This Row],[City]],lookups!A:C,3,0)</f>
        <v>Delhi</v>
      </c>
    </row>
    <row r="34" spans="1:24" x14ac:dyDescent="0.25">
      <c r="A34" t="s">
        <v>149</v>
      </c>
      <c r="B34" s="1">
        <v>45998</v>
      </c>
      <c r="C34" t="s">
        <v>150</v>
      </c>
      <c r="D34" t="s">
        <v>21</v>
      </c>
      <c r="E34" t="s">
        <v>94</v>
      </c>
      <c r="F34" t="s">
        <v>95</v>
      </c>
      <c r="G34" t="s">
        <v>68</v>
      </c>
      <c r="H34" t="s">
        <v>96</v>
      </c>
      <c r="I34" t="s">
        <v>33</v>
      </c>
      <c r="J34" t="s">
        <v>34</v>
      </c>
      <c r="K34">
        <v>2</v>
      </c>
      <c r="L34">
        <v>89</v>
      </c>
      <c r="M34">
        <v>0</v>
      </c>
      <c r="N34">
        <v>178</v>
      </c>
      <c r="O34">
        <v>68</v>
      </c>
      <c r="P34" t="s">
        <v>28</v>
      </c>
      <c r="Q34" t="s">
        <v>91</v>
      </c>
      <c r="R34" t="s">
        <v>36</v>
      </c>
      <c r="S34">
        <v>4.5</v>
      </c>
      <c r="T34">
        <f>YEAR(tblOrders[[#This Row],[Order Date]])</f>
        <v>2025</v>
      </c>
      <c r="U34" t="str">
        <f>TEXT(tblOrders[[#This Row],[Order Date]],"mmm-yyyy")</f>
        <v>Dec-2025</v>
      </c>
      <c r="V34" s="4">
        <f>tblOrders[[#This Row],[Profit]]/tblOrders[[#This Row],[Sales Amount]]</f>
        <v>0.38202247191011235</v>
      </c>
      <c r="W34" t="str">
        <f>VLOOKUP(tblOrders[[#This Row],[City]],CityRegion,2,0)</f>
        <v>North</v>
      </c>
      <c r="X34" t="str">
        <f>VLOOKUP(tblOrders[[#This Row],[City]],lookups!A:C,3,0)</f>
        <v>Delhi</v>
      </c>
    </row>
    <row r="35" spans="1:24" x14ac:dyDescent="0.25">
      <c r="A35" t="s">
        <v>151</v>
      </c>
      <c r="B35" s="1">
        <v>45731</v>
      </c>
      <c r="C35" t="s">
        <v>152</v>
      </c>
      <c r="D35" t="s">
        <v>39</v>
      </c>
      <c r="E35" t="s">
        <v>108</v>
      </c>
      <c r="F35" t="s">
        <v>109</v>
      </c>
      <c r="G35" t="s">
        <v>62</v>
      </c>
      <c r="H35" t="s">
        <v>110</v>
      </c>
      <c r="I35" t="s">
        <v>139</v>
      </c>
      <c r="J35" t="s">
        <v>45</v>
      </c>
      <c r="K35">
        <v>4</v>
      </c>
      <c r="L35">
        <v>110</v>
      </c>
      <c r="M35">
        <v>0.2</v>
      </c>
      <c r="N35">
        <v>352</v>
      </c>
      <c r="O35">
        <v>80</v>
      </c>
      <c r="P35" t="s">
        <v>28</v>
      </c>
      <c r="Q35" t="s">
        <v>91</v>
      </c>
      <c r="R35" t="s">
        <v>36</v>
      </c>
      <c r="S35">
        <v>4.8</v>
      </c>
      <c r="T35">
        <f>YEAR(tblOrders[[#This Row],[Order Date]])</f>
        <v>2025</v>
      </c>
      <c r="U35" t="str">
        <f>TEXT(tblOrders[[#This Row],[Order Date]],"mmm-yyyy")</f>
        <v>Mar-2025</v>
      </c>
      <c r="V35" s="4">
        <f>tblOrders[[#This Row],[Profit]]/tblOrders[[#This Row],[Sales Amount]]</f>
        <v>0.22727272727272727</v>
      </c>
      <c r="W35" t="str">
        <f>VLOOKUP(tblOrders[[#This Row],[City]],CityRegion,2,0)</f>
        <v>South</v>
      </c>
      <c r="X35" t="str">
        <f>VLOOKUP(tblOrders[[#This Row],[City]],lookups!A:C,3,0)</f>
        <v>Tamil Nadu</v>
      </c>
    </row>
    <row r="36" spans="1:24" x14ac:dyDescent="0.25">
      <c r="A36" t="s">
        <v>153</v>
      </c>
      <c r="B36" s="1">
        <v>45927</v>
      </c>
      <c r="C36" t="s">
        <v>154</v>
      </c>
      <c r="D36" t="s">
        <v>21</v>
      </c>
      <c r="E36" t="s">
        <v>101</v>
      </c>
      <c r="F36" t="s">
        <v>102</v>
      </c>
      <c r="G36" t="s">
        <v>24</v>
      </c>
      <c r="H36" t="s">
        <v>103</v>
      </c>
      <c r="I36" t="s">
        <v>26</v>
      </c>
      <c r="J36" t="s">
        <v>34</v>
      </c>
      <c r="K36">
        <v>5</v>
      </c>
      <c r="L36">
        <v>120</v>
      </c>
      <c r="M36">
        <v>0.15</v>
      </c>
      <c r="N36">
        <v>510</v>
      </c>
      <c r="O36">
        <v>120</v>
      </c>
      <c r="P36" t="s">
        <v>28</v>
      </c>
      <c r="Q36" t="s">
        <v>86</v>
      </c>
      <c r="R36" t="s">
        <v>36</v>
      </c>
      <c r="S36">
        <v>3.5</v>
      </c>
      <c r="T36">
        <f>YEAR(tblOrders[[#This Row],[Order Date]])</f>
        <v>2025</v>
      </c>
      <c r="U36" t="str">
        <f>TEXT(tblOrders[[#This Row],[Order Date]],"mmm-yyyy")</f>
        <v>Sep-2025</v>
      </c>
      <c r="V36" s="4">
        <f>tblOrders[[#This Row],[Profit]]/tblOrders[[#This Row],[Sales Amount]]</f>
        <v>0.23529411764705882</v>
      </c>
      <c r="W36" t="str">
        <f>VLOOKUP(tblOrders[[#This Row],[City]],CityRegion,2,0)</f>
        <v>South</v>
      </c>
      <c r="X36" t="str">
        <f>VLOOKUP(tblOrders[[#This Row],[City]],lookups!A:C,3,0)</f>
        <v>Karnataka</v>
      </c>
    </row>
    <row r="37" spans="1:24" x14ac:dyDescent="0.25">
      <c r="A37" t="s">
        <v>155</v>
      </c>
      <c r="B37" s="1">
        <v>45720</v>
      </c>
      <c r="C37" t="s">
        <v>156</v>
      </c>
      <c r="D37" t="s">
        <v>21</v>
      </c>
      <c r="E37" t="s">
        <v>49</v>
      </c>
      <c r="F37" t="s">
        <v>50</v>
      </c>
      <c r="G37" t="s">
        <v>24</v>
      </c>
      <c r="H37" t="s">
        <v>51</v>
      </c>
      <c r="I37" t="s">
        <v>52</v>
      </c>
      <c r="J37" t="s">
        <v>34</v>
      </c>
      <c r="K37">
        <v>4</v>
      </c>
      <c r="L37">
        <v>85</v>
      </c>
      <c r="M37">
        <v>0.2</v>
      </c>
      <c r="N37">
        <v>272</v>
      </c>
      <c r="O37">
        <v>64</v>
      </c>
      <c r="P37" t="s">
        <v>111</v>
      </c>
      <c r="Q37" t="s">
        <v>91</v>
      </c>
      <c r="R37" t="s">
        <v>30</v>
      </c>
      <c r="S37">
        <v>5</v>
      </c>
      <c r="T37">
        <f>YEAR(tblOrders[[#This Row],[Order Date]])</f>
        <v>2025</v>
      </c>
      <c r="U37" t="str">
        <f>TEXT(tblOrders[[#This Row],[Order Date]],"mmm-yyyy")</f>
        <v>Mar-2025</v>
      </c>
      <c r="V37" s="4">
        <f>tblOrders[[#This Row],[Profit]]/tblOrders[[#This Row],[Sales Amount]]</f>
        <v>0.23529411764705882</v>
      </c>
      <c r="W37" t="str">
        <f>VLOOKUP(tblOrders[[#This Row],[City]],CityRegion,2,0)</f>
        <v>South</v>
      </c>
      <c r="X37" t="str">
        <f>VLOOKUP(tblOrders[[#This Row],[City]],lookups!A:C,3,0)</f>
        <v>Kerala</v>
      </c>
    </row>
    <row r="38" spans="1:24" x14ac:dyDescent="0.25">
      <c r="A38" t="s">
        <v>157</v>
      </c>
      <c r="B38" s="1">
        <v>45940</v>
      </c>
      <c r="C38" t="s">
        <v>158</v>
      </c>
      <c r="D38" t="s">
        <v>21</v>
      </c>
      <c r="E38" t="s">
        <v>108</v>
      </c>
      <c r="F38" t="s">
        <v>109</v>
      </c>
      <c r="G38" t="s">
        <v>62</v>
      </c>
      <c r="H38" t="s">
        <v>110</v>
      </c>
      <c r="I38" t="s">
        <v>26</v>
      </c>
      <c r="J38" t="s">
        <v>34</v>
      </c>
      <c r="K38">
        <v>3</v>
      </c>
      <c r="L38">
        <v>110</v>
      </c>
      <c r="M38">
        <v>0.15</v>
      </c>
      <c r="N38">
        <v>280.5</v>
      </c>
      <c r="O38">
        <v>76.5</v>
      </c>
      <c r="P38" t="s">
        <v>28</v>
      </c>
      <c r="Q38" t="s">
        <v>91</v>
      </c>
      <c r="R38" t="s">
        <v>30</v>
      </c>
      <c r="S38">
        <v>3.7</v>
      </c>
      <c r="T38">
        <f>YEAR(tblOrders[[#This Row],[Order Date]])</f>
        <v>2025</v>
      </c>
      <c r="U38" t="str">
        <f>TEXT(tblOrders[[#This Row],[Order Date]],"mmm-yyyy")</f>
        <v>Oct-2025</v>
      </c>
      <c r="V38" s="4">
        <f>tblOrders[[#This Row],[Profit]]/tblOrders[[#This Row],[Sales Amount]]</f>
        <v>0.27272727272727271</v>
      </c>
      <c r="W38" t="str">
        <f>VLOOKUP(tblOrders[[#This Row],[City]],CityRegion,2,0)</f>
        <v>South</v>
      </c>
      <c r="X38" t="str">
        <f>VLOOKUP(tblOrders[[#This Row],[City]],lookups!A:C,3,0)</f>
        <v>Karnataka</v>
      </c>
    </row>
    <row r="39" spans="1:24" x14ac:dyDescent="0.25">
      <c r="A39" t="s">
        <v>159</v>
      </c>
      <c r="B39" s="1">
        <v>45704</v>
      </c>
      <c r="C39" t="s">
        <v>160</v>
      </c>
      <c r="D39" t="s">
        <v>21</v>
      </c>
      <c r="E39" t="s">
        <v>94</v>
      </c>
      <c r="F39" t="s">
        <v>95</v>
      </c>
      <c r="G39" t="s">
        <v>68</v>
      </c>
      <c r="H39" t="s">
        <v>96</v>
      </c>
      <c r="I39" t="s">
        <v>139</v>
      </c>
      <c r="J39" t="s">
        <v>45</v>
      </c>
      <c r="K39">
        <v>1</v>
      </c>
      <c r="L39">
        <v>89</v>
      </c>
      <c r="M39">
        <v>0.05</v>
      </c>
      <c r="N39">
        <v>84.55</v>
      </c>
      <c r="O39">
        <v>29.55</v>
      </c>
      <c r="P39" t="s">
        <v>28</v>
      </c>
      <c r="Q39" t="s">
        <v>35</v>
      </c>
      <c r="R39" t="s">
        <v>36</v>
      </c>
      <c r="S39">
        <v>3.8</v>
      </c>
      <c r="T39">
        <f>YEAR(tblOrders[[#This Row],[Order Date]])</f>
        <v>2025</v>
      </c>
      <c r="U39" t="str">
        <f>TEXT(tblOrders[[#This Row],[Order Date]],"mmm-yyyy")</f>
        <v>Feb-2025</v>
      </c>
      <c r="V39" s="4">
        <f>tblOrders[[#This Row],[Profit]]/tblOrders[[#This Row],[Sales Amount]]</f>
        <v>0.34949733885274986</v>
      </c>
      <c r="W39" t="str">
        <f>VLOOKUP(tblOrders[[#This Row],[City]],CityRegion,2,0)</f>
        <v>South</v>
      </c>
      <c r="X39" t="str">
        <f>VLOOKUP(tblOrders[[#This Row],[City]],lookups!A:C,3,0)</f>
        <v>Tamil Nadu</v>
      </c>
    </row>
    <row r="40" spans="1:24" x14ac:dyDescent="0.25">
      <c r="A40" t="s">
        <v>161</v>
      </c>
      <c r="B40" s="1">
        <v>45774</v>
      </c>
      <c r="C40" t="s">
        <v>162</v>
      </c>
      <c r="D40" t="s">
        <v>21</v>
      </c>
      <c r="E40" t="s">
        <v>49</v>
      </c>
      <c r="F40" t="s">
        <v>50</v>
      </c>
      <c r="G40" t="s">
        <v>24</v>
      </c>
      <c r="H40" t="s">
        <v>51</v>
      </c>
      <c r="I40" t="s">
        <v>139</v>
      </c>
      <c r="J40" t="s">
        <v>45</v>
      </c>
      <c r="K40">
        <v>1</v>
      </c>
      <c r="L40">
        <v>85</v>
      </c>
      <c r="M40">
        <v>0.05</v>
      </c>
      <c r="N40">
        <v>80.75</v>
      </c>
      <c r="O40">
        <v>28.75</v>
      </c>
      <c r="P40" t="s">
        <v>28</v>
      </c>
      <c r="Q40" t="s">
        <v>46</v>
      </c>
      <c r="R40" t="s">
        <v>36</v>
      </c>
      <c r="S40">
        <v>4.5999999999999996</v>
      </c>
      <c r="T40">
        <f>YEAR(tblOrders[[#This Row],[Order Date]])</f>
        <v>2025</v>
      </c>
      <c r="U40" t="str">
        <f>TEXT(tblOrders[[#This Row],[Order Date]],"mmm-yyyy")</f>
        <v>Apr-2025</v>
      </c>
      <c r="V40" s="4">
        <f>tblOrders[[#This Row],[Profit]]/tblOrders[[#This Row],[Sales Amount]]</f>
        <v>0.35603715170278638</v>
      </c>
      <c r="W40" t="str">
        <f>VLOOKUP(tblOrders[[#This Row],[City]],CityRegion,2,0)</f>
        <v>South</v>
      </c>
      <c r="X40" t="str">
        <f>VLOOKUP(tblOrders[[#This Row],[City]],lookups!A:C,3,0)</f>
        <v>Tamil Nadu</v>
      </c>
    </row>
    <row r="41" spans="1:24" x14ac:dyDescent="0.25">
      <c r="A41" t="s">
        <v>163</v>
      </c>
      <c r="B41" s="1">
        <v>45981</v>
      </c>
      <c r="C41" t="s">
        <v>164</v>
      </c>
      <c r="D41" t="s">
        <v>39</v>
      </c>
      <c r="E41" t="s">
        <v>55</v>
      </c>
      <c r="F41" t="s">
        <v>56</v>
      </c>
      <c r="G41" t="s">
        <v>24</v>
      </c>
      <c r="H41" t="s">
        <v>51</v>
      </c>
      <c r="I41" t="s">
        <v>84</v>
      </c>
      <c r="J41" t="s">
        <v>34</v>
      </c>
      <c r="K41">
        <v>3</v>
      </c>
      <c r="L41">
        <v>42</v>
      </c>
      <c r="M41">
        <v>0.1</v>
      </c>
      <c r="N41">
        <v>113.4</v>
      </c>
      <c r="O41">
        <v>41.4</v>
      </c>
      <c r="P41" t="s">
        <v>28</v>
      </c>
      <c r="Q41" t="s">
        <v>29</v>
      </c>
      <c r="R41" t="s">
        <v>36</v>
      </c>
      <c r="S41">
        <v>2.7</v>
      </c>
      <c r="T41">
        <f>YEAR(tblOrders[[#This Row],[Order Date]])</f>
        <v>2025</v>
      </c>
      <c r="U41" t="str">
        <f>TEXT(tblOrders[[#This Row],[Order Date]],"mmm-yyyy")</f>
        <v>Nov-2025</v>
      </c>
      <c r="V41" s="4">
        <f>tblOrders[[#This Row],[Profit]]/tblOrders[[#This Row],[Sales Amount]]</f>
        <v>0.36507936507936506</v>
      </c>
      <c r="W41" t="str">
        <f>VLOOKUP(tblOrders[[#This Row],[City]],CityRegion,2,0)</f>
        <v>West</v>
      </c>
      <c r="X41" t="str">
        <f>VLOOKUP(tblOrders[[#This Row],[City]],lookups!A:C,3,0)</f>
        <v>Maharashtra</v>
      </c>
    </row>
    <row r="42" spans="1:24" x14ac:dyDescent="0.25">
      <c r="A42" t="s">
        <v>165</v>
      </c>
      <c r="B42" s="1">
        <v>45959</v>
      </c>
      <c r="C42" t="s">
        <v>166</v>
      </c>
      <c r="D42" t="s">
        <v>21</v>
      </c>
      <c r="E42" t="s">
        <v>60</v>
      </c>
      <c r="F42" t="s">
        <v>61</v>
      </c>
      <c r="G42" t="s">
        <v>62</v>
      </c>
      <c r="H42" t="s">
        <v>63</v>
      </c>
      <c r="I42" t="s">
        <v>57</v>
      </c>
      <c r="J42" t="s">
        <v>45</v>
      </c>
      <c r="K42">
        <v>5</v>
      </c>
      <c r="L42">
        <v>45</v>
      </c>
      <c r="M42">
        <v>0.15</v>
      </c>
      <c r="N42">
        <v>191.25</v>
      </c>
      <c r="O42">
        <v>61.25</v>
      </c>
      <c r="P42" t="s">
        <v>28</v>
      </c>
      <c r="Q42" t="s">
        <v>46</v>
      </c>
      <c r="R42" t="s">
        <v>36</v>
      </c>
      <c r="S42">
        <v>3.7</v>
      </c>
      <c r="T42">
        <f>YEAR(tblOrders[[#This Row],[Order Date]])</f>
        <v>2025</v>
      </c>
      <c r="U42" t="str">
        <f>TEXT(tblOrders[[#This Row],[Order Date]],"mmm-yyyy")</f>
        <v>Oct-2025</v>
      </c>
      <c r="V42" s="4">
        <f>tblOrders[[#This Row],[Profit]]/tblOrders[[#This Row],[Sales Amount]]</f>
        <v>0.3202614379084967</v>
      </c>
      <c r="W42" t="str">
        <f>VLOOKUP(tblOrders[[#This Row],[City]],CityRegion,2,0)</f>
        <v>South</v>
      </c>
      <c r="X42" t="str">
        <f>VLOOKUP(tblOrders[[#This Row],[City]],lookups!A:C,3,0)</f>
        <v>Kerala</v>
      </c>
    </row>
    <row r="43" spans="1:24" x14ac:dyDescent="0.25">
      <c r="A43" t="s">
        <v>167</v>
      </c>
      <c r="B43" s="1">
        <v>45956</v>
      </c>
      <c r="C43" t="s">
        <v>168</v>
      </c>
      <c r="D43" t="s">
        <v>21</v>
      </c>
      <c r="E43" t="s">
        <v>79</v>
      </c>
      <c r="F43" t="s">
        <v>80</v>
      </c>
      <c r="G43" t="s">
        <v>68</v>
      </c>
      <c r="H43" t="s">
        <v>81</v>
      </c>
      <c r="I43" t="s">
        <v>57</v>
      </c>
      <c r="J43" t="s">
        <v>34</v>
      </c>
      <c r="K43">
        <v>5</v>
      </c>
      <c r="L43">
        <v>799</v>
      </c>
      <c r="M43">
        <v>0.05</v>
      </c>
      <c r="N43">
        <v>3795.25</v>
      </c>
      <c r="O43">
        <v>695.25</v>
      </c>
      <c r="P43" t="s">
        <v>28</v>
      </c>
      <c r="Q43" t="s">
        <v>29</v>
      </c>
      <c r="R43" t="s">
        <v>30</v>
      </c>
      <c r="S43">
        <v>3.5</v>
      </c>
      <c r="T43">
        <f>YEAR(tblOrders[[#This Row],[Order Date]])</f>
        <v>2025</v>
      </c>
      <c r="U43" t="str">
        <f>TEXT(tblOrders[[#This Row],[Order Date]],"mmm-yyyy")</f>
        <v>Oct-2025</v>
      </c>
      <c r="V43" s="4">
        <f>tblOrders[[#This Row],[Profit]]/tblOrders[[#This Row],[Sales Amount]]</f>
        <v>0.18318951320729859</v>
      </c>
      <c r="W43" t="str">
        <f>VLOOKUP(tblOrders[[#This Row],[City]],CityRegion,2,0)</f>
        <v>South</v>
      </c>
      <c r="X43" t="str">
        <f>VLOOKUP(tblOrders[[#This Row],[City]],lookups!A:C,3,0)</f>
        <v>Kerala</v>
      </c>
    </row>
    <row r="44" spans="1:24" x14ac:dyDescent="0.25">
      <c r="A44" t="s">
        <v>169</v>
      </c>
      <c r="B44" s="1">
        <v>45827</v>
      </c>
      <c r="C44" t="s">
        <v>170</v>
      </c>
      <c r="D44" t="s">
        <v>21</v>
      </c>
      <c r="E44" t="s">
        <v>22</v>
      </c>
      <c r="F44" t="s">
        <v>23</v>
      </c>
      <c r="G44" t="s">
        <v>24</v>
      </c>
      <c r="H44" t="s">
        <v>25</v>
      </c>
      <c r="I44" t="s">
        <v>33</v>
      </c>
      <c r="J44" t="s">
        <v>27</v>
      </c>
      <c r="K44">
        <v>5</v>
      </c>
      <c r="L44">
        <v>190</v>
      </c>
      <c r="M44">
        <v>0.2</v>
      </c>
      <c r="N44">
        <v>760</v>
      </c>
      <c r="O44">
        <v>135</v>
      </c>
      <c r="P44" t="s">
        <v>148</v>
      </c>
      <c r="Q44" t="s">
        <v>91</v>
      </c>
      <c r="R44" t="s">
        <v>36</v>
      </c>
      <c r="S44">
        <v>4.0999999999999996</v>
      </c>
      <c r="T44">
        <f>YEAR(tblOrders[[#This Row],[Order Date]])</f>
        <v>2025</v>
      </c>
      <c r="U44" t="str">
        <f>TEXT(tblOrders[[#This Row],[Order Date]],"mmm-yyyy")</f>
        <v>Jun-2025</v>
      </c>
      <c r="V44" s="4">
        <f>tblOrders[[#This Row],[Profit]]/tblOrders[[#This Row],[Sales Amount]]</f>
        <v>0.17763157894736842</v>
      </c>
      <c r="W44" t="str">
        <f>VLOOKUP(tblOrders[[#This Row],[City]],CityRegion,2,0)</f>
        <v>North</v>
      </c>
      <c r="X44" t="str">
        <f>VLOOKUP(tblOrders[[#This Row],[City]],lookups!A:C,3,0)</f>
        <v>Delhi</v>
      </c>
    </row>
    <row r="45" spans="1:24" x14ac:dyDescent="0.25">
      <c r="A45" t="s">
        <v>171</v>
      </c>
      <c r="B45" s="1">
        <v>45850</v>
      </c>
      <c r="C45" t="s">
        <v>172</v>
      </c>
      <c r="D45" t="s">
        <v>39</v>
      </c>
      <c r="E45" t="s">
        <v>79</v>
      </c>
      <c r="F45" t="s">
        <v>80</v>
      </c>
      <c r="G45" t="s">
        <v>68</v>
      </c>
      <c r="H45" t="s">
        <v>81</v>
      </c>
      <c r="I45" t="s">
        <v>139</v>
      </c>
      <c r="J45" t="s">
        <v>27</v>
      </c>
      <c r="K45">
        <v>4</v>
      </c>
      <c r="L45">
        <v>799</v>
      </c>
      <c r="M45">
        <v>0.15</v>
      </c>
      <c r="N45">
        <v>2716.6</v>
      </c>
      <c r="O45">
        <v>236.6</v>
      </c>
      <c r="P45" t="s">
        <v>28</v>
      </c>
      <c r="Q45" t="s">
        <v>86</v>
      </c>
      <c r="R45" t="s">
        <v>36</v>
      </c>
      <c r="S45">
        <v>4.3</v>
      </c>
      <c r="T45">
        <f>YEAR(tblOrders[[#This Row],[Order Date]])</f>
        <v>2025</v>
      </c>
      <c r="U45" t="str">
        <f>TEXT(tblOrders[[#This Row],[Order Date]],"mmm-yyyy")</f>
        <v>Jul-2025</v>
      </c>
      <c r="V45" s="4">
        <f>tblOrders[[#This Row],[Profit]]/tblOrders[[#This Row],[Sales Amount]]</f>
        <v>8.7094161819921967E-2</v>
      </c>
      <c r="W45" t="str">
        <f>VLOOKUP(tblOrders[[#This Row],[City]],CityRegion,2,0)</f>
        <v>South</v>
      </c>
      <c r="X45" t="str">
        <f>VLOOKUP(tblOrders[[#This Row],[City]],lookups!A:C,3,0)</f>
        <v>Tamil Nadu</v>
      </c>
    </row>
    <row r="46" spans="1:24" x14ac:dyDescent="0.25">
      <c r="A46" t="s">
        <v>173</v>
      </c>
      <c r="B46" s="1">
        <v>45808</v>
      </c>
      <c r="C46" t="s">
        <v>174</v>
      </c>
      <c r="D46" t="s">
        <v>21</v>
      </c>
      <c r="E46" t="s">
        <v>66</v>
      </c>
      <c r="F46" t="s">
        <v>67</v>
      </c>
      <c r="G46" t="s">
        <v>68</v>
      </c>
      <c r="H46" t="s">
        <v>69</v>
      </c>
      <c r="I46" t="s">
        <v>76</v>
      </c>
      <c r="J46" t="s">
        <v>27</v>
      </c>
      <c r="K46">
        <v>1</v>
      </c>
      <c r="L46">
        <v>149</v>
      </c>
      <c r="M46">
        <v>0.15</v>
      </c>
      <c r="N46">
        <v>126.65</v>
      </c>
      <c r="O46">
        <v>31.65</v>
      </c>
      <c r="P46" t="s">
        <v>28</v>
      </c>
      <c r="Q46" t="s">
        <v>29</v>
      </c>
      <c r="R46" t="s">
        <v>36</v>
      </c>
      <c r="S46">
        <v>3.8</v>
      </c>
      <c r="T46">
        <f>YEAR(tblOrders[[#This Row],[Order Date]])</f>
        <v>2025</v>
      </c>
      <c r="U46" t="str">
        <f>TEXT(tblOrders[[#This Row],[Order Date]],"mmm-yyyy")</f>
        <v>May-2025</v>
      </c>
      <c r="V46" s="4">
        <f>tblOrders[[#This Row],[Profit]]/tblOrders[[#This Row],[Sales Amount]]</f>
        <v>0.24990130280300038</v>
      </c>
      <c r="W46" t="str">
        <f>VLOOKUP(tblOrders[[#This Row],[City]],CityRegion,2,0)</f>
        <v>South</v>
      </c>
      <c r="X46" t="str">
        <f>VLOOKUP(tblOrders[[#This Row],[City]],lookups!A:C,3,0)</f>
        <v>Kerala</v>
      </c>
    </row>
    <row r="47" spans="1:24" x14ac:dyDescent="0.25">
      <c r="A47" t="s">
        <v>175</v>
      </c>
      <c r="B47" s="1">
        <v>45718</v>
      </c>
      <c r="C47" t="s">
        <v>176</v>
      </c>
      <c r="D47" t="s">
        <v>21</v>
      </c>
      <c r="E47" t="s">
        <v>101</v>
      </c>
      <c r="F47" t="s">
        <v>102</v>
      </c>
      <c r="G47" t="s">
        <v>24</v>
      </c>
      <c r="H47" t="s">
        <v>103</v>
      </c>
      <c r="I47" t="s">
        <v>130</v>
      </c>
      <c r="J47" t="s">
        <v>27</v>
      </c>
      <c r="K47">
        <v>4</v>
      </c>
      <c r="L47">
        <v>120</v>
      </c>
      <c r="M47">
        <v>0.05</v>
      </c>
      <c r="N47">
        <v>456</v>
      </c>
      <c r="O47">
        <v>144</v>
      </c>
      <c r="P47" t="s">
        <v>28</v>
      </c>
      <c r="Q47" t="s">
        <v>91</v>
      </c>
      <c r="R47" t="s">
        <v>30</v>
      </c>
      <c r="S47">
        <v>2.7</v>
      </c>
      <c r="T47">
        <f>YEAR(tblOrders[[#This Row],[Order Date]])</f>
        <v>2025</v>
      </c>
      <c r="U47" t="str">
        <f>TEXT(tblOrders[[#This Row],[Order Date]],"mmm-yyyy")</f>
        <v>Mar-2025</v>
      </c>
      <c r="V47" s="4">
        <f>tblOrders[[#This Row],[Profit]]/tblOrders[[#This Row],[Sales Amount]]</f>
        <v>0.31578947368421051</v>
      </c>
      <c r="W47" t="str">
        <f>VLOOKUP(tblOrders[[#This Row],[City]],CityRegion,2,0)</f>
        <v>West</v>
      </c>
      <c r="X47" t="str">
        <f>VLOOKUP(tblOrders[[#This Row],[City]],lookups!A:C,3,0)</f>
        <v>Maharashtra</v>
      </c>
    </row>
    <row r="48" spans="1:24" x14ac:dyDescent="0.25">
      <c r="A48" t="s">
        <v>177</v>
      </c>
      <c r="B48" s="1">
        <v>45735</v>
      </c>
      <c r="C48" t="s">
        <v>178</v>
      </c>
      <c r="D48" t="s">
        <v>39</v>
      </c>
      <c r="E48" t="s">
        <v>108</v>
      </c>
      <c r="F48" t="s">
        <v>109</v>
      </c>
      <c r="G48" t="s">
        <v>62</v>
      </c>
      <c r="H48" t="s">
        <v>110</v>
      </c>
      <c r="I48" t="s">
        <v>57</v>
      </c>
      <c r="J48" t="s">
        <v>45</v>
      </c>
      <c r="K48">
        <v>5</v>
      </c>
      <c r="L48">
        <v>110</v>
      </c>
      <c r="M48">
        <v>0.1</v>
      </c>
      <c r="N48">
        <v>495</v>
      </c>
      <c r="O48">
        <v>155</v>
      </c>
      <c r="P48" t="s">
        <v>28</v>
      </c>
      <c r="Q48" t="s">
        <v>91</v>
      </c>
      <c r="R48" t="s">
        <v>123</v>
      </c>
      <c r="S48">
        <v>2.9</v>
      </c>
      <c r="T48">
        <f>YEAR(tblOrders[[#This Row],[Order Date]])</f>
        <v>2025</v>
      </c>
      <c r="U48" t="str">
        <f>TEXT(tblOrders[[#This Row],[Order Date]],"mmm-yyyy")</f>
        <v>Mar-2025</v>
      </c>
      <c r="V48" s="4">
        <f>tblOrders[[#This Row],[Profit]]/tblOrders[[#This Row],[Sales Amount]]</f>
        <v>0.31313131313131315</v>
      </c>
      <c r="W48" t="str">
        <f>VLOOKUP(tblOrders[[#This Row],[City]],CityRegion,2,0)</f>
        <v>South</v>
      </c>
      <c r="X48" t="str">
        <f>VLOOKUP(tblOrders[[#This Row],[City]],lookups!A:C,3,0)</f>
        <v>Kerala</v>
      </c>
    </row>
    <row r="49" spans="1:24" x14ac:dyDescent="0.25">
      <c r="A49" t="s">
        <v>179</v>
      </c>
      <c r="B49" s="1">
        <v>45789</v>
      </c>
      <c r="C49" t="s">
        <v>180</v>
      </c>
      <c r="D49" t="s">
        <v>21</v>
      </c>
      <c r="E49" t="s">
        <v>79</v>
      </c>
      <c r="F49" t="s">
        <v>80</v>
      </c>
      <c r="G49" t="s">
        <v>68</v>
      </c>
      <c r="H49" t="s">
        <v>81</v>
      </c>
      <c r="I49" t="s">
        <v>44</v>
      </c>
      <c r="J49" t="s">
        <v>34</v>
      </c>
      <c r="K49">
        <v>5</v>
      </c>
      <c r="L49">
        <v>799</v>
      </c>
      <c r="M49">
        <v>0.05</v>
      </c>
      <c r="N49">
        <v>3795.25</v>
      </c>
      <c r="O49">
        <v>695.25</v>
      </c>
      <c r="P49" t="s">
        <v>28</v>
      </c>
      <c r="Q49" t="s">
        <v>86</v>
      </c>
      <c r="R49" t="s">
        <v>36</v>
      </c>
      <c r="S49">
        <v>2.6</v>
      </c>
      <c r="T49">
        <f>YEAR(tblOrders[[#This Row],[Order Date]])</f>
        <v>2025</v>
      </c>
      <c r="U49" t="str">
        <f>TEXT(tblOrders[[#This Row],[Order Date]],"mmm-yyyy")</f>
        <v>May-2025</v>
      </c>
      <c r="V49" s="4">
        <f>tblOrders[[#This Row],[Profit]]/tblOrders[[#This Row],[Sales Amount]]</f>
        <v>0.18318951320729859</v>
      </c>
      <c r="W49" t="str">
        <f>VLOOKUP(tblOrders[[#This Row],[City]],CityRegion,2,0)</f>
        <v>South</v>
      </c>
      <c r="X49" t="str">
        <f>VLOOKUP(tblOrders[[#This Row],[City]],lookups!A:C,3,0)</f>
        <v>Kerala</v>
      </c>
    </row>
    <row r="50" spans="1:24" x14ac:dyDescent="0.25">
      <c r="A50" t="s">
        <v>181</v>
      </c>
      <c r="B50" s="1">
        <v>45769</v>
      </c>
      <c r="C50" t="s">
        <v>182</v>
      </c>
      <c r="D50" t="s">
        <v>21</v>
      </c>
      <c r="E50" t="s">
        <v>79</v>
      </c>
      <c r="F50" t="s">
        <v>80</v>
      </c>
      <c r="G50" t="s">
        <v>68</v>
      </c>
      <c r="H50" t="s">
        <v>81</v>
      </c>
      <c r="I50" t="s">
        <v>44</v>
      </c>
      <c r="J50" t="s">
        <v>27</v>
      </c>
      <c r="K50">
        <v>3</v>
      </c>
      <c r="L50">
        <v>799</v>
      </c>
      <c r="M50">
        <v>0.1</v>
      </c>
      <c r="N50">
        <v>2157.3000000000002</v>
      </c>
      <c r="O50">
        <v>297.3</v>
      </c>
      <c r="P50" t="s">
        <v>28</v>
      </c>
      <c r="Q50" t="s">
        <v>46</v>
      </c>
      <c r="R50" t="s">
        <v>30</v>
      </c>
      <c r="S50">
        <v>3.4</v>
      </c>
      <c r="T50">
        <f>YEAR(tblOrders[[#This Row],[Order Date]])</f>
        <v>2025</v>
      </c>
      <c r="U50" t="str">
        <f>TEXT(tblOrders[[#This Row],[Order Date]],"mmm-yyyy")</f>
        <v>Apr-2025</v>
      </c>
      <c r="V50" s="4">
        <f>tblOrders[[#This Row],[Profit]]/tblOrders[[#This Row],[Sales Amount]]</f>
        <v>0.13781115282992629</v>
      </c>
      <c r="W50" t="str">
        <f>VLOOKUP(tblOrders[[#This Row],[City]],CityRegion,2,0)</f>
        <v>South</v>
      </c>
      <c r="X50" t="str">
        <f>VLOOKUP(tblOrders[[#This Row],[City]],lookups!A:C,3,0)</f>
        <v>Kerala</v>
      </c>
    </row>
    <row r="51" spans="1:24" x14ac:dyDescent="0.25">
      <c r="A51" t="s">
        <v>183</v>
      </c>
      <c r="B51" s="1">
        <v>45796</v>
      </c>
      <c r="C51" t="s">
        <v>184</v>
      </c>
      <c r="D51" t="s">
        <v>21</v>
      </c>
      <c r="E51" t="s">
        <v>108</v>
      </c>
      <c r="F51" t="s">
        <v>109</v>
      </c>
      <c r="G51" t="s">
        <v>62</v>
      </c>
      <c r="H51" t="s">
        <v>110</v>
      </c>
      <c r="I51" t="s">
        <v>70</v>
      </c>
      <c r="J51" t="s">
        <v>34</v>
      </c>
      <c r="K51">
        <v>3</v>
      </c>
      <c r="L51">
        <v>110</v>
      </c>
      <c r="M51">
        <v>0.2</v>
      </c>
      <c r="N51">
        <v>264</v>
      </c>
      <c r="O51">
        <v>60</v>
      </c>
      <c r="P51" t="s">
        <v>111</v>
      </c>
      <c r="Q51" t="s">
        <v>29</v>
      </c>
      <c r="R51" t="s">
        <v>36</v>
      </c>
      <c r="S51">
        <v>4</v>
      </c>
      <c r="T51">
        <f>YEAR(tblOrders[[#This Row],[Order Date]])</f>
        <v>2025</v>
      </c>
      <c r="U51" t="str">
        <f>TEXT(tblOrders[[#This Row],[Order Date]],"mmm-yyyy")</f>
        <v>May-2025</v>
      </c>
      <c r="V51" s="4">
        <f>tblOrders[[#This Row],[Profit]]/tblOrders[[#This Row],[Sales Amount]]</f>
        <v>0.22727272727272727</v>
      </c>
      <c r="W51" t="str">
        <f>VLOOKUP(tblOrders[[#This Row],[City]],CityRegion,2,0)</f>
        <v>South</v>
      </c>
      <c r="X51" t="str">
        <f>VLOOKUP(tblOrders[[#This Row],[City]],lookups!A:C,3,0)</f>
        <v>Telengana</v>
      </c>
    </row>
    <row r="52" spans="1:24" x14ac:dyDescent="0.25">
      <c r="A52" t="s">
        <v>185</v>
      </c>
      <c r="B52" s="1">
        <v>45750</v>
      </c>
      <c r="C52" t="s">
        <v>186</v>
      </c>
      <c r="D52" t="s">
        <v>39</v>
      </c>
      <c r="E52" t="s">
        <v>22</v>
      </c>
      <c r="F52" t="s">
        <v>23</v>
      </c>
      <c r="G52" t="s">
        <v>24</v>
      </c>
      <c r="H52" t="s">
        <v>25</v>
      </c>
      <c r="I52" t="s">
        <v>57</v>
      </c>
      <c r="J52" t="s">
        <v>27</v>
      </c>
      <c r="K52">
        <v>2</v>
      </c>
      <c r="L52">
        <v>190</v>
      </c>
      <c r="M52">
        <v>0.15</v>
      </c>
      <c r="N52">
        <v>323</v>
      </c>
      <c r="O52">
        <v>73</v>
      </c>
      <c r="P52" t="s">
        <v>28</v>
      </c>
      <c r="Q52" t="s">
        <v>86</v>
      </c>
      <c r="R52" t="s">
        <v>36</v>
      </c>
      <c r="S52">
        <v>4.3</v>
      </c>
      <c r="T52">
        <f>YEAR(tblOrders[[#This Row],[Order Date]])</f>
        <v>2025</v>
      </c>
      <c r="U52" t="str">
        <f>TEXT(tblOrders[[#This Row],[Order Date]],"mmm-yyyy")</f>
        <v>Apr-2025</v>
      </c>
      <c r="V52" s="4">
        <f>tblOrders[[#This Row],[Profit]]/tblOrders[[#This Row],[Sales Amount]]</f>
        <v>0.2260061919504644</v>
      </c>
      <c r="W52" t="str">
        <f>VLOOKUP(tblOrders[[#This Row],[City]],CityRegion,2,0)</f>
        <v>South</v>
      </c>
      <c r="X52" t="str">
        <f>VLOOKUP(tblOrders[[#This Row],[City]],lookups!A:C,3,0)</f>
        <v>Kerala</v>
      </c>
    </row>
    <row r="53" spans="1:24" x14ac:dyDescent="0.25">
      <c r="A53" t="s">
        <v>187</v>
      </c>
      <c r="B53" s="1">
        <v>45928</v>
      </c>
      <c r="C53" t="s">
        <v>188</v>
      </c>
      <c r="D53" t="s">
        <v>21</v>
      </c>
      <c r="E53" t="s">
        <v>40</v>
      </c>
      <c r="F53" t="s">
        <v>41</v>
      </c>
      <c r="G53" t="s">
        <v>42</v>
      </c>
      <c r="H53" t="s">
        <v>43</v>
      </c>
      <c r="I53" t="s">
        <v>44</v>
      </c>
      <c r="J53" t="s">
        <v>34</v>
      </c>
      <c r="K53">
        <v>1</v>
      </c>
      <c r="L53">
        <v>18</v>
      </c>
      <c r="M53">
        <v>0.05</v>
      </c>
      <c r="N53">
        <v>17.100000000000001</v>
      </c>
      <c r="O53">
        <v>8.1</v>
      </c>
      <c r="P53" t="s">
        <v>28</v>
      </c>
      <c r="Q53" t="s">
        <v>91</v>
      </c>
      <c r="R53" t="s">
        <v>36</v>
      </c>
      <c r="S53">
        <v>2.6</v>
      </c>
      <c r="T53">
        <f>YEAR(tblOrders[[#This Row],[Order Date]])</f>
        <v>2025</v>
      </c>
      <c r="U53" t="str">
        <f>TEXT(tblOrders[[#This Row],[Order Date]],"mmm-yyyy")</f>
        <v>Sep-2025</v>
      </c>
      <c r="V53" s="4">
        <f>tblOrders[[#This Row],[Profit]]/tblOrders[[#This Row],[Sales Amount]]</f>
        <v>0.47368421052631571</v>
      </c>
      <c r="W53" t="str">
        <f>VLOOKUP(tblOrders[[#This Row],[City]],CityRegion,2,0)</f>
        <v>South</v>
      </c>
      <c r="X53" t="str">
        <f>VLOOKUP(tblOrders[[#This Row],[City]],lookups!A:C,3,0)</f>
        <v>Kerala</v>
      </c>
    </row>
    <row r="54" spans="1:24" x14ac:dyDescent="0.25">
      <c r="A54" t="s">
        <v>189</v>
      </c>
      <c r="B54" s="1">
        <v>45863</v>
      </c>
      <c r="C54" t="s">
        <v>190</v>
      </c>
      <c r="D54" t="s">
        <v>21</v>
      </c>
      <c r="E54" t="s">
        <v>22</v>
      </c>
      <c r="F54" t="s">
        <v>23</v>
      </c>
      <c r="G54" t="s">
        <v>24</v>
      </c>
      <c r="H54" t="s">
        <v>25</v>
      </c>
      <c r="I54" t="s">
        <v>76</v>
      </c>
      <c r="J54" t="s">
        <v>27</v>
      </c>
      <c r="K54">
        <v>4</v>
      </c>
      <c r="L54">
        <v>190</v>
      </c>
      <c r="M54">
        <v>0.2</v>
      </c>
      <c r="N54">
        <v>608</v>
      </c>
      <c r="O54">
        <v>108</v>
      </c>
      <c r="P54" t="s">
        <v>28</v>
      </c>
      <c r="Q54" t="s">
        <v>86</v>
      </c>
      <c r="R54" t="s">
        <v>36</v>
      </c>
      <c r="S54">
        <v>4.5</v>
      </c>
      <c r="T54">
        <f>YEAR(tblOrders[[#This Row],[Order Date]])</f>
        <v>2025</v>
      </c>
      <c r="U54" t="str">
        <f>TEXT(tblOrders[[#This Row],[Order Date]],"mmm-yyyy")</f>
        <v>Jul-2025</v>
      </c>
      <c r="V54" s="4">
        <f>tblOrders[[#This Row],[Profit]]/tblOrders[[#This Row],[Sales Amount]]</f>
        <v>0.17763157894736842</v>
      </c>
      <c r="W54" t="str">
        <f>VLOOKUP(tblOrders[[#This Row],[City]],CityRegion,2,0)</f>
        <v>South</v>
      </c>
      <c r="X54" t="str">
        <f>VLOOKUP(tblOrders[[#This Row],[City]],lookups!A:C,3,0)</f>
        <v>Kerala</v>
      </c>
    </row>
    <row r="55" spans="1:24" x14ac:dyDescent="0.25">
      <c r="A55" t="s">
        <v>191</v>
      </c>
      <c r="B55" s="1">
        <v>45742</v>
      </c>
      <c r="C55" t="s">
        <v>192</v>
      </c>
      <c r="D55" t="s">
        <v>39</v>
      </c>
      <c r="E55" t="s">
        <v>22</v>
      </c>
      <c r="F55" t="s">
        <v>23</v>
      </c>
      <c r="G55" t="s">
        <v>24</v>
      </c>
      <c r="H55" t="s">
        <v>25</v>
      </c>
      <c r="I55" t="s">
        <v>57</v>
      </c>
      <c r="J55" t="s">
        <v>34</v>
      </c>
      <c r="K55">
        <v>2</v>
      </c>
      <c r="L55">
        <v>190</v>
      </c>
      <c r="M55">
        <v>0.2</v>
      </c>
      <c r="N55">
        <v>304</v>
      </c>
      <c r="O55">
        <v>54</v>
      </c>
      <c r="P55" t="s">
        <v>111</v>
      </c>
      <c r="Q55" t="s">
        <v>91</v>
      </c>
      <c r="R55" t="s">
        <v>36</v>
      </c>
      <c r="S55">
        <v>2.7</v>
      </c>
      <c r="T55">
        <f>YEAR(tblOrders[[#This Row],[Order Date]])</f>
        <v>2025</v>
      </c>
      <c r="U55" t="str">
        <f>TEXT(tblOrders[[#This Row],[Order Date]],"mmm-yyyy")</f>
        <v>Mar-2025</v>
      </c>
      <c r="V55" s="4">
        <f>tblOrders[[#This Row],[Profit]]/tblOrders[[#This Row],[Sales Amount]]</f>
        <v>0.17763157894736842</v>
      </c>
      <c r="W55" t="str">
        <f>VLOOKUP(tblOrders[[#This Row],[City]],CityRegion,2,0)</f>
        <v>South</v>
      </c>
      <c r="X55" t="str">
        <f>VLOOKUP(tblOrders[[#This Row],[City]],lookups!A:C,3,0)</f>
        <v>Kerala</v>
      </c>
    </row>
    <row r="56" spans="1:24" x14ac:dyDescent="0.25">
      <c r="A56" t="s">
        <v>193</v>
      </c>
      <c r="B56" s="1">
        <v>45998</v>
      </c>
      <c r="C56" t="s">
        <v>194</v>
      </c>
      <c r="D56" t="s">
        <v>39</v>
      </c>
      <c r="E56" t="s">
        <v>94</v>
      </c>
      <c r="F56" t="s">
        <v>95</v>
      </c>
      <c r="G56" t="s">
        <v>68</v>
      </c>
      <c r="H56" t="s">
        <v>96</v>
      </c>
      <c r="I56" t="s">
        <v>52</v>
      </c>
      <c r="J56" t="s">
        <v>45</v>
      </c>
      <c r="K56">
        <v>1</v>
      </c>
      <c r="L56">
        <v>89</v>
      </c>
      <c r="M56">
        <v>0</v>
      </c>
      <c r="N56">
        <v>89</v>
      </c>
      <c r="O56">
        <v>34</v>
      </c>
      <c r="P56" t="s">
        <v>28</v>
      </c>
      <c r="Q56" t="s">
        <v>35</v>
      </c>
      <c r="R56" t="s">
        <v>36</v>
      </c>
      <c r="S56">
        <v>3.5</v>
      </c>
      <c r="T56">
        <f>YEAR(tblOrders[[#This Row],[Order Date]])</f>
        <v>2025</v>
      </c>
      <c r="U56" t="str">
        <f>TEXT(tblOrders[[#This Row],[Order Date]],"mmm-yyyy")</f>
        <v>Dec-2025</v>
      </c>
      <c r="V56" s="4">
        <f>tblOrders[[#This Row],[Profit]]/tblOrders[[#This Row],[Sales Amount]]</f>
        <v>0.38202247191011235</v>
      </c>
      <c r="W56" t="str">
        <f>VLOOKUP(tblOrders[[#This Row],[City]],CityRegion,2,0)</f>
        <v>South</v>
      </c>
      <c r="X56" t="str">
        <f>VLOOKUP(tblOrders[[#This Row],[City]],lookups!A:C,3,0)</f>
        <v>Kerala</v>
      </c>
    </row>
    <row r="57" spans="1:24" x14ac:dyDescent="0.25">
      <c r="A57" t="s">
        <v>195</v>
      </c>
      <c r="B57" s="1">
        <v>45830</v>
      </c>
      <c r="C57" t="s">
        <v>196</v>
      </c>
      <c r="D57" t="s">
        <v>21</v>
      </c>
      <c r="E57" t="s">
        <v>49</v>
      </c>
      <c r="F57" t="s">
        <v>50</v>
      </c>
      <c r="G57" t="s">
        <v>24</v>
      </c>
      <c r="H57" t="s">
        <v>51</v>
      </c>
      <c r="I57" t="s">
        <v>84</v>
      </c>
      <c r="J57" t="s">
        <v>45</v>
      </c>
      <c r="K57">
        <v>4</v>
      </c>
      <c r="L57">
        <v>85</v>
      </c>
      <c r="M57">
        <v>0.1</v>
      </c>
      <c r="N57">
        <v>306</v>
      </c>
      <c r="O57">
        <v>98</v>
      </c>
      <c r="P57" t="s">
        <v>28</v>
      </c>
      <c r="Q57" t="s">
        <v>29</v>
      </c>
      <c r="R57" t="s">
        <v>30</v>
      </c>
      <c r="S57">
        <v>3</v>
      </c>
      <c r="T57">
        <f>YEAR(tblOrders[[#This Row],[Order Date]])</f>
        <v>2025</v>
      </c>
      <c r="U57" t="str">
        <f>TEXT(tblOrders[[#This Row],[Order Date]],"mmm-yyyy")</f>
        <v>Jun-2025</v>
      </c>
      <c r="V57" s="4">
        <f>tblOrders[[#This Row],[Profit]]/tblOrders[[#This Row],[Sales Amount]]</f>
        <v>0.3202614379084967</v>
      </c>
      <c r="W57" t="str">
        <f>VLOOKUP(tblOrders[[#This Row],[City]],CityRegion,2,0)</f>
        <v>West</v>
      </c>
      <c r="X57" t="str">
        <f>VLOOKUP(tblOrders[[#This Row],[City]],lookups!A:C,3,0)</f>
        <v>Maharashtra</v>
      </c>
    </row>
    <row r="58" spans="1:24" x14ac:dyDescent="0.25">
      <c r="A58" t="s">
        <v>197</v>
      </c>
      <c r="B58" s="1">
        <v>45877</v>
      </c>
      <c r="C58" t="s">
        <v>198</v>
      </c>
      <c r="D58" t="s">
        <v>39</v>
      </c>
      <c r="E58" t="s">
        <v>55</v>
      </c>
      <c r="F58" t="s">
        <v>56</v>
      </c>
      <c r="G58" t="s">
        <v>24</v>
      </c>
      <c r="H58" t="s">
        <v>51</v>
      </c>
      <c r="I58" t="s">
        <v>33</v>
      </c>
      <c r="J58" t="s">
        <v>45</v>
      </c>
      <c r="K58">
        <v>4</v>
      </c>
      <c r="L58">
        <v>42</v>
      </c>
      <c r="M58">
        <v>0</v>
      </c>
      <c r="N58">
        <v>168</v>
      </c>
      <c r="O58">
        <v>72</v>
      </c>
      <c r="P58" t="s">
        <v>28</v>
      </c>
      <c r="Q58" t="s">
        <v>29</v>
      </c>
      <c r="R58" t="s">
        <v>36</v>
      </c>
      <c r="S58">
        <v>2.8</v>
      </c>
      <c r="T58">
        <f>YEAR(tblOrders[[#This Row],[Order Date]])</f>
        <v>2025</v>
      </c>
      <c r="U58" t="str">
        <f>TEXT(tblOrders[[#This Row],[Order Date]],"mmm-yyyy")</f>
        <v>Aug-2025</v>
      </c>
      <c r="V58" s="4">
        <f>tblOrders[[#This Row],[Profit]]/tblOrders[[#This Row],[Sales Amount]]</f>
        <v>0.42857142857142855</v>
      </c>
      <c r="W58" t="str">
        <f>VLOOKUP(tblOrders[[#This Row],[City]],CityRegion,2,0)</f>
        <v>North</v>
      </c>
      <c r="X58" t="str">
        <f>VLOOKUP(tblOrders[[#This Row],[City]],lookups!A:C,3,0)</f>
        <v>Delhi</v>
      </c>
    </row>
    <row r="59" spans="1:24" x14ac:dyDescent="0.25">
      <c r="A59" t="s">
        <v>199</v>
      </c>
      <c r="B59" s="1">
        <v>45924</v>
      </c>
      <c r="C59" t="s">
        <v>200</v>
      </c>
      <c r="D59" t="s">
        <v>39</v>
      </c>
      <c r="E59" t="s">
        <v>101</v>
      </c>
      <c r="F59" t="s">
        <v>102</v>
      </c>
      <c r="G59" t="s">
        <v>24</v>
      </c>
      <c r="H59" t="s">
        <v>103</v>
      </c>
      <c r="I59" t="s">
        <v>44</v>
      </c>
      <c r="J59" t="s">
        <v>45</v>
      </c>
      <c r="K59">
        <v>5</v>
      </c>
      <c r="L59">
        <v>120</v>
      </c>
      <c r="M59">
        <v>0.2</v>
      </c>
      <c r="N59">
        <v>480</v>
      </c>
      <c r="O59">
        <v>90</v>
      </c>
      <c r="P59" t="s">
        <v>28</v>
      </c>
      <c r="Q59" t="s">
        <v>91</v>
      </c>
      <c r="R59" t="s">
        <v>30</v>
      </c>
      <c r="S59">
        <v>3.8</v>
      </c>
      <c r="T59">
        <f>YEAR(tblOrders[[#This Row],[Order Date]])</f>
        <v>2025</v>
      </c>
      <c r="U59" t="str">
        <f>TEXT(tblOrders[[#This Row],[Order Date]],"mmm-yyyy")</f>
        <v>Sep-2025</v>
      </c>
      <c r="V59" s="4">
        <f>tblOrders[[#This Row],[Profit]]/tblOrders[[#This Row],[Sales Amount]]</f>
        <v>0.1875</v>
      </c>
      <c r="W59" t="str">
        <f>VLOOKUP(tblOrders[[#This Row],[City]],CityRegion,2,0)</f>
        <v>South</v>
      </c>
      <c r="X59" t="str">
        <f>VLOOKUP(tblOrders[[#This Row],[City]],lookups!A:C,3,0)</f>
        <v>Kerala</v>
      </c>
    </row>
    <row r="60" spans="1:24" x14ac:dyDescent="0.25">
      <c r="A60" t="s">
        <v>201</v>
      </c>
      <c r="B60" s="1">
        <v>45706</v>
      </c>
      <c r="C60" t="s">
        <v>202</v>
      </c>
      <c r="D60" t="s">
        <v>21</v>
      </c>
      <c r="E60" t="s">
        <v>60</v>
      </c>
      <c r="F60" t="s">
        <v>61</v>
      </c>
      <c r="G60" t="s">
        <v>62</v>
      </c>
      <c r="H60" t="s">
        <v>63</v>
      </c>
      <c r="I60" t="s">
        <v>26</v>
      </c>
      <c r="J60" t="s">
        <v>27</v>
      </c>
      <c r="K60">
        <v>2</v>
      </c>
      <c r="L60">
        <v>45</v>
      </c>
      <c r="M60">
        <v>0.2</v>
      </c>
      <c r="N60">
        <v>72</v>
      </c>
      <c r="O60">
        <v>20</v>
      </c>
      <c r="P60" t="s">
        <v>28</v>
      </c>
      <c r="Q60" t="s">
        <v>86</v>
      </c>
      <c r="R60" t="s">
        <v>36</v>
      </c>
      <c r="S60">
        <v>4.2</v>
      </c>
      <c r="T60">
        <f>YEAR(tblOrders[[#This Row],[Order Date]])</f>
        <v>2025</v>
      </c>
      <c r="U60" t="str">
        <f>TEXT(tblOrders[[#This Row],[Order Date]],"mmm-yyyy")</f>
        <v>Feb-2025</v>
      </c>
      <c r="V60" s="4">
        <f>tblOrders[[#This Row],[Profit]]/tblOrders[[#This Row],[Sales Amount]]</f>
        <v>0.27777777777777779</v>
      </c>
      <c r="W60" t="str">
        <f>VLOOKUP(tblOrders[[#This Row],[City]],CityRegion,2,0)</f>
        <v>South</v>
      </c>
      <c r="X60" t="str">
        <f>VLOOKUP(tblOrders[[#This Row],[City]],lookups!A:C,3,0)</f>
        <v>Karnataka</v>
      </c>
    </row>
    <row r="61" spans="1:24" x14ac:dyDescent="0.25">
      <c r="A61" t="s">
        <v>203</v>
      </c>
      <c r="B61" s="1">
        <v>45977</v>
      </c>
      <c r="C61" t="s">
        <v>204</v>
      </c>
      <c r="D61" t="s">
        <v>21</v>
      </c>
      <c r="E61" t="s">
        <v>73</v>
      </c>
      <c r="F61" t="s">
        <v>74</v>
      </c>
      <c r="G61" t="s">
        <v>68</v>
      </c>
      <c r="H61" t="s">
        <v>75</v>
      </c>
      <c r="I61" t="s">
        <v>57</v>
      </c>
      <c r="J61" t="s">
        <v>34</v>
      </c>
      <c r="K61">
        <v>1</v>
      </c>
      <c r="L61">
        <v>65</v>
      </c>
      <c r="M61">
        <v>0.15</v>
      </c>
      <c r="N61">
        <v>55.25</v>
      </c>
      <c r="O61">
        <v>17.25</v>
      </c>
      <c r="P61" t="s">
        <v>111</v>
      </c>
      <c r="Q61" t="s">
        <v>91</v>
      </c>
      <c r="R61" t="s">
        <v>36</v>
      </c>
      <c r="S61">
        <v>4.5999999999999996</v>
      </c>
      <c r="T61">
        <f>YEAR(tblOrders[[#This Row],[Order Date]])</f>
        <v>2025</v>
      </c>
      <c r="U61" t="str">
        <f>TEXT(tblOrders[[#This Row],[Order Date]],"mmm-yyyy")</f>
        <v>Nov-2025</v>
      </c>
      <c r="V61" s="4">
        <f>tblOrders[[#This Row],[Profit]]/tblOrders[[#This Row],[Sales Amount]]</f>
        <v>0.31221719457013575</v>
      </c>
      <c r="W61" t="str">
        <f>VLOOKUP(tblOrders[[#This Row],[City]],CityRegion,2,0)</f>
        <v>South</v>
      </c>
      <c r="X61" t="str">
        <f>VLOOKUP(tblOrders[[#This Row],[City]],lookups!A:C,3,0)</f>
        <v>Kerala</v>
      </c>
    </row>
    <row r="62" spans="1:24" x14ac:dyDescent="0.25">
      <c r="A62" t="s">
        <v>205</v>
      </c>
      <c r="B62" s="1">
        <v>45803</v>
      </c>
      <c r="C62" t="s">
        <v>206</v>
      </c>
      <c r="D62" t="s">
        <v>21</v>
      </c>
      <c r="E62" t="s">
        <v>66</v>
      </c>
      <c r="F62" t="s">
        <v>67</v>
      </c>
      <c r="G62" t="s">
        <v>68</v>
      </c>
      <c r="H62" t="s">
        <v>69</v>
      </c>
      <c r="I62" t="s">
        <v>52</v>
      </c>
      <c r="J62" t="s">
        <v>45</v>
      </c>
      <c r="K62">
        <v>2</v>
      </c>
      <c r="L62">
        <v>149</v>
      </c>
      <c r="M62">
        <v>0.05</v>
      </c>
      <c r="N62">
        <v>283.10000000000002</v>
      </c>
      <c r="O62">
        <v>93.1</v>
      </c>
      <c r="P62" t="s">
        <v>85</v>
      </c>
      <c r="Q62" t="s">
        <v>86</v>
      </c>
      <c r="R62" t="s">
        <v>36</v>
      </c>
      <c r="S62">
        <v>3.7</v>
      </c>
      <c r="T62">
        <f>YEAR(tblOrders[[#This Row],[Order Date]])</f>
        <v>2025</v>
      </c>
      <c r="U62" t="str">
        <f>TEXT(tblOrders[[#This Row],[Order Date]],"mmm-yyyy")</f>
        <v>May-2025</v>
      </c>
      <c r="V62" s="4">
        <f>tblOrders[[#This Row],[Profit]]/tblOrders[[#This Row],[Sales Amount]]</f>
        <v>0.32885906040268453</v>
      </c>
      <c r="W62" t="str">
        <f>VLOOKUP(tblOrders[[#This Row],[City]],CityRegion,2,0)</f>
        <v>South</v>
      </c>
      <c r="X62" t="str">
        <f>VLOOKUP(tblOrders[[#This Row],[City]],lookups!A:C,3,0)</f>
        <v>Kerala</v>
      </c>
    </row>
    <row r="63" spans="1:24" x14ac:dyDescent="0.25">
      <c r="A63" t="s">
        <v>207</v>
      </c>
      <c r="B63" s="1">
        <v>45706</v>
      </c>
      <c r="C63" t="s">
        <v>208</v>
      </c>
      <c r="D63" t="s">
        <v>21</v>
      </c>
      <c r="E63" t="s">
        <v>40</v>
      </c>
      <c r="F63" t="s">
        <v>41</v>
      </c>
      <c r="G63" t="s">
        <v>42</v>
      </c>
      <c r="H63" t="s">
        <v>43</v>
      </c>
      <c r="I63" t="s">
        <v>139</v>
      </c>
      <c r="J63" t="s">
        <v>34</v>
      </c>
      <c r="K63">
        <v>5</v>
      </c>
      <c r="L63">
        <v>18</v>
      </c>
      <c r="M63">
        <v>0</v>
      </c>
      <c r="N63">
        <v>90</v>
      </c>
      <c r="O63">
        <v>45</v>
      </c>
      <c r="P63" t="s">
        <v>28</v>
      </c>
      <c r="Q63" t="s">
        <v>35</v>
      </c>
      <c r="R63" t="s">
        <v>30</v>
      </c>
      <c r="S63">
        <v>4.5</v>
      </c>
      <c r="T63">
        <f>YEAR(tblOrders[[#This Row],[Order Date]])</f>
        <v>2025</v>
      </c>
      <c r="U63" t="str">
        <f>TEXT(tblOrders[[#This Row],[Order Date]],"mmm-yyyy")</f>
        <v>Feb-2025</v>
      </c>
      <c r="V63" s="4">
        <f>tblOrders[[#This Row],[Profit]]/tblOrders[[#This Row],[Sales Amount]]</f>
        <v>0.5</v>
      </c>
      <c r="W63" t="str">
        <f>VLOOKUP(tblOrders[[#This Row],[City]],CityRegion,2,0)</f>
        <v>South</v>
      </c>
      <c r="X63" t="str">
        <f>VLOOKUP(tblOrders[[#This Row],[City]],lookups!A:C,3,0)</f>
        <v>Tamil Nadu</v>
      </c>
    </row>
    <row r="64" spans="1:24" x14ac:dyDescent="0.25">
      <c r="A64" t="s">
        <v>209</v>
      </c>
      <c r="B64" s="1">
        <v>45785</v>
      </c>
      <c r="C64" t="s">
        <v>210</v>
      </c>
      <c r="D64" t="s">
        <v>39</v>
      </c>
      <c r="E64" t="s">
        <v>40</v>
      </c>
      <c r="F64" t="s">
        <v>41</v>
      </c>
      <c r="G64" t="s">
        <v>42</v>
      </c>
      <c r="H64" t="s">
        <v>43</v>
      </c>
      <c r="I64" t="s">
        <v>52</v>
      </c>
      <c r="J64" t="s">
        <v>27</v>
      </c>
      <c r="K64">
        <v>3</v>
      </c>
      <c r="L64">
        <v>18</v>
      </c>
      <c r="M64">
        <v>0.05</v>
      </c>
      <c r="N64">
        <v>51.3</v>
      </c>
      <c r="O64">
        <v>24.3</v>
      </c>
      <c r="P64" t="s">
        <v>28</v>
      </c>
      <c r="Q64" t="s">
        <v>91</v>
      </c>
      <c r="R64" t="s">
        <v>30</v>
      </c>
      <c r="S64">
        <v>3.3</v>
      </c>
      <c r="T64">
        <f>YEAR(tblOrders[[#This Row],[Order Date]])</f>
        <v>2025</v>
      </c>
      <c r="U64" t="str">
        <f>TEXT(tblOrders[[#This Row],[Order Date]],"mmm-yyyy")</f>
        <v>May-2025</v>
      </c>
      <c r="V64" s="4">
        <f>tblOrders[[#This Row],[Profit]]/tblOrders[[#This Row],[Sales Amount]]</f>
        <v>0.47368421052631582</v>
      </c>
      <c r="W64" t="str">
        <f>VLOOKUP(tblOrders[[#This Row],[City]],CityRegion,2,0)</f>
        <v>South</v>
      </c>
      <c r="X64" t="str">
        <f>VLOOKUP(tblOrders[[#This Row],[City]],lookups!A:C,3,0)</f>
        <v>Kerala</v>
      </c>
    </row>
    <row r="65" spans="1:24" x14ac:dyDescent="0.25">
      <c r="A65" t="s">
        <v>211</v>
      </c>
      <c r="B65" s="1">
        <v>45763</v>
      </c>
      <c r="C65" t="s">
        <v>212</v>
      </c>
      <c r="D65" t="s">
        <v>39</v>
      </c>
      <c r="E65" t="s">
        <v>108</v>
      </c>
      <c r="F65" t="s">
        <v>109</v>
      </c>
      <c r="G65" t="s">
        <v>62</v>
      </c>
      <c r="H65" t="s">
        <v>110</v>
      </c>
      <c r="I65" t="s">
        <v>57</v>
      </c>
      <c r="J65" t="s">
        <v>27</v>
      </c>
      <c r="K65">
        <v>1</v>
      </c>
      <c r="L65">
        <v>110</v>
      </c>
      <c r="M65">
        <v>0.15</v>
      </c>
      <c r="N65">
        <v>93.5</v>
      </c>
      <c r="O65">
        <v>25.5</v>
      </c>
      <c r="P65" t="s">
        <v>28</v>
      </c>
      <c r="Q65" t="s">
        <v>46</v>
      </c>
      <c r="R65" t="s">
        <v>36</v>
      </c>
      <c r="S65">
        <v>3.7</v>
      </c>
      <c r="T65">
        <f>YEAR(tblOrders[[#This Row],[Order Date]])</f>
        <v>2025</v>
      </c>
      <c r="U65" t="str">
        <f>TEXT(tblOrders[[#This Row],[Order Date]],"mmm-yyyy")</f>
        <v>Apr-2025</v>
      </c>
      <c r="V65" s="4">
        <f>tblOrders[[#This Row],[Profit]]/tblOrders[[#This Row],[Sales Amount]]</f>
        <v>0.27272727272727271</v>
      </c>
      <c r="W65" t="str">
        <f>VLOOKUP(tblOrders[[#This Row],[City]],CityRegion,2,0)</f>
        <v>South</v>
      </c>
      <c r="X65" t="str">
        <f>VLOOKUP(tblOrders[[#This Row],[City]],lookups!A:C,3,0)</f>
        <v>Kerala</v>
      </c>
    </row>
    <row r="66" spans="1:24" x14ac:dyDescent="0.25">
      <c r="A66" t="s">
        <v>213</v>
      </c>
      <c r="B66" s="1">
        <v>45736</v>
      </c>
      <c r="C66" t="s">
        <v>214</v>
      </c>
      <c r="D66" t="s">
        <v>21</v>
      </c>
      <c r="E66" t="s">
        <v>66</v>
      </c>
      <c r="F66" t="s">
        <v>67</v>
      </c>
      <c r="G66" t="s">
        <v>68</v>
      </c>
      <c r="H66" t="s">
        <v>69</v>
      </c>
      <c r="I66" t="s">
        <v>139</v>
      </c>
      <c r="J66" t="s">
        <v>45</v>
      </c>
      <c r="K66">
        <v>5</v>
      </c>
      <c r="L66">
        <v>149</v>
      </c>
      <c r="M66">
        <v>0.05</v>
      </c>
      <c r="N66">
        <v>707.75</v>
      </c>
      <c r="O66">
        <v>232.75</v>
      </c>
      <c r="P66" t="s">
        <v>28</v>
      </c>
      <c r="Q66" t="s">
        <v>46</v>
      </c>
      <c r="R66" t="s">
        <v>36</v>
      </c>
      <c r="S66">
        <v>2.8</v>
      </c>
      <c r="T66">
        <f>YEAR(tblOrders[[#This Row],[Order Date]])</f>
        <v>2025</v>
      </c>
      <c r="U66" t="str">
        <f>TEXT(tblOrders[[#This Row],[Order Date]],"mmm-yyyy")</f>
        <v>Mar-2025</v>
      </c>
      <c r="V66" s="4">
        <f>tblOrders[[#This Row],[Profit]]/tblOrders[[#This Row],[Sales Amount]]</f>
        <v>0.32885906040268459</v>
      </c>
      <c r="W66" t="str">
        <f>VLOOKUP(tblOrders[[#This Row],[City]],CityRegion,2,0)</f>
        <v>South</v>
      </c>
      <c r="X66" t="str">
        <f>VLOOKUP(tblOrders[[#This Row],[City]],lookups!A:C,3,0)</f>
        <v>Tamil Nadu</v>
      </c>
    </row>
    <row r="67" spans="1:24" x14ac:dyDescent="0.25">
      <c r="A67" t="s">
        <v>215</v>
      </c>
      <c r="B67" s="1">
        <v>45990</v>
      </c>
      <c r="C67" t="s">
        <v>216</v>
      </c>
      <c r="D67" t="s">
        <v>21</v>
      </c>
      <c r="E67" t="s">
        <v>49</v>
      </c>
      <c r="F67" t="s">
        <v>50</v>
      </c>
      <c r="G67" t="s">
        <v>24</v>
      </c>
      <c r="H67" t="s">
        <v>51</v>
      </c>
      <c r="I67" t="s">
        <v>33</v>
      </c>
      <c r="J67" t="s">
        <v>34</v>
      </c>
      <c r="K67">
        <v>4</v>
      </c>
      <c r="L67">
        <v>85</v>
      </c>
      <c r="M67">
        <v>0.2</v>
      </c>
      <c r="N67">
        <v>272</v>
      </c>
      <c r="O67">
        <v>64</v>
      </c>
      <c r="P67" t="s">
        <v>28</v>
      </c>
      <c r="Q67" t="s">
        <v>29</v>
      </c>
      <c r="R67" t="s">
        <v>123</v>
      </c>
      <c r="S67">
        <v>4.9000000000000004</v>
      </c>
      <c r="T67">
        <f>YEAR(tblOrders[[#This Row],[Order Date]])</f>
        <v>2025</v>
      </c>
      <c r="U67" t="str">
        <f>TEXT(tblOrders[[#This Row],[Order Date]],"mmm-yyyy")</f>
        <v>Nov-2025</v>
      </c>
      <c r="V67" s="4">
        <f>tblOrders[[#This Row],[Profit]]/tblOrders[[#This Row],[Sales Amount]]</f>
        <v>0.23529411764705882</v>
      </c>
      <c r="W67" t="str">
        <f>VLOOKUP(tblOrders[[#This Row],[City]],CityRegion,2,0)</f>
        <v>North</v>
      </c>
      <c r="X67" t="str">
        <f>VLOOKUP(tblOrders[[#This Row],[City]],lookups!A:C,3,0)</f>
        <v>Delhi</v>
      </c>
    </row>
    <row r="68" spans="1:24" x14ac:dyDescent="0.25">
      <c r="A68" t="s">
        <v>217</v>
      </c>
      <c r="B68" s="1">
        <v>45999</v>
      </c>
      <c r="C68" t="s">
        <v>218</v>
      </c>
      <c r="D68" t="s">
        <v>21</v>
      </c>
      <c r="E68" t="s">
        <v>108</v>
      </c>
      <c r="F68" t="s">
        <v>109</v>
      </c>
      <c r="G68" t="s">
        <v>62</v>
      </c>
      <c r="H68" t="s">
        <v>110</v>
      </c>
      <c r="I68" t="s">
        <v>130</v>
      </c>
      <c r="J68" t="s">
        <v>45</v>
      </c>
      <c r="K68">
        <v>2</v>
      </c>
      <c r="L68">
        <v>110</v>
      </c>
      <c r="M68">
        <v>0.15</v>
      </c>
      <c r="N68">
        <v>187</v>
      </c>
      <c r="O68">
        <v>51</v>
      </c>
      <c r="P68" t="s">
        <v>85</v>
      </c>
      <c r="Q68" t="s">
        <v>86</v>
      </c>
      <c r="R68" t="s">
        <v>30</v>
      </c>
      <c r="S68">
        <v>2.9</v>
      </c>
      <c r="T68">
        <f>YEAR(tblOrders[[#This Row],[Order Date]])</f>
        <v>2025</v>
      </c>
      <c r="U68" t="str">
        <f>TEXT(tblOrders[[#This Row],[Order Date]],"mmm-yyyy")</f>
        <v>Dec-2025</v>
      </c>
      <c r="V68" s="4">
        <f>tblOrders[[#This Row],[Profit]]/tblOrders[[#This Row],[Sales Amount]]</f>
        <v>0.27272727272727271</v>
      </c>
      <c r="W68" t="str">
        <f>VLOOKUP(tblOrders[[#This Row],[City]],CityRegion,2,0)</f>
        <v>West</v>
      </c>
      <c r="X68" t="str">
        <f>VLOOKUP(tblOrders[[#This Row],[City]],lookups!A:C,3,0)</f>
        <v>Maharashtra</v>
      </c>
    </row>
    <row r="69" spans="1:24" x14ac:dyDescent="0.25">
      <c r="A69" t="s">
        <v>219</v>
      </c>
      <c r="B69" s="1">
        <v>45698</v>
      </c>
      <c r="C69" t="s">
        <v>220</v>
      </c>
      <c r="D69" t="s">
        <v>21</v>
      </c>
      <c r="E69" t="s">
        <v>108</v>
      </c>
      <c r="F69" t="s">
        <v>109</v>
      </c>
      <c r="G69" t="s">
        <v>62</v>
      </c>
      <c r="H69" t="s">
        <v>110</v>
      </c>
      <c r="I69" t="s">
        <v>130</v>
      </c>
      <c r="J69" t="s">
        <v>27</v>
      </c>
      <c r="K69">
        <v>3</v>
      </c>
      <c r="L69">
        <v>110</v>
      </c>
      <c r="M69">
        <v>0.15</v>
      </c>
      <c r="N69">
        <v>280.5</v>
      </c>
      <c r="O69">
        <v>76.5</v>
      </c>
      <c r="P69" t="s">
        <v>111</v>
      </c>
      <c r="Q69" t="s">
        <v>46</v>
      </c>
      <c r="R69" t="s">
        <v>30</v>
      </c>
      <c r="S69">
        <v>2.7</v>
      </c>
      <c r="T69">
        <f>YEAR(tblOrders[[#This Row],[Order Date]])</f>
        <v>2025</v>
      </c>
      <c r="U69" t="str">
        <f>TEXT(tblOrders[[#This Row],[Order Date]],"mmm-yyyy")</f>
        <v>Feb-2025</v>
      </c>
      <c r="V69" s="4">
        <f>tblOrders[[#This Row],[Profit]]/tblOrders[[#This Row],[Sales Amount]]</f>
        <v>0.27272727272727271</v>
      </c>
      <c r="W69" t="str">
        <f>VLOOKUP(tblOrders[[#This Row],[City]],CityRegion,2,0)</f>
        <v>West</v>
      </c>
      <c r="X69" t="str">
        <f>VLOOKUP(tblOrders[[#This Row],[City]],lookups!A:C,3,0)</f>
        <v>Maharashtra</v>
      </c>
    </row>
    <row r="70" spans="1:24" x14ac:dyDescent="0.25">
      <c r="A70" t="s">
        <v>221</v>
      </c>
      <c r="B70" s="1">
        <v>45855</v>
      </c>
      <c r="C70" t="s">
        <v>122</v>
      </c>
      <c r="D70" t="s">
        <v>39</v>
      </c>
      <c r="E70" t="s">
        <v>22</v>
      </c>
      <c r="F70" t="s">
        <v>23</v>
      </c>
      <c r="G70" t="s">
        <v>24</v>
      </c>
      <c r="H70" t="s">
        <v>25</v>
      </c>
      <c r="I70" t="s">
        <v>52</v>
      </c>
      <c r="J70" t="s">
        <v>45</v>
      </c>
      <c r="K70">
        <v>4</v>
      </c>
      <c r="L70">
        <v>190</v>
      </c>
      <c r="M70">
        <v>0</v>
      </c>
      <c r="N70">
        <v>760</v>
      </c>
      <c r="O70">
        <v>260</v>
      </c>
      <c r="P70" t="s">
        <v>111</v>
      </c>
      <c r="Q70" t="s">
        <v>46</v>
      </c>
      <c r="R70" t="s">
        <v>30</v>
      </c>
      <c r="S70">
        <v>2.8</v>
      </c>
      <c r="T70">
        <f>YEAR(tblOrders[[#This Row],[Order Date]])</f>
        <v>2025</v>
      </c>
      <c r="U70" t="str">
        <f>TEXT(tblOrders[[#This Row],[Order Date]],"mmm-yyyy")</f>
        <v>Jul-2025</v>
      </c>
      <c r="V70" s="4">
        <f>tblOrders[[#This Row],[Profit]]/tblOrders[[#This Row],[Sales Amount]]</f>
        <v>0.34210526315789475</v>
      </c>
      <c r="W70" t="str">
        <f>VLOOKUP(tblOrders[[#This Row],[City]],CityRegion,2,0)</f>
        <v>South</v>
      </c>
      <c r="X70" t="str">
        <f>VLOOKUP(tblOrders[[#This Row],[City]],lookups!A:C,3,0)</f>
        <v>Kerala</v>
      </c>
    </row>
    <row r="71" spans="1:24" x14ac:dyDescent="0.25">
      <c r="A71" t="s">
        <v>222</v>
      </c>
      <c r="B71" s="1">
        <v>45965</v>
      </c>
      <c r="C71" t="s">
        <v>223</v>
      </c>
      <c r="D71" t="s">
        <v>21</v>
      </c>
      <c r="E71" t="s">
        <v>94</v>
      </c>
      <c r="F71" t="s">
        <v>95</v>
      </c>
      <c r="G71" t="s">
        <v>68</v>
      </c>
      <c r="H71" t="s">
        <v>96</v>
      </c>
      <c r="I71" t="s">
        <v>70</v>
      </c>
      <c r="J71" t="s">
        <v>34</v>
      </c>
      <c r="K71">
        <v>3</v>
      </c>
      <c r="L71">
        <v>89</v>
      </c>
      <c r="M71">
        <v>0.2</v>
      </c>
      <c r="N71">
        <v>213.6</v>
      </c>
      <c r="O71">
        <v>48.6</v>
      </c>
      <c r="P71" t="s">
        <v>28</v>
      </c>
      <c r="Q71" t="s">
        <v>46</v>
      </c>
      <c r="R71" t="s">
        <v>36</v>
      </c>
      <c r="S71">
        <v>3.8</v>
      </c>
      <c r="T71">
        <f>YEAR(tblOrders[[#This Row],[Order Date]])</f>
        <v>2025</v>
      </c>
      <c r="U71" t="str">
        <f>TEXT(tblOrders[[#This Row],[Order Date]],"mmm-yyyy")</f>
        <v>Nov-2025</v>
      </c>
      <c r="V71" s="4">
        <f>tblOrders[[#This Row],[Profit]]/tblOrders[[#This Row],[Sales Amount]]</f>
        <v>0.22752808988764045</v>
      </c>
      <c r="W71" t="str">
        <f>VLOOKUP(tblOrders[[#This Row],[City]],CityRegion,2,0)</f>
        <v>South</v>
      </c>
      <c r="X71" t="str">
        <f>VLOOKUP(tblOrders[[#This Row],[City]],lookups!A:C,3,0)</f>
        <v>Telengana</v>
      </c>
    </row>
    <row r="72" spans="1:24" x14ac:dyDescent="0.25">
      <c r="A72" t="s">
        <v>224</v>
      </c>
      <c r="B72" s="1">
        <v>45787</v>
      </c>
      <c r="C72" t="s">
        <v>225</v>
      </c>
      <c r="D72" t="s">
        <v>21</v>
      </c>
      <c r="E72" t="s">
        <v>79</v>
      </c>
      <c r="F72" t="s">
        <v>80</v>
      </c>
      <c r="G72" t="s">
        <v>68</v>
      </c>
      <c r="H72" t="s">
        <v>81</v>
      </c>
      <c r="I72" t="s">
        <v>44</v>
      </c>
      <c r="J72" t="s">
        <v>45</v>
      </c>
      <c r="K72">
        <v>5</v>
      </c>
      <c r="L72">
        <v>799</v>
      </c>
      <c r="M72">
        <v>0.1</v>
      </c>
      <c r="N72">
        <v>3595.5</v>
      </c>
      <c r="O72">
        <v>495.5</v>
      </c>
      <c r="P72" t="s">
        <v>28</v>
      </c>
      <c r="Q72" t="s">
        <v>46</v>
      </c>
      <c r="R72" t="s">
        <v>123</v>
      </c>
      <c r="S72">
        <v>4.2</v>
      </c>
      <c r="T72">
        <f>YEAR(tblOrders[[#This Row],[Order Date]])</f>
        <v>2025</v>
      </c>
      <c r="U72" t="str">
        <f>TEXT(tblOrders[[#This Row],[Order Date]],"mmm-yyyy")</f>
        <v>May-2025</v>
      </c>
      <c r="V72" s="4">
        <f>tblOrders[[#This Row],[Profit]]/tblOrders[[#This Row],[Sales Amount]]</f>
        <v>0.13781115282992629</v>
      </c>
      <c r="W72" t="str">
        <f>VLOOKUP(tblOrders[[#This Row],[City]],CityRegion,2,0)</f>
        <v>South</v>
      </c>
      <c r="X72" t="str">
        <f>VLOOKUP(tblOrders[[#This Row],[City]],lookups!A:C,3,0)</f>
        <v>Kerala</v>
      </c>
    </row>
    <row r="73" spans="1:24" x14ac:dyDescent="0.25">
      <c r="A73" t="s">
        <v>226</v>
      </c>
      <c r="B73" s="1">
        <v>45998</v>
      </c>
      <c r="C73" t="s">
        <v>227</v>
      </c>
      <c r="D73" t="s">
        <v>21</v>
      </c>
      <c r="E73" t="s">
        <v>94</v>
      </c>
      <c r="F73" t="s">
        <v>95</v>
      </c>
      <c r="G73" t="s">
        <v>68</v>
      </c>
      <c r="H73" t="s">
        <v>96</v>
      </c>
      <c r="I73" t="s">
        <v>130</v>
      </c>
      <c r="J73" t="s">
        <v>45</v>
      </c>
      <c r="K73">
        <v>4</v>
      </c>
      <c r="L73">
        <v>89</v>
      </c>
      <c r="M73">
        <v>0.05</v>
      </c>
      <c r="N73">
        <v>338.2</v>
      </c>
      <c r="O73">
        <v>118.2</v>
      </c>
      <c r="P73" t="s">
        <v>28</v>
      </c>
      <c r="Q73" t="s">
        <v>35</v>
      </c>
      <c r="R73" t="s">
        <v>36</v>
      </c>
      <c r="S73">
        <v>3.1</v>
      </c>
      <c r="T73">
        <f>YEAR(tblOrders[[#This Row],[Order Date]])</f>
        <v>2025</v>
      </c>
      <c r="U73" t="str">
        <f>TEXT(tblOrders[[#This Row],[Order Date]],"mmm-yyyy")</f>
        <v>Dec-2025</v>
      </c>
      <c r="V73" s="4">
        <f>tblOrders[[#This Row],[Profit]]/tblOrders[[#This Row],[Sales Amount]]</f>
        <v>0.34949733885274986</v>
      </c>
      <c r="W73" t="str">
        <f>VLOOKUP(tblOrders[[#This Row],[City]],CityRegion,2,0)</f>
        <v>West</v>
      </c>
      <c r="X73" t="str">
        <f>VLOOKUP(tblOrders[[#This Row],[City]],lookups!A:C,3,0)</f>
        <v>Maharashtra</v>
      </c>
    </row>
    <row r="74" spans="1:24" x14ac:dyDescent="0.25">
      <c r="A74" t="s">
        <v>228</v>
      </c>
      <c r="B74" s="1">
        <v>45679</v>
      </c>
      <c r="C74" t="s">
        <v>229</v>
      </c>
      <c r="D74" t="s">
        <v>21</v>
      </c>
      <c r="E74" t="s">
        <v>108</v>
      </c>
      <c r="F74" t="s">
        <v>109</v>
      </c>
      <c r="G74" t="s">
        <v>62</v>
      </c>
      <c r="H74" t="s">
        <v>110</v>
      </c>
      <c r="I74" t="s">
        <v>52</v>
      </c>
      <c r="J74" t="s">
        <v>34</v>
      </c>
      <c r="K74">
        <v>3</v>
      </c>
      <c r="L74">
        <v>110</v>
      </c>
      <c r="M74">
        <v>0.15</v>
      </c>
      <c r="N74">
        <v>280.5</v>
      </c>
      <c r="O74">
        <v>76.5</v>
      </c>
      <c r="P74" t="s">
        <v>28</v>
      </c>
      <c r="Q74" t="s">
        <v>35</v>
      </c>
      <c r="R74" t="s">
        <v>36</v>
      </c>
      <c r="S74">
        <v>4</v>
      </c>
      <c r="T74">
        <f>YEAR(tblOrders[[#This Row],[Order Date]])</f>
        <v>2025</v>
      </c>
      <c r="U74" t="str">
        <f>TEXT(tblOrders[[#This Row],[Order Date]],"mmm-yyyy")</f>
        <v>Jan-2025</v>
      </c>
      <c r="V74" s="4">
        <f>tblOrders[[#This Row],[Profit]]/tblOrders[[#This Row],[Sales Amount]]</f>
        <v>0.27272727272727271</v>
      </c>
      <c r="W74" t="str">
        <f>VLOOKUP(tblOrders[[#This Row],[City]],CityRegion,2,0)</f>
        <v>South</v>
      </c>
      <c r="X74" t="str">
        <f>VLOOKUP(tblOrders[[#This Row],[City]],lookups!A:C,3,0)</f>
        <v>Kerala</v>
      </c>
    </row>
    <row r="75" spans="1:24" x14ac:dyDescent="0.25">
      <c r="A75" t="s">
        <v>230</v>
      </c>
      <c r="B75" s="1">
        <v>45872</v>
      </c>
      <c r="C75" t="s">
        <v>231</v>
      </c>
      <c r="D75" t="s">
        <v>21</v>
      </c>
      <c r="E75" t="s">
        <v>79</v>
      </c>
      <c r="F75" t="s">
        <v>80</v>
      </c>
      <c r="G75" t="s">
        <v>68</v>
      </c>
      <c r="H75" t="s">
        <v>81</v>
      </c>
      <c r="I75" t="s">
        <v>52</v>
      </c>
      <c r="J75" t="s">
        <v>34</v>
      </c>
      <c r="K75">
        <v>3</v>
      </c>
      <c r="L75">
        <v>799</v>
      </c>
      <c r="M75">
        <v>0</v>
      </c>
      <c r="N75">
        <v>2397</v>
      </c>
      <c r="O75">
        <v>537</v>
      </c>
      <c r="P75" t="s">
        <v>28</v>
      </c>
      <c r="Q75" t="s">
        <v>29</v>
      </c>
      <c r="R75" t="s">
        <v>36</v>
      </c>
      <c r="S75">
        <v>4</v>
      </c>
      <c r="T75">
        <f>YEAR(tblOrders[[#This Row],[Order Date]])</f>
        <v>2025</v>
      </c>
      <c r="U75" t="str">
        <f>TEXT(tblOrders[[#This Row],[Order Date]],"mmm-yyyy")</f>
        <v>Aug-2025</v>
      </c>
      <c r="V75" s="4">
        <f>tblOrders[[#This Row],[Profit]]/tblOrders[[#This Row],[Sales Amount]]</f>
        <v>0.22403003754693368</v>
      </c>
      <c r="W75" t="str">
        <f>VLOOKUP(tblOrders[[#This Row],[City]],CityRegion,2,0)</f>
        <v>South</v>
      </c>
      <c r="X75" t="str">
        <f>VLOOKUP(tblOrders[[#This Row],[City]],lookups!A:C,3,0)</f>
        <v>Kerala</v>
      </c>
    </row>
    <row r="76" spans="1:24" x14ac:dyDescent="0.25">
      <c r="A76" t="s">
        <v>232</v>
      </c>
      <c r="B76" s="1">
        <v>45734</v>
      </c>
      <c r="C76" t="s">
        <v>233</v>
      </c>
      <c r="D76" t="s">
        <v>39</v>
      </c>
      <c r="E76" t="s">
        <v>108</v>
      </c>
      <c r="F76" t="s">
        <v>109</v>
      </c>
      <c r="G76" t="s">
        <v>62</v>
      </c>
      <c r="H76" t="s">
        <v>110</v>
      </c>
      <c r="I76" t="s">
        <v>52</v>
      </c>
      <c r="J76" t="s">
        <v>34</v>
      </c>
      <c r="K76">
        <v>5</v>
      </c>
      <c r="L76">
        <v>110</v>
      </c>
      <c r="M76">
        <v>0</v>
      </c>
      <c r="N76">
        <v>550</v>
      </c>
      <c r="O76">
        <v>210</v>
      </c>
      <c r="P76" t="s">
        <v>28</v>
      </c>
      <c r="Q76" t="s">
        <v>35</v>
      </c>
      <c r="R76" t="s">
        <v>30</v>
      </c>
      <c r="S76">
        <v>2.7</v>
      </c>
      <c r="T76">
        <f>YEAR(tblOrders[[#This Row],[Order Date]])</f>
        <v>2025</v>
      </c>
      <c r="U76" t="str">
        <f>TEXT(tblOrders[[#This Row],[Order Date]],"mmm-yyyy")</f>
        <v>Mar-2025</v>
      </c>
      <c r="V76" s="4">
        <f>tblOrders[[#This Row],[Profit]]/tblOrders[[#This Row],[Sales Amount]]</f>
        <v>0.38181818181818183</v>
      </c>
      <c r="W76" t="str">
        <f>VLOOKUP(tblOrders[[#This Row],[City]],CityRegion,2,0)</f>
        <v>South</v>
      </c>
      <c r="X76" t="str">
        <f>VLOOKUP(tblOrders[[#This Row],[City]],lookups!A:C,3,0)</f>
        <v>Kerala</v>
      </c>
    </row>
    <row r="77" spans="1:24" x14ac:dyDescent="0.25">
      <c r="A77" t="s">
        <v>234</v>
      </c>
      <c r="B77" s="1">
        <v>45934</v>
      </c>
      <c r="C77" t="s">
        <v>235</v>
      </c>
      <c r="D77" t="s">
        <v>21</v>
      </c>
      <c r="E77" t="s">
        <v>73</v>
      </c>
      <c r="F77" t="s">
        <v>74</v>
      </c>
      <c r="G77" t="s">
        <v>68</v>
      </c>
      <c r="H77" t="s">
        <v>75</v>
      </c>
      <c r="I77" t="s">
        <v>139</v>
      </c>
      <c r="J77" t="s">
        <v>34</v>
      </c>
      <c r="K77">
        <v>3</v>
      </c>
      <c r="L77">
        <v>65</v>
      </c>
      <c r="M77">
        <v>0</v>
      </c>
      <c r="N77">
        <v>195</v>
      </c>
      <c r="O77">
        <v>81</v>
      </c>
      <c r="P77" t="s">
        <v>28</v>
      </c>
      <c r="Q77" t="s">
        <v>91</v>
      </c>
      <c r="R77" t="s">
        <v>30</v>
      </c>
      <c r="S77">
        <v>3.1</v>
      </c>
      <c r="T77">
        <f>YEAR(tblOrders[[#This Row],[Order Date]])</f>
        <v>2025</v>
      </c>
      <c r="U77" t="str">
        <f>TEXT(tblOrders[[#This Row],[Order Date]],"mmm-yyyy")</f>
        <v>Oct-2025</v>
      </c>
      <c r="V77" s="4">
        <f>tblOrders[[#This Row],[Profit]]/tblOrders[[#This Row],[Sales Amount]]</f>
        <v>0.41538461538461541</v>
      </c>
      <c r="W77" t="str">
        <f>VLOOKUP(tblOrders[[#This Row],[City]],CityRegion,2,0)</f>
        <v>South</v>
      </c>
      <c r="X77" t="str">
        <f>VLOOKUP(tblOrders[[#This Row],[City]],lookups!A:C,3,0)</f>
        <v>Tamil Nadu</v>
      </c>
    </row>
    <row r="78" spans="1:24" x14ac:dyDescent="0.25">
      <c r="A78" t="s">
        <v>236</v>
      </c>
      <c r="B78" s="1">
        <v>45889</v>
      </c>
      <c r="C78" t="s">
        <v>237</v>
      </c>
      <c r="D78" t="s">
        <v>39</v>
      </c>
      <c r="E78" t="s">
        <v>60</v>
      </c>
      <c r="F78" t="s">
        <v>61</v>
      </c>
      <c r="G78" t="s">
        <v>62</v>
      </c>
      <c r="H78" t="s">
        <v>63</v>
      </c>
      <c r="I78" t="s">
        <v>33</v>
      </c>
      <c r="J78" t="s">
        <v>27</v>
      </c>
      <c r="K78">
        <v>3</v>
      </c>
      <c r="L78">
        <v>45</v>
      </c>
      <c r="M78">
        <v>0.05</v>
      </c>
      <c r="N78">
        <v>128.25</v>
      </c>
      <c r="O78">
        <v>50.25</v>
      </c>
      <c r="P78" t="s">
        <v>28</v>
      </c>
      <c r="Q78" t="s">
        <v>91</v>
      </c>
      <c r="R78" t="s">
        <v>30</v>
      </c>
      <c r="S78">
        <v>4</v>
      </c>
      <c r="T78">
        <f>YEAR(tblOrders[[#This Row],[Order Date]])</f>
        <v>2025</v>
      </c>
      <c r="U78" t="str">
        <f>TEXT(tblOrders[[#This Row],[Order Date]],"mmm-yyyy")</f>
        <v>Aug-2025</v>
      </c>
      <c r="V78" s="4">
        <f>tblOrders[[#This Row],[Profit]]/tblOrders[[#This Row],[Sales Amount]]</f>
        <v>0.391812865497076</v>
      </c>
      <c r="W78" t="str">
        <f>VLOOKUP(tblOrders[[#This Row],[City]],CityRegion,2,0)</f>
        <v>North</v>
      </c>
      <c r="X78" t="str">
        <f>VLOOKUP(tblOrders[[#This Row],[City]],lookups!A:C,3,0)</f>
        <v>Delhi</v>
      </c>
    </row>
    <row r="79" spans="1:24" x14ac:dyDescent="0.25">
      <c r="A79" t="s">
        <v>238</v>
      </c>
      <c r="B79" s="1">
        <v>45948</v>
      </c>
      <c r="C79" t="s">
        <v>239</v>
      </c>
      <c r="D79" t="s">
        <v>39</v>
      </c>
      <c r="E79" t="s">
        <v>66</v>
      </c>
      <c r="F79" t="s">
        <v>67</v>
      </c>
      <c r="G79" t="s">
        <v>68</v>
      </c>
      <c r="H79" t="s">
        <v>69</v>
      </c>
      <c r="I79" t="s">
        <v>44</v>
      </c>
      <c r="J79" t="s">
        <v>34</v>
      </c>
      <c r="K79">
        <v>3</v>
      </c>
      <c r="L79">
        <v>149</v>
      </c>
      <c r="M79">
        <v>0.15</v>
      </c>
      <c r="N79">
        <v>379.95</v>
      </c>
      <c r="O79">
        <v>94.95</v>
      </c>
      <c r="P79" t="s">
        <v>111</v>
      </c>
      <c r="Q79" t="s">
        <v>35</v>
      </c>
      <c r="R79" t="s">
        <v>30</v>
      </c>
      <c r="S79">
        <v>3.6</v>
      </c>
      <c r="T79">
        <f>YEAR(tblOrders[[#This Row],[Order Date]])</f>
        <v>2025</v>
      </c>
      <c r="U79" t="str">
        <f>TEXT(tblOrders[[#This Row],[Order Date]],"mmm-yyyy")</f>
        <v>Oct-2025</v>
      </c>
      <c r="V79" s="4">
        <f>tblOrders[[#This Row],[Profit]]/tblOrders[[#This Row],[Sales Amount]]</f>
        <v>0.24990130280300041</v>
      </c>
      <c r="W79" t="str">
        <f>VLOOKUP(tblOrders[[#This Row],[City]],CityRegion,2,0)</f>
        <v>South</v>
      </c>
      <c r="X79" t="str">
        <f>VLOOKUP(tblOrders[[#This Row],[City]],lookups!A:C,3,0)</f>
        <v>Kerala</v>
      </c>
    </row>
    <row r="80" spans="1:24" x14ac:dyDescent="0.25">
      <c r="A80" t="s">
        <v>240</v>
      </c>
      <c r="B80" s="1">
        <v>45918</v>
      </c>
      <c r="C80" t="s">
        <v>241</v>
      </c>
      <c r="D80" t="s">
        <v>21</v>
      </c>
      <c r="E80" t="s">
        <v>40</v>
      </c>
      <c r="F80" t="s">
        <v>41</v>
      </c>
      <c r="G80" t="s">
        <v>42</v>
      </c>
      <c r="H80" t="s">
        <v>43</v>
      </c>
      <c r="I80" t="s">
        <v>44</v>
      </c>
      <c r="J80" t="s">
        <v>34</v>
      </c>
      <c r="K80">
        <v>4</v>
      </c>
      <c r="L80">
        <v>18</v>
      </c>
      <c r="M80">
        <v>0.05</v>
      </c>
      <c r="N80">
        <v>68.400000000000006</v>
      </c>
      <c r="O80">
        <v>32.4</v>
      </c>
      <c r="P80" t="s">
        <v>28</v>
      </c>
      <c r="Q80" t="s">
        <v>91</v>
      </c>
      <c r="R80" t="s">
        <v>36</v>
      </c>
      <c r="S80">
        <v>4</v>
      </c>
      <c r="T80">
        <f>YEAR(tblOrders[[#This Row],[Order Date]])</f>
        <v>2025</v>
      </c>
      <c r="U80" t="str">
        <f>TEXT(tblOrders[[#This Row],[Order Date]],"mmm-yyyy")</f>
        <v>Sep-2025</v>
      </c>
      <c r="V80" s="4">
        <f>tblOrders[[#This Row],[Profit]]/tblOrders[[#This Row],[Sales Amount]]</f>
        <v>0.47368421052631571</v>
      </c>
      <c r="W80" t="str">
        <f>VLOOKUP(tblOrders[[#This Row],[City]],CityRegion,2,0)</f>
        <v>South</v>
      </c>
      <c r="X80" t="str">
        <f>VLOOKUP(tblOrders[[#This Row],[City]],lookups!A:C,3,0)</f>
        <v>Kerala</v>
      </c>
    </row>
    <row r="81" spans="1:24" x14ac:dyDescent="0.25">
      <c r="A81" t="s">
        <v>242</v>
      </c>
      <c r="B81" s="1">
        <v>45880</v>
      </c>
      <c r="C81" t="s">
        <v>243</v>
      </c>
      <c r="D81" t="s">
        <v>21</v>
      </c>
      <c r="E81" t="s">
        <v>22</v>
      </c>
      <c r="F81" t="s">
        <v>23</v>
      </c>
      <c r="G81" t="s">
        <v>24</v>
      </c>
      <c r="H81" t="s">
        <v>25</v>
      </c>
      <c r="I81" t="s">
        <v>33</v>
      </c>
      <c r="J81" t="s">
        <v>27</v>
      </c>
      <c r="K81">
        <v>5</v>
      </c>
      <c r="L81">
        <v>190</v>
      </c>
      <c r="M81">
        <v>0</v>
      </c>
      <c r="N81">
        <v>950</v>
      </c>
      <c r="O81">
        <v>325</v>
      </c>
      <c r="P81" t="s">
        <v>28</v>
      </c>
      <c r="Q81" t="s">
        <v>35</v>
      </c>
      <c r="R81" t="s">
        <v>36</v>
      </c>
      <c r="S81">
        <v>3.4</v>
      </c>
      <c r="T81">
        <f>YEAR(tblOrders[[#This Row],[Order Date]])</f>
        <v>2025</v>
      </c>
      <c r="U81" t="str">
        <f>TEXT(tblOrders[[#This Row],[Order Date]],"mmm-yyyy")</f>
        <v>Aug-2025</v>
      </c>
      <c r="V81" s="4">
        <f>tblOrders[[#This Row],[Profit]]/tblOrders[[#This Row],[Sales Amount]]</f>
        <v>0.34210526315789475</v>
      </c>
      <c r="W81" t="str">
        <f>VLOOKUP(tblOrders[[#This Row],[City]],CityRegion,2,0)</f>
        <v>North</v>
      </c>
      <c r="X81" t="str">
        <f>VLOOKUP(tblOrders[[#This Row],[City]],lookups!A:C,3,0)</f>
        <v>Delhi</v>
      </c>
    </row>
    <row r="82" spans="1:24" x14ac:dyDescent="0.25">
      <c r="A82" t="s">
        <v>244</v>
      </c>
      <c r="B82" s="1">
        <v>45804</v>
      </c>
      <c r="C82" t="s">
        <v>245</v>
      </c>
      <c r="D82" t="s">
        <v>39</v>
      </c>
      <c r="E82" t="s">
        <v>94</v>
      </c>
      <c r="F82" t="s">
        <v>95</v>
      </c>
      <c r="G82" t="s">
        <v>68</v>
      </c>
      <c r="H82" t="s">
        <v>96</v>
      </c>
      <c r="I82" t="s">
        <v>44</v>
      </c>
      <c r="J82" t="s">
        <v>27</v>
      </c>
      <c r="K82">
        <v>5</v>
      </c>
      <c r="L82">
        <v>89</v>
      </c>
      <c r="M82">
        <v>0.15</v>
      </c>
      <c r="N82">
        <v>378.25</v>
      </c>
      <c r="O82">
        <v>103.25</v>
      </c>
      <c r="P82" t="s">
        <v>28</v>
      </c>
      <c r="Q82" t="s">
        <v>29</v>
      </c>
      <c r="R82" t="s">
        <v>30</v>
      </c>
      <c r="S82">
        <v>3.5</v>
      </c>
      <c r="T82">
        <f>YEAR(tblOrders[[#This Row],[Order Date]])</f>
        <v>2025</v>
      </c>
      <c r="U82" t="str">
        <f>TEXT(tblOrders[[#This Row],[Order Date]],"mmm-yyyy")</f>
        <v>May-2025</v>
      </c>
      <c r="V82" s="4">
        <f>tblOrders[[#This Row],[Profit]]/tblOrders[[#This Row],[Sales Amount]]</f>
        <v>0.2729676140118969</v>
      </c>
      <c r="W82" t="str">
        <f>VLOOKUP(tblOrders[[#This Row],[City]],CityRegion,2,0)</f>
        <v>South</v>
      </c>
      <c r="X82" t="str">
        <f>VLOOKUP(tblOrders[[#This Row],[City]],lookups!A:C,3,0)</f>
        <v>Kerala</v>
      </c>
    </row>
    <row r="83" spans="1:24" x14ac:dyDescent="0.25">
      <c r="A83" t="s">
        <v>246</v>
      </c>
      <c r="B83" s="1">
        <v>45705</v>
      </c>
      <c r="C83" t="s">
        <v>247</v>
      </c>
      <c r="D83" t="s">
        <v>21</v>
      </c>
      <c r="E83" t="s">
        <v>55</v>
      </c>
      <c r="F83" t="s">
        <v>56</v>
      </c>
      <c r="G83" t="s">
        <v>24</v>
      </c>
      <c r="H83" t="s">
        <v>51</v>
      </c>
      <c r="I83" t="s">
        <v>84</v>
      </c>
      <c r="J83" t="s">
        <v>27</v>
      </c>
      <c r="K83">
        <v>4</v>
      </c>
      <c r="L83">
        <v>42</v>
      </c>
      <c r="M83">
        <v>0.1</v>
      </c>
      <c r="N83">
        <v>151.19999999999999</v>
      </c>
      <c r="O83">
        <v>55.2</v>
      </c>
      <c r="P83" t="s">
        <v>28</v>
      </c>
      <c r="Q83" t="s">
        <v>46</v>
      </c>
      <c r="R83" t="s">
        <v>30</v>
      </c>
      <c r="S83">
        <v>3.1</v>
      </c>
      <c r="T83">
        <f>YEAR(tblOrders[[#This Row],[Order Date]])</f>
        <v>2025</v>
      </c>
      <c r="U83" t="str">
        <f>TEXT(tblOrders[[#This Row],[Order Date]],"mmm-yyyy")</f>
        <v>Feb-2025</v>
      </c>
      <c r="V83" s="4">
        <f>tblOrders[[#This Row],[Profit]]/tblOrders[[#This Row],[Sales Amount]]</f>
        <v>0.36507936507936511</v>
      </c>
      <c r="W83" t="str">
        <f>VLOOKUP(tblOrders[[#This Row],[City]],CityRegion,2,0)</f>
        <v>West</v>
      </c>
      <c r="X83" t="str">
        <f>VLOOKUP(tblOrders[[#This Row],[City]],lookups!A:C,3,0)</f>
        <v>Maharashtra</v>
      </c>
    </row>
    <row r="84" spans="1:24" x14ac:dyDescent="0.25">
      <c r="A84" t="s">
        <v>248</v>
      </c>
      <c r="B84" s="1">
        <v>45992</v>
      </c>
      <c r="C84" t="s">
        <v>249</v>
      </c>
      <c r="D84" t="s">
        <v>21</v>
      </c>
      <c r="E84" t="s">
        <v>55</v>
      </c>
      <c r="F84" t="s">
        <v>56</v>
      </c>
      <c r="G84" t="s">
        <v>24</v>
      </c>
      <c r="H84" t="s">
        <v>51</v>
      </c>
      <c r="I84" t="s">
        <v>33</v>
      </c>
      <c r="J84" t="s">
        <v>45</v>
      </c>
      <c r="K84">
        <v>5</v>
      </c>
      <c r="L84">
        <v>42</v>
      </c>
      <c r="M84">
        <v>0.2</v>
      </c>
      <c r="N84">
        <v>168</v>
      </c>
      <c r="O84">
        <v>48</v>
      </c>
      <c r="P84" t="s">
        <v>28</v>
      </c>
      <c r="Q84" t="s">
        <v>46</v>
      </c>
      <c r="R84" t="s">
        <v>36</v>
      </c>
      <c r="S84">
        <v>3.3</v>
      </c>
      <c r="T84">
        <f>YEAR(tblOrders[[#This Row],[Order Date]])</f>
        <v>2025</v>
      </c>
      <c r="U84" t="str">
        <f>TEXT(tblOrders[[#This Row],[Order Date]],"mmm-yyyy")</f>
        <v>Dec-2025</v>
      </c>
      <c r="V84" s="4">
        <f>tblOrders[[#This Row],[Profit]]/tblOrders[[#This Row],[Sales Amount]]</f>
        <v>0.2857142857142857</v>
      </c>
      <c r="W84" t="str">
        <f>VLOOKUP(tblOrders[[#This Row],[City]],CityRegion,2,0)</f>
        <v>North</v>
      </c>
      <c r="X84" t="str">
        <f>VLOOKUP(tblOrders[[#This Row],[City]],lookups!A:C,3,0)</f>
        <v>Delhi</v>
      </c>
    </row>
    <row r="85" spans="1:24" x14ac:dyDescent="0.25">
      <c r="A85" t="s">
        <v>250</v>
      </c>
      <c r="B85" s="1">
        <v>45667</v>
      </c>
      <c r="C85" t="s">
        <v>251</v>
      </c>
      <c r="D85" t="s">
        <v>21</v>
      </c>
      <c r="E85" t="s">
        <v>79</v>
      </c>
      <c r="F85" t="s">
        <v>80</v>
      </c>
      <c r="G85" t="s">
        <v>68</v>
      </c>
      <c r="H85" t="s">
        <v>81</v>
      </c>
      <c r="I85" t="s">
        <v>44</v>
      </c>
      <c r="J85" t="s">
        <v>27</v>
      </c>
      <c r="K85">
        <v>5</v>
      </c>
      <c r="L85">
        <v>799</v>
      </c>
      <c r="M85">
        <v>0.2</v>
      </c>
      <c r="N85">
        <v>3196</v>
      </c>
      <c r="O85">
        <v>96</v>
      </c>
      <c r="P85" t="s">
        <v>28</v>
      </c>
      <c r="Q85" t="s">
        <v>91</v>
      </c>
      <c r="R85" t="s">
        <v>123</v>
      </c>
      <c r="S85">
        <v>4.5</v>
      </c>
      <c r="T85">
        <f>YEAR(tblOrders[[#This Row],[Order Date]])</f>
        <v>2025</v>
      </c>
      <c r="U85" t="str">
        <f>TEXT(tblOrders[[#This Row],[Order Date]],"mmm-yyyy")</f>
        <v>Jan-2025</v>
      </c>
      <c r="V85" s="4">
        <f>tblOrders[[#This Row],[Profit]]/tblOrders[[#This Row],[Sales Amount]]</f>
        <v>3.0037546933667083E-2</v>
      </c>
      <c r="W85" t="str">
        <f>VLOOKUP(tblOrders[[#This Row],[City]],CityRegion,2,0)</f>
        <v>South</v>
      </c>
      <c r="X85" t="str">
        <f>VLOOKUP(tblOrders[[#This Row],[City]],lookups!A:C,3,0)</f>
        <v>Kerala</v>
      </c>
    </row>
    <row r="86" spans="1:24" x14ac:dyDescent="0.25">
      <c r="A86" t="s">
        <v>252</v>
      </c>
      <c r="B86" s="1">
        <v>45866</v>
      </c>
      <c r="C86" t="s">
        <v>253</v>
      </c>
      <c r="D86" t="s">
        <v>39</v>
      </c>
      <c r="E86" t="s">
        <v>60</v>
      </c>
      <c r="F86" t="s">
        <v>61</v>
      </c>
      <c r="G86" t="s">
        <v>62</v>
      </c>
      <c r="H86" t="s">
        <v>63</v>
      </c>
      <c r="I86" t="s">
        <v>57</v>
      </c>
      <c r="J86" t="s">
        <v>27</v>
      </c>
      <c r="K86">
        <v>4</v>
      </c>
      <c r="L86">
        <v>45</v>
      </c>
      <c r="M86">
        <v>0</v>
      </c>
      <c r="N86">
        <v>180</v>
      </c>
      <c r="O86">
        <v>76</v>
      </c>
      <c r="P86" t="s">
        <v>28</v>
      </c>
      <c r="Q86" t="s">
        <v>29</v>
      </c>
      <c r="R86" t="s">
        <v>36</v>
      </c>
      <c r="S86">
        <v>2.7</v>
      </c>
      <c r="T86">
        <f>YEAR(tblOrders[[#This Row],[Order Date]])</f>
        <v>2025</v>
      </c>
      <c r="U86" t="str">
        <f>TEXT(tblOrders[[#This Row],[Order Date]],"mmm-yyyy")</f>
        <v>Jul-2025</v>
      </c>
      <c r="V86" s="4">
        <f>tblOrders[[#This Row],[Profit]]/tblOrders[[#This Row],[Sales Amount]]</f>
        <v>0.42222222222222222</v>
      </c>
      <c r="W86" t="str">
        <f>VLOOKUP(tblOrders[[#This Row],[City]],CityRegion,2,0)</f>
        <v>South</v>
      </c>
      <c r="X86" t="str">
        <f>VLOOKUP(tblOrders[[#This Row],[City]],lookups!A:C,3,0)</f>
        <v>Kerala</v>
      </c>
    </row>
    <row r="87" spans="1:24" x14ac:dyDescent="0.25">
      <c r="A87" t="s">
        <v>254</v>
      </c>
      <c r="B87" s="1">
        <v>45838</v>
      </c>
      <c r="C87" t="s">
        <v>255</v>
      </c>
      <c r="D87" t="s">
        <v>21</v>
      </c>
      <c r="E87" t="s">
        <v>60</v>
      </c>
      <c r="F87" t="s">
        <v>61</v>
      </c>
      <c r="G87" t="s">
        <v>62</v>
      </c>
      <c r="H87" t="s">
        <v>63</v>
      </c>
      <c r="I87" t="s">
        <v>130</v>
      </c>
      <c r="J87" t="s">
        <v>27</v>
      </c>
      <c r="K87">
        <v>2</v>
      </c>
      <c r="L87">
        <v>45</v>
      </c>
      <c r="M87">
        <v>0.15</v>
      </c>
      <c r="N87">
        <v>76.5</v>
      </c>
      <c r="O87">
        <v>24.5</v>
      </c>
      <c r="P87" t="s">
        <v>28</v>
      </c>
      <c r="Q87" t="s">
        <v>46</v>
      </c>
      <c r="R87" t="s">
        <v>30</v>
      </c>
      <c r="S87">
        <v>3.6</v>
      </c>
      <c r="T87">
        <f>YEAR(tblOrders[[#This Row],[Order Date]])</f>
        <v>2025</v>
      </c>
      <c r="U87" t="str">
        <f>TEXT(tblOrders[[#This Row],[Order Date]],"mmm-yyyy")</f>
        <v>Jun-2025</v>
      </c>
      <c r="V87" s="4">
        <f>tblOrders[[#This Row],[Profit]]/tblOrders[[#This Row],[Sales Amount]]</f>
        <v>0.3202614379084967</v>
      </c>
      <c r="W87" t="str">
        <f>VLOOKUP(tblOrders[[#This Row],[City]],CityRegion,2,0)</f>
        <v>West</v>
      </c>
      <c r="X87" t="str">
        <f>VLOOKUP(tblOrders[[#This Row],[City]],lookups!A:C,3,0)</f>
        <v>Maharashtra</v>
      </c>
    </row>
    <row r="88" spans="1:24" x14ac:dyDescent="0.25">
      <c r="A88" t="s">
        <v>256</v>
      </c>
      <c r="B88" s="1">
        <v>45994</v>
      </c>
      <c r="C88" t="s">
        <v>257</v>
      </c>
      <c r="D88" t="s">
        <v>21</v>
      </c>
      <c r="E88" t="s">
        <v>114</v>
      </c>
      <c r="F88" t="s">
        <v>115</v>
      </c>
      <c r="G88" t="s">
        <v>42</v>
      </c>
      <c r="H88" t="s">
        <v>116</v>
      </c>
      <c r="I88" t="s">
        <v>76</v>
      </c>
      <c r="J88" t="s">
        <v>27</v>
      </c>
      <c r="K88">
        <v>4</v>
      </c>
      <c r="L88">
        <v>12</v>
      </c>
      <c r="M88">
        <v>0.1</v>
      </c>
      <c r="N88">
        <v>43.2</v>
      </c>
      <c r="O88">
        <v>19.2</v>
      </c>
      <c r="P88" t="s">
        <v>28</v>
      </c>
      <c r="Q88" t="s">
        <v>35</v>
      </c>
      <c r="R88" t="s">
        <v>30</v>
      </c>
      <c r="S88">
        <v>4.5999999999999996</v>
      </c>
      <c r="T88">
        <f>YEAR(tblOrders[[#This Row],[Order Date]])</f>
        <v>2025</v>
      </c>
      <c r="U88" t="str">
        <f>TEXT(tblOrders[[#This Row],[Order Date]],"mmm-yyyy")</f>
        <v>Dec-2025</v>
      </c>
      <c r="V88" s="4">
        <f>tblOrders[[#This Row],[Profit]]/tblOrders[[#This Row],[Sales Amount]]</f>
        <v>0.44444444444444442</v>
      </c>
      <c r="W88" t="str">
        <f>VLOOKUP(tblOrders[[#This Row],[City]],CityRegion,2,0)</f>
        <v>South</v>
      </c>
      <c r="X88" t="str">
        <f>VLOOKUP(tblOrders[[#This Row],[City]],lookups!A:C,3,0)</f>
        <v>Kerala</v>
      </c>
    </row>
    <row r="89" spans="1:24" x14ac:dyDescent="0.25">
      <c r="A89" t="s">
        <v>258</v>
      </c>
      <c r="B89" s="1">
        <v>45853</v>
      </c>
      <c r="C89" t="s">
        <v>259</v>
      </c>
      <c r="D89" t="s">
        <v>21</v>
      </c>
      <c r="E89" t="s">
        <v>79</v>
      </c>
      <c r="F89" t="s">
        <v>80</v>
      </c>
      <c r="G89" t="s">
        <v>68</v>
      </c>
      <c r="H89" t="s">
        <v>81</v>
      </c>
      <c r="I89" t="s">
        <v>130</v>
      </c>
      <c r="J89" t="s">
        <v>34</v>
      </c>
      <c r="K89">
        <v>4</v>
      </c>
      <c r="L89">
        <v>799</v>
      </c>
      <c r="M89">
        <v>0.15</v>
      </c>
      <c r="N89">
        <v>2716.6</v>
      </c>
      <c r="O89">
        <v>236.6</v>
      </c>
      <c r="P89" t="s">
        <v>28</v>
      </c>
      <c r="Q89" t="s">
        <v>29</v>
      </c>
      <c r="R89" t="s">
        <v>123</v>
      </c>
      <c r="S89">
        <v>3.7</v>
      </c>
      <c r="T89">
        <f>YEAR(tblOrders[[#This Row],[Order Date]])</f>
        <v>2025</v>
      </c>
      <c r="U89" t="str">
        <f>TEXT(tblOrders[[#This Row],[Order Date]],"mmm-yyyy")</f>
        <v>Jul-2025</v>
      </c>
      <c r="V89" s="4">
        <f>tblOrders[[#This Row],[Profit]]/tblOrders[[#This Row],[Sales Amount]]</f>
        <v>8.7094161819921967E-2</v>
      </c>
      <c r="W89" t="str">
        <f>VLOOKUP(tblOrders[[#This Row],[City]],CityRegion,2,0)</f>
        <v>West</v>
      </c>
      <c r="X89" t="str">
        <f>VLOOKUP(tblOrders[[#This Row],[City]],lookups!A:C,3,0)</f>
        <v>Maharashtra</v>
      </c>
    </row>
    <row r="90" spans="1:24" x14ac:dyDescent="0.25">
      <c r="A90" t="s">
        <v>260</v>
      </c>
      <c r="B90" s="1">
        <v>45749</v>
      </c>
      <c r="C90" t="s">
        <v>261</v>
      </c>
      <c r="D90" t="s">
        <v>21</v>
      </c>
      <c r="E90" t="s">
        <v>114</v>
      </c>
      <c r="F90" t="s">
        <v>115</v>
      </c>
      <c r="G90" t="s">
        <v>42</v>
      </c>
      <c r="H90" t="s">
        <v>116</v>
      </c>
      <c r="I90" t="s">
        <v>57</v>
      </c>
      <c r="J90" t="s">
        <v>45</v>
      </c>
      <c r="K90">
        <v>2</v>
      </c>
      <c r="L90">
        <v>12</v>
      </c>
      <c r="M90">
        <v>0</v>
      </c>
      <c r="N90">
        <v>24</v>
      </c>
      <c r="O90">
        <v>12</v>
      </c>
      <c r="P90" t="s">
        <v>28</v>
      </c>
      <c r="Q90" t="s">
        <v>46</v>
      </c>
      <c r="R90" t="s">
        <v>36</v>
      </c>
      <c r="S90">
        <v>5</v>
      </c>
      <c r="T90">
        <f>YEAR(tblOrders[[#This Row],[Order Date]])</f>
        <v>2025</v>
      </c>
      <c r="U90" t="str">
        <f>TEXT(tblOrders[[#This Row],[Order Date]],"mmm-yyyy")</f>
        <v>Apr-2025</v>
      </c>
      <c r="V90" s="4">
        <f>tblOrders[[#This Row],[Profit]]/tblOrders[[#This Row],[Sales Amount]]</f>
        <v>0.5</v>
      </c>
      <c r="W90" t="str">
        <f>VLOOKUP(tblOrders[[#This Row],[City]],CityRegion,2,0)</f>
        <v>South</v>
      </c>
      <c r="X90" t="str">
        <f>VLOOKUP(tblOrders[[#This Row],[City]],lookups!A:C,3,0)</f>
        <v>Kerala</v>
      </c>
    </row>
    <row r="91" spans="1:24" x14ac:dyDescent="0.25">
      <c r="A91" t="s">
        <v>262</v>
      </c>
      <c r="B91" s="1">
        <v>45993</v>
      </c>
      <c r="C91" t="s">
        <v>263</v>
      </c>
      <c r="D91" t="s">
        <v>21</v>
      </c>
      <c r="E91" t="s">
        <v>66</v>
      </c>
      <c r="F91" t="s">
        <v>67</v>
      </c>
      <c r="G91" t="s">
        <v>68</v>
      </c>
      <c r="H91" t="s">
        <v>69</v>
      </c>
      <c r="I91" t="s">
        <v>76</v>
      </c>
      <c r="J91" t="s">
        <v>45</v>
      </c>
      <c r="K91">
        <v>1</v>
      </c>
      <c r="L91">
        <v>149</v>
      </c>
      <c r="M91">
        <v>0.2</v>
      </c>
      <c r="N91">
        <v>119.2</v>
      </c>
      <c r="O91">
        <v>24.2</v>
      </c>
      <c r="P91" t="s">
        <v>28</v>
      </c>
      <c r="Q91" t="s">
        <v>35</v>
      </c>
      <c r="R91" t="s">
        <v>30</v>
      </c>
      <c r="S91">
        <v>2.7</v>
      </c>
      <c r="T91">
        <f>YEAR(tblOrders[[#This Row],[Order Date]])</f>
        <v>2025</v>
      </c>
      <c r="U91" t="str">
        <f>TEXT(tblOrders[[#This Row],[Order Date]],"mmm-yyyy")</f>
        <v>Dec-2025</v>
      </c>
      <c r="V91" s="4">
        <f>tblOrders[[#This Row],[Profit]]/tblOrders[[#This Row],[Sales Amount]]</f>
        <v>0.2030201342281879</v>
      </c>
      <c r="W91" t="str">
        <f>VLOOKUP(tblOrders[[#This Row],[City]],CityRegion,2,0)</f>
        <v>South</v>
      </c>
      <c r="X91" t="str">
        <f>VLOOKUP(tblOrders[[#This Row],[City]],lookups!A:C,3,0)</f>
        <v>Kerala</v>
      </c>
    </row>
    <row r="92" spans="1:24" x14ac:dyDescent="0.25">
      <c r="A92" t="s">
        <v>264</v>
      </c>
      <c r="B92" s="1">
        <v>45895</v>
      </c>
      <c r="C92" t="s">
        <v>265</v>
      </c>
      <c r="D92" t="s">
        <v>21</v>
      </c>
      <c r="E92" t="s">
        <v>114</v>
      </c>
      <c r="F92" t="s">
        <v>115</v>
      </c>
      <c r="G92" t="s">
        <v>42</v>
      </c>
      <c r="H92" t="s">
        <v>116</v>
      </c>
      <c r="I92" t="s">
        <v>33</v>
      </c>
      <c r="J92" t="s">
        <v>34</v>
      </c>
      <c r="K92">
        <v>5</v>
      </c>
      <c r="L92">
        <v>12</v>
      </c>
      <c r="M92">
        <v>0.1</v>
      </c>
      <c r="N92">
        <v>54</v>
      </c>
      <c r="O92">
        <v>24</v>
      </c>
      <c r="P92" t="s">
        <v>111</v>
      </c>
      <c r="Q92" t="s">
        <v>35</v>
      </c>
      <c r="R92" t="s">
        <v>123</v>
      </c>
      <c r="S92">
        <v>4.3</v>
      </c>
      <c r="T92">
        <f>YEAR(tblOrders[[#This Row],[Order Date]])</f>
        <v>2025</v>
      </c>
      <c r="U92" t="str">
        <f>TEXT(tblOrders[[#This Row],[Order Date]],"mmm-yyyy")</f>
        <v>Aug-2025</v>
      </c>
      <c r="V92" s="4">
        <f>tblOrders[[#This Row],[Profit]]/tblOrders[[#This Row],[Sales Amount]]</f>
        <v>0.44444444444444442</v>
      </c>
      <c r="W92" t="str">
        <f>VLOOKUP(tblOrders[[#This Row],[City]],CityRegion,2,0)</f>
        <v>North</v>
      </c>
      <c r="X92" t="str">
        <f>VLOOKUP(tblOrders[[#This Row],[City]],lookups!A:C,3,0)</f>
        <v>Delhi</v>
      </c>
    </row>
    <row r="93" spans="1:24" x14ac:dyDescent="0.25">
      <c r="A93" t="s">
        <v>266</v>
      </c>
      <c r="B93" s="1">
        <v>45850</v>
      </c>
      <c r="C93" t="s">
        <v>267</v>
      </c>
      <c r="D93" t="s">
        <v>21</v>
      </c>
      <c r="E93" t="s">
        <v>94</v>
      </c>
      <c r="F93" t="s">
        <v>95</v>
      </c>
      <c r="G93" t="s">
        <v>68</v>
      </c>
      <c r="H93" t="s">
        <v>96</v>
      </c>
      <c r="I93" t="s">
        <v>139</v>
      </c>
      <c r="J93" t="s">
        <v>27</v>
      </c>
      <c r="K93">
        <v>4</v>
      </c>
      <c r="L93">
        <v>89</v>
      </c>
      <c r="M93">
        <v>0.05</v>
      </c>
      <c r="N93">
        <v>338.2</v>
      </c>
      <c r="O93">
        <v>118.2</v>
      </c>
      <c r="P93" t="s">
        <v>28</v>
      </c>
      <c r="Q93" t="s">
        <v>35</v>
      </c>
      <c r="R93" t="s">
        <v>36</v>
      </c>
      <c r="S93">
        <v>3.5</v>
      </c>
      <c r="T93">
        <f>YEAR(tblOrders[[#This Row],[Order Date]])</f>
        <v>2025</v>
      </c>
      <c r="U93" t="str">
        <f>TEXT(tblOrders[[#This Row],[Order Date]],"mmm-yyyy")</f>
        <v>Jul-2025</v>
      </c>
      <c r="V93" s="4">
        <f>tblOrders[[#This Row],[Profit]]/tblOrders[[#This Row],[Sales Amount]]</f>
        <v>0.34949733885274986</v>
      </c>
      <c r="W93" t="str">
        <f>VLOOKUP(tblOrders[[#This Row],[City]],CityRegion,2,0)</f>
        <v>South</v>
      </c>
      <c r="X93" t="str">
        <f>VLOOKUP(tblOrders[[#This Row],[City]],lookups!A:C,3,0)</f>
        <v>Tamil Nadu</v>
      </c>
    </row>
    <row r="94" spans="1:24" x14ac:dyDescent="0.25">
      <c r="A94" t="s">
        <v>268</v>
      </c>
      <c r="B94" s="1">
        <v>45904</v>
      </c>
      <c r="C94" t="s">
        <v>269</v>
      </c>
      <c r="D94" t="s">
        <v>39</v>
      </c>
      <c r="E94" t="s">
        <v>66</v>
      </c>
      <c r="F94" t="s">
        <v>67</v>
      </c>
      <c r="G94" t="s">
        <v>68</v>
      </c>
      <c r="H94" t="s">
        <v>69</v>
      </c>
      <c r="I94" t="s">
        <v>33</v>
      </c>
      <c r="J94" t="s">
        <v>34</v>
      </c>
      <c r="K94">
        <v>2</v>
      </c>
      <c r="L94">
        <v>149</v>
      </c>
      <c r="M94">
        <v>0.2</v>
      </c>
      <c r="N94">
        <v>238.4</v>
      </c>
      <c r="O94">
        <v>48.4</v>
      </c>
      <c r="P94" t="s">
        <v>28</v>
      </c>
      <c r="Q94" t="s">
        <v>91</v>
      </c>
      <c r="R94" t="s">
        <v>30</v>
      </c>
      <c r="S94">
        <v>2.7</v>
      </c>
      <c r="T94">
        <f>YEAR(tblOrders[[#This Row],[Order Date]])</f>
        <v>2025</v>
      </c>
      <c r="U94" t="str">
        <f>TEXT(tblOrders[[#This Row],[Order Date]],"mmm-yyyy")</f>
        <v>Sep-2025</v>
      </c>
      <c r="V94" s="4">
        <f>tblOrders[[#This Row],[Profit]]/tblOrders[[#This Row],[Sales Amount]]</f>
        <v>0.2030201342281879</v>
      </c>
      <c r="W94" t="str">
        <f>VLOOKUP(tblOrders[[#This Row],[City]],CityRegion,2,0)</f>
        <v>North</v>
      </c>
      <c r="X94" t="str">
        <f>VLOOKUP(tblOrders[[#This Row],[City]],lookups!A:C,3,0)</f>
        <v>Delhi</v>
      </c>
    </row>
    <row r="95" spans="1:24" x14ac:dyDescent="0.25">
      <c r="A95" t="s">
        <v>270</v>
      </c>
      <c r="B95" s="1">
        <v>45848</v>
      </c>
      <c r="C95" t="s">
        <v>271</v>
      </c>
      <c r="D95" t="s">
        <v>39</v>
      </c>
      <c r="E95" t="s">
        <v>40</v>
      </c>
      <c r="F95" t="s">
        <v>41</v>
      </c>
      <c r="G95" t="s">
        <v>42</v>
      </c>
      <c r="H95" t="s">
        <v>43</v>
      </c>
      <c r="I95" t="s">
        <v>84</v>
      </c>
      <c r="J95" t="s">
        <v>34</v>
      </c>
      <c r="K95">
        <v>4</v>
      </c>
      <c r="L95">
        <v>18</v>
      </c>
      <c r="M95">
        <v>0.15</v>
      </c>
      <c r="N95">
        <v>61.2</v>
      </c>
      <c r="O95">
        <v>25.2</v>
      </c>
      <c r="P95" t="s">
        <v>111</v>
      </c>
      <c r="Q95" t="s">
        <v>46</v>
      </c>
      <c r="R95" t="s">
        <v>30</v>
      </c>
      <c r="S95">
        <v>2.9</v>
      </c>
      <c r="T95">
        <f>YEAR(tblOrders[[#This Row],[Order Date]])</f>
        <v>2025</v>
      </c>
      <c r="U95" t="str">
        <f>TEXT(tblOrders[[#This Row],[Order Date]],"mmm-yyyy")</f>
        <v>Jul-2025</v>
      </c>
      <c r="V95" s="4">
        <f>tblOrders[[#This Row],[Profit]]/tblOrders[[#This Row],[Sales Amount]]</f>
        <v>0.41176470588235292</v>
      </c>
      <c r="W95" t="str">
        <f>VLOOKUP(tblOrders[[#This Row],[City]],CityRegion,2,0)</f>
        <v>West</v>
      </c>
      <c r="X95" t="str">
        <f>VLOOKUP(tblOrders[[#This Row],[City]],lookups!A:C,3,0)</f>
        <v>Maharashtra</v>
      </c>
    </row>
    <row r="96" spans="1:24" x14ac:dyDescent="0.25">
      <c r="A96" t="s">
        <v>272</v>
      </c>
      <c r="B96" s="1">
        <v>45742</v>
      </c>
      <c r="C96" t="s">
        <v>273</v>
      </c>
      <c r="D96" t="s">
        <v>39</v>
      </c>
      <c r="E96" t="s">
        <v>114</v>
      </c>
      <c r="F96" t="s">
        <v>115</v>
      </c>
      <c r="G96" t="s">
        <v>42</v>
      </c>
      <c r="H96" t="s">
        <v>116</v>
      </c>
      <c r="I96" t="s">
        <v>76</v>
      </c>
      <c r="J96" t="s">
        <v>45</v>
      </c>
      <c r="K96">
        <v>5</v>
      </c>
      <c r="L96">
        <v>12</v>
      </c>
      <c r="M96">
        <v>0.2</v>
      </c>
      <c r="N96">
        <v>48</v>
      </c>
      <c r="O96">
        <v>18</v>
      </c>
      <c r="P96" t="s">
        <v>111</v>
      </c>
      <c r="Q96" t="s">
        <v>35</v>
      </c>
      <c r="R96" t="s">
        <v>30</v>
      </c>
      <c r="S96">
        <v>4.4000000000000004</v>
      </c>
      <c r="T96">
        <f>YEAR(tblOrders[[#This Row],[Order Date]])</f>
        <v>2025</v>
      </c>
      <c r="U96" t="str">
        <f>TEXT(tblOrders[[#This Row],[Order Date]],"mmm-yyyy")</f>
        <v>Mar-2025</v>
      </c>
      <c r="V96" s="4">
        <f>tblOrders[[#This Row],[Profit]]/tblOrders[[#This Row],[Sales Amount]]</f>
        <v>0.375</v>
      </c>
      <c r="W96" t="str">
        <f>VLOOKUP(tblOrders[[#This Row],[City]],CityRegion,2,0)</f>
        <v>South</v>
      </c>
      <c r="X96" t="str">
        <f>VLOOKUP(tblOrders[[#This Row],[City]],lookups!A:C,3,0)</f>
        <v>Kerala</v>
      </c>
    </row>
    <row r="97" spans="1:24" x14ac:dyDescent="0.25">
      <c r="A97" t="s">
        <v>274</v>
      </c>
      <c r="B97" s="1">
        <v>45996</v>
      </c>
      <c r="C97" t="s">
        <v>275</v>
      </c>
      <c r="D97" t="s">
        <v>21</v>
      </c>
      <c r="E97" t="s">
        <v>66</v>
      </c>
      <c r="F97" t="s">
        <v>67</v>
      </c>
      <c r="G97" t="s">
        <v>68</v>
      </c>
      <c r="H97" t="s">
        <v>69</v>
      </c>
      <c r="I97" t="s">
        <v>139</v>
      </c>
      <c r="J97" t="s">
        <v>27</v>
      </c>
      <c r="K97">
        <v>5</v>
      </c>
      <c r="L97">
        <v>149</v>
      </c>
      <c r="M97">
        <v>0</v>
      </c>
      <c r="N97">
        <v>745</v>
      </c>
      <c r="O97">
        <v>270</v>
      </c>
      <c r="P97" t="s">
        <v>28</v>
      </c>
      <c r="Q97" t="s">
        <v>91</v>
      </c>
      <c r="R97" t="s">
        <v>36</v>
      </c>
      <c r="S97">
        <v>4.8</v>
      </c>
      <c r="T97">
        <f>YEAR(tblOrders[[#This Row],[Order Date]])</f>
        <v>2025</v>
      </c>
      <c r="U97" t="str">
        <f>TEXT(tblOrders[[#This Row],[Order Date]],"mmm-yyyy")</f>
        <v>Dec-2025</v>
      </c>
      <c r="V97" s="4">
        <f>tblOrders[[#This Row],[Profit]]/tblOrders[[#This Row],[Sales Amount]]</f>
        <v>0.36241610738255031</v>
      </c>
      <c r="W97" t="str">
        <f>VLOOKUP(tblOrders[[#This Row],[City]],CityRegion,2,0)</f>
        <v>South</v>
      </c>
      <c r="X97" t="str">
        <f>VLOOKUP(tblOrders[[#This Row],[City]],lookups!A:C,3,0)</f>
        <v>Tamil Nadu</v>
      </c>
    </row>
    <row r="98" spans="1:24" x14ac:dyDescent="0.25">
      <c r="A98" t="s">
        <v>276</v>
      </c>
      <c r="B98" s="1">
        <v>45870</v>
      </c>
      <c r="C98" t="s">
        <v>277</v>
      </c>
      <c r="D98" t="s">
        <v>21</v>
      </c>
      <c r="E98" t="s">
        <v>101</v>
      </c>
      <c r="F98" t="s">
        <v>102</v>
      </c>
      <c r="G98" t="s">
        <v>24</v>
      </c>
      <c r="H98" t="s">
        <v>103</v>
      </c>
      <c r="I98" t="s">
        <v>33</v>
      </c>
      <c r="J98" t="s">
        <v>45</v>
      </c>
      <c r="K98">
        <v>1</v>
      </c>
      <c r="L98">
        <v>120</v>
      </c>
      <c r="M98">
        <v>0.05</v>
      </c>
      <c r="N98">
        <v>114</v>
      </c>
      <c r="O98">
        <v>36</v>
      </c>
      <c r="P98" t="s">
        <v>28</v>
      </c>
      <c r="Q98" t="s">
        <v>35</v>
      </c>
      <c r="R98" t="s">
        <v>36</v>
      </c>
      <c r="S98">
        <v>3.9</v>
      </c>
      <c r="T98">
        <f>YEAR(tblOrders[[#This Row],[Order Date]])</f>
        <v>2025</v>
      </c>
      <c r="U98" t="str">
        <f>TEXT(tblOrders[[#This Row],[Order Date]],"mmm-yyyy")</f>
        <v>Aug-2025</v>
      </c>
      <c r="V98" s="4">
        <f>tblOrders[[#This Row],[Profit]]/tblOrders[[#This Row],[Sales Amount]]</f>
        <v>0.31578947368421051</v>
      </c>
      <c r="W98" t="str">
        <f>VLOOKUP(tblOrders[[#This Row],[City]],CityRegion,2,0)</f>
        <v>North</v>
      </c>
      <c r="X98" t="str">
        <f>VLOOKUP(tblOrders[[#This Row],[City]],lookups!A:C,3,0)</f>
        <v>Delhi</v>
      </c>
    </row>
    <row r="99" spans="1:24" x14ac:dyDescent="0.25">
      <c r="A99" t="s">
        <v>278</v>
      </c>
      <c r="B99" s="1">
        <v>45862</v>
      </c>
      <c r="C99" t="s">
        <v>279</v>
      </c>
      <c r="D99" t="s">
        <v>21</v>
      </c>
      <c r="E99" t="s">
        <v>22</v>
      </c>
      <c r="F99" t="s">
        <v>23</v>
      </c>
      <c r="G99" t="s">
        <v>24</v>
      </c>
      <c r="H99" t="s">
        <v>25</v>
      </c>
      <c r="I99" t="s">
        <v>130</v>
      </c>
      <c r="J99" t="s">
        <v>27</v>
      </c>
      <c r="K99">
        <v>4</v>
      </c>
      <c r="L99">
        <v>190</v>
      </c>
      <c r="M99">
        <v>0.2</v>
      </c>
      <c r="N99">
        <v>608</v>
      </c>
      <c r="O99">
        <v>108</v>
      </c>
      <c r="P99" t="s">
        <v>28</v>
      </c>
      <c r="Q99" t="s">
        <v>35</v>
      </c>
      <c r="R99" t="s">
        <v>30</v>
      </c>
      <c r="S99">
        <v>3.9</v>
      </c>
      <c r="T99">
        <f>YEAR(tblOrders[[#This Row],[Order Date]])</f>
        <v>2025</v>
      </c>
      <c r="U99" t="str">
        <f>TEXT(tblOrders[[#This Row],[Order Date]],"mmm-yyyy")</f>
        <v>Jul-2025</v>
      </c>
      <c r="V99" s="4">
        <f>tblOrders[[#This Row],[Profit]]/tblOrders[[#This Row],[Sales Amount]]</f>
        <v>0.17763157894736842</v>
      </c>
      <c r="W99" t="str">
        <f>VLOOKUP(tblOrders[[#This Row],[City]],CityRegion,2,0)</f>
        <v>West</v>
      </c>
      <c r="X99" t="str">
        <f>VLOOKUP(tblOrders[[#This Row],[City]],lookups!A:C,3,0)</f>
        <v>Maharashtra</v>
      </c>
    </row>
    <row r="100" spans="1:24" x14ac:dyDescent="0.25">
      <c r="A100" t="s">
        <v>280</v>
      </c>
      <c r="B100" s="1">
        <v>45947</v>
      </c>
      <c r="C100" t="s">
        <v>281</v>
      </c>
      <c r="D100" t="s">
        <v>21</v>
      </c>
      <c r="E100" t="s">
        <v>22</v>
      </c>
      <c r="F100" t="s">
        <v>23</v>
      </c>
      <c r="G100" t="s">
        <v>24</v>
      </c>
      <c r="H100" t="s">
        <v>25</v>
      </c>
      <c r="I100" t="s">
        <v>84</v>
      </c>
      <c r="J100" t="s">
        <v>34</v>
      </c>
      <c r="K100">
        <v>2</v>
      </c>
      <c r="L100">
        <v>190</v>
      </c>
      <c r="M100">
        <v>0.1</v>
      </c>
      <c r="N100">
        <v>342</v>
      </c>
      <c r="O100">
        <v>92</v>
      </c>
      <c r="P100" t="s">
        <v>28</v>
      </c>
      <c r="Q100" t="s">
        <v>86</v>
      </c>
      <c r="R100" t="s">
        <v>36</v>
      </c>
      <c r="S100">
        <v>3.7</v>
      </c>
      <c r="T100">
        <f>YEAR(tblOrders[[#This Row],[Order Date]])</f>
        <v>2025</v>
      </c>
      <c r="U100" t="str">
        <f>TEXT(tblOrders[[#This Row],[Order Date]],"mmm-yyyy")</f>
        <v>Oct-2025</v>
      </c>
      <c r="V100" s="4">
        <f>tblOrders[[#This Row],[Profit]]/tblOrders[[#This Row],[Sales Amount]]</f>
        <v>0.26900584795321636</v>
      </c>
      <c r="W100" t="str">
        <f>VLOOKUP(tblOrders[[#This Row],[City]],CityRegion,2,0)</f>
        <v>West</v>
      </c>
      <c r="X100" t="str">
        <f>VLOOKUP(tblOrders[[#This Row],[City]],lookups!A:C,3,0)</f>
        <v>Maharashtra</v>
      </c>
    </row>
    <row r="101" spans="1:24" x14ac:dyDescent="0.25">
      <c r="A101" t="s">
        <v>282</v>
      </c>
      <c r="B101" s="1">
        <v>45738</v>
      </c>
      <c r="C101" t="s">
        <v>283</v>
      </c>
      <c r="D101" t="s">
        <v>21</v>
      </c>
      <c r="E101" t="s">
        <v>60</v>
      </c>
      <c r="F101" t="s">
        <v>61</v>
      </c>
      <c r="G101" t="s">
        <v>62</v>
      </c>
      <c r="H101" t="s">
        <v>63</v>
      </c>
      <c r="I101" t="s">
        <v>33</v>
      </c>
      <c r="J101" t="s">
        <v>34</v>
      </c>
      <c r="K101">
        <v>3</v>
      </c>
      <c r="L101">
        <v>45</v>
      </c>
      <c r="M101">
        <v>0.1</v>
      </c>
      <c r="N101">
        <v>121.5</v>
      </c>
      <c r="O101">
        <v>43.5</v>
      </c>
      <c r="P101" t="s">
        <v>28</v>
      </c>
      <c r="Q101" t="s">
        <v>29</v>
      </c>
      <c r="R101" t="s">
        <v>36</v>
      </c>
      <c r="S101">
        <v>3.2</v>
      </c>
      <c r="T101">
        <f>YEAR(tblOrders[[#This Row],[Order Date]])</f>
        <v>2025</v>
      </c>
      <c r="U101" t="str">
        <f>TEXT(tblOrders[[#This Row],[Order Date]],"mmm-yyyy")</f>
        <v>Mar-2025</v>
      </c>
      <c r="V101" s="4">
        <f>tblOrders[[#This Row],[Profit]]/tblOrders[[#This Row],[Sales Amount]]</f>
        <v>0.35802469135802467</v>
      </c>
      <c r="W101" t="str">
        <f>VLOOKUP(tblOrders[[#This Row],[City]],CityRegion,2,0)</f>
        <v>North</v>
      </c>
      <c r="X101" t="str">
        <f>VLOOKUP(tblOrders[[#This Row],[City]],lookups!A:C,3,0)</f>
        <v>Delhi</v>
      </c>
    </row>
    <row r="102" spans="1:24" x14ac:dyDescent="0.25">
      <c r="A102" t="s">
        <v>284</v>
      </c>
      <c r="B102" s="1">
        <v>45911</v>
      </c>
      <c r="C102" t="s">
        <v>285</v>
      </c>
      <c r="D102" t="s">
        <v>21</v>
      </c>
      <c r="E102" t="s">
        <v>79</v>
      </c>
      <c r="F102" t="s">
        <v>80</v>
      </c>
      <c r="G102" t="s">
        <v>68</v>
      </c>
      <c r="H102" t="s">
        <v>81</v>
      </c>
      <c r="I102" t="s">
        <v>130</v>
      </c>
      <c r="J102" t="s">
        <v>34</v>
      </c>
      <c r="K102">
        <v>4</v>
      </c>
      <c r="L102">
        <v>799</v>
      </c>
      <c r="M102">
        <v>0</v>
      </c>
      <c r="N102">
        <v>3196</v>
      </c>
      <c r="O102">
        <v>716</v>
      </c>
      <c r="P102" t="s">
        <v>28</v>
      </c>
      <c r="Q102" t="s">
        <v>86</v>
      </c>
      <c r="R102" t="s">
        <v>30</v>
      </c>
      <c r="S102">
        <v>4.5999999999999996</v>
      </c>
      <c r="T102">
        <f>YEAR(tblOrders[[#This Row],[Order Date]])</f>
        <v>2025</v>
      </c>
      <c r="U102" t="str">
        <f>TEXT(tblOrders[[#This Row],[Order Date]],"mmm-yyyy")</f>
        <v>Sep-2025</v>
      </c>
      <c r="V102" s="4">
        <f>tblOrders[[#This Row],[Profit]]/tblOrders[[#This Row],[Sales Amount]]</f>
        <v>0.22403003754693368</v>
      </c>
      <c r="W102" t="str">
        <f>VLOOKUP(tblOrders[[#This Row],[City]],CityRegion,2,0)</f>
        <v>West</v>
      </c>
      <c r="X102" t="str">
        <f>VLOOKUP(tblOrders[[#This Row],[City]],lookups!A:C,3,0)</f>
        <v>Maharashtra</v>
      </c>
    </row>
    <row r="103" spans="1:24" x14ac:dyDescent="0.25">
      <c r="A103" t="s">
        <v>286</v>
      </c>
      <c r="B103" s="1">
        <v>46020</v>
      </c>
      <c r="C103" t="s">
        <v>287</v>
      </c>
      <c r="D103" t="s">
        <v>21</v>
      </c>
      <c r="E103" t="s">
        <v>22</v>
      </c>
      <c r="F103" t="s">
        <v>23</v>
      </c>
      <c r="G103" t="s">
        <v>24</v>
      </c>
      <c r="H103" t="s">
        <v>25</v>
      </c>
      <c r="I103" t="s">
        <v>57</v>
      </c>
      <c r="J103" t="s">
        <v>34</v>
      </c>
      <c r="K103">
        <v>5</v>
      </c>
      <c r="L103">
        <v>190</v>
      </c>
      <c r="M103">
        <v>0.2</v>
      </c>
      <c r="N103">
        <v>760</v>
      </c>
      <c r="O103">
        <v>135</v>
      </c>
      <c r="P103" t="s">
        <v>28</v>
      </c>
      <c r="Q103" t="s">
        <v>91</v>
      </c>
      <c r="R103" t="s">
        <v>36</v>
      </c>
      <c r="S103">
        <v>2.9</v>
      </c>
      <c r="T103">
        <f>YEAR(tblOrders[[#This Row],[Order Date]])</f>
        <v>2025</v>
      </c>
      <c r="U103" t="str">
        <f>TEXT(tblOrders[[#This Row],[Order Date]],"mmm-yyyy")</f>
        <v>Dec-2025</v>
      </c>
      <c r="V103" s="4">
        <f>tblOrders[[#This Row],[Profit]]/tblOrders[[#This Row],[Sales Amount]]</f>
        <v>0.17763157894736842</v>
      </c>
      <c r="W103" t="str">
        <f>VLOOKUP(tblOrders[[#This Row],[City]],CityRegion,2,0)</f>
        <v>South</v>
      </c>
      <c r="X103" t="str">
        <f>VLOOKUP(tblOrders[[#This Row],[City]],lookups!A:C,3,0)</f>
        <v>Kerala</v>
      </c>
    </row>
    <row r="104" spans="1:24" x14ac:dyDescent="0.25">
      <c r="A104" t="s">
        <v>288</v>
      </c>
      <c r="B104" s="1">
        <v>45951</v>
      </c>
      <c r="C104" t="s">
        <v>289</v>
      </c>
      <c r="D104" t="s">
        <v>21</v>
      </c>
      <c r="E104" t="s">
        <v>73</v>
      </c>
      <c r="F104" t="s">
        <v>74</v>
      </c>
      <c r="G104" t="s">
        <v>68</v>
      </c>
      <c r="H104" t="s">
        <v>75</v>
      </c>
      <c r="I104" t="s">
        <v>44</v>
      </c>
      <c r="J104" t="s">
        <v>34</v>
      </c>
      <c r="K104">
        <v>4</v>
      </c>
      <c r="L104">
        <v>65</v>
      </c>
      <c r="M104">
        <v>0.15</v>
      </c>
      <c r="N104">
        <v>221</v>
      </c>
      <c r="O104">
        <v>69</v>
      </c>
      <c r="P104" t="s">
        <v>28</v>
      </c>
      <c r="Q104" t="s">
        <v>29</v>
      </c>
      <c r="R104" t="s">
        <v>36</v>
      </c>
      <c r="S104">
        <v>4.4000000000000004</v>
      </c>
      <c r="T104">
        <f>YEAR(tblOrders[[#This Row],[Order Date]])</f>
        <v>2025</v>
      </c>
      <c r="U104" t="str">
        <f>TEXT(tblOrders[[#This Row],[Order Date]],"mmm-yyyy")</f>
        <v>Oct-2025</v>
      </c>
      <c r="V104" s="4">
        <f>tblOrders[[#This Row],[Profit]]/tblOrders[[#This Row],[Sales Amount]]</f>
        <v>0.31221719457013575</v>
      </c>
      <c r="W104" t="str">
        <f>VLOOKUP(tblOrders[[#This Row],[City]],CityRegion,2,0)</f>
        <v>South</v>
      </c>
      <c r="X104" t="str">
        <f>VLOOKUP(tblOrders[[#This Row],[City]],lookups!A:C,3,0)</f>
        <v>Kerala</v>
      </c>
    </row>
    <row r="105" spans="1:24" x14ac:dyDescent="0.25">
      <c r="A105" t="s">
        <v>290</v>
      </c>
      <c r="B105" s="1">
        <v>45873</v>
      </c>
      <c r="C105" t="s">
        <v>291</v>
      </c>
      <c r="D105" t="s">
        <v>21</v>
      </c>
      <c r="E105" t="s">
        <v>108</v>
      </c>
      <c r="F105" t="s">
        <v>109</v>
      </c>
      <c r="G105" t="s">
        <v>62</v>
      </c>
      <c r="H105" t="s">
        <v>110</v>
      </c>
      <c r="I105" t="s">
        <v>57</v>
      </c>
      <c r="J105" t="s">
        <v>45</v>
      </c>
      <c r="K105">
        <v>1</v>
      </c>
      <c r="L105">
        <v>110</v>
      </c>
      <c r="M105">
        <v>0.05</v>
      </c>
      <c r="N105">
        <v>104.5</v>
      </c>
      <c r="O105">
        <v>36.5</v>
      </c>
      <c r="P105" t="s">
        <v>28</v>
      </c>
      <c r="Q105" t="s">
        <v>91</v>
      </c>
      <c r="R105" t="s">
        <v>123</v>
      </c>
      <c r="S105">
        <v>3.6</v>
      </c>
      <c r="T105">
        <f>YEAR(tblOrders[[#This Row],[Order Date]])</f>
        <v>2025</v>
      </c>
      <c r="U105" t="str">
        <f>TEXT(tblOrders[[#This Row],[Order Date]],"mmm-yyyy")</f>
        <v>Aug-2025</v>
      </c>
      <c r="V105" s="4">
        <f>tblOrders[[#This Row],[Profit]]/tblOrders[[#This Row],[Sales Amount]]</f>
        <v>0.34928229665071769</v>
      </c>
      <c r="W105" t="str">
        <f>VLOOKUP(tblOrders[[#This Row],[City]],CityRegion,2,0)</f>
        <v>South</v>
      </c>
      <c r="X105" t="str">
        <f>VLOOKUP(tblOrders[[#This Row],[City]],lookups!A:C,3,0)</f>
        <v>Kerala</v>
      </c>
    </row>
    <row r="106" spans="1:24" x14ac:dyDescent="0.25">
      <c r="A106" t="s">
        <v>292</v>
      </c>
      <c r="B106" s="1">
        <v>45732</v>
      </c>
      <c r="C106" t="s">
        <v>293</v>
      </c>
      <c r="D106" t="s">
        <v>39</v>
      </c>
      <c r="E106" t="s">
        <v>55</v>
      </c>
      <c r="F106" t="s">
        <v>56</v>
      </c>
      <c r="G106" t="s">
        <v>24</v>
      </c>
      <c r="H106" t="s">
        <v>51</v>
      </c>
      <c r="I106" t="s">
        <v>76</v>
      </c>
      <c r="J106" t="s">
        <v>45</v>
      </c>
      <c r="K106">
        <v>2</v>
      </c>
      <c r="L106">
        <v>42</v>
      </c>
      <c r="M106">
        <v>0.15</v>
      </c>
      <c r="N106">
        <v>71.400000000000006</v>
      </c>
      <c r="O106">
        <v>23.4</v>
      </c>
      <c r="P106" t="s">
        <v>28</v>
      </c>
      <c r="Q106" t="s">
        <v>91</v>
      </c>
      <c r="R106" t="s">
        <v>36</v>
      </c>
      <c r="S106">
        <v>4</v>
      </c>
      <c r="T106">
        <f>YEAR(tblOrders[[#This Row],[Order Date]])</f>
        <v>2025</v>
      </c>
      <c r="U106" t="str">
        <f>TEXT(tblOrders[[#This Row],[Order Date]],"mmm-yyyy")</f>
        <v>Mar-2025</v>
      </c>
      <c r="V106" s="4">
        <f>tblOrders[[#This Row],[Profit]]/tblOrders[[#This Row],[Sales Amount]]</f>
        <v>0.32773109243697474</v>
      </c>
      <c r="W106" t="str">
        <f>VLOOKUP(tblOrders[[#This Row],[City]],CityRegion,2,0)</f>
        <v>South</v>
      </c>
      <c r="X106" t="str">
        <f>VLOOKUP(tblOrders[[#This Row],[City]],lookups!A:C,3,0)</f>
        <v>Kerala</v>
      </c>
    </row>
    <row r="107" spans="1:24" x14ac:dyDescent="0.25">
      <c r="A107" t="s">
        <v>294</v>
      </c>
      <c r="B107" s="1">
        <v>45825</v>
      </c>
      <c r="C107" t="s">
        <v>295</v>
      </c>
      <c r="D107" t="s">
        <v>39</v>
      </c>
      <c r="E107" t="s">
        <v>73</v>
      </c>
      <c r="F107" t="s">
        <v>74</v>
      </c>
      <c r="G107" t="s">
        <v>68</v>
      </c>
      <c r="H107" t="s">
        <v>75</v>
      </c>
      <c r="I107" t="s">
        <v>76</v>
      </c>
      <c r="J107" t="s">
        <v>34</v>
      </c>
      <c r="K107">
        <v>3</v>
      </c>
      <c r="L107">
        <v>65</v>
      </c>
      <c r="M107">
        <v>0.15</v>
      </c>
      <c r="N107">
        <v>165.75</v>
      </c>
      <c r="O107">
        <v>51.75</v>
      </c>
      <c r="P107" t="s">
        <v>111</v>
      </c>
      <c r="Q107" t="s">
        <v>35</v>
      </c>
      <c r="R107" t="s">
        <v>36</v>
      </c>
      <c r="S107">
        <v>3.5</v>
      </c>
      <c r="T107">
        <f>YEAR(tblOrders[[#This Row],[Order Date]])</f>
        <v>2025</v>
      </c>
      <c r="U107" t="str">
        <f>TEXT(tblOrders[[#This Row],[Order Date]],"mmm-yyyy")</f>
        <v>Jun-2025</v>
      </c>
      <c r="V107" s="4">
        <f>tblOrders[[#This Row],[Profit]]/tblOrders[[#This Row],[Sales Amount]]</f>
        <v>0.31221719457013575</v>
      </c>
      <c r="W107" t="str">
        <f>VLOOKUP(tblOrders[[#This Row],[City]],CityRegion,2,0)</f>
        <v>South</v>
      </c>
      <c r="X107" t="str">
        <f>VLOOKUP(tblOrders[[#This Row],[City]],lookups!A:C,3,0)</f>
        <v>Kerala</v>
      </c>
    </row>
    <row r="108" spans="1:24" x14ac:dyDescent="0.25">
      <c r="A108" t="s">
        <v>296</v>
      </c>
      <c r="B108" s="1">
        <v>45672</v>
      </c>
      <c r="C108" t="s">
        <v>297</v>
      </c>
      <c r="D108" t="s">
        <v>21</v>
      </c>
      <c r="E108" t="s">
        <v>40</v>
      </c>
      <c r="F108" t="s">
        <v>41</v>
      </c>
      <c r="G108" t="s">
        <v>42</v>
      </c>
      <c r="H108" t="s">
        <v>43</v>
      </c>
      <c r="I108" t="s">
        <v>139</v>
      </c>
      <c r="J108" t="s">
        <v>27</v>
      </c>
      <c r="K108">
        <v>5</v>
      </c>
      <c r="L108">
        <v>18</v>
      </c>
      <c r="M108">
        <v>0.05</v>
      </c>
      <c r="N108">
        <v>85.5</v>
      </c>
      <c r="O108">
        <v>40.5</v>
      </c>
      <c r="P108" t="s">
        <v>28</v>
      </c>
      <c r="Q108" t="s">
        <v>46</v>
      </c>
      <c r="R108" t="s">
        <v>36</v>
      </c>
      <c r="S108">
        <v>3.9</v>
      </c>
      <c r="T108">
        <f>YEAR(tblOrders[[#This Row],[Order Date]])</f>
        <v>2025</v>
      </c>
      <c r="U108" t="str">
        <f>TEXT(tblOrders[[#This Row],[Order Date]],"mmm-yyyy")</f>
        <v>Jan-2025</v>
      </c>
      <c r="V108" s="4">
        <f>tblOrders[[#This Row],[Profit]]/tblOrders[[#This Row],[Sales Amount]]</f>
        <v>0.47368421052631576</v>
      </c>
      <c r="W108" t="str">
        <f>VLOOKUP(tblOrders[[#This Row],[City]],CityRegion,2,0)</f>
        <v>South</v>
      </c>
      <c r="X108" t="str">
        <f>VLOOKUP(tblOrders[[#This Row],[City]],lookups!A:C,3,0)</f>
        <v>Tamil Nadu</v>
      </c>
    </row>
    <row r="109" spans="1:24" x14ac:dyDescent="0.25">
      <c r="A109" t="s">
        <v>298</v>
      </c>
      <c r="B109" s="1">
        <v>45924</v>
      </c>
      <c r="C109" t="s">
        <v>299</v>
      </c>
      <c r="D109" t="s">
        <v>21</v>
      </c>
      <c r="E109" t="s">
        <v>73</v>
      </c>
      <c r="F109" t="s">
        <v>74</v>
      </c>
      <c r="G109" t="s">
        <v>68</v>
      </c>
      <c r="H109" t="s">
        <v>75</v>
      </c>
      <c r="I109" t="s">
        <v>57</v>
      </c>
      <c r="J109" t="s">
        <v>34</v>
      </c>
      <c r="K109">
        <v>5</v>
      </c>
      <c r="L109">
        <v>65</v>
      </c>
      <c r="M109">
        <v>0</v>
      </c>
      <c r="N109">
        <v>325</v>
      </c>
      <c r="O109">
        <v>135</v>
      </c>
      <c r="P109" t="s">
        <v>28</v>
      </c>
      <c r="Q109" t="s">
        <v>35</v>
      </c>
      <c r="R109" t="s">
        <v>36</v>
      </c>
      <c r="S109">
        <v>3.9</v>
      </c>
      <c r="T109">
        <f>YEAR(tblOrders[[#This Row],[Order Date]])</f>
        <v>2025</v>
      </c>
      <c r="U109" t="str">
        <f>TEXT(tblOrders[[#This Row],[Order Date]],"mmm-yyyy")</f>
        <v>Sep-2025</v>
      </c>
      <c r="V109" s="4">
        <f>tblOrders[[#This Row],[Profit]]/tblOrders[[#This Row],[Sales Amount]]</f>
        <v>0.41538461538461541</v>
      </c>
      <c r="W109" t="str">
        <f>VLOOKUP(tblOrders[[#This Row],[City]],CityRegion,2,0)</f>
        <v>South</v>
      </c>
      <c r="X109" t="str">
        <f>VLOOKUP(tblOrders[[#This Row],[City]],lookups!A:C,3,0)</f>
        <v>Kerala</v>
      </c>
    </row>
    <row r="110" spans="1:24" x14ac:dyDescent="0.25">
      <c r="A110" t="s">
        <v>300</v>
      </c>
      <c r="B110" s="1">
        <v>45704</v>
      </c>
      <c r="C110" t="s">
        <v>301</v>
      </c>
      <c r="D110" t="s">
        <v>39</v>
      </c>
      <c r="E110" t="s">
        <v>108</v>
      </c>
      <c r="F110" t="s">
        <v>109</v>
      </c>
      <c r="G110" t="s">
        <v>62</v>
      </c>
      <c r="H110" t="s">
        <v>110</v>
      </c>
      <c r="I110" t="s">
        <v>130</v>
      </c>
      <c r="J110" t="s">
        <v>45</v>
      </c>
      <c r="K110">
        <v>4</v>
      </c>
      <c r="L110">
        <v>110</v>
      </c>
      <c r="M110">
        <v>0.05</v>
      </c>
      <c r="N110">
        <v>418</v>
      </c>
      <c r="O110">
        <v>146</v>
      </c>
      <c r="P110" t="s">
        <v>28</v>
      </c>
      <c r="Q110" t="s">
        <v>86</v>
      </c>
      <c r="R110" t="s">
        <v>30</v>
      </c>
      <c r="S110">
        <v>4</v>
      </c>
      <c r="T110">
        <f>YEAR(tblOrders[[#This Row],[Order Date]])</f>
        <v>2025</v>
      </c>
      <c r="U110" t="str">
        <f>TEXT(tblOrders[[#This Row],[Order Date]],"mmm-yyyy")</f>
        <v>Feb-2025</v>
      </c>
      <c r="V110" s="4">
        <f>tblOrders[[#This Row],[Profit]]/tblOrders[[#This Row],[Sales Amount]]</f>
        <v>0.34928229665071769</v>
      </c>
      <c r="W110" t="str">
        <f>VLOOKUP(tblOrders[[#This Row],[City]],CityRegion,2,0)</f>
        <v>West</v>
      </c>
      <c r="X110" t="str">
        <f>VLOOKUP(tblOrders[[#This Row],[City]],lookups!A:C,3,0)</f>
        <v>Maharashtra</v>
      </c>
    </row>
    <row r="111" spans="1:24" x14ac:dyDescent="0.25">
      <c r="A111" t="s">
        <v>302</v>
      </c>
      <c r="B111" s="1">
        <v>45691</v>
      </c>
      <c r="C111" t="s">
        <v>303</v>
      </c>
      <c r="D111" t="s">
        <v>21</v>
      </c>
      <c r="E111" t="s">
        <v>49</v>
      </c>
      <c r="F111" t="s">
        <v>50</v>
      </c>
      <c r="G111" t="s">
        <v>24</v>
      </c>
      <c r="H111" t="s">
        <v>51</v>
      </c>
      <c r="I111" t="s">
        <v>139</v>
      </c>
      <c r="J111" t="s">
        <v>34</v>
      </c>
      <c r="K111">
        <v>4</v>
      </c>
      <c r="L111">
        <v>85</v>
      </c>
      <c r="M111">
        <v>0.15</v>
      </c>
      <c r="N111">
        <v>289</v>
      </c>
      <c r="O111">
        <v>81</v>
      </c>
      <c r="P111" t="s">
        <v>28</v>
      </c>
      <c r="Q111" t="s">
        <v>86</v>
      </c>
      <c r="R111" t="s">
        <v>36</v>
      </c>
      <c r="S111">
        <v>3.7</v>
      </c>
      <c r="T111">
        <f>YEAR(tblOrders[[#This Row],[Order Date]])</f>
        <v>2025</v>
      </c>
      <c r="U111" t="str">
        <f>TEXT(tblOrders[[#This Row],[Order Date]],"mmm-yyyy")</f>
        <v>Feb-2025</v>
      </c>
      <c r="V111" s="4">
        <f>tblOrders[[#This Row],[Profit]]/tblOrders[[#This Row],[Sales Amount]]</f>
        <v>0.28027681660899656</v>
      </c>
      <c r="W111" t="str">
        <f>VLOOKUP(tblOrders[[#This Row],[City]],CityRegion,2,0)</f>
        <v>South</v>
      </c>
      <c r="X111" t="str">
        <f>VLOOKUP(tblOrders[[#This Row],[City]],lookups!A:C,3,0)</f>
        <v>Tamil Nadu</v>
      </c>
    </row>
    <row r="112" spans="1:24" x14ac:dyDescent="0.25">
      <c r="A112" t="s">
        <v>304</v>
      </c>
      <c r="B112" s="1">
        <v>45906</v>
      </c>
      <c r="C112" t="s">
        <v>305</v>
      </c>
      <c r="D112" t="s">
        <v>21</v>
      </c>
      <c r="E112" t="s">
        <v>66</v>
      </c>
      <c r="F112" t="s">
        <v>67</v>
      </c>
      <c r="G112" t="s">
        <v>68</v>
      </c>
      <c r="H112" t="s">
        <v>69</v>
      </c>
      <c r="I112" t="s">
        <v>84</v>
      </c>
      <c r="J112" t="s">
        <v>45</v>
      </c>
      <c r="K112">
        <v>3</v>
      </c>
      <c r="L112">
        <v>149</v>
      </c>
      <c r="M112">
        <v>0</v>
      </c>
      <c r="N112">
        <v>447</v>
      </c>
      <c r="O112">
        <v>162</v>
      </c>
      <c r="P112" t="s">
        <v>28</v>
      </c>
      <c r="Q112" t="s">
        <v>29</v>
      </c>
      <c r="R112" t="s">
        <v>36</v>
      </c>
      <c r="S112">
        <v>3.4</v>
      </c>
      <c r="T112">
        <f>YEAR(tblOrders[[#This Row],[Order Date]])</f>
        <v>2025</v>
      </c>
      <c r="U112" t="str">
        <f>TEXT(tblOrders[[#This Row],[Order Date]],"mmm-yyyy")</f>
        <v>Sep-2025</v>
      </c>
      <c r="V112" s="4">
        <f>tblOrders[[#This Row],[Profit]]/tblOrders[[#This Row],[Sales Amount]]</f>
        <v>0.36241610738255031</v>
      </c>
      <c r="W112" t="str">
        <f>VLOOKUP(tblOrders[[#This Row],[City]],CityRegion,2,0)</f>
        <v>West</v>
      </c>
      <c r="X112" t="str">
        <f>VLOOKUP(tblOrders[[#This Row],[City]],lookups!A:C,3,0)</f>
        <v>Maharashtra</v>
      </c>
    </row>
    <row r="113" spans="1:24" x14ac:dyDescent="0.25">
      <c r="A113" t="s">
        <v>306</v>
      </c>
      <c r="B113" s="1">
        <v>45857</v>
      </c>
      <c r="C113" t="s">
        <v>307</v>
      </c>
      <c r="D113" t="s">
        <v>21</v>
      </c>
      <c r="E113" t="s">
        <v>73</v>
      </c>
      <c r="F113" t="s">
        <v>74</v>
      </c>
      <c r="G113" t="s">
        <v>68</v>
      </c>
      <c r="H113" t="s">
        <v>75</v>
      </c>
      <c r="I113" t="s">
        <v>26</v>
      </c>
      <c r="J113" t="s">
        <v>34</v>
      </c>
      <c r="K113">
        <v>4</v>
      </c>
      <c r="L113">
        <v>65</v>
      </c>
      <c r="M113">
        <v>0.1</v>
      </c>
      <c r="N113">
        <v>234</v>
      </c>
      <c r="O113">
        <v>82</v>
      </c>
      <c r="P113" t="s">
        <v>111</v>
      </c>
      <c r="Q113" t="s">
        <v>29</v>
      </c>
      <c r="R113" t="s">
        <v>30</v>
      </c>
      <c r="S113">
        <v>4.5</v>
      </c>
      <c r="T113">
        <f>YEAR(tblOrders[[#This Row],[Order Date]])</f>
        <v>2025</v>
      </c>
      <c r="U113" t="str">
        <f>TEXT(tblOrders[[#This Row],[Order Date]],"mmm-yyyy")</f>
        <v>Jul-2025</v>
      </c>
      <c r="V113" s="4">
        <f>tblOrders[[#This Row],[Profit]]/tblOrders[[#This Row],[Sales Amount]]</f>
        <v>0.3504273504273504</v>
      </c>
      <c r="W113" t="str">
        <f>VLOOKUP(tblOrders[[#This Row],[City]],CityRegion,2,0)</f>
        <v>South</v>
      </c>
      <c r="X113" t="str">
        <f>VLOOKUP(tblOrders[[#This Row],[City]],lookups!A:C,3,0)</f>
        <v>Karnataka</v>
      </c>
    </row>
    <row r="114" spans="1:24" x14ac:dyDescent="0.25">
      <c r="A114" t="s">
        <v>308</v>
      </c>
      <c r="B114" s="1">
        <v>45908</v>
      </c>
      <c r="C114" t="s">
        <v>309</v>
      </c>
      <c r="D114" t="s">
        <v>21</v>
      </c>
      <c r="E114" t="s">
        <v>73</v>
      </c>
      <c r="F114" t="s">
        <v>74</v>
      </c>
      <c r="G114" t="s">
        <v>68</v>
      </c>
      <c r="H114" t="s">
        <v>75</v>
      </c>
      <c r="I114" t="s">
        <v>70</v>
      </c>
      <c r="J114" t="s">
        <v>34</v>
      </c>
      <c r="K114">
        <v>5</v>
      </c>
      <c r="L114">
        <v>65</v>
      </c>
      <c r="M114">
        <v>0.15</v>
      </c>
      <c r="N114">
        <v>276.25</v>
      </c>
      <c r="O114">
        <v>86.25</v>
      </c>
      <c r="P114" t="s">
        <v>85</v>
      </c>
      <c r="Q114" t="s">
        <v>35</v>
      </c>
      <c r="R114" t="s">
        <v>36</v>
      </c>
      <c r="S114">
        <v>3.4</v>
      </c>
      <c r="T114">
        <f>YEAR(tblOrders[[#This Row],[Order Date]])</f>
        <v>2025</v>
      </c>
      <c r="U114" t="str">
        <f>TEXT(tblOrders[[#This Row],[Order Date]],"mmm-yyyy")</f>
        <v>Sep-2025</v>
      </c>
      <c r="V114" s="4">
        <f>tblOrders[[#This Row],[Profit]]/tblOrders[[#This Row],[Sales Amount]]</f>
        <v>0.31221719457013575</v>
      </c>
      <c r="W114" t="str">
        <f>VLOOKUP(tblOrders[[#This Row],[City]],CityRegion,2,0)</f>
        <v>South</v>
      </c>
      <c r="X114" t="str">
        <f>VLOOKUP(tblOrders[[#This Row],[City]],lookups!A:C,3,0)</f>
        <v>Telengana</v>
      </c>
    </row>
    <row r="115" spans="1:24" x14ac:dyDescent="0.25">
      <c r="A115" t="s">
        <v>310</v>
      </c>
      <c r="B115" s="1">
        <v>46002</v>
      </c>
      <c r="C115" t="s">
        <v>311</v>
      </c>
      <c r="D115" t="s">
        <v>21</v>
      </c>
      <c r="E115" t="s">
        <v>94</v>
      </c>
      <c r="F115" t="s">
        <v>95</v>
      </c>
      <c r="G115" t="s">
        <v>68</v>
      </c>
      <c r="H115" t="s">
        <v>96</v>
      </c>
      <c r="I115" t="s">
        <v>76</v>
      </c>
      <c r="J115" t="s">
        <v>45</v>
      </c>
      <c r="K115">
        <v>1</v>
      </c>
      <c r="L115">
        <v>89</v>
      </c>
      <c r="M115">
        <v>0</v>
      </c>
      <c r="N115">
        <v>89</v>
      </c>
      <c r="O115">
        <v>34</v>
      </c>
      <c r="P115" t="s">
        <v>85</v>
      </c>
      <c r="Q115" t="s">
        <v>29</v>
      </c>
      <c r="R115" t="s">
        <v>36</v>
      </c>
      <c r="S115">
        <v>3.1</v>
      </c>
      <c r="T115">
        <f>YEAR(tblOrders[[#This Row],[Order Date]])</f>
        <v>2025</v>
      </c>
      <c r="U115" t="str">
        <f>TEXT(tblOrders[[#This Row],[Order Date]],"mmm-yyyy")</f>
        <v>Dec-2025</v>
      </c>
      <c r="V115" s="4">
        <f>tblOrders[[#This Row],[Profit]]/tblOrders[[#This Row],[Sales Amount]]</f>
        <v>0.38202247191011235</v>
      </c>
      <c r="W115" t="str">
        <f>VLOOKUP(tblOrders[[#This Row],[City]],CityRegion,2,0)</f>
        <v>South</v>
      </c>
      <c r="X115" t="str">
        <f>VLOOKUP(tblOrders[[#This Row],[City]],lookups!A:C,3,0)</f>
        <v>Kerala</v>
      </c>
    </row>
    <row r="116" spans="1:24" x14ac:dyDescent="0.25">
      <c r="A116" t="s">
        <v>312</v>
      </c>
      <c r="B116" s="1">
        <v>45800</v>
      </c>
      <c r="C116" t="s">
        <v>313</v>
      </c>
      <c r="D116" t="s">
        <v>39</v>
      </c>
      <c r="E116" t="s">
        <v>40</v>
      </c>
      <c r="F116" t="s">
        <v>41</v>
      </c>
      <c r="G116" t="s">
        <v>42</v>
      </c>
      <c r="H116" t="s">
        <v>43</v>
      </c>
      <c r="I116" t="s">
        <v>26</v>
      </c>
      <c r="J116" t="s">
        <v>45</v>
      </c>
      <c r="K116">
        <v>4</v>
      </c>
      <c r="L116">
        <v>18</v>
      </c>
      <c r="M116">
        <v>0.1</v>
      </c>
      <c r="N116">
        <v>64.8</v>
      </c>
      <c r="O116">
        <v>28.8</v>
      </c>
      <c r="P116" t="s">
        <v>111</v>
      </c>
      <c r="Q116" t="s">
        <v>86</v>
      </c>
      <c r="R116" t="s">
        <v>36</v>
      </c>
      <c r="S116">
        <v>4.5</v>
      </c>
      <c r="T116">
        <f>YEAR(tblOrders[[#This Row],[Order Date]])</f>
        <v>2025</v>
      </c>
      <c r="U116" t="str">
        <f>TEXT(tblOrders[[#This Row],[Order Date]],"mmm-yyyy")</f>
        <v>May-2025</v>
      </c>
      <c r="V116" s="4">
        <f>tblOrders[[#This Row],[Profit]]/tblOrders[[#This Row],[Sales Amount]]</f>
        <v>0.44444444444444448</v>
      </c>
      <c r="W116" t="str">
        <f>VLOOKUP(tblOrders[[#This Row],[City]],CityRegion,2,0)</f>
        <v>South</v>
      </c>
      <c r="X116" t="str">
        <f>VLOOKUP(tblOrders[[#This Row],[City]],lookups!A:C,3,0)</f>
        <v>Karnataka</v>
      </c>
    </row>
    <row r="117" spans="1:24" x14ac:dyDescent="0.25">
      <c r="A117" t="s">
        <v>314</v>
      </c>
      <c r="B117" s="1">
        <v>45835</v>
      </c>
      <c r="C117" t="s">
        <v>315</v>
      </c>
      <c r="D117" t="s">
        <v>21</v>
      </c>
      <c r="E117" t="s">
        <v>94</v>
      </c>
      <c r="F117" t="s">
        <v>95</v>
      </c>
      <c r="G117" t="s">
        <v>68</v>
      </c>
      <c r="H117" t="s">
        <v>96</v>
      </c>
      <c r="I117" t="s">
        <v>33</v>
      </c>
      <c r="J117" t="s">
        <v>34</v>
      </c>
      <c r="K117">
        <v>2</v>
      </c>
      <c r="L117">
        <v>89</v>
      </c>
      <c r="M117">
        <v>0.15</v>
      </c>
      <c r="N117">
        <v>151.30000000000001</v>
      </c>
      <c r="O117">
        <v>41.3</v>
      </c>
      <c r="P117" t="s">
        <v>28</v>
      </c>
      <c r="Q117" t="s">
        <v>46</v>
      </c>
      <c r="R117" t="s">
        <v>36</v>
      </c>
      <c r="S117">
        <v>3.4</v>
      </c>
      <c r="T117">
        <f>YEAR(tblOrders[[#This Row],[Order Date]])</f>
        <v>2025</v>
      </c>
      <c r="U117" t="str">
        <f>TEXT(tblOrders[[#This Row],[Order Date]],"mmm-yyyy")</f>
        <v>Jun-2025</v>
      </c>
      <c r="V117" s="4">
        <f>tblOrders[[#This Row],[Profit]]/tblOrders[[#This Row],[Sales Amount]]</f>
        <v>0.27296761401189684</v>
      </c>
      <c r="W117" t="str">
        <f>VLOOKUP(tblOrders[[#This Row],[City]],CityRegion,2,0)</f>
        <v>North</v>
      </c>
      <c r="X117" t="str">
        <f>VLOOKUP(tblOrders[[#This Row],[City]],lookups!A:C,3,0)</f>
        <v>Delhi</v>
      </c>
    </row>
    <row r="118" spans="1:24" x14ac:dyDescent="0.25">
      <c r="A118" t="s">
        <v>316</v>
      </c>
      <c r="B118" s="1">
        <v>45819</v>
      </c>
      <c r="C118" t="s">
        <v>317</v>
      </c>
      <c r="D118" t="s">
        <v>21</v>
      </c>
      <c r="E118" t="s">
        <v>55</v>
      </c>
      <c r="F118" t="s">
        <v>56</v>
      </c>
      <c r="G118" t="s">
        <v>24</v>
      </c>
      <c r="H118" t="s">
        <v>51</v>
      </c>
      <c r="I118" t="s">
        <v>57</v>
      </c>
      <c r="J118" t="s">
        <v>34</v>
      </c>
      <c r="K118">
        <v>3</v>
      </c>
      <c r="L118">
        <v>42</v>
      </c>
      <c r="M118">
        <v>0</v>
      </c>
      <c r="N118">
        <v>126</v>
      </c>
      <c r="O118">
        <v>54</v>
      </c>
      <c r="P118" t="s">
        <v>148</v>
      </c>
      <c r="Q118" t="s">
        <v>29</v>
      </c>
      <c r="R118" t="s">
        <v>36</v>
      </c>
      <c r="S118">
        <v>4.3</v>
      </c>
      <c r="T118">
        <f>YEAR(tblOrders[[#This Row],[Order Date]])</f>
        <v>2025</v>
      </c>
      <c r="U118" t="str">
        <f>TEXT(tblOrders[[#This Row],[Order Date]],"mmm-yyyy")</f>
        <v>Jun-2025</v>
      </c>
      <c r="V118" s="4">
        <f>tblOrders[[#This Row],[Profit]]/tblOrders[[#This Row],[Sales Amount]]</f>
        <v>0.42857142857142855</v>
      </c>
      <c r="W118" t="str">
        <f>VLOOKUP(tblOrders[[#This Row],[City]],CityRegion,2,0)</f>
        <v>South</v>
      </c>
      <c r="X118" t="str">
        <f>VLOOKUP(tblOrders[[#This Row],[City]],lookups!A:C,3,0)</f>
        <v>Kerala</v>
      </c>
    </row>
    <row r="119" spans="1:24" x14ac:dyDescent="0.25">
      <c r="A119" t="s">
        <v>318</v>
      </c>
      <c r="B119" s="1">
        <v>45925</v>
      </c>
      <c r="C119" t="s">
        <v>319</v>
      </c>
      <c r="D119" t="s">
        <v>21</v>
      </c>
      <c r="E119" t="s">
        <v>40</v>
      </c>
      <c r="F119" t="s">
        <v>41</v>
      </c>
      <c r="G119" t="s">
        <v>42</v>
      </c>
      <c r="H119" t="s">
        <v>43</v>
      </c>
      <c r="I119" t="s">
        <v>26</v>
      </c>
      <c r="J119" t="s">
        <v>34</v>
      </c>
      <c r="K119">
        <v>3</v>
      </c>
      <c r="L119">
        <v>18</v>
      </c>
      <c r="M119">
        <v>0</v>
      </c>
      <c r="N119">
        <v>54</v>
      </c>
      <c r="O119">
        <v>27</v>
      </c>
      <c r="P119" t="s">
        <v>85</v>
      </c>
      <c r="Q119" t="s">
        <v>35</v>
      </c>
      <c r="R119" t="s">
        <v>30</v>
      </c>
      <c r="S119">
        <v>2.5</v>
      </c>
      <c r="T119">
        <f>YEAR(tblOrders[[#This Row],[Order Date]])</f>
        <v>2025</v>
      </c>
      <c r="U119" t="str">
        <f>TEXT(tblOrders[[#This Row],[Order Date]],"mmm-yyyy")</f>
        <v>Sep-2025</v>
      </c>
      <c r="V119" s="4">
        <f>tblOrders[[#This Row],[Profit]]/tblOrders[[#This Row],[Sales Amount]]</f>
        <v>0.5</v>
      </c>
      <c r="W119" t="str">
        <f>VLOOKUP(tblOrders[[#This Row],[City]],CityRegion,2,0)</f>
        <v>South</v>
      </c>
      <c r="X119" t="str">
        <f>VLOOKUP(tblOrders[[#This Row],[City]],lookups!A:C,3,0)</f>
        <v>Karnataka</v>
      </c>
    </row>
    <row r="120" spans="1:24" x14ac:dyDescent="0.25">
      <c r="A120" t="s">
        <v>320</v>
      </c>
      <c r="B120" s="1">
        <v>45735</v>
      </c>
      <c r="C120" t="s">
        <v>218</v>
      </c>
      <c r="D120" t="s">
        <v>39</v>
      </c>
      <c r="E120" t="s">
        <v>55</v>
      </c>
      <c r="F120" t="s">
        <v>56</v>
      </c>
      <c r="G120" t="s">
        <v>24</v>
      </c>
      <c r="H120" t="s">
        <v>51</v>
      </c>
      <c r="I120" t="s">
        <v>57</v>
      </c>
      <c r="J120" t="s">
        <v>45</v>
      </c>
      <c r="K120">
        <v>1</v>
      </c>
      <c r="L120">
        <v>42</v>
      </c>
      <c r="M120">
        <v>0</v>
      </c>
      <c r="N120">
        <v>42</v>
      </c>
      <c r="O120">
        <v>18</v>
      </c>
      <c r="P120" t="s">
        <v>28</v>
      </c>
      <c r="Q120" t="s">
        <v>91</v>
      </c>
      <c r="R120" t="s">
        <v>36</v>
      </c>
      <c r="S120">
        <v>2.9</v>
      </c>
      <c r="T120">
        <f>YEAR(tblOrders[[#This Row],[Order Date]])</f>
        <v>2025</v>
      </c>
      <c r="U120" t="str">
        <f>TEXT(tblOrders[[#This Row],[Order Date]],"mmm-yyyy")</f>
        <v>Mar-2025</v>
      </c>
      <c r="V120" s="4">
        <f>tblOrders[[#This Row],[Profit]]/tblOrders[[#This Row],[Sales Amount]]</f>
        <v>0.42857142857142855</v>
      </c>
      <c r="W120" t="str">
        <f>VLOOKUP(tblOrders[[#This Row],[City]],CityRegion,2,0)</f>
        <v>South</v>
      </c>
      <c r="X120" t="str">
        <f>VLOOKUP(tblOrders[[#This Row],[City]],lookups!A:C,3,0)</f>
        <v>Kerala</v>
      </c>
    </row>
    <row r="121" spans="1:24" x14ac:dyDescent="0.25">
      <c r="A121" t="s">
        <v>321</v>
      </c>
      <c r="B121" s="1">
        <v>45857</v>
      </c>
      <c r="C121" t="s">
        <v>322</v>
      </c>
      <c r="D121" t="s">
        <v>39</v>
      </c>
      <c r="E121" t="s">
        <v>55</v>
      </c>
      <c r="F121" t="s">
        <v>56</v>
      </c>
      <c r="G121" t="s">
        <v>24</v>
      </c>
      <c r="H121" t="s">
        <v>51</v>
      </c>
      <c r="I121" t="s">
        <v>26</v>
      </c>
      <c r="J121" t="s">
        <v>27</v>
      </c>
      <c r="K121">
        <v>2</v>
      </c>
      <c r="L121">
        <v>42</v>
      </c>
      <c r="M121">
        <v>0.15</v>
      </c>
      <c r="N121">
        <v>71.400000000000006</v>
      </c>
      <c r="O121">
        <v>23.4</v>
      </c>
      <c r="P121" t="s">
        <v>85</v>
      </c>
      <c r="Q121" t="s">
        <v>35</v>
      </c>
      <c r="R121" t="s">
        <v>36</v>
      </c>
      <c r="S121">
        <v>3.1</v>
      </c>
      <c r="T121">
        <f>YEAR(tblOrders[[#This Row],[Order Date]])</f>
        <v>2025</v>
      </c>
      <c r="U121" t="str">
        <f>TEXT(tblOrders[[#This Row],[Order Date]],"mmm-yyyy")</f>
        <v>Jul-2025</v>
      </c>
      <c r="V121" s="4">
        <f>tblOrders[[#This Row],[Profit]]/tblOrders[[#This Row],[Sales Amount]]</f>
        <v>0.32773109243697474</v>
      </c>
      <c r="W121" t="str">
        <f>VLOOKUP(tblOrders[[#This Row],[City]],CityRegion,2,0)</f>
        <v>South</v>
      </c>
      <c r="X121" t="str">
        <f>VLOOKUP(tblOrders[[#This Row],[City]],lookups!A:C,3,0)</f>
        <v>Karnataka</v>
      </c>
    </row>
    <row r="122" spans="1:24" x14ac:dyDescent="0.25">
      <c r="A122" t="s">
        <v>323</v>
      </c>
      <c r="B122" s="1">
        <v>45823</v>
      </c>
      <c r="C122" t="s">
        <v>324</v>
      </c>
      <c r="D122" t="s">
        <v>39</v>
      </c>
      <c r="E122" t="s">
        <v>66</v>
      </c>
      <c r="F122" t="s">
        <v>67</v>
      </c>
      <c r="G122" t="s">
        <v>68</v>
      </c>
      <c r="H122" t="s">
        <v>69</v>
      </c>
      <c r="I122" t="s">
        <v>76</v>
      </c>
      <c r="J122" t="s">
        <v>27</v>
      </c>
      <c r="K122">
        <v>4</v>
      </c>
      <c r="L122">
        <v>149</v>
      </c>
      <c r="M122">
        <v>0.2</v>
      </c>
      <c r="N122">
        <v>476.8</v>
      </c>
      <c r="O122">
        <v>96.8</v>
      </c>
      <c r="P122" t="s">
        <v>28</v>
      </c>
      <c r="Q122" t="s">
        <v>91</v>
      </c>
      <c r="R122" t="s">
        <v>36</v>
      </c>
      <c r="S122">
        <v>2.9</v>
      </c>
      <c r="T122">
        <f>YEAR(tblOrders[[#This Row],[Order Date]])</f>
        <v>2025</v>
      </c>
      <c r="U122" t="str">
        <f>TEXT(tblOrders[[#This Row],[Order Date]],"mmm-yyyy")</f>
        <v>Jun-2025</v>
      </c>
      <c r="V122" s="4">
        <f>tblOrders[[#This Row],[Profit]]/tblOrders[[#This Row],[Sales Amount]]</f>
        <v>0.2030201342281879</v>
      </c>
      <c r="W122" t="str">
        <f>VLOOKUP(tblOrders[[#This Row],[City]],CityRegion,2,0)</f>
        <v>South</v>
      </c>
      <c r="X122" t="str">
        <f>VLOOKUP(tblOrders[[#This Row],[City]],lookups!A:C,3,0)</f>
        <v>Kerala</v>
      </c>
    </row>
    <row r="123" spans="1:24" x14ac:dyDescent="0.25">
      <c r="A123" t="s">
        <v>325</v>
      </c>
      <c r="B123" s="1">
        <v>45794</v>
      </c>
      <c r="C123" t="s">
        <v>326</v>
      </c>
      <c r="D123" t="s">
        <v>21</v>
      </c>
      <c r="E123" t="s">
        <v>114</v>
      </c>
      <c r="F123" t="s">
        <v>115</v>
      </c>
      <c r="G123" t="s">
        <v>42</v>
      </c>
      <c r="H123" t="s">
        <v>116</v>
      </c>
      <c r="I123" t="s">
        <v>57</v>
      </c>
      <c r="J123" t="s">
        <v>45</v>
      </c>
      <c r="K123">
        <v>5</v>
      </c>
      <c r="L123">
        <v>12</v>
      </c>
      <c r="M123">
        <v>0.05</v>
      </c>
      <c r="N123">
        <v>57</v>
      </c>
      <c r="O123">
        <v>27</v>
      </c>
      <c r="P123" t="s">
        <v>28</v>
      </c>
      <c r="Q123" t="s">
        <v>91</v>
      </c>
      <c r="R123" t="s">
        <v>36</v>
      </c>
      <c r="S123">
        <v>3.4</v>
      </c>
      <c r="T123">
        <f>YEAR(tblOrders[[#This Row],[Order Date]])</f>
        <v>2025</v>
      </c>
      <c r="U123" t="str">
        <f>TEXT(tblOrders[[#This Row],[Order Date]],"mmm-yyyy")</f>
        <v>May-2025</v>
      </c>
      <c r="V123" s="4">
        <f>tblOrders[[#This Row],[Profit]]/tblOrders[[#This Row],[Sales Amount]]</f>
        <v>0.47368421052631576</v>
      </c>
      <c r="W123" t="str">
        <f>VLOOKUP(tblOrders[[#This Row],[City]],CityRegion,2,0)</f>
        <v>South</v>
      </c>
      <c r="X123" t="str">
        <f>VLOOKUP(tblOrders[[#This Row],[City]],lookups!A:C,3,0)</f>
        <v>Kerala</v>
      </c>
    </row>
    <row r="124" spans="1:24" x14ac:dyDescent="0.25">
      <c r="A124" t="s">
        <v>327</v>
      </c>
      <c r="B124" s="1">
        <v>45772</v>
      </c>
      <c r="C124" t="s">
        <v>229</v>
      </c>
      <c r="D124" t="s">
        <v>21</v>
      </c>
      <c r="E124" t="s">
        <v>40</v>
      </c>
      <c r="F124" t="s">
        <v>41</v>
      </c>
      <c r="G124" t="s">
        <v>42</v>
      </c>
      <c r="H124" t="s">
        <v>43</v>
      </c>
      <c r="I124" t="s">
        <v>57</v>
      </c>
      <c r="J124" t="s">
        <v>45</v>
      </c>
      <c r="K124">
        <v>5</v>
      </c>
      <c r="L124">
        <v>18</v>
      </c>
      <c r="M124">
        <v>0.15</v>
      </c>
      <c r="N124">
        <v>76.5</v>
      </c>
      <c r="O124">
        <v>31.5</v>
      </c>
      <c r="P124" t="s">
        <v>28</v>
      </c>
      <c r="Q124" t="s">
        <v>91</v>
      </c>
      <c r="R124" t="s">
        <v>36</v>
      </c>
      <c r="S124">
        <v>2.8</v>
      </c>
      <c r="T124">
        <f>YEAR(tblOrders[[#This Row],[Order Date]])</f>
        <v>2025</v>
      </c>
      <c r="U124" t="str">
        <f>TEXT(tblOrders[[#This Row],[Order Date]],"mmm-yyyy")</f>
        <v>Apr-2025</v>
      </c>
      <c r="V124" s="4">
        <f>tblOrders[[#This Row],[Profit]]/tblOrders[[#This Row],[Sales Amount]]</f>
        <v>0.41176470588235292</v>
      </c>
      <c r="W124" t="str">
        <f>VLOOKUP(tblOrders[[#This Row],[City]],CityRegion,2,0)</f>
        <v>South</v>
      </c>
      <c r="X124" t="str">
        <f>VLOOKUP(tblOrders[[#This Row],[City]],lookups!A:C,3,0)</f>
        <v>Kerala</v>
      </c>
    </row>
    <row r="125" spans="1:24" x14ac:dyDescent="0.25">
      <c r="A125" t="s">
        <v>328</v>
      </c>
      <c r="B125" s="1">
        <v>45949</v>
      </c>
      <c r="C125" t="s">
        <v>329</v>
      </c>
      <c r="D125" t="s">
        <v>21</v>
      </c>
      <c r="E125" t="s">
        <v>94</v>
      </c>
      <c r="F125" t="s">
        <v>95</v>
      </c>
      <c r="G125" t="s">
        <v>68</v>
      </c>
      <c r="H125" t="s">
        <v>96</v>
      </c>
      <c r="I125" t="s">
        <v>52</v>
      </c>
      <c r="J125" t="s">
        <v>27</v>
      </c>
      <c r="K125">
        <v>2</v>
      </c>
      <c r="L125">
        <v>89</v>
      </c>
      <c r="M125">
        <v>0.2</v>
      </c>
      <c r="N125">
        <v>142.4</v>
      </c>
      <c r="O125">
        <v>32.4</v>
      </c>
      <c r="P125" t="s">
        <v>28</v>
      </c>
      <c r="Q125" t="s">
        <v>91</v>
      </c>
      <c r="R125" t="s">
        <v>36</v>
      </c>
      <c r="S125">
        <v>4.8</v>
      </c>
      <c r="T125">
        <f>YEAR(tblOrders[[#This Row],[Order Date]])</f>
        <v>2025</v>
      </c>
      <c r="U125" t="str">
        <f>TEXT(tblOrders[[#This Row],[Order Date]],"mmm-yyyy")</f>
        <v>Oct-2025</v>
      </c>
      <c r="V125" s="4">
        <f>tblOrders[[#This Row],[Profit]]/tblOrders[[#This Row],[Sales Amount]]</f>
        <v>0.22752808988764042</v>
      </c>
      <c r="W125" t="str">
        <f>VLOOKUP(tblOrders[[#This Row],[City]],CityRegion,2,0)</f>
        <v>South</v>
      </c>
      <c r="X125" t="str">
        <f>VLOOKUP(tblOrders[[#This Row],[City]],lookups!A:C,3,0)</f>
        <v>Kerala</v>
      </c>
    </row>
    <row r="126" spans="1:24" x14ac:dyDescent="0.25">
      <c r="A126" t="s">
        <v>330</v>
      </c>
      <c r="B126" s="1">
        <v>45927</v>
      </c>
      <c r="C126" t="s">
        <v>331</v>
      </c>
      <c r="D126" t="s">
        <v>21</v>
      </c>
      <c r="E126" t="s">
        <v>22</v>
      </c>
      <c r="F126" t="s">
        <v>23</v>
      </c>
      <c r="G126" t="s">
        <v>24</v>
      </c>
      <c r="H126" t="s">
        <v>25</v>
      </c>
      <c r="I126" t="s">
        <v>52</v>
      </c>
      <c r="J126" t="s">
        <v>27</v>
      </c>
      <c r="K126">
        <v>4</v>
      </c>
      <c r="L126">
        <v>190</v>
      </c>
      <c r="M126">
        <v>0.05</v>
      </c>
      <c r="N126">
        <v>722</v>
      </c>
      <c r="O126">
        <v>222</v>
      </c>
      <c r="P126" t="s">
        <v>28</v>
      </c>
      <c r="Q126" t="s">
        <v>91</v>
      </c>
      <c r="R126" t="s">
        <v>36</v>
      </c>
      <c r="S126">
        <v>3.6</v>
      </c>
      <c r="T126">
        <f>YEAR(tblOrders[[#This Row],[Order Date]])</f>
        <v>2025</v>
      </c>
      <c r="U126" t="str">
        <f>TEXT(tblOrders[[#This Row],[Order Date]],"mmm-yyyy")</f>
        <v>Sep-2025</v>
      </c>
      <c r="V126" s="4">
        <f>tblOrders[[#This Row],[Profit]]/tblOrders[[#This Row],[Sales Amount]]</f>
        <v>0.30747922437673131</v>
      </c>
      <c r="W126" t="str">
        <f>VLOOKUP(tblOrders[[#This Row],[City]],CityRegion,2,0)</f>
        <v>South</v>
      </c>
      <c r="X126" t="str">
        <f>VLOOKUP(tblOrders[[#This Row],[City]],lookups!A:C,3,0)</f>
        <v>Kerala</v>
      </c>
    </row>
    <row r="127" spans="1:24" x14ac:dyDescent="0.25">
      <c r="A127" t="s">
        <v>332</v>
      </c>
      <c r="B127" s="1">
        <v>45693</v>
      </c>
      <c r="C127" t="s">
        <v>333</v>
      </c>
      <c r="D127" t="s">
        <v>21</v>
      </c>
      <c r="E127" t="s">
        <v>101</v>
      </c>
      <c r="F127" t="s">
        <v>102</v>
      </c>
      <c r="G127" t="s">
        <v>24</v>
      </c>
      <c r="H127" t="s">
        <v>103</v>
      </c>
      <c r="I127" t="s">
        <v>130</v>
      </c>
      <c r="J127" t="s">
        <v>27</v>
      </c>
      <c r="K127">
        <v>5</v>
      </c>
      <c r="L127">
        <v>120</v>
      </c>
      <c r="M127">
        <v>0.05</v>
      </c>
      <c r="N127">
        <v>570</v>
      </c>
      <c r="O127">
        <v>180</v>
      </c>
      <c r="P127" t="s">
        <v>28</v>
      </c>
      <c r="Q127" t="s">
        <v>35</v>
      </c>
      <c r="R127" t="s">
        <v>123</v>
      </c>
      <c r="S127">
        <v>2.9</v>
      </c>
      <c r="T127">
        <f>YEAR(tblOrders[[#This Row],[Order Date]])</f>
        <v>2025</v>
      </c>
      <c r="U127" t="str">
        <f>TEXT(tblOrders[[#This Row],[Order Date]],"mmm-yyyy")</f>
        <v>Feb-2025</v>
      </c>
      <c r="V127" s="4">
        <f>tblOrders[[#This Row],[Profit]]/tblOrders[[#This Row],[Sales Amount]]</f>
        <v>0.31578947368421051</v>
      </c>
      <c r="W127" t="str">
        <f>VLOOKUP(tblOrders[[#This Row],[City]],CityRegion,2,0)</f>
        <v>West</v>
      </c>
      <c r="X127" t="str">
        <f>VLOOKUP(tblOrders[[#This Row],[City]],lookups!A:C,3,0)</f>
        <v>Maharashtra</v>
      </c>
    </row>
    <row r="128" spans="1:24" x14ac:dyDescent="0.25">
      <c r="A128" t="s">
        <v>334</v>
      </c>
      <c r="B128" s="1">
        <v>45661</v>
      </c>
      <c r="C128" t="s">
        <v>335</v>
      </c>
      <c r="D128" t="s">
        <v>39</v>
      </c>
      <c r="E128" t="s">
        <v>94</v>
      </c>
      <c r="F128" t="s">
        <v>95</v>
      </c>
      <c r="G128" t="s">
        <v>68</v>
      </c>
      <c r="H128" t="s">
        <v>96</v>
      </c>
      <c r="I128" t="s">
        <v>130</v>
      </c>
      <c r="J128" t="s">
        <v>34</v>
      </c>
      <c r="K128">
        <v>5</v>
      </c>
      <c r="L128">
        <v>89</v>
      </c>
      <c r="M128">
        <v>0.1</v>
      </c>
      <c r="N128">
        <v>400.5</v>
      </c>
      <c r="O128">
        <v>125.5</v>
      </c>
      <c r="P128" t="s">
        <v>111</v>
      </c>
      <c r="Q128" t="s">
        <v>29</v>
      </c>
      <c r="R128" t="s">
        <v>36</v>
      </c>
      <c r="S128">
        <v>3.8</v>
      </c>
      <c r="T128">
        <f>YEAR(tblOrders[[#This Row],[Order Date]])</f>
        <v>2025</v>
      </c>
      <c r="U128" t="str">
        <f>TEXT(tblOrders[[#This Row],[Order Date]],"mmm-yyyy")</f>
        <v>Jan-2025</v>
      </c>
      <c r="V128" s="4">
        <f>tblOrders[[#This Row],[Profit]]/tblOrders[[#This Row],[Sales Amount]]</f>
        <v>0.31335830212234705</v>
      </c>
      <c r="W128" t="str">
        <f>VLOOKUP(tblOrders[[#This Row],[City]],CityRegion,2,0)</f>
        <v>West</v>
      </c>
      <c r="X128" t="str">
        <f>VLOOKUP(tblOrders[[#This Row],[City]],lookups!A:C,3,0)</f>
        <v>Maharashtra</v>
      </c>
    </row>
    <row r="129" spans="1:24" x14ac:dyDescent="0.25">
      <c r="A129" t="s">
        <v>336</v>
      </c>
      <c r="B129" s="1">
        <v>45662</v>
      </c>
      <c r="C129" t="s">
        <v>337</v>
      </c>
      <c r="D129" t="s">
        <v>21</v>
      </c>
      <c r="E129" t="s">
        <v>60</v>
      </c>
      <c r="F129" t="s">
        <v>61</v>
      </c>
      <c r="G129" t="s">
        <v>62</v>
      </c>
      <c r="H129" t="s">
        <v>63</v>
      </c>
      <c r="I129" t="s">
        <v>70</v>
      </c>
      <c r="J129" t="s">
        <v>27</v>
      </c>
      <c r="K129">
        <v>4</v>
      </c>
      <c r="L129">
        <v>45</v>
      </c>
      <c r="M129">
        <v>0.15</v>
      </c>
      <c r="N129">
        <v>153</v>
      </c>
      <c r="O129">
        <v>49</v>
      </c>
      <c r="P129" t="s">
        <v>111</v>
      </c>
      <c r="Q129" t="s">
        <v>46</v>
      </c>
      <c r="R129" t="s">
        <v>36</v>
      </c>
      <c r="S129">
        <v>3.9</v>
      </c>
      <c r="T129">
        <f>YEAR(tblOrders[[#This Row],[Order Date]])</f>
        <v>2025</v>
      </c>
      <c r="U129" t="str">
        <f>TEXT(tblOrders[[#This Row],[Order Date]],"mmm-yyyy")</f>
        <v>Jan-2025</v>
      </c>
      <c r="V129" s="4">
        <f>tblOrders[[#This Row],[Profit]]/tblOrders[[#This Row],[Sales Amount]]</f>
        <v>0.3202614379084967</v>
      </c>
      <c r="W129" t="str">
        <f>VLOOKUP(tblOrders[[#This Row],[City]],CityRegion,2,0)</f>
        <v>South</v>
      </c>
      <c r="X129" t="str">
        <f>VLOOKUP(tblOrders[[#This Row],[City]],lookups!A:C,3,0)</f>
        <v>Telengana</v>
      </c>
    </row>
    <row r="130" spans="1:24" x14ac:dyDescent="0.25">
      <c r="A130" t="s">
        <v>338</v>
      </c>
      <c r="B130" s="1">
        <v>45733</v>
      </c>
      <c r="C130" t="s">
        <v>339</v>
      </c>
      <c r="D130" t="s">
        <v>39</v>
      </c>
      <c r="E130" t="s">
        <v>101</v>
      </c>
      <c r="F130" t="s">
        <v>102</v>
      </c>
      <c r="G130" t="s">
        <v>24</v>
      </c>
      <c r="H130" t="s">
        <v>103</v>
      </c>
      <c r="I130" t="s">
        <v>70</v>
      </c>
      <c r="J130" t="s">
        <v>27</v>
      </c>
      <c r="K130">
        <v>2</v>
      </c>
      <c r="L130">
        <v>120</v>
      </c>
      <c r="M130">
        <v>0.05</v>
      </c>
      <c r="N130">
        <v>228</v>
      </c>
      <c r="O130">
        <v>72</v>
      </c>
      <c r="P130" t="s">
        <v>28</v>
      </c>
      <c r="Q130" t="s">
        <v>91</v>
      </c>
      <c r="R130" t="s">
        <v>36</v>
      </c>
      <c r="S130">
        <v>4</v>
      </c>
      <c r="T130">
        <f>YEAR(tblOrders[[#This Row],[Order Date]])</f>
        <v>2025</v>
      </c>
      <c r="U130" t="str">
        <f>TEXT(tblOrders[[#This Row],[Order Date]],"mmm-yyyy")</f>
        <v>Mar-2025</v>
      </c>
      <c r="V130" s="4">
        <f>tblOrders[[#This Row],[Profit]]/tblOrders[[#This Row],[Sales Amount]]</f>
        <v>0.31578947368421051</v>
      </c>
      <c r="W130" t="str">
        <f>VLOOKUP(tblOrders[[#This Row],[City]],CityRegion,2,0)</f>
        <v>South</v>
      </c>
      <c r="X130" t="str">
        <f>VLOOKUP(tblOrders[[#This Row],[City]],lookups!A:C,3,0)</f>
        <v>Telengana</v>
      </c>
    </row>
    <row r="131" spans="1:24" x14ac:dyDescent="0.25">
      <c r="A131" t="s">
        <v>340</v>
      </c>
      <c r="B131" s="1">
        <v>45900</v>
      </c>
      <c r="C131" t="s">
        <v>341</v>
      </c>
      <c r="D131" t="s">
        <v>21</v>
      </c>
      <c r="E131" t="s">
        <v>73</v>
      </c>
      <c r="F131" t="s">
        <v>74</v>
      </c>
      <c r="G131" t="s">
        <v>68</v>
      </c>
      <c r="H131" t="s">
        <v>75</v>
      </c>
      <c r="I131" t="s">
        <v>84</v>
      </c>
      <c r="J131" t="s">
        <v>45</v>
      </c>
      <c r="K131">
        <v>1</v>
      </c>
      <c r="L131">
        <v>65</v>
      </c>
      <c r="M131">
        <v>0.05</v>
      </c>
      <c r="N131">
        <v>61.75</v>
      </c>
      <c r="O131">
        <v>23.75</v>
      </c>
      <c r="P131" t="s">
        <v>28</v>
      </c>
      <c r="Q131" t="s">
        <v>86</v>
      </c>
      <c r="R131" t="s">
        <v>30</v>
      </c>
      <c r="S131">
        <v>3.2</v>
      </c>
      <c r="T131">
        <f>YEAR(tblOrders[[#This Row],[Order Date]])</f>
        <v>2025</v>
      </c>
      <c r="U131" t="str">
        <f>TEXT(tblOrders[[#This Row],[Order Date]],"mmm-yyyy")</f>
        <v>Aug-2025</v>
      </c>
      <c r="V131" s="4">
        <f>tblOrders[[#This Row],[Profit]]/tblOrders[[#This Row],[Sales Amount]]</f>
        <v>0.38461538461538464</v>
      </c>
      <c r="W131" t="str">
        <f>VLOOKUP(tblOrders[[#This Row],[City]],CityRegion,2,0)</f>
        <v>West</v>
      </c>
      <c r="X131" t="str">
        <f>VLOOKUP(tblOrders[[#This Row],[City]],lookups!A:C,3,0)</f>
        <v>Maharashtra</v>
      </c>
    </row>
    <row r="132" spans="1:24" x14ac:dyDescent="0.25">
      <c r="A132" t="s">
        <v>342</v>
      </c>
      <c r="B132" s="1">
        <v>45866</v>
      </c>
      <c r="C132" t="s">
        <v>343</v>
      </c>
      <c r="D132" t="s">
        <v>21</v>
      </c>
      <c r="E132" t="s">
        <v>79</v>
      </c>
      <c r="F132" t="s">
        <v>80</v>
      </c>
      <c r="G132" t="s">
        <v>68</v>
      </c>
      <c r="H132" t="s">
        <v>81</v>
      </c>
      <c r="I132" t="s">
        <v>139</v>
      </c>
      <c r="J132" t="s">
        <v>34</v>
      </c>
      <c r="K132">
        <v>5</v>
      </c>
      <c r="L132">
        <v>799</v>
      </c>
      <c r="M132">
        <v>0</v>
      </c>
      <c r="N132">
        <v>3995</v>
      </c>
      <c r="O132">
        <v>895</v>
      </c>
      <c r="P132" t="s">
        <v>28</v>
      </c>
      <c r="Q132" t="s">
        <v>91</v>
      </c>
      <c r="R132" t="s">
        <v>36</v>
      </c>
      <c r="S132">
        <v>2.7</v>
      </c>
      <c r="T132">
        <f>YEAR(tblOrders[[#This Row],[Order Date]])</f>
        <v>2025</v>
      </c>
      <c r="U132" t="str">
        <f>TEXT(tblOrders[[#This Row],[Order Date]],"mmm-yyyy")</f>
        <v>Jul-2025</v>
      </c>
      <c r="V132" s="4">
        <f>tblOrders[[#This Row],[Profit]]/tblOrders[[#This Row],[Sales Amount]]</f>
        <v>0.22403003754693368</v>
      </c>
      <c r="W132" t="str">
        <f>VLOOKUP(tblOrders[[#This Row],[City]],CityRegion,2,0)</f>
        <v>South</v>
      </c>
      <c r="X132" t="str">
        <f>VLOOKUP(tblOrders[[#This Row],[City]],lookups!A:C,3,0)</f>
        <v>Tamil Nadu</v>
      </c>
    </row>
    <row r="133" spans="1:24" x14ac:dyDescent="0.25">
      <c r="A133" t="s">
        <v>344</v>
      </c>
      <c r="B133" s="1">
        <v>45984</v>
      </c>
      <c r="C133" t="s">
        <v>345</v>
      </c>
      <c r="D133" t="s">
        <v>21</v>
      </c>
      <c r="E133" t="s">
        <v>22</v>
      </c>
      <c r="F133" t="s">
        <v>23</v>
      </c>
      <c r="G133" t="s">
        <v>24</v>
      </c>
      <c r="H133" t="s">
        <v>25</v>
      </c>
      <c r="I133" t="s">
        <v>76</v>
      </c>
      <c r="J133" t="s">
        <v>34</v>
      </c>
      <c r="K133">
        <v>5</v>
      </c>
      <c r="L133">
        <v>190</v>
      </c>
      <c r="M133">
        <v>0</v>
      </c>
      <c r="N133">
        <v>950</v>
      </c>
      <c r="O133">
        <v>325</v>
      </c>
      <c r="P133" t="s">
        <v>28</v>
      </c>
      <c r="Q133" t="s">
        <v>91</v>
      </c>
      <c r="R133" t="s">
        <v>36</v>
      </c>
      <c r="S133">
        <v>3.4</v>
      </c>
      <c r="T133">
        <f>YEAR(tblOrders[[#This Row],[Order Date]])</f>
        <v>2025</v>
      </c>
      <c r="U133" t="str">
        <f>TEXT(tblOrders[[#This Row],[Order Date]],"mmm-yyyy")</f>
        <v>Nov-2025</v>
      </c>
      <c r="V133" s="4">
        <f>tblOrders[[#This Row],[Profit]]/tblOrders[[#This Row],[Sales Amount]]</f>
        <v>0.34210526315789475</v>
      </c>
      <c r="W133" t="str">
        <f>VLOOKUP(tblOrders[[#This Row],[City]],CityRegion,2,0)</f>
        <v>South</v>
      </c>
      <c r="X133" t="str">
        <f>VLOOKUP(tblOrders[[#This Row],[City]],lookups!A:C,3,0)</f>
        <v>Kerala</v>
      </c>
    </row>
    <row r="134" spans="1:24" x14ac:dyDescent="0.25">
      <c r="A134" t="s">
        <v>346</v>
      </c>
      <c r="B134" s="1">
        <v>45909</v>
      </c>
      <c r="C134" t="s">
        <v>347</v>
      </c>
      <c r="D134" t="s">
        <v>21</v>
      </c>
      <c r="E134" t="s">
        <v>101</v>
      </c>
      <c r="F134" t="s">
        <v>102</v>
      </c>
      <c r="G134" t="s">
        <v>24</v>
      </c>
      <c r="H134" t="s">
        <v>103</v>
      </c>
      <c r="I134" t="s">
        <v>52</v>
      </c>
      <c r="J134" t="s">
        <v>45</v>
      </c>
      <c r="K134">
        <v>4</v>
      </c>
      <c r="L134">
        <v>120</v>
      </c>
      <c r="M134">
        <v>0.1</v>
      </c>
      <c r="N134">
        <v>432</v>
      </c>
      <c r="O134">
        <v>120</v>
      </c>
      <c r="P134" t="s">
        <v>111</v>
      </c>
      <c r="Q134" t="s">
        <v>91</v>
      </c>
      <c r="R134" t="s">
        <v>30</v>
      </c>
      <c r="S134">
        <v>4.5</v>
      </c>
      <c r="T134">
        <f>YEAR(tblOrders[[#This Row],[Order Date]])</f>
        <v>2025</v>
      </c>
      <c r="U134" t="str">
        <f>TEXT(tblOrders[[#This Row],[Order Date]],"mmm-yyyy")</f>
        <v>Sep-2025</v>
      </c>
      <c r="V134" s="4">
        <f>tblOrders[[#This Row],[Profit]]/tblOrders[[#This Row],[Sales Amount]]</f>
        <v>0.27777777777777779</v>
      </c>
      <c r="W134" t="str">
        <f>VLOOKUP(tblOrders[[#This Row],[City]],CityRegion,2,0)</f>
        <v>South</v>
      </c>
      <c r="X134" t="str">
        <f>VLOOKUP(tblOrders[[#This Row],[City]],lookups!A:C,3,0)</f>
        <v>Kerala</v>
      </c>
    </row>
    <row r="135" spans="1:24" x14ac:dyDescent="0.25">
      <c r="A135" t="s">
        <v>348</v>
      </c>
      <c r="B135" s="1">
        <v>45963</v>
      </c>
      <c r="C135" t="s">
        <v>317</v>
      </c>
      <c r="D135" t="s">
        <v>39</v>
      </c>
      <c r="E135" t="s">
        <v>94</v>
      </c>
      <c r="F135" t="s">
        <v>95</v>
      </c>
      <c r="G135" t="s">
        <v>68</v>
      </c>
      <c r="H135" t="s">
        <v>96</v>
      </c>
      <c r="I135" t="s">
        <v>57</v>
      </c>
      <c r="J135" t="s">
        <v>34</v>
      </c>
      <c r="K135">
        <v>4</v>
      </c>
      <c r="L135">
        <v>89</v>
      </c>
      <c r="M135">
        <v>0.1</v>
      </c>
      <c r="N135">
        <v>320.39999999999998</v>
      </c>
      <c r="O135">
        <v>100.4</v>
      </c>
      <c r="P135" t="s">
        <v>28</v>
      </c>
      <c r="Q135" t="s">
        <v>86</v>
      </c>
      <c r="R135" t="s">
        <v>36</v>
      </c>
      <c r="S135">
        <v>4.5999999999999996</v>
      </c>
      <c r="T135">
        <f>YEAR(tblOrders[[#This Row],[Order Date]])</f>
        <v>2025</v>
      </c>
      <c r="U135" t="str">
        <f>TEXT(tblOrders[[#This Row],[Order Date]],"mmm-yyyy")</f>
        <v>Nov-2025</v>
      </c>
      <c r="V135" s="4">
        <f>tblOrders[[#This Row],[Profit]]/tblOrders[[#This Row],[Sales Amount]]</f>
        <v>0.31335830212234711</v>
      </c>
      <c r="W135" t="str">
        <f>VLOOKUP(tblOrders[[#This Row],[City]],CityRegion,2,0)</f>
        <v>South</v>
      </c>
      <c r="X135" t="str">
        <f>VLOOKUP(tblOrders[[#This Row],[City]],lookups!A:C,3,0)</f>
        <v>Kerala</v>
      </c>
    </row>
    <row r="136" spans="1:24" x14ac:dyDescent="0.25">
      <c r="A136" t="s">
        <v>349</v>
      </c>
      <c r="B136" s="1">
        <v>45956</v>
      </c>
      <c r="C136" t="s">
        <v>350</v>
      </c>
      <c r="D136" t="s">
        <v>39</v>
      </c>
      <c r="E136" t="s">
        <v>66</v>
      </c>
      <c r="F136" t="s">
        <v>67</v>
      </c>
      <c r="G136" t="s">
        <v>68</v>
      </c>
      <c r="H136" t="s">
        <v>69</v>
      </c>
      <c r="I136" t="s">
        <v>57</v>
      </c>
      <c r="J136" t="s">
        <v>45</v>
      </c>
      <c r="K136">
        <v>1</v>
      </c>
      <c r="L136">
        <v>149</v>
      </c>
      <c r="M136">
        <v>0.2</v>
      </c>
      <c r="N136">
        <v>119.2</v>
      </c>
      <c r="O136">
        <v>24.2</v>
      </c>
      <c r="P136" t="s">
        <v>28</v>
      </c>
      <c r="Q136" t="s">
        <v>29</v>
      </c>
      <c r="R136" t="s">
        <v>36</v>
      </c>
      <c r="S136">
        <v>2.9</v>
      </c>
      <c r="T136">
        <f>YEAR(tblOrders[[#This Row],[Order Date]])</f>
        <v>2025</v>
      </c>
      <c r="U136" t="str">
        <f>TEXT(tblOrders[[#This Row],[Order Date]],"mmm-yyyy")</f>
        <v>Oct-2025</v>
      </c>
      <c r="V136" s="4">
        <f>tblOrders[[#This Row],[Profit]]/tblOrders[[#This Row],[Sales Amount]]</f>
        <v>0.2030201342281879</v>
      </c>
      <c r="W136" t="str">
        <f>VLOOKUP(tblOrders[[#This Row],[City]],CityRegion,2,0)</f>
        <v>South</v>
      </c>
      <c r="X136" t="str">
        <f>VLOOKUP(tblOrders[[#This Row],[City]],lookups!A:C,3,0)</f>
        <v>Kerala</v>
      </c>
    </row>
    <row r="137" spans="1:24" x14ac:dyDescent="0.25">
      <c r="A137" t="s">
        <v>351</v>
      </c>
      <c r="B137" s="1">
        <v>45816</v>
      </c>
      <c r="C137" t="s">
        <v>352</v>
      </c>
      <c r="D137" t="s">
        <v>39</v>
      </c>
      <c r="E137" t="s">
        <v>49</v>
      </c>
      <c r="F137" t="s">
        <v>50</v>
      </c>
      <c r="G137" t="s">
        <v>24</v>
      </c>
      <c r="H137" t="s">
        <v>51</v>
      </c>
      <c r="I137" t="s">
        <v>139</v>
      </c>
      <c r="J137" t="s">
        <v>34</v>
      </c>
      <c r="K137">
        <v>5</v>
      </c>
      <c r="L137">
        <v>85</v>
      </c>
      <c r="M137">
        <v>0.1</v>
      </c>
      <c r="N137">
        <v>382.5</v>
      </c>
      <c r="O137">
        <v>122.5</v>
      </c>
      <c r="P137" t="s">
        <v>28</v>
      </c>
      <c r="Q137" t="s">
        <v>86</v>
      </c>
      <c r="R137" t="s">
        <v>36</v>
      </c>
      <c r="S137">
        <v>3.2</v>
      </c>
      <c r="T137">
        <f>YEAR(tblOrders[[#This Row],[Order Date]])</f>
        <v>2025</v>
      </c>
      <c r="U137" t="str">
        <f>TEXT(tblOrders[[#This Row],[Order Date]],"mmm-yyyy")</f>
        <v>Jun-2025</v>
      </c>
      <c r="V137" s="4">
        <f>tblOrders[[#This Row],[Profit]]/tblOrders[[#This Row],[Sales Amount]]</f>
        <v>0.3202614379084967</v>
      </c>
      <c r="W137" t="str">
        <f>VLOOKUP(tblOrders[[#This Row],[City]],CityRegion,2,0)</f>
        <v>South</v>
      </c>
      <c r="X137" t="str">
        <f>VLOOKUP(tblOrders[[#This Row],[City]],lookups!A:C,3,0)</f>
        <v>Tamil Nadu</v>
      </c>
    </row>
    <row r="138" spans="1:24" x14ac:dyDescent="0.25">
      <c r="A138" t="s">
        <v>353</v>
      </c>
      <c r="B138" s="1">
        <v>45934</v>
      </c>
      <c r="C138" t="s">
        <v>354</v>
      </c>
      <c r="D138" t="s">
        <v>21</v>
      </c>
      <c r="E138" t="s">
        <v>40</v>
      </c>
      <c r="F138" t="s">
        <v>41</v>
      </c>
      <c r="G138" t="s">
        <v>42</v>
      </c>
      <c r="H138" t="s">
        <v>43</v>
      </c>
      <c r="I138" t="s">
        <v>33</v>
      </c>
      <c r="J138" t="s">
        <v>45</v>
      </c>
      <c r="K138">
        <v>1</v>
      </c>
      <c r="L138">
        <v>18</v>
      </c>
      <c r="M138">
        <v>0</v>
      </c>
      <c r="N138">
        <v>18</v>
      </c>
      <c r="O138">
        <v>9</v>
      </c>
      <c r="P138" t="s">
        <v>28</v>
      </c>
      <c r="Q138" t="s">
        <v>29</v>
      </c>
      <c r="R138" t="s">
        <v>36</v>
      </c>
      <c r="S138">
        <v>3.3</v>
      </c>
      <c r="T138">
        <f>YEAR(tblOrders[[#This Row],[Order Date]])</f>
        <v>2025</v>
      </c>
      <c r="U138" t="str">
        <f>TEXT(tblOrders[[#This Row],[Order Date]],"mmm-yyyy")</f>
        <v>Oct-2025</v>
      </c>
      <c r="V138" s="4">
        <f>tblOrders[[#This Row],[Profit]]/tblOrders[[#This Row],[Sales Amount]]</f>
        <v>0.5</v>
      </c>
      <c r="W138" t="str">
        <f>VLOOKUP(tblOrders[[#This Row],[City]],CityRegion,2,0)</f>
        <v>North</v>
      </c>
      <c r="X138" t="str">
        <f>VLOOKUP(tblOrders[[#This Row],[City]],lookups!A:C,3,0)</f>
        <v>Delhi</v>
      </c>
    </row>
    <row r="139" spans="1:24" x14ac:dyDescent="0.25">
      <c r="A139" t="s">
        <v>355</v>
      </c>
      <c r="B139" s="1">
        <v>45688</v>
      </c>
      <c r="C139" t="s">
        <v>356</v>
      </c>
      <c r="D139" t="s">
        <v>39</v>
      </c>
      <c r="E139" t="s">
        <v>60</v>
      </c>
      <c r="F139" t="s">
        <v>61</v>
      </c>
      <c r="G139" t="s">
        <v>62</v>
      </c>
      <c r="H139" t="s">
        <v>63</v>
      </c>
      <c r="I139" t="s">
        <v>84</v>
      </c>
      <c r="J139" t="s">
        <v>27</v>
      </c>
      <c r="K139">
        <v>5</v>
      </c>
      <c r="L139">
        <v>45</v>
      </c>
      <c r="M139">
        <v>0.15</v>
      </c>
      <c r="N139">
        <v>191.25</v>
      </c>
      <c r="O139">
        <v>61.25</v>
      </c>
      <c r="P139" t="s">
        <v>28</v>
      </c>
      <c r="Q139" t="s">
        <v>46</v>
      </c>
      <c r="R139" t="s">
        <v>36</v>
      </c>
      <c r="S139">
        <v>4.7</v>
      </c>
      <c r="T139">
        <f>YEAR(tblOrders[[#This Row],[Order Date]])</f>
        <v>2025</v>
      </c>
      <c r="U139" t="str">
        <f>TEXT(tblOrders[[#This Row],[Order Date]],"mmm-yyyy")</f>
        <v>Jan-2025</v>
      </c>
      <c r="V139" s="4">
        <f>tblOrders[[#This Row],[Profit]]/tblOrders[[#This Row],[Sales Amount]]</f>
        <v>0.3202614379084967</v>
      </c>
      <c r="W139" t="str">
        <f>VLOOKUP(tblOrders[[#This Row],[City]],CityRegion,2,0)</f>
        <v>West</v>
      </c>
      <c r="X139" t="str">
        <f>VLOOKUP(tblOrders[[#This Row],[City]],lookups!A:C,3,0)</f>
        <v>Maharashtra</v>
      </c>
    </row>
    <row r="140" spans="1:24" x14ac:dyDescent="0.25">
      <c r="A140" t="s">
        <v>357</v>
      </c>
      <c r="B140" s="1">
        <v>45892</v>
      </c>
      <c r="C140" t="s">
        <v>358</v>
      </c>
      <c r="D140" t="s">
        <v>39</v>
      </c>
      <c r="E140" t="s">
        <v>55</v>
      </c>
      <c r="F140" t="s">
        <v>56</v>
      </c>
      <c r="G140" t="s">
        <v>24</v>
      </c>
      <c r="H140" t="s">
        <v>51</v>
      </c>
      <c r="I140" t="s">
        <v>57</v>
      </c>
      <c r="J140" t="s">
        <v>27</v>
      </c>
      <c r="K140">
        <v>4</v>
      </c>
      <c r="L140">
        <v>42</v>
      </c>
      <c r="M140">
        <v>0.05</v>
      </c>
      <c r="N140">
        <v>159.6</v>
      </c>
      <c r="O140">
        <v>63.6</v>
      </c>
      <c r="P140" t="s">
        <v>28</v>
      </c>
      <c r="Q140" t="s">
        <v>46</v>
      </c>
      <c r="R140" t="s">
        <v>30</v>
      </c>
      <c r="S140">
        <v>4.7</v>
      </c>
      <c r="T140">
        <f>YEAR(tblOrders[[#This Row],[Order Date]])</f>
        <v>2025</v>
      </c>
      <c r="U140" t="str">
        <f>TEXT(tblOrders[[#This Row],[Order Date]],"mmm-yyyy")</f>
        <v>Aug-2025</v>
      </c>
      <c r="V140" s="4">
        <f>tblOrders[[#This Row],[Profit]]/tblOrders[[#This Row],[Sales Amount]]</f>
        <v>0.39849624060150379</v>
      </c>
      <c r="W140" t="str">
        <f>VLOOKUP(tblOrders[[#This Row],[City]],CityRegion,2,0)</f>
        <v>South</v>
      </c>
      <c r="X140" t="str">
        <f>VLOOKUP(tblOrders[[#This Row],[City]],lookups!A:C,3,0)</f>
        <v>Kerala</v>
      </c>
    </row>
    <row r="141" spans="1:24" x14ac:dyDescent="0.25">
      <c r="A141" t="s">
        <v>359</v>
      </c>
      <c r="B141" s="1">
        <v>45909</v>
      </c>
      <c r="C141" t="s">
        <v>263</v>
      </c>
      <c r="D141" t="s">
        <v>39</v>
      </c>
      <c r="E141" t="s">
        <v>73</v>
      </c>
      <c r="F141" t="s">
        <v>74</v>
      </c>
      <c r="G141" t="s">
        <v>68</v>
      </c>
      <c r="H141" t="s">
        <v>75</v>
      </c>
      <c r="I141" t="s">
        <v>130</v>
      </c>
      <c r="J141" t="s">
        <v>34</v>
      </c>
      <c r="K141">
        <v>3</v>
      </c>
      <c r="L141">
        <v>65</v>
      </c>
      <c r="M141">
        <v>0.2</v>
      </c>
      <c r="N141">
        <v>156</v>
      </c>
      <c r="O141">
        <v>42</v>
      </c>
      <c r="P141" t="s">
        <v>28</v>
      </c>
      <c r="Q141" t="s">
        <v>86</v>
      </c>
      <c r="R141" t="s">
        <v>36</v>
      </c>
      <c r="S141">
        <v>4.2</v>
      </c>
      <c r="T141">
        <f>YEAR(tblOrders[[#This Row],[Order Date]])</f>
        <v>2025</v>
      </c>
      <c r="U141" t="str">
        <f>TEXT(tblOrders[[#This Row],[Order Date]],"mmm-yyyy")</f>
        <v>Sep-2025</v>
      </c>
      <c r="V141" s="4">
        <f>tblOrders[[#This Row],[Profit]]/tblOrders[[#This Row],[Sales Amount]]</f>
        <v>0.26923076923076922</v>
      </c>
      <c r="W141" t="str">
        <f>VLOOKUP(tblOrders[[#This Row],[City]],CityRegion,2,0)</f>
        <v>West</v>
      </c>
      <c r="X141" t="str">
        <f>VLOOKUP(tblOrders[[#This Row],[City]],lookups!A:C,3,0)</f>
        <v>Maharashtra</v>
      </c>
    </row>
    <row r="142" spans="1:24" x14ac:dyDescent="0.25">
      <c r="A142" t="s">
        <v>360</v>
      </c>
      <c r="B142" s="1">
        <v>45678</v>
      </c>
      <c r="C142" t="s">
        <v>361</v>
      </c>
      <c r="D142" t="s">
        <v>39</v>
      </c>
      <c r="E142" t="s">
        <v>55</v>
      </c>
      <c r="F142" t="s">
        <v>56</v>
      </c>
      <c r="G142" t="s">
        <v>24</v>
      </c>
      <c r="H142" t="s">
        <v>51</v>
      </c>
      <c r="I142" t="s">
        <v>33</v>
      </c>
      <c r="J142" t="s">
        <v>45</v>
      </c>
      <c r="K142">
        <v>4</v>
      </c>
      <c r="L142">
        <v>42</v>
      </c>
      <c r="M142">
        <v>0</v>
      </c>
      <c r="N142">
        <v>168</v>
      </c>
      <c r="O142">
        <v>72</v>
      </c>
      <c r="P142" t="s">
        <v>28</v>
      </c>
      <c r="Q142" t="s">
        <v>29</v>
      </c>
      <c r="R142" t="s">
        <v>36</v>
      </c>
      <c r="S142">
        <v>4.8</v>
      </c>
      <c r="T142">
        <f>YEAR(tblOrders[[#This Row],[Order Date]])</f>
        <v>2025</v>
      </c>
      <c r="U142" t="str">
        <f>TEXT(tblOrders[[#This Row],[Order Date]],"mmm-yyyy")</f>
        <v>Jan-2025</v>
      </c>
      <c r="V142" s="4">
        <f>tblOrders[[#This Row],[Profit]]/tblOrders[[#This Row],[Sales Amount]]</f>
        <v>0.42857142857142855</v>
      </c>
      <c r="W142" t="str">
        <f>VLOOKUP(tblOrders[[#This Row],[City]],CityRegion,2,0)</f>
        <v>North</v>
      </c>
      <c r="X142" t="str">
        <f>VLOOKUP(tblOrders[[#This Row],[City]],lookups!A:C,3,0)</f>
        <v>Delhi</v>
      </c>
    </row>
    <row r="143" spans="1:24" x14ac:dyDescent="0.25">
      <c r="A143" t="s">
        <v>362</v>
      </c>
      <c r="B143" s="1">
        <v>45837</v>
      </c>
      <c r="C143" t="s">
        <v>363</v>
      </c>
      <c r="D143" t="s">
        <v>21</v>
      </c>
      <c r="E143" t="s">
        <v>40</v>
      </c>
      <c r="F143" t="s">
        <v>41</v>
      </c>
      <c r="G143" t="s">
        <v>42</v>
      </c>
      <c r="H143" t="s">
        <v>43</v>
      </c>
      <c r="I143" t="s">
        <v>84</v>
      </c>
      <c r="J143" t="s">
        <v>45</v>
      </c>
      <c r="K143">
        <v>4</v>
      </c>
      <c r="L143">
        <v>18</v>
      </c>
      <c r="M143">
        <v>0.2</v>
      </c>
      <c r="N143">
        <v>57.6</v>
      </c>
      <c r="O143">
        <v>21.6</v>
      </c>
      <c r="P143" t="s">
        <v>28</v>
      </c>
      <c r="Q143" t="s">
        <v>46</v>
      </c>
      <c r="R143" t="s">
        <v>123</v>
      </c>
      <c r="S143">
        <v>2.6</v>
      </c>
      <c r="T143">
        <f>YEAR(tblOrders[[#This Row],[Order Date]])</f>
        <v>2025</v>
      </c>
      <c r="U143" t="str">
        <f>TEXT(tblOrders[[#This Row],[Order Date]],"mmm-yyyy")</f>
        <v>Jun-2025</v>
      </c>
      <c r="V143" s="4">
        <f>tblOrders[[#This Row],[Profit]]/tblOrders[[#This Row],[Sales Amount]]</f>
        <v>0.375</v>
      </c>
      <c r="W143" t="str">
        <f>VLOOKUP(tblOrders[[#This Row],[City]],CityRegion,2,0)</f>
        <v>West</v>
      </c>
      <c r="X143" t="str">
        <f>VLOOKUP(tblOrders[[#This Row],[City]],lookups!A:C,3,0)</f>
        <v>Maharashtra</v>
      </c>
    </row>
    <row r="144" spans="1:24" x14ac:dyDescent="0.25">
      <c r="A144" t="s">
        <v>364</v>
      </c>
      <c r="B144" s="1">
        <v>45909</v>
      </c>
      <c r="C144" t="s">
        <v>365</v>
      </c>
      <c r="D144" t="s">
        <v>39</v>
      </c>
      <c r="E144" t="s">
        <v>108</v>
      </c>
      <c r="F144" t="s">
        <v>109</v>
      </c>
      <c r="G144" t="s">
        <v>62</v>
      </c>
      <c r="H144" t="s">
        <v>110</v>
      </c>
      <c r="I144" t="s">
        <v>139</v>
      </c>
      <c r="J144" t="s">
        <v>27</v>
      </c>
      <c r="K144">
        <v>3</v>
      </c>
      <c r="L144">
        <v>110</v>
      </c>
      <c r="M144">
        <v>0.15</v>
      </c>
      <c r="N144">
        <v>280.5</v>
      </c>
      <c r="O144">
        <v>76.5</v>
      </c>
      <c r="P144" t="s">
        <v>111</v>
      </c>
      <c r="Q144" t="s">
        <v>29</v>
      </c>
      <c r="R144" t="s">
        <v>30</v>
      </c>
      <c r="S144">
        <v>2.8</v>
      </c>
      <c r="T144">
        <f>YEAR(tblOrders[[#This Row],[Order Date]])</f>
        <v>2025</v>
      </c>
      <c r="U144" t="str">
        <f>TEXT(tblOrders[[#This Row],[Order Date]],"mmm-yyyy")</f>
        <v>Sep-2025</v>
      </c>
      <c r="V144" s="4">
        <f>tblOrders[[#This Row],[Profit]]/tblOrders[[#This Row],[Sales Amount]]</f>
        <v>0.27272727272727271</v>
      </c>
      <c r="W144" t="str">
        <f>VLOOKUP(tblOrders[[#This Row],[City]],CityRegion,2,0)</f>
        <v>South</v>
      </c>
      <c r="X144" t="str">
        <f>VLOOKUP(tblOrders[[#This Row],[City]],lookups!A:C,3,0)</f>
        <v>Tamil Nadu</v>
      </c>
    </row>
    <row r="145" spans="1:24" x14ac:dyDescent="0.25">
      <c r="A145" t="s">
        <v>366</v>
      </c>
      <c r="B145" s="1">
        <v>45913</v>
      </c>
      <c r="C145" t="s">
        <v>367</v>
      </c>
      <c r="D145" t="s">
        <v>21</v>
      </c>
      <c r="E145" t="s">
        <v>22</v>
      </c>
      <c r="F145" t="s">
        <v>23</v>
      </c>
      <c r="G145" t="s">
        <v>24</v>
      </c>
      <c r="H145" t="s">
        <v>25</v>
      </c>
      <c r="I145" t="s">
        <v>26</v>
      </c>
      <c r="J145" t="s">
        <v>45</v>
      </c>
      <c r="K145">
        <v>4</v>
      </c>
      <c r="L145">
        <v>190</v>
      </c>
      <c r="M145">
        <v>0.05</v>
      </c>
      <c r="N145">
        <v>722</v>
      </c>
      <c r="O145">
        <v>222</v>
      </c>
      <c r="P145" t="s">
        <v>28</v>
      </c>
      <c r="Q145" t="s">
        <v>29</v>
      </c>
      <c r="R145" t="s">
        <v>36</v>
      </c>
      <c r="S145">
        <v>4.2</v>
      </c>
      <c r="T145">
        <f>YEAR(tblOrders[[#This Row],[Order Date]])</f>
        <v>2025</v>
      </c>
      <c r="U145" t="str">
        <f>TEXT(tblOrders[[#This Row],[Order Date]],"mmm-yyyy")</f>
        <v>Sep-2025</v>
      </c>
      <c r="V145" s="4">
        <f>tblOrders[[#This Row],[Profit]]/tblOrders[[#This Row],[Sales Amount]]</f>
        <v>0.30747922437673131</v>
      </c>
      <c r="W145" t="str">
        <f>VLOOKUP(tblOrders[[#This Row],[City]],CityRegion,2,0)</f>
        <v>South</v>
      </c>
      <c r="X145" t="str">
        <f>VLOOKUP(tblOrders[[#This Row],[City]],lookups!A:C,3,0)</f>
        <v>Karnataka</v>
      </c>
    </row>
    <row r="146" spans="1:24" x14ac:dyDescent="0.25">
      <c r="A146" t="s">
        <v>368</v>
      </c>
      <c r="B146" s="1">
        <v>46016</v>
      </c>
      <c r="C146" t="s">
        <v>369</v>
      </c>
      <c r="D146" t="s">
        <v>39</v>
      </c>
      <c r="E146" t="s">
        <v>79</v>
      </c>
      <c r="F146" t="s">
        <v>80</v>
      </c>
      <c r="G146" t="s">
        <v>68</v>
      </c>
      <c r="H146" t="s">
        <v>81</v>
      </c>
      <c r="I146" t="s">
        <v>70</v>
      </c>
      <c r="J146" t="s">
        <v>45</v>
      </c>
      <c r="K146">
        <v>4</v>
      </c>
      <c r="L146">
        <v>799</v>
      </c>
      <c r="M146">
        <v>0.05</v>
      </c>
      <c r="N146">
        <v>3036.2</v>
      </c>
      <c r="O146">
        <v>556.20000000000005</v>
      </c>
      <c r="P146" t="s">
        <v>28</v>
      </c>
      <c r="Q146" t="s">
        <v>29</v>
      </c>
      <c r="R146" t="s">
        <v>36</v>
      </c>
      <c r="S146">
        <v>3.6</v>
      </c>
      <c r="T146">
        <f>YEAR(tblOrders[[#This Row],[Order Date]])</f>
        <v>2025</v>
      </c>
      <c r="U146" t="str">
        <f>TEXT(tblOrders[[#This Row],[Order Date]],"mmm-yyyy")</f>
        <v>Dec-2025</v>
      </c>
      <c r="V146" s="4">
        <f>tblOrders[[#This Row],[Profit]]/tblOrders[[#This Row],[Sales Amount]]</f>
        <v>0.18318951320729862</v>
      </c>
      <c r="W146" t="str">
        <f>VLOOKUP(tblOrders[[#This Row],[City]],CityRegion,2,0)</f>
        <v>South</v>
      </c>
      <c r="X146" t="str">
        <f>VLOOKUP(tblOrders[[#This Row],[City]],lookups!A:C,3,0)</f>
        <v>Telengana</v>
      </c>
    </row>
    <row r="147" spans="1:24" x14ac:dyDescent="0.25">
      <c r="A147" t="s">
        <v>370</v>
      </c>
      <c r="B147" s="1">
        <v>45723</v>
      </c>
      <c r="C147" t="s">
        <v>277</v>
      </c>
      <c r="D147" t="s">
        <v>39</v>
      </c>
      <c r="E147" t="s">
        <v>101</v>
      </c>
      <c r="F147" t="s">
        <v>102</v>
      </c>
      <c r="G147" t="s">
        <v>24</v>
      </c>
      <c r="H147" t="s">
        <v>103</v>
      </c>
      <c r="I147" t="s">
        <v>76</v>
      </c>
      <c r="J147" t="s">
        <v>27</v>
      </c>
      <c r="K147">
        <v>2</v>
      </c>
      <c r="L147">
        <v>120</v>
      </c>
      <c r="M147">
        <v>0.15</v>
      </c>
      <c r="N147">
        <v>204</v>
      </c>
      <c r="O147">
        <v>48</v>
      </c>
      <c r="P147" t="s">
        <v>148</v>
      </c>
      <c r="Q147" t="s">
        <v>86</v>
      </c>
      <c r="R147" t="s">
        <v>36</v>
      </c>
      <c r="S147">
        <v>4.8</v>
      </c>
      <c r="T147">
        <f>YEAR(tblOrders[[#This Row],[Order Date]])</f>
        <v>2025</v>
      </c>
      <c r="U147" t="str">
        <f>TEXT(tblOrders[[#This Row],[Order Date]],"mmm-yyyy")</f>
        <v>Mar-2025</v>
      </c>
      <c r="V147" s="4">
        <f>tblOrders[[#This Row],[Profit]]/tblOrders[[#This Row],[Sales Amount]]</f>
        <v>0.23529411764705882</v>
      </c>
      <c r="W147" t="str">
        <f>VLOOKUP(tblOrders[[#This Row],[City]],CityRegion,2,0)</f>
        <v>South</v>
      </c>
      <c r="X147" t="str">
        <f>VLOOKUP(tblOrders[[#This Row],[City]],lookups!A:C,3,0)</f>
        <v>Kerala</v>
      </c>
    </row>
    <row r="148" spans="1:24" x14ac:dyDescent="0.25">
      <c r="A148" t="s">
        <v>371</v>
      </c>
      <c r="B148" s="1">
        <v>45878</v>
      </c>
      <c r="C148" t="s">
        <v>372</v>
      </c>
      <c r="D148" t="s">
        <v>21</v>
      </c>
      <c r="E148" t="s">
        <v>40</v>
      </c>
      <c r="F148" t="s">
        <v>41</v>
      </c>
      <c r="G148" t="s">
        <v>42</v>
      </c>
      <c r="H148" t="s">
        <v>43</v>
      </c>
      <c r="I148" t="s">
        <v>139</v>
      </c>
      <c r="J148" t="s">
        <v>27</v>
      </c>
      <c r="K148">
        <v>1</v>
      </c>
      <c r="L148">
        <v>18</v>
      </c>
      <c r="M148">
        <v>0</v>
      </c>
      <c r="N148">
        <v>18</v>
      </c>
      <c r="O148">
        <v>9</v>
      </c>
      <c r="P148" t="s">
        <v>28</v>
      </c>
      <c r="Q148" t="s">
        <v>91</v>
      </c>
      <c r="R148" t="s">
        <v>30</v>
      </c>
      <c r="S148">
        <v>3</v>
      </c>
      <c r="T148">
        <f>YEAR(tblOrders[[#This Row],[Order Date]])</f>
        <v>2025</v>
      </c>
      <c r="U148" t="str">
        <f>TEXT(tblOrders[[#This Row],[Order Date]],"mmm-yyyy")</f>
        <v>Aug-2025</v>
      </c>
      <c r="V148" s="4">
        <f>tblOrders[[#This Row],[Profit]]/tblOrders[[#This Row],[Sales Amount]]</f>
        <v>0.5</v>
      </c>
      <c r="W148" t="str">
        <f>VLOOKUP(tblOrders[[#This Row],[City]],CityRegion,2,0)</f>
        <v>South</v>
      </c>
      <c r="X148" t="str">
        <f>VLOOKUP(tblOrders[[#This Row],[City]],lookups!A:C,3,0)</f>
        <v>Tamil Nadu</v>
      </c>
    </row>
    <row r="149" spans="1:24" x14ac:dyDescent="0.25">
      <c r="A149" t="s">
        <v>373</v>
      </c>
      <c r="B149" s="1">
        <v>45853</v>
      </c>
      <c r="C149" t="s">
        <v>374</v>
      </c>
      <c r="D149" t="s">
        <v>39</v>
      </c>
      <c r="E149" t="s">
        <v>108</v>
      </c>
      <c r="F149" t="s">
        <v>109</v>
      </c>
      <c r="G149" t="s">
        <v>62</v>
      </c>
      <c r="H149" t="s">
        <v>110</v>
      </c>
      <c r="I149" t="s">
        <v>76</v>
      </c>
      <c r="J149" t="s">
        <v>45</v>
      </c>
      <c r="K149">
        <v>4</v>
      </c>
      <c r="L149">
        <v>110</v>
      </c>
      <c r="M149">
        <v>0</v>
      </c>
      <c r="N149">
        <v>440</v>
      </c>
      <c r="O149">
        <v>168</v>
      </c>
      <c r="P149" t="s">
        <v>28</v>
      </c>
      <c r="Q149" t="s">
        <v>86</v>
      </c>
      <c r="R149" t="s">
        <v>36</v>
      </c>
      <c r="S149">
        <v>3.8</v>
      </c>
      <c r="T149">
        <f>YEAR(tblOrders[[#This Row],[Order Date]])</f>
        <v>2025</v>
      </c>
      <c r="U149" t="str">
        <f>TEXT(tblOrders[[#This Row],[Order Date]],"mmm-yyyy")</f>
        <v>Jul-2025</v>
      </c>
      <c r="V149" s="4">
        <f>tblOrders[[#This Row],[Profit]]/tblOrders[[#This Row],[Sales Amount]]</f>
        <v>0.38181818181818183</v>
      </c>
      <c r="W149" t="str">
        <f>VLOOKUP(tblOrders[[#This Row],[City]],CityRegion,2,0)</f>
        <v>South</v>
      </c>
      <c r="X149" t="str">
        <f>VLOOKUP(tblOrders[[#This Row],[City]],lookups!A:C,3,0)</f>
        <v>Kerala</v>
      </c>
    </row>
    <row r="150" spans="1:24" x14ac:dyDescent="0.25">
      <c r="A150" t="s">
        <v>375</v>
      </c>
      <c r="B150" s="1">
        <v>45794</v>
      </c>
      <c r="C150" t="s">
        <v>376</v>
      </c>
      <c r="D150" t="s">
        <v>21</v>
      </c>
      <c r="E150" t="s">
        <v>94</v>
      </c>
      <c r="F150" t="s">
        <v>95</v>
      </c>
      <c r="G150" t="s">
        <v>68</v>
      </c>
      <c r="H150" t="s">
        <v>96</v>
      </c>
      <c r="I150" t="s">
        <v>33</v>
      </c>
      <c r="J150" t="s">
        <v>27</v>
      </c>
      <c r="K150">
        <v>4</v>
      </c>
      <c r="L150">
        <v>89</v>
      </c>
      <c r="M150">
        <v>0.05</v>
      </c>
      <c r="N150">
        <v>338.2</v>
      </c>
      <c r="O150">
        <v>118.2</v>
      </c>
      <c r="P150" t="s">
        <v>28</v>
      </c>
      <c r="Q150" t="s">
        <v>35</v>
      </c>
      <c r="R150" t="s">
        <v>36</v>
      </c>
      <c r="S150">
        <v>3.4</v>
      </c>
      <c r="T150">
        <f>YEAR(tblOrders[[#This Row],[Order Date]])</f>
        <v>2025</v>
      </c>
      <c r="U150" t="str">
        <f>TEXT(tblOrders[[#This Row],[Order Date]],"mmm-yyyy")</f>
        <v>May-2025</v>
      </c>
      <c r="V150" s="4">
        <f>tblOrders[[#This Row],[Profit]]/tblOrders[[#This Row],[Sales Amount]]</f>
        <v>0.34949733885274986</v>
      </c>
      <c r="W150" t="str">
        <f>VLOOKUP(tblOrders[[#This Row],[City]],CityRegion,2,0)</f>
        <v>North</v>
      </c>
      <c r="X150" t="str">
        <f>VLOOKUP(tblOrders[[#This Row],[City]],lookups!A:C,3,0)</f>
        <v>Delhi</v>
      </c>
    </row>
    <row r="151" spans="1:24" x14ac:dyDescent="0.25">
      <c r="A151" t="s">
        <v>377</v>
      </c>
      <c r="B151" s="1">
        <v>45687</v>
      </c>
      <c r="C151" t="s">
        <v>182</v>
      </c>
      <c r="D151" t="s">
        <v>21</v>
      </c>
      <c r="E151" t="s">
        <v>73</v>
      </c>
      <c r="F151" t="s">
        <v>74</v>
      </c>
      <c r="G151" t="s">
        <v>68</v>
      </c>
      <c r="H151" t="s">
        <v>75</v>
      </c>
      <c r="I151" t="s">
        <v>52</v>
      </c>
      <c r="J151" t="s">
        <v>45</v>
      </c>
      <c r="K151">
        <v>4</v>
      </c>
      <c r="L151">
        <v>65</v>
      </c>
      <c r="M151">
        <v>0</v>
      </c>
      <c r="N151">
        <v>260</v>
      </c>
      <c r="O151">
        <v>108</v>
      </c>
      <c r="P151" t="s">
        <v>28</v>
      </c>
      <c r="Q151" t="s">
        <v>29</v>
      </c>
      <c r="R151" t="s">
        <v>36</v>
      </c>
      <c r="S151">
        <v>2.7</v>
      </c>
      <c r="T151">
        <f>YEAR(tblOrders[[#This Row],[Order Date]])</f>
        <v>2025</v>
      </c>
      <c r="U151" t="str">
        <f>TEXT(tblOrders[[#This Row],[Order Date]],"mmm-yyyy")</f>
        <v>Jan-2025</v>
      </c>
      <c r="V151" s="4">
        <f>tblOrders[[#This Row],[Profit]]/tblOrders[[#This Row],[Sales Amount]]</f>
        <v>0.41538461538461541</v>
      </c>
      <c r="W151" t="str">
        <f>VLOOKUP(tblOrders[[#This Row],[City]],CityRegion,2,0)</f>
        <v>South</v>
      </c>
      <c r="X151" t="str">
        <f>VLOOKUP(tblOrders[[#This Row],[City]],lookups!A:C,3,0)</f>
        <v>Kerala</v>
      </c>
    </row>
    <row r="152" spans="1:24" x14ac:dyDescent="0.25">
      <c r="A152" t="s">
        <v>378</v>
      </c>
      <c r="B152" s="1">
        <v>45825</v>
      </c>
      <c r="C152" t="s">
        <v>379</v>
      </c>
      <c r="D152" t="s">
        <v>21</v>
      </c>
      <c r="E152" t="s">
        <v>55</v>
      </c>
      <c r="F152" t="s">
        <v>56</v>
      </c>
      <c r="G152" t="s">
        <v>24</v>
      </c>
      <c r="H152" t="s">
        <v>51</v>
      </c>
      <c r="I152" t="s">
        <v>33</v>
      </c>
      <c r="J152" t="s">
        <v>45</v>
      </c>
      <c r="K152">
        <v>3</v>
      </c>
      <c r="L152">
        <v>42</v>
      </c>
      <c r="M152">
        <v>0.05</v>
      </c>
      <c r="N152">
        <v>119.7</v>
      </c>
      <c r="O152">
        <v>47.7</v>
      </c>
      <c r="P152" t="s">
        <v>28</v>
      </c>
      <c r="Q152" t="s">
        <v>29</v>
      </c>
      <c r="R152" t="s">
        <v>36</v>
      </c>
      <c r="S152">
        <v>4.4000000000000004</v>
      </c>
      <c r="T152">
        <f>YEAR(tblOrders[[#This Row],[Order Date]])</f>
        <v>2025</v>
      </c>
      <c r="U152" t="str">
        <f>TEXT(tblOrders[[#This Row],[Order Date]],"mmm-yyyy")</f>
        <v>Jun-2025</v>
      </c>
      <c r="V152" s="4">
        <f>tblOrders[[#This Row],[Profit]]/tblOrders[[#This Row],[Sales Amount]]</f>
        <v>0.39849624060150379</v>
      </c>
      <c r="W152" t="str">
        <f>VLOOKUP(tblOrders[[#This Row],[City]],CityRegion,2,0)</f>
        <v>North</v>
      </c>
      <c r="X152" t="str">
        <f>VLOOKUP(tblOrders[[#This Row],[City]],lookups!A:C,3,0)</f>
        <v>Delhi</v>
      </c>
    </row>
    <row r="153" spans="1:24" x14ac:dyDescent="0.25">
      <c r="A153" t="s">
        <v>380</v>
      </c>
      <c r="B153" s="1">
        <v>45905</v>
      </c>
      <c r="C153" t="s">
        <v>350</v>
      </c>
      <c r="D153" t="s">
        <v>21</v>
      </c>
      <c r="E153" t="s">
        <v>114</v>
      </c>
      <c r="F153" t="s">
        <v>115</v>
      </c>
      <c r="G153" t="s">
        <v>42</v>
      </c>
      <c r="H153" t="s">
        <v>116</v>
      </c>
      <c r="I153" t="s">
        <v>33</v>
      </c>
      <c r="J153" t="s">
        <v>27</v>
      </c>
      <c r="K153">
        <v>2</v>
      </c>
      <c r="L153">
        <v>12</v>
      </c>
      <c r="M153">
        <v>0.2</v>
      </c>
      <c r="N153">
        <v>19.2</v>
      </c>
      <c r="O153">
        <v>7.2</v>
      </c>
      <c r="P153" t="s">
        <v>28</v>
      </c>
      <c r="Q153" t="s">
        <v>46</v>
      </c>
      <c r="R153" t="s">
        <v>36</v>
      </c>
      <c r="S153">
        <v>3.2</v>
      </c>
      <c r="T153">
        <f>YEAR(tblOrders[[#This Row],[Order Date]])</f>
        <v>2025</v>
      </c>
      <c r="U153" t="str">
        <f>TEXT(tblOrders[[#This Row],[Order Date]],"mmm-yyyy")</f>
        <v>Sep-2025</v>
      </c>
      <c r="V153" s="4">
        <f>tblOrders[[#This Row],[Profit]]/tblOrders[[#This Row],[Sales Amount]]</f>
        <v>0.375</v>
      </c>
      <c r="W153" t="str">
        <f>VLOOKUP(tblOrders[[#This Row],[City]],CityRegion,2,0)</f>
        <v>North</v>
      </c>
      <c r="X153" t="str">
        <f>VLOOKUP(tblOrders[[#This Row],[City]],lookups!A:C,3,0)</f>
        <v>Delhi</v>
      </c>
    </row>
    <row r="154" spans="1:24" x14ac:dyDescent="0.25">
      <c r="A154" t="s">
        <v>381</v>
      </c>
      <c r="B154" s="1">
        <v>45763</v>
      </c>
      <c r="C154" t="s">
        <v>382</v>
      </c>
      <c r="D154" t="s">
        <v>39</v>
      </c>
      <c r="E154" t="s">
        <v>66</v>
      </c>
      <c r="F154" t="s">
        <v>67</v>
      </c>
      <c r="G154" t="s">
        <v>68</v>
      </c>
      <c r="H154" t="s">
        <v>69</v>
      </c>
      <c r="I154" t="s">
        <v>84</v>
      </c>
      <c r="J154" t="s">
        <v>45</v>
      </c>
      <c r="K154">
        <v>1</v>
      </c>
      <c r="L154">
        <v>149</v>
      </c>
      <c r="M154">
        <v>0.15</v>
      </c>
      <c r="N154">
        <v>126.65</v>
      </c>
      <c r="O154">
        <v>31.65</v>
      </c>
      <c r="P154" t="s">
        <v>111</v>
      </c>
      <c r="Q154" t="s">
        <v>29</v>
      </c>
      <c r="R154" t="s">
        <v>30</v>
      </c>
      <c r="S154">
        <v>3.3</v>
      </c>
      <c r="T154">
        <f>YEAR(tblOrders[[#This Row],[Order Date]])</f>
        <v>2025</v>
      </c>
      <c r="U154" t="str">
        <f>TEXT(tblOrders[[#This Row],[Order Date]],"mmm-yyyy")</f>
        <v>Apr-2025</v>
      </c>
      <c r="V154" s="4">
        <f>tblOrders[[#This Row],[Profit]]/tblOrders[[#This Row],[Sales Amount]]</f>
        <v>0.24990130280300038</v>
      </c>
      <c r="W154" t="str">
        <f>VLOOKUP(tblOrders[[#This Row],[City]],CityRegion,2,0)</f>
        <v>West</v>
      </c>
      <c r="X154" t="str">
        <f>VLOOKUP(tblOrders[[#This Row],[City]],lookups!A:C,3,0)</f>
        <v>Maharashtra</v>
      </c>
    </row>
    <row r="155" spans="1:24" x14ac:dyDescent="0.25">
      <c r="A155" t="s">
        <v>383</v>
      </c>
      <c r="B155" s="1">
        <v>45862</v>
      </c>
      <c r="C155" t="s">
        <v>293</v>
      </c>
      <c r="D155" t="s">
        <v>39</v>
      </c>
      <c r="E155" t="s">
        <v>79</v>
      </c>
      <c r="F155" t="s">
        <v>80</v>
      </c>
      <c r="G155" t="s">
        <v>68</v>
      </c>
      <c r="H155" t="s">
        <v>81</v>
      </c>
      <c r="I155" t="s">
        <v>130</v>
      </c>
      <c r="J155" t="s">
        <v>27</v>
      </c>
      <c r="K155">
        <v>3</v>
      </c>
      <c r="L155">
        <v>799</v>
      </c>
      <c r="M155">
        <v>0.2</v>
      </c>
      <c r="N155">
        <v>1917.6</v>
      </c>
      <c r="O155">
        <v>57.6</v>
      </c>
      <c r="P155" t="s">
        <v>28</v>
      </c>
      <c r="Q155" t="s">
        <v>35</v>
      </c>
      <c r="R155" t="s">
        <v>36</v>
      </c>
      <c r="S155">
        <v>4.9000000000000004</v>
      </c>
      <c r="T155">
        <f>YEAR(tblOrders[[#This Row],[Order Date]])</f>
        <v>2025</v>
      </c>
      <c r="U155" t="str">
        <f>TEXT(tblOrders[[#This Row],[Order Date]],"mmm-yyyy")</f>
        <v>Jul-2025</v>
      </c>
      <c r="V155" s="4">
        <f>tblOrders[[#This Row],[Profit]]/tblOrders[[#This Row],[Sales Amount]]</f>
        <v>3.0037546933667086E-2</v>
      </c>
      <c r="W155" t="str">
        <f>VLOOKUP(tblOrders[[#This Row],[City]],CityRegion,2,0)</f>
        <v>West</v>
      </c>
      <c r="X155" t="str">
        <f>VLOOKUP(tblOrders[[#This Row],[City]],lookups!A:C,3,0)</f>
        <v>Maharashtra</v>
      </c>
    </row>
    <row r="156" spans="1:24" x14ac:dyDescent="0.25">
      <c r="A156" t="s">
        <v>384</v>
      </c>
      <c r="B156" s="1">
        <v>45940</v>
      </c>
      <c r="C156" t="s">
        <v>385</v>
      </c>
      <c r="D156" t="s">
        <v>39</v>
      </c>
      <c r="E156" t="s">
        <v>60</v>
      </c>
      <c r="F156" t="s">
        <v>61</v>
      </c>
      <c r="G156" t="s">
        <v>62</v>
      </c>
      <c r="H156" t="s">
        <v>63</v>
      </c>
      <c r="I156" t="s">
        <v>57</v>
      </c>
      <c r="J156" t="s">
        <v>27</v>
      </c>
      <c r="K156">
        <v>1</v>
      </c>
      <c r="L156">
        <v>45</v>
      </c>
      <c r="M156">
        <v>0.05</v>
      </c>
      <c r="N156">
        <v>42.75</v>
      </c>
      <c r="O156">
        <v>16.75</v>
      </c>
      <c r="P156" t="s">
        <v>28</v>
      </c>
      <c r="Q156" t="s">
        <v>46</v>
      </c>
      <c r="R156" t="s">
        <v>36</v>
      </c>
      <c r="S156">
        <v>4</v>
      </c>
      <c r="T156">
        <f>YEAR(tblOrders[[#This Row],[Order Date]])</f>
        <v>2025</v>
      </c>
      <c r="U156" t="str">
        <f>TEXT(tblOrders[[#This Row],[Order Date]],"mmm-yyyy")</f>
        <v>Oct-2025</v>
      </c>
      <c r="V156" s="4">
        <f>tblOrders[[#This Row],[Profit]]/tblOrders[[#This Row],[Sales Amount]]</f>
        <v>0.391812865497076</v>
      </c>
      <c r="W156" t="str">
        <f>VLOOKUP(tblOrders[[#This Row],[City]],CityRegion,2,0)</f>
        <v>South</v>
      </c>
      <c r="X156" t="str">
        <f>VLOOKUP(tblOrders[[#This Row],[City]],lookups!A:C,3,0)</f>
        <v>Kerala</v>
      </c>
    </row>
    <row r="157" spans="1:24" x14ac:dyDescent="0.25">
      <c r="A157" t="s">
        <v>386</v>
      </c>
      <c r="B157" s="1">
        <v>45955</v>
      </c>
      <c r="C157" t="s">
        <v>387</v>
      </c>
      <c r="D157" t="s">
        <v>21</v>
      </c>
      <c r="E157" t="s">
        <v>49</v>
      </c>
      <c r="F157" t="s">
        <v>50</v>
      </c>
      <c r="G157" t="s">
        <v>24</v>
      </c>
      <c r="H157" t="s">
        <v>51</v>
      </c>
      <c r="I157" t="s">
        <v>84</v>
      </c>
      <c r="J157" t="s">
        <v>27</v>
      </c>
      <c r="K157">
        <v>4</v>
      </c>
      <c r="L157">
        <v>85</v>
      </c>
      <c r="M157">
        <v>0</v>
      </c>
      <c r="N157">
        <v>340</v>
      </c>
      <c r="O157">
        <v>132</v>
      </c>
      <c r="P157" t="s">
        <v>111</v>
      </c>
      <c r="Q157" t="s">
        <v>91</v>
      </c>
      <c r="R157" t="s">
        <v>36</v>
      </c>
      <c r="S157">
        <v>2.8</v>
      </c>
      <c r="T157">
        <f>YEAR(tblOrders[[#This Row],[Order Date]])</f>
        <v>2025</v>
      </c>
      <c r="U157" t="str">
        <f>TEXT(tblOrders[[#This Row],[Order Date]],"mmm-yyyy")</f>
        <v>Oct-2025</v>
      </c>
      <c r="V157" s="4">
        <f>tblOrders[[#This Row],[Profit]]/tblOrders[[#This Row],[Sales Amount]]</f>
        <v>0.38823529411764707</v>
      </c>
      <c r="W157" t="str">
        <f>VLOOKUP(tblOrders[[#This Row],[City]],CityRegion,2,0)</f>
        <v>West</v>
      </c>
      <c r="X157" t="str">
        <f>VLOOKUP(tblOrders[[#This Row],[City]],lookups!A:C,3,0)</f>
        <v>Maharashtra</v>
      </c>
    </row>
    <row r="158" spans="1:24" x14ac:dyDescent="0.25">
      <c r="A158" t="s">
        <v>388</v>
      </c>
      <c r="B158" s="1">
        <v>45930</v>
      </c>
      <c r="C158" t="s">
        <v>389</v>
      </c>
      <c r="D158" t="s">
        <v>39</v>
      </c>
      <c r="E158" t="s">
        <v>79</v>
      </c>
      <c r="F158" t="s">
        <v>80</v>
      </c>
      <c r="G158" t="s">
        <v>68</v>
      </c>
      <c r="H158" t="s">
        <v>81</v>
      </c>
      <c r="I158" t="s">
        <v>139</v>
      </c>
      <c r="J158" t="s">
        <v>34</v>
      </c>
      <c r="K158">
        <v>2</v>
      </c>
      <c r="L158">
        <v>799</v>
      </c>
      <c r="M158">
        <v>0.1</v>
      </c>
      <c r="N158">
        <v>1438.2</v>
      </c>
      <c r="O158">
        <v>198.2</v>
      </c>
      <c r="P158" t="s">
        <v>28</v>
      </c>
      <c r="Q158" t="s">
        <v>91</v>
      </c>
      <c r="R158" t="s">
        <v>36</v>
      </c>
      <c r="S158">
        <v>4.5999999999999996</v>
      </c>
      <c r="T158">
        <f>YEAR(tblOrders[[#This Row],[Order Date]])</f>
        <v>2025</v>
      </c>
      <c r="U158" t="str">
        <f>TEXT(tblOrders[[#This Row],[Order Date]],"mmm-yyyy")</f>
        <v>Sep-2025</v>
      </c>
      <c r="V158" s="4">
        <f>tblOrders[[#This Row],[Profit]]/tblOrders[[#This Row],[Sales Amount]]</f>
        <v>0.13781115282992629</v>
      </c>
      <c r="W158" t="str">
        <f>VLOOKUP(tblOrders[[#This Row],[City]],CityRegion,2,0)</f>
        <v>South</v>
      </c>
      <c r="X158" t="str">
        <f>VLOOKUP(tblOrders[[#This Row],[City]],lookups!A:C,3,0)</f>
        <v>Tamil Nadu</v>
      </c>
    </row>
    <row r="159" spans="1:24" x14ac:dyDescent="0.25">
      <c r="A159" t="s">
        <v>390</v>
      </c>
      <c r="B159" s="1">
        <v>45788</v>
      </c>
      <c r="C159" t="s">
        <v>391</v>
      </c>
      <c r="D159" t="s">
        <v>21</v>
      </c>
      <c r="E159" t="s">
        <v>22</v>
      </c>
      <c r="F159" t="s">
        <v>23</v>
      </c>
      <c r="G159" t="s">
        <v>24</v>
      </c>
      <c r="H159" t="s">
        <v>25</v>
      </c>
      <c r="I159" t="s">
        <v>139</v>
      </c>
      <c r="J159" t="s">
        <v>27</v>
      </c>
      <c r="K159">
        <v>3</v>
      </c>
      <c r="L159">
        <v>190</v>
      </c>
      <c r="M159">
        <v>0.15</v>
      </c>
      <c r="N159">
        <v>484.5</v>
      </c>
      <c r="O159">
        <v>109.5</v>
      </c>
      <c r="P159" t="s">
        <v>28</v>
      </c>
      <c r="Q159" t="s">
        <v>91</v>
      </c>
      <c r="R159" t="s">
        <v>36</v>
      </c>
      <c r="S159">
        <v>3.5</v>
      </c>
      <c r="T159">
        <f>YEAR(tblOrders[[#This Row],[Order Date]])</f>
        <v>2025</v>
      </c>
      <c r="U159" t="str">
        <f>TEXT(tblOrders[[#This Row],[Order Date]],"mmm-yyyy")</f>
        <v>May-2025</v>
      </c>
      <c r="V159" s="4">
        <f>tblOrders[[#This Row],[Profit]]/tblOrders[[#This Row],[Sales Amount]]</f>
        <v>0.2260061919504644</v>
      </c>
      <c r="W159" t="str">
        <f>VLOOKUP(tblOrders[[#This Row],[City]],CityRegion,2,0)</f>
        <v>South</v>
      </c>
      <c r="X159" t="str">
        <f>VLOOKUP(tblOrders[[#This Row],[City]],lookups!A:C,3,0)</f>
        <v>Tamil Nadu</v>
      </c>
    </row>
    <row r="160" spans="1:24" x14ac:dyDescent="0.25">
      <c r="A160" t="s">
        <v>392</v>
      </c>
      <c r="B160" s="1">
        <v>45787</v>
      </c>
      <c r="C160" t="s">
        <v>393</v>
      </c>
      <c r="D160" t="s">
        <v>21</v>
      </c>
      <c r="E160" t="s">
        <v>101</v>
      </c>
      <c r="F160" t="s">
        <v>102</v>
      </c>
      <c r="G160" t="s">
        <v>24</v>
      </c>
      <c r="H160" t="s">
        <v>103</v>
      </c>
      <c r="I160" t="s">
        <v>84</v>
      </c>
      <c r="J160" t="s">
        <v>34</v>
      </c>
      <c r="K160">
        <v>1</v>
      </c>
      <c r="L160">
        <v>120</v>
      </c>
      <c r="M160">
        <v>0.2</v>
      </c>
      <c r="N160">
        <v>96</v>
      </c>
      <c r="O160">
        <v>18</v>
      </c>
      <c r="P160" t="s">
        <v>28</v>
      </c>
      <c r="Q160" t="s">
        <v>91</v>
      </c>
      <c r="R160" t="s">
        <v>36</v>
      </c>
      <c r="S160">
        <v>2.7</v>
      </c>
      <c r="T160">
        <f>YEAR(tblOrders[[#This Row],[Order Date]])</f>
        <v>2025</v>
      </c>
      <c r="U160" t="str">
        <f>TEXT(tblOrders[[#This Row],[Order Date]],"mmm-yyyy")</f>
        <v>May-2025</v>
      </c>
      <c r="V160" s="4">
        <f>tblOrders[[#This Row],[Profit]]/tblOrders[[#This Row],[Sales Amount]]</f>
        <v>0.1875</v>
      </c>
      <c r="W160" t="str">
        <f>VLOOKUP(tblOrders[[#This Row],[City]],CityRegion,2,0)</f>
        <v>West</v>
      </c>
      <c r="X160" t="str">
        <f>VLOOKUP(tblOrders[[#This Row],[City]],lookups!A:C,3,0)</f>
        <v>Maharashtra</v>
      </c>
    </row>
    <row r="161" spans="1:24" x14ac:dyDescent="0.25">
      <c r="A161" t="s">
        <v>394</v>
      </c>
      <c r="B161" s="1">
        <v>45807</v>
      </c>
      <c r="C161" t="s">
        <v>395</v>
      </c>
      <c r="D161" t="s">
        <v>21</v>
      </c>
      <c r="E161" t="s">
        <v>94</v>
      </c>
      <c r="F161" t="s">
        <v>95</v>
      </c>
      <c r="G161" t="s">
        <v>68</v>
      </c>
      <c r="H161" t="s">
        <v>96</v>
      </c>
      <c r="I161" t="s">
        <v>33</v>
      </c>
      <c r="J161" t="s">
        <v>34</v>
      </c>
      <c r="K161">
        <v>1</v>
      </c>
      <c r="L161">
        <v>89</v>
      </c>
      <c r="M161">
        <v>0.1</v>
      </c>
      <c r="N161">
        <v>80.099999999999994</v>
      </c>
      <c r="O161">
        <v>25.1</v>
      </c>
      <c r="P161" t="s">
        <v>28</v>
      </c>
      <c r="Q161" t="s">
        <v>29</v>
      </c>
      <c r="R161" t="s">
        <v>36</v>
      </c>
      <c r="S161">
        <v>4.0999999999999996</v>
      </c>
      <c r="T161">
        <f>YEAR(tblOrders[[#This Row],[Order Date]])</f>
        <v>2025</v>
      </c>
      <c r="U161" t="str">
        <f>TEXT(tblOrders[[#This Row],[Order Date]],"mmm-yyyy")</f>
        <v>May-2025</v>
      </c>
      <c r="V161" s="4">
        <f>tblOrders[[#This Row],[Profit]]/tblOrders[[#This Row],[Sales Amount]]</f>
        <v>0.31335830212234711</v>
      </c>
      <c r="W161" t="str">
        <f>VLOOKUP(tblOrders[[#This Row],[City]],CityRegion,2,0)</f>
        <v>North</v>
      </c>
      <c r="X161" t="str">
        <f>VLOOKUP(tblOrders[[#This Row],[City]],lookups!A:C,3,0)</f>
        <v>Delhi</v>
      </c>
    </row>
    <row r="162" spans="1:24" x14ac:dyDescent="0.25">
      <c r="A162" t="s">
        <v>396</v>
      </c>
      <c r="B162" s="1">
        <v>45892</v>
      </c>
      <c r="C162" t="s">
        <v>293</v>
      </c>
      <c r="D162" t="s">
        <v>21</v>
      </c>
      <c r="E162" t="s">
        <v>66</v>
      </c>
      <c r="F162" t="s">
        <v>67</v>
      </c>
      <c r="G162" t="s">
        <v>68</v>
      </c>
      <c r="H162" t="s">
        <v>69</v>
      </c>
      <c r="I162" t="s">
        <v>130</v>
      </c>
      <c r="J162" t="s">
        <v>27</v>
      </c>
      <c r="K162">
        <v>5</v>
      </c>
      <c r="L162">
        <v>149</v>
      </c>
      <c r="M162">
        <v>0</v>
      </c>
      <c r="N162">
        <v>745</v>
      </c>
      <c r="O162">
        <v>270</v>
      </c>
      <c r="P162" t="s">
        <v>28</v>
      </c>
      <c r="Q162" t="s">
        <v>35</v>
      </c>
      <c r="R162" t="s">
        <v>30</v>
      </c>
      <c r="S162">
        <v>3.1</v>
      </c>
      <c r="T162">
        <f>YEAR(tblOrders[[#This Row],[Order Date]])</f>
        <v>2025</v>
      </c>
      <c r="U162" t="str">
        <f>TEXT(tblOrders[[#This Row],[Order Date]],"mmm-yyyy")</f>
        <v>Aug-2025</v>
      </c>
      <c r="V162" s="4">
        <f>tblOrders[[#This Row],[Profit]]/tblOrders[[#This Row],[Sales Amount]]</f>
        <v>0.36241610738255031</v>
      </c>
      <c r="W162" t="str">
        <f>VLOOKUP(tblOrders[[#This Row],[City]],CityRegion,2,0)</f>
        <v>West</v>
      </c>
      <c r="X162" t="str">
        <f>VLOOKUP(tblOrders[[#This Row],[City]],lookups!A:C,3,0)</f>
        <v>Maharashtra</v>
      </c>
    </row>
    <row r="163" spans="1:24" x14ac:dyDescent="0.25">
      <c r="A163" t="s">
        <v>397</v>
      </c>
      <c r="B163" s="1">
        <v>45743</v>
      </c>
      <c r="C163" t="s">
        <v>398</v>
      </c>
      <c r="D163" t="s">
        <v>39</v>
      </c>
      <c r="E163" t="s">
        <v>108</v>
      </c>
      <c r="F163" t="s">
        <v>109</v>
      </c>
      <c r="G163" t="s">
        <v>62</v>
      </c>
      <c r="H163" t="s">
        <v>110</v>
      </c>
      <c r="I163" t="s">
        <v>57</v>
      </c>
      <c r="J163" t="s">
        <v>45</v>
      </c>
      <c r="K163">
        <v>4</v>
      </c>
      <c r="L163">
        <v>110</v>
      </c>
      <c r="M163">
        <v>0.05</v>
      </c>
      <c r="N163">
        <v>418</v>
      </c>
      <c r="O163">
        <v>146</v>
      </c>
      <c r="P163" t="s">
        <v>28</v>
      </c>
      <c r="Q163" t="s">
        <v>46</v>
      </c>
      <c r="R163" t="s">
        <v>36</v>
      </c>
      <c r="S163">
        <v>4.0999999999999996</v>
      </c>
      <c r="T163">
        <f>YEAR(tblOrders[[#This Row],[Order Date]])</f>
        <v>2025</v>
      </c>
      <c r="U163" t="str">
        <f>TEXT(tblOrders[[#This Row],[Order Date]],"mmm-yyyy")</f>
        <v>Mar-2025</v>
      </c>
      <c r="V163" s="4">
        <f>tblOrders[[#This Row],[Profit]]/tblOrders[[#This Row],[Sales Amount]]</f>
        <v>0.34928229665071769</v>
      </c>
      <c r="W163" t="str">
        <f>VLOOKUP(tblOrders[[#This Row],[City]],CityRegion,2,0)</f>
        <v>South</v>
      </c>
      <c r="X163" t="str">
        <f>VLOOKUP(tblOrders[[#This Row],[City]],lookups!A:C,3,0)</f>
        <v>Kerala</v>
      </c>
    </row>
    <row r="164" spans="1:24" x14ac:dyDescent="0.25">
      <c r="A164" t="s">
        <v>399</v>
      </c>
      <c r="B164" s="1">
        <v>45939</v>
      </c>
      <c r="C164" t="s">
        <v>400</v>
      </c>
      <c r="D164" t="s">
        <v>21</v>
      </c>
      <c r="E164" t="s">
        <v>60</v>
      </c>
      <c r="F164" t="s">
        <v>61</v>
      </c>
      <c r="G164" t="s">
        <v>62</v>
      </c>
      <c r="H164" t="s">
        <v>63</v>
      </c>
      <c r="I164" t="s">
        <v>70</v>
      </c>
      <c r="J164" t="s">
        <v>34</v>
      </c>
      <c r="K164">
        <v>2</v>
      </c>
      <c r="L164">
        <v>45</v>
      </c>
      <c r="M164">
        <v>0.2</v>
      </c>
      <c r="N164">
        <v>72</v>
      </c>
      <c r="O164">
        <v>20</v>
      </c>
      <c r="P164" t="s">
        <v>85</v>
      </c>
      <c r="Q164" t="s">
        <v>91</v>
      </c>
      <c r="R164" t="s">
        <v>30</v>
      </c>
      <c r="S164">
        <v>4.8</v>
      </c>
      <c r="T164">
        <f>YEAR(tblOrders[[#This Row],[Order Date]])</f>
        <v>2025</v>
      </c>
      <c r="U164" t="str">
        <f>TEXT(tblOrders[[#This Row],[Order Date]],"mmm-yyyy")</f>
        <v>Oct-2025</v>
      </c>
      <c r="V164" s="4">
        <f>tblOrders[[#This Row],[Profit]]/tblOrders[[#This Row],[Sales Amount]]</f>
        <v>0.27777777777777779</v>
      </c>
      <c r="W164" t="str">
        <f>VLOOKUP(tblOrders[[#This Row],[City]],CityRegion,2,0)</f>
        <v>South</v>
      </c>
      <c r="X164" t="str">
        <f>VLOOKUP(tblOrders[[#This Row],[City]],lookups!A:C,3,0)</f>
        <v>Telengana</v>
      </c>
    </row>
    <row r="165" spans="1:24" x14ac:dyDescent="0.25">
      <c r="A165" t="s">
        <v>401</v>
      </c>
      <c r="B165" s="1">
        <v>46006</v>
      </c>
      <c r="C165" t="s">
        <v>402</v>
      </c>
      <c r="D165" t="s">
        <v>39</v>
      </c>
      <c r="E165" t="s">
        <v>114</v>
      </c>
      <c r="F165" t="s">
        <v>115</v>
      </c>
      <c r="G165" t="s">
        <v>42</v>
      </c>
      <c r="H165" t="s">
        <v>116</v>
      </c>
      <c r="I165" t="s">
        <v>57</v>
      </c>
      <c r="J165" t="s">
        <v>45</v>
      </c>
      <c r="K165">
        <v>5</v>
      </c>
      <c r="L165">
        <v>12</v>
      </c>
      <c r="M165">
        <v>0.2</v>
      </c>
      <c r="N165">
        <v>48</v>
      </c>
      <c r="O165">
        <v>18</v>
      </c>
      <c r="P165" t="s">
        <v>28</v>
      </c>
      <c r="Q165" t="s">
        <v>91</v>
      </c>
      <c r="R165" t="s">
        <v>30</v>
      </c>
      <c r="S165">
        <v>5</v>
      </c>
      <c r="T165">
        <f>YEAR(tblOrders[[#This Row],[Order Date]])</f>
        <v>2025</v>
      </c>
      <c r="U165" t="str">
        <f>TEXT(tblOrders[[#This Row],[Order Date]],"mmm-yyyy")</f>
        <v>Dec-2025</v>
      </c>
      <c r="V165" s="4">
        <f>tblOrders[[#This Row],[Profit]]/tblOrders[[#This Row],[Sales Amount]]</f>
        <v>0.375</v>
      </c>
      <c r="W165" t="str">
        <f>VLOOKUP(tblOrders[[#This Row],[City]],CityRegion,2,0)</f>
        <v>South</v>
      </c>
      <c r="X165" t="str">
        <f>VLOOKUP(tblOrders[[#This Row],[City]],lookups!A:C,3,0)</f>
        <v>Kerala</v>
      </c>
    </row>
    <row r="166" spans="1:24" x14ac:dyDescent="0.25">
      <c r="A166" t="s">
        <v>403</v>
      </c>
      <c r="B166" s="1">
        <v>45762</v>
      </c>
      <c r="C166" t="s">
        <v>404</v>
      </c>
      <c r="D166" t="s">
        <v>21</v>
      </c>
      <c r="E166" t="s">
        <v>79</v>
      </c>
      <c r="F166" t="s">
        <v>80</v>
      </c>
      <c r="G166" t="s">
        <v>68</v>
      </c>
      <c r="H166" t="s">
        <v>81</v>
      </c>
      <c r="I166" t="s">
        <v>70</v>
      </c>
      <c r="J166" t="s">
        <v>27</v>
      </c>
      <c r="K166">
        <v>4</v>
      </c>
      <c r="L166">
        <v>799</v>
      </c>
      <c r="M166">
        <v>0.2</v>
      </c>
      <c r="N166">
        <v>2556.8000000000002</v>
      </c>
      <c r="O166">
        <v>76.8</v>
      </c>
      <c r="P166" t="s">
        <v>111</v>
      </c>
      <c r="Q166" t="s">
        <v>86</v>
      </c>
      <c r="R166" t="s">
        <v>30</v>
      </c>
      <c r="S166">
        <v>4.8</v>
      </c>
      <c r="T166">
        <f>YEAR(tblOrders[[#This Row],[Order Date]])</f>
        <v>2025</v>
      </c>
      <c r="U166" t="str">
        <f>TEXT(tblOrders[[#This Row],[Order Date]],"mmm-yyyy")</f>
        <v>Apr-2025</v>
      </c>
      <c r="V166" s="4">
        <f>tblOrders[[#This Row],[Profit]]/tblOrders[[#This Row],[Sales Amount]]</f>
        <v>3.0037546933667079E-2</v>
      </c>
      <c r="W166" t="str">
        <f>VLOOKUP(tblOrders[[#This Row],[City]],CityRegion,2,0)</f>
        <v>South</v>
      </c>
      <c r="X166" t="str">
        <f>VLOOKUP(tblOrders[[#This Row],[City]],lookups!A:C,3,0)</f>
        <v>Telengana</v>
      </c>
    </row>
    <row r="167" spans="1:24" x14ac:dyDescent="0.25">
      <c r="A167" t="s">
        <v>405</v>
      </c>
      <c r="B167" s="1">
        <v>45990</v>
      </c>
      <c r="C167" t="s">
        <v>406</v>
      </c>
      <c r="D167" t="s">
        <v>21</v>
      </c>
      <c r="E167" t="s">
        <v>108</v>
      </c>
      <c r="F167" t="s">
        <v>109</v>
      </c>
      <c r="G167" t="s">
        <v>62</v>
      </c>
      <c r="H167" t="s">
        <v>110</v>
      </c>
      <c r="I167" t="s">
        <v>52</v>
      </c>
      <c r="J167" t="s">
        <v>45</v>
      </c>
      <c r="K167">
        <v>2</v>
      </c>
      <c r="L167">
        <v>110</v>
      </c>
      <c r="M167">
        <v>0.15</v>
      </c>
      <c r="N167">
        <v>187</v>
      </c>
      <c r="O167">
        <v>51</v>
      </c>
      <c r="P167" t="s">
        <v>28</v>
      </c>
      <c r="Q167" t="s">
        <v>91</v>
      </c>
      <c r="R167" t="s">
        <v>36</v>
      </c>
      <c r="S167">
        <v>4.9000000000000004</v>
      </c>
      <c r="T167">
        <f>YEAR(tblOrders[[#This Row],[Order Date]])</f>
        <v>2025</v>
      </c>
      <c r="U167" t="str">
        <f>TEXT(tblOrders[[#This Row],[Order Date]],"mmm-yyyy")</f>
        <v>Nov-2025</v>
      </c>
      <c r="V167" s="4">
        <f>tblOrders[[#This Row],[Profit]]/tblOrders[[#This Row],[Sales Amount]]</f>
        <v>0.27272727272727271</v>
      </c>
      <c r="W167" t="str">
        <f>VLOOKUP(tblOrders[[#This Row],[City]],CityRegion,2,0)</f>
        <v>South</v>
      </c>
      <c r="X167" t="str">
        <f>VLOOKUP(tblOrders[[#This Row],[City]],lookups!A:C,3,0)</f>
        <v>Kerala</v>
      </c>
    </row>
    <row r="168" spans="1:24" x14ac:dyDescent="0.25">
      <c r="A168" t="s">
        <v>407</v>
      </c>
      <c r="B168" s="1">
        <v>45758</v>
      </c>
      <c r="C168" t="s">
        <v>408</v>
      </c>
      <c r="D168" t="s">
        <v>21</v>
      </c>
      <c r="E168" t="s">
        <v>40</v>
      </c>
      <c r="F168" t="s">
        <v>41</v>
      </c>
      <c r="G168" t="s">
        <v>42</v>
      </c>
      <c r="H168" t="s">
        <v>43</v>
      </c>
      <c r="I168" t="s">
        <v>33</v>
      </c>
      <c r="J168" t="s">
        <v>34</v>
      </c>
      <c r="K168">
        <v>3</v>
      </c>
      <c r="L168">
        <v>18</v>
      </c>
      <c r="M168">
        <v>0</v>
      </c>
      <c r="N168">
        <v>54</v>
      </c>
      <c r="O168">
        <v>27</v>
      </c>
      <c r="P168" t="s">
        <v>28</v>
      </c>
      <c r="Q168" t="s">
        <v>91</v>
      </c>
      <c r="R168" t="s">
        <v>36</v>
      </c>
      <c r="S168">
        <v>4</v>
      </c>
      <c r="T168">
        <f>YEAR(tblOrders[[#This Row],[Order Date]])</f>
        <v>2025</v>
      </c>
      <c r="U168" t="str">
        <f>TEXT(tblOrders[[#This Row],[Order Date]],"mmm-yyyy")</f>
        <v>Apr-2025</v>
      </c>
      <c r="V168" s="4">
        <f>tblOrders[[#This Row],[Profit]]/tblOrders[[#This Row],[Sales Amount]]</f>
        <v>0.5</v>
      </c>
      <c r="W168" t="str">
        <f>VLOOKUP(tblOrders[[#This Row],[City]],CityRegion,2,0)</f>
        <v>North</v>
      </c>
      <c r="X168" t="str">
        <f>VLOOKUP(tblOrders[[#This Row],[City]],lookups!A:C,3,0)</f>
        <v>Delhi</v>
      </c>
    </row>
    <row r="169" spans="1:24" x14ac:dyDescent="0.25">
      <c r="A169" t="s">
        <v>409</v>
      </c>
      <c r="B169" s="1">
        <v>45843</v>
      </c>
      <c r="C169" t="s">
        <v>410</v>
      </c>
      <c r="D169" t="s">
        <v>39</v>
      </c>
      <c r="E169" t="s">
        <v>73</v>
      </c>
      <c r="F169" t="s">
        <v>74</v>
      </c>
      <c r="G169" t="s">
        <v>68</v>
      </c>
      <c r="H169" t="s">
        <v>75</v>
      </c>
      <c r="I169" t="s">
        <v>76</v>
      </c>
      <c r="J169" t="s">
        <v>27</v>
      </c>
      <c r="K169">
        <v>3</v>
      </c>
      <c r="L169">
        <v>65</v>
      </c>
      <c r="M169">
        <v>0.1</v>
      </c>
      <c r="N169">
        <v>175.5</v>
      </c>
      <c r="O169">
        <v>61.5</v>
      </c>
      <c r="P169" t="s">
        <v>28</v>
      </c>
      <c r="Q169" t="s">
        <v>29</v>
      </c>
      <c r="R169" t="s">
        <v>36</v>
      </c>
      <c r="S169">
        <v>3.6</v>
      </c>
      <c r="T169">
        <f>YEAR(tblOrders[[#This Row],[Order Date]])</f>
        <v>2025</v>
      </c>
      <c r="U169" t="str">
        <f>TEXT(tblOrders[[#This Row],[Order Date]],"mmm-yyyy")</f>
        <v>Jul-2025</v>
      </c>
      <c r="V169" s="4">
        <f>tblOrders[[#This Row],[Profit]]/tblOrders[[#This Row],[Sales Amount]]</f>
        <v>0.3504273504273504</v>
      </c>
      <c r="W169" t="str">
        <f>VLOOKUP(tblOrders[[#This Row],[City]],CityRegion,2,0)</f>
        <v>South</v>
      </c>
      <c r="X169" t="str">
        <f>VLOOKUP(tblOrders[[#This Row],[City]],lookups!A:C,3,0)</f>
        <v>Kerala</v>
      </c>
    </row>
    <row r="170" spans="1:24" x14ac:dyDescent="0.25">
      <c r="A170" t="s">
        <v>411</v>
      </c>
      <c r="B170" s="1">
        <v>45847</v>
      </c>
      <c r="C170" t="s">
        <v>412</v>
      </c>
      <c r="D170" t="s">
        <v>39</v>
      </c>
      <c r="E170" t="s">
        <v>79</v>
      </c>
      <c r="F170" t="s">
        <v>80</v>
      </c>
      <c r="G170" t="s">
        <v>68</v>
      </c>
      <c r="H170" t="s">
        <v>81</v>
      </c>
      <c r="I170" t="s">
        <v>26</v>
      </c>
      <c r="J170" t="s">
        <v>27</v>
      </c>
      <c r="K170">
        <v>4</v>
      </c>
      <c r="L170">
        <v>799</v>
      </c>
      <c r="M170">
        <v>0.15</v>
      </c>
      <c r="N170">
        <v>2716.6</v>
      </c>
      <c r="O170">
        <v>236.6</v>
      </c>
      <c r="P170" t="s">
        <v>28</v>
      </c>
      <c r="Q170" t="s">
        <v>29</v>
      </c>
      <c r="R170" t="s">
        <v>36</v>
      </c>
      <c r="S170">
        <v>3.1</v>
      </c>
      <c r="T170">
        <f>YEAR(tblOrders[[#This Row],[Order Date]])</f>
        <v>2025</v>
      </c>
      <c r="U170" t="str">
        <f>TEXT(tblOrders[[#This Row],[Order Date]],"mmm-yyyy")</f>
        <v>Jul-2025</v>
      </c>
      <c r="V170" s="4">
        <f>tblOrders[[#This Row],[Profit]]/tblOrders[[#This Row],[Sales Amount]]</f>
        <v>8.7094161819921967E-2</v>
      </c>
      <c r="W170" t="str">
        <f>VLOOKUP(tblOrders[[#This Row],[City]],CityRegion,2,0)</f>
        <v>South</v>
      </c>
      <c r="X170" t="str">
        <f>VLOOKUP(tblOrders[[#This Row],[City]],lookups!A:C,3,0)</f>
        <v>Karnataka</v>
      </c>
    </row>
    <row r="171" spans="1:24" x14ac:dyDescent="0.25">
      <c r="A171" t="s">
        <v>413</v>
      </c>
      <c r="B171" s="1">
        <v>45742</v>
      </c>
      <c r="C171" t="s">
        <v>414</v>
      </c>
      <c r="D171" t="s">
        <v>21</v>
      </c>
      <c r="E171" t="s">
        <v>79</v>
      </c>
      <c r="F171" t="s">
        <v>80</v>
      </c>
      <c r="G171" t="s">
        <v>68</v>
      </c>
      <c r="H171" t="s">
        <v>81</v>
      </c>
      <c r="I171" t="s">
        <v>44</v>
      </c>
      <c r="J171" t="s">
        <v>34</v>
      </c>
      <c r="K171">
        <v>3</v>
      </c>
      <c r="L171">
        <v>799</v>
      </c>
      <c r="M171">
        <v>0</v>
      </c>
      <c r="N171">
        <v>2397</v>
      </c>
      <c r="O171">
        <v>537</v>
      </c>
      <c r="P171" t="s">
        <v>28</v>
      </c>
      <c r="Q171" t="s">
        <v>29</v>
      </c>
      <c r="R171" t="s">
        <v>30</v>
      </c>
      <c r="S171">
        <v>4.4000000000000004</v>
      </c>
      <c r="T171">
        <f>YEAR(tblOrders[[#This Row],[Order Date]])</f>
        <v>2025</v>
      </c>
      <c r="U171" t="str">
        <f>TEXT(tblOrders[[#This Row],[Order Date]],"mmm-yyyy")</f>
        <v>Mar-2025</v>
      </c>
      <c r="V171" s="4">
        <f>tblOrders[[#This Row],[Profit]]/tblOrders[[#This Row],[Sales Amount]]</f>
        <v>0.22403003754693368</v>
      </c>
      <c r="W171" t="str">
        <f>VLOOKUP(tblOrders[[#This Row],[City]],CityRegion,2,0)</f>
        <v>South</v>
      </c>
      <c r="X171" t="str">
        <f>VLOOKUP(tblOrders[[#This Row],[City]],lookups!A:C,3,0)</f>
        <v>Kerala</v>
      </c>
    </row>
    <row r="172" spans="1:24" x14ac:dyDescent="0.25">
      <c r="A172" t="s">
        <v>415</v>
      </c>
      <c r="B172" s="1">
        <v>45870</v>
      </c>
      <c r="C172" t="s">
        <v>416</v>
      </c>
      <c r="D172" t="s">
        <v>21</v>
      </c>
      <c r="E172" t="s">
        <v>101</v>
      </c>
      <c r="F172" t="s">
        <v>102</v>
      </c>
      <c r="G172" t="s">
        <v>24</v>
      </c>
      <c r="H172" t="s">
        <v>103</v>
      </c>
      <c r="I172" t="s">
        <v>76</v>
      </c>
      <c r="J172" t="s">
        <v>34</v>
      </c>
      <c r="K172">
        <v>4</v>
      </c>
      <c r="L172">
        <v>120</v>
      </c>
      <c r="M172">
        <v>0.05</v>
      </c>
      <c r="N172">
        <v>456</v>
      </c>
      <c r="O172">
        <v>144</v>
      </c>
      <c r="P172" t="s">
        <v>85</v>
      </c>
      <c r="Q172" t="s">
        <v>35</v>
      </c>
      <c r="R172" t="s">
        <v>36</v>
      </c>
      <c r="S172">
        <v>2.8</v>
      </c>
      <c r="T172">
        <f>YEAR(tblOrders[[#This Row],[Order Date]])</f>
        <v>2025</v>
      </c>
      <c r="U172" t="str">
        <f>TEXT(tblOrders[[#This Row],[Order Date]],"mmm-yyyy")</f>
        <v>Aug-2025</v>
      </c>
      <c r="V172" s="4">
        <f>tblOrders[[#This Row],[Profit]]/tblOrders[[#This Row],[Sales Amount]]</f>
        <v>0.31578947368421051</v>
      </c>
      <c r="W172" t="str">
        <f>VLOOKUP(tblOrders[[#This Row],[City]],CityRegion,2,0)</f>
        <v>South</v>
      </c>
      <c r="X172" t="str">
        <f>VLOOKUP(tblOrders[[#This Row],[City]],lookups!A:C,3,0)</f>
        <v>Kerala</v>
      </c>
    </row>
    <row r="173" spans="1:24" x14ac:dyDescent="0.25">
      <c r="A173" t="s">
        <v>417</v>
      </c>
      <c r="B173" s="1">
        <v>45773</v>
      </c>
      <c r="C173" t="s">
        <v>418</v>
      </c>
      <c r="D173" t="s">
        <v>21</v>
      </c>
      <c r="E173" t="s">
        <v>66</v>
      </c>
      <c r="F173" t="s">
        <v>67</v>
      </c>
      <c r="G173" t="s">
        <v>68</v>
      </c>
      <c r="H173" t="s">
        <v>69</v>
      </c>
      <c r="I173" t="s">
        <v>33</v>
      </c>
      <c r="J173" t="s">
        <v>45</v>
      </c>
      <c r="K173">
        <v>5</v>
      </c>
      <c r="L173">
        <v>149</v>
      </c>
      <c r="M173">
        <v>0</v>
      </c>
      <c r="N173">
        <v>745</v>
      </c>
      <c r="O173">
        <v>270</v>
      </c>
      <c r="P173" t="s">
        <v>28</v>
      </c>
      <c r="Q173" t="s">
        <v>29</v>
      </c>
      <c r="R173" t="s">
        <v>36</v>
      </c>
      <c r="S173">
        <v>4.5999999999999996</v>
      </c>
      <c r="T173">
        <f>YEAR(tblOrders[[#This Row],[Order Date]])</f>
        <v>2025</v>
      </c>
      <c r="U173" t="str">
        <f>TEXT(tblOrders[[#This Row],[Order Date]],"mmm-yyyy")</f>
        <v>Apr-2025</v>
      </c>
      <c r="V173" s="4">
        <f>tblOrders[[#This Row],[Profit]]/tblOrders[[#This Row],[Sales Amount]]</f>
        <v>0.36241610738255031</v>
      </c>
      <c r="W173" t="str">
        <f>VLOOKUP(tblOrders[[#This Row],[City]],CityRegion,2,0)</f>
        <v>North</v>
      </c>
      <c r="X173" t="str">
        <f>VLOOKUP(tblOrders[[#This Row],[City]],lookups!A:C,3,0)</f>
        <v>Delhi</v>
      </c>
    </row>
    <row r="174" spans="1:24" x14ac:dyDescent="0.25">
      <c r="A174" t="s">
        <v>419</v>
      </c>
      <c r="B174" s="1">
        <v>45924</v>
      </c>
      <c r="C174" t="s">
        <v>420</v>
      </c>
      <c r="D174" t="s">
        <v>39</v>
      </c>
      <c r="E174" t="s">
        <v>94</v>
      </c>
      <c r="F174" t="s">
        <v>95</v>
      </c>
      <c r="G174" t="s">
        <v>68</v>
      </c>
      <c r="H174" t="s">
        <v>96</v>
      </c>
      <c r="I174" t="s">
        <v>44</v>
      </c>
      <c r="J174" t="s">
        <v>27</v>
      </c>
      <c r="K174">
        <v>4</v>
      </c>
      <c r="L174">
        <v>89</v>
      </c>
      <c r="M174">
        <v>0.1</v>
      </c>
      <c r="N174">
        <v>320.39999999999998</v>
      </c>
      <c r="O174">
        <v>100.4</v>
      </c>
      <c r="P174" t="s">
        <v>28</v>
      </c>
      <c r="Q174" t="s">
        <v>46</v>
      </c>
      <c r="R174" t="s">
        <v>30</v>
      </c>
      <c r="S174">
        <v>3.3</v>
      </c>
      <c r="T174">
        <f>YEAR(tblOrders[[#This Row],[Order Date]])</f>
        <v>2025</v>
      </c>
      <c r="U174" t="str">
        <f>TEXT(tblOrders[[#This Row],[Order Date]],"mmm-yyyy")</f>
        <v>Sep-2025</v>
      </c>
      <c r="V174" s="4">
        <f>tblOrders[[#This Row],[Profit]]/tblOrders[[#This Row],[Sales Amount]]</f>
        <v>0.31335830212234711</v>
      </c>
      <c r="W174" t="str">
        <f>VLOOKUP(tblOrders[[#This Row],[City]],CityRegion,2,0)</f>
        <v>South</v>
      </c>
      <c r="X174" t="str">
        <f>VLOOKUP(tblOrders[[#This Row],[City]],lookups!A:C,3,0)</f>
        <v>Kerala</v>
      </c>
    </row>
    <row r="175" spans="1:24" x14ac:dyDescent="0.25">
      <c r="A175" t="s">
        <v>421</v>
      </c>
      <c r="B175" s="1">
        <v>45979</v>
      </c>
      <c r="C175" t="s">
        <v>422</v>
      </c>
      <c r="D175" t="s">
        <v>21</v>
      </c>
      <c r="E175" t="s">
        <v>40</v>
      </c>
      <c r="F175" t="s">
        <v>41</v>
      </c>
      <c r="G175" t="s">
        <v>42</v>
      </c>
      <c r="H175" t="s">
        <v>43</v>
      </c>
      <c r="I175" t="s">
        <v>44</v>
      </c>
      <c r="J175" t="s">
        <v>27</v>
      </c>
      <c r="K175">
        <v>3</v>
      </c>
      <c r="L175">
        <v>18</v>
      </c>
      <c r="M175">
        <v>0.2</v>
      </c>
      <c r="N175">
        <v>43.2</v>
      </c>
      <c r="O175">
        <v>16.2</v>
      </c>
      <c r="P175" t="s">
        <v>28</v>
      </c>
      <c r="Q175" t="s">
        <v>91</v>
      </c>
      <c r="R175" t="s">
        <v>36</v>
      </c>
      <c r="S175">
        <v>4.0999999999999996</v>
      </c>
      <c r="T175">
        <f>YEAR(tblOrders[[#This Row],[Order Date]])</f>
        <v>2025</v>
      </c>
      <c r="U175" t="str">
        <f>TEXT(tblOrders[[#This Row],[Order Date]],"mmm-yyyy")</f>
        <v>Nov-2025</v>
      </c>
      <c r="V175" s="4">
        <f>tblOrders[[#This Row],[Profit]]/tblOrders[[#This Row],[Sales Amount]]</f>
        <v>0.37499999999999994</v>
      </c>
      <c r="W175" t="str">
        <f>VLOOKUP(tblOrders[[#This Row],[City]],CityRegion,2,0)</f>
        <v>South</v>
      </c>
      <c r="X175" t="str">
        <f>VLOOKUP(tblOrders[[#This Row],[City]],lookups!A:C,3,0)</f>
        <v>Kerala</v>
      </c>
    </row>
    <row r="176" spans="1:24" x14ac:dyDescent="0.25">
      <c r="A176" t="s">
        <v>423</v>
      </c>
      <c r="B176" s="1">
        <v>45760</v>
      </c>
      <c r="C176" t="s">
        <v>424</v>
      </c>
      <c r="D176" t="s">
        <v>21</v>
      </c>
      <c r="E176" t="s">
        <v>94</v>
      </c>
      <c r="F176" t="s">
        <v>95</v>
      </c>
      <c r="G176" t="s">
        <v>68</v>
      </c>
      <c r="H176" t="s">
        <v>96</v>
      </c>
      <c r="I176" t="s">
        <v>84</v>
      </c>
      <c r="J176" t="s">
        <v>27</v>
      </c>
      <c r="K176">
        <v>1</v>
      </c>
      <c r="L176">
        <v>89</v>
      </c>
      <c r="M176">
        <v>0</v>
      </c>
      <c r="N176">
        <v>89</v>
      </c>
      <c r="O176">
        <v>34</v>
      </c>
      <c r="P176" t="s">
        <v>28</v>
      </c>
      <c r="Q176" t="s">
        <v>29</v>
      </c>
      <c r="R176" t="s">
        <v>36</v>
      </c>
      <c r="S176">
        <v>4.5</v>
      </c>
      <c r="T176">
        <f>YEAR(tblOrders[[#This Row],[Order Date]])</f>
        <v>2025</v>
      </c>
      <c r="U176" t="str">
        <f>TEXT(tblOrders[[#This Row],[Order Date]],"mmm-yyyy")</f>
        <v>Apr-2025</v>
      </c>
      <c r="V176" s="4">
        <f>tblOrders[[#This Row],[Profit]]/tblOrders[[#This Row],[Sales Amount]]</f>
        <v>0.38202247191011235</v>
      </c>
      <c r="W176" t="str">
        <f>VLOOKUP(tblOrders[[#This Row],[City]],CityRegion,2,0)</f>
        <v>West</v>
      </c>
      <c r="X176" t="str">
        <f>VLOOKUP(tblOrders[[#This Row],[City]],lookups!A:C,3,0)</f>
        <v>Maharashtra</v>
      </c>
    </row>
    <row r="177" spans="1:24" x14ac:dyDescent="0.25">
      <c r="A177" t="s">
        <v>425</v>
      </c>
      <c r="B177" s="1">
        <v>45959</v>
      </c>
      <c r="C177" t="s">
        <v>426</v>
      </c>
      <c r="D177" t="s">
        <v>39</v>
      </c>
      <c r="E177" t="s">
        <v>55</v>
      </c>
      <c r="F177" t="s">
        <v>56</v>
      </c>
      <c r="G177" t="s">
        <v>24</v>
      </c>
      <c r="H177" t="s">
        <v>51</v>
      </c>
      <c r="I177" t="s">
        <v>130</v>
      </c>
      <c r="J177" t="s">
        <v>45</v>
      </c>
      <c r="K177">
        <v>4</v>
      </c>
      <c r="L177">
        <v>42</v>
      </c>
      <c r="M177">
        <v>0.05</v>
      </c>
      <c r="N177">
        <v>159.6</v>
      </c>
      <c r="O177">
        <v>63.6</v>
      </c>
      <c r="P177" t="s">
        <v>28</v>
      </c>
      <c r="Q177" t="s">
        <v>46</v>
      </c>
      <c r="R177" t="s">
        <v>36</v>
      </c>
      <c r="S177">
        <v>3.2</v>
      </c>
      <c r="T177">
        <f>YEAR(tblOrders[[#This Row],[Order Date]])</f>
        <v>2025</v>
      </c>
      <c r="U177" t="str">
        <f>TEXT(tblOrders[[#This Row],[Order Date]],"mmm-yyyy")</f>
        <v>Oct-2025</v>
      </c>
      <c r="V177" s="4">
        <f>tblOrders[[#This Row],[Profit]]/tblOrders[[#This Row],[Sales Amount]]</f>
        <v>0.39849624060150379</v>
      </c>
      <c r="W177" t="str">
        <f>VLOOKUP(tblOrders[[#This Row],[City]],CityRegion,2,0)</f>
        <v>West</v>
      </c>
      <c r="X177" t="str">
        <f>VLOOKUP(tblOrders[[#This Row],[City]],lookups!A:C,3,0)</f>
        <v>Maharashtra</v>
      </c>
    </row>
    <row r="178" spans="1:24" x14ac:dyDescent="0.25">
      <c r="A178" t="s">
        <v>427</v>
      </c>
      <c r="B178" s="1">
        <v>45778</v>
      </c>
      <c r="C178" t="s">
        <v>428</v>
      </c>
      <c r="D178" t="s">
        <v>21</v>
      </c>
      <c r="E178" t="s">
        <v>66</v>
      </c>
      <c r="F178" t="s">
        <v>67</v>
      </c>
      <c r="G178" t="s">
        <v>68</v>
      </c>
      <c r="H178" t="s">
        <v>69</v>
      </c>
      <c r="I178" t="s">
        <v>44</v>
      </c>
      <c r="J178" t="s">
        <v>27</v>
      </c>
      <c r="K178">
        <v>3</v>
      </c>
      <c r="L178">
        <v>149</v>
      </c>
      <c r="M178">
        <v>0.15</v>
      </c>
      <c r="N178">
        <v>379.95</v>
      </c>
      <c r="O178">
        <v>94.95</v>
      </c>
      <c r="P178" t="s">
        <v>28</v>
      </c>
      <c r="Q178" t="s">
        <v>86</v>
      </c>
      <c r="R178" t="s">
        <v>36</v>
      </c>
      <c r="S178">
        <v>3</v>
      </c>
      <c r="T178">
        <f>YEAR(tblOrders[[#This Row],[Order Date]])</f>
        <v>2025</v>
      </c>
      <c r="U178" t="str">
        <f>TEXT(tblOrders[[#This Row],[Order Date]],"mmm-yyyy")</f>
        <v>May-2025</v>
      </c>
      <c r="V178" s="4">
        <f>tblOrders[[#This Row],[Profit]]/tblOrders[[#This Row],[Sales Amount]]</f>
        <v>0.24990130280300041</v>
      </c>
      <c r="W178" t="str">
        <f>VLOOKUP(tblOrders[[#This Row],[City]],CityRegion,2,0)</f>
        <v>South</v>
      </c>
      <c r="X178" t="str">
        <f>VLOOKUP(tblOrders[[#This Row],[City]],lookups!A:C,3,0)</f>
        <v>Kerala</v>
      </c>
    </row>
    <row r="179" spans="1:24" x14ac:dyDescent="0.25">
      <c r="A179" t="s">
        <v>429</v>
      </c>
      <c r="B179" s="1">
        <v>45782</v>
      </c>
      <c r="C179" t="s">
        <v>430</v>
      </c>
      <c r="D179" t="s">
        <v>39</v>
      </c>
      <c r="E179" t="s">
        <v>94</v>
      </c>
      <c r="F179" t="s">
        <v>95</v>
      </c>
      <c r="G179" t="s">
        <v>68</v>
      </c>
      <c r="H179" t="s">
        <v>96</v>
      </c>
      <c r="I179" t="s">
        <v>84</v>
      </c>
      <c r="J179" t="s">
        <v>34</v>
      </c>
      <c r="K179">
        <v>3</v>
      </c>
      <c r="L179">
        <v>89</v>
      </c>
      <c r="M179">
        <v>0.05</v>
      </c>
      <c r="N179">
        <v>253.65</v>
      </c>
      <c r="O179">
        <v>88.65</v>
      </c>
      <c r="P179" t="s">
        <v>28</v>
      </c>
      <c r="Q179" t="s">
        <v>86</v>
      </c>
      <c r="R179" t="s">
        <v>30</v>
      </c>
      <c r="S179">
        <v>4.7</v>
      </c>
      <c r="T179">
        <f>YEAR(tblOrders[[#This Row],[Order Date]])</f>
        <v>2025</v>
      </c>
      <c r="U179" t="str">
        <f>TEXT(tblOrders[[#This Row],[Order Date]],"mmm-yyyy")</f>
        <v>May-2025</v>
      </c>
      <c r="V179" s="4">
        <f>tblOrders[[#This Row],[Profit]]/tblOrders[[#This Row],[Sales Amount]]</f>
        <v>0.34949733885274986</v>
      </c>
      <c r="W179" t="str">
        <f>VLOOKUP(tblOrders[[#This Row],[City]],CityRegion,2,0)</f>
        <v>West</v>
      </c>
      <c r="X179" t="str">
        <f>VLOOKUP(tblOrders[[#This Row],[City]],lookups!A:C,3,0)</f>
        <v>Maharashtra</v>
      </c>
    </row>
    <row r="180" spans="1:24" x14ac:dyDescent="0.25">
      <c r="A180" t="s">
        <v>431</v>
      </c>
      <c r="B180" s="1">
        <v>46010</v>
      </c>
      <c r="C180" t="s">
        <v>432</v>
      </c>
      <c r="D180" t="s">
        <v>21</v>
      </c>
      <c r="E180" t="s">
        <v>66</v>
      </c>
      <c r="F180" t="s">
        <v>67</v>
      </c>
      <c r="G180" t="s">
        <v>68</v>
      </c>
      <c r="H180" t="s">
        <v>69</v>
      </c>
      <c r="I180" t="s">
        <v>70</v>
      </c>
      <c r="J180" t="s">
        <v>45</v>
      </c>
      <c r="K180">
        <v>3</v>
      </c>
      <c r="L180">
        <v>149</v>
      </c>
      <c r="M180">
        <v>0.1</v>
      </c>
      <c r="N180">
        <v>402.3</v>
      </c>
      <c r="O180">
        <v>117.3</v>
      </c>
      <c r="P180" t="s">
        <v>111</v>
      </c>
      <c r="Q180" t="s">
        <v>91</v>
      </c>
      <c r="R180" t="s">
        <v>36</v>
      </c>
      <c r="S180">
        <v>4.7</v>
      </c>
      <c r="T180">
        <f>YEAR(tblOrders[[#This Row],[Order Date]])</f>
        <v>2025</v>
      </c>
      <c r="U180" t="str">
        <f>TEXT(tblOrders[[#This Row],[Order Date]],"mmm-yyyy")</f>
        <v>Dec-2025</v>
      </c>
      <c r="V180" s="4">
        <f>tblOrders[[#This Row],[Profit]]/tblOrders[[#This Row],[Sales Amount]]</f>
        <v>0.29157345264727813</v>
      </c>
      <c r="W180" t="str">
        <f>VLOOKUP(tblOrders[[#This Row],[City]],CityRegion,2,0)</f>
        <v>South</v>
      </c>
      <c r="X180" t="str">
        <f>VLOOKUP(tblOrders[[#This Row],[City]],lookups!A:C,3,0)</f>
        <v>Telengana</v>
      </c>
    </row>
    <row r="181" spans="1:24" x14ac:dyDescent="0.25">
      <c r="A181" t="s">
        <v>433</v>
      </c>
      <c r="B181" s="1">
        <v>45710</v>
      </c>
      <c r="C181" t="s">
        <v>434</v>
      </c>
      <c r="D181" t="s">
        <v>39</v>
      </c>
      <c r="E181" t="s">
        <v>60</v>
      </c>
      <c r="F181" t="s">
        <v>61</v>
      </c>
      <c r="G181" t="s">
        <v>62</v>
      </c>
      <c r="H181" t="s">
        <v>63</v>
      </c>
      <c r="I181" t="s">
        <v>76</v>
      </c>
      <c r="J181" t="s">
        <v>27</v>
      </c>
      <c r="K181">
        <v>4</v>
      </c>
      <c r="L181">
        <v>45</v>
      </c>
      <c r="M181">
        <v>0.1</v>
      </c>
      <c r="N181">
        <v>162</v>
      </c>
      <c r="O181">
        <v>58</v>
      </c>
      <c r="P181" t="s">
        <v>28</v>
      </c>
      <c r="Q181" t="s">
        <v>46</v>
      </c>
      <c r="R181" t="s">
        <v>36</v>
      </c>
      <c r="S181">
        <v>2.9</v>
      </c>
      <c r="T181">
        <f>YEAR(tblOrders[[#This Row],[Order Date]])</f>
        <v>2025</v>
      </c>
      <c r="U181" t="str">
        <f>TEXT(tblOrders[[#This Row],[Order Date]],"mmm-yyyy")</f>
        <v>Feb-2025</v>
      </c>
      <c r="V181" s="4">
        <f>tblOrders[[#This Row],[Profit]]/tblOrders[[#This Row],[Sales Amount]]</f>
        <v>0.35802469135802467</v>
      </c>
      <c r="W181" t="str">
        <f>VLOOKUP(tblOrders[[#This Row],[City]],CityRegion,2,0)</f>
        <v>South</v>
      </c>
      <c r="X181" t="str">
        <f>VLOOKUP(tblOrders[[#This Row],[City]],lookups!A:C,3,0)</f>
        <v>Kerala</v>
      </c>
    </row>
    <row r="182" spans="1:24" x14ac:dyDescent="0.25">
      <c r="A182" t="s">
        <v>435</v>
      </c>
      <c r="B182" s="1">
        <v>45697</v>
      </c>
      <c r="C182" t="s">
        <v>436</v>
      </c>
      <c r="D182" t="s">
        <v>21</v>
      </c>
      <c r="E182" t="s">
        <v>60</v>
      </c>
      <c r="F182" t="s">
        <v>61</v>
      </c>
      <c r="G182" t="s">
        <v>62</v>
      </c>
      <c r="H182" t="s">
        <v>63</v>
      </c>
      <c r="I182" t="s">
        <v>76</v>
      </c>
      <c r="J182" t="s">
        <v>34</v>
      </c>
      <c r="K182">
        <v>1</v>
      </c>
      <c r="L182">
        <v>45</v>
      </c>
      <c r="M182">
        <v>0.1</v>
      </c>
      <c r="N182">
        <v>40.5</v>
      </c>
      <c r="O182">
        <v>14.5</v>
      </c>
      <c r="P182" t="s">
        <v>28</v>
      </c>
      <c r="Q182" t="s">
        <v>35</v>
      </c>
      <c r="R182" t="s">
        <v>123</v>
      </c>
      <c r="S182">
        <v>3.9</v>
      </c>
      <c r="T182">
        <f>YEAR(tblOrders[[#This Row],[Order Date]])</f>
        <v>2025</v>
      </c>
      <c r="U182" t="str">
        <f>TEXT(tblOrders[[#This Row],[Order Date]],"mmm-yyyy")</f>
        <v>Feb-2025</v>
      </c>
      <c r="V182" s="4">
        <f>tblOrders[[#This Row],[Profit]]/tblOrders[[#This Row],[Sales Amount]]</f>
        <v>0.35802469135802467</v>
      </c>
      <c r="W182" t="str">
        <f>VLOOKUP(tblOrders[[#This Row],[City]],CityRegion,2,0)</f>
        <v>South</v>
      </c>
      <c r="X182" t="str">
        <f>VLOOKUP(tblOrders[[#This Row],[City]],lookups!A:C,3,0)</f>
        <v>Kerala</v>
      </c>
    </row>
    <row r="183" spans="1:24" x14ac:dyDescent="0.25">
      <c r="A183" t="s">
        <v>437</v>
      </c>
      <c r="B183" s="1">
        <v>45896</v>
      </c>
      <c r="C183" t="s">
        <v>438</v>
      </c>
      <c r="D183" t="s">
        <v>21</v>
      </c>
      <c r="E183" t="s">
        <v>66</v>
      </c>
      <c r="F183" t="s">
        <v>67</v>
      </c>
      <c r="G183" t="s">
        <v>68</v>
      </c>
      <c r="H183" t="s">
        <v>69</v>
      </c>
      <c r="I183" t="s">
        <v>26</v>
      </c>
      <c r="J183" t="s">
        <v>45</v>
      </c>
      <c r="K183">
        <v>5</v>
      </c>
      <c r="L183">
        <v>149</v>
      </c>
      <c r="M183">
        <v>0.05</v>
      </c>
      <c r="N183">
        <v>707.75</v>
      </c>
      <c r="O183">
        <v>232.75</v>
      </c>
      <c r="P183" t="s">
        <v>28</v>
      </c>
      <c r="Q183" t="s">
        <v>46</v>
      </c>
      <c r="R183" t="s">
        <v>36</v>
      </c>
      <c r="S183">
        <v>4.8</v>
      </c>
      <c r="T183">
        <f>YEAR(tblOrders[[#This Row],[Order Date]])</f>
        <v>2025</v>
      </c>
      <c r="U183" t="str">
        <f>TEXT(tblOrders[[#This Row],[Order Date]],"mmm-yyyy")</f>
        <v>Aug-2025</v>
      </c>
      <c r="V183" s="4">
        <f>tblOrders[[#This Row],[Profit]]/tblOrders[[#This Row],[Sales Amount]]</f>
        <v>0.32885906040268459</v>
      </c>
      <c r="W183" t="str">
        <f>VLOOKUP(tblOrders[[#This Row],[City]],CityRegion,2,0)</f>
        <v>South</v>
      </c>
      <c r="X183" t="str">
        <f>VLOOKUP(tblOrders[[#This Row],[City]],lookups!A:C,3,0)</f>
        <v>Karnataka</v>
      </c>
    </row>
    <row r="184" spans="1:24" x14ac:dyDescent="0.25">
      <c r="A184" t="s">
        <v>439</v>
      </c>
      <c r="B184" s="1">
        <v>45963</v>
      </c>
      <c r="C184" t="s">
        <v>440</v>
      </c>
      <c r="D184" t="s">
        <v>39</v>
      </c>
      <c r="E184" t="s">
        <v>101</v>
      </c>
      <c r="F184" t="s">
        <v>102</v>
      </c>
      <c r="G184" t="s">
        <v>24</v>
      </c>
      <c r="H184" t="s">
        <v>103</v>
      </c>
      <c r="I184" t="s">
        <v>26</v>
      </c>
      <c r="J184" t="s">
        <v>27</v>
      </c>
      <c r="K184">
        <v>2</v>
      </c>
      <c r="L184">
        <v>120</v>
      </c>
      <c r="M184">
        <v>0.05</v>
      </c>
      <c r="N184">
        <v>228</v>
      </c>
      <c r="O184">
        <v>72</v>
      </c>
      <c r="P184" t="s">
        <v>28</v>
      </c>
      <c r="Q184" t="s">
        <v>46</v>
      </c>
      <c r="R184" t="s">
        <v>30</v>
      </c>
      <c r="S184">
        <v>3.5</v>
      </c>
      <c r="T184">
        <f>YEAR(tblOrders[[#This Row],[Order Date]])</f>
        <v>2025</v>
      </c>
      <c r="U184" t="str">
        <f>TEXT(tblOrders[[#This Row],[Order Date]],"mmm-yyyy")</f>
        <v>Nov-2025</v>
      </c>
      <c r="V184" s="4">
        <f>tblOrders[[#This Row],[Profit]]/tblOrders[[#This Row],[Sales Amount]]</f>
        <v>0.31578947368421051</v>
      </c>
      <c r="W184" t="str">
        <f>VLOOKUP(tblOrders[[#This Row],[City]],CityRegion,2,0)</f>
        <v>South</v>
      </c>
      <c r="X184" t="str">
        <f>VLOOKUP(tblOrders[[#This Row],[City]],lookups!A:C,3,0)</f>
        <v>Karnataka</v>
      </c>
    </row>
    <row r="185" spans="1:24" x14ac:dyDescent="0.25">
      <c r="A185" t="s">
        <v>441</v>
      </c>
      <c r="B185" s="1">
        <v>45695</v>
      </c>
      <c r="C185" t="s">
        <v>442</v>
      </c>
      <c r="D185" t="s">
        <v>39</v>
      </c>
      <c r="E185" t="s">
        <v>49</v>
      </c>
      <c r="F185" t="s">
        <v>50</v>
      </c>
      <c r="G185" t="s">
        <v>24</v>
      </c>
      <c r="H185" t="s">
        <v>51</v>
      </c>
      <c r="I185" t="s">
        <v>76</v>
      </c>
      <c r="J185" t="s">
        <v>45</v>
      </c>
      <c r="K185">
        <v>4</v>
      </c>
      <c r="L185">
        <v>85</v>
      </c>
      <c r="M185">
        <v>0.05</v>
      </c>
      <c r="N185">
        <v>323</v>
      </c>
      <c r="O185">
        <v>115</v>
      </c>
      <c r="P185" t="s">
        <v>28</v>
      </c>
      <c r="Q185" t="s">
        <v>91</v>
      </c>
      <c r="R185" t="s">
        <v>36</v>
      </c>
      <c r="S185">
        <v>3.5</v>
      </c>
      <c r="T185">
        <f>YEAR(tblOrders[[#This Row],[Order Date]])</f>
        <v>2025</v>
      </c>
      <c r="U185" t="str">
        <f>TEXT(tblOrders[[#This Row],[Order Date]],"mmm-yyyy")</f>
        <v>Feb-2025</v>
      </c>
      <c r="V185" s="4">
        <f>tblOrders[[#This Row],[Profit]]/tblOrders[[#This Row],[Sales Amount]]</f>
        <v>0.35603715170278638</v>
      </c>
      <c r="W185" t="str">
        <f>VLOOKUP(tblOrders[[#This Row],[City]],CityRegion,2,0)</f>
        <v>South</v>
      </c>
      <c r="X185" t="str">
        <f>VLOOKUP(tblOrders[[#This Row],[City]],lookups!A:C,3,0)</f>
        <v>Kerala</v>
      </c>
    </row>
    <row r="186" spans="1:24" x14ac:dyDescent="0.25">
      <c r="A186" t="s">
        <v>443</v>
      </c>
      <c r="B186" s="1">
        <v>45716</v>
      </c>
      <c r="C186" t="s">
        <v>444</v>
      </c>
      <c r="D186" t="s">
        <v>21</v>
      </c>
      <c r="E186" t="s">
        <v>55</v>
      </c>
      <c r="F186" t="s">
        <v>56</v>
      </c>
      <c r="G186" t="s">
        <v>24</v>
      </c>
      <c r="H186" t="s">
        <v>51</v>
      </c>
      <c r="I186" t="s">
        <v>139</v>
      </c>
      <c r="J186" t="s">
        <v>34</v>
      </c>
      <c r="K186">
        <v>2</v>
      </c>
      <c r="L186">
        <v>42</v>
      </c>
      <c r="M186">
        <v>0.1</v>
      </c>
      <c r="N186">
        <v>75.599999999999994</v>
      </c>
      <c r="O186">
        <v>27.6</v>
      </c>
      <c r="P186" t="s">
        <v>111</v>
      </c>
      <c r="Q186" t="s">
        <v>91</v>
      </c>
      <c r="R186" t="s">
        <v>30</v>
      </c>
      <c r="S186">
        <v>2.7</v>
      </c>
      <c r="T186">
        <f>YEAR(tblOrders[[#This Row],[Order Date]])</f>
        <v>2025</v>
      </c>
      <c r="U186" t="str">
        <f>TEXT(tblOrders[[#This Row],[Order Date]],"mmm-yyyy")</f>
        <v>Feb-2025</v>
      </c>
      <c r="V186" s="4">
        <f>tblOrders[[#This Row],[Profit]]/tblOrders[[#This Row],[Sales Amount]]</f>
        <v>0.36507936507936511</v>
      </c>
      <c r="W186" t="str">
        <f>VLOOKUP(tblOrders[[#This Row],[City]],CityRegion,2,0)</f>
        <v>South</v>
      </c>
      <c r="X186" t="str">
        <f>VLOOKUP(tblOrders[[#This Row],[City]],lookups!A:C,3,0)</f>
        <v>Tamil Nadu</v>
      </c>
    </row>
    <row r="187" spans="1:24" x14ac:dyDescent="0.25">
      <c r="A187" t="s">
        <v>445</v>
      </c>
      <c r="B187" s="1">
        <v>45659</v>
      </c>
      <c r="C187" t="s">
        <v>341</v>
      </c>
      <c r="D187" t="s">
        <v>39</v>
      </c>
      <c r="E187" t="s">
        <v>79</v>
      </c>
      <c r="F187" t="s">
        <v>80</v>
      </c>
      <c r="G187" t="s">
        <v>68</v>
      </c>
      <c r="H187" t="s">
        <v>81</v>
      </c>
      <c r="I187" t="s">
        <v>84</v>
      </c>
      <c r="J187" t="s">
        <v>27</v>
      </c>
      <c r="K187">
        <v>3</v>
      </c>
      <c r="L187">
        <v>799</v>
      </c>
      <c r="M187">
        <v>0.1</v>
      </c>
      <c r="N187">
        <v>2157.3000000000002</v>
      </c>
      <c r="O187">
        <v>297.3</v>
      </c>
      <c r="P187" t="s">
        <v>28</v>
      </c>
      <c r="Q187" t="s">
        <v>46</v>
      </c>
      <c r="R187" t="s">
        <v>36</v>
      </c>
      <c r="S187">
        <v>4.9000000000000004</v>
      </c>
      <c r="T187">
        <f>YEAR(tblOrders[[#This Row],[Order Date]])</f>
        <v>2025</v>
      </c>
      <c r="U187" t="str">
        <f>TEXT(tblOrders[[#This Row],[Order Date]],"mmm-yyyy")</f>
        <v>Jan-2025</v>
      </c>
      <c r="V187" s="4">
        <f>tblOrders[[#This Row],[Profit]]/tblOrders[[#This Row],[Sales Amount]]</f>
        <v>0.13781115282992629</v>
      </c>
      <c r="W187" t="str">
        <f>VLOOKUP(tblOrders[[#This Row],[City]],CityRegion,2,0)</f>
        <v>West</v>
      </c>
      <c r="X187" t="str">
        <f>VLOOKUP(tblOrders[[#This Row],[City]],lookups!A:C,3,0)</f>
        <v>Maharashtra</v>
      </c>
    </row>
    <row r="188" spans="1:24" x14ac:dyDescent="0.25">
      <c r="A188" t="s">
        <v>446</v>
      </c>
      <c r="B188" s="1">
        <v>45825</v>
      </c>
      <c r="C188" t="s">
        <v>447</v>
      </c>
      <c r="D188" t="s">
        <v>21</v>
      </c>
      <c r="E188" t="s">
        <v>22</v>
      </c>
      <c r="F188" t="s">
        <v>23</v>
      </c>
      <c r="G188" t="s">
        <v>24</v>
      </c>
      <c r="H188" t="s">
        <v>25</v>
      </c>
      <c r="I188" t="s">
        <v>130</v>
      </c>
      <c r="J188" t="s">
        <v>27</v>
      </c>
      <c r="K188">
        <v>3</v>
      </c>
      <c r="L188">
        <v>190</v>
      </c>
      <c r="M188">
        <v>0</v>
      </c>
      <c r="N188">
        <v>570</v>
      </c>
      <c r="O188">
        <v>195</v>
      </c>
      <c r="P188" t="s">
        <v>111</v>
      </c>
      <c r="Q188" t="s">
        <v>91</v>
      </c>
      <c r="R188" t="s">
        <v>36</v>
      </c>
      <c r="S188">
        <v>3.7</v>
      </c>
      <c r="T188">
        <f>YEAR(tblOrders[[#This Row],[Order Date]])</f>
        <v>2025</v>
      </c>
      <c r="U188" t="str">
        <f>TEXT(tblOrders[[#This Row],[Order Date]],"mmm-yyyy")</f>
        <v>Jun-2025</v>
      </c>
      <c r="V188" s="4">
        <f>tblOrders[[#This Row],[Profit]]/tblOrders[[#This Row],[Sales Amount]]</f>
        <v>0.34210526315789475</v>
      </c>
      <c r="W188" t="str">
        <f>VLOOKUP(tblOrders[[#This Row],[City]],CityRegion,2,0)</f>
        <v>West</v>
      </c>
      <c r="X188" t="str">
        <f>VLOOKUP(tblOrders[[#This Row],[City]],lookups!A:C,3,0)</f>
        <v>Maharashtra</v>
      </c>
    </row>
    <row r="189" spans="1:24" x14ac:dyDescent="0.25">
      <c r="A189" t="s">
        <v>448</v>
      </c>
      <c r="B189" s="1">
        <v>45799</v>
      </c>
      <c r="C189" t="s">
        <v>235</v>
      </c>
      <c r="D189" t="s">
        <v>21</v>
      </c>
      <c r="E189" t="s">
        <v>55</v>
      </c>
      <c r="F189" t="s">
        <v>56</v>
      </c>
      <c r="G189" t="s">
        <v>24</v>
      </c>
      <c r="H189" t="s">
        <v>51</v>
      </c>
      <c r="I189" t="s">
        <v>57</v>
      </c>
      <c r="J189" t="s">
        <v>34</v>
      </c>
      <c r="K189">
        <v>1</v>
      </c>
      <c r="L189">
        <v>42</v>
      </c>
      <c r="M189">
        <v>0.15</v>
      </c>
      <c r="N189">
        <v>35.700000000000003</v>
      </c>
      <c r="O189">
        <v>11.7</v>
      </c>
      <c r="P189" t="s">
        <v>28</v>
      </c>
      <c r="Q189" t="s">
        <v>29</v>
      </c>
      <c r="R189" t="s">
        <v>36</v>
      </c>
      <c r="S189">
        <v>4.5999999999999996</v>
      </c>
      <c r="T189">
        <f>YEAR(tblOrders[[#This Row],[Order Date]])</f>
        <v>2025</v>
      </c>
      <c r="U189" t="str">
        <f>TEXT(tblOrders[[#This Row],[Order Date]],"mmm-yyyy")</f>
        <v>May-2025</v>
      </c>
      <c r="V189" s="4">
        <f>tblOrders[[#This Row],[Profit]]/tblOrders[[#This Row],[Sales Amount]]</f>
        <v>0.32773109243697474</v>
      </c>
      <c r="W189" t="str">
        <f>VLOOKUP(tblOrders[[#This Row],[City]],CityRegion,2,0)</f>
        <v>South</v>
      </c>
      <c r="X189" t="str">
        <f>VLOOKUP(tblOrders[[#This Row],[City]],lookups!A:C,3,0)</f>
        <v>Kerala</v>
      </c>
    </row>
    <row r="190" spans="1:24" x14ac:dyDescent="0.25">
      <c r="A190" t="s">
        <v>449</v>
      </c>
      <c r="B190" s="1">
        <v>45682</v>
      </c>
      <c r="C190" t="s">
        <v>450</v>
      </c>
      <c r="D190" t="s">
        <v>39</v>
      </c>
      <c r="E190" t="s">
        <v>40</v>
      </c>
      <c r="F190" t="s">
        <v>41</v>
      </c>
      <c r="G190" t="s">
        <v>42</v>
      </c>
      <c r="H190" t="s">
        <v>43</v>
      </c>
      <c r="I190" t="s">
        <v>130</v>
      </c>
      <c r="J190" t="s">
        <v>45</v>
      </c>
      <c r="K190">
        <v>5</v>
      </c>
      <c r="L190">
        <v>18</v>
      </c>
      <c r="M190">
        <v>0.1</v>
      </c>
      <c r="N190">
        <v>81</v>
      </c>
      <c r="O190">
        <v>36</v>
      </c>
      <c r="P190" t="s">
        <v>28</v>
      </c>
      <c r="Q190" t="s">
        <v>35</v>
      </c>
      <c r="R190" t="s">
        <v>36</v>
      </c>
      <c r="S190">
        <v>4.8</v>
      </c>
      <c r="T190">
        <f>YEAR(tblOrders[[#This Row],[Order Date]])</f>
        <v>2025</v>
      </c>
      <c r="U190" t="str">
        <f>TEXT(tblOrders[[#This Row],[Order Date]],"mmm-yyyy")</f>
        <v>Jan-2025</v>
      </c>
      <c r="V190" s="4">
        <f>tblOrders[[#This Row],[Profit]]/tblOrders[[#This Row],[Sales Amount]]</f>
        <v>0.44444444444444442</v>
      </c>
      <c r="W190" t="str">
        <f>VLOOKUP(tblOrders[[#This Row],[City]],CityRegion,2,0)</f>
        <v>West</v>
      </c>
      <c r="X190" t="str">
        <f>VLOOKUP(tblOrders[[#This Row],[City]],lookups!A:C,3,0)</f>
        <v>Maharashtra</v>
      </c>
    </row>
    <row r="191" spans="1:24" x14ac:dyDescent="0.25">
      <c r="A191" t="s">
        <v>451</v>
      </c>
      <c r="B191" s="1">
        <v>45824</v>
      </c>
      <c r="C191" t="s">
        <v>452</v>
      </c>
      <c r="D191" t="s">
        <v>39</v>
      </c>
      <c r="E191" t="s">
        <v>108</v>
      </c>
      <c r="F191" t="s">
        <v>109</v>
      </c>
      <c r="G191" t="s">
        <v>62</v>
      </c>
      <c r="H191" t="s">
        <v>110</v>
      </c>
      <c r="I191" t="s">
        <v>44</v>
      </c>
      <c r="J191" t="s">
        <v>34</v>
      </c>
      <c r="K191">
        <v>5</v>
      </c>
      <c r="L191">
        <v>110</v>
      </c>
      <c r="M191">
        <v>0.05</v>
      </c>
      <c r="N191">
        <v>522.5</v>
      </c>
      <c r="O191">
        <v>182.5</v>
      </c>
      <c r="P191" t="s">
        <v>28</v>
      </c>
      <c r="Q191" t="s">
        <v>29</v>
      </c>
      <c r="R191" t="s">
        <v>36</v>
      </c>
      <c r="S191">
        <v>3.3</v>
      </c>
      <c r="T191">
        <f>YEAR(tblOrders[[#This Row],[Order Date]])</f>
        <v>2025</v>
      </c>
      <c r="U191" t="str">
        <f>TEXT(tblOrders[[#This Row],[Order Date]],"mmm-yyyy")</f>
        <v>Jun-2025</v>
      </c>
      <c r="V191" s="4">
        <f>tblOrders[[#This Row],[Profit]]/tblOrders[[#This Row],[Sales Amount]]</f>
        <v>0.34928229665071769</v>
      </c>
      <c r="W191" t="str">
        <f>VLOOKUP(tblOrders[[#This Row],[City]],CityRegion,2,0)</f>
        <v>South</v>
      </c>
      <c r="X191" t="str">
        <f>VLOOKUP(tblOrders[[#This Row],[City]],lookups!A:C,3,0)</f>
        <v>Kerala</v>
      </c>
    </row>
    <row r="192" spans="1:24" x14ac:dyDescent="0.25">
      <c r="A192" t="s">
        <v>453</v>
      </c>
      <c r="B192" s="1">
        <v>45678</v>
      </c>
      <c r="C192" t="s">
        <v>275</v>
      </c>
      <c r="D192" t="s">
        <v>21</v>
      </c>
      <c r="E192" t="s">
        <v>49</v>
      </c>
      <c r="F192" t="s">
        <v>50</v>
      </c>
      <c r="G192" t="s">
        <v>24</v>
      </c>
      <c r="H192" t="s">
        <v>51</v>
      </c>
      <c r="I192" t="s">
        <v>84</v>
      </c>
      <c r="J192" t="s">
        <v>45</v>
      </c>
      <c r="K192">
        <v>1</v>
      </c>
      <c r="L192">
        <v>85</v>
      </c>
      <c r="M192">
        <v>0.1</v>
      </c>
      <c r="N192">
        <v>76.5</v>
      </c>
      <c r="O192">
        <v>24.5</v>
      </c>
      <c r="P192" t="s">
        <v>28</v>
      </c>
      <c r="Q192" t="s">
        <v>35</v>
      </c>
      <c r="R192" t="s">
        <v>36</v>
      </c>
      <c r="S192">
        <v>4.2</v>
      </c>
      <c r="T192">
        <f>YEAR(tblOrders[[#This Row],[Order Date]])</f>
        <v>2025</v>
      </c>
      <c r="U192" t="str">
        <f>TEXT(tblOrders[[#This Row],[Order Date]],"mmm-yyyy")</f>
        <v>Jan-2025</v>
      </c>
      <c r="V192" s="4">
        <f>tblOrders[[#This Row],[Profit]]/tblOrders[[#This Row],[Sales Amount]]</f>
        <v>0.3202614379084967</v>
      </c>
      <c r="W192" t="str">
        <f>VLOOKUP(tblOrders[[#This Row],[City]],CityRegion,2,0)</f>
        <v>West</v>
      </c>
      <c r="X192" t="str">
        <f>VLOOKUP(tblOrders[[#This Row],[City]],lookups!A:C,3,0)</f>
        <v>Maharashtra</v>
      </c>
    </row>
    <row r="193" spans="1:24" x14ac:dyDescent="0.25">
      <c r="A193" t="s">
        <v>454</v>
      </c>
      <c r="B193" s="1">
        <v>45996</v>
      </c>
      <c r="C193" t="s">
        <v>455</v>
      </c>
      <c r="D193" t="s">
        <v>21</v>
      </c>
      <c r="E193" t="s">
        <v>22</v>
      </c>
      <c r="F193" t="s">
        <v>23</v>
      </c>
      <c r="G193" t="s">
        <v>24</v>
      </c>
      <c r="H193" t="s">
        <v>25</v>
      </c>
      <c r="I193" t="s">
        <v>26</v>
      </c>
      <c r="J193" t="s">
        <v>34</v>
      </c>
      <c r="K193">
        <v>5</v>
      </c>
      <c r="L193">
        <v>190</v>
      </c>
      <c r="M193">
        <v>0.05</v>
      </c>
      <c r="N193">
        <v>902.5</v>
      </c>
      <c r="O193">
        <v>277.5</v>
      </c>
      <c r="P193" t="s">
        <v>28</v>
      </c>
      <c r="Q193" t="s">
        <v>35</v>
      </c>
      <c r="R193" t="s">
        <v>36</v>
      </c>
      <c r="S193">
        <v>3.2</v>
      </c>
      <c r="T193">
        <f>YEAR(tblOrders[[#This Row],[Order Date]])</f>
        <v>2025</v>
      </c>
      <c r="U193" t="str">
        <f>TEXT(tblOrders[[#This Row],[Order Date]],"mmm-yyyy")</f>
        <v>Dec-2025</v>
      </c>
      <c r="V193" s="4">
        <f>tblOrders[[#This Row],[Profit]]/tblOrders[[#This Row],[Sales Amount]]</f>
        <v>0.30747922437673131</v>
      </c>
      <c r="W193" t="str">
        <f>VLOOKUP(tblOrders[[#This Row],[City]],CityRegion,2,0)</f>
        <v>South</v>
      </c>
      <c r="X193" t="str">
        <f>VLOOKUP(tblOrders[[#This Row],[City]],lookups!A:C,3,0)</f>
        <v>Karnataka</v>
      </c>
    </row>
    <row r="194" spans="1:24" x14ac:dyDescent="0.25">
      <c r="A194" t="s">
        <v>456</v>
      </c>
      <c r="B194" s="1">
        <v>45839</v>
      </c>
      <c r="C194" t="s">
        <v>457</v>
      </c>
      <c r="D194" t="s">
        <v>39</v>
      </c>
      <c r="E194" t="s">
        <v>114</v>
      </c>
      <c r="F194" t="s">
        <v>115</v>
      </c>
      <c r="G194" t="s">
        <v>42</v>
      </c>
      <c r="H194" t="s">
        <v>116</v>
      </c>
      <c r="I194" t="s">
        <v>70</v>
      </c>
      <c r="J194" t="s">
        <v>34</v>
      </c>
      <c r="K194">
        <v>2</v>
      </c>
      <c r="L194">
        <v>12</v>
      </c>
      <c r="M194">
        <v>0.05</v>
      </c>
      <c r="N194">
        <v>22.8</v>
      </c>
      <c r="O194">
        <v>10.8</v>
      </c>
      <c r="P194" t="s">
        <v>28</v>
      </c>
      <c r="Q194" t="s">
        <v>29</v>
      </c>
      <c r="R194" t="s">
        <v>36</v>
      </c>
      <c r="S194">
        <v>4.3</v>
      </c>
      <c r="T194">
        <f>YEAR(tblOrders[[#This Row],[Order Date]])</f>
        <v>2025</v>
      </c>
      <c r="U194" t="str">
        <f>TEXT(tblOrders[[#This Row],[Order Date]],"mmm-yyyy")</f>
        <v>Jul-2025</v>
      </c>
      <c r="V194" s="4">
        <f>tblOrders[[#This Row],[Profit]]/tblOrders[[#This Row],[Sales Amount]]</f>
        <v>0.47368421052631582</v>
      </c>
      <c r="W194" t="str">
        <f>VLOOKUP(tblOrders[[#This Row],[City]],CityRegion,2,0)</f>
        <v>South</v>
      </c>
      <c r="X194" t="str">
        <f>VLOOKUP(tblOrders[[#This Row],[City]],lookups!A:C,3,0)</f>
        <v>Telengana</v>
      </c>
    </row>
    <row r="195" spans="1:24" x14ac:dyDescent="0.25">
      <c r="A195" t="s">
        <v>458</v>
      </c>
      <c r="B195" s="1">
        <v>45873</v>
      </c>
      <c r="C195" t="s">
        <v>459</v>
      </c>
      <c r="D195" t="s">
        <v>21</v>
      </c>
      <c r="E195" t="s">
        <v>49</v>
      </c>
      <c r="F195" t="s">
        <v>50</v>
      </c>
      <c r="G195" t="s">
        <v>24</v>
      </c>
      <c r="H195" t="s">
        <v>51</v>
      </c>
      <c r="I195" t="s">
        <v>84</v>
      </c>
      <c r="J195" t="s">
        <v>34</v>
      </c>
      <c r="K195">
        <v>2</v>
      </c>
      <c r="L195">
        <v>85</v>
      </c>
      <c r="M195">
        <v>0.15</v>
      </c>
      <c r="N195">
        <v>144.5</v>
      </c>
      <c r="O195">
        <v>40.5</v>
      </c>
      <c r="P195" t="s">
        <v>28</v>
      </c>
      <c r="Q195" t="s">
        <v>86</v>
      </c>
      <c r="R195" t="s">
        <v>36</v>
      </c>
      <c r="S195">
        <v>3.4</v>
      </c>
      <c r="T195">
        <f>YEAR(tblOrders[[#This Row],[Order Date]])</f>
        <v>2025</v>
      </c>
      <c r="U195" t="str">
        <f>TEXT(tblOrders[[#This Row],[Order Date]],"mmm-yyyy")</f>
        <v>Aug-2025</v>
      </c>
      <c r="V195" s="4">
        <f>tblOrders[[#This Row],[Profit]]/tblOrders[[#This Row],[Sales Amount]]</f>
        <v>0.28027681660899656</v>
      </c>
      <c r="W195" t="str">
        <f>VLOOKUP(tblOrders[[#This Row],[City]],CityRegion,2,0)</f>
        <v>West</v>
      </c>
      <c r="X195" t="str">
        <f>VLOOKUP(tblOrders[[#This Row],[City]],lookups!A:C,3,0)</f>
        <v>Maharashtra</v>
      </c>
    </row>
    <row r="196" spans="1:24" x14ac:dyDescent="0.25">
      <c r="A196" t="s">
        <v>460</v>
      </c>
      <c r="B196" s="1">
        <v>45914</v>
      </c>
      <c r="C196" t="s">
        <v>461</v>
      </c>
      <c r="D196" t="s">
        <v>39</v>
      </c>
      <c r="E196" t="s">
        <v>101</v>
      </c>
      <c r="F196" t="s">
        <v>102</v>
      </c>
      <c r="G196" t="s">
        <v>24</v>
      </c>
      <c r="H196" t="s">
        <v>103</v>
      </c>
      <c r="I196" t="s">
        <v>26</v>
      </c>
      <c r="J196" t="s">
        <v>34</v>
      </c>
      <c r="K196">
        <v>2</v>
      </c>
      <c r="L196">
        <v>120</v>
      </c>
      <c r="M196">
        <v>0.05</v>
      </c>
      <c r="N196">
        <v>228</v>
      </c>
      <c r="O196">
        <v>72</v>
      </c>
      <c r="P196" t="s">
        <v>28</v>
      </c>
      <c r="Q196" t="s">
        <v>29</v>
      </c>
      <c r="R196" t="s">
        <v>30</v>
      </c>
      <c r="S196">
        <v>2.8</v>
      </c>
      <c r="T196">
        <f>YEAR(tblOrders[[#This Row],[Order Date]])</f>
        <v>2025</v>
      </c>
      <c r="U196" t="str">
        <f>TEXT(tblOrders[[#This Row],[Order Date]],"mmm-yyyy")</f>
        <v>Sep-2025</v>
      </c>
      <c r="V196" s="4">
        <f>tblOrders[[#This Row],[Profit]]/tblOrders[[#This Row],[Sales Amount]]</f>
        <v>0.31578947368421051</v>
      </c>
      <c r="W196" t="str">
        <f>VLOOKUP(tblOrders[[#This Row],[City]],CityRegion,2,0)</f>
        <v>South</v>
      </c>
      <c r="X196" t="str">
        <f>VLOOKUP(tblOrders[[#This Row],[City]],lookups!A:C,3,0)</f>
        <v>Karnataka</v>
      </c>
    </row>
    <row r="197" spans="1:24" x14ac:dyDescent="0.25">
      <c r="A197" t="s">
        <v>462</v>
      </c>
      <c r="B197" s="1">
        <v>45889</v>
      </c>
      <c r="C197" t="s">
        <v>463</v>
      </c>
      <c r="D197" t="s">
        <v>21</v>
      </c>
      <c r="E197" t="s">
        <v>73</v>
      </c>
      <c r="F197" t="s">
        <v>74</v>
      </c>
      <c r="G197" t="s">
        <v>68</v>
      </c>
      <c r="H197" t="s">
        <v>75</v>
      </c>
      <c r="I197" t="s">
        <v>76</v>
      </c>
      <c r="J197" t="s">
        <v>45</v>
      </c>
      <c r="K197">
        <v>1</v>
      </c>
      <c r="L197">
        <v>65</v>
      </c>
      <c r="M197">
        <v>0</v>
      </c>
      <c r="N197">
        <v>65</v>
      </c>
      <c r="O197">
        <v>27</v>
      </c>
      <c r="P197" t="s">
        <v>28</v>
      </c>
      <c r="Q197" t="s">
        <v>86</v>
      </c>
      <c r="R197" t="s">
        <v>36</v>
      </c>
      <c r="S197">
        <v>2.7</v>
      </c>
      <c r="T197">
        <f>YEAR(tblOrders[[#This Row],[Order Date]])</f>
        <v>2025</v>
      </c>
      <c r="U197" t="str">
        <f>TEXT(tblOrders[[#This Row],[Order Date]],"mmm-yyyy")</f>
        <v>Aug-2025</v>
      </c>
      <c r="V197" s="4">
        <f>tblOrders[[#This Row],[Profit]]/tblOrders[[#This Row],[Sales Amount]]</f>
        <v>0.41538461538461541</v>
      </c>
      <c r="W197" t="str">
        <f>VLOOKUP(tblOrders[[#This Row],[City]],CityRegion,2,0)</f>
        <v>South</v>
      </c>
      <c r="X197" t="str">
        <f>VLOOKUP(tblOrders[[#This Row],[City]],lookups!A:C,3,0)</f>
        <v>Kerala</v>
      </c>
    </row>
    <row r="198" spans="1:24" x14ac:dyDescent="0.25">
      <c r="A198" t="s">
        <v>464</v>
      </c>
      <c r="B198" s="1">
        <v>45659</v>
      </c>
      <c r="C198" t="s">
        <v>465</v>
      </c>
      <c r="D198" t="s">
        <v>21</v>
      </c>
      <c r="E198" t="s">
        <v>79</v>
      </c>
      <c r="F198" t="s">
        <v>80</v>
      </c>
      <c r="G198" t="s">
        <v>68</v>
      </c>
      <c r="H198" t="s">
        <v>81</v>
      </c>
      <c r="I198" t="s">
        <v>130</v>
      </c>
      <c r="J198" t="s">
        <v>45</v>
      </c>
      <c r="K198">
        <v>4</v>
      </c>
      <c r="L198">
        <v>799</v>
      </c>
      <c r="M198">
        <v>0.1</v>
      </c>
      <c r="N198">
        <v>2876.4</v>
      </c>
      <c r="O198">
        <v>396.4</v>
      </c>
      <c r="P198" t="s">
        <v>28</v>
      </c>
      <c r="Q198" t="s">
        <v>29</v>
      </c>
      <c r="R198" t="s">
        <v>30</v>
      </c>
      <c r="S198">
        <v>3.3</v>
      </c>
      <c r="T198">
        <f>YEAR(tblOrders[[#This Row],[Order Date]])</f>
        <v>2025</v>
      </c>
      <c r="U198" t="str">
        <f>TEXT(tblOrders[[#This Row],[Order Date]],"mmm-yyyy")</f>
        <v>Jan-2025</v>
      </c>
      <c r="V198" s="4">
        <f>tblOrders[[#This Row],[Profit]]/tblOrders[[#This Row],[Sales Amount]]</f>
        <v>0.13781115282992629</v>
      </c>
      <c r="W198" t="str">
        <f>VLOOKUP(tblOrders[[#This Row],[City]],CityRegion,2,0)</f>
        <v>West</v>
      </c>
      <c r="X198" t="str">
        <f>VLOOKUP(tblOrders[[#This Row],[City]],lookups!A:C,3,0)</f>
        <v>Maharashtra</v>
      </c>
    </row>
    <row r="199" spans="1:24" x14ac:dyDescent="0.25">
      <c r="A199" t="s">
        <v>466</v>
      </c>
      <c r="B199" s="1">
        <v>45668</v>
      </c>
      <c r="C199" t="s">
        <v>467</v>
      </c>
      <c r="D199" t="s">
        <v>39</v>
      </c>
      <c r="E199" t="s">
        <v>108</v>
      </c>
      <c r="F199" t="s">
        <v>109</v>
      </c>
      <c r="G199" t="s">
        <v>62</v>
      </c>
      <c r="H199" t="s">
        <v>110</v>
      </c>
      <c r="I199" t="s">
        <v>57</v>
      </c>
      <c r="J199" t="s">
        <v>45</v>
      </c>
      <c r="K199">
        <v>3</v>
      </c>
      <c r="L199">
        <v>110</v>
      </c>
      <c r="M199">
        <v>0.05</v>
      </c>
      <c r="N199">
        <v>313.5</v>
      </c>
      <c r="O199">
        <v>109.5</v>
      </c>
      <c r="P199" t="s">
        <v>28</v>
      </c>
      <c r="Q199" t="s">
        <v>35</v>
      </c>
      <c r="R199" t="s">
        <v>30</v>
      </c>
      <c r="S199">
        <v>4.7</v>
      </c>
      <c r="T199">
        <f>YEAR(tblOrders[[#This Row],[Order Date]])</f>
        <v>2025</v>
      </c>
      <c r="U199" t="str">
        <f>TEXT(tblOrders[[#This Row],[Order Date]],"mmm-yyyy")</f>
        <v>Jan-2025</v>
      </c>
      <c r="V199" s="4">
        <f>tblOrders[[#This Row],[Profit]]/tblOrders[[#This Row],[Sales Amount]]</f>
        <v>0.34928229665071769</v>
      </c>
      <c r="W199" t="str">
        <f>VLOOKUP(tblOrders[[#This Row],[City]],CityRegion,2,0)</f>
        <v>South</v>
      </c>
      <c r="X199" t="str">
        <f>VLOOKUP(tblOrders[[#This Row],[City]],lookups!A:C,3,0)</f>
        <v>Kerala</v>
      </c>
    </row>
    <row r="200" spans="1:24" x14ac:dyDescent="0.25">
      <c r="A200" t="s">
        <v>468</v>
      </c>
      <c r="B200" s="1">
        <v>45695</v>
      </c>
      <c r="C200" t="s">
        <v>469</v>
      </c>
      <c r="D200" t="s">
        <v>39</v>
      </c>
      <c r="E200" t="s">
        <v>114</v>
      </c>
      <c r="F200" t="s">
        <v>115</v>
      </c>
      <c r="G200" t="s">
        <v>42</v>
      </c>
      <c r="H200" t="s">
        <v>116</v>
      </c>
      <c r="I200" t="s">
        <v>70</v>
      </c>
      <c r="J200" t="s">
        <v>27</v>
      </c>
      <c r="K200">
        <v>5</v>
      </c>
      <c r="L200">
        <v>12</v>
      </c>
      <c r="M200">
        <v>0</v>
      </c>
      <c r="N200">
        <v>60</v>
      </c>
      <c r="O200">
        <v>30</v>
      </c>
      <c r="P200" t="s">
        <v>111</v>
      </c>
      <c r="Q200" t="s">
        <v>29</v>
      </c>
      <c r="R200" t="s">
        <v>36</v>
      </c>
      <c r="S200">
        <v>3.6</v>
      </c>
      <c r="T200">
        <f>YEAR(tblOrders[[#This Row],[Order Date]])</f>
        <v>2025</v>
      </c>
      <c r="U200" t="str">
        <f>TEXT(tblOrders[[#This Row],[Order Date]],"mmm-yyyy")</f>
        <v>Feb-2025</v>
      </c>
      <c r="V200" s="4">
        <f>tblOrders[[#This Row],[Profit]]/tblOrders[[#This Row],[Sales Amount]]</f>
        <v>0.5</v>
      </c>
      <c r="W200" t="str">
        <f>VLOOKUP(tblOrders[[#This Row],[City]],CityRegion,2,0)</f>
        <v>South</v>
      </c>
      <c r="X200" t="str">
        <f>VLOOKUP(tblOrders[[#This Row],[City]],lookups!A:C,3,0)</f>
        <v>Telengana</v>
      </c>
    </row>
    <row r="201" spans="1:24" x14ac:dyDescent="0.25">
      <c r="A201" t="s">
        <v>470</v>
      </c>
      <c r="B201" s="1">
        <v>45928</v>
      </c>
      <c r="C201" t="s">
        <v>471</v>
      </c>
      <c r="D201" t="s">
        <v>21</v>
      </c>
      <c r="E201" t="s">
        <v>40</v>
      </c>
      <c r="F201" t="s">
        <v>41</v>
      </c>
      <c r="G201" t="s">
        <v>42</v>
      </c>
      <c r="H201" t="s">
        <v>43</v>
      </c>
      <c r="I201" t="s">
        <v>84</v>
      </c>
      <c r="J201" t="s">
        <v>45</v>
      </c>
      <c r="K201">
        <v>1</v>
      </c>
      <c r="L201">
        <v>18</v>
      </c>
      <c r="M201">
        <v>0.1</v>
      </c>
      <c r="N201">
        <v>16.2</v>
      </c>
      <c r="O201">
        <v>7.2</v>
      </c>
      <c r="P201" t="s">
        <v>28</v>
      </c>
      <c r="Q201" t="s">
        <v>35</v>
      </c>
      <c r="R201" t="s">
        <v>36</v>
      </c>
      <c r="S201">
        <v>3.7</v>
      </c>
      <c r="T201">
        <f>YEAR(tblOrders[[#This Row],[Order Date]])</f>
        <v>2025</v>
      </c>
      <c r="U201" t="str">
        <f>TEXT(tblOrders[[#This Row],[Order Date]],"mmm-yyyy")</f>
        <v>Sep-2025</v>
      </c>
      <c r="V201" s="4">
        <f>tblOrders[[#This Row],[Profit]]/tblOrders[[#This Row],[Sales Amount]]</f>
        <v>0.44444444444444448</v>
      </c>
      <c r="W201" t="str">
        <f>VLOOKUP(tblOrders[[#This Row],[City]],CityRegion,2,0)</f>
        <v>West</v>
      </c>
      <c r="X201" t="str">
        <f>VLOOKUP(tblOrders[[#This Row],[City]],lookups!A:C,3,0)</f>
        <v>Maharashtra</v>
      </c>
    </row>
    <row r="202" spans="1:24" x14ac:dyDescent="0.25">
      <c r="A202" t="s">
        <v>472</v>
      </c>
      <c r="B202" s="1">
        <v>45693</v>
      </c>
      <c r="C202" t="s">
        <v>473</v>
      </c>
      <c r="D202" t="s">
        <v>21</v>
      </c>
      <c r="E202" t="s">
        <v>60</v>
      </c>
      <c r="F202" t="s">
        <v>61</v>
      </c>
      <c r="G202" t="s">
        <v>62</v>
      </c>
      <c r="H202" t="s">
        <v>63</v>
      </c>
      <c r="I202" t="s">
        <v>44</v>
      </c>
      <c r="J202" t="s">
        <v>27</v>
      </c>
      <c r="K202">
        <v>4</v>
      </c>
      <c r="L202">
        <v>45</v>
      </c>
      <c r="M202">
        <v>0</v>
      </c>
      <c r="N202">
        <v>180</v>
      </c>
      <c r="O202">
        <v>76</v>
      </c>
      <c r="P202" t="s">
        <v>28</v>
      </c>
      <c r="Q202" t="s">
        <v>86</v>
      </c>
      <c r="R202" t="s">
        <v>36</v>
      </c>
      <c r="S202">
        <v>4.7</v>
      </c>
      <c r="T202">
        <f>YEAR(tblOrders[[#This Row],[Order Date]])</f>
        <v>2025</v>
      </c>
      <c r="U202" t="str">
        <f>TEXT(tblOrders[[#This Row],[Order Date]],"mmm-yyyy")</f>
        <v>Feb-2025</v>
      </c>
      <c r="V202" s="4">
        <f>tblOrders[[#This Row],[Profit]]/tblOrders[[#This Row],[Sales Amount]]</f>
        <v>0.42222222222222222</v>
      </c>
      <c r="W202" t="str">
        <f>VLOOKUP(tblOrders[[#This Row],[City]],CityRegion,2,0)</f>
        <v>South</v>
      </c>
      <c r="X202" t="str">
        <f>VLOOKUP(tblOrders[[#This Row],[City]],lookups!A:C,3,0)</f>
        <v>Kerala</v>
      </c>
    </row>
    <row r="203" spans="1:24" x14ac:dyDescent="0.25">
      <c r="A203" t="s">
        <v>474</v>
      </c>
      <c r="B203" s="1">
        <v>45926</v>
      </c>
      <c r="C203" t="s">
        <v>475</v>
      </c>
      <c r="D203" t="s">
        <v>21</v>
      </c>
      <c r="E203" t="s">
        <v>79</v>
      </c>
      <c r="F203" t="s">
        <v>80</v>
      </c>
      <c r="G203" t="s">
        <v>68</v>
      </c>
      <c r="H203" t="s">
        <v>81</v>
      </c>
      <c r="I203" t="s">
        <v>33</v>
      </c>
      <c r="J203" t="s">
        <v>45</v>
      </c>
      <c r="K203">
        <v>1</v>
      </c>
      <c r="L203">
        <v>799</v>
      </c>
      <c r="M203">
        <v>0.05</v>
      </c>
      <c r="N203">
        <v>759.05</v>
      </c>
      <c r="O203">
        <v>139.05000000000001</v>
      </c>
      <c r="P203" t="s">
        <v>85</v>
      </c>
      <c r="Q203" t="s">
        <v>29</v>
      </c>
      <c r="R203" t="s">
        <v>30</v>
      </c>
      <c r="S203">
        <v>4.2</v>
      </c>
      <c r="T203">
        <f>YEAR(tblOrders[[#This Row],[Order Date]])</f>
        <v>2025</v>
      </c>
      <c r="U203" t="str">
        <f>TEXT(tblOrders[[#This Row],[Order Date]],"mmm-yyyy")</f>
        <v>Sep-2025</v>
      </c>
      <c r="V203" s="4">
        <f>tblOrders[[#This Row],[Profit]]/tblOrders[[#This Row],[Sales Amount]]</f>
        <v>0.18318951320729862</v>
      </c>
      <c r="W203" t="str">
        <f>VLOOKUP(tblOrders[[#This Row],[City]],CityRegion,2,0)</f>
        <v>North</v>
      </c>
      <c r="X203" t="str">
        <f>VLOOKUP(tblOrders[[#This Row],[City]],lookups!A:C,3,0)</f>
        <v>Delhi</v>
      </c>
    </row>
    <row r="204" spans="1:24" x14ac:dyDescent="0.25">
      <c r="A204" t="s">
        <v>476</v>
      </c>
      <c r="B204" s="1">
        <v>45932</v>
      </c>
      <c r="C204" t="s">
        <v>475</v>
      </c>
      <c r="D204" t="s">
        <v>21</v>
      </c>
      <c r="E204" t="s">
        <v>114</v>
      </c>
      <c r="F204" t="s">
        <v>115</v>
      </c>
      <c r="G204" t="s">
        <v>42</v>
      </c>
      <c r="H204" t="s">
        <v>116</v>
      </c>
      <c r="I204" t="s">
        <v>33</v>
      </c>
      <c r="J204" t="s">
        <v>34</v>
      </c>
      <c r="K204">
        <v>2</v>
      </c>
      <c r="L204">
        <v>12</v>
      </c>
      <c r="M204">
        <v>0.2</v>
      </c>
      <c r="N204">
        <v>19.2</v>
      </c>
      <c r="O204">
        <v>7.2</v>
      </c>
      <c r="P204" t="s">
        <v>85</v>
      </c>
      <c r="Q204" t="s">
        <v>29</v>
      </c>
      <c r="R204" t="s">
        <v>36</v>
      </c>
      <c r="S204">
        <v>3.3</v>
      </c>
      <c r="T204">
        <f>YEAR(tblOrders[[#This Row],[Order Date]])</f>
        <v>2025</v>
      </c>
      <c r="U204" t="str">
        <f>TEXT(tblOrders[[#This Row],[Order Date]],"mmm-yyyy")</f>
        <v>Oct-2025</v>
      </c>
      <c r="V204" s="4">
        <f>tblOrders[[#This Row],[Profit]]/tblOrders[[#This Row],[Sales Amount]]</f>
        <v>0.375</v>
      </c>
      <c r="W204" t="str">
        <f>VLOOKUP(tblOrders[[#This Row],[City]],CityRegion,2,0)</f>
        <v>North</v>
      </c>
      <c r="X204" t="str">
        <f>VLOOKUP(tblOrders[[#This Row],[City]],lookups!A:C,3,0)</f>
        <v>Delhi</v>
      </c>
    </row>
    <row r="205" spans="1:24" x14ac:dyDescent="0.25">
      <c r="A205" t="s">
        <v>477</v>
      </c>
      <c r="B205" s="1">
        <v>45884</v>
      </c>
      <c r="C205" t="s">
        <v>478</v>
      </c>
      <c r="D205" t="s">
        <v>21</v>
      </c>
      <c r="E205" t="s">
        <v>40</v>
      </c>
      <c r="F205" t="s">
        <v>41</v>
      </c>
      <c r="G205" t="s">
        <v>42</v>
      </c>
      <c r="H205" t="s">
        <v>43</v>
      </c>
      <c r="I205" t="s">
        <v>76</v>
      </c>
      <c r="J205" t="s">
        <v>34</v>
      </c>
      <c r="K205">
        <v>5</v>
      </c>
      <c r="L205">
        <v>18</v>
      </c>
      <c r="M205">
        <v>0</v>
      </c>
      <c r="N205">
        <v>90</v>
      </c>
      <c r="O205">
        <v>45</v>
      </c>
      <c r="P205" t="s">
        <v>148</v>
      </c>
      <c r="Q205" t="s">
        <v>91</v>
      </c>
      <c r="R205" t="s">
        <v>36</v>
      </c>
      <c r="S205">
        <v>3.1</v>
      </c>
      <c r="T205">
        <f>YEAR(tblOrders[[#This Row],[Order Date]])</f>
        <v>2025</v>
      </c>
      <c r="U205" t="str">
        <f>TEXT(tblOrders[[#This Row],[Order Date]],"mmm-yyyy")</f>
        <v>Aug-2025</v>
      </c>
      <c r="V205" s="4">
        <f>tblOrders[[#This Row],[Profit]]/tblOrders[[#This Row],[Sales Amount]]</f>
        <v>0.5</v>
      </c>
      <c r="W205" t="str">
        <f>VLOOKUP(tblOrders[[#This Row],[City]],CityRegion,2,0)</f>
        <v>South</v>
      </c>
      <c r="X205" t="str">
        <f>VLOOKUP(tblOrders[[#This Row],[City]],lookups!A:C,3,0)</f>
        <v>Kerala</v>
      </c>
    </row>
    <row r="206" spans="1:24" x14ac:dyDescent="0.25">
      <c r="A206" t="s">
        <v>479</v>
      </c>
      <c r="B206" s="1">
        <v>45737</v>
      </c>
      <c r="C206" t="s">
        <v>480</v>
      </c>
      <c r="D206" t="s">
        <v>39</v>
      </c>
      <c r="E206" t="s">
        <v>108</v>
      </c>
      <c r="F206" t="s">
        <v>109</v>
      </c>
      <c r="G206" t="s">
        <v>62</v>
      </c>
      <c r="H206" t="s">
        <v>110</v>
      </c>
      <c r="I206" t="s">
        <v>52</v>
      </c>
      <c r="J206" t="s">
        <v>45</v>
      </c>
      <c r="K206">
        <v>2</v>
      </c>
      <c r="L206">
        <v>110</v>
      </c>
      <c r="M206">
        <v>0</v>
      </c>
      <c r="N206">
        <v>220</v>
      </c>
      <c r="O206">
        <v>84</v>
      </c>
      <c r="P206" t="s">
        <v>28</v>
      </c>
      <c r="Q206" t="s">
        <v>35</v>
      </c>
      <c r="R206" t="s">
        <v>36</v>
      </c>
      <c r="S206">
        <v>4.5999999999999996</v>
      </c>
      <c r="T206">
        <f>YEAR(tblOrders[[#This Row],[Order Date]])</f>
        <v>2025</v>
      </c>
      <c r="U206" t="str">
        <f>TEXT(tblOrders[[#This Row],[Order Date]],"mmm-yyyy")</f>
        <v>Mar-2025</v>
      </c>
      <c r="V206" s="4">
        <f>tblOrders[[#This Row],[Profit]]/tblOrders[[#This Row],[Sales Amount]]</f>
        <v>0.38181818181818183</v>
      </c>
      <c r="W206" t="str">
        <f>VLOOKUP(tblOrders[[#This Row],[City]],CityRegion,2,0)</f>
        <v>South</v>
      </c>
      <c r="X206" t="str">
        <f>VLOOKUP(tblOrders[[#This Row],[City]],lookups!A:C,3,0)</f>
        <v>Kerala</v>
      </c>
    </row>
    <row r="207" spans="1:24" x14ac:dyDescent="0.25">
      <c r="A207" t="s">
        <v>481</v>
      </c>
      <c r="B207" s="1">
        <v>45714</v>
      </c>
      <c r="C207" t="s">
        <v>482</v>
      </c>
      <c r="D207" t="s">
        <v>39</v>
      </c>
      <c r="E207" t="s">
        <v>101</v>
      </c>
      <c r="F207" t="s">
        <v>102</v>
      </c>
      <c r="G207" t="s">
        <v>24</v>
      </c>
      <c r="H207" t="s">
        <v>103</v>
      </c>
      <c r="I207" t="s">
        <v>70</v>
      </c>
      <c r="J207" t="s">
        <v>34</v>
      </c>
      <c r="K207">
        <v>3</v>
      </c>
      <c r="L207">
        <v>120</v>
      </c>
      <c r="M207">
        <v>0.2</v>
      </c>
      <c r="N207">
        <v>288</v>
      </c>
      <c r="O207">
        <v>54</v>
      </c>
      <c r="P207" t="s">
        <v>28</v>
      </c>
      <c r="Q207" t="s">
        <v>86</v>
      </c>
      <c r="R207" t="s">
        <v>36</v>
      </c>
      <c r="S207">
        <v>4</v>
      </c>
      <c r="T207">
        <f>YEAR(tblOrders[[#This Row],[Order Date]])</f>
        <v>2025</v>
      </c>
      <c r="U207" t="str">
        <f>TEXT(tblOrders[[#This Row],[Order Date]],"mmm-yyyy")</f>
        <v>Feb-2025</v>
      </c>
      <c r="V207" s="4">
        <f>tblOrders[[#This Row],[Profit]]/tblOrders[[#This Row],[Sales Amount]]</f>
        <v>0.1875</v>
      </c>
      <c r="W207" t="str">
        <f>VLOOKUP(tblOrders[[#This Row],[City]],CityRegion,2,0)</f>
        <v>South</v>
      </c>
      <c r="X207" t="str">
        <f>VLOOKUP(tblOrders[[#This Row],[City]],lookups!A:C,3,0)</f>
        <v>Telengana</v>
      </c>
    </row>
    <row r="208" spans="1:24" x14ac:dyDescent="0.25">
      <c r="A208" t="s">
        <v>483</v>
      </c>
      <c r="B208" s="1">
        <v>46020</v>
      </c>
      <c r="C208" t="s">
        <v>484</v>
      </c>
      <c r="D208" t="s">
        <v>21</v>
      </c>
      <c r="E208" t="s">
        <v>101</v>
      </c>
      <c r="F208" t="s">
        <v>102</v>
      </c>
      <c r="G208" t="s">
        <v>24</v>
      </c>
      <c r="H208" t="s">
        <v>103</v>
      </c>
      <c r="I208" t="s">
        <v>76</v>
      </c>
      <c r="J208" t="s">
        <v>45</v>
      </c>
      <c r="K208">
        <v>3</v>
      </c>
      <c r="L208">
        <v>120</v>
      </c>
      <c r="M208">
        <v>0.15</v>
      </c>
      <c r="N208">
        <v>306</v>
      </c>
      <c r="O208">
        <v>72</v>
      </c>
      <c r="P208" t="s">
        <v>85</v>
      </c>
      <c r="Q208" t="s">
        <v>35</v>
      </c>
      <c r="R208" t="s">
        <v>36</v>
      </c>
      <c r="S208">
        <v>3.2</v>
      </c>
      <c r="T208">
        <f>YEAR(tblOrders[[#This Row],[Order Date]])</f>
        <v>2025</v>
      </c>
      <c r="U208" t="str">
        <f>TEXT(tblOrders[[#This Row],[Order Date]],"mmm-yyyy")</f>
        <v>Dec-2025</v>
      </c>
      <c r="V208" s="4">
        <f>tblOrders[[#This Row],[Profit]]/tblOrders[[#This Row],[Sales Amount]]</f>
        <v>0.23529411764705882</v>
      </c>
      <c r="W208" t="str">
        <f>VLOOKUP(tblOrders[[#This Row],[City]],CityRegion,2,0)</f>
        <v>South</v>
      </c>
      <c r="X208" t="str">
        <f>VLOOKUP(tblOrders[[#This Row],[City]],lookups!A:C,3,0)</f>
        <v>Kerala</v>
      </c>
    </row>
    <row r="209" spans="1:24" x14ac:dyDescent="0.25">
      <c r="A209" t="s">
        <v>485</v>
      </c>
      <c r="B209" s="1">
        <v>46019</v>
      </c>
      <c r="C209" t="s">
        <v>486</v>
      </c>
      <c r="D209" t="s">
        <v>39</v>
      </c>
      <c r="E209" t="s">
        <v>66</v>
      </c>
      <c r="F209" t="s">
        <v>67</v>
      </c>
      <c r="G209" t="s">
        <v>68</v>
      </c>
      <c r="H209" t="s">
        <v>69</v>
      </c>
      <c r="I209" t="s">
        <v>44</v>
      </c>
      <c r="J209" t="s">
        <v>34</v>
      </c>
      <c r="K209">
        <v>1</v>
      </c>
      <c r="L209">
        <v>149</v>
      </c>
      <c r="M209">
        <v>0</v>
      </c>
      <c r="N209">
        <v>149</v>
      </c>
      <c r="O209">
        <v>54</v>
      </c>
      <c r="P209" t="s">
        <v>111</v>
      </c>
      <c r="Q209" t="s">
        <v>46</v>
      </c>
      <c r="R209" t="s">
        <v>36</v>
      </c>
      <c r="S209">
        <v>2.5</v>
      </c>
      <c r="T209">
        <f>YEAR(tblOrders[[#This Row],[Order Date]])</f>
        <v>2025</v>
      </c>
      <c r="U209" t="str">
        <f>TEXT(tblOrders[[#This Row],[Order Date]],"mmm-yyyy")</f>
        <v>Dec-2025</v>
      </c>
      <c r="V209" s="4">
        <f>tblOrders[[#This Row],[Profit]]/tblOrders[[#This Row],[Sales Amount]]</f>
        <v>0.36241610738255031</v>
      </c>
      <c r="W209" t="str">
        <f>VLOOKUP(tblOrders[[#This Row],[City]],CityRegion,2,0)</f>
        <v>South</v>
      </c>
      <c r="X209" t="str">
        <f>VLOOKUP(tblOrders[[#This Row],[City]],lookups!A:C,3,0)</f>
        <v>Kerala</v>
      </c>
    </row>
    <row r="210" spans="1:24" x14ac:dyDescent="0.25">
      <c r="A210" t="s">
        <v>487</v>
      </c>
      <c r="B210" s="1">
        <v>45888</v>
      </c>
      <c r="C210" t="s">
        <v>488</v>
      </c>
      <c r="D210" t="s">
        <v>39</v>
      </c>
      <c r="E210" t="s">
        <v>79</v>
      </c>
      <c r="F210" t="s">
        <v>80</v>
      </c>
      <c r="G210" t="s">
        <v>68</v>
      </c>
      <c r="H210" t="s">
        <v>81</v>
      </c>
      <c r="I210" t="s">
        <v>26</v>
      </c>
      <c r="J210" t="s">
        <v>34</v>
      </c>
      <c r="K210">
        <v>2</v>
      </c>
      <c r="L210">
        <v>799</v>
      </c>
      <c r="M210">
        <v>0.05</v>
      </c>
      <c r="N210">
        <v>1518.1</v>
      </c>
      <c r="O210">
        <v>278.10000000000002</v>
      </c>
      <c r="P210" t="s">
        <v>28</v>
      </c>
      <c r="Q210" t="s">
        <v>29</v>
      </c>
      <c r="R210" t="s">
        <v>36</v>
      </c>
      <c r="S210">
        <v>4.0999999999999996</v>
      </c>
      <c r="T210">
        <f>YEAR(tblOrders[[#This Row],[Order Date]])</f>
        <v>2025</v>
      </c>
      <c r="U210" t="str">
        <f>TEXT(tblOrders[[#This Row],[Order Date]],"mmm-yyyy")</f>
        <v>Aug-2025</v>
      </c>
      <c r="V210" s="4">
        <f>tblOrders[[#This Row],[Profit]]/tblOrders[[#This Row],[Sales Amount]]</f>
        <v>0.18318951320729862</v>
      </c>
      <c r="W210" t="str">
        <f>VLOOKUP(tblOrders[[#This Row],[City]],CityRegion,2,0)</f>
        <v>South</v>
      </c>
      <c r="X210" t="str">
        <f>VLOOKUP(tblOrders[[#This Row],[City]],lookups!A:C,3,0)</f>
        <v>Karnataka</v>
      </c>
    </row>
    <row r="211" spans="1:24" x14ac:dyDescent="0.25">
      <c r="A211" t="s">
        <v>489</v>
      </c>
      <c r="B211" s="1">
        <v>45718</v>
      </c>
      <c r="C211" t="s">
        <v>490</v>
      </c>
      <c r="D211" t="s">
        <v>21</v>
      </c>
      <c r="E211" t="s">
        <v>94</v>
      </c>
      <c r="F211" t="s">
        <v>95</v>
      </c>
      <c r="G211" t="s">
        <v>68</v>
      </c>
      <c r="H211" t="s">
        <v>96</v>
      </c>
      <c r="I211" t="s">
        <v>130</v>
      </c>
      <c r="J211" t="s">
        <v>34</v>
      </c>
      <c r="K211">
        <v>5</v>
      </c>
      <c r="L211">
        <v>89</v>
      </c>
      <c r="M211">
        <v>0.1</v>
      </c>
      <c r="N211">
        <v>400.5</v>
      </c>
      <c r="O211">
        <v>125.5</v>
      </c>
      <c r="P211" t="s">
        <v>28</v>
      </c>
      <c r="Q211" t="s">
        <v>29</v>
      </c>
      <c r="R211" t="s">
        <v>36</v>
      </c>
      <c r="S211">
        <v>3.3</v>
      </c>
      <c r="T211">
        <f>YEAR(tblOrders[[#This Row],[Order Date]])</f>
        <v>2025</v>
      </c>
      <c r="U211" t="str">
        <f>TEXT(tblOrders[[#This Row],[Order Date]],"mmm-yyyy")</f>
        <v>Mar-2025</v>
      </c>
      <c r="V211" s="4">
        <f>tblOrders[[#This Row],[Profit]]/tblOrders[[#This Row],[Sales Amount]]</f>
        <v>0.31335830212234705</v>
      </c>
      <c r="W211" t="str">
        <f>VLOOKUP(tblOrders[[#This Row],[City]],CityRegion,2,0)</f>
        <v>West</v>
      </c>
      <c r="X211" t="str">
        <f>VLOOKUP(tblOrders[[#This Row],[City]],lookups!A:C,3,0)</f>
        <v>Maharashtra</v>
      </c>
    </row>
    <row r="212" spans="1:24" x14ac:dyDescent="0.25">
      <c r="A212" t="s">
        <v>491</v>
      </c>
      <c r="B212" s="1">
        <v>45817</v>
      </c>
      <c r="C212" t="s">
        <v>492</v>
      </c>
      <c r="D212" t="s">
        <v>39</v>
      </c>
      <c r="E212" t="s">
        <v>22</v>
      </c>
      <c r="F212" t="s">
        <v>23</v>
      </c>
      <c r="G212" t="s">
        <v>24</v>
      </c>
      <c r="H212" t="s">
        <v>25</v>
      </c>
      <c r="I212" t="s">
        <v>33</v>
      </c>
      <c r="J212" t="s">
        <v>34</v>
      </c>
      <c r="K212">
        <v>5</v>
      </c>
      <c r="L212">
        <v>190</v>
      </c>
      <c r="M212">
        <v>0.15</v>
      </c>
      <c r="N212">
        <v>807.5</v>
      </c>
      <c r="O212">
        <v>182.5</v>
      </c>
      <c r="P212" t="s">
        <v>28</v>
      </c>
      <c r="Q212" t="s">
        <v>29</v>
      </c>
      <c r="R212" t="s">
        <v>30</v>
      </c>
      <c r="S212">
        <v>4.5</v>
      </c>
      <c r="T212">
        <f>YEAR(tblOrders[[#This Row],[Order Date]])</f>
        <v>2025</v>
      </c>
      <c r="U212" t="str">
        <f>TEXT(tblOrders[[#This Row],[Order Date]],"mmm-yyyy")</f>
        <v>Jun-2025</v>
      </c>
      <c r="V212" s="4">
        <f>tblOrders[[#This Row],[Profit]]/tblOrders[[#This Row],[Sales Amount]]</f>
        <v>0.2260061919504644</v>
      </c>
      <c r="W212" t="str">
        <f>VLOOKUP(tblOrders[[#This Row],[City]],CityRegion,2,0)</f>
        <v>North</v>
      </c>
      <c r="X212" t="str">
        <f>VLOOKUP(tblOrders[[#This Row],[City]],lookups!A:C,3,0)</f>
        <v>Delhi</v>
      </c>
    </row>
    <row r="213" spans="1:24" x14ac:dyDescent="0.25">
      <c r="A213" t="s">
        <v>493</v>
      </c>
      <c r="B213" s="1">
        <v>45729</v>
      </c>
      <c r="C213" t="s">
        <v>494</v>
      </c>
      <c r="D213" t="s">
        <v>21</v>
      </c>
      <c r="E213" t="s">
        <v>108</v>
      </c>
      <c r="F213" t="s">
        <v>109</v>
      </c>
      <c r="G213" t="s">
        <v>62</v>
      </c>
      <c r="H213" t="s">
        <v>110</v>
      </c>
      <c r="I213" t="s">
        <v>57</v>
      </c>
      <c r="J213" t="s">
        <v>45</v>
      </c>
      <c r="K213">
        <v>2</v>
      </c>
      <c r="L213">
        <v>110</v>
      </c>
      <c r="M213">
        <v>0.15</v>
      </c>
      <c r="N213">
        <v>187</v>
      </c>
      <c r="O213">
        <v>51</v>
      </c>
      <c r="P213" t="s">
        <v>28</v>
      </c>
      <c r="Q213" t="s">
        <v>86</v>
      </c>
      <c r="R213" t="s">
        <v>30</v>
      </c>
      <c r="S213">
        <v>3.3</v>
      </c>
      <c r="T213">
        <f>YEAR(tblOrders[[#This Row],[Order Date]])</f>
        <v>2025</v>
      </c>
      <c r="U213" t="str">
        <f>TEXT(tblOrders[[#This Row],[Order Date]],"mmm-yyyy")</f>
        <v>Mar-2025</v>
      </c>
      <c r="V213" s="4">
        <f>tblOrders[[#This Row],[Profit]]/tblOrders[[#This Row],[Sales Amount]]</f>
        <v>0.27272727272727271</v>
      </c>
      <c r="W213" t="str">
        <f>VLOOKUP(tblOrders[[#This Row],[City]],CityRegion,2,0)</f>
        <v>South</v>
      </c>
      <c r="X213" t="str">
        <f>VLOOKUP(tblOrders[[#This Row],[City]],lookups!A:C,3,0)</f>
        <v>Kerala</v>
      </c>
    </row>
    <row r="214" spans="1:24" x14ac:dyDescent="0.25">
      <c r="A214" t="s">
        <v>495</v>
      </c>
      <c r="B214" s="1">
        <v>45852</v>
      </c>
      <c r="C214" t="s">
        <v>496</v>
      </c>
      <c r="D214" t="s">
        <v>21</v>
      </c>
      <c r="E214" t="s">
        <v>40</v>
      </c>
      <c r="F214" t="s">
        <v>41</v>
      </c>
      <c r="G214" t="s">
        <v>42</v>
      </c>
      <c r="H214" t="s">
        <v>43</v>
      </c>
      <c r="I214" t="s">
        <v>76</v>
      </c>
      <c r="J214" t="s">
        <v>34</v>
      </c>
      <c r="K214">
        <v>5</v>
      </c>
      <c r="L214">
        <v>18</v>
      </c>
      <c r="M214">
        <v>0.05</v>
      </c>
      <c r="N214">
        <v>85.5</v>
      </c>
      <c r="O214">
        <v>40.5</v>
      </c>
      <c r="P214" t="s">
        <v>28</v>
      </c>
      <c r="Q214" t="s">
        <v>86</v>
      </c>
      <c r="R214" t="s">
        <v>36</v>
      </c>
      <c r="S214">
        <v>2.6</v>
      </c>
      <c r="T214">
        <f>YEAR(tblOrders[[#This Row],[Order Date]])</f>
        <v>2025</v>
      </c>
      <c r="U214" t="str">
        <f>TEXT(tblOrders[[#This Row],[Order Date]],"mmm-yyyy")</f>
        <v>Jul-2025</v>
      </c>
      <c r="V214" s="4">
        <f>tblOrders[[#This Row],[Profit]]/tblOrders[[#This Row],[Sales Amount]]</f>
        <v>0.47368421052631576</v>
      </c>
      <c r="W214" t="str">
        <f>VLOOKUP(tblOrders[[#This Row],[City]],CityRegion,2,0)</f>
        <v>South</v>
      </c>
      <c r="X214" t="str">
        <f>VLOOKUP(tblOrders[[#This Row],[City]],lookups!A:C,3,0)</f>
        <v>Kerala</v>
      </c>
    </row>
    <row r="215" spans="1:24" x14ac:dyDescent="0.25">
      <c r="A215" t="s">
        <v>497</v>
      </c>
      <c r="B215" s="1">
        <v>45760</v>
      </c>
      <c r="C215" t="s">
        <v>498</v>
      </c>
      <c r="D215" t="s">
        <v>39</v>
      </c>
      <c r="E215" t="s">
        <v>60</v>
      </c>
      <c r="F215" t="s">
        <v>61</v>
      </c>
      <c r="G215" t="s">
        <v>62</v>
      </c>
      <c r="H215" t="s">
        <v>63</v>
      </c>
      <c r="I215" t="s">
        <v>70</v>
      </c>
      <c r="J215" t="s">
        <v>27</v>
      </c>
      <c r="K215">
        <v>5</v>
      </c>
      <c r="L215">
        <v>45</v>
      </c>
      <c r="M215">
        <v>0.15</v>
      </c>
      <c r="N215">
        <v>191.25</v>
      </c>
      <c r="O215">
        <v>61.25</v>
      </c>
      <c r="P215" t="s">
        <v>111</v>
      </c>
      <c r="Q215" t="s">
        <v>46</v>
      </c>
      <c r="R215" t="s">
        <v>36</v>
      </c>
      <c r="S215">
        <v>3.6</v>
      </c>
      <c r="T215">
        <f>YEAR(tblOrders[[#This Row],[Order Date]])</f>
        <v>2025</v>
      </c>
      <c r="U215" t="str">
        <f>TEXT(tblOrders[[#This Row],[Order Date]],"mmm-yyyy")</f>
        <v>Apr-2025</v>
      </c>
      <c r="V215" s="4">
        <f>tblOrders[[#This Row],[Profit]]/tblOrders[[#This Row],[Sales Amount]]</f>
        <v>0.3202614379084967</v>
      </c>
      <c r="W215" t="str">
        <f>VLOOKUP(tblOrders[[#This Row],[City]],CityRegion,2,0)</f>
        <v>South</v>
      </c>
      <c r="X215" t="str">
        <f>VLOOKUP(tblOrders[[#This Row],[City]],lookups!A:C,3,0)</f>
        <v>Telengana</v>
      </c>
    </row>
    <row r="216" spans="1:24" x14ac:dyDescent="0.25">
      <c r="A216" t="s">
        <v>499</v>
      </c>
      <c r="B216" s="1">
        <v>45696</v>
      </c>
      <c r="C216" t="s">
        <v>500</v>
      </c>
      <c r="D216" t="s">
        <v>21</v>
      </c>
      <c r="E216" t="s">
        <v>101</v>
      </c>
      <c r="F216" t="s">
        <v>102</v>
      </c>
      <c r="G216" t="s">
        <v>24</v>
      </c>
      <c r="H216" t="s">
        <v>103</v>
      </c>
      <c r="I216" t="s">
        <v>139</v>
      </c>
      <c r="J216" t="s">
        <v>34</v>
      </c>
      <c r="K216">
        <v>3</v>
      </c>
      <c r="L216">
        <v>120</v>
      </c>
      <c r="M216">
        <v>0.1</v>
      </c>
      <c r="N216">
        <v>324</v>
      </c>
      <c r="O216">
        <v>90</v>
      </c>
      <c r="P216" t="s">
        <v>28</v>
      </c>
      <c r="Q216" t="s">
        <v>91</v>
      </c>
      <c r="R216" t="s">
        <v>36</v>
      </c>
      <c r="S216">
        <v>2.8</v>
      </c>
      <c r="T216">
        <f>YEAR(tblOrders[[#This Row],[Order Date]])</f>
        <v>2025</v>
      </c>
      <c r="U216" t="str">
        <f>TEXT(tblOrders[[#This Row],[Order Date]],"mmm-yyyy")</f>
        <v>Feb-2025</v>
      </c>
      <c r="V216" s="4">
        <f>tblOrders[[#This Row],[Profit]]/tblOrders[[#This Row],[Sales Amount]]</f>
        <v>0.27777777777777779</v>
      </c>
      <c r="W216" t="str">
        <f>VLOOKUP(tblOrders[[#This Row],[City]],CityRegion,2,0)</f>
        <v>South</v>
      </c>
      <c r="X216" t="str">
        <f>VLOOKUP(tblOrders[[#This Row],[City]],lookups!A:C,3,0)</f>
        <v>Tamil Nadu</v>
      </c>
    </row>
    <row r="217" spans="1:24" x14ac:dyDescent="0.25">
      <c r="A217" t="s">
        <v>501</v>
      </c>
      <c r="B217" s="1">
        <v>45927</v>
      </c>
      <c r="C217" t="s">
        <v>502</v>
      </c>
      <c r="D217" t="s">
        <v>21</v>
      </c>
      <c r="E217" t="s">
        <v>49</v>
      </c>
      <c r="F217" t="s">
        <v>50</v>
      </c>
      <c r="G217" t="s">
        <v>24</v>
      </c>
      <c r="H217" t="s">
        <v>51</v>
      </c>
      <c r="I217" t="s">
        <v>130</v>
      </c>
      <c r="J217" t="s">
        <v>34</v>
      </c>
      <c r="K217">
        <v>5</v>
      </c>
      <c r="L217">
        <v>85</v>
      </c>
      <c r="M217">
        <v>0</v>
      </c>
      <c r="N217">
        <v>425</v>
      </c>
      <c r="O217">
        <v>165</v>
      </c>
      <c r="P217" t="s">
        <v>28</v>
      </c>
      <c r="Q217" t="s">
        <v>86</v>
      </c>
      <c r="R217" t="s">
        <v>36</v>
      </c>
      <c r="S217">
        <v>2.6</v>
      </c>
      <c r="T217">
        <f>YEAR(tblOrders[[#This Row],[Order Date]])</f>
        <v>2025</v>
      </c>
      <c r="U217" t="str">
        <f>TEXT(tblOrders[[#This Row],[Order Date]],"mmm-yyyy")</f>
        <v>Sep-2025</v>
      </c>
      <c r="V217" s="4">
        <f>tblOrders[[#This Row],[Profit]]/tblOrders[[#This Row],[Sales Amount]]</f>
        <v>0.38823529411764707</v>
      </c>
      <c r="W217" t="str">
        <f>VLOOKUP(tblOrders[[#This Row],[City]],CityRegion,2,0)</f>
        <v>West</v>
      </c>
      <c r="X217" t="str">
        <f>VLOOKUP(tblOrders[[#This Row],[City]],lookups!A:C,3,0)</f>
        <v>Maharashtra</v>
      </c>
    </row>
    <row r="218" spans="1:24" x14ac:dyDescent="0.25">
      <c r="A218" t="s">
        <v>503</v>
      </c>
      <c r="B218" s="1">
        <v>45894</v>
      </c>
      <c r="C218" t="s">
        <v>504</v>
      </c>
      <c r="D218" t="s">
        <v>39</v>
      </c>
      <c r="E218" t="s">
        <v>22</v>
      </c>
      <c r="F218" t="s">
        <v>23</v>
      </c>
      <c r="G218" t="s">
        <v>24</v>
      </c>
      <c r="H218" t="s">
        <v>25</v>
      </c>
      <c r="I218" t="s">
        <v>52</v>
      </c>
      <c r="J218" t="s">
        <v>27</v>
      </c>
      <c r="K218">
        <v>2</v>
      </c>
      <c r="L218">
        <v>190</v>
      </c>
      <c r="M218">
        <v>0.05</v>
      </c>
      <c r="N218">
        <v>361</v>
      </c>
      <c r="O218">
        <v>111</v>
      </c>
      <c r="P218" t="s">
        <v>28</v>
      </c>
      <c r="Q218" t="s">
        <v>29</v>
      </c>
      <c r="R218" t="s">
        <v>36</v>
      </c>
      <c r="S218">
        <v>4.0999999999999996</v>
      </c>
      <c r="T218">
        <f>YEAR(tblOrders[[#This Row],[Order Date]])</f>
        <v>2025</v>
      </c>
      <c r="U218" t="str">
        <f>TEXT(tblOrders[[#This Row],[Order Date]],"mmm-yyyy")</f>
        <v>Aug-2025</v>
      </c>
      <c r="V218" s="4">
        <f>tblOrders[[#This Row],[Profit]]/tblOrders[[#This Row],[Sales Amount]]</f>
        <v>0.30747922437673131</v>
      </c>
      <c r="W218" t="str">
        <f>VLOOKUP(tblOrders[[#This Row],[City]],CityRegion,2,0)</f>
        <v>South</v>
      </c>
      <c r="X218" t="str">
        <f>VLOOKUP(tblOrders[[#This Row],[City]],lookups!A:C,3,0)</f>
        <v>Kerala</v>
      </c>
    </row>
    <row r="219" spans="1:24" x14ac:dyDescent="0.25">
      <c r="A219" t="s">
        <v>505</v>
      </c>
      <c r="B219" s="1">
        <v>45814</v>
      </c>
      <c r="C219" t="s">
        <v>506</v>
      </c>
      <c r="D219" t="s">
        <v>21</v>
      </c>
      <c r="E219" t="s">
        <v>79</v>
      </c>
      <c r="F219" t="s">
        <v>80</v>
      </c>
      <c r="G219" t="s">
        <v>68</v>
      </c>
      <c r="H219" t="s">
        <v>81</v>
      </c>
      <c r="I219" t="s">
        <v>52</v>
      </c>
      <c r="J219" t="s">
        <v>34</v>
      </c>
      <c r="K219">
        <v>2</v>
      </c>
      <c r="L219">
        <v>799</v>
      </c>
      <c r="M219">
        <v>0.15</v>
      </c>
      <c r="N219">
        <v>1358.3</v>
      </c>
      <c r="O219">
        <v>118.3</v>
      </c>
      <c r="P219" t="s">
        <v>28</v>
      </c>
      <c r="Q219" t="s">
        <v>91</v>
      </c>
      <c r="R219" t="s">
        <v>30</v>
      </c>
      <c r="S219">
        <v>4.5</v>
      </c>
      <c r="T219">
        <f>YEAR(tblOrders[[#This Row],[Order Date]])</f>
        <v>2025</v>
      </c>
      <c r="U219" t="str">
        <f>TEXT(tblOrders[[#This Row],[Order Date]],"mmm-yyyy")</f>
        <v>Jun-2025</v>
      </c>
      <c r="V219" s="4">
        <f>tblOrders[[#This Row],[Profit]]/tblOrders[[#This Row],[Sales Amount]]</f>
        <v>8.7094161819921967E-2</v>
      </c>
      <c r="W219" t="str">
        <f>VLOOKUP(tblOrders[[#This Row],[City]],CityRegion,2,0)</f>
        <v>South</v>
      </c>
      <c r="X219" t="str">
        <f>VLOOKUP(tblOrders[[#This Row],[City]],lookups!A:C,3,0)</f>
        <v>Kerala</v>
      </c>
    </row>
    <row r="220" spans="1:24" x14ac:dyDescent="0.25">
      <c r="A220" t="s">
        <v>507</v>
      </c>
      <c r="B220" s="1">
        <v>45949</v>
      </c>
      <c r="C220" t="s">
        <v>508</v>
      </c>
      <c r="D220" t="s">
        <v>21</v>
      </c>
      <c r="E220" t="s">
        <v>55</v>
      </c>
      <c r="F220" t="s">
        <v>56</v>
      </c>
      <c r="G220" t="s">
        <v>24</v>
      </c>
      <c r="H220" t="s">
        <v>51</v>
      </c>
      <c r="I220" t="s">
        <v>130</v>
      </c>
      <c r="J220" t="s">
        <v>34</v>
      </c>
      <c r="K220">
        <v>1</v>
      </c>
      <c r="L220">
        <v>42</v>
      </c>
      <c r="M220">
        <v>0.2</v>
      </c>
      <c r="N220">
        <v>33.6</v>
      </c>
      <c r="O220">
        <v>9.6</v>
      </c>
      <c r="P220" t="s">
        <v>28</v>
      </c>
      <c r="Q220" t="s">
        <v>91</v>
      </c>
      <c r="R220" t="s">
        <v>36</v>
      </c>
      <c r="S220">
        <v>4.8</v>
      </c>
      <c r="T220">
        <f>YEAR(tblOrders[[#This Row],[Order Date]])</f>
        <v>2025</v>
      </c>
      <c r="U220" t="str">
        <f>TEXT(tblOrders[[#This Row],[Order Date]],"mmm-yyyy")</f>
        <v>Oct-2025</v>
      </c>
      <c r="V220" s="4">
        <f>tblOrders[[#This Row],[Profit]]/tblOrders[[#This Row],[Sales Amount]]</f>
        <v>0.2857142857142857</v>
      </c>
      <c r="W220" t="str">
        <f>VLOOKUP(tblOrders[[#This Row],[City]],CityRegion,2,0)</f>
        <v>West</v>
      </c>
      <c r="X220" t="str">
        <f>VLOOKUP(tblOrders[[#This Row],[City]],lookups!A:C,3,0)</f>
        <v>Maharashtra</v>
      </c>
    </row>
    <row r="221" spans="1:24" x14ac:dyDescent="0.25">
      <c r="A221" t="s">
        <v>509</v>
      </c>
      <c r="B221" s="1">
        <v>46003</v>
      </c>
      <c r="C221" t="s">
        <v>510</v>
      </c>
      <c r="D221" t="s">
        <v>21</v>
      </c>
      <c r="E221" t="s">
        <v>66</v>
      </c>
      <c r="F221" t="s">
        <v>67</v>
      </c>
      <c r="G221" t="s">
        <v>68</v>
      </c>
      <c r="H221" t="s">
        <v>69</v>
      </c>
      <c r="I221" t="s">
        <v>26</v>
      </c>
      <c r="J221" t="s">
        <v>45</v>
      </c>
      <c r="K221">
        <v>3</v>
      </c>
      <c r="L221">
        <v>149</v>
      </c>
      <c r="M221">
        <v>0</v>
      </c>
      <c r="N221">
        <v>447</v>
      </c>
      <c r="O221">
        <v>162</v>
      </c>
      <c r="P221" t="s">
        <v>28</v>
      </c>
      <c r="Q221" t="s">
        <v>91</v>
      </c>
      <c r="R221" t="s">
        <v>36</v>
      </c>
      <c r="S221">
        <v>3.6</v>
      </c>
      <c r="T221">
        <f>YEAR(tblOrders[[#This Row],[Order Date]])</f>
        <v>2025</v>
      </c>
      <c r="U221" t="str">
        <f>TEXT(tblOrders[[#This Row],[Order Date]],"mmm-yyyy")</f>
        <v>Dec-2025</v>
      </c>
      <c r="V221" s="4">
        <f>tblOrders[[#This Row],[Profit]]/tblOrders[[#This Row],[Sales Amount]]</f>
        <v>0.36241610738255031</v>
      </c>
      <c r="W221" t="str">
        <f>VLOOKUP(tblOrders[[#This Row],[City]],CityRegion,2,0)</f>
        <v>South</v>
      </c>
      <c r="X221" t="str">
        <f>VLOOKUP(tblOrders[[#This Row],[City]],lookups!A:C,3,0)</f>
        <v>Karnataka</v>
      </c>
    </row>
    <row r="222" spans="1:24" x14ac:dyDescent="0.25">
      <c r="A222" t="s">
        <v>511</v>
      </c>
      <c r="B222" s="1">
        <v>45988</v>
      </c>
      <c r="C222" t="s">
        <v>512</v>
      </c>
      <c r="D222" t="s">
        <v>39</v>
      </c>
      <c r="E222" t="s">
        <v>114</v>
      </c>
      <c r="F222" t="s">
        <v>115</v>
      </c>
      <c r="G222" t="s">
        <v>42</v>
      </c>
      <c r="H222" t="s">
        <v>116</v>
      </c>
      <c r="I222" t="s">
        <v>84</v>
      </c>
      <c r="J222" t="s">
        <v>27</v>
      </c>
      <c r="K222">
        <v>2</v>
      </c>
      <c r="L222">
        <v>12</v>
      </c>
      <c r="M222">
        <v>0.1</v>
      </c>
      <c r="N222">
        <v>21.6</v>
      </c>
      <c r="O222">
        <v>9.6</v>
      </c>
      <c r="P222" t="s">
        <v>111</v>
      </c>
      <c r="Q222" t="s">
        <v>29</v>
      </c>
      <c r="R222" t="s">
        <v>36</v>
      </c>
      <c r="S222">
        <v>2.5</v>
      </c>
      <c r="T222">
        <f>YEAR(tblOrders[[#This Row],[Order Date]])</f>
        <v>2025</v>
      </c>
      <c r="U222" t="str">
        <f>TEXT(tblOrders[[#This Row],[Order Date]],"mmm-yyyy")</f>
        <v>Nov-2025</v>
      </c>
      <c r="V222" s="4">
        <f>tblOrders[[#This Row],[Profit]]/tblOrders[[#This Row],[Sales Amount]]</f>
        <v>0.44444444444444442</v>
      </c>
      <c r="W222" t="str">
        <f>VLOOKUP(tblOrders[[#This Row],[City]],CityRegion,2,0)</f>
        <v>West</v>
      </c>
      <c r="X222" t="str">
        <f>VLOOKUP(tblOrders[[#This Row],[City]],lookups!A:C,3,0)</f>
        <v>Maharashtra</v>
      </c>
    </row>
    <row r="223" spans="1:24" x14ac:dyDescent="0.25">
      <c r="A223" t="s">
        <v>513</v>
      </c>
      <c r="B223" s="1">
        <v>45997</v>
      </c>
      <c r="C223" t="s">
        <v>514</v>
      </c>
      <c r="D223" t="s">
        <v>39</v>
      </c>
      <c r="E223" t="s">
        <v>40</v>
      </c>
      <c r="F223" t="s">
        <v>41</v>
      </c>
      <c r="G223" t="s">
        <v>42</v>
      </c>
      <c r="H223" t="s">
        <v>43</v>
      </c>
      <c r="I223" t="s">
        <v>26</v>
      </c>
      <c r="J223" t="s">
        <v>45</v>
      </c>
      <c r="K223">
        <v>1</v>
      </c>
      <c r="L223">
        <v>18</v>
      </c>
      <c r="M223">
        <v>0.05</v>
      </c>
      <c r="N223">
        <v>17.100000000000001</v>
      </c>
      <c r="O223">
        <v>8.1</v>
      </c>
      <c r="P223" t="s">
        <v>28</v>
      </c>
      <c r="Q223" t="s">
        <v>29</v>
      </c>
      <c r="R223" t="s">
        <v>36</v>
      </c>
      <c r="S223">
        <v>3</v>
      </c>
      <c r="T223">
        <f>YEAR(tblOrders[[#This Row],[Order Date]])</f>
        <v>2025</v>
      </c>
      <c r="U223" t="str">
        <f>TEXT(tblOrders[[#This Row],[Order Date]],"mmm-yyyy")</f>
        <v>Dec-2025</v>
      </c>
      <c r="V223" s="4">
        <f>tblOrders[[#This Row],[Profit]]/tblOrders[[#This Row],[Sales Amount]]</f>
        <v>0.47368421052631571</v>
      </c>
      <c r="W223" t="str">
        <f>VLOOKUP(tblOrders[[#This Row],[City]],CityRegion,2,0)</f>
        <v>South</v>
      </c>
      <c r="X223" t="str">
        <f>VLOOKUP(tblOrders[[#This Row],[City]],lookups!A:C,3,0)</f>
        <v>Karnataka</v>
      </c>
    </row>
    <row r="224" spans="1:24" x14ac:dyDescent="0.25">
      <c r="A224" t="s">
        <v>515</v>
      </c>
      <c r="B224" s="1">
        <v>46014</v>
      </c>
      <c r="C224" t="s">
        <v>516</v>
      </c>
      <c r="D224" t="s">
        <v>39</v>
      </c>
      <c r="E224" t="s">
        <v>114</v>
      </c>
      <c r="F224" t="s">
        <v>115</v>
      </c>
      <c r="G224" t="s">
        <v>42</v>
      </c>
      <c r="H224" t="s">
        <v>116</v>
      </c>
      <c r="I224" t="s">
        <v>70</v>
      </c>
      <c r="J224" t="s">
        <v>34</v>
      </c>
      <c r="K224">
        <v>4</v>
      </c>
      <c r="L224">
        <v>12</v>
      </c>
      <c r="M224">
        <v>0.15</v>
      </c>
      <c r="N224">
        <v>40.799999999999997</v>
      </c>
      <c r="O224">
        <v>16.8</v>
      </c>
      <c r="P224" t="s">
        <v>28</v>
      </c>
      <c r="Q224" t="s">
        <v>86</v>
      </c>
      <c r="R224" t="s">
        <v>36</v>
      </c>
      <c r="S224">
        <v>3</v>
      </c>
      <c r="T224">
        <f>YEAR(tblOrders[[#This Row],[Order Date]])</f>
        <v>2025</v>
      </c>
      <c r="U224" t="str">
        <f>TEXT(tblOrders[[#This Row],[Order Date]],"mmm-yyyy")</f>
        <v>Dec-2025</v>
      </c>
      <c r="V224" s="4">
        <f>tblOrders[[#This Row],[Profit]]/tblOrders[[#This Row],[Sales Amount]]</f>
        <v>0.41176470588235298</v>
      </c>
      <c r="W224" t="str">
        <f>VLOOKUP(tblOrders[[#This Row],[City]],CityRegion,2,0)</f>
        <v>South</v>
      </c>
      <c r="X224" t="str">
        <f>VLOOKUP(tblOrders[[#This Row],[City]],lookups!A:C,3,0)</f>
        <v>Telengana</v>
      </c>
    </row>
    <row r="225" spans="1:24" x14ac:dyDescent="0.25">
      <c r="A225" t="s">
        <v>517</v>
      </c>
      <c r="B225" s="1">
        <v>45946</v>
      </c>
      <c r="C225" t="s">
        <v>518</v>
      </c>
      <c r="D225" t="s">
        <v>21</v>
      </c>
      <c r="E225" t="s">
        <v>108</v>
      </c>
      <c r="F225" t="s">
        <v>109</v>
      </c>
      <c r="G225" t="s">
        <v>62</v>
      </c>
      <c r="H225" t="s">
        <v>110</v>
      </c>
      <c r="I225" t="s">
        <v>139</v>
      </c>
      <c r="J225" t="s">
        <v>45</v>
      </c>
      <c r="K225">
        <v>1</v>
      </c>
      <c r="L225">
        <v>110</v>
      </c>
      <c r="M225">
        <v>0</v>
      </c>
      <c r="N225">
        <v>110</v>
      </c>
      <c r="O225">
        <v>42</v>
      </c>
      <c r="P225" t="s">
        <v>28</v>
      </c>
      <c r="Q225" t="s">
        <v>29</v>
      </c>
      <c r="R225" t="s">
        <v>36</v>
      </c>
      <c r="S225">
        <v>3.5</v>
      </c>
      <c r="T225">
        <f>YEAR(tblOrders[[#This Row],[Order Date]])</f>
        <v>2025</v>
      </c>
      <c r="U225" t="str">
        <f>TEXT(tblOrders[[#This Row],[Order Date]],"mmm-yyyy")</f>
        <v>Oct-2025</v>
      </c>
      <c r="V225" s="4">
        <f>tblOrders[[#This Row],[Profit]]/tblOrders[[#This Row],[Sales Amount]]</f>
        <v>0.38181818181818183</v>
      </c>
      <c r="W225" t="str">
        <f>VLOOKUP(tblOrders[[#This Row],[City]],CityRegion,2,0)</f>
        <v>South</v>
      </c>
      <c r="X225" t="str">
        <f>VLOOKUP(tblOrders[[#This Row],[City]],lookups!A:C,3,0)</f>
        <v>Tamil Nadu</v>
      </c>
    </row>
    <row r="226" spans="1:24" x14ac:dyDescent="0.25">
      <c r="A226" t="s">
        <v>519</v>
      </c>
      <c r="B226" s="1">
        <v>45968</v>
      </c>
      <c r="C226" t="s">
        <v>520</v>
      </c>
      <c r="D226" t="s">
        <v>21</v>
      </c>
      <c r="E226" t="s">
        <v>101</v>
      </c>
      <c r="F226" t="s">
        <v>102</v>
      </c>
      <c r="G226" t="s">
        <v>24</v>
      </c>
      <c r="H226" t="s">
        <v>103</v>
      </c>
      <c r="I226" t="s">
        <v>33</v>
      </c>
      <c r="J226" t="s">
        <v>27</v>
      </c>
      <c r="K226">
        <v>2</v>
      </c>
      <c r="L226">
        <v>120</v>
      </c>
      <c r="M226">
        <v>0.15</v>
      </c>
      <c r="N226">
        <v>204</v>
      </c>
      <c r="O226">
        <v>48</v>
      </c>
      <c r="P226" t="s">
        <v>28</v>
      </c>
      <c r="Q226" t="s">
        <v>91</v>
      </c>
      <c r="R226" t="s">
        <v>36</v>
      </c>
      <c r="S226">
        <v>4.5999999999999996</v>
      </c>
      <c r="T226">
        <f>YEAR(tblOrders[[#This Row],[Order Date]])</f>
        <v>2025</v>
      </c>
      <c r="U226" t="str">
        <f>TEXT(tblOrders[[#This Row],[Order Date]],"mmm-yyyy")</f>
        <v>Nov-2025</v>
      </c>
      <c r="V226" s="4">
        <f>tblOrders[[#This Row],[Profit]]/tblOrders[[#This Row],[Sales Amount]]</f>
        <v>0.23529411764705882</v>
      </c>
      <c r="W226" t="str">
        <f>VLOOKUP(tblOrders[[#This Row],[City]],CityRegion,2,0)</f>
        <v>North</v>
      </c>
      <c r="X226" t="str">
        <f>VLOOKUP(tblOrders[[#This Row],[City]],lookups!A:C,3,0)</f>
        <v>Delhi</v>
      </c>
    </row>
    <row r="227" spans="1:24" x14ac:dyDescent="0.25">
      <c r="A227" t="s">
        <v>521</v>
      </c>
      <c r="B227" s="1">
        <v>45710</v>
      </c>
      <c r="C227" t="s">
        <v>522</v>
      </c>
      <c r="D227" t="s">
        <v>21</v>
      </c>
      <c r="E227" t="s">
        <v>40</v>
      </c>
      <c r="F227" t="s">
        <v>41</v>
      </c>
      <c r="G227" t="s">
        <v>42</v>
      </c>
      <c r="H227" t="s">
        <v>43</v>
      </c>
      <c r="I227" t="s">
        <v>33</v>
      </c>
      <c r="J227" t="s">
        <v>34</v>
      </c>
      <c r="K227">
        <v>4</v>
      </c>
      <c r="L227">
        <v>18</v>
      </c>
      <c r="M227">
        <v>0.15</v>
      </c>
      <c r="N227">
        <v>61.2</v>
      </c>
      <c r="O227">
        <v>25.2</v>
      </c>
      <c r="P227" t="s">
        <v>28</v>
      </c>
      <c r="Q227" t="s">
        <v>29</v>
      </c>
      <c r="R227" t="s">
        <v>36</v>
      </c>
      <c r="S227">
        <v>3.8</v>
      </c>
      <c r="T227">
        <f>YEAR(tblOrders[[#This Row],[Order Date]])</f>
        <v>2025</v>
      </c>
      <c r="U227" t="str">
        <f>TEXT(tblOrders[[#This Row],[Order Date]],"mmm-yyyy")</f>
        <v>Feb-2025</v>
      </c>
      <c r="V227" s="4">
        <f>tblOrders[[#This Row],[Profit]]/tblOrders[[#This Row],[Sales Amount]]</f>
        <v>0.41176470588235292</v>
      </c>
      <c r="W227" t="str">
        <f>VLOOKUP(tblOrders[[#This Row],[City]],CityRegion,2,0)</f>
        <v>North</v>
      </c>
      <c r="X227" t="str">
        <f>VLOOKUP(tblOrders[[#This Row],[City]],lookups!A:C,3,0)</f>
        <v>Delhi</v>
      </c>
    </row>
    <row r="228" spans="1:24" x14ac:dyDescent="0.25">
      <c r="A228" t="s">
        <v>523</v>
      </c>
      <c r="B228" s="1">
        <v>45716</v>
      </c>
      <c r="C228" t="s">
        <v>524</v>
      </c>
      <c r="D228" t="s">
        <v>21</v>
      </c>
      <c r="E228" t="s">
        <v>22</v>
      </c>
      <c r="F228" t="s">
        <v>23</v>
      </c>
      <c r="G228" t="s">
        <v>24</v>
      </c>
      <c r="H228" t="s">
        <v>25</v>
      </c>
      <c r="I228" t="s">
        <v>33</v>
      </c>
      <c r="J228" t="s">
        <v>34</v>
      </c>
      <c r="K228">
        <v>2</v>
      </c>
      <c r="L228">
        <v>190</v>
      </c>
      <c r="M228">
        <v>0.15</v>
      </c>
      <c r="N228">
        <v>323</v>
      </c>
      <c r="O228">
        <v>73</v>
      </c>
      <c r="P228" t="s">
        <v>28</v>
      </c>
      <c r="Q228" t="s">
        <v>91</v>
      </c>
      <c r="R228" t="s">
        <v>36</v>
      </c>
      <c r="S228">
        <v>4.5</v>
      </c>
      <c r="T228">
        <f>YEAR(tblOrders[[#This Row],[Order Date]])</f>
        <v>2025</v>
      </c>
      <c r="U228" t="str">
        <f>TEXT(tblOrders[[#This Row],[Order Date]],"mmm-yyyy")</f>
        <v>Feb-2025</v>
      </c>
      <c r="V228" s="4">
        <f>tblOrders[[#This Row],[Profit]]/tblOrders[[#This Row],[Sales Amount]]</f>
        <v>0.2260061919504644</v>
      </c>
      <c r="W228" t="str">
        <f>VLOOKUP(tblOrders[[#This Row],[City]],CityRegion,2,0)</f>
        <v>North</v>
      </c>
      <c r="X228" t="str">
        <f>VLOOKUP(tblOrders[[#This Row],[City]],lookups!A:C,3,0)</f>
        <v>Delhi</v>
      </c>
    </row>
    <row r="229" spans="1:24" x14ac:dyDescent="0.25">
      <c r="A229" t="s">
        <v>525</v>
      </c>
      <c r="B229" s="1">
        <v>46022</v>
      </c>
      <c r="C229" t="s">
        <v>526</v>
      </c>
      <c r="D229" t="s">
        <v>21</v>
      </c>
      <c r="E229" t="s">
        <v>114</v>
      </c>
      <c r="F229" t="s">
        <v>115</v>
      </c>
      <c r="G229" t="s">
        <v>42</v>
      </c>
      <c r="H229" t="s">
        <v>116</v>
      </c>
      <c r="I229" t="s">
        <v>57</v>
      </c>
      <c r="J229" t="s">
        <v>34</v>
      </c>
      <c r="K229">
        <v>2</v>
      </c>
      <c r="L229">
        <v>12</v>
      </c>
      <c r="M229">
        <v>0.1</v>
      </c>
      <c r="N229">
        <v>21.6</v>
      </c>
      <c r="O229">
        <v>9.6</v>
      </c>
      <c r="P229" t="s">
        <v>28</v>
      </c>
      <c r="Q229" t="s">
        <v>35</v>
      </c>
      <c r="R229" t="s">
        <v>36</v>
      </c>
      <c r="S229">
        <v>3.4</v>
      </c>
      <c r="T229">
        <f>YEAR(tblOrders[[#This Row],[Order Date]])</f>
        <v>2025</v>
      </c>
      <c r="U229" t="str">
        <f>TEXT(tblOrders[[#This Row],[Order Date]],"mmm-yyyy")</f>
        <v>Dec-2025</v>
      </c>
      <c r="V229" s="4">
        <f>tblOrders[[#This Row],[Profit]]/tblOrders[[#This Row],[Sales Amount]]</f>
        <v>0.44444444444444442</v>
      </c>
      <c r="W229" t="str">
        <f>VLOOKUP(tblOrders[[#This Row],[City]],CityRegion,2,0)</f>
        <v>South</v>
      </c>
      <c r="X229" t="str">
        <f>VLOOKUP(tblOrders[[#This Row],[City]],lookups!A:C,3,0)</f>
        <v>Kerala</v>
      </c>
    </row>
    <row r="230" spans="1:24" x14ac:dyDescent="0.25">
      <c r="A230" t="s">
        <v>527</v>
      </c>
      <c r="B230" s="1">
        <v>45872</v>
      </c>
      <c r="C230" t="s">
        <v>528</v>
      </c>
      <c r="D230" t="s">
        <v>39</v>
      </c>
      <c r="E230" t="s">
        <v>114</v>
      </c>
      <c r="F230" t="s">
        <v>115</v>
      </c>
      <c r="G230" t="s">
        <v>42</v>
      </c>
      <c r="H230" t="s">
        <v>116</v>
      </c>
      <c r="I230" t="s">
        <v>139</v>
      </c>
      <c r="J230" t="s">
        <v>34</v>
      </c>
      <c r="K230">
        <v>1</v>
      </c>
      <c r="L230">
        <v>12</v>
      </c>
      <c r="M230">
        <v>0.2</v>
      </c>
      <c r="N230">
        <v>9.6</v>
      </c>
      <c r="O230">
        <v>3.6</v>
      </c>
      <c r="P230" t="s">
        <v>28</v>
      </c>
      <c r="Q230" t="s">
        <v>29</v>
      </c>
      <c r="R230" t="s">
        <v>36</v>
      </c>
      <c r="S230">
        <v>4.3</v>
      </c>
      <c r="T230">
        <f>YEAR(tblOrders[[#This Row],[Order Date]])</f>
        <v>2025</v>
      </c>
      <c r="U230" t="str">
        <f>TEXT(tblOrders[[#This Row],[Order Date]],"mmm-yyyy")</f>
        <v>Aug-2025</v>
      </c>
      <c r="V230" s="4">
        <f>tblOrders[[#This Row],[Profit]]/tblOrders[[#This Row],[Sales Amount]]</f>
        <v>0.375</v>
      </c>
      <c r="W230" t="str">
        <f>VLOOKUP(tblOrders[[#This Row],[City]],CityRegion,2,0)</f>
        <v>South</v>
      </c>
      <c r="X230" t="str">
        <f>VLOOKUP(tblOrders[[#This Row],[City]],lookups!A:C,3,0)</f>
        <v>Tamil Nadu</v>
      </c>
    </row>
    <row r="231" spans="1:24" x14ac:dyDescent="0.25">
      <c r="A231" t="s">
        <v>529</v>
      </c>
      <c r="B231" s="1">
        <v>45725</v>
      </c>
      <c r="C231" t="s">
        <v>530</v>
      </c>
      <c r="D231" t="s">
        <v>21</v>
      </c>
      <c r="E231" t="s">
        <v>66</v>
      </c>
      <c r="F231" t="s">
        <v>67</v>
      </c>
      <c r="G231" t="s">
        <v>68</v>
      </c>
      <c r="H231" t="s">
        <v>69</v>
      </c>
      <c r="I231" t="s">
        <v>52</v>
      </c>
      <c r="J231" t="s">
        <v>27</v>
      </c>
      <c r="K231">
        <v>3</v>
      </c>
      <c r="L231">
        <v>149</v>
      </c>
      <c r="M231">
        <v>0.1</v>
      </c>
      <c r="N231">
        <v>402.3</v>
      </c>
      <c r="O231">
        <v>117.3</v>
      </c>
      <c r="P231" t="s">
        <v>28</v>
      </c>
      <c r="Q231" t="s">
        <v>46</v>
      </c>
      <c r="R231" t="s">
        <v>36</v>
      </c>
      <c r="S231">
        <v>3.4</v>
      </c>
      <c r="T231">
        <f>YEAR(tblOrders[[#This Row],[Order Date]])</f>
        <v>2025</v>
      </c>
      <c r="U231" t="str">
        <f>TEXT(tblOrders[[#This Row],[Order Date]],"mmm-yyyy")</f>
        <v>Mar-2025</v>
      </c>
      <c r="V231" s="4">
        <f>tblOrders[[#This Row],[Profit]]/tblOrders[[#This Row],[Sales Amount]]</f>
        <v>0.29157345264727813</v>
      </c>
      <c r="W231" t="str">
        <f>VLOOKUP(tblOrders[[#This Row],[City]],CityRegion,2,0)</f>
        <v>South</v>
      </c>
      <c r="X231" t="str">
        <f>VLOOKUP(tblOrders[[#This Row],[City]],lookups!A:C,3,0)</f>
        <v>Kerala</v>
      </c>
    </row>
    <row r="232" spans="1:24" x14ac:dyDescent="0.25">
      <c r="A232" t="s">
        <v>531</v>
      </c>
      <c r="B232" s="1">
        <v>45778</v>
      </c>
      <c r="C232" t="s">
        <v>532</v>
      </c>
      <c r="D232" t="s">
        <v>39</v>
      </c>
      <c r="E232" t="s">
        <v>94</v>
      </c>
      <c r="F232" t="s">
        <v>95</v>
      </c>
      <c r="G232" t="s">
        <v>68</v>
      </c>
      <c r="H232" t="s">
        <v>96</v>
      </c>
      <c r="I232" t="s">
        <v>70</v>
      </c>
      <c r="J232" t="s">
        <v>45</v>
      </c>
      <c r="K232">
        <v>2</v>
      </c>
      <c r="L232">
        <v>89</v>
      </c>
      <c r="M232">
        <v>0.15</v>
      </c>
      <c r="N232">
        <v>151.30000000000001</v>
      </c>
      <c r="O232">
        <v>41.3</v>
      </c>
      <c r="P232" t="s">
        <v>111</v>
      </c>
      <c r="Q232" t="s">
        <v>35</v>
      </c>
      <c r="R232" t="s">
        <v>36</v>
      </c>
      <c r="S232">
        <v>2.6</v>
      </c>
      <c r="T232">
        <f>YEAR(tblOrders[[#This Row],[Order Date]])</f>
        <v>2025</v>
      </c>
      <c r="U232" t="str">
        <f>TEXT(tblOrders[[#This Row],[Order Date]],"mmm-yyyy")</f>
        <v>May-2025</v>
      </c>
      <c r="V232" s="4">
        <f>tblOrders[[#This Row],[Profit]]/tblOrders[[#This Row],[Sales Amount]]</f>
        <v>0.27296761401189684</v>
      </c>
      <c r="W232" t="str">
        <f>VLOOKUP(tblOrders[[#This Row],[City]],CityRegion,2,0)</f>
        <v>South</v>
      </c>
      <c r="X232" t="str">
        <f>VLOOKUP(tblOrders[[#This Row],[City]],lookups!A:C,3,0)</f>
        <v>Telengana</v>
      </c>
    </row>
    <row r="233" spans="1:24" x14ac:dyDescent="0.25">
      <c r="A233" t="s">
        <v>533</v>
      </c>
      <c r="B233" s="1">
        <v>45889</v>
      </c>
      <c r="C233" t="s">
        <v>534</v>
      </c>
      <c r="D233" t="s">
        <v>39</v>
      </c>
      <c r="E233" t="s">
        <v>108</v>
      </c>
      <c r="F233" t="s">
        <v>109</v>
      </c>
      <c r="G233" t="s">
        <v>62</v>
      </c>
      <c r="H233" t="s">
        <v>110</v>
      </c>
      <c r="I233" t="s">
        <v>130</v>
      </c>
      <c r="J233" t="s">
        <v>27</v>
      </c>
      <c r="K233">
        <v>4</v>
      </c>
      <c r="L233">
        <v>110</v>
      </c>
      <c r="M233">
        <v>0.15</v>
      </c>
      <c r="N233">
        <v>374</v>
      </c>
      <c r="O233">
        <v>102</v>
      </c>
      <c r="P233" t="s">
        <v>28</v>
      </c>
      <c r="Q233" t="s">
        <v>46</v>
      </c>
      <c r="R233" t="s">
        <v>36</v>
      </c>
      <c r="S233">
        <v>4.0999999999999996</v>
      </c>
      <c r="T233">
        <f>YEAR(tblOrders[[#This Row],[Order Date]])</f>
        <v>2025</v>
      </c>
      <c r="U233" t="str">
        <f>TEXT(tblOrders[[#This Row],[Order Date]],"mmm-yyyy")</f>
        <v>Aug-2025</v>
      </c>
      <c r="V233" s="4">
        <f>tblOrders[[#This Row],[Profit]]/tblOrders[[#This Row],[Sales Amount]]</f>
        <v>0.27272727272727271</v>
      </c>
      <c r="W233" t="str">
        <f>VLOOKUP(tblOrders[[#This Row],[City]],CityRegion,2,0)</f>
        <v>West</v>
      </c>
      <c r="X233" t="str">
        <f>VLOOKUP(tblOrders[[#This Row],[City]],lookups!A:C,3,0)</f>
        <v>Maharashtra</v>
      </c>
    </row>
    <row r="234" spans="1:24" x14ac:dyDescent="0.25">
      <c r="A234" t="s">
        <v>535</v>
      </c>
      <c r="B234" s="1">
        <v>45951</v>
      </c>
      <c r="C234" t="s">
        <v>536</v>
      </c>
      <c r="D234" t="s">
        <v>21</v>
      </c>
      <c r="E234" t="s">
        <v>79</v>
      </c>
      <c r="F234" t="s">
        <v>80</v>
      </c>
      <c r="G234" t="s">
        <v>68</v>
      </c>
      <c r="H234" t="s">
        <v>81</v>
      </c>
      <c r="I234" t="s">
        <v>57</v>
      </c>
      <c r="J234" t="s">
        <v>34</v>
      </c>
      <c r="K234">
        <v>3</v>
      </c>
      <c r="L234">
        <v>799</v>
      </c>
      <c r="M234">
        <v>0.2</v>
      </c>
      <c r="N234">
        <v>1917.6</v>
      </c>
      <c r="O234">
        <v>57.6</v>
      </c>
      <c r="P234" t="s">
        <v>28</v>
      </c>
      <c r="Q234" t="s">
        <v>29</v>
      </c>
      <c r="R234" t="s">
        <v>36</v>
      </c>
      <c r="S234">
        <v>2.7</v>
      </c>
      <c r="T234">
        <f>YEAR(tblOrders[[#This Row],[Order Date]])</f>
        <v>2025</v>
      </c>
      <c r="U234" t="str">
        <f>TEXT(tblOrders[[#This Row],[Order Date]],"mmm-yyyy")</f>
        <v>Oct-2025</v>
      </c>
      <c r="V234" s="4">
        <f>tblOrders[[#This Row],[Profit]]/tblOrders[[#This Row],[Sales Amount]]</f>
        <v>3.0037546933667086E-2</v>
      </c>
      <c r="W234" t="str">
        <f>VLOOKUP(tblOrders[[#This Row],[City]],CityRegion,2,0)</f>
        <v>South</v>
      </c>
      <c r="X234" t="str">
        <f>VLOOKUP(tblOrders[[#This Row],[City]],lookups!A:C,3,0)</f>
        <v>Kerala</v>
      </c>
    </row>
    <row r="235" spans="1:24" x14ac:dyDescent="0.25">
      <c r="A235" t="s">
        <v>537</v>
      </c>
      <c r="B235" s="1">
        <v>45958</v>
      </c>
      <c r="C235" t="s">
        <v>538</v>
      </c>
      <c r="D235" t="s">
        <v>21</v>
      </c>
      <c r="E235" t="s">
        <v>60</v>
      </c>
      <c r="F235" t="s">
        <v>61</v>
      </c>
      <c r="G235" t="s">
        <v>62</v>
      </c>
      <c r="H235" t="s">
        <v>63</v>
      </c>
      <c r="I235" t="s">
        <v>84</v>
      </c>
      <c r="J235" t="s">
        <v>34</v>
      </c>
      <c r="K235">
        <v>5</v>
      </c>
      <c r="L235">
        <v>45</v>
      </c>
      <c r="M235">
        <v>0.2</v>
      </c>
      <c r="N235">
        <v>180</v>
      </c>
      <c r="O235">
        <v>50</v>
      </c>
      <c r="P235" t="s">
        <v>28</v>
      </c>
      <c r="Q235" t="s">
        <v>29</v>
      </c>
      <c r="R235" t="s">
        <v>123</v>
      </c>
      <c r="S235">
        <v>4.4000000000000004</v>
      </c>
      <c r="T235">
        <f>YEAR(tblOrders[[#This Row],[Order Date]])</f>
        <v>2025</v>
      </c>
      <c r="U235" t="str">
        <f>TEXT(tblOrders[[#This Row],[Order Date]],"mmm-yyyy")</f>
        <v>Oct-2025</v>
      </c>
      <c r="V235" s="4">
        <f>tblOrders[[#This Row],[Profit]]/tblOrders[[#This Row],[Sales Amount]]</f>
        <v>0.27777777777777779</v>
      </c>
      <c r="W235" t="str">
        <f>VLOOKUP(tblOrders[[#This Row],[City]],CityRegion,2,0)</f>
        <v>West</v>
      </c>
      <c r="X235" t="str">
        <f>VLOOKUP(tblOrders[[#This Row],[City]],lookups!A:C,3,0)</f>
        <v>Maharashtra</v>
      </c>
    </row>
    <row r="236" spans="1:24" x14ac:dyDescent="0.25">
      <c r="A236" t="s">
        <v>539</v>
      </c>
      <c r="B236" s="1">
        <v>45950</v>
      </c>
      <c r="C236" t="s">
        <v>540</v>
      </c>
      <c r="D236" t="s">
        <v>39</v>
      </c>
      <c r="E236" t="s">
        <v>79</v>
      </c>
      <c r="F236" t="s">
        <v>80</v>
      </c>
      <c r="G236" t="s">
        <v>68</v>
      </c>
      <c r="H236" t="s">
        <v>81</v>
      </c>
      <c r="I236" t="s">
        <v>26</v>
      </c>
      <c r="J236" t="s">
        <v>34</v>
      </c>
      <c r="K236">
        <v>1</v>
      </c>
      <c r="L236">
        <v>799</v>
      </c>
      <c r="M236">
        <v>0.15</v>
      </c>
      <c r="N236">
        <v>679.15</v>
      </c>
      <c r="O236">
        <v>59.15</v>
      </c>
      <c r="P236" t="s">
        <v>148</v>
      </c>
      <c r="Q236" t="s">
        <v>29</v>
      </c>
      <c r="R236" t="s">
        <v>36</v>
      </c>
      <c r="S236">
        <v>4.4000000000000004</v>
      </c>
      <c r="T236">
        <f>YEAR(tblOrders[[#This Row],[Order Date]])</f>
        <v>2025</v>
      </c>
      <c r="U236" t="str">
        <f>TEXT(tblOrders[[#This Row],[Order Date]],"mmm-yyyy")</f>
        <v>Oct-2025</v>
      </c>
      <c r="V236" s="4">
        <f>tblOrders[[#This Row],[Profit]]/tblOrders[[#This Row],[Sales Amount]]</f>
        <v>8.7094161819921967E-2</v>
      </c>
      <c r="W236" t="str">
        <f>VLOOKUP(tblOrders[[#This Row],[City]],CityRegion,2,0)</f>
        <v>South</v>
      </c>
      <c r="X236" t="str">
        <f>VLOOKUP(tblOrders[[#This Row],[City]],lookups!A:C,3,0)</f>
        <v>Karnataka</v>
      </c>
    </row>
    <row r="237" spans="1:24" x14ac:dyDescent="0.25">
      <c r="A237" t="s">
        <v>541</v>
      </c>
      <c r="B237" s="1">
        <v>45660</v>
      </c>
      <c r="C237" t="s">
        <v>542</v>
      </c>
      <c r="D237" t="s">
        <v>39</v>
      </c>
      <c r="E237" t="s">
        <v>40</v>
      </c>
      <c r="F237" t="s">
        <v>41</v>
      </c>
      <c r="G237" t="s">
        <v>42</v>
      </c>
      <c r="H237" t="s">
        <v>43</v>
      </c>
      <c r="I237" t="s">
        <v>70</v>
      </c>
      <c r="J237" t="s">
        <v>45</v>
      </c>
      <c r="K237">
        <v>3</v>
      </c>
      <c r="L237">
        <v>18</v>
      </c>
      <c r="M237">
        <v>0.05</v>
      </c>
      <c r="N237">
        <v>51.3</v>
      </c>
      <c r="O237">
        <v>24.3</v>
      </c>
      <c r="P237" t="s">
        <v>28</v>
      </c>
      <c r="Q237" t="s">
        <v>86</v>
      </c>
      <c r="R237" t="s">
        <v>36</v>
      </c>
      <c r="S237">
        <v>3.1</v>
      </c>
      <c r="T237">
        <f>YEAR(tblOrders[[#This Row],[Order Date]])</f>
        <v>2025</v>
      </c>
      <c r="U237" t="str">
        <f>TEXT(tblOrders[[#This Row],[Order Date]],"mmm-yyyy")</f>
        <v>Jan-2025</v>
      </c>
      <c r="V237" s="4">
        <f>tblOrders[[#This Row],[Profit]]/tblOrders[[#This Row],[Sales Amount]]</f>
        <v>0.47368421052631582</v>
      </c>
      <c r="W237" t="str">
        <f>VLOOKUP(tblOrders[[#This Row],[City]],CityRegion,2,0)</f>
        <v>South</v>
      </c>
      <c r="X237" t="str">
        <f>VLOOKUP(tblOrders[[#This Row],[City]],lookups!A:C,3,0)</f>
        <v>Telengana</v>
      </c>
    </row>
    <row r="238" spans="1:24" x14ac:dyDescent="0.25">
      <c r="A238" t="s">
        <v>543</v>
      </c>
      <c r="B238" s="1">
        <v>45955</v>
      </c>
      <c r="C238" t="s">
        <v>544</v>
      </c>
      <c r="D238" t="s">
        <v>39</v>
      </c>
      <c r="E238" t="s">
        <v>101</v>
      </c>
      <c r="F238" t="s">
        <v>102</v>
      </c>
      <c r="G238" t="s">
        <v>24</v>
      </c>
      <c r="H238" t="s">
        <v>103</v>
      </c>
      <c r="I238" t="s">
        <v>70</v>
      </c>
      <c r="J238" t="s">
        <v>34</v>
      </c>
      <c r="K238">
        <v>1</v>
      </c>
      <c r="L238">
        <v>120</v>
      </c>
      <c r="M238">
        <v>0.05</v>
      </c>
      <c r="N238">
        <v>114</v>
      </c>
      <c r="O238">
        <v>36</v>
      </c>
      <c r="P238" t="s">
        <v>28</v>
      </c>
      <c r="Q238" t="s">
        <v>35</v>
      </c>
      <c r="R238" t="s">
        <v>30</v>
      </c>
      <c r="S238">
        <v>4.5999999999999996</v>
      </c>
      <c r="T238">
        <f>YEAR(tblOrders[[#This Row],[Order Date]])</f>
        <v>2025</v>
      </c>
      <c r="U238" t="str">
        <f>TEXT(tblOrders[[#This Row],[Order Date]],"mmm-yyyy")</f>
        <v>Oct-2025</v>
      </c>
      <c r="V238" s="4">
        <f>tblOrders[[#This Row],[Profit]]/tblOrders[[#This Row],[Sales Amount]]</f>
        <v>0.31578947368421051</v>
      </c>
      <c r="W238" t="str">
        <f>VLOOKUP(tblOrders[[#This Row],[City]],CityRegion,2,0)</f>
        <v>South</v>
      </c>
      <c r="X238" t="str">
        <f>VLOOKUP(tblOrders[[#This Row],[City]],lookups!A:C,3,0)</f>
        <v>Telengana</v>
      </c>
    </row>
    <row r="239" spans="1:24" x14ac:dyDescent="0.25">
      <c r="A239" t="s">
        <v>545</v>
      </c>
      <c r="B239" s="1">
        <v>45833</v>
      </c>
      <c r="C239" t="s">
        <v>546</v>
      </c>
      <c r="D239" t="s">
        <v>21</v>
      </c>
      <c r="E239" t="s">
        <v>94</v>
      </c>
      <c r="F239" t="s">
        <v>95</v>
      </c>
      <c r="G239" t="s">
        <v>68</v>
      </c>
      <c r="H239" t="s">
        <v>96</v>
      </c>
      <c r="I239" t="s">
        <v>130</v>
      </c>
      <c r="J239" t="s">
        <v>45</v>
      </c>
      <c r="K239">
        <v>1</v>
      </c>
      <c r="L239">
        <v>89</v>
      </c>
      <c r="M239">
        <v>0.05</v>
      </c>
      <c r="N239">
        <v>84.55</v>
      </c>
      <c r="O239">
        <v>29.55</v>
      </c>
      <c r="P239" t="s">
        <v>28</v>
      </c>
      <c r="Q239" t="s">
        <v>35</v>
      </c>
      <c r="R239" t="s">
        <v>123</v>
      </c>
      <c r="S239">
        <v>2.8</v>
      </c>
      <c r="T239">
        <f>YEAR(tblOrders[[#This Row],[Order Date]])</f>
        <v>2025</v>
      </c>
      <c r="U239" t="str">
        <f>TEXT(tblOrders[[#This Row],[Order Date]],"mmm-yyyy")</f>
        <v>Jun-2025</v>
      </c>
      <c r="V239" s="4">
        <f>tblOrders[[#This Row],[Profit]]/tblOrders[[#This Row],[Sales Amount]]</f>
        <v>0.34949733885274986</v>
      </c>
      <c r="W239" t="str">
        <f>VLOOKUP(tblOrders[[#This Row],[City]],CityRegion,2,0)</f>
        <v>West</v>
      </c>
      <c r="X239" t="str">
        <f>VLOOKUP(tblOrders[[#This Row],[City]],lookups!A:C,3,0)</f>
        <v>Maharashtra</v>
      </c>
    </row>
    <row r="240" spans="1:24" x14ac:dyDescent="0.25">
      <c r="A240" t="s">
        <v>547</v>
      </c>
      <c r="B240" s="1">
        <v>45916</v>
      </c>
      <c r="C240" t="s">
        <v>548</v>
      </c>
      <c r="D240" t="s">
        <v>21</v>
      </c>
      <c r="E240" t="s">
        <v>101</v>
      </c>
      <c r="F240" t="s">
        <v>102</v>
      </c>
      <c r="G240" t="s">
        <v>24</v>
      </c>
      <c r="H240" t="s">
        <v>103</v>
      </c>
      <c r="I240" t="s">
        <v>57</v>
      </c>
      <c r="J240" t="s">
        <v>27</v>
      </c>
      <c r="K240">
        <v>4</v>
      </c>
      <c r="L240">
        <v>120</v>
      </c>
      <c r="M240">
        <v>0.05</v>
      </c>
      <c r="N240">
        <v>456</v>
      </c>
      <c r="O240">
        <v>144</v>
      </c>
      <c r="P240" t="s">
        <v>28</v>
      </c>
      <c r="Q240" t="s">
        <v>46</v>
      </c>
      <c r="R240" t="s">
        <v>36</v>
      </c>
      <c r="S240">
        <v>2.5</v>
      </c>
      <c r="T240">
        <f>YEAR(tblOrders[[#This Row],[Order Date]])</f>
        <v>2025</v>
      </c>
      <c r="U240" t="str">
        <f>TEXT(tblOrders[[#This Row],[Order Date]],"mmm-yyyy")</f>
        <v>Sep-2025</v>
      </c>
      <c r="V240" s="4">
        <f>tblOrders[[#This Row],[Profit]]/tblOrders[[#This Row],[Sales Amount]]</f>
        <v>0.31578947368421051</v>
      </c>
      <c r="W240" t="str">
        <f>VLOOKUP(tblOrders[[#This Row],[City]],CityRegion,2,0)</f>
        <v>South</v>
      </c>
      <c r="X240" t="str">
        <f>VLOOKUP(tblOrders[[#This Row],[City]],lookups!A:C,3,0)</f>
        <v>Kerala</v>
      </c>
    </row>
    <row r="241" spans="1:24" x14ac:dyDescent="0.25">
      <c r="A241" t="s">
        <v>549</v>
      </c>
      <c r="B241" s="1">
        <v>45983</v>
      </c>
      <c r="C241" t="s">
        <v>550</v>
      </c>
      <c r="D241" t="s">
        <v>21</v>
      </c>
      <c r="E241" t="s">
        <v>73</v>
      </c>
      <c r="F241" t="s">
        <v>74</v>
      </c>
      <c r="G241" t="s">
        <v>68</v>
      </c>
      <c r="H241" t="s">
        <v>75</v>
      </c>
      <c r="I241" t="s">
        <v>52</v>
      </c>
      <c r="J241" t="s">
        <v>27</v>
      </c>
      <c r="K241">
        <v>4</v>
      </c>
      <c r="L241">
        <v>65</v>
      </c>
      <c r="M241">
        <v>0.15</v>
      </c>
      <c r="N241">
        <v>221</v>
      </c>
      <c r="O241">
        <v>69</v>
      </c>
      <c r="P241" t="s">
        <v>28</v>
      </c>
      <c r="Q241" t="s">
        <v>29</v>
      </c>
      <c r="R241" t="s">
        <v>36</v>
      </c>
      <c r="S241">
        <v>3.6</v>
      </c>
      <c r="T241">
        <f>YEAR(tblOrders[[#This Row],[Order Date]])</f>
        <v>2025</v>
      </c>
      <c r="U241" t="str">
        <f>TEXT(tblOrders[[#This Row],[Order Date]],"mmm-yyyy")</f>
        <v>Nov-2025</v>
      </c>
      <c r="V241" s="4">
        <f>tblOrders[[#This Row],[Profit]]/tblOrders[[#This Row],[Sales Amount]]</f>
        <v>0.31221719457013575</v>
      </c>
      <c r="W241" t="str">
        <f>VLOOKUP(tblOrders[[#This Row],[City]],CityRegion,2,0)</f>
        <v>South</v>
      </c>
      <c r="X241" t="str">
        <f>VLOOKUP(tblOrders[[#This Row],[City]],lookups!A:C,3,0)</f>
        <v>Kerala</v>
      </c>
    </row>
    <row r="242" spans="1:24" x14ac:dyDescent="0.25">
      <c r="A242" t="s">
        <v>551</v>
      </c>
      <c r="B242" s="1">
        <v>45868</v>
      </c>
      <c r="C242" t="s">
        <v>552</v>
      </c>
      <c r="D242" t="s">
        <v>39</v>
      </c>
      <c r="E242" t="s">
        <v>40</v>
      </c>
      <c r="F242" t="s">
        <v>41</v>
      </c>
      <c r="G242" t="s">
        <v>42</v>
      </c>
      <c r="H242" t="s">
        <v>43</v>
      </c>
      <c r="I242" t="s">
        <v>76</v>
      </c>
      <c r="J242" t="s">
        <v>34</v>
      </c>
      <c r="K242">
        <v>5</v>
      </c>
      <c r="L242">
        <v>18</v>
      </c>
      <c r="M242">
        <v>0</v>
      </c>
      <c r="N242">
        <v>90</v>
      </c>
      <c r="O242">
        <v>45</v>
      </c>
      <c r="P242" t="s">
        <v>28</v>
      </c>
      <c r="Q242" t="s">
        <v>35</v>
      </c>
      <c r="R242" t="s">
        <v>36</v>
      </c>
      <c r="S242">
        <v>2.9</v>
      </c>
      <c r="T242">
        <f>YEAR(tblOrders[[#This Row],[Order Date]])</f>
        <v>2025</v>
      </c>
      <c r="U242" t="str">
        <f>TEXT(tblOrders[[#This Row],[Order Date]],"mmm-yyyy")</f>
        <v>Jul-2025</v>
      </c>
      <c r="V242" s="4">
        <f>tblOrders[[#This Row],[Profit]]/tblOrders[[#This Row],[Sales Amount]]</f>
        <v>0.5</v>
      </c>
      <c r="W242" t="str">
        <f>VLOOKUP(tblOrders[[#This Row],[City]],CityRegion,2,0)</f>
        <v>South</v>
      </c>
      <c r="X242" t="str">
        <f>VLOOKUP(tblOrders[[#This Row],[City]],lookups!A:C,3,0)</f>
        <v>Kerala</v>
      </c>
    </row>
    <row r="243" spans="1:24" x14ac:dyDescent="0.25">
      <c r="A243" t="s">
        <v>553</v>
      </c>
      <c r="B243" s="1">
        <v>45774</v>
      </c>
      <c r="C243" t="s">
        <v>554</v>
      </c>
      <c r="D243" t="s">
        <v>21</v>
      </c>
      <c r="E243" t="s">
        <v>94</v>
      </c>
      <c r="F243" t="s">
        <v>95</v>
      </c>
      <c r="G243" t="s">
        <v>68</v>
      </c>
      <c r="H243" t="s">
        <v>96</v>
      </c>
      <c r="I243" t="s">
        <v>76</v>
      </c>
      <c r="J243" t="s">
        <v>45</v>
      </c>
      <c r="K243">
        <v>3</v>
      </c>
      <c r="L243">
        <v>89</v>
      </c>
      <c r="M243">
        <v>0.05</v>
      </c>
      <c r="N243">
        <v>253.65</v>
      </c>
      <c r="O243">
        <v>88.65</v>
      </c>
      <c r="P243" t="s">
        <v>28</v>
      </c>
      <c r="Q243" t="s">
        <v>46</v>
      </c>
      <c r="R243" t="s">
        <v>36</v>
      </c>
      <c r="S243">
        <v>3.6</v>
      </c>
      <c r="T243">
        <f>YEAR(tblOrders[[#This Row],[Order Date]])</f>
        <v>2025</v>
      </c>
      <c r="U243" t="str">
        <f>TEXT(tblOrders[[#This Row],[Order Date]],"mmm-yyyy")</f>
        <v>Apr-2025</v>
      </c>
      <c r="V243" s="4">
        <f>tblOrders[[#This Row],[Profit]]/tblOrders[[#This Row],[Sales Amount]]</f>
        <v>0.34949733885274986</v>
      </c>
      <c r="W243" t="str">
        <f>VLOOKUP(tblOrders[[#This Row],[City]],CityRegion,2,0)</f>
        <v>South</v>
      </c>
      <c r="X243" t="str">
        <f>VLOOKUP(tblOrders[[#This Row],[City]],lookups!A:C,3,0)</f>
        <v>Kerala</v>
      </c>
    </row>
    <row r="244" spans="1:24" x14ac:dyDescent="0.25">
      <c r="A244" t="s">
        <v>555</v>
      </c>
      <c r="B244" s="1">
        <v>45829</v>
      </c>
      <c r="C244" t="s">
        <v>556</v>
      </c>
      <c r="D244" t="s">
        <v>21</v>
      </c>
      <c r="E244" t="s">
        <v>94</v>
      </c>
      <c r="F244" t="s">
        <v>95</v>
      </c>
      <c r="G244" t="s">
        <v>68</v>
      </c>
      <c r="H244" t="s">
        <v>96</v>
      </c>
      <c r="I244" t="s">
        <v>130</v>
      </c>
      <c r="J244" t="s">
        <v>45</v>
      </c>
      <c r="K244">
        <v>2</v>
      </c>
      <c r="L244">
        <v>89</v>
      </c>
      <c r="M244">
        <v>0.05</v>
      </c>
      <c r="N244">
        <v>169.1</v>
      </c>
      <c r="O244">
        <v>59.1</v>
      </c>
      <c r="P244" t="s">
        <v>28</v>
      </c>
      <c r="Q244" t="s">
        <v>46</v>
      </c>
      <c r="R244" t="s">
        <v>36</v>
      </c>
      <c r="S244">
        <v>4.4000000000000004</v>
      </c>
      <c r="T244">
        <f>YEAR(tblOrders[[#This Row],[Order Date]])</f>
        <v>2025</v>
      </c>
      <c r="U244" t="str">
        <f>TEXT(tblOrders[[#This Row],[Order Date]],"mmm-yyyy")</f>
        <v>Jun-2025</v>
      </c>
      <c r="V244" s="4">
        <f>tblOrders[[#This Row],[Profit]]/tblOrders[[#This Row],[Sales Amount]]</f>
        <v>0.34949733885274986</v>
      </c>
      <c r="W244" t="str">
        <f>VLOOKUP(tblOrders[[#This Row],[City]],CityRegion,2,0)</f>
        <v>West</v>
      </c>
      <c r="X244" t="str">
        <f>VLOOKUP(tblOrders[[#This Row],[City]],lookups!A:C,3,0)</f>
        <v>Maharashtra</v>
      </c>
    </row>
    <row r="245" spans="1:24" x14ac:dyDescent="0.25">
      <c r="A245" t="s">
        <v>557</v>
      </c>
      <c r="B245" s="1">
        <v>45912</v>
      </c>
      <c r="C245" t="s">
        <v>324</v>
      </c>
      <c r="D245" t="s">
        <v>39</v>
      </c>
      <c r="E245" t="s">
        <v>22</v>
      </c>
      <c r="F245" t="s">
        <v>23</v>
      </c>
      <c r="G245" t="s">
        <v>24</v>
      </c>
      <c r="H245" t="s">
        <v>25</v>
      </c>
      <c r="I245" t="s">
        <v>52</v>
      </c>
      <c r="J245" t="s">
        <v>34</v>
      </c>
      <c r="K245">
        <v>2</v>
      </c>
      <c r="L245">
        <v>190</v>
      </c>
      <c r="M245">
        <v>0.05</v>
      </c>
      <c r="N245">
        <v>361</v>
      </c>
      <c r="O245">
        <v>111</v>
      </c>
      <c r="P245" t="s">
        <v>28</v>
      </c>
      <c r="Q245" t="s">
        <v>91</v>
      </c>
      <c r="R245" t="s">
        <v>36</v>
      </c>
      <c r="S245">
        <v>4.8</v>
      </c>
      <c r="T245">
        <f>YEAR(tblOrders[[#This Row],[Order Date]])</f>
        <v>2025</v>
      </c>
      <c r="U245" t="str">
        <f>TEXT(tblOrders[[#This Row],[Order Date]],"mmm-yyyy")</f>
        <v>Sep-2025</v>
      </c>
      <c r="V245" s="4">
        <f>tblOrders[[#This Row],[Profit]]/tblOrders[[#This Row],[Sales Amount]]</f>
        <v>0.30747922437673131</v>
      </c>
      <c r="W245" t="str">
        <f>VLOOKUP(tblOrders[[#This Row],[City]],CityRegion,2,0)</f>
        <v>South</v>
      </c>
      <c r="X245" t="str">
        <f>VLOOKUP(tblOrders[[#This Row],[City]],lookups!A:C,3,0)</f>
        <v>Kerala</v>
      </c>
    </row>
    <row r="246" spans="1:24" x14ac:dyDescent="0.25">
      <c r="A246" t="s">
        <v>558</v>
      </c>
      <c r="B246" s="1">
        <v>45859</v>
      </c>
      <c r="C246" t="s">
        <v>559</v>
      </c>
      <c r="D246" t="s">
        <v>39</v>
      </c>
      <c r="E246" t="s">
        <v>22</v>
      </c>
      <c r="F246" t="s">
        <v>23</v>
      </c>
      <c r="G246" t="s">
        <v>24</v>
      </c>
      <c r="H246" t="s">
        <v>25</v>
      </c>
      <c r="I246" t="s">
        <v>57</v>
      </c>
      <c r="J246" t="s">
        <v>45</v>
      </c>
      <c r="K246">
        <v>5</v>
      </c>
      <c r="L246">
        <v>190</v>
      </c>
      <c r="M246">
        <v>0</v>
      </c>
      <c r="N246">
        <v>950</v>
      </c>
      <c r="O246">
        <v>325</v>
      </c>
      <c r="P246" t="s">
        <v>28</v>
      </c>
      <c r="Q246" t="s">
        <v>29</v>
      </c>
      <c r="R246" t="s">
        <v>36</v>
      </c>
      <c r="S246">
        <v>4.4000000000000004</v>
      </c>
      <c r="T246">
        <f>YEAR(tblOrders[[#This Row],[Order Date]])</f>
        <v>2025</v>
      </c>
      <c r="U246" t="str">
        <f>TEXT(tblOrders[[#This Row],[Order Date]],"mmm-yyyy")</f>
        <v>Jul-2025</v>
      </c>
      <c r="V246" s="4">
        <f>tblOrders[[#This Row],[Profit]]/tblOrders[[#This Row],[Sales Amount]]</f>
        <v>0.34210526315789475</v>
      </c>
      <c r="W246" t="str">
        <f>VLOOKUP(tblOrders[[#This Row],[City]],CityRegion,2,0)</f>
        <v>South</v>
      </c>
      <c r="X246" t="str">
        <f>VLOOKUP(tblOrders[[#This Row],[City]],lookups!A:C,3,0)</f>
        <v>Kerala</v>
      </c>
    </row>
    <row r="247" spans="1:24" x14ac:dyDescent="0.25">
      <c r="A247" t="s">
        <v>560</v>
      </c>
      <c r="B247" s="1">
        <v>45924</v>
      </c>
      <c r="C247" t="s">
        <v>48</v>
      </c>
      <c r="D247" t="s">
        <v>39</v>
      </c>
      <c r="E247" t="s">
        <v>79</v>
      </c>
      <c r="F247" t="s">
        <v>80</v>
      </c>
      <c r="G247" t="s">
        <v>68</v>
      </c>
      <c r="H247" t="s">
        <v>81</v>
      </c>
      <c r="I247" t="s">
        <v>76</v>
      </c>
      <c r="J247" t="s">
        <v>34</v>
      </c>
      <c r="K247">
        <v>5</v>
      </c>
      <c r="L247">
        <v>799</v>
      </c>
      <c r="M247">
        <v>0.1</v>
      </c>
      <c r="N247">
        <v>3595.5</v>
      </c>
      <c r="O247">
        <v>495.5</v>
      </c>
      <c r="P247" t="s">
        <v>28</v>
      </c>
      <c r="Q247" t="s">
        <v>86</v>
      </c>
      <c r="R247" t="s">
        <v>36</v>
      </c>
      <c r="S247">
        <v>3.3</v>
      </c>
      <c r="T247">
        <f>YEAR(tblOrders[[#This Row],[Order Date]])</f>
        <v>2025</v>
      </c>
      <c r="U247" t="str">
        <f>TEXT(tblOrders[[#This Row],[Order Date]],"mmm-yyyy")</f>
        <v>Sep-2025</v>
      </c>
      <c r="V247" s="4">
        <f>tblOrders[[#This Row],[Profit]]/tblOrders[[#This Row],[Sales Amount]]</f>
        <v>0.13781115282992629</v>
      </c>
      <c r="W247" t="str">
        <f>VLOOKUP(tblOrders[[#This Row],[City]],CityRegion,2,0)</f>
        <v>South</v>
      </c>
      <c r="X247" t="str">
        <f>VLOOKUP(tblOrders[[#This Row],[City]],lookups!A:C,3,0)</f>
        <v>Kerala</v>
      </c>
    </row>
    <row r="248" spans="1:24" x14ac:dyDescent="0.25">
      <c r="A248" t="s">
        <v>561</v>
      </c>
      <c r="B248" s="1">
        <v>45891</v>
      </c>
      <c r="C248" t="s">
        <v>562</v>
      </c>
      <c r="D248" t="s">
        <v>21</v>
      </c>
      <c r="E248" t="s">
        <v>94</v>
      </c>
      <c r="F248" t="s">
        <v>95</v>
      </c>
      <c r="G248" t="s">
        <v>68</v>
      </c>
      <c r="H248" t="s">
        <v>96</v>
      </c>
      <c r="I248" t="s">
        <v>70</v>
      </c>
      <c r="J248" t="s">
        <v>27</v>
      </c>
      <c r="K248">
        <v>1</v>
      </c>
      <c r="L248">
        <v>89</v>
      </c>
      <c r="M248">
        <v>0.15</v>
      </c>
      <c r="N248">
        <v>75.650000000000006</v>
      </c>
      <c r="O248">
        <v>20.65</v>
      </c>
      <c r="P248" t="s">
        <v>28</v>
      </c>
      <c r="Q248" t="s">
        <v>86</v>
      </c>
      <c r="R248" t="s">
        <v>30</v>
      </c>
      <c r="S248">
        <v>4.8</v>
      </c>
      <c r="T248">
        <f>YEAR(tblOrders[[#This Row],[Order Date]])</f>
        <v>2025</v>
      </c>
      <c r="U248" t="str">
        <f>TEXT(tblOrders[[#This Row],[Order Date]],"mmm-yyyy")</f>
        <v>Aug-2025</v>
      </c>
      <c r="V248" s="4">
        <f>tblOrders[[#This Row],[Profit]]/tblOrders[[#This Row],[Sales Amount]]</f>
        <v>0.27296761401189684</v>
      </c>
      <c r="W248" t="str">
        <f>VLOOKUP(tblOrders[[#This Row],[City]],CityRegion,2,0)</f>
        <v>South</v>
      </c>
      <c r="X248" t="str">
        <f>VLOOKUP(tblOrders[[#This Row],[City]],lookups!A:C,3,0)</f>
        <v>Telengana</v>
      </c>
    </row>
    <row r="249" spans="1:24" x14ac:dyDescent="0.25">
      <c r="A249" t="s">
        <v>563</v>
      </c>
      <c r="B249" s="1">
        <v>45976</v>
      </c>
      <c r="C249" t="s">
        <v>564</v>
      </c>
      <c r="D249" t="s">
        <v>39</v>
      </c>
      <c r="E249" t="s">
        <v>60</v>
      </c>
      <c r="F249" t="s">
        <v>61</v>
      </c>
      <c r="G249" t="s">
        <v>62</v>
      </c>
      <c r="H249" t="s">
        <v>63</v>
      </c>
      <c r="I249" t="s">
        <v>130</v>
      </c>
      <c r="J249" t="s">
        <v>45</v>
      </c>
      <c r="K249">
        <v>5</v>
      </c>
      <c r="L249">
        <v>45</v>
      </c>
      <c r="M249">
        <v>0.1</v>
      </c>
      <c r="N249">
        <v>202.5</v>
      </c>
      <c r="O249">
        <v>72.5</v>
      </c>
      <c r="P249" t="s">
        <v>28</v>
      </c>
      <c r="Q249" t="s">
        <v>91</v>
      </c>
      <c r="R249" t="s">
        <v>36</v>
      </c>
      <c r="S249">
        <v>4.8</v>
      </c>
      <c r="T249">
        <f>YEAR(tblOrders[[#This Row],[Order Date]])</f>
        <v>2025</v>
      </c>
      <c r="U249" t="str">
        <f>TEXT(tblOrders[[#This Row],[Order Date]],"mmm-yyyy")</f>
        <v>Nov-2025</v>
      </c>
      <c r="V249" s="4">
        <f>tblOrders[[#This Row],[Profit]]/tblOrders[[#This Row],[Sales Amount]]</f>
        <v>0.35802469135802467</v>
      </c>
      <c r="W249" t="str">
        <f>VLOOKUP(tblOrders[[#This Row],[City]],CityRegion,2,0)</f>
        <v>West</v>
      </c>
      <c r="X249" t="str">
        <f>VLOOKUP(tblOrders[[#This Row],[City]],lookups!A:C,3,0)</f>
        <v>Maharashtra</v>
      </c>
    </row>
    <row r="250" spans="1:24" x14ac:dyDescent="0.25">
      <c r="A250" t="s">
        <v>565</v>
      </c>
      <c r="B250" s="1">
        <v>45771</v>
      </c>
      <c r="C250" t="s">
        <v>566</v>
      </c>
      <c r="D250" t="s">
        <v>39</v>
      </c>
      <c r="E250" t="s">
        <v>108</v>
      </c>
      <c r="F250" t="s">
        <v>109</v>
      </c>
      <c r="G250" t="s">
        <v>62</v>
      </c>
      <c r="H250" t="s">
        <v>110</v>
      </c>
      <c r="I250" t="s">
        <v>33</v>
      </c>
      <c r="J250" t="s">
        <v>27</v>
      </c>
      <c r="K250">
        <v>5</v>
      </c>
      <c r="L250">
        <v>110</v>
      </c>
      <c r="M250">
        <v>0.1</v>
      </c>
      <c r="N250">
        <v>495</v>
      </c>
      <c r="O250">
        <v>155</v>
      </c>
      <c r="P250" t="s">
        <v>28</v>
      </c>
      <c r="Q250" t="s">
        <v>29</v>
      </c>
      <c r="R250" t="s">
        <v>30</v>
      </c>
      <c r="S250">
        <v>2.7</v>
      </c>
      <c r="T250">
        <f>YEAR(tblOrders[[#This Row],[Order Date]])</f>
        <v>2025</v>
      </c>
      <c r="U250" t="str">
        <f>TEXT(tblOrders[[#This Row],[Order Date]],"mmm-yyyy")</f>
        <v>Apr-2025</v>
      </c>
      <c r="V250" s="4">
        <f>tblOrders[[#This Row],[Profit]]/tblOrders[[#This Row],[Sales Amount]]</f>
        <v>0.31313131313131315</v>
      </c>
      <c r="W250" t="str">
        <f>VLOOKUP(tblOrders[[#This Row],[City]],CityRegion,2,0)</f>
        <v>North</v>
      </c>
      <c r="X250" t="str">
        <f>VLOOKUP(tblOrders[[#This Row],[City]],lookups!A:C,3,0)</f>
        <v>Delhi</v>
      </c>
    </row>
    <row r="251" spans="1:24" x14ac:dyDescent="0.25">
      <c r="A251" t="s">
        <v>567</v>
      </c>
      <c r="B251" s="1">
        <v>45817</v>
      </c>
      <c r="C251" t="s">
        <v>568</v>
      </c>
      <c r="D251" t="s">
        <v>21</v>
      </c>
      <c r="E251" t="s">
        <v>66</v>
      </c>
      <c r="F251" t="s">
        <v>67</v>
      </c>
      <c r="G251" t="s">
        <v>68</v>
      </c>
      <c r="H251" t="s">
        <v>69</v>
      </c>
      <c r="I251" t="s">
        <v>57</v>
      </c>
      <c r="J251" t="s">
        <v>45</v>
      </c>
      <c r="K251">
        <v>3</v>
      </c>
      <c r="L251">
        <v>149</v>
      </c>
      <c r="M251">
        <v>0.15</v>
      </c>
      <c r="N251">
        <v>379.95</v>
      </c>
      <c r="O251">
        <v>94.95</v>
      </c>
      <c r="P251" t="s">
        <v>28</v>
      </c>
      <c r="Q251" t="s">
        <v>35</v>
      </c>
      <c r="R251" t="s">
        <v>36</v>
      </c>
      <c r="S251">
        <v>4.5999999999999996</v>
      </c>
      <c r="T251">
        <f>YEAR(tblOrders[[#This Row],[Order Date]])</f>
        <v>2025</v>
      </c>
      <c r="U251" t="str">
        <f>TEXT(tblOrders[[#This Row],[Order Date]],"mmm-yyyy")</f>
        <v>Jun-2025</v>
      </c>
      <c r="V251" s="4">
        <f>tblOrders[[#This Row],[Profit]]/tblOrders[[#This Row],[Sales Amount]]</f>
        <v>0.24990130280300041</v>
      </c>
      <c r="W251" t="str">
        <f>VLOOKUP(tblOrders[[#This Row],[City]],CityRegion,2,0)</f>
        <v>South</v>
      </c>
      <c r="X251" t="str">
        <f>VLOOKUP(tblOrders[[#This Row],[City]],lookups!A:C,3,0)</f>
        <v>Kerala</v>
      </c>
    </row>
    <row r="252" spans="1:24" x14ac:dyDescent="0.25">
      <c r="A252" t="s">
        <v>569</v>
      </c>
      <c r="B252" s="1">
        <v>46016</v>
      </c>
      <c r="C252" t="s">
        <v>141</v>
      </c>
      <c r="D252" t="s">
        <v>21</v>
      </c>
      <c r="E252" t="s">
        <v>60</v>
      </c>
      <c r="F252" t="s">
        <v>61</v>
      </c>
      <c r="G252" t="s">
        <v>62</v>
      </c>
      <c r="H252" t="s">
        <v>63</v>
      </c>
      <c r="I252" t="s">
        <v>52</v>
      </c>
      <c r="J252" t="s">
        <v>45</v>
      </c>
      <c r="K252">
        <v>4</v>
      </c>
      <c r="L252">
        <v>45</v>
      </c>
      <c r="M252">
        <v>0.2</v>
      </c>
      <c r="N252">
        <v>144</v>
      </c>
      <c r="O252">
        <v>40</v>
      </c>
      <c r="P252" t="s">
        <v>148</v>
      </c>
      <c r="Q252" t="s">
        <v>91</v>
      </c>
      <c r="R252" t="s">
        <v>36</v>
      </c>
      <c r="S252">
        <v>4.5</v>
      </c>
      <c r="T252">
        <f>YEAR(tblOrders[[#This Row],[Order Date]])</f>
        <v>2025</v>
      </c>
      <c r="U252" t="str">
        <f>TEXT(tblOrders[[#This Row],[Order Date]],"mmm-yyyy")</f>
        <v>Dec-2025</v>
      </c>
      <c r="V252" s="4">
        <f>tblOrders[[#This Row],[Profit]]/tblOrders[[#This Row],[Sales Amount]]</f>
        <v>0.27777777777777779</v>
      </c>
      <c r="W252" t="str">
        <f>VLOOKUP(tblOrders[[#This Row],[City]],CityRegion,2,0)</f>
        <v>South</v>
      </c>
      <c r="X252" t="str">
        <f>VLOOKUP(tblOrders[[#This Row],[City]],lookups!A:C,3,0)</f>
        <v>Kerala</v>
      </c>
    </row>
    <row r="253" spans="1:24" x14ac:dyDescent="0.25">
      <c r="A253" t="s">
        <v>570</v>
      </c>
      <c r="B253" s="1">
        <v>45957</v>
      </c>
      <c r="C253" t="s">
        <v>571</v>
      </c>
      <c r="D253" t="s">
        <v>21</v>
      </c>
      <c r="E253" t="s">
        <v>114</v>
      </c>
      <c r="F253" t="s">
        <v>115</v>
      </c>
      <c r="G253" t="s">
        <v>42</v>
      </c>
      <c r="H253" t="s">
        <v>116</v>
      </c>
      <c r="I253" t="s">
        <v>44</v>
      </c>
      <c r="J253" t="s">
        <v>27</v>
      </c>
      <c r="K253">
        <v>3</v>
      </c>
      <c r="L253">
        <v>12</v>
      </c>
      <c r="M253">
        <v>0</v>
      </c>
      <c r="N253">
        <v>36</v>
      </c>
      <c r="O253">
        <v>18</v>
      </c>
      <c r="P253" t="s">
        <v>28</v>
      </c>
      <c r="Q253" t="s">
        <v>86</v>
      </c>
      <c r="R253" t="s">
        <v>36</v>
      </c>
      <c r="S253">
        <v>2.9</v>
      </c>
      <c r="T253">
        <f>YEAR(tblOrders[[#This Row],[Order Date]])</f>
        <v>2025</v>
      </c>
      <c r="U253" t="str">
        <f>TEXT(tblOrders[[#This Row],[Order Date]],"mmm-yyyy")</f>
        <v>Oct-2025</v>
      </c>
      <c r="V253" s="4">
        <f>tblOrders[[#This Row],[Profit]]/tblOrders[[#This Row],[Sales Amount]]</f>
        <v>0.5</v>
      </c>
      <c r="W253" t="str">
        <f>VLOOKUP(tblOrders[[#This Row],[City]],CityRegion,2,0)</f>
        <v>South</v>
      </c>
      <c r="X253" t="str">
        <f>VLOOKUP(tblOrders[[#This Row],[City]],lookups!A:C,3,0)</f>
        <v>Kerala</v>
      </c>
    </row>
    <row r="254" spans="1:24" x14ac:dyDescent="0.25">
      <c r="A254" t="s">
        <v>572</v>
      </c>
      <c r="B254" s="1">
        <v>45919</v>
      </c>
      <c r="C254" t="s">
        <v>573</v>
      </c>
      <c r="D254" t="s">
        <v>21</v>
      </c>
      <c r="E254" t="s">
        <v>79</v>
      </c>
      <c r="F254" t="s">
        <v>80</v>
      </c>
      <c r="G254" t="s">
        <v>68</v>
      </c>
      <c r="H254" t="s">
        <v>81</v>
      </c>
      <c r="I254" t="s">
        <v>130</v>
      </c>
      <c r="J254" t="s">
        <v>34</v>
      </c>
      <c r="K254">
        <v>2</v>
      </c>
      <c r="L254">
        <v>799</v>
      </c>
      <c r="M254">
        <v>0.1</v>
      </c>
      <c r="N254">
        <v>1438.2</v>
      </c>
      <c r="O254">
        <v>198.2</v>
      </c>
      <c r="P254" t="s">
        <v>28</v>
      </c>
      <c r="Q254" t="s">
        <v>91</v>
      </c>
      <c r="R254" t="s">
        <v>30</v>
      </c>
      <c r="S254">
        <v>2.9</v>
      </c>
      <c r="T254">
        <f>YEAR(tblOrders[[#This Row],[Order Date]])</f>
        <v>2025</v>
      </c>
      <c r="U254" t="str">
        <f>TEXT(tblOrders[[#This Row],[Order Date]],"mmm-yyyy")</f>
        <v>Sep-2025</v>
      </c>
      <c r="V254" s="4">
        <f>tblOrders[[#This Row],[Profit]]/tblOrders[[#This Row],[Sales Amount]]</f>
        <v>0.13781115282992629</v>
      </c>
      <c r="W254" t="str">
        <f>VLOOKUP(tblOrders[[#This Row],[City]],CityRegion,2,0)</f>
        <v>West</v>
      </c>
      <c r="X254" t="str">
        <f>VLOOKUP(tblOrders[[#This Row],[City]],lookups!A:C,3,0)</f>
        <v>Maharashtra</v>
      </c>
    </row>
    <row r="255" spans="1:24" x14ac:dyDescent="0.25">
      <c r="A255" t="s">
        <v>574</v>
      </c>
      <c r="B255" s="1">
        <v>45664</v>
      </c>
      <c r="C255" t="s">
        <v>575</v>
      </c>
      <c r="D255" t="s">
        <v>21</v>
      </c>
      <c r="E255" t="s">
        <v>66</v>
      </c>
      <c r="F255" t="s">
        <v>67</v>
      </c>
      <c r="G255" t="s">
        <v>68</v>
      </c>
      <c r="H255" t="s">
        <v>69</v>
      </c>
      <c r="I255" t="s">
        <v>76</v>
      </c>
      <c r="J255" t="s">
        <v>34</v>
      </c>
      <c r="K255">
        <v>4</v>
      </c>
      <c r="L255">
        <v>149</v>
      </c>
      <c r="M255">
        <v>0.15</v>
      </c>
      <c r="N255">
        <v>506.6</v>
      </c>
      <c r="O255">
        <v>126.6</v>
      </c>
      <c r="P255" t="s">
        <v>28</v>
      </c>
      <c r="Q255" t="s">
        <v>35</v>
      </c>
      <c r="R255" t="s">
        <v>30</v>
      </c>
      <c r="S255">
        <v>3.3</v>
      </c>
      <c r="T255">
        <f>YEAR(tblOrders[[#This Row],[Order Date]])</f>
        <v>2025</v>
      </c>
      <c r="U255" t="str">
        <f>TEXT(tblOrders[[#This Row],[Order Date]],"mmm-yyyy")</f>
        <v>Jan-2025</v>
      </c>
      <c r="V255" s="4">
        <f>tblOrders[[#This Row],[Profit]]/tblOrders[[#This Row],[Sales Amount]]</f>
        <v>0.24990130280300038</v>
      </c>
      <c r="W255" t="str">
        <f>VLOOKUP(tblOrders[[#This Row],[City]],CityRegion,2,0)</f>
        <v>South</v>
      </c>
      <c r="X255" t="str">
        <f>VLOOKUP(tblOrders[[#This Row],[City]],lookups!A:C,3,0)</f>
        <v>Kerala</v>
      </c>
    </row>
    <row r="256" spans="1:24" x14ac:dyDescent="0.25">
      <c r="A256" t="s">
        <v>576</v>
      </c>
      <c r="B256" s="1">
        <v>45940</v>
      </c>
      <c r="C256" t="s">
        <v>577</v>
      </c>
      <c r="D256" t="s">
        <v>21</v>
      </c>
      <c r="E256" t="s">
        <v>101</v>
      </c>
      <c r="F256" t="s">
        <v>102</v>
      </c>
      <c r="G256" t="s">
        <v>24</v>
      </c>
      <c r="H256" t="s">
        <v>103</v>
      </c>
      <c r="I256" t="s">
        <v>52</v>
      </c>
      <c r="J256" t="s">
        <v>45</v>
      </c>
      <c r="K256">
        <v>3</v>
      </c>
      <c r="L256">
        <v>120</v>
      </c>
      <c r="M256">
        <v>0.05</v>
      </c>
      <c r="N256">
        <v>342</v>
      </c>
      <c r="O256">
        <v>108</v>
      </c>
      <c r="P256" t="s">
        <v>28</v>
      </c>
      <c r="Q256" t="s">
        <v>29</v>
      </c>
      <c r="R256" t="s">
        <v>36</v>
      </c>
      <c r="S256">
        <v>4</v>
      </c>
      <c r="T256">
        <f>YEAR(tblOrders[[#This Row],[Order Date]])</f>
        <v>2025</v>
      </c>
      <c r="U256" t="str">
        <f>TEXT(tblOrders[[#This Row],[Order Date]],"mmm-yyyy")</f>
        <v>Oct-2025</v>
      </c>
      <c r="V256" s="4">
        <f>tblOrders[[#This Row],[Profit]]/tblOrders[[#This Row],[Sales Amount]]</f>
        <v>0.31578947368421051</v>
      </c>
      <c r="W256" t="str">
        <f>VLOOKUP(tblOrders[[#This Row],[City]],CityRegion,2,0)</f>
        <v>South</v>
      </c>
      <c r="X256" t="str">
        <f>VLOOKUP(tblOrders[[#This Row],[City]],lookups!A:C,3,0)</f>
        <v>Kerala</v>
      </c>
    </row>
    <row r="257" spans="1:24" x14ac:dyDescent="0.25">
      <c r="A257" t="s">
        <v>578</v>
      </c>
      <c r="B257" s="1">
        <v>45742</v>
      </c>
      <c r="C257" t="s">
        <v>579</v>
      </c>
      <c r="D257" t="s">
        <v>39</v>
      </c>
      <c r="E257" t="s">
        <v>22</v>
      </c>
      <c r="F257" t="s">
        <v>23</v>
      </c>
      <c r="G257" t="s">
        <v>24</v>
      </c>
      <c r="H257" t="s">
        <v>25</v>
      </c>
      <c r="I257" t="s">
        <v>57</v>
      </c>
      <c r="J257" t="s">
        <v>27</v>
      </c>
      <c r="K257">
        <v>4</v>
      </c>
      <c r="L257">
        <v>190</v>
      </c>
      <c r="M257">
        <v>0.1</v>
      </c>
      <c r="N257">
        <v>684</v>
      </c>
      <c r="O257">
        <v>184</v>
      </c>
      <c r="P257" t="s">
        <v>28</v>
      </c>
      <c r="Q257" t="s">
        <v>46</v>
      </c>
      <c r="R257" t="s">
        <v>30</v>
      </c>
      <c r="S257">
        <v>3.9</v>
      </c>
      <c r="T257">
        <f>YEAR(tblOrders[[#This Row],[Order Date]])</f>
        <v>2025</v>
      </c>
      <c r="U257" t="str">
        <f>TEXT(tblOrders[[#This Row],[Order Date]],"mmm-yyyy")</f>
        <v>Mar-2025</v>
      </c>
      <c r="V257" s="4">
        <f>tblOrders[[#This Row],[Profit]]/tblOrders[[#This Row],[Sales Amount]]</f>
        <v>0.26900584795321636</v>
      </c>
      <c r="W257" t="str">
        <f>VLOOKUP(tblOrders[[#This Row],[City]],CityRegion,2,0)</f>
        <v>South</v>
      </c>
      <c r="X257" t="str">
        <f>VLOOKUP(tblOrders[[#This Row],[City]],lookups!A:C,3,0)</f>
        <v>Kerala</v>
      </c>
    </row>
    <row r="258" spans="1:24" x14ac:dyDescent="0.25">
      <c r="A258" t="s">
        <v>580</v>
      </c>
      <c r="B258" s="1">
        <v>45966</v>
      </c>
      <c r="C258" t="s">
        <v>581</v>
      </c>
      <c r="D258" t="s">
        <v>21</v>
      </c>
      <c r="E258" t="s">
        <v>22</v>
      </c>
      <c r="F258" t="s">
        <v>23</v>
      </c>
      <c r="G258" t="s">
        <v>24</v>
      </c>
      <c r="H258" t="s">
        <v>25</v>
      </c>
      <c r="I258" t="s">
        <v>52</v>
      </c>
      <c r="J258" t="s">
        <v>34</v>
      </c>
      <c r="K258">
        <v>5</v>
      </c>
      <c r="L258">
        <v>190</v>
      </c>
      <c r="M258">
        <v>0</v>
      </c>
      <c r="N258">
        <v>950</v>
      </c>
      <c r="O258">
        <v>325</v>
      </c>
      <c r="P258" t="s">
        <v>28</v>
      </c>
      <c r="Q258" t="s">
        <v>35</v>
      </c>
      <c r="R258" t="s">
        <v>36</v>
      </c>
      <c r="S258">
        <v>2.9</v>
      </c>
      <c r="T258">
        <f>YEAR(tblOrders[[#This Row],[Order Date]])</f>
        <v>2025</v>
      </c>
      <c r="U258" t="str">
        <f>TEXT(tblOrders[[#This Row],[Order Date]],"mmm-yyyy")</f>
        <v>Nov-2025</v>
      </c>
      <c r="V258" s="4">
        <f>tblOrders[[#This Row],[Profit]]/tblOrders[[#This Row],[Sales Amount]]</f>
        <v>0.34210526315789475</v>
      </c>
      <c r="W258" t="str">
        <f>VLOOKUP(tblOrders[[#This Row],[City]],CityRegion,2,0)</f>
        <v>South</v>
      </c>
      <c r="X258" t="str">
        <f>VLOOKUP(tblOrders[[#This Row],[City]],lookups!A:C,3,0)</f>
        <v>Kerala</v>
      </c>
    </row>
    <row r="259" spans="1:24" x14ac:dyDescent="0.25">
      <c r="A259" t="s">
        <v>582</v>
      </c>
      <c r="B259" s="1">
        <v>45664</v>
      </c>
      <c r="C259" t="s">
        <v>455</v>
      </c>
      <c r="D259" t="s">
        <v>21</v>
      </c>
      <c r="E259" t="s">
        <v>40</v>
      </c>
      <c r="F259" t="s">
        <v>41</v>
      </c>
      <c r="G259" t="s">
        <v>42</v>
      </c>
      <c r="H259" t="s">
        <v>43</v>
      </c>
      <c r="I259" t="s">
        <v>139</v>
      </c>
      <c r="J259" t="s">
        <v>27</v>
      </c>
      <c r="K259">
        <v>4</v>
      </c>
      <c r="L259">
        <v>18</v>
      </c>
      <c r="M259">
        <v>0.15</v>
      </c>
      <c r="N259">
        <v>61.2</v>
      </c>
      <c r="O259">
        <v>25.2</v>
      </c>
      <c r="P259" t="s">
        <v>28</v>
      </c>
      <c r="Q259" t="s">
        <v>35</v>
      </c>
      <c r="R259" t="s">
        <v>30</v>
      </c>
      <c r="S259">
        <v>4.0999999999999996</v>
      </c>
      <c r="T259">
        <f>YEAR(tblOrders[[#This Row],[Order Date]])</f>
        <v>2025</v>
      </c>
      <c r="U259" t="str">
        <f>TEXT(tblOrders[[#This Row],[Order Date]],"mmm-yyyy")</f>
        <v>Jan-2025</v>
      </c>
      <c r="V259" s="4">
        <f>tblOrders[[#This Row],[Profit]]/tblOrders[[#This Row],[Sales Amount]]</f>
        <v>0.41176470588235292</v>
      </c>
      <c r="W259" t="str">
        <f>VLOOKUP(tblOrders[[#This Row],[City]],CityRegion,2,0)</f>
        <v>South</v>
      </c>
      <c r="X259" t="str">
        <f>VLOOKUP(tblOrders[[#This Row],[City]],lookups!A:C,3,0)</f>
        <v>Tamil Nadu</v>
      </c>
    </row>
    <row r="260" spans="1:24" x14ac:dyDescent="0.25">
      <c r="A260" t="s">
        <v>583</v>
      </c>
      <c r="B260" s="1">
        <v>45755</v>
      </c>
      <c r="C260" t="s">
        <v>584</v>
      </c>
      <c r="D260" t="s">
        <v>21</v>
      </c>
      <c r="E260" t="s">
        <v>49</v>
      </c>
      <c r="F260" t="s">
        <v>50</v>
      </c>
      <c r="G260" t="s">
        <v>24</v>
      </c>
      <c r="H260" t="s">
        <v>51</v>
      </c>
      <c r="I260" t="s">
        <v>33</v>
      </c>
      <c r="J260" t="s">
        <v>27</v>
      </c>
      <c r="K260">
        <v>4</v>
      </c>
      <c r="L260">
        <v>85</v>
      </c>
      <c r="M260">
        <v>0.1</v>
      </c>
      <c r="N260">
        <v>306</v>
      </c>
      <c r="O260">
        <v>98</v>
      </c>
      <c r="P260" t="s">
        <v>28</v>
      </c>
      <c r="Q260" t="s">
        <v>29</v>
      </c>
      <c r="R260" t="s">
        <v>36</v>
      </c>
      <c r="S260">
        <v>2.5</v>
      </c>
      <c r="T260">
        <f>YEAR(tblOrders[[#This Row],[Order Date]])</f>
        <v>2025</v>
      </c>
      <c r="U260" t="str">
        <f>TEXT(tblOrders[[#This Row],[Order Date]],"mmm-yyyy")</f>
        <v>Apr-2025</v>
      </c>
      <c r="V260" s="4">
        <f>tblOrders[[#This Row],[Profit]]/tblOrders[[#This Row],[Sales Amount]]</f>
        <v>0.3202614379084967</v>
      </c>
      <c r="W260" t="str">
        <f>VLOOKUP(tblOrders[[#This Row],[City]],CityRegion,2,0)</f>
        <v>North</v>
      </c>
      <c r="X260" t="str">
        <f>VLOOKUP(tblOrders[[#This Row],[City]],lookups!A:C,3,0)</f>
        <v>Delhi</v>
      </c>
    </row>
    <row r="261" spans="1:24" x14ac:dyDescent="0.25">
      <c r="A261" t="s">
        <v>585</v>
      </c>
      <c r="B261" s="1">
        <v>45713</v>
      </c>
      <c r="C261" t="s">
        <v>586</v>
      </c>
      <c r="D261" t="s">
        <v>21</v>
      </c>
      <c r="E261" t="s">
        <v>66</v>
      </c>
      <c r="F261" t="s">
        <v>67</v>
      </c>
      <c r="G261" t="s">
        <v>68</v>
      </c>
      <c r="H261" t="s">
        <v>69</v>
      </c>
      <c r="I261" t="s">
        <v>84</v>
      </c>
      <c r="J261" t="s">
        <v>45</v>
      </c>
      <c r="K261">
        <v>1</v>
      </c>
      <c r="L261">
        <v>149</v>
      </c>
      <c r="M261">
        <v>0.15</v>
      </c>
      <c r="N261">
        <v>126.65</v>
      </c>
      <c r="O261">
        <v>31.65</v>
      </c>
      <c r="P261" t="s">
        <v>28</v>
      </c>
      <c r="Q261" t="s">
        <v>46</v>
      </c>
      <c r="R261" t="s">
        <v>123</v>
      </c>
      <c r="S261">
        <v>3.5</v>
      </c>
      <c r="T261">
        <f>YEAR(tblOrders[[#This Row],[Order Date]])</f>
        <v>2025</v>
      </c>
      <c r="U261" t="str">
        <f>TEXT(tblOrders[[#This Row],[Order Date]],"mmm-yyyy")</f>
        <v>Feb-2025</v>
      </c>
      <c r="V261" s="4">
        <f>tblOrders[[#This Row],[Profit]]/tblOrders[[#This Row],[Sales Amount]]</f>
        <v>0.24990130280300038</v>
      </c>
      <c r="W261" t="str">
        <f>VLOOKUP(tblOrders[[#This Row],[City]],CityRegion,2,0)</f>
        <v>West</v>
      </c>
      <c r="X261" t="str">
        <f>VLOOKUP(tblOrders[[#This Row],[City]],lookups!A:C,3,0)</f>
        <v>Maharashtra</v>
      </c>
    </row>
    <row r="262" spans="1:24" x14ac:dyDescent="0.25">
      <c r="A262" t="s">
        <v>587</v>
      </c>
      <c r="B262" s="1">
        <v>45722</v>
      </c>
      <c r="C262" t="s">
        <v>588</v>
      </c>
      <c r="D262" t="s">
        <v>39</v>
      </c>
      <c r="E262" t="s">
        <v>40</v>
      </c>
      <c r="F262" t="s">
        <v>41</v>
      </c>
      <c r="G262" t="s">
        <v>42</v>
      </c>
      <c r="H262" t="s">
        <v>43</v>
      </c>
      <c r="I262" t="s">
        <v>52</v>
      </c>
      <c r="J262" t="s">
        <v>45</v>
      </c>
      <c r="K262">
        <v>3</v>
      </c>
      <c r="L262">
        <v>18</v>
      </c>
      <c r="M262">
        <v>0</v>
      </c>
      <c r="N262">
        <v>54</v>
      </c>
      <c r="O262">
        <v>27</v>
      </c>
      <c r="P262" t="s">
        <v>28</v>
      </c>
      <c r="Q262" t="s">
        <v>46</v>
      </c>
      <c r="R262" t="s">
        <v>36</v>
      </c>
      <c r="S262">
        <v>4.3</v>
      </c>
      <c r="T262">
        <f>YEAR(tblOrders[[#This Row],[Order Date]])</f>
        <v>2025</v>
      </c>
      <c r="U262" t="str">
        <f>TEXT(tblOrders[[#This Row],[Order Date]],"mmm-yyyy")</f>
        <v>Mar-2025</v>
      </c>
      <c r="V262" s="4">
        <f>tblOrders[[#This Row],[Profit]]/tblOrders[[#This Row],[Sales Amount]]</f>
        <v>0.5</v>
      </c>
      <c r="W262" t="str">
        <f>VLOOKUP(tblOrders[[#This Row],[City]],CityRegion,2,0)</f>
        <v>South</v>
      </c>
      <c r="X262" t="str">
        <f>VLOOKUP(tblOrders[[#This Row],[City]],lookups!A:C,3,0)</f>
        <v>Kerala</v>
      </c>
    </row>
    <row r="263" spans="1:24" x14ac:dyDescent="0.25">
      <c r="A263" t="s">
        <v>589</v>
      </c>
      <c r="B263" s="1">
        <v>45868</v>
      </c>
      <c r="C263" t="s">
        <v>590</v>
      </c>
      <c r="D263" t="s">
        <v>21</v>
      </c>
      <c r="E263" t="s">
        <v>40</v>
      </c>
      <c r="F263" t="s">
        <v>41</v>
      </c>
      <c r="G263" t="s">
        <v>42</v>
      </c>
      <c r="H263" t="s">
        <v>43</v>
      </c>
      <c r="I263" t="s">
        <v>33</v>
      </c>
      <c r="J263" t="s">
        <v>27</v>
      </c>
      <c r="K263">
        <v>1</v>
      </c>
      <c r="L263">
        <v>18</v>
      </c>
      <c r="M263">
        <v>0.1</v>
      </c>
      <c r="N263">
        <v>16.2</v>
      </c>
      <c r="O263">
        <v>7.2</v>
      </c>
      <c r="P263" t="s">
        <v>28</v>
      </c>
      <c r="Q263" t="s">
        <v>35</v>
      </c>
      <c r="R263" t="s">
        <v>36</v>
      </c>
      <c r="S263">
        <v>5</v>
      </c>
      <c r="T263">
        <f>YEAR(tblOrders[[#This Row],[Order Date]])</f>
        <v>2025</v>
      </c>
      <c r="U263" t="str">
        <f>TEXT(tblOrders[[#This Row],[Order Date]],"mmm-yyyy")</f>
        <v>Jul-2025</v>
      </c>
      <c r="V263" s="4">
        <f>tblOrders[[#This Row],[Profit]]/tblOrders[[#This Row],[Sales Amount]]</f>
        <v>0.44444444444444448</v>
      </c>
      <c r="W263" t="str">
        <f>VLOOKUP(tblOrders[[#This Row],[City]],CityRegion,2,0)</f>
        <v>North</v>
      </c>
      <c r="X263" t="str">
        <f>VLOOKUP(tblOrders[[#This Row],[City]],lookups!A:C,3,0)</f>
        <v>Delhi</v>
      </c>
    </row>
    <row r="264" spans="1:24" x14ac:dyDescent="0.25">
      <c r="A264" t="s">
        <v>591</v>
      </c>
      <c r="B264" s="1">
        <v>45721</v>
      </c>
      <c r="C264" t="s">
        <v>592</v>
      </c>
      <c r="D264" t="s">
        <v>39</v>
      </c>
      <c r="E264" t="s">
        <v>73</v>
      </c>
      <c r="F264" t="s">
        <v>74</v>
      </c>
      <c r="G264" t="s">
        <v>68</v>
      </c>
      <c r="H264" t="s">
        <v>75</v>
      </c>
      <c r="I264" t="s">
        <v>139</v>
      </c>
      <c r="J264" t="s">
        <v>45</v>
      </c>
      <c r="K264">
        <v>2</v>
      </c>
      <c r="L264">
        <v>65</v>
      </c>
      <c r="M264">
        <v>0.15</v>
      </c>
      <c r="N264">
        <v>110.5</v>
      </c>
      <c r="O264">
        <v>34.5</v>
      </c>
      <c r="P264" t="s">
        <v>28</v>
      </c>
      <c r="Q264" t="s">
        <v>29</v>
      </c>
      <c r="R264" t="s">
        <v>36</v>
      </c>
      <c r="S264">
        <v>4.7</v>
      </c>
      <c r="T264">
        <f>YEAR(tblOrders[[#This Row],[Order Date]])</f>
        <v>2025</v>
      </c>
      <c r="U264" t="str">
        <f>TEXT(tblOrders[[#This Row],[Order Date]],"mmm-yyyy")</f>
        <v>Mar-2025</v>
      </c>
      <c r="V264" s="4">
        <f>tblOrders[[#This Row],[Profit]]/tblOrders[[#This Row],[Sales Amount]]</f>
        <v>0.31221719457013575</v>
      </c>
      <c r="W264" t="str">
        <f>VLOOKUP(tblOrders[[#This Row],[City]],CityRegion,2,0)</f>
        <v>South</v>
      </c>
      <c r="X264" t="str">
        <f>VLOOKUP(tblOrders[[#This Row],[City]],lookups!A:C,3,0)</f>
        <v>Tamil Nadu</v>
      </c>
    </row>
    <row r="265" spans="1:24" x14ac:dyDescent="0.25">
      <c r="A265" t="s">
        <v>593</v>
      </c>
      <c r="B265" s="1">
        <v>45867</v>
      </c>
      <c r="C265" t="s">
        <v>594</v>
      </c>
      <c r="D265" t="s">
        <v>21</v>
      </c>
      <c r="E265" t="s">
        <v>73</v>
      </c>
      <c r="F265" t="s">
        <v>74</v>
      </c>
      <c r="G265" t="s">
        <v>68</v>
      </c>
      <c r="H265" t="s">
        <v>75</v>
      </c>
      <c r="I265" t="s">
        <v>70</v>
      </c>
      <c r="J265" t="s">
        <v>27</v>
      </c>
      <c r="K265">
        <v>2</v>
      </c>
      <c r="L265">
        <v>65</v>
      </c>
      <c r="M265">
        <v>0.1</v>
      </c>
      <c r="N265">
        <v>117</v>
      </c>
      <c r="O265">
        <v>41</v>
      </c>
      <c r="P265" t="s">
        <v>28</v>
      </c>
      <c r="Q265" t="s">
        <v>91</v>
      </c>
      <c r="R265" t="s">
        <v>30</v>
      </c>
      <c r="S265">
        <v>4</v>
      </c>
      <c r="T265">
        <f>YEAR(tblOrders[[#This Row],[Order Date]])</f>
        <v>2025</v>
      </c>
      <c r="U265" t="str">
        <f>TEXT(tblOrders[[#This Row],[Order Date]],"mmm-yyyy")</f>
        <v>Jul-2025</v>
      </c>
      <c r="V265" s="4">
        <f>tblOrders[[#This Row],[Profit]]/tblOrders[[#This Row],[Sales Amount]]</f>
        <v>0.3504273504273504</v>
      </c>
      <c r="W265" t="str">
        <f>VLOOKUP(tblOrders[[#This Row],[City]],CityRegion,2,0)</f>
        <v>South</v>
      </c>
      <c r="X265" t="str">
        <f>VLOOKUP(tblOrders[[#This Row],[City]],lookups!A:C,3,0)</f>
        <v>Telengana</v>
      </c>
    </row>
    <row r="266" spans="1:24" x14ac:dyDescent="0.25">
      <c r="A266" t="s">
        <v>595</v>
      </c>
      <c r="B266" s="1">
        <v>45691</v>
      </c>
      <c r="C266" t="s">
        <v>596</v>
      </c>
      <c r="D266" t="s">
        <v>39</v>
      </c>
      <c r="E266" t="s">
        <v>40</v>
      </c>
      <c r="F266" t="s">
        <v>41</v>
      </c>
      <c r="G266" t="s">
        <v>42</v>
      </c>
      <c r="H266" t="s">
        <v>43</v>
      </c>
      <c r="I266" t="s">
        <v>84</v>
      </c>
      <c r="J266" t="s">
        <v>45</v>
      </c>
      <c r="K266">
        <v>4</v>
      </c>
      <c r="L266">
        <v>18</v>
      </c>
      <c r="M266">
        <v>0.1</v>
      </c>
      <c r="N266">
        <v>64.8</v>
      </c>
      <c r="O266">
        <v>28.8</v>
      </c>
      <c r="P266" t="s">
        <v>28</v>
      </c>
      <c r="Q266" t="s">
        <v>86</v>
      </c>
      <c r="R266" t="s">
        <v>36</v>
      </c>
      <c r="S266">
        <v>5</v>
      </c>
      <c r="T266">
        <f>YEAR(tblOrders[[#This Row],[Order Date]])</f>
        <v>2025</v>
      </c>
      <c r="U266" t="str">
        <f>TEXT(tblOrders[[#This Row],[Order Date]],"mmm-yyyy")</f>
        <v>Feb-2025</v>
      </c>
      <c r="V266" s="4">
        <f>tblOrders[[#This Row],[Profit]]/tblOrders[[#This Row],[Sales Amount]]</f>
        <v>0.44444444444444448</v>
      </c>
      <c r="W266" t="str">
        <f>VLOOKUP(tblOrders[[#This Row],[City]],CityRegion,2,0)</f>
        <v>West</v>
      </c>
      <c r="X266" t="str">
        <f>VLOOKUP(tblOrders[[#This Row],[City]],lookups!A:C,3,0)</f>
        <v>Maharashtra</v>
      </c>
    </row>
    <row r="267" spans="1:24" x14ac:dyDescent="0.25">
      <c r="A267" t="s">
        <v>597</v>
      </c>
      <c r="B267" s="1">
        <v>45783</v>
      </c>
      <c r="C267" t="s">
        <v>598</v>
      </c>
      <c r="D267" t="s">
        <v>21</v>
      </c>
      <c r="E267" t="s">
        <v>79</v>
      </c>
      <c r="F267" t="s">
        <v>80</v>
      </c>
      <c r="G267" t="s">
        <v>68</v>
      </c>
      <c r="H267" t="s">
        <v>81</v>
      </c>
      <c r="I267" t="s">
        <v>84</v>
      </c>
      <c r="J267" t="s">
        <v>45</v>
      </c>
      <c r="K267">
        <v>2</v>
      </c>
      <c r="L267">
        <v>799</v>
      </c>
      <c r="M267">
        <v>0.05</v>
      </c>
      <c r="N267">
        <v>1518.1</v>
      </c>
      <c r="O267">
        <v>278.10000000000002</v>
      </c>
      <c r="P267" t="s">
        <v>111</v>
      </c>
      <c r="Q267" t="s">
        <v>46</v>
      </c>
      <c r="R267" t="s">
        <v>36</v>
      </c>
      <c r="S267">
        <v>4.3</v>
      </c>
      <c r="T267">
        <f>YEAR(tblOrders[[#This Row],[Order Date]])</f>
        <v>2025</v>
      </c>
      <c r="U267" t="str">
        <f>TEXT(tblOrders[[#This Row],[Order Date]],"mmm-yyyy")</f>
        <v>May-2025</v>
      </c>
      <c r="V267" s="4">
        <f>tblOrders[[#This Row],[Profit]]/tblOrders[[#This Row],[Sales Amount]]</f>
        <v>0.18318951320729862</v>
      </c>
      <c r="W267" t="str">
        <f>VLOOKUP(tblOrders[[#This Row],[City]],CityRegion,2,0)</f>
        <v>West</v>
      </c>
      <c r="X267" t="str">
        <f>VLOOKUP(tblOrders[[#This Row],[City]],lookups!A:C,3,0)</f>
        <v>Maharashtra</v>
      </c>
    </row>
    <row r="268" spans="1:24" x14ac:dyDescent="0.25">
      <c r="A268" t="s">
        <v>599</v>
      </c>
      <c r="B268" s="1">
        <v>45720</v>
      </c>
      <c r="C268" t="s">
        <v>600</v>
      </c>
      <c r="D268" t="s">
        <v>21</v>
      </c>
      <c r="E268" t="s">
        <v>22</v>
      </c>
      <c r="F268" t="s">
        <v>23</v>
      </c>
      <c r="G268" t="s">
        <v>24</v>
      </c>
      <c r="H268" t="s">
        <v>25</v>
      </c>
      <c r="I268" t="s">
        <v>33</v>
      </c>
      <c r="J268" t="s">
        <v>45</v>
      </c>
      <c r="K268">
        <v>1</v>
      </c>
      <c r="L268">
        <v>190</v>
      </c>
      <c r="M268">
        <v>0.2</v>
      </c>
      <c r="N268">
        <v>152</v>
      </c>
      <c r="O268">
        <v>27</v>
      </c>
      <c r="P268" t="s">
        <v>28</v>
      </c>
      <c r="Q268" t="s">
        <v>35</v>
      </c>
      <c r="R268" t="s">
        <v>30</v>
      </c>
      <c r="S268">
        <v>3.5</v>
      </c>
      <c r="T268">
        <f>YEAR(tblOrders[[#This Row],[Order Date]])</f>
        <v>2025</v>
      </c>
      <c r="U268" t="str">
        <f>TEXT(tblOrders[[#This Row],[Order Date]],"mmm-yyyy")</f>
        <v>Mar-2025</v>
      </c>
      <c r="V268" s="4">
        <f>tblOrders[[#This Row],[Profit]]/tblOrders[[#This Row],[Sales Amount]]</f>
        <v>0.17763157894736842</v>
      </c>
      <c r="W268" t="str">
        <f>VLOOKUP(tblOrders[[#This Row],[City]],CityRegion,2,0)</f>
        <v>North</v>
      </c>
      <c r="X268" t="str">
        <f>VLOOKUP(tblOrders[[#This Row],[City]],lookups!A:C,3,0)</f>
        <v>Delhi</v>
      </c>
    </row>
    <row r="269" spans="1:24" x14ac:dyDescent="0.25">
      <c r="A269" t="s">
        <v>601</v>
      </c>
      <c r="B269" s="1">
        <v>45698</v>
      </c>
      <c r="C269" t="s">
        <v>602</v>
      </c>
      <c r="D269" t="s">
        <v>39</v>
      </c>
      <c r="E269" t="s">
        <v>79</v>
      </c>
      <c r="F269" t="s">
        <v>80</v>
      </c>
      <c r="G269" t="s">
        <v>68</v>
      </c>
      <c r="H269" t="s">
        <v>81</v>
      </c>
      <c r="I269" t="s">
        <v>139</v>
      </c>
      <c r="J269" t="s">
        <v>34</v>
      </c>
      <c r="K269">
        <v>3</v>
      </c>
      <c r="L269">
        <v>799</v>
      </c>
      <c r="M269">
        <v>0.2</v>
      </c>
      <c r="N269">
        <v>1917.6</v>
      </c>
      <c r="O269">
        <v>57.6</v>
      </c>
      <c r="P269" t="s">
        <v>28</v>
      </c>
      <c r="Q269" t="s">
        <v>29</v>
      </c>
      <c r="R269" t="s">
        <v>30</v>
      </c>
      <c r="S269">
        <v>4.0999999999999996</v>
      </c>
      <c r="T269">
        <f>YEAR(tblOrders[[#This Row],[Order Date]])</f>
        <v>2025</v>
      </c>
      <c r="U269" t="str">
        <f>TEXT(tblOrders[[#This Row],[Order Date]],"mmm-yyyy")</f>
        <v>Feb-2025</v>
      </c>
      <c r="V269" s="4">
        <f>tblOrders[[#This Row],[Profit]]/tblOrders[[#This Row],[Sales Amount]]</f>
        <v>3.0037546933667086E-2</v>
      </c>
      <c r="W269" t="str">
        <f>VLOOKUP(tblOrders[[#This Row],[City]],CityRegion,2,0)</f>
        <v>South</v>
      </c>
      <c r="X269" t="str">
        <f>VLOOKUP(tblOrders[[#This Row],[City]],lookups!A:C,3,0)</f>
        <v>Tamil Nadu</v>
      </c>
    </row>
    <row r="270" spans="1:24" x14ac:dyDescent="0.25">
      <c r="A270" t="s">
        <v>603</v>
      </c>
      <c r="B270" s="1">
        <v>45982</v>
      </c>
      <c r="C270" t="s">
        <v>604</v>
      </c>
      <c r="D270" t="s">
        <v>21</v>
      </c>
      <c r="E270" t="s">
        <v>60</v>
      </c>
      <c r="F270" t="s">
        <v>61</v>
      </c>
      <c r="G270" t="s">
        <v>62</v>
      </c>
      <c r="H270" t="s">
        <v>63</v>
      </c>
      <c r="I270" t="s">
        <v>52</v>
      </c>
      <c r="J270" t="s">
        <v>34</v>
      </c>
      <c r="K270">
        <v>5</v>
      </c>
      <c r="L270">
        <v>45</v>
      </c>
      <c r="M270">
        <v>0.2</v>
      </c>
      <c r="N270">
        <v>180</v>
      </c>
      <c r="O270">
        <v>50</v>
      </c>
      <c r="P270" t="s">
        <v>28</v>
      </c>
      <c r="Q270" t="s">
        <v>91</v>
      </c>
      <c r="R270" t="s">
        <v>36</v>
      </c>
      <c r="S270">
        <v>2.7</v>
      </c>
      <c r="T270">
        <f>YEAR(tblOrders[[#This Row],[Order Date]])</f>
        <v>2025</v>
      </c>
      <c r="U270" t="str">
        <f>TEXT(tblOrders[[#This Row],[Order Date]],"mmm-yyyy")</f>
        <v>Nov-2025</v>
      </c>
      <c r="V270" s="4">
        <f>tblOrders[[#This Row],[Profit]]/tblOrders[[#This Row],[Sales Amount]]</f>
        <v>0.27777777777777779</v>
      </c>
      <c r="W270" t="str">
        <f>VLOOKUP(tblOrders[[#This Row],[City]],CityRegion,2,0)</f>
        <v>South</v>
      </c>
      <c r="X270" t="str">
        <f>VLOOKUP(tblOrders[[#This Row],[City]],lookups!A:C,3,0)</f>
        <v>Kerala</v>
      </c>
    </row>
    <row r="271" spans="1:24" x14ac:dyDescent="0.25">
      <c r="A271" t="s">
        <v>605</v>
      </c>
      <c r="B271" s="1">
        <v>45773</v>
      </c>
      <c r="C271" t="s">
        <v>606</v>
      </c>
      <c r="D271" t="s">
        <v>39</v>
      </c>
      <c r="E271" t="s">
        <v>60</v>
      </c>
      <c r="F271" t="s">
        <v>61</v>
      </c>
      <c r="G271" t="s">
        <v>62</v>
      </c>
      <c r="H271" t="s">
        <v>63</v>
      </c>
      <c r="I271" t="s">
        <v>139</v>
      </c>
      <c r="J271" t="s">
        <v>45</v>
      </c>
      <c r="K271">
        <v>2</v>
      </c>
      <c r="L271">
        <v>45</v>
      </c>
      <c r="M271">
        <v>0</v>
      </c>
      <c r="N271">
        <v>90</v>
      </c>
      <c r="O271">
        <v>38</v>
      </c>
      <c r="P271" t="s">
        <v>148</v>
      </c>
      <c r="Q271" t="s">
        <v>91</v>
      </c>
      <c r="R271" t="s">
        <v>36</v>
      </c>
      <c r="S271">
        <v>4.5999999999999996</v>
      </c>
      <c r="T271">
        <f>YEAR(tblOrders[[#This Row],[Order Date]])</f>
        <v>2025</v>
      </c>
      <c r="U271" t="str">
        <f>TEXT(tblOrders[[#This Row],[Order Date]],"mmm-yyyy")</f>
        <v>Apr-2025</v>
      </c>
      <c r="V271" s="4">
        <f>tblOrders[[#This Row],[Profit]]/tblOrders[[#This Row],[Sales Amount]]</f>
        <v>0.42222222222222222</v>
      </c>
      <c r="W271" t="str">
        <f>VLOOKUP(tblOrders[[#This Row],[City]],CityRegion,2,0)</f>
        <v>South</v>
      </c>
      <c r="X271" t="str">
        <f>VLOOKUP(tblOrders[[#This Row],[City]],lookups!A:C,3,0)</f>
        <v>Tamil Nadu</v>
      </c>
    </row>
    <row r="272" spans="1:24" x14ac:dyDescent="0.25">
      <c r="A272" t="s">
        <v>607</v>
      </c>
      <c r="B272" s="1">
        <v>45746</v>
      </c>
      <c r="C272" t="s">
        <v>608</v>
      </c>
      <c r="D272" t="s">
        <v>39</v>
      </c>
      <c r="E272" t="s">
        <v>94</v>
      </c>
      <c r="F272" t="s">
        <v>95</v>
      </c>
      <c r="G272" t="s">
        <v>68</v>
      </c>
      <c r="H272" t="s">
        <v>96</v>
      </c>
      <c r="I272" t="s">
        <v>139</v>
      </c>
      <c r="J272" t="s">
        <v>45</v>
      </c>
      <c r="K272">
        <v>3</v>
      </c>
      <c r="L272">
        <v>89</v>
      </c>
      <c r="M272">
        <v>0.05</v>
      </c>
      <c r="N272">
        <v>253.65</v>
      </c>
      <c r="O272">
        <v>88.65</v>
      </c>
      <c r="P272" t="s">
        <v>111</v>
      </c>
      <c r="Q272" t="s">
        <v>35</v>
      </c>
      <c r="R272" t="s">
        <v>36</v>
      </c>
      <c r="S272">
        <v>2.7</v>
      </c>
      <c r="T272">
        <f>YEAR(tblOrders[[#This Row],[Order Date]])</f>
        <v>2025</v>
      </c>
      <c r="U272" t="str">
        <f>TEXT(tblOrders[[#This Row],[Order Date]],"mmm-yyyy")</f>
        <v>Mar-2025</v>
      </c>
      <c r="V272" s="4">
        <f>tblOrders[[#This Row],[Profit]]/tblOrders[[#This Row],[Sales Amount]]</f>
        <v>0.34949733885274986</v>
      </c>
      <c r="W272" t="str">
        <f>VLOOKUP(tblOrders[[#This Row],[City]],CityRegion,2,0)</f>
        <v>South</v>
      </c>
      <c r="X272" t="str">
        <f>VLOOKUP(tblOrders[[#This Row],[City]],lookups!A:C,3,0)</f>
        <v>Tamil Nadu</v>
      </c>
    </row>
    <row r="273" spans="1:24" x14ac:dyDescent="0.25">
      <c r="A273" t="s">
        <v>609</v>
      </c>
      <c r="B273" s="1">
        <v>45717</v>
      </c>
      <c r="C273" t="s">
        <v>610</v>
      </c>
      <c r="D273" t="s">
        <v>21</v>
      </c>
      <c r="E273" t="s">
        <v>79</v>
      </c>
      <c r="F273" t="s">
        <v>80</v>
      </c>
      <c r="G273" t="s">
        <v>68</v>
      </c>
      <c r="H273" t="s">
        <v>81</v>
      </c>
      <c r="I273" t="s">
        <v>76</v>
      </c>
      <c r="J273" t="s">
        <v>34</v>
      </c>
      <c r="K273">
        <v>2</v>
      </c>
      <c r="L273">
        <v>799</v>
      </c>
      <c r="M273">
        <v>0</v>
      </c>
      <c r="N273">
        <v>1598</v>
      </c>
      <c r="O273">
        <v>358</v>
      </c>
      <c r="P273" t="s">
        <v>28</v>
      </c>
      <c r="Q273" t="s">
        <v>29</v>
      </c>
      <c r="R273" t="s">
        <v>36</v>
      </c>
      <c r="S273">
        <v>3.6</v>
      </c>
      <c r="T273">
        <f>YEAR(tblOrders[[#This Row],[Order Date]])</f>
        <v>2025</v>
      </c>
      <c r="U273" t="str">
        <f>TEXT(tblOrders[[#This Row],[Order Date]],"mmm-yyyy")</f>
        <v>Mar-2025</v>
      </c>
      <c r="V273" s="4">
        <f>tblOrders[[#This Row],[Profit]]/tblOrders[[#This Row],[Sales Amount]]</f>
        <v>0.22403003754693368</v>
      </c>
      <c r="W273" t="str">
        <f>VLOOKUP(tblOrders[[#This Row],[City]],CityRegion,2,0)</f>
        <v>South</v>
      </c>
      <c r="X273" t="str">
        <f>VLOOKUP(tblOrders[[#This Row],[City]],lookups!A:C,3,0)</f>
        <v>Kerala</v>
      </c>
    </row>
    <row r="274" spans="1:24" x14ac:dyDescent="0.25">
      <c r="A274" t="s">
        <v>611</v>
      </c>
      <c r="B274" s="1">
        <v>45991</v>
      </c>
      <c r="C274" t="s">
        <v>612</v>
      </c>
      <c r="D274" t="s">
        <v>39</v>
      </c>
      <c r="E274" t="s">
        <v>114</v>
      </c>
      <c r="F274" t="s">
        <v>115</v>
      </c>
      <c r="G274" t="s">
        <v>42</v>
      </c>
      <c r="H274" t="s">
        <v>116</v>
      </c>
      <c r="I274" t="s">
        <v>26</v>
      </c>
      <c r="J274" t="s">
        <v>27</v>
      </c>
      <c r="K274">
        <v>4</v>
      </c>
      <c r="L274">
        <v>12</v>
      </c>
      <c r="M274">
        <v>0.1</v>
      </c>
      <c r="N274">
        <v>43.2</v>
      </c>
      <c r="O274">
        <v>19.2</v>
      </c>
      <c r="P274" t="s">
        <v>28</v>
      </c>
      <c r="Q274" t="s">
        <v>35</v>
      </c>
      <c r="R274" t="s">
        <v>36</v>
      </c>
      <c r="S274">
        <v>2.9</v>
      </c>
      <c r="T274">
        <f>YEAR(tblOrders[[#This Row],[Order Date]])</f>
        <v>2025</v>
      </c>
      <c r="U274" t="str">
        <f>TEXT(tblOrders[[#This Row],[Order Date]],"mmm-yyyy")</f>
        <v>Nov-2025</v>
      </c>
      <c r="V274" s="4">
        <f>tblOrders[[#This Row],[Profit]]/tblOrders[[#This Row],[Sales Amount]]</f>
        <v>0.44444444444444442</v>
      </c>
      <c r="W274" t="str">
        <f>VLOOKUP(tblOrders[[#This Row],[City]],CityRegion,2,0)</f>
        <v>South</v>
      </c>
      <c r="X274" t="str">
        <f>VLOOKUP(tblOrders[[#This Row],[City]],lookups!A:C,3,0)</f>
        <v>Karnataka</v>
      </c>
    </row>
    <row r="275" spans="1:24" x14ac:dyDescent="0.25">
      <c r="A275" t="s">
        <v>613</v>
      </c>
      <c r="B275" s="1">
        <v>45862</v>
      </c>
      <c r="C275" t="s">
        <v>614</v>
      </c>
      <c r="D275" t="s">
        <v>21</v>
      </c>
      <c r="E275" t="s">
        <v>22</v>
      </c>
      <c r="F275" t="s">
        <v>23</v>
      </c>
      <c r="G275" t="s">
        <v>24</v>
      </c>
      <c r="H275" t="s">
        <v>25</v>
      </c>
      <c r="I275" t="s">
        <v>70</v>
      </c>
      <c r="J275" t="s">
        <v>27</v>
      </c>
      <c r="K275">
        <v>2</v>
      </c>
      <c r="L275">
        <v>190</v>
      </c>
      <c r="M275">
        <v>0.15</v>
      </c>
      <c r="N275">
        <v>323</v>
      </c>
      <c r="O275">
        <v>73</v>
      </c>
      <c r="P275" t="s">
        <v>28</v>
      </c>
      <c r="Q275" t="s">
        <v>29</v>
      </c>
      <c r="R275" t="s">
        <v>36</v>
      </c>
      <c r="S275">
        <v>4.9000000000000004</v>
      </c>
      <c r="T275">
        <f>YEAR(tblOrders[[#This Row],[Order Date]])</f>
        <v>2025</v>
      </c>
      <c r="U275" t="str">
        <f>TEXT(tblOrders[[#This Row],[Order Date]],"mmm-yyyy")</f>
        <v>Jul-2025</v>
      </c>
      <c r="V275" s="4">
        <f>tblOrders[[#This Row],[Profit]]/tblOrders[[#This Row],[Sales Amount]]</f>
        <v>0.2260061919504644</v>
      </c>
      <c r="W275" t="str">
        <f>VLOOKUP(tblOrders[[#This Row],[City]],CityRegion,2,0)</f>
        <v>South</v>
      </c>
      <c r="X275" t="str">
        <f>VLOOKUP(tblOrders[[#This Row],[City]],lookups!A:C,3,0)</f>
        <v>Telengana</v>
      </c>
    </row>
    <row r="276" spans="1:24" x14ac:dyDescent="0.25">
      <c r="A276" t="s">
        <v>615</v>
      </c>
      <c r="B276" s="1">
        <v>45829</v>
      </c>
      <c r="C276" t="s">
        <v>616</v>
      </c>
      <c r="D276" t="s">
        <v>21</v>
      </c>
      <c r="E276" t="s">
        <v>49</v>
      </c>
      <c r="F276" t="s">
        <v>50</v>
      </c>
      <c r="G276" t="s">
        <v>24</v>
      </c>
      <c r="H276" t="s">
        <v>51</v>
      </c>
      <c r="I276" t="s">
        <v>26</v>
      </c>
      <c r="J276" t="s">
        <v>45</v>
      </c>
      <c r="K276">
        <v>5</v>
      </c>
      <c r="L276">
        <v>85</v>
      </c>
      <c r="M276">
        <v>0.2</v>
      </c>
      <c r="N276">
        <v>340</v>
      </c>
      <c r="O276">
        <v>80</v>
      </c>
      <c r="P276" t="s">
        <v>28</v>
      </c>
      <c r="Q276" t="s">
        <v>86</v>
      </c>
      <c r="R276" t="s">
        <v>30</v>
      </c>
      <c r="S276">
        <v>4.7</v>
      </c>
      <c r="T276">
        <f>YEAR(tblOrders[[#This Row],[Order Date]])</f>
        <v>2025</v>
      </c>
      <c r="U276" t="str">
        <f>TEXT(tblOrders[[#This Row],[Order Date]],"mmm-yyyy")</f>
        <v>Jun-2025</v>
      </c>
      <c r="V276" s="4">
        <f>tblOrders[[#This Row],[Profit]]/tblOrders[[#This Row],[Sales Amount]]</f>
        <v>0.23529411764705882</v>
      </c>
      <c r="W276" t="str">
        <f>VLOOKUP(tblOrders[[#This Row],[City]],CityRegion,2,0)</f>
        <v>South</v>
      </c>
      <c r="X276" t="str">
        <f>VLOOKUP(tblOrders[[#This Row],[City]],lookups!A:C,3,0)</f>
        <v>Karnataka</v>
      </c>
    </row>
    <row r="277" spans="1:24" x14ac:dyDescent="0.25">
      <c r="A277" t="s">
        <v>617</v>
      </c>
      <c r="B277" s="1">
        <v>45881</v>
      </c>
      <c r="C277" t="s">
        <v>618</v>
      </c>
      <c r="D277" t="s">
        <v>39</v>
      </c>
      <c r="E277" t="s">
        <v>114</v>
      </c>
      <c r="F277" t="s">
        <v>115</v>
      </c>
      <c r="G277" t="s">
        <v>42</v>
      </c>
      <c r="H277" t="s">
        <v>116</v>
      </c>
      <c r="I277" t="s">
        <v>26</v>
      </c>
      <c r="J277" t="s">
        <v>34</v>
      </c>
      <c r="K277">
        <v>1</v>
      </c>
      <c r="L277">
        <v>12</v>
      </c>
      <c r="M277">
        <v>0.2</v>
      </c>
      <c r="N277">
        <v>9.6</v>
      </c>
      <c r="O277">
        <v>3.6</v>
      </c>
      <c r="P277" t="s">
        <v>28</v>
      </c>
      <c r="Q277" t="s">
        <v>35</v>
      </c>
      <c r="R277" t="s">
        <v>36</v>
      </c>
      <c r="S277">
        <v>3.4</v>
      </c>
      <c r="T277">
        <f>YEAR(tblOrders[[#This Row],[Order Date]])</f>
        <v>2025</v>
      </c>
      <c r="U277" t="str">
        <f>TEXT(tblOrders[[#This Row],[Order Date]],"mmm-yyyy")</f>
        <v>Aug-2025</v>
      </c>
      <c r="V277" s="4">
        <f>tblOrders[[#This Row],[Profit]]/tblOrders[[#This Row],[Sales Amount]]</f>
        <v>0.375</v>
      </c>
      <c r="W277" t="str">
        <f>VLOOKUP(tblOrders[[#This Row],[City]],CityRegion,2,0)</f>
        <v>South</v>
      </c>
      <c r="X277" t="str">
        <f>VLOOKUP(tblOrders[[#This Row],[City]],lookups!A:C,3,0)</f>
        <v>Karnataka</v>
      </c>
    </row>
    <row r="278" spans="1:24" x14ac:dyDescent="0.25">
      <c r="A278" t="s">
        <v>619</v>
      </c>
      <c r="B278" s="1">
        <v>45951</v>
      </c>
      <c r="C278" t="s">
        <v>620</v>
      </c>
      <c r="D278" t="s">
        <v>39</v>
      </c>
      <c r="E278" t="s">
        <v>66</v>
      </c>
      <c r="F278" t="s">
        <v>67</v>
      </c>
      <c r="G278" t="s">
        <v>68</v>
      </c>
      <c r="H278" t="s">
        <v>69</v>
      </c>
      <c r="I278" t="s">
        <v>84</v>
      </c>
      <c r="J278" t="s">
        <v>34</v>
      </c>
      <c r="K278">
        <v>2</v>
      </c>
      <c r="L278">
        <v>149</v>
      </c>
      <c r="M278">
        <v>0.2</v>
      </c>
      <c r="N278">
        <v>238.4</v>
      </c>
      <c r="O278">
        <v>48.4</v>
      </c>
      <c r="P278" t="s">
        <v>28</v>
      </c>
      <c r="Q278" t="s">
        <v>46</v>
      </c>
      <c r="R278" t="s">
        <v>36</v>
      </c>
      <c r="S278">
        <v>2.8</v>
      </c>
      <c r="T278">
        <f>YEAR(tblOrders[[#This Row],[Order Date]])</f>
        <v>2025</v>
      </c>
      <c r="U278" t="str">
        <f>TEXT(tblOrders[[#This Row],[Order Date]],"mmm-yyyy")</f>
        <v>Oct-2025</v>
      </c>
      <c r="V278" s="4">
        <f>tblOrders[[#This Row],[Profit]]/tblOrders[[#This Row],[Sales Amount]]</f>
        <v>0.2030201342281879</v>
      </c>
      <c r="W278" t="str">
        <f>VLOOKUP(tblOrders[[#This Row],[City]],CityRegion,2,0)</f>
        <v>West</v>
      </c>
      <c r="X278" t="str">
        <f>VLOOKUP(tblOrders[[#This Row],[City]],lookups!A:C,3,0)</f>
        <v>Maharashtra</v>
      </c>
    </row>
    <row r="279" spans="1:24" x14ac:dyDescent="0.25">
      <c r="A279" t="s">
        <v>621</v>
      </c>
      <c r="B279" s="1">
        <v>45944</v>
      </c>
      <c r="C279" t="s">
        <v>622</v>
      </c>
      <c r="D279" t="s">
        <v>39</v>
      </c>
      <c r="E279" t="s">
        <v>114</v>
      </c>
      <c r="F279" t="s">
        <v>115</v>
      </c>
      <c r="G279" t="s">
        <v>42</v>
      </c>
      <c r="H279" t="s">
        <v>116</v>
      </c>
      <c r="I279" t="s">
        <v>26</v>
      </c>
      <c r="J279" t="s">
        <v>45</v>
      </c>
      <c r="K279">
        <v>4</v>
      </c>
      <c r="L279">
        <v>12</v>
      </c>
      <c r="M279">
        <v>0.05</v>
      </c>
      <c r="N279">
        <v>45.6</v>
      </c>
      <c r="O279">
        <v>21.6</v>
      </c>
      <c r="P279" t="s">
        <v>28</v>
      </c>
      <c r="Q279" t="s">
        <v>86</v>
      </c>
      <c r="R279" t="s">
        <v>30</v>
      </c>
      <c r="S279">
        <v>3.3</v>
      </c>
      <c r="T279">
        <f>YEAR(tblOrders[[#This Row],[Order Date]])</f>
        <v>2025</v>
      </c>
      <c r="U279" t="str">
        <f>TEXT(tblOrders[[#This Row],[Order Date]],"mmm-yyyy")</f>
        <v>Oct-2025</v>
      </c>
      <c r="V279" s="4">
        <f>tblOrders[[#This Row],[Profit]]/tblOrders[[#This Row],[Sales Amount]]</f>
        <v>0.47368421052631582</v>
      </c>
      <c r="W279" t="str">
        <f>VLOOKUP(tblOrders[[#This Row],[City]],CityRegion,2,0)</f>
        <v>South</v>
      </c>
      <c r="X279" t="str">
        <f>VLOOKUP(tblOrders[[#This Row],[City]],lookups!A:C,3,0)</f>
        <v>Karnataka</v>
      </c>
    </row>
    <row r="280" spans="1:24" x14ac:dyDescent="0.25">
      <c r="A280" t="s">
        <v>623</v>
      </c>
      <c r="B280" s="1">
        <v>45996</v>
      </c>
      <c r="C280" t="s">
        <v>624</v>
      </c>
      <c r="D280" t="s">
        <v>21</v>
      </c>
      <c r="E280" t="s">
        <v>114</v>
      </c>
      <c r="F280" t="s">
        <v>115</v>
      </c>
      <c r="G280" t="s">
        <v>42</v>
      </c>
      <c r="H280" t="s">
        <v>116</v>
      </c>
      <c r="I280" t="s">
        <v>33</v>
      </c>
      <c r="J280" t="s">
        <v>27</v>
      </c>
      <c r="K280">
        <v>1</v>
      </c>
      <c r="L280">
        <v>12</v>
      </c>
      <c r="M280">
        <v>0.05</v>
      </c>
      <c r="N280">
        <v>11.4</v>
      </c>
      <c r="O280">
        <v>5.4</v>
      </c>
      <c r="P280" t="s">
        <v>28</v>
      </c>
      <c r="Q280" t="s">
        <v>29</v>
      </c>
      <c r="R280" t="s">
        <v>36</v>
      </c>
      <c r="S280">
        <v>3.1</v>
      </c>
      <c r="T280">
        <f>YEAR(tblOrders[[#This Row],[Order Date]])</f>
        <v>2025</v>
      </c>
      <c r="U280" t="str">
        <f>TEXT(tblOrders[[#This Row],[Order Date]],"mmm-yyyy")</f>
        <v>Dec-2025</v>
      </c>
      <c r="V280" s="4">
        <f>tblOrders[[#This Row],[Profit]]/tblOrders[[#This Row],[Sales Amount]]</f>
        <v>0.47368421052631582</v>
      </c>
      <c r="W280" t="str">
        <f>VLOOKUP(tblOrders[[#This Row],[City]],CityRegion,2,0)</f>
        <v>North</v>
      </c>
      <c r="X280" t="str">
        <f>VLOOKUP(tblOrders[[#This Row],[City]],lookups!A:C,3,0)</f>
        <v>Delhi</v>
      </c>
    </row>
    <row r="281" spans="1:24" x14ac:dyDescent="0.25">
      <c r="A281" t="s">
        <v>625</v>
      </c>
      <c r="B281" s="1">
        <v>45997</v>
      </c>
      <c r="C281" t="s">
        <v>626</v>
      </c>
      <c r="D281" t="s">
        <v>39</v>
      </c>
      <c r="E281" t="s">
        <v>94</v>
      </c>
      <c r="F281" t="s">
        <v>95</v>
      </c>
      <c r="G281" t="s">
        <v>68</v>
      </c>
      <c r="H281" t="s">
        <v>96</v>
      </c>
      <c r="I281" t="s">
        <v>76</v>
      </c>
      <c r="J281" t="s">
        <v>34</v>
      </c>
      <c r="K281">
        <v>2</v>
      </c>
      <c r="L281">
        <v>89</v>
      </c>
      <c r="M281">
        <v>0.15</v>
      </c>
      <c r="N281">
        <v>151.30000000000001</v>
      </c>
      <c r="O281">
        <v>41.3</v>
      </c>
      <c r="P281" t="s">
        <v>28</v>
      </c>
      <c r="Q281" t="s">
        <v>86</v>
      </c>
      <c r="R281" t="s">
        <v>36</v>
      </c>
      <c r="S281">
        <v>4.8</v>
      </c>
      <c r="T281">
        <f>YEAR(tblOrders[[#This Row],[Order Date]])</f>
        <v>2025</v>
      </c>
      <c r="U281" t="str">
        <f>TEXT(tblOrders[[#This Row],[Order Date]],"mmm-yyyy")</f>
        <v>Dec-2025</v>
      </c>
      <c r="V281" s="4">
        <f>tblOrders[[#This Row],[Profit]]/tblOrders[[#This Row],[Sales Amount]]</f>
        <v>0.27296761401189684</v>
      </c>
      <c r="W281" t="str">
        <f>VLOOKUP(tblOrders[[#This Row],[City]],CityRegion,2,0)</f>
        <v>South</v>
      </c>
      <c r="X281" t="str">
        <f>VLOOKUP(tblOrders[[#This Row],[City]],lookups!A:C,3,0)</f>
        <v>Kerala</v>
      </c>
    </row>
    <row r="282" spans="1:24" x14ac:dyDescent="0.25">
      <c r="A282" t="s">
        <v>627</v>
      </c>
      <c r="B282" s="1">
        <v>46015</v>
      </c>
      <c r="C282" t="s">
        <v>606</v>
      </c>
      <c r="D282" t="s">
        <v>21</v>
      </c>
      <c r="E282" t="s">
        <v>101</v>
      </c>
      <c r="F282" t="s">
        <v>102</v>
      </c>
      <c r="G282" t="s">
        <v>24</v>
      </c>
      <c r="H282" t="s">
        <v>103</v>
      </c>
      <c r="I282" t="s">
        <v>57</v>
      </c>
      <c r="J282" t="s">
        <v>45</v>
      </c>
      <c r="K282">
        <v>5</v>
      </c>
      <c r="L282">
        <v>120</v>
      </c>
      <c r="M282">
        <v>0.05</v>
      </c>
      <c r="N282">
        <v>570</v>
      </c>
      <c r="O282">
        <v>180</v>
      </c>
      <c r="P282" t="s">
        <v>28</v>
      </c>
      <c r="Q282" t="s">
        <v>91</v>
      </c>
      <c r="R282" t="s">
        <v>36</v>
      </c>
      <c r="S282">
        <v>4.0999999999999996</v>
      </c>
      <c r="T282">
        <f>YEAR(tblOrders[[#This Row],[Order Date]])</f>
        <v>2025</v>
      </c>
      <c r="U282" t="str">
        <f>TEXT(tblOrders[[#This Row],[Order Date]],"mmm-yyyy")</f>
        <v>Dec-2025</v>
      </c>
      <c r="V282" s="4">
        <f>tblOrders[[#This Row],[Profit]]/tblOrders[[#This Row],[Sales Amount]]</f>
        <v>0.31578947368421051</v>
      </c>
      <c r="W282" t="str">
        <f>VLOOKUP(tblOrders[[#This Row],[City]],CityRegion,2,0)</f>
        <v>South</v>
      </c>
      <c r="X282" t="str">
        <f>VLOOKUP(tblOrders[[#This Row],[City]],lookups!A:C,3,0)</f>
        <v>Kerala</v>
      </c>
    </row>
    <row r="283" spans="1:24" x14ac:dyDescent="0.25">
      <c r="A283" t="s">
        <v>628</v>
      </c>
      <c r="B283" s="1">
        <v>45939</v>
      </c>
      <c r="C283" t="s">
        <v>629</v>
      </c>
      <c r="D283" t="s">
        <v>39</v>
      </c>
      <c r="E283" t="s">
        <v>40</v>
      </c>
      <c r="F283" t="s">
        <v>41</v>
      </c>
      <c r="G283" t="s">
        <v>42</v>
      </c>
      <c r="H283" t="s">
        <v>43</v>
      </c>
      <c r="I283" t="s">
        <v>70</v>
      </c>
      <c r="J283" t="s">
        <v>27</v>
      </c>
      <c r="K283">
        <v>1</v>
      </c>
      <c r="L283">
        <v>18</v>
      </c>
      <c r="M283">
        <v>0.1</v>
      </c>
      <c r="N283">
        <v>16.2</v>
      </c>
      <c r="O283">
        <v>7.2</v>
      </c>
      <c r="P283" t="s">
        <v>28</v>
      </c>
      <c r="Q283" t="s">
        <v>35</v>
      </c>
      <c r="R283" t="s">
        <v>36</v>
      </c>
      <c r="S283">
        <v>3.6</v>
      </c>
      <c r="T283">
        <f>YEAR(tblOrders[[#This Row],[Order Date]])</f>
        <v>2025</v>
      </c>
      <c r="U283" t="str">
        <f>TEXT(tblOrders[[#This Row],[Order Date]],"mmm-yyyy")</f>
        <v>Oct-2025</v>
      </c>
      <c r="V283" s="4">
        <f>tblOrders[[#This Row],[Profit]]/tblOrders[[#This Row],[Sales Amount]]</f>
        <v>0.44444444444444448</v>
      </c>
      <c r="W283" t="str">
        <f>VLOOKUP(tblOrders[[#This Row],[City]],CityRegion,2,0)</f>
        <v>South</v>
      </c>
      <c r="X283" t="str">
        <f>VLOOKUP(tblOrders[[#This Row],[City]],lookups!A:C,3,0)</f>
        <v>Telengana</v>
      </c>
    </row>
    <row r="284" spans="1:24" x14ac:dyDescent="0.25">
      <c r="A284" t="s">
        <v>630</v>
      </c>
      <c r="B284" s="1">
        <v>45807</v>
      </c>
      <c r="C284" t="s">
        <v>631</v>
      </c>
      <c r="D284" t="s">
        <v>39</v>
      </c>
      <c r="E284" t="s">
        <v>55</v>
      </c>
      <c r="F284" t="s">
        <v>56</v>
      </c>
      <c r="G284" t="s">
        <v>24</v>
      </c>
      <c r="H284" t="s">
        <v>51</v>
      </c>
      <c r="I284" t="s">
        <v>44</v>
      </c>
      <c r="J284" t="s">
        <v>27</v>
      </c>
      <c r="K284">
        <v>1</v>
      </c>
      <c r="L284">
        <v>42</v>
      </c>
      <c r="M284">
        <v>0.1</v>
      </c>
      <c r="N284">
        <v>37.799999999999997</v>
      </c>
      <c r="O284">
        <v>13.8</v>
      </c>
      <c r="P284" t="s">
        <v>28</v>
      </c>
      <c r="Q284" t="s">
        <v>86</v>
      </c>
      <c r="R284" t="s">
        <v>30</v>
      </c>
      <c r="S284">
        <v>4.7</v>
      </c>
      <c r="T284">
        <f>YEAR(tblOrders[[#This Row],[Order Date]])</f>
        <v>2025</v>
      </c>
      <c r="U284" t="str">
        <f>TEXT(tblOrders[[#This Row],[Order Date]],"mmm-yyyy")</f>
        <v>May-2025</v>
      </c>
      <c r="V284" s="4">
        <f>tblOrders[[#This Row],[Profit]]/tblOrders[[#This Row],[Sales Amount]]</f>
        <v>0.36507936507936511</v>
      </c>
      <c r="W284" t="str">
        <f>VLOOKUP(tblOrders[[#This Row],[City]],CityRegion,2,0)</f>
        <v>South</v>
      </c>
      <c r="X284" t="str">
        <f>VLOOKUP(tblOrders[[#This Row],[City]],lookups!A:C,3,0)</f>
        <v>Kerala</v>
      </c>
    </row>
    <row r="285" spans="1:24" x14ac:dyDescent="0.25">
      <c r="A285" t="s">
        <v>632</v>
      </c>
      <c r="B285" s="1">
        <v>45809</v>
      </c>
      <c r="C285" t="s">
        <v>516</v>
      </c>
      <c r="D285" t="s">
        <v>39</v>
      </c>
      <c r="E285" t="s">
        <v>79</v>
      </c>
      <c r="F285" t="s">
        <v>80</v>
      </c>
      <c r="G285" t="s">
        <v>68</v>
      </c>
      <c r="H285" t="s">
        <v>81</v>
      </c>
      <c r="I285" t="s">
        <v>84</v>
      </c>
      <c r="J285" t="s">
        <v>45</v>
      </c>
      <c r="K285">
        <v>2</v>
      </c>
      <c r="L285">
        <v>799</v>
      </c>
      <c r="M285">
        <v>0.05</v>
      </c>
      <c r="N285">
        <v>1518.1</v>
      </c>
      <c r="O285">
        <v>278.10000000000002</v>
      </c>
      <c r="P285" t="s">
        <v>28</v>
      </c>
      <c r="Q285" t="s">
        <v>35</v>
      </c>
      <c r="R285" t="s">
        <v>36</v>
      </c>
      <c r="S285">
        <v>5</v>
      </c>
      <c r="T285">
        <f>YEAR(tblOrders[[#This Row],[Order Date]])</f>
        <v>2025</v>
      </c>
      <c r="U285" t="str">
        <f>TEXT(tblOrders[[#This Row],[Order Date]],"mmm-yyyy")</f>
        <v>Jun-2025</v>
      </c>
      <c r="V285" s="4">
        <f>tblOrders[[#This Row],[Profit]]/tblOrders[[#This Row],[Sales Amount]]</f>
        <v>0.18318951320729862</v>
      </c>
      <c r="W285" t="str">
        <f>VLOOKUP(tblOrders[[#This Row],[City]],CityRegion,2,0)</f>
        <v>West</v>
      </c>
      <c r="X285" t="str">
        <f>VLOOKUP(tblOrders[[#This Row],[City]],lookups!A:C,3,0)</f>
        <v>Maharashtra</v>
      </c>
    </row>
    <row r="286" spans="1:24" x14ac:dyDescent="0.25">
      <c r="A286" t="s">
        <v>633</v>
      </c>
      <c r="B286" s="1">
        <v>45697</v>
      </c>
      <c r="C286" t="s">
        <v>634</v>
      </c>
      <c r="D286" t="s">
        <v>21</v>
      </c>
      <c r="E286" t="s">
        <v>40</v>
      </c>
      <c r="F286" t="s">
        <v>41</v>
      </c>
      <c r="G286" t="s">
        <v>42</v>
      </c>
      <c r="H286" t="s">
        <v>43</v>
      </c>
      <c r="I286" t="s">
        <v>33</v>
      </c>
      <c r="J286" t="s">
        <v>27</v>
      </c>
      <c r="K286">
        <v>1</v>
      </c>
      <c r="L286">
        <v>18</v>
      </c>
      <c r="M286">
        <v>0.05</v>
      </c>
      <c r="N286">
        <v>17.100000000000001</v>
      </c>
      <c r="O286">
        <v>8.1</v>
      </c>
      <c r="P286" t="s">
        <v>85</v>
      </c>
      <c r="Q286" t="s">
        <v>29</v>
      </c>
      <c r="R286" t="s">
        <v>30</v>
      </c>
      <c r="S286">
        <v>4.7</v>
      </c>
      <c r="T286">
        <f>YEAR(tblOrders[[#This Row],[Order Date]])</f>
        <v>2025</v>
      </c>
      <c r="U286" t="str">
        <f>TEXT(tblOrders[[#This Row],[Order Date]],"mmm-yyyy")</f>
        <v>Feb-2025</v>
      </c>
      <c r="V286" s="4">
        <f>tblOrders[[#This Row],[Profit]]/tblOrders[[#This Row],[Sales Amount]]</f>
        <v>0.47368421052631571</v>
      </c>
      <c r="W286" t="str">
        <f>VLOOKUP(tblOrders[[#This Row],[City]],CityRegion,2,0)</f>
        <v>North</v>
      </c>
      <c r="X286" t="str">
        <f>VLOOKUP(tblOrders[[#This Row],[City]],lookups!A:C,3,0)</f>
        <v>Delhi</v>
      </c>
    </row>
    <row r="287" spans="1:24" x14ac:dyDescent="0.25">
      <c r="A287" t="s">
        <v>635</v>
      </c>
      <c r="B287" s="1">
        <v>45806</v>
      </c>
      <c r="C287" t="s">
        <v>636</v>
      </c>
      <c r="D287" t="s">
        <v>21</v>
      </c>
      <c r="E287" t="s">
        <v>55</v>
      </c>
      <c r="F287" t="s">
        <v>56</v>
      </c>
      <c r="G287" t="s">
        <v>24</v>
      </c>
      <c r="H287" t="s">
        <v>51</v>
      </c>
      <c r="I287" t="s">
        <v>84</v>
      </c>
      <c r="J287" t="s">
        <v>45</v>
      </c>
      <c r="K287">
        <v>1</v>
      </c>
      <c r="L287">
        <v>42</v>
      </c>
      <c r="M287">
        <v>0.05</v>
      </c>
      <c r="N287">
        <v>39.9</v>
      </c>
      <c r="O287">
        <v>15.9</v>
      </c>
      <c r="P287" t="s">
        <v>111</v>
      </c>
      <c r="Q287" t="s">
        <v>35</v>
      </c>
      <c r="R287" t="s">
        <v>30</v>
      </c>
      <c r="S287">
        <v>3.2</v>
      </c>
      <c r="T287">
        <f>YEAR(tblOrders[[#This Row],[Order Date]])</f>
        <v>2025</v>
      </c>
      <c r="U287" t="str">
        <f>TEXT(tblOrders[[#This Row],[Order Date]],"mmm-yyyy")</f>
        <v>May-2025</v>
      </c>
      <c r="V287" s="4">
        <f>tblOrders[[#This Row],[Profit]]/tblOrders[[#This Row],[Sales Amount]]</f>
        <v>0.39849624060150379</v>
      </c>
      <c r="W287" t="str">
        <f>VLOOKUP(tblOrders[[#This Row],[City]],CityRegion,2,0)</f>
        <v>West</v>
      </c>
      <c r="X287" t="str">
        <f>VLOOKUP(tblOrders[[#This Row],[City]],lookups!A:C,3,0)</f>
        <v>Maharashtra</v>
      </c>
    </row>
    <row r="288" spans="1:24" x14ac:dyDescent="0.25">
      <c r="A288" t="s">
        <v>637</v>
      </c>
      <c r="B288" s="1">
        <v>46002</v>
      </c>
      <c r="C288" t="s">
        <v>638</v>
      </c>
      <c r="D288" t="s">
        <v>39</v>
      </c>
      <c r="E288" t="s">
        <v>94</v>
      </c>
      <c r="F288" t="s">
        <v>95</v>
      </c>
      <c r="G288" t="s">
        <v>68</v>
      </c>
      <c r="H288" t="s">
        <v>96</v>
      </c>
      <c r="I288" t="s">
        <v>26</v>
      </c>
      <c r="J288" t="s">
        <v>45</v>
      </c>
      <c r="K288">
        <v>4</v>
      </c>
      <c r="L288">
        <v>89</v>
      </c>
      <c r="M288">
        <v>0.05</v>
      </c>
      <c r="N288">
        <v>338.2</v>
      </c>
      <c r="O288">
        <v>118.2</v>
      </c>
      <c r="P288" t="s">
        <v>28</v>
      </c>
      <c r="Q288" t="s">
        <v>35</v>
      </c>
      <c r="R288" t="s">
        <v>36</v>
      </c>
      <c r="S288">
        <v>3.4</v>
      </c>
      <c r="T288">
        <f>YEAR(tblOrders[[#This Row],[Order Date]])</f>
        <v>2025</v>
      </c>
      <c r="U288" t="str">
        <f>TEXT(tblOrders[[#This Row],[Order Date]],"mmm-yyyy")</f>
        <v>Dec-2025</v>
      </c>
      <c r="V288" s="4">
        <f>tblOrders[[#This Row],[Profit]]/tblOrders[[#This Row],[Sales Amount]]</f>
        <v>0.34949733885274986</v>
      </c>
      <c r="W288" t="str">
        <f>VLOOKUP(tblOrders[[#This Row],[City]],CityRegion,2,0)</f>
        <v>South</v>
      </c>
      <c r="X288" t="str">
        <f>VLOOKUP(tblOrders[[#This Row],[City]],lookups!A:C,3,0)</f>
        <v>Karnataka</v>
      </c>
    </row>
    <row r="289" spans="1:24" x14ac:dyDescent="0.25">
      <c r="A289" t="s">
        <v>639</v>
      </c>
      <c r="B289" s="1">
        <v>45929</v>
      </c>
      <c r="C289" t="s">
        <v>640</v>
      </c>
      <c r="D289" t="s">
        <v>39</v>
      </c>
      <c r="E289" t="s">
        <v>49</v>
      </c>
      <c r="F289" t="s">
        <v>50</v>
      </c>
      <c r="G289" t="s">
        <v>24</v>
      </c>
      <c r="H289" t="s">
        <v>51</v>
      </c>
      <c r="I289" t="s">
        <v>84</v>
      </c>
      <c r="J289" t="s">
        <v>27</v>
      </c>
      <c r="K289">
        <v>5</v>
      </c>
      <c r="L289">
        <v>85</v>
      </c>
      <c r="M289">
        <v>0.05</v>
      </c>
      <c r="N289">
        <v>403.75</v>
      </c>
      <c r="O289">
        <v>143.75</v>
      </c>
      <c r="P289" t="s">
        <v>148</v>
      </c>
      <c r="Q289" t="s">
        <v>86</v>
      </c>
      <c r="R289" t="s">
        <v>36</v>
      </c>
      <c r="S289">
        <v>4.9000000000000004</v>
      </c>
      <c r="T289">
        <f>YEAR(tblOrders[[#This Row],[Order Date]])</f>
        <v>2025</v>
      </c>
      <c r="U289" t="str">
        <f>TEXT(tblOrders[[#This Row],[Order Date]],"mmm-yyyy")</f>
        <v>Sep-2025</v>
      </c>
      <c r="V289" s="4">
        <f>tblOrders[[#This Row],[Profit]]/tblOrders[[#This Row],[Sales Amount]]</f>
        <v>0.35603715170278638</v>
      </c>
      <c r="W289" t="str">
        <f>VLOOKUP(tblOrders[[#This Row],[City]],CityRegion,2,0)</f>
        <v>West</v>
      </c>
      <c r="X289" t="str">
        <f>VLOOKUP(tblOrders[[#This Row],[City]],lookups!A:C,3,0)</f>
        <v>Maharashtra</v>
      </c>
    </row>
    <row r="290" spans="1:24" x14ac:dyDescent="0.25">
      <c r="A290" t="s">
        <v>641</v>
      </c>
      <c r="B290" s="1">
        <v>45732</v>
      </c>
      <c r="C290" t="s">
        <v>642</v>
      </c>
      <c r="D290" t="s">
        <v>39</v>
      </c>
      <c r="E290" t="s">
        <v>49</v>
      </c>
      <c r="F290" t="s">
        <v>50</v>
      </c>
      <c r="G290" t="s">
        <v>24</v>
      </c>
      <c r="H290" t="s">
        <v>51</v>
      </c>
      <c r="I290" t="s">
        <v>70</v>
      </c>
      <c r="J290" t="s">
        <v>34</v>
      </c>
      <c r="K290">
        <v>2</v>
      </c>
      <c r="L290">
        <v>85</v>
      </c>
      <c r="M290">
        <v>0.05</v>
      </c>
      <c r="N290">
        <v>161.5</v>
      </c>
      <c r="O290">
        <v>57.5</v>
      </c>
      <c r="P290" t="s">
        <v>28</v>
      </c>
      <c r="Q290" t="s">
        <v>29</v>
      </c>
      <c r="R290" t="s">
        <v>30</v>
      </c>
      <c r="S290">
        <v>3.9</v>
      </c>
      <c r="T290">
        <f>YEAR(tblOrders[[#This Row],[Order Date]])</f>
        <v>2025</v>
      </c>
      <c r="U290" t="str">
        <f>TEXT(tblOrders[[#This Row],[Order Date]],"mmm-yyyy")</f>
        <v>Mar-2025</v>
      </c>
      <c r="V290" s="4">
        <f>tblOrders[[#This Row],[Profit]]/tblOrders[[#This Row],[Sales Amount]]</f>
        <v>0.35603715170278638</v>
      </c>
      <c r="W290" t="str">
        <f>VLOOKUP(tblOrders[[#This Row],[City]],CityRegion,2,0)</f>
        <v>South</v>
      </c>
      <c r="X290" t="str">
        <f>VLOOKUP(tblOrders[[#This Row],[City]],lookups!A:C,3,0)</f>
        <v>Telengana</v>
      </c>
    </row>
    <row r="291" spans="1:24" x14ac:dyDescent="0.25">
      <c r="A291" t="s">
        <v>643</v>
      </c>
      <c r="B291" s="1">
        <v>45835</v>
      </c>
      <c r="C291" t="s">
        <v>644</v>
      </c>
      <c r="D291" t="s">
        <v>21</v>
      </c>
      <c r="E291" t="s">
        <v>94</v>
      </c>
      <c r="F291" t="s">
        <v>95</v>
      </c>
      <c r="G291" t="s">
        <v>68</v>
      </c>
      <c r="H291" t="s">
        <v>96</v>
      </c>
      <c r="I291" t="s">
        <v>33</v>
      </c>
      <c r="J291" t="s">
        <v>45</v>
      </c>
      <c r="K291">
        <v>3</v>
      </c>
      <c r="L291">
        <v>89</v>
      </c>
      <c r="M291">
        <v>0.1</v>
      </c>
      <c r="N291">
        <v>240.3</v>
      </c>
      <c r="O291">
        <v>75.3</v>
      </c>
      <c r="P291" t="s">
        <v>28</v>
      </c>
      <c r="Q291" t="s">
        <v>46</v>
      </c>
      <c r="R291" t="s">
        <v>36</v>
      </c>
      <c r="S291">
        <v>4.4000000000000004</v>
      </c>
      <c r="T291">
        <f>YEAR(tblOrders[[#This Row],[Order Date]])</f>
        <v>2025</v>
      </c>
      <c r="U291" t="str">
        <f>TEXT(tblOrders[[#This Row],[Order Date]],"mmm-yyyy")</f>
        <v>Jun-2025</v>
      </c>
      <c r="V291" s="4">
        <f>tblOrders[[#This Row],[Profit]]/tblOrders[[#This Row],[Sales Amount]]</f>
        <v>0.31335830212234705</v>
      </c>
      <c r="W291" t="str">
        <f>VLOOKUP(tblOrders[[#This Row],[City]],CityRegion,2,0)</f>
        <v>North</v>
      </c>
      <c r="X291" t="str">
        <f>VLOOKUP(tblOrders[[#This Row],[City]],lookups!A:C,3,0)</f>
        <v>Delhi</v>
      </c>
    </row>
    <row r="292" spans="1:24" x14ac:dyDescent="0.25">
      <c r="A292" t="s">
        <v>645</v>
      </c>
      <c r="B292" s="1">
        <v>45686</v>
      </c>
      <c r="C292" t="s">
        <v>430</v>
      </c>
      <c r="D292" t="s">
        <v>39</v>
      </c>
      <c r="E292" t="s">
        <v>79</v>
      </c>
      <c r="F292" t="s">
        <v>80</v>
      </c>
      <c r="G292" t="s">
        <v>68</v>
      </c>
      <c r="H292" t="s">
        <v>81</v>
      </c>
      <c r="I292" t="s">
        <v>52</v>
      </c>
      <c r="J292" t="s">
        <v>45</v>
      </c>
      <c r="K292">
        <v>4</v>
      </c>
      <c r="L292">
        <v>799</v>
      </c>
      <c r="M292">
        <v>0.2</v>
      </c>
      <c r="N292">
        <v>2556.8000000000002</v>
      </c>
      <c r="O292">
        <v>76.8</v>
      </c>
      <c r="P292" t="s">
        <v>28</v>
      </c>
      <c r="Q292" t="s">
        <v>46</v>
      </c>
      <c r="R292" t="s">
        <v>36</v>
      </c>
      <c r="S292">
        <v>4.9000000000000004</v>
      </c>
      <c r="T292">
        <f>YEAR(tblOrders[[#This Row],[Order Date]])</f>
        <v>2025</v>
      </c>
      <c r="U292" t="str">
        <f>TEXT(tblOrders[[#This Row],[Order Date]],"mmm-yyyy")</f>
        <v>Jan-2025</v>
      </c>
      <c r="V292" s="4">
        <f>tblOrders[[#This Row],[Profit]]/tblOrders[[#This Row],[Sales Amount]]</f>
        <v>3.0037546933667079E-2</v>
      </c>
      <c r="W292" t="str">
        <f>VLOOKUP(tblOrders[[#This Row],[City]],CityRegion,2,0)</f>
        <v>South</v>
      </c>
      <c r="X292" t="str">
        <f>VLOOKUP(tblOrders[[#This Row],[City]],lookups!A:C,3,0)</f>
        <v>Kerala</v>
      </c>
    </row>
    <row r="293" spans="1:24" x14ac:dyDescent="0.25">
      <c r="A293" t="s">
        <v>646</v>
      </c>
      <c r="B293" s="1">
        <v>45714</v>
      </c>
      <c r="C293" t="s">
        <v>647</v>
      </c>
      <c r="D293" t="s">
        <v>21</v>
      </c>
      <c r="E293" t="s">
        <v>101</v>
      </c>
      <c r="F293" t="s">
        <v>102</v>
      </c>
      <c r="G293" t="s">
        <v>24</v>
      </c>
      <c r="H293" t="s">
        <v>103</v>
      </c>
      <c r="I293" t="s">
        <v>130</v>
      </c>
      <c r="J293" t="s">
        <v>45</v>
      </c>
      <c r="K293">
        <v>1</v>
      </c>
      <c r="L293">
        <v>120</v>
      </c>
      <c r="M293">
        <v>0</v>
      </c>
      <c r="N293">
        <v>120</v>
      </c>
      <c r="O293">
        <v>42</v>
      </c>
      <c r="P293" t="s">
        <v>148</v>
      </c>
      <c r="Q293" t="s">
        <v>91</v>
      </c>
      <c r="R293" t="s">
        <v>123</v>
      </c>
      <c r="S293">
        <v>4</v>
      </c>
      <c r="T293">
        <f>YEAR(tblOrders[[#This Row],[Order Date]])</f>
        <v>2025</v>
      </c>
      <c r="U293" t="str">
        <f>TEXT(tblOrders[[#This Row],[Order Date]],"mmm-yyyy")</f>
        <v>Feb-2025</v>
      </c>
      <c r="V293" s="4">
        <f>tblOrders[[#This Row],[Profit]]/tblOrders[[#This Row],[Sales Amount]]</f>
        <v>0.35</v>
      </c>
      <c r="W293" t="str">
        <f>VLOOKUP(tblOrders[[#This Row],[City]],CityRegion,2,0)</f>
        <v>West</v>
      </c>
      <c r="X293" t="str">
        <f>VLOOKUP(tblOrders[[#This Row],[City]],lookups!A:C,3,0)</f>
        <v>Maharashtra</v>
      </c>
    </row>
    <row r="294" spans="1:24" x14ac:dyDescent="0.25">
      <c r="A294" t="s">
        <v>648</v>
      </c>
      <c r="B294" s="1">
        <v>45663</v>
      </c>
      <c r="C294" t="s">
        <v>649</v>
      </c>
      <c r="D294" t="s">
        <v>39</v>
      </c>
      <c r="E294" t="s">
        <v>60</v>
      </c>
      <c r="F294" t="s">
        <v>61</v>
      </c>
      <c r="G294" t="s">
        <v>62</v>
      </c>
      <c r="H294" t="s">
        <v>63</v>
      </c>
      <c r="I294" t="s">
        <v>26</v>
      </c>
      <c r="J294" t="s">
        <v>34</v>
      </c>
      <c r="K294">
        <v>3</v>
      </c>
      <c r="L294">
        <v>45</v>
      </c>
      <c r="M294">
        <v>0.1</v>
      </c>
      <c r="N294">
        <v>121.5</v>
      </c>
      <c r="O294">
        <v>43.5</v>
      </c>
      <c r="P294" t="s">
        <v>28</v>
      </c>
      <c r="Q294" t="s">
        <v>86</v>
      </c>
      <c r="R294" t="s">
        <v>36</v>
      </c>
      <c r="S294">
        <v>4.0999999999999996</v>
      </c>
      <c r="T294">
        <f>YEAR(tblOrders[[#This Row],[Order Date]])</f>
        <v>2025</v>
      </c>
      <c r="U294" t="str">
        <f>TEXT(tblOrders[[#This Row],[Order Date]],"mmm-yyyy")</f>
        <v>Jan-2025</v>
      </c>
      <c r="V294" s="4">
        <f>tblOrders[[#This Row],[Profit]]/tblOrders[[#This Row],[Sales Amount]]</f>
        <v>0.35802469135802467</v>
      </c>
      <c r="W294" t="str">
        <f>VLOOKUP(tblOrders[[#This Row],[City]],CityRegion,2,0)</f>
        <v>South</v>
      </c>
      <c r="X294" t="str">
        <f>VLOOKUP(tblOrders[[#This Row],[City]],lookups!A:C,3,0)</f>
        <v>Karnataka</v>
      </c>
    </row>
    <row r="295" spans="1:24" x14ac:dyDescent="0.25">
      <c r="A295" t="s">
        <v>650</v>
      </c>
      <c r="B295" s="1">
        <v>45810</v>
      </c>
      <c r="C295" t="s">
        <v>651</v>
      </c>
      <c r="D295" t="s">
        <v>39</v>
      </c>
      <c r="E295" t="s">
        <v>55</v>
      </c>
      <c r="F295" t="s">
        <v>56</v>
      </c>
      <c r="G295" t="s">
        <v>24</v>
      </c>
      <c r="H295" t="s">
        <v>51</v>
      </c>
      <c r="I295" t="s">
        <v>70</v>
      </c>
      <c r="J295" t="s">
        <v>27</v>
      </c>
      <c r="K295">
        <v>5</v>
      </c>
      <c r="L295">
        <v>42</v>
      </c>
      <c r="M295">
        <v>0.2</v>
      </c>
      <c r="N295">
        <v>168</v>
      </c>
      <c r="O295">
        <v>48</v>
      </c>
      <c r="P295" t="s">
        <v>28</v>
      </c>
      <c r="Q295" t="s">
        <v>29</v>
      </c>
      <c r="R295" t="s">
        <v>36</v>
      </c>
      <c r="S295">
        <v>2.6</v>
      </c>
      <c r="T295">
        <f>YEAR(tblOrders[[#This Row],[Order Date]])</f>
        <v>2025</v>
      </c>
      <c r="U295" t="str">
        <f>TEXT(tblOrders[[#This Row],[Order Date]],"mmm-yyyy")</f>
        <v>Jun-2025</v>
      </c>
      <c r="V295" s="4">
        <f>tblOrders[[#This Row],[Profit]]/tblOrders[[#This Row],[Sales Amount]]</f>
        <v>0.2857142857142857</v>
      </c>
      <c r="W295" t="str">
        <f>VLOOKUP(tblOrders[[#This Row],[City]],CityRegion,2,0)</f>
        <v>South</v>
      </c>
      <c r="X295" t="str">
        <f>VLOOKUP(tblOrders[[#This Row],[City]],lookups!A:C,3,0)</f>
        <v>Telengana</v>
      </c>
    </row>
    <row r="296" spans="1:24" x14ac:dyDescent="0.25">
      <c r="A296" t="s">
        <v>652</v>
      </c>
      <c r="B296" s="1">
        <v>45941</v>
      </c>
      <c r="C296" t="s">
        <v>653</v>
      </c>
      <c r="D296" t="s">
        <v>21</v>
      </c>
      <c r="E296" t="s">
        <v>49</v>
      </c>
      <c r="F296" t="s">
        <v>50</v>
      </c>
      <c r="G296" t="s">
        <v>24</v>
      </c>
      <c r="H296" t="s">
        <v>51</v>
      </c>
      <c r="I296" t="s">
        <v>130</v>
      </c>
      <c r="J296" t="s">
        <v>45</v>
      </c>
      <c r="K296">
        <v>3</v>
      </c>
      <c r="L296">
        <v>85</v>
      </c>
      <c r="M296">
        <v>0</v>
      </c>
      <c r="N296">
        <v>255</v>
      </c>
      <c r="O296">
        <v>99</v>
      </c>
      <c r="P296" t="s">
        <v>28</v>
      </c>
      <c r="Q296" t="s">
        <v>91</v>
      </c>
      <c r="R296" t="s">
        <v>30</v>
      </c>
      <c r="S296">
        <v>4</v>
      </c>
      <c r="T296">
        <f>YEAR(tblOrders[[#This Row],[Order Date]])</f>
        <v>2025</v>
      </c>
      <c r="U296" t="str">
        <f>TEXT(tblOrders[[#This Row],[Order Date]],"mmm-yyyy")</f>
        <v>Oct-2025</v>
      </c>
      <c r="V296" s="4">
        <f>tblOrders[[#This Row],[Profit]]/tblOrders[[#This Row],[Sales Amount]]</f>
        <v>0.38823529411764707</v>
      </c>
      <c r="W296" t="str">
        <f>VLOOKUP(tblOrders[[#This Row],[City]],CityRegion,2,0)</f>
        <v>West</v>
      </c>
      <c r="X296" t="str">
        <f>VLOOKUP(tblOrders[[#This Row],[City]],lookups!A:C,3,0)</f>
        <v>Maharashtra</v>
      </c>
    </row>
    <row r="297" spans="1:24" x14ac:dyDescent="0.25">
      <c r="A297" t="s">
        <v>654</v>
      </c>
      <c r="B297" s="1">
        <v>45937</v>
      </c>
      <c r="C297" t="s">
        <v>655</v>
      </c>
      <c r="D297" t="s">
        <v>21</v>
      </c>
      <c r="E297" t="s">
        <v>73</v>
      </c>
      <c r="F297" t="s">
        <v>74</v>
      </c>
      <c r="G297" t="s">
        <v>68</v>
      </c>
      <c r="H297" t="s">
        <v>75</v>
      </c>
      <c r="I297" t="s">
        <v>70</v>
      </c>
      <c r="J297" t="s">
        <v>27</v>
      </c>
      <c r="K297">
        <v>1</v>
      </c>
      <c r="L297">
        <v>65</v>
      </c>
      <c r="M297">
        <v>0.2</v>
      </c>
      <c r="N297">
        <v>52</v>
      </c>
      <c r="O297">
        <v>14</v>
      </c>
      <c r="P297" t="s">
        <v>148</v>
      </c>
      <c r="Q297" t="s">
        <v>86</v>
      </c>
      <c r="R297" t="s">
        <v>36</v>
      </c>
      <c r="S297">
        <v>2.7</v>
      </c>
      <c r="T297">
        <f>YEAR(tblOrders[[#This Row],[Order Date]])</f>
        <v>2025</v>
      </c>
      <c r="U297" t="str">
        <f>TEXT(tblOrders[[#This Row],[Order Date]],"mmm-yyyy")</f>
        <v>Oct-2025</v>
      </c>
      <c r="V297" s="4">
        <f>tblOrders[[#This Row],[Profit]]/tblOrders[[#This Row],[Sales Amount]]</f>
        <v>0.26923076923076922</v>
      </c>
      <c r="W297" t="str">
        <f>VLOOKUP(tblOrders[[#This Row],[City]],CityRegion,2,0)</f>
        <v>South</v>
      </c>
      <c r="X297" t="str">
        <f>VLOOKUP(tblOrders[[#This Row],[City]],lookups!A:C,3,0)</f>
        <v>Telengana</v>
      </c>
    </row>
    <row r="298" spans="1:24" x14ac:dyDescent="0.25">
      <c r="A298" t="s">
        <v>656</v>
      </c>
      <c r="B298" s="1">
        <v>45776</v>
      </c>
      <c r="C298" t="s">
        <v>584</v>
      </c>
      <c r="D298" t="s">
        <v>21</v>
      </c>
      <c r="E298" t="s">
        <v>40</v>
      </c>
      <c r="F298" t="s">
        <v>41</v>
      </c>
      <c r="G298" t="s">
        <v>42</v>
      </c>
      <c r="H298" t="s">
        <v>43</v>
      </c>
      <c r="I298" t="s">
        <v>139</v>
      </c>
      <c r="J298" t="s">
        <v>34</v>
      </c>
      <c r="K298">
        <v>4</v>
      </c>
      <c r="L298">
        <v>18</v>
      </c>
      <c r="M298">
        <v>0.05</v>
      </c>
      <c r="N298">
        <v>68.400000000000006</v>
      </c>
      <c r="O298">
        <v>32.4</v>
      </c>
      <c r="P298" t="s">
        <v>111</v>
      </c>
      <c r="Q298" t="s">
        <v>86</v>
      </c>
      <c r="R298" t="s">
        <v>30</v>
      </c>
      <c r="S298">
        <v>3.2</v>
      </c>
      <c r="T298">
        <f>YEAR(tblOrders[[#This Row],[Order Date]])</f>
        <v>2025</v>
      </c>
      <c r="U298" t="str">
        <f>TEXT(tblOrders[[#This Row],[Order Date]],"mmm-yyyy")</f>
        <v>Apr-2025</v>
      </c>
      <c r="V298" s="4">
        <f>tblOrders[[#This Row],[Profit]]/tblOrders[[#This Row],[Sales Amount]]</f>
        <v>0.47368421052631571</v>
      </c>
      <c r="W298" t="str">
        <f>VLOOKUP(tblOrders[[#This Row],[City]],CityRegion,2,0)</f>
        <v>South</v>
      </c>
      <c r="X298" t="str">
        <f>VLOOKUP(tblOrders[[#This Row],[City]],lookups!A:C,3,0)</f>
        <v>Tamil Nadu</v>
      </c>
    </row>
    <row r="299" spans="1:24" x14ac:dyDescent="0.25">
      <c r="A299" t="s">
        <v>657</v>
      </c>
      <c r="B299" s="1">
        <v>45937</v>
      </c>
      <c r="C299" t="s">
        <v>658</v>
      </c>
      <c r="D299" t="s">
        <v>21</v>
      </c>
      <c r="E299" t="s">
        <v>66</v>
      </c>
      <c r="F299" t="s">
        <v>67</v>
      </c>
      <c r="G299" t="s">
        <v>68</v>
      </c>
      <c r="H299" t="s">
        <v>69</v>
      </c>
      <c r="I299" t="s">
        <v>26</v>
      </c>
      <c r="J299" t="s">
        <v>45</v>
      </c>
      <c r="K299">
        <v>2</v>
      </c>
      <c r="L299">
        <v>149</v>
      </c>
      <c r="M299">
        <v>0.15</v>
      </c>
      <c r="N299">
        <v>253.3</v>
      </c>
      <c r="O299">
        <v>63.3</v>
      </c>
      <c r="P299" t="s">
        <v>111</v>
      </c>
      <c r="Q299" t="s">
        <v>91</v>
      </c>
      <c r="R299" t="s">
        <v>36</v>
      </c>
      <c r="S299">
        <v>4.5</v>
      </c>
      <c r="T299">
        <f>YEAR(tblOrders[[#This Row],[Order Date]])</f>
        <v>2025</v>
      </c>
      <c r="U299" t="str">
        <f>TEXT(tblOrders[[#This Row],[Order Date]],"mmm-yyyy")</f>
        <v>Oct-2025</v>
      </c>
      <c r="V299" s="4">
        <f>tblOrders[[#This Row],[Profit]]/tblOrders[[#This Row],[Sales Amount]]</f>
        <v>0.24990130280300038</v>
      </c>
      <c r="W299" t="str">
        <f>VLOOKUP(tblOrders[[#This Row],[City]],CityRegion,2,0)</f>
        <v>South</v>
      </c>
      <c r="X299" t="str">
        <f>VLOOKUP(tblOrders[[#This Row],[City]],lookups!A:C,3,0)</f>
        <v>Karnataka</v>
      </c>
    </row>
    <row r="300" spans="1:24" x14ac:dyDescent="0.25">
      <c r="A300" t="s">
        <v>659</v>
      </c>
      <c r="B300" s="1">
        <v>45965</v>
      </c>
      <c r="C300" t="s">
        <v>660</v>
      </c>
      <c r="D300" t="s">
        <v>21</v>
      </c>
      <c r="E300" t="s">
        <v>40</v>
      </c>
      <c r="F300" t="s">
        <v>41</v>
      </c>
      <c r="G300" t="s">
        <v>42</v>
      </c>
      <c r="H300" t="s">
        <v>43</v>
      </c>
      <c r="I300" t="s">
        <v>44</v>
      </c>
      <c r="J300" t="s">
        <v>27</v>
      </c>
      <c r="K300">
        <v>1</v>
      </c>
      <c r="L300">
        <v>18</v>
      </c>
      <c r="M300">
        <v>0.1</v>
      </c>
      <c r="N300">
        <v>16.2</v>
      </c>
      <c r="O300">
        <v>7.2</v>
      </c>
      <c r="P300" t="s">
        <v>28</v>
      </c>
      <c r="Q300" t="s">
        <v>35</v>
      </c>
      <c r="R300" t="s">
        <v>30</v>
      </c>
      <c r="S300">
        <v>4</v>
      </c>
      <c r="T300">
        <f>YEAR(tblOrders[[#This Row],[Order Date]])</f>
        <v>2025</v>
      </c>
      <c r="U300" t="str">
        <f>TEXT(tblOrders[[#This Row],[Order Date]],"mmm-yyyy")</f>
        <v>Nov-2025</v>
      </c>
      <c r="V300" s="4">
        <f>tblOrders[[#This Row],[Profit]]/tblOrders[[#This Row],[Sales Amount]]</f>
        <v>0.44444444444444448</v>
      </c>
      <c r="W300" t="str">
        <f>VLOOKUP(tblOrders[[#This Row],[City]],CityRegion,2,0)</f>
        <v>South</v>
      </c>
      <c r="X300" t="str">
        <f>VLOOKUP(tblOrders[[#This Row],[City]],lookups!A:C,3,0)</f>
        <v>Kerala</v>
      </c>
    </row>
    <row r="301" spans="1:24" x14ac:dyDescent="0.25">
      <c r="A301" t="s">
        <v>661</v>
      </c>
      <c r="B301" s="1">
        <v>45759</v>
      </c>
      <c r="C301" t="s">
        <v>662</v>
      </c>
      <c r="D301" t="s">
        <v>39</v>
      </c>
      <c r="E301" t="s">
        <v>73</v>
      </c>
      <c r="F301" t="s">
        <v>74</v>
      </c>
      <c r="G301" t="s">
        <v>68</v>
      </c>
      <c r="H301" t="s">
        <v>75</v>
      </c>
      <c r="I301" t="s">
        <v>130</v>
      </c>
      <c r="J301" t="s">
        <v>27</v>
      </c>
      <c r="K301">
        <v>5</v>
      </c>
      <c r="L301">
        <v>65</v>
      </c>
      <c r="M301">
        <v>0.1</v>
      </c>
      <c r="N301">
        <v>292.5</v>
      </c>
      <c r="O301">
        <v>102.5</v>
      </c>
      <c r="P301" t="s">
        <v>28</v>
      </c>
      <c r="Q301" t="s">
        <v>86</v>
      </c>
      <c r="R301" t="s">
        <v>30</v>
      </c>
      <c r="S301">
        <v>3.7</v>
      </c>
      <c r="T301">
        <f>YEAR(tblOrders[[#This Row],[Order Date]])</f>
        <v>2025</v>
      </c>
      <c r="U301" t="str">
        <f>TEXT(tblOrders[[#This Row],[Order Date]],"mmm-yyyy")</f>
        <v>Apr-2025</v>
      </c>
      <c r="V301" s="4">
        <f>tblOrders[[#This Row],[Profit]]/tblOrders[[#This Row],[Sales Amount]]</f>
        <v>0.3504273504273504</v>
      </c>
      <c r="W301" t="str">
        <f>VLOOKUP(tblOrders[[#This Row],[City]],CityRegion,2,0)</f>
        <v>West</v>
      </c>
      <c r="X301" t="str">
        <f>VLOOKUP(tblOrders[[#This Row],[City]],lookups!A:C,3,0)</f>
        <v>Maharashtra</v>
      </c>
    </row>
    <row r="302" spans="1:24" x14ac:dyDescent="0.25">
      <c r="A302" t="s">
        <v>663</v>
      </c>
      <c r="B302" s="1">
        <v>46005</v>
      </c>
      <c r="C302" t="s">
        <v>664</v>
      </c>
      <c r="D302" t="s">
        <v>21</v>
      </c>
      <c r="E302" t="s">
        <v>101</v>
      </c>
      <c r="F302" t="s">
        <v>102</v>
      </c>
      <c r="G302" t="s">
        <v>24</v>
      </c>
      <c r="H302" t="s">
        <v>103</v>
      </c>
      <c r="I302" t="s">
        <v>44</v>
      </c>
      <c r="J302" t="s">
        <v>27</v>
      </c>
      <c r="K302">
        <v>3</v>
      </c>
      <c r="L302">
        <v>120</v>
      </c>
      <c r="M302">
        <v>0.05</v>
      </c>
      <c r="N302">
        <v>342</v>
      </c>
      <c r="O302">
        <v>108</v>
      </c>
      <c r="P302" t="s">
        <v>28</v>
      </c>
      <c r="Q302" t="s">
        <v>35</v>
      </c>
      <c r="R302" t="s">
        <v>36</v>
      </c>
      <c r="S302">
        <v>4.7</v>
      </c>
      <c r="T302">
        <f>YEAR(tblOrders[[#This Row],[Order Date]])</f>
        <v>2025</v>
      </c>
      <c r="U302" t="str">
        <f>TEXT(tblOrders[[#This Row],[Order Date]],"mmm-yyyy")</f>
        <v>Dec-2025</v>
      </c>
      <c r="V302" s="4">
        <f>tblOrders[[#This Row],[Profit]]/tblOrders[[#This Row],[Sales Amount]]</f>
        <v>0.31578947368421051</v>
      </c>
      <c r="W302" t="str">
        <f>VLOOKUP(tblOrders[[#This Row],[City]],CityRegion,2,0)</f>
        <v>South</v>
      </c>
      <c r="X302" t="str">
        <f>VLOOKUP(tblOrders[[#This Row],[City]],lookups!A:C,3,0)</f>
        <v>Kerala</v>
      </c>
    </row>
    <row r="303" spans="1:24" x14ac:dyDescent="0.25">
      <c r="A303" t="s">
        <v>665</v>
      </c>
      <c r="B303" s="1">
        <v>45798</v>
      </c>
      <c r="C303" t="s">
        <v>666</v>
      </c>
      <c r="D303" t="s">
        <v>21</v>
      </c>
      <c r="E303" t="s">
        <v>60</v>
      </c>
      <c r="F303" t="s">
        <v>61</v>
      </c>
      <c r="G303" t="s">
        <v>62</v>
      </c>
      <c r="H303" t="s">
        <v>63</v>
      </c>
      <c r="I303" t="s">
        <v>26</v>
      </c>
      <c r="J303" t="s">
        <v>45</v>
      </c>
      <c r="K303">
        <v>5</v>
      </c>
      <c r="L303">
        <v>45</v>
      </c>
      <c r="M303">
        <v>0.2</v>
      </c>
      <c r="N303">
        <v>180</v>
      </c>
      <c r="O303">
        <v>50</v>
      </c>
      <c r="P303" t="s">
        <v>28</v>
      </c>
      <c r="Q303" t="s">
        <v>46</v>
      </c>
      <c r="R303" t="s">
        <v>30</v>
      </c>
      <c r="S303">
        <v>4.2</v>
      </c>
      <c r="T303">
        <f>YEAR(tblOrders[[#This Row],[Order Date]])</f>
        <v>2025</v>
      </c>
      <c r="U303" t="str">
        <f>TEXT(tblOrders[[#This Row],[Order Date]],"mmm-yyyy")</f>
        <v>May-2025</v>
      </c>
      <c r="V303" s="4">
        <f>tblOrders[[#This Row],[Profit]]/tblOrders[[#This Row],[Sales Amount]]</f>
        <v>0.27777777777777779</v>
      </c>
      <c r="W303" t="str">
        <f>VLOOKUP(tblOrders[[#This Row],[City]],CityRegion,2,0)</f>
        <v>South</v>
      </c>
      <c r="X303" t="str">
        <f>VLOOKUP(tblOrders[[#This Row],[City]],lookups!A:C,3,0)</f>
        <v>Karnataka</v>
      </c>
    </row>
    <row r="304" spans="1:24" x14ac:dyDescent="0.25">
      <c r="A304" t="s">
        <v>667</v>
      </c>
      <c r="B304" s="1">
        <v>45808</v>
      </c>
      <c r="C304" t="s">
        <v>668</v>
      </c>
      <c r="D304" t="s">
        <v>39</v>
      </c>
      <c r="E304" t="s">
        <v>108</v>
      </c>
      <c r="F304" t="s">
        <v>109</v>
      </c>
      <c r="G304" t="s">
        <v>62</v>
      </c>
      <c r="H304" t="s">
        <v>110</v>
      </c>
      <c r="I304" t="s">
        <v>70</v>
      </c>
      <c r="J304" t="s">
        <v>45</v>
      </c>
      <c r="K304">
        <v>3</v>
      </c>
      <c r="L304">
        <v>110</v>
      </c>
      <c r="M304">
        <v>0.1</v>
      </c>
      <c r="N304">
        <v>297</v>
      </c>
      <c r="O304">
        <v>93</v>
      </c>
      <c r="P304" t="s">
        <v>28</v>
      </c>
      <c r="Q304" t="s">
        <v>35</v>
      </c>
      <c r="R304" t="s">
        <v>36</v>
      </c>
      <c r="S304">
        <v>4.5</v>
      </c>
      <c r="T304">
        <f>YEAR(tblOrders[[#This Row],[Order Date]])</f>
        <v>2025</v>
      </c>
      <c r="U304" t="str">
        <f>TEXT(tblOrders[[#This Row],[Order Date]],"mmm-yyyy")</f>
        <v>May-2025</v>
      </c>
      <c r="V304" s="4">
        <f>tblOrders[[#This Row],[Profit]]/tblOrders[[#This Row],[Sales Amount]]</f>
        <v>0.31313131313131315</v>
      </c>
      <c r="W304" t="str">
        <f>VLOOKUP(tblOrders[[#This Row],[City]],CityRegion,2,0)</f>
        <v>South</v>
      </c>
      <c r="X304" t="str">
        <f>VLOOKUP(tblOrders[[#This Row],[City]],lookups!A:C,3,0)</f>
        <v>Telengana</v>
      </c>
    </row>
    <row r="305" spans="1:24" x14ac:dyDescent="0.25">
      <c r="A305" t="s">
        <v>669</v>
      </c>
      <c r="B305" s="1">
        <v>45913</v>
      </c>
      <c r="C305" t="s">
        <v>670</v>
      </c>
      <c r="D305" t="s">
        <v>21</v>
      </c>
      <c r="E305" t="s">
        <v>114</v>
      </c>
      <c r="F305" t="s">
        <v>115</v>
      </c>
      <c r="G305" t="s">
        <v>42</v>
      </c>
      <c r="H305" t="s">
        <v>116</v>
      </c>
      <c r="I305" t="s">
        <v>130</v>
      </c>
      <c r="J305" t="s">
        <v>27</v>
      </c>
      <c r="K305">
        <v>1</v>
      </c>
      <c r="L305">
        <v>12</v>
      </c>
      <c r="M305">
        <v>0</v>
      </c>
      <c r="N305">
        <v>12</v>
      </c>
      <c r="O305">
        <v>6</v>
      </c>
      <c r="P305" t="s">
        <v>111</v>
      </c>
      <c r="Q305" t="s">
        <v>86</v>
      </c>
      <c r="R305" t="s">
        <v>36</v>
      </c>
      <c r="S305">
        <v>2.9</v>
      </c>
      <c r="T305">
        <f>YEAR(tblOrders[[#This Row],[Order Date]])</f>
        <v>2025</v>
      </c>
      <c r="U305" t="str">
        <f>TEXT(tblOrders[[#This Row],[Order Date]],"mmm-yyyy")</f>
        <v>Sep-2025</v>
      </c>
      <c r="V305" s="4">
        <f>tblOrders[[#This Row],[Profit]]/tblOrders[[#This Row],[Sales Amount]]</f>
        <v>0.5</v>
      </c>
      <c r="W305" t="str">
        <f>VLOOKUP(tblOrders[[#This Row],[City]],CityRegion,2,0)</f>
        <v>West</v>
      </c>
      <c r="X305" t="str">
        <f>VLOOKUP(tblOrders[[#This Row],[City]],lookups!A:C,3,0)</f>
        <v>Maharashtra</v>
      </c>
    </row>
    <row r="306" spans="1:24" x14ac:dyDescent="0.25">
      <c r="A306" t="s">
        <v>671</v>
      </c>
      <c r="B306" s="1">
        <v>45875</v>
      </c>
      <c r="C306" t="s">
        <v>672</v>
      </c>
      <c r="D306" t="s">
        <v>21</v>
      </c>
      <c r="E306" t="s">
        <v>66</v>
      </c>
      <c r="F306" t="s">
        <v>67</v>
      </c>
      <c r="G306" t="s">
        <v>68</v>
      </c>
      <c r="H306" t="s">
        <v>69</v>
      </c>
      <c r="I306" t="s">
        <v>130</v>
      </c>
      <c r="J306" t="s">
        <v>27</v>
      </c>
      <c r="K306">
        <v>1</v>
      </c>
      <c r="L306">
        <v>149</v>
      </c>
      <c r="M306">
        <v>0.2</v>
      </c>
      <c r="N306">
        <v>119.2</v>
      </c>
      <c r="O306">
        <v>24.2</v>
      </c>
      <c r="P306" t="s">
        <v>28</v>
      </c>
      <c r="Q306" t="s">
        <v>91</v>
      </c>
      <c r="R306" t="s">
        <v>36</v>
      </c>
      <c r="S306">
        <v>3.2</v>
      </c>
      <c r="T306">
        <f>YEAR(tblOrders[[#This Row],[Order Date]])</f>
        <v>2025</v>
      </c>
      <c r="U306" t="str">
        <f>TEXT(tblOrders[[#This Row],[Order Date]],"mmm-yyyy")</f>
        <v>Aug-2025</v>
      </c>
      <c r="V306" s="4">
        <f>tblOrders[[#This Row],[Profit]]/tblOrders[[#This Row],[Sales Amount]]</f>
        <v>0.2030201342281879</v>
      </c>
      <c r="W306" t="str">
        <f>VLOOKUP(tblOrders[[#This Row],[City]],CityRegion,2,0)</f>
        <v>West</v>
      </c>
      <c r="X306" t="str">
        <f>VLOOKUP(tblOrders[[#This Row],[City]],lookups!A:C,3,0)</f>
        <v>Maharashtra</v>
      </c>
    </row>
    <row r="307" spans="1:24" x14ac:dyDescent="0.25">
      <c r="A307" t="s">
        <v>673</v>
      </c>
      <c r="B307" s="1">
        <v>45921</v>
      </c>
      <c r="C307" t="s">
        <v>674</v>
      </c>
      <c r="D307" t="s">
        <v>21</v>
      </c>
      <c r="E307" t="s">
        <v>108</v>
      </c>
      <c r="F307" t="s">
        <v>109</v>
      </c>
      <c r="G307" t="s">
        <v>62</v>
      </c>
      <c r="H307" t="s">
        <v>110</v>
      </c>
      <c r="I307" t="s">
        <v>130</v>
      </c>
      <c r="J307" t="s">
        <v>45</v>
      </c>
      <c r="K307">
        <v>1</v>
      </c>
      <c r="L307">
        <v>110</v>
      </c>
      <c r="M307">
        <v>0.1</v>
      </c>
      <c r="N307">
        <v>99</v>
      </c>
      <c r="O307">
        <v>31</v>
      </c>
      <c r="P307" t="s">
        <v>28</v>
      </c>
      <c r="Q307" t="s">
        <v>29</v>
      </c>
      <c r="R307" t="s">
        <v>30</v>
      </c>
      <c r="S307">
        <v>2.9</v>
      </c>
      <c r="T307">
        <f>YEAR(tblOrders[[#This Row],[Order Date]])</f>
        <v>2025</v>
      </c>
      <c r="U307" t="str">
        <f>TEXT(tblOrders[[#This Row],[Order Date]],"mmm-yyyy")</f>
        <v>Sep-2025</v>
      </c>
      <c r="V307" s="4">
        <f>tblOrders[[#This Row],[Profit]]/tblOrders[[#This Row],[Sales Amount]]</f>
        <v>0.31313131313131315</v>
      </c>
      <c r="W307" t="str">
        <f>VLOOKUP(tblOrders[[#This Row],[City]],CityRegion,2,0)</f>
        <v>West</v>
      </c>
      <c r="X307" t="str">
        <f>VLOOKUP(tblOrders[[#This Row],[City]],lookups!A:C,3,0)</f>
        <v>Maharashtra</v>
      </c>
    </row>
    <row r="308" spans="1:24" x14ac:dyDescent="0.25">
      <c r="A308" t="s">
        <v>675</v>
      </c>
      <c r="B308" s="1">
        <v>45744</v>
      </c>
      <c r="C308" t="s">
        <v>676</v>
      </c>
      <c r="D308" t="s">
        <v>21</v>
      </c>
      <c r="E308" t="s">
        <v>55</v>
      </c>
      <c r="F308" t="s">
        <v>56</v>
      </c>
      <c r="G308" t="s">
        <v>24</v>
      </c>
      <c r="H308" t="s">
        <v>51</v>
      </c>
      <c r="I308" t="s">
        <v>130</v>
      </c>
      <c r="J308" t="s">
        <v>34</v>
      </c>
      <c r="K308">
        <v>3</v>
      </c>
      <c r="L308">
        <v>42</v>
      </c>
      <c r="M308">
        <v>0.1</v>
      </c>
      <c r="N308">
        <v>113.4</v>
      </c>
      <c r="O308">
        <v>41.4</v>
      </c>
      <c r="P308" t="s">
        <v>28</v>
      </c>
      <c r="Q308" t="s">
        <v>46</v>
      </c>
      <c r="R308" t="s">
        <v>36</v>
      </c>
      <c r="S308">
        <v>4.5999999999999996</v>
      </c>
      <c r="T308">
        <f>YEAR(tblOrders[[#This Row],[Order Date]])</f>
        <v>2025</v>
      </c>
      <c r="U308" t="str">
        <f>TEXT(tblOrders[[#This Row],[Order Date]],"mmm-yyyy")</f>
        <v>Mar-2025</v>
      </c>
      <c r="V308" s="4">
        <f>tblOrders[[#This Row],[Profit]]/tblOrders[[#This Row],[Sales Amount]]</f>
        <v>0.36507936507936506</v>
      </c>
      <c r="W308" t="str">
        <f>VLOOKUP(tblOrders[[#This Row],[City]],CityRegion,2,0)</f>
        <v>West</v>
      </c>
      <c r="X308" t="str">
        <f>VLOOKUP(tblOrders[[#This Row],[City]],lookups!A:C,3,0)</f>
        <v>Maharashtra</v>
      </c>
    </row>
    <row r="309" spans="1:24" x14ac:dyDescent="0.25">
      <c r="A309" t="s">
        <v>677</v>
      </c>
      <c r="B309" s="1">
        <v>45755</v>
      </c>
      <c r="C309" t="s">
        <v>678</v>
      </c>
      <c r="D309" t="s">
        <v>39</v>
      </c>
      <c r="E309" t="s">
        <v>73</v>
      </c>
      <c r="F309" t="s">
        <v>74</v>
      </c>
      <c r="G309" t="s">
        <v>68</v>
      </c>
      <c r="H309" t="s">
        <v>75</v>
      </c>
      <c r="I309" t="s">
        <v>57</v>
      </c>
      <c r="J309" t="s">
        <v>45</v>
      </c>
      <c r="K309">
        <v>1</v>
      </c>
      <c r="L309">
        <v>65</v>
      </c>
      <c r="M309">
        <v>0.15</v>
      </c>
      <c r="N309">
        <v>55.25</v>
      </c>
      <c r="O309">
        <v>17.25</v>
      </c>
      <c r="P309" t="s">
        <v>28</v>
      </c>
      <c r="Q309" t="s">
        <v>35</v>
      </c>
      <c r="R309" t="s">
        <v>36</v>
      </c>
      <c r="S309">
        <v>4.4000000000000004</v>
      </c>
      <c r="T309">
        <f>YEAR(tblOrders[[#This Row],[Order Date]])</f>
        <v>2025</v>
      </c>
      <c r="U309" t="str">
        <f>TEXT(tblOrders[[#This Row],[Order Date]],"mmm-yyyy")</f>
        <v>Apr-2025</v>
      </c>
      <c r="V309" s="4">
        <f>tblOrders[[#This Row],[Profit]]/tblOrders[[#This Row],[Sales Amount]]</f>
        <v>0.31221719457013575</v>
      </c>
      <c r="W309" t="str">
        <f>VLOOKUP(tblOrders[[#This Row],[City]],CityRegion,2,0)</f>
        <v>South</v>
      </c>
      <c r="X309" t="str">
        <f>VLOOKUP(tblOrders[[#This Row],[City]],lookups!A:C,3,0)</f>
        <v>Kerala</v>
      </c>
    </row>
    <row r="310" spans="1:24" x14ac:dyDescent="0.25">
      <c r="A310" t="s">
        <v>679</v>
      </c>
      <c r="B310" s="1">
        <v>45758</v>
      </c>
      <c r="C310" t="s">
        <v>680</v>
      </c>
      <c r="D310" t="s">
        <v>39</v>
      </c>
      <c r="E310" t="s">
        <v>101</v>
      </c>
      <c r="F310" t="s">
        <v>102</v>
      </c>
      <c r="G310" t="s">
        <v>24</v>
      </c>
      <c r="H310" t="s">
        <v>103</v>
      </c>
      <c r="I310" t="s">
        <v>26</v>
      </c>
      <c r="J310" t="s">
        <v>45</v>
      </c>
      <c r="K310">
        <v>2</v>
      </c>
      <c r="L310">
        <v>120</v>
      </c>
      <c r="M310">
        <v>0</v>
      </c>
      <c r="N310">
        <v>240</v>
      </c>
      <c r="O310">
        <v>84</v>
      </c>
      <c r="P310" t="s">
        <v>28</v>
      </c>
      <c r="Q310" t="s">
        <v>29</v>
      </c>
      <c r="R310" t="s">
        <v>36</v>
      </c>
      <c r="S310">
        <v>4.2</v>
      </c>
      <c r="T310">
        <f>YEAR(tblOrders[[#This Row],[Order Date]])</f>
        <v>2025</v>
      </c>
      <c r="U310" t="str">
        <f>TEXT(tblOrders[[#This Row],[Order Date]],"mmm-yyyy")</f>
        <v>Apr-2025</v>
      </c>
      <c r="V310" s="4">
        <f>tblOrders[[#This Row],[Profit]]/tblOrders[[#This Row],[Sales Amount]]</f>
        <v>0.35</v>
      </c>
      <c r="W310" t="str">
        <f>VLOOKUP(tblOrders[[#This Row],[City]],CityRegion,2,0)</f>
        <v>South</v>
      </c>
      <c r="X310" t="str">
        <f>VLOOKUP(tblOrders[[#This Row],[City]],lookups!A:C,3,0)</f>
        <v>Karnataka</v>
      </c>
    </row>
    <row r="311" spans="1:24" x14ac:dyDescent="0.25">
      <c r="A311" t="s">
        <v>681</v>
      </c>
      <c r="B311" s="1">
        <v>45965</v>
      </c>
      <c r="C311" t="s">
        <v>682</v>
      </c>
      <c r="D311" t="s">
        <v>21</v>
      </c>
      <c r="E311" t="s">
        <v>73</v>
      </c>
      <c r="F311" t="s">
        <v>74</v>
      </c>
      <c r="G311" t="s">
        <v>68</v>
      </c>
      <c r="H311" t="s">
        <v>75</v>
      </c>
      <c r="I311" t="s">
        <v>33</v>
      </c>
      <c r="J311" t="s">
        <v>27</v>
      </c>
      <c r="K311">
        <v>2</v>
      </c>
      <c r="L311">
        <v>65</v>
      </c>
      <c r="M311">
        <v>0</v>
      </c>
      <c r="N311">
        <v>130</v>
      </c>
      <c r="O311">
        <v>54</v>
      </c>
      <c r="P311" t="s">
        <v>28</v>
      </c>
      <c r="Q311" t="s">
        <v>29</v>
      </c>
      <c r="R311" t="s">
        <v>30</v>
      </c>
      <c r="S311">
        <v>3.4</v>
      </c>
      <c r="T311">
        <f>YEAR(tblOrders[[#This Row],[Order Date]])</f>
        <v>2025</v>
      </c>
      <c r="U311" t="str">
        <f>TEXT(tblOrders[[#This Row],[Order Date]],"mmm-yyyy")</f>
        <v>Nov-2025</v>
      </c>
      <c r="V311" s="4">
        <f>tblOrders[[#This Row],[Profit]]/tblOrders[[#This Row],[Sales Amount]]</f>
        <v>0.41538461538461541</v>
      </c>
      <c r="W311" t="str">
        <f>VLOOKUP(tblOrders[[#This Row],[City]],CityRegion,2,0)</f>
        <v>North</v>
      </c>
      <c r="X311" t="str">
        <f>VLOOKUP(tblOrders[[#This Row],[City]],lookups!A:C,3,0)</f>
        <v>Delhi</v>
      </c>
    </row>
    <row r="312" spans="1:24" x14ac:dyDescent="0.25">
      <c r="A312" t="s">
        <v>683</v>
      </c>
      <c r="B312" s="1">
        <v>45703</v>
      </c>
      <c r="C312" t="s">
        <v>552</v>
      </c>
      <c r="D312" t="s">
        <v>21</v>
      </c>
      <c r="E312" t="s">
        <v>22</v>
      </c>
      <c r="F312" t="s">
        <v>23</v>
      </c>
      <c r="G312" t="s">
        <v>24</v>
      </c>
      <c r="H312" t="s">
        <v>25</v>
      </c>
      <c r="I312" t="s">
        <v>26</v>
      </c>
      <c r="J312" t="s">
        <v>27</v>
      </c>
      <c r="K312">
        <v>3</v>
      </c>
      <c r="L312">
        <v>190</v>
      </c>
      <c r="M312">
        <v>0.05</v>
      </c>
      <c r="N312">
        <v>541.5</v>
      </c>
      <c r="O312">
        <v>166.5</v>
      </c>
      <c r="P312" t="s">
        <v>28</v>
      </c>
      <c r="Q312" t="s">
        <v>29</v>
      </c>
      <c r="R312" t="s">
        <v>36</v>
      </c>
      <c r="S312">
        <v>2.7</v>
      </c>
      <c r="T312">
        <f>YEAR(tblOrders[[#This Row],[Order Date]])</f>
        <v>2025</v>
      </c>
      <c r="U312" t="str">
        <f>TEXT(tblOrders[[#This Row],[Order Date]],"mmm-yyyy")</f>
        <v>Feb-2025</v>
      </c>
      <c r="V312" s="4">
        <f>tblOrders[[#This Row],[Profit]]/tblOrders[[#This Row],[Sales Amount]]</f>
        <v>0.30747922437673131</v>
      </c>
      <c r="W312" t="str">
        <f>VLOOKUP(tblOrders[[#This Row],[City]],CityRegion,2,0)</f>
        <v>South</v>
      </c>
      <c r="X312" t="str">
        <f>VLOOKUP(tblOrders[[#This Row],[City]],lookups!A:C,3,0)</f>
        <v>Karnataka</v>
      </c>
    </row>
    <row r="313" spans="1:24" x14ac:dyDescent="0.25">
      <c r="A313" t="s">
        <v>684</v>
      </c>
      <c r="B313" s="1">
        <v>45699</v>
      </c>
      <c r="C313" t="s">
        <v>685</v>
      </c>
      <c r="D313" t="s">
        <v>39</v>
      </c>
      <c r="E313" t="s">
        <v>79</v>
      </c>
      <c r="F313" t="s">
        <v>80</v>
      </c>
      <c r="G313" t="s">
        <v>68</v>
      </c>
      <c r="H313" t="s">
        <v>81</v>
      </c>
      <c r="I313" t="s">
        <v>33</v>
      </c>
      <c r="J313" t="s">
        <v>34</v>
      </c>
      <c r="K313">
        <v>1</v>
      </c>
      <c r="L313">
        <v>799</v>
      </c>
      <c r="M313">
        <v>0.05</v>
      </c>
      <c r="N313">
        <v>759.05</v>
      </c>
      <c r="O313">
        <v>139.05000000000001</v>
      </c>
      <c r="P313" t="s">
        <v>85</v>
      </c>
      <c r="Q313" t="s">
        <v>29</v>
      </c>
      <c r="R313" t="s">
        <v>36</v>
      </c>
      <c r="S313">
        <v>4.7</v>
      </c>
      <c r="T313">
        <f>YEAR(tblOrders[[#This Row],[Order Date]])</f>
        <v>2025</v>
      </c>
      <c r="U313" t="str">
        <f>TEXT(tblOrders[[#This Row],[Order Date]],"mmm-yyyy")</f>
        <v>Feb-2025</v>
      </c>
      <c r="V313" s="4">
        <f>tblOrders[[#This Row],[Profit]]/tblOrders[[#This Row],[Sales Amount]]</f>
        <v>0.18318951320729862</v>
      </c>
      <c r="W313" t="str">
        <f>VLOOKUP(tblOrders[[#This Row],[City]],CityRegion,2,0)</f>
        <v>North</v>
      </c>
      <c r="X313" t="str">
        <f>VLOOKUP(tblOrders[[#This Row],[City]],lookups!A:C,3,0)</f>
        <v>Delhi</v>
      </c>
    </row>
    <row r="314" spans="1:24" x14ac:dyDescent="0.25">
      <c r="A314" t="s">
        <v>686</v>
      </c>
      <c r="B314" s="1">
        <v>46007</v>
      </c>
      <c r="C314" t="s">
        <v>636</v>
      </c>
      <c r="D314" t="s">
        <v>21</v>
      </c>
      <c r="E314" t="s">
        <v>94</v>
      </c>
      <c r="F314" t="s">
        <v>95</v>
      </c>
      <c r="G314" t="s">
        <v>68</v>
      </c>
      <c r="H314" t="s">
        <v>96</v>
      </c>
      <c r="I314" t="s">
        <v>26</v>
      </c>
      <c r="J314" t="s">
        <v>45</v>
      </c>
      <c r="K314">
        <v>2</v>
      </c>
      <c r="L314">
        <v>89</v>
      </c>
      <c r="M314">
        <v>0.15</v>
      </c>
      <c r="N314">
        <v>151.30000000000001</v>
      </c>
      <c r="O314">
        <v>41.3</v>
      </c>
      <c r="P314" t="s">
        <v>28</v>
      </c>
      <c r="Q314" t="s">
        <v>29</v>
      </c>
      <c r="R314" t="s">
        <v>36</v>
      </c>
      <c r="S314">
        <v>3.1</v>
      </c>
      <c r="T314">
        <f>YEAR(tblOrders[[#This Row],[Order Date]])</f>
        <v>2025</v>
      </c>
      <c r="U314" t="str">
        <f>TEXT(tblOrders[[#This Row],[Order Date]],"mmm-yyyy")</f>
        <v>Dec-2025</v>
      </c>
      <c r="V314" s="4">
        <f>tblOrders[[#This Row],[Profit]]/tblOrders[[#This Row],[Sales Amount]]</f>
        <v>0.27296761401189684</v>
      </c>
      <c r="W314" t="str">
        <f>VLOOKUP(tblOrders[[#This Row],[City]],CityRegion,2,0)</f>
        <v>South</v>
      </c>
      <c r="X314" t="str">
        <f>VLOOKUP(tblOrders[[#This Row],[City]],lookups!A:C,3,0)</f>
        <v>Karnataka</v>
      </c>
    </row>
    <row r="315" spans="1:24" x14ac:dyDescent="0.25">
      <c r="A315" t="s">
        <v>687</v>
      </c>
      <c r="B315" s="1">
        <v>45863</v>
      </c>
      <c r="C315" t="s">
        <v>395</v>
      </c>
      <c r="D315" t="s">
        <v>21</v>
      </c>
      <c r="E315" t="s">
        <v>22</v>
      </c>
      <c r="F315" t="s">
        <v>23</v>
      </c>
      <c r="G315" t="s">
        <v>24</v>
      </c>
      <c r="H315" t="s">
        <v>25</v>
      </c>
      <c r="I315" t="s">
        <v>70</v>
      </c>
      <c r="J315" t="s">
        <v>45</v>
      </c>
      <c r="K315">
        <v>3</v>
      </c>
      <c r="L315">
        <v>190</v>
      </c>
      <c r="M315">
        <v>0.15</v>
      </c>
      <c r="N315">
        <v>484.5</v>
      </c>
      <c r="O315">
        <v>109.5</v>
      </c>
      <c r="P315" t="s">
        <v>28</v>
      </c>
      <c r="Q315" t="s">
        <v>86</v>
      </c>
      <c r="R315" t="s">
        <v>36</v>
      </c>
      <c r="S315">
        <v>4.9000000000000004</v>
      </c>
      <c r="T315">
        <f>YEAR(tblOrders[[#This Row],[Order Date]])</f>
        <v>2025</v>
      </c>
      <c r="U315" t="str">
        <f>TEXT(tblOrders[[#This Row],[Order Date]],"mmm-yyyy")</f>
        <v>Jul-2025</v>
      </c>
      <c r="V315" s="4">
        <f>tblOrders[[#This Row],[Profit]]/tblOrders[[#This Row],[Sales Amount]]</f>
        <v>0.2260061919504644</v>
      </c>
      <c r="W315" t="str">
        <f>VLOOKUP(tblOrders[[#This Row],[City]],CityRegion,2,0)</f>
        <v>South</v>
      </c>
      <c r="X315" t="str">
        <f>VLOOKUP(tblOrders[[#This Row],[City]],lookups!A:C,3,0)</f>
        <v>Telengana</v>
      </c>
    </row>
    <row r="316" spans="1:24" x14ac:dyDescent="0.25">
      <c r="A316" t="s">
        <v>688</v>
      </c>
      <c r="B316" s="1">
        <v>45867</v>
      </c>
      <c r="C316" t="s">
        <v>689</v>
      </c>
      <c r="D316" t="s">
        <v>21</v>
      </c>
      <c r="E316" t="s">
        <v>22</v>
      </c>
      <c r="F316" t="s">
        <v>23</v>
      </c>
      <c r="G316" t="s">
        <v>24</v>
      </c>
      <c r="H316" t="s">
        <v>25</v>
      </c>
      <c r="I316" t="s">
        <v>52</v>
      </c>
      <c r="J316" t="s">
        <v>27</v>
      </c>
      <c r="K316">
        <v>4</v>
      </c>
      <c r="L316">
        <v>190</v>
      </c>
      <c r="M316">
        <v>0.2</v>
      </c>
      <c r="N316">
        <v>608</v>
      </c>
      <c r="O316">
        <v>108</v>
      </c>
      <c r="P316" t="s">
        <v>85</v>
      </c>
      <c r="Q316" t="s">
        <v>86</v>
      </c>
      <c r="R316" t="s">
        <v>36</v>
      </c>
      <c r="S316">
        <v>4.0999999999999996</v>
      </c>
      <c r="T316">
        <f>YEAR(tblOrders[[#This Row],[Order Date]])</f>
        <v>2025</v>
      </c>
      <c r="U316" t="str">
        <f>TEXT(tblOrders[[#This Row],[Order Date]],"mmm-yyyy")</f>
        <v>Jul-2025</v>
      </c>
      <c r="V316" s="4">
        <f>tblOrders[[#This Row],[Profit]]/tblOrders[[#This Row],[Sales Amount]]</f>
        <v>0.17763157894736842</v>
      </c>
      <c r="W316" t="str">
        <f>VLOOKUP(tblOrders[[#This Row],[City]],CityRegion,2,0)</f>
        <v>South</v>
      </c>
      <c r="X316" t="str">
        <f>VLOOKUP(tblOrders[[#This Row],[City]],lookups!A:C,3,0)</f>
        <v>Kerala</v>
      </c>
    </row>
    <row r="317" spans="1:24" x14ac:dyDescent="0.25">
      <c r="A317" t="s">
        <v>690</v>
      </c>
      <c r="B317" s="1">
        <v>45814</v>
      </c>
      <c r="C317" t="s">
        <v>691</v>
      </c>
      <c r="D317" t="s">
        <v>21</v>
      </c>
      <c r="E317" t="s">
        <v>114</v>
      </c>
      <c r="F317" t="s">
        <v>115</v>
      </c>
      <c r="G317" t="s">
        <v>42</v>
      </c>
      <c r="H317" t="s">
        <v>116</v>
      </c>
      <c r="I317" t="s">
        <v>52</v>
      </c>
      <c r="J317" t="s">
        <v>45</v>
      </c>
      <c r="K317">
        <v>1</v>
      </c>
      <c r="L317">
        <v>12</v>
      </c>
      <c r="M317">
        <v>0.05</v>
      </c>
      <c r="N317">
        <v>11.4</v>
      </c>
      <c r="O317">
        <v>5.4</v>
      </c>
      <c r="P317" t="s">
        <v>28</v>
      </c>
      <c r="Q317" t="s">
        <v>91</v>
      </c>
      <c r="R317" t="s">
        <v>30</v>
      </c>
      <c r="S317">
        <v>2.7</v>
      </c>
      <c r="T317">
        <f>YEAR(tblOrders[[#This Row],[Order Date]])</f>
        <v>2025</v>
      </c>
      <c r="U317" t="str">
        <f>TEXT(tblOrders[[#This Row],[Order Date]],"mmm-yyyy")</f>
        <v>Jun-2025</v>
      </c>
      <c r="V317" s="4">
        <f>tblOrders[[#This Row],[Profit]]/tblOrders[[#This Row],[Sales Amount]]</f>
        <v>0.47368421052631582</v>
      </c>
      <c r="W317" t="str">
        <f>VLOOKUP(tblOrders[[#This Row],[City]],CityRegion,2,0)</f>
        <v>South</v>
      </c>
      <c r="X317" t="str">
        <f>VLOOKUP(tblOrders[[#This Row],[City]],lookups!A:C,3,0)</f>
        <v>Kerala</v>
      </c>
    </row>
    <row r="318" spans="1:24" x14ac:dyDescent="0.25">
      <c r="A318" t="s">
        <v>692</v>
      </c>
      <c r="B318" s="1">
        <v>45703</v>
      </c>
      <c r="C318" t="s">
        <v>693</v>
      </c>
      <c r="D318" t="s">
        <v>39</v>
      </c>
      <c r="E318" t="s">
        <v>79</v>
      </c>
      <c r="F318" t="s">
        <v>80</v>
      </c>
      <c r="G318" t="s">
        <v>68</v>
      </c>
      <c r="H318" t="s">
        <v>81</v>
      </c>
      <c r="I318" t="s">
        <v>52</v>
      </c>
      <c r="J318" t="s">
        <v>34</v>
      </c>
      <c r="K318">
        <v>2</v>
      </c>
      <c r="L318">
        <v>799</v>
      </c>
      <c r="M318">
        <v>0.2</v>
      </c>
      <c r="N318">
        <v>1278.4000000000001</v>
      </c>
      <c r="O318">
        <v>38.4</v>
      </c>
      <c r="P318" t="s">
        <v>28</v>
      </c>
      <c r="Q318" t="s">
        <v>35</v>
      </c>
      <c r="R318" t="s">
        <v>36</v>
      </c>
      <c r="S318">
        <v>4</v>
      </c>
      <c r="T318">
        <f>YEAR(tblOrders[[#This Row],[Order Date]])</f>
        <v>2025</v>
      </c>
      <c r="U318" t="str">
        <f>TEXT(tblOrders[[#This Row],[Order Date]],"mmm-yyyy")</f>
        <v>Feb-2025</v>
      </c>
      <c r="V318" s="4">
        <f>tblOrders[[#This Row],[Profit]]/tblOrders[[#This Row],[Sales Amount]]</f>
        <v>3.0037546933667079E-2</v>
      </c>
      <c r="W318" t="str">
        <f>VLOOKUP(tblOrders[[#This Row],[City]],CityRegion,2,0)</f>
        <v>South</v>
      </c>
      <c r="X318" t="str">
        <f>VLOOKUP(tblOrders[[#This Row],[City]],lookups!A:C,3,0)</f>
        <v>Kerala</v>
      </c>
    </row>
    <row r="319" spans="1:24" x14ac:dyDescent="0.25">
      <c r="A319" t="s">
        <v>694</v>
      </c>
      <c r="B319" s="1">
        <v>45969</v>
      </c>
      <c r="C319" t="s">
        <v>695</v>
      </c>
      <c r="D319" t="s">
        <v>21</v>
      </c>
      <c r="E319" t="s">
        <v>66</v>
      </c>
      <c r="F319" t="s">
        <v>67</v>
      </c>
      <c r="G319" t="s">
        <v>68</v>
      </c>
      <c r="H319" t="s">
        <v>69</v>
      </c>
      <c r="I319" t="s">
        <v>139</v>
      </c>
      <c r="J319" t="s">
        <v>27</v>
      </c>
      <c r="K319">
        <v>2</v>
      </c>
      <c r="L319">
        <v>149</v>
      </c>
      <c r="M319">
        <v>0.05</v>
      </c>
      <c r="N319">
        <v>283.10000000000002</v>
      </c>
      <c r="O319">
        <v>93.1</v>
      </c>
      <c r="P319" t="s">
        <v>28</v>
      </c>
      <c r="Q319" t="s">
        <v>35</v>
      </c>
      <c r="R319" t="s">
        <v>36</v>
      </c>
      <c r="S319">
        <v>4.5999999999999996</v>
      </c>
      <c r="T319">
        <f>YEAR(tblOrders[[#This Row],[Order Date]])</f>
        <v>2025</v>
      </c>
      <c r="U319" t="str">
        <f>TEXT(tblOrders[[#This Row],[Order Date]],"mmm-yyyy")</f>
        <v>Nov-2025</v>
      </c>
      <c r="V319" s="4">
        <f>tblOrders[[#This Row],[Profit]]/tblOrders[[#This Row],[Sales Amount]]</f>
        <v>0.32885906040268453</v>
      </c>
      <c r="W319" t="str">
        <f>VLOOKUP(tblOrders[[#This Row],[City]],CityRegion,2,0)</f>
        <v>South</v>
      </c>
      <c r="X319" t="str">
        <f>VLOOKUP(tblOrders[[#This Row],[City]],lookups!A:C,3,0)</f>
        <v>Tamil Nadu</v>
      </c>
    </row>
    <row r="320" spans="1:24" x14ac:dyDescent="0.25">
      <c r="A320" t="s">
        <v>696</v>
      </c>
      <c r="B320" s="1">
        <v>45930</v>
      </c>
      <c r="C320" t="s">
        <v>697</v>
      </c>
      <c r="D320" t="s">
        <v>21</v>
      </c>
      <c r="E320" t="s">
        <v>79</v>
      </c>
      <c r="F320" t="s">
        <v>80</v>
      </c>
      <c r="G320" t="s">
        <v>68</v>
      </c>
      <c r="H320" t="s">
        <v>81</v>
      </c>
      <c r="I320" t="s">
        <v>76</v>
      </c>
      <c r="J320" t="s">
        <v>45</v>
      </c>
      <c r="K320">
        <v>4</v>
      </c>
      <c r="L320">
        <v>799</v>
      </c>
      <c r="M320">
        <v>0.1</v>
      </c>
      <c r="N320">
        <v>2876.4</v>
      </c>
      <c r="O320">
        <v>396.4</v>
      </c>
      <c r="P320" t="s">
        <v>28</v>
      </c>
      <c r="Q320" t="s">
        <v>35</v>
      </c>
      <c r="R320" t="s">
        <v>36</v>
      </c>
      <c r="S320">
        <v>3.8</v>
      </c>
      <c r="T320">
        <f>YEAR(tblOrders[[#This Row],[Order Date]])</f>
        <v>2025</v>
      </c>
      <c r="U320" t="str">
        <f>TEXT(tblOrders[[#This Row],[Order Date]],"mmm-yyyy")</f>
        <v>Sep-2025</v>
      </c>
      <c r="V320" s="4">
        <f>tblOrders[[#This Row],[Profit]]/tblOrders[[#This Row],[Sales Amount]]</f>
        <v>0.13781115282992629</v>
      </c>
      <c r="W320" t="str">
        <f>VLOOKUP(tblOrders[[#This Row],[City]],CityRegion,2,0)</f>
        <v>South</v>
      </c>
      <c r="X320" t="str">
        <f>VLOOKUP(tblOrders[[#This Row],[City]],lookups!A:C,3,0)</f>
        <v>Kerala</v>
      </c>
    </row>
    <row r="321" spans="1:24" x14ac:dyDescent="0.25">
      <c r="A321" t="s">
        <v>698</v>
      </c>
      <c r="B321" s="1">
        <v>45764</v>
      </c>
      <c r="C321" t="s">
        <v>699</v>
      </c>
      <c r="D321" t="s">
        <v>39</v>
      </c>
      <c r="E321" t="s">
        <v>49</v>
      </c>
      <c r="F321" t="s">
        <v>50</v>
      </c>
      <c r="G321" t="s">
        <v>24</v>
      </c>
      <c r="H321" t="s">
        <v>51</v>
      </c>
      <c r="I321" t="s">
        <v>130</v>
      </c>
      <c r="J321" t="s">
        <v>45</v>
      </c>
      <c r="K321">
        <v>2</v>
      </c>
      <c r="L321">
        <v>85</v>
      </c>
      <c r="M321">
        <v>0.1</v>
      </c>
      <c r="N321">
        <v>153</v>
      </c>
      <c r="O321">
        <v>49</v>
      </c>
      <c r="P321" t="s">
        <v>148</v>
      </c>
      <c r="Q321" t="s">
        <v>86</v>
      </c>
      <c r="R321" t="s">
        <v>30</v>
      </c>
      <c r="S321">
        <v>3.9</v>
      </c>
      <c r="T321">
        <f>YEAR(tblOrders[[#This Row],[Order Date]])</f>
        <v>2025</v>
      </c>
      <c r="U321" t="str">
        <f>TEXT(tblOrders[[#This Row],[Order Date]],"mmm-yyyy")</f>
        <v>Apr-2025</v>
      </c>
      <c r="V321" s="4">
        <f>tblOrders[[#This Row],[Profit]]/tblOrders[[#This Row],[Sales Amount]]</f>
        <v>0.3202614379084967</v>
      </c>
      <c r="W321" t="str">
        <f>VLOOKUP(tblOrders[[#This Row],[City]],CityRegion,2,0)</f>
        <v>West</v>
      </c>
      <c r="X321" t="str">
        <f>VLOOKUP(tblOrders[[#This Row],[City]],lookups!A:C,3,0)</f>
        <v>Maharashtra</v>
      </c>
    </row>
    <row r="322" spans="1:24" x14ac:dyDescent="0.25">
      <c r="A322" t="s">
        <v>700</v>
      </c>
      <c r="B322" s="1">
        <v>45755</v>
      </c>
      <c r="C322" t="s">
        <v>701</v>
      </c>
      <c r="D322" t="s">
        <v>21</v>
      </c>
      <c r="E322" t="s">
        <v>101</v>
      </c>
      <c r="F322" t="s">
        <v>102</v>
      </c>
      <c r="G322" t="s">
        <v>24</v>
      </c>
      <c r="H322" t="s">
        <v>103</v>
      </c>
      <c r="I322" t="s">
        <v>70</v>
      </c>
      <c r="J322" t="s">
        <v>45</v>
      </c>
      <c r="K322">
        <v>4</v>
      </c>
      <c r="L322">
        <v>120</v>
      </c>
      <c r="M322">
        <v>0.05</v>
      </c>
      <c r="N322">
        <v>456</v>
      </c>
      <c r="O322">
        <v>144</v>
      </c>
      <c r="P322" t="s">
        <v>28</v>
      </c>
      <c r="Q322" t="s">
        <v>29</v>
      </c>
      <c r="R322" t="s">
        <v>36</v>
      </c>
      <c r="S322">
        <v>2.7</v>
      </c>
      <c r="T322">
        <f>YEAR(tblOrders[[#This Row],[Order Date]])</f>
        <v>2025</v>
      </c>
      <c r="U322" t="str">
        <f>TEXT(tblOrders[[#This Row],[Order Date]],"mmm-yyyy")</f>
        <v>Apr-2025</v>
      </c>
      <c r="V322" s="4">
        <f>tblOrders[[#This Row],[Profit]]/tblOrders[[#This Row],[Sales Amount]]</f>
        <v>0.31578947368421051</v>
      </c>
      <c r="W322" t="str">
        <f>VLOOKUP(tblOrders[[#This Row],[City]],CityRegion,2,0)</f>
        <v>South</v>
      </c>
      <c r="X322" t="str">
        <f>VLOOKUP(tblOrders[[#This Row],[City]],lookups!A:C,3,0)</f>
        <v>Telengana</v>
      </c>
    </row>
    <row r="323" spans="1:24" x14ac:dyDescent="0.25">
      <c r="A323" t="s">
        <v>702</v>
      </c>
      <c r="B323" s="1">
        <v>45991</v>
      </c>
      <c r="C323" t="s">
        <v>703</v>
      </c>
      <c r="D323" t="s">
        <v>21</v>
      </c>
      <c r="E323" t="s">
        <v>79</v>
      </c>
      <c r="F323" t="s">
        <v>80</v>
      </c>
      <c r="G323" t="s">
        <v>68</v>
      </c>
      <c r="H323" t="s">
        <v>81</v>
      </c>
      <c r="I323" t="s">
        <v>33</v>
      </c>
      <c r="J323" t="s">
        <v>45</v>
      </c>
      <c r="K323">
        <v>4</v>
      </c>
      <c r="L323">
        <v>799</v>
      </c>
      <c r="M323">
        <v>0.1</v>
      </c>
      <c r="N323">
        <v>2876.4</v>
      </c>
      <c r="O323">
        <v>396.4</v>
      </c>
      <c r="P323" t="s">
        <v>28</v>
      </c>
      <c r="Q323" t="s">
        <v>29</v>
      </c>
      <c r="R323" t="s">
        <v>36</v>
      </c>
      <c r="S323">
        <v>3.1</v>
      </c>
      <c r="T323">
        <f>YEAR(tblOrders[[#This Row],[Order Date]])</f>
        <v>2025</v>
      </c>
      <c r="U323" t="str">
        <f>TEXT(tblOrders[[#This Row],[Order Date]],"mmm-yyyy")</f>
        <v>Nov-2025</v>
      </c>
      <c r="V323" s="4">
        <f>tblOrders[[#This Row],[Profit]]/tblOrders[[#This Row],[Sales Amount]]</f>
        <v>0.13781115282992629</v>
      </c>
      <c r="W323" t="str">
        <f>VLOOKUP(tblOrders[[#This Row],[City]],CityRegion,2,0)</f>
        <v>North</v>
      </c>
      <c r="X323" t="str">
        <f>VLOOKUP(tblOrders[[#This Row],[City]],lookups!A:C,3,0)</f>
        <v>Delhi</v>
      </c>
    </row>
    <row r="324" spans="1:24" x14ac:dyDescent="0.25">
      <c r="A324" t="s">
        <v>704</v>
      </c>
      <c r="B324" s="1">
        <v>45900</v>
      </c>
      <c r="C324" t="s">
        <v>705</v>
      </c>
      <c r="D324" t="s">
        <v>21</v>
      </c>
      <c r="E324" t="s">
        <v>94</v>
      </c>
      <c r="F324" t="s">
        <v>95</v>
      </c>
      <c r="G324" t="s">
        <v>68</v>
      </c>
      <c r="H324" t="s">
        <v>96</v>
      </c>
      <c r="I324" t="s">
        <v>52</v>
      </c>
      <c r="J324" t="s">
        <v>45</v>
      </c>
      <c r="K324">
        <v>2</v>
      </c>
      <c r="L324">
        <v>89</v>
      </c>
      <c r="M324">
        <v>0</v>
      </c>
      <c r="N324">
        <v>178</v>
      </c>
      <c r="O324">
        <v>68</v>
      </c>
      <c r="P324" t="s">
        <v>28</v>
      </c>
      <c r="Q324" t="s">
        <v>35</v>
      </c>
      <c r="R324" t="s">
        <v>36</v>
      </c>
      <c r="S324">
        <v>4.3</v>
      </c>
      <c r="T324">
        <f>YEAR(tblOrders[[#This Row],[Order Date]])</f>
        <v>2025</v>
      </c>
      <c r="U324" t="str">
        <f>TEXT(tblOrders[[#This Row],[Order Date]],"mmm-yyyy")</f>
        <v>Aug-2025</v>
      </c>
      <c r="V324" s="4">
        <f>tblOrders[[#This Row],[Profit]]/tblOrders[[#This Row],[Sales Amount]]</f>
        <v>0.38202247191011235</v>
      </c>
      <c r="W324" t="str">
        <f>VLOOKUP(tblOrders[[#This Row],[City]],CityRegion,2,0)</f>
        <v>South</v>
      </c>
      <c r="X324" t="str">
        <f>VLOOKUP(tblOrders[[#This Row],[City]],lookups!A:C,3,0)</f>
        <v>Kerala</v>
      </c>
    </row>
    <row r="325" spans="1:24" x14ac:dyDescent="0.25">
      <c r="A325" t="s">
        <v>706</v>
      </c>
      <c r="B325" s="1">
        <v>45768</v>
      </c>
      <c r="C325" t="s">
        <v>707</v>
      </c>
      <c r="D325" t="s">
        <v>21</v>
      </c>
      <c r="E325" t="s">
        <v>108</v>
      </c>
      <c r="F325" t="s">
        <v>109</v>
      </c>
      <c r="G325" t="s">
        <v>62</v>
      </c>
      <c r="H325" t="s">
        <v>110</v>
      </c>
      <c r="I325" t="s">
        <v>52</v>
      </c>
      <c r="J325" t="s">
        <v>34</v>
      </c>
      <c r="K325">
        <v>3</v>
      </c>
      <c r="L325">
        <v>110</v>
      </c>
      <c r="M325">
        <v>0</v>
      </c>
      <c r="N325">
        <v>330</v>
      </c>
      <c r="O325">
        <v>126</v>
      </c>
      <c r="P325" t="s">
        <v>28</v>
      </c>
      <c r="Q325" t="s">
        <v>46</v>
      </c>
      <c r="R325" t="s">
        <v>36</v>
      </c>
      <c r="S325">
        <v>3.1</v>
      </c>
      <c r="T325">
        <f>YEAR(tblOrders[[#This Row],[Order Date]])</f>
        <v>2025</v>
      </c>
      <c r="U325" t="str">
        <f>TEXT(tblOrders[[#This Row],[Order Date]],"mmm-yyyy")</f>
        <v>Apr-2025</v>
      </c>
      <c r="V325" s="4">
        <f>tblOrders[[#This Row],[Profit]]/tblOrders[[#This Row],[Sales Amount]]</f>
        <v>0.38181818181818183</v>
      </c>
      <c r="W325" t="str">
        <f>VLOOKUP(tblOrders[[#This Row],[City]],CityRegion,2,0)</f>
        <v>South</v>
      </c>
      <c r="X325" t="str">
        <f>VLOOKUP(tblOrders[[#This Row],[City]],lookups!A:C,3,0)</f>
        <v>Kerala</v>
      </c>
    </row>
    <row r="326" spans="1:24" x14ac:dyDescent="0.25">
      <c r="A326" t="s">
        <v>708</v>
      </c>
      <c r="B326" s="1">
        <v>45725</v>
      </c>
      <c r="C326" t="s">
        <v>223</v>
      </c>
      <c r="D326" t="s">
        <v>21</v>
      </c>
      <c r="E326" t="s">
        <v>40</v>
      </c>
      <c r="F326" t="s">
        <v>41</v>
      </c>
      <c r="G326" t="s">
        <v>42</v>
      </c>
      <c r="H326" t="s">
        <v>43</v>
      </c>
      <c r="I326" t="s">
        <v>70</v>
      </c>
      <c r="J326" t="s">
        <v>45</v>
      </c>
      <c r="K326">
        <v>5</v>
      </c>
      <c r="L326">
        <v>18</v>
      </c>
      <c r="M326">
        <v>0.1</v>
      </c>
      <c r="N326">
        <v>81</v>
      </c>
      <c r="O326">
        <v>36</v>
      </c>
      <c r="P326" t="s">
        <v>28</v>
      </c>
      <c r="Q326" t="s">
        <v>29</v>
      </c>
      <c r="R326" t="s">
        <v>36</v>
      </c>
      <c r="S326">
        <v>3.1</v>
      </c>
      <c r="T326">
        <f>YEAR(tblOrders[[#This Row],[Order Date]])</f>
        <v>2025</v>
      </c>
      <c r="U326" t="str">
        <f>TEXT(tblOrders[[#This Row],[Order Date]],"mmm-yyyy")</f>
        <v>Mar-2025</v>
      </c>
      <c r="V326" s="4">
        <f>tblOrders[[#This Row],[Profit]]/tblOrders[[#This Row],[Sales Amount]]</f>
        <v>0.44444444444444442</v>
      </c>
      <c r="W326" t="str">
        <f>VLOOKUP(tblOrders[[#This Row],[City]],CityRegion,2,0)</f>
        <v>South</v>
      </c>
      <c r="X326" t="str">
        <f>VLOOKUP(tblOrders[[#This Row],[City]],lookups!A:C,3,0)</f>
        <v>Telengana</v>
      </c>
    </row>
    <row r="327" spans="1:24" x14ac:dyDescent="0.25">
      <c r="A327" t="s">
        <v>709</v>
      </c>
      <c r="B327" s="1">
        <v>45907</v>
      </c>
      <c r="C327" t="s">
        <v>710</v>
      </c>
      <c r="D327" t="s">
        <v>21</v>
      </c>
      <c r="E327" t="s">
        <v>101</v>
      </c>
      <c r="F327" t="s">
        <v>102</v>
      </c>
      <c r="G327" t="s">
        <v>24</v>
      </c>
      <c r="H327" t="s">
        <v>103</v>
      </c>
      <c r="I327" t="s">
        <v>26</v>
      </c>
      <c r="J327" t="s">
        <v>27</v>
      </c>
      <c r="K327">
        <v>2</v>
      </c>
      <c r="L327">
        <v>120</v>
      </c>
      <c r="M327">
        <v>0.1</v>
      </c>
      <c r="N327">
        <v>216</v>
      </c>
      <c r="O327">
        <v>60</v>
      </c>
      <c r="P327" t="s">
        <v>28</v>
      </c>
      <c r="Q327" t="s">
        <v>35</v>
      </c>
      <c r="R327" t="s">
        <v>36</v>
      </c>
      <c r="S327">
        <v>3.9</v>
      </c>
      <c r="T327">
        <f>YEAR(tblOrders[[#This Row],[Order Date]])</f>
        <v>2025</v>
      </c>
      <c r="U327" t="str">
        <f>TEXT(tblOrders[[#This Row],[Order Date]],"mmm-yyyy")</f>
        <v>Sep-2025</v>
      </c>
      <c r="V327" s="4">
        <f>tblOrders[[#This Row],[Profit]]/tblOrders[[#This Row],[Sales Amount]]</f>
        <v>0.27777777777777779</v>
      </c>
      <c r="W327" t="str">
        <f>VLOOKUP(tblOrders[[#This Row],[City]],CityRegion,2,0)</f>
        <v>South</v>
      </c>
      <c r="X327" t="str">
        <f>VLOOKUP(tblOrders[[#This Row],[City]],lookups!A:C,3,0)</f>
        <v>Karnataka</v>
      </c>
    </row>
    <row r="328" spans="1:24" x14ac:dyDescent="0.25">
      <c r="A328" t="s">
        <v>711</v>
      </c>
      <c r="B328" s="1">
        <v>45828</v>
      </c>
      <c r="C328" t="s">
        <v>712</v>
      </c>
      <c r="D328" t="s">
        <v>39</v>
      </c>
      <c r="E328" t="s">
        <v>22</v>
      </c>
      <c r="F328" t="s">
        <v>23</v>
      </c>
      <c r="G328" t="s">
        <v>24</v>
      </c>
      <c r="H328" t="s">
        <v>25</v>
      </c>
      <c r="I328" t="s">
        <v>57</v>
      </c>
      <c r="J328" t="s">
        <v>34</v>
      </c>
      <c r="K328">
        <v>3</v>
      </c>
      <c r="L328">
        <v>190</v>
      </c>
      <c r="M328">
        <v>0.15</v>
      </c>
      <c r="N328">
        <v>484.5</v>
      </c>
      <c r="O328">
        <v>109.5</v>
      </c>
      <c r="P328" t="s">
        <v>28</v>
      </c>
      <c r="Q328" t="s">
        <v>91</v>
      </c>
      <c r="R328" t="s">
        <v>36</v>
      </c>
      <c r="S328">
        <v>2.8</v>
      </c>
      <c r="T328">
        <f>YEAR(tblOrders[[#This Row],[Order Date]])</f>
        <v>2025</v>
      </c>
      <c r="U328" t="str">
        <f>TEXT(tblOrders[[#This Row],[Order Date]],"mmm-yyyy")</f>
        <v>Jun-2025</v>
      </c>
      <c r="V328" s="4">
        <f>tblOrders[[#This Row],[Profit]]/tblOrders[[#This Row],[Sales Amount]]</f>
        <v>0.2260061919504644</v>
      </c>
      <c r="W328" t="str">
        <f>VLOOKUP(tblOrders[[#This Row],[City]],CityRegion,2,0)</f>
        <v>South</v>
      </c>
      <c r="X328" t="str">
        <f>VLOOKUP(tblOrders[[#This Row],[City]],lookups!A:C,3,0)</f>
        <v>Kerala</v>
      </c>
    </row>
    <row r="329" spans="1:24" x14ac:dyDescent="0.25">
      <c r="A329" t="s">
        <v>713</v>
      </c>
      <c r="B329" s="1">
        <v>45843</v>
      </c>
      <c r="C329" t="s">
        <v>714</v>
      </c>
      <c r="D329" t="s">
        <v>21</v>
      </c>
      <c r="E329" t="s">
        <v>73</v>
      </c>
      <c r="F329" t="s">
        <v>74</v>
      </c>
      <c r="G329" t="s">
        <v>68</v>
      </c>
      <c r="H329" t="s">
        <v>75</v>
      </c>
      <c r="I329" t="s">
        <v>57</v>
      </c>
      <c r="J329" t="s">
        <v>34</v>
      </c>
      <c r="K329">
        <v>2</v>
      </c>
      <c r="L329">
        <v>65</v>
      </c>
      <c r="M329">
        <v>0.1</v>
      </c>
      <c r="N329">
        <v>117</v>
      </c>
      <c r="O329">
        <v>41</v>
      </c>
      <c r="P329" t="s">
        <v>28</v>
      </c>
      <c r="Q329" t="s">
        <v>29</v>
      </c>
      <c r="R329" t="s">
        <v>36</v>
      </c>
      <c r="S329">
        <v>3.6</v>
      </c>
      <c r="T329">
        <f>YEAR(tblOrders[[#This Row],[Order Date]])</f>
        <v>2025</v>
      </c>
      <c r="U329" t="str">
        <f>TEXT(tblOrders[[#This Row],[Order Date]],"mmm-yyyy")</f>
        <v>Jul-2025</v>
      </c>
      <c r="V329" s="4">
        <f>tblOrders[[#This Row],[Profit]]/tblOrders[[#This Row],[Sales Amount]]</f>
        <v>0.3504273504273504</v>
      </c>
      <c r="W329" t="str">
        <f>VLOOKUP(tblOrders[[#This Row],[City]],CityRegion,2,0)</f>
        <v>South</v>
      </c>
      <c r="X329" t="str">
        <f>VLOOKUP(tblOrders[[#This Row],[City]],lookups!A:C,3,0)</f>
        <v>Kerala</v>
      </c>
    </row>
    <row r="330" spans="1:24" x14ac:dyDescent="0.25">
      <c r="A330" t="s">
        <v>715</v>
      </c>
      <c r="B330" s="1">
        <v>45766</v>
      </c>
      <c r="C330" t="s">
        <v>716</v>
      </c>
      <c r="D330" t="s">
        <v>39</v>
      </c>
      <c r="E330" t="s">
        <v>73</v>
      </c>
      <c r="F330" t="s">
        <v>74</v>
      </c>
      <c r="G330" t="s">
        <v>68</v>
      </c>
      <c r="H330" t="s">
        <v>75</v>
      </c>
      <c r="I330" t="s">
        <v>26</v>
      </c>
      <c r="J330" t="s">
        <v>45</v>
      </c>
      <c r="K330">
        <v>3</v>
      </c>
      <c r="L330">
        <v>65</v>
      </c>
      <c r="M330">
        <v>0.05</v>
      </c>
      <c r="N330">
        <v>185.25</v>
      </c>
      <c r="O330">
        <v>71.25</v>
      </c>
      <c r="P330" t="s">
        <v>28</v>
      </c>
      <c r="Q330" t="s">
        <v>86</v>
      </c>
      <c r="R330" t="s">
        <v>36</v>
      </c>
      <c r="S330">
        <v>4.9000000000000004</v>
      </c>
      <c r="T330">
        <f>YEAR(tblOrders[[#This Row],[Order Date]])</f>
        <v>2025</v>
      </c>
      <c r="U330" t="str">
        <f>TEXT(tblOrders[[#This Row],[Order Date]],"mmm-yyyy")</f>
        <v>Apr-2025</v>
      </c>
      <c r="V330" s="4">
        <f>tblOrders[[#This Row],[Profit]]/tblOrders[[#This Row],[Sales Amount]]</f>
        <v>0.38461538461538464</v>
      </c>
      <c r="W330" t="str">
        <f>VLOOKUP(tblOrders[[#This Row],[City]],CityRegion,2,0)</f>
        <v>South</v>
      </c>
      <c r="X330" t="str">
        <f>VLOOKUP(tblOrders[[#This Row],[City]],lookups!A:C,3,0)</f>
        <v>Karnataka</v>
      </c>
    </row>
    <row r="331" spans="1:24" x14ac:dyDescent="0.25">
      <c r="A331" t="s">
        <v>717</v>
      </c>
      <c r="B331" s="1">
        <v>45835</v>
      </c>
      <c r="C331" t="s">
        <v>718</v>
      </c>
      <c r="D331" t="s">
        <v>21</v>
      </c>
      <c r="E331" t="s">
        <v>73</v>
      </c>
      <c r="F331" t="s">
        <v>74</v>
      </c>
      <c r="G331" t="s">
        <v>68</v>
      </c>
      <c r="H331" t="s">
        <v>75</v>
      </c>
      <c r="I331" t="s">
        <v>44</v>
      </c>
      <c r="J331" t="s">
        <v>27</v>
      </c>
      <c r="K331">
        <v>3</v>
      </c>
      <c r="L331">
        <v>65</v>
      </c>
      <c r="M331">
        <v>0.05</v>
      </c>
      <c r="N331">
        <v>185.25</v>
      </c>
      <c r="O331">
        <v>71.25</v>
      </c>
      <c r="P331" t="s">
        <v>28</v>
      </c>
      <c r="Q331" t="s">
        <v>91</v>
      </c>
      <c r="R331" t="s">
        <v>36</v>
      </c>
      <c r="S331">
        <v>4.9000000000000004</v>
      </c>
      <c r="T331">
        <f>YEAR(tblOrders[[#This Row],[Order Date]])</f>
        <v>2025</v>
      </c>
      <c r="U331" t="str">
        <f>TEXT(tblOrders[[#This Row],[Order Date]],"mmm-yyyy")</f>
        <v>Jun-2025</v>
      </c>
      <c r="V331" s="4">
        <f>tblOrders[[#This Row],[Profit]]/tblOrders[[#This Row],[Sales Amount]]</f>
        <v>0.38461538461538464</v>
      </c>
      <c r="W331" t="str">
        <f>VLOOKUP(tblOrders[[#This Row],[City]],CityRegion,2,0)</f>
        <v>South</v>
      </c>
      <c r="X331" t="str">
        <f>VLOOKUP(tblOrders[[#This Row],[City]],lookups!A:C,3,0)</f>
        <v>Kerala</v>
      </c>
    </row>
    <row r="332" spans="1:24" x14ac:dyDescent="0.25">
      <c r="A332" t="s">
        <v>719</v>
      </c>
      <c r="B332" s="1">
        <v>45880</v>
      </c>
      <c r="C332" t="s">
        <v>512</v>
      </c>
      <c r="D332" t="s">
        <v>39</v>
      </c>
      <c r="E332" t="s">
        <v>101</v>
      </c>
      <c r="F332" t="s">
        <v>102</v>
      </c>
      <c r="G332" t="s">
        <v>24</v>
      </c>
      <c r="H332" t="s">
        <v>103</v>
      </c>
      <c r="I332" t="s">
        <v>139</v>
      </c>
      <c r="J332" t="s">
        <v>34</v>
      </c>
      <c r="K332">
        <v>4</v>
      </c>
      <c r="L332">
        <v>120</v>
      </c>
      <c r="M332">
        <v>0.05</v>
      </c>
      <c r="N332">
        <v>456</v>
      </c>
      <c r="O332">
        <v>144</v>
      </c>
      <c r="P332" t="s">
        <v>28</v>
      </c>
      <c r="Q332" t="s">
        <v>46</v>
      </c>
      <c r="R332" t="s">
        <v>36</v>
      </c>
      <c r="S332">
        <v>3.5</v>
      </c>
      <c r="T332">
        <f>YEAR(tblOrders[[#This Row],[Order Date]])</f>
        <v>2025</v>
      </c>
      <c r="U332" t="str">
        <f>TEXT(tblOrders[[#This Row],[Order Date]],"mmm-yyyy")</f>
        <v>Aug-2025</v>
      </c>
      <c r="V332" s="4">
        <f>tblOrders[[#This Row],[Profit]]/tblOrders[[#This Row],[Sales Amount]]</f>
        <v>0.31578947368421051</v>
      </c>
      <c r="W332" t="str">
        <f>VLOOKUP(tblOrders[[#This Row],[City]],CityRegion,2,0)</f>
        <v>South</v>
      </c>
      <c r="X332" t="str">
        <f>VLOOKUP(tblOrders[[#This Row],[City]],lookups!A:C,3,0)</f>
        <v>Tamil Nadu</v>
      </c>
    </row>
    <row r="333" spans="1:24" x14ac:dyDescent="0.25">
      <c r="A333" t="s">
        <v>720</v>
      </c>
      <c r="B333" s="1">
        <v>45920</v>
      </c>
      <c r="C333" t="s">
        <v>721</v>
      </c>
      <c r="D333" t="s">
        <v>39</v>
      </c>
      <c r="E333" t="s">
        <v>94</v>
      </c>
      <c r="F333" t="s">
        <v>95</v>
      </c>
      <c r="G333" t="s">
        <v>68</v>
      </c>
      <c r="H333" t="s">
        <v>96</v>
      </c>
      <c r="I333" t="s">
        <v>70</v>
      </c>
      <c r="J333" t="s">
        <v>27</v>
      </c>
      <c r="K333">
        <v>3</v>
      </c>
      <c r="L333">
        <v>89</v>
      </c>
      <c r="M333">
        <v>0.2</v>
      </c>
      <c r="N333">
        <v>213.6</v>
      </c>
      <c r="O333">
        <v>48.6</v>
      </c>
      <c r="P333" t="s">
        <v>28</v>
      </c>
      <c r="Q333" t="s">
        <v>35</v>
      </c>
      <c r="R333" t="s">
        <v>36</v>
      </c>
      <c r="S333">
        <v>4</v>
      </c>
      <c r="T333">
        <f>YEAR(tblOrders[[#This Row],[Order Date]])</f>
        <v>2025</v>
      </c>
      <c r="U333" t="str">
        <f>TEXT(tblOrders[[#This Row],[Order Date]],"mmm-yyyy")</f>
        <v>Sep-2025</v>
      </c>
      <c r="V333" s="4">
        <f>tblOrders[[#This Row],[Profit]]/tblOrders[[#This Row],[Sales Amount]]</f>
        <v>0.22752808988764045</v>
      </c>
      <c r="W333" t="str">
        <f>VLOOKUP(tblOrders[[#This Row],[City]],CityRegion,2,0)</f>
        <v>South</v>
      </c>
      <c r="X333" t="str">
        <f>VLOOKUP(tblOrders[[#This Row],[City]],lookups!A:C,3,0)</f>
        <v>Telengana</v>
      </c>
    </row>
    <row r="334" spans="1:24" x14ac:dyDescent="0.25">
      <c r="A334" t="s">
        <v>722</v>
      </c>
      <c r="B334" s="1">
        <v>45898</v>
      </c>
      <c r="C334" t="s">
        <v>723</v>
      </c>
      <c r="D334" t="s">
        <v>21</v>
      </c>
      <c r="E334" t="s">
        <v>49</v>
      </c>
      <c r="F334" t="s">
        <v>50</v>
      </c>
      <c r="G334" t="s">
        <v>24</v>
      </c>
      <c r="H334" t="s">
        <v>51</v>
      </c>
      <c r="I334" t="s">
        <v>33</v>
      </c>
      <c r="J334" t="s">
        <v>27</v>
      </c>
      <c r="K334">
        <v>3</v>
      </c>
      <c r="L334">
        <v>85</v>
      </c>
      <c r="M334">
        <v>0.1</v>
      </c>
      <c r="N334">
        <v>229.5</v>
      </c>
      <c r="O334">
        <v>73.5</v>
      </c>
      <c r="P334" t="s">
        <v>28</v>
      </c>
      <c r="Q334" t="s">
        <v>35</v>
      </c>
      <c r="R334" t="s">
        <v>36</v>
      </c>
      <c r="S334">
        <v>2.8</v>
      </c>
      <c r="T334">
        <f>YEAR(tblOrders[[#This Row],[Order Date]])</f>
        <v>2025</v>
      </c>
      <c r="U334" t="str">
        <f>TEXT(tblOrders[[#This Row],[Order Date]],"mmm-yyyy")</f>
        <v>Aug-2025</v>
      </c>
      <c r="V334" s="4">
        <f>tblOrders[[#This Row],[Profit]]/tblOrders[[#This Row],[Sales Amount]]</f>
        <v>0.3202614379084967</v>
      </c>
      <c r="W334" t="str">
        <f>VLOOKUP(tblOrders[[#This Row],[City]],CityRegion,2,0)</f>
        <v>North</v>
      </c>
      <c r="X334" t="str">
        <f>VLOOKUP(tblOrders[[#This Row],[City]],lookups!A:C,3,0)</f>
        <v>Delhi</v>
      </c>
    </row>
    <row r="335" spans="1:24" x14ac:dyDescent="0.25">
      <c r="A335" t="s">
        <v>724</v>
      </c>
      <c r="B335" s="1">
        <v>45766</v>
      </c>
      <c r="C335" t="s">
        <v>725</v>
      </c>
      <c r="D335" t="s">
        <v>21</v>
      </c>
      <c r="E335" t="s">
        <v>79</v>
      </c>
      <c r="F335" t="s">
        <v>80</v>
      </c>
      <c r="G335" t="s">
        <v>68</v>
      </c>
      <c r="H335" t="s">
        <v>81</v>
      </c>
      <c r="I335" t="s">
        <v>44</v>
      </c>
      <c r="J335" t="s">
        <v>27</v>
      </c>
      <c r="K335">
        <v>4</v>
      </c>
      <c r="L335">
        <v>799</v>
      </c>
      <c r="M335">
        <v>0.2</v>
      </c>
      <c r="N335">
        <v>2556.8000000000002</v>
      </c>
      <c r="O335">
        <v>76.8</v>
      </c>
      <c r="P335" t="s">
        <v>28</v>
      </c>
      <c r="Q335" t="s">
        <v>29</v>
      </c>
      <c r="R335" t="s">
        <v>36</v>
      </c>
      <c r="S335">
        <v>4.0999999999999996</v>
      </c>
      <c r="T335">
        <f>YEAR(tblOrders[[#This Row],[Order Date]])</f>
        <v>2025</v>
      </c>
      <c r="U335" t="str">
        <f>TEXT(tblOrders[[#This Row],[Order Date]],"mmm-yyyy")</f>
        <v>Apr-2025</v>
      </c>
      <c r="V335" s="4">
        <f>tblOrders[[#This Row],[Profit]]/tblOrders[[#This Row],[Sales Amount]]</f>
        <v>3.0037546933667079E-2</v>
      </c>
      <c r="W335" t="str">
        <f>VLOOKUP(tblOrders[[#This Row],[City]],CityRegion,2,0)</f>
        <v>South</v>
      </c>
      <c r="X335" t="str">
        <f>VLOOKUP(tblOrders[[#This Row],[City]],lookups!A:C,3,0)</f>
        <v>Kerala</v>
      </c>
    </row>
    <row r="336" spans="1:24" x14ac:dyDescent="0.25">
      <c r="A336" t="s">
        <v>726</v>
      </c>
      <c r="B336" s="1">
        <v>45866</v>
      </c>
      <c r="C336" t="s">
        <v>727</v>
      </c>
      <c r="D336" t="s">
        <v>21</v>
      </c>
      <c r="E336" t="s">
        <v>40</v>
      </c>
      <c r="F336" t="s">
        <v>41</v>
      </c>
      <c r="G336" t="s">
        <v>42</v>
      </c>
      <c r="H336" t="s">
        <v>43</v>
      </c>
      <c r="I336" t="s">
        <v>57</v>
      </c>
      <c r="J336" t="s">
        <v>45</v>
      </c>
      <c r="K336">
        <v>3</v>
      </c>
      <c r="L336">
        <v>18</v>
      </c>
      <c r="M336">
        <v>0.05</v>
      </c>
      <c r="N336">
        <v>51.3</v>
      </c>
      <c r="O336">
        <v>24.3</v>
      </c>
      <c r="P336" t="s">
        <v>28</v>
      </c>
      <c r="Q336" t="s">
        <v>29</v>
      </c>
      <c r="R336" t="s">
        <v>36</v>
      </c>
      <c r="S336">
        <v>4.8</v>
      </c>
      <c r="T336">
        <f>YEAR(tblOrders[[#This Row],[Order Date]])</f>
        <v>2025</v>
      </c>
      <c r="U336" t="str">
        <f>TEXT(tblOrders[[#This Row],[Order Date]],"mmm-yyyy")</f>
        <v>Jul-2025</v>
      </c>
      <c r="V336" s="4">
        <f>tblOrders[[#This Row],[Profit]]/tblOrders[[#This Row],[Sales Amount]]</f>
        <v>0.47368421052631582</v>
      </c>
      <c r="W336" t="str">
        <f>VLOOKUP(tblOrders[[#This Row],[City]],CityRegion,2,0)</f>
        <v>South</v>
      </c>
      <c r="X336" t="str">
        <f>VLOOKUP(tblOrders[[#This Row],[City]],lookups!A:C,3,0)</f>
        <v>Kerala</v>
      </c>
    </row>
    <row r="337" spans="1:24" x14ac:dyDescent="0.25">
      <c r="A337" t="s">
        <v>728</v>
      </c>
      <c r="B337" s="1">
        <v>45714</v>
      </c>
      <c r="C337" t="s">
        <v>729</v>
      </c>
      <c r="D337" t="s">
        <v>21</v>
      </c>
      <c r="E337" t="s">
        <v>22</v>
      </c>
      <c r="F337" t="s">
        <v>23</v>
      </c>
      <c r="G337" t="s">
        <v>24</v>
      </c>
      <c r="H337" t="s">
        <v>25</v>
      </c>
      <c r="I337" t="s">
        <v>76</v>
      </c>
      <c r="J337" t="s">
        <v>34</v>
      </c>
      <c r="K337">
        <v>1</v>
      </c>
      <c r="L337">
        <v>190</v>
      </c>
      <c r="M337">
        <v>0.2</v>
      </c>
      <c r="N337">
        <v>152</v>
      </c>
      <c r="O337">
        <v>27</v>
      </c>
      <c r="P337" t="s">
        <v>28</v>
      </c>
      <c r="Q337" t="s">
        <v>46</v>
      </c>
      <c r="R337" t="s">
        <v>123</v>
      </c>
      <c r="S337">
        <v>4.5</v>
      </c>
      <c r="T337">
        <f>YEAR(tblOrders[[#This Row],[Order Date]])</f>
        <v>2025</v>
      </c>
      <c r="U337" t="str">
        <f>TEXT(tblOrders[[#This Row],[Order Date]],"mmm-yyyy")</f>
        <v>Feb-2025</v>
      </c>
      <c r="V337" s="4">
        <f>tblOrders[[#This Row],[Profit]]/tblOrders[[#This Row],[Sales Amount]]</f>
        <v>0.17763157894736842</v>
      </c>
      <c r="W337" t="str">
        <f>VLOOKUP(tblOrders[[#This Row],[City]],CityRegion,2,0)</f>
        <v>South</v>
      </c>
      <c r="X337" t="str">
        <f>VLOOKUP(tblOrders[[#This Row],[City]],lookups!A:C,3,0)</f>
        <v>Kerala</v>
      </c>
    </row>
    <row r="338" spans="1:24" x14ac:dyDescent="0.25">
      <c r="A338" t="s">
        <v>730</v>
      </c>
      <c r="B338" s="1">
        <v>45762</v>
      </c>
      <c r="C338" t="s">
        <v>731</v>
      </c>
      <c r="D338" t="s">
        <v>39</v>
      </c>
      <c r="E338" t="s">
        <v>108</v>
      </c>
      <c r="F338" t="s">
        <v>109</v>
      </c>
      <c r="G338" t="s">
        <v>62</v>
      </c>
      <c r="H338" t="s">
        <v>110</v>
      </c>
      <c r="I338" t="s">
        <v>76</v>
      </c>
      <c r="J338" t="s">
        <v>45</v>
      </c>
      <c r="K338">
        <v>4</v>
      </c>
      <c r="L338">
        <v>110</v>
      </c>
      <c r="M338">
        <v>0.2</v>
      </c>
      <c r="N338">
        <v>352</v>
      </c>
      <c r="O338">
        <v>80</v>
      </c>
      <c r="P338" t="s">
        <v>111</v>
      </c>
      <c r="Q338" t="s">
        <v>86</v>
      </c>
      <c r="R338" t="s">
        <v>30</v>
      </c>
      <c r="S338">
        <v>4.2</v>
      </c>
      <c r="T338">
        <f>YEAR(tblOrders[[#This Row],[Order Date]])</f>
        <v>2025</v>
      </c>
      <c r="U338" t="str">
        <f>TEXT(tblOrders[[#This Row],[Order Date]],"mmm-yyyy")</f>
        <v>Apr-2025</v>
      </c>
      <c r="V338" s="4">
        <f>tblOrders[[#This Row],[Profit]]/tblOrders[[#This Row],[Sales Amount]]</f>
        <v>0.22727272727272727</v>
      </c>
      <c r="W338" t="str">
        <f>VLOOKUP(tblOrders[[#This Row],[City]],CityRegion,2,0)</f>
        <v>South</v>
      </c>
      <c r="X338" t="str">
        <f>VLOOKUP(tblOrders[[#This Row],[City]],lookups!A:C,3,0)</f>
        <v>Kerala</v>
      </c>
    </row>
    <row r="339" spans="1:24" x14ac:dyDescent="0.25">
      <c r="A339" t="s">
        <v>732</v>
      </c>
      <c r="B339" s="1">
        <v>45885</v>
      </c>
      <c r="C339" t="s">
        <v>733</v>
      </c>
      <c r="D339" t="s">
        <v>39</v>
      </c>
      <c r="E339" t="s">
        <v>55</v>
      </c>
      <c r="F339" t="s">
        <v>56</v>
      </c>
      <c r="G339" t="s">
        <v>24</v>
      </c>
      <c r="H339" t="s">
        <v>51</v>
      </c>
      <c r="I339" t="s">
        <v>26</v>
      </c>
      <c r="J339" t="s">
        <v>45</v>
      </c>
      <c r="K339">
        <v>3</v>
      </c>
      <c r="L339">
        <v>42</v>
      </c>
      <c r="M339">
        <v>0</v>
      </c>
      <c r="N339">
        <v>126</v>
      </c>
      <c r="O339">
        <v>54</v>
      </c>
      <c r="P339" t="s">
        <v>28</v>
      </c>
      <c r="Q339" t="s">
        <v>91</v>
      </c>
      <c r="R339" t="s">
        <v>36</v>
      </c>
      <c r="S339">
        <v>3.8</v>
      </c>
      <c r="T339">
        <f>YEAR(tblOrders[[#This Row],[Order Date]])</f>
        <v>2025</v>
      </c>
      <c r="U339" t="str">
        <f>TEXT(tblOrders[[#This Row],[Order Date]],"mmm-yyyy")</f>
        <v>Aug-2025</v>
      </c>
      <c r="V339" s="4">
        <f>tblOrders[[#This Row],[Profit]]/tblOrders[[#This Row],[Sales Amount]]</f>
        <v>0.42857142857142855</v>
      </c>
      <c r="W339" t="str">
        <f>VLOOKUP(tblOrders[[#This Row],[City]],CityRegion,2,0)</f>
        <v>South</v>
      </c>
      <c r="X339" t="str">
        <f>VLOOKUP(tblOrders[[#This Row],[City]],lookups!A:C,3,0)</f>
        <v>Karnataka</v>
      </c>
    </row>
    <row r="340" spans="1:24" x14ac:dyDescent="0.25">
      <c r="A340" t="s">
        <v>734</v>
      </c>
      <c r="B340" s="1">
        <v>45795</v>
      </c>
      <c r="C340" t="s">
        <v>735</v>
      </c>
      <c r="D340" t="s">
        <v>21</v>
      </c>
      <c r="E340" t="s">
        <v>55</v>
      </c>
      <c r="F340" t="s">
        <v>56</v>
      </c>
      <c r="G340" t="s">
        <v>24</v>
      </c>
      <c r="H340" t="s">
        <v>51</v>
      </c>
      <c r="I340" t="s">
        <v>84</v>
      </c>
      <c r="J340" t="s">
        <v>45</v>
      </c>
      <c r="K340">
        <v>1</v>
      </c>
      <c r="L340">
        <v>42</v>
      </c>
      <c r="M340">
        <v>0</v>
      </c>
      <c r="N340">
        <v>42</v>
      </c>
      <c r="O340">
        <v>18</v>
      </c>
      <c r="P340" t="s">
        <v>28</v>
      </c>
      <c r="Q340" t="s">
        <v>29</v>
      </c>
      <c r="R340" t="s">
        <v>36</v>
      </c>
      <c r="S340">
        <v>3.4</v>
      </c>
      <c r="T340">
        <f>YEAR(tblOrders[[#This Row],[Order Date]])</f>
        <v>2025</v>
      </c>
      <c r="U340" t="str">
        <f>TEXT(tblOrders[[#This Row],[Order Date]],"mmm-yyyy")</f>
        <v>May-2025</v>
      </c>
      <c r="V340" s="4">
        <f>tblOrders[[#This Row],[Profit]]/tblOrders[[#This Row],[Sales Amount]]</f>
        <v>0.42857142857142855</v>
      </c>
      <c r="W340" t="str">
        <f>VLOOKUP(tblOrders[[#This Row],[City]],CityRegion,2,0)</f>
        <v>West</v>
      </c>
      <c r="X340" t="str">
        <f>VLOOKUP(tblOrders[[#This Row],[City]],lookups!A:C,3,0)</f>
        <v>Maharashtra</v>
      </c>
    </row>
    <row r="341" spans="1:24" x14ac:dyDescent="0.25">
      <c r="A341" t="s">
        <v>736</v>
      </c>
      <c r="B341" s="1">
        <v>45740</v>
      </c>
      <c r="C341" t="s">
        <v>737</v>
      </c>
      <c r="D341" t="s">
        <v>21</v>
      </c>
      <c r="E341" t="s">
        <v>101</v>
      </c>
      <c r="F341" t="s">
        <v>102</v>
      </c>
      <c r="G341" t="s">
        <v>24</v>
      </c>
      <c r="H341" t="s">
        <v>103</v>
      </c>
      <c r="I341" t="s">
        <v>84</v>
      </c>
      <c r="J341" t="s">
        <v>34</v>
      </c>
      <c r="K341">
        <v>5</v>
      </c>
      <c r="L341">
        <v>120</v>
      </c>
      <c r="M341">
        <v>0</v>
      </c>
      <c r="N341">
        <v>600</v>
      </c>
      <c r="O341">
        <v>210</v>
      </c>
      <c r="P341" t="s">
        <v>28</v>
      </c>
      <c r="Q341" t="s">
        <v>91</v>
      </c>
      <c r="R341" t="s">
        <v>36</v>
      </c>
      <c r="S341">
        <v>2.8</v>
      </c>
      <c r="T341">
        <f>YEAR(tblOrders[[#This Row],[Order Date]])</f>
        <v>2025</v>
      </c>
      <c r="U341" t="str">
        <f>TEXT(tblOrders[[#This Row],[Order Date]],"mmm-yyyy")</f>
        <v>Mar-2025</v>
      </c>
      <c r="V341" s="4">
        <f>tblOrders[[#This Row],[Profit]]/tblOrders[[#This Row],[Sales Amount]]</f>
        <v>0.35</v>
      </c>
      <c r="W341" t="str">
        <f>VLOOKUP(tblOrders[[#This Row],[City]],CityRegion,2,0)</f>
        <v>West</v>
      </c>
      <c r="X341" t="str">
        <f>VLOOKUP(tblOrders[[#This Row],[City]],lookups!A:C,3,0)</f>
        <v>Maharashtra</v>
      </c>
    </row>
    <row r="342" spans="1:24" x14ac:dyDescent="0.25">
      <c r="A342" t="s">
        <v>738</v>
      </c>
      <c r="B342" s="1">
        <v>45850</v>
      </c>
      <c r="C342" t="s">
        <v>739</v>
      </c>
      <c r="D342" t="s">
        <v>39</v>
      </c>
      <c r="E342" t="s">
        <v>114</v>
      </c>
      <c r="F342" t="s">
        <v>115</v>
      </c>
      <c r="G342" t="s">
        <v>42</v>
      </c>
      <c r="H342" t="s">
        <v>116</v>
      </c>
      <c r="I342" t="s">
        <v>84</v>
      </c>
      <c r="J342" t="s">
        <v>45</v>
      </c>
      <c r="K342">
        <v>3</v>
      </c>
      <c r="L342">
        <v>12</v>
      </c>
      <c r="M342">
        <v>0.15</v>
      </c>
      <c r="N342">
        <v>30.6</v>
      </c>
      <c r="O342">
        <v>12.6</v>
      </c>
      <c r="P342" t="s">
        <v>28</v>
      </c>
      <c r="Q342" t="s">
        <v>46</v>
      </c>
      <c r="R342" t="s">
        <v>36</v>
      </c>
      <c r="S342">
        <v>3.4</v>
      </c>
      <c r="T342">
        <f>YEAR(tblOrders[[#This Row],[Order Date]])</f>
        <v>2025</v>
      </c>
      <c r="U342" t="str">
        <f>TEXT(tblOrders[[#This Row],[Order Date]],"mmm-yyyy")</f>
        <v>Jul-2025</v>
      </c>
      <c r="V342" s="4">
        <f>tblOrders[[#This Row],[Profit]]/tblOrders[[#This Row],[Sales Amount]]</f>
        <v>0.41176470588235292</v>
      </c>
      <c r="W342" t="str">
        <f>VLOOKUP(tblOrders[[#This Row],[City]],CityRegion,2,0)</f>
        <v>West</v>
      </c>
      <c r="X342" t="str">
        <f>VLOOKUP(tblOrders[[#This Row],[City]],lookups!A:C,3,0)</f>
        <v>Maharashtra</v>
      </c>
    </row>
    <row r="343" spans="1:24" x14ac:dyDescent="0.25">
      <c r="A343" t="s">
        <v>740</v>
      </c>
      <c r="B343" s="1">
        <v>45808</v>
      </c>
      <c r="C343" t="s">
        <v>735</v>
      </c>
      <c r="D343" t="s">
        <v>39</v>
      </c>
      <c r="E343" t="s">
        <v>60</v>
      </c>
      <c r="F343" t="s">
        <v>61</v>
      </c>
      <c r="G343" t="s">
        <v>62</v>
      </c>
      <c r="H343" t="s">
        <v>63</v>
      </c>
      <c r="I343" t="s">
        <v>52</v>
      </c>
      <c r="J343" t="s">
        <v>27</v>
      </c>
      <c r="K343">
        <v>2</v>
      </c>
      <c r="L343">
        <v>45</v>
      </c>
      <c r="M343">
        <v>0.2</v>
      </c>
      <c r="N343">
        <v>72</v>
      </c>
      <c r="O343">
        <v>20</v>
      </c>
      <c r="P343" t="s">
        <v>28</v>
      </c>
      <c r="Q343" t="s">
        <v>91</v>
      </c>
      <c r="R343" t="s">
        <v>30</v>
      </c>
      <c r="S343">
        <v>2.8</v>
      </c>
      <c r="T343">
        <f>YEAR(tblOrders[[#This Row],[Order Date]])</f>
        <v>2025</v>
      </c>
      <c r="U343" t="str">
        <f>TEXT(tblOrders[[#This Row],[Order Date]],"mmm-yyyy")</f>
        <v>May-2025</v>
      </c>
      <c r="V343" s="4">
        <f>tblOrders[[#This Row],[Profit]]/tblOrders[[#This Row],[Sales Amount]]</f>
        <v>0.27777777777777779</v>
      </c>
      <c r="W343" t="str">
        <f>VLOOKUP(tblOrders[[#This Row],[City]],CityRegion,2,0)</f>
        <v>South</v>
      </c>
      <c r="X343" t="str">
        <f>VLOOKUP(tblOrders[[#This Row],[City]],lookups!A:C,3,0)</f>
        <v>Kerala</v>
      </c>
    </row>
    <row r="344" spans="1:24" x14ac:dyDescent="0.25">
      <c r="A344" t="s">
        <v>741</v>
      </c>
      <c r="B344" s="1">
        <v>45692</v>
      </c>
      <c r="C344" t="s">
        <v>742</v>
      </c>
      <c r="D344" t="s">
        <v>21</v>
      </c>
      <c r="E344" t="s">
        <v>73</v>
      </c>
      <c r="F344" t="s">
        <v>74</v>
      </c>
      <c r="G344" t="s">
        <v>68</v>
      </c>
      <c r="H344" t="s">
        <v>75</v>
      </c>
      <c r="I344" t="s">
        <v>57</v>
      </c>
      <c r="J344" t="s">
        <v>34</v>
      </c>
      <c r="K344">
        <v>1</v>
      </c>
      <c r="L344">
        <v>65</v>
      </c>
      <c r="M344">
        <v>0.2</v>
      </c>
      <c r="N344">
        <v>52</v>
      </c>
      <c r="O344">
        <v>14</v>
      </c>
      <c r="P344" t="s">
        <v>111</v>
      </c>
      <c r="Q344" t="s">
        <v>46</v>
      </c>
      <c r="R344" t="s">
        <v>36</v>
      </c>
      <c r="S344">
        <v>3.4</v>
      </c>
      <c r="T344">
        <f>YEAR(tblOrders[[#This Row],[Order Date]])</f>
        <v>2025</v>
      </c>
      <c r="U344" t="str">
        <f>TEXT(tblOrders[[#This Row],[Order Date]],"mmm-yyyy")</f>
        <v>Feb-2025</v>
      </c>
      <c r="V344" s="4">
        <f>tblOrders[[#This Row],[Profit]]/tblOrders[[#This Row],[Sales Amount]]</f>
        <v>0.26923076923076922</v>
      </c>
      <c r="W344" t="str">
        <f>VLOOKUP(tblOrders[[#This Row],[City]],CityRegion,2,0)</f>
        <v>South</v>
      </c>
      <c r="X344" t="str">
        <f>VLOOKUP(tblOrders[[#This Row],[City]],lookups!A:C,3,0)</f>
        <v>Kerala</v>
      </c>
    </row>
    <row r="345" spans="1:24" x14ac:dyDescent="0.25">
      <c r="A345" t="s">
        <v>743</v>
      </c>
      <c r="B345" s="1">
        <v>45738</v>
      </c>
      <c r="C345" t="s">
        <v>744</v>
      </c>
      <c r="D345" t="s">
        <v>21</v>
      </c>
      <c r="E345" t="s">
        <v>101</v>
      </c>
      <c r="F345" t="s">
        <v>102</v>
      </c>
      <c r="G345" t="s">
        <v>24</v>
      </c>
      <c r="H345" t="s">
        <v>103</v>
      </c>
      <c r="I345" t="s">
        <v>70</v>
      </c>
      <c r="J345" t="s">
        <v>27</v>
      </c>
      <c r="K345">
        <v>3</v>
      </c>
      <c r="L345">
        <v>120</v>
      </c>
      <c r="M345">
        <v>0</v>
      </c>
      <c r="N345">
        <v>360</v>
      </c>
      <c r="O345">
        <v>126</v>
      </c>
      <c r="P345" t="s">
        <v>28</v>
      </c>
      <c r="Q345" t="s">
        <v>35</v>
      </c>
      <c r="R345" t="s">
        <v>30</v>
      </c>
      <c r="S345">
        <v>4.7</v>
      </c>
      <c r="T345">
        <f>YEAR(tblOrders[[#This Row],[Order Date]])</f>
        <v>2025</v>
      </c>
      <c r="U345" t="str">
        <f>TEXT(tblOrders[[#This Row],[Order Date]],"mmm-yyyy")</f>
        <v>Mar-2025</v>
      </c>
      <c r="V345" s="4">
        <f>tblOrders[[#This Row],[Profit]]/tblOrders[[#This Row],[Sales Amount]]</f>
        <v>0.35</v>
      </c>
      <c r="W345" t="str">
        <f>VLOOKUP(tblOrders[[#This Row],[City]],CityRegion,2,0)</f>
        <v>South</v>
      </c>
      <c r="X345" t="str">
        <f>VLOOKUP(tblOrders[[#This Row],[City]],lookups!A:C,3,0)</f>
        <v>Telengana</v>
      </c>
    </row>
    <row r="346" spans="1:24" x14ac:dyDescent="0.25">
      <c r="A346" t="s">
        <v>745</v>
      </c>
      <c r="B346" s="1">
        <v>45688</v>
      </c>
      <c r="C346" t="s">
        <v>200</v>
      </c>
      <c r="D346" t="s">
        <v>39</v>
      </c>
      <c r="E346" t="s">
        <v>66</v>
      </c>
      <c r="F346" t="s">
        <v>67</v>
      </c>
      <c r="G346" t="s">
        <v>68</v>
      </c>
      <c r="H346" t="s">
        <v>69</v>
      </c>
      <c r="I346" t="s">
        <v>57</v>
      </c>
      <c r="J346" t="s">
        <v>34</v>
      </c>
      <c r="K346">
        <v>4</v>
      </c>
      <c r="L346">
        <v>149</v>
      </c>
      <c r="M346">
        <v>0.1</v>
      </c>
      <c r="N346">
        <v>536.4</v>
      </c>
      <c r="O346">
        <v>156.4</v>
      </c>
      <c r="P346" t="s">
        <v>28</v>
      </c>
      <c r="Q346" t="s">
        <v>46</v>
      </c>
      <c r="R346" t="s">
        <v>36</v>
      </c>
      <c r="S346">
        <v>3.6</v>
      </c>
      <c r="T346">
        <f>YEAR(tblOrders[[#This Row],[Order Date]])</f>
        <v>2025</v>
      </c>
      <c r="U346" t="str">
        <f>TEXT(tblOrders[[#This Row],[Order Date]],"mmm-yyyy")</f>
        <v>Jan-2025</v>
      </c>
      <c r="V346" s="4">
        <f>tblOrders[[#This Row],[Profit]]/tblOrders[[#This Row],[Sales Amount]]</f>
        <v>0.29157345264727819</v>
      </c>
      <c r="W346" t="str">
        <f>VLOOKUP(tblOrders[[#This Row],[City]],CityRegion,2,0)</f>
        <v>South</v>
      </c>
      <c r="X346" t="str">
        <f>VLOOKUP(tblOrders[[#This Row],[City]],lookups!A:C,3,0)</f>
        <v>Kerala</v>
      </c>
    </row>
    <row r="347" spans="1:24" x14ac:dyDescent="0.25">
      <c r="A347" t="s">
        <v>746</v>
      </c>
      <c r="B347" s="1">
        <v>45963</v>
      </c>
      <c r="C347" t="s">
        <v>747</v>
      </c>
      <c r="D347" t="s">
        <v>39</v>
      </c>
      <c r="E347" t="s">
        <v>94</v>
      </c>
      <c r="F347" t="s">
        <v>95</v>
      </c>
      <c r="G347" t="s">
        <v>68</v>
      </c>
      <c r="H347" t="s">
        <v>96</v>
      </c>
      <c r="I347" t="s">
        <v>70</v>
      </c>
      <c r="J347" t="s">
        <v>34</v>
      </c>
      <c r="K347">
        <v>5</v>
      </c>
      <c r="L347">
        <v>89</v>
      </c>
      <c r="M347">
        <v>0.1</v>
      </c>
      <c r="N347">
        <v>400.5</v>
      </c>
      <c r="O347">
        <v>125.5</v>
      </c>
      <c r="P347" t="s">
        <v>148</v>
      </c>
      <c r="Q347" t="s">
        <v>46</v>
      </c>
      <c r="R347" t="s">
        <v>36</v>
      </c>
      <c r="S347">
        <v>2.6</v>
      </c>
      <c r="T347">
        <f>YEAR(tblOrders[[#This Row],[Order Date]])</f>
        <v>2025</v>
      </c>
      <c r="U347" t="str">
        <f>TEXT(tblOrders[[#This Row],[Order Date]],"mmm-yyyy")</f>
        <v>Nov-2025</v>
      </c>
      <c r="V347" s="4">
        <f>tblOrders[[#This Row],[Profit]]/tblOrders[[#This Row],[Sales Amount]]</f>
        <v>0.31335830212234705</v>
      </c>
      <c r="W347" t="str">
        <f>VLOOKUP(tblOrders[[#This Row],[City]],CityRegion,2,0)</f>
        <v>South</v>
      </c>
      <c r="X347" t="str">
        <f>VLOOKUP(tblOrders[[#This Row],[City]],lookups!A:C,3,0)</f>
        <v>Telengana</v>
      </c>
    </row>
    <row r="348" spans="1:24" x14ac:dyDescent="0.25">
      <c r="A348" t="s">
        <v>748</v>
      </c>
      <c r="B348" s="1">
        <v>45819</v>
      </c>
      <c r="C348" t="s">
        <v>749</v>
      </c>
      <c r="D348" t="s">
        <v>21</v>
      </c>
      <c r="E348" t="s">
        <v>22</v>
      </c>
      <c r="F348" t="s">
        <v>23</v>
      </c>
      <c r="G348" t="s">
        <v>24</v>
      </c>
      <c r="H348" t="s">
        <v>25</v>
      </c>
      <c r="I348" t="s">
        <v>33</v>
      </c>
      <c r="J348" t="s">
        <v>27</v>
      </c>
      <c r="K348">
        <v>2</v>
      </c>
      <c r="L348">
        <v>190</v>
      </c>
      <c r="M348">
        <v>0.05</v>
      </c>
      <c r="N348">
        <v>361</v>
      </c>
      <c r="O348">
        <v>111</v>
      </c>
      <c r="P348" t="s">
        <v>28</v>
      </c>
      <c r="Q348" t="s">
        <v>86</v>
      </c>
      <c r="R348" t="s">
        <v>36</v>
      </c>
      <c r="S348">
        <v>4.3</v>
      </c>
      <c r="T348">
        <f>YEAR(tblOrders[[#This Row],[Order Date]])</f>
        <v>2025</v>
      </c>
      <c r="U348" t="str">
        <f>TEXT(tblOrders[[#This Row],[Order Date]],"mmm-yyyy")</f>
        <v>Jun-2025</v>
      </c>
      <c r="V348" s="4">
        <f>tblOrders[[#This Row],[Profit]]/tblOrders[[#This Row],[Sales Amount]]</f>
        <v>0.30747922437673131</v>
      </c>
      <c r="W348" t="str">
        <f>VLOOKUP(tblOrders[[#This Row],[City]],CityRegion,2,0)</f>
        <v>North</v>
      </c>
      <c r="X348" t="str">
        <f>VLOOKUP(tblOrders[[#This Row],[City]],lookups!A:C,3,0)</f>
        <v>Delhi</v>
      </c>
    </row>
    <row r="349" spans="1:24" x14ac:dyDescent="0.25">
      <c r="A349" t="s">
        <v>750</v>
      </c>
      <c r="B349" s="1">
        <v>45933</v>
      </c>
      <c r="C349" t="s">
        <v>751</v>
      </c>
      <c r="D349" t="s">
        <v>39</v>
      </c>
      <c r="E349" t="s">
        <v>60</v>
      </c>
      <c r="F349" t="s">
        <v>61</v>
      </c>
      <c r="G349" t="s">
        <v>62</v>
      </c>
      <c r="H349" t="s">
        <v>63</v>
      </c>
      <c r="I349" t="s">
        <v>26</v>
      </c>
      <c r="J349" t="s">
        <v>45</v>
      </c>
      <c r="K349">
        <v>5</v>
      </c>
      <c r="L349">
        <v>45</v>
      </c>
      <c r="M349">
        <v>0</v>
      </c>
      <c r="N349">
        <v>225</v>
      </c>
      <c r="O349">
        <v>95</v>
      </c>
      <c r="P349" t="s">
        <v>148</v>
      </c>
      <c r="Q349" t="s">
        <v>91</v>
      </c>
      <c r="R349" t="s">
        <v>36</v>
      </c>
      <c r="S349">
        <v>4.7</v>
      </c>
      <c r="T349">
        <f>YEAR(tblOrders[[#This Row],[Order Date]])</f>
        <v>2025</v>
      </c>
      <c r="U349" t="str">
        <f>TEXT(tblOrders[[#This Row],[Order Date]],"mmm-yyyy")</f>
        <v>Oct-2025</v>
      </c>
      <c r="V349" s="4">
        <f>tblOrders[[#This Row],[Profit]]/tblOrders[[#This Row],[Sales Amount]]</f>
        <v>0.42222222222222222</v>
      </c>
      <c r="W349" t="str">
        <f>VLOOKUP(tblOrders[[#This Row],[City]],CityRegion,2,0)</f>
        <v>South</v>
      </c>
      <c r="X349" t="str">
        <f>VLOOKUP(tblOrders[[#This Row],[City]],lookups!A:C,3,0)</f>
        <v>Karnataka</v>
      </c>
    </row>
    <row r="350" spans="1:24" x14ac:dyDescent="0.25">
      <c r="A350" t="s">
        <v>752</v>
      </c>
      <c r="B350" s="1">
        <v>45785</v>
      </c>
      <c r="C350" t="s">
        <v>753</v>
      </c>
      <c r="D350" t="s">
        <v>39</v>
      </c>
      <c r="E350" t="s">
        <v>114</v>
      </c>
      <c r="F350" t="s">
        <v>115</v>
      </c>
      <c r="G350" t="s">
        <v>42</v>
      </c>
      <c r="H350" t="s">
        <v>116</v>
      </c>
      <c r="I350" t="s">
        <v>33</v>
      </c>
      <c r="J350" t="s">
        <v>34</v>
      </c>
      <c r="K350">
        <v>2</v>
      </c>
      <c r="L350">
        <v>12</v>
      </c>
      <c r="M350">
        <v>0</v>
      </c>
      <c r="N350">
        <v>24</v>
      </c>
      <c r="O350">
        <v>12</v>
      </c>
      <c r="P350" t="s">
        <v>28</v>
      </c>
      <c r="Q350" t="s">
        <v>46</v>
      </c>
      <c r="R350" t="s">
        <v>36</v>
      </c>
      <c r="S350">
        <v>3.6</v>
      </c>
      <c r="T350">
        <f>YEAR(tblOrders[[#This Row],[Order Date]])</f>
        <v>2025</v>
      </c>
      <c r="U350" t="str">
        <f>TEXT(tblOrders[[#This Row],[Order Date]],"mmm-yyyy")</f>
        <v>May-2025</v>
      </c>
      <c r="V350" s="4">
        <f>tblOrders[[#This Row],[Profit]]/tblOrders[[#This Row],[Sales Amount]]</f>
        <v>0.5</v>
      </c>
      <c r="W350" t="str">
        <f>VLOOKUP(tblOrders[[#This Row],[City]],CityRegion,2,0)</f>
        <v>North</v>
      </c>
      <c r="X350" t="str">
        <f>VLOOKUP(tblOrders[[#This Row],[City]],lookups!A:C,3,0)</f>
        <v>Delhi</v>
      </c>
    </row>
    <row r="351" spans="1:24" x14ac:dyDescent="0.25">
      <c r="A351" t="s">
        <v>754</v>
      </c>
      <c r="B351" s="1">
        <v>45927</v>
      </c>
      <c r="C351" t="s">
        <v>755</v>
      </c>
      <c r="D351" t="s">
        <v>39</v>
      </c>
      <c r="E351" t="s">
        <v>66</v>
      </c>
      <c r="F351" t="s">
        <v>67</v>
      </c>
      <c r="G351" t="s">
        <v>68</v>
      </c>
      <c r="H351" t="s">
        <v>69</v>
      </c>
      <c r="I351" t="s">
        <v>76</v>
      </c>
      <c r="J351" t="s">
        <v>45</v>
      </c>
      <c r="K351">
        <v>4</v>
      </c>
      <c r="L351">
        <v>149</v>
      </c>
      <c r="M351">
        <v>0.15</v>
      </c>
      <c r="N351">
        <v>506.6</v>
      </c>
      <c r="O351">
        <v>126.6</v>
      </c>
      <c r="P351" t="s">
        <v>111</v>
      </c>
      <c r="Q351" t="s">
        <v>91</v>
      </c>
      <c r="R351" t="s">
        <v>36</v>
      </c>
      <c r="S351">
        <v>4.5</v>
      </c>
      <c r="T351">
        <f>YEAR(tblOrders[[#This Row],[Order Date]])</f>
        <v>2025</v>
      </c>
      <c r="U351" t="str">
        <f>TEXT(tblOrders[[#This Row],[Order Date]],"mmm-yyyy")</f>
        <v>Sep-2025</v>
      </c>
      <c r="V351" s="4">
        <f>tblOrders[[#This Row],[Profit]]/tblOrders[[#This Row],[Sales Amount]]</f>
        <v>0.24990130280300038</v>
      </c>
      <c r="W351" t="str">
        <f>VLOOKUP(tblOrders[[#This Row],[City]],CityRegion,2,0)</f>
        <v>South</v>
      </c>
      <c r="X351" t="str">
        <f>VLOOKUP(tblOrders[[#This Row],[City]],lookups!A:C,3,0)</f>
        <v>Kerala</v>
      </c>
    </row>
    <row r="352" spans="1:24" x14ac:dyDescent="0.25">
      <c r="A352" t="s">
        <v>756</v>
      </c>
      <c r="B352" s="1">
        <v>45785</v>
      </c>
      <c r="C352" t="s">
        <v>757</v>
      </c>
      <c r="D352" t="s">
        <v>39</v>
      </c>
      <c r="E352" t="s">
        <v>60</v>
      </c>
      <c r="F352" t="s">
        <v>61</v>
      </c>
      <c r="G352" t="s">
        <v>62</v>
      </c>
      <c r="H352" t="s">
        <v>63</v>
      </c>
      <c r="I352" t="s">
        <v>139</v>
      </c>
      <c r="J352" t="s">
        <v>27</v>
      </c>
      <c r="K352">
        <v>4</v>
      </c>
      <c r="L352">
        <v>45</v>
      </c>
      <c r="M352">
        <v>0.05</v>
      </c>
      <c r="N352">
        <v>171</v>
      </c>
      <c r="O352">
        <v>67</v>
      </c>
      <c r="P352" t="s">
        <v>28</v>
      </c>
      <c r="Q352" t="s">
        <v>86</v>
      </c>
      <c r="R352" t="s">
        <v>36</v>
      </c>
      <c r="S352">
        <v>4.4000000000000004</v>
      </c>
      <c r="T352">
        <f>YEAR(tblOrders[[#This Row],[Order Date]])</f>
        <v>2025</v>
      </c>
      <c r="U352" t="str">
        <f>TEXT(tblOrders[[#This Row],[Order Date]],"mmm-yyyy")</f>
        <v>May-2025</v>
      </c>
      <c r="V352" s="4">
        <f>tblOrders[[#This Row],[Profit]]/tblOrders[[#This Row],[Sales Amount]]</f>
        <v>0.391812865497076</v>
      </c>
      <c r="W352" t="str">
        <f>VLOOKUP(tblOrders[[#This Row],[City]],CityRegion,2,0)</f>
        <v>South</v>
      </c>
      <c r="X352" t="str">
        <f>VLOOKUP(tblOrders[[#This Row],[City]],lookups!A:C,3,0)</f>
        <v>Tamil Nadu</v>
      </c>
    </row>
    <row r="353" spans="1:24" x14ac:dyDescent="0.25">
      <c r="A353" t="s">
        <v>758</v>
      </c>
      <c r="B353" s="1">
        <v>45983</v>
      </c>
      <c r="C353" t="s">
        <v>759</v>
      </c>
      <c r="D353" t="s">
        <v>21</v>
      </c>
      <c r="E353" t="s">
        <v>108</v>
      </c>
      <c r="F353" t="s">
        <v>109</v>
      </c>
      <c r="G353" t="s">
        <v>62</v>
      </c>
      <c r="H353" t="s">
        <v>110</v>
      </c>
      <c r="I353" t="s">
        <v>76</v>
      </c>
      <c r="J353" t="s">
        <v>34</v>
      </c>
      <c r="K353">
        <v>5</v>
      </c>
      <c r="L353">
        <v>110</v>
      </c>
      <c r="M353">
        <v>0</v>
      </c>
      <c r="N353">
        <v>550</v>
      </c>
      <c r="O353">
        <v>210</v>
      </c>
      <c r="P353" t="s">
        <v>28</v>
      </c>
      <c r="Q353" t="s">
        <v>86</v>
      </c>
      <c r="R353" t="s">
        <v>36</v>
      </c>
      <c r="S353">
        <v>3.2</v>
      </c>
      <c r="T353">
        <f>YEAR(tblOrders[[#This Row],[Order Date]])</f>
        <v>2025</v>
      </c>
      <c r="U353" t="str">
        <f>TEXT(tblOrders[[#This Row],[Order Date]],"mmm-yyyy")</f>
        <v>Nov-2025</v>
      </c>
      <c r="V353" s="4">
        <f>tblOrders[[#This Row],[Profit]]/tblOrders[[#This Row],[Sales Amount]]</f>
        <v>0.38181818181818183</v>
      </c>
      <c r="W353" t="str">
        <f>VLOOKUP(tblOrders[[#This Row],[City]],CityRegion,2,0)</f>
        <v>South</v>
      </c>
      <c r="X353" t="str">
        <f>VLOOKUP(tblOrders[[#This Row],[City]],lookups!A:C,3,0)</f>
        <v>Kerala</v>
      </c>
    </row>
    <row r="354" spans="1:24" x14ac:dyDescent="0.25">
      <c r="A354" t="s">
        <v>760</v>
      </c>
      <c r="B354" s="1">
        <v>45797</v>
      </c>
      <c r="C354" t="s">
        <v>761</v>
      </c>
      <c r="D354" t="s">
        <v>21</v>
      </c>
      <c r="E354" t="s">
        <v>79</v>
      </c>
      <c r="F354" t="s">
        <v>80</v>
      </c>
      <c r="G354" t="s">
        <v>68</v>
      </c>
      <c r="H354" t="s">
        <v>81</v>
      </c>
      <c r="I354" t="s">
        <v>44</v>
      </c>
      <c r="J354" t="s">
        <v>45</v>
      </c>
      <c r="K354">
        <v>5</v>
      </c>
      <c r="L354">
        <v>799</v>
      </c>
      <c r="M354">
        <v>0</v>
      </c>
      <c r="N354">
        <v>3995</v>
      </c>
      <c r="O354">
        <v>895</v>
      </c>
      <c r="P354" t="s">
        <v>28</v>
      </c>
      <c r="Q354" t="s">
        <v>91</v>
      </c>
      <c r="R354" t="s">
        <v>30</v>
      </c>
      <c r="S354">
        <v>4.3</v>
      </c>
      <c r="T354">
        <f>YEAR(tblOrders[[#This Row],[Order Date]])</f>
        <v>2025</v>
      </c>
      <c r="U354" t="str">
        <f>TEXT(tblOrders[[#This Row],[Order Date]],"mmm-yyyy")</f>
        <v>May-2025</v>
      </c>
      <c r="V354" s="4">
        <f>tblOrders[[#This Row],[Profit]]/tblOrders[[#This Row],[Sales Amount]]</f>
        <v>0.22403003754693368</v>
      </c>
      <c r="W354" t="str">
        <f>VLOOKUP(tblOrders[[#This Row],[City]],CityRegion,2,0)</f>
        <v>South</v>
      </c>
      <c r="X354" t="str">
        <f>VLOOKUP(tblOrders[[#This Row],[City]],lookups!A:C,3,0)</f>
        <v>Kerala</v>
      </c>
    </row>
    <row r="355" spans="1:24" x14ac:dyDescent="0.25">
      <c r="A355" t="s">
        <v>762</v>
      </c>
      <c r="B355" s="1">
        <v>45929</v>
      </c>
      <c r="C355" t="s">
        <v>763</v>
      </c>
      <c r="D355" t="s">
        <v>21</v>
      </c>
      <c r="E355" t="s">
        <v>55</v>
      </c>
      <c r="F355" t="s">
        <v>56</v>
      </c>
      <c r="G355" t="s">
        <v>24</v>
      </c>
      <c r="H355" t="s">
        <v>51</v>
      </c>
      <c r="I355" t="s">
        <v>26</v>
      </c>
      <c r="J355" t="s">
        <v>27</v>
      </c>
      <c r="K355">
        <v>3</v>
      </c>
      <c r="L355">
        <v>42</v>
      </c>
      <c r="M355">
        <v>0.15</v>
      </c>
      <c r="N355">
        <v>107.1</v>
      </c>
      <c r="O355">
        <v>35.1</v>
      </c>
      <c r="P355" t="s">
        <v>28</v>
      </c>
      <c r="Q355" t="s">
        <v>29</v>
      </c>
      <c r="R355" t="s">
        <v>36</v>
      </c>
      <c r="S355">
        <v>3.3</v>
      </c>
      <c r="T355">
        <f>YEAR(tblOrders[[#This Row],[Order Date]])</f>
        <v>2025</v>
      </c>
      <c r="U355" t="str">
        <f>TEXT(tblOrders[[#This Row],[Order Date]],"mmm-yyyy")</f>
        <v>Sep-2025</v>
      </c>
      <c r="V355" s="4">
        <f>tblOrders[[#This Row],[Profit]]/tblOrders[[#This Row],[Sales Amount]]</f>
        <v>0.32773109243697485</v>
      </c>
      <c r="W355" t="str">
        <f>VLOOKUP(tblOrders[[#This Row],[City]],CityRegion,2,0)</f>
        <v>South</v>
      </c>
      <c r="X355" t="str">
        <f>VLOOKUP(tblOrders[[#This Row],[City]],lookups!A:C,3,0)</f>
        <v>Karnataka</v>
      </c>
    </row>
    <row r="356" spans="1:24" x14ac:dyDescent="0.25">
      <c r="A356" t="s">
        <v>764</v>
      </c>
      <c r="B356" s="1">
        <v>45875</v>
      </c>
      <c r="C356" t="s">
        <v>765</v>
      </c>
      <c r="D356" t="s">
        <v>39</v>
      </c>
      <c r="E356" t="s">
        <v>114</v>
      </c>
      <c r="F356" t="s">
        <v>115</v>
      </c>
      <c r="G356" t="s">
        <v>42</v>
      </c>
      <c r="H356" t="s">
        <v>116</v>
      </c>
      <c r="I356" t="s">
        <v>70</v>
      </c>
      <c r="J356" t="s">
        <v>45</v>
      </c>
      <c r="K356">
        <v>5</v>
      </c>
      <c r="L356">
        <v>12</v>
      </c>
      <c r="M356">
        <v>0</v>
      </c>
      <c r="N356">
        <v>60</v>
      </c>
      <c r="O356">
        <v>30</v>
      </c>
      <c r="P356" t="s">
        <v>28</v>
      </c>
      <c r="Q356" t="s">
        <v>35</v>
      </c>
      <c r="R356" t="s">
        <v>36</v>
      </c>
      <c r="S356">
        <v>4.9000000000000004</v>
      </c>
      <c r="T356">
        <f>YEAR(tblOrders[[#This Row],[Order Date]])</f>
        <v>2025</v>
      </c>
      <c r="U356" t="str">
        <f>TEXT(tblOrders[[#This Row],[Order Date]],"mmm-yyyy")</f>
        <v>Aug-2025</v>
      </c>
      <c r="V356" s="4">
        <f>tblOrders[[#This Row],[Profit]]/tblOrders[[#This Row],[Sales Amount]]</f>
        <v>0.5</v>
      </c>
      <c r="W356" t="str">
        <f>VLOOKUP(tblOrders[[#This Row],[City]],CityRegion,2,0)</f>
        <v>South</v>
      </c>
      <c r="X356" t="str">
        <f>VLOOKUP(tblOrders[[#This Row],[City]],lookups!A:C,3,0)</f>
        <v>Telengana</v>
      </c>
    </row>
    <row r="357" spans="1:24" x14ac:dyDescent="0.25">
      <c r="A357" t="s">
        <v>766</v>
      </c>
      <c r="B357" s="1">
        <v>45815</v>
      </c>
      <c r="C357" t="s">
        <v>767</v>
      </c>
      <c r="D357" t="s">
        <v>39</v>
      </c>
      <c r="E357" t="s">
        <v>79</v>
      </c>
      <c r="F357" t="s">
        <v>80</v>
      </c>
      <c r="G357" t="s">
        <v>68</v>
      </c>
      <c r="H357" t="s">
        <v>81</v>
      </c>
      <c r="I357" t="s">
        <v>139</v>
      </c>
      <c r="J357" t="s">
        <v>27</v>
      </c>
      <c r="K357">
        <v>4</v>
      </c>
      <c r="L357">
        <v>799</v>
      </c>
      <c r="M357">
        <v>0.2</v>
      </c>
      <c r="N357">
        <v>2556.8000000000002</v>
      </c>
      <c r="O357">
        <v>76.8</v>
      </c>
      <c r="P357" t="s">
        <v>28</v>
      </c>
      <c r="Q357" t="s">
        <v>35</v>
      </c>
      <c r="R357" t="s">
        <v>30</v>
      </c>
      <c r="S357">
        <v>4.9000000000000004</v>
      </c>
      <c r="T357">
        <f>YEAR(tblOrders[[#This Row],[Order Date]])</f>
        <v>2025</v>
      </c>
      <c r="U357" t="str">
        <f>TEXT(tblOrders[[#This Row],[Order Date]],"mmm-yyyy")</f>
        <v>Jun-2025</v>
      </c>
      <c r="V357" s="4">
        <f>tblOrders[[#This Row],[Profit]]/tblOrders[[#This Row],[Sales Amount]]</f>
        <v>3.0037546933667079E-2</v>
      </c>
      <c r="W357" t="str">
        <f>VLOOKUP(tblOrders[[#This Row],[City]],CityRegion,2,0)</f>
        <v>South</v>
      </c>
      <c r="X357" t="str">
        <f>VLOOKUP(tblOrders[[#This Row],[City]],lookups!A:C,3,0)</f>
        <v>Tamil Nadu</v>
      </c>
    </row>
    <row r="358" spans="1:24" x14ac:dyDescent="0.25">
      <c r="A358" t="s">
        <v>768</v>
      </c>
      <c r="B358" s="1">
        <v>45731</v>
      </c>
      <c r="C358" t="s">
        <v>769</v>
      </c>
      <c r="D358" t="s">
        <v>39</v>
      </c>
      <c r="E358" t="s">
        <v>49</v>
      </c>
      <c r="F358" t="s">
        <v>50</v>
      </c>
      <c r="G358" t="s">
        <v>24</v>
      </c>
      <c r="H358" t="s">
        <v>51</v>
      </c>
      <c r="I358" t="s">
        <v>26</v>
      </c>
      <c r="J358" t="s">
        <v>34</v>
      </c>
      <c r="K358">
        <v>4</v>
      </c>
      <c r="L358">
        <v>85</v>
      </c>
      <c r="M358">
        <v>0.05</v>
      </c>
      <c r="N358">
        <v>323</v>
      </c>
      <c r="O358">
        <v>115</v>
      </c>
      <c r="P358" t="s">
        <v>28</v>
      </c>
      <c r="Q358" t="s">
        <v>29</v>
      </c>
      <c r="R358" t="s">
        <v>36</v>
      </c>
      <c r="S358">
        <v>3.3</v>
      </c>
      <c r="T358">
        <f>YEAR(tblOrders[[#This Row],[Order Date]])</f>
        <v>2025</v>
      </c>
      <c r="U358" t="str">
        <f>TEXT(tblOrders[[#This Row],[Order Date]],"mmm-yyyy")</f>
        <v>Mar-2025</v>
      </c>
      <c r="V358" s="4">
        <f>tblOrders[[#This Row],[Profit]]/tblOrders[[#This Row],[Sales Amount]]</f>
        <v>0.35603715170278638</v>
      </c>
      <c r="W358" t="str">
        <f>VLOOKUP(tblOrders[[#This Row],[City]],CityRegion,2,0)</f>
        <v>South</v>
      </c>
      <c r="X358" t="str">
        <f>VLOOKUP(tblOrders[[#This Row],[City]],lookups!A:C,3,0)</f>
        <v>Karnataka</v>
      </c>
    </row>
    <row r="359" spans="1:24" x14ac:dyDescent="0.25">
      <c r="A359" t="s">
        <v>770</v>
      </c>
      <c r="B359" s="1">
        <v>46000</v>
      </c>
      <c r="C359" t="s">
        <v>771</v>
      </c>
      <c r="D359" t="s">
        <v>21</v>
      </c>
      <c r="E359" t="s">
        <v>66</v>
      </c>
      <c r="F359" t="s">
        <v>67</v>
      </c>
      <c r="G359" t="s">
        <v>68</v>
      </c>
      <c r="H359" t="s">
        <v>69</v>
      </c>
      <c r="I359" t="s">
        <v>76</v>
      </c>
      <c r="J359" t="s">
        <v>27</v>
      </c>
      <c r="K359">
        <v>1</v>
      </c>
      <c r="L359">
        <v>149</v>
      </c>
      <c r="M359">
        <v>0.05</v>
      </c>
      <c r="N359">
        <v>141.55000000000001</v>
      </c>
      <c r="O359">
        <v>46.55</v>
      </c>
      <c r="P359" t="s">
        <v>28</v>
      </c>
      <c r="Q359" t="s">
        <v>86</v>
      </c>
      <c r="R359" t="s">
        <v>36</v>
      </c>
      <c r="S359">
        <v>4.4000000000000004</v>
      </c>
      <c r="T359">
        <f>YEAR(tblOrders[[#This Row],[Order Date]])</f>
        <v>2025</v>
      </c>
      <c r="U359" t="str">
        <f>TEXT(tblOrders[[#This Row],[Order Date]],"mmm-yyyy")</f>
        <v>Dec-2025</v>
      </c>
      <c r="V359" s="4">
        <f>tblOrders[[#This Row],[Profit]]/tblOrders[[#This Row],[Sales Amount]]</f>
        <v>0.32885906040268453</v>
      </c>
      <c r="W359" t="str">
        <f>VLOOKUP(tblOrders[[#This Row],[City]],CityRegion,2,0)</f>
        <v>South</v>
      </c>
      <c r="X359" t="str">
        <f>VLOOKUP(tblOrders[[#This Row],[City]],lookups!A:C,3,0)</f>
        <v>Kerala</v>
      </c>
    </row>
    <row r="360" spans="1:24" x14ac:dyDescent="0.25">
      <c r="A360" t="s">
        <v>772</v>
      </c>
      <c r="B360" s="1">
        <v>45798</v>
      </c>
      <c r="C360" t="s">
        <v>773</v>
      </c>
      <c r="D360" t="s">
        <v>39</v>
      </c>
      <c r="E360" t="s">
        <v>40</v>
      </c>
      <c r="F360" t="s">
        <v>41</v>
      </c>
      <c r="G360" t="s">
        <v>42</v>
      </c>
      <c r="H360" t="s">
        <v>43</v>
      </c>
      <c r="I360" t="s">
        <v>130</v>
      </c>
      <c r="J360" t="s">
        <v>45</v>
      </c>
      <c r="K360">
        <v>5</v>
      </c>
      <c r="L360">
        <v>18</v>
      </c>
      <c r="M360">
        <v>0.05</v>
      </c>
      <c r="N360">
        <v>85.5</v>
      </c>
      <c r="O360">
        <v>40.5</v>
      </c>
      <c r="P360" t="s">
        <v>28</v>
      </c>
      <c r="Q360" t="s">
        <v>86</v>
      </c>
      <c r="R360" t="s">
        <v>36</v>
      </c>
      <c r="S360">
        <v>3.5</v>
      </c>
      <c r="T360">
        <f>YEAR(tblOrders[[#This Row],[Order Date]])</f>
        <v>2025</v>
      </c>
      <c r="U360" t="str">
        <f>TEXT(tblOrders[[#This Row],[Order Date]],"mmm-yyyy")</f>
        <v>May-2025</v>
      </c>
      <c r="V360" s="4">
        <f>tblOrders[[#This Row],[Profit]]/tblOrders[[#This Row],[Sales Amount]]</f>
        <v>0.47368421052631576</v>
      </c>
      <c r="W360" t="str">
        <f>VLOOKUP(tblOrders[[#This Row],[City]],CityRegion,2,0)</f>
        <v>West</v>
      </c>
      <c r="X360" t="str">
        <f>VLOOKUP(tblOrders[[#This Row],[City]],lookups!A:C,3,0)</f>
        <v>Maharashtra</v>
      </c>
    </row>
    <row r="361" spans="1:24" x14ac:dyDescent="0.25">
      <c r="A361" t="s">
        <v>774</v>
      </c>
      <c r="B361" s="1">
        <v>45884</v>
      </c>
      <c r="C361" t="s">
        <v>775</v>
      </c>
      <c r="D361" t="s">
        <v>21</v>
      </c>
      <c r="E361" t="s">
        <v>22</v>
      </c>
      <c r="F361" t="s">
        <v>23</v>
      </c>
      <c r="G361" t="s">
        <v>24</v>
      </c>
      <c r="H361" t="s">
        <v>25</v>
      </c>
      <c r="I361" t="s">
        <v>44</v>
      </c>
      <c r="J361" t="s">
        <v>34</v>
      </c>
      <c r="K361">
        <v>3</v>
      </c>
      <c r="L361">
        <v>190</v>
      </c>
      <c r="M361">
        <v>0.05</v>
      </c>
      <c r="N361">
        <v>541.5</v>
      </c>
      <c r="O361">
        <v>166.5</v>
      </c>
      <c r="P361" t="s">
        <v>85</v>
      </c>
      <c r="Q361" t="s">
        <v>29</v>
      </c>
      <c r="R361" t="s">
        <v>36</v>
      </c>
      <c r="S361">
        <v>2.6</v>
      </c>
      <c r="T361">
        <f>YEAR(tblOrders[[#This Row],[Order Date]])</f>
        <v>2025</v>
      </c>
      <c r="U361" t="str">
        <f>TEXT(tblOrders[[#This Row],[Order Date]],"mmm-yyyy")</f>
        <v>Aug-2025</v>
      </c>
      <c r="V361" s="4">
        <f>tblOrders[[#This Row],[Profit]]/tblOrders[[#This Row],[Sales Amount]]</f>
        <v>0.30747922437673131</v>
      </c>
      <c r="W361" t="str">
        <f>VLOOKUP(tblOrders[[#This Row],[City]],CityRegion,2,0)</f>
        <v>South</v>
      </c>
      <c r="X361" t="str">
        <f>VLOOKUP(tblOrders[[#This Row],[City]],lookups!A:C,3,0)</f>
        <v>Kerala</v>
      </c>
    </row>
    <row r="362" spans="1:24" x14ac:dyDescent="0.25">
      <c r="A362" t="s">
        <v>776</v>
      </c>
      <c r="B362" s="1">
        <v>45922</v>
      </c>
      <c r="C362" t="s">
        <v>777</v>
      </c>
      <c r="D362" t="s">
        <v>21</v>
      </c>
      <c r="E362" t="s">
        <v>49</v>
      </c>
      <c r="F362" t="s">
        <v>50</v>
      </c>
      <c r="G362" t="s">
        <v>24</v>
      </c>
      <c r="H362" t="s">
        <v>51</v>
      </c>
      <c r="I362" t="s">
        <v>52</v>
      </c>
      <c r="J362" t="s">
        <v>27</v>
      </c>
      <c r="K362">
        <v>1</v>
      </c>
      <c r="L362">
        <v>85</v>
      </c>
      <c r="M362">
        <v>0</v>
      </c>
      <c r="N362">
        <v>85</v>
      </c>
      <c r="O362">
        <v>33</v>
      </c>
      <c r="P362" t="s">
        <v>28</v>
      </c>
      <c r="Q362" t="s">
        <v>35</v>
      </c>
      <c r="R362" t="s">
        <v>30</v>
      </c>
      <c r="S362">
        <v>4.9000000000000004</v>
      </c>
      <c r="T362">
        <f>YEAR(tblOrders[[#This Row],[Order Date]])</f>
        <v>2025</v>
      </c>
      <c r="U362" t="str">
        <f>TEXT(tblOrders[[#This Row],[Order Date]],"mmm-yyyy")</f>
        <v>Sep-2025</v>
      </c>
      <c r="V362" s="4">
        <f>tblOrders[[#This Row],[Profit]]/tblOrders[[#This Row],[Sales Amount]]</f>
        <v>0.38823529411764707</v>
      </c>
      <c r="W362" t="str">
        <f>VLOOKUP(tblOrders[[#This Row],[City]],CityRegion,2,0)</f>
        <v>South</v>
      </c>
      <c r="X362" t="str">
        <f>VLOOKUP(tblOrders[[#This Row],[City]],lookups!A:C,3,0)</f>
        <v>Kerala</v>
      </c>
    </row>
    <row r="363" spans="1:24" x14ac:dyDescent="0.25">
      <c r="A363" t="s">
        <v>778</v>
      </c>
      <c r="B363" s="1">
        <v>45783</v>
      </c>
      <c r="C363" t="s">
        <v>269</v>
      </c>
      <c r="D363" t="s">
        <v>39</v>
      </c>
      <c r="E363" t="s">
        <v>73</v>
      </c>
      <c r="F363" t="s">
        <v>74</v>
      </c>
      <c r="G363" t="s">
        <v>68</v>
      </c>
      <c r="H363" t="s">
        <v>75</v>
      </c>
      <c r="I363" t="s">
        <v>139</v>
      </c>
      <c r="J363" t="s">
        <v>34</v>
      </c>
      <c r="K363">
        <v>2</v>
      </c>
      <c r="L363">
        <v>65</v>
      </c>
      <c r="M363">
        <v>0.15</v>
      </c>
      <c r="N363">
        <v>110.5</v>
      </c>
      <c r="O363">
        <v>34.5</v>
      </c>
      <c r="P363" t="s">
        <v>85</v>
      </c>
      <c r="Q363" t="s">
        <v>91</v>
      </c>
      <c r="R363" t="s">
        <v>36</v>
      </c>
      <c r="S363">
        <v>4.2</v>
      </c>
      <c r="T363">
        <f>YEAR(tblOrders[[#This Row],[Order Date]])</f>
        <v>2025</v>
      </c>
      <c r="U363" t="str">
        <f>TEXT(tblOrders[[#This Row],[Order Date]],"mmm-yyyy")</f>
        <v>May-2025</v>
      </c>
      <c r="V363" s="4">
        <f>tblOrders[[#This Row],[Profit]]/tblOrders[[#This Row],[Sales Amount]]</f>
        <v>0.31221719457013575</v>
      </c>
      <c r="W363" t="str">
        <f>VLOOKUP(tblOrders[[#This Row],[City]],CityRegion,2,0)</f>
        <v>South</v>
      </c>
      <c r="X363" t="str">
        <f>VLOOKUP(tblOrders[[#This Row],[City]],lookups!A:C,3,0)</f>
        <v>Tamil Nadu</v>
      </c>
    </row>
    <row r="364" spans="1:24" x14ac:dyDescent="0.25">
      <c r="A364" t="s">
        <v>779</v>
      </c>
      <c r="B364" s="1">
        <v>45908</v>
      </c>
      <c r="C364" t="s">
        <v>780</v>
      </c>
      <c r="D364" t="s">
        <v>21</v>
      </c>
      <c r="E364" t="s">
        <v>60</v>
      </c>
      <c r="F364" t="s">
        <v>61</v>
      </c>
      <c r="G364" t="s">
        <v>62</v>
      </c>
      <c r="H364" t="s">
        <v>63</v>
      </c>
      <c r="I364" t="s">
        <v>52</v>
      </c>
      <c r="J364" t="s">
        <v>34</v>
      </c>
      <c r="K364">
        <v>1</v>
      </c>
      <c r="L364">
        <v>45</v>
      </c>
      <c r="M364">
        <v>0.05</v>
      </c>
      <c r="N364">
        <v>42.75</v>
      </c>
      <c r="O364">
        <v>16.75</v>
      </c>
      <c r="P364" t="s">
        <v>28</v>
      </c>
      <c r="Q364" t="s">
        <v>91</v>
      </c>
      <c r="R364" t="s">
        <v>30</v>
      </c>
      <c r="S364">
        <v>2.7</v>
      </c>
      <c r="T364">
        <f>YEAR(tblOrders[[#This Row],[Order Date]])</f>
        <v>2025</v>
      </c>
      <c r="U364" t="str">
        <f>TEXT(tblOrders[[#This Row],[Order Date]],"mmm-yyyy")</f>
        <v>Sep-2025</v>
      </c>
      <c r="V364" s="4">
        <f>tblOrders[[#This Row],[Profit]]/tblOrders[[#This Row],[Sales Amount]]</f>
        <v>0.391812865497076</v>
      </c>
      <c r="W364" t="str">
        <f>VLOOKUP(tblOrders[[#This Row],[City]],CityRegion,2,0)</f>
        <v>South</v>
      </c>
      <c r="X364" t="str">
        <f>VLOOKUP(tblOrders[[#This Row],[City]],lookups!A:C,3,0)</f>
        <v>Kerala</v>
      </c>
    </row>
    <row r="365" spans="1:24" x14ac:dyDescent="0.25">
      <c r="A365" t="s">
        <v>781</v>
      </c>
      <c r="B365" s="1">
        <v>45691</v>
      </c>
      <c r="C365" t="s">
        <v>410</v>
      </c>
      <c r="D365" t="s">
        <v>39</v>
      </c>
      <c r="E365" t="s">
        <v>22</v>
      </c>
      <c r="F365" t="s">
        <v>23</v>
      </c>
      <c r="G365" t="s">
        <v>24</v>
      </c>
      <c r="H365" t="s">
        <v>25</v>
      </c>
      <c r="I365" t="s">
        <v>76</v>
      </c>
      <c r="J365" t="s">
        <v>34</v>
      </c>
      <c r="K365">
        <v>5</v>
      </c>
      <c r="L365">
        <v>190</v>
      </c>
      <c r="M365">
        <v>0.1</v>
      </c>
      <c r="N365">
        <v>855</v>
      </c>
      <c r="O365">
        <v>230</v>
      </c>
      <c r="P365" t="s">
        <v>28</v>
      </c>
      <c r="Q365" t="s">
        <v>35</v>
      </c>
      <c r="R365" t="s">
        <v>36</v>
      </c>
      <c r="S365">
        <v>4.4000000000000004</v>
      </c>
      <c r="T365">
        <f>YEAR(tblOrders[[#This Row],[Order Date]])</f>
        <v>2025</v>
      </c>
      <c r="U365" t="str">
        <f>TEXT(tblOrders[[#This Row],[Order Date]],"mmm-yyyy")</f>
        <v>Feb-2025</v>
      </c>
      <c r="V365" s="4">
        <f>tblOrders[[#This Row],[Profit]]/tblOrders[[#This Row],[Sales Amount]]</f>
        <v>0.26900584795321636</v>
      </c>
      <c r="W365" t="str">
        <f>VLOOKUP(tblOrders[[#This Row],[City]],CityRegion,2,0)</f>
        <v>South</v>
      </c>
      <c r="X365" t="str">
        <f>VLOOKUP(tblOrders[[#This Row],[City]],lookups!A:C,3,0)</f>
        <v>Kerala</v>
      </c>
    </row>
    <row r="366" spans="1:24" x14ac:dyDescent="0.25">
      <c r="A366" t="s">
        <v>782</v>
      </c>
      <c r="B366" s="1">
        <v>45691</v>
      </c>
      <c r="C366" t="s">
        <v>783</v>
      </c>
      <c r="D366" t="s">
        <v>21</v>
      </c>
      <c r="E366" t="s">
        <v>40</v>
      </c>
      <c r="F366" t="s">
        <v>41</v>
      </c>
      <c r="G366" t="s">
        <v>42</v>
      </c>
      <c r="H366" t="s">
        <v>43</v>
      </c>
      <c r="I366" t="s">
        <v>139</v>
      </c>
      <c r="J366" t="s">
        <v>45</v>
      </c>
      <c r="K366">
        <v>4</v>
      </c>
      <c r="L366">
        <v>18</v>
      </c>
      <c r="M366">
        <v>0.2</v>
      </c>
      <c r="N366">
        <v>57.6</v>
      </c>
      <c r="O366">
        <v>21.6</v>
      </c>
      <c r="P366" t="s">
        <v>111</v>
      </c>
      <c r="Q366" t="s">
        <v>91</v>
      </c>
      <c r="R366" t="s">
        <v>36</v>
      </c>
      <c r="S366">
        <v>3.9</v>
      </c>
      <c r="T366">
        <f>YEAR(tblOrders[[#This Row],[Order Date]])</f>
        <v>2025</v>
      </c>
      <c r="U366" t="str">
        <f>TEXT(tblOrders[[#This Row],[Order Date]],"mmm-yyyy")</f>
        <v>Feb-2025</v>
      </c>
      <c r="V366" s="4">
        <f>tblOrders[[#This Row],[Profit]]/tblOrders[[#This Row],[Sales Amount]]</f>
        <v>0.375</v>
      </c>
      <c r="W366" t="str">
        <f>VLOOKUP(tblOrders[[#This Row],[City]],CityRegion,2,0)</f>
        <v>South</v>
      </c>
      <c r="X366" t="str">
        <f>VLOOKUP(tblOrders[[#This Row],[City]],lookups!A:C,3,0)</f>
        <v>Tamil Nadu</v>
      </c>
    </row>
    <row r="367" spans="1:24" x14ac:dyDescent="0.25">
      <c r="A367" t="s">
        <v>784</v>
      </c>
      <c r="B367" s="1">
        <v>45735</v>
      </c>
      <c r="C367" t="s">
        <v>785</v>
      </c>
      <c r="D367" t="s">
        <v>21</v>
      </c>
      <c r="E367" t="s">
        <v>22</v>
      </c>
      <c r="F367" t="s">
        <v>23</v>
      </c>
      <c r="G367" t="s">
        <v>24</v>
      </c>
      <c r="H367" t="s">
        <v>25</v>
      </c>
      <c r="I367" t="s">
        <v>130</v>
      </c>
      <c r="J367" t="s">
        <v>34</v>
      </c>
      <c r="K367">
        <v>3</v>
      </c>
      <c r="L367">
        <v>190</v>
      </c>
      <c r="M367">
        <v>0.15</v>
      </c>
      <c r="N367">
        <v>484.5</v>
      </c>
      <c r="O367">
        <v>109.5</v>
      </c>
      <c r="P367" t="s">
        <v>111</v>
      </c>
      <c r="Q367" t="s">
        <v>86</v>
      </c>
      <c r="R367" t="s">
        <v>30</v>
      </c>
      <c r="S367">
        <v>3.5</v>
      </c>
      <c r="T367">
        <f>YEAR(tblOrders[[#This Row],[Order Date]])</f>
        <v>2025</v>
      </c>
      <c r="U367" t="str">
        <f>TEXT(tblOrders[[#This Row],[Order Date]],"mmm-yyyy")</f>
        <v>Mar-2025</v>
      </c>
      <c r="V367" s="4">
        <f>tblOrders[[#This Row],[Profit]]/tblOrders[[#This Row],[Sales Amount]]</f>
        <v>0.2260061919504644</v>
      </c>
      <c r="W367" t="str">
        <f>VLOOKUP(tblOrders[[#This Row],[City]],CityRegion,2,0)</f>
        <v>West</v>
      </c>
      <c r="X367" t="str">
        <f>VLOOKUP(tblOrders[[#This Row],[City]],lookups!A:C,3,0)</f>
        <v>Maharashtra</v>
      </c>
    </row>
    <row r="368" spans="1:24" x14ac:dyDescent="0.25">
      <c r="A368" t="s">
        <v>786</v>
      </c>
      <c r="B368" s="1">
        <v>45735</v>
      </c>
      <c r="C368" t="s">
        <v>787</v>
      </c>
      <c r="D368" t="s">
        <v>39</v>
      </c>
      <c r="E368" t="s">
        <v>79</v>
      </c>
      <c r="F368" t="s">
        <v>80</v>
      </c>
      <c r="G368" t="s">
        <v>68</v>
      </c>
      <c r="H368" t="s">
        <v>81</v>
      </c>
      <c r="I368" t="s">
        <v>130</v>
      </c>
      <c r="J368" t="s">
        <v>45</v>
      </c>
      <c r="K368">
        <v>2</v>
      </c>
      <c r="L368">
        <v>799</v>
      </c>
      <c r="M368">
        <v>0.05</v>
      </c>
      <c r="N368">
        <v>1518.1</v>
      </c>
      <c r="O368">
        <v>278.10000000000002</v>
      </c>
      <c r="P368" t="s">
        <v>28</v>
      </c>
      <c r="Q368" t="s">
        <v>91</v>
      </c>
      <c r="R368" t="s">
        <v>36</v>
      </c>
      <c r="S368">
        <v>5</v>
      </c>
      <c r="T368">
        <f>YEAR(tblOrders[[#This Row],[Order Date]])</f>
        <v>2025</v>
      </c>
      <c r="U368" t="str">
        <f>TEXT(tblOrders[[#This Row],[Order Date]],"mmm-yyyy")</f>
        <v>Mar-2025</v>
      </c>
      <c r="V368" s="4">
        <f>tblOrders[[#This Row],[Profit]]/tblOrders[[#This Row],[Sales Amount]]</f>
        <v>0.18318951320729862</v>
      </c>
      <c r="W368" t="str">
        <f>VLOOKUP(tblOrders[[#This Row],[City]],CityRegion,2,0)</f>
        <v>West</v>
      </c>
      <c r="X368" t="str">
        <f>VLOOKUP(tblOrders[[#This Row],[City]],lookups!A:C,3,0)</f>
        <v>Maharashtra</v>
      </c>
    </row>
    <row r="369" spans="1:24" x14ac:dyDescent="0.25">
      <c r="A369" t="s">
        <v>788</v>
      </c>
      <c r="B369" s="1">
        <v>45786</v>
      </c>
      <c r="C369" t="s">
        <v>789</v>
      </c>
      <c r="D369" t="s">
        <v>21</v>
      </c>
      <c r="E369" t="s">
        <v>108</v>
      </c>
      <c r="F369" t="s">
        <v>109</v>
      </c>
      <c r="G369" t="s">
        <v>62</v>
      </c>
      <c r="H369" t="s">
        <v>110</v>
      </c>
      <c r="I369" t="s">
        <v>44</v>
      </c>
      <c r="J369" t="s">
        <v>27</v>
      </c>
      <c r="K369">
        <v>5</v>
      </c>
      <c r="L369">
        <v>110</v>
      </c>
      <c r="M369">
        <v>0.05</v>
      </c>
      <c r="N369">
        <v>522.5</v>
      </c>
      <c r="O369">
        <v>182.5</v>
      </c>
      <c r="P369" t="s">
        <v>111</v>
      </c>
      <c r="Q369" t="s">
        <v>35</v>
      </c>
      <c r="R369" t="s">
        <v>36</v>
      </c>
      <c r="S369">
        <v>3.5</v>
      </c>
      <c r="T369">
        <f>YEAR(tblOrders[[#This Row],[Order Date]])</f>
        <v>2025</v>
      </c>
      <c r="U369" t="str">
        <f>TEXT(tblOrders[[#This Row],[Order Date]],"mmm-yyyy")</f>
        <v>May-2025</v>
      </c>
      <c r="V369" s="4">
        <f>tblOrders[[#This Row],[Profit]]/tblOrders[[#This Row],[Sales Amount]]</f>
        <v>0.34928229665071769</v>
      </c>
      <c r="W369" t="str">
        <f>VLOOKUP(tblOrders[[#This Row],[City]],CityRegion,2,0)</f>
        <v>South</v>
      </c>
      <c r="X369" t="str">
        <f>VLOOKUP(tblOrders[[#This Row],[City]],lookups!A:C,3,0)</f>
        <v>Kerala</v>
      </c>
    </row>
    <row r="370" spans="1:24" x14ac:dyDescent="0.25">
      <c r="A370" t="s">
        <v>790</v>
      </c>
      <c r="B370" s="1">
        <v>45769</v>
      </c>
      <c r="C370" t="s">
        <v>791</v>
      </c>
      <c r="D370" t="s">
        <v>39</v>
      </c>
      <c r="E370" t="s">
        <v>60</v>
      </c>
      <c r="F370" t="s">
        <v>61</v>
      </c>
      <c r="G370" t="s">
        <v>62</v>
      </c>
      <c r="H370" t="s">
        <v>63</v>
      </c>
      <c r="I370" t="s">
        <v>44</v>
      </c>
      <c r="J370" t="s">
        <v>45</v>
      </c>
      <c r="K370">
        <v>3</v>
      </c>
      <c r="L370">
        <v>45</v>
      </c>
      <c r="M370">
        <v>0.05</v>
      </c>
      <c r="N370">
        <v>128.25</v>
      </c>
      <c r="O370">
        <v>50.25</v>
      </c>
      <c r="P370" t="s">
        <v>85</v>
      </c>
      <c r="Q370" t="s">
        <v>35</v>
      </c>
      <c r="R370" t="s">
        <v>30</v>
      </c>
      <c r="S370">
        <v>3</v>
      </c>
      <c r="T370">
        <f>YEAR(tblOrders[[#This Row],[Order Date]])</f>
        <v>2025</v>
      </c>
      <c r="U370" t="str">
        <f>TEXT(tblOrders[[#This Row],[Order Date]],"mmm-yyyy")</f>
        <v>Apr-2025</v>
      </c>
      <c r="V370" s="4">
        <f>tblOrders[[#This Row],[Profit]]/tblOrders[[#This Row],[Sales Amount]]</f>
        <v>0.391812865497076</v>
      </c>
      <c r="W370" t="str">
        <f>VLOOKUP(tblOrders[[#This Row],[City]],CityRegion,2,0)</f>
        <v>South</v>
      </c>
      <c r="X370" t="str">
        <f>VLOOKUP(tblOrders[[#This Row],[City]],lookups!A:C,3,0)</f>
        <v>Kerala</v>
      </c>
    </row>
    <row r="371" spans="1:24" x14ac:dyDescent="0.25">
      <c r="A371" t="s">
        <v>792</v>
      </c>
      <c r="B371" s="1">
        <v>45704</v>
      </c>
      <c r="C371" t="s">
        <v>249</v>
      </c>
      <c r="D371" t="s">
        <v>39</v>
      </c>
      <c r="E371" t="s">
        <v>94</v>
      </c>
      <c r="F371" t="s">
        <v>95</v>
      </c>
      <c r="G371" t="s">
        <v>68</v>
      </c>
      <c r="H371" t="s">
        <v>96</v>
      </c>
      <c r="I371" t="s">
        <v>84</v>
      </c>
      <c r="J371" t="s">
        <v>34</v>
      </c>
      <c r="K371">
        <v>4</v>
      </c>
      <c r="L371">
        <v>89</v>
      </c>
      <c r="M371">
        <v>0.2</v>
      </c>
      <c r="N371">
        <v>284.8</v>
      </c>
      <c r="O371">
        <v>64.8</v>
      </c>
      <c r="P371" t="s">
        <v>28</v>
      </c>
      <c r="Q371" t="s">
        <v>46</v>
      </c>
      <c r="R371" t="s">
        <v>36</v>
      </c>
      <c r="S371">
        <v>4.9000000000000004</v>
      </c>
      <c r="T371">
        <f>YEAR(tblOrders[[#This Row],[Order Date]])</f>
        <v>2025</v>
      </c>
      <c r="U371" t="str">
        <f>TEXT(tblOrders[[#This Row],[Order Date]],"mmm-yyyy")</f>
        <v>Feb-2025</v>
      </c>
      <c r="V371" s="4">
        <f>tblOrders[[#This Row],[Profit]]/tblOrders[[#This Row],[Sales Amount]]</f>
        <v>0.22752808988764042</v>
      </c>
      <c r="W371" t="str">
        <f>VLOOKUP(tblOrders[[#This Row],[City]],CityRegion,2,0)</f>
        <v>West</v>
      </c>
      <c r="X371" t="str">
        <f>VLOOKUP(tblOrders[[#This Row],[City]],lookups!A:C,3,0)</f>
        <v>Maharashtra</v>
      </c>
    </row>
    <row r="372" spans="1:24" x14ac:dyDescent="0.25">
      <c r="A372" t="s">
        <v>793</v>
      </c>
      <c r="B372" s="1">
        <v>45799</v>
      </c>
      <c r="C372" t="s">
        <v>794</v>
      </c>
      <c r="D372" t="s">
        <v>21</v>
      </c>
      <c r="E372" t="s">
        <v>73</v>
      </c>
      <c r="F372" t="s">
        <v>74</v>
      </c>
      <c r="G372" t="s">
        <v>68</v>
      </c>
      <c r="H372" t="s">
        <v>75</v>
      </c>
      <c r="I372" t="s">
        <v>76</v>
      </c>
      <c r="J372" t="s">
        <v>27</v>
      </c>
      <c r="K372">
        <v>5</v>
      </c>
      <c r="L372">
        <v>65</v>
      </c>
      <c r="M372">
        <v>0.1</v>
      </c>
      <c r="N372">
        <v>292.5</v>
      </c>
      <c r="O372">
        <v>102.5</v>
      </c>
      <c r="P372" t="s">
        <v>148</v>
      </c>
      <c r="Q372" t="s">
        <v>35</v>
      </c>
      <c r="R372" t="s">
        <v>30</v>
      </c>
      <c r="S372">
        <v>4.7</v>
      </c>
      <c r="T372">
        <f>YEAR(tblOrders[[#This Row],[Order Date]])</f>
        <v>2025</v>
      </c>
      <c r="U372" t="str">
        <f>TEXT(tblOrders[[#This Row],[Order Date]],"mmm-yyyy")</f>
        <v>May-2025</v>
      </c>
      <c r="V372" s="4">
        <f>tblOrders[[#This Row],[Profit]]/tblOrders[[#This Row],[Sales Amount]]</f>
        <v>0.3504273504273504</v>
      </c>
      <c r="W372" t="str">
        <f>VLOOKUP(tblOrders[[#This Row],[City]],CityRegion,2,0)</f>
        <v>South</v>
      </c>
      <c r="X372" t="str">
        <f>VLOOKUP(tblOrders[[#This Row],[City]],lookups!A:C,3,0)</f>
        <v>Kerala</v>
      </c>
    </row>
    <row r="373" spans="1:24" x14ac:dyDescent="0.25">
      <c r="A373" t="s">
        <v>795</v>
      </c>
      <c r="B373" s="1">
        <v>45792</v>
      </c>
      <c r="C373" t="s">
        <v>796</v>
      </c>
      <c r="D373" t="s">
        <v>39</v>
      </c>
      <c r="E373" t="s">
        <v>108</v>
      </c>
      <c r="F373" t="s">
        <v>109</v>
      </c>
      <c r="G373" t="s">
        <v>62</v>
      </c>
      <c r="H373" t="s">
        <v>110</v>
      </c>
      <c r="I373" t="s">
        <v>33</v>
      </c>
      <c r="J373" t="s">
        <v>45</v>
      </c>
      <c r="K373">
        <v>4</v>
      </c>
      <c r="L373">
        <v>110</v>
      </c>
      <c r="M373">
        <v>0.05</v>
      </c>
      <c r="N373">
        <v>418</v>
      </c>
      <c r="O373">
        <v>146</v>
      </c>
      <c r="P373" t="s">
        <v>28</v>
      </c>
      <c r="Q373" t="s">
        <v>46</v>
      </c>
      <c r="R373" t="s">
        <v>36</v>
      </c>
      <c r="S373">
        <v>4.2</v>
      </c>
      <c r="T373">
        <f>YEAR(tblOrders[[#This Row],[Order Date]])</f>
        <v>2025</v>
      </c>
      <c r="U373" t="str">
        <f>TEXT(tblOrders[[#This Row],[Order Date]],"mmm-yyyy")</f>
        <v>May-2025</v>
      </c>
      <c r="V373" s="4">
        <f>tblOrders[[#This Row],[Profit]]/tblOrders[[#This Row],[Sales Amount]]</f>
        <v>0.34928229665071769</v>
      </c>
      <c r="W373" t="str">
        <f>VLOOKUP(tblOrders[[#This Row],[City]],CityRegion,2,0)</f>
        <v>North</v>
      </c>
      <c r="X373" t="str">
        <f>VLOOKUP(tblOrders[[#This Row],[City]],lookups!A:C,3,0)</f>
        <v>Delhi</v>
      </c>
    </row>
    <row r="374" spans="1:24" x14ac:dyDescent="0.25">
      <c r="A374" t="s">
        <v>797</v>
      </c>
      <c r="B374" s="1">
        <v>45704</v>
      </c>
      <c r="C374" t="s">
        <v>798</v>
      </c>
      <c r="D374" t="s">
        <v>21</v>
      </c>
      <c r="E374" t="s">
        <v>60</v>
      </c>
      <c r="F374" t="s">
        <v>61</v>
      </c>
      <c r="G374" t="s">
        <v>62</v>
      </c>
      <c r="H374" t="s">
        <v>63</v>
      </c>
      <c r="I374" t="s">
        <v>84</v>
      </c>
      <c r="J374" t="s">
        <v>34</v>
      </c>
      <c r="K374">
        <v>3</v>
      </c>
      <c r="L374">
        <v>45</v>
      </c>
      <c r="M374">
        <v>0</v>
      </c>
      <c r="N374">
        <v>135</v>
      </c>
      <c r="O374">
        <v>57</v>
      </c>
      <c r="P374" t="s">
        <v>28</v>
      </c>
      <c r="Q374" t="s">
        <v>86</v>
      </c>
      <c r="R374" t="s">
        <v>36</v>
      </c>
      <c r="S374">
        <v>3.8</v>
      </c>
      <c r="T374">
        <f>YEAR(tblOrders[[#This Row],[Order Date]])</f>
        <v>2025</v>
      </c>
      <c r="U374" t="str">
        <f>TEXT(tblOrders[[#This Row],[Order Date]],"mmm-yyyy")</f>
        <v>Feb-2025</v>
      </c>
      <c r="V374" s="4">
        <f>tblOrders[[#This Row],[Profit]]/tblOrders[[#This Row],[Sales Amount]]</f>
        <v>0.42222222222222222</v>
      </c>
      <c r="W374" t="str">
        <f>VLOOKUP(tblOrders[[#This Row],[City]],CityRegion,2,0)</f>
        <v>West</v>
      </c>
      <c r="X374" t="str">
        <f>VLOOKUP(tblOrders[[#This Row],[City]],lookups!A:C,3,0)</f>
        <v>Maharashtra</v>
      </c>
    </row>
    <row r="375" spans="1:24" x14ac:dyDescent="0.25">
      <c r="A375" t="s">
        <v>799</v>
      </c>
      <c r="B375" s="1">
        <v>45724</v>
      </c>
      <c r="C375" t="s">
        <v>800</v>
      </c>
      <c r="D375" t="s">
        <v>39</v>
      </c>
      <c r="E375" t="s">
        <v>40</v>
      </c>
      <c r="F375" t="s">
        <v>41</v>
      </c>
      <c r="G375" t="s">
        <v>42</v>
      </c>
      <c r="H375" t="s">
        <v>43</v>
      </c>
      <c r="I375" t="s">
        <v>26</v>
      </c>
      <c r="J375" t="s">
        <v>27</v>
      </c>
      <c r="K375">
        <v>3</v>
      </c>
      <c r="L375">
        <v>18</v>
      </c>
      <c r="M375">
        <v>0.2</v>
      </c>
      <c r="N375">
        <v>43.2</v>
      </c>
      <c r="O375">
        <v>16.2</v>
      </c>
      <c r="P375" t="s">
        <v>28</v>
      </c>
      <c r="Q375" t="s">
        <v>35</v>
      </c>
      <c r="R375" t="s">
        <v>36</v>
      </c>
      <c r="S375">
        <v>2.6</v>
      </c>
      <c r="T375">
        <f>YEAR(tblOrders[[#This Row],[Order Date]])</f>
        <v>2025</v>
      </c>
      <c r="U375" t="str">
        <f>TEXT(tblOrders[[#This Row],[Order Date]],"mmm-yyyy")</f>
        <v>Mar-2025</v>
      </c>
      <c r="V375" s="4">
        <f>tblOrders[[#This Row],[Profit]]/tblOrders[[#This Row],[Sales Amount]]</f>
        <v>0.37499999999999994</v>
      </c>
      <c r="W375" t="str">
        <f>VLOOKUP(tblOrders[[#This Row],[City]],CityRegion,2,0)</f>
        <v>South</v>
      </c>
      <c r="X375" t="str">
        <f>VLOOKUP(tblOrders[[#This Row],[City]],lookups!A:C,3,0)</f>
        <v>Karnataka</v>
      </c>
    </row>
    <row r="376" spans="1:24" x14ac:dyDescent="0.25">
      <c r="A376" t="s">
        <v>801</v>
      </c>
      <c r="B376" s="1">
        <v>45993</v>
      </c>
      <c r="C376" t="s">
        <v>802</v>
      </c>
      <c r="D376" t="s">
        <v>21</v>
      </c>
      <c r="E376" t="s">
        <v>66</v>
      </c>
      <c r="F376" t="s">
        <v>67</v>
      </c>
      <c r="G376" t="s">
        <v>68</v>
      </c>
      <c r="H376" t="s">
        <v>69</v>
      </c>
      <c r="I376" t="s">
        <v>139</v>
      </c>
      <c r="J376" t="s">
        <v>45</v>
      </c>
      <c r="K376">
        <v>4</v>
      </c>
      <c r="L376">
        <v>149</v>
      </c>
      <c r="M376">
        <v>0</v>
      </c>
      <c r="N376">
        <v>596</v>
      </c>
      <c r="O376">
        <v>216</v>
      </c>
      <c r="P376" t="s">
        <v>111</v>
      </c>
      <c r="Q376" t="s">
        <v>35</v>
      </c>
      <c r="R376" t="s">
        <v>36</v>
      </c>
      <c r="S376">
        <v>4.7</v>
      </c>
      <c r="T376">
        <f>YEAR(tblOrders[[#This Row],[Order Date]])</f>
        <v>2025</v>
      </c>
      <c r="U376" t="str">
        <f>TEXT(tblOrders[[#This Row],[Order Date]],"mmm-yyyy")</f>
        <v>Dec-2025</v>
      </c>
      <c r="V376" s="4">
        <f>tblOrders[[#This Row],[Profit]]/tblOrders[[#This Row],[Sales Amount]]</f>
        <v>0.36241610738255031</v>
      </c>
      <c r="W376" t="str">
        <f>VLOOKUP(tblOrders[[#This Row],[City]],CityRegion,2,0)</f>
        <v>South</v>
      </c>
      <c r="X376" t="str">
        <f>VLOOKUP(tblOrders[[#This Row],[City]],lookups!A:C,3,0)</f>
        <v>Tamil Nadu</v>
      </c>
    </row>
    <row r="377" spans="1:24" x14ac:dyDescent="0.25">
      <c r="A377" t="s">
        <v>803</v>
      </c>
      <c r="B377" s="1">
        <v>45835</v>
      </c>
      <c r="C377" t="s">
        <v>804</v>
      </c>
      <c r="D377" t="s">
        <v>39</v>
      </c>
      <c r="E377" t="s">
        <v>49</v>
      </c>
      <c r="F377" t="s">
        <v>50</v>
      </c>
      <c r="G377" t="s">
        <v>24</v>
      </c>
      <c r="H377" t="s">
        <v>51</v>
      </c>
      <c r="I377" t="s">
        <v>44</v>
      </c>
      <c r="J377" t="s">
        <v>45</v>
      </c>
      <c r="K377">
        <v>1</v>
      </c>
      <c r="L377">
        <v>85</v>
      </c>
      <c r="M377">
        <v>0</v>
      </c>
      <c r="N377">
        <v>85</v>
      </c>
      <c r="O377">
        <v>33</v>
      </c>
      <c r="P377" t="s">
        <v>28</v>
      </c>
      <c r="Q377" t="s">
        <v>46</v>
      </c>
      <c r="R377" t="s">
        <v>30</v>
      </c>
      <c r="S377">
        <v>3.3</v>
      </c>
      <c r="T377">
        <f>YEAR(tblOrders[[#This Row],[Order Date]])</f>
        <v>2025</v>
      </c>
      <c r="U377" t="str">
        <f>TEXT(tblOrders[[#This Row],[Order Date]],"mmm-yyyy")</f>
        <v>Jun-2025</v>
      </c>
      <c r="V377" s="4">
        <f>tblOrders[[#This Row],[Profit]]/tblOrders[[#This Row],[Sales Amount]]</f>
        <v>0.38823529411764707</v>
      </c>
      <c r="W377" t="str">
        <f>VLOOKUP(tblOrders[[#This Row],[City]],CityRegion,2,0)</f>
        <v>South</v>
      </c>
      <c r="X377" t="str">
        <f>VLOOKUP(tblOrders[[#This Row],[City]],lookups!A:C,3,0)</f>
        <v>Kerala</v>
      </c>
    </row>
    <row r="378" spans="1:24" x14ac:dyDescent="0.25">
      <c r="A378" t="s">
        <v>805</v>
      </c>
      <c r="B378" s="1">
        <v>45743</v>
      </c>
      <c r="C378" t="s">
        <v>806</v>
      </c>
      <c r="D378" t="s">
        <v>21</v>
      </c>
      <c r="E378" t="s">
        <v>114</v>
      </c>
      <c r="F378" t="s">
        <v>115</v>
      </c>
      <c r="G378" t="s">
        <v>42</v>
      </c>
      <c r="H378" t="s">
        <v>116</v>
      </c>
      <c r="I378" t="s">
        <v>57</v>
      </c>
      <c r="J378" t="s">
        <v>27</v>
      </c>
      <c r="K378">
        <v>1</v>
      </c>
      <c r="L378">
        <v>12</v>
      </c>
      <c r="M378">
        <v>0.05</v>
      </c>
      <c r="N378">
        <v>11.4</v>
      </c>
      <c r="O378">
        <v>5.4</v>
      </c>
      <c r="P378" t="s">
        <v>28</v>
      </c>
      <c r="Q378" t="s">
        <v>86</v>
      </c>
      <c r="R378" t="s">
        <v>36</v>
      </c>
      <c r="S378">
        <v>3.2</v>
      </c>
      <c r="T378">
        <f>YEAR(tblOrders[[#This Row],[Order Date]])</f>
        <v>2025</v>
      </c>
      <c r="U378" t="str">
        <f>TEXT(tblOrders[[#This Row],[Order Date]],"mmm-yyyy")</f>
        <v>Mar-2025</v>
      </c>
      <c r="V378" s="4">
        <f>tblOrders[[#This Row],[Profit]]/tblOrders[[#This Row],[Sales Amount]]</f>
        <v>0.47368421052631582</v>
      </c>
      <c r="W378" t="str">
        <f>VLOOKUP(tblOrders[[#This Row],[City]],CityRegion,2,0)</f>
        <v>South</v>
      </c>
      <c r="X378" t="str">
        <f>VLOOKUP(tblOrders[[#This Row],[City]],lookups!A:C,3,0)</f>
        <v>Kerala</v>
      </c>
    </row>
    <row r="379" spans="1:24" x14ac:dyDescent="0.25">
      <c r="A379" t="s">
        <v>807</v>
      </c>
      <c r="B379" s="1">
        <v>45904</v>
      </c>
      <c r="C379" t="s">
        <v>808</v>
      </c>
      <c r="D379" t="s">
        <v>21</v>
      </c>
      <c r="E379" t="s">
        <v>40</v>
      </c>
      <c r="F379" t="s">
        <v>41</v>
      </c>
      <c r="G379" t="s">
        <v>42</v>
      </c>
      <c r="H379" t="s">
        <v>43</v>
      </c>
      <c r="I379" t="s">
        <v>130</v>
      </c>
      <c r="J379" t="s">
        <v>27</v>
      </c>
      <c r="K379">
        <v>2</v>
      </c>
      <c r="L379">
        <v>18</v>
      </c>
      <c r="M379">
        <v>0.1</v>
      </c>
      <c r="N379">
        <v>32.4</v>
      </c>
      <c r="O379">
        <v>14.4</v>
      </c>
      <c r="P379" t="s">
        <v>28</v>
      </c>
      <c r="Q379" t="s">
        <v>46</v>
      </c>
      <c r="R379" t="s">
        <v>36</v>
      </c>
      <c r="S379">
        <v>5</v>
      </c>
      <c r="T379">
        <f>YEAR(tblOrders[[#This Row],[Order Date]])</f>
        <v>2025</v>
      </c>
      <c r="U379" t="str">
        <f>TEXT(tblOrders[[#This Row],[Order Date]],"mmm-yyyy")</f>
        <v>Sep-2025</v>
      </c>
      <c r="V379" s="4">
        <f>tblOrders[[#This Row],[Profit]]/tblOrders[[#This Row],[Sales Amount]]</f>
        <v>0.44444444444444448</v>
      </c>
      <c r="W379" t="str">
        <f>VLOOKUP(tblOrders[[#This Row],[City]],CityRegion,2,0)</f>
        <v>West</v>
      </c>
      <c r="X379" t="str">
        <f>VLOOKUP(tblOrders[[#This Row],[City]],lookups!A:C,3,0)</f>
        <v>Maharashtra</v>
      </c>
    </row>
    <row r="380" spans="1:24" x14ac:dyDescent="0.25">
      <c r="A380" t="s">
        <v>809</v>
      </c>
      <c r="B380" s="1">
        <v>45950</v>
      </c>
      <c r="C380" t="s">
        <v>810</v>
      </c>
      <c r="D380" t="s">
        <v>21</v>
      </c>
      <c r="E380" t="s">
        <v>60</v>
      </c>
      <c r="F380" t="s">
        <v>61</v>
      </c>
      <c r="G380" t="s">
        <v>62</v>
      </c>
      <c r="H380" t="s">
        <v>63</v>
      </c>
      <c r="I380" t="s">
        <v>44</v>
      </c>
      <c r="J380" t="s">
        <v>34</v>
      </c>
      <c r="K380">
        <v>1</v>
      </c>
      <c r="L380">
        <v>45</v>
      </c>
      <c r="M380">
        <v>0</v>
      </c>
      <c r="N380">
        <v>45</v>
      </c>
      <c r="O380">
        <v>19</v>
      </c>
      <c r="P380" t="s">
        <v>28</v>
      </c>
      <c r="Q380" t="s">
        <v>91</v>
      </c>
      <c r="R380" t="s">
        <v>30</v>
      </c>
      <c r="S380">
        <v>4.7</v>
      </c>
      <c r="T380">
        <f>YEAR(tblOrders[[#This Row],[Order Date]])</f>
        <v>2025</v>
      </c>
      <c r="U380" t="str">
        <f>TEXT(tblOrders[[#This Row],[Order Date]],"mmm-yyyy")</f>
        <v>Oct-2025</v>
      </c>
      <c r="V380" s="4">
        <f>tblOrders[[#This Row],[Profit]]/tblOrders[[#This Row],[Sales Amount]]</f>
        <v>0.42222222222222222</v>
      </c>
      <c r="W380" t="str">
        <f>VLOOKUP(tblOrders[[#This Row],[City]],CityRegion,2,0)</f>
        <v>South</v>
      </c>
      <c r="X380" t="str">
        <f>VLOOKUP(tblOrders[[#This Row],[City]],lookups!A:C,3,0)</f>
        <v>Kerala</v>
      </c>
    </row>
    <row r="381" spans="1:24" x14ac:dyDescent="0.25">
      <c r="A381" t="s">
        <v>811</v>
      </c>
      <c r="B381" s="1">
        <v>45691</v>
      </c>
      <c r="C381" t="s">
        <v>812</v>
      </c>
      <c r="D381" t="s">
        <v>21</v>
      </c>
      <c r="E381" t="s">
        <v>55</v>
      </c>
      <c r="F381" t="s">
        <v>56</v>
      </c>
      <c r="G381" t="s">
        <v>24</v>
      </c>
      <c r="H381" t="s">
        <v>51</v>
      </c>
      <c r="I381" t="s">
        <v>33</v>
      </c>
      <c r="J381" t="s">
        <v>27</v>
      </c>
      <c r="K381">
        <v>2</v>
      </c>
      <c r="L381">
        <v>42</v>
      </c>
      <c r="M381">
        <v>0.15</v>
      </c>
      <c r="N381">
        <v>71.400000000000006</v>
      </c>
      <c r="O381">
        <v>23.4</v>
      </c>
      <c r="P381" t="s">
        <v>28</v>
      </c>
      <c r="Q381" t="s">
        <v>91</v>
      </c>
      <c r="R381" t="s">
        <v>30</v>
      </c>
      <c r="S381">
        <v>4.4000000000000004</v>
      </c>
      <c r="T381">
        <f>YEAR(tblOrders[[#This Row],[Order Date]])</f>
        <v>2025</v>
      </c>
      <c r="U381" t="str">
        <f>TEXT(tblOrders[[#This Row],[Order Date]],"mmm-yyyy")</f>
        <v>Feb-2025</v>
      </c>
      <c r="V381" s="4">
        <f>tblOrders[[#This Row],[Profit]]/tblOrders[[#This Row],[Sales Amount]]</f>
        <v>0.32773109243697474</v>
      </c>
      <c r="W381" t="str">
        <f>VLOOKUP(tblOrders[[#This Row],[City]],CityRegion,2,0)</f>
        <v>North</v>
      </c>
      <c r="X381" t="str">
        <f>VLOOKUP(tblOrders[[#This Row],[City]],lookups!A:C,3,0)</f>
        <v>Delhi</v>
      </c>
    </row>
    <row r="382" spans="1:24" x14ac:dyDescent="0.25">
      <c r="A382" t="s">
        <v>813</v>
      </c>
      <c r="B382" s="1">
        <v>46021</v>
      </c>
      <c r="C382" t="s">
        <v>814</v>
      </c>
      <c r="D382" t="s">
        <v>21</v>
      </c>
      <c r="E382" t="s">
        <v>94</v>
      </c>
      <c r="F382" t="s">
        <v>95</v>
      </c>
      <c r="G382" t="s">
        <v>68</v>
      </c>
      <c r="H382" t="s">
        <v>96</v>
      </c>
      <c r="I382" t="s">
        <v>33</v>
      </c>
      <c r="J382" t="s">
        <v>27</v>
      </c>
      <c r="K382">
        <v>4</v>
      </c>
      <c r="L382">
        <v>89</v>
      </c>
      <c r="M382">
        <v>0.15</v>
      </c>
      <c r="N382">
        <v>302.60000000000002</v>
      </c>
      <c r="O382">
        <v>82.6</v>
      </c>
      <c r="P382" t="s">
        <v>28</v>
      </c>
      <c r="Q382" t="s">
        <v>29</v>
      </c>
      <c r="R382" t="s">
        <v>36</v>
      </c>
      <c r="S382">
        <v>2.5</v>
      </c>
      <c r="T382">
        <f>YEAR(tblOrders[[#This Row],[Order Date]])</f>
        <v>2025</v>
      </c>
      <c r="U382" t="str">
        <f>TEXT(tblOrders[[#This Row],[Order Date]],"mmm-yyyy")</f>
        <v>Dec-2025</v>
      </c>
      <c r="V382" s="4">
        <f>tblOrders[[#This Row],[Profit]]/tblOrders[[#This Row],[Sales Amount]]</f>
        <v>0.27296761401189684</v>
      </c>
      <c r="W382" t="str">
        <f>VLOOKUP(tblOrders[[#This Row],[City]],CityRegion,2,0)</f>
        <v>North</v>
      </c>
      <c r="X382" t="str">
        <f>VLOOKUP(tblOrders[[#This Row],[City]],lookups!A:C,3,0)</f>
        <v>Delhi</v>
      </c>
    </row>
    <row r="383" spans="1:24" x14ac:dyDescent="0.25">
      <c r="A383" t="s">
        <v>815</v>
      </c>
      <c r="B383" s="1">
        <v>45778</v>
      </c>
      <c r="C383" t="s">
        <v>816</v>
      </c>
      <c r="D383" t="s">
        <v>21</v>
      </c>
      <c r="E383" t="s">
        <v>22</v>
      </c>
      <c r="F383" t="s">
        <v>23</v>
      </c>
      <c r="G383" t="s">
        <v>24</v>
      </c>
      <c r="H383" t="s">
        <v>25</v>
      </c>
      <c r="I383" t="s">
        <v>76</v>
      </c>
      <c r="J383" t="s">
        <v>34</v>
      </c>
      <c r="K383">
        <v>4</v>
      </c>
      <c r="L383">
        <v>190</v>
      </c>
      <c r="M383">
        <v>0.15</v>
      </c>
      <c r="N383">
        <v>646</v>
      </c>
      <c r="O383">
        <v>146</v>
      </c>
      <c r="P383" t="s">
        <v>111</v>
      </c>
      <c r="Q383" t="s">
        <v>46</v>
      </c>
      <c r="R383" t="s">
        <v>36</v>
      </c>
      <c r="S383">
        <v>3.5</v>
      </c>
      <c r="T383">
        <f>YEAR(tblOrders[[#This Row],[Order Date]])</f>
        <v>2025</v>
      </c>
      <c r="U383" t="str">
        <f>TEXT(tblOrders[[#This Row],[Order Date]],"mmm-yyyy")</f>
        <v>May-2025</v>
      </c>
      <c r="V383" s="4">
        <f>tblOrders[[#This Row],[Profit]]/tblOrders[[#This Row],[Sales Amount]]</f>
        <v>0.2260061919504644</v>
      </c>
      <c r="W383" t="str">
        <f>VLOOKUP(tblOrders[[#This Row],[City]],CityRegion,2,0)</f>
        <v>South</v>
      </c>
      <c r="X383" t="str">
        <f>VLOOKUP(tblOrders[[#This Row],[City]],lookups!A:C,3,0)</f>
        <v>Kerala</v>
      </c>
    </row>
    <row r="384" spans="1:24" x14ac:dyDescent="0.25">
      <c r="A384" t="s">
        <v>817</v>
      </c>
      <c r="B384" s="1">
        <v>45920</v>
      </c>
      <c r="C384" t="s">
        <v>712</v>
      </c>
      <c r="D384" t="s">
        <v>21</v>
      </c>
      <c r="E384" t="s">
        <v>79</v>
      </c>
      <c r="F384" t="s">
        <v>80</v>
      </c>
      <c r="G384" t="s">
        <v>68</v>
      </c>
      <c r="H384" t="s">
        <v>81</v>
      </c>
      <c r="I384" t="s">
        <v>52</v>
      </c>
      <c r="J384" t="s">
        <v>27</v>
      </c>
      <c r="K384">
        <v>2</v>
      </c>
      <c r="L384">
        <v>799</v>
      </c>
      <c r="M384">
        <v>0.05</v>
      </c>
      <c r="N384">
        <v>1518.1</v>
      </c>
      <c r="O384">
        <v>278.10000000000002</v>
      </c>
      <c r="P384" t="s">
        <v>28</v>
      </c>
      <c r="Q384" t="s">
        <v>91</v>
      </c>
      <c r="R384" t="s">
        <v>30</v>
      </c>
      <c r="S384">
        <v>3.1</v>
      </c>
      <c r="T384">
        <f>YEAR(tblOrders[[#This Row],[Order Date]])</f>
        <v>2025</v>
      </c>
      <c r="U384" t="str">
        <f>TEXT(tblOrders[[#This Row],[Order Date]],"mmm-yyyy")</f>
        <v>Sep-2025</v>
      </c>
      <c r="V384" s="4">
        <f>tblOrders[[#This Row],[Profit]]/tblOrders[[#This Row],[Sales Amount]]</f>
        <v>0.18318951320729862</v>
      </c>
      <c r="W384" t="str">
        <f>VLOOKUP(tblOrders[[#This Row],[City]],CityRegion,2,0)</f>
        <v>South</v>
      </c>
      <c r="X384" t="str">
        <f>VLOOKUP(tblOrders[[#This Row],[City]],lookups!A:C,3,0)</f>
        <v>Kerala</v>
      </c>
    </row>
    <row r="385" spans="1:24" x14ac:dyDescent="0.25">
      <c r="A385" t="s">
        <v>818</v>
      </c>
      <c r="B385" s="1">
        <v>45929</v>
      </c>
      <c r="C385" t="s">
        <v>819</v>
      </c>
      <c r="D385" t="s">
        <v>21</v>
      </c>
      <c r="E385" t="s">
        <v>66</v>
      </c>
      <c r="F385" t="s">
        <v>67</v>
      </c>
      <c r="G385" t="s">
        <v>68</v>
      </c>
      <c r="H385" t="s">
        <v>69</v>
      </c>
      <c r="I385" t="s">
        <v>44</v>
      </c>
      <c r="J385" t="s">
        <v>27</v>
      </c>
      <c r="K385">
        <v>3</v>
      </c>
      <c r="L385">
        <v>149</v>
      </c>
      <c r="M385">
        <v>0.2</v>
      </c>
      <c r="N385">
        <v>357.6</v>
      </c>
      <c r="O385">
        <v>72.599999999999994</v>
      </c>
      <c r="P385" t="s">
        <v>28</v>
      </c>
      <c r="Q385" t="s">
        <v>91</v>
      </c>
      <c r="R385" t="s">
        <v>36</v>
      </c>
      <c r="S385">
        <v>3.4</v>
      </c>
      <c r="T385">
        <f>YEAR(tblOrders[[#This Row],[Order Date]])</f>
        <v>2025</v>
      </c>
      <c r="U385" t="str">
        <f>TEXT(tblOrders[[#This Row],[Order Date]],"mmm-yyyy")</f>
        <v>Sep-2025</v>
      </c>
      <c r="V385" s="4">
        <f>tblOrders[[#This Row],[Profit]]/tblOrders[[#This Row],[Sales Amount]]</f>
        <v>0.2030201342281879</v>
      </c>
      <c r="W385" t="str">
        <f>VLOOKUP(tblOrders[[#This Row],[City]],CityRegion,2,0)</f>
        <v>South</v>
      </c>
      <c r="X385" t="str">
        <f>VLOOKUP(tblOrders[[#This Row],[City]],lookups!A:C,3,0)</f>
        <v>Kerala</v>
      </c>
    </row>
    <row r="386" spans="1:24" x14ac:dyDescent="0.25">
      <c r="A386" t="s">
        <v>820</v>
      </c>
      <c r="B386" s="1">
        <v>45658</v>
      </c>
      <c r="C386" t="s">
        <v>496</v>
      </c>
      <c r="D386" t="s">
        <v>21</v>
      </c>
      <c r="E386" t="s">
        <v>22</v>
      </c>
      <c r="F386" t="s">
        <v>23</v>
      </c>
      <c r="G386" t="s">
        <v>24</v>
      </c>
      <c r="H386" t="s">
        <v>25</v>
      </c>
      <c r="I386" t="s">
        <v>33</v>
      </c>
      <c r="J386" t="s">
        <v>34</v>
      </c>
      <c r="K386">
        <v>2</v>
      </c>
      <c r="L386">
        <v>190</v>
      </c>
      <c r="M386">
        <v>0</v>
      </c>
      <c r="N386">
        <v>380</v>
      </c>
      <c r="O386">
        <v>130</v>
      </c>
      <c r="P386" t="s">
        <v>28</v>
      </c>
      <c r="Q386" t="s">
        <v>46</v>
      </c>
      <c r="R386" t="s">
        <v>36</v>
      </c>
      <c r="S386">
        <v>2.7</v>
      </c>
      <c r="T386">
        <f>YEAR(tblOrders[[#This Row],[Order Date]])</f>
        <v>2025</v>
      </c>
      <c r="U386" t="str">
        <f>TEXT(tblOrders[[#This Row],[Order Date]],"mmm-yyyy")</f>
        <v>Jan-2025</v>
      </c>
      <c r="V386" s="4">
        <f>tblOrders[[#This Row],[Profit]]/tblOrders[[#This Row],[Sales Amount]]</f>
        <v>0.34210526315789475</v>
      </c>
      <c r="W386" t="str">
        <f>VLOOKUP(tblOrders[[#This Row],[City]],CityRegion,2,0)</f>
        <v>North</v>
      </c>
      <c r="X386" t="str">
        <f>VLOOKUP(tblOrders[[#This Row],[City]],lookups!A:C,3,0)</f>
        <v>Delhi</v>
      </c>
    </row>
    <row r="387" spans="1:24" x14ac:dyDescent="0.25">
      <c r="A387" t="s">
        <v>821</v>
      </c>
      <c r="B387" s="1">
        <v>45861</v>
      </c>
      <c r="C387" t="s">
        <v>822</v>
      </c>
      <c r="D387" t="s">
        <v>39</v>
      </c>
      <c r="E387" t="s">
        <v>73</v>
      </c>
      <c r="F387" t="s">
        <v>74</v>
      </c>
      <c r="G387" t="s">
        <v>68</v>
      </c>
      <c r="H387" t="s">
        <v>75</v>
      </c>
      <c r="I387" t="s">
        <v>33</v>
      </c>
      <c r="J387" t="s">
        <v>45</v>
      </c>
      <c r="K387">
        <v>1</v>
      </c>
      <c r="L387">
        <v>65</v>
      </c>
      <c r="M387">
        <v>0</v>
      </c>
      <c r="N387">
        <v>65</v>
      </c>
      <c r="O387">
        <v>27</v>
      </c>
      <c r="P387" t="s">
        <v>28</v>
      </c>
      <c r="Q387" t="s">
        <v>46</v>
      </c>
      <c r="R387" t="s">
        <v>36</v>
      </c>
      <c r="S387">
        <v>4.8</v>
      </c>
      <c r="T387">
        <f>YEAR(tblOrders[[#This Row],[Order Date]])</f>
        <v>2025</v>
      </c>
      <c r="U387" t="str">
        <f>TEXT(tblOrders[[#This Row],[Order Date]],"mmm-yyyy")</f>
        <v>Jul-2025</v>
      </c>
      <c r="V387" s="4">
        <f>tblOrders[[#This Row],[Profit]]/tblOrders[[#This Row],[Sales Amount]]</f>
        <v>0.41538461538461541</v>
      </c>
      <c r="W387" t="str">
        <f>VLOOKUP(tblOrders[[#This Row],[City]],CityRegion,2,0)</f>
        <v>North</v>
      </c>
      <c r="X387" t="str">
        <f>VLOOKUP(tblOrders[[#This Row],[City]],lookups!A:C,3,0)</f>
        <v>Delhi</v>
      </c>
    </row>
    <row r="388" spans="1:24" x14ac:dyDescent="0.25">
      <c r="A388" t="s">
        <v>823</v>
      </c>
      <c r="B388" s="1">
        <v>45877</v>
      </c>
      <c r="C388" t="s">
        <v>824</v>
      </c>
      <c r="D388" t="s">
        <v>21</v>
      </c>
      <c r="E388" t="s">
        <v>73</v>
      </c>
      <c r="F388" t="s">
        <v>74</v>
      </c>
      <c r="G388" t="s">
        <v>68</v>
      </c>
      <c r="H388" t="s">
        <v>75</v>
      </c>
      <c r="I388" t="s">
        <v>84</v>
      </c>
      <c r="J388" t="s">
        <v>34</v>
      </c>
      <c r="K388">
        <v>1</v>
      </c>
      <c r="L388">
        <v>65</v>
      </c>
      <c r="M388">
        <v>0.05</v>
      </c>
      <c r="N388">
        <v>61.75</v>
      </c>
      <c r="O388">
        <v>23.75</v>
      </c>
      <c r="P388" t="s">
        <v>28</v>
      </c>
      <c r="Q388" t="s">
        <v>29</v>
      </c>
      <c r="R388" t="s">
        <v>36</v>
      </c>
      <c r="S388">
        <v>3.8</v>
      </c>
      <c r="T388">
        <f>YEAR(tblOrders[[#This Row],[Order Date]])</f>
        <v>2025</v>
      </c>
      <c r="U388" t="str">
        <f>TEXT(tblOrders[[#This Row],[Order Date]],"mmm-yyyy")</f>
        <v>Aug-2025</v>
      </c>
      <c r="V388" s="4">
        <f>tblOrders[[#This Row],[Profit]]/tblOrders[[#This Row],[Sales Amount]]</f>
        <v>0.38461538461538464</v>
      </c>
      <c r="W388" t="str">
        <f>VLOOKUP(tblOrders[[#This Row],[City]],CityRegion,2,0)</f>
        <v>West</v>
      </c>
      <c r="X388" t="str">
        <f>VLOOKUP(tblOrders[[#This Row],[City]],lookups!A:C,3,0)</f>
        <v>Maharashtra</v>
      </c>
    </row>
    <row r="389" spans="1:24" x14ac:dyDescent="0.25">
      <c r="A389" t="s">
        <v>825</v>
      </c>
      <c r="B389" s="1">
        <v>45782</v>
      </c>
      <c r="C389" t="s">
        <v>826</v>
      </c>
      <c r="D389" t="s">
        <v>39</v>
      </c>
      <c r="E389" t="s">
        <v>40</v>
      </c>
      <c r="F389" t="s">
        <v>41</v>
      </c>
      <c r="G389" t="s">
        <v>42</v>
      </c>
      <c r="H389" t="s">
        <v>43</v>
      </c>
      <c r="I389" t="s">
        <v>76</v>
      </c>
      <c r="J389" t="s">
        <v>45</v>
      </c>
      <c r="K389">
        <v>2</v>
      </c>
      <c r="L389">
        <v>18</v>
      </c>
      <c r="M389">
        <v>0.1</v>
      </c>
      <c r="N389">
        <v>32.4</v>
      </c>
      <c r="O389">
        <v>14.4</v>
      </c>
      <c r="P389" t="s">
        <v>85</v>
      </c>
      <c r="Q389" t="s">
        <v>46</v>
      </c>
      <c r="R389" t="s">
        <v>30</v>
      </c>
      <c r="S389">
        <v>3.3</v>
      </c>
      <c r="T389">
        <f>YEAR(tblOrders[[#This Row],[Order Date]])</f>
        <v>2025</v>
      </c>
      <c r="U389" t="str">
        <f>TEXT(tblOrders[[#This Row],[Order Date]],"mmm-yyyy")</f>
        <v>May-2025</v>
      </c>
      <c r="V389" s="4">
        <f>tblOrders[[#This Row],[Profit]]/tblOrders[[#This Row],[Sales Amount]]</f>
        <v>0.44444444444444448</v>
      </c>
      <c r="W389" t="str">
        <f>VLOOKUP(tblOrders[[#This Row],[City]],CityRegion,2,0)</f>
        <v>South</v>
      </c>
      <c r="X389" t="str">
        <f>VLOOKUP(tblOrders[[#This Row],[City]],lookups!A:C,3,0)</f>
        <v>Kerala</v>
      </c>
    </row>
    <row r="390" spans="1:24" x14ac:dyDescent="0.25">
      <c r="A390" t="s">
        <v>827</v>
      </c>
      <c r="B390" s="1">
        <v>45814</v>
      </c>
      <c r="C390" t="s">
        <v>828</v>
      </c>
      <c r="D390" t="s">
        <v>21</v>
      </c>
      <c r="E390" t="s">
        <v>22</v>
      </c>
      <c r="F390" t="s">
        <v>23</v>
      </c>
      <c r="G390" t="s">
        <v>24</v>
      </c>
      <c r="H390" t="s">
        <v>25</v>
      </c>
      <c r="I390" t="s">
        <v>57</v>
      </c>
      <c r="J390" t="s">
        <v>27</v>
      </c>
      <c r="K390">
        <v>5</v>
      </c>
      <c r="L390">
        <v>190</v>
      </c>
      <c r="M390">
        <v>0</v>
      </c>
      <c r="N390">
        <v>950</v>
      </c>
      <c r="O390">
        <v>325</v>
      </c>
      <c r="P390" t="s">
        <v>28</v>
      </c>
      <c r="Q390" t="s">
        <v>29</v>
      </c>
      <c r="R390" t="s">
        <v>30</v>
      </c>
      <c r="S390">
        <v>3.9</v>
      </c>
      <c r="T390">
        <f>YEAR(tblOrders[[#This Row],[Order Date]])</f>
        <v>2025</v>
      </c>
      <c r="U390" t="str">
        <f>TEXT(tblOrders[[#This Row],[Order Date]],"mmm-yyyy")</f>
        <v>Jun-2025</v>
      </c>
      <c r="V390" s="4">
        <f>tblOrders[[#This Row],[Profit]]/tblOrders[[#This Row],[Sales Amount]]</f>
        <v>0.34210526315789475</v>
      </c>
      <c r="W390" t="str">
        <f>VLOOKUP(tblOrders[[#This Row],[City]],CityRegion,2,0)</f>
        <v>South</v>
      </c>
      <c r="X390" t="str">
        <f>VLOOKUP(tblOrders[[#This Row],[City]],lookups!A:C,3,0)</f>
        <v>Kerala</v>
      </c>
    </row>
    <row r="391" spans="1:24" x14ac:dyDescent="0.25">
      <c r="A391" t="s">
        <v>829</v>
      </c>
      <c r="B391" s="1">
        <v>45897</v>
      </c>
      <c r="C391" t="s">
        <v>830</v>
      </c>
      <c r="D391" t="s">
        <v>21</v>
      </c>
      <c r="E391" t="s">
        <v>101</v>
      </c>
      <c r="F391" t="s">
        <v>102</v>
      </c>
      <c r="G391" t="s">
        <v>24</v>
      </c>
      <c r="H391" t="s">
        <v>103</v>
      </c>
      <c r="I391" t="s">
        <v>33</v>
      </c>
      <c r="J391" t="s">
        <v>34</v>
      </c>
      <c r="K391">
        <v>5</v>
      </c>
      <c r="L391">
        <v>120</v>
      </c>
      <c r="M391">
        <v>0</v>
      </c>
      <c r="N391">
        <v>600</v>
      </c>
      <c r="O391">
        <v>210</v>
      </c>
      <c r="P391" t="s">
        <v>85</v>
      </c>
      <c r="Q391" t="s">
        <v>46</v>
      </c>
      <c r="R391" t="s">
        <v>30</v>
      </c>
      <c r="S391">
        <v>3.2</v>
      </c>
      <c r="T391">
        <f>YEAR(tblOrders[[#This Row],[Order Date]])</f>
        <v>2025</v>
      </c>
      <c r="U391" t="str">
        <f>TEXT(tblOrders[[#This Row],[Order Date]],"mmm-yyyy")</f>
        <v>Aug-2025</v>
      </c>
      <c r="V391" s="4">
        <f>tblOrders[[#This Row],[Profit]]/tblOrders[[#This Row],[Sales Amount]]</f>
        <v>0.35</v>
      </c>
      <c r="W391" t="str">
        <f>VLOOKUP(tblOrders[[#This Row],[City]],CityRegion,2,0)</f>
        <v>North</v>
      </c>
      <c r="X391" t="str">
        <f>VLOOKUP(tblOrders[[#This Row],[City]],lookups!A:C,3,0)</f>
        <v>Delhi</v>
      </c>
    </row>
    <row r="392" spans="1:24" x14ac:dyDescent="0.25">
      <c r="A392" t="s">
        <v>831</v>
      </c>
      <c r="B392" s="1">
        <v>45938</v>
      </c>
      <c r="C392" t="s">
        <v>832</v>
      </c>
      <c r="D392" t="s">
        <v>39</v>
      </c>
      <c r="E392" t="s">
        <v>55</v>
      </c>
      <c r="F392" t="s">
        <v>56</v>
      </c>
      <c r="G392" t="s">
        <v>24</v>
      </c>
      <c r="H392" t="s">
        <v>51</v>
      </c>
      <c r="I392" t="s">
        <v>139</v>
      </c>
      <c r="J392" t="s">
        <v>34</v>
      </c>
      <c r="K392">
        <v>2</v>
      </c>
      <c r="L392">
        <v>42</v>
      </c>
      <c r="M392">
        <v>0.2</v>
      </c>
      <c r="N392">
        <v>67.2</v>
      </c>
      <c r="O392">
        <v>19.2</v>
      </c>
      <c r="P392" t="s">
        <v>28</v>
      </c>
      <c r="Q392" t="s">
        <v>91</v>
      </c>
      <c r="R392" t="s">
        <v>36</v>
      </c>
      <c r="S392">
        <v>4.2</v>
      </c>
      <c r="T392">
        <f>YEAR(tblOrders[[#This Row],[Order Date]])</f>
        <v>2025</v>
      </c>
      <c r="U392" t="str">
        <f>TEXT(tblOrders[[#This Row],[Order Date]],"mmm-yyyy")</f>
        <v>Oct-2025</v>
      </c>
      <c r="V392" s="4">
        <f>tblOrders[[#This Row],[Profit]]/tblOrders[[#This Row],[Sales Amount]]</f>
        <v>0.2857142857142857</v>
      </c>
      <c r="W392" t="str">
        <f>VLOOKUP(tblOrders[[#This Row],[City]],CityRegion,2,0)</f>
        <v>South</v>
      </c>
      <c r="X392" t="str">
        <f>VLOOKUP(tblOrders[[#This Row],[City]],lookups!A:C,3,0)</f>
        <v>Tamil Nadu</v>
      </c>
    </row>
    <row r="393" spans="1:24" x14ac:dyDescent="0.25">
      <c r="A393" t="s">
        <v>833</v>
      </c>
      <c r="B393" s="1">
        <v>45784</v>
      </c>
      <c r="C393" t="s">
        <v>398</v>
      </c>
      <c r="D393" t="s">
        <v>39</v>
      </c>
      <c r="E393" t="s">
        <v>94</v>
      </c>
      <c r="F393" t="s">
        <v>95</v>
      </c>
      <c r="G393" t="s">
        <v>68</v>
      </c>
      <c r="H393" t="s">
        <v>96</v>
      </c>
      <c r="I393" t="s">
        <v>130</v>
      </c>
      <c r="J393" t="s">
        <v>45</v>
      </c>
      <c r="K393">
        <v>5</v>
      </c>
      <c r="L393">
        <v>89</v>
      </c>
      <c r="M393">
        <v>0.15</v>
      </c>
      <c r="N393">
        <v>378.25</v>
      </c>
      <c r="O393">
        <v>103.25</v>
      </c>
      <c r="P393" t="s">
        <v>28</v>
      </c>
      <c r="Q393" t="s">
        <v>35</v>
      </c>
      <c r="R393" t="s">
        <v>36</v>
      </c>
      <c r="S393">
        <v>2.5</v>
      </c>
      <c r="T393">
        <f>YEAR(tblOrders[[#This Row],[Order Date]])</f>
        <v>2025</v>
      </c>
      <c r="U393" t="str">
        <f>TEXT(tblOrders[[#This Row],[Order Date]],"mmm-yyyy")</f>
        <v>May-2025</v>
      </c>
      <c r="V393" s="4">
        <f>tblOrders[[#This Row],[Profit]]/tblOrders[[#This Row],[Sales Amount]]</f>
        <v>0.2729676140118969</v>
      </c>
      <c r="W393" t="str">
        <f>VLOOKUP(tblOrders[[#This Row],[City]],CityRegion,2,0)</f>
        <v>West</v>
      </c>
      <c r="X393" t="str">
        <f>VLOOKUP(tblOrders[[#This Row],[City]],lookups!A:C,3,0)</f>
        <v>Maharashtra</v>
      </c>
    </row>
    <row r="394" spans="1:24" x14ac:dyDescent="0.25">
      <c r="A394" t="s">
        <v>834</v>
      </c>
      <c r="B394" s="1">
        <v>45686</v>
      </c>
      <c r="C394" t="s">
        <v>398</v>
      </c>
      <c r="D394" t="s">
        <v>21</v>
      </c>
      <c r="E394" t="s">
        <v>55</v>
      </c>
      <c r="F394" t="s">
        <v>56</v>
      </c>
      <c r="G394" t="s">
        <v>24</v>
      </c>
      <c r="H394" t="s">
        <v>51</v>
      </c>
      <c r="I394" t="s">
        <v>57</v>
      </c>
      <c r="J394" t="s">
        <v>27</v>
      </c>
      <c r="K394">
        <v>2</v>
      </c>
      <c r="L394">
        <v>42</v>
      </c>
      <c r="M394">
        <v>0.15</v>
      </c>
      <c r="N394">
        <v>71.400000000000006</v>
      </c>
      <c r="O394">
        <v>23.4</v>
      </c>
      <c r="P394" t="s">
        <v>28</v>
      </c>
      <c r="Q394" t="s">
        <v>35</v>
      </c>
      <c r="R394" t="s">
        <v>36</v>
      </c>
      <c r="S394">
        <v>3.7</v>
      </c>
      <c r="T394">
        <f>YEAR(tblOrders[[#This Row],[Order Date]])</f>
        <v>2025</v>
      </c>
      <c r="U394" t="str">
        <f>TEXT(tblOrders[[#This Row],[Order Date]],"mmm-yyyy")</f>
        <v>Jan-2025</v>
      </c>
      <c r="V394" s="4">
        <f>tblOrders[[#This Row],[Profit]]/tblOrders[[#This Row],[Sales Amount]]</f>
        <v>0.32773109243697474</v>
      </c>
      <c r="W394" t="str">
        <f>VLOOKUP(tblOrders[[#This Row],[City]],CityRegion,2,0)</f>
        <v>South</v>
      </c>
      <c r="X394" t="str">
        <f>VLOOKUP(tblOrders[[#This Row],[City]],lookups!A:C,3,0)</f>
        <v>Kerala</v>
      </c>
    </row>
    <row r="395" spans="1:24" x14ac:dyDescent="0.25">
      <c r="A395" t="s">
        <v>835</v>
      </c>
      <c r="B395" s="1">
        <v>45872</v>
      </c>
      <c r="C395" t="s">
        <v>836</v>
      </c>
      <c r="D395" t="s">
        <v>21</v>
      </c>
      <c r="E395" t="s">
        <v>60</v>
      </c>
      <c r="F395" t="s">
        <v>61</v>
      </c>
      <c r="G395" t="s">
        <v>62</v>
      </c>
      <c r="H395" t="s">
        <v>63</v>
      </c>
      <c r="I395" t="s">
        <v>26</v>
      </c>
      <c r="J395" t="s">
        <v>27</v>
      </c>
      <c r="K395">
        <v>4</v>
      </c>
      <c r="L395">
        <v>45</v>
      </c>
      <c r="M395">
        <v>0.05</v>
      </c>
      <c r="N395">
        <v>171</v>
      </c>
      <c r="O395">
        <v>67</v>
      </c>
      <c r="P395" t="s">
        <v>148</v>
      </c>
      <c r="Q395" t="s">
        <v>29</v>
      </c>
      <c r="R395" t="s">
        <v>30</v>
      </c>
      <c r="S395">
        <v>3.1</v>
      </c>
      <c r="T395">
        <f>YEAR(tblOrders[[#This Row],[Order Date]])</f>
        <v>2025</v>
      </c>
      <c r="U395" t="str">
        <f>TEXT(tblOrders[[#This Row],[Order Date]],"mmm-yyyy")</f>
        <v>Aug-2025</v>
      </c>
      <c r="V395" s="4">
        <f>tblOrders[[#This Row],[Profit]]/tblOrders[[#This Row],[Sales Amount]]</f>
        <v>0.391812865497076</v>
      </c>
      <c r="W395" t="str">
        <f>VLOOKUP(tblOrders[[#This Row],[City]],CityRegion,2,0)</f>
        <v>South</v>
      </c>
      <c r="X395" t="str">
        <f>VLOOKUP(tblOrders[[#This Row],[City]],lookups!A:C,3,0)</f>
        <v>Karnataka</v>
      </c>
    </row>
    <row r="396" spans="1:24" x14ac:dyDescent="0.25">
      <c r="A396" t="s">
        <v>837</v>
      </c>
      <c r="B396" s="1">
        <v>45705</v>
      </c>
      <c r="C396" t="s">
        <v>838</v>
      </c>
      <c r="D396" t="s">
        <v>21</v>
      </c>
      <c r="E396" t="s">
        <v>79</v>
      </c>
      <c r="F396" t="s">
        <v>80</v>
      </c>
      <c r="G396" t="s">
        <v>68</v>
      </c>
      <c r="H396" t="s">
        <v>81</v>
      </c>
      <c r="I396" t="s">
        <v>70</v>
      </c>
      <c r="J396" t="s">
        <v>34</v>
      </c>
      <c r="K396">
        <v>4</v>
      </c>
      <c r="L396">
        <v>799</v>
      </c>
      <c r="M396">
        <v>0.2</v>
      </c>
      <c r="N396">
        <v>2556.8000000000002</v>
      </c>
      <c r="O396">
        <v>76.8</v>
      </c>
      <c r="P396" t="s">
        <v>28</v>
      </c>
      <c r="Q396" t="s">
        <v>35</v>
      </c>
      <c r="R396" t="s">
        <v>36</v>
      </c>
      <c r="S396">
        <v>5</v>
      </c>
      <c r="T396">
        <f>YEAR(tblOrders[[#This Row],[Order Date]])</f>
        <v>2025</v>
      </c>
      <c r="U396" t="str">
        <f>TEXT(tblOrders[[#This Row],[Order Date]],"mmm-yyyy")</f>
        <v>Feb-2025</v>
      </c>
      <c r="V396" s="4">
        <f>tblOrders[[#This Row],[Profit]]/tblOrders[[#This Row],[Sales Amount]]</f>
        <v>3.0037546933667079E-2</v>
      </c>
      <c r="W396" t="str">
        <f>VLOOKUP(tblOrders[[#This Row],[City]],CityRegion,2,0)</f>
        <v>South</v>
      </c>
      <c r="X396" t="str">
        <f>VLOOKUP(tblOrders[[#This Row],[City]],lookups!A:C,3,0)</f>
        <v>Telengana</v>
      </c>
    </row>
    <row r="397" spans="1:24" x14ac:dyDescent="0.25">
      <c r="A397" t="s">
        <v>839</v>
      </c>
      <c r="B397" s="1">
        <v>45797</v>
      </c>
      <c r="C397" t="s">
        <v>840</v>
      </c>
      <c r="D397" t="s">
        <v>21</v>
      </c>
      <c r="E397" t="s">
        <v>40</v>
      </c>
      <c r="F397" t="s">
        <v>41</v>
      </c>
      <c r="G397" t="s">
        <v>42</v>
      </c>
      <c r="H397" t="s">
        <v>43</v>
      </c>
      <c r="I397" t="s">
        <v>26</v>
      </c>
      <c r="J397" t="s">
        <v>45</v>
      </c>
      <c r="K397">
        <v>2</v>
      </c>
      <c r="L397">
        <v>18</v>
      </c>
      <c r="M397">
        <v>0.2</v>
      </c>
      <c r="N397">
        <v>28.8</v>
      </c>
      <c r="O397">
        <v>10.8</v>
      </c>
      <c r="P397" t="s">
        <v>28</v>
      </c>
      <c r="Q397" t="s">
        <v>86</v>
      </c>
      <c r="R397" t="s">
        <v>36</v>
      </c>
      <c r="S397">
        <v>3</v>
      </c>
      <c r="T397">
        <f>YEAR(tblOrders[[#This Row],[Order Date]])</f>
        <v>2025</v>
      </c>
      <c r="U397" t="str">
        <f>TEXT(tblOrders[[#This Row],[Order Date]],"mmm-yyyy")</f>
        <v>May-2025</v>
      </c>
      <c r="V397" s="4">
        <f>tblOrders[[#This Row],[Profit]]/tblOrders[[#This Row],[Sales Amount]]</f>
        <v>0.375</v>
      </c>
      <c r="W397" t="str">
        <f>VLOOKUP(tblOrders[[#This Row],[City]],CityRegion,2,0)</f>
        <v>South</v>
      </c>
      <c r="X397" t="str">
        <f>VLOOKUP(tblOrders[[#This Row],[City]],lookups!A:C,3,0)</f>
        <v>Karnataka</v>
      </c>
    </row>
    <row r="398" spans="1:24" x14ac:dyDescent="0.25">
      <c r="A398" t="s">
        <v>841</v>
      </c>
      <c r="B398" s="1">
        <v>45894</v>
      </c>
      <c r="C398" t="s">
        <v>842</v>
      </c>
      <c r="D398" t="s">
        <v>39</v>
      </c>
      <c r="E398" t="s">
        <v>73</v>
      </c>
      <c r="F398" t="s">
        <v>74</v>
      </c>
      <c r="G398" t="s">
        <v>68</v>
      </c>
      <c r="H398" t="s">
        <v>75</v>
      </c>
      <c r="I398" t="s">
        <v>44</v>
      </c>
      <c r="J398" t="s">
        <v>27</v>
      </c>
      <c r="K398">
        <v>3</v>
      </c>
      <c r="L398">
        <v>65</v>
      </c>
      <c r="M398">
        <v>0</v>
      </c>
      <c r="N398">
        <v>195</v>
      </c>
      <c r="O398">
        <v>81</v>
      </c>
      <c r="P398" t="s">
        <v>28</v>
      </c>
      <c r="Q398" t="s">
        <v>35</v>
      </c>
      <c r="R398" t="s">
        <v>36</v>
      </c>
      <c r="S398">
        <v>4.8</v>
      </c>
      <c r="T398">
        <f>YEAR(tblOrders[[#This Row],[Order Date]])</f>
        <v>2025</v>
      </c>
      <c r="U398" t="str">
        <f>TEXT(tblOrders[[#This Row],[Order Date]],"mmm-yyyy")</f>
        <v>Aug-2025</v>
      </c>
      <c r="V398" s="4">
        <f>tblOrders[[#This Row],[Profit]]/tblOrders[[#This Row],[Sales Amount]]</f>
        <v>0.41538461538461541</v>
      </c>
      <c r="W398" t="str">
        <f>VLOOKUP(tblOrders[[#This Row],[City]],CityRegion,2,0)</f>
        <v>South</v>
      </c>
      <c r="X398" t="str">
        <f>VLOOKUP(tblOrders[[#This Row],[City]],lookups!A:C,3,0)</f>
        <v>Kerala</v>
      </c>
    </row>
    <row r="399" spans="1:24" x14ac:dyDescent="0.25">
      <c r="A399" t="s">
        <v>843</v>
      </c>
      <c r="B399" s="1">
        <v>45738</v>
      </c>
      <c r="C399" t="s">
        <v>844</v>
      </c>
      <c r="D399" t="s">
        <v>21</v>
      </c>
      <c r="E399" t="s">
        <v>40</v>
      </c>
      <c r="F399" t="s">
        <v>41</v>
      </c>
      <c r="G399" t="s">
        <v>42</v>
      </c>
      <c r="H399" t="s">
        <v>43</v>
      </c>
      <c r="I399" t="s">
        <v>44</v>
      </c>
      <c r="J399" t="s">
        <v>34</v>
      </c>
      <c r="K399">
        <v>4</v>
      </c>
      <c r="L399">
        <v>18</v>
      </c>
      <c r="M399">
        <v>0.2</v>
      </c>
      <c r="N399">
        <v>57.6</v>
      </c>
      <c r="O399">
        <v>21.6</v>
      </c>
      <c r="P399" t="s">
        <v>28</v>
      </c>
      <c r="Q399" t="s">
        <v>46</v>
      </c>
      <c r="R399" t="s">
        <v>36</v>
      </c>
      <c r="S399">
        <v>3.2</v>
      </c>
      <c r="T399">
        <f>YEAR(tblOrders[[#This Row],[Order Date]])</f>
        <v>2025</v>
      </c>
      <c r="U399" t="str">
        <f>TEXT(tblOrders[[#This Row],[Order Date]],"mmm-yyyy")</f>
        <v>Mar-2025</v>
      </c>
      <c r="V399" s="4">
        <f>tblOrders[[#This Row],[Profit]]/tblOrders[[#This Row],[Sales Amount]]</f>
        <v>0.375</v>
      </c>
      <c r="W399" t="str">
        <f>VLOOKUP(tblOrders[[#This Row],[City]],CityRegion,2,0)</f>
        <v>South</v>
      </c>
      <c r="X399" t="str">
        <f>VLOOKUP(tblOrders[[#This Row],[City]],lookups!A:C,3,0)</f>
        <v>Kerala</v>
      </c>
    </row>
    <row r="400" spans="1:24" x14ac:dyDescent="0.25">
      <c r="A400" t="s">
        <v>845</v>
      </c>
      <c r="B400" s="1">
        <v>45946</v>
      </c>
      <c r="C400" t="s">
        <v>846</v>
      </c>
      <c r="D400" t="s">
        <v>21</v>
      </c>
      <c r="E400" t="s">
        <v>108</v>
      </c>
      <c r="F400" t="s">
        <v>109</v>
      </c>
      <c r="G400" t="s">
        <v>62</v>
      </c>
      <c r="H400" t="s">
        <v>110</v>
      </c>
      <c r="I400" t="s">
        <v>84</v>
      </c>
      <c r="J400" t="s">
        <v>34</v>
      </c>
      <c r="K400">
        <v>5</v>
      </c>
      <c r="L400">
        <v>110</v>
      </c>
      <c r="M400">
        <v>0.05</v>
      </c>
      <c r="N400">
        <v>522.5</v>
      </c>
      <c r="O400">
        <v>182.5</v>
      </c>
      <c r="P400" t="s">
        <v>85</v>
      </c>
      <c r="Q400" t="s">
        <v>91</v>
      </c>
      <c r="R400" t="s">
        <v>30</v>
      </c>
      <c r="S400">
        <v>3.1</v>
      </c>
      <c r="T400">
        <f>YEAR(tblOrders[[#This Row],[Order Date]])</f>
        <v>2025</v>
      </c>
      <c r="U400" t="str">
        <f>TEXT(tblOrders[[#This Row],[Order Date]],"mmm-yyyy")</f>
        <v>Oct-2025</v>
      </c>
      <c r="V400" s="4">
        <f>tblOrders[[#This Row],[Profit]]/tblOrders[[#This Row],[Sales Amount]]</f>
        <v>0.34928229665071769</v>
      </c>
      <c r="W400" t="str">
        <f>VLOOKUP(tblOrders[[#This Row],[City]],CityRegion,2,0)</f>
        <v>West</v>
      </c>
      <c r="X400" t="str">
        <f>VLOOKUP(tblOrders[[#This Row],[City]],lookups!A:C,3,0)</f>
        <v>Maharashtra</v>
      </c>
    </row>
    <row r="401" spans="1:24" x14ac:dyDescent="0.25">
      <c r="A401" t="s">
        <v>847</v>
      </c>
      <c r="B401" s="1">
        <v>45946</v>
      </c>
      <c r="C401" t="s">
        <v>848</v>
      </c>
      <c r="D401" t="s">
        <v>39</v>
      </c>
      <c r="E401" t="s">
        <v>94</v>
      </c>
      <c r="F401" t="s">
        <v>95</v>
      </c>
      <c r="G401" t="s">
        <v>68</v>
      </c>
      <c r="H401" t="s">
        <v>96</v>
      </c>
      <c r="I401" t="s">
        <v>33</v>
      </c>
      <c r="J401" t="s">
        <v>45</v>
      </c>
      <c r="K401">
        <v>1</v>
      </c>
      <c r="L401">
        <v>89</v>
      </c>
      <c r="M401">
        <v>0</v>
      </c>
      <c r="N401">
        <v>89</v>
      </c>
      <c r="O401">
        <v>34</v>
      </c>
      <c r="P401" t="s">
        <v>28</v>
      </c>
      <c r="Q401" t="s">
        <v>35</v>
      </c>
      <c r="R401" t="s">
        <v>36</v>
      </c>
      <c r="S401">
        <v>2.7</v>
      </c>
      <c r="T401">
        <f>YEAR(tblOrders[[#This Row],[Order Date]])</f>
        <v>2025</v>
      </c>
      <c r="U401" t="str">
        <f>TEXT(tblOrders[[#This Row],[Order Date]],"mmm-yyyy")</f>
        <v>Oct-2025</v>
      </c>
      <c r="V401" s="4">
        <f>tblOrders[[#This Row],[Profit]]/tblOrders[[#This Row],[Sales Amount]]</f>
        <v>0.38202247191011235</v>
      </c>
      <c r="W401" t="str">
        <f>VLOOKUP(tblOrders[[#This Row],[City]],CityRegion,2,0)</f>
        <v>North</v>
      </c>
      <c r="X401" t="str">
        <f>VLOOKUP(tblOrders[[#This Row],[City]],lookups!A:C,3,0)</f>
        <v>Delhi</v>
      </c>
    </row>
    <row r="402" spans="1:24" x14ac:dyDescent="0.25">
      <c r="A402" t="s">
        <v>849</v>
      </c>
      <c r="B402" s="1">
        <v>45960</v>
      </c>
      <c r="C402" t="s">
        <v>850</v>
      </c>
      <c r="D402" t="s">
        <v>21</v>
      </c>
      <c r="E402" t="s">
        <v>66</v>
      </c>
      <c r="F402" t="s">
        <v>67</v>
      </c>
      <c r="G402" t="s">
        <v>68</v>
      </c>
      <c r="H402" t="s">
        <v>69</v>
      </c>
      <c r="I402" t="s">
        <v>70</v>
      </c>
      <c r="J402" t="s">
        <v>27</v>
      </c>
      <c r="K402">
        <v>1</v>
      </c>
      <c r="L402">
        <v>149</v>
      </c>
      <c r="M402">
        <v>0.05</v>
      </c>
      <c r="N402">
        <v>141.55000000000001</v>
      </c>
      <c r="O402">
        <v>46.55</v>
      </c>
      <c r="P402" t="s">
        <v>111</v>
      </c>
      <c r="Q402" t="s">
        <v>29</v>
      </c>
      <c r="R402" t="s">
        <v>36</v>
      </c>
      <c r="S402">
        <v>2.8</v>
      </c>
      <c r="T402">
        <f>YEAR(tblOrders[[#This Row],[Order Date]])</f>
        <v>2025</v>
      </c>
      <c r="U402" t="str">
        <f>TEXT(tblOrders[[#This Row],[Order Date]],"mmm-yyyy")</f>
        <v>Oct-2025</v>
      </c>
      <c r="V402" s="4">
        <f>tblOrders[[#This Row],[Profit]]/tblOrders[[#This Row],[Sales Amount]]</f>
        <v>0.32885906040268453</v>
      </c>
      <c r="W402" t="str">
        <f>VLOOKUP(tblOrders[[#This Row],[City]],CityRegion,2,0)</f>
        <v>South</v>
      </c>
      <c r="X402" t="str">
        <f>VLOOKUP(tblOrders[[#This Row],[City]],lookups!A:C,3,0)</f>
        <v>Telengana</v>
      </c>
    </row>
    <row r="403" spans="1:24" x14ac:dyDescent="0.25">
      <c r="A403" t="s">
        <v>851</v>
      </c>
      <c r="B403" s="1">
        <v>45709</v>
      </c>
      <c r="C403" t="s">
        <v>852</v>
      </c>
      <c r="D403" t="s">
        <v>21</v>
      </c>
      <c r="E403" t="s">
        <v>60</v>
      </c>
      <c r="F403" t="s">
        <v>61</v>
      </c>
      <c r="G403" t="s">
        <v>62</v>
      </c>
      <c r="H403" t="s">
        <v>63</v>
      </c>
      <c r="I403" t="s">
        <v>70</v>
      </c>
      <c r="J403" t="s">
        <v>45</v>
      </c>
      <c r="K403">
        <v>1</v>
      </c>
      <c r="L403">
        <v>45</v>
      </c>
      <c r="M403">
        <v>0</v>
      </c>
      <c r="N403">
        <v>45</v>
      </c>
      <c r="O403">
        <v>19</v>
      </c>
      <c r="P403" t="s">
        <v>28</v>
      </c>
      <c r="Q403" t="s">
        <v>46</v>
      </c>
      <c r="R403" t="s">
        <v>36</v>
      </c>
      <c r="S403">
        <v>4.5</v>
      </c>
      <c r="T403">
        <f>YEAR(tblOrders[[#This Row],[Order Date]])</f>
        <v>2025</v>
      </c>
      <c r="U403" t="str">
        <f>TEXT(tblOrders[[#This Row],[Order Date]],"mmm-yyyy")</f>
        <v>Feb-2025</v>
      </c>
      <c r="V403" s="4">
        <f>tblOrders[[#This Row],[Profit]]/tblOrders[[#This Row],[Sales Amount]]</f>
        <v>0.42222222222222222</v>
      </c>
      <c r="W403" t="str">
        <f>VLOOKUP(tblOrders[[#This Row],[City]],CityRegion,2,0)</f>
        <v>South</v>
      </c>
      <c r="X403" t="str">
        <f>VLOOKUP(tblOrders[[#This Row],[City]],lookups!A:C,3,0)</f>
        <v>Telengana</v>
      </c>
    </row>
    <row r="404" spans="1:24" x14ac:dyDescent="0.25">
      <c r="A404" t="s">
        <v>853</v>
      </c>
      <c r="B404" s="1">
        <v>45913</v>
      </c>
      <c r="C404" t="s">
        <v>854</v>
      </c>
      <c r="D404" t="s">
        <v>21</v>
      </c>
      <c r="E404" t="s">
        <v>114</v>
      </c>
      <c r="F404" t="s">
        <v>115</v>
      </c>
      <c r="G404" t="s">
        <v>42</v>
      </c>
      <c r="H404" t="s">
        <v>116</v>
      </c>
      <c r="I404" t="s">
        <v>44</v>
      </c>
      <c r="J404" t="s">
        <v>27</v>
      </c>
      <c r="K404">
        <v>1</v>
      </c>
      <c r="L404">
        <v>12</v>
      </c>
      <c r="M404">
        <v>0.2</v>
      </c>
      <c r="N404">
        <v>9.6</v>
      </c>
      <c r="O404">
        <v>3.6</v>
      </c>
      <c r="P404" t="s">
        <v>28</v>
      </c>
      <c r="Q404" t="s">
        <v>35</v>
      </c>
      <c r="R404" t="s">
        <v>36</v>
      </c>
      <c r="S404">
        <v>4</v>
      </c>
      <c r="T404">
        <f>YEAR(tblOrders[[#This Row],[Order Date]])</f>
        <v>2025</v>
      </c>
      <c r="U404" t="str">
        <f>TEXT(tblOrders[[#This Row],[Order Date]],"mmm-yyyy")</f>
        <v>Sep-2025</v>
      </c>
      <c r="V404" s="4">
        <f>tblOrders[[#This Row],[Profit]]/tblOrders[[#This Row],[Sales Amount]]</f>
        <v>0.375</v>
      </c>
      <c r="W404" t="str">
        <f>VLOOKUP(tblOrders[[#This Row],[City]],CityRegion,2,0)</f>
        <v>South</v>
      </c>
      <c r="X404" t="str">
        <f>VLOOKUP(tblOrders[[#This Row],[City]],lookups!A:C,3,0)</f>
        <v>Kerala</v>
      </c>
    </row>
    <row r="405" spans="1:24" x14ac:dyDescent="0.25">
      <c r="A405" t="s">
        <v>855</v>
      </c>
      <c r="B405" s="1">
        <v>45671</v>
      </c>
      <c r="C405" t="s">
        <v>856</v>
      </c>
      <c r="D405" t="s">
        <v>21</v>
      </c>
      <c r="E405" t="s">
        <v>55</v>
      </c>
      <c r="F405" t="s">
        <v>56</v>
      </c>
      <c r="G405" t="s">
        <v>24</v>
      </c>
      <c r="H405" t="s">
        <v>51</v>
      </c>
      <c r="I405" t="s">
        <v>57</v>
      </c>
      <c r="J405" t="s">
        <v>27</v>
      </c>
      <c r="K405">
        <v>4</v>
      </c>
      <c r="L405">
        <v>42</v>
      </c>
      <c r="M405">
        <v>0</v>
      </c>
      <c r="N405">
        <v>168</v>
      </c>
      <c r="O405">
        <v>72</v>
      </c>
      <c r="P405" t="s">
        <v>28</v>
      </c>
      <c r="Q405" t="s">
        <v>29</v>
      </c>
      <c r="R405" t="s">
        <v>36</v>
      </c>
      <c r="S405">
        <v>4.2</v>
      </c>
      <c r="T405">
        <f>YEAR(tblOrders[[#This Row],[Order Date]])</f>
        <v>2025</v>
      </c>
      <c r="U405" t="str">
        <f>TEXT(tblOrders[[#This Row],[Order Date]],"mmm-yyyy")</f>
        <v>Jan-2025</v>
      </c>
      <c r="V405" s="4">
        <f>tblOrders[[#This Row],[Profit]]/tblOrders[[#This Row],[Sales Amount]]</f>
        <v>0.42857142857142855</v>
      </c>
      <c r="W405" t="str">
        <f>VLOOKUP(tblOrders[[#This Row],[City]],CityRegion,2,0)</f>
        <v>South</v>
      </c>
      <c r="X405" t="str">
        <f>VLOOKUP(tblOrders[[#This Row],[City]],lookups!A:C,3,0)</f>
        <v>Kerala</v>
      </c>
    </row>
    <row r="406" spans="1:24" x14ac:dyDescent="0.25">
      <c r="A406" t="s">
        <v>857</v>
      </c>
      <c r="B406" s="1">
        <v>45718</v>
      </c>
      <c r="C406" t="s">
        <v>858</v>
      </c>
      <c r="D406" t="s">
        <v>21</v>
      </c>
      <c r="E406" t="s">
        <v>66</v>
      </c>
      <c r="F406" t="s">
        <v>67</v>
      </c>
      <c r="G406" t="s">
        <v>68</v>
      </c>
      <c r="H406" t="s">
        <v>69</v>
      </c>
      <c r="I406" t="s">
        <v>33</v>
      </c>
      <c r="J406" t="s">
        <v>27</v>
      </c>
      <c r="K406">
        <v>5</v>
      </c>
      <c r="L406">
        <v>149</v>
      </c>
      <c r="M406">
        <v>0</v>
      </c>
      <c r="N406">
        <v>745</v>
      </c>
      <c r="O406">
        <v>270</v>
      </c>
      <c r="P406" t="s">
        <v>28</v>
      </c>
      <c r="Q406" t="s">
        <v>46</v>
      </c>
      <c r="R406" t="s">
        <v>30</v>
      </c>
      <c r="S406">
        <v>4</v>
      </c>
      <c r="T406">
        <f>YEAR(tblOrders[[#This Row],[Order Date]])</f>
        <v>2025</v>
      </c>
      <c r="U406" t="str">
        <f>TEXT(tblOrders[[#This Row],[Order Date]],"mmm-yyyy")</f>
        <v>Mar-2025</v>
      </c>
      <c r="V406" s="4">
        <f>tblOrders[[#This Row],[Profit]]/tblOrders[[#This Row],[Sales Amount]]</f>
        <v>0.36241610738255031</v>
      </c>
      <c r="W406" t="str">
        <f>VLOOKUP(tblOrders[[#This Row],[City]],CityRegion,2,0)</f>
        <v>North</v>
      </c>
      <c r="X406" t="str">
        <f>VLOOKUP(tblOrders[[#This Row],[City]],lookups!A:C,3,0)</f>
        <v>Delhi</v>
      </c>
    </row>
    <row r="407" spans="1:24" x14ac:dyDescent="0.25">
      <c r="A407" t="s">
        <v>859</v>
      </c>
      <c r="B407" s="1">
        <v>45673</v>
      </c>
      <c r="C407" t="s">
        <v>860</v>
      </c>
      <c r="D407" t="s">
        <v>39</v>
      </c>
      <c r="E407" t="s">
        <v>55</v>
      </c>
      <c r="F407" t="s">
        <v>56</v>
      </c>
      <c r="G407" t="s">
        <v>24</v>
      </c>
      <c r="H407" t="s">
        <v>51</v>
      </c>
      <c r="I407" t="s">
        <v>57</v>
      </c>
      <c r="J407" t="s">
        <v>45</v>
      </c>
      <c r="K407">
        <v>2</v>
      </c>
      <c r="L407">
        <v>42</v>
      </c>
      <c r="M407">
        <v>0</v>
      </c>
      <c r="N407">
        <v>84</v>
      </c>
      <c r="O407">
        <v>36</v>
      </c>
      <c r="P407" t="s">
        <v>28</v>
      </c>
      <c r="Q407" t="s">
        <v>46</v>
      </c>
      <c r="R407" t="s">
        <v>30</v>
      </c>
      <c r="S407">
        <v>4.0999999999999996</v>
      </c>
      <c r="T407">
        <f>YEAR(tblOrders[[#This Row],[Order Date]])</f>
        <v>2025</v>
      </c>
      <c r="U407" t="str">
        <f>TEXT(tblOrders[[#This Row],[Order Date]],"mmm-yyyy")</f>
        <v>Jan-2025</v>
      </c>
      <c r="V407" s="4">
        <f>tblOrders[[#This Row],[Profit]]/tblOrders[[#This Row],[Sales Amount]]</f>
        <v>0.42857142857142855</v>
      </c>
      <c r="W407" t="str">
        <f>VLOOKUP(tblOrders[[#This Row],[City]],CityRegion,2,0)</f>
        <v>South</v>
      </c>
      <c r="X407" t="str">
        <f>VLOOKUP(tblOrders[[#This Row],[City]],lookups!A:C,3,0)</f>
        <v>Kerala</v>
      </c>
    </row>
    <row r="408" spans="1:24" x14ac:dyDescent="0.25">
      <c r="A408" t="s">
        <v>861</v>
      </c>
      <c r="B408" s="1">
        <v>45887</v>
      </c>
      <c r="C408" t="s">
        <v>862</v>
      </c>
      <c r="D408" t="s">
        <v>39</v>
      </c>
      <c r="E408" t="s">
        <v>114</v>
      </c>
      <c r="F408" t="s">
        <v>115</v>
      </c>
      <c r="G408" t="s">
        <v>42</v>
      </c>
      <c r="H408" t="s">
        <v>116</v>
      </c>
      <c r="I408" t="s">
        <v>52</v>
      </c>
      <c r="J408" t="s">
        <v>45</v>
      </c>
      <c r="K408">
        <v>2</v>
      </c>
      <c r="L408">
        <v>12</v>
      </c>
      <c r="M408">
        <v>0.05</v>
      </c>
      <c r="N408">
        <v>22.8</v>
      </c>
      <c r="O408">
        <v>10.8</v>
      </c>
      <c r="P408" t="s">
        <v>28</v>
      </c>
      <c r="Q408" t="s">
        <v>29</v>
      </c>
      <c r="R408" t="s">
        <v>36</v>
      </c>
      <c r="S408">
        <v>3.9</v>
      </c>
      <c r="T408">
        <f>YEAR(tblOrders[[#This Row],[Order Date]])</f>
        <v>2025</v>
      </c>
      <c r="U408" t="str">
        <f>TEXT(tblOrders[[#This Row],[Order Date]],"mmm-yyyy")</f>
        <v>Aug-2025</v>
      </c>
      <c r="V408" s="4">
        <f>tblOrders[[#This Row],[Profit]]/tblOrders[[#This Row],[Sales Amount]]</f>
        <v>0.47368421052631582</v>
      </c>
      <c r="W408" t="str">
        <f>VLOOKUP(tblOrders[[#This Row],[City]],CityRegion,2,0)</f>
        <v>South</v>
      </c>
      <c r="X408" t="str">
        <f>VLOOKUP(tblOrders[[#This Row],[City]],lookups!A:C,3,0)</f>
        <v>Kerala</v>
      </c>
    </row>
    <row r="409" spans="1:24" x14ac:dyDescent="0.25">
      <c r="A409" t="s">
        <v>863</v>
      </c>
      <c r="B409" s="1">
        <v>45854</v>
      </c>
      <c r="C409" t="s">
        <v>864</v>
      </c>
      <c r="D409" t="s">
        <v>21</v>
      </c>
      <c r="E409" t="s">
        <v>49</v>
      </c>
      <c r="F409" t="s">
        <v>50</v>
      </c>
      <c r="G409" t="s">
        <v>24</v>
      </c>
      <c r="H409" t="s">
        <v>51</v>
      </c>
      <c r="I409" t="s">
        <v>84</v>
      </c>
      <c r="J409" t="s">
        <v>34</v>
      </c>
      <c r="K409">
        <v>3</v>
      </c>
      <c r="L409">
        <v>85</v>
      </c>
      <c r="M409">
        <v>0</v>
      </c>
      <c r="N409">
        <v>255</v>
      </c>
      <c r="O409">
        <v>99</v>
      </c>
      <c r="P409" t="s">
        <v>28</v>
      </c>
      <c r="Q409" t="s">
        <v>86</v>
      </c>
      <c r="R409" t="s">
        <v>36</v>
      </c>
      <c r="S409">
        <v>3.8</v>
      </c>
      <c r="T409">
        <f>YEAR(tblOrders[[#This Row],[Order Date]])</f>
        <v>2025</v>
      </c>
      <c r="U409" t="str">
        <f>TEXT(tblOrders[[#This Row],[Order Date]],"mmm-yyyy")</f>
        <v>Jul-2025</v>
      </c>
      <c r="V409" s="4">
        <f>tblOrders[[#This Row],[Profit]]/tblOrders[[#This Row],[Sales Amount]]</f>
        <v>0.38823529411764707</v>
      </c>
      <c r="W409" t="str">
        <f>VLOOKUP(tblOrders[[#This Row],[City]],CityRegion,2,0)</f>
        <v>West</v>
      </c>
      <c r="X409" t="str">
        <f>VLOOKUP(tblOrders[[#This Row],[City]],lookups!A:C,3,0)</f>
        <v>Maharashtra</v>
      </c>
    </row>
    <row r="410" spans="1:24" x14ac:dyDescent="0.25">
      <c r="A410" t="s">
        <v>865</v>
      </c>
      <c r="B410" s="1">
        <v>45661</v>
      </c>
      <c r="C410" t="s">
        <v>291</v>
      </c>
      <c r="D410" t="s">
        <v>21</v>
      </c>
      <c r="E410" t="s">
        <v>114</v>
      </c>
      <c r="F410" t="s">
        <v>115</v>
      </c>
      <c r="G410" t="s">
        <v>42</v>
      </c>
      <c r="H410" t="s">
        <v>116</v>
      </c>
      <c r="I410" t="s">
        <v>33</v>
      </c>
      <c r="J410" t="s">
        <v>34</v>
      </c>
      <c r="K410">
        <v>3</v>
      </c>
      <c r="L410">
        <v>12</v>
      </c>
      <c r="M410">
        <v>0.2</v>
      </c>
      <c r="N410">
        <v>28.8</v>
      </c>
      <c r="O410">
        <v>10.8</v>
      </c>
      <c r="P410" t="s">
        <v>28</v>
      </c>
      <c r="Q410" t="s">
        <v>46</v>
      </c>
      <c r="R410" t="s">
        <v>36</v>
      </c>
      <c r="S410">
        <v>4.7</v>
      </c>
      <c r="T410">
        <f>YEAR(tblOrders[[#This Row],[Order Date]])</f>
        <v>2025</v>
      </c>
      <c r="U410" t="str">
        <f>TEXT(tblOrders[[#This Row],[Order Date]],"mmm-yyyy")</f>
        <v>Jan-2025</v>
      </c>
      <c r="V410" s="4">
        <f>tblOrders[[#This Row],[Profit]]/tblOrders[[#This Row],[Sales Amount]]</f>
        <v>0.375</v>
      </c>
      <c r="W410" t="str">
        <f>VLOOKUP(tblOrders[[#This Row],[City]],CityRegion,2,0)</f>
        <v>North</v>
      </c>
      <c r="X410" t="str">
        <f>VLOOKUP(tblOrders[[#This Row],[City]],lookups!A:C,3,0)</f>
        <v>Delhi</v>
      </c>
    </row>
    <row r="411" spans="1:24" x14ac:dyDescent="0.25">
      <c r="A411" t="s">
        <v>866</v>
      </c>
      <c r="B411" s="1">
        <v>45668</v>
      </c>
      <c r="C411" t="s">
        <v>867</v>
      </c>
      <c r="D411" t="s">
        <v>21</v>
      </c>
      <c r="E411" t="s">
        <v>94</v>
      </c>
      <c r="F411" t="s">
        <v>95</v>
      </c>
      <c r="G411" t="s">
        <v>68</v>
      </c>
      <c r="H411" t="s">
        <v>96</v>
      </c>
      <c r="I411" t="s">
        <v>52</v>
      </c>
      <c r="J411" t="s">
        <v>27</v>
      </c>
      <c r="K411">
        <v>1</v>
      </c>
      <c r="L411">
        <v>89</v>
      </c>
      <c r="M411">
        <v>0.2</v>
      </c>
      <c r="N411">
        <v>71.2</v>
      </c>
      <c r="O411">
        <v>16.2</v>
      </c>
      <c r="P411" t="s">
        <v>28</v>
      </c>
      <c r="Q411" t="s">
        <v>35</v>
      </c>
      <c r="R411" t="s">
        <v>36</v>
      </c>
      <c r="S411">
        <v>3.8</v>
      </c>
      <c r="T411">
        <f>YEAR(tblOrders[[#This Row],[Order Date]])</f>
        <v>2025</v>
      </c>
      <c r="U411" t="str">
        <f>TEXT(tblOrders[[#This Row],[Order Date]],"mmm-yyyy")</f>
        <v>Jan-2025</v>
      </c>
      <c r="V411" s="4">
        <f>tblOrders[[#This Row],[Profit]]/tblOrders[[#This Row],[Sales Amount]]</f>
        <v>0.22752808988764042</v>
      </c>
      <c r="W411" t="str">
        <f>VLOOKUP(tblOrders[[#This Row],[City]],CityRegion,2,0)</f>
        <v>South</v>
      </c>
      <c r="X411" t="str">
        <f>VLOOKUP(tblOrders[[#This Row],[City]],lookups!A:C,3,0)</f>
        <v>Kerala</v>
      </c>
    </row>
    <row r="412" spans="1:24" x14ac:dyDescent="0.25">
      <c r="A412" t="s">
        <v>868</v>
      </c>
      <c r="B412" s="1">
        <v>45725</v>
      </c>
      <c r="C412" t="s">
        <v>840</v>
      </c>
      <c r="D412" t="s">
        <v>21</v>
      </c>
      <c r="E412" t="s">
        <v>40</v>
      </c>
      <c r="F412" t="s">
        <v>41</v>
      </c>
      <c r="G412" t="s">
        <v>42</v>
      </c>
      <c r="H412" t="s">
        <v>43</v>
      </c>
      <c r="I412" t="s">
        <v>26</v>
      </c>
      <c r="J412" t="s">
        <v>27</v>
      </c>
      <c r="K412">
        <v>5</v>
      </c>
      <c r="L412">
        <v>18</v>
      </c>
      <c r="M412">
        <v>0.1</v>
      </c>
      <c r="N412">
        <v>81</v>
      </c>
      <c r="O412">
        <v>36</v>
      </c>
      <c r="P412" t="s">
        <v>28</v>
      </c>
      <c r="Q412" t="s">
        <v>91</v>
      </c>
      <c r="R412" t="s">
        <v>30</v>
      </c>
      <c r="S412">
        <v>3.6</v>
      </c>
      <c r="T412">
        <f>YEAR(tblOrders[[#This Row],[Order Date]])</f>
        <v>2025</v>
      </c>
      <c r="U412" t="str">
        <f>TEXT(tblOrders[[#This Row],[Order Date]],"mmm-yyyy")</f>
        <v>Mar-2025</v>
      </c>
      <c r="V412" s="4">
        <f>tblOrders[[#This Row],[Profit]]/tblOrders[[#This Row],[Sales Amount]]</f>
        <v>0.44444444444444442</v>
      </c>
      <c r="W412" t="str">
        <f>VLOOKUP(tblOrders[[#This Row],[City]],CityRegion,2,0)</f>
        <v>South</v>
      </c>
      <c r="X412" t="str">
        <f>VLOOKUP(tblOrders[[#This Row],[City]],lookups!A:C,3,0)</f>
        <v>Karnataka</v>
      </c>
    </row>
    <row r="413" spans="1:24" x14ac:dyDescent="0.25">
      <c r="A413" t="s">
        <v>869</v>
      </c>
      <c r="B413" s="1">
        <v>45705</v>
      </c>
      <c r="C413" t="s">
        <v>870</v>
      </c>
      <c r="D413" t="s">
        <v>21</v>
      </c>
      <c r="E413" t="s">
        <v>79</v>
      </c>
      <c r="F413" t="s">
        <v>80</v>
      </c>
      <c r="G413" t="s">
        <v>68</v>
      </c>
      <c r="H413" t="s">
        <v>81</v>
      </c>
      <c r="I413" t="s">
        <v>52</v>
      </c>
      <c r="J413" t="s">
        <v>34</v>
      </c>
      <c r="K413">
        <v>4</v>
      </c>
      <c r="L413">
        <v>799</v>
      </c>
      <c r="M413">
        <v>0</v>
      </c>
      <c r="N413">
        <v>3196</v>
      </c>
      <c r="O413">
        <v>716</v>
      </c>
      <c r="P413" t="s">
        <v>148</v>
      </c>
      <c r="Q413" t="s">
        <v>91</v>
      </c>
      <c r="R413" t="s">
        <v>36</v>
      </c>
      <c r="S413">
        <v>3.9</v>
      </c>
      <c r="T413">
        <f>YEAR(tblOrders[[#This Row],[Order Date]])</f>
        <v>2025</v>
      </c>
      <c r="U413" t="str">
        <f>TEXT(tblOrders[[#This Row],[Order Date]],"mmm-yyyy")</f>
        <v>Feb-2025</v>
      </c>
      <c r="V413" s="4">
        <f>tblOrders[[#This Row],[Profit]]/tblOrders[[#This Row],[Sales Amount]]</f>
        <v>0.22403003754693368</v>
      </c>
      <c r="W413" t="str">
        <f>VLOOKUP(tblOrders[[#This Row],[City]],CityRegion,2,0)</f>
        <v>South</v>
      </c>
      <c r="X413" t="str">
        <f>VLOOKUP(tblOrders[[#This Row],[City]],lookups!A:C,3,0)</f>
        <v>Kerala</v>
      </c>
    </row>
    <row r="414" spans="1:24" x14ac:dyDescent="0.25">
      <c r="A414" t="s">
        <v>871</v>
      </c>
      <c r="B414" s="1">
        <v>45987</v>
      </c>
      <c r="C414" t="s">
        <v>872</v>
      </c>
      <c r="D414" t="s">
        <v>39</v>
      </c>
      <c r="E414" t="s">
        <v>66</v>
      </c>
      <c r="F414" t="s">
        <v>67</v>
      </c>
      <c r="G414" t="s">
        <v>68</v>
      </c>
      <c r="H414" t="s">
        <v>69</v>
      </c>
      <c r="I414" t="s">
        <v>26</v>
      </c>
      <c r="J414" t="s">
        <v>34</v>
      </c>
      <c r="K414">
        <v>5</v>
      </c>
      <c r="L414">
        <v>149</v>
      </c>
      <c r="M414">
        <v>0.1</v>
      </c>
      <c r="N414">
        <v>670.5</v>
      </c>
      <c r="O414">
        <v>195.5</v>
      </c>
      <c r="P414" t="s">
        <v>28</v>
      </c>
      <c r="Q414" t="s">
        <v>29</v>
      </c>
      <c r="R414" t="s">
        <v>36</v>
      </c>
      <c r="S414">
        <v>2.9</v>
      </c>
      <c r="T414">
        <f>YEAR(tblOrders[[#This Row],[Order Date]])</f>
        <v>2025</v>
      </c>
      <c r="U414" t="str">
        <f>TEXT(tblOrders[[#This Row],[Order Date]],"mmm-yyyy")</f>
        <v>Nov-2025</v>
      </c>
      <c r="V414" s="4">
        <f>tblOrders[[#This Row],[Profit]]/tblOrders[[#This Row],[Sales Amount]]</f>
        <v>0.29157345264727813</v>
      </c>
      <c r="W414" t="str">
        <f>VLOOKUP(tblOrders[[#This Row],[City]],CityRegion,2,0)</f>
        <v>South</v>
      </c>
      <c r="X414" t="str">
        <f>VLOOKUP(tblOrders[[#This Row],[City]],lookups!A:C,3,0)</f>
        <v>Karnataka</v>
      </c>
    </row>
    <row r="415" spans="1:24" x14ac:dyDescent="0.25">
      <c r="A415" t="s">
        <v>873</v>
      </c>
      <c r="B415" s="1">
        <v>45816</v>
      </c>
      <c r="C415" t="s">
        <v>874</v>
      </c>
      <c r="D415" t="s">
        <v>21</v>
      </c>
      <c r="E415" t="s">
        <v>60</v>
      </c>
      <c r="F415" t="s">
        <v>61</v>
      </c>
      <c r="G415" t="s">
        <v>62</v>
      </c>
      <c r="H415" t="s">
        <v>63</v>
      </c>
      <c r="I415" t="s">
        <v>44</v>
      </c>
      <c r="J415" t="s">
        <v>34</v>
      </c>
      <c r="K415">
        <v>3</v>
      </c>
      <c r="L415">
        <v>45</v>
      </c>
      <c r="M415">
        <v>0</v>
      </c>
      <c r="N415">
        <v>135</v>
      </c>
      <c r="O415">
        <v>57</v>
      </c>
      <c r="P415" t="s">
        <v>85</v>
      </c>
      <c r="Q415" t="s">
        <v>29</v>
      </c>
      <c r="R415" t="s">
        <v>36</v>
      </c>
      <c r="S415">
        <v>3.2</v>
      </c>
      <c r="T415">
        <f>YEAR(tblOrders[[#This Row],[Order Date]])</f>
        <v>2025</v>
      </c>
      <c r="U415" t="str">
        <f>TEXT(tblOrders[[#This Row],[Order Date]],"mmm-yyyy")</f>
        <v>Jun-2025</v>
      </c>
      <c r="V415" s="4">
        <f>tblOrders[[#This Row],[Profit]]/tblOrders[[#This Row],[Sales Amount]]</f>
        <v>0.42222222222222222</v>
      </c>
      <c r="W415" t="str">
        <f>VLOOKUP(tblOrders[[#This Row],[City]],CityRegion,2,0)</f>
        <v>South</v>
      </c>
      <c r="X415" t="str">
        <f>VLOOKUP(tblOrders[[#This Row],[City]],lookups!A:C,3,0)</f>
        <v>Kerala</v>
      </c>
    </row>
    <row r="416" spans="1:24" x14ac:dyDescent="0.25">
      <c r="A416" t="s">
        <v>875</v>
      </c>
      <c r="B416" s="1">
        <v>45808</v>
      </c>
      <c r="C416" t="s">
        <v>876</v>
      </c>
      <c r="D416" t="s">
        <v>21</v>
      </c>
      <c r="E416" t="s">
        <v>60</v>
      </c>
      <c r="F416" t="s">
        <v>61</v>
      </c>
      <c r="G416" t="s">
        <v>62</v>
      </c>
      <c r="H416" t="s">
        <v>63</v>
      </c>
      <c r="I416" t="s">
        <v>44</v>
      </c>
      <c r="J416" t="s">
        <v>45</v>
      </c>
      <c r="K416">
        <v>5</v>
      </c>
      <c r="L416">
        <v>45</v>
      </c>
      <c r="M416">
        <v>0.15</v>
      </c>
      <c r="N416">
        <v>191.25</v>
      </c>
      <c r="O416">
        <v>61.25</v>
      </c>
      <c r="P416" t="s">
        <v>28</v>
      </c>
      <c r="Q416" t="s">
        <v>91</v>
      </c>
      <c r="R416" t="s">
        <v>123</v>
      </c>
      <c r="S416">
        <v>3.4</v>
      </c>
      <c r="T416">
        <f>YEAR(tblOrders[[#This Row],[Order Date]])</f>
        <v>2025</v>
      </c>
      <c r="U416" t="str">
        <f>TEXT(tblOrders[[#This Row],[Order Date]],"mmm-yyyy")</f>
        <v>May-2025</v>
      </c>
      <c r="V416" s="4">
        <f>tblOrders[[#This Row],[Profit]]/tblOrders[[#This Row],[Sales Amount]]</f>
        <v>0.3202614379084967</v>
      </c>
      <c r="W416" t="str">
        <f>VLOOKUP(tblOrders[[#This Row],[City]],CityRegion,2,0)</f>
        <v>South</v>
      </c>
      <c r="X416" t="str">
        <f>VLOOKUP(tblOrders[[#This Row],[City]],lookups!A:C,3,0)</f>
        <v>Kerala</v>
      </c>
    </row>
    <row r="417" spans="1:24" x14ac:dyDescent="0.25">
      <c r="A417" t="s">
        <v>877</v>
      </c>
      <c r="B417" s="1">
        <v>45962</v>
      </c>
      <c r="C417" t="s">
        <v>878</v>
      </c>
      <c r="D417" t="s">
        <v>21</v>
      </c>
      <c r="E417" t="s">
        <v>94</v>
      </c>
      <c r="F417" t="s">
        <v>95</v>
      </c>
      <c r="G417" t="s">
        <v>68</v>
      </c>
      <c r="H417" t="s">
        <v>96</v>
      </c>
      <c r="I417" t="s">
        <v>57</v>
      </c>
      <c r="J417" t="s">
        <v>34</v>
      </c>
      <c r="K417">
        <v>5</v>
      </c>
      <c r="L417">
        <v>89</v>
      </c>
      <c r="M417">
        <v>0.1</v>
      </c>
      <c r="N417">
        <v>400.5</v>
      </c>
      <c r="O417">
        <v>125.5</v>
      </c>
      <c r="P417" t="s">
        <v>28</v>
      </c>
      <c r="Q417" t="s">
        <v>29</v>
      </c>
      <c r="R417" t="s">
        <v>36</v>
      </c>
      <c r="S417">
        <v>3.2</v>
      </c>
      <c r="T417">
        <f>YEAR(tblOrders[[#This Row],[Order Date]])</f>
        <v>2025</v>
      </c>
      <c r="U417" t="str">
        <f>TEXT(tblOrders[[#This Row],[Order Date]],"mmm-yyyy")</f>
        <v>Nov-2025</v>
      </c>
      <c r="V417" s="4">
        <f>tblOrders[[#This Row],[Profit]]/tblOrders[[#This Row],[Sales Amount]]</f>
        <v>0.31335830212234705</v>
      </c>
      <c r="W417" t="str">
        <f>VLOOKUP(tblOrders[[#This Row],[City]],CityRegion,2,0)</f>
        <v>South</v>
      </c>
      <c r="X417" t="str">
        <f>VLOOKUP(tblOrders[[#This Row],[City]],lookups!A:C,3,0)</f>
        <v>Kerala</v>
      </c>
    </row>
    <row r="418" spans="1:24" x14ac:dyDescent="0.25">
      <c r="A418" t="s">
        <v>879</v>
      </c>
      <c r="B418" s="1">
        <v>45701</v>
      </c>
      <c r="C418" t="s">
        <v>880</v>
      </c>
      <c r="D418" t="s">
        <v>21</v>
      </c>
      <c r="E418" t="s">
        <v>40</v>
      </c>
      <c r="F418" t="s">
        <v>41</v>
      </c>
      <c r="G418" t="s">
        <v>42</v>
      </c>
      <c r="H418" t="s">
        <v>43</v>
      </c>
      <c r="I418" t="s">
        <v>84</v>
      </c>
      <c r="J418" t="s">
        <v>27</v>
      </c>
      <c r="K418">
        <v>1</v>
      </c>
      <c r="L418">
        <v>18</v>
      </c>
      <c r="M418">
        <v>0.05</v>
      </c>
      <c r="N418">
        <v>17.100000000000001</v>
      </c>
      <c r="O418">
        <v>8.1</v>
      </c>
      <c r="P418" t="s">
        <v>28</v>
      </c>
      <c r="Q418" t="s">
        <v>29</v>
      </c>
      <c r="R418" t="s">
        <v>36</v>
      </c>
      <c r="S418">
        <v>4.2</v>
      </c>
      <c r="T418">
        <f>YEAR(tblOrders[[#This Row],[Order Date]])</f>
        <v>2025</v>
      </c>
      <c r="U418" t="str">
        <f>TEXT(tblOrders[[#This Row],[Order Date]],"mmm-yyyy")</f>
        <v>Feb-2025</v>
      </c>
      <c r="V418" s="4">
        <f>tblOrders[[#This Row],[Profit]]/tblOrders[[#This Row],[Sales Amount]]</f>
        <v>0.47368421052631571</v>
      </c>
      <c r="W418" t="str">
        <f>VLOOKUP(tblOrders[[#This Row],[City]],CityRegion,2,0)</f>
        <v>West</v>
      </c>
      <c r="X418" t="str">
        <f>VLOOKUP(tblOrders[[#This Row],[City]],lookups!A:C,3,0)</f>
        <v>Maharashtra</v>
      </c>
    </row>
    <row r="419" spans="1:24" x14ac:dyDescent="0.25">
      <c r="A419" t="s">
        <v>881</v>
      </c>
      <c r="B419" s="1">
        <v>45791</v>
      </c>
      <c r="C419" t="s">
        <v>882</v>
      </c>
      <c r="D419" t="s">
        <v>21</v>
      </c>
      <c r="E419" t="s">
        <v>49</v>
      </c>
      <c r="F419" t="s">
        <v>50</v>
      </c>
      <c r="G419" t="s">
        <v>24</v>
      </c>
      <c r="H419" t="s">
        <v>51</v>
      </c>
      <c r="I419" t="s">
        <v>139</v>
      </c>
      <c r="J419" t="s">
        <v>45</v>
      </c>
      <c r="K419">
        <v>2</v>
      </c>
      <c r="L419">
        <v>85</v>
      </c>
      <c r="M419">
        <v>0.2</v>
      </c>
      <c r="N419">
        <v>136</v>
      </c>
      <c r="O419">
        <v>32</v>
      </c>
      <c r="P419" t="s">
        <v>28</v>
      </c>
      <c r="Q419" t="s">
        <v>86</v>
      </c>
      <c r="R419" t="s">
        <v>36</v>
      </c>
      <c r="S419">
        <v>3.5</v>
      </c>
      <c r="T419">
        <f>YEAR(tblOrders[[#This Row],[Order Date]])</f>
        <v>2025</v>
      </c>
      <c r="U419" t="str">
        <f>TEXT(tblOrders[[#This Row],[Order Date]],"mmm-yyyy")</f>
        <v>May-2025</v>
      </c>
      <c r="V419" s="4">
        <f>tblOrders[[#This Row],[Profit]]/tblOrders[[#This Row],[Sales Amount]]</f>
        <v>0.23529411764705882</v>
      </c>
      <c r="W419" t="str">
        <f>VLOOKUP(tblOrders[[#This Row],[City]],CityRegion,2,0)</f>
        <v>South</v>
      </c>
      <c r="X419" t="str">
        <f>VLOOKUP(tblOrders[[#This Row],[City]],lookups!A:C,3,0)</f>
        <v>Tamil Nadu</v>
      </c>
    </row>
    <row r="420" spans="1:24" x14ac:dyDescent="0.25">
      <c r="A420" t="s">
        <v>883</v>
      </c>
      <c r="B420" s="1">
        <v>45884</v>
      </c>
      <c r="C420" t="s">
        <v>536</v>
      </c>
      <c r="D420" t="s">
        <v>21</v>
      </c>
      <c r="E420" t="s">
        <v>114</v>
      </c>
      <c r="F420" t="s">
        <v>115</v>
      </c>
      <c r="G420" t="s">
        <v>42</v>
      </c>
      <c r="H420" t="s">
        <v>116</v>
      </c>
      <c r="I420" t="s">
        <v>139</v>
      </c>
      <c r="J420" t="s">
        <v>34</v>
      </c>
      <c r="K420">
        <v>4</v>
      </c>
      <c r="L420">
        <v>12</v>
      </c>
      <c r="M420">
        <v>0</v>
      </c>
      <c r="N420">
        <v>48</v>
      </c>
      <c r="O420">
        <v>24</v>
      </c>
      <c r="P420" t="s">
        <v>28</v>
      </c>
      <c r="Q420" t="s">
        <v>91</v>
      </c>
      <c r="R420" t="s">
        <v>30</v>
      </c>
      <c r="S420">
        <v>3.6</v>
      </c>
      <c r="T420">
        <f>YEAR(tblOrders[[#This Row],[Order Date]])</f>
        <v>2025</v>
      </c>
      <c r="U420" t="str">
        <f>TEXT(tblOrders[[#This Row],[Order Date]],"mmm-yyyy")</f>
        <v>Aug-2025</v>
      </c>
      <c r="V420" s="4">
        <f>tblOrders[[#This Row],[Profit]]/tblOrders[[#This Row],[Sales Amount]]</f>
        <v>0.5</v>
      </c>
      <c r="W420" t="str">
        <f>VLOOKUP(tblOrders[[#This Row],[City]],CityRegion,2,0)</f>
        <v>South</v>
      </c>
      <c r="X420" t="str">
        <f>VLOOKUP(tblOrders[[#This Row],[City]],lookups!A:C,3,0)</f>
        <v>Tamil Nadu</v>
      </c>
    </row>
    <row r="421" spans="1:24" x14ac:dyDescent="0.25">
      <c r="A421" t="s">
        <v>884</v>
      </c>
      <c r="B421" s="1">
        <v>45929</v>
      </c>
      <c r="C421" t="s">
        <v>885</v>
      </c>
      <c r="D421" t="s">
        <v>21</v>
      </c>
      <c r="E421" t="s">
        <v>101</v>
      </c>
      <c r="F421" t="s">
        <v>102</v>
      </c>
      <c r="G421" t="s">
        <v>24</v>
      </c>
      <c r="H421" t="s">
        <v>103</v>
      </c>
      <c r="I421" t="s">
        <v>84</v>
      </c>
      <c r="J421" t="s">
        <v>27</v>
      </c>
      <c r="K421">
        <v>2</v>
      </c>
      <c r="L421">
        <v>120</v>
      </c>
      <c r="M421">
        <v>0.05</v>
      </c>
      <c r="N421">
        <v>228</v>
      </c>
      <c r="O421">
        <v>72</v>
      </c>
      <c r="P421" t="s">
        <v>28</v>
      </c>
      <c r="Q421" t="s">
        <v>91</v>
      </c>
      <c r="R421" t="s">
        <v>36</v>
      </c>
      <c r="S421">
        <v>4</v>
      </c>
      <c r="T421">
        <f>YEAR(tblOrders[[#This Row],[Order Date]])</f>
        <v>2025</v>
      </c>
      <c r="U421" t="str">
        <f>TEXT(tblOrders[[#This Row],[Order Date]],"mmm-yyyy")</f>
        <v>Sep-2025</v>
      </c>
      <c r="V421" s="4">
        <f>tblOrders[[#This Row],[Profit]]/tblOrders[[#This Row],[Sales Amount]]</f>
        <v>0.31578947368421051</v>
      </c>
      <c r="W421" t="str">
        <f>VLOOKUP(tblOrders[[#This Row],[City]],CityRegion,2,0)</f>
        <v>West</v>
      </c>
      <c r="X421" t="str">
        <f>VLOOKUP(tblOrders[[#This Row],[City]],lookups!A:C,3,0)</f>
        <v>Maharashtra</v>
      </c>
    </row>
    <row r="422" spans="1:24" x14ac:dyDescent="0.25">
      <c r="A422" t="s">
        <v>886</v>
      </c>
      <c r="B422" s="1">
        <v>45683</v>
      </c>
      <c r="C422" t="s">
        <v>887</v>
      </c>
      <c r="D422" t="s">
        <v>21</v>
      </c>
      <c r="E422" t="s">
        <v>55</v>
      </c>
      <c r="F422" t="s">
        <v>56</v>
      </c>
      <c r="G422" t="s">
        <v>24</v>
      </c>
      <c r="H422" t="s">
        <v>51</v>
      </c>
      <c r="I422" t="s">
        <v>84</v>
      </c>
      <c r="J422" t="s">
        <v>34</v>
      </c>
      <c r="K422">
        <v>3</v>
      </c>
      <c r="L422">
        <v>42</v>
      </c>
      <c r="M422">
        <v>0.2</v>
      </c>
      <c r="N422">
        <v>100.8</v>
      </c>
      <c r="O422">
        <v>28.8</v>
      </c>
      <c r="P422" t="s">
        <v>28</v>
      </c>
      <c r="Q422" t="s">
        <v>46</v>
      </c>
      <c r="R422" t="s">
        <v>36</v>
      </c>
      <c r="S422">
        <v>4.7</v>
      </c>
      <c r="T422">
        <f>YEAR(tblOrders[[#This Row],[Order Date]])</f>
        <v>2025</v>
      </c>
      <c r="U422" t="str">
        <f>TEXT(tblOrders[[#This Row],[Order Date]],"mmm-yyyy")</f>
        <v>Jan-2025</v>
      </c>
      <c r="V422" s="4">
        <f>tblOrders[[#This Row],[Profit]]/tblOrders[[#This Row],[Sales Amount]]</f>
        <v>0.28571428571428575</v>
      </c>
      <c r="W422" t="str">
        <f>VLOOKUP(tblOrders[[#This Row],[City]],CityRegion,2,0)</f>
        <v>West</v>
      </c>
      <c r="X422" t="str">
        <f>VLOOKUP(tblOrders[[#This Row],[City]],lookups!A:C,3,0)</f>
        <v>Maharashtra</v>
      </c>
    </row>
    <row r="423" spans="1:24" x14ac:dyDescent="0.25">
      <c r="A423" t="s">
        <v>888</v>
      </c>
      <c r="B423" s="1">
        <v>45906</v>
      </c>
      <c r="C423" t="s">
        <v>889</v>
      </c>
      <c r="D423" t="s">
        <v>39</v>
      </c>
      <c r="E423" t="s">
        <v>73</v>
      </c>
      <c r="F423" t="s">
        <v>74</v>
      </c>
      <c r="G423" t="s">
        <v>68</v>
      </c>
      <c r="H423" t="s">
        <v>75</v>
      </c>
      <c r="I423" t="s">
        <v>57</v>
      </c>
      <c r="J423" t="s">
        <v>34</v>
      </c>
      <c r="K423">
        <v>5</v>
      </c>
      <c r="L423">
        <v>65</v>
      </c>
      <c r="M423">
        <v>0.15</v>
      </c>
      <c r="N423">
        <v>276.25</v>
      </c>
      <c r="O423">
        <v>86.25</v>
      </c>
      <c r="P423" t="s">
        <v>28</v>
      </c>
      <c r="Q423" t="s">
        <v>29</v>
      </c>
      <c r="R423" t="s">
        <v>123</v>
      </c>
      <c r="S423">
        <v>2.7</v>
      </c>
      <c r="T423">
        <f>YEAR(tblOrders[[#This Row],[Order Date]])</f>
        <v>2025</v>
      </c>
      <c r="U423" t="str">
        <f>TEXT(tblOrders[[#This Row],[Order Date]],"mmm-yyyy")</f>
        <v>Sep-2025</v>
      </c>
      <c r="V423" s="4">
        <f>tblOrders[[#This Row],[Profit]]/tblOrders[[#This Row],[Sales Amount]]</f>
        <v>0.31221719457013575</v>
      </c>
      <c r="W423" t="str">
        <f>VLOOKUP(tblOrders[[#This Row],[City]],CityRegion,2,0)</f>
        <v>South</v>
      </c>
      <c r="X423" t="str">
        <f>VLOOKUP(tblOrders[[#This Row],[City]],lookups!A:C,3,0)</f>
        <v>Kerala</v>
      </c>
    </row>
    <row r="424" spans="1:24" x14ac:dyDescent="0.25">
      <c r="A424" t="s">
        <v>890</v>
      </c>
      <c r="B424" s="1">
        <v>45666</v>
      </c>
      <c r="C424" t="s">
        <v>891</v>
      </c>
      <c r="D424" t="s">
        <v>21</v>
      </c>
      <c r="E424" t="s">
        <v>66</v>
      </c>
      <c r="F424" t="s">
        <v>67</v>
      </c>
      <c r="G424" t="s">
        <v>68</v>
      </c>
      <c r="H424" t="s">
        <v>69</v>
      </c>
      <c r="I424" t="s">
        <v>139</v>
      </c>
      <c r="J424" t="s">
        <v>34</v>
      </c>
      <c r="K424">
        <v>1</v>
      </c>
      <c r="L424">
        <v>149</v>
      </c>
      <c r="M424">
        <v>0.15</v>
      </c>
      <c r="N424">
        <v>126.65</v>
      </c>
      <c r="O424">
        <v>31.65</v>
      </c>
      <c r="P424" t="s">
        <v>28</v>
      </c>
      <c r="Q424" t="s">
        <v>29</v>
      </c>
      <c r="R424" t="s">
        <v>36</v>
      </c>
      <c r="S424">
        <v>3.8</v>
      </c>
      <c r="T424">
        <f>YEAR(tblOrders[[#This Row],[Order Date]])</f>
        <v>2025</v>
      </c>
      <c r="U424" t="str">
        <f>TEXT(tblOrders[[#This Row],[Order Date]],"mmm-yyyy")</f>
        <v>Jan-2025</v>
      </c>
      <c r="V424" s="4">
        <f>tblOrders[[#This Row],[Profit]]/tblOrders[[#This Row],[Sales Amount]]</f>
        <v>0.24990130280300038</v>
      </c>
      <c r="W424" t="str">
        <f>VLOOKUP(tblOrders[[#This Row],[City]],CityRegion,2,0)</f>
        <v>South</v>
      </c>
      <c r="X424" t="str">
        <f>VLOOKUP(tblOrders[[#This Row],[City]],lookups!A:C,3,0)</f>
        <v>Tamil Nadu</v>
      </c>
    </row>
    <row r="425" spans="1:24" x14ac:dyDescent="0.25">
      <c r="A425" t="s">
        <v>892</v>
      </c>
      <c r="B425" s="1">
        <v>45996</v>
      </c>
      <c r="C425" t="s">
        <v>893</v>
      </c>
      <c r="D425" t="s">
        <v>21</v>
      </c>
      <c r="E425" t="s">
        <v>66</v>
      </c>
      <c r="F425" t="s">
        <v>67</v>
      </c>
      <c r="G425" t="s">
        <v>68</v>
      </c>
      <c r="H425" t="s">
        <v>69</v>
      </c>
      <c r="I425" t="s">
        <v>84</v>
      </c>
      <c r="J425" t="s">
        <v>34</v>
      </c>
      <c r="K425">
        <v>1</v>
      </c>
      <c r="L425">
        <v>149</v>
      </c>
      <c r="M425">
        <v>0.05</v>
      </c>
      <c r="N425">
        <v>141.55000000000001</v>
      </c>
      <c r="O425">
        <v>46.55</v>
      </c>
      <c r="P425" t="s">
        <v>28</v>
      </c>
      <c r="Q425" t="s">
        <v>35</v>
      </c>
      <c r="R425" t="s">
        <v>36</v>
      </c>
      <c r="S425">
        <v>2.7</v>
      </c>
      <c r="T425">
        <f>YEAR(tblOrders[[#This Row],[Order Date]])</f>
        <v>2025</v>
      </c>
      <c r="U425" t="str">
        <f>TEXT(tblOrders[[#This Row],[Order Date]],"mmm-yyyy")</f>
        <v>Dec-2025</v>
      </c>
      <c r="V425" s="4">
        <f>tblOrders[[#This Row],[Profit]]/tblOrders[[#This Row],[Sales Amount]]</f>
        <v>0.32885906040268453</v>
      </c>
      <c r="W425" t="str">
        <f>VLOOKUP(tblOrders[[#This Row],[City]],CityRegion,2,0)</f>
        <v>West</v>
      </c>
      <c r="X425" t="str">
        <f>VLOOKUP(tblOrders[[#This Row],[City]],lookups!A:C,3,0)</f>
        <v>Maharashtra</v>
      </c>
    </row>
    <row r="426" spans="1:24" x14ac:dyDescent="0.25">
      <c r="A426" t="s">
        <v>894</v>
      </c>
      <c r="B426" s="1">
        <v>45684</v>
      </c>
      <c r="C426" t="s">
        <v>895</v>
      </c>
      <c r="D426" t="s">
        <v>21</v>
      </c>
      <c r="E426" t="s">
        <v>101</v>
      </c>
      <c r="F426" t="s">
        <v>102</v>
      </c>
      <c r="G426" t="s">
        <v>24</v>
      </c>
      <c r="H426" t="s">
        <v>103</v>
      </c>
      <c r="I426" t="s">
        <v>84</v>
      </c>
      <c r="J426" t="s">
        <v>27</v>
      </c>
      <c r="K426">
        <v>3</v>
      </c>
      <c r="L426">
        <v>120</v>
      </c>
      <c r="M426">
        <v>0.1</v>
      </c>
      <c r="N426">
        <v>324</v>
      </c>
      <c r="O426">
        <v>90</v>
      </c>
      <c r="P426" t="s">
        <v>85</v>
      </c>
      <c r="Q426" t="s">
        <v>91</v>
      </c>
      <c r="R426" t="s">
        <v>36</v>
      </c>
      <c r="S426">
        <v>4.5</v>
      </c>
      <c r="T426">
        <f>YEAR(tblOrders[[#This Row],[Order Date]])</f>
        <v>2025</v>
      </c>
      <c r="U426" t="str">
        <f>TEXT(tblOrders[[#This Row],[Order Date]],"mmm-yyyy")</f>
        <v>Jan-2025</v>
      </c>
      <c r="V426" s="4">
        <f>tblOrders[[#This Row],[Profit]]/tblOrders[[#This Row],[Sales Amount]]</f>
        <v>0.27777777777777779</v>
      </c>
      <c r="W426" t="str">
        <f>VLOOKUP(tblOrders[[#This Row],[City]],CityRegion,2,0)</f>
        <v>West</v>
      </c>
      <c r="X426" t="str">
        <f>VLOOKUP(tblOrders[[#This Row],[City]],lookups!A:C,3,0)</f>
        <v>Maharashtra</v>
      </c>
    </row>
    <row r="427" spans="1:24" x14ac:dyDescent="0.25">
      <c r="A427" t="s">
        <v>896</v>
      </c>
      <c r="B427" s="1">
        <v>45731</v>
      </c>
      <c r="C427" t="s">
        <v>398</v>
      </c>
      <c r="D427" t="s">
        <v>39</v>
      </c>
      <c r="E427" t="s">
        <v>108</v>
      </c>
      <c r="F427" t="s">
        <v>109</v>
      </c>
      <c r="G427" t="s">
        <v>62</v>
      </c>
      <c r="H427" t="s">
        <v>110</v>
      </c>
      <c r="I427" t="s">
        <v>139</v>
      </c>
      <c r="J427" t="s">
        <v>27</v>
      </c>
      <c r="K427">
        <v>4</v>
      </c>
      <c r="L427">
        <v>110</v>
      </c>
      <c r="M427">
        <v>0.15</v>
      </c>
      <c r="N427">
        <v>374</v>
      </c>
      <c r="O427">
        <v>102</v>
      </c>
      <c r="P427" t="s">
        <v>28</v>
      </c>
      <c r="Q427" t="s">
        <v>86</v>
      </c>
      <c r="R427" t="s">
        <v>36</v>
      </c>
      <c r="S427">
        <v>3.4</v>
      </c>
      <c r="T427">
        <f>YEAR(tblOrders[[#This Row],[Order Date]])</f>
        <v>2025</v>
      </c>
      <c r="U427" t="str">
        <f>TEXT(tblOrders[[#This Row],[Order Date]],"mmm-yyyy")</f>
        <v>Mar-2025</v>
      </c>
      <c r="V427" s="4">
        <f>tblOrders[[#This Row],[Profit]]/tblOrders[[#This Row],[Sales Amount]]</f>
        <v>0.27272727272727271</v>
      </c>
      <c r="W427" t="str">
        <f>VLOOKUP(tblOrders[[#This Row],[City]],CityRegion,2,0)</f>
        <v>South</v>
      </c>
      <c r="X427" t="str">
        <f>VLOOKUP(tblOrders[[#This Row],[City]],lookups!A:C,3,0)</f>
        <v>Tamil Nadu</v>
      </c>
    </row>
    <row r="428" spans="1:24" x14ac:dyDescent="0.25">
      <c r="A428" t="s">
        <v>897</v>
      </c>
      <c r="B428" s="1">
        <v>45737</v>
      </c>
      <c r="C428" t="s">
        <v>898</v>
      </c>
      <c r="D428" t="s">
        <v>39</v>
      </c>
      <c r="E428" t="s">
        <v>79</v>
      </c>
      <c r="F428" t="s">
        <v>80</v>
      </c>
      <c r="G428" t="s">
        <v>68</v>
      </c>
      <c r="H428" t="s">
        <v>81</v>
      </c>
      <c r="I428" t="s">
        <v>139</v>
      </c>
      <c r="J428" t="s">
        <v>45</v>
      </c>
      <c r="K428">
        <v>4</v>
      </c>
      <c r="L428">
        <v>799</v>
      </c>
      <c r="M428">
        <v>0.15</v>
      </c>
      <c r="N428">
        <v>2716.6</v>
      </c>
      <c r="O428">
        <v>236.6</v>
      </c>
      <c r="P428" t="s">
        <v>111</v>
      </c>
      <c r="Q428" t="s">
        <v>86</v>
      </c>
      <c r="R428" t="s">
        <v>123</v>
      </c>
      <c r="S428">
        <v>3.4</v>
      </c>
      <c r="T428">
        <f>YEAR(tblOrders[[#This Row],[Order Date]])</f>
        <v>2025</v>
      </c>
      <c r="U428" t="str">
        <f>TEXT(tblOrders[[#This Row],[Order Date]],"mmm-yyyy")</f>
        <v>Mar-2025</v>
      </c>
      <c r="V428" s="4">
        <f>tblOrders[[#This Row],[Profit]]/tblOrders[[#This Row],[Sales Amount]]</f>
        <v>8.7094161819921967E-2</v>
      </c>
      <c r="W428" t="str">
        <f>VLOOKUP(tblOrders[[#This Row],[City]],CityRegion,2,0)</f>
        <v>South</v>
      </c>
      <c r="X428" t="str">
        <f>VLOOKUP(tblOrders[[#This Row],[City]],lookups!A:C,3,0)</f>
        <v>Tamil Nadu</v>
      </c>
    </row>
    <row r="429" spans="1:24" x14ac:dyDescent="0.25">
      <c r="A429" t="s">
        <v>899</v>
      </c>
      <c r="B429" s="1">
        <v>45690</v>
      </c>
      <c r="C429" t="s">
        <v>900</v>
      </c>
      <c r="D429" t="s">
        <v>21</v>
      </c>
      <c r="E429" t="s">
        <v>114</v>
      </c>
      <c r="F429" t="s">
        <v>115</v>
      </c>
      <c r="G429" t="s">
        <v>42</v>
      </c>
      <c r="H429" t="s">
        <v>116</v>
      </c>
      <c r="I429" t="s">
        <v>26</v>
      </c>
      <c r="J429" t="s">
        <v>34</v>
      </c>
      <c r="K429">
        <v>2</v>
      </c>
      <c r="L429">
        <v>12</v>
      </c>
      <c r="M429">
        <v>0.2</v>
      </c>
      <c r="N429">
        <v>19.2</v>
      </c>
      <c r="O429">
        <v>7.2</v>
      </c>
      <c r="P429" t="s">
        <v>85</v>
      </c>
      <c r="Q429" t="s">
        <v>29</v>
      </c>
      <c r="R429" t="s">
        <v>36</v>
      </c>
      <c r="S429">
        <v>4.8</v>
      </c>
      <c r="T429">
        <f>YEAR(tblOrders[[#This Row],[Order Date]])</f>
        <v>2025</v>
      </c>
      <c r="U429" t="str">
        <f>TEXT(tblOrders[[#This Row],[Order Date]],"mmm-yyyy")</f>
        <v>Feb-2025</v>
      </c>
      <c r="V429" s="4">
        <f>tblOrders[[#This Row],[Profit]]/tblOrders[[#This Row],[Sales Amount]]</f>
        <v>0.375</v>
      </c>
      <c r="W429" t="str">
        <f>VLOOKUP(tblOrders[[#This Row],[City]],CityRegion,2,0)</f>
        <v>South</v>
      </c>
      <c r="X429" t="str">
        <f>VLOOKUP(tblOrders[[#This Row],[City]],lookups!A:C,3,0)</f>
        <v>Karnataka</v>
      </c>
    </row>
    <row r="430" spans="1:24" x14ac:dyDescent="0.25">
      <c r="A430" t="s">
        <v>901</v>
      </c>
      <c r="B430" s="1">
        <v>45899</v>
      </c>
      <c r="C430" t="s">
        <v>902</v>
      </c>
      <c r="D430" t="s">
        <v>21</v>
      </c>
      <c r="E430" t="s">
        <v>66</v>
      </c>
      <c r="F430" t="s">
        <v>67</v>
      </c>
      <c r="G430" t="s">
        <v>68</v>
      </c>
      <c r="H430" t="s">
        <v>69</v>
      </c>
      <c r="I430" t="s">
        <v>44</v>
      </c>
      <c r="J430" t="s">
        <v>45</v>
      </c>
      <c r="K430">
        <v>5</v>
      </c>
      <c r="L430">
        <v>149</v>
      </c>
      <c r="M430">
        <v>0.15</v>
      </c>
      <c r="N430">
        <v>633.25</v>
      </c>
      <c r="O430">
        <v>158.25</v>
      </c>
      <c r="P430" t="s">
        <v>28</v>
      </c>
      <c r="Q430" t="s">
        <v>29</v>
      </c>
      <c r="R430" t="s">
        <v>36</v>
      </c>
      <c r="S430">
        <v>2.5</v>
      </c>
      <c r="T430">
        <f>YEAR(tblOrders[[#This Row],[Order Date]])</f>
        <v>2025</v>
      </c>
      <c r="U430" t="str">
        <f>TEXT(tblOrders[[#This Row],[Order Date]],"mmm-yyyy")</f>
        <v>Aug-2025</v>
      </c>
      <c r="V430" s="4">
        <f>tblOrders[[#This Row],[Profit]]/tblOrders[[#This Row],[Sales Amount]]</f>
        <v>0.24990130280300041</v>
      </c>
      <c r="W430" t="str">
        <f>VLOOKUP(tblOrders[[#This Row],[City]],CityRegion,2,0)</f>
        <v>South</v>
      </c>
      <c r="X430" t="str">
        <f>VLOOKUP(tblOrders[[#This Row],[City]],lookups!A:C,3,0)</f>
        <v>Kerala</v>
      </c>
    </row>
    <row r="431" spans="1:24" x14ac:dyDescent="0.25">
      <c r="A431" t="s">
        <v>903</v>
      </c>
      <c r="B431" s="1">
        <v>45683</v>
      </c>
      <c r="C431" t="s">
        <v>904</v>
      </c>
      <c r="D431" t="s">
        <v>39</v>
      </c>
      <c r="E431" t="s">
        <v>66</v>
      </c>
      <c r="F431" t="s">
        <v>67</v>
      </c>
      <c r="G431" t="s">
        <v>68</v>
      </c>
      <c r="H431" t="s">
        <v>69</v>
      </c>
      <c r="I431" t="s">
        <v>33</v>
      </c>
      <c r="J431" t="s">
        <v>34</v>
      </c>
      <c r="K431">
        <v>2</v>
      </c>
      <c r="L431">
        <v>149</v>
      </c>
      <c r="M431">
        <v>0.1</v>
      </c>
      <c r="N431">
        <v>268.2</v>
      </c>
      <c r="O431">
        <v>78.2</v>
      </c>
      <c r="P431" t="s">
        <v>28</v>
      </c>
      <c r="Q431" t="s">
        <v>86</v>
      </c>
      <c r="R431" t="s">
        <v>30</v>
      </c>
      <c r="S431">
        <v>4.9000000000000004</v>
      </c>
      <c r="T431">
        <f>YEAR(tblOrders[[#This Row],[Order Date]])</f>
        <v>2025</v>
      </c>
      <c r="U431" t="str">
        <f>TEXT(tblOrders[[#This Row],[Order Date]],"mmm-yyyy")</f>
        <v>Jan-2025</v>
      </c>
      <c r="V431" s="4">
        <f>tblOrders[[#This Row],[Profit]]/tblOrders[[#This Row],[Sales Amount]]</f>
        <v>0.29157345264727819</v>
      </c>
      <c r="W431" t="str">
        <f>VLOOKUP(tblOrders[[#This Row],[City]],CityRegion,2,0)</f>
        <v>North</v>
      </c>
      <c r="X431" t="str">
        <f>VLOOKUP(tblOrders[[#This Row],[City]],lookups!A:C,3,0)</f>
        <v>Delhi</v>
      </c>
    </row>
    <row r="432" spans="1:24" x14ac:dyDescent="0.25">
      <c r="A432" t="s">
        <v>905</v>
      </c>
      <c r="B432" s="1">
        <v>45791</v>
      </c>
      <c r="C432" t="s">
        <v>906</v>
      </c>
      <c r="D432" t="s">
        <v>21</v>
      </c>
      <c r="E432" t="s">
        <v>60</v>
      </c>
      <c r="F432" t="s">
        <v>61</v>
      </c>
      <c r="G432" t="s">
        <v>62</v>
      </c>
      <c r="H432" t="s">
        <v>63</v>
      </c>
      <c r="I432" t="s">
        <v>76</v>
      </c>
      <c r="J432" t="s">
        <v>34</v>
      </c>
      <c r="K432">
        <v>3</v>
      </c>
      <c r="L432">
        <v>45</v>
      </c>
      <c r="M432">
        <v>0.05</v>
      </c>
      <c r="N432">
        <v>128.25</v>
      </c>
      <c r="O432">
        <v>50.25</v>
      </c>
      <c r="P432" t="s">
        <v>28</v>
      </c>
      <c r="Q432" t="s">
        <v>86</v>
      </c>
      <c r="R432" t="s">
        <v>36</v>
      </c>
      <c r="S432">
        <v>4.2</v>
      </c>
      <c r="T432">
        <f>YEAR(tblOrders[[#This Row],[Order Date]])</f>
        <v>2025</v>
      </c>
      <c r="U432" t="str">
        <f>TEXT(tblOrders[[#This Row],[Order Date]],"mmm-yyyy")</f>
        <v>May-2025</v>
      </c>
      <c r="V432" s="4">
        <f>tblOrders[[#This Row],[Profit]]/tblOrders[[#This Row],[Sales Amount]]</f>
        <v>0.391812865497076</v>
      </c>
      <c r="W432" t="str">
        <f>VLOOKUP(tblOrders[[#This Row],[City]],CityRegion,2,0)</f>
        <v>South</v>
      </c>
      <c r="X432" t="str">
        <f>VLOOKUP(tblOrders[[#This Row],[City]],lookups!A:C,3,0)</f>
        <v>Kerala</v>
      </c>
    </row>
    <row r="433" spans="1:24" x14ac:dyDescent="0.25">
      <c r="A433" t="s">
        <v>907</v>
      </c>
      <c r="B433" s="1">
        <v>45967</v>
      </c>
      <c r="C433" t="s">
        <v>566</v>
      </c>
      <c r="D433" t="s">
        <v>21</v>
      </c>
      <c r="E433" t="s">
        <v>22</v>
      </c>
      <c r="F433" t="s">
        <v>23</v>
      </c>
      <c r="G433" t="s">
        <v>24</v>
      </c>
      <c r="H433" t="s">
        <v>25</v>
      </c>
      <c r="I433" t="s">
        <v>130</v>
      </c>
      <c r="J433" t="s">
        <v>27</v>
      </c>
      <c r="K433">
        <v>2</v>
      </c>
      <c r="L433">
        <v>190</v>
      </c>
      <c r="M433">
        <v>0.2</v>
      </c>
      <c r="N433">
        <v>304</v>
      </c>
      <c r="O433">
        <v>54</v>
      </c>
      <c r="P433" t="s">
        <v>28</v>
      </c>
      <c r="Q433" t="s">
        <v>86</v>
      </c>
      <c r="R433" t="s">
        <v>123</v>
      </c>
      <c r="S433">
        <v>4.5999999999999996</v>
      </c>
      <c r="T433">
        <f>YEAR(tblOrders[[#This Row],[Order Date]])</f>
        <v>2025</v>
      </c>
      <c r="U433" t="str">
        <f>TEXT(tblOrders[[#This Row],[Order Date]],"mmm-yyyy")</f>
        <v>Nov-2025</v>
      </c>
      <c r="V433" s="4">
        <f>tblOrders[[#This Row],[Profit]]/tblOrders[[#This Row],[Sales Amount]]</f>
        <v>0.17763157894736842</v>
      </c>
      <c r="W433" t="str">
        <f>VLOOKUP(tblOrders[[#This Row],[City]],CityRegion,2,0)</f>
        <v>West</v>
      </c>
      <c r="X433" t="str">
        <f>VLOOKUP(tblOrders[[#This Row],[City]],lookups!A:C,3,0)</f>
        <v>Maharashtra</v>
      </c>
    </row>
    <row r="434" spans="1:24" x14ac:dyDescent="0.25">
      <c r="A434" t="s">
        <v>908</v>
      </c>
      <c r="B434" s="1">
        <v>45679</v>
      </c>
      <c r="C434" t="s">
        <v>909</v>
      </c>
      <c r="D434" t="s">
        <v>39</v>
      </c>
      <c r="E434" t="s">
        <v>60</v>
      </c>
      <c r="F434" t="s">
        <v>61</v>
      </c>
      <c r="G434" t="s">
        <v>62</v>
      </c>
      <c r="H434" t="s">
        <v>63</v>
      </c>
      <c r="I434" t="s">
        <v>139</v>
      </c>
      <c r="J434" t="s">
        <v>34</v>
      </c>
      <c r="K434">
        <v>2</v>
      </c>
      <c r="L434">
        <v>45</v>
      </c>
      <c r="M434">
        <v>0.2</v>
      </c>
      <c r="N434">
        <v>72</v>
      </c>
      <c r="O434">
        <v>20</v>
      </c>
      <c r="P434" t="s">
        <v>28</v>
      </c>
      <c r="Q434" t="s">
        <v>86</v>
      </c>
      <c r="R434" t="s">
        <v>36</v>
      </c>
      <c r="S434">
        <v>4.2</v>
      </c>
      <c r="T434">
        <f>YEAR(tblOrders[[#This Row],[Order Date]])</f>
        <v>2025</v>
      </c>
      <c r="U434" t="str">
        <f>TEXT(tblOrders[[#This Row],[Order Date]],"mmm-yyyy")</f>
        <v>Jan-2025</v>
      </c>
      <c r="V434" s="4">
        <f>tblOrders[[#This Row],[Profit]]/tblOrders[[#This Row],[Sales Amount]]</f>
        <v>0.27777777777777779</v>
      </c>
      <c r="W434" t="str">
        <f>VLOOKUP(tblOrders[[#This Row],[City]],CityRegion,2,0)</f>
        <v>South</v>
      </c>
      <c r="X434" t="str">
        <f>VLOOKUP(tblOrders[[#This Row],[City]],lookups!A:C,3,0)</f>
        <v>Tamil Nadu</v>
      </c>
    </row>
    <row r="435" spans="1:24" x14ac:dyDescent="0.25">
      <c r="A435" t="s">
        <v>910</v>
      </c>
      <c r="B435" s="1">
        <v>45737</v>
      </c>
      <c r="C435" t="s">
        <v>911</v>
      </c>
      <c r="D435" t="s">
        <v>21</v>
      </c>
      <c r="E435" t="s">
        <v>55</v>
      </c>
      <c r="F435" t="s">
        <v>56</v>
      </c>
      <c r="G435" t="s">
        <v>24</v>
      </c>
      <c r="H435" t="s">
        <v>51</v>
      </c>
      <c r="I435" t="s">
        <v>52</v>
      </c>
      <c r="J435" t="s">
        <v>34</v>
      </c>
      <c r="K435">
        <v>1</v>
      </c>
      <c r="L435">
        <v>42</v>
      </c>
      <c r="M435">
        <v>0.15</v>
      </c>
      <c r="N435">
        <v>35.700000000000003</v>
      </c>
      <c r="O435">
        <v>11.7</v>
      </c>
      <c r="P435" t="s">
        <v>28</v>
      </c>
      <c r="Q435" t="s">
        <v>29</v>
      </c>
      <c r="R435" t="s">
        <v>30</v>
      </c>
      <c r="S435">
        <v>4.3</v>
      </c>
      <c r="T435">
        <f>YEAR(tblOrders[[#This Row],[Order Date]])</f>
        <v>2025</v>
      </c>
      <c r="U435" t="str">
        <f>TEXT(tblOrders[[#This Row],[Order Date]],"mmm-yyyy")</f>
        <v>Mar-2025</v>
      </c>
      <c r="V435" s="4">
        <f>tblOrders[[#This Row],[Profit]]/tblOrders[[#This Row],[Sales Amount]]</f>
        <v>0.32773109243697474</v>
      </c>
      <c r="W435" t="str">
        <f>VLOOKUP(tblOrders[[#This Row],[City]],CityRegion,2,0)</f>
        <v>South</v>
      </c>
      <c r="X435" t="str">
        <f>VLOOKUP(tblOrders[[#This Row],[City]],lookups!A:C,3,0)</f>
        <v>Kerala</v>
      </c>
    </row>
    <row r="436" spans="1:24" x14ac:dyDescent="0.25">
      <c r="A436" t="s">
        <v>912</v>
      </c>
      <c r="B436" s="1">
        <v>45765</v>
      </c>
      <c r="C436" t="s">
        <v>913</v>
      </c>
      <c r="D436" t="s">
        <v>39</v>
      </c>
      <c r="E436" t="s">
        <v>101</v>
      </c>
      <c r="F436" t="s">
        <v>102</v>
      </c>
      <c r="G436" t="s">
        <v>24</v>
      </c>
      <c r="H436" t="s">
        <v>103</v>
      </c>
      <c r="I436" t="s">
        <v>33</v>
      </c>
      <c r="J436" t="s">
        <v>45</v>
      </c>
      <c r="K436">
        <v>1</v>
      </c>
      <c r="L436">
        <v>120</v>
      </c>
      <c r="M436">
        <v>0</v>
      </c>
      <c r="N436">
        <v>120</v>
      </c>
      <c r="O436">
        <v>42</v>
      </c>
      <c r="P436" t="s">
        <v>28</v>
      </c>
      <c r="Q436" t="s">
        <v>91</v>
      </c>
      <c r="R436" t="s">
        <v>30</v>
      </c>
      <c r="S436">
        <v>3.3</v>
      </c>
      <c r="T436">
        <f>YEAR(tblOrders[[#This Row],[Order Date]])</f>
        <v>2025</v>
      </c>
      <c r="U436" t="str">
        <f>TEXT(tblOrders[[#This Row],[Order Date]],"mmm-yyyy")</f>
        <v>Apr-2025</v>
      </c>
      <c r="V436" s="4">
        <f>tblOrders[[#This Row],[Profit]]/tblOrders[[#This Row],[Sales Amount]]</f>
        <v>0.35</v>
      </c>
      <c r="W436" t="str">
        <f>VLOOKUP(tblOrders[[#This Row],[City]],CityRegion,2,0)</f>
        <v>North</v>
      </c>
      <c r="X436" t="str">
        <f>VLOOKUP(tblOrders[[#This Row],[City]],lookups!A:C,3,0)</f>
        <v>Delhi</v>
      </c>
    </row>
    <row r="437" spans="1:24" x14ac:dyDescent="0.25">
      <c r="A437" t="s">
        <v>914</v>
      </c>
      <c r="B437" s="1">
        <v>45703</v>
      </c>
      <c r="C437" t="s">
        <v>915</v>
      </c>
      <c r="D437" t="s">
        <v>21</v>
      </c>
      <c r="E437" t="s">
        <v>22</v>
      </c>
      <c r="F437" t="s">
        <v>23</v>
      </c>
      <c r="G437" t="s">
        <v>24</v>
      </c>
      <c r="H437" t="s">
        <v>25</v>
      </c>
      <c r="I437" t="s">
        <v>70</v>
      </c>
      <c r="J437" t="s">
        <v>34</v>
      </c>
      <c r="K437">
        <v>2</v>
      </c>
      <c r="L437">
        <v>190</v>
      </c>
      <c r="M437">
        <v>0</v>
      </c>
      <c r="N437">
        <v>380</v>
      </c>
      <c r="O437">
        <v>130</v>
      </c>
      <c r="P437" t="s">
        <v>28</v>
      </c>
      <c r="Q437" t="s">
        <v>29</v>
      </c>
      <c r="R437" t="s">
        <v>30</v>
      </c>
      <c r="S437">
        <v>4.2</v>
      </c>
      <c r="T437">
        <f>YEAR(tblOrders[[#This Row],[Order Date]])</f>
        <v>2025</v>
      </c>
      <c r="U437" t="str">
        <f>TEXT(tblOrders[[#This Row],[Order Date]],"mmm-yyyy")</f>
        <v>Feb-2025</v>
      </c>
      <c r="V437" s="4">
        <f>tblOrders[[#This Row],[Profit]]/tblOrders[[#This Row],[Sales Amount]]</f>
        <v>0.34210526315789475</v>
      </c>
      <c r="W437" t="str">
        <f>VLOOKUP(tblOrders[[#This Row],[City]],CityRegion,2,0)</f>
        <v>South</v>
      </c>
      <c r="X437" t="str">
        <f>VLOOKUP(tblOrders[[#This Row],[City]],lookups!A:C,3,0)</f>
        <v>Telengana</v>
      </c>
    </row>
    <row r="438" spans="1:24" x14ac:dyDescent="0.25">
      <c r="A438" t="s">
        <v>916</v>
      </c>
      <c r="B438" s="1">
        <v>45715</v>
      </c>
      <c r="C438" t="s">
        <v>917</v>
      </c>
      <c r="D438" t="s">
        <v>21</v>
      </c>
      <c r="E438" t="s">
        <v>114</v>
      </c>
      <c r="F438" t="s">
        <v>115</v>
      </c>
      <c r="G438" t="s">
        <v>42</v>
      </c>
      <c r="H438" t="s">
        <v>116</v>
      </c>
      <c r="I438" t="s">
        <v>84</v>
      </c>
      <c r="J438" t="s">
        <v>45</v>
      </c>
      <c r="K438">
        <v>4</v>
      </c>
      <c r="L438">
        <v>12</v>
      </c>
      <c r="M438">
        <v>0.2</v>
      </c>
      <c r="N438">
        <v>38.4</v>
      </c>
      <c r="O438">
        <v>14.4</v>
      </c>
      <c r="P438" t="s">
        <v>28</v>
      </c>
      <c r="Q438" t="s">
        <v>35</v>
      </c>
      <c r="R438" t="s">
        <v>36</v>
      </c>
      <c r="S438">
        <v>3.7</v>
      </c>
      <c r="T438">
        <f>YEAR(tblOrders[[#This Row],[Order Date]])</f>
        <v>2025</v>
      </c>
      <c r="U438" t="str">
        <f>TEXT(tblOrders[[#This Row],[Order Date]],"mmm-yyyy")</f>
        <v>Feb-2025</v>
      </c>
      <c r="V438" s="4">
        <f>tblOrders[[#This Row],[Profit]]/tblOrders[[#This Row],[Sales Amount]]</f>
        <v>0.375</v>
      </c>
      <c r="W438" t="str">
        <f>VLOOKUP(tblOrders[[#This Row],[City]],CityRegion,2,0)</f>
        <v>West</v>
      </c>
      <c r="X438" t="str">
        <f>VLOOKUP(tblOrders[[#This Row],[City]],lookups!A:C,3,0)</f>
        <v>Maharashtra</v>
      </c>
    </row>
    <row r="439" spans="1:24" x14ac:dyDescent="0.25">
      <c r="A439" t="s">
        <v>918</v>
      </c>
      <c r="B439" s="1">
        <v>45858</v>
      </c>
      <c r="C439" t="s">
        <v>919</v>
      </c>
      <c r="D439" t="s">
        <v>21</v>
      </c>
      <c r="E439" t="s">
        <v>94</v>
      </c>
      <c r="F439" t="s">
        <v>95</v>
      </c>
      <c r="G439" t="s">
        <v>68</v>
      </c>
      <c r="H439" t="s">
        <v>96</v>
      </c>
      <c r="I439" t="s">
        <v>26</v>
      </c>
      <c r="J439" t="s">
        <v>45</v>
      </c>
      <c r="K439">
        <v>5</v>
      </c>
      <c r="L439">
        <v>89</v>
      </c>
      <c r="M439">
        <v>0.15</v>
      </c>
      <c r="N439">
        <v>378.25</v>
      </c>
      <c r="O439">
        <v>103.25</v>
      </c>
      <c r="P439" t="s">
        <v>85</v>
      </c>
      <c r="Q439" t="s">
        <v>29</v>
      </c>
      <c r="R439" t="s">
        <v>30</v>
      </c>
      <c r="S439">
        <v>4.3</v>
      </c>
      <c r="T439">
        <f>YEAR(tblOrders[[#This Row],[Order Date]])</f>
        <v>2025</v>
      </c>
      <c r="U439" t="str">
        <f>TEXT(tblOrders[[#This Row],[Order Date]],"mmm-yyyy")</f>
        <v>Jul-2025</v>
      </c>
      <c r="V439" s="4">
        <f>tblOrders[[#This Row],[Profit]]/tblOrders[[#This Row],[Sales Amount]]</f>
        <v>0.2729676140118969</v>
      </c>
      <c r="W439" t="str">
        <f>VLOOKUP(tblOrders[[#This Row],[City]],CityRegion,2,0)</f>
        <v>South</v>
      </c>
      <c r="X439" t="str">
        <f>VLOOKUP(tblOrders[[#This Row],[City]],lookups!A:C,3,0)</f>
        <v>Karnataka</v>
      </c>
    </row>
    <row r="440" spans="1:24" x14ac:dyDescent="0.25">
      <c r="A440" t="s">
        <v>920</v>
      </c>
      <c r="B440" s="1">
        <v>45719</v>
      </c>
      <c r="C440" t="s">
        <v>921</v>
      </c>
      <c r="D440" t="s">
        <v>39</v>
      </c>
      <c r="E440" t="s">
        <v>108</v>
      </c>
      <c r="F440" t="s">
        <v>109</v>
      </c>
      <c r="G440" t="s">
        <v>62</v>
      </c>
      <c r="H440" t="s">
        <v>110</v>
      </c>
      <c r="I440" t="s">
        <v>70</v>
      </c>
      <c r="J440" t="s">
        <v>34</v>
      </c>
      <c r="K440">
        <v>4</v>
      </c>
      <c r="L440">
        <v>110</v>
      </c>
      <c r="M440">
        <v>0.1</v>
      </c>
      <c r="N440">
        <v>396</v>
      </c>
      <c r="O440">
        <v>124</v>
      </c>
      <c r="P440" t="s">
        <v>28</v>
      </c>
      <c r="Q440" t="s">
        <v>86</v>
      </c>
      <c r="R440" t="s">
        <v>36</v>
      </c>
      <c r="S440">
        <v>3.9</v>
      </c>
      <c r="T440">
        <f>YEAR(tblOrders[[#This Row],[Order Date]])</f>
        <v>2025</v>
      </c>
      <c r="U440" t="str">
        <f>TEXT(tblOrders[[#This Row],[Order Date]],"mmm-yyyy")</f>
        <v>Mar-2025</v>
      </c>
      <c r="V440" s="4">
        <f>tblOrders[[#This Row],[Profit]]/tblOrders[[#This Row],[Sales Amount]]</f>
        <v>0.31313131313131315</v>
      </c>
      <c r="W440" t="str">
        <f>VLOOKUP(tblOrders[[#This Row],[City]],CityRegion,2,0)</f>
        <v>South</v>
      </c>
      <c r="X440" t="str">
        <f>VLOOKUP(tblOrders[[#This Row],[City]],lookups!A:C,3,0)</f>
        <v>Telengana</v>
      </c>
    </row>
    <row r="441" spans="1:24" x14ac:dyDescent="0.25">
      <c r="A441" t="s">
        <v>922</v>
      </c>
      <c r="B441" s="1">
        <v>45785</v>
      </c>
      <c r="C441" t="s">
        <v>923</v>
      </c>
      <c r="D441" t="s">
        <v>39</v>
      </c>
      <c r="E441" t="s">
        <v>101</v>
      </c>
      <c r="F441" t="s">
        <v>102</v>
      </c>
      <c r="G441" t="s">
        <v>24</v>
      </c>
      <c r="H441" t="s">
        <v>103</v>
      </c>
      <c r="I441" t="s">
        <v>130</v>
      </c>
      <c r="J441" t="s">
        <v>27</v>
      </c>
      <c r="K441">
        <v>5</v>
      </c>
      <c r="L441">
        <v>120</v>
      </c>
      <c r="M441">
        <v>0</v>
      </c>
      <c r="N441">
        <v>600</v>
      </c>
      <c r="O441">
        <v>210</v>
      </c>
      <c r="P441" t="s">
        <v>28</v>
      </c>
      <c r="Q441" t="s">
        <v>35</v>
      </c>
      <c r="R441" t="s">
        <v>36</v>
      </c>
      <c r="S441">
        <v>3.5</v>
      </c>
      <c r="T441">
        <f>YEAR(tblOrders[[#This Row],[Order Date]])</f>
        <v>2025</v>
      </c>
      <c r="U441" t="str">
        <f>TEXT(tblOrders[[#This Row],[Order Date]],"mmm-yyyy")</f>
        <v>May-2025</v>
      </c>
      <c r="V441" s="4">
        <f>tblOrders[[#This Row],[Profit]]/tblOrders[[#This Row],[Sales Amount]]</f>
        <v>0.35</v>
      </c>
      <c r="W441" t="str">
        <f>VLOOKUP(tblOrders[[#This Row],[City]],CityRegion,2,0)</f>
        <v>West</v>
      </c>
      <c r="X441" t="str">
        <f>VLOOKUP(tblOrders[[#This Row],[City]],lookups!A:C,3,0)</f>
        <v>Maharashtra</v>
      </c>
    </row>
    <row r="442" spans="1:24" x14ac:dyDescent="0.25">
      <c r="A442" t="s">
        <v>924</v>
      </c>
      <c r="B442" s="1">
        <v>45863</v>
      </c>
      <c r="C442" t="s">
        <v>925</v>
      </c>
      <c r="D442" t="s">
        <v>39</v>
      </c>
      <c r="E442" t="s">
        <v>114</v>
      </c>
      <c r="F442" t="s">
        <v>115</v>
      </c>
      <c r="G442" t="s">
        <v>42</v>
      </c>
      <c r="H442" t="s">
        <v>116</v>
      </c>
      <c r="I442" t="s">
        <v>84</v>
      </c>
      <c r="J442" t="s">
        <v>34</v>
      </c>
      <c r="K442">
        <v>3</v>
      </c>
      <c r="L442">
        <v>12</v>
      </c>
      <c r="M442">
        <v>0.1</v>
      </c>
      <c r="N442">
        <v>32.4</v>
      </c>
      <c r="O442">
        <v>14.4</v>
      </c>
      <c r="P442" t="s">
        <v>28</v>
      </c>
      <c r="Q442" t="s">
        <v>29</v>
      </c>
      <c r="R442" t="s">
        <v>36</v>
      </c>
      <c r="S442">
        <v>4.0999999999999996</v>
      </c>
      <c r="T442">
        <f>YEAR(tblOrders[[#This Row],[Order Date]])</f>
        <v>2025</v>
      </c>
      <c r="U442" t="str">
        <f>TEXT(tblOrders[[#This Row],[Order Date]],"mmm-yyyy")</f>
        <v>Jul-2025</v>
      </c>
      <c r="V442" s="4">
        <f>tblOrders[[#This Row],[Profit]]/tblOrders[[#This Row],[Sales Amount]]</f>
        <v>0.44444444444444448</v>
      </c>
      <c r="W442" t="str">
        <f>VLOOKUP(tblOrders[[#This Row],[City]],CityRegion,2,0)</f>
        <v>West</v>
      </c>
      <c r="X442" t="str">
        <f>VLOOKUP(tblOrders[[#This Row],[City]],lookups!A:C,3,0)</f>
        <v>Maharashtra</v>
      </c>
    </row>
    <row r="443" spans="1:24" x14ac:dyDescent="0.25">
      <c r="A443" t="s">
        <v>926</v>
      </c>
      <c r="B443" s="1">
        <v>45846</v>
      </c>
      <c r="C443" t="s">
        <v>927</v>
      </c>
      <c r="D443" t="s">
        <v>39</v>
      </c>
      <c r="E443" t="s">
        <v>94</v>
      </c>
      <c r="F443" t="s">
        <v>95</v>
      </c>
      <c r="G443" t="s">
        <v>68</v>
      </c>
      <c r="H443" t="s">
        <v>96</v>
      </c>
      <c r="I443" t="s">
        <v>84</v>
      </c>
      <c r="J443" t="s">
        <v>45</v>
      </c>
      <c r="K443">
        <v>5</v>
      </c>
      <c r="L443">
        <v>89</v>
      </c>
      <c r="M443">
        <v>0</v>
      </c>
      <c r="N443">
        <v>445</v>
      </c>
      <c r="O443">
        <v>170</v>
      </c>
      <c r="P443" t="s">
        <v>28</v>
      </c>
      <c r="Q443" t="s">
        <v>35</v>
      </c>
      <c r="R443" t="s">
        <v>36</v>
      </c>
      <c r="S443">
        <v>2.7</v>
      </c>
      <c r="T443">
        <f>YEAR(tblOrders[[#This Row],[Order Date]])</f>
        <v>2025</v>
      </c>
      <c r="U443" t="str">
        <f>TEXT(tblOrders[[#This Row],[Order Date]],"mmm-yyyy")</f>
        <v>Jul-2025</v>
      </c>
      <c r="V443" s="4">
        <f>tblOrders[[#This Row],[Profit]]/tblOrders[[#This Row],[Sales Amount]]</f>
        <v>0.38202247191011235</v>
      </c>
      <c r="W443" t="str">
        <f>VLOOKUP(tblOrders[[#This Row],[City]],CityRegion,2,0)</f>
        <v>West</v>
      </c>
      <c r="X443" t="str">
        <f>VLOOKUP(tblOrders[[#This Row],[City]],lookups!A:C,3,0)</f>
        <v>Maharashtra</v>
      </c>
    </row>
    <row r="444" spans="1:24" x14ac:dyDescent="0.25">
      <c r="A444" t="s">
        <v>928</v>
      </c>
      <c r="B444" s="1">
        <v>45875</v>
      </c>
      <c r="C444" t="s">
        <v>929</v>
      </c>
      <c r="D444" t="s">
        <v>21</v>
      </c>
      <c r="E444" t="s">
        <v>60</v>
      </c>
      <c r="F444" t="s">
        <v>61</v>
      </c>
      <c r="G444" t="s">
        <v>62</v>
      </c>
      <c r="H444" t="s">
        <v>63</v>
      </c>
      <c r="I444" t="s">
        <v>76</v>
      </c>
      <c r="J444" t="s">
        <v>45</v>
      </c>
      <c r="K444">
        <v>2</v>
      </c>
      <c r="L444">
        <v>45</v>
      </c>
      <c r="M444">
        <v>0.05</v>
      </c>
      <c r="N444">
        <v>85.5</v>
      </c>
      <c r="O444">
        <v>33.5</v>
      </c>
      <c r="P444" t="s">
        <v>85</v>
      </c>
      <c r="Q444" t="s">
        <v>46</v>
      </c>
      <c r="R444" t="s">
        <v>123</v>
      </c>
      <c r="S444">
        <v>4</v>
      </c>
      <c r="T444">
        <f>YEAR(tblOrders[[#This Row],[Order Date]])</f>
        <v>2025</v>
      </c>
      <c r="U444" t="str">
        <f>TEXT(tblOrders[[#This Row],[Order Date]],"mmm-yyyy")</f>
        <v>Aug-2025</v>
      </c>
      <c r="V444" s="4">
        <f>tblOrders[[#This Row],[Profit]]/tblOrders[[#This Row],[Sales Amount]]</f>
        <v>0.391812865497076</v>
      </c>
      <c r="W444" t="str">
        <f>VLOOKUP(tblOrders[[#This Row],[City]],CityRegion,2,0)</f>
        <v>South</v>
      </c>
      <c r="X444" t="str">
        <f>VLOOKUP(tblOrders[[#This Row],[City]],lookups!A:C,3,0)</f>
        <v>Kerala</v>
      </c>
    </row>
    <row r="445" spans="1:24" x14ac:dyDescent="0.25">
      <c r="A445" t="s">
        <v>930</v>
      </c>
      <c r="B445" s="1">
        <v>45882</v>
      </c>
      <c r="C445" t="s">
        <v>337</v>
      </c>
      <c r="D445" t="s">
        <v>21</v>
      </c>
      <c r="E445" t="s">
        <v>94</v>
      </c>
      <c r="F445" t="s">
        <v>95</v>
      </c>
      <c r="G445" t="s">
        <v>68</v>
      </c>
      <c r="H445" t="s">
        <v>96</v>
      </c>
      <c r="I445" t="s">
        <v>139</v>
      </c>
      <c r="J445" t="s">
        <v>27</v>
      </c>
      <c r="K445">
        <v>5</v>
      </c>
      <c r="L445">
        <v>89</v>
      </c>
      <c r="M445">
        <v>0.05</v>
      </c>
      <c r="N445">
        <v>422.75</v>
      </c>
      <c r="O445">
        <v>147.75</v>
      </c>
      <c r="P445" t="s">
        <v>28</v>
      </c>
      <c r="Q445" t="s">
        <v>35</v>
      </c>
      <c r="R445" t="s">
        <v>36</v>
      </c>
      <c r="S445">
        <v>4.0999999999999996</v>
      </c>
      <c r="T445">
        <f>YEAR(tblOrders[[#This Row],[Order Date]])</f>
        <v>2025</v>
      </c>
      <c r="U445" t="str">
        <f>TEXT(tblOrders[[#This Row],[Order Date]],"mmm-yyyy")</f>
        <v>Aug-2025</v>
      </c>
      <c r="V445" s="4">
        <f>tblOrders[[#This Row],[Profit]]/tblOrders[[#This Row],[Sales Amount]]</f>
        <v>0.34949733885274986</v>
      </c>
      <c r="W445" t="str">
        <f>VLOOKUP(tblOrders[[#This Row],[City]],CityRegion,2,0)</f>
        <v>South</v>
      </c>
      <c r="X445" t="str">
        <f>VLOOKUP(tblOrders[[#This Row],[City]],lookups!A:C,3,0)</f>
        <v>Tamil Nadu</v>
      </c>
    </row>
    <row r="446" spans="1:24" x14ac:dyDescent="0.25">
      <c r="A446" t="s">
        <v>931</v>
      </c>
      <c r="B446" s="1">
        <v>45688</v>
      </c>
      <c r="C446" t="s">
        <v>932</v>
      </c>
      <c r="D446" t="s">
        <v>21</v>
      </c>
      <c r="E446" t="s">
        <v>22</v>
      </c>
      <c r="F446" t="s">
        <v>23</v>
      </c>
      <c r="G446" t="s">
        <v>24</v>
      </c>
      <c r="H446" t="s">
        <v>25</v>
      </c>
      <c r="I446" t="s">
        <v>33</v>
      </c>
      <c r="J446" t="s">
        <v>34</v>
      </c>
      <c r="K446">
        <v>4</v>
      </c>
      <c r="L446">
        <v>190</v>
      </c>
      <c r="M446">
        <v>0.2</v>
      </c>
      <c r="N446">
        <v>608</v>
      </c>
      <c r="O446">
        <v>108</v>
      </c>
      <c r="P446" t="s">
        <v>28</v>
      </c>
      <c r="Q446" t="s">
        <v>29</v>
      </c>
      <c r="R446" t="s">
        <v>36</v>
      </c>
      <c r="S446">
        <v>4.5</v>
      </c>
      <c r="T446">
        <f>YEAR(tblOrders[[#This Row],[Order Date]])</f>
        <v>2025</v>
      </c>
      <c r="U446" t="str">
        <f>TEXT(tblOrders[[#This Row],[Order Date]],"mmm-yyyy")</f>
        <v>Jan-2025</v>
      </c>
      <c r="V446" s="4">
        <f>tblOrders[[#This Row],[Profit]]/tblOrders[[#This Row],[Sales Amount]]</f>
        <v>0.17763157894736842</v>
      </c>
      <c r="W446" t="str">
        <f>VLOOKUP(tblOrders[[#This Row],[City]],CityRegion,2,0)</f>
        <v>North</v>
      </c>
      <c r="X446" t="str">
        <f>VLOOKUP(tblOrders[[#This Row],[City]],lookups!A:C,3,0)</f>
        <v>Delhi</v>
      </c>
    </row>
    <row r="447" spans="1:24" x14ac:dyDescent="0.25">
      <c r="A447" t="s">
        <v>933</v>
      </c>
      <c r="B447" s="1">
        <v>45730</v>
      </c>
      <c r="C447" t="s">
        <v>934</v>
      </c>
      <c r="D447" t="s">
        <v>21</v>
      </c>
      <c r="E447" t="s">
        <v>79</v>
      </c>
      <c r="F447" t="s">
        <v>80</v>
      </c>
      <c r="G447" t="s">
        <v>68</v>
      </c>
      <c r="H447" t="s">
        <v>81</v>
      </c>
      <c r="I447" t="s">
        <v>57</v>
      </c>
      <c r="J447" t="s">
        <v>27</v>
      </c>
      <c r="K447">
        <v>2</v>
      </c>
      <c r="L447">
        <v>799</v>
      </c>
      <c r="M447">
        <v>0.2</v>
      </c>
      <c r="N447">
        <v>1278.4000000000001</v>
      </c>
      <c r="O447">
        <v>38.4</v>
      </c>
      <c r="P447" t="s">
        <v>28</v>
      </c>
      <c r="Q447" t="s">
        <v>46</v>
      </c>
      <c r="R447" t="s">
        <v>30</v>
      </c>
      <c r="S447">
        <v>3.7</v>
      </c>
      <c r="T447">
        <f>YEAR(tblOrders[[#This Row],[Order Date]])</f>
        <v>2025</v>
      </c>
      <c r="U447" t="str">
        <f>TEXT(tblOrders[[#This Row],[Order Date]],"mmm-yyyy")</f>
        <v>Mar-2025</v>
      </c>
      <c r="V447" s="4">
        <f>tblOrders[[#This Row],[Profit]]/tblOrders[[#This Row],[Sales Amount]]</f>
        <v>3.0037546933667079E-2</v>
      </c>
      <c r="W447" t="str">
        <f>VLOOKUP(tblOrders[[#This Row],[City]],CityRegion,2,0)</f>
        <v>South</v>
      </c>
      <c r="X447" t="str">
        <f>VLOOKUP(tblOrders[[#This Row],[City]],lookups!A:C,3,0)</f>
        <v>Kerala</v>
      </c>
    </row>
    <row r="448" spans="1:24" x14ac:dyDescent="0.25">
      <c r="A448" t="s">
        <v>935</v>
      </c>
      <c r="B448" s="1">
        <v>45906</v>
      </c>
      <c r="C448" t="s">
        <v>936</v>
      </c>
      <c r="D448" t="s">
        <v>21</v>
      </c>
      <c r="E448" t="s">
        <v>66</v>
      </c>
      <c r="F448" t="s">
        <v>67</v>
      </c>
      <c r="G448" t="s">
        <v>68</v>
      </c>
      <c r="H448" t="s">
        <v>69</v>
      </c>
      <c r="I448" t="s">
        <v>130</v>
      </c>
      <c r="J448" t="s">
        <v>45</v>
      </c>
      <c r="K448">
        <v>3</v>
      </c>
      <c r="L448">
        <v>149</v>
      </c>
      <c r="M448">
        <v>0.2</v>
      </c>
      <c r="N448">
        <v>357.6</v>
      </c>
      <c r="O448">
        <v>72.599999999999994</v>
      </c>
      <c r="P448" t="s">
        <v>85</v>
      </c>
      <c r="Q448" t="s">
        <v>86</v>
      </c>
      <c r="R448" t="s">
        <v>36</v>
      </c>
      <c r="S448">
        <v>2.8</v>
      </c>
      <c r="T448">
        <f>YEAR(tblOrders[[#This Row],[Order Date]])</f>
        <v>2025</v>
      </c>
      <c r="U448" t="str">
        <f>TEXT(tblOrders[[#This Row],[Order Date]],"mmm-yyyy")</f>
        <v>Sep-2025</v>
      </c>
      <c r="V448" s="4">
        <f>tblOrders[[#This Row],[Profit]]/tblOrders[[#This Row],[Sales Amount]]</f>
        <v>0.2030201342281879</v>
      </c>
      <c r="W448" t="str">
        <f>VLOOKUP(tblOrders[[#This Row],[City]],CityRegion,2,0)</f>
        <v>West</v>
      </c>
      <c r="X448" t="str">
        <f>VLOOKUP(tblOrders[[#This Row],[City]],lookups!A:C,3,0)</f>
        <v>Maharashtra</v>
      </c>
    </row>
    <row r="449" spans="1:24" x14ac:dyDescent="0.25">
      <c r="A449" t="s">
        <v>937</v>
      </c>
      <c r="B449" s="1">
        <v>45746</v>
      </c>
      <c r="C449" t="s">
        <v>938</v>
      </c>
      <c r="D449" t="s">
        <v>21</v>
      </c>
      <c r="E449" t="s">
        <v>101</v>
      </c>
      <c r="F449" t="s">
        <v>102</v>
      </c>
      <c r="G449" t="s">
        <v>24</v>
      </c>
      <c r="H449" t="s">
        <v>103</v>
      </c>
      <c r="I449" t="s">
        <v>70</v>
      </c>
      <c r="J449" t="s">
        <v>27</v>
      </c>
      <c r="K449">
        <v>4</v>
      </c>
      <c r="L449">
        <v>120</v>
      </c>
      <c r="M449">
        <v>0</v>
      </c>
      <c r="N449">
        <v>480</v>
      </c>
      <c r="O449">
        <v>168</v>
      </c>
      <c r="P449" t="s">
        <v>28</v>
      </c>
      <c r="Q449" t="s">
        <v>91</v>
      </c>
      <c r="R449" t="s">
        <v>36</v>
      </c>
      <c r="S449">
        <v>4.2</v>
      </c>
      <c r="T449">
        <f>YEAR(tblOrders[[#This Row],[Order Date]])</f>
        <v>2025</v>
      </c>
      <c r="U449" t="str">
        <f>TEXT(tblOrders[[#This Row],[Order Date]],"mmm-yyyy")</f>
        <v>Mar-2025</v>
      </c>
      <c r="V449" s="4">
        <f>tblOrders[[#This Row],[Profit]]/tblOrders[[#This Row],[Sales Amount]]</f>
        <v>0.35</v>
      </c>
      <c r="W449" t="str">
        <f>VLOOKUP(tblOrders[[#This Row],[City]],CityRegion,2,0)</f>
        <v>South</v>
      </c>
      <c r="X449" t="str">
        <f>VLOOKUP(tblOrders[[#This Row],[City]],lookups!A:C,3,0)</f>
        <v>Telengana</v>
      </c>
    </row>
    <row r="450" spans="1:24" x14ac:dyDescent="0.25">
      <c r="A450" t="s">
        <v>939</v>
      </c>
      <c r="B450" s="1">
        <v>45848</v>
      </c>
      <c r="C450" t="s">
        <v>940</v>
      </c>
      <c r="D450" t="s">
        <v>21</v>
      </c>
      <c r="E450" t="s">
        <v>79</v>
      </c>
      <c r="F450" t="s">
        <v>80</v>
      </c>
      <c r="G450" t="s">
        <v>68</v>
      </c>
      <c r="H450" t="s">
        <v>81</v>
      </c>
      <c r="I450" t="s">
        <v>84</v>
      </c>
      <c r="J450" t="s">
        <v>34</v>
      </c>
      <c r="K450">
        <v>1</v>
      </c>
      <c r="L450">
        <v>799</v>
      </c>
      <c r="M450">
        <v>0</v>
      </c>
      <c r="N450">
        <v>799</v>
      </c>
      <c r="O450">
        <v>179</v>
      </c>
      <c r="P450" t="s">
        <v>28</v>
      </c>
      <c r="Q450" t="s">
        <v>46</v>
      </c>
      <c r="R450" t="s">
        <v>36</v>
      </c>
      <c r="S450">
        <v>4.5</v>
      </c>
      <c r="T450">
        <f>YEAR(tblOrders[[#This Row],[Order Date]])</f>
        <v>2025</v>
      </c>
      <c r="U450" t="str">
        <f>TEXT(tblOrders[[#This Row],[Order Date]],"mmm-yyyy")</f>
        <v>Jul-2025</v>
      </c>
      <c r="V450" s="4">
        <f>tblOrders[[#This Row],[Profit]]/tblOrders[[#This Row],[Sales Amount]]</f>
        <v>0.22403003754693368</v>
      </c>
      <c r="W450" t="str">
        <f>VLOOKUP(tblOrders[[#This Row],[City]],CityRegion,2,0)</f>
        <v>West</v>
      </c>
      <c r="X450" t="str">
        <f>VLOOKUP(tblOrders[[#This Row],[City]],lookups!A:C,3,0)</f>
        <v>Maharashtra</v>
      </c>
    </row>
    <row r="451" spans="1:24" x14ac:dyDescent="0.25">
      <c r="A451" t="s">
        <v>941</v>
      </c>
      <c r="B451" s="1">
        <v>45706</v>
      </c>
      <c r="C451" t="s">
        <v>32</v>
      </c>
      <c r="D451" t="s">
        <v>21</v>
      </c>
      <c r="E451" t="s">
        <v>114</v>
      </c>
      <c r="F451" t="s">
        <v>115</v>
      </c>
      <c r="G451" t="s">
        <v>42</v>
      </c>
      <c r="H451" t="s">
        <v>116</v>
      </c>
      <c r="I451" t="s">
        <v>57</v>
      </c>
      <c r="J451" t="s">
        <v>45</v>
      </c>
      <c r="K451">
        <v>4</v>
      </c>
      <c r="L451">
        <v>12</v>
      </c>
      <c r="M451">
        <v>0.1</v>
      </c>
      <c r="N451">
        <v>43.2</v>
      </c>
      <c r="O451">
        <v>19.2</v>
      </c>
      <c r="P451" t="s">
        <v>85</v>
      </c>
      <c r="Q451" t="s">
        <v>46</v>
      </c>
      <c r="R451" t="s">
        <v>30</v>
      </c>
      <c r="S451">
        <v>3.2</v>
      </c>
      <c r="T451">
        <f>YEAR(tblOrders[[#This Row],[Order Date]])</f>
        <v>2025</v>
      </c>
      <c r="U451" t="str">
        <f>TEXT(tblOrders[[#This Row],[Order Date]],"mmm-yyyy")</f>
        <v>Feb-2025</v>
      </c>
      <c r="V451" s="4">
        <f>tblOrders[[#This Row],[Profit]]/tblOrders[[#This Row],[Sales Amount]]</f>
        <v>0.44444444444444442</v>
      </c>
      <c r="W451" t="str">
        <f>VLOOKUP(tblOrders[[#This Row],[City]],CityRegion,2,0)</f>
        <v>South</v>
      </c>
      <c r="X451" t="str">
        <f>VLOOKUP(tblOrders[[#This Row],[City]],lookups!A:C,3,0)</f>
        <v>Kerala</v>
      </c>
    </row>
    <row r="452" spans="1:24" x14ac:dyDescent="0.25">
      <c r="A452" t="s">
        <v>942</v>
      </c>
      <c r="B452" s="1">
        <v>45744</v>
      </c>
      <c r="C452" t="s">
        <v>943</v>
      </c>
      <c r="D452" t="s">
        <v>21</v>
      </c>
      <c r="E452" t="s">
        <v>108</v>
      </c>
      <c r="F452" t="s">
        <v>109</v>
      </c>
      <c r="G452" t="s">
        <v>62</v>
      </c>
      <c r="H452" t="s">
        <v>110</v>
      </c>
      <c r="I452" t="s">
        <v>26</v>
      </c>
      <c r="J452" t="s">
        <v>45</v>
      </c>
      <c r="K452">
        <v>4</v>
      </c>
      <c r="L452">
        <v>110</v>
      </c>
      <c r="M452">
        <v>0</v>
      </c>
      <c r="N452">
        <v>440</v>
      </c>
      <c r="O452">
        <v>168</v>
      </c>
      <c r="P452" t="s">
        <v>28</v>
      </c>
      <c r="Q452" t="s">
        <v>46</v>
      </c>
      <c r="R452" t="s">
        <v>36</v>
      </c>
      <c r="S452">
        <v>2.8</v>
      </c>
      <c r="T452">
        <f>YEAR(tblOrders[[#This Row],[Order Date]])</f>
        <v>2025</v>
      </c>
      <c r="U452" t="str">
        <f>TEXT(tblOrders[[#This Row],[Order Date]],"mmm-yyyy")</f>
        <v>Mar-2025</v>
      </c>
      <c r="V452" s="4">
        <f>tblOrders[[#This Row],[Profit]]/tblOrders[[#This Row],[Sales Amount]]</f>
        <v>0.38181818181818183</v>
      </c>
      <c r="W452" t="str">
        <f>VLOOKUP(tblOrders[[#This Row],[City]],CityRegion,2,0)</f>
        <v>South</v>
      </c>
      <c r="X452" t="str">
        <f>VLOOKUP(tblOrders[[#This Row],[City]],lookups!A:C,3,0)</f>
        <v>Karnataka</v>
      </c>
    </row>
    <row r="453" spans="1:24" x14ac:dyDescent="0.25">
      <c r="A453" t="s">
        <v>944</v>
      </c>
      <c r="B453" s="1">
        <v>45867</v>
      </c>
      <c r="C453" t="s">
        <v>945</v>
      </c>
      <c r="D453" t="s">
        <v>21</v>
      </c>
      <c r="E453" t="s">
        <v>108</v>
      </c>
      <c r="F453" t="s">
        <v>109</v>
      </c>
      <c r="G453" t="s">
        <v>62</v>
      </c>
      <c r="H453" t="s">
        <v>110</v>
      </c>
      <c r="I453" t="s">
        <v>70</v>
      </c>
      <c r="J453" t="s">
        <v>34</v>
      </c>
      <c r="K453">
        <v>2</v>
      </c>
      <c r="L453">
        <v>110</v>
      </c>
      <c r="M453">
        <v>0.05</v>
      </c>
      <c r="N453">
        <v>209</v>
      </c>
      <c r="O453">
        <v>73</v>
      </c>
      <c r="P453" t="s">
        <v>148</v>
      </c>
      <c r="Q453" t="s">
        <v>86</v>
      </c>
      <c r="R453" t="s">
        <v>36</v>
      </c>
      <c r="S453">
        <v>4.3</v>
      </c>
      <c r="T453">
        <f>YEAR(tblOrders[[#This Row],[Order Date]])</f>
        <v>2025</v>
      </c>
      <c r="U453" t="str">
        <f>TEXT(tblOrders[[#This Row],[Order Date]],"mmm-yyyy")</f>
        <v>Jul-2025</v>
      </c>
      <c r="V453" s="4">
        <f>tblOrders[[#This Row],[Profit]]/tblOrders[[#This Row],[Sales Amount]]</f>
        <v>0.34928229665071769</v>
      </c>
      <c r="W453" t="str">
        <f>VLOOKUP(tblOrders[[#This Row],[City]],CityRegion,2,0)</f>
        <v>South</v>
      </c>
      <c r="X453" t="str">
        <f>VLOOKUP(tblOrders[[#This Row],[City]],lookups!A:C,3,0)</f>
        <v>Telengana</v>
      </c>
    </row>
    <row r="454" spans="1:24" x14ac:dyDescent="0.25">
      <c r="A454" t="s">
        <v>946</v>
      </c>
      <c r="B454" s="1">
        <v>46020</v>
      </c>
      <c r="C454" t="s">
        <v>947</v>
      </c>
      <c r="D454" t="s">
        <v>39</v>
      </c>
      <c r="E454" t="s">
        <v>22</v>
      </c>
      <c r="F454" t="s">
        <v>23</v>
      </c>
      <c r="G454" t="s">
        <v>24</v>
      </c>
      <c r="H454" t="s">
        <v>25</v>
      </c>
      <c r="I454" t="s">
        <v>44</v>
      </c>
      <c r="J454" t="s">
        <v>27</v>
      </c>
      <c r="K454">
        <v>3</v>
      </c>
      <c r="L454">
        <v>190</v>
      </c>
      <c r="M454">
        <v>0.1</v>
      </c>
      <c r="N454">
        <v>513</v>
      </c>
      <c r="O454">
        <v>138</v>
      </c>
      <c r="P454" t="s">
        <v>28</v>
      </c>
      <c r="Q454" t="s">
        <v>46</v>
      </c>
      <c r="R454" t="s">
        <v>30</v>
      </c>
      <c r="S454">
        <v>4.8</v>
      </c>
      <c r="T454">
        <f>YEAR(tblOrders[[#This Row],[Order Date]])</f>
        <v>2025</v>
      </c>
      <c r="U454" t="str">
        <f>TEXT(tblOrders[[#This Row],[Order Date]],"mmm-yyyy")</f>
        <v>Dec-2025</v>
      </c>
      <c r="V454" s="4">
        <f>tblOrders[[#This Row],[Profit]]/tblOrders[[#This Row],[Sales Amount]]</f>
        <v>0.26900584795321636</v>
      </c>
      <c r="W454" t="str">
        <f>VLOOKUP(tblOrders[[#This Row],[City]],CityRegion,2,0)</f>
        <v>South</v>
      </c>
      <c r="X454" t="str">
        <f>VLOOKUP(tblOrders[[#This Row],[City]],lookups!A:C,3,0)</f>
        <v>Kerala</v>
      </c>
    </row>
    <row r="455" spans="1:24" x14ac:dyDescent="0.25">
      <c r="A455" t="s">
        <v>948</v>
      </c>
      <c r="B455" s="1">
        <v>46021</v>
      </c>
      <c r="C455" t="s">
        <v>733</v>
      </c>
      <c r="D455" t="s">
        <v>21</v>
      </c>
      <c r="E455" t="s">
        <v>101</v>
      </c>
      <c r="F455" t="s">
        <v>102</v>
      </c>
      <c r="G455" t="s">
        <v>24</v>
      </c>
      <c r="H455" t="s">
        <v>103</v>
      </c>
      <c r="I455" t="s">
        <v>76</v>
      </c>
      <c r="J455" t="s">
        <v>27</v>
      </c>
      <c r="K455">
        <v>4</v>
      </c>
      <c r="L455">
        <v>120</v>
      </c>
      <c r="M455">
        <v>0.05</v>
      </c>
      <c r="N455">
        <v>456</v>
      </c>
      <c r="O455">
        <v>144</v>
      </c>
      <c r="P455" t="s">
        <v>28</v>
      </c>
      <c r="Q455" t="s">
        <v>86</v>
      </c>
      <c r="R455" t="s">
        <v>36</v>
      </c>
      <c r="S455">
        <v>3.8</v>
      </c>
      <c r="T455">
        <f>YEAR(tblOrders[[#This Row],[Order Date]])</f>
        <v>2025</v>
      </c>
      <c r="U455" t="str">
        <f>TEXT(tblOrders[[#This Row],[Order Date]],"mmm-yyyy")</f>
        <v>Dec-2025</v>
      </c>
      <c r="V455" s="4">
        <f>tblOrders[[#This Row],[Profit]]/tblOrders[[#This Row],[Sales Amount]]</f>
        <v>0.31578947368421051</v>
      </c>
      <c r="W455" t="str">
        <f>VLOOKUP(tblOrders[[#This Row],[City]],CityRegion,2,0)</f>
        <v>South</v>
      </c>
      <c r="X455" t="str">
        <f>VLOOKUP(tblOrders[[#This Row],[City]],lookups!A:C,3,0)</f>
        <v>Kerala</v>
      </c>
    </row>
    <row r="456" spans="1:24" x14ac:dyDescent="0.25">
      <c r="A456" t="s">
        <v>949</v>
      </c>
      <c r="B456" s="1">
        <v>45979</v>
      </c>
      <c r="C456" t="s">
        <v>950</v>
      </c>
      <c r="D456" t="s">
        <v>39</v>
      </c>
      <c r="E456" t="s">
        <v>94</v>
      </c>
      <c r="F456" t="s">
        <v>95</v>
      </c>
      <c r="G456" t="s">
        <v>68</v>
      </c>
      <c r="H456" t="s">
        <v>96</v>
      </c>
      <c r="I456" t="s">
        <v>26</v>
      </c>
      <c r="J456" t="s">
        <v>34</v>
      </c>
      <c r="K456">
        <v>2</v>
      </c>
      <c r="L456">
        <v>89</v>
      </c>
      <c r="M456">
        <v>0.05</v>
      </c>
      <c r="N456">
        <v>169.1</v>
      </c>
      <c r="O456">
        <v>59.1</v>
      </c>
      <c r="P456" t="s">
        <v>28</v>
      </c>
      <c r="Q456" t="s">
        <v>86</v>
      </c>
      <c r="R456" t="s">
        <v>36</v>
      </c>
      <c r="S456">
        <v>4.4000000000000004</v>
      </c>
      <c r="T456">
        <f>YEAR(tblOrders[[#This Row],[Order Date]])</f>
        <v>2025</v>
      </c>
      <c r="U456" t="str">
        <f>TEXT(tblOrders[[#This Row],[Order Date]],"mmm-yyyy")</f>
        <v>Nov-2025</v>
      </c>
      <c r="V456" s="4">
        <f>tblOrders[[#This Row],[Profit]]/tblOrders[[#This Row],[Sales Amount]]</f>
        <v>0.34949733885274986</v>
      </c>
      <c r="W456" t="str">
        <f>VLOOKUP(tblOrders[[#This Row],[City]],CityRegion,2,0)</f>
        <v>South</v>
      </c>
      <c r="X456" t="str">
        <f>VLOOKUP(tblOrders[[#This Row],[City]],lookups!A:C,3,0)</f>
        <v>Karnataka</v>
      </c>
    </row>
    <row r="457" spans="1:24" x14ac:dyDescent="0.25">
      <c r="A457" t="s">
        <v>951</v>
      </c>
      <c r="B457" s="1">
        <v>45699</v>
      </c>
      <c r="C457" t="s">
        <v>568</v>
      </c>
      <c r="D457" t="s">
        <v>39</v>
      </c>
      <c r="E457" t="s">
        <v>60</v>
      </c>
      <c r="F457" t="s">
        <v>61</v>
      </c>
      <c r="G457" t="s">
        <v>62</v>
      </c>
      <c r="H457" t="s">
        <v>63</v>
      </c>
      <c r="I457" t="s">
        <v>26</v>
      </c>
      <c r="J457" t="s">
        <v>27</v>
      </c>
      <c r="K457">
        <v>2</v>
      </c>
      <c r="L457">
        <v>45</v>
      </c>
      <c r="M457">
        <v>0.2</v>
      </c>
      <c r="N457">
        <v>72</v>
      </c>
      <c r="O457">
        <v>20</v>
      </c>
      <c r="P457" t="s">
        <v>111</v>
      </c>
      <c r="Q457" t="s">
        <v>35</v>
      </c>
      <c r="R457" t="s">
        <v>36</v>
      </c>
      <c r="S457">
        <v>2.6</v>
      </c>
      <c r="T457">
        <f>YEAR(tblOrders[[#This Row],[Order Date]])</f>
        <v>2025</v>
      </c>
      <c r="U457" t="str">
        <f>TEXT(tblOrders[[#This Row],[Order Date]],"mmm-yyyy")</f>
        <v>Feb-2025</v>
      </c>
      <c r="V457" s="4">
        <f>tblOrders[[#This Row],[Profit]]/tblOrders[[#This Row],[Sales Amount]]</f>
        <v>0.27777777777777779</v>
      </c>
      <c r="W457" t="str">
        <f>VLOOKUP(tblOrders[[#This Row],[City]],CityRegion,2,0)</f>
        <v>South</v>
      </c>
      <c r="X457" t="str">
        <f>VLOOKUP(tblOrders[[#This Row],[City]],lookups!A:C,3,0)</f>
        <v>Karnataka</v>
      </c>
    </row>
    <row r="458" spans="1:24" x14ac:dyDescent="0.25">
      <c r="A458" t="s">
        <v>952</v>
      </c>
      <c r="B458" s="1">
        <v>46002</v>
      </c>
      <c r="C458" t="s">
        <v>953</v>
      </c>
      <c r="D458" t="s">
        <v>21</v>
      </c>
      <c r="E458" t="s">
        <v>114</v>
      </c>
      <c r="F458" t="s">
        <v>115</v>
      </c>
      <c r="G458" t="s">
        <v>42</v>
      </c>
      <c r="H458" t="s">
        <v>116</v>
      </c>
      <c r="I458" t="s">
        <v>57</v>
      </c>
      <c r="J458" t="s">
        <v>45</v>
      </c>
      <c r="K458">
        <v>5</v>
      </c>
      <c r="L458">
        <v>12</v>
      </c>
      <c r="M458">
        <v>0</v>
      </c>
      <c r="N458">
        <v>60</v>
      </c>
      <c r="O458">
        <v>30</v>
      </c>
      <c r="P458" t="s">
        <v>28</v>
      </c>
      <c r="Q458" t="s">
        <v>86</v>
      </c>
      <c r="R458" t="s">
        <v>36</v>
      </c>
      <c r="S458">
        <v>4.3</v>
      </c>
      <c r="T458">
        <f>YEAR(tblOrders[[#This Row],[Order Date]])</f>
        <v>2025</v>
      </c>
      <c r="U458" t="str">
        <f>TEXT(tblOrders[[#This Row],[Order Date]],"mmm-yyyy")</f>
        <v>Dec-2025</v>
      </c>
      <c r="V458" s="4">
        <f>tblOrders[[#This Row],[Profit]]/tblOrders[[#This Row],[Sales Amount]]</f>
        <v>0.5</v>
      </c>
      <c r="W458" t="str">
        <f>VLOOKUP(tblOrders[[#This Row],[City]],CityRegion,2,0)</f>
        <v>South</v>
      </c>
      <c r="X458" t="str">
        <f>VLOOKUP(tblOrders[[#This Row],[City]],lookups!A:C,3,0)</f>
        <v>Kerala</v>
      </c>
    </row>
    <row r="459" spans="1:24" x14ac:dyDescent="0.25">
      <c r="A459" t="s">
        <v>954</v>
      </c>
      <c r="B459" s="1">
        <v>45842</v>
      </c>
      <c r="C459" t="s">
        <v>382</v>
      </c>
      <c r="D459" t="s">
        <v>21</v>
      </c>
      <c r="E459" t="s">
        <v>55</v>
      </c>
      <c r="F459" t="s">
        <v>56</v>
      </c>
      <c r="G459" t="s">
        <v>24</v>
      </c>
      <c r="H459" t="s">
        <v>51</v>
      </c>
      <c r="I459" t="s">
        <v>70</v>
      </c>
      <c r="J459" t="s">
        <v>45</v>
      </c>
      <c r="K459">
        <v>2</v>
      </c>
      <c r="L459">
        <v>42</v>
      </c>
      <c r="M459">
        <v>0.1</v>
      </c>
      <c r="N459">
        <v>75.599999999999994</v>
      </c>
      <c r="O459">
        <v>27.6</v>
      </c>
      <c r="P459" t="s">
        <v>28</v>
      </c>
      <c r="Q459" t="s">
        <v>46</v>
      </c>
      <c r="R459" t="s">
        <v>36</v>
      </c>
      <c r="S459">
        <v>3.4</v>
      </c>
      <c r="T459">
        <f>YEAR(tblOrders[[#This Row],[Order Date]])</f>
        <v>2025</v>
      </c>
      <c r="U459" t="str">
        <f>TEXT(tblOrders[[#This Row],[Order Date]],"mmm-yyyy")</f>
        <v>Jul-2025</v>
      </c>
      <c r="V459" s="4">
        <f>tblOrders[[#This Row],[Profit]]/tblOrders[[#This Row],[Sales Amount]]</f>
        <v>0.36507936507936511</v>
      </c>
      <c r="W459" t="str">
        <f>VLOOKUP(tblOrders[[#This Row],[City]],CityRegion,2,0)</f>
        <v>South</v>
      </c>
      <c r="X459" t="str">
        <f>VLOOKUP(tblOrders[[#This Row],[City]],lookups!A:C,3,0)</f>
        <v>Telengana</v>
      </c>
    </row>
    <row r="460" spans="1:24" x14ac:dyDescent="0.25">
      <c r="A460" t="s">
        <v>955</v>
      </c>
      <c r="B460" s="1">
        <v>45813</v>
      </c>
      <c r="C460" t="s">
        <v>956</v>
      </c>
      <c r="D460" t="s">
        <v>21</v>
      </c>
      <c r="E460" t="s">
        <v>40</v>
      </c>
      <c r="F460" t="s">
        <v>41</v>
      </c>
      <c r="G460" t="s">
        <v>42</v>
      </c>
      <c r="H460" t="s">
        <v>43</v>
      </c>
      <c r="I460" t="s">
        <v>139</v>
      </c>
      <c r="J460" t="s">
        <v>27</v>
      </c>
      <c r="K460">
        <v>3</v>
      </c>
      <c r="L460">
        <v>18</v>
      </c>
      <c r="M460">
        <v>0.2</v>
      </c>
      <c r="N460">
        <v>43.2</v>
      </c>
      <c r="O460">
        <v>16.2</v>
      </c>
      <c r="P460" t="s">
        <v>28</v>
      </c>
      <c r="Q460" t="s">
        <v>86</v>
      </c>
      <c r="R460" t="s">
        <v>36</v>
      </c>
      <c r="S460">
        <v>2.8</v>
      </c>
      <c r="T460">
        <f>YEAR(tblOrders[[#This Row],[Order Date]])</f>
        <v>2025</v>
      </c>
      <c r="U460" t="str">
        <f>TEXT(tblOrders[[#This Row],[Order Date]],"mmm-yyyy")</f>
        <v>Jun-2025</v>
      </c>
      <c r="V460" s="4">
        <f>tblOrders[[#This Row],[Profit]]/tblOrders[[#This Row],[Sales Amount]]</f>
        <v>0.37499999999999994</v>
      </c>
      <c r="W460" t="str">
        <f>VLOOKUP(tblOrders[[#This Row],[City]],CityRegion,2,0)</f>
        <v>South</v>
      </c>
      <c r="X460" t="str">
        <f>VLOOKUP(tblOrders[[#This Row],[City]],lookups!A:C,3,0)</f>
        <v>Tamil Nadu</v>
      </c>
    </row>
    <row r="461" spans="1:24" x14ac:dyDescent="0.25">
      <c r="A461" t="s">
        <v>957</v>
      </c>
      <c r="B461" s="1">
        <v>46002</v>
      </c>
      <c r="C461" t="s">
        <v>958</v>
      </c>
      <c r="D461" t="s">
        <v>39</v>
      </c>
      <c r="E461" t="s">
        <v>49</v>
      </c>
      <c r="F461" t="s">
        <v>50</v>
      </c>
      <c r="G461" t="s">
        <v>24</v>
      </c>
      <c r="H461" t="s">
        <v>51</v>
      </c>
      <c r="I461" t="s">
        <v>84</v>
      </c>
      <c r="J461" t="s">
        <v>45</v>
      </c>
      <c r="K461">
        <v>2</v>
      </c>
      <c r="L461">
        <v>85</v>
      </c>
      <c r="M461">
        <v>0.05</v>
      </c>
      <c r="N461">
        <v>161.5</v>
      </c>
      <c r="O461">
        <v>57.5</v>
      </c>
      <c r="P461" t="s">
        <v>28</v>
      </c>
      <c r="Q461" t="s">
        <v>35</v>
      </c>
      <c r="R461" t="s">
        <v>36</v>
      </c>
      <c r="S461">
        <v>3.4</v>
      </c>
      <c r="T461">
        <f>YEAR(tblOrders[[#This Row],[Order Date]])</f>
        <v>2025</v>
      </c>
      <c r="U461" t="str">
        <f>TEXT(tblOrders[[#This Row],[Order Date]],"mmm-yyyy")</f>
        <v>Dec-2025</v>
      </c>
      <c r="V461" s="4">
        <f>tblOrders[[#This Row],[Profit]]/tblOrders[[#This Row],[Sales Amount]]</f>
        <v>0.35603715170278638</v>
      </c>
      <c r="W461" t="str">
        <f>VLOOKUP(tblOrders[[#This Row],[City]],CityRegion,2,0)</f>
        <v>West</v>
      </c>
      <c r="X461" t="str">
        <f>VLOOKUP(tblOrders[[#This Row],[City]],lookups!A:C,3,0)</f>
        <v>Maharashtra</v>
      </c>
    </row>
    <row r="462" spans="1:24" x14ac:dyDescent="0.25">
      <c r="A462" t="s">
        <v>959</v>
      </c>
      <c r="B462" s="1">
        <v>45841</v>
      </c>
      <c r="C462" t="s">
        <v>960</v>
      </c>
      <c r="D462" t="s">
        <v>21</v>
      </c>
      <c r="E462" t="s">
        <v>94</v>
      </c>
      <c r="F462" t="s">
        <v>95</v>
      </c>
      <c r="G462" t="s">
        <v>68</v>
      </c>
      <c r="H462" t="s">
        <v>96</v>
      </c>
      <c r="I462" t="s">
        <v>130</v>
      </c>
      <c r="J462" t="s">
        <v>45</v>
      </c>
      <c r="K462">
        <v>5</v>
      </c>
      <c r="L462">
        <v>89</v>
      </c>
      <c r="M462">
        <v>0.05</v>
      </c>
      <c r="N462">
        <v>422.75</v>
      </c>
      <c r="O462">
        <v>147.75</v>
      </c>
      <c r="P462" t="s">
        <v>28</v>
      </c>
      <c r="Q462" t="s">
        <v>91</v>
      </c>
      <c r="R462" t="s">
        <v>30</v>
      </c>
      <c r="S462">
        <v>3.4</v>
      </c>
      <c r="T462">
        <f>YEAR(tblOrders[[#This Row],[Order Date]])</f>
        <v>2025</v>
      </c>
      <c r="U462" t="str">
        <f>TEXT(tblOrders[[#This Row],[Order Date]],"mmm-yyyy")</f>
        <v>Jul-2025</v>
      </c>
      <c r="V462" s="4">
        <f>tblOrders[[#This Row],[Profit]]/tblOrders[[#This Row],[Sales Amount]]</f>
        <v>0.34949733885274986</v>
      </c>
      <c r="W462" t="str">
        <f>VLOOKUP(tblOrders[[#This Row],[City]],CityRegion,2,0)</f>
        <v>West</v>
      </c>
      <c r="X462" t="str">
        <f>VLOOKUP(tblOrders[[#This Row],[City]],lookups!A:C,3,0)</f>
        <v>Maharashtra</v>
      </c>
    </row>
    <row r="463" spans="1:24" x14ac:dyDescent="0.25">
      <c r="A463" t="s">
        <v>961</v>
      </c>
      <c r="B463" s="1">
        <v>45705</v>
      </c>
      <c r="C463" t="s">
        <v>962</v>
      </c>
      <c r="D463" t="s">
        <v>39</v>
      </c>
      <c r="E463" t="s">
        <v>49</v>
      </c>
      <c r="F463" t="s">
        <v>50</v>
      </c>
      <c r="G463" t="s">
        <v>24</v>
      </c>
      <c r="H463" t="s">
        <v>51</v>
      </c>
      <c r="I463" t="s">
        <v>130</v>
      </c>
      <c r="J463" t="s">
        <v>45</v>
      </c>
      <c r="K463">
        <v>3</v>
      </c>
      <c r="L463">
        <v>85</v>
      </c>
      <c r="M463">
        <v>0</v>
      </c>
      <c r="N463">
        <v>255</v>
      </c>
      <c r="O463">
        <v>99</v>
      </c>
      <c r="P463" t="s">
        <v>28</v>
      </c>
      <c r="Q463" t="s">
        <v>86</v>
      </c>
      <c r="R463" t="s">
        <v>36</v>
      </c>
      <c r="S463">
        <v>4.9000000000000004</v>
      </c>
      <c r="T463">
        <f>YEAR(tblOrders[[#This Row],[Order Date]])</f>
        <v>2025</v>
      </c>
      <c r="U463" t="str">
        <f>TEXT(tblOrders[[#This Row],[Order Date]],"mmm-yyyy")</f>
        <v>Feb-2025</v>
      </c>
      <c r="V463" s="4">
        <f>tblOrders[[#This Row],[Profit]]/tblOrders[[#This Row],[Sales Amount]]</f>
        <v>0.38823529411764707</v>
      </c>
      <c r="W463" t="str">
        <f>VLOOKUP(tblOrders[[#This Row],[City]],CityRegion,2,0)</f>
        <v>West</v>
      </c>
      <c r="X463" t="str">
        <f>VLOOKUP(tblOrders[[#This Row],[City]],lookups!A:C,3,0)</f>
        <v>Maharashtra</v>
      </c>
    </row>
    <row r="464" spans="1:24" x14ac:dyDescent="0.25">
      <c r="A464" t="s">
        <v>963</v>
      </c>
      <c r="B464" s="1">
        <v>45819</v>
      </c>
      <c r="C464" t="s">
        <v>964</v>
      </c>
      <c r="D464" t="s">
        <v>21</v>
      </c>
      <c r="E464" t="s">
        <v>94</v>
      </c>
      <c r="F464" t="s">
        <v>95</v>
      </c>
      <c r="G464" t="s">
        <v>68</v>
      </c>
      <c r="H464" t="s">
        <v>96</v>
      </c>
      <c r="I464" t="s">
        <v>33</v>
      </c>
      <c r="J464" t="s">
        <v>34</v>
      </c>
      <c r="K464">
        <v>4</v>
      </c>
      <c r="L464">
        <v>89</v>
      </c>
      <c r="M464">
        <v>0.2</v>
      </c>
      <c r="N464">
        <v>284.8</v>
      </c>
      <c r="O464">
        <v>64.8</v>
      </c>
      <c r="P464" t="s">
        <v>28</v>
      </c>
      <c r="Q464" t="s">
        <v>46</v>
      </c>
      <c r="R464" t="s">
        <v>36</v>
      </c>
      <c r="S464">
        <v>4.8</v>
      </c>
      <c r="T464">
        <f>YEAR(tblOrders[[#This Row],[Order Date]])</f>
        <v>2025</v>
      </c>
      <c r="U464" t="str">
        <f>TEXT(tblOrders[[#This Row],[Order Date]],"mmm-yyyy")</f>
        <v>Jun-2025</v>
      </c>
      <c r="V464" s="4">
        <f>tblOrders[[#This Row],[Profit]]/tblOrders[[#This Row],[Sales Amount]]</f>
        <v>0.22752808988764042</v>
      </c>
      <c r="W464" t="str">
        <f>VLOOKUP(tblOrders[[#This Row],[City]],CityRegion,2,0)</f>
        <v>North</v>
      </c>
      <c r="X464" t="str">
        <f>VLOOKUP(tblOrders[[#This Row],[City]],lookups!A:C,3,0)</f>
        <v>Delhi</v>
      </c>
    </row>
    <row r="465" spans="1:24" x14ac:dyDescent="0.25">
      <c r="A465" t="s">
        <v>965</v>
      </c>
      <c r="B465" s="1">
        <v>45759</v>
      </c>
      <c r="C465" t="s">
        <v>966</v>
      </c>
      <c r="D465" t="s">
        <v>21</v>
      </c>
      <c r="E465" t="s">
        <v>22</v>
      </c>
      <c r="F465" t="s">
        <v>23</v>
      </c>
      <c r="G465" t="s">
        <v>24</v>
      </c>
      <c r="H465" t="s">
        <v>25</v>
      </c>
      <c r="I465" t="s">
        <v>26</v>
      </c>
      <c r="J465" t="s">
        <v>34</v>
      </c>
      <c r="K465">
        <v>4</v>
      </c>
      <c r="L465">
        <v>190</v>
      </c>
      <c r="M465">
        <v>0.15</v>
      </c>
      <c r="N465">
        <v>646</v>
      </c>
      <c r="O465">
        <v>146</v>
      </c>
      <c r="P465" t="s">
        <v>28</v>
      </c>
      <c r="Q465" t="s">
        <v>46</v>
      </c>
      <c r="R465" t="s">
        <v>123</v>
      </c>
      <c r="S465">
        <v>2.8</v>
      </c>
      <c r="T465">
        <f>YEAR(tblOrders[[#This Row],[Order Date]])</f>
        <v>2025</v>
      </c>
      <c r="U465" t="str">
        <f>TEXT(tblOrders[[#This Row],[Order Date]],"mmm-yyyy")</f>
        <v>Apr-2025</v>
      </c>
      <c r="V465" s="4">
        <f>tblOrders[[#This Row],[Profit]]/tblOrders[[#This Row],[Sales Amount]]</f>
        <v>0.2260061919504644</v>
      </c>
      <c r="W465" t="str">
        <f>VLOOKUP(tblOrders[[#This Row],[City]],CityRegion,2,0)</f>
        <v>South</v>
      </c>
      <c r="X465" t="str">
        <f>VLOOKUP(tblOrders[[#This Row],[City]],lookups!A:C,3,0)</f>
        <v>Karnataka</v>
      </c>
    </row>
    <row r="466" spans="1:24" x14ac:dyDescent="0.25">
      <c r="A466" t="s">
        <v>967</v>
      </c>
      <c r="B466" s="1">
        <v>45976</v>
      </c>
      <c r="C466" t="s">
        <v>968</v>
      </c>
      <c r="D466" t="s">
        <v>21</v>
      </c>
      <c r="E466" t="s">
        <v>40</v>
      </c>
      <c r="F466" t="s">
        <v>41</v>
      </c>
      <c r="G466" t="s">
        <v>42</v>
      </c>
      <c r="H466" t="s">
        <v>43</v>
      </c>
      <c r="I466" t="s">
        <v>139</v>
      </c>
      <c r="J466" t="s">
        <v>34</v>
      </c>
      <c r="K466">
        <v>4</v>
      </c>
      <c r="L466">
        <v>18</v>
      </c>
      <c r="M466">
        <v>0.15</v>
      </c>
      <c r="N466">
        <v>61.2</v>
      </c>
      <c r="O466">
        <v>25.2</v>
      </c>
      <c r="P466" t="s">
        <v>28</v>
      </c>
      <c r="Q466" t="s">
        <v>29</v>
      </c>
      <c r="R466" t="s">
        <v>30</v>
      </c>
      <c r="S466">
        <v>4.4000000000000004</v>
      </c>
      <c r="T466">
        <f>YEAR(tblOrders[[#This Row],[Order Date]])</f>
        <v>2025</v>
      </c>
      <c r="U466" t="str">
        <f>TEXT(tblOrders[[#This Row],[Order Date]],"mmm-yyyy")</f>
        <v>Nov-2025</v>
      </c>
      <c r="V466" s="4">
        <f>tblOrders[[#This Row],[Profit]]/tblOrders[[#This Row],[Sales Amount]]</f>
        <v>0.41176470588235292</v>
      </c>
      <c r="W466" t="str">
        <f>VLOOKUP(tblOrders[[#This Row],[City]],CityRegion,2,0)</f>
        <v>South</v>
      </c>
      <c r="X466" t="str">
        <f>VLOOKUP(tblOrders[[#This Row],[City]],lookups!A:C,3,0)</f>
        <v>Tamil Nadu</v>
      </c>
    </row>
    <row r="467" spans="1:24" x14ac:dyDescent="0.25">
      <c r="A467" t="s">
        <v>969</v>
      </c>
      <c r="B467" s="1">
        <v>45887</v>
      </c>
      <c r="C467" t="s">
        <v>970</v>
      </c>
      <c r="D467" t="s">
        <v>39</v>
      </c>
      <c r="E467" t="s">
        <v>40</v>
      </c>
      <c r="F467" t="s">
        <v>41</v>
      </c>
      <c r="G467" t="s">
        <v>42</v>
      </c>
      <c r="H467" t="s">
        <v>43</v>
      </c>
      <c r="I467" t="s">
        <v>84</v>
      </c>
      <c r="J467" t="s">
        <v>34</v>
      </c>
      <c r="K467">
        <v>4</v>
      </c>
      <c r="L467">
        <v>18</v>
      </c>
      <c r="M467">
        <v>0.2</v>
      </c>
      <c r="N467">
        <v>57.6</v>
      </c>
      <c r="O467">
        <v>21.6</v>
      </c>
      <c r="P467" t="s">
        <v>85</v>
      </c>
      <c r="Q467" t="s">
        <v>46</v>
      </c>
      <c r="R467" t="s">
        <v>36</v>
      </c>
      <c r="S467">
        <v>4.4000000000000004</v>
      </c>
      <c r="T467">
        <f>YEAR(tblOrders[[#This Row],[Order Date]])</f>
        <v>2025</v>
      </c>
      <c r="U467" t="str">
        <f>TEXT(tblOrders[[#This Row],[Order Date]],"mmm-yyyy")</f>
        <v>Aug-2025</v>
      </c>
      <c r="V467" s="4">
        <f>tblOrders[[#This Row],[Profit]]/tblOrders[[#This Row],[Sales Amount]]</f>
        <v>0.375</v>
      </c>
      <c r="W467" t="str">
        <f>VLOOKUP(tblOrders[[#This Row],[City]],CityRegion,2,0)</f>
        <v>West</v>
      </c>
      <c r="X467" t="str">
        <f>VLOOKUP(tblOrders[[#This Row],[City]],lookups!A:C,3,0)</f>
        <v>Maharashtra</v>
      </c>
    </row>
    <row r="468" spans="1:24" x14ac:dyDescent="0.25">
      <c r="A468" t="s">
        <v>971</v>
      </c>
      <c r="B468" s="1">
        <v>45764</v>
      </c>
      <c r="C468" t="s">
        <v>972</v>
      </c>
      <c r="D468" t="s">
        <v>21</v>
      </c>
      <c r="E468" t="s">
        <v>108</v>
      </c>
      <c r="F468" t="s">
        <v>109</v>
      </c>
      <c r="G468" t="s">
        <v>62</v>
      </c>
      <c r="H468" t="s">
        <v>110</v>
      </c>
      <c r="I468" t="s">
        <v>57</v>
      </c>
      <c r="J468" t="s">
        <v>34</v>
      </c>
      <c r="K468">
        <v>3</v>
      </c>
      <c r="L468">
        <v>110</v>
      </c>
      <c r="M468">
        <v>0.2</v>
      </c>
      <c r="N468">
        <v>264</v>
      </c>
      <c r="O468">
        <v>60</v>
      </c>
      <c r="P468" t="s">
        <v>28</v>
      </c>
      <c r="Q468" t="s">
        <v>35</v>
      </c>
      <c r="R468" t="s">
        <v>36</v>
      </c>
      <c r="S468">
        <v>3.3</v>
      </c>
      <c r="T468">
        <f>YEAR(tblOrders[[#This Row],[Order Date]])</f>
        <v>2025</v>
      </c>
      <c r="U468" t="str">
        <f>TEXT(tblOrders[[#This Row],[Order Date]],"mmm-yyyy")</f>
        <v>Apr-2025</v>
      </c>
      <c r="V468" s="4">
        <f>tblOrders[[#This Row],[Profit]]/tblOrders[[#This Row],[Sales Amount]]</f>
        <v>0.22727272727272727</v>
      </c>
      <c r="W468" t="str">
        <f>VLOOKUP(tblOrders[[#This Row],[City]],CityRegion,2,0)</f>
        <v>South</v>
      </c>
      <c r="X468" t="str">
        <f>VLOOKUP(tblOrders[[#This Row],[City]],lookups!A:C,3,0)</f>
        <v>Kerala</v>
      </c>
    </row>
    <row r="469" spans="1:24" x14ac:dyDescent="0.25">
      <c r="A469" t="s">
        <v>973</v>
      </c>
      <c r="B469" s="1">
        <v>46014</v>
      </c>
      <c r="C469" t="s">
        <v>160</v>
      </c>
      <c r="D469" t="s">
        <v>21</v>
      </c>
      <c r="E469" t="s">
        <v>22</v>
      </c>
      <c r="F469" t="s">
        <v>23</v>
      </c>
      <c r="G469" t="s">
        <v>24</v>
      </c>
      <c r="H469" t="s">
        <v>25</v>
      </c>
      <c r="I469" t="s">
        <v>57</v>
      </c>
      <c r="J469" t="s">
        <v>27</v>
      </c>
      <c r="K469">
        <v>1</v>
      </c>
      <c r="L469">
        <v>190</v>
      </c>
      <c r="M469">
        <v>0</v>
      </c>
      <c r="N469">
        <v>190</v>
      </c>
      <c r="O469">
        <v>65</v>
      </c>
      <c r="P469" t="s">
        <v>28</v>
      </c>
      <c r="Q469" t="s">
        <v>29</v>
      </c>
      <c r="R469" t="s">
        <v>30</v>
      </c>
      <c r="S469">
        <v>3</v>
      </c>
      <c r="T469">
        <f>YEAR(tblOrders[[#This Row],[Order Date]])</f>
        <v>2025</v>
      </c>
      <c r="U469" t="str">
        <f>TEXT(tblOrders[[#This Row],[Order Date]],"mmm-yyyy")</f>
        <v>Dec-2025</v>
      </c>
      <c r="V469" s="4">
        <f>tblOrders[[#This Row],[Profit]]/tblOrders[[#This Row],[Sales Amount]]</f>
        <v>0.34210526315789475</v>
      </c>
      <c r="W469" t="str">
        <f>VLOOKUP(tblOrders[[#This Row],[City]],CityRegion,2,0)</f>
        <v>South</v>
      </c>
      <c r="X469" t="str">
        <f>VLOOKUP(tblOrders[[#This Row],[City]],lookups!A:C,3,0)</f>
        <v>Kerala</v>
      </c>
    </row>
    <row r="470" spans="1:24" x14ac:dyDescent="0.25">
      <c r="A470" t="s">
        <v>974</v>
      </c>
      <c r="B470" s="1">
        <v>45747</v>
      </c>
      <c r="C470" t="s">
        <v>975</v>
      </c>
      <c r="D470" t="s">
        <v>21</v>
      </c>
      <c r="E470" t="s">
        <v>114</v>
      </c>
      <c r="F470" t="s">
        <v>115</v>
      </c>
      <c r="G470" t="s">
        <v>42</v>
      </c>
      <c r="H470" t="s">
        <v>116</v>
      </c>
      <c r="I470" t="s">
        <v>33</v>
      </c>
      <c r="J470" t="s">
        <v>27</v>
      </c>
      <c r="K470">
        <v>3</v>
      </c>
      <c r="L470">
        <v>12</v>
      </c>
      <c r="M470">
        <v>0</v>
      </c>
      <c r="N470">
        <v>36</v>
      </c>
      <c r="O470">
        <v>18</v>
      </c>
      <c r="P470" t="s">
        <v>28</v>
      </c>
      <c r="Q470" t="s">
        <v>46</v>
      </c>
      <c r="R470" t="s">
        <v>36</v>
      </c>
      <c r="S470">
        <v>4.7</v>
      </c>
      <c r="T470">
        <f>YEAR(tblOrders[[#This Row],[Order Date]])</f>
        <v>2025</v>
      </c>
      <c r="U470" t="str">
        <f>TEXT(tblOrders[[#This Row],[Order Date]],"mmm-yyyy")</f>
        <v>Mar-2025</v>
      </c>
      <c r="V470" s="4">
        <f>tblOrders[[#This Row],[Profit]]/tblOrders[[#This Row],[Sales Amount]]</f>
        <v>0.5</v>
      </c>
      <c r="W470" t="str">
        <f>VLOOKUP(tblOrders[[#This Row],[City]],CityRegion,2,0)</f>
        <v>North</v>
      </c>
      <c r="X470" t="str">
        <f>VLOOKUP(tblOrders[[#This Row],[City]],lookups!A:C,3,0)</f>
        <v>Delhi</v>
      </c>
    </row>
    <row r="471" spans="1:24" x14ac:dyDescent="0.25">
      <c r="A471" t="s">
        <v>976</v>
      </c>
      <c r="B471" s="1">
        <v>45964</v>
      </c>
      <c r="C471" t="s">
        <v>977</v>
      </c>
      <c r="D471" t="s">
        <v>39</v>
      </c>
      <c r="E471" t="s">
        <v>40</v>
      </c>
      <c r="F471" t="s">
        <v>41</v>
      </c>
      <c r="G471" t="s">
        <v>42</v>
      </c>
      <c r="H471" t="s">
        <v>43</v>
      </c>
      <c r="I471" t="s">
        <v>84</v>
      </c>
      <c r="J471" t="s">
        <v>45</v>
      </c>
      <c r="K471">
        <v>4</v>
      </c>
      <c r="L471">
        <v>18</v>
      </c>
      <c r="M471">
        <v>0.1</v>
      </c>
      <c r="N471">
        <v>64.8</v>
      </c>
      <c r="O471">
        <v>28.8</v>
      </c>
      <c r="P471" t="s">
        <v>28</v>
      </c>
      <c r="Q471" t="s">
        <v>46</v>
      </c>
      <c r="R471" t="s">
        <v>36</v>
      </c>
      <c r="S471">
        <v>2.7</v>
      </c>
      <c r="T471">
        <f>YEAR(tblOrders[[#This Row],[Order Date]])</f>
        <v>2025</v>
      </c>
      <c r="U471" t="str">
        <f>TEXT(tblOrders[[#This Row],[Order Date]],"mmm-yyyy")</f>
        <v>Nov-2025</v>
      </c>
      <c r="V471" s="4">
        <f>tblOrders[[#This Row],[Profit]]/tblOrders[[#This Row],[Sales Amount]]</f>
        <v>0.44444444444444448</v>
      </c>
      <c r="W471" t="str">
        <f>VLOOKUP(tblOrders[[#This Row],[City]],CityRegion,2,0)</f>
        <v>West</v>
      </c>
      <c r="X471" t="str">
        <f>VLOOKUP(tblOrders[[#This Row],[City]],lookups!A:C,3,0)</f>
        <v>Maharashtra</v>
      </c>
    </row>
    <row r="472" spans="1:24" x14ac:dyDescent="0.25">
      <c r="A472" t="s">
        <v>978</v>
      </c>
      <c r="B472" s="1">
        <v>45968</v>
      </c>
      <c r="C472" t="s">
        <v>979</v>
      </c>
      <c r="D472" t="s">
        <v>39</v>
      </c>
      <c r="E472" t="s">
        <v>114</v>
      </c>
      <c r="F472" t="s">
        <v>115</v>
      </c>
      <c r="G472" t="s">
        <v>42</v>
      </c>
      <c r="H472" t="s">
        <v>116</v>
      </c>
      <c r="I472" t="s">
        <v>33</v>
      </c>
      <c r="J472" t="s">
        <v>34</v>
      </c>
      <c r="K472">
        <v>5</v>
      </c>
      <c r="L472">
        <v>12</v>
      </c>
      <c r="M472">
        <v>0.15</v>
      </c>
      <c r="N472">
        <v>51</v>
      </c>
      <c r="O472">
        <v>21</v>
      </c>
      <c r="P472" t="s">
        <v>28</v>
      </c>
      <c r="Q472" t="s">
        <v>29</v>
      </c>
      <c r="R472" t="s">
        <v>36</v>
      </c>
      <c r="S472">
        <v>4.5999999999999996</v>
      </c>
      <c r="T472">
        <f>YEAR(tblOrders[[#This Row],[Order Date]])</f>
        <v>2025</v>
      </c>
      <c r="U472" t="str">
        <f>TEXT(tblOrders[[#This Row],[Order Date]],"mmm-yyyy")</f>
        <v>Nov-2025</v>
      </c>
      <c r="V472" s="4">
        <f>tblOrders[[#This Row],[Profit]]/tblOrders[[#This Row],[Sales Amount]]</f>
        <v>0.41176470588235292</v>
      </c>
      <c r="W472" t="str">
        <f>VLOOKUP(tblOrders[[#This Row],[City]],CityRegion,2,0)</f>
        <v>North</v>
      </c>
      <c r="X472" t="str">
        <f>VLOOKUP(tblOrders[[#This Row],[City]],lookups!A:C,3,0)</f>
        <v>Delhi</v>
      </c>
    </row>
    <row r="473" spans="1:24" x14ac:dyDescent="0.25">
      <c r="A473" t="s">
        <v>980</v>
      </c>
      <c r="B473" s="1">
        <v>45873</v>
      </c>
      <c r="C473" t="s">
        <v>981</v>
      </c>
      <c r="D473" t="s">
        <v>21</v>
      </c>
      <c r="E473" t="s">
        <v>114</v>
      </c>
      <c r="F473" t="s">
        <v>115</v>
      </c>
      <c r="G473" t="s">
        <v>42</v>
      </c>
      <c r="H473" t="s">
        <v>116</v>
      </c>
      <c r="I473" t="s">
        <v>84</v>
      </c>
      <c r="J473" t="s">
        <v>45</v>
      </c>
      <c r="K473">
        <v>3</v>
      </c>
      <c r="L473">
        <v>12</v>
      </c>
      <c r="M473">
        <v>0.05</v>
      </c>
      <c r="N473">
        <v>34.200000000000003</v>
      </c>
      <c r="O473">
        <v>16.2</v>
      </c>
      <c r="P473" t="s">
        <v>85</v>
      </c>
      <c r="Q473" t="s">
        <v>91</v>
      </c>
      <c r="R473" t="s">
        <v>36</v>
      </c>
      <c r="S473">
        <v>4.0999999999999996</v>
      </c>
      <c r="T473">
        <f>YEAR(tblOrders[[#This Row],[Order Date]])</f>
        <v>2025</v>
      </c>
      <c r="U473" t="str">
        <f>TEXT(tblOrders[[#This Row],[Order Date]],"mmm-yyyy")</f>
        <v>Aug-2025</v>
      </c>
      <c r="V473" s="4">
        <f>tblOrders[[#This Row],[Profit]]/tblOrders[[#This Row],[Sales Amount]]</f>
        <v>0.47368421052631571</v>
      </c>
      <c r="W473" t="str">
        <f>VLOOKUP(tblOrders[[#This Row],[City]],CityRegion,2,0)</f>
        <v>West</v>
      </c>
      <c r="X473" t="str">
        <f>VLOOKUP(tblOrders[[#This Row],[City]],lookups!A:C,3,0)</f>
        <v>Maharashtra</v>
      </c>
    </row>
    <row r="474" spans="1:24" x14ac:dyDescent="0.25">
      <c r="A474" t="s">
        <v>982</v>
      </c>
      <c r="B474" s="1">
        <v>45732</v>
      </c>
      <c r="C474" t="s">
        <v>983</v>
      </c>
      <c r="D474" t="s">
        <v>39</v>
      </c>
      <c r="E474" t="s">
        <v>55</v>
      </c>
      <c r="F474" t="s">
        <v>56</v>
      </c>
      <c r="G474" t="s">
        <v>24</v>
      </c>
      <c r="H474" t="s">
        <v>51</v>
      </c>
      <c r="I474" t="s">
        <v>57</v>
      </c>
      <c r="J474" t="s">
        <v>27</v>
      </c>
      <c r="K474">
        <v>4</v>
      </c>
      <c r="L474">
        <v>42</v>
      </c>
      <c r="M474">
        <v>0</v>
      </c>
      <c r="N474">
        <v>168</v>
      </c>
      <c r="O474">
        <v>72</v>
      </c>
      <c r="P474" t="s">
        <v>28</v>
      </c>
      <c r="Q474" t="s">
        <v>91</v>
      </c>
      <c r="R474" t="s">
        <v>36</v>
      </c>
      <c r="S474">
        <v>2.7</v>
      </c>
      <c r="T474">
        <f>YEAR(tblOrders[[#This Row],[Order Date]])</f>
        <v>2025</v>
      </c>
      <c r="U474" t="str">
        <f>TEXT(tblOrders[[#This Row],[Order Date]],"mmm-yyyy")</f>
        <v>Mar-2025</v>
      </c>
      <c r="V474" s="4">
        <f>tblOrders[[#This Row],[Profit]]/tblOrders[[#This Row],[Sales Amount]]</f>
        <v>0.42857142857142855</v>
      </c>
      <c r="W474" t="str">
        <f>VLOOKUP(tblOrders[[#This Row],[City]],CityRegion,2,0)</f>
        <v>South</v>
      </c>
      <c r="X474" t="str">
        <f>VLOOKUP(tblOrders[[#This Row],[City]],lookups!A:C,3,0)</f>
        <v>Kerala</v>
      </c>
    </row>
    <row r="475" spans="1:24" x14ac:dyDescent="0.25">
      <c r="A475" t="s">
        <v>984</v>
      </c>
      <c r="B475" s="1">
        <v>45790</v>
      </c>
      <c r="C475" t="s">
        <v>985</v>
      </c>
      <c r="D475" t="s">
        <v>21</v>
      </c>
      <c r="E475" t="s">
        <v>94</v>
      </c>
      <c r="F475" t="s">
        <v>95</v>
      </c>
      <c r="G475" t="s">
        <v>68</v>
      </c>
      <c r="H475" t="s">
        <v>96</v>
      </c>
      <c r="I475" t="s">
        <v>44</v>
      </c>
      <c r="J475" t="s">
        <v>45</v>
      </c>
      <c r="K475">
        <v>5</v>
      </c>
      <c r="L475">
        <v>89</v>
      </c>
      <c r="M475">
        <v>0.2</v>
      </c>
      <c r="N475">
        <v>356</v>
      </c>
      <c r="O475">
        <v>81</v>
      </c>
      <c r="P475" t="s">
        <v>28</v>
      </c>
      <c r="Q475" t="s">
        <v>46</v>
      </c>
      <c r="R475" t="s">
        <v>36</v>
      </c>
      <c r="S475">
        <v>3.2</v>
      </c>
      <c r="T475">
        <f>YEAR(tblOrders[[#This Row],[Order Date]])</f>
        <v>2025</v>
      </c>
      <c r="U475" t="str">
        <f>TEXT(tblOrders[[#This Row],[Order Date]],"mmm-yyyy")</f>
        <v>May-2025</v>
      </c>
      <c r="V475" s="4">
        <f>tblOrders[[#This Row],[Profit]]/tblOrders[[#This Row],[Sales Amount]]</f>
        <v>0.22752808988764045</v>
      </c>
      <c r="W475" t="str">
        <f>VLOOKUP(tblOrders[[#This Row],[City]],CityRegion,2,0)</f>
        <v>South</v>
      </c>
      <c r="X475" t="str">
        <f>VLOOKUP(tblOrders[[#This Row],[City]],lookups!A:C,3,0)</f>
        <v>Kerala</v>
      </c>
    </row>
    <row r="476" spans="1:24" x14ac:dyDescent="0.25">
      <c r="A476" t="s">
        <v>986</v>
      </c>
      <c r="B476" s="1">
        <v>45707</v>
      </c>
      <c r="C476" t="s">
        <v>987</v>
      </c>
      <c r="D476" t="s">
        <v>21</v>
      </c>
      <c r="E476" t="s">
        <v>94</v>
      </c>
      <c r="F476" t="s">
        <v>95</v>
      </c>
      <c r="G476" t="s">
        <v>68</v>
      </c>
      <c r="H476" t="s">
        <v>96</v>
      </c>
      <c r="I476" t="s">
        <v>139</v>
      </c>
      <c r="J476" t="s">
        <v>45</v>
      </c>
      <c r="K476">
        <v>1</v>
      </c>
      <c r="L476">
        <v>89</v>
      </c>
      <c r="M476">
        <v>0.2</v>
      </c>
      <c r="N476">
        <v>71.2</v>
      </c>
      <c r="O476">
        <v>16.2</v>
      </c>
      <c r="P476" t="s">
        <v>28</v>
      </c>
      <c r="Q476" t="s">
        <v>86</v>
      </c>
      <c r="R476" t="s">
        <v>30</v>
      </c>
      <c r="S476">
        <v>2.6</v>
      </c>
      <c r="T476">
        <f>YEAR(tblOrders[[#This Row],[Order Date]])</f>
        <v>2025</v>
      </c>
      <c r="U476" t="str">
        <f>TEXT(tblOrders[[#This Row],[Order Date]],"mmm-yyyy")</f>
        <v>Feb-2025</v>
      </c>
      <c r="V476" s="4">
        <f>tblOrders[[#This Row],[Profit]]/tblOrders[[#This Row],[Sales Amount]]</f>
        <v>0.22752808988764042</v>
      </c>
      <c r="W476" t="str">
        <f>VLOOKUP(tblOrders[[#This Row],[City]],CityRegion,2,0)</f>
        <v>South</v>
      </c>
      <c r="X476" t="str">
        <f>VLOOKUP(tblOrders[[#This Row],[City]],lookups!A:C,3,0)</f>
        <v>Tamil Nadu</v>
      </c>
    </row>
    <row r="477" spans="1:24" x14ac:dyDescent="0.25">
      <c r="A477" t="s">
        <v>988</v>
      </c>
      <c r="B477" s="1">
        <v>45731</v>
      </c>
      <c r="C477" t="s">
        <v>989</v>
      </c>
      <c r="D477" t="s">
        <v>21</v>
      </c>
      <c r="E477" t="s">
        <v>66</v>
      </c>
      <c r="F477" t="s">
        <v>67</v>
      </c>
      <c r="G477" t="s">
        <v>68</v>
      </c>
      <c r="H477" t="s">
        <v>69</v>
      </c>
      <c r="I477" t="s">
        <v>130</v>
      </c>
      <c r="J477" t="s">
        <v>45</v>
      </c>
      <c r="K477">
        <v>4</v>
      </c>
      <c r="L477">
        <v>149</v>
      </c>
      <c r="M477">
        <v>0.2</v>
      </c>
      <c r="N477">
        <v>476.8</v>
      </c>
      <c r="O477">
        <v>96.8</v>
      </c>
      <c r="P477" t="s">
        <v>28</v>
      </c>
      <c r="Q477" t="s">
        <v>35</v>
      </c>
      <c r="R477" t="s">
        <v>30</v>
      </c>
      <c r="S477">
        <v>3.5</v>
      </c>
      <c r="T477">
        <f>YEAR(tblOrders[[#This Row],[Order Date]])</f>
        <v>2025</v>
      </c>
      <c r="U477" t="str">
        <f>TEXT(tblOrders[[#This Row],[Order Date]],"mmm-yyyy")</f>
        <v>Mar-2025</v>
      </c>
      <c r="V477" s="4">
        <f>tblOrders[[#This Row],[Profit]]/tblOrders[[#This Row],[Sales Amount]]</f>
        <v>0.2030201342281879</v>
      </c>
      <c r="W477" t="str">
        <f>VLOOKUP(tblOrders[[#This Row],[City]],CityRegion,2,0)</f>
        <v>West</v>
      </c>
      <c r="X477" t="str">
        <f>VLOOKUP(tblOrders[[#This Row],[City]],lookups!A:C,3,0)</f>
        <v>Maharashtra</v>
      </c>
    </row>
    <row r="478" spans="1:24" x14ac:dyDescent="0.25">
      <c r="A478" t="s">
        <v>990</v>
      </c>
      <c r="B478" s="1">
        <v>45971</v>
      </c>
      <c r="C478" t="s">
        <v>991</v>
      </c>
      <c r="D478" t="s">
        <v>21</v>
      </c>
      <c r="E478" t="s">
        <v>55</v>
      </c>
      <c r="F478" t="s">
        <v>56</v>
      </c>
      <c r="G478" t="s">
        <v>24</v>
      </c>
      <c r="H478" t="s">
        <v>51</v>
      </c>
      <c r="I478" t="s">
        <v>44</v>
      </c>
      <c r="J478" t="s">
        <v>34</v>
      </c>
      <c r="K478">
        <v>2</v>
      </c>
      <c r="L478">
        <v>42</v>
      </c>
      <c r="M478">
        <v>0</v>
      </c>
      <c r="N478">
        <v>84</v>
      </c>
      <c r="O478">
        <v>36</v>
      </c>
      <c r="P478" t="s">
        <v>148</v>
      </c>
      <c r="Q478" t="s">
        <v>29</v>
      </c>
      <c r="R478" t="s">
        <v>36</v>
      </c>
      <c r="S478">
        <v>4.7</v>
      </c>
      <c r="T478">
        <f>YEAR(tblOrders[[#This Row],[Order Date]])</f>
        <v>2025</v>
      </c>
      <c r="U478" t="str">
        <f>TEXT(tblOrders[[#This Row],[Order Date]],"mmm-yyyy")</f>
        <v>Nov-2025</v>
      </c>
      <c r="V478" s="4">
        <f>tblOrders[[#This Row],[Profit]]/tblOrders[[#This Row],[Sales Amount]]</f>
        <v>0.42857142857142855</v>
      </c>
      <c r="W478" t="str">
        <f>VLOOKUP(tblOrders[[#This Row],[City]],CityRegion,2,0)</f>
        <v>South</v>
      </c>
      <c r="X478" t="str">
        <f>VLOOKUP(tblOrders[[#This Row],[City]],lookups!A:C,3,0)</f>
        <v>Kerala</v>
      </c>
    </row>
    <row r="479" spans="1:24" x14ac:dyDescent="0.25">
      <c r="A479" t="s">
        <v>992</v>
      </c>
      <c r="B479" s="1">
        <v>45842</v>
      </c>
      <c r="C479" t="s">
        <v>432</v>
      </c>
      <c r="D479" t="s">
        <v>39</v>
      </c>
      <c r="E479" t="s">
        <v>40</v>
      </c>
      <c r="F479" t="s">
        <v>41</v>
      </c>
      <c r="G479" t="s">
        <v>42</v>
      </c>
      <c r="H479" t="s">
        <v>43</v>
      </c>
      <c r="I479" t="s">
        <v>130</v>
      </c>
      <c r="J479" t="s">
        <v>34</v>
      </c>
      <c r="K479">
        <v>1</v>
      </c>
      <c r="L479">
        <v>18</v>
      </c>
      <c r="M479">
        <v>0.2</v>
      </c>
      <c r="N479">
        <v>14.4</v>
      </c>
      <c r="O479">
        <v>5.4</v>
      </c>
      <c r="P479" t="s">
        <v>28</v>
      </c>
      <c r="Q479" t="s">
        <v>86</v>
      </c>
      <c r="R479" t="s">
        <v>36</v>
      </c>
      <c r="S479">
        <v>2.6</v>
      </c>
      <c r="T479">
        <f>YEAR(tblOrders[[#This Row],[Order Date]])</f>
        <v>2025</v>
      </c>
      <c r="U479" t="str">
        <f>TEXT(tblOrders[[#This Row],[Order Date]],"mmm-yyyy")</f>
        <v>Jul-2025</v>
      </c>
      <c r="V479" s="4">
        <f>tblOrders[[#This Row],[Profit]]/tblOrders[[#This Row],[Sales Amount]]</f>
        <v>0.375</v>
      </c>
      <c r="W479" t="str">
        <f>VLOOKUP(tblOrders[[#This Row],[City]],CityRegion,2,0)</f>
        <v>West</v>
      </c>
      <c r="X479" t="str">
        <f>VLOOKUP(tblOrders[[#This Row],[City]],lookups!A:C,3,0)</f>
        <v>Maharashtra</v>
      </c>
    </row>
    <row r="480" spans="1:24" x14ac:dyDescent="0.25">
      <c r="A480" t="s">
        <v>993</v>
      </c>
      <c r="B480" s="1">
        <v>45871</v>
      </c>
      <c r="C480" t="s">
        <v>994</v>
      </c>
      <c r="D480" t="s">
        <v>21</v>
      </c>
      <c r="E480" t="s">
        <v>73</v>
      </c>
      <c r="F480" t="s">
        <v>74</v>
      </c>
      <c r="G480" t="s">
        <v>68</v>
      </c>
      <c r="H480" t="s">
        <v>75</v>
      </c>
      <c r="I480" t="s">
        <v>139</v>
      </c>
      <c r="J480" t="s">
        <v>45</v>
      </c>
      <c r="K480">
        <v>1</v>
      </c>
      <c r="L480">
        <v>65</v>
      </c>
      <c r="M480">
        <v>0.1</v>
      </c>
      <c r="N480">
        <v>58.5</v>
      </c>
      <c r="O480">
        <v>20.5</v>
      </c>
      <c r="P480" t="s">
        <v>28</v>
      </c>
      <c r="Q480" t="s">
        <v>29</v>
      </c>
      <c r="R480" t="s">
        <v>30</v>
      </c>
      <c r="S480">
        <v>4.0999999999999996</v>
      </c>
      <c r="T480">
        <f>YEAR(tblOrders[[#This Row],[Order Date]])</f>
        <v>2025</v>
      </c>
      <c r="U480" t="str">
        <f>TEXT(tblOrders[[#This Row],[Order Date]],"mmm-yyyy")</f>
        <v>Aug-2025</v>
      </c>
      <c r="V480" s="4">
        <f>tblOrders[[#This Row],[Profit]]/tblOrders[[#This Row],[Sales Amount]]</f>
        <v>0.3504273504273504</v>
      </c>
      <c r="W480" t="str">
        <f>VLOOKUP(tblOrders[[#This Row],[City]],CityRegion,2,0)</f>
        <v>South</v>
      </c>
      <c r="X480" t="str">
        <f>VLOOKUP(tblOrders[[#This Row],[City]],lookups!A:C,3,0)</f>
        <v>Tamil Nadu</v>
      </c>
    </row>
    <row r="481" spans="1:24" x14ac:dyDescent="0.25">
      <c r="A481" t="s">
        <v>995</v>
      </c>
      <c r="B481" s="1">
        <v>45683</v>
      </c>
      <c r="C481" t="s">
        <v>996</v>
      </c>
      <c r="D481" t="s">
        <v>39</v>
      </c>
      <c r="E481" t="s">
        <v>108</v>
      </c>
      <c r="F481" t="s">
        <v>109</v>
      </c>
      <c r="G481" t="s">
        <v>62</v>
      </c>
      <c r="H481" t="s">
        <v>110</v>
      </c>
      <c r="I481" t="s">
        <v>70</v>
      </c>
      <c r="J481" t="s">
        <v>27</v>
      </c>
      <c r="K481">
        <v>4</v>
      </c>
      <c r="L481">
        <v>110</v>
      </c>
      <c r="M481">
        <v>0.05</v>
      </c>
      <c r="N481">
        <v>418</v>
      </c>
      <c r="O481">
        <v>146</v>
      </c>
      <c r="P481" t="s">
        <v>28</v>
      </c>
      <c r="Q481" t="s">
        <v>29</v>
      </c>
      <c r="R481" t="s">
        <v>36</v>
      </c>
      <c r="S481">
        <v>2.9</v>
      </c>
      <c r="T481">
        <f>YEAR(tblOrders[[#This Row],[Order Date]])</f>
        <v>2025</v>
      </c>
      <c r="U481" t="str">
        <f>TEXT(tblOrders[[#This Row],[Order Date]],"mmm-yyyy")</f>
        <v>Jan-2025</v>
      </c>
      <c r="V481" s="4">
        <f>tblOrders[[#This Row],[Profit]]/tblOrders[[#This Row],[Sales Amount]]</f>
        <v>0.34928229665071769</v>
      </c>
      <c r="W481" t="str">
        <f>VLOOKUP(tblOrders[[#This Row],[City]],CityRegion,2,0)</f>
        <v>South</v>
      </c>
      <c r="X481" t="str">
        <f>VLOOKUP(tblOrders[[#This Row],[City]],lookups!A:C,3,0)</f>
        <v>Telengana</v>
      </c>
    </row>
    <row r="482" spans="1:24" x14ac:dyDescent="0.25">
      <c r="A482" t="s">
        <v>997</v>
      </c>
      <c r="B482" s="1">
        <v>45753</v>
      </c>
      <c r="C482" t="s">
        <v>998</v>
      </c>
      <c r="D482" t="s">
        <v>39</v>
      </c>
      <c r="E482" t="s">
        <v>101</v>
      </c>
      <c r="F482" t="s">
        <v>102</v>
      </c>
      <c r="G482" t="s">
        <v>24</v>
      </c>
      <c r="H482" t="s">
        <v>103</v>
      </c>
      <c r="I482" t="s">
        <v>130</v>
      </c>
      <c r="J482" t="s">
        <v>45</v>
      </c>
      <c r="K482">
        <v>1</v>
      </c>
      <c r="L482">
        <v>120</v>
      </c>
      <c r="M482">
        <v>0.2</v>
      </c>
      <c r="N482">
        <v>96</v>
      </c>
      <c r="O482">
        <v>18</v>
      </c>
      <c r="P482" t="s">
        <v>111</v>
      </c>
      <c r="Q482" t="s">
        <v>46</v>
      </c>
      <c r="R482" t="s">
        <v>36</v>
      </c>
      <c r="S482">
        <v>3.3</v>
      </c>
      <c r="T482">
        <f>YEAR(tblOrders[[#This Row],[Order Date]])</f>
        <v>2025</v>
      </c>
      <c r="U482" t="str">
        <f>TEXT(tblOrders[[#This Row],[Order Date]],"mmm-yyyy")</f>
        <v>Apr-2025</v>
      </c>
      <c r="V482" s="4">
        <f>tblOrders[[#This Row],[Profit]]/tblOrders[[#This Row],[Sales Amount]]</f>
        <v>0.1875</v>
      </c>
      <c r="W482" t="str">
        <f>VLOOKUP(tblOrders[[#This Row],[City]],CityRegion,2,0)</f>
        <v>West</v>
      </c>
      <c r="X482" t="str">
        <f>VLOOKUP(tblOrders[[#This Row],[City]],lookups!A:C,3,0)</f>
        <v>Maharashtra</v>
      </c>
    </row>
    <row r="483" spans="1:24" x14ac:dyDescent="0.25">
      <c r="A483" t="s">
        <v>999</v>
      </c>
      <c r="B483" s="1">
        <v>45662</v>
      </c>
      <c r="C483" t="s">
        <v>1000</v>
      </c>
      <c r="D483" t="s">
        <v>39</v>
      </c>
      <c r="E483" t="s">
        <v>22</v>
      </c>
      <c r="F483" t="s">
        <v>23</v>
      </c>
      <c r="G483" t="s">
        <v>24</v>
      </c>
      <c r="H483" t="s">
        <v>25</v>
      </c>
      <c r="I483" t="s">
        <v>70</v>
      </c>
      <c r="J483" t="s">
        <v>34</v>
      </c>
      <c r="K483">
        <v>3</v>
      </c>
      <c r="L483">
        <v>190</v>
      </c>
      <c r="M483">
        <v>0.2</v>
      </c>
      <c r="N483">
        <v>456</v>
      </c>
      <c r="O483">
        <v>81</v>
      </c>
      <c r="P483" t="s">
        <v>85</v>
      </c>
      <c r="Q483" t="s">
        <v>91</v>
      </c>
      <c r="R483" t="s">
        <v>36</v>
      </c>
      <c r="S483">
        <v>3.6</v>
      </c>
      <c r="T483">
        <f>YEAR(tblOrders[[#This Row],[Order Date]])</f>
        <v>2025</v>
      </c>
      <c r="U483" t="str">
        <f>TEXT(tblOrders[[#This Row],[Order Date]],"mmm-yyyy")</f>
        <v>Jan-2025</v>
      </c>
      <c r="V483" s="4">
        <f>tblOrders[[#This Row],[Profit]]/tblOrders[[#This Row],[Sales Amount]]</f>
        <v>0.17763157894736842</v>
      </c>
      <c r="W483" t="str">
        <f>VLOOKUP(tblOrders[[#This Row],[City]],CityRegion,2,0)</f>
        <v>South</v>
      </c>
      <c r="X483" t="str">
        <f>VLOOKUP(tblOrders[[#This Row],[City]],lookups!A:C,3,0)</f>
        <v>Telengana</v>
      </c>
    </row>
    <row r="484" spans="1:24" x14ac:dyDescent="0.25">
      <c r="A484" t="s">
        <v>1001</v>
      </c>
      <c r="B484" s="1">
        <v>45859</v>
      </c>
      <c r="C484" t="s">
        <v>1002</v>
      </c>
      <c r="D484" t="s">
        <v>21</v>
      </c>
      <c r="E484" t="s">
        <v>22</v>
      </c>
      <c r="F484" t="s">
        <v>23</v>
      </c>
      <c r="G484" t="s">
        <v>24</v>
      </c>
      <c r="H484" t="s">
        <v>25</v>
      </c>
      <c r="I484" t="s">
        <v>33</v>
      </c>
      <c r="J484" t="s">
        <v>27</v>
      </c>
      <c r="K484">
        <v>4</v>
      </c>
      <c r="L484">
        <v>190</v>
      </c>
      <c r="M484">
        <v>0.15</v>
      </c>
      <c r="N484">
        <v>646</v>
      </c>
      <c r="O484">
        <v>146</v>
      </c>
      <c r="P484" t="s">
        <v>28</v>
      </c>
      <c r="Q484" t="s">
        <v>91</v>
      </c>
      <c r="R484" t="s">
        <v>36</v>
      </c>
      <c r="S484">
        <v>2.9</v>
      </c>
      <c r="T484">
        <f>YEAR(tblOrders[[#This Row],[Order Date]])</f>
        <v>2025</v>
      </c>
      <c r="U484" t="str">
        <f>TEXT(tblOrders[[#This Row],[Order Date]],"mmm-yyyy")</f>
        <v>Jul-2025</v>
      </c>
      <c r="V484" s="4">
        <f>tblOrders[[#This Row],[Profit]]/tblOrders[[#This Row],[Sales Amount]]</f>
        <v>0.2260061919504644</v>
      </c>
      <c r="W484" t="str">
        <f>VLOOKUP(tblOrders[[#This Row],[City]],CityRegion,2,0)</f>
        <v>North</v>
      </c>
      <c r="X484" t="str">
        <f>VLOOKUP(tblOrders[[#This Row],[City]],lookups!A:C,3,0)</f>
        <v>Delhi</v>
      </c>
    </row>
    <row r="485" spans="1:24" x14ac:dyDescent="0.25">
      <c r="A485" t="s">
        <v>1003</v>
      </c>
      <c r="B485" s="1">
        <v>45811</v>
      </c>
      <c r="C485" t="s">
        <v>1004</v>
      </c>
      <c r="D485" t="s">
        <v>39</v>
      </c>
      <c r="E485" t="s">
        <v>73</v>
      </c>
      <c r="F485" t="s">
        <v>74</v>
      </c>
      <c r="G485" t="s">
        <v>68</v>
      </c>
      <c r="H485" t="s">
        <v>75</v>
      </c>
      <c r="I485" t="s">
        <v>130</v>
      </c>
      <c r="J485" t="s">
        <v>34</v>
      </c>
      <c r="K485">
        <v>5</v>
      </c>
      <c r="L485">
        <v>65</v>
      </c>
      <c r="M485">
        <v>0.05</v>
      </c>
      <c r="N485">
        <v>308.75</v>
      </c>
      <c r="O485">
        <v>118.75</v>
      </c>
      <c r="P485" t="s">
        <v>28</v>
      </c>
      <c r="Q485" t="s">
        <v>91</v>
      </c>
      <c r="R485" t="s">
        <v>36</v>
      </c>
      <c r="S485">
        <v>3.7</v>
      </c>
      <c r="T485">
        <f>YEAR(tblOrders[[#This Row],[Order Date]])</f>
        <v>2025</v>
      </c>
      <c r="U485" t="str">
        <f>TEXT(tblOrders[[#This Row],[Order Date]],"mmm-yyyy")</f>
        <v>Jun-2025</v>
      </c>
      <c r="V485" s="4">
        <f>tblOrders[[#This Row],[Profit]]/tblOrders[[#This Row],[Sales Amount]]</f>
        <v>0.38461538461538464</v>
      </c>
      <c r="W485" t="str">
        <f>VLOOKUP(tblOrders[[#This Row],[City]],CityRegion,2,0)</f>
        <v>West</v>
      </c>
      <c r="X485" t="str">
        <f>VLOOKUP(tblOrders[[#This Row],[City]],lookups!A:C,3,0)</f>
        <v>Maharashtra</v>
      </c>
    </row>
    <row r="486" spans="1:24" x14ac:dyDescent="0.25">
      <c r="A486" t="s">
        <v>1005</v>
      </c>
      <c r="B486" s="1">
        <v>45890</v>
      </c>
      <c r="C486" t="s">
        <v>1006</v>
      </c>
      <c r="D486" t="s">
        <v>21</v>
      </c>
      <c r="E486" t="s">
        <v>79</v>
      </c>
      <c r="F486" t="s">
        <v>80</v>
      </c>
      <c r="G486" t="s">
        <v>68</v>
      </c>
      <c r="H486" t="s">
        <v>81</v>
      </c>
      <c r="I486" t="s">
        <v>57</v>
      </c>
      <c r="J486" t="s">
        <v>45</v>
      </c>
      <c r="K486">
        <v>1</v>
      </c>
      <c r="L486">
        <v>799</v>
      </c>
      <c r="M486">
        <v>0.05</v>
      </c>
      <c r="N486">
        <v>759.05</v>
      </c>
      <c r="O486">
        <v>139.05000000000001</v>
      </c>
      <c r="P486" t="s">
        <v>28</v>
      </c>
      <c r="Q486" t="s">
        <v>35</v>
      </c>
      <c r="R486" t="s">
        <v>36</v>
      </c>
      <c r="S486">
        <v>3.9</v>
      </c>
      <c r="T486">
        <f>YEAR(tblOrders[[#This Row],[Order Date]])</f>
        <v>2025</v>
      </c>
      <c r="U486" t="str">
        <f>TEXT(tblOrders[[#This Row],[Order Date]],"mmm-yyyy")</f>
        <v>Aug-2025</v>
      </c>
      <c r="V486" s="4">
        <f>tblOrders[[#This Row],[Profit]]/tblOrders[[#This Row],[Sales Amount]]</f>
        <v>0.18318951320729862</v>
      </c>
      <c r="W486" t="str">
        <f>VLOOKUP(tblOrders[[#This Row],[City]],CityRegion,2,0)</f>
        <v>South</v>
      </c>
      <c r="X486" t="str">
        <f>VLOOKUP(tblOrders[[#This Row],[City]],lookups!A:C,3,0)</f>
        <v>Kerala</v>
      </c>
    </row>
    <row r="487" spans="1:24" x14ac:dyDescent="0.25">
      <c r="A487" t="s">
        <v>1007</v>
      </c>
      <c r="B487" s="1">
        <v>45744</v>
      </c>
      <c r="C487" t="s">
        <v>1008</v>
      </c>
      <c r="D487" t="s">
        <v>21</v>
      </c>
      <c r="E487" t="s">
        <v>94</v>
      </c>
      <c r="F487" t="s">
        <v>95</v>
      </c>
      <c r="G487" t="s">
        <v>68</v>
      </c>
      <c r="H487" t="s">
        <v>96</v>
      </c>
      <c r="I487" t="s">
        <v>70</v>
      </c>
      <c r="J487" t="s">
        <v>34</v>
      </c>
      <c r="K487">
        <v>3</v>
      </c>
      <c r="L487">
        <v>89</v>
      </c>
      <c r="M487">
        <v>0.1</v>
      </c>
      <c r="N487">
        <v>240.3</v>
      </c>
      <c r="O487">
        <v>75.3</v>
      </c>
      <c r="P487" t="s">
        <v>28</v>
      </c>
      <c r="Q487" t="s">
        <v>35</v>
      </c>
      <c r="R487" t="s">
        <v>36</v>
      </c>
      <c r="S487">
        <v>4.5999999999999996</v>
      </c>
      <c r="T487">
        <f>YEAR(tblOrders[[#This Row],[Order Date]])</f>
        <v>2025</v>
      </c>
      <c r="U487" t="str">
        <f>TEXT(tblOrders[[#This Row],[Order Date]],"mmm-yyyy")</f>
        <v>Mar-2025</v>
      </c>
      <c r="V487" s="4">
        <f>tblOrders[[#This Row],[Profit]]/tblOrders[[#This Row],[Sales Amount]]</f>
        <v>0.31335830212234705</v>
      </c>
      <c r="W487" t="str">
        <f>VLOOKUP(tblOrders[[#This Row],[City]],CityRegion,2,0)</f>
        <v>South</v>
      </c>
      <c r="X487" t="str">
        <f>VLOOKUP(tblOrders[[#This Row],[City]],lookups!A:C,3,0)</f>
        <v>Telengana</v>
      </c>
    </row>
    <row r="488" spans="1:24" x14ac:dyDescent="0.25">
      <c r="A488" t="s">
        <v>1009</v>
      </c>
      <c r="B488" s="1">
        <v>45840</v>
      </c>
      <c r="C488" t="s">
        <v>1010</v>
      </c>
      <c r="D488" t="s">
        <v>39</v>
      </c>
      <c r="E488" t="s">
        <v>73</v>
      </c>
      <c r="F488" t="s">
        <v>74</v>
      </c>
      <c r="G488" t="s">
        <v>68</v>
      </c>
      <c r="H488" t="s">
        <v>75</v>
      </c>
      <c r="I488" t="s">
        <v>70</v>
      </c>
      <c r="J488" t="s">
        <v>45</v>
      </c>
      <c r="K488">
        <v>5</v>
      </c>
      <c r="L488">
        <v>65</v>
      </c>
      <c r="M488">
        <v>0.1</v>
      </c>
      <c r="N488">
        <v>292.5</v>
      </c>
      <c r="O488">
        <v>102.5</v>
      </c>
      <c r="P488" t="s">
        <v>28</v>
      </c>
      <c r="Q488" t="s">
        <v>35</v>
      </c>
      <c r="R488" t="s">
        <v>30</v>
      </c>
      <c r="S488">
        <v>5</v>
      </c>
      <c r="T488">
        <f>YEAR(tblOrders[[#This Row],[Order Date]])</f>
        <v>2025</v>
      </c>
      <c r="U488" t="str">
        <f>TEXT(tblOrders[[#This Row],[Order Date]],"mmm-yyyy")</f>
        <v>Jul-2025</v>
      </c>
      <c r="V488" s="4">
        <f>tblOrders[[#This Row],[Profit]]/tblOrders[[#This Row],[Sales Amount]]</f>
        <v>0.3504273504273504</v>
      </c>
      <c r="W488" t="str">
        <f>VLOOKUP(tblOrders[[#This Row],[City]],CityRegion,2,0)</f>
        <v>South</v>
      </c>
      <c r="X488" t="str">
        <f>VLOOKUP(tblOrders[[#This Row],[City]],lookups!A:C,3,0)</f>
        <v>Telengana</v>
      </c>
    </row>
    <row r="489" spans="1:24" x14ac:dyDescent="0.25">
      <c r="A489" t="s">
        <v>1011</v>
      </c>
      <c r="B489" s="1">
        <v>45704</v>
      </c>
      <c r="C489" t="s">
        <v>1012</v>
      </c>
      <c r="D489" t="s">
        <v>21</v>
      </c>
      <c r="E489" t="s">
        <v>79</v>
      </c>
      <c r="F489" t="s">
        <v>80</v>
      </c>
      <c r="G489" t="s">
        <v>68</v>
      </c>
      <c r="H489" t="s">
        <v>81</v>
      </c>
      <c r="I489" t="s">
        <v>139</v>
      </c>
      <c r="J489" t="s">
        <v>34</v>
      </c>
      <c r="K489">
        <v>5</v>
      </c>
      <c r="L489">
        <v>799</v>
      </c>
      <c r="M489">
        <v>0.2</v>
      </c>
      <c r="N489">
        <v>3196</v>
      </c>
      <c r="O489">
        <v>96</v>
      </c>
      <c r="P489" t="s">
        <v>111</v>
      </c>
      <c r="Q489" t="s">
        <v>86</v>
      </c>
      <c r="R489" t="s">
        <v>123</v>
      </c>
      <c r="S489">
        <v>3.2</v>
      </c>
      <c r="T489">
        <f>YEAR(tblOrders[[#This Row],[Order Date]])</f>
        <v>2025</v>
      </c>
      <c r="U489" t="str">
        <f>TEXT(tblOrders[[#This Row],[Order Date]],"mmm-yyyy")</f>
        <v>Feb-2025</v>
      </c>
      <c r="V489" s="4">
        <f>tblOrders[[#This Row],[Profit]]/tblOrders[[#This Row],[Sales Amount]]</f>
        <v>3.0037546933667083E-2</v>
      </c>
      <c r="W489" t="str">
        <f>VLOOKUP(tblOrders[[#This Row],[City]],CityRegion,2,0)</f>
        <v>South</v>
      </c>
      <c r="X489" t="str">
        <f>VLOOKUP(tblOrders[[#This Row],[City]],lookups!A:C,3,0)</f>
        <v>Tamil Nadu</v>
      </c>
    </row>
    <row r="490" spans="1:24" x14ac:dyDescent="0.25">
      <c r="A490" t="s">
        <v>1013</v>
      </c>
      <c r="B490" s="1">
        <v>46004</v>
      </c>
      <c r="C490" t="s">
        <v>1014</v>
      </c>
      <c r="D490" t="s">
        <v>39</v>
      </c>
      <c r="E490" t="s">
        <v>108</v>
      </c>
      <c r="F490" t="s">
        <v>109</v>
      </c>
      <c r="G490" t="s">
        <v>62</v>
      </c>
      <c r="H490" t="s">
        <v>110</v>
      </c>
      <c r="I490" t="s">
        <v>26</v>
      </c>
      <c r="J490" t="s">
        <v>45</v>
      </c>
      <c r="K490">
        <v>1</v>
      </c>
      <c r="L490">
        <v>110</v>
      </c>
      <c r="M490">
        <v>0.2</v>
      </c>
      <c r="N490">
        <v>88</v>
      </c>
      <c r="O490">
        <v>20</v>
      </c>
      <c r="P490" t="s">
        <v>148</v>
      </c>
      <c r="Q490" t="s">
        <v>86</v>
      </c>
      <c r="R490" t="s">
        <v>36</v>
      </c>
      <c r="S490">
        <v>4.2</v>
      </c>
      <c r="T490">
        <f>YEAR(tblOrders[[#This Row],[Order Date]])</f>
        <v>2025</v>
      </c>
      <c r="U490" t="str">
        <f>TEXT(tblOrders[[#This Row],[Order Date]],"mmm-yyyy")</f>
        <v>Dec-2025</v>
      </c>
      <c r="V490" s="4">
        <f>tblOrders[[#This Row],[Profit]]/tblOrders[[#This Row],[Sales Amount]]</f>
        <v>0.22727272727272727</v>
      </c>
      <c r="W490" t="str">
        <f>VLOOKUP(tblOrders[[#This Row],[City]],CityRegion,2,0)</f>
        <v>South</v>
      </c>
      <c r="X490" t="str">
        <f>VLOOKUP(tblOrders[[#This Row],[City]],lookups!A:C,3,0)</f>
        <v>Karnataka</v>
      </c>
    </row>
    <row r="491" spans="1:24" x14ac:dyDescent="0.25">
      <c r="A491" t="s">
        <v>1015</v>
      </c>
      <c r="B491" s="1">
        <v>45764</v>
      </c>
      <c r="C491" t="s">
        <v>1016</v>
      </c>
      <c r="D491" t="s">
        <v>21</v>
      </c>
      <c r="E491" t="s">
        <v>40</v>
      </c>
      <c r="F491" t="s">
        <v>41</v>
      </c>
      <c r="G491" t="s">
        <v>42</v>
      </c>
      <c r="H491" t="s">
        <v>43</v>
      </c>
      <c r="I491" t="s">
        <v>130</v>
      </c>
      <c r="J491" t="s">
        <v>34</v>
      </c>
      <c r="K491">
        <v>1</v>
      </c>
      <c r="L491">
        <v>18</v>
      </c>
      <c r="M491">
        <v>0.2</v>
      </c>
      <c r="N491">
        <v>14.4</v>
      </c>
      <c r="O491">
        <v>5.4</v>
      </c>
      <c r="P491" t="s">
        <v>28</v>
      </c>
      <c r="Q491" t="s">
        <v>29</v>
      </c>
      <c r="R491" t="s">
        <v>36</v>
      </c>
      <c r="S491">
        <v>3.8</v>
      </c>
      <c r="T491">
        <f>YEAR(tblOrders[[#This Row],[Order Date]])</f>
        <v>2025</v>
      </c>
      <c r="U491" t="str">
        <f>TEXT(tblOrders[[#This Row],[Order Date]],"mmm-yyyy")</f>
        <v>Apr-2025</v>
      </c>
      <c r="V491" s="4">
        <f>tblOrders[[#This Row],[Profit]]/tblOrders[[#This Row],[Sales Amount]]</f>
        <v>0.375</v>
      </c>
      <c r="W491" t="str">
        <f>VLOOKUP(tblOrders[[#This Row],[City]],CityRegion,2,0)</f>
        <v>West</v>
      </c>
      <c r="X491" t="str">
        <f>VLOOKUP(tblOrders[[#This Row],[City]],lookups!A:C,3,0)</f>
        <v>Maharashtra</v>
      </c>
    </row>
    <row r="492" spans="1:24" x14ac:dyDescent="0.25">
      <c r="A492" t="s">
        <v>1017</v>
      </c>
      <c r="B492" s="1">
        <v>45923</v>
      </c>
      <c r="C492" t="s">
        <v>1018</v>
      </c>
      <c r="D492" t="s">
        <v>21</v>
      </c>
      <c r="E492" t="s">
        <v>79</v>
      </c>
      <c r="F492" t="s">
        <v>80</v>
      </c>
      <c r="G492" t="s">
        <v>68</v>
      </c>
      <c r="H492" t="s">
        <v>81</v>
      </c>
      <c r="I492" t="s">
        <v>52</v>
      </c>
      <c r="J492" t="s">
        <v>34</v>
      </c>
      <c r="K492">
        <v>3</v>
      </c>
      <c r="L492">
        <v>799</v>
      </c>
      <c r="M492">
        <v>0.15</v>
      </c>
      <c r="N492">
        <v>2037.45</v>
      </c>
      <c r="O492">
        <v>177.45</v>
      </c>
      <c r="P492" t="s">
        <v>28</v>
      </c>
      <c r="Q492" t="s">
        <v>86</v>
      </c>
      <c r="R492" t="s">
        <v>36</v>
      </c>
      <c r="S492">
        <v>2.6</v>
      </c>
      <c r="T492">
        <f>YEAR(tblOrders[[#This Row],[Order Date]])</f>
        <v>2025</v>
      </c>
      <c r="U492" t="str">
        <f>TEXT(tblOrders[[#This Row],[Order Date]],"mmm-yyyy")</f>
        <v>Sep-2025</v>
      </c>
      <c r="V492" s="4">
        <f>tblOrders[[#This Row],[Profit]]/tblOrders[[#This Row],[Sales Amount]]</f>
        <v>8.7094161819921953E-2</v>
      </c>
      <c r="W492" t="str">
        <f>VLOOKUP(tblOrders[[#This Row],[City]],CityRegion,2,0)</f>
        <v>South</v>
      </c>
      <c r="X492" t="str">
        <f>VLOOKUP(tblOrders[[#This Row],[City]],lookups!A:C,3,0)</f>
        <v>Kerala</v>
      </c>
    </row>
    <row r="493" spans="1:24" x14ac:dyDescent="0.25">
      <c r="A493" t="s">
        <v>1019</v>
      </c>
      <c r="B493" s="1">
        <v>45806</v>
      </c>
      <c r="C493" t="s">
        <v>1020</v>
      </c>
      <c r="D493" t="s">
        <v>21</v>
      </c>
      <c r="E493" t="s">
        <v>79</v>
      </c>
      <c r="F493" t="s">
        <v>80</v>
      </c>
      <c r="G493" t="s">
        <v>68</v>
      </c>
      <c r="H493" t="s">
        <v>81</v>
      </c>
      <c r="I493" t="s">
        <v>44</v>
      </c>
      <c r="J493" t="s">
        <v>45</v>
      </c>
      <c r="K493">
        <v>3</v>
      </c>
      <c r="L493">
        <v>799</v>
      </c>
      <c r="M493">
        <v>0.05</v>
      </c>
      <c r="N493">
        <v>2277.15</v>
      </c>
      <c r="O493">
        <v>417.15</v>
      </c>
      <c r="P493" t="s">
        <v>28</v>
      </c>
      <c r="Q493" t="s">
        <v>91</v>
      </c>
      <c r="R493" t="s">
        <v>36</v>
      </c>
      <c r="S493">
        <v>3.4</v>
      </c>
      <c r="T493">
        <f>YEAR(tblOrders[[#This Row],[Order Date]])</f>
        <v>2025</v>
      </c>
      <c r="U493" t="str">
        <f>TEXT(tblOrders[[#This Row],[Order Date]],"mmm-yyyy")</f>
        <v>May-2025</v>
      </c>
      <c r="V493" s="4">
        <f>tblOrders[[#This Row],[Profit]]/tblOrders[[#This Row],[Sales Amount]]</f>
        <v>0.18318951320729859</v>
      </c>
      <c r="W493" t="str">
        <f>VLOOKUP(tblOrders[[#This Row],[City]],CityRegion,2,0)</f>
        <v>South</v>
      </c>
      <c r="X493" t="str">
        <f>VLOOKUP(tblOrders[[#This Row],[City]],lookups!A:C,3,0)</f>
        <v>Kerala</v>
      </c>
    </row>
    <row r="494" spans="1:24" x14ac:dyDescent="0.25">
      <c r="A494" t="s">
        <v>1021</v>
      </c>
      <c r="B494" s="1">
        <v>45669</v>
      </c>
      <c r="C494" t="s">
        <v>1022</v>
      </c>
      <c r="D494" t="s">
        <v>39</v>
      </c>
      <c r="E494" t="s">
        <v>79</v>
      </c>
      <c r="F494" t="s">
        <v>80</v>
      </c>
      <c r="G494" t="s">
        <v>68</v>
      </c>
      <c r="H494" t="s">
        <v>81</v>
      </c>
      <c r="I494" t="s">
        <v>44</v>
      </c>
      <c r="J494" t="s">
        <v>34</v>
      </c>
      <c r="K494">
        <v>3</v>
      </c>
      <c r="L494">
        <v>799</v>
      </c>
      <c r="M494">
        <v>0.1</v>
      </c>
      <c r="N494">
        <v>2157.3000000000002</v>
      </c>
      <c r="O494">
        <v>297.3</v>
      </c>
      <c r="P494" t="s">
        <v>28</v>
      </c>
      <c r="Q494" t="s">
        <v>86</v>
      </c>
      <c r="R494" t="s">
        <v>30</v>
      </c>
      <c r="S494">
        <v>3.5</v>
      </c>
      <c r="T494">
        <f>YEAR(tblOrders[[#This Row],[Order Date]])</f>
        <v>2025</v>
      </c>
      <c r="U494" t="str">
        <f>TEXT(tblOrders[[#This Row],[Order Date]],"mmm-yyyy")</f>
        <v>Jan-2025</v>
      </c>
      <c r="V494" s="4">
        <f>tblOrders[[#This Row],[Profit]]/tblOrders[[#This Row],[Sales Amount]]</f>
        <v>0.13781115282992629</v>
      </c>
      <c r="W494" t="str">
        <f>VLOOKUP(tblOrders[[#This Row],[City]],CityRegion,2,0)</f>
        <v>South</v>
      </c>
      <c r="X494" t="str">
        <f>VLOOKUP(tblOrders[[#This Row],[City]],lookups!A:C,3,0)</f>
        <v>Kerala</v>
      </c>
    </row>
    <row r="495" spans="1:24" x14ac:dyDescent="0.25">
      <c r="A495" t="s">
        <v>1023</v>
      </c>
      <c r="B495" s="1">
        <v>45911</v>
      </c>
      <c r="C495" t="s">
        <v>1024</v>
      </c>
      <c r="D495" t="s">
        <v>21</v>
      </c>
      <c r="E495" t="s">
        <v>66</v>
      </c>
      <c r="F495" t="s">
        <v>67</v>
      </c>
      <c r="G495" t="s">
        <v>68</v>
      </c>
      <c r="H495" t="s">
        <v>69</v>
      </c>
      <c r="I495" t="s">
        <v>139</v>
      </c>
      <c r="J495" t="s">
        <v>45</v>
      </c>
      <c r="K495">
        <v>4</v>
      </c>
      <c r="L495">
        <v>149</v>
      </c>
      <c r="M495">
        <v>0.1</v>
      </c>
      <c r="N495">
        <v>536.4</v>
      </c>
      <c r="O495">
        <v>156.4</v>
      </c>
      <c r="P495" t="s">
        <v>28</v>
      </c>
      <c r="Q495" t="s">
        <v>29</v>
      </c>
      <c r="R495" t="s">
        <v>36</v>
      </c>
      <c r="S495">
        <v>2.6</v>
      </c>
      <c r="T495">
        <f>YEAR(tblOrders[[#This Row],[Order Date]])</f>
        <v>2025</v>
      </c>
      <c r="U495" t="str">
        <f>TEXT(tblOrders[[#This Row],[Order Date]],"mmm-yyyy")</f>
        <v>Sep-2025</v>
      </c>
      <c r="V495" s="4">
        <f>tblOrders[[#This Row],[Profit]]/tblOrders[[#This Row],[Sales Amount]]</f>
        <v>0.29157345264727819</v>
      </c>
      <c r="W495" t="str">
        <f>VLOOKUP(tblOrders[[#This Row],[City]],CityRegion,2,0)</f>
        <v>South</v>
      </c>
      <c r="X495" t="str">
        <f>VLOOKUP(tblOrders[[#This Row],[City]],lookups!A:C,3,0)</f>
        <v>Tamil Nadu</v>
      </c>
    </row>
    <row r="496" spans="1:24" x14ac:dyDescent="0.25">
      <c r="A496" t="s">
        <v>1025</v>
      </c>
      <c r="B496" s="1">
        <v>46020</v>
      </c>
      <c r="C496" t="s">
        <v>1026</v>
      </c>
      <c r="D496" t="s">
        <v>21</v>
      </c>
      <c r="E496" t="s">
        <v>79</v>
      </c>
      <c r="F496" t="s">
        <v>80</v>
      </c>
      <c r="G496" t="s">
        <v>68</v>
      </c>
      <c r="H496" t="s">
        <v>81</v>
      </c>
      <c r="I496" t="s">
        <v>130</v>
      </c>
      <c r="J496" t="s">
        <v>27</v>
      </c>
      <c r="K496">
        <v>4</v>
      </c>
      <c r="L496">
        <v>799</v>
      </c>
      <c r="M496">
        <v>0.2</v>
      </c>
      <c r="N496">
        <v>2556.8000000000002</v>
      </c>
      <c r="O496">
        <v>76.8</v>
      </c>
      <c r="P496" t="s">
        <v>111</v>
      </c>
      <c r="Q496" t="s">
        <v>91</v>
      </c>
      <c r="R496" t="s">
        <v>36</v>
      </c>
      <c r="S496">
        <v>3.4</v>
      </c>
      <c r="T496">
        <f>YEAR(tblOrders[[#This Row],[Order Date]])</f>
        <v>2025</v>
      </c>
      <c r="U496" t="str">
        <f>TEXT(tblOrders[[#This Row],[Order Date]],"mmm-yyyy")</f>
        <v>Dec-2025</v>
      </c>
      <c r="V496" s="4">
        <f>tblOrders[[#This Row],[Profit]]/tblOrders[[#This Row],[Sales Amount]]</f>
        <v>3.0037546933667079E-2</v>
      </c>
      <c r="W496" t="str">
        <f>VLOOKUP(tblOrders[[#This Row],[City]],CityRegion,2,0)</f>
        <v>West</v>
      </c>
      <c r="X496" t="str">
        <f>VLOOKUP(tblOrders[[#This Row],[City]],lookups!A:C,3,0)</f>
        <v>Maharashtra</v>
      </c>
    </row>
    <row r="497" spans="1:24" x14ac:dyDescent="0.25">
      <c r="A497" t="s">
        <v>1027</v>
      </c>
      <c r="B497" s="1">
        <v>45924</v>
      </c>
      <c r="C497" t="s">
        <v>1028</v>
      </c>
      <c r="D497" t="s">
        <v>39</v>
      </c>
      <c r="E497" t="s">
        <v>94</v>
      </c>
      <c r="F497" t="s">
        <v>95</v>
      </c>
      <c r="G497" t="s">
        <v>68</v>
      </c>
      <c r="H497" t="s">
        <v>96</v>
      </c>
      <c r="I497" t="s">
        <v>52</v>
      </c>
      <c r="J497" t="s">
        <v>45</v>
      </c>
      <c r="K497">
        <v>1</v>
      </c>
      <c r="L497">
        <v>89</v>
      </c>
      <c r="M497">
        <v>0.2</v>
      </c>
      <c r="N497">
        <v>71.2</v>
      </c>
      <c r="O497">
        <v>16.2</v>
      </c>
      <c r="P497" t="s">
        <v>28</v>
      </c>
      <c r="Q497" t="s">
        <v>35</v>
      </c>
      <c r="R497" t="s">
        <v>123</v>
      </c>
      <c r="S497">
        <v>2.7</v>
      </c>
      <c r="T497">
        <f>YEAR(tblOrders[[#This Row],[Order Date]])</f>
        <v>2025</v>
      </c>
      <c r="U497" t="str">
        <f>TEXT(tblOrders[[#This Row],[Order Date]],"mmm-yyyy")</f>
        <v>Sep-2025</v>
      </c>
      <c r="V497" s="4">
        <f>tblOrders[[#This Row],[Profit]]/tblOrders[[#This Row],[Sales Amount]]</f>
        <v>0.22752808988764042</v>
      </c>
      <c r="W497" t="str">
        <f>VLOOKUP(tblOrders[[#This Row],[City]],CityRegion,2,0)</f>
        <v>South</v>
      </c>
      <c r="X497" t="str">
        <f>VLOOKUP(tblOrders[[#This Row],[City]],lookups!A:C,3,0)</f>
        <v>Kerala</v>
      </c>
    </row>
    <row r="498" spans="1:24" x14ac:dyDescent="0.25">
      <c r="A498" t="s">
        <v>1029</v>
      </c>
      <c r="B498" s="1">
        <v>45889</v>
      </c>
      <c r="C498" t="s">
        <v>1030</v>
      </c>
      <c r="D498" t="s">
        <v>21</v>
      </c>
      <c r="E498" t="s">
        <v>49</v>
      </c>
      <c r="F498" t="s">
        <v>50</v>
      </c>
      <c r="G498" t="s">
        <v>24</v>
      </c>
      <c r="H498" t="s">
        <v>51</v>
      </c>
      <c r="I498" t="s">
        <v>26</v>
      </c>
      <c r="J498" t="s">
        <v>34</v>
      </c>
      <c r="K498">
        <v>4</v>
      </c>
      <c r="L498">
        <v>85</v>
      </c>
      <c r="M498">
        <v>0</v>
      </c>
      <c r="N498">
        <v>340</v>
      </c>
      <c r="O498">
        <v>132</v>
      </c>
      <c r="P498" t="s">
        <v>85</v>
      </c>
      <c r="Q498" t="s">
        <v>35</v>
      </c>
      <c r="R498" t="s">
        <v>36</v>
      </c>
      <c r="S498">
        <v>3.3</v>
      </c>
      <c r="T498">
        <f>YEAR(tblOrders[[#This Row],[Order Date]])</f>
        <v>2025</v>
      </c>
      <c r="U498" t="str">
        <f>TEXT(tblOrders[[#This Row],[Order Date]],"mmm-yyyy")</f>
        <v>Aug-2025</v>
      </c>
      <c r="V498" s="4">
        <f>tblOrders[[#This Row],[Profit]]/tblOrders[[#This Row],[Sales Amount]]</f>
        <v>0.38823529411764707</v>
      </c>
      <c r="W498" t="str">
        <f>VLOOKUP(tblOrders[[#This Row],[City]],CityRegion,2,0)</f>
        <v>South</v>
      </c>
      <c r="X498" t="str">
        <f>VLOOKUP(tblOrders[[#This Row],[City]],lookups!A:C,3,0)</f>
        <v>Karnataka</v>
      </c>
    </row>
    <row r="499" spans="1:24" x14ac:dyDescent="0.25">
      <c r="A499" t="s">
        <v>1031</v>
      </c>
      <c r="B499" s="1">
        <v>45684</v>
      </c>
      <c r="C499" t="s">
        <v>1032</v>
      </c>
      <c r="D499" t="s">
        <v>39</v>
      </c>
      <c r="E499" t="s">
        <v>49</v>
      </c>
      <c r="F499" t="s">
        <v>50</v>
      </c>
      <c r="G499" t="s">
        <v>24</v>
      </c>
      <c r="H499" t="s">
        <v>51</v>
      </c>
      <c r="I499" t="s">
        <v>130</v>
      </c>
      <c r="J499" t="s">
        <v>27</v>
      </c>
      <c r="K499">
        <v>2</v>
      </c>
      <c r="L499">
        <v>85</v>
      </c>
      <c r="M499">
        <v>0.15</v>
      </c>
      <c r="N499">
        <v>144.5</v>
      </c>
      <c r="O499">
        <v>40.5</v>
      </c>
      <c r="P499" t="s">
        <v>28</v>
      </c>
      <c r="Q499" t="s">
        <v>46</v>
      </c>
      <c r="R499" t="s">
        <v>36</v>
      </c>
      <c r="S499">
        <v>3.9</v>
      </c>
      <c r="T499">
        <f>YEAR(tblOrders[[#This Row],[Order Date]])</f>
        <v>2025</v>
      </c>
      <c r="U499" t="str">
        <f>TEXT(tblOrders[[#This Row],[Order Date]],"mmm-yyyy")</f>
        <v>Jan-2025</v>
      </c>
      <c r="V499" s="4">
        <f>tblOrders[[#This Row],[Profit]]/tblOrders[[#This Row],[Sales Amount]]</f>
        <v>0.28027681660899656</v>
      </c>
      <c r="W499" t="str">
        <f>VLOOKUP(tblOrders[[#This Row],[City]],CityRegion,2,0)</f>
        <v>West</v>
      </c>
      <c r="X499" t="str">
        <f>VLOOKUP(tblOrders[[#This Row],[City]],lookups!A:C,3,0)</f>
        <v>Maharashtra</v>
      </c>
    </row>
    <row r="500" spans="1:24" x14ac:dyDescent="0.25">
      <c r="A500" t="s">
        <v>1033</v>
      </c>
      <c r="B500" s="1">
        <v>45737</v>
      </c>
      <c r="C500" t="s">
        <v>1034</v>
      </c>
      <c r="D500" t="s">
        <v>21</v>
      </c>
      <c r="E500" t="s">
        <v>40</v>
      </c>
      <c r="F500" t="s">
        <v>41</v>
      </c>
      <c r="G500" t="s">
        <v>42</v>
      </c>
      <c r="H500" t="s">
        <v>43</v>
      </c>
      <c r="I500" t="s">
        <v>44</v>
      </c>
      <c r="J500" t="s">
        <v>34</v>
      </c>
      <c r="K500">
        <v>3</v>
      </c>
      <c r="L500">
        <v>18</v>
      </c>
      <c r="M500">
        <v>0.2</v>
      </c>
      <c r="N500">
        <v>43.2</v>
      </c>
      <c r="O500">
        <v>16.2</v>
      </c>
      <c r="P500" t="s">
        <v>28</v>
      </c>
      <c r="Q500" t="s">
        <v>46</v>
      </c>
      <c r="R500" t="s">
        <v>36</v>
      </c>
      <c r="S500">
        <v>2.8</v>
      </c>
      <c r="T500">
        <f>YEAR(tblOrders[[#This Row],[Order Date]])</f>
        <v>2025</v>
      </c>
      <c r="U500" t="str">
        <f>TEXT(tblOrders[[#This Row],[Order Date]],"mmm-yyyy")</f>
        <v>Mar-2025</v>
      </c>
      <c r="V500" s="4">
        <f>tblOrders[[#This Row],[Profit]]/tblOrders[[#This Row],[Sales Amount]]</f>
        <v>0.37499999999999994</v>
      </c>
      <c r="W500" t="str">
        <f>VLOOKUP(tblOrders[[#This Row],[City]],CityRegion,2,0)</f>
        <v>South</v>
      </c>
      <c r="X500" t="str">
        <f>VLOOKUP(tblOrders[[#This Row],[City]],lookups!A:C,3,0)</f>
        <v>Kerala</v>
      </c>
    </row>
    <row r="501" spans="1:24" x14ac:dyDescent="0.25">
      <c r="A501" t="s">
        <v>1035</v>
      </c>
      <c r="B501" s="1">
        <v>45891</v>
      </c>
      <c r="C501" t="s">
        <v>518</v>
      </c>
      <c r="D501" t="s">
        <v>21</v>
      </c>
      <c r="E501" t="s">
        <v>22</v>
      </c>
      <c r="F501" t="s">
        <v>23</v>
      </c>
      <c r="G501" t="s">
        <v>24</v>
      </c>
      <c r="H501" t="s">
        <v>25</v>
      </c>
      <c r="I501" t="s">
        <v>52</v>
      </c>
      <c r="J501" t="s">
        <v>27</v>
      </c>
      <c r="K501">
        <v>2</v>
      </c>
      <c r="L501">
        <v>190</v>
      </c>
      <c r="M501">
        <v>0.1</v>
      </c>
      <c r="N501">
        <v>342</v>
      </c>
      <c r="O501">
        <v>92</v>
      </c>
      <c r="P501" t="s">
        <v>28</v>
      </c>
      <c r="Q501" t="s">
        <v>86</v>
      </c>
      <c r="R501" t="s">
        <v>36</v>
      </c>
      <c r="S501">
        <v>2.6</v>
      </c>
      <c r="T501">
        <f>YEAR(tblOrders[[#This Row],[Order Date]])</f>
        <v>2025</v>
      </c>
      <c r="U501" t="str">
        <f>TEXT(tblOrders[[#This Row],[Order Date]],"mmm-yyyy")</f>
        <v>Aug-2025</v>
      </c>
      <c r="V501" s="4">
        <f>tblOrders[[#This Row],[Profit]]/tblOrders[[#This Row],[Sales Amount]]</f>
        <v>0.26900584795321636</v>
      </c>
      <c r="W501" t="str">
        <f>VLOOKUP(tblOrders[[#This Row],[City]],CityRegion,2,0)</f>
        <v>South</v>
      </c>
      <c r="X501" t="str">
        <f>VLOOKUP(tblOrders[[#This Row],[City]],lookups!A:C,3,0)</f>
        <v>Kerala</v>
      </c>
    </row>
    <row r="502" spans="1:24" x14ac:dyDescent="0.25">
      <c r="A502" t="s">
        <v>1036</v>
      </c>
      <c r="B502" s="1">
        <v>45777</v>
      </c>
      <c r="C502" t="s">
        <v>1037</v>
      </c>
      <c r="D502" t="s">
        <v>39</v>
      </c>
      <c r="E502" t="s">
        <v>79</v>
      </c>
      <c r="F502" t="s">
        <v>80</v>
      </c>
      <c r="G502" t="s">
        <v>68</v>
      </c>
      <c r="H502" t="s">
        <v>81</v>
      </c>
      <c r="I502" t="s">
        <v>33</v>
      </c>
      <c r="J502" t="s">
        <v>45</v>
      </c>
      <c r="K502">
        <v>5</v>
      </c>
      <c r="L502">
        <v>799</v>
      </c>
      <c r="M502">
        <v>0.1</v>
      </c>
      <c r="N502">
        <v>3595.5</v>
      </c>
      <c r="O502">
        <v>495.5</v>
      </c>
      <c r="P502" t="s">
        <v>85</v>
      </c>
      <c r="Q502" t="s">
        <v>35</v>
      </c>
      <c r="R502" t="s">
        <v>36</v>
      </c>
      <c r="S502">
        <v>3.9</v>
      </c>
      <c r="T502">
        <f>YEAR(tblOrders[[#This Row],[Order Date]])</f>
        <v>2025</v>
      </c>
      <c r="U502" t="str">
        <f>TEXT(tblOrders[[#This Row],[Order Date]],"mmm-yyyy")</f>
        <v>Apr-2025</v>
      </c>
      <c r="V502" s="4">
        <f>tblOrders[[#This Row],[Profit]]/tblOrders[[#This Row],[Sales Amount]]</f>
        <v>0.13781115282992629</v>
      </c>
      <c r="W502" t="str">
        <f>VLOOKUP(tblOrders[[#This Row],[City]],CityRegion,2,0)</f>
        <v>North</v>
      </c>
      <c r="X502" t="str">
        <f>VLOOKUP(tblOrders[[#This Row],[City]],lookups!A:C,3,0)</f>
        <v>Delhi</v>
      </c>
    </row>
    <row r="503" spans="1:24" x14ac:dyDescent="0.25">
      <c r="A503" t="s">
        <v>1038</v>
      </c>
      <c r="B503" s="1">
        <v>45736</v>
      </c>
      <c r="C503" t="s">
        <v>1039</v>
      </c>
      <c r="D503" t="s">
        <v>21</v>
      </c>
      <c r="E503" t="s">
        <v>66</v>
      </c>
      <c r="F503" t="s">
        <v>67</v>
      </c>
      <c r="G503" t="s">
        <v>68</v>
      </c>
      <c r="H503" t="s">
        <v>69</v>
      </c>
      <c r="I503" t="s">
        <v>130</v>
      </c>
      <c r="J503" t="s">
        <v>45</v>
      </c>
      <c r="K503">
        <v>4</v>
      </c>
      <c r="L503">
        <v>149</v>
      </c>
      <c r="M503">
        <v>0.1</v>
      </c>
      <c r="N503">
        <v>536.4</v>
      </c>
      <c r="O503">
        <v>156.4</v>
      </c>
      <c r="P503" t="s">
        <v>28</v>
      </c>
      <c r="Q503" t="s">
        <v>91</v>
      </c>
      <c r="R503" t="s">
        <v>36</v>
      </c>
      <c r="S503">
        <v>2.8</v>
      </c>
      <c r="T503">
        <f>YEAR(tblOrders[[#This Row],[Order Date]])</f>
        <v>2025</v>
      </c>
      <c r="U503" t="str">
        <f>TEXT(tblOrders[[#This Row],[Order Date]],"mmm-yyyy")</f>
        <v>Mar-2025</v>
      </c>
      <c r="V503" s="4">
        <f>tblOrders[[#This Row],[Profit]]/tblOrders[[#This Row],[Sales Amount]]</f>
        <v>0.29157345264727819</v>
      </c>
      <c r="W503" t="str">
        <f>VLOOKUP(tblOrders[[#This Row],[City]],CityRegion,2,0)</f>
        <v>West</v>
      </c>
      <c r="X503" t="str">
        <f>VLOOKUP(tblOrders[[#This Row],[City]],lookups!A:C,3,0)</f>
        <v>Maharashtra</v>
      </c>
    </row>
    <row r="504" spans="1:24" x14ac:dyDescent="0.25">
      <c r="A504" t="s">
        <v>1040</v>
      </c>
      <c r="B504" s="1">
        <v>45897</v>
      </c>
      <c r="C504" t="s">
        <v>1041</v>
      </c>
      <c r="D504" t="s">
        <v>21</v>
      </c>
      <c r="E504" t="s">
        <v>49</v>
      </c>
      <c r="F504" t="s">
        <v>50</v>
      </c>
      <c r="G504" t="s">
        <v>24</v>
      </c>
      <c r="H504" t="s">
        <v>51</v>
      </c>
      <c r="I504" t="s">
        <v>44</v>
      </c>
      <c r="J504" t="s">
        <v>34</v>
      </c>
      <c r="K504">
        <v>2</v>
      </c>
      <c r="L504">
        <v>85</v>
      </c>
      <c r="M504">
        <v>0.15</v>
      </c>
      <c r="N504">
        <v>144.5</v>
      </c>
      <c r="O504">
        <v>40.5</v>
      </c>
      <c r="P504" t="s">
        <v>28</v>
      </c>
      <c r="Q504" t="s">
        <v>46</v>
      </c>
      <c r="R504" t="s">
        <v>36</v>
      </c>
      <c r="S504">
        <v>4.5999999999999996</v>
      </c>
      <c r="T504">
        <f>YEAR(tblOrders[[#This Row],[Order Date]])</f>
        <v>2025</v>
      </c>
      <c r="U504" t="str">
        <f>TEXT(tblOrders[[#This Row],[Order Date]],"mmm-yyyy")</f>
        <v>Aug-2025</v>
      </c>
      <c r="V504" s="4">
        <f>tblOrders[[#This Row],[Profit]]/tblOrders[[#This Row],[Sales Amount]]</f>
        <v>0.28027681660899656</v>
      </c>
      <c r="W504" t="str">
        <f>VLOOKUP(tblOrders[[#This Row],[City]],CityRegion,2,0)</f>
        <v>South</v>
      </c>
      <c r="X504" t="str">
        <f>VLOOKUP(tblOrders[[#This Row],[City]],lookups!A:C,3,0)</f>
        <v>Kerala</v>
      </c>
    </row>
    <row r="505" spans="1:24" x14ac:dyDescent="0.25">
      <c r="A505" t="s">
        <v>1042</v>
      </c>
      <c r="B505" s="1">
        <v>45687</v>
      </c>
      <c r="C505" t="s">
        <v>1043</v>
      </c>
      <c r="D505" t="s">
        <v>21</v>
      </c>
      <c r="E505" t="s">
        <v>49</v>
      </c>
      <c r="F505" t="s">
        <v>50</v>
      </c>
      <c r="G505" t="s">
        <v>24</v>
      </c>
      <c r="H505" t="s">
        <v>51</v>
      </c>
      <c r="I505" t="s">
        <v>84</v>
      </c>
      <c r="J505" t="s">
        <v>34</v>
      </c>
      <c r="K505">
        <v>5</v>
      </c>
      <c r="L505">
        <v>85</v>
      </c>
      <c r="M505">
        <v>0.1</v>
      </c>
      <c r="N505">
        <v>382.5</v>
      </c>
      <c r="O505">
        <v>122.5</v>
      </c>
      <c r="P505" t="s">
        <v>28</v>
      </c>
      <c r="Q505" t="s">
        <v>29</v>
      </c>
      <c r="R505" t="s">
        <v>36</v>
      </c>
      <c r="S505">
        <v>3.4</v>
      </c>
      <c r="T505">
        <f>YEAR(tblOrders[[#This Row],[Order Date]])</f>
        <v>2025</v>
      </c>
      <c r="U505" t="str">
        <f>TEXT(tblOrders[[#This Row],[Order Date]],"mmm-yyyy")</f>
        <v>Jan-2025</v>
      </c>
      <c r="V505" s="4">
        <f>tblOrders[[#This Row],[Profit]]/tblOrders[[#This Row],[Sales Amount]]</f>
        <v>0.3202614379084967</v>
      </c>
      <c r="W505" t="str">
        <f>VLOOKUP(tblOrders[[#This Row],[City]],CityRegion,2,0)</f>
        <v>West</v>
      </c>
      <c r="X505" t="str">
        <f>VLOOKUP(tblOrders[[#This Row],[City]],lookups!A:C,3,0)</f>
        <v>Maharashtra</v>
      </c>
    </row>
    <row r="506" spans="1:24" x14ac:dyDescent="0.25">
      <c r="A506" t="s">
        <v>1044</v>
      </c>
      <c r="B506" s="1">
        <v>45851</v>
      </c>
      <c r="C506" t="s">
        <v>1045</v>
      </c>
      <c r="D506" t="s">
        <v>39</v>
      </c>
      <c r="E506" t="s">
        <v>94</v>
      </c>
      <c r="F506" t="s">
        <v>95</v>
      </c>
      <c r="G506" t="s">
        <v>68</v>
      </c>
      <c r="H506" t="s">
        <v>96</v>
      </c>
      <c r="I506" t="s">
        <v>44</v>
      </c>
      <c r="J506" t="s">
        <v>27</v>
      </c>
      <c r="K506">
        <v>4</v>
      </c>
      <c r="L506">
        <v>89</v>
      </c>
      <c r="M506">
        <v>0.05</v>
      </c>
      <c r="N506">
        <v>338.2</v>
      </c>
      <c r="O506">
        <v>118.2</v>
      </c>
      <c r="P506" t="s">
        <v>28</v>
      </c>
      <c r="Q506" t="s">
        <v>86</v>
      </c>
      <c r="R506" t="s">
        <v>36</v>
      </c>
      <c r="S506">
        <v>3.2</v>
      </c>
      <c r="T506">
        <f>YEAR(tblOrders[[#This Row],[Order Date]])</f>
        <v>2025</v>
      </c>
      <c r="U506" t="str">
        <f>TEXT(tblOrders[[#This Row],[Order Date]],"mmm-yyyy")</f>
        <v>Jul-2025</v>
      </c>
      <c r="V506" s="4">
        <f>tblOrders[[#This Row],[Profit]]/tblOrders[[#This Row],[Sales Amount]]</f>
        <v>0.34949733885274986</v>
      </c>
      <c r="W506" t="str">
        <f>VLOOKUP(tblOrders[[#This Row],[City]],CityRegion,2,0)</f>
        <v>South</v>
      </c>
      <c r="X506" t="str">
        <f>VLOOKUP(tblOrders[[#This Row],[City]],lookups!A:C,3,0)</f>
        <v>Kerala</v>
      </c>
    </row>
    <row r="507" spans="1:24" x14ac:dyDescent="0.25">
      <c r="A507" t="s">
        <v>1046</v>
      </c>
      <c r="B507" s="1">
        <v>45728</v>
      </c>
      <c r="C507" t="s">
        <v>1047</v>
      </c>
      <c r="D507" t="s">
        <v>21</v>
      </c>
      <c r="E507" t="s">
        <v>66</v>
      </c>
      <c r="F507" t="s">
        <v>67</v>
      </c>
      <c r="G507" t="s">
        <v>68</v>
      </c>
      <c r="H507" t="s">
        <v>69</v>
      </c>
      <c r="I507" t="s">
        <v>70</v>
      </c>
      <c r="J507" t="s">
        <v>34</v>
      </c>
      <c r="K507">
        <v>3</v>
      </c>
      <c r="L507">
        <v>149</v>
      </c>
      <c r="M507">
        <v>0.2</v>
      </c>
      <c r="N507">
        <v>357.6</v>
      </c>
      <c r="O507">
        <v>72.599999999999994</v>
      </c>
      <c r="P507" t="s">
        <v>28</v>
      </c>
      <c r="Q507" t="s">
        <v>46</v>
      </c>
      <c r="R507" t="s">
        <v>30</v>
      </c>
      <c r="S507">
        <v>4.8</v>
      </c>
      <c r="T507">
        <f>YEAR(tblOrders[[#This Row],[Order Date]])</f>
        <v>2025</v>
      </c>
      <c r="U507" t="str">
        <f>TEXT(tblOrders[[#This Row],[Order Date]],"mmm-yyyy")</f>
        <v>Mar-2025</v>
      </c>
      <c r="V507" s="4">
        <f>tblOrders[[#This Row],[Profit]]/tblOrders[[#This Row],[Sales Amount]]</f>
        <v>0.2030201342281879</v>
      </c>
      <c r="W507" t="str">
        <f>VLOOKUP(tblOrders[[#This Row],[City]],CityRegion,2,0)</f>
        <v>South</v>
      </c>
      <c r="X507" t="str">
        <f>VLOOKUP(tblOrders[[#This Row],[City]],lookups!A:C,3,0)</f>
        <v>Telengana</v>
      </c>
    </row>
    <row r="508" spans="1:24" x14ac:dyDescent="0.25">
      <c r="A508" t="s">
        <v>1048</v>
      </c>
      <c r="B508" s="1">
        <v>45924</v>
      </c>
      <c r="C508" t="s">
        <v>1049</v>
      </c>
      <c r="D508" t="s">
        <v>39</v>
      </c>
      <c r="E508" t="s">
        <v>73</v>
      </c>
      <c r="F508" t="s">
        <v>74</v>
      </c>
      <c r="G508" t="s">
        <v>68</v>
      </c>
      <c r="H508" t="s">
        <v>75</v>
      </c>
      <c r="I508" t="s">
        <v>57</v>
      </c>
      <c r="J508" t="s">
        <v>34</v>
      </c>
      <c r="K508">
        <v>3</v>
      </c>
      <c r="L508">
        <v>65</v>
      </c>
      <c r="M508">
        <v>0</v>
      </c>
      <c r="N508">
        <v>195</v>
      </c>
      <c r="O508">
        <v>81</v>
      </c>
      <c r="P508" t="s">
        <v>28</v>
      </c>
      <c r="Q508" t="s">
        <v>86</v>
      </c>
      <c r="R508" t="s">
        <v>30</v>
      </c>
      <c r="S508">
        <v>3.3</v>
      </c>
      <c r="T508">
        <f>YEAR(tblOrders[[#This Row],[Order Date]])</f>
        <v>2025</v>
      </c>
      <c r="U508" t="str">
        <f>TEXT(tblOrders[[#This Row],[Order Date]],"mmm-yyyy")</f>
        <v>Sep-2025</v>
      </c>
      <c r="V508" s="4">
        <f>tblOrders[[#This Row],[Profit]]/tblOrders[[#This Row],[Sales Amount]]</f>
        <v>0.41538461538461541</v>
      </c>
      <c r="W508" t="str">
        <f>VLOOKUP(tblOrders[[#This Row],[City]],CityRegion,2,0)</f>
        <v>South</v>
      </c>
      <c r="X508" t="str">
        <f>VLOOKUP(tblOrders[[#This Row],[City]],lookups!A:C,3,0)</f>
        <v>Kerala</v>
      </c>
    </row>
    <row r="509" spans="1:24" x14ac:dyDescent="0.25">
      <c r="A509" t="s">
        <v>1050</v>
      </c>
      <c r="B509" s="1">
        <v>45835</v>
      </c>
      <c r="C509" t="s">
        <v>1051</v>
      </c>
      <c r="D509" t="s">
        <v>21</v>
      </c>
      <c r="E509" t="s">
        <v>73</v>
      </c>
      <c r="F509" t="s">
        <v>74</v>
      </c>
      <c r="G509" t="s">
        <v>68</v>
      </c>
      <c r="H509" t="s">
        <v>75</v>
      </c>
      <c r="I509" t="s">
        <v>44</v>
      </c>
      <c r="J509" t="s">
        <v>45</v>
      </c>
      <c r="K509">
        <v>3</v>
      </c>
      <c r="L509">
        <v>65</v>
      </c>
      <c r="M509">
        <v>0.15</v>
      </c>
      <c r="N509">
        <v>165.75</v>
      </c>
      <c r="O509">
        <v>51.75</v>
      </c>
      <c r="P509" t="s">
        <v>28</v>
      </c>
      <c r="Q509" t="s">
        <v>35</v>
      </c>
      <c r="R509" t="s">
        <v>36</v>
      </c>
      <c r="S509">
        <v>4</v>
      </c>
      <c r="T509">
        <f>YEAR(tblOrders[[#This Row],[Order Date]])</f>
        <v>2025</v>
      </c>
      <c r="U509" t="str">
        <f>TEXT(tblOrders[[#This Row],[Order Date]],"mmm-yyyy")</f>
        <v>Jun-2025</v>
      </c>
      <c r="V509" s="4">
        <f>tblOrders[[#This Row],[Profit]]/tblOrders[[#This Row],[Sales Amount]]</f>
        <v>0.31221719457013575</v>
      </c>
      <c r="W509" t="str">
        <f>VLOOKUP(tblOrders[[#This Row],[City]],CityRegion,2,0)</f>
        <v>South</v>
      </c>
      <c r="X509" t="str">
        <f>VLOOKUP(tblOrders[[#This Row],[City]],lookups!A:C,3,0)</f>
        <v>Kerala</v>
      </c>
    </row>
    <row r="510" spans="1:24" x14ac:dyDescent="0.25">
      <c r="A510" t="s">
        <v>1052</v>
      </c>
      <c r="B510" s="1">
        <v>46009</v>
      </c>
      <c r="C510" t="s">
        <v>1053</v>
      </c>
      <c r="D510" t="s">
        <v>21</v>
      </c>
      <c r="E510" t="s">
        <v>114</v>
      </c>
      <c r="F510" t="s">
        <v>115</v>
      </c>
      <c r="G510" t="s">
        <v>42</v>
      </c>
      <c r="H510" t="s">
        <v>116</v>
      </c>
      <c r="I510" t="s">
        <v>84</v>
      </c>
      <c r="J510" t="s">
        <v>34</v>
      </c>
      <c r="K510">
        <v>4</v>
      </c>
      <c r="L510">
        <v>12</v>
      </c>
      <c r="M510">
        <v>0.15</v>
      </c>
      <c r="N510">
        <v>40.799999999999997</v>
      </c>
      <c r="O510">
        <v>16.8</v>
      </c>
      <c r="P510" t="s">
        <v>28</v>
      </c>
      <c r="Q510" t="s">
        <v>35</v>
      </c>
      <c r="R510" t="s">
        <v>30</v>
      </c>
      <c r="S510">
        <v>3</v>
      </c>
      <c r="T510">
        <f>YEAR(tblOrders[[#This Row],[Order Date]])</f>
        <v>2025</v>
      </c>
      <c r="U510" t="str">
        <f>TEXT(tblOrders[[#This Row],[Order Date]],"mmm-yyyy")</f>
        <v>Dec-2025</v>
      </c>
      <c r="V510" s="4">
        <f>tblOrders[[#This Row],[Profit]]/tblOrders[[#This Row],[Sales Amount]]</f>
        <v>0.41176470588235298</v>
      </c>
      <c r="W510" t="str">
        <f>VLOOKUP(tblOrders[[#This Row],[City]],CityRegion,2,0)</f>
        <v>West</v>
      </c>
      <c r="X510" t="str">
        <f>VLOOKUP(tblOrders[[#This Row],[City]],lookups!A:C,3,0)</f>
        <v>Maharashtra</v>
      </c>
    </row>
    <row r="511" spans="1:24" x14ac:dyDescent="0.25">
      <c r="A511" t="s">
        <v>1054</v>
      </c>
      <c r="B511" s="1">
        <v>45991</v>
      </c>
      <c r="C511" t="s">
        <v>1055</v>
      </c>
      <c r="D511" t="s">
        <v>39</v>
      </c>
      <c r="E511" t="s">
        <v>55</v>
      </c>
      <c r="F511" t="s">
        <v>56</v>
      </c>
      <c r="G511" t="s">
        <v>24</v>
      </c>
      <c r="H511" t="s">
        <v>51</v>
      </c>
      <c r="I511" t="s">
        <v>52</v>
      </c>
      <c r="J511" t="s">
        <v>45</v>
      </c>
      <c r="K511">
        <v>3</v>
      </c>
      <c r="L511">
        <v>42</v>
      </c>
      <c r="M511">
        <v>0.2</v>
      </c>
      <c r="N511">
        <v>100.8</v>
      </c>
      <c r="O511">
        <v>28.8</v>
      </c>
      <c r="P511" t="s">
        <v>148</v>
      </c>
      <c r="Q511" t="s">
        <v>46</v>
      </c>
      <c r="R511" t="s">
        <v>36</v>
      </c>
      <c r="S511">
        <v>3.6</v>
      </c>
      <c r="T511">
        <f>YEAR(tblOrders[[#This Row],[Order Date]])</f>
        <v>2025</v>
      </c>
      <c r="U511" t="str">
        <f>TEXT(tblOrders[[#This Row],[Order Date]],"mmm-yyyy")</f>
        <v>Nov-2025</v>
      </c>
      <c r="V511" s="4">
        <f>tblOrders[[#This Row],[Profit]]/tblOrders[[#This Row],[Sales Amount]]</f>
        <v>0.28571428571428575</v>
      </c>
      <c r="W511" t="str">
        <f>VLOOKUP(tblOrders[[#This Row],[City]],CityRegion,2,0)</f>
        <v>South</v>
      </c>
      <c r="X511" t="str">
        <f>VLOOKUP(tblOrders[[#This Row],[City]],lookups!A:C,3,0)</f>
        <v>Kerala</v>
      </c>
    </row>
    <row r="512" spans="1:24" x14ac:dyDescent="0.25">
      <c r="A512" t="s">
        <v>1056</v>
      </c>
      <c r="B512" s="1">
        <v>46014</v>
      </c>
      <c r="C512" t="s">
        <v>281</v>
      </c>
      <c r="D512" t="s">
        <v>21</v>
      </c>
      <c r="E512" t="s">
        <v>108</v>
      </c>
      <c r="F512" t="s">
        <v>109</v>
      </c>
      <c r="G512" t="s">
        <v>62</v>
      </c>
      <c r="H512" t="s">
        <v>110</v>
      </c>
      <c r="I512" t="s">
        <v>130</v>
      </c>
      <c r="J512" t="s">
        <v>34</v>
      </c>
      <c r="K512">
        <v>1</v>
      </c>
      <c r="L512">
        <v>110</v>
      </c>
      <c r="M512">
        <v>0.05</v>
      </c>
      <c r="N512">
        <v>104.5</v>
      </c>
      <c r="O512">
        <v>36.5</v>
      </c>
      <c r="P512" t="s">
        <v>28</v>
      </c>
      <c r="Q512" t="s">
        <v>35</v>
      </c>
      <c r="R512" t="s">
        <v>30</v>
      </c>
      <c r="S512">
        <v>3.6</v>
      </c>
      <c r="T512">
        <f>YEAR(tblOrders[[#This Row],[Order Date]])</f>
        <v>2025</v>
      </c>
      <c r="U512" t="str">
        <f>TEXT(tblOrders[[#This Row],[Order Date]],"mmm-yyyy")</f>
        <v>Dec-2025</v>
      </c>
      <c r="V512" s="4">
        <f>tblOrders[[#This Row],[Profit]]/tblOrders[[#This Row],[Sales Amount]]</f>
        <v>0.34928229665071769</v>
      </c>
      <c r="W512" t="str">
        <f>VLOOKUP(tblOrders[[#This Row],[City]],CityRegion,2,0)</f>
        <v>West</v>
      </c>
      <c r="X512" t="str">
        <f>VLOOKUP(tblOrders[[#This Row],[City]],lookups!A:C,3,0)</f>
        <v>Maharashtra</v>
      </c>
    </row>
    <row r="513" spans="1:24" x14ac:dyDescent="0.25">
      <c r="A513" t="s">
        <v>1057</v>
      </c>
      <c r="B513" s="1">
        <v>45748</v>
      </c>
      <c r="C513" t="s">
        <v>1058</v>
      </c>
      <c r="D513" t="s">
        <v>21</v>
      </c>
      <c r="E513" t="s">
        <v>94</v>
      </c>
      <c r="F513" t="s">
        <v>95</v>
      </c>
      <c r="G513" t="s">
        <v>68</v>
      </c>
      <c r="H513" t="s">
        <v>96</v>
      </c>
      <c r="I513" t="s">
        <v>44</v>
      </c>
      <c r="J513" t="s">
        <v>27</v>
      </c>
      <c r="K513">
        <v>5</v>
      </c>
      <c r="L513">
        <v>89</v>
      </c>
      <c r="M513">
        <v>0</v>
      </c>
      <c r="N513">
        <v>445</v>
      </c>
      <c r="O513">
        <v>170</v>
      </c>
      <c r="P513" t="s">
        <v>28</v>
      </c>
      <c r="Q513" t="s">
        <v>29</v>
      </c>
      <c r="R513" t="s">
        <v>36</v>
      </c>
      <c r="S513">
        <v>4.5999999999999996</v>
      </c>
      <c r="T513">
        <f>YEAR(tblOrders[[#This Row],[Order Date]])</f>
        <v>2025</v>
      </c>
      <c r="U513" t="str">
        <f>TEXT(tblOrders[[#This Row],[Order Date]],"mmm-yyyy")</f>
        <v>Apr-2025</v>
      </c>
      <c r="V513" s="4">
        <f>tblOrders[[#This Row],[Profit]]/tblOrders[[#This Row],[Sales Amount]]</f>
        <v>0.38202247191011235</v>
      </c>
      <c r="W513" t="str">
        <f>VLOOKUP(tblOrders[[#This Row],[City]],CityRegion,2,0)</f>
        <v>South</v>
      </c>
      <c r="X513" t="str">
        <f>VLOOKUP(tblOrders[[#This Row],[City]],lookups!A:C,3,0)</f>
        <v>Kerala</v>
      </c>
    </row>
    <row r="514" spans="1:24" x14ac:dyDescent="0.25">
      <c r="A514" t="s">
        <v>1059</v>
      </c>
      <c r="B514" s="1">
        <v>45906</v>
      </c>
      <c r="C514" t="s">
        <v>796</v>
      </c>
      <c r="D514" t="s">
        <v>21</v>
      </c>
      <c r="E514" t="s">
        <v>101</v>
      </c>
      <c r="F514" t="s">
        <v>102</v>
      </c>
      <c r="G514" t="s">
        <v>24</v>
      </c>
      <c r="H514" t="s">
        <v>103</v>
      </c>
      <c r="I514" t="s">
        <v>84</v>
      </c>
      <c r="J514" t="s">
        <v>45</v>
      </c>
      <c r="K514">
        <v>5</v>
      </c>
      <c r="L514">
        <v>120</v>
      </c>
      <c r="M514">
        <v>0.2</v>
      </c>
      <c r="N514">
        <v>480</v>
      </c>
      <c r="O514">
        <v>90</v>
      </c>
      <c r="P514" t="s">
        <v>28</v>
      </c>
      <c r="Q514" t="s">
        <v>86</v>
      </c>
      <c r="R514" t="s">
        <v>30</v>
      </c>
      <c r="S514">
        <v>4.5999999999999996</v>
      </c>
      <c r="T514">
        <f>YEAR(tblOrders[[#This Row],[Order Date]])</f>
        <v>2025</v>
      </c>
      <c r="U514" t="str">
        <f>TEXT(tblOrders[[#This Row],[Order Date]],"mmm-yyyy")</f>
        <v>Sep-2025</v>
      </c>
      <c r="V514" s="4">
        <f>tblOrders[[#This Row],[Profit]]/tblOrders[[#This Row],[Sales Amount]]</f>
        <v>0.1875</v>
      </c>
      <c r="W514" t="str">
        <f>VLOOKUP(tblOrders[[#This Row],[City]],CityRegion,2,0)</f>
        <v>West</v>
      </c>
      <c r="X514" t="str">
        <f>VLOOKUP(tblOrders[[#This Row],[City]],lookups!A:C,3,0)</f>
        <v>Maharashtra</v>
      </c>
    </row>
    <row r="515" spans="1:24" x14ac:dyDescent="0.25">
      <c r="A515" t="s">
        <v>1060</v>
      </c>
      <c r="B515" s="1">
        <v>45800</v>
      </c>
      <c r="C515" t="s">
        <v>1061</v>
      </c>
      <c r="D515" t="s">
        <v>21</v>
      </c>
      <c r="E515" t="s">
        <v>114</v>
      </c>
      <c r="F515" t="s">
        <v>115</v>
      </c>
      <c r="G515" t="s">
        <v>42</v>
      </c>
      <c r="H515" t="s">
        <v>116</v>
      </c>
      <c r="I515" t="s">
        <v>130</v>
      </c>
      <c r="J515" t="s">
        <v>45</v>
      </c>
      <c r="K515">
        <v>4</v>
      </c>
      <c r="L515">
        <v>12</v>
      </c>
      <c r="M515">
        <v>0.15</v>
      </c>
      <c r="N515">
        <v>40.799999999999997</v>
      </c>
      <c r="O515">
        <v>16.8</v>
      </c>
      <c r="P515" t="s">
        <v>28</v>
      </c>
      <c r="Q515" t="s">
        <v>86</v>
      </c>
      <c r="R515" t="s">
        <v>36</v>
      </c>
      <c r="S515">
        <v>4.7</v>
      </c>
      <c r="T515">
        <f>YEAR(tblOrders[[#This Row],[Order Date]])</f>
        <v>2025</v>
      </c>
      <c r="U515" t="str">
        <f>TEXT(tblOrders[[#This Row],[Order Date]],"mmm-yyyy")</f>
        <v>May-2025</v>
      </c>
      <c r="V515" s="4">
        <f>tblOrders[[#This Row],[Profit]]/tblOrders[[#This Row],[Sales Amount]]</f>
        <v>0.41176470588235298</v>
      </c>
      <c r="W515" t="str">
        <f>VLOOKUP(tblOrders[[#This Row],[City]],CityRegion,2,0)</f>
        <v>West</v>
      </c>
      <c r="X515" t="str">
        <f>VLOOKUP(tblOrders[[#This Row],[City]],lookups!A:C,3,0)</f>
        <v>Maharashtra</v>
      </c>
    </row>
    <row r="516" spans="1:24" x14ac:dyDescent="0.25">
      <c r="A516" t="s">
        <v>1062</v>
      </c>
      <c r="B516" s="1">
        <v>45824</v>
      </c>
      <c r="C516" t="s">
        <v>1063</v>
      </c>
      <c r="D516" t="s">
        <v>21</v>
      </c>
      <c r="E516" t="s">
        <v>79</v>
      </c>
      <c r="F516" t="s">
        <v>80</v>
      </c>
      <c r="G516" t="s">
        <v>68</v>
      </c>
      <c r="H516" t="s">
        <v>81</v>
      </c>
      <c r="I516" t="s">
        <v>70</v>
      </c>
      <c r="J516" t="s">
        <v>45</v>
      </c>
      <c r="K516">
        <v>2</v>
      </c>
      <c r="L516">
        <v>799</v>
      </c>
      <c r="M516">
        <v>0</v>
      </c>
      <c r="N516">
        <v>1598</v>
      </c>
      <c r="O516">
        <v>358</v>
      </c>
      <c r="P516" t="s">
        <v>28</v>
      </c>
      <c r="Q516" t="s">
        <v>29</v>
      </c>
      <c r="R516" t="s">
        <v>30</v>
      </c>
      <c r="S516">
        <v>2.7</v>
      </c>
      <c r="T516">
        <f>YEAR(tblOrders[[#This Row],[Order Date]])</f>
        <v>2025</v>
      </c>
      <c r="U516" t="str">
        <f>TEXT(tblOrders[[#This Row],[Order Date]],"mmm-yyyy")</f>
        <v>Jun-2025</v>
      </c>
      <c r="V516" s="4">
        <f>tblOrders[[#This Row],[Profit]]/tblOrders[[#This Row],[Sales Amount]]</f>
        <v>0.22403003754693368</v>
      </c>
      <c r="W516" t="str">
        <f>VLOOKUP(tblOrders[[#This Row],[City]],CityRegion,2,0)</f>
        <v>South</v>
      </c>
      <c r="X516" t="str">
        <f>VLOOKUP(tblOrders[[#This Row],[City]],lookups!A:C,3,0)</f>
        <v>Telengana</v>
      </c>
    </row>
    <row r="517" spans="1:24" x14ac:dyDescent="0.25">
      <c r="A517" t="s">
        <v>1064</v>
      </c>
      <c r="B517" s="1">
        <v>45770</v>
      </c>
      <c r="C517" t="s">
        <v>1065</v>
      </c>
      <c r="D517" t="s">
        <v>21</v>
      </c>
      <c r="E517" t="s">
        <v>94</v>
      </c>
      <c r="F517" t="s">
        <v>95</v>
      </c>
      <c r="G517" t="s">
        <v>68</v>
      </c>
      <c r="H517" t="s">
        <v>96</v>
      </c>
      <c r="I517" t="s">
        <v>44</v>
      </c>
      <c r="J517" t="s">
        <v>34</v>
      </c>
      <c r="K517">
        <v>5</v>
      </c>
      <c r="L517">
        <v>89</v>
      </c>
      <c r="M517">
        <v>0.15</v>
      </c>
      <c r="N517">
        <v>378.25</v>
      </c>
      <c r="O517">
        <v>103.25</v>
      </c>
      <c r="P517" t="s">
        <v>28</v>
      </c>
      <c r="Q517" t="s">
        <v>86</v>
      </c>
      <c r="R517" t="s">
        <v>30</v>
      </c>
      <c r="S517">
        <v>2.9</v>
      </c>
      <c r="T517">
        <f>YEAR(tblOrders[[#This Row],[Order Date]])</f>
        <v>2025</v>
      </c>
      <c r="U517" t="str">
        <f>TEXT(tblOrders[[#This Row],[Order Date]],"mmm-yyyy")</f>
        <v>Apr-2025</v>
      </c>
      <c r="V517" s="4">
        <f>tblOrders[[#This Row],[Profit]]/tblOrders[[#This Row],[Sales Amount]]</f>
        <v>0.2729676140118969</v>
      </c>
      <c r="W517" t="str">
        <f>VLOOKUP(tblOrders[[#This Row],[City]],CityRegion,2,0)</f>
        <v>South</v>
      </c>
      <c r="X517" t="str">
        <f>VLOOKUP(tblOrders[[#This Row],[City]],lookups!A:C,3,0)</f>
        <v>Kerala</v>
      </c>
    </row>
    <row r="518" spans="1:24" x14ac:dyDescent="0.25">
      <c r="A518" t="s">
        <v>1066</v>
      </c>
      <c r="B518" s="1">
        <v>45909</v>
      </c>
      <c r="C518" t="s">
        <v>1067</v>
      </c>
      <c r="D518" t="s">
        <v>39</v>
      </c>
      <c r="E518" t="s">
        <v>73</v>
      </c>
      <c r="F518" t="s">
        <v>74</v>
      </c>
      <c r="G518" t="s">
        <v>68</v>
      </c>
      <c r="H518" t="s">
        <v>75</v>
      </c>
      <c r="I518" t="s">
        <v>33</v>
      </c>
      <c r="J518" t="s">
        <v>45</v>
      </c>
      <c r="K518">
        <v>1</v>
      </c>
      <c r="L518">
        <v>65</v>
      </c>
      <c r="M518">
        <v>0.05</v>
      </c>
      <c r="N518">
        <v>61.75</v>
      </c>
      <c r="O518">
        <v>23.75</v>
      </c>
      <c r="P518" t="s">
        <v>28</v>
      </c>
      <c r="Q518" t="s">
        <v>35</v>
      </c>
      <c r="R518" t="s">
        <v>36</v>
      </c>
      <c r="S518">
        <v>2.5</v>
      </c>
      <c r="T518">
        <f>YEAR(tblOrders[[#This Row],[Order Date]])</f>
        <v>2025</v>
      </c>
      <c r="U518" t="str">
        <f>TEXT(tblOrders[[#This Row],[Order Date]],"mmm-yyyy")</f>
        <v>Sep-2025</v>
      </c>
      <c r="V518" s="4">
        <f>tblOrders[[#This Row],[Profit]]/tblOrders[[#This Row],[Sales Amount]]</f>
        <v>0.38461538461538464</v>
      </c>
      <c r="W518" t="str">
        <f>VLOOKUP(tblOrders[[#This Row],[City]],CityRegion,2,0)</f>
        <v>North</v>
      </c>
      <c r="X518" t="str">
        <f>VLOOKUP(tblOrders[[#This Row],[City]],lookups!A:C,3,0)</f>
        <v>Delhi</v>
      </c>
    </row>
    <row r="519" spans="1:24" x14ac:dyDescent="0.25">
      <c r="A519" t="s">
        <v>1068</v>
      </c>
      <c r="B519" s="1">
        <v>45964</v>
      </c>
      <c r="C519" t="s">
        <v>1012</v>
      </c>
      <c r="D519" t="s">
        <v>21</v>
      </c>
      <c r="E519" t="s">
        <v>73</v>
      </c>
      <c r="F519" t="s">
        <v>74</v>
      </c>
      <c r="G519" t="s">
        <v>68</v>
      </c>
      <c r="H519" t="s">
        <v>75</v>
      </c>
      <c r="I519" t="s">
        <v>139</v>
      </c>
      <c r="J519" t="s">
        <v>45</v>
      </c>
      <c r="K519">
        <v>4</v>
      </c>
      <c r="L519">
        <v>65</v>
      </c>
      <c r="M519">
        <v>0.2</v>
      </c>
      <c r="N519">
        <v>208</v>
      </c>
      <c r="O519">
        <v>56</v>
      </c>
      <c r="P519" t="s">
        <v>28</v>
      </c>
      <c r="Q519" t="s">
        <v>46</v>
      </c>
      <c r="R519" t="s">
        <v>36</v>
      </c>
      <c r="S519">
        <v>3.5</v>
      </c>
      <c r="T519">
        <f>YEAR(tblOrders[[#This Row],[Order Date]])</f>
        <v>2025</v>
      </c>
      <c r="U519" t="str">
        <f>TEXT(tblOrders[[#This Row],[Order Date]],"mmm-yyyy")</f>
        <v>Nov-2025</v>
      </c>
      <c r="V519" s="4">
        <f>tblOrders[[#This Row],[Profit]]/tblOrders[[#This Row],[Sales Amount]]</f>
        <v>0.26923076923076922</v>
      </c>
      <c r="W519" t="str">
        <f>VLOOKUP(tblOrders[[#This Row],[City]],CityRegion,2,0)</f>
        <v>South</v>
      </c>
      <c r="X519" t="str">
        <f>VLOOKUP(tblOrders[[#This Row],[City]],lookups!A:C,3,0)</f>
        <v>Tamil Nadu</v>
      </c>
    </row>
    <row r="520" spans="1:24" x14ac:dyDescent="0.25">
      <c r="A520" t="s">
        <v>1069</v>
      </c>
      <c r="B520" s="1">
        <v>45795</v>
      </c>
      <c r="C520" t="s">
        <v>1070</v>
      </c>
      <c r="D520" t="s">
        <v>39</v>
      </c>
      <c r="E520" t="s">
        <v>40</v>
      </c>
      <c r="F520" t="s">
        <v>41</v>
      </c>
      <c r="G520" t="s">
        <v>42</v>
      </c>
      <c r="H520" t="s">
        <v>43</v>
      </c>
      <c r="I520" t="s">
        <v>70</v>
      </c>
      <c r="J520" t="s">
        <v>34</v>
      </c>
      <c r="K520">
        <v>1</v>
      </c>
      <c r="L520">
        <v>18</v>
      </c>
      <c r="M520">
        <v>0.1</v>
      </c>
      <c r="N520">
        <v>16.2</v>
      </c>
      <c r="O520">
        <v>7.2</v>
      </c>
      <c r="P520" t="s">
        <v>28</v>
      </c>
      <c r="Q520" t="s">
        <v>91</v>
      </c>
      <c r="R520" t="s">
        <v>36</v>
      </c>
      <c r="S520">
        <v>3.7</v>
      </c>
      <c r="T520">
        <f>YEAR(tblOrders[[#This Row],[Order Date]])</f>
        <v>2025</v>
      </c>
      <c r="U520" t="str">
        <f>TEXT(tblOrders[[#This Row],[Order Date]],"mmm-yyyy")</f>
        <v>May-2025</v>
      </c>
      <c r="V520" s="4">
        <f>tblOrders[[#This Row],[Profit]]/tblOrders[[#This Row],[Sales Amount]]</f>
        <v>0.44444444444444448</v>
      </c>
      <c r="W520" t="str">
        <f>VLOOKUP(tblOrders[[#This Row],[City]],CityRegion,2,0)</f>
        <v>South</v>
      </c>
      <c r="X520" t="str">
        <f>VLOOKUP(tblOrders[[#This Row],[City]],lookups!A:C,3,0)</f>
        <v>Telengana</v>
      </c>
    </row>
    <row r="521" spans="1:24" x14ac:dyDescent="0.25">
      <c r="A521" t="s">
        <v>1071</v>
      </c>
      <c r="B521" s="1">
        <v>45833</v>
      </c>
      <c r="C521" t="s">
        <v>1072</v>
      </c>
      <c r="D521" t="s">
        <v>39</v>
      </c>
      <c r="E521" t="s">
        <v>114</v>
      </c>
      <c r="F521" t="s">
        <v>115</v>
      </c>
      <c r="G521" t="s">
        <v>42</v>
      </c>
      <c r="H521" t="s">
        <v>116</v>
      </c>
      <c r="I521" t="s">
        <v>57</v>
      </c>
      <c r="J521" t="s">
        <v>45</v>
      </c>
      <c r="K521">
        <v>2</v>
      </c>
      <c r="L521">
        <v>12</v>
      </c>
      <c r="M521">
        <v>0</v>
      </c>
      <c r="N521">
        <v>24</v>
      </c>
      <c r="O521">
        <v>12</v>
      </c>
      <c r="P521" t="s">
        <v>28</v>
      </c>
      <c r="Q521" t="s">
        <v>35</v>
      </c>
      <c r="R521" t="s">
        <v>36</v>
      </c>
      <c r="S521">
        <v>4.5999999999999996</v>
      </c>
      <c r="T521">
        <f>YEAR(tblOrders[[#This Row],[Order Date]])</f>
        <v>2025</v>
      </c>
      <c r="U521" t="str">
        <f>TEXT(tblOrders[[#This Row],[Order Date]],"mmm-yyyy")</f>
        <v>Jun-2025</v>
      </c>
      <c r="V521" s="4">
        <f>tblOrders[[#This Row],[Profit]]/tblOrders[[#This Row],[Sales Amount]]</f>
        <v>0.5</v>
      </c>
      <c r="W521" t="str">
        <f>VLOOKUP(tblOrders[[#This Row],[City]],CityRegion,2,0)</f>
        <v>South</v>
      </c>
      <c r="X521" t="str">
        <f>VLOOKUP(tblOrders[[#This Row],[City]],lookups!A:C,3,0)</f>
        <v>Kerala</v>
      </c>
    </row>
    <row r="522" spans="1:24" x14ac:dyDescent="0.25">
      <c r="A522" t="s">
        <v>1073</v>
      </c>
      <c r="B522" s="1">
        <v>45949</v>
      </c>
      <c r="C522" t="s">
        <v>1074</v>
      </c>
      <c r="D522" t="s">
        <v>21</v>
      </c>
      <c r="E522" t="s">
        <v>55</v>
      </c>
      <c r="F522" t="s">
        <v>56</v>
      </c>
      <c r="G522" t="s">
        <v>24</v>
      </c>
      <c r="H522" t="s">
        <v>51</v>
      </c>
      <c r="I522" t="s">
        <v>139</v>
      </c>
      <c r="J522" t="s">
        <v>34</v>
      </c>
      <c r="K522">
        <v>3</v>
      </c>
      <c r="L522">
        <v>42</v>
      </c>
      <c r="M522">
        <v>0.05</v>
      </c>
      <c r="N522">
        <v>119.7</v>
      </c>
      <c r="O522">
        <v>47.7</v>
      </c>
      <c r="P522" t="s">
        <v>28</v>
      </c>
      <c r="Q522" t="s">
        <v>35</v>
      </c>
      <c r="R522" t="s">
        <v>123</v>
      </c>
      <c r="S522">
        <v>4.3</v>
      </c>
      <c r="T522">
        <f>YEAR(tblOrders[[#This Row],[Order Date]])</f>
        <v>2025</v>
      </c>
      <c r="U522" t="str">
        <f>TEXT(tblOrders[[#This Row],[Order Date]],"mmm-yyyy")</f>
        <v>Oct-2025</v>
      </c>
      <c r="V522" s="4">
        <f>tblOrders[[#This Row],[Profit]]/tblOrders[[#This Row],[Sales Amount]]</f>
        <v>0.39849624060150379</v>
      </c>
      <c r="W522" t="str">
        <f>VLOOKUP(tblOrders[[#This Row],[City]],CityRegion,2,0)</f>
        <v>South</v>
      </c>
      <c r="X522" t="str">
        <f>VLOOKUP(tblOrders[[#This Row],[City]],lookups!A:C,3,0)</f>
        <v>Tamil Nadu</v>
      </c>
    </row>
    <row r="523" spans="1:24" x14ac:dyDescent="0.25">
      <c r="A523" t="s">
        <v>1075</v>
      </c>
      <c r="B523" s="1">
        <v>45905</v>
      </c>
      <c r="C523" t="s">
        <v>410</v>
      </c>
      <c r="D523" t="s">
        <v>21</v>
      </c>
      <c r="E523" t="s">
        <v>101</v>
      </c>
      <c r="F523" t="s">
        <v>102</v>
      </c>
      <c r="G523" t="s">
        <v>24</v>
      </c>
      <c r="H523" t="s">
        <v>103</v>
      </c>
      <c r="I523" t="s">
        <v>70</v>
      </c>
      <c r="J523" t="s">
        <v>45</v>
      </c>
      <c r="K523">
        <v>5</v>
      </c>
      <c r="L523">
        <v>120</v>
      </c>
      <c r="M523">
        <v>0.05</v>
      </c>
      <c r="N523">
        <v>570</v>
      </c>
      <c r="O523">
        <v>180</v>
      </c>
      <c r="P523" t="s">
        <v>111</v>
      </c>
      <c r="Q523" t="s">
        <v>91</v>
      </c>
      <c r="R523" t="s">
        <v>36</v>
      </c>
      <c r="S523">
        <v>2.8</v>
      </c>
      <c r="T523">
        <f>YEAR(tblOrders[[#This Row],[Order Date]])</f>
        <v>2025</v>
      </c>
      <c r="U523" t="str">
        <f>TEXT(tblOrders[[#This Row],[Order Date]],"mmm-yyyy")</f>
        <v>Sep-2025</v>
      </c>
      <c r="V523" s="4">
        <f>tblOrders[[#This Row],[Profit]]/tblOrders[[#This Row],[Sales Amount]]</f>
        <v>0.31578947368421051</v>
      </c>
      <c r="W523" t="str">
        <f>VLOOKUP(tblOrders[[#This Row],[City]],CityRegion,2,0)</f>
        <v>South</v>
      </c>
      <c r="X523" t="str">
        <f>VLOOKUP(tblOrders[[#This Row],[City]],lookups!A:C,3,0)</f>
        <v>Telengana</v>
      </c>
    </row>
    <row r="524" spans="1:24" x14ac:dyDescent="0.25">
      <c r="A524" t="s">
        <v>1076</v>
      </c>
      <c r="B524" s="1">
        <v>45718</v>
      </c>
      <c r="C524" t="s">
        <v>1077</v>
      </c>
      <c r="D524" t="s">
        <v>39</v>
      </c>
      <c r="E524" t="s">
        <v>22</v>
      </c>
      <c r="F524" t="s">
        <v>23</v>
      </c>
      <c r="G524" t="s">
        <v>24</v>
      </c>
      <c r="H524" t="s">
        <v>25</v>
      </c>
      <c r="I524" t="s">
        <v>57</v>
      </c>
      <c r="J524" t="s">
        <v>34</v>
      </c>
      <c r="K524">
        <v>1</v>
      </c>
      <c r="L524">
        <v>190</v>
      </c>
      <c r="M524">
        <v>0</v>
      </c>
      <c r="N524">
        <v>190</v>
      </c>
      <c r="O524">
        <v>65</v>
      </c>
      <c r="P524" t="s">
        <v>28</v>
      </c>
      <c r="Q524" t="s">
        <v>29</v>
      </c>
      <c r="R524" t="s">
        <v>36</v>
      </c>
      <c r="S524">
        <v>3.8</v>
      </c>
      <c r="T524">
        <f>YEAR(tblOrders[[#This Row],[Order Date]])</f>
        <v>2025</v>
      </c>
      <c r="U524" t="str">
        <f>TEXT(tblOrders[[#This Row],[Order Date]],"mmm-yyyy")</f>
        <v>Mar-2025</v>
      </c>
      <c r="V524" s="4">
        <f>tblOrders[[#This Row],[Profit]]/tblOrders[[#This Row],[Sales Amount]]</f>
        <v>0.34210526315789475</v>
      </c>
      <c r="W524" t="str">
        <f>VLOOKUP(tblOrders[[#This Row],[City]],CityRegion,2,0)</f>
        <v>South</v>
      </c>
      <c r="X524" t="str">
        <f>VLOOKUP(tblOrders[[#This Row],[City]],lookups!A:C,3,0)</f>
        <v>Kerala</v>
      </c>
    </row>
    <row r="525" spans="1:24" x14ac:dyDescent="0.25">
      <c r="A525" t="s">
        <v>1078</v>
      </c>
      <c r="B525" s="1">
        <v>45717</v>
      </c>
      <c r="C525" t="s">
        <v>1079</v>
      </c>
      <c r="D525" t="s">
        <v>21</v>
      </c>
      <c r="E525" t="s">
        <v>73</v>
      </c>
      <c r="F525" t="s">
        <v>74</v>
      </c>
      <c r="G525" t="s">
        <v>68</v>
      </c>
      <c r="H525" t="s">
        <v>75</v>
      </c>
      <c r="I525" t="s">
        <v>76</v>
      </c>
      <c r="J525" t="s">
        <v>27</v>
      </c>
      <c r="K525">
        <v>5</v>
      </c>
      <c r="L525">
        <v>65</v>
      </c>
      <c r="M525">
        <v>0.15</v>
      </c>
      <c r="N525">
        <v>276.25</v>
      </c>
      <c r="O525">
        <v>86.25</v>
      </c>
      <c r="P525" t="s">
        <v>28</v>
      </c>
      <c r="Q525" t="s">
        <v>86</v>
      </c>
      <c r="R525" t="s">
        <v>36</v>
      </c>
      <c r="S525">
        <v>2.7</v>
      </c>
      <c r="T525">
        <f>YEAR(tblOrders[[#This Row],[Order Date]])</f>
        <v>2025</v>
      </c>
      <c r="U525" t="str">
        <f>TEXT(tblOrders[[#This Row],[Order Date]],"mmm-yyyy")</f>
        <v>Mar-2025</v>
      </c>
      <c r="V525" s="4">
        <f>tblOrders[[#This Row],[Profit]]/tblOrders[[#This Row],[Sales Amount]]</f>
        <v>0.31221719457013575</v>
      </c>
      <c r="W525" t="str">
        <f>VLOOKUP(tblOrders[[#This Row],[City]],CityRegion,2,0)</f>
        <v>South</v>
      </c>
      <c r="X525" t="str">
        <f>VLOOKUP(tblOrders[[#This Row],[City]],lookups!A:C,3,0)</f>
        <v>Kerala</v>
      </c>
    </row>
    <row r="526" spans="1:24" x14ac:dyDescent="0.25">
      <c r="A526" t="s">
        <v>1080</v>
      </c>
      <c r="B526" s="1">
        <v>45923</v>
      </c>
      <c r="C526" t="s">
        <v>461</v>
      </c>
      <c r="D526" t="s">
        <v>21</v>
      </c>
      <c r="E526" t="s">
        <v>22</v>
      </c>
      <c r="F526" t="s">
        <v>23</v>
      </c>
      <c r="G526" t="s">
        <v>24</v>
      </c>
      <c r="H526" t="s">
        <v>25</v>
      </c>
      <c r="I526" t="s">
        <v>139</v>
      </c>
      <c r="J526" t="s">
        <v>27</v>
      </c>
      <c r="K526">
        <v>4</v>
      </c>
      <c r="L526">
        <v>190</v>
      </c>
      <c r="M526">
        <v>0.05</v>
      </c>
      <c r="N526">
        <v>722</v>
      </c>
      <c r="O526">
        <v>222</v>
      </c>
      <c r="P526" t="s">
        <v>111</v>
      </c>
      <c r="Q526" t="s">
        <v>86</v>
      </c>
      <c r="R526" t="s">
        <v>30</v>
      </c>
      <c r="S526">
        <v>2.6</v>
      </c>
      <c r="T526">
        <f>YEAR(tblOrders[[#This Row],[Order Date]])</f>
        <v>2025</v>
      </c>
      <c r="U526" t="str">
        <f>TEXT(tblOrders[[#This Row],[Order Date]],"mmm-yyyy")</f>
        <v>Sep-2025</v>
      </c>
      <c r="V526" s="4">
        <f>tblOrders[[#This Row],[Profit]]/tblOrders[[#This Row],[Sales Amount]]</f>
        <v>0.30747922437673131</v>
      </c>
      <c r="W526" t="str">
        <f>VLOOKUP(tblOrders[[#This Row],[City]],CityRegion,2,0)</f>
        <v>South</v>
      </c>
      <c r="X526" t="str">
        <f>VLOOKUP(tblOrders[[#This Row],[City]],lookups!A:C,3,0)</f>
        <v>Tamil Nadu</v>
      </c>
    </row>
    <row r="527" spans="1:24" x14ac:dyDescent="0.25">
      <c r="A527" t="s">
        <v>1081</v>
      </c>
      <c r="B527" s="1">
        <v>45862</v>
      </c>
      <c r="C527" t="s">
        <v>540</v>
      </c>
      <c r="D527" t="s">
        <v>21</v>
      </c>
      <c r="E527" t="s">
        <v>79</v>
      </c>
      <c r="F527" t="s">
        <v>80</v>
      </c>
      <c r="G527" t="s">
        <v>68</v>
      </c>
      <c r="H527" t="s">
        <v>81</v>
      </c>
      <c r="I527" t="s">
        <v>44</v>
      </c>
      <c r="J527" t="s">
        <v>34</v>
      </c>
      <c r="K527">
        <v>5</v>
      </c>
      <c r="L527">
        <v>799</v>
      </c>
      <c r="M527">
        <v>0.2</v>
      </c>
      <c r="N527">
        <v>3196</v>
      </c>
      <c r="O527">
        <v>96</v>
      </c>
      <c r="P527" t="s">
        <v>28</v>
      </c>
      <c r="Q527" t="s">
        <v>35</v>
      </c>
      <c r="R527" t="s">
        <v>30</v>
      </c>
      <c r="S527">
        <v>3.9</v>
      </c>
      <c r="T527">
        <f>YEAR(tblOrders[[#This Row],[Order Date]])</f>
        <v>2025</v>
      </c>
      <c r="U527" t="str">
        <f>TEXT(tblOrders[[#This Row],[Order Date]],"mmm-yyyy")</f>
        <v>Jul-2025</v>
      </c>
      <c r="V527" s="4">
        <f>tblOrders[[#This Row],[Profit]]/tblOrders[[#This Row],[Sales Amount]]</f>
        <v>3.0037546933667083E-2</v>
      </c>
      <c r="W527" t="str">
        <f>VLOOKUP(tblOrders[[#This Row],[City]],CityRegion,2,0)</f>
        <v>South</v>
      </c>
      <c r="X527" t="str">
        <f>VLOOKUP(tblOrders[[#This Row],[City]],lookups!A:C,3,0)</f>
        <v>Kerala</v>
      </c>
    </row>
    <row r="528" spans="1:24" x14ac:dyDescent="0.25">
      <c r="A528" t="s">
        <v>1082</v>
      </c>
      <c r="B528" s="1">
        <v>45986</v>
      </c>
      <c r="C528" t="s">
        <v>1083</v>
      </c>
      <c r="D528" t="s">
        <v>39</v>
      </c>
      <c r="E528" t="s">
        <v>60</v>
      </c>
      <c r="F528" t="s">
        <v>61</v>
      </c>
      <c r="G528" t="s">
        <v>62</v>
      </c>
      <c r="H528" t="s">
        <v>63</v>
      </c>
      <c r="I528" t="s">
        <v>33</v>
      </c>
      <c r="J528" t="s">
        <v>27</v>
      </c>
      <c r="K528">
        <v>4</v>
      </c>
      <c r="L528">
        <v>45</v>
      </c>
      <c r="M528">
        <v>0.1</v>
      </c>
      <c r="N528">
        <v>162</v>
      </c>
      <c r="O528">
        <v>58</v>
      </c>
      <c r="P528" t="s">
        <v>28</v>
      </c>
      <c r="Q528" t="s">
        <v>46</v>
      </c>
      <c r="R528" t="s">
        <v>36</v>
      </c>
      <c r="S528">
        <v>2.6</v>
      </c>
      <c r="T528">
        <f>YEAR(tblOrders[[#This Row],[Order Date]])</f>
        <v>2025</v>
      </c>
      <c r="U528" t="str">
        <f>TEXT(tblOrders[[#This Row],[Order Date]],"mmm-yyyy")</f>
        <v>Nov-2025</v>
      </c>
      <c r="V528" s="4">
        <f>tblOrders[[#This Row],[Profit]]/tblOrders[[#This Row],[Sales Amount]]</f>
        <v>0.35802469135802467</v>
      </c>
      <c r="W528" t="str">
        <f>VLOOKUP(tblOrders[[#This Row],[City]],CityRegion,2,0)</f>
        <v>North</v>
      </c>
      <c r="X528" t="str">
        <f>VLOOKUP(tblOrders[[#This Row],[City]],lookups!A:C,3,0)</f>
        <v>Delhi</v>
      </c>
    </row>
    <row r="529" spans="1:24" x14ac:dyDescent="0.25">
      <c r="A529" t="s">
        <v>1084</v>
      </c>
      <c r="B529" s="1">
        <v>45960</v>
      </c>
      <c r="C529" t="s">
        <v>701</v>
      </c>
      <c r="D529" t="s">
        <v>39</v>
      </c>
      <c r="E529" t="s">
        <v>40</v>
      </c>
      <c r="F529" t="s">
        <v>41</v>
      </c>
      <c r="G529" t="s">
        <v>42</v>
      </c>
      <c r="H529" t="s">
        <v>43</v>
      </c>
      <c r="I529" t="s">
        <v>130</v>
      </c>
      <c r="J529" t="s">
        <v>45</v>
      </c>
      <c r="K529">
        <v>1</v>
      </c>
      <c r="L529">
        <v>18</v>
      </c>
      <c r="M529">
        <v>0</v>
      </c>
      <c r="N529">
        <v>18</v>
      </c>
      <c r="O529">
        <v>9</v>
      </c>
      <c r="P529" t="s">
        <v>28</v>
      </c>
      <c r="Q529" t="s">
        <v>35</v>
      </c>
      <c r="R529" t="s">
        <v>30</v>
      </c>
      <c r="S529">
        <v>3.5</v>
      </c>
      <c r="T529">
        <f>YEAR(tblOrders[[#This Row],[Order Date]])</f>
        <v>2025</v>
      </c>
      <c r="U529" t="str">
        <f>TEXT(tblOrders[[#This Row],[Order Date]],"mmm-yyyy")</f>
        <v>Oct-2025</v>
      </c>
      <c r="V529" s="4">
        <f>tblOrders[[#This Row],[Profit]]/tblOrders[[#This Row],[Sales Amount]]</f>
        <v>0.5</v>
      </c>
      <c r="W529" t="str">
        <f>VLOOKUP(tblOrders[[#This Row],[City]],CityRegion,2,0)</f>
        <v>West</v>
      </c>
      <c r="X529" t="str">
        <f>VLOOKUP(tblOrders[[#This Row],[City]],lookups!A:C,3,0)</f>
        <v>Maharashtra</v>
      </c>
    </row>
    <row r="530" spans="1:24" x14ac:dyDescent="0.25">
      <c r="A530" t="s">
        <v>1085</v>
      </c>
      <c r="B530" s="1">
        <v>45667</v>
      </c>
      <c r="C530" t="s">
        <v>598</v>
      </c>
      <c r="D530" t="s">
        <v>39</v>
      </c>
      <c r="E530" t="s">
        <v>49</v>
      </c>
      <c r="F530" t="s">
        <v>50</v>
      </c>
      <c r="G530" t="s">
        <v>24</v>
      </c>
      <c r="H530" t="s">
        <v>51</v>
      </c>
      <c r="I530" t="s">
        <v>44</v>
      </c>
      <c r="J530" t="s">
        <v>34</v>
      </c>
      <c r="K530">
        <v>2</v>
      </c>
      <c r="L530">
        <v>85</v>
      </c>
      <c r="M530">
        <v>0.1</v>
      </c>
      <c r="N530">
        <v>153</v>
      </c>
      <c r="O530">
        <v>49</v>
      </c>
      <c r="P530" t="s">
        <v>28</v>
      </c>
      <c r="Q530" t="s">
        <v>46</v>
      </c>
      <c r="R530" t="s">
        <v>36</v>
      </c>
      <c r="S530">
        <v>2.9</v>
      </c>
      <c r="T530">
        <f>YEAR(tblOrders[[#This Row],[Order Date]])</f>
        <v>2025</v>
      </c>
      <c r="U530" t="str">
        <f>TEXT(tblOrders[[#This Row],[Order Date]],"mmm-yyyy")</f>
        <v>Jan-2025</v>
      </c>
      <c r="V530" s="4">
        <f>tblOrders[[#This Row],[Profit]]/tblOrders[[#This Row],[Sales Amount]]</f>
        <v>0.3202614379084967</v>
      </c>
      <c r="W530" t="str">
        <f>VLOOKUP(tblOrders[[#This Row],[City]],CityRegion,2,0)</f>
        <v>South</v>
      </c>
      <c r="X530" t="str">
        <f>VLOOKUP(tblOrders[[#This Row],[City]],lookups!A:C,3,0)</f>
        <v>Kerala</v>
      </c>
    </row>
    <row r="531" spans="1:24" x14ac:dyDescent="0.25">
      <c r="A531" t="s">
        <v>1086</v>
      </c>
      <c r="B531" s="1">
        <v>45894</v>
      </c>
      <c r="C531" t="s">
        <v>1087</v>
      </c>
      <c r="D531" t="s">
        <v>39</v>
      </c>
      <c r="E531" t="s">
        <v>73</v>
      </c>
      <c r="F531" t="s">
        <v>74</v>
      </c>
      <c r="G531" t="s">
        <v>68</v>
      </c>
      <c r="H531" t="s">
        <v>75</v>
      </c>
      <c r="I531" t="s">
        <v>57</v>
      </c>
      <c r="J531" t="s">
        <v>27</v>
      </c>
      <c r="K531">
        <v>3</v>
      </c>
      <c r="L531">
        <v>65</v>
      </c>
      <c r="M531">
        <v>0.1</v>
      </c>
      <c r="N531">
        <v>175.5</v>
      </c>
      <c r="O531">
        <v>61.5</v>
      </c>
      <c r="P531" t="s">
        <v>111</v>
      </c>
      <c r="Q531" t="s">
        <v>35</v>
      </c>
      <c r="R531" t="s">
        <v>36</v>
      </c>
      <c r="S531">
        <v>4.3</v>
      </c>
      <c r="T531">
        <f>YEAR(tblOrders[[#This Row],[Order Date]])</f>
        <v>2025</v>
      </c>
      <c r="U531" t="str">
        <f>TEXT(tblOrders[[#This Row],[Order Date]],"mmm-yyyy")</f>
        <v>Aug-2025</v>
      </c>
      <c r="V531" s="4">
        <f>tblOrders[[#This Row],[Profit]]/tblOrders[[#This Row],[Sales Amount]]</f>
        <v>0.3504273504273504</v>
      </c>
      <c r="W531" t="str">
        <f>VLOOKUP(tblOrders[[#This Row],[City]],CityRegion,2,0)</f>
        <v>South</v>
      </c>
      <c r="X531" t="str">
        <f>VLOOKUP(tblOrders[[#This Row],[City]],lookups!A:C,3,0)</f>
        <v>Kerala</v>
      </c>
    </row>
    <row r="532" spans="1:24" x14ac:dyDescent="0.25">
      <c r="A532" t="s">
        <v>1088</v>
      </c>
      <c r="B532" s="1">
        <v>45896</v>
      </c>
      <c r="C532" t="s">
        <v>1089</v>
      </c>
      <c r="D532" t="s">
        <v>21</v>
      </c>
      <c r="E532" t="s">
        <v>79</v>
      </c>
      <c r="F532" t="s">
        <v>80</v>
      </c>
      <c r="G532" t="s">
        <v>68</v>
      </c>
      <c r="H532" t="s">
        <v>81</v>
      </c>
      <c r="I532" t="s">
        <v>84</v>
      </c>
      <c r="J532" t="s">
        <v>27</v>
      </c>
      <c r="K532">
        <v>5</v>
      </c>
      <c r="L532">
        <v>799</v>
      </c>
      <c r="M532">
        <v>0.15</v>
      </c>
      <c r="N532">
        <v>3395.75</v>
      </c>
      <c r="O532">
        <v>295.75</v>
      </c>
      <c r="P532" t="s">
        <v>85</v>
      </c>
      <c r="Q532" t="s">
        <v>46</v>
      </c>
      <c r="R532" t="s">
        <v>36</v>
      </c>
      <c r="S532">
        <v>3.9</v>
      </c>
      <c r="T532">
        <f>YEAR(tblOrders[[#This Row],[Order Date]])</f>
        <v>2025</v>
      </c>
      <c r="U532" t="str">
        <f>TEXT(tblOrders[[#This Row],[Order Date]],"mmm-yyyy")</f>
        <v>Aug-2025</v>
      </c>
      <c r="V532" s="4">
        <f>tblOrders[[#This Row],[Profit]]/tblOrders[[#This Row],[Sales Amount]]</f>
        <v>8.7094161819921967E-2</v>
      </c>
      <c r="W532" t="str">
        <f>VLOOKUP(tblOrders[[#This Row],[City]],CityRegion,2,0)</f>
        <v>West</v>
      </c>
      <c r="X532" t="str">
        <f>VLOOKUP(tblOrders[[#This Row],[City]],lookups!A:C,3,0)</f>
        <v>Maharashtra</v>
      </c>
    </row>
    <row r="533" spans="1:24" x14ac:dyDescent="0.25">
      <c r="A533" t="s">
        <v>1090</v>
      </c>
      <c r="B533" s="1">
        <v>45838</v>
      </c>
      <c r="C533" t="s">
        <v>1091</v>
      </c>
      <c r="D533" t="s">
        <v>21</v>
      </c>
      <c r="E533" t="s">
        <v>40</v>
      </c>
      <c r="F533" t="s">
        <v>41</v>
      </c>
      <c r="G533" t="s">
        <v>42</v>
      </c>
      <c r="H533" t="s">
        <v>43</v>
      </c>
      <c r="I533" t="s">
        <v>76</v>
      </c>
      <c r="J533" t="s">
        <v>45</v>
      </c>
      <c r="K533">
        <v>3</v>
      </c>
      <c r="L533">
        <v>18</v>
      </c>
      <c r="M533">
        <v>0.1</v>
      </c>
      <c r="N533">
        <v>48.6</v>
      </c>
      <c r="O533">
        <v>21.6</v>
      </c>
      <c r="P533" t="s">
        <v>28</v>
      </c>
      <c r="Q533" t="s">
        <v>86</v>
      </c>
      <c r="R533" t="s">
        <v>30</v>
      </c>
      <c r="S533">
        <v>4.5999999999999996</v>
      </c>
      <c r="T533">
        <f>YEAR(tblOrders[[#This Row],[Order Date]])</f>
        <v>2025</v>
      </c>
      <c r="U533" t="str">
        <f>TEXT(tblOrders[[#This Row],[Order Date]],"mmm-yyyy")</f>
        <v>Jun-2025</v>
      </c>
      <c r="V533" s="4">
        <f>tblOrders[[#This Row],[Profit]]/tblOrders[[#This Row],[Sales Amount]]</f>
        <v>0.44444444444444448</v>
      </c>
      <c r="W533" t="str">
        <f>VLOOKUP(tblOrders[[#This Row],[City]],CityRegion,2,0)</f>
        <v>South</v>
      </c>
      <c r="X533" t="str">
        <f>VLOOKUP(tblOrders[[#This Row],[City]],lookups!A:C,3,0)</f>
        <v>Kerala</v>
      </c>
    </row>
    <row r="534" spans="1:24" x14ac:dyDescent="0.25">
      <c r="A534" t="s">
        <v>1092</v>
      </c>
      <c r="B534" s="1">
        <v>45873</v>
      </c>
      <c r="C534" t="s">
        <v>1093</v>
      </c>
      <c r="D534" t="s">
        <v>21</v>
      </c>
      <c r="E534" t="s">
        <v>79</v>
      </c>
      <c r="F534" t="s">
        <v>80</v>
      </c>
      <c r="G534" t="s">
        <v>68</v>
      </c>
      <c r="H534" t="s">
        <v>81</v>
      </c>
      <c r="I534" t="s">
        <v>130</v>
      </c>
      <c r="J534" t="s">
        <v>27</v>
      </c>
      <c r="K534">
        <v>2</v>
      </c>
      <c r="L534">
        <v>799</v>
      </c>
      <c r="M534">
        <v>0.05</v>
      </c>
      <c r="N534">
        <v>1518.1</v>
      </c>
      <c r="O534">
        <v>278.10000000000002</v>
      </c>
      <c r="P534" t="s">
        <v>28</v>
      </c>
      <c r="Q534" t="s">
        <v>86</v>
      </c>
      <c r="R534" t="s">
        <v>36</v>
      </c>
      <c r="S534">
        <v>4.8</v>
      </c>
      <c r="T534">
        <f>YEAR(tblOrders[[#This Row],[Order Date]])</f>
        <v>2025</v>
      </c>
      <c r="U534" t="str">
        <f>TEXT(tblOrders[[#This Row],[Order Date]],"mmm-yyyy")</f>
        <v>Aug-2025</v>
      </c>
      <c r="V534" s="4">
        <f>tblOrders[[#This Row],[Profit]]/tblOrders[[#This Row],[Sales Amount]]</f>
        <v>0.18318951320729862</v>
      </c>
      <c r="W534" t="str">
        <f>VLOOKUP(tblOrders[[#This Row],[City]],CityRegion,2,0)</f>
        <v>West</v>
      </c>
      <c r="X534" t="str">
        <f>VLOOKUP(tblOrders[[#This Row],[City]],lookups!A:C,3,0)</f>
        <v>Maharashtra</v>
      </c>
    </row>
    <row r="535" spans="1:24" x14ac:dyDescent="0.25">
      <c r="A535" t="s">
        <v>1094</v>
      </c>
      <c r="B535" s="1">
        <v>45682</v>
      </c>
      <c r="C535" t="s">
        <v>1095</v>
      </c>
      <c r="D535" t="s">
        <v>21</v>
      </c>
      <c r="E535" t="s">
        <v>114</v>
      </c>
      <c r="F535" t="s">
        <v>115</v>
      </c>
      <c r="G535" t="s">
        <v>42</v>
      </c>
      <c r="H535" t="s">
        <v>116</v>
      </c>
      <c r="I535" t="s">
        <v>33</v>
      </c>
      <c r="J535" t="s">
        <v>34</v>
      </c>
      <c r="K535">
        <v>3</v>
      </c>
      <c r="L535">
        <v>12</v>
      </c>
      <c r="M535">
        <v>0.2</v>
      </c>
      <c r="N535">
        <v>28.8</v>
      </c>
      <c r="O535">
        <v>10.8</v>
      </c>
      <c r="P535" t="s">
        <v>28</v>
      </c>
      <c r="Q535" t="s">
        <v>86</v>
      </c>
      <c r="R535" t="s">
        <v>36</v>
      </c>
      <c r="S535">
        <v>3.7</v>
      </c>
      <c r="T535">
        <f>YEAR(tblOrders[[#This Row],[Order Date]])</f>
        <v>2025</v>
      </c>
      <c r="U535" t="str">
        <f>TEXT(tblOrders[[#This Row],[Order Date]],"mmm-yyyy")</f>
        <v>Jan-2025</v>
      </c>
      <c r="V535" s="4">
        <f>tblOrders[[#This Row],[Profit]]/tblOrders[[#This Row],[Sales Amount]]</f>
        <v>0.375</v>
      </c>
      <c r="W535" t="str">
        <f>VLOOKUP(tblOrders[[#This Row],[City]],CityRegion,2,0)</f>
        <v>North</v>
      </c>
      <c r="X535" t="str">
        <f>VLOOKUP(tblOrders[[#This Row],[City]],lookups!A:C,3,0)</f>
        <v>Delhi</v>
      </c>
    </row>
    <row r="536" spans="1:24" x14ac:dyDescent="0.25">
      <c r="A536" t="s">
        <v>1096</v>
      </c>
      <c r="B536" s="1">
        <v>45969</v>
      </c>
      <c r="C536" t="s">
        <v>1097</v>
      </c>
      <c r="D536" t="s">
        <v>21</v>
      </c>
      <c r="E536" t="s">
        <v>101</v>
      </c>
      <c r="F536" t="s">
        <v>102</v>
      </c>
      <c r="G536" t="s">
        <v>24</v>
      </c>
      <c r="H536" t="s">
        <v>103</v>
      </c>
      <c r="I536" t="s">
        <v>57</v>
      </c>
      <c r="J536" t="s">
        <v>45</v>
      </c>
      <c r="K536">
        <v>1</v>
      </c>
      <c r="L536">
        <v>120</v>
      </c>
      <c r="M536">
        <v>0.15</v>
      </c>
      <c r="N536">
        <v>102</v>
      </c>
      <c r="O536">
        <v>24</v>
      </c>
      <c r="P536" t="s">
        <v>85</v>
      </c>
      <c r="Q536" t="s">
        <v>46</v>
      </c>
      <c r="R536" t="s">
        <v>30</v>
      </c>
      <c r="S536">
        <v>4.4000000000000004</v>
      </c>
      <c r="T536">
        <f>YEAR(tblOrders[[#This Row],[Order Date]])</f>
        <v>2025</v>
      </c>
      <c r="U536" t="str">
        <f>TEXT(tblOrders[[#This Row],[Order Date]],"mmm-yyyy")</f>
        <v>Nov-2025</v>
      </c>
      <c r="V536" s="4">
        <f>tblOrders[[#This Row],[Profit]]/tblOrders[[#This Row],[Sales Amount]]</f>
        <v>0.23529411764705882</v>
      </c>
      <c r="W536" t="str">
        <f>VLOOKUP(tblOrders[[#This Row],[City]],CityRegion,2,0)</f>
        <v>South</v>
      </c>
      <c r="X536" t="str">
        <f>VLOOKUP(tblOrders[[#This Row],[City]],lookups!A:C,3,0)</f>
        <v>Kerala</v>
      </c>
    </row>
    <row r="537" spans="1:24" x14ac:dyDescent="0.25">
      <c r="A537" t="s">
        <v>1098</v>
      </c>
      <c r="B537" s="1">
        <v>45808</v>
      </c>
      <c r="C537" t="s">
        <v>1099</v>
      </c>
      <c r="D537" t="s">
        <v>21</v>
      </c>
      <c r="E537" t="s">
        <v>49</v>
      </c>
      <c r="F537" t="s">
        <v>50</v>
      </c>
      <c r="G537" t="s">
        <v>24</v>
      </c>
      <c r="H537" t="s">
        <v>51</v>
      </c>
      <c r="I537" t="s">
        <v>70</v>
      </c>
      <c r="J537" t="s">
        <v>27</v>
      </c>
      <c r="K537">
        <v>1</v>
      </c>
      <c r="L537">
        <v>85</v>
      </c>
      <c r="M537">
        <v>0</v>
      </c>
      <c r="N537">
        <v>85</v>
      </c>
      <c r="O537">
        <v>33</v>
      </c>
      <c r="P537" t="s">
        <v>28</v>
      </c>
      <c r="Q537" t="s">
        <v>86</v>
      </c>
      <c r="R537" t="s">
        <v>30</v>
      </c>
      <c r="S537">
        <v>2.6</v>
      </c>
      <c r="T537">
        <f>YEAR(tblOrders[[#This Row],[Order Date]])</f>
        <v>2025</v>
      </c>
      <c r="U537" t="str">
        <f>TEXT(tblOrders[[#This Row],[Order Date]],"mmm-yyyy")</f>
        <v>May-2025</v>
      </c>
      <c r="V537" s="4">
        <f>tblOrders[[#This Row],[Profit]]/tblOrders[[#This Row],[Sales Amount]]</f>
        <v>0.38823529411764707</v>
      </c>
      <c r="W537" t="str">
        <f>VLOOKUP(tblOrders[[#This Row],[City]],CityRegion,2,0)</f>
        <v>South</v>
      </c>
      <c r="X537" t="str">
        <f>VLOOKUP(tblOrders[[#This Row],[City]],lookups!A:C,3,0)</f>
        <v>Telengana</v>
      </c>
    </row>
    <row r="538" spans="1:24" x14ac:dyDescent="0.25">
      <c r="A538" t="s">
        <v>1100</v>
      </c>
      <c r="B538" s="1">
        <v>45802</v>
      </c>
      <c r="C538" t="s">
        <v>1101</v>
      </c>
      <c r="D538" t="s">
        <v>21</v>
      </c>
      <c r="E538" t="s">
        <v>60</v>
      </c>
      <c r="F538" t="s">
        <v>61</v>
      </c>
      <c r="G538" t="s">
        <v>62</v>
      </c>
      <c r="H538" t="s">
        <v>63</v>
      </c>
      <c r="I538" t="s">
        <v>52</v>
      </c>
      <c r="J538" t="s">
        <v>27</v>
      </c>
      <c r="K538">
        <v>3</v>
      </c>
      <c r="L538">
        <v>45</v>
      </c>
      <c r="M538">
        <v>0.05</v>
      </c>
      <c r="N538">
        <v>128.25</v>
      </c>
      <c r="O538">
        <v>50.25</v>
      </c>
      <c r="P538" t="s">
        <v>148</v>
      </c>
      <c r="Q538" t="s">
        <v>35</v>
      </c>
      <c r="R538" t="s">
        <v>30</v>
      </c>
      <c r="S538">
        <v>4.5999999999999996</v>
      </c>
      <c r="T538">
        <f>YEAR(tblOrders[[#This Row],[Order Date]])</f>
        <v>2025</v>
      </c>
      <c r="U538" t="str">
        <f>TEXT(tblOrders[[#This Row],[Order Date]],"mmm-yyyy")</f>
        <v>May-2025</v>
      </c>
      <c r="V538" s="4">
        <f>tblOrders[[#This Row],[Profit]]/tblOrders[[#This Row],[Sales Amount]]</f>
        <v>0.391812865497076</v>
      </c>
      <c r="W538" t="str">
        <f>VLOOKUP(tblOrders[[#This Row],[City]],CityRegion,2,0)</f>
        <v>South</v>
      </c>
      <c r="X538" t="str">
        <f>VLOOKUP(tblOrders[[#This Row],[City]],lookups!A:C,3,0)</f>
        <v>Kerala</v>
      </c>
    </row>
    <row r="539" spans="1:24" x14ac:dyDescent="0.25">
      <c r="A539" t="s">
        <v>1102</v>
      </c>
      <c r="B539" s="1">
        <v>45768</v>
      </c>
      <c r="C539" t="s">
        <v>1103</v>
      </c>
      <c r="D539" t="s">
        <v>21</v>
      </c>
      <c r="E539" t="s">
        <v>22</v>
      </c>
      <c r="F539" t="s">
        <v>23</v>
      </c>
      <c r="G539" t="s">
        <v>24</v>
      </c>
      <c r="H539" t="s">
        <v>25</v>
      </c>
      <c r="I539" t="s">
        <v>70</v>
      </c>
      <c r="J539" t="s">
        <v>27</v>
      </c>
      <c r="K539">
        <v>4</v>
      </c>
      <c r="L539">
        <v>190</v>
      </c>
      <c r="M539">
        <v>0.1</v>
      </c>
      <c r="N539">
        <v>684</v>
      </c>
      <c r="O539">
        <v>184</v>
      </c>
      <c r="P539" t="s">
        <v>28</v>
      </c>
      <c r="Q539" t="s">
        <v>35</v>
      </c>
      <c r="R539" t="s">
        <v>30</v>
      </c>
      <c r="S539">
        <v>5</v>
      </c>
      <c r="T539">
        <f>YEAR(tblOrders[[#This Row],[Order Date]])</f>
        <v>2025</v>
      </c>
      <c r="U539" t="str">
        <f>TEXT(tblOrders[[#This Row],[Order Date]],"mmm-yyyy")</f>
        <v>Apr-2025</v>
      </c>
      <c r="V539" s="4">
        <f>tblOrders[[#This Row],[Profit]]/tblOrders[[#This Row],[Sales Amount]]</f>
        <v>0.26900584795321636</v>
      </c>
      <c r="W539" t="str">
        <f>VLOOKUP(tblOrders[[#This Row],[City]],CityRegion,2,0)</f>
        <v>South</v>
      </c>
      <c r="X539" t="str">
        <f>VLOOKUP(tblOrders[[#This Row],[City]],lookups!A:C,3,0)</f>
        <v>Telengana</v>
      </c>
    </row>
    <row r="540" spans="1:24" x14ac:dyDescent="0.25">
      <c r="A540" t="s">
        <v>1104</v>
      </c>
      <c r="B540" s="1">
        <v>45912</v>
      </c>
      <c r="C540" t="s">
        <v>610</v>
      </c>
      <c r="D540" t="s">
        <v>39</v>
      </c>
      <c r="E540" t="s">
        <v>108</v>
      </c>
      <c r="F540" t="s">
        <v>109</v>
      </c>
      <c r="G540" t="s">
        <v>62</v>
      </c>
      <c r="H540" t="s">
        <v>110</v>
      </c>
      <c r="I540" t="s">
        <v>52</v>
      </c>
      <c r="J540" t="s">
        <v>34</v>
      </c>
      <c r="K540">
        <v>3</v>
      </c>
      <c r="L540">
        <v>110</v>
      </c>
      <c r="M540">
        <v>0.05</v>
      </c>
      <c r="N540">
        <v>313.5</v>
      </c>
      <c r="O540">
        <v>109.5</v>
      </c>
      <c r="P540" t="s">
        <v>28</v>
      </c>
      <c r="Q540" t="s">
        <v>91</v>
      </c>
      <c r="R540" t="s">
        <v>36</v>
      </c>
      <c r="S540">
        <v>2.8</v>
      </c>
      <c r="T540">
        <f>YEAR(tblOrders[[#This Row],[Order Date]])</f>
        <v>2025</v>
      </c>
      <c r="U540" t="str">
        <f>TEXT(tblOrders[[#This Row],[Order Date]],"mmm-yyyy")</f>
        <v>Sep-2025</v>
      </c>
      <c r="V540" s="4">
        <f>tblOrders[[#This Row],[Profit]]/tblOrders[[#This Row],[Sales Amount]]</f>
        <v>0.34928229665071769</v>
      </c>
      <c r="W540" t="str">
        <f>VLOOKUP(tblOrders[[#This Row],[City]],CityRegion,2,0)</f>
        <v>South</v>
      </c>
      <c r="X540" t="str">
        <f>VLOOKUP(tblOrders[[#This Row],[City]],lookups!A:C,3,0)</f>
        <v>Kerala</v>
      </c>
    </row>
    <row r="541" spans="1:24" x14ac:dyDescent="0.25">
      <c r="A541" t="s">
        <v>1105</v>
      </c>
      <c r="B541" s="1">
        <v>45850</v>
      </c>
      <c r="C541" t="s">
        <v>1106</v>
      </c>
      <c r="D541" t="s">
        <v>39</v>
      </c>
      <c r="E541" t="s">
        <v>94</v>
      </c>
      <c r="F541" t="s">
        <v>95</v>
      </c>
      <c r="G541" t="s">
        <v>68</v>
      </c>
      <c r="H541" t="s">
        <v>96</v>
      </c>
      <c r="I541" t="s">
        <v>70</v>
      </c>
      <c r="J541" t="s">
        <v>45</v>
      </c>
      <c r="K541">
        <v>3</v>
      </c>
      <c r="L541">
        <v>89</v>
      </c>
      <c r="M541">
        <v>0</v>
      </c>
      <c r="N541">
        <v>267</v>
      </c>
      <c r="O541">
        <v>102</v>
      </c>
      <c r="P541" t="s">
        <v>28</v>
      </c>
      <c r="Q541" t="s">
        <v>46</v>
      </c>
      <c r="R541" t="s">
        <v>30</v>
      </c>
      <c r="S541">
        <v>3.6</v>
      </c>
      <c r="T541">
        <f>YEAR(tblOrders[[#This Row],[Order Date]])</f>
        <v>2025</v>
      </c>
      <c r="U541" t="str">
        <f>TEXT(tblOrders[[#This Row],[Order Date]],"mmm-yyyy")</f>
        <v>Jul-2025</v>
      </c>
      <c r="V541" s="4">
        <f>tblOrders[[#This Row],[Profit]]/tblOrders[[#This Row],[Sales Amount]]</f>
        <v>0.38202247191011235</v>
      </c>
      <c r="W541" t="str">
        <f>VLOOKUP(tblOrders[[#This Row],[City]],CityRegion,2,0)</f>
        <v>South</v>
      </c>
      <c r="X541" t="str">
        <f>VLOOKUP(tblOrders[[#This Row],[City]],lookups!A:C,3,0)</f>
        <v>Telengana</v>
      </c>
    </row>
    <row r="542" spans="1:24" x14ac:dyDescent="0.25">
      <c r="A542" t="s">
        <v>1107</v>
      </c>
      <c r="B542" s="1">
        <v>45882</v>
      </c>
      <c r="C542" t="s">
        <v>1108</v>
      </c>
      <c r="D542" t="s">
        <v>21</v>
      </c>
      <c r="E542" t="s">
        <v>101</v>
      </c>
      <c r="F542" t="s">
        <v>102</v>
      </c>
      <c r="G542" t="s">
        <v>24</v>
      </c>
      <c r="H542" t="s">
        <v>103</v>
      </c>
      <c r="I542" t="s">
        <v>130</v>
      </c>
      <c r="J542" t="s">
        <v>45</v>
      </c>
      <c r="K542">
        <v>1</v>
      </c>
      <c r="L542">
        <v>120</v>
      </c>
      <c r="M542">
        <v>0.1</v>
      </c>
      <c r="N542">
        <v>108</v>
      </c>
      <c r="O542">
        <v>30</v>
      </c>
      <c r="P542" t="s">
        <v>28</v>
      </c>
      <c r="Q542" t="s">
        <v>91</v>
      </c>
      <c r="R542" t="s">
        <v>123</v>
      </c>
      <c r="S542">
        <v>2.8</v>
      </c>
      <c r="T542">
        <f>YEAR(tblOrders[[#This Row],[Order Date]])</f>
        <v>2025</v>
      </c>
      <c r="U542" t="str">
        <f>TEXT(tblOrders[[#This Row],[Order Date]],"mmm-yyyy")</f>
        <v>Aug-2025</v>
      </c>
      <c r="V542" s="4">
        <f>tblOrders[[#This Row],[Profit]]/tblOrders[[#This Row],[Sales Amount]]</f>
        <v>0.27777777777777779</v>
      </c>
      <c r="W542" t="str">
        <f>VLOOKUP(tblOrders[[#This Row],[City]],CityRegion,2,0)</f>
        <v>West</v>
      </c>
      <c r="X542" t="str">
        <f>VLOOKUP(tblOrders[[#This Row],[City]],lookups!A:C,3,0)</f>
        <v>Maharashtra</v>
      </c>
    </row>
    <row r="543" spans="1:24" x14ac:dyDescent="0.25">
      <c r="A543" t="s">
        <v>1109</v>
      </c>
      <c r="B543" s="1">
        <v>45918</v>
      </c>
      <c r="C543" t="s">
        <v>1110</v>
      </c>
      <c r="D543" t="s">
        <v>21</v>
      </c>
      <c r="E543" t="s">
        <v>101</v>
      </c>
      <c r="F543" t="s">
        <v>102</v>
      </c>
      <c r="G543" t="s">
        <v>24</v>
      </c>
      <c r="H543" t="s">
        <v>103</v>
      </c>
      <c r="I543" t="s">
        <v>139</v>
      </c>
      <c r="J543" t="s">
        <v>27</v>
      </c>
      <c r="K543">
        <v>3</v>
      </c>
      <c r="L543">
        <v>120</v>
      </c>
      <c r="M543">
        <v>0.2</v>
      </c>
      <c r="N543">
        <v>288</v>
      </c>
      <c r="O543">
        <v>54</v>
      </c>
      <c r="P543" t="s">
        <v>28</v>
      </c>
      <c r="Q543" t="s">
        <v>91</v>
      </c>
      <c r="R543" t="s">
        <v>30</v>
      </c>
      <c r="S543">
        <v>2.9</v>
      </c>
      <c r="T543">
        <f>YEAR(tblOrders[[#This Row],[Order Date]])</f>
        <v>2025</v>
      </c>
      <c r="U543" t="str">
        <f>TEXT(tblOrders[[#This Row],[Order Date]],"mmm-yyyy")</f>
        <v>Sep-2025</v>
      </c>
      <c r="V543" s="4">
        <f>tblOrders[[#This Row],[Profit]]/tblOrders[[#This Row],[Sales Amount]]</f>
        <v>0.1875</v>
      </c>
      <c r="W543" t="str">
        <f>VLOOKUP(tblOrders[[#This Row],[City]],CityRegion,2,0)</f>
        <v>South</v>
      </c>
      <c r="X543" t="str">
        <f>VLOOKUP(tblOrders[[#This Row],[City]],lookups!A:C,3,0)</f>
        <v>Tamil Nadu</v>
      </c>
    </row>
    <row r="544" spans="1:24" x14ac:dyDescent="0.25">
      <c r="A544" t="s">
        <v>1111</v>
      </c>
      <c r="B544" s="1">
        <v>45718</v>
      </c>
      <c r="C544" t="s">
        <v>1112</v>
      </c>
      <c r="D544" t="s">
        <v>39</v>
      </c>
      <c r="E544" t="s">
        <v>55</v>
      </c>
      <c r="F544" t="s">
        <v>56</v>
      </c>
      <c r="G544" t="s">
        <v>24</v>
      </c>
      <c r="H544" t="s">
        <v>51</v>
      </c>
      <c r="I544" t="s">
        <v>70</v>
      </c>
      <c r="J544" t="s">
        <v>27</v>
      </c>
      <c r="K544">
        <v>1</v>
      </c>
      <c r="L544">
        <v>42</v>
      </c>
      <c r="M544">
        <v>0.2</v>
      </c>
      <c r="N544">
        <v>33.6</v>
      </c>
      <c r="O544">
        <v>9.6</v>
      </c>
      <c r="P544" t="s">
        <v>28</v>
      </c>
      <c r="Q544" t="s">
        <v>46</v>
      </c>
      <c r="R544" t="s">
        <v>36</v>
      </c>
      <c r="S544">
        <v>3.2</v>
      </c>
      <c r="T544">
        <f>YEAR(tblOrders[[#This Row],[Order Date]])</f>
        <v>2025</v>
      </c>
      <c r="U544" t="str">
        <f>TEXT(tblOrders[[#This Row],[Order Date]],"mmm-yyyy")</f>
        <v>Mar-2025</v>
      </c>
      <c r="V544" s="4">
        <f>tblOrders[[#This Row],[Profit]]/tblOrders[[#This Row],[Sales Amount]]</f>
        <v>0.2857142857142857</v>
      </c>
      <c r="W544" t="str">
        <f>VLOOKUP(tblOrders[[#This Row],[City]],CityRegion,2,0)</f>
        <v>South</v>
      </c>
      <c r="X544" t="str">
        <f>VLOOKUP(tblOrders[[#This Row],[City]],lookups!A:C,3,0)</f>
        <v>Telengana</v>
      </c>
    </row>
    <row r="545" spans="1:24" x14ac:dyDescent="0.25">
      <c r="A545" t="s">
        <v>1113</v>
      </c>
      <c r="B545" s="1">
        <v>45800</v>
      </c>
      <c r="C545" t="s">
        <v>1114</v>
      </c>
      <c r="D545" t="s">
        <v>39</v>
      </c>
      <c r="E545" t="s">
        <v>40</v>
      </c>
      <c r="F545" t="s">
        <v>41</v>
      </c>
      <c r="G545" t="s">
        <v>42</v>
      </c>
      <c r="H545" t="s">
        <v>43</v>
      </c>
      <c r="I545" t="s">
        <v>33</v>
      </c>
      <c r="J545" t="s">
        <v>34</v>
      </c>
      <c r="K545">
        <v>1</v>
      </c>
      <c r="L545">
        <v>18</v>
      </c>
      <c r="M545">
        <v>0</v>
      </c>
      <c r="N545">
        <v>18</v>
      </c>
      <c r="O545">
        <v>9</v>
      </c>
      <c r="P545" t="s">
        <v>28</v>
      </c>
      <c r="Q545" t="s">
        <v>35</v>
      </c>
      <c r="R545" t="s">
        <v>36</v>
      </c>
      <c r="S545">
        <v>3.7</v>
      </c>
      <c r="T545">
        <f>YEAR(tblOrders[[#This Row],[Order Date]])</f>
        <v>2025</v>
      </c>
      <c r="U545" t="str">
        <f>TEXT(tblOrders[[#This Row],[Order Date]],"mmm-yyyy")</f>
        <v>May-2025</v>
      </c>
      <c r="V545" s="4">
        <f>tblOrders[[#This Row],[Profit]]/tblOrders[[#This Row],[Sales Amount]]</f>
        <v>0.5</v>
      </c>
      <c r="W545" t="str">
        <f>VLOOKUP(tblOrders[[#This Row],[City]],CityRegion,2,0)</f>
        <v>North</v>
      </c>
      <c r="X545" t="str">
        <f>VLOOKUP(tblOrders[[#This Row],[City]],lookups!A:C,3,0)</f>
        <v>Delhi</v>
      </c>
    </row>
    <row r="546" spans="1:24" x14ac:dyDescent="0.25">
      <c r="A546" t="s">
        <v>1115</v>
      </c>
      <c r="B546" s="1">
        <v>45761</v>
      </c>
      <c r="C546" t="s">
        <v>1116</v>
      </c>
      <c r="D546" t="s">
        <v>21</v>
      </c>
      <c r="E546" t="s">
        <v>79</v>
      </c>
      <c r="F546" t="s">
        <v>80</v>
      </c>
      <c r="G546" t="s">
        <v>68</v>
      </c>
      <c r="H546" t="s">
        <v>81</v>
      </c>
      <c r="I546" t="s">
        <v>33</v>
      </c>
      <c r="J546" t="s">
        <v>34</v>
      </c>
      <c r="K546">
        <v>4</v>
      </c>
      <c r="L546">
        <v>799</v>
      </c>
      <c r="M546">
        <v>0.05</v>
      </c>
      <c r="N546">
        <v>3036.2</v>
      </c>
      <c r="O546">
        <v>556.20000000000005</v>
      </c>
      <c r="P546" t="s">
        <v>111</v>
      </c>
      <c r="Q546" t="s">
        <v>86</v>
      </c>
      <c r="R546" t="s">
        <v>36</v>
      </c>
      <c r="S546">
        <v>3.4</v>
      </c>
      <c r="T546">
        <f>YEAR(tblOrders[[#This Row],[Order Date]])</f>
        <v>2025</v>
      </c>
      <c r="U546" t="str">
        <f>TEXT(tblOrders[[#This Row],[Order Date]],"mmm-yyyy")</f>
        <v>Apr-2025</v>
      </c>
      <c r="V546" s="4">
        <f>tblOrders[[#This Row],[Profit]]/tblOrders[[#This Row],[Sales Amount]]</f>
        <v>0.18318951320729862</v>
      </c>
      <c r="W546" t="str">
        <f>VLOOKUP(tblOrders[[#This Row],[City]],CityRegion,2,0)</f>
        <v>North</v>
      </c>
      <c r="X546" t="str">
        <f>VLOOKUP(tblOrders[[#This Row],[City]],lookups!A:C,3,0)</f>
        <v>Delhi</v>
      </c>
    </row>
    <row r="547" spans="1:24" x14ac:dyDescent="0.25">
      <c r="A547" t="s">
        <v>1117</v>
      </c>
      <c r="B547" s="1">
        <v>45802</v>
      </c>
      <c r="C547" t="s">
        <v>1118</v>
      </c>
      <c r="D547" t="s">
        <v>21</v>
      </c>
      <c r="E547" t="s">
        <v>55</v>
      </c>
      <c r="F547" t="s">
        <v>56</v>
      </c>
      <c r="G547" t="s">
        <v>24</v>
      </c>
      <c r="H547" t="s">
        <v>51</v>
      </c>
      <c r="I547" t="s">
        <v>130</v>
      </c>
      <c r="J547" t="s">
        <v>34</v>
      </c>
      <c r="K547">
        <v>4</v>
      </c>
      <c r="L547">
        <v>42</v>
      </c>
      <c r="M547">
        <v>0.2</v>
      </c>
      <c r="N547">
        <v>134.4</v>
      </c>
      <c r="O547">
        <v>38.4</v>
      </c>
      <c r="P547" t="s">
        <v>28</v>
      </c>
      <c r="Q547" t="s">
        <v>91</v>
      </c>
      <c r="R547" t="s">
        <v>30</v>
      </c>
      <c r="S547">
        <v>4.5999999999999996</v>
      </c>
      <c r="T547">
        <f>YEAR(tblOrders[[#This Row],[Order Date]])</f>
        <v>2025</v>
      </c>
      <c r="U547" t="str">
        <f>TEXT(tblOrders[[#This Row],[Order Date]],"mmm-yyyy")</f>
        <v>May-2025</v>
      </c>
      <c r="V547" s="4">
        <f>tblOrders[[#This Row],[Profit]]/tblOrders[[#This Row],[Sales Amount]]</f>
        <v>0.2857142857142857</v>
      </c>
      <c r="W547" t="str">
        <f>VLOOKUP(tblOrders[[#This Row],[City]],CityRegion,2,0)</f>
        <v>West</v>
      </c>
      <c r="X547" t="str">
        <f>VLOOKUP(tblOrders[[#This Row],[City]],lookups!A:C,3,0)</f>
        <v>Maharashtra</v>
      </c>
    </row>
    <row r="548" spans="1:24" x14ac:dyDescent="0.25">
      <c r="A548" t="s">
        <v>1119</v>
      </c>
      <c r="B548" s="1">
        <v>45934</v>
      </c>
      <c r="C548" t="s">
        <v>1120</v>
      </c>
      <c r="D548" t="s">
        <v>39</v>
      </c>
      <c r="E548" t="s">
        <v>108</v>
      </c>
      <c r="F548" t="s">
        <v>109</v>
      </c>
      <c r="G548" t="s">
        <v>62</v>
      </c>
      <c r="H548" t="s">
        <v>110</v>
      </c>
      <c r="I548" t="s">
        <v>70</v>
      </c>
      <c r="J548" t="s">
        <v>34</v>
      </c>
      <c r="K548">
        <v>4</v>
      </c>
      <c r="L548">
        <v>110</v>
      </c>
      <c r="M548">
        <v>0.2</v>
      </c>
      <c r="N548">
        <v>352</v>
      </c>
      <c r="O548">
        <v>80</v>
      </c>
      <c r="P548" t="s">
        <v>28</v>
      </c>
      <c r="Q548" t="s">
        <v>86</v>
      </c>
      <c r="R548" t="s">
        <v>36</v>
      </c>
      <c r="S548">
        <v>3.3</v>
      </c>
      <c r="T548">
        <f>YEAR(tblOrders[[#This Row],[Order Date]])</f>
        <v>2025</v>
      </c>
      <c r="U548" t="str">
        <f>TEXT(tblOrders[[#This Row],[Order Date]],"mmm-yyyy")</f>
        <v>Oct-2025</v>
      </c>
      <c r="V548" s="4">
        <f>tblOrders[[#This Row],[Profit]]/tblOrders[[#This Row],[Sales Amount]]</f>
        <v>0.22727272727272727</v>
      </c>
      <c r="W548" t="str">
        <f>VLOOKUP(tblOrders[[#This Row],[City]],CityRegion,2,0)</f>
        <v>South</v>
      </c>
      <c r="X548" t="str">
        <f>VLOOKUP(tblOrders[[#This Row],[City]],lookups!A:C,3,0)</f>
        <v>Telengana</v>
      </c>
    </row>
    <row r="549" spans="1:24" x14ac:dyDescent="0.25">
      <c r="A549" t="s">
        <v>1121</v>
      </c>
      <c r="B549" s="1">
        <v>45857</v>
      </c>
      <c r="C549" t="s">
        <v>1122</v>
      </c>
      <c r="D549" t="s">
        <v>21</v>
      </c>
      <c r="E549" t="s">
        <v>114</v>
      </c>
      <c r="F549" t="s">
        <v>115</v>
      </c>
      <c r="G549" t="s">
        <v>42</v>
      </c>
      <c r="H549" t="s">
        <v>116</v>
      </c>
      <c r="I549" t="s">
        <v>26</v>
      </c>
      <c r="J549" t="s">
        <v>34</v>
      </c>
      <c r="K549">
        <v>1</v>
      </c>
      <c r="L549">
        <v>12</v>
      </c>
      <c r="M549">
        <v>0.2</v>
      </c>
      <c r="N549">
        <v>9.6</v>
      </c>
      <c r="O549">
        <v>3.6</v>
      </c>
      <c r="P549" t="s">
        <v>28</v>
      </c>
      <c r="Q549" t="s">
        <v>86</v>
      </c>
      <c r="R549" t="s">
        <v>36</v>
      </c>
      <c r="S549">
        <v>4.7</v>
      </c>
      <c r="T549">
        <f>YEAR(tblOrders[[#This Row],[Order Date]])</f>
        <v>2025</v>
      </c>
      <c r="U549" t="str">
        <f>TEXT(tblOrders[[#This Row],[Order Date]],"mmm-yyyy")</f>
        <v>Jul-2025</v>
      </c>
      <c r="V549" s="4">
        <f>tblOrders[[#This Row],[Profit]]/tblOrders[[#This Row],[Sales Amount]]</f>
        <v>0.375</v>
      </c>
      <c r="W549" t="str">
        <f>VLOOKUP(tblOrders[[#This Row],[City]],CityRegion,2,0)</f>
        <v>South</v>
      </c>
      <c r="X549" t="str">
        <f>VLOOKUP(tblOrders[[#This Row],[City]],lookups!A:C,3,0)</f>
        <v>Karnataka</v>
      </c>
    </row>
    <row r="550" spans="1:24" x14ac:dyDescent="0.25">
      <c r="A550" t="s">
        <v>1123</v>
      </c>
      <c r="B550" s="1">
        <v>45977</v>
      </c>
      <c r="C550" t="s">
        <v>1124</v>
      </c>
      <c r="D550" t="s">
        <v>39</v>
      </c>
      <c r="E550" t="s">
        <v>66</v>
      </c>
      <c r="F550" t="s">
        <v>67</v>
      </c>
      <c r="G550" t="s">
        <v>68</v>
      </c>
      <c r="H550" t="s">
        <v>69</v>
      </c>
      <c r="I550" t="s">
        <v>52</v>
      </c>
      <c r="J550" t="s">
        <v>27</v>
      </c>
      <c r="K550">
        <v>4</v>
      </c>
      <c r="L550">
        <v>149</v>
      </c>
      <c r="M550">
        <v>0.15</v>
      </c>
      <c r="N550">
        <v>506.6</v>
      </c>
      <c r="O550">
        <v>126.6</v>
      </c>
      <c r="P550" t="s">
        <v>28</v>
      </c>
      <c r="Q550" t="s">
        <v>35</v>
      </c>
      <c r="R550" t="s">
        <v>36</v>
      </c>
      <c r="S550">
        <v>3.5</v>
      </c>
      <c r="T550">
        <f>YEAR(tblOrders[[#This Row],[Order Date]])</f>
        <v>2025</v>
      </c>
      <c r="U550" t="str">
        <f>TEXT(tblOrders[[#This Row],[Order Date]],"mmm-yyyy")</f>
        <v>Nov-2025</v>
      </c>
      <c r="V550" s="4">
        <f>tblOrders[[#This Row],[Profit]]/tblOrders[[#This Row],[Sales Amount]]</f>
        <v>0.24990130280300038</v>
      </c>
      <c r="W550" t="str">
        <f>VLOOKUP(tblOrders[[#This Row],[City]],CityRegion,2,0)</f>
        <v>South</v>
      </c>
      <c r="X550" t="str">
        <f>VLOOKUP(tblOrders[[#This Row],[City]],lookups!A:C,3,0)</f>
        <v>Kerala</v>
      </c>
    </row>
    <row r="551" spans="1:24" x14ac:dyDescent="0.25">
      <c r="A551" t="s">
        <v>1125</v>
      </c>
      <c r="B551" s="1">
        <v>45708</v>
      </c>
      <c r="C551" t="s">
        <v>1126</v>
      </c>
      <c r="D551" t="s">
        <v>21</v>
      </c>
      <c r="E551" t="s">
        <v>49</v>
      </c>
      <c r="F551" t="s">
        <v>50</v>
      </c>
      <c r="G551" t="s">
        <v>24</v>
      </c>
      <c r="H551" t="s">
        <v>51</v>
      </c>
      <c r="I551" t="s">
        <v>33</v>
      </c>
      <c r="J551" t="s">
        <v>27</v>
      </c>
      <c r="K551">
        <v>3</v>
      </c>
      <c r="L551">
        <v>85</v>
      </c>
      <c r="M551">
        <v>0.15</v>
      </c>
      <c r="N551">
        <v>216.75</v>
      </c>
      <c r="O551">
        <v>60.75</v>
      </c>
      <c r="P551" t="s">
        <v>28</v>
      </c>
      <c r="Q551" t="s">
        <v>91</v>
      </c>
      <c r="R551" t="s">
        <v>36</v>
      </c>
      <c r="S551">
        <v>5</v>
      </c>
      <c r="T551">
        <f>YEAR(tblOrders[[#This Row],[Order Date]])</f>
        <v>2025</v>
      </c>
      <c r="U551" t="str">
        <f>TEXT(tblOrders[[#This Row],[Order Date]],"mmm-yyyy")</f>
        <v>Feb-2025</v>
      </c>
      <c r="V551" s="4">
        <f>tblOrders[[#This Row],[Profit]]/tblOrders[[#This Row],[Sales Amount]]</f>
        <v>0.28027681660899656</v>
      </c>
      <c r="W551" t="str">
        <f>VLOOKUP(tblOrders[[#This Row],[City]],CityRegion,2,0)</f>
        <v>North</v>
      </c>
      <c r="X551" t="str">
        <f>VLOOKUP(tblOrders[[#This Row],[City]],lookups!A:C,3,0)</f>
        <v>Delhi</v>
      </c>
    </row>
    <row r="552" spans="1:24" x14ac:dyDescent="0.25">
      <c r="A552" t="s">
        <v>1127</v>
      </c>
      <c r="B552" s="1">
        <v>45970</v>
      </c>
      <c r="C552" t="s">
        <v>925</v>
      </c>
      <c r="D552" t="s">
        <v>39</v>
      </c>
      <c r="E552" t="s">
        <v>114</v>
      </c>
      <c r="F552" t="s">
        <v>115</v>
      </c>
      <c r="G552" t="s">
        <v>42</v>
      </c>
      <c r="H552" t="s">
        <v>116</v>
      </c>
      <c r="I552" t="s">
        <v>70</v>
      </c>
      <c r="J552" t="s">
        <v>27</v>
      </c>
      <c r="K552">
        <v>4</v>
      </c>
      <c r="L552">
        <v>12</v>
      </c>
      <c r="M552">
        <v>0</v>
      </c>
      <c r="N552">
        <v>48</v>
      </c>
      <c r="O552">
        <v>24</v>
      </c>
      <c r="P552" t="s">
        <v>28</v>
      </c>
      <c r="Q552" t="s">
        <v>91</v>
      </c>
      <c r="R552" t="s">
        <v>36</v>
      </c>
      <c r="S552">
        <v>3.4</v>
      </c>
      <c r="T552">
        <f>YEAR(tblOrders[[#This Row],[Order Date]])</f>
        <v>2025</v>
      </c>
      <c r="U552" t="str">
        <f>TEXT(tblOrders[[#This Row],[Order Date]],"mmm-yyyy")</f>
        <v>Nov-2025</v>
      </c>
      <c r="V552" s="4">
        <f>tblOrders[[#This Row],[Profit]]/tblOrders[[#This Row],[Sales Amount]]</f>
        <v>0.5</v>
      </c>
      <c r="W552" t="str">
        <f>VLOOKUP(tblOrders[[#This Row],[City]],CityRegion,2,0)</f>
        <v>South</v>
      </c>
      <c r="X552" t="str">
        <f>VLOOKUP(tblOrders[[#This Row],[City]],lookups!A:C,3,0)</f>
        <v>Telengana</v>
      </c>
    </row>
    <row r="553" spans="1:24" x14ac:dyDescent="0.25">
      <c r="A553" t="s">
        <v>1128</v>
      </c>
      <c r="B553" s="1">
        <v>45851</v>
      </c>
      <c r="C553" t="s">
        <v>1129</v>
      </c>
      <c r="D553" t="s">
        <v>21</v>
      </c>
      <c r="E553" t="s">
        <v>114</v>
      </c>
      <c r="F553" t="s">
        <v>115</v>
      </c>
      <c r="G553" t="s">
        <v>42</v>
      </c>
      <c r="H553" t="s">
        <v>116</v>
      </c>
      <c r="I553" t="s">
        <v>70</v>
      </c>
      <c r="J553" t="s">
        <v>45</v>
      </c>
      <c r="K553">
        <v>2</v>
      </c>
      <c r="L553">
        <v>12</v>
      </c>
      <c r="M553">
        <v>0.05</v>
      </c>
      <c r="N553">
        <v>22.8</v>
      </c>
      <c r="O553">
        <v>10.8</v>
      </c>
      <c r="P553" t="s">
        <v>28</v>
      </c>
      <c r="Q553" t="s">
        <v>91</v>
      </c>
      <c r="R553" t="s">
        <v>30</v>
      </c>
      <c r="S553">
        <v>4.9000000000000004</v>
      </c>
      <c r="T553">
        <f>YEAR(tblOrders[[#This Row],[Order Date]])</f>
        <v>2025</v>
      </c>
      <c r="U553" t="str">
        <f>TEXT(tblOrders[[#This Row],[Order Date]],"mmm-yyyy")</f>
        <v>Jul-2025</v>
      </c>
      <c r="V553" s="4">
        <f>tblOrders[[#This Row],[Profit]]/tblOrders[[#This Row],[Sales Amount]]</f>
        <v>0.47368421052631582</v>
      </c>
      <c r="W553" t="str">
        <f>VLOOKUP(tblOrders[[#This Row],[City]],CityRegion,2,0)</f>
        <v>South</v>
      </c>
      <c r="X553" t="str">
        <f>VLOOKUP(tblOrders[[#This Row],[City]],lookups!A:C,3,0)</f>
        <v>Telengana</v>
      </c>
    </row>
    <row r="554" spans="1:24" x14ac:dyDescent="0.25">
      <c r="A554" t="s">
        <v>1130</v>
      </c>
      <c r="B554" s="1">
        <v>45764</v>
      </c>
      <c r="C554" t="s">
        <v>257</v>
      </c>
      <c r="D554" t="s">
        <v>39</v>
      </c>
      <c r="E554" t="s">
        <v>73</v>
      </c>
      <c r="F554" t="s">
        <v>74</v>
      </c>
      <c r="G554" t="s">
        <v>68</v>
      </c>
      <c r="H554" t="s">
        <v>75</v>
      </c>
      <c r="I554" t="s">
        <v>52</v>
      </c>
      <c r="J554" t="s">
        <v>45</v>
      </c>
      <c r="K554">
        <v>4</v>
      </c>
      <c r="L554">
        <v>65</v>
      </c>
      <c r="M554">
        <v>0</v>
      </c>
      <c r="N554">
        <v>260</v>
      </c>
      <c r="O554">
        <v>108</v>
      </c>
      <c r="P554" t="s">
        <v>148</v>
      </c>
      <c r="Q554" t="s">
        <v>35</v>
      </c>
      <c r="R554" t="s">
        <v>30</v>
      </c>
      <c r="S554">
        <v>3.9</v>
      </c>
      <c r="T554">
        <f>YEAR(tblOrders[[#This Row],[Order Date]])</f>
        <v>2025</v>
      </c>
      <c r="U554" t="str">
        <f>TEXT(tblOrders[[#This Row],[Order Date]],"mmm-yyyy")</f>
        <v>Apr-2025</v>
      </c>
      <c r="V554" s="4">
        <f>tblOrders[[#This Row],[Profit]]/tblOrders[[#This Row],[Sales Amount]]</f>
        <v>0.41538461538461541</v>
      </c>
      <c r="W554" t="str">
        <f>VLOOKUP(tblOrders[[#This Row],[City]],CityRegion,2,0)</f>
        <v>South</v>
      </c>
      <c r="X554" t="str">
        <f>VLOOKUP(tblOrders[[#This Row],[City]],lookups!A:C,3,0)</f>
        <v>Kerala</v>
      </c>
    </row>
    <row r="555" spans="1:24" x14ac:dyDescent="0.25">
      <c r="A555" t="s">
        <v>1131</v>
      </c>
      <c r="B555" s="1">
        <v>45902</v>
      </c>
      <c r="C555" t="s">
        <v>1132</v>
      </c>
      <c r="D555" t="s">
        <v>21</v>
      </c>
      <c r="E555" t="s">
        <v>114</v>
      </c>
      <c r="F555" t="s">
        <v>115</v>
      </c>
      <c r="G555" t="s">
        <v>42</v>
      </c>
      <c r="H555" t="s">
        <v>116</v>
      </c>
      <c r="I555" t="s">
        <v>26</v>
      </c>
      <c r="J555" t="s">
        <v>27</v>
      </c>
      <c r="K555">
        <v>5</v>
      </c>
      <c r="L555">
        <v>12</v>
      </c>
      <c r="M555">
        <v>0.1</v>
      </c>
      <c r="N555">
        <v>54</v>
      </c>
      <c r="O555">
        <v>24</v>
      </c>
      <c r="P555" t="s">
        <v>148</v>
      </c>
      <c r="Q555" t="s">
        <v>35</v>
      </c>
      <c r="R555" t="s">
        <v>30</v>
      </c>
      <c r="S555">
        <v>3.3</v>
      </c>
      <c r="T555">
        <f>YEAR(tblOrders[[#This Row],[Order Date]])</f>
        <v>2025</v>
      </c>
      <c r="U555" t="str">
        <f>TEXT(tblOrders[[#This Row],[Order Date]],"mmm-yyyy")</f>
        <v>Sep-2025</v>
      </c>
      <c r="V555" s="4">
        <f>tblOrders[[#This Row],[Profit]]/tblOrders[[#This Row],[Sales Amount]]</f>
        <v>0.44444444444444442</v>
      </c>
      <c r="W555" t="str">
        <f>VLOOKUP(tblOrders[[#This Row],[City]],CityRegion,2,0)</f>
        <v>South</v>
      </c>
      <c r="X555" t="str">
        <f>VLOOKUP(tblOrders[[#This Row],[City]],lookups!A:C,3,0)</f>
        <v>Karnataka</v>
      </c>
    </row>
    <row r="556" spans="1:24" x14ac:dyDescent="0.25">
      <c r="A556" t="s">
        <v>1133</v>
      </c>
      <c r="B556" s="1">
        <v>45840</v>
      </c>
      <c r="C556" t="s">
        <v>1134</v>
      </c>
      <c r="D556" t="s">
        <v>21</v>
      </c>
      <c r="E556" t="s">
        <v>66</v>
      </c>
      <c r="F556" t="s">
        <v>67</v>
      </c>
      <c r="G556" t="s">
        <v>68</v>
      </c>
      <c r="H556" t="s">
        <v>69</v>
      </c>
      <c r="I556" t="s">
        <v>76</v>
      </c>
      <c r="J556" t="s">
        <v>34</v>
      </c>
      <c r="K556">
        <v>5</v>
      </c>
      <c r="L556">
        <v>149</v>
      </c>
      <c r="M556">
        <v>0.15</v>
      </c>
      <c r="N556">
        <v>633.25</v>
      </c>
      <c r="O556">
        <v>158.25</v>
      </c>
      <c r="P556" t="s">
        <v>28</v>
      </c>
      <c r="Q556" t="s">
        <v>46</v>
      </c>
      <c r="R556" t="s">
        <v>30</v>
      </c>
      <c r="S556">
        <v>3.9</v>
      </c>
      <c r="T556">
        <f>YEAR(tblOrders[[#This Row],[Order Date]])</f>
        <v>2025</v>
      </c>
      <c r="U556" t="str">
        <f>TEXT(tblOrders[[#This Row],[Order Date]],"mmm-yyyy")</f>
        <v>Jul-2025</v>
      </c>
      <c r="V556" s="4">
        <f>tblOrders[[#This Row],[Profit]]/tblOrders[[#This Row],[Sales Amount]]</f>
        <v>0.24990130280300041</v>
      </c>
      <c r="W556" t="str">
        <f>VLOOKUP(tblOrders[[#This Row],[City]],CityRegion,2,0)</f>
        <v>South</v>
      </c>
      <c r="X556" t="str">
        <f>VLOOKUP(tblOrders[[#This Row],[City]],lookups!A:C,3,0)</f>
        <v>Kerala</v>
      </c>
    </row>
    <row r="557" spans="1:24" x14ac:dyDescent="0.25">
      <c r="A557" t="s">
        <v>1135</v>
      </c>
      <c r="B557" s="1">
        <v>45725</v>
      </c>
      <c r="C557" t="s">
        <v>1136</v>
      </c>
      <c r="D557" t="s">
        <v>21</v>
      </c>
      <c r="E557" t="s">
        <v>40</v>
      </c>
      <c r="F557" t="s">
        <v>41</v>
      </c>
      <c r="G557" t="s">
        <v>42</v>
      </c>
      <c r="H557" t="s">
        <v>43</v>
      </c>
      <c r="I557" t="s">
        <v>70</v>
      </c>
      <c r="J557" t="s">
        <v>45</v>
      </c>
      <c r="K557">
        <v>2</v>
      </c>
      <c r="L557">
        <v>18</v>
      </c>
      <c r="M557">
        <v>0.2</v>
      </c>
      <c r="N557">
        <v>28.8</v>
      </c>
      <c r="O557">
        <v>10.8</v>
      </c>
      <c r="P557" t="s">
        <v>28</v>
      </c>
      <c r="Q557" t="s">
        <v>86</v>
      </c>
      <c r="R557" t="s">
        <v>30</v>
      </c>
      <c r="S557">
        <v>4.8</v>
      </c>
      <c r="T557">
        <f>YEAR(tblOrders[[#This Row],[Order Date]])</f>
        <v>2025</v>
      </c>
      <c r="U557" t="str">
        <f>TEXT(tblOrders[[#This Row],[Order Date]],"mmm-yyyy")</f>
        <v>Mar-2025</v>
      </c>
      <c r="V557" s="4">
        <f>tblOrders[[#This Row],[Profit]]/tblOrders[[#This Row],[Sales Amount]]</f>
        <v>0.375</v>
      </c>
      <c r="W557" t="str">
        <f>VLOOKUP(tblOrders[[#This Row],[City]],CityRegion,2,0)</f>
        <v>South</v>
      </c>
      <c r="X557" t="str">
        <f>VLOOKUP(tblOrders[[#This Row],[City]],lookups!A:C,3,0)</f>
        <v>Telengana</v>
      </c>
    </row>
    <row r="558" spans="1:24" x14ac:dyDescent="0.25">
      <c r="A558" t="s">
        <v>1137</v>
      </c>
      <c r="B558" s="1">
        <v>45944</v>
      </c>
      <c r="C558" t="s">
        <v>1138</v>
      </c>
      <c r="D558" t="s">
        <v>39</v>
      </c>
      <c r="E558" t="s">
        <v>60</v>
      </c>
      <c r="F558" t="s">
        <v>61</v>
      </c>
      <c r="G558" t="s">
        <v>62</v>
      </c>
      <c r="H558" t="s">
        <v>63</v>
      </c>
      <c r="I558" t="s">
        <v>26</v>
      </c>
      <c r="J558" t="s">
        <v>45</v>
      </c>
      <c r="K558">
        <v>4</v>
      </c>
      <c r="L558">
        <v>45</v>
      </c>
      <c r="M558">
        <v>0.05</v>
      </c>
      <c r="N558">
        <v>171</v>
      </c>
      <c r="O558">
        <v>67</v>
      </c>
      <c r="P558" t="s">
        <v>28</v>
      </c>
      <c r="Q558" t="s">
        <v>29</v>
      </c>
      <c r="R558" t="s">
        <v>30</v>
      </c>
      <c r="S558">
        <v>3.8</v>
      </c>
      <c r="T558">
        <f>YEAR(tblOrders[[#This Row],[Order Date]])</f>
        <v>2025</v>
      </c>
      <c r="U558" t="str">
        <f>TEXT(tblOrders[[#This Row],[Order Date]],"mmm-yyyy")</f>
        <v>Oct-2025</v>
      </c>
      <c r="V558" s="4">
        <f>tblOrders[[#This Row],[Profit]]/tblOrders[[#This Row],[Sales Amount]]</f>
        <v>0.391812865497076</v>
      </c>
      <c r="W558" t="str">
        <f>VLOOKUP(tblOrders[[#This Row],[City]],CityRegion,2,0)</f>
        <v>South</v>
      </c>
      <c r="X558" t="str">
        <f>VLOOKUP(tblOrders[[#This Row],[City]],lookups!A:C,3,0)</f>
        <v>Karnataka</v>
      </c>
    </row>
    <row r="559" spans="1:24" x14ac:dyDescent="0.25">
      <c r="A559" t="s">
        <v>1139</v>
      </c>
      <c r="B559" s="1">
        <v>45937</v>
      </c>
      <c r="C559" t="s">
        <v>1140</v>
      </c>
      <c r="D559" t="s">
        <v>39</v>
      </c>
      <c r="E559" t="s">
        <v>114</v>
      </c>
      <c r="F559" t="s">
        <v>115</v>
      </c>
      <c r="G559" t="s">
        <v>42</v>
      </c>
      <c r="H559" t="s">
        <v>116</v>
      </c>
      <c r="I559" t="s">
        <v>26</v>
      </c>
      <c r="J559" t="s">
        <v>27</v>
      </c>
      <c r="K559">
        <v>4</v>
      </c>
      <c r="L559">
        <v>12</v>
      </c>
      <c r="M559">
        <v>0.2</v>
      </c>
      <c r="N559">
        <v>38.4</v>
      </c>
      <c r="O559">
        <v>14.4</v>
      </c>
      <c r="P559" t="s">
        <v>111</v>
      </c>
      <c r="Q559" t="s">
        <v>91</v>
      </c>
      <c r="R559" t="s">
        <v>36</v>
      </c>
      <c r="S559">
        <v>3.5</v>
      </c>
      <c r="T559">
        <f>YEAR(tblOrders[[#This Row],[Order Date]])</f>
        <v>2025</v>
      </c>
      <c r="U559" t="str">
        <f>TEXT(tblOrders[[#This Row],[Order Date]],"mmm-yyyy")</f>
        <v>Oct-2025</v>
      </c>
      <c r="V559" s="4">
        <f>tblOrders[[#This Row],[Profit]]/tblOrders[[#This Row],[Sales Amount]]</f>
        <v>0.375</v>
      </c>
      <c r="W559" t="str">
        <f>VLOOKUP(tblOrders[[#This Row],[City]],CityRegion,2,0)</f>
        <v>South</v>
      </c>
      <c r="X559" t="str">
        <f>VLOOKUP(tblOrders[[#This Row],[City]],lookups!A:C,3,0)</f>
        <v>Karnataka</v>
      </c>
    </row>
    <row r="560" spans="1:24" x14ac:dyDescent="0.25">
      <c r="A560" t="s">
        <v>1141</v>
      </c>
      <c r="B560" s="1">
        <v>45678</v>
      </c>
      <c r="C560" t="s">
        <v>1142</v>
      </c>
      <c r="D560" t="s">
        <v>21</v>
      </c>
      <c r="E560" t="s">
        <v>114</v>
      </c>
      <c r="F560" t="s">
        <v>115</v>
      </c>
      <c r="G560" t="s">
        <v>42</v>
      </c>
      <c r="H560" t="s">
        <v>116</v>
      </c>
      <c r="I560" t="s">
        <v>57</v>
      </c>
      <c r="J560" t="s">
        <v>45</v>
      </c>
      <c r="K560">
        <v>3</v>
      </c>
      <c r="L560">
        <v>12</v>
      </c>
      <c r="M560">
        <v>0.15</v>
      </c>
      <c r="N560">
        <v>30.6</v>
      </c>
      <c r="O560">
        <v>12.6</v>
      </c>
      <c r="P560" t="s">
        <v>28</v>
      </c>
      <c r="Q560" t="s">
        <v>46</v>
      </c>
      <c r="R560" t="s">
        <v>36</v>
      </c>
      <c r="S560">
        <v>5</v>
      </c>
      <c r="T560">
        <f>YEAR(tblOrders[[#This Row],[Order Date]])</f>
        <v>2025</v>
      </c>
      <c r="U560" t="str">
        <f>TEXT(tblOrders[[#This Row],[Order Date]],"mmm-yyyy")</f>
        <v>Jan-2025</v>
      </c>
      <c r="V560" s="4">
        <f>tblOrders[[#This Row],[Profit]]/tblOrders[[#This Row],[Sales Amount]]</f>
        <v>0.41176470588235292</v>
      </c>
      <c r="W560" t="str">
        <f>VLOOKUP(tblOrders[[#This Row],[City]],CityRegion,2,0)</f>
        <v>South</v>
      </c>
      <c r="X560" t="str">
        <f>VLOOKUP(tblOrders[[#This Row],[City]],lookups!A:C,3,0)</f>
        <v>Kerala</v>
      </c>
    </row>
    <row r="561" spans="1:24" x14ac:dyDescent="0.25">
      <c r="A561" t="s">
        <v>1143</v>
      </c>
      <c r="B561" s="1">
        <v>45876</v>
      </c>
      <c r="C561" t="s">
        <v>1144</v>
      </c>
      <c r="D561" t="s">
        <v>21</v>
      </c>
      <c r="E561" t="s">
        <v>108</v>
      </c>
      <c r="F561" t="s">
        <v>109</v>
      </c>
      <c r="G561" t="s">
        <v>62</v>
      </c>
      <c r="H561" t="s">
        <v>110</v>
      </c>
      <c r="I561" t="s">
        <v>33</v>
      </c>
      <c r="J561" t="s">
        <v>27</v>
      </c>
      <c r="K561">
        <v>5</v>
      </c>
      <c r="L561">
        <v>110</v>
      </c>
      <c r="M561">
        <v>0</v>
      </c>
      <c r="N561">
        <v>550</v>
      </c>
      <c r="O561">
        <v>210</v>
      </c>
      <c r="P561" t="s">
        <v>28</v>
      </c>
      <c r="Q561" t="s">
        <v>35</v>
      </c>
      <c r="R561" t="s">
        <v>30</v>
      </c>
      <c r="S561">
        <v>4.5</v>
      </c>
      <c r="T561">
        <f>YEAR(tblOrders[[#This Row],[Order Date]])</f>
        <v>2025</v>
      </c>
      <c r="U561" t="str">
        <f>TEXT(tblOrders[[#This Row],[Order Date]],"mmm-yyyy")</f>
        <v>Aug-2025</v>
      </c>
      <c r="V561" s="4">
        <f>tblOrders[[#This Row],[Profit]]/tblOrders[[#This Row],[Sales Amount]]</f>
        <v>0.38181818181818183</v>
      </c>
      <c r="W561" t="str">
        <f>VLOOKUP(tblOrders[[#This Row],[City]],CityRegion,2,0)</f>
        <v>North</v>
      </c>
      <c r="X561" t="str">
        <f>VLOOKUP(tblOrders[[#This Row],[City]],lookups!A:C,3,0)</f>
        <v>Delhi</v>
      </c>
    </row>
    <row r="562" spans="1:24" x14ac:dyDescent="0.25">
      <c r="A562" t="s">
        <v>1145</v>
      </c>
      <c r="B562" s="1">
        <v>45846</v>
      </c>
      <c r="C562" t="s">
        <v>1146</v>
      </c>
      <c r="D562" t="s">
        <v>21</v>
      </c>
      <c r="E562" t="s">
        <v>114</v>
      </c>
      <c r="F562" t="s">
        <v>115</v>
      </c>
      <c r="G562" t="s">
        <v>42</v>
      </c>
      <c r="H562" t="s">
        <v>116</v>
      </c>
      <c r="I562" t="s">
        <v>70</v>
      </c>
      <c r="J562" t="s">
        <v>27</v>
      </c>
      <c r="K562">
        <v>4</v>
      </c>
      <c r="L562">
        <v>12</v>
      </c>
      <c r="M562">
        <v>0.2</v>
      </c>
      <c r="N562">
        <v>38.4</v>
      </c>
      <c r="O562">
        <v>14.4</v>
      </c>
      <c r="P562" t="s">
        <v>28</v>
      </c>
      <c r="Q562" t="s">
        <v>46</v>
      </c>
      <c r="R562" t="s">
        <v>36</v>
      </c>
      <c r="S562">
        <v>2.6</v>
      </c>
      <c r="T562">
        <f>YEAR(tblOrders[[#This Row],[Order Date]])</f>
        <v>2025</v>
      </c>
      <c r="U562" t="str">
        <f>TEXT(tblOrders[[#This Row],[Order Date]],"mmm-yyyy")</f>
        <v>Jul-2025</v>
      </c>
      <c r="V562" s="4">
        <f>tblOrders[[#This Row],[Profit]]/tblOrders[[#This Row],[Sales Amount]]</f>
        <v>0.375</v>
      </c>
      <c r="W562" t="str">
        <f>VLOOKUP(tblOrders[[#This Row],[City]],CityRegion,2,0)</f>
        <v>South</v>
      </c>
      <c r="X562" t="str">
        <f>VLOOKUP(tblOrders[[#This Row],[City]],lookups!A:C,3,0)</f>
        <v>Telengana</v>
      </c>
    </row>
    <row r="563" spans="1:24" x14ac:dyDescent="0.25">
      <c r="A563" t="s">
        <v>1147</v>
      </c>
      <c r="B563" s="1">
        <v>45878</v>
      </c>
      <c r="C563" t="s">
        <v>759</v>
      </c>
      <c r="D563" t="s">
        <v>21</v>
      </c>
      <c r="E563" t="s">
        <v>55</v>
      </c>
      <c r="F563" t="s">
        <v>56</v>
      </c>
      <c r="G563" t="s">
        <v>24</v>
      </c>
      <c r="H563" t="s">
        <v>51</v>
      </c>
      <c r="I563" t="s">
        <v>84</v>
      </c>
      <c r="J563" t="s">
        <v>27</v>
      </c>
      <c r="K563">
        <v>3</v>
      </c>
      <c r="L563">
        <v>42</v>
      </c>
      <c r="M563">
        <v>0.2</v>
      </c>
      <c r="N563">
        <v>100.8</v>
      </c>
      <c r="O563">
        <v>28.8</v>
      </c>
      <c r="P563" t="s">
        <v>28</v>
      </c>
      <c r="Q563" t="s">
        <v>29</v>
      </c>
      <c r="R563" t="s">
        <v>36</v>
      </c>
      <c r="S563">
        <v>3</v>
      </c>
      <c r="T563">
        <f>YEAR(tblOrders[[#This Row],[Order Date]])</f>
        <v>2025</v>
      </c>
      <c r="U563" t="str">
        <f>TEXT(tblOrders[[#This Row],[Order Date]],"mmm-yyyy")</f>
        <v>Aug-2025</v>
      </c>
      <c r="V563" s="4">
        <f>tblOrders[[#This Row],[Profit]]/tblOrders[[#This Row],[Sales Amount]]</f>
        <v>0.28571428571428575</v>
      </c>
      <c r="W563" t="str">
        <f>VLOOKUP(tblOrders[[#This Row],[City]],CityRegion,2,0)</f>
        <v>West</v>
      </c>
      <c r="X563" t="str">
        <f>VLOOKUP(tblOrders[[#This Row],[City]],lookups!A:C,3,0)</f>
        <v>Maharashtra</v>
      </c>
    </row>
    <row r="564" spans="1:24" x14ac:dyDescent="0.25">
      <c r="A564" t="s">
        <v>1148</v>
      </c>
      <c r="B564" s="1">
        <v>45974</v>
      </c>
      <c r="C564" t="s">
        <v>1149</v>
      </c>
      <c r="D564" t="s">
        <v>39</v>
      </c>
      <c r="E564" t="s">
        <v>55</v>
      </c>
      <c r="F564" t="s">
        <v>56</v>
      </c>
      <c r="G564" t="s">
        <v>24</v>
      </c>
      <c r="H564" t="s">
        <v>51</v>
      </c>
      <c r="I564" t="s">
        <v>139</v>
      </c>
      <c r="J564" t="s">
        <v>27</v>
      </c>
      <c r="K564">
        <v>3</v>
      </c>
      <c r="L564">
        <v>42</v>
      </c>
      <c r="M564">
        <v>0.2</v>
      </c>
      <c r="N564">
        <v>100.8</v>
      </c>
      <c r="O564">
        <v>28.8</v>
      </c>
      <c r="P564" t="s">
        <v>28</v>
      </c>
      <c r="Q564" t="s">
        <v>91</v>
      </c>
      <c r="R564" t="s">
        <v>36</v>
      </c>
      <c r="S564">
        <v>4.5</v>
      </c>
      <c r="T564">
        <f>YEAR(tblOrders[[#This Row],[Order Date]])</f>
        <v>2025</v>
      </c>
      <c r="U564" t="str">
        <f>TEXT(tblOrders[[#This Row],[Order Date]],"mmm-yyyy")</f>
        <v>Nov-2025</v>
      </c>
      <c r="V564" s="4">
        <f>tblOrders[[#This Row],[Profit]]/tblOrders[[#This Row],[Sales Amount]]</f>
        <v>0.28571428571428575</v>
      </c>
      <c r="W564" t="str">
        <f>VLOOKUP(tblOrders[[#This Row],[City]],CityRegion,2,0)</f>
        <v>South</v>
      </c>
      <c r="X564" t="str">
        <f>VLOOKUP(tblOrders[[#This Row],[City]],lookups!A:C,3,0)</f>
        <v>Tamil Nadu</v>
      </c>
    </row>
    <row r="565" spans="1:24" x14ac:dyDescent="0.25">
      <c r="A565" t="s">
        <v>1150</v>
      </c>
      <c r="B565" s="1">
        <v>45696</v>
      </c>
      <c r="C565" t="s">
        <v>1151</v>
      </c>
      <c r="D565" t="s">
        <v>21</v>
      </c>
      <c r="E565" t="s">
        <v>22</v>
      </c>
      <c r="F565" t="s">
        <v>23</v>
      </c>
      <c r="G565" t="s">
        <v>24</v>
      </c>
      <c r="H565" t="s">
        <v>25</v>
      </c>
      <c r="I565" t="s">
        <v>70</v>
      </c>
      <c r="J565" t="s">
        <v>34</v>
      </c>
      <c r="K565">
        <v>4</v>
      </c>
      <c r="L565">
        <v>190</v>
      </c>
      <c r="M565">
        <v>0.15</v>
      </c>
      <c r="N565">
        <v>646</v>
      </c>
      <c r="O565">
        <v>146</v>
      </c>
      <c r="P565" t="s">
        <v>28</v>
      </c>
      <c r="Q565" t="s">
        <v>91</v>
      </c>
      <c r="R565" t="s">
        <v>36</v>
      </c>
      <c r="S565">
        <v>3.4</v>
      </c>
      <c r="T565">
        <f>YEAR(tblOrders[[#This Row],[Order Date]])</f>
        <v>2025</v>
      </c>
      <c r="U565" t="str">
        <f>TEXT(tblOrders[[#This Row],[Order Date]],"mmm-yyyy")</f>
        <v>Feb-2025</v>
      </c>
      <c r="V565" s="4">
        <f>tblOrders[[#This Row],[Profit]]/tblOrders[[#This Row],[Sales Amount]]</f>
        <v>0.2260061919504644</v>
      </c>
      <c r="W565" t="str">
        <f>VLOOKUP(tblOrders[[#This Row],[City]],CityRegion,2,0)</f>
        <v>South</v>
      </c>
      <c r="X565" t="str">
        <f>VLOOKUP(tblOrders[[#This Row],[City]],lookups!A:C,3,0)</f>
        <v>Telengana</v>
      </c>
    </row>
    <row r="566" spans="1:24" x14ac:dyDescent="0.25">
      <c r="A566" t="s">
        <v>1152</v>
      </c>
      <c r="B566" s="1">
        <v>45689</v>
      </c>
      <c r="C566" t="s">
        <v>1153</v>
      </c>
      <c r="D566" t="s">
        <v>39</v>
      </c>
      <c r="E566" t="s">
        <v>108</v>
      </c>
      <c r="F566" t="s">
        <v>109</v>
      </c>
      <c r="G566" t="s">
        <v>62</v>
      </c>
      <c r="H566" t="s">
        <v>110</v>
      </c>
      <c r="I566" t="s">
        <v>44</v>
      </c>
      <c r="J566" t="s">
        <v>27</v>
      </c>
      <c r="K566">
        <v>2</v>
      </c>
      <c r="L566">
        <v>110</v>
      </c>
      <c r="M566">
        <v>0.05</v>
      </c>
      <c r="N566">
        <v>209</v>
      </c>
      <c r="O566">
        <v>73</v>
      </c>
      <c r="P566" t="s">
        <v>111</v>
      </c>
      <c r="Q566" t="s">
        <v>35</v>
      </c>
      <c r="R566" t="s">
        <v>30</v>
      </c>
      <c r="S566">
        <v>3.3</v>
      </c>
      <c r="T566">
        <f>YEAR(tblOrders[[#This Row],[Order Date]])</f>
        <v>2025</v>
      </c>
      <c r="U566" t="str">
        <f>TEXT(tblOrders[[#This Row],[Order Date]],"mmm-yyyy")</f>
        <v>Feb-2025</v>
      </c>
      <c r="V566" s="4">
        <f>tblOrders[[#This Row],[Profit]]/tblOrders[[#This Row],[Sales Amount]]</f>
        <v>0.34928229665071769</v>
      </c>
      <c r="W566" t="str">
        <f>VLOOKUP(tblOrders[[#This Row],[City]],CityRegion,2,0)</f>
        <v>South</v>
      </c>
      <c r="X566" t="str">
        <f>VLOOKUP(tblOrders[[#This Row],[City]],lookups!A:C,3,0)</f>
        <v>Kerala</v>
      </c>
    </row>
    <row r="567" spans="1:24" x14ac:dyDescent="0.25">
      <c r="A567" t="s">
        <v>1154</v>
      </c>
      <c r="B567" s="1">
        <v>45728</v>
      </c>
      <c r="C567" t="s">
        <v>1155</v>
      </c>
      <c r="D567" t="s">
        <v>21</v>
      </c>
      <c r="E567" t="s">
        <v>101</v>
      </c>
      <c r="F567" t="s">
        <v>102</v>
      </c>
      <c r="G567" t="s">
        <v>24</v>
      </c>
      <c r="H567" t="s">
        <v>103</v>
      </c>
      <c r="I567" t="s">
        <v>33</v>
      </c>
      <c r="J567" t="s">
        <v>27</v>
      </c>
      <c r="K567">
        <v>3</v>
      </c>
      <c r="L567">
        <v>120</v>
      </c>
      <c r="M567">
        <v>0.1</v>
      </c>
      <c r="N567">
        <v>324</v>
      </c>
      <c r="O567">
        <v>90</v>
      </c>
      <c r="P567" t="s">
        <v>148</v>
      </c>
      <c r="Q567" t="s">
        <v>91</v>
      </c>
      <c r="R567" t="s">
        <v>36</v>
      </c>
      <c r="S567">
        <v>3.8</v>
      </c>
      <c r="T567">
        <f>YEAR(tblOrders[[#This Row],[Order Date]])</f>
        <v>2025</v>
      </c>
      <c r="U567" t="str">
        <f>TEXT(tblOrders[[#This Row],[Order Date]],"mmm-yyyy")</f>
        <v>Mar-2025</v>
      </c>
      <c r="V567" s="4">
        <f>tblOrders[[#This Row],[Profit]]/tblOrders[[#This Row],[Sales Amount]]</f>
        <v>0.27777777777777779</v>
      </c>
      <c r="W567" t="str">
        <f>VLOOKUP(tblOrders[[#This Row],[City]],CityRegion,2,0)</f>
        <v>North</v>
      </c>
      <c r="X567" t="str">
        <f>VLOOKUP(tblOrders[[#This Row],[City]],lookups!A:C,3,0)</f>
        <v>Delhi</v>
      </c>
    </row>
    <row r="568" spans="1:24" x14ac:dyDescent="0.25">
      <c r="A568" t="s">
        <v>1156</v>
      </c>
      <c r="B568" s="1">
        <v>45998</v>
      </c>
      <c r="C568" t="s">
        <v>1157</v>
      </c>
      <c r="D568" t="s">
        <v>39</v>
      </c>
      <c r="E568" t="s">
        <v>60</v>
      </c>
      <c r="F568" t="s">
        <v>61</v>
      </c>
      <c r="G568" t="s">
        <v>62</v>
      </c>
      <c r="H568" t="s">
        <v>63</v>
      </c>
      <c r="I568" t="s">
        <v>70</v>
      </c>
      <c r="J568" t="s">
        <v>45</v>
      </c>
      <c r="K568">
        <v>3</v>
      </c>
      <c r="L568">
        <v>45</v>
      </c>
      <c r="M568">
        <v>0.15</v>
      </c>
      <c r="N568">
        <v>114.75</v>
      </c>
      <c r="O568">
        <v>36.75</v>
      </c>
      <c r="P568" t="s">
        <v>28</v>
      </c>
      <c r="Q568" t="s">
        <v>35</v>
      </c>
      <c r="R568" t="s">
        <v>36</v>
      </c>
      <c r="S568">
        <v>4.5999999999999996</v>
      </c>
      <c r="T568">
        <f>YEAR(tblOrders[[#This Row],[Order Date]])</f>
        <v>2025</v>
      </c>
      <c r="U568" t="str">
        <f>TEXT(tblOrders[[#This Row],[Order Date]],"mmm-yyyy")</f>
        <v>Dec-2025</v>
      </c>
      <c r="V568" s="4">
        <f>tblOrders[[#This Row],[Profit]]/tblOrders[[#This Row],[Sales Amount]]</f>
        <v>0.3202614379084967</v>
      </c>
      <c r="W568" t="str">
        <f>VLOOKUP(tblOrders[[#This Row],[City]],CityRegion,2,0)</f>
        <v>South</v>
      </c>
      <c r="X568" t="str">
        <f>VLOOKUP(tblOrders[[#This Row],[City]],lookups!A:C,3,0)</f>
        <v>Telengana</v>
      </c>
    </row>
    <row r="569" spans="1:24" x14ac:dyDescent="0.25">
      <c r="A569" t="s">
        <v>1158</v>
      </c>
      <c r="B569" s="1">
        <v>45980</v>
      </c>
      <c r="C569" t="s">
        <v>1159</v>
      </c>
      <c r="D569" t="s">
        <v>21</v>
      </c>
      <c r="E569" t="s">
        <v>101</v>
      </c>
      <c r="F569" t="s">
        <v>102</v>
      </c>
      <c r="G569" t="s">
        <v>24</v>
      </c>
      <c r="H569" t="s">
        <v>103</v>
      </c>
      <c r="I569" t="s">
        <v>52</v>
      </c>
      <c r="J569" t="s">
        <v>45</v>
      </c>
      <c r="K569">
        <v>4</v>
      </c>
      <c r="L569">
        <v>120</v>
      </c>
      <c r="M569">
        <v>0.2</v>
      </c>
      <c r="N569">
        <v>384</v>
      </c>
      <c r="O569">
        <v>72</v>
      </c>
      <c r="P569" t="s">
        <v>28</v>
      </c>
      <c r="Q569" t="s">
        <v>46</v>
      </c>
      <c r="R569" t="s">
        <v>123</v>
      </c>
      <c r="S569">
        <v>2.8</v>
      </c>
      <c r="T569">
        <f>YEAR(tblOrders[[#This Row],[Order Date]])</f>
        <v>2025</v>
      </c>
      <c r="U569" t="str">
        <f>TEXT(tblOrders[[#This Row],[Order Date]],"mmm-yyyy")</f>
        <v>Nov-2025</v>
      </c>
      <c r="V569" s="4">
        <f>tblOrders[[#This Row],[Profit]]/tblOrders[[#This Row],[Sales Amount]]</f>
        <v>0.1875</v>
      </c>
      <c r="W569" t="str">
        <f>VLOOKUP(tblOrders[[#This Row],[City]],CityRegion,2,0)</f>
        <v>South</v>
      </c>
      <c r="X569" t="str">
        <f>VLOOKUP(tblOrders[[#This Row],[City]],lookups!A:C,3,0)</f>
        <v>Kerala</v>
      </c>
    </row>
    <row r="570" spans="1:24" x14ac:dyDescent="0.25">
      <c r="A570" t="s">
        <v>1160</v>
      </c>
      <c r="B570" s="1">
        <v>45740</v>
      </c>
      <c r="C570" t="s">
        <v>1161</v>
      </c>
      <c r="D570" t="s">
        <v>21</v>
      </c>
      <c r="E570" t="s">
        <v>22</v>
      </c>
      <c r="F570" t="s">
        <v>23</v>
      </c>
      <c r="G570" t="s">
        <v>24</v>
      </c>
      <c r="H570" t="s">
        <v>25</v>
      </c>
      <c r="I570" t="s">
        <v>84</v>
      </c>
      <c r="J570" t="s">
        <v>27</v>
      </c>
      <c r="K570">
        <v>1</v>
      </c>
      <c r="L570">
        <v>190</v>
      </c>
      <c r="M570">
        <v>0.05</v>
      </c>
      <c r="N570">
        <v>180.5</v>
      </c>
      <c r="O570">
        <v>55.5</v>
      </c>
      <c r="P570" t="s">
        <v>28</v>
      </c>
      <c r="Q570" t="s">
        <v>91</v>
      </c>
      <c r="R570" t="s">
        <v>123</v>
      </c>
      <c r="S570">
        <v>4.7</v>
      </c>
      <c r="T570">
        <f>YEAR(tblOrders[[#This Row],[Order Date]])</f>
        <v>2025</v>
      </c>
      <c r="U570" t="str">
        <f>TEXT(tblOrders[[#This Row],[Order Date]],"mmm-yyyy")</f>
        <v>Mar-2025</v>
      </c>
      <c r="V570" s="4">
        <f>tblOrders[[#This Row],[Profit]]/tblOrders[[#This Row],[Sales Amount]]</f>
        <v>0.30747922437673131</v>
      </c>
      <c r="W570" t="str">
        <f>VLOOKUP(tblOrders[[#This Row],[City]],CityRegion,2,0)</f>
        <v>West</v>
      </c>
      <c r="X570" t="str">
        <f>VLOOKUP(tblOrders[[#This Row],[City]],lookups!A:C,3,0)</f>
        <v>Maharashtra</v>
      </c>
    </row>
    <row r="571" spans="1:24" x14ac:dyDescent="0.25">
      <c r="A571" t="s">
        <v>1162</v>
      </c>
      <c r="B571" s="1">
        <v>45951</v>
      </c>
      <c r="C571" t="s">
        <v>1163</v>
      </c>
      <c r="D571" t="s">
        <v>39</v>
      </c>
      <c r="E571" t="s">
        <v>108</v>
      </c>
      <c r="F571" t="s">
        <v>109</v>
      </c>
      <c r="G571" t="s">
        <v>62</v>
      </c>
      <c r="H571" t="s">
        <v>110</v>
      </c>
      <c r="I571" t="s">
        <v>84</v>
      </c>
      <c r="J571" t="s">
        <v>27</v>
      </c>
      <c r="K571">
        <v>3</v>
      </c>
      <c r="L571">
        <v>110</v>
      </c>
      <c r="M571">
        <v>0.1</v>
      </c>
      <c r="N571">
        <v>297</v>
      </c>
      <c r="O571">
        <v>93</v>
      </c>
      <c r="P571" t="s">
        <v>28</v>
      </c>
      <c r="Q571" t="s">
        <v>35</v>
      </c>
      <c r="R571" t="s">
        <v>36</v>
      </c>
      <c r="S571">
        <v>3.6</v>
      </c>
      <c r="T571">
        <f>YEAR(tblOrders[[#This Row],[Order Date]])</f>
        <v>2025</v>
      </c>
      <c r="U571" t="str">
        <f>TEXT(tblOrders[[#This Row],[Order Date]],"mmm-yyyy")</f>
        <v>Oct-2025</v>
      </c>
      <c r="V571" s="4">
        <f>tblOrders[[#This Row],[Profit]]/tblOrders[[#This Row],[Sales Amount]]</f>
        <v>0.31313131313131315</v>
      </c>
      <c r="W571" t="str">
        <f>VLOOKUP(tblOrders[[#This Row],[City]],CityRegion,2,0)</f>
        <v>West</v>
      </c>
      <c r="X571" t="str">
        <f>VLOOKUP(tblOrders[[#This Row],[City]],lookups!A:C,3,0)</f>
        <v>Maharashtra</v>
      </c>
    </row>
    <row r="572" spans="1:24" x14ac:dyDescent="0.25">
      <c r="A572" t="s">
        <v>1164</v>
      </c>
      <c r="B572" s="1">
        <v>45827</v>
      </c>
      <c r="C572" t="s">
        <v>1165</v>
      </c>
      <c r="D572" t="s">
        <v>21</v>
      </c>
      <c r="E572" t="s">
        <v>114</v>
      </c>
      <c r="F572" t="s">
        <v>115</v>
      </c>
      <c r="G572" t="s">
        <v>42</v>
      </c>
      <c r="H572" t="s">
        <v>116</v>
      </c>
      <c r="I572" t="s">
        <v>76</v>
      </c>
      <c r="J572" t="s">
        <v>34</v>
      </c>
      <c r="K572">
        <v>1</v>
      </c>
      <c r="L572">
        <v>12</v>
      </c>
      <c r="M572">
        <v>0.05</v>
      </c>
      <c r="N572">
        <v>11.4</v>
      </c>
      <c r="O572">
        <v>5.4</v>
      </c>
      <c r="P572" t="s">
        <v>28</v>
      </c>
      <c r="Q572" t="s">
        <v>86</v>
      </c>
      <c r="R572" t="s">
        <v>30</v>
      </c>
      <c r="S572">
        <v>3.6</v>
      </c>
      <c r="T572">
        <f>YEAR(tblOrders[[#This Row],[Order Date]])</f>
        <v>2025</v>
      </c>
      <c r="U572" t="str">
        <f>TEXT(tblOrders[[#This Row],[Order Date]],"mmm-yyyy")</f>
        <v>Jun-2025</v>
      </c>
      <c r="V572" s="4">
        <f>tblOrders[[#This Row],[Profit]]/tblOrders[[#This Row],[Sales Amount]]</f>
        <v>0.47368421052631582</v>
      </c>
      <c r="W572" t="str">
        <f>VLOOKUP(tblOrders[[#This Row],[City]],CityRegion,2,0)</f>
        <v>South</v>
      </c>
      <c r="X572" t="str">
        <f>VLOOKUP(tblOrders[[#This Row],[City]],lookups!A:C,3,0)</f>
        <v>Kerala</v>
      </c>
    </row>
    <row r="573" spans="1:24" x14ac:dyDescent="0.25">
      <c r="A573" t="s">
        <v>1166</v>
      </c>
      <c r="B573" s="1">
        <v>45682</v>
      </c>
      <c r="C573" t="s">
        <v>1167</v>
      </c>
      <c r="D573" t="s">
        <v>21</v>
      </c>
      <c r="E573" t="s">
        <v>49</v>
      </c>
      <c r="F573" t="s">
        <v>50</v>
      </c>
      <c r="G573" t="s">
        <v>24</v>
      </c>
      <c r="H573" t="s">
        <v>51</v>
      </c>
      <c r="I573" t="s">
        <v>70</v>
      </c>
      <c r="J573" t="s">
        <v>34</v>
      </c>
      <c r="K573">
        <v>2</v>
      </c>
      <c r="L573">
        <v>85</v>
      </c>
      <c r="M573">
        <v>0.1</v>
      </c>
      <c r="N573">
        <v>153</v>
      </c>
      <c r="O573">
        <v>49</v>
      </c>
      <c r="P573" t="s">
        <v>111</v>
      </c>
      <c r="Q573" t="s">
        <v>86</v>
      </c>
      <c r="R573" t="s">
        <v>36</v>
      </c>
      <c r="S573">
        <v>3.8</v>
      </c>
      <c r="T573">
        <f>YEAR(tblOrders[[#This Row],[Order Date]])</f>
        <v>2025</v>
      </c>
      <c r="U573" t="str">
        <f>TEXT(tblOrders[[#This Row],[Order Date]],"mmm-yyyy")</f>
        <v>Jan-2025</v>
      </c>
      <c r="V573" s="4">
        <f>tblOrders[[#This Row],[Profit]]/tblOrders[[#This Row],[Sales Amount]]</f>
        <v>0.3202614379084967</v>
      </c>
      <c r="W573" t="str">
        <f>VLOOKUP(tblOrders[[#This Row],[City]],CityRegion,2,0)</f>
        <v>South</v>
      </c>
      <c r="X573" t="str">
        <f>VLOOKUP(tblOrders[[#This Row],[City]],lookups!A:C,3,0)</f>
        <v>Telengana</v>
      </c>
    </row>
    <row r="574" spans="1:24" x14ac:dyDescent="0.25">
      <c r="A574" t="s">
        <v>1168</v>
      </c>
      <c r="B574" s="1">
        <v>45930</v>
      </c>
      <c r="C574" t="s">
        <v>1169</v>
      </c>
      <c r="D574" t="s">
        <v>39</v>
      </c>
      <c r="E574" t="s">
        <v>94</v>
      </c>
      <c r="F574" t="s">
        <v>95</v>
      </c>
      <c r="G574" t="s">
        <v>68</v>
      </c>
      <c r="H574" t="s">
        <v>96</v>
      </c>
      <c r="I574" t="s">
        <v>84</v>
      </c>
      <c r="J574" t="s">
        <v>34</v>
      </c>
      <c r="K574">
        <v>1</v>
      </c>
      <c r="L574">
        <v>89</v>
      </c>
      <c r="M574">
        <v>0.1</v>
      </c>
      <c r="N574">
        <v>80.099999999999994</v>
      </c>
      <c r="O574">
        <v>25.1</v>
      </c>
      <c r="P574" t="s">
        <v>28</v>
      </c>
      <c r="Q574" t="s">
        <v>35</v>
      </c>
      <c r="R574" t="s">
        <v>123</v>
      </c>
      <c r="S574">
        <v>4</v>
      </c>
      <c r="T574">
        <f>YEAR(tblOrders[[#This Row],[Order Date]])</f>
        <v>2025</v>
      </c>
      <c r="U574" t="str">
        <f>TEXT(tblOrders[[#This Row],[Order Date]],"mmm-yyyy")</f>
        <v>Sep-2025</v>
      </c>
      <c r="V574" s="4">
        <f>tblOrders[[#This Row],[Profit]]/tblOrders[[#This Row],[Sales Amount]]</f>
        <v>0.31335830212234711</v>
      </c>
      <c r="W574" t="str">
        <f>VLOOKUP(tblOrders[[#This Row],[City]],CityRegion,2,0)</f>
        <v>West</v>
      </c>
      <c r="X574" t="str">
        <f>VLOOKUP(tblOrders[[#This Row],[City]],lookups!A:C,3,0)</f>
        <v>Maharashtra</v>
      </c>
    </row>
    <row r="575" spans="1:24" x14ac:dyDescent="0.25">
      <c r="A575" t="s">
        <v>1170</v>
      </c>
      <c r="B575" s="1">
        <v>45723</v>
      </c>
      <c r="C575" t="s">
        <v>1171</v>
      </c>
      <c r="D575" t="s">
        <v>39</v>
      </c>
      <c r="E575" t="s">
        <v>94</v>
      </c>
      <c r="F575" t="s">
        <v>95</v>
      </c>
      <c r="G575" t="s">
        <v>68</v>
      </c>
      <c r="H575" t="s">
        <v>96</v>
      </c>
      <c r="I575" t="s">
        <v>52</v>
      </c>
      <c r="J575" t="s">
        <v>34</v>
      </c>
      <c r="K575">
        <v>3</v>
      </c>
      <c r="L575">
        <v>89</v>
      </c>
      <c r="M575">
        <v>0.15</v>
      </c>
      <c r="N575">
        <v>226.95</v>
      </c>
      <c r="O575">
        <v>61.95</v>
      </c>
      <c r="P575" t="s">
        <v>28</v>
      </c>
      <c r="Q575" t="s">
        <v>86</v>
      </c>
      <c r="R575" t="s">
        <v>30</v>
      </c>
      <c r="S575">
        <v>4.5999999999999996</v>
      </c>
      <c r="T575">
        <f>YEAR(tblOrders[[#This Row],[Order Date]])</f>
        <v>2025</v>
      </c>
      <c r="U575" t="str">
        <f>TEXT(tblOrders[[#This Row],[Order Date]],"mmm-yyyy")</f>
        <v>Mar-2025</v>
      </c>
      <c r="V575" s="4">
        <f>tblOrders[[#This Row],[Profit]]/tblOrders[[#This Row],[Sales Amount]]</f>
        <v>0.2729676140118969</v>
      </c>
      <c r="W575" t="str">
        <f>VLOOKUP(tblOrders[[#This Row],[City]],CityRegion,2,0)</f>
        <v>South</v>
      </c>
      <c r="X575" t="str">
        <f>VLOOKUP(tblOrders[[#This Row],[City]],lookups!A:C,3,0)</f>
        <v>Kerala</v>
      </c>
    </row>
    <row r="576" spans="1:24" x14ac:dyDescent="0.25">
      <c r="A576" t="s">
        <v>1172</v>
      </c>
      <c r="B576" s="1">
        <v>45832</v>
      </c>
      <c r="C576" t="s">
        <v>1173</v>
      </c>
      <c r="D576" t="s">
        <v>39</v>
      </c>
      <c r="E576" t="s">
        <v>94</v>
      </c>
      <c r="F576" t="s">
        <v>95</v>
      </c>
      <c r="G576" t="s">
        <v>68</v>
      </c>
      <c r="H576" t="s">
        <v>96</v>
      </c>
      <c r="I576" t="s">
        <v>84</v>
      </c>
      <c r="J576" t="s">
        <v>45</v>
      </c>
      <c r="K576">
        <v>2</v>
      </c>
      <c r="L576">
        <v>89</v>
      </c>
      <c r="M576">
        <v>0</v>
      </c>
      <c r="N576">
        <v>178</v>
      </c>
      <c r="O576">
        <v>68</v>
      </c>
      <c r="P576" t="s">
        <v>28</v>
      </c>
      <c r="Q576" t="s">
        <v>46</v>
      </c>
      <c r="R576" t="s">
        <v>123</v>
      </c>
      <c r="S576">
        <v>4.0999999999999996</v>
      </c>
      <c r="T576">
        <f>YEAR(tblOrders[[#This Row],[Order Date]])</f>
        <v>2025</v>
      </c>
      <c r="U576" t="str">
        <f>TEXT(tblOrders[[#This Row],[Order Date]],"mmm-yyyy")</f>
        <v>Jun-2025</v>
      </c>
      <c r="V576" s="4">
        <f>tblOrders[[#This Row],[Profit]]/tblOrders[[#This Row],[Sales Amount]]</f>
        <v>0.38202247191011235</v>
      </c>
      <c r="W576" t="str">
        <f>VLOOKUP(tblOrders[[#This Row],[City]],CityRegion,2,0)</f>
        <v>West</v>
      </c>
      <c r="X576" t="str">
        <f>VLOOKUP(tblOrders[[#This Row],[City]],lookups!A:C,3,0)</f>
        <v>Maharashtra</v>
      </c>
    </row>
    <row r="577" spans="1:24" x14ac:dyDescent="0.25">
      <c r="A577" t="s">
        <v>1174</v>
      </c>
      <c r="B577" s="1">
        <v>45988</v>
      </c>
      <c r="C577" t="s">
        <v>1175</v>
      </c>
      <c r="D577" t="s">
        <v>39</v>
      </c>
      <c r="E577" t="s">
        <v>101</v>
      </c>
      <c r="F577" t="s">
        <v>102</v>
      </c>
      <c r="G577" t="s">
        <v>24</v>
      </c>
      <c r="H577" t="s">
        <v>103</v>
      </c>
      <c r="I577" t="s">
        <v>44</v>
      </c>
      <c r="J577" t="s">
        <v>45</v>
      </c>
      <c r="K577">
        <v>4</v>
      </c>
      <c r="L577">
        <v>120</v>
      </c>
      <c r="M577">
        <v>0.1</v>
      </c>
      <c r="N577">
        <v>432</v>
      </c>
      <c r="O577">
        <v>120</v>
      </c>
      <c r="P577" t="s">
        <v>28</v>
      </c>
      <c r="Q577" t="s">
        <v>91</v>
      </c>
      <c r="R577" t="s">
        <v>36</v>
      </c>
      <c r="S577">
        <v>3.4</v>
      </c>
      <c r="T577">
        <f>YEAR(tblOrders[[#This Row],[Order Date]])</f>
        <v>2025</v>
      </c>
      <c r="U577" t="str">
        <f>TEXT(tblOrders[[#This Row],[Order Date]],"mmm-yyyy")</f>
        <v>Nov-2025</v>
      </c>
      <c r="V577" s="4">
        <f>tblOrders[[#This Row],[Profit]]/tblOrders[[#This Row],[Sales Amount]]</f>
        <v>0.27777777777777779</v>
      </c>
      <c r="W577" t="str">
        <f>VLOOKUP(tblOrders[[#This Row],[City]],CityRegion,2,0)</f>
        <v>South</v>
      </c>
      <c r="X577" t="str">
        <f>VLOOKUP(tblOrders[[#This Row],[City]],lookups!A:C,3,0)</f>
        <v>Kerala</v>
      </c>
    </row>
    <row r="578" spans="1:24" x14ac:dyDescent="0.25">
      <c r="A578" t="s">
        <v>1176</v>
      </c>
      <c r="B578" s="1">
        <v>45971</v>
      </c>
      <c r="C578" t="s">
        <v>1177</v>
      </c>
      <c r="D578" t="s">
        <v>21</v>
      </c>
      <c r="E578" t="s">
        <v>66</v>
      </c>
      <c r="F578" t="s">
        <v>67</v>
      </c>
      <c r="G578" t="s">
        <v>68</v>
      </c>
      <c r="H578" t="s">
        <v>69</v>
      </c>
      <c r="I578" t="s">
        <v>70</v>
      </c>
      <c r="J578" t="s">
        <v>27</v>
      </c>
      <c r="K578">
        <v>5</v>
      </c>
      <c r="L578">
        <v>149</v>
      </c>
      <c r="M578">
        <v>0.05</v>
      </c>
      <c r="N578">
        <v>707.75</v>
      </c>
      <c r="O578">
        <v>232.75</v>
      </c>
      <c r="P578" t="s">
        <v>111</v>
      </c>
      <c r="Q578" t="s">
        <v>29</v>
      </c>
      <c r="R578" t="s">
        <v>36</v>
      </c>
      <c r="S578">
        <v>3.8</v>
      </c>
      <c r="T578">
        <f>YEAR(tblOrders[[#This Row],[Order Date]])</f>
        <v>2025</v>
      </c>
      <c r="U578" t="str">
        <f>TEXT(tblOrders[[#This Row],[Order Date]],"mmm-yyyy")</f>
        <v>Nov-2025</v>
      </c>
      <c r="V578" s="4">
        <f>tblOrders[[#This Row],[Profit]]/tblOrders[[#This Row],[Sales Amount]]</f>
        <v>0.32885906040268459</v>
      </c>
      <c r="W578" t="str">
        <f>VLOOKUP(tblOrders[[#This Row],[City]],CityRegion,2,0)</f>
        <v>South</v>
      </c>
      <c r="X578" t="str">
        <f>VLOOKUP(tblOrders[[#This Row],[City]],lookups!A:C,3,0)</f>
        <v>Telengana</v>
      </c>
    </row>
    <row r="579" spans="1:24" x14ac:dyDescent="0.25">
      <c r="A579" t="s">
        <v>1178</v>
      </c>
      <c r="B579" s="1">
        <v>45668</v>
      </c>
      <c r="C579" t="s">
        <v>1179</v>
      </c>
      <c r="D579" t="s">
        <v>21</v>
      </c>
      <c r="E579" t="s">
        <v>40</v>
      </c>
      <c r="F579" t="s">
        <v>41</v>
      </c>
      <c r="G579" t="s">
        <v>42</v>
      </c>
      <c r="H579" t="s">
        <v>43</v>
      </c>
      <c r="I579" t="s">
        <v>52</v>
      </c>
      <c r="J579" t="s">
        <v>45</v>
      </c>
      <c r="K579">
        <v>3</v>
      </c>
      <c r="L579">
        <v>18</v>
      </c>
      <c r="M579">
        <v>0.05</v>
      </c>
      <c r="N579">
        <v>51.3</v>
      </c>
      <c r="O579">
        <v>24.3</v>
      </c>
      <c r="P579" t="s">
        <v>28</v>
      </c>
      <c r="Q579" t="s">
        <v>35</v>
      </c>
      <c r="R579" t="s">
        <v>30</v>
      </c>
      <c r="S579">
        <v>2.9</v>
      </c>
      <c r="T579">
        <f>YEAR(tblOrders[[#This Row],[Order Date]])</f>
        <v>2025</v>
      </c>
      <c r="U579" t="str">
        <f>TEXT(tblOrders[[#This Row],[Order Date]],"mmm-yyyy")</f>
        <v>Jan-2025</v>
      </c>
      <c r="V579" s="4">
        <f>tblOrders[[#This Row],[Profit]]/tblOrders[[#This Row],[Sales Amount]]</f>
        <v>0.47368421052631582</v>
      </c>
      <c r="W579" t="str">
        <f>VLOOKUP(tblOrders[[#This Row],[City]],CityRegion,2,0)</f>
        <v>South</v>
      </c>
      <c r="X579" t="str">
        <f>VLOOKUP(tblOrders[[#This Row],[City]],lookups!A:C,3,0)</f>
        <v>Kerala</v>
      </c>
    </row>
    <row r="580" spans="1:24" x14ac:dyDescent="0.25">
      <c r="A580" t="s">
        <v>1180</v>
      </c>
      <c r="B580" s="1">
        <v>45730</v>
      </c>
      <c r="C580" t="s">
        <v>1181</v>
      </c>
      <c r="D580" t="s">
        <v>21</v>
      </c>
      <c r="E580" t="s">
        <v>101</v>
      </c>
      <c r="F580" t="s">
        <v>102</v>
      </c>
      <c r="G580" t="s">
        <v>24</v>
      </c>
      <c r="H580" t="s">
        <v>103</v>
      </c>
      <c r="I580" t="s">
        <v>52</v>
      </c>
      <c r="J580" t="s">
        <v>34</v>
      </c>
      <c r="K580">
        <v>1</v>
      </c>
      <c r="L580">
        <v>120</v>
      </c>
      <c r="M580">
        <v>0.1</v>
      </c>
      <c r="N580">
        <v>108</v>
      </c>
      <c r="O580">
        <v>30</v>
      </c>
      <c r="P580" t="s">
        <v>85</v>
      </c>
      <c r="Q580" t="s">
        <v>29</v>
      </c>
      <c r="R580" t="s">
        <v>36</v>
      </c>
      <c r="S580">
        <v>2.6</v>
      </c>
      <c r="T580">
        <f>YEAR(tblOrders[[#This Row],[Order Date]])</f>
        <v>2025</v>
      </c>
      <c r="U580" t="str">
        <f>TEXT(tblOrders[[#This Row],[Order Date]],"mmm-yyyy")</f>
        <v>Mar-2025</v>
      </c>
      <c r="V580" s="4">
        <f>tblOrders[[#This Row],[Profit]]/tblOrders[[#This Row],[Sales Amount]]</f>
        <v>0.27777777777777779</v>
      </c>
      <c r="W580" t="str">
        <f>VLOOKUP(tblOrders[[#This Row],[City]],CityRegion,2,0)</f>
        <v>South</v>
      </c>
      <c r="X580" t="str">
        <f>VLOOKUP(tblOrders[[#This Row],[City]],lookups!A:C,3,0)</f>
        <v>Kerala</v>
      </c>
    </row>
    <row r="581" spans="1:24" x14ac:dyDescent="0.25">
      <c r="A581" t="s">
        <v>1182</v>
      </c>
      <c r="B581" s="1">
        <v>45720</v>
      </c>
      <c r="C581" t="s">
        <v>1183</v>
      </c>
      <c r="D581" t="s">
        <v>39</v>
      </c>
      <c r="E581" t="s">
        <v>55</v>
      </c>
      <c r="F581" t="s">
        <v>56</v>
      </c>
      <c r="G581" t="s">
        <v>24</v>
      </c>
      <c r="H581" t="s">
        <v>51</v>
      </c>
      <c r="I581" t="s">
        <v>52</v>
      </c>
      <c r="J581" t="s">
        <v>45</v>
      </c>
      <c r="K581">
        <v>5</v>
      </c>
      <c r="L581">
        <v>42</v>
      </c>
      <c r="M581">
        <v>0.05</v>
      </c>
      <c r="N581">
        <v>199.5</v>
      </c>
      <c r="O581">
        <v>79.5</v>
      </c>
      <c r="P581" t="s">
        <v>28</v>
      </c>
      <c r="Q581" t="s">
        <v>91</v>
      </c>
      <c r="R581" t="s">
        <v>36</v>
      </c>
      <c r="S581">
        <v>4.3</v>
      </c>
      <c r="T581">
        <f>YEAR(tblOrders[[#This Row],[Order Date]])</f>
        <v>2025</v>
      </c>
      <c r="U581" t="str">
        <f>TEXT(tblOrders[[#This Row],[Order Date]],"mmm-yyyy")</f>
        <v>Mar-2025</v>
      </c>
      <c r="V581" s="4">
        <f>tblOrders[[#This Row],[Profit]]/tblOrders[[#This Row],[Sales Amount]]</f>
        <v>0.39849624060150374</v>
      </c>
      <c r="W581" t="str">
        <f>VLOOKUP(tblOrders[[#This Row],[City]],CityRegion,2,0)</f>
        <v>South</v>
      </c>
      <c r="X581" t="str">
        <f>VLOOKUP(tblOrders[[#This Row],[City]],lookups!A:C,3,0)</f>
        <v>Kerala</v>
      </c>
    </row>
    <row r="582" spans="1:24" x14ac:dyDescent="0.25">
      <c r="A582" t="s">
        <v>1184</v>
      </c>
      <c r="B582" s="1">
        <v>45802</v>
      </c>
      <c r="C582" t="s">
        <v>1185</v>
      </c>
      <c r="D582" t="s">
        <v>39</v>
      </c>
      <c r="E582" t="s">
        <v>55</v>
      </c>
      <c r="F582" t="s">
        <v>56</v>
      </c>
      <c r="G582" t="s">
        <v>24</v>
      </c>
      <c r="H582" t="s">
        <v>51</v>
      </c>
      <c r="I582" t="s">
        <v>76</v>
      </c>
      <c r="J582" t="s">
        <v>45</v>
      </c>
      <c r="K582">
        <v>4</v>
      </c>
      <c r="L582">
        <v>42</v>
      </c>
      <c r="M582">
        <v>0</v>
      </c>
      <c r="N582">
        <v>168</v>
      </c>
      <c r="O582">
        <v>72</v>
      </c>
      <c r="P582" t="s">
        <v>28</v>
      </c>
      <c r="Q582" t="s">
        <v>35</v>
      </c>
      <c r="R582" t="s">
        <v>36</v>
      </c>
      <c r="S582">
        <v>3.1</v>
      </c>
      <c r="T582">
        <f>YEAR(tblOrders[[#This Row],[Order Date]])</f>
        <v>2025</v>
      </c>
      <c r="U582" t="str">
        <f>TEXT(tblOrders[[#This Row],[Order Date]],"mmm-yyyy")</f>
        <v>May-2025</v>
      </c>
      <c r="V582" s="4">
        <f>tblOrders[[#This Row],[Profit]]/tblOrders[[#This Row],[Sales Amount]]</f>
        <v>0.42857142857142855</v>
      </c>
      <c r="W582" t="str">
        <f>VLOOKUP(tblOrders[[#This Row],[City]],CityRegion,2,0)</f>
        <v>South</v>
      </c>
      <c r="X582" t="str">
        <f>VLOOKUP(tblOrders[[#This Row],[City]],lookups!A:C,3,0)</f>
        <v>Kerala</v>
      </c>
    </row>
    <row r="583" spans="1:24" x14ac:dyDescent="0.25">
      <c r="A583" t="s">
        <v>1186</v>
      </c>
      <c r="B583" s="1">
        <v>45916</v>
      </c>
      <c r="C583" t="s">
        <v>257</v>
      </c>
      <c r="D583" t="s">
        <v>21</v>
      </c>
      <c r="E583" t="s">
        <v>73</v>
      </c>
      <c r="F583" t="s">
        <v>74</v>
      </c>
      <c r="G583" t="s">
        <v>68</v>
      </c>
      <c r="H583" t="s">
        <v>75</v>
      </c>
      <c r="I583" t="s">
        <v>84</v>
      </c>
      <c r="J583" t="s">
        <v>34</v>
      </c>
      <c r="K583">
        <v>2</v>
      </c>
      <c r="L583">
        <v>65</v>
      </c>
      <c r="M583">
        <v>0</v>
      </c>
      <c r="N583">
        <v>130</v>
      </c>
      <c r="O583">
        <v>54</v>
      </c>
      <c r="P583" t="s">
        <v>111</v>
      </c>
      <c r="Q583" t="s">
        <v>46</v>
      </c>
      <c r="R583" t="s">
        <v>30</v>
      </c>
      <c r="S583">
        <v>4.9000000000000004</v>
      </c>
      <c r="T583">
        <f>YEAR(tblOrders[[#This Row],[Order Date]])</f>
        <v>2025</v>
      </c>
      <c r="U583" t="str">
        <f>TEXT(tblOrders[[#This Row],[Order Date]],"mmm-yyyy")</f>
        <v>Sep-2025</v>
      </c>
      <c r="V583" s="4">
        <f>tblOrders[[#This Row],[Profit]]/tblOrders[[#This Row],[Sales Amount]]</f>
        <v>0.41538461538461541</v>
      </c>
      <c r="W583" t="str">
        <f>VLOOKUP(tblOrders[[#This Row],[City]],CityRegion,2,0)</f>
        <v>West</v>
      </c>
      <c r="X583" t="str">
        <f>VLOOKUP(tblOrders[[#This Row],[City]],lookups!A:C,3,0)</f>
        <v>Maharashtra</v>
      </c>
    </row>
    <row r="584" spans="1:24" x14ac:dyDescent="0.25">
      <c r="A584" t="s">
        <v>1187</v>
      </c>
      <c r="B584" s="1">
        <v>45774</v>
      </c>
      <c r="C584" t="s">
        <v>1188</v>
      </c>
      <c r="D584" t="s">
        <v>21</v>
      </c>
      <c r="E584" t="s">
        <v>66</v>
      </c>
      <c r="F584" t="s">
        <v>67</v>
      </c>
      <c r="G584" t="s">
        <v>68</v>
      </c>
      <c r="H584" t="s">
        <v>69</v>
      </c>
      <c r="I584" t="s">
        <v>70</v>
      </c>
      <c r="J584" t="s">
        <v>45</v>
      </c>
      <c r="K584">
        <v>1</v>
      </c>
      <c r="L584">
        <v>149</v>
      </c>
      <c r="M584">
        <v>0.15</v>
      </c>
      <c r="N584">
        <v>126.65</v>
      </c>
      <c r="O584">
        <v>31.65</v>
      </c>
      <c r="P584" t="s">
        <v>28</v>
      </c>
      <c r="Q584" t="s">
        <v>46</v>
      </c>
      <c r="R584" t="s">
        <v>30</v>
      </c>
      <c r="S584">
        <v>3.5</v>
      </c>
      <c r="T584">
        <f>YEAR(tblOrders[[#This Row],[Order Date]])</f>
        <v>2025</v>
      </c>
      <c r="U584" t="str">
        <f>TEXT(tblOrders[[#This Row],[Order Date]],"mmm-yyyy")</f>
        <v>Apr-2025</v>
      </c>
      <c r="V584" s="4">
        <f>tblOrders[[#This Row],[Profit]]/tblOrders[[#This Row],[Sales Amount]]</f>
        <v>0.24990130280300038</v>
      </c>
      <c r="W584" t="str">
        <f>VLOOKUP(tblOrders[[#This Row],[City]],CityRegion,2,0)</f>
        <v>South</v>
      </c>
      <c r="X584" t="str">
        <f>VLOOKUP(tblOrders[[#This Row],[City]],lookups!A:C,3,0)</f>
        <v>Telengana</v>
      </c>
    </row>
    <row r="585" spans="1:24" x14ac:dyDescent="0.25">
      <c r="A585" t="s">
        <v>1189</v>
      </c>
      <c r="B585" s="1">
        <v>45693</v>
      </c>
      <c r="C585" t="s">
        <v>1190</v>
      </c>
      <c r="D585" t="s">
        <v>39</v>
      </c>
      <c r="E585" t="s">
        <v>114</v>
      </c>
      <c r="F585" t="s">
        <v>115</v>
      </c>
      <c r="G585" t="s">
        <v>42</v>
      </c>
      <c r="H585" t="s">
        <v>116</v>
      </c>
      <c r="I585" t="s">
        <v>70</v>
      </c>
      <c r="J585" t="s">
        <v>34</v>
      </c>
      <c r="K585">
        <v>1</v>
      </c>
      <c r="L585">
        <v>12</v>
      </c>
      <c r="M585">
        <v>0.1</v>
      </c>
      <c r="N585">
        <v>10.8</v>
      </c>
      <c r="O585">
        <v>4.8</v>
      </c>
      <c r="P585" t="s">
        <v>28</v>
      </c>
      <c r="Q585" t="s">
        <v>35</v>
      </c>
      <c r="R585" t="s">
        <v>36</v>
      </c>
      <c r="S585">
        <v>3.5</v>
      </c>
      <c r="T585">
        <f>YEAR(tblOrders[[#This Row],[Order Date]])</f>
        <v>2025</v>
      </c>
      <c r="U585" t="str">
        <f>TEXT(tblOrders[[#This Row],[Order Date]],"mmm-yyyy")</f>
        <v>Feb-2025</v>
      </c>
      <c r="V585" s="4">
        <f>tblOrders[[#This Row],[Profit]]/tblOrders[[#This Row],[Sales Amount]]</f>
        <v>0.44444444444444442</v>
      </c>
      <c r="W585" t="str">
        <f>VLOOKUP(tblOrders[[#This Row],[City]],CityRegion,2,0)</f>
        <v>South</v>
      </c>
      <c r="X585" t="str">
        <f>VLOOKUP(tblOrders[[#This Row],[City]],lookups!A:C,3,0)</f>
        <v>Telengana</v>
      </c>
    </row>
    <row r="586" spans="1:24" x14ac:dyDescent="0.25">
      <c r="A586" t="s">
        <v>1191</v>
      </c>
      <c r="B586" s="1">
        <v>45805</v>
      </c>
      <c r="C586" t="s">
        <v>263</v>
      </c>
      <c r="D586" t="s">
        <v>21</v>
      </c>
      <c r="E586" t="s">
        <v>66</v>
      </c>
      <c r="F586" t="s">
        <v>67</v>
      </c>
      <c r="G586" t="s">
        <v>68</v>
      </c>
      <c r="H586" t="s">
        <v>69</v>
      </c>
      <c r="I586" t="s">
        <v>139</v>
      </c>
      <c r="J586" t="s">
        <v>27</v>
      </c>
      <c r="K586">
        <v>2</v>
      </c>
      <c r="L586">
        <v>149</v>
      </c>
      <c r="M586">
        <v>0.15</v>
      </c>
      <c r="N586">
        <v>253.3</v>
      </c>
      <c r="O586">
        <v>63.3</v>
      </c>
      <c r="P586" t="s">
        <v>28</v>
      </c>
      <c r="Q586" t="s">
        <v>29</v>
      </c>
      <c r="R586" t="s">
        <v>123</v>
      </c>
      <c r="S586">
        <v>4.0999999999999996</v>
      </c>
      <c r="T586">
        <f>YEAR(tblOrders[[#This Row],[Order Date]])</f>
        <v>2025</v>
      </c>
      <c r="U586" t="str">
        <f>TEXT(tblOrders[[#This Row],[Order Date]],"mmm-yyyy")</f>
        <v>May-2025</v>
      </c>
      <c r="V586" s="4">
        <f>tblOrders[[#This Row],[Profit]]/tblOrders[[#This Row],[Sales Amount]]</f>
        <v>0.24990130280300038</v>
      </c>
      <c r="W586" t="str">
        <f>VLOOKUP(tblOrders[[#This Row],[City]],CityRegion,2,0)</f>
        <v>South</v>
      </c>
      <c r="X586" t="str">
        <f>VLOOKUP(tblOrders[[#This Row],[City]],lookups!A:C,3,0)</f>
        <v>Tamil Nadu</v>
      </c>
    </row>
    <row r="587" spans="1:24" x14ac:dyDescent="0.25">
      <c r="A587" t="s">
        <v>1192</v>
      </c>
      <c r="B587" s="1">
        <v>45849</v>
      </c>
      <c r="C587" t="s">
        <v>1193</v>
      </c>
      <c r="D587" t="s">
        <v>21</v>
      </c>
      <c r="E587" t="s">
        <v>94</v>
      </c>
      <c r="F587" t="s">
        <v>95</v>
      </c>
      <c r="G587" t="s">
        <v>68</v>
      </c>
      <c r="H587" t="s">
        <v>96</v>
      </c>
      <c r="I587" t="s">
        <v>57</v>
      </c>
      <c r="J587" t="s">
        <v>34</v>
      </c>
      <c r="K587">
        <v>1</v>
      </c>
      <c r="L587">
        <v>89</v>
      </c>
      <c r="M587">
        <v>0</v>
      </c>
      <c r="N587">
        <v>89</v>
      </c>
      <c r="O587">
        <v>34</v>
      </c>
      <c r="P587" t="s">
        <v>111</v>
      </c>
      <c r="Q587" t="s">
        <v>86</v>
      </c>
      <c r="R587" t="s">
        <v>36</v>
      </c>
      <c r="S587">
        <v>3.2</v>
      </c>
      <c r="T587">
        <f>YEAR(tblOrders[[#This Row],[Order Date]])</f>
        <v>2025</v>
      </c>
      <c r="U587" t="str">
        <f>TEXT(tblOrders[[#This Row],[Order Date]],"mmm-yyyy")</f>
        <v>Jul-2025</v>
      </c>
      <c r="V587" s="4">
        <f>tblOrders[[#This Row],[Profit]]/tblOrders[[#This Row],[Sales Amount]]</f>
        <v>0.38202247191011235</v>
      </c>
      <c r="W587" t="str">
        <f>VLOOKUP(tblOrders[[#This Row],[City]],CityRegion,2,0)</f>
        <v>South</v>
      </c>
      <c r="X587" t="str">
        <f>VLOOKUP(tblOrders[[#This Row],[City]],lookups!A:C,3,0)</f>
        <v>Kerala</v>
      </c>
    </row>
    <row r="588" spans="1:24" x14ac:dyDescent="0.25">
      <c r="A588" t="s">
        <v>1194</v>
      </c>
      <c r="B588" s="1">
        <v>45927</v>
      </c>
      <c r="C588" t="s">
        <v>1195</v>
      </c>
      <c r="D588" t="s">
        <v>21</v>
      </c>
      <c r="E588" t="s">
        <v>49</v>
      </c>
      <c r="F588" t="s">
        <v>50</v>
      </c>
      <c r="G588" t="s">
        <v>24</v>
      </c>
      <c r="H588" t="s">
        <v>51</v>
      </c>
      <c r="I588" t="s">
        <v>139</v>
      </c>
      <c r="J588" t="s">
        <v>27</v>
      </c>
      <c r="K588">
        <v>3</v>
      </c>
      <c r="L588">
        <v>85</v>
      </c>
      <c r="M588">
        <v>0.15</v>
      </c>
      <c r="N588">
        <v>216.75</v>
      </c>
      <c r="O588">
        <v>60.75</v>
      </c>
      <c r="P588" t="s">
        <v>28</v>
      </c>
      <c r="Q588" t="s">
        <v>35</v>
      </c>
      <c r="R588" t="s">
        <v>36</v>
      </c>
      <c r="S588">
        <v>4.4000000000000004</v>
      </c>
      <c r="T588">
        <f>YEAR(tblOrders[[#This Row],[Order Date]])</f>
        <v>2025</v>
      </c>
      <c r="U588" t="str">
        <f>TEXT(tblOrders[[#This Row],[Order Date]],"mmm-yyyy")</f>
        <v>Sep-2025</v>
      </c>
      <c r="V588" s="4">
        <f>tblOrders[[#This Row],[Profit]]/tblOrders[[#This Row],[Sales Amount]]</f>
        <v>0.28027681660899656</v>
      </c>
      <c r="W588" t="str">
        <f>VLOOKUP(tblOrders[[#This Row],[City]],CityRegion,2,0)</f>
        <v>South</v>
      </c>
      <c r="X588" t="str">
        <f>VLOOKUP(tblOrders[[#This Row],[City]],lookups!A:C,3,0)</f>
        <v>Tamil Nadu</v>
      </c>
    </row>
    <row r="589" spans="1:24" x14ac:dyDescent="0.25">
      <c r="A589" t="s">
        <v>1196</v>
      </c>
      <c r="B589" s="1">
        <v>45897</v>
      </c>
      <c r="C589" t="s">
        <v>1197</v>
      </c>
      <c r="D589" t="s">
        <v>21</v>
      </c>
      <c r="E589" t="s">
        <v>66</v>
      </c>
      <c r="F589" t="s">
        <v>67</v>
      </c>
      <c r="G589" t="s">
        <v>68</v>
      </c>
      <c r="H589" t="s">
        <v>69</v>
      </c>
      <c r="I589" t="s">
        <v>44</v>
      </c>
      <c r="J589" t="s">
        <v>27</v>
      </c>
      <c r="K589">
        <v>4</v>
      </c>
      <c r="L589">
        <v>149</v>
      </c>
      <c r="M589">
        <v>0.1</v>
      </c>
      <c r="N589">
        <v>536.4</v>
      </c>
      <c r="O589">
        <v>156.4</v>
      </c>
      <c r="P589" t="s">
        <v>28</v>
      </c>
      <c r="Q589" t="s">
        <v>35</v>
      </c>
      <c r="R589" t="s">
        <v>30</v>
      </c>
      <c r="S589">
        <v>4.2</v>
      </c>
      <c r="T589">
        <f>YEAR(tblOrders[[#This Row],[Order Date]])</f>
        <v>2025</v>
      </c>
      <c r="U589" t="str">
        <f>TEXT(tblOrders[[#This Row],[Order Date]],"mmm-yyyy")</f>
        <v>Aug-2025</v>
      </c>
      <c r="V589" s="4">
        <f>tblOrders[[#This Row],[Profit]]/tblOrders[[#This Row],[Sales Amount]]</f>
        <v>0.29157345264727819</v>
      </c>
      <c r="W589" t="str">
        <f>VLOOKUP(tblOrders[[#This Row],[City]],CityRegion,2,0)</f>
        <v>South</v>
      </c>
      <c r="X589" t="str">
        <f>VLOOKUP(tblOrders[[#This Row],[City]],lookups!A:C,3,0)</f>
        <v>Kerala</v>
      </c>
    </row>
    <row r="590" spans="1:24" x14ac:dyDescent="0.25">
      <c r="A590" t="s">
        <v>1198</v>
      </c>
      <c r="B590" s="1">
        <v>45729</v>
      </c>
      <c r="C590" t="s">
        <v>1199</v>
      </c>
      <c r="D590" t="s">
        <v>21</v>
      </c>
      <c r="E590" t="s">
        <v>60</v>
      </c>
      <c r="F590" t="s">
        <v>61</v>
      </c>
      <c r="G590" t="s">
        <v>62</v>
      </c>
      <c r="H590" t="s">
        <v>63</v>
      </c>
      <c r="I590" t="s">
        <v>52</v>
      </c>
      <c r="J590" t="s">
        <v>34</v>
      </c>
      <c r="K590">
        <v>4</v>
      </c>
      <c r="L590">
        <v>45</v>
      </c>
      <c r="M590">
        <v>0</v>
      </c>
      <c r="N590">
        <v>180</v>
      </c>
      <c r="O590">
        <v>76</v>
      </c>
      <c r="P590" t="s">
        <v>28</v>
      </c>
      <c r="Q590" t="s">
        <v>46</v>
      </c>
      <c r="R590" t="s">
        <v>123</v>
      </c>
      <c r="S590">
        <v>3.6</v>
      </c>
      <c r="T590">
        <f>YEAR(tblOrders[[#This Row],[Order Date]])</f>
        <v>2025</v>
      </c>
      <c r="U590" t="str">
        <f>TEXT(tblOrders[[#This Row],[Order Date]],"mmm-yyyy")</f>
        <v>Mar-2025</v>
      </c>
      <c r="V590" s="4">
        <f>tblOrders[[#This Row],[Profit]]/tblOrders[[#This Row],[Sales Amount]]</f>
        <v>0.42222222222222222</v>
      </c>
      <c r="W590" t="str">
        <f>VLOOKUP(tblOrders[[#This Row],[City]],CityRegion,2,0)</f>
        <v>South</v>
      </c>
      <c r="X590" t="str">
        <f>VLOOKUP(tblOrders[[#This Row],[City]],lookups!A:C,3,0)</f>
        <v>Kerala</v>
      </c>
    </row>
    <row r="591" spans="1:24" x14ac:dyDescent="0.25">
      <c r="A591" t="s">
        <v>1200</v>
      </c>
      <c r="B591" s="1">
        <v>45735</v>
      </c>
      <c r="C591" t="s">
        <v>1201</v>
      </c>
      <c r="D591" t="s">
        <v>39</v>
      </c>
      <c r="E591" t="s">
        <v>73</v>
      </c>
      <c r="F591" t="s">
        <v>74</v>
      </c>
      <c r="G591" t="s">
        <v>68</v>
      </c>
      <c r="H591" t="s">
        <v>75</v>
      </c>
      <c r="I591" t="s">
        <v>33</v>
      </c>
      <c r="J591" t="s">
        <v>34</v>
      </c>
      <c r="K591">
        <v>1</v>
      </c>
      <c r="L591">
        <v>65</v>
      </c>
      <c r="M591">
        <v>0.2</v>
      </c>
      <c r="N591">
        <v>52</v>
      </c>
      <c r="O591">
        <v>14</v>
      </c>
      <c r="P591" t="s">
        <v>28</v>
      </c>
      <c r="Q591" t="s">
        <v>91</v>
      </c>
      <c r="R591" t="s">
        <v>30</v>
      </c>
      <c r="S591">
        <v>3.7</v>
      </c>
      <c r="T591">
        <f>YEAR(tblOrders[[#This Row],[Order Date]])</f>
        <v>2025</v>
      </c>
      <c r="U591" t="str">
        <f>TEXT(tblOrders[[#This Row],[Order Date]],"mmm-yyyy")</f>
        <v>Mar-2025</v>
      </c>
      <c r="V591" s="4">
        <f>tblOrders[[#This Row],[Profit]]/tblOrders[[#This Row],[Sales Amount]]</f>
        <v>0.26923076923076922</v>
      </c>
      <c r="W591" t="str">
        <f>VLOOKUP(tblOrders[[#This Row],[City]],CityRegion,2,0)</f>
        <v>North</v>
      </c>
      <c r="X591" t="str">
        <f>VLOOKUP(tblOrders[[#This Row],[City]],lookups!A:C,3,0)</f>
        <v>Delhi</v>
      </c>
    </row>
    <row r="592" spans="1:24" x14ac:dyDescent="0.25">
      <c r="A592" t="s">
        <v>1202</v>
      </c>
      <c r="B592" s="1">
        <v>45673</v>
      </c>
      <c r="C592" t="s">
        <v>1203</v>
      </c>
      <c r="D592" t="s">
        <v>21</v>
      </c>
      <c r="E592" t="s">
        <v>73</v>
      </c>
      <c r="F592" t="s">
        <v>74</v>
      </c>
      <c r="G592" t="s">
        <v>68</v>
      </c>
      <c r="H592" t="s">
        <v>75</v>
      </c>
      <c r="I592" t="s">
        <v>70</v>
      </c>
      <c r="J592" t="s">
        <v>34</v>
      </c>
      <c r="K592">
        <v>3</v>
      </c>
      <c r="L592">
        <v>65</v>
      </c>
      <c r="M592">
        <v>0.15</v>
      </c>
      <c r="N592">
        <v>165.75</v>
      </c>
      <c r="O592">
        <v>51.75</v>
      </c>
      <c r="P592" t="s">
        <v>28</v>
      </c>
      <c r="Q592" t="s">
        <v>29</v>
      </c>
      <c r="R592" t="s">
        <v>30</v>
      </c>
      <c r="S592">
        <v>3.1</v>
      </c>
      <c r="T592">
        <f>YEAR(tblOrders[[#This Row],[Order Date]])</f>
        <v>2025</v>
      </c>
      <c r="U592" t="str">
        <f>TEXT(tblOrders[[#This Row],[Order Date]],"mmm-yyyy")</f>
        <v>Jan-2025</v>
      </c>
      <c r="V592" s="4">
        <f>tblOrders[[#This Row],[Profit]]/tblOrders[[#This Row],[Sales Amount]]</f>
        <v>0.31221719457013575</v>
      </c>
      <c r="W592" t="str">
        <f>VLOOKUP(tblOrders[[#This Row],[City]],CityRegion,2,0)</f>
        <v>South</v>
      </c>
      <c r="X592" t="str">
        <f>VLOOKUP(tblOrders[[#This Row],[City]],lookups!A:C,3,0)</f>
        <v>Telengana</v>
      </c>
    </row>
    <row r="593" spans="1:24" x14ac:dyDescent="0.25">
      <c r="A593" t="s">
        <v>1204</v>
      </c>
      <c r="B593" s="1">
        <v>45822</v>
      </c>
      <c r="C593" t="s">
        <v>1024</v>
      </c>
      <c r="D593" t="s">
        <v>39</v>
      </c>
      <c r="E593" t="s">
        <v>79</v>
      </c>
      <c r="F593" t="s">
        <v>80</v>
      </c>
      <c r="G593" t="s">
        <v>68</v>
      </c>
      <c r="H593" t="s">
        <v>81</v>
      </c>
      <c r="I593" t="s">
        <v>139</v>
      </c>
      <c r="J593" t="s">
        <v>27</v>
      </c>
      <c r="K593">
        <v>4</v>
      </c>
      <c r="L593">
        <v>799</v>
      </c>
      <c r="M593">
        <v>0.2</v>
      </c>
      <c r="N593">
        <v>2556.8000000000002</v>
      </c>
      <c r="O593">
        <v>76.8</v>
      </c>
      <c r="P593" t="s">
        <v>28</v>
      </c>
      <c r="Q593" t="s">
        <v>46</v>
      </c>
      <c r="R593" t="s">
        <v>36</v>
      </c>
      <c r="S593">
        <v>3.8</v>
      </c>
      <c r="T593">
        <f>YEAR(tblOrders[[#This Row],[Order Date]])</f>
        <v>2025</v>
      </c>
      <c r="U593" t="str">
        <f>TEXT(tblOrders[[#This Row],[Order Date]],"mmm-yyyy")</f>
        <v>Jun-2025</v>
      </c>
      <c r="V593" s="4">
        <f>tblOrders[[#This Row],[Profit]]/tblOrders[[#This Row],[Sales Amount]]</f>
        <v>3.0037546933667079E-2</v>
      </c>
      <c r="W593" t="str">
        <f>VLOOKUP(tblOrders[[#This Row],[City]],CityRegion,2,0)</f>
        <v>South</v>
      </c>
      <c r="X593" t="str">
        <f>VLOOKUP(tblOrders[[#This Row],[City]],lookups!A:C,3,0)</f>
        <v>Tamil Nadu</v>
      </c>
    </row>
    <row r="594" spans="1:24" x14ac:dyDescent="0.25">
      <c r="A594" t="s">
        <v>1205</v>
      </c>
      <c r="B594" s="1">
        <v>45767</v>
      </c>
      <c r="C594" t="s">
        <v>1206</v>
      </c>
      <c r="D594" t="s">
        <v>21</v>
      </c>
      <c r="E594" t="s">
        <v>60</v>
      </c>
      <c r="F594" t="s">
        <v>61</v>
      </c>
      <c r="G594" t="s">
        <v>62</v>
      </c>
      <c r="H594" t="s">
        <v>63</v>
      </c>
      <c r="I594" t="s">
        <v>52</v>
      </c>
      <c r="J594" t="s">
        <v>45</v>
      </c>
      <c r="K594">
        <v>1</v>
      </c>
      <c r="L594">
        <v>45</v>
      </c>
      <c r="M594">
        <v>0.2</v>
      </c>
      <c r="N594">
        <v>36</v>
      </c>
      <c r="O594">
        <v>10</v>
      </c>
      <c r="P594" t="s">
        <v>111</v>
      </c>
      <c r="Q594" t="s">
        <v>86</v>
      </c>
      <c r="R594" t="s">
        <v>36</v>
      </c>
      <c r="S594">
        <v>3.7</v>
      </c>
      <c r="T594">
        <f>YEAR(tblOrders[[#This Row],[Order Date]])</f>
        <v>2025</v>
      </c>
      <c r="U594" t="str">
        <f>TEXT(tblOrders[[#This Row],[Order Date]],"mmm-yyyy")</f>
        <v>Apr-2025</v>
      </c>
      <c r="V594" s="4">
        <f>tblOrders[[#This Row],[Profit]]/tblOrders[[#This Row],[Sales Amount]]</f>
        <v>0.27777777777777779</v>
      </c>
      <c r="W594" t="str">
        <f>VLOOKUP(tblOrders[[#This Row],[City]],CityRegion,2,0)</f>
        <v>South</v>
      </c>
      <c r="X594" t="str">
        <f>VLOOKUP(tblOrders[[#This Row],[City]],lookups!A:C,3,0)</f>
        <v>Kerala</v>
      </c>
    </row>
    <row r="595" spans="1:24" x14ac:dyDescent="0.25">
      <c r="A595" t="s">
        <v>1207</v>
      </c>
      <c r="B595" s="1">
        <v>45684</v>
      </c>
      <c r="C595" t="s">
        <v>1208</v>
      </c>
      <c r="D595" t="s">
        <v>39</v>
      </c>
      <c r="E595" t="s">
        <v>55</v>
      </c>
      <c r="F595" t="s">
        <v>56</v>
      </c>
      <c r="G595" t="s">
        <v>24</v>
      </c>
      <c r="H595" t="s">
        <v>51</v>
      </c>
      <c r="I595" t="s">
        <v>57</v>
      </c>
      <c r="J595" t="s">
        <v>45</v>
      </c>
      <c r="K595">
        <v>4</v>
      </c>
      <c r="L595">
        <v>42</v>
      </c>
      <c r="M595">
        <v>0.15</v>
      </c>
      <c r="N595">
        <v>142.80000000000001</v>
      </c>
      <c r="O595">
        <v>46.8</v>
      </c>
      <c r="P595" t="s">
        <v>111</v>
      </c>
      <c r="Q595" t="s">
        <v>46</v>
      </c>
      <c r="R595" t="s">
        <v>30</v>
      </c>
      <c r="S595">
        <v>3.1</v>
      </c>
      <c r="T595">
        <f>YEAR(tblOrders[[#This Row],[Order Date]])</f>
        <v>2025</v>
      </c>
      <c r="U595" t="str">
        <f>TEXT(tblOrders[[#This Row],[Order Date]],"mmm-yyyy")</f>
        <v>Jan-2025</v>
      </c>
      <c r="V595" s="4">
        <f>tblOrders[[#This Row],[Profit]]/tblOrders[[#This Row],[Sales Amount]]</f>
        <v>0.32773109243697474</v>
      </c>
      <c r="W595" t="str">
        <f>VLOOKUP(tblOrders[[#This Row],[City]],CityRegion,2,0)</f>
        <v>South</v>
      </c>
      <c r="X595" t="str">
        <f>VLOOKUP(tblOrders[[#This Row],[City]],lookups!A:C,3,0)</f>
        <v>Kerala</v>
      </c>
    </row>
    <row r="596" spans="1:24" x14ac:dyDescent="0.25">
      <c r="A596" t="s">
        <v>1209</v>
      </c>
      <c r="B596" s="1">
        <v>45940</v>
      </c>
      <c r="C596" t="s">
        <v>1210</v>
      </c>
      <c r="D596" t="s">
        <v>21</v>
      </c>
      <c r="E596" t="s">
        <v>101</v>
      </c>
      <c r="F596" t="s">
        <v>102</v>
      </c>
      <c r="G596" t="s">
        <v>24</v>
      </c>
      <c r="H596" t="s">
        <v>103</v>
      </c>
      <c r="I596" t="s">
        <v>139</v>
      </c>
      <c r="J596" t="s">
        <v>34</v>
      </c>
      <c r="K596">
        <v>3</v>
      </c>
      <c r="L596">
        <v>120</v>
      </c>
      <c r="M596">
        <v>0.05</v>
      </c>
      <c r="N596">
        <v>342</v>
      </c>
      <c r="O596">
        <v>108</v>
      </c>
      <c r="P596" t="s">
        <v>28</v>
      </c>
      <c r="Q596" t="s">
        <v>86</v>
      </c>
      <c r="R596" t="s">
        <v>36</v>
      </c>
      <c r="S596">
        <v>3.5</v>
      </c>
      <c r="T596">
        <f>YEAR(tblOrders[[#This Row],[Order Date]])</f>
        <v>2025</v>
      </c>
      <c r="U596" t="str">
        <f>TEXT(tblOrders[[#This Row],[Order Date]],"mmm-yyyy")</f>
        <v>Oct-2025</v>
      </c>
      <c r="V596" s="4">
        <f>tblOrders[[#This Row],[Profit]]/tblOrders[[#This Row],[Sales Amount]]</f>
        <v>0.31578947368421051</v>
      </c>
      <c r="W596" t="str">
        <f>VLOOKUP(tblOrders[[#This Row],[City]],CityRegion,2,0)</f>
        <v>South</v>
      </c>
      <c r="X596" t="str">
        <f>VLOOKUP(tblOrders[[#This Row],[City]],lookups!A:C,3,0)</f>
        <v>Tamil Nadu</v>
      </c>
    </row>
    <row r="597" spans="1:24" x14ac:dyDescent="0.25">
      <c r="A597" t="s">
        <v>1211</v>
      </c>
      <c r="B597" s="1">
        <v>45779</v>
      </c>
      <c r="C597" t="s">
        <v>1212</v>
      </c>
      <c r="D597" t="s">
        <v>21</v>
      </c>
      <c r="E597" t="s">
        <v>79</v>
      </c>
      <c r="F597" t="s">
        <v>80</v>
      </c>
      <c r="G597" t="s">
        <v>68</v>
      </c>
      <c r="H597" t="s">
        <v>81</v>
      </c>
      <c r="I597" t="s">
        <v>70</v>
      </c>
      <c r="J597" t="s">
        <v>45</v>
      </c>
      <c r="K597">
        <v>2</v>
      </c>
      <c r="L597">
        <v>799</v>
      </c>
      <c r="M597">
        <v>0.2</v>
      </c>
      <c r="N597">
        <v>1278.4000000000001</v>
      </c>
      <c r="O597">
        <v>38.4</v>
      </c>
      <c r="P597" t="s">
        <v>28</v>
      </c>
      <c r="Q597" t="s">
        <v>91</v>
      </c>
      <c r="R597" t="s">
        <v>36</v>
      </c>
      <c r="S597">
        <v>4.0999999999999996</v>
      </c>
      <c r="T597">
        <f>YEAR(tblOrders[[#This Row],[Order Date]])</f>
        <v>2025</v>
      </c>
      <c r="U597" t="str">
        <f>TEXT(tblOrders[[#This Row],[Order Date]],"mmm-yyyy")</f>
        <v>May-2025</v>
      </c>
      <c r="V597" s="4">
        <f>tblOrders[[#This Row],[Profit]]/tblOrders[[#This Row],[Sales Amount]]</f>
        <v>3.0037546933667079E-2</v>
      </c>
      <c r="W597" t="str">
        <f>VLOOKUP(tblOrders[[#This Row],[City]],CityRegion,2,0)</f>
        <v>South</v>
      </c>
      <c r="X597" t="str">
        <f>VLOOKUP(tblOrders[[#This Row],[City]],lookups!A:C,3,0)</f>
        <v>Telengana</v>
      </c>
    </row>
    <row r="598" spans="1:24" x14ac:dyDescent="0.25">
      <c r="A598" t="s">
        <v>1213</v>
      </c>
      <c r="B598" s="1">
        <v>45901</v>
      </c>
      <c r="C598" t="s">
        <v>1214</v>
      </c>
      <c r="D598" t="s">
        <v>21</v>
      </c>
      <c r="E598" t="s">
        <v>40</v>
      </c>
      <c r="F598" t="s">
        <v>41</v>
      </c>
      <c r="G598" t="s">
        <v>42</v>
      </c>
      <c r="H598" t="s">
        <v>43</v>
      </c>
      <c r="I598" t="s">
        <v>26</v>
      </c>
      <c r="J598" t="s">
        <v>27</v>
      </c>
      <c r="K598">
        <v>4</v>
      </c>
      <c r="L598">
        <v>18</v>
      </c>
      <c r="M598">
        <v>0</v>
      </c>
      <c r="N598">
        <v>72</v>
      </c>
      <c r="O598">
        <v>36</v>
      </c>
      <c r="P598" t="s">
        <v>28</v>
      </c>
      <c r="Q598" t="s">
        <v>91</v>
      </c>
      <c r="R598" t="s">
        <v>30</v>
      </c>
      <c r="S598">
        <v>3.1</v>
      </c>
      <c r="T598">
        <f>YEAR(tblOrders[[#This Row],[Order Date]])</f>
        <v>2025</v>
      </c>
      <c r="U598" t="str">
        <f>TEXT(tblOrders[[#This Row],[Order Date]],"mmm-yyyy")</f>
        <v>Sep-2025</v>
      </c>
      <c r="V598" s="4">
        <f>tblOrders[[#This Row],[Profit]]/tblOrders[[#This Row],[Sales Amount]]</f>
        <v>0.5</v>
      </c>
      <c r="W598" t="str">
        <f>VLOOKUP(tblOrders[[#This Row],[City]],CityRegion,2,0)</f>
        <v>South</v>
      </c>
      <c r="X598" t="str">
        <f>VLOOKUP(tblOrders[[#This Row],[City]],lookups!A:C,3,0)</f>
        <v>Karnataka</v>
      </c>
    </row>
    <row r="599" spans="1:24" x14ac:dyDescent="0.25">
      <c r="A599" t="s">
        <v>1215</v>
      </c>
      <c r="B599" s="1">
        <v>45993</v>
      </c>
      <c r="C599" t="s">
        <v>887</v>
      </c>
      <c r="D599" t="s">
        <v>39</v>
      </c>
      <c r="E599" t="s">
        <v>79</v>
      </c>
      <c r="F599" t="s">
        <v>80</v>
      </c>
      <c r="G599" t="s">
        <v>68</v>
      </c>
      <c r="H599" t="s">
        <v>81</v>
      </c>
      <c r="I599" t="s">
        <v>84</v>
      </c>
      <c r="J599" t="s">
        <v>27</v>
      </c>
      <c r="K599">
        <v>4</v>
      </c>
      <c r="L599">
        <v>799</v>
      </c>
      <c r="M599">
        <v>0.15</v>
      </c>
      <c r="N599">
        <v>2716.6</v>
      </c>
      <c r="O599">
        <v>236.6</v>
      </c>
      <c r="P599" t="s">
        <v>28</v>
      </c>
      <c r="Q599" t="s">
        <v>91</v>
      </c>
      <c r="R599" t="s">
        <v>36</v>
      </c>
      <c r="S599">
        <v>3</v>
      </c>
      <c r="T599">
        <f>YEAR(tblOrders[[#This Row],[Order Date]])</f>
        <v>2025</v>
      </c>
      <c r="U599" t="str">
        <f>TEXT(tblOrders[[#This Row],[Order Date]],"mmm-yyyy")</f>
        <v>Dec-2025</v>
      </c>
      <c r="V599" s="4">
        <f>tblOrders[[#This Row],[Profit]]/tblOrders[[#This Row],[Sales Amount]]</f>
        <v>8.7094161819921967E-2</v>
      </c>
      <c r="W599" t="str">
        <f>VLOOKUP(tblOrders[[#This Row],[City]],CityRegion,2,0)</f>
        <v>West</v>
      </c>
      <c r="X599" t="str">
        <f>VLOOKUP(tblOrders[[#This Row],[City]],lookups!A:C,3,0)</f>
        <v>Maharashtra</v>
      </c>
    </row>
    <row r="600" spans="1:24" x14ac:dyDescent="0.25">
      <c r="A600" t="s">
        <v>1216</v>
      </c>
      <c r="B600" s="1">
        <v>45708</v>
      </c>
      <c r="C600" t="s">
        <v>1217</v>
      </c>
      <c r="D600" t="s">
        <v>21</v>
      </c>
      <c r="E600" t="s">
        <v>40</v>
      </c>
      <c r="F600" t="s">
        <v>41</v>
      </c>
      <c r="G600" t="s">
        <v>42</v>
      </c>
      <c r="H600" t="s">
        <v>43</v>
      </c>
      <c r="I600" t="s">
        <v>52</v>
      </c>
      <c r="J600" t="s">
        <v>34</v>
      </c>
      <c r="K600">
        <v>3</v>
      </c>
      <c r="L600">
        <v>18</v>
      </c>
      <c r="M600">
        <v>0.05</v>
      </c>
      <c r="N600">
        <v>51.3</v>
      </c>
      <c r="O600">
        <v>24.3</v>
      </c>
      <c r="P600" t="s">
        <v>111</v>
      </c>
      <c r="Q600" t="s">
        <v>86</v>
      </c>
      <c r="R600" t="s">
        <v>36</v>
      </c>
      <c r="S600">
        <v>2.9</v>
      </c>
      <c r="T600">
        <f>YEAR(tblOrders[[#This Row],[Order Date]])</f>
        <v>2025</v>
      </c>
      <c r="U600" t="str">
        <f>TEXT(tblOrders[[#This Row],[Order Date]],"mmm-yyyy")</f>
        <v>Feb-2025</v>
      </c>
      <c r="V600" s="4">
        <f>tblOrders[[#This Row],[Profit]]/tblOrders[[#This Row],[Sales Amount]]</f>
        <v>0.47368421052631582</v>
      </c>
      <c r="W600" t="str">
        <f>VLOOKUP(tblOrders[[#This Row],[City]],CityRegion,2,0)</f>
        <v>South</v>
      </c>
      <c r="X600" t="str">
        <f>VLOOKUP(tblOrders[[#This Row],[City]],lookups!A:C,3,0)</f>
        <v>Kerala</v>
      </c>
    </row>
    <row r="601" spans="1:24" x14ac:dyDescent="0.25">
      <c r="A601" t="s">
        <v>1218</v>
      </c>
      <c r="B601" s="1">
        <v>45729</v>
      </c>
      <c r="C601" t="s">
        <v>1219</v>
      </c>
      <c r="D601" t="s">
        <v>21</v>
      </c>
      <c r="E601" t="s">
        <v>49</v>
      </c>
      <c r="F601" t="s">
        <v>50</v>
      </c>
      <c r="G601" t="s">
        <v>24</v>
      </c>
      <c r="H601" t="s">
        <v>51</v>
      </c>
      <c r="I601" t="s">
        <v>76</v>
      </c>
      <c r="J601" t="s">
        <v>34</v>
      </c>
      <c r="K601">
        <v>5</v>
      </c>
      <c r="L601">
        <v>85</v>
      </c>
      <c r="M601">
        <v>0.2</v>
      </c>
      <c r="N601">
        <v>340</v>
      </c>
      <c r="O601">
        <v>80</v>
      </c>
      <c r="P601" t="s">
        <v>28</v>
      </c>
      <c r="Q601" t="s">
        <v>46</v>
      </c>
      <c r="R601" t="s">
        <v>30</v>
      </c>
      <c r="S601">
        <v>4.3</v>
      </c>
      <c r="T601">
        <f>YEAR(tblOrders[[#This Row],[Order Date]])</f>
        <v>2025</v>
      </c>
      <c r="U601" t="str">
        <f>TEXT(tblOrders[[#This Row],[Order Date]],"mmm-yyyy")</f>
        <v>Mar-2025</v>
      </c>
      <c r="V601" s="4">
        <f>tblOrders[[#This Row],[Profit]]/tblOrders[[#This Row],[Sales Amount]]</f>
        <v>0.23529411764705882</v>
      </c>
      <c r="W601" t="str">
        <f>VLOOKUP(tblOrders[[#This Row],[City]],CityRegion,2,0)</f>
        <v>South</v>
      </c>
      <c r="X601" t="str">
        <f>VLOOKUP(tblOrders[[#This Row],[City]],lookups!A:C,3,0)</f>
        <v>Kerala</v>
      </c>
    </row>
    <row r="602" spans="1:24" x14ac:dyDescent="0.25">
      <c r="A602" t="s">
        <v>1220</v>
      </c>
      <c r="B602" s="1">
        <v>45737</v>
      </c>
      <c r="C602" t="s">
        <v>1221</v>
      </c>
      <c r="D602" t="s">
        <v>21</v>
      </c>
      <c r="E602" t="s">
        <v>101</v>
      </c>
      <c r="F602" t="s">
        <v>102</v>
      </c>
      <c r="G602" t="s">
        <v>24</v>
      </c>
      <c r="H602" t="s">
        <v>103</v>
      </c>
      <c r="I602" t="s">
        <v>26</v>
      </c>
      <c r="J602" t="s">
        <v>27</v>
      </c>
      <c r="K602">
        <v>2</v>
      </c>
      <c r="L602">
        <v>120</v>
      </c>
      <c r="M602">
        <v>0.2</v>
      </c>
      <c r="N602">
        <v>192</v>
      </c>
      <c r="O602">
        <v>36</v>
      </c>
      <c r="P602" t="s">
        <v>28</v>
      </c>
      <c r="Q602" t="s">
        <v>35</v>
      </c>
      <c r="R602" t="s">
        <v>36</v>
      </c>
      <c r="S602">
        <v>4.9000000000000004</v>
      </c>
      <c r="T602">
        <f>YEAR(tblOrders[[#This Row],[Order Date]])</f>
        <v>2025</v>
      </c>
      <c r="U602" t="str">
        <f>TEXT(tblOrders[[#This Row],[Order Date]],"mmm-yyyy")</f>
        <v>Mar-2025</v>
      </c>
      <c r="V602" s="4">
        <f>tblOrders[[#This Row],[Profit]]/tblOrders[[#This Row],[Sales Amount]]</f>
        <v>0.1875</v>
      </c>
      <c r="W602" t="str">
        <f>VLOOKUP(tblOrders[[#This Row],[City]],CityRegion,2,0)</f>
        <v>South</v>
      </c>
      <c r="X602" t="str">
        <f>VLOOKUP(tblOrders[[#This Row],[City]],lookups!A:C,3,0)</f>
        <v>Karnataka</v>
      </c>
    </row>
    <row r="603" spans="1:24" x14ac:dyDescent="0.25">
      <c r="A603" t="s">
        <v>1222</v>
      </c>
      <c r="B603" s="1">
        <v>45693</v>
      </c>
      <c r="C603" t="s">
        <v>1223</v>
      </c>
      <c r="D603" t="s">
        <v>21</v>
      </c>
      <c r="E603" t="s">
        <v>22</v>
      </c>
      <c r="F603" t="s">
        <v>23</v>
      </c>
      <c r="G603" t="s">
        <v>24</v>
      </c>
      <c r="H603" t="s">
        <v>25</v>
      </c>
      <c r="I603" t="s">
        <v>33</v>
      </c>
      <c r="J603" t="s">
        <v>34</v>
      </c>
      <c r="K603">
        <v>2</v>
      </c>
      <c r="L603">
        <v>190</v>
      </c>
      <c r="M603">
        <v>0.1</v>
      </c>
      <c r="N603">
        <v>342</v>
      </c>
      <c r="O603">
        <v>92</v>
      </c>
      <c r="P603" t="s">
        <v>28</v>
      </c>
      <c r="Q603" t="s">
        <v>35</v>
      </c>
      <c r="R603" t="s">
        <v>30</v>
      </c>
      <c r="S603">
        <v>4</v>
      </c>
      <c r="T603">
        <f>YEAR(tblOrders[[#This Row],[Order Date]])</f>
        <v>2025</v>
      </c>
      <c r="U603" t="str">
        <f>TEXT(tblOrders[[#This Row],[Order Date]],"mmm-yyyy")</f>
        <v>Feb-2025</v>
      </c>
      <c r="V603" s="4">
        <f>tblOrders[[#This Row],[Profit]]/tblOrders[[#This Row],[Sales Amount]]</f>
        <v>0.26900584795321636</v>
      </c>
      <c r="W603" t="str">
        <f>VLOOKUP(tblOrders[[#This Row],[City]],CityRegion,2,0)</f>
        <v>North</v>
      </c>
      <c r="X603" t="str">
        <f>VLOOKUP(tblOrders[[#This Row],[City]],lookups!A:C,3,0)</f>
        <v>Delhi</v>
      </c>
    </row>
    <row r="604" spans="1:24" x14ac:dyDescent="0.25">
      <c r="A604" t="s">
        <v>1224</v>
      </c>
      <c r="B604" s="1">
        <v>45862</v>
      </c>
      <c r="C604" t="s">
        <v>1225</v>
      </c>
      <c r="D604" t="s">
        <v>39</v>
      </c>
      <c r="E604" t="s">
        <v>60</v>
      </c>
      <c r="F604" t="s">
        <v>61</v>
      </c>
      <c r="G604" t="s">
        <v>62</v>
      </c>
      <c r="H604" t="s">
        <v>63</v>
      </c>
      <c r="I604" t="s">
        <v>44</v>
      </c>
      <c r="J604" t="s">
        <v>27</v>
      </c>
      <c r="K604">
        <v>3</v>
      </c>
      <c r="L604">
        <v>45</v>
      </c>
      <c r="M604">
        <v>0.2</v>
      </c>
      <c r="N604">
        <v>108</v>
      </c>
      <c r="O604">
        <v>30</v>
      </c>
      <c r="P604" t="s">
        <v>28</v>
      </c>
      <c r="Q604" t="s">
        <v>46</v>
      </c>
      <c r="R604" t="s">
        <v>30</v>
      </c>
      <c r="S604">
        <v>4.4000000000000004</v>
      </c>
      <c r="T604">
        <f>YEAR(tblOrders[[#This Row],[Order Date]])</f>
        <v>2025</v>
      </c>
      <c r="U604" t="str">
        <f>TEXT(tblOrders[[#This Row],[Order Date]],"mmm-yyyy")</f>
        <v>Jul-2025</v>
      </c>
      <c r="V604" s="4">
        <f>tblOrders[[#This Row],[Profit]]/tblOrders[[#This Row],[Sales Amount]]</f>
        <v>0.27777777777777779</v>
      </c>
      <c r="W604" t="str">
        <f>VLOOKUP(tblOrders[[#This Row],[City]],CityRegion,2,0)</f>
        <v>South</v>
      </c>
      <c r="X604" t="str">
        <f>VLOOKUP(tblOrders[[#This Row],[City]],lookups!A:C,3,0)</f>
        <v>Kerala</v>
      </c>
    </row>
    <row r="605" spans="1:24" x14ac:dyDescent="0.25">
      <c r="A605" t="s">
        <v>1226</v>
      </c>
      <c r="B605" s="1">
        <v>45723</v>
      </c>
      <c r="C605" t="s">
        <v>1227</v>
      </c>
      <c r="D605" t="s">
        <v>39</v>
      </c>
      <c r="E605" t="s">
        <v>108</v>
      </c>
      <c r="F605" t="s">
        <v>109</v>
      </c>
      <c r="G605" t="s">
        <v>62</v>
      </c>
      <c r="H605" t="s">
        <v>110</v>
      </c>
      <c r="I605" t="s">
        <v>33</v>
      </c>
      <c r="J605" t="s">
        <v>45</v>
      </c>
      <c r="K605">
        <v>1</v>
      </c>
      <c r="L605">
        <v>110</v>
      </c>
      <c r="M605">
        <v>0.05</v>
      </c>
      <c r="N605">
        <v>104.5</v>
      </c>
      <c r="O605">
        <v>36.5</v>
      </c>
      <c r="P605" t="s">
        <v>28</v>
      </c>
      <c r="Q605" t="s">
        <v>91</v>
      </c>
      <c r="R605" t="s">
        <v>30</v>
      </c>
      <c r="S605">
        <v>3.7</v>
      </c>
      <c r="T605">
        <f>YEAR(tblOrders[[#This Row],[Order Date]])</f>
        <v>2025</v>
      </c>
      <c r="U605" t="str">
        <f>TEXT(tblOrders[[#This Row],[Order Date]],"mmm-yyyy")</f>
        <v>Mar-2025</v>
      </c>
      <c r="V605" s="4">
        <f>tblOrders[[#This Row],[Profit]]/tblOrders[[#This Row],[Sales Amount]]</f>
        <v>0.34928229665071769</v>
      </c>
      <c r="W605" t="str">
        <f>VLOOKUP(tblOrders[[#This Row],[City]],CityRegion,2,0)</f>
        <v>North</v>
      </c>
      <c r="X605" t="str">
        <f>VLOOKUP(tblOrders[[#This Row],[City]],lookups!A:C,3,0)</f>
        <v>Delhi</v>
      </c>
    </row>
    <row r="606" spans="1:24" x14ac:dyDescent="0.25">
      <c r="A606" t="s">
        <v>1228</v>
      </c>
      <c r="B606" s="1">
        <v>45832</v>
      </c>
      <c r="C606" t="s">
        <v>1229</v>
      </c>
      <c r="D606" t="s">
        <v>39</v>
      </c>
      <c r="E606" t="s">
        <v>22</v>
      </c>
      <c r="F606" t="s">
        <v>23</v>
      </c>
      <c r="G606" t="s">
        <v>24</v>
      </c>
      <c r="H606" t="s">
        <v>25</v>
      </c>
      <c r="I606" t="s">
        <v>130</v>
      </c>
      <c r="J606" t="s">
        <v>34</v>
      </c>
      <c r="K606">
        <v>1</v>
      </c>
      <c r="L606">
        <v>190</v>
      </c>
      <c r="M606">
        <v>0.15</v>
      </c>
      <c r="N606">
        <v>161.5</v>
      </c>
      <c r="O606">
        <v>36.5</v>
      </c>
      <c r="P606" t="s">
        <v>28</v>
      </c>
      <c r="Q606" t="s">
        <v>29</v>
      </c>
      <c r="R606" t="s">
        <v>30</v>
      </c>
      <c r="S606">
        <v>3.3</v>
      </c>
      <c r="T606">
        <f>YEAR(tblOrders[[#This Row],[Order Date]])</f>
        <v>2025</v>
      </c>
      <c r="U606" t="str">
        <f>TEXT(tblOrders[[#This Row],[Order Date]],"mmm-yyyy")</f>
        <v>Jun-2025</v>
      </c>
      <c r="V606" s="4">
        <f>tblOrders[[#This Row],[Profit]]/tblOrders[[#This Row],[Sales Amount]]</f>
        <v>0.2260061919504644</v>
      </c>
      <c r="W606" t="str">
        <f>VLOOKUP(tblOrders[[#This Row],[City]],CityRegion,2,0)</f>
        <v>West</v>
      </c>
      <c r="X606" t="str">
        <f>VLOOKUP(tblOrders[[#This Row],[City]],lookups!A:C,3,0)</f>
        <v>Maharashtra</v>
      </c>
    </row>
    <row r="607" spans="1:24" x14ac:dyDescent="0.25">
      <c r="A607" t="s">
        <v>1230</v>
      </c>
      <c r="B607" s="1">
        <v>45981</v>
      </c>
      <c r="C607" t="s">
        <v>1026</v>
      </c>
      <c r="D607" t="s">
        <v>21</v>
      </c>
      <c r="E607" t="s">
        <v>101</v>
      </c>
      <c r="F607" t="s">
        <v>102</v>
      </c>
      <c r="G607" t="s">
        <v>24</v>
      </c>
      <c r="H607" t="s">
        <v>103</v>
      </c>
      <c r="I607" t="s">
        <v>33</v>
      </c>
      <c r="J607" t="s">
        <v>34</v>
      </c>
      <c r="K607">
        <v>1</v>
      </c>
      <c r="L607">
        <v>120</v>
      </c>
      <c r="M607">
        <v>0.1</v>
      </c>
      <c r="N607">
        <v>108</v>
      </c>
      <c r="O607">
        <v>30</v>
      </c>
      <c r="P607" t="s">
        <v>28</v>
      </c>
      <c r="Q607" t="s">
        <v>86</v>
      </c>
      <c r="R607" t="s">
        <v>30</v>
      </c>
      <c r="S607">
        <v>4.4000000000000004</v>
      </c>
      <c r="T607">
        <f>YEAR(tblOrders[[#This Row],[Order Date]])</f>
        <v>2025</v>
      </c>
      <c r="U607" t="str">
        <f>TEXT(tblOrders[[#This Row],[Order Date]],"mmm-yyyy")</f>
        <v>Nov-2025</v>
      </c>
      <c r="V607" s="4">
        <f>tblOrders[[#This Row],[Profit]]/tblOrders[[#This Row],[Sales Amount]]</f>
        <v>0.27777777777777779</v>
      </c>
      <c r="W607" t="str">
        <f>VLOOKUP(tblOrders[[#This Row],[City]],CityRegion,2,0)</f>
        <v>North</v>
      </c>
      <c r="X607" t="str">
        <f>VLOOKUP(tblOrders[[#This Row],[City]],lookups!A:C,3,0)</f>
        <v>Delhi</v>
      </c>
    </row>
    <row r="608" spans="1:24" x14ac:dyDescent="0.25">
      <c r="A608" t="s">
        <v>1231</v>
      </c>
      <c r="B608" s="1">
        <v>45796</v>
      </c>
      <c r="C608" t="s">
        <v>1232</v>
      </c>
      <c r="D608" t="s">
        <v>39</v>
      </c>
      <c r="E608" t="s">
        <v>108</v>
      </c>
      <c r="F608" t="s">
        <v>109</v>
      </c>
      <c r="G608" t="s">
        <v>62</v>
      </c>
      <c r="H608" t="s">
        <v>110</v>
      </c>
      <c r="I608" t="s">
        <v>33</v>
      </c>
      <c r="J608" t="s">
        <v>27</v>
      </c>
      <c r="K608">
        <v>5</v>
      </c>
      <c r="L608">
        <v>110</v>
      </c>
      <c r="M608">
        <v>0</v>
      </c>
      <c r="N608">
        <v>550</v>
      </c>
      <c r="O608">
        <v>210</v>
      </c>
      <c r="P608" t="s">
        <v>148</v>
      </c>
      <c r="Q608" t="s">
        <v>46</v>
      </c>
      <c r="R608" t="s">
        <v>30</v>
      </c>
      <c r="S608">
        <v>3.7</v>
      </c>
      <c r="T608">
        <f>YEAR(tblOrders[[#This Row],[Order Date]])</f>
        <v>2025</v>
      </c>
      <c r="U608" t="str">
        <f>TEXT(tblOrders[[#This Row],[Order Date]],"mmm-yyyy")</f>
        <v>May-2025</v>
      </c>
      <c r="V608" s="4">
        <f>tblOrders[[#This Row],[Profit]]/tblOrders[[#This Row],[Sales Amount]]</f>
        <v>0.38181818181818183</v>
      </c>
      <c r="W608" t="str">
        <f>VLOOKUP(tblOrders[[#This Row],[City]],CityRegion,2,0)</f>
        <v>North</v>
      </c>
      <c r="X608" t="str">
        <f>VLOOKUP(tblOrders[[#This Row],[City]],lookups!A:C,3,0)</f>
        <v>Delhi</v>
      </c>
    </row>
    <row r="609" spans="1:24" x14ac:dyDescent="0.25">
      <c r="A609" t="s">
        <v>1233</v>
      </c>
      <c r="B609" s="1">
        <v>45863</v>
      </c>
      <c r="C609" t="s">
        <v>1234</v>
      </c>
      <c r="D609" t="s">
        <v>39</v>
      </c>
      <c r="E609" t="s">
        <v>66</v>
      </c>
      <c r="F609" t="s">
        <v>67</v>
      </c>
      <c r="G609" t="s">
        <v>68</v>
      </c>
      <c r="H609" t="s">
        <v>69</v>
      </c>
      <c r="I609" t="s">
        <v>70</v>
      </c>
      <c r="J609" t="s">
        <v>27</v>
      </c>
      <c r="K609">
        <v>3</v>
      </c>
      <c r="L609">
        <v>149</v>
      </c>
      <c r="M609">
        <v>0</v>
      </c>
      <c r="N609">
        <v>447</v>
      </c>
      <c r="O609">
        <v>162</v>
      </c>
      <c r="P609" t="s">
        <v>28</v>
      </c>
      <c r="Q609" t="s">
        <v>46</v>
      </c>
      <c r="R609" t="s">
        <v>30</v>
      </c>
      <c r="S609">
        <v>3</v>
      </c>
      <c r="T609">
        <f>YEAR(tblOrders[[#This Row],[Order Date]])</f>
        <v>2025</v>
      </c>
      <c r="U609" t="str">
        <f>TEXT(tblOrders[[#This Row],[Order Date]],"mmm-yyyy")</f>
        <v>Jul-2025</v>
      </c>
      <c r="V609" s="4">
        <f>tblOrders[[#This Row],[Profit]]/tblOrders[[#This Row],[Sales Amount]]</f>
        <v>0.36241610738255031</v>
      </c>
      <c r="W609" t="str">
        <f>VLOOKUP(tblOrders[[#This Row],[City]],CityRegion,2,0)</f>
        <v>South</v>
      </c>
      <c r="X609" t="str">
        <f>VLOOKUP(tblOrders[[#This Row],[City]],lookups!A:C,3,0)</f>
        <v>Telengana</v>
      </c>
    </row>
    <row r="610" spans="1:24" x14ac:dyDescent="0.25">
      <c r="A610" t="s">
        <v>1235</v>
      </c>
      <c r="B610" s="1">
        <v>45837</v>
      </c>
      <c r="C610" t="s">
        <v>1236</v>
      </c>
      <c r="D610" t="s">
        <v>39</v>
      </c>
      <c r="E610" t="s">
        <v>101</v>
      </c>
      <c r="F610" t="s">
        <v>102</v>
      </c>
      <c r="G610" t="s">
        <v>24</v>
      </c>
      <c r="H610" t="s">
        <v>103</v>
      </c>
      <c r="I610" t="s">
        <v>130</v>
      </c>
      <c r="J610" t="s">
        <v>45</v>
      </c>
      <c r="K610">
        <v>3</v>
      </c>
      <c r="L610">
        <v>120</v>
      </c>
      <c r="M610">
        <v>0</v>
      </c>
      <c r="N610">
        <v>360</v>
      </c>
      <c r="O610">
        <v>126</v>
      </c>
      <c r="P610" t="s">
        <v>28</v>
      </c>
      <c r="Q610" t="s">
        <v>91</v>
      </c>
      <c r="R610" t="s">
        <v>36</v>
      </c>
      <c r="S610">
        <v>2.6</v>
      </c>
      <c r="T610">
        <f>YEAR(tblOrders[[#This Row],[Order Date]])</f>
        <v>2025</v>
      </c>
      <c r="U610" t="str">
        <f>TEXT(tblOrders[[#This Row],[Order Date]],"mmm-yyyy")</f>
        <v>Jun-2025</v>
      </c>
      <c r="V610" s="4">
        <f>tblOrders[[#This Row],[Profit]]/tblOrders[[#This Row],[Sales Amount]]</f>
        <v>0.35</v>
      </c>
      <c r="W610" t="str">
        <f>VLOOKUP(tblOrders[[#This Row],[City]],CityRegion,2,0)</f>
        <v>West</v>
      </c>
      <c r="X610" t="str">
        <f>VLOOKUP(tblOrders[[#This Row],[City]],lookups!A:C,3,0)</f>
        <v>Maharashtra</v>
      </c>
    </row>
    <row r="611" spans="1:24" x14ac:dyDescent="0.25">
      <c r="A611" t="s">
        <v>1237</v>
      </c>
      <c r="B611" s="1">
        <v>45812</v>
      </c>
      <c r="C611" t="s">
        <v>1238</v>
      </c>
      <c r="D611" t="s">
        <v>39</v>
      </c>
      <c r="E611" t="s">
        <v>49</v>
      </c>
      <c r="F611" t="s">
        <v>50</v>
      </c>
      <c r="G611" t="s">
        <v>24</v>
      </c>
      <c r="H611" t="s">
        <v>51</v>
      </c>
      <c r="I611" t="s">
        <v>52</v>
      </c>
      <c r="J611" t="s">
        <v>27</v>
      </c>
      <c r="K611">
        <v>5</v>
      </c>
      <c r="L611">
        <v>85</v>
      </c>
      <c r="M611">
        <v>0.1</v>
      </c>
      <c r="N611">
        <v>382.5</v>
      </c>
      <c r="O611">
        <v>122.5</v>
      </c>
      <c r="P611" t="s">
        <v>28</v>
      </c>
      <c r="Q611" t="s">
        <v>35</v>
      </c>
      <c r="R611" t="s">
        <v>30</v>
      </c>
      <c r="S611">
        <v>3.1</v>
      </c>
      <c r="T611">
        <f>YEAR(tblOrders[[#This Row],[Order Date]])</f>
        <v>2025</v>
      </c>
      <c r="U611" t="str">
        <f>TEXT(tblOrders[[#This Row],[Order Date]],"mmm-yyyy")</f>
        <v>Jun-2025</v>
      </c>
      <c r="V611" s="4">
        <f>tblOrders[[#This Row],[Profit]]/tblOrders[[#This Row],[Sales Amount]]</f>
        <v>0.3202614379084967</v>
      </c>
      <c r="W611" t="str">
        <f>VLOOKUP(tblOrders[[#This Row],[City]],CityRegion,2,0)</f>
        <v>South</v>
      </c>
      <c r="X611" t="str">
        <f>VLOOKUP(tblOrders[[#This Row],[City]],lookups!A:C,3,0)</f>
        <v>Kerala</v>
      </c>
    </row>
    <row r="612" spans="1:24" x14ac:dyDescent="0.25">
      <c r="A612" t="s">
        <v>1239</v>
      </c>
      <c r="B612" s="1">
        <v>45768</v>
      </c>
      <c r="C612" t="s">
        <v>1240</v>
      </c>
      <c r="D612" t="s">
        <v>39</v>
      </c>
      <c r="E612" t="s">
        <v>114</v>
      </c>
      <c r="F612" t="s">
        <v>115</v>
      </c>
      <c r="G612" t="s">
        <v>42</v>
      </c>
      <c r="H612" t="s">
        <v>116</v>
      </c>
      <c r="I612" t="s">
        <v>84</v>
      </c>
      <c r="J612" t="s">
        <v>27</v>
      </c>
      <c r="K612">
        <v>5</v>
      </c>
      <c r="L612">
        <v>12</v>
      </c>
      <c r="M612">
        <v>0.05</v>
      </c>
      <c r="N612">
        <v>57</v>
      </c>
      <c r="O612">
        <v>27</v>
      </c>
      <c r="P612" t="s">
        <v>28</v>
      </c>
      <c r="Q612" t="s">
        <v>35</v>
      </c>
      <c r="R612" t="s">
        <v>36</v>
      </c>
      <c r="S612">
        <v>4.7</v>
      </c>
      <c r="T612">
        <f>YEAR(tblOrders[[#This Row],[Order Date]])</f>
        <v>2025</v>
      </c>
      <c r="U612" t="str">
        <f>TEXT(tblOrders[[#This Row],[Order Date]],"mmm-yyyy")</f>
        <v>Apr-2025</v>
      </c>
      <c r="V612" s="4">
        <f>tblOrders[[#This Row],[Profit]]/tblOrders[[#This Row],[Sales Amount]]</f>
        <v>0.47368421052631576</v>
      </c>
      <c r="W612" t="str">
        <f>VLOOKUP(tblOrders[[#This Row],[City]],CityRegion,2,0)</f>
        <v>West</v>
      </c>
      <c r="X612" t="str">
        <f>VLOOKUP(tblOrders[[#This Row],[City]],lookups!A:C,3,0)</f>
        <v>Maharashtra</v>
      </c>
    </row>
    <row r="613" spans="1:24" x14ac:dyDescent="0.25">
      <c r="A613" t="s">
        <v>1241</v>
      </c>
      <c r="B613" s="1">
        <v>46007</v>
      </c>
      <c r="C613" t="s">
        <v>1242</v>
      </c>
      <c r="D613" t="s">
        <v>39</v>
      </c>
      <c r="E613" t="s">
        <v>40</v>
      </c>
      <c r="F613" t="s">
        <v>41</v>
      </c>
      <c r="G613" t="s">
        <v>42</v>
      </c>
      <c r="H613" t="s">
        <v>43</v>
      </c>
      <c r="I613" t="s">
        <v>44</v>
      </c>
      <c r="J613" t="s">
        <v>27</v>
      </c>
      <c r="K613">
        <v>3</v>
      </c>
      <c r="L613">
        <v>18</v>
      </c>
      <c r="M613">
        <v>0.05</v>
      </c>
      <c r="N613">
        <v>51.3</v>
      </c>
      <c r="O613">
        <v>24.3</v>
      </c>
      <c r="P613" t="s">
        <v>28</v>
      </c>
      <c r="Q613" t="s">
        <v>35</v>
      </c>
      <c r="R613" t="s">
        <v>36</v>
      </c>
      <c r="S613">
        <v>3</v>
      </c>
      <c r="T613">
        <f>YEAR(tblOrders[[#This Row],[Order Date]])</f>
        <v>2025</v>
      </c>
      <c r="U613" t="str">
        <f>TEXT(tblOrders[[#This Row],[Order Date]],"mmm-yyyy")</f>
        <v>Dec-2025</v>
      </c>
      <c r="V613" s="4">
        <f>tblOrders[[#This Row],[Profit]]/tblOrders[[#This Row],[Sales Amount]]</f>
        <v>0.47368421052631582</v>
      </c>
      <c r="W613" t="str">
        <f>VLOOKUP(tblOrders[[#This Row],[City]],CityRegion,2,0)</f>
        <v>South</v>
      </c>
      <c r="X613" t="str">
        <f>VLOOKUP(tblOrders[[#This Row],[City]],lookups!A:C,3,0)</f>
        <v>Kerala</v>
      </c>
    </row>
    <row r="614" spans="1:24" x14ac:dyDescent="0.25">
      <c r="A614" t="s">
        <v>1243</v>
      </c>
      <c r="B614" s="1">
        <v>45825</v>
      </c>
      <c r="C614" t="s">
        <v>1244</v>
      </c>
      <c r="D614" t="s">
        <v>21</v>
      </c>
      <c r="E614" t="s">
        <v>60</v>
      </c>
      <c r="F614" t="s">
        <v>61</v>
      </c>
      <c r="G614" t="s">
        <v>62</v>
      </c>
      <c r="H614" t="s">
        <v>63</v>
      </c>
      <c r="I614" t="s">
        <v>139</v>
      </c>
      <c r="J614" t="s">
        <v>27</v>
      </c>
      <c r="K614">
        <v>4</v>
      </c>
      <c r="L614">
        <v>45</v>
      </c>
      <c r="M614">
        <v>0</v>
      </c>
      <c r="N614">
        <v>180</v>
      </c>
      <c r="O614">
        <v>76</v>
      </c>
      <c r="P614" t="s">
        <v>28</v>
      </c>
      <c r="Q614" t="s">
        <v>91</v>
      </c>
      <c r="R614" t="s">
        <v>36</v>
      </c>
      <c r="S614">
        <v>4.7</v>
      </c>
      <c r="T614">
        <f>YEAR(tblOrders[[#This Row],[Order Date]])</f>
        <v>2025</v>
      </c>
      <c r="U614" t="str">
        <f>TEXT(tblOrders[[#This Row],[Order Date]],"mmm-yyyy")</f>
        <v>Jun-2025</v>
      </c>
      <c r="V614" s="4">
        <f>tblOrders[[#This Row],[Profit]]/tblOrders[[#This Row],[Sales Amount]]</f>
        <v>0.42222222222222222</v>
      </c>
      <c r="W614" t="str">
        <f>VLOOKUP(tblOrders[[#This Row],[City]],CityRegion,2,0)</f>
        <v>South</v>
      </c>
      <c r="X614" t="str">
        <f>VLOOKUP(tblOrders[[#This Row],[City]],lookups!A:C,3,0)</f>
        <v>Tamil Nadu</v>
      </c>
    </row>
    <row r="615" spans="1:24" x14ac:dyDescent="0.25">
      <c r="A615" t="s">
        <v>1245</v>
      </c>
      <c r="B615" s="1">
        <v>45909</v>
      </c>
      <c r="C615" t="s">
        <v>729</v>
      </c>
      <c r="D615" t="s">
        <v>39</v>
      </c>
      <c r="E615" t="s">
        <v>60</v>
      </c>
      <c r="F615" t="s">
        <v>61</v>
      </c>
      <c r="G615" t="s">
        <v>62</v>
      </c>
      <c r="H615" t="s">
        <v>63</v>
      </c>
      <c r="I615" t="s">
        <v>139</v>
      </c>
      <c r="J615" t="s">
        <v>27</v>
      </c>
      <c r="K615">
        <v>3</v>
      </c>
      <c r="L615">
        <v>45</v>
      </c>
      <c r="M615">
        <v>0.1</v>
      </c>
      <c r="N615">
        <v>121.5</v>
      </c>
      <c r="O615">
        <v>43.5</v>
      </c>
      <c r="P615" t="s">
        <v>28</v>
      </c>
      <c r="Q615" t="s">
        <v>35</v>
      </c>
      <c r="R615" t="s">
        <v>30</v>
      </c>
      <c r="S615">
        <v>3.6</v>
      </c>
      <c r="T615">
        <f>YEAR(tblOrders[[#This Row],[Order Date]])</f>
        <v>2025</v>
      </c>
      <c r="U615" t="str">
        <f>TEXT(tblOrders[[#This Row],[Order Date]],"mmm-yyyy")</f>
        <v>Sep-2025</v>
      </c>
      <c r="V615" s="4">
        <f>tblOrders[[#This Row],[Profit]]/tblOrders[[#This Row],[Sales Amount]]</f>
        <v>0.35802469135802467</v>
      </c>
      <c r="W615" t="str">
        <f>VLOOKUP(tblOrders[[#This Row],[City]],CityRegion,2,0)</f>
        <v>South</v>
      </c>
      <c r="X615" t="str">
        <f>VLOOKUP(tblOrders[[#This Row],[City]],lookups!A:C,3,0)</f>
        <v>Tamil Nadu</v>
      </c>
    </row>
    <row r="616" spans="1:24" x14ac:dyDescent="0.25">
      <c r="A616" t="s">
        <v>1246</v>
      </c>
      <c r="B616" s="1">
        <v>45890</v>
      </c>
      <c r="C616" t="s">
        <v>1247</v>
      </c>
      <c r="D616" t="s">
        <v>21</v>
      </c>
      <c r="E616" t="s">
        <v>73</v>
      </c>
      <c r="F616" t="s">
        <v>74</v>
      </c>
      <c r="G616" t="s">
        <v>68</v>
      </c>
      <c r="H616" t="s">
        <v>75</v>
      </c>
      <c r="I616" t="s">
        <v>70</v>
      </c>
      <c r="J616" t="s">
        <v>45</v>
      </c>
      <c r="K616">
        <v>2</v>
      </c>
      <c r="L616">
        <v>65</v>
      </c>
      <c r="M616">
        <v>0.2</v>
      </c>
      <c r="N616">
        <v>104</v>
      </c>
      <c r="O616">
        <v>28</v>
      </c>
      <c r="P616" t="s">
        <v>28</v>
      </c>
      <c r="Q616" t="s">
        <v>86</v>
      </c>
      <c r="R616" t="s">
        <v>36</v>
      </c>
      <c r="S616">
        <v>3.6</v>
      </c>
      <c r="T616">
        <f>YEAR(tblOrders[[#This Row],[Order Date]])</f>
        <v>2025</v>
      </c>
      <c r="U616" t="str">
        <f>TEXT(tblOrders[[#This Row],[Order Date]],"mmm-yyyy")</f>
        <v>Aug-2025</v>
      </c>
      <c r="V616" s="4">
        <f>tblOrders[[#This Row],[Profit]]/tblOrders[[#This Row],[Sales Amount]]</f>
        <v>0.26923076923076922</v>
      </c>
      <c r="W616" t="str">
        <f>VLOOKUP(tblOrders[[#This Row],[City]],CityRegion,2,0)</f>
        <v>South</v>
      </c>
      <c r="X616" t="str">
        <f>VLOOKUP(tblOrders[[#This Row],[City]],lookups!A:C,3,0)</f>
        <v>Telengana</v>
      </c>
    </row>
    <row r="617" spans="1:24" x14ac:dyDescent="0.25">
      <c r="A617" t="s">
        <v>1248</v>
      </c>
      <c r="B617" s="1">
        <v>46000</v>
      </c>
      <c r="C617" t="s">
        <v>1249</v>
      </c>
      <c r="D617" t="s">
        <v>39</v>
      </c>
      <c r="E617" t="s">
        <v>94</v>
      </c>
      <c r="F617" t="s">
        <v>95</v>
      </c>
      <c r="G617" t="s">
        <v>68</v>
      </c>
      <c r="H617" t="s">
        <v>96</v>
      </c>
      <c r="I617" t="s">
        <v>57</v>
      </c>
      <c r="J617" t="s">
        <v>27</v>
      </c>
      <c r="K617">
        <v>2</v>
      </c>
      <c r="L617">
        <v>89</v>
      </c>
      <c r="M617">
        <v>0.05</v>
      </c>
      <c r="N617">
        <v>169.1</v>
      </c>
      <c r="O617">
        <v>59.1</v>
      </c>
      <c r="P617" t="s">
        <v>28</v>
      </c>
      <c r="Q617" t="s">
        <v>29</v>
      </c>
      <c r="R617" t="s">
        <v>36</v>
      </c>
      <c r="S617">
        <v>4.8</v>
      </c>
      <c r="T617">
        <f>YEAR(tblOrders[[#This Row],[Order Date]])</f>
        <v>2025</v>
      </c>
      <c r="U617" t="str">
        <f>TEXT(tblOrders[[#This Row],[Order Date]],"mmm-yyyy")</f>
        <v>Dec-2025</v>
      </c>
      <c r="V617" s="4">
        <f>tblOrders[[#This Row],[Profit]]/tblOrders[[#This Row],[Sales Amount]]</f>
        <v>0.34949733885274986</v>
      </c>
      <c r="W617" t="str">
        <f>VLOOKUP(tblOrders[[#This Row],[City]],CityRegion,2,0)</f>
        <v>South</v>
      </c>
      <c r="X617" t="str">
        <f>VLOOKUP(tblOrders[[#This Row],[City]],lookups!A:C,3,0)</f>
        <v>Kerala</v>
      </c>
    </row>
    <row r="618" spans="1:24" x14ac:dyDescent="0.25">
      <c r="A618" t="s">
        <v>1250</v>
      </c>
      <c r="B618" s="1">
        <v>45978</v>
      </c>
      <c r="C618" t="s">
        <v>1251</v>
      </c>
      <c r="D618" t="s">
        <v>21</v>
      </c>
      <c r="E618" t="s">
        <v>79</v>
      </c>
      <c r="F618" t="s">
        <v>80</v>
      </c>
      <c r="G618" t="s">
        <v>68</v>
      </c>
      <c r="H618" t="s">
        <v>81</v>
      </c>
      <c r="I618" t="s">
        <v>52</v>
      </c>
      <c r="J618" t="s">
        <v>45</v>
      </c>
      <c r="K618">
        <v>4</v>
      </c>
      <c r="L618">
        <v>799</v>
      </c>
      <c r="M618">
        <v>0.15</v>
      </c>
      <c r="N618">
        <v>2716.6</v>
      </c>
      <c r="O618">
        <v>236.6</v>
      </c>
      <c r="P618" t="s">
        <v>28</v>
      </c>
      <c r="Q618" t="s">
        <v>29</v>
      </c>
      <c r="R618" t="s">
        <v>36</v>
      </c>
      <c r="S618">
        <v>3</v>
      </c>
      <c r="T618">
        <f>YEAR(tblOrders[[#This Row],[Order Date]])</f>
        <v>2025</v>
      </c>
      <c r="U618" t="str">
        <f>TEXT(tblOrders[[#This Row],[Order Date]],"mmm-yyyy")</f>
        <v>Nov-2025</v>
      </c>
      <c r="V618" s="4">
        <f>tblOrders[[#This Row],[Profit]]/tblOrders[[#This Row],[Sales Amount]]</f>
        <v>8.7094161819921967E-2</v>
      </c>
      <c r="W618" t="str">
        <f>VLOOKUP(tblOrders[[#This Row],[City]],CityRegion,2,0)</f>
        <v>South</v>
      </c>
      <c r="X618" t="str">
        <f>VLOOKUP(tblOrders[[#This Row],[City]],lookups!A:C,3,0)</f>
        <v>Kerala</v>
      </c>
    </row>
    <row r="619" spans="1:24" x14ac:dyDescent="0.25">
      <c r="A619" t="s">
        <v>1252</v>
      </c>
      <c r="B619" s="1">
        <v>45952</v>
      </c>
      <c r="C619" t="s">
        <v>1177</v>
      </c>
      <c r="D619" t="s">
        <v>39</v>
      </c>
      <c r="E619" t="s">
        <v>79</v>
      </c>
      <c r="F619" t="s">
        <v>80</v>
      </c>
      <c r="G619" t="s">
        <v>68</v>
      </c>
      <c r="H619" t="s">
        <v>81</v>
      </c>
      <c r="I619" t="s">
        <v>76</v>
      </c>
      <c r="J619" t="s">
        <v>34</v>
      </c>
      <c r="K619">
        <v>3</v>
      </c>
      <c r="L619">
        <v>799</v>
      </c>
      <c r="M619">
        <v>0.1</v>
      </c>
      <c r="N619">
        <v>2157.3000000000002</v>
      </c>
      <c r="O619">
        <v>297.3</v>
      </c>
      <c r="P619" t="s">
        <v>28</v>
      </c>
      <c r="Q619" t="s">
        <v>29</v>
      </c>
      <c r="R619" t="s">
        <v>36</v>
      </c>
      <c r="S619">
        <v>3.4</v>
      </c>
      <c r="T619">
        <f>YEAR(tblOrders[[#This Row],[Order Date]])</f>
        <v>2025</v>
      </c>
      <c r="U619" t="str">
        <f>TEXT(tblOrders[[#This Row],[Order Date]],"mmm-yyyy")</f>
        <v>Oct-2025</v>
      </c>
      <c r="V619" s="4">
        <f>tblOrders[[#This Row],[Profit]]/tblOrders[[#This Row],[Sales Amount]]</f>
        <v>0.13781115282992629</v>
      </c>
      <c r="W619" t="str">
        <f>VLOOKUP(tblOrders[[#This Row],[City]],CityRegion,2,0)</f>
        <v>South</v>
      </c>
      <c r="X619" t="str">
        <f>VLOOKUP(tblOrders[[#This Row],[City]],lookups!A:C,3,0)</f>
        <v>Kerala</v>
      </c>
    </row>
    <row r="620" spans="1:24" x14ac:dyDescent="0.25">
      <c r="A620" t="s">
        <v>1253</v>
      </c>
      <c r="B620" s="1">
        <v>45954</v>
      </c>
      <c r="C620" t="s">
        <v>1254</v>
      </c>
      <c r="D620" t="s">
        <v>21</v>
      </c>
      <c r="E620" t="s">
        <v>114</v>
      </c>
      <c r="F620" t="s">
        <v>115</v>
      </c>
      <c r="G620" t="s">
        <v>42</v>
      </c>
      <c r="H620" t="s">
        <v>116</v>
      </c>
      <c r="I620" t="s">
        <v>139</v>
      </c>
      <c r="J620" t="s">
        <v>27</v>
      </c>
      <c r="K620">
        <v>5</v>
      </c>
      <c r="L620">
        <v>12</v>
      </c>
      <c r="M620">
        <v>0.2</v>
      </c>
      <c r="N620">
        <v>48</v>
      </c>
      <c r="O620">
        <v>18</v>
      </c>
      <c r="P620" t="s">
        <v>28</v>
      </c>
      <c r="Q620" t="s">
        <v>46</v>
      </c>
      <c r="R620" t="s">
        <v>30</v>
      </c>
      <c r="S620">
        <v>4.8</v>
      </c>
      <c r="T620">
        <f>YEAR(tblOrders[[#This Row],[Order Date]])</f>
        <v>2025</v>
      </c>
      <c r="U620" t="str">
        <f>TEXT(tblOrders[[#This Row],[Order Date]],"mmm-yyyy")</f>
        <v>Oct-2025</v>
      </c>
      <c r="V620" s="4">
        <f>tblOrders[[#This Row],[Profit]]/tblOrders[[#This Row],[Sales Amount]]</f>
        <v>0.375</v>
      </c>
      <c r="W620" t="str">
        <f>VLOOKUP(tblOrders[[#This Row],[City]],CityRegion,2,0)</f>
        <v>South</v>
      </c>
      <c r="X620" t="str">
        <f>VLOOKUP(tblOrders[[#This Row],[City]],lookups!A:C,3,0)</f>
        <v>Tamil Nadu</v>
      </c>
    </row>
    <row r="621" spans="1:24" x14ac:dyDescent="0.25">
      <c r="A621" t="s">
        <v>1255</v>
      </c>
      <c r="B621" s="1">
        <v>45725</v>
      </c>
      <c r="C621" t="s">
        <v>1256</v>
      </c>
      <c r="D621" t="s">
        <v>39</v>
      </c>
      <c r="E621" t="s">
        <v>73</v>
      </c>
      <c r="F621" t="s">
        <v>74</v>
      </c>
      <c r="G621" t="s">
        <v>68</v>
      </c>
      <c r="H621" t="s">
        <v>75</v>
      </c>
      <c r="I621" t="s">
        <v>139</v>
      </c>
      <c r="J621" t="s">
        <v>34</v>
      </c>
      <c r="K621">
        <v>3</v>
      </c>
      <c r="L621">
        <v>65</v>
      </c>
      <c r="M621">
        <v>0</v>
      </c>
      <c r="N621">
        <v>195</v>
      </c>
      <c r="O621">
        <v>81</v>
      </c>
      <c r="P621" t="s">
        <v>28</v>
      </c>
      <c r="Q621" t="s">
        <v>91</v>
      </c>
      <c r="R621" t="s">
        <v>36</v>
      </c>
      <c r="S621">
        <v>3.2</v>
      </c>
      <c r="T621">
        <f>YEAR(tblOrders[[#This Row],[Order Date]])</f>
        <v>2025</v>
      </c>
      <c r="U621" t="str">
        <f>TEXT(tblOrders[[#This Row],[Order Date]],"mmm-yyyy")</f>
        <v>Mar-2025</v>
      </c>
      <c r="V621" s="4">
        <f>tblOrders[[#This Row],[Profit]]/tblOrders[[#This Row],[Sales Amount]]</f>
        <v>0.41538461538461541</v>
      </c>
      <c r="W621" t="str">
        <f>VLOOKUP(tblOrders[[#This Row],[City]],CityRegion,2,0)</f>
        <v>South</v>
      </c>
      <c r="X621" t="str">
        <f>VLOOKUP(tblOrders[[#This Row],[City]],lookups!A:C,3,0)</f>
        <v>Tamil Nadu</v>
      </c>
    </row>
    <row r="622" spans="1:24" x14ac:dyDescent="0.25">
      <c r="A622" t="s">
        <v>1257</v>
      </c>
      <c r="B622" s="1">
        <v>46003</v>
      </c>
      <c r="C622" t="s">
        <v>1258</v>
      </c>
      <c r="D622" t="s">
        <v>21</v>
      </c>
      <c r="E622" t="s">
        <v>49</v>
      </c>
      <c r="F622" t="s">
        <v>50</v>
      </c>
      <c r="G622" t="s">
        <v>24</v>
      </c>
      <c r="H622" t="s">
        <v>51</v>
      </c>
      <c r="I622" t="s">
        <v>84</v>
      </c>
      <c r="J622" t="s">
        <v>34</v>
      </c>
      <c r="K622">
        <v>3</v>
      </c>
      <c r="L622">
        <v>85</v>
      </c>
      <c r="M622">
        <v>0.05</v>
      </c>
      <c r="N622">
        <v>242.25</v>
      </c>
      <c r="O622">
        <v>86.25</v>
      </c>
      <c r="P622" t="s">
        <v>28</v>
      </c>
      <c r="Q622" t="s">
        <v>91</v>
      </c>
      <c r="R622" t="s">
        <v>30</v>
      </c>
      <c r="S622">
        <v>3.9</v>
      </c>
      <c r="T622">
        <f>YEAR(tblOrders[[#This Row],[Order Date]])</f>
        <v>2025</v>
      </c>
      <c r="U622" t="str">
        <f>TEXT(tblOrders[[#This Row],[Order Date]],"mmm-yyyy")</f>
        <v>Dec-2025</v>
      </c>
      <c r="V622" s="4">
        <f>tblOrders[[#This Row],[Profit]]/tblOrders[[#This Row],[Sales Amount]]</f>
        <v>0.35603715170278638</v>
      </c>
      <c r="W622" t="str">
        <f>VLOOKUP(tblOrders[[#This Row],[City]],CityRegion,2,0)</f>
        <v>West</v>
      </c>
      <c r="X622" t="str">
        <f>VLOOKUP(tblOrders[[#This Row],[City]],lookups!A:C,3,0)</f>
        <v>Maharashtra</v>
      </c>
    </row>
    <row r="623" spans="1:24" x14ac:dyDescent="0.25">
      <c r="A623" t="s">
        <v>1259</v>
      </c>
      <c r="B623" s="1">
        <v>45752</v>
      </c>
      <c r="C623" t="s">
        <v>1260</v>
      </c>
      <c r="D623" t="s">
        <v>39</v>
      </c>
      <c r="E623" t="s">
        <v>66</v>
      </c>
      <c r="F623" t="s">
        <v>67</v>
      </c>
      <c r="G623" t="s">
        <v>68</v>
      </c>
      <c r="H623" t="s">
        <v>69</v>
      </c>
      <c r="I623" t="s">
        <v>76</v>
      </c>
      <c r="J623" t="s">
        <v>45</v>
      </c>
      <c r="K623">
        <v>3</v>
      </c>
      <c r="L623">
        <v>149</v>
      </c>
      <c r="M623">
        <v>0.15</v>
      </c>
      <c r="N623">
        <v>379.95</v>
      </c>
      <c r="O623">
        <v>94.95</v>
      </c>
      <c r="P623" t="s">
        <v>28</v>
      </c>
      <c r="Q623" t="s">
        <v>46</v>
      </c>
      <c r="R623" t="s">
        <v>30</v>
      </c>
      <c r="S623">
        <v>4.7</v>
      </c>
      <c r="T623">
        <f>YEAR(tblOrders[[#This Row],[Order Date]])</f>
        <v>2025</v>
      </c>
      <c r="U623" t="str">
        <f>TEXT(tblOrders[[#This Row],[Order Date]],"mmm-yyyy")</f>
        <v>Apr-2025</v>
      </c>
      <c r="V623" s="4">
        <f>tblOrders[[#This Row],[Profit]]/tblOrders[[#This Row],[Sales Amount]]</f>
        <v>0.24990130280300041</v>
      </c>
      <c r="W623" t="str">
        <f>VLOOKUP(tblOrders[[#This Row],[City]],CityRegion,2,0)</f>
        <v>South</v>
      </c>
      <c r="X623" t="str">
        <f>VLOOKUP(tblOrders[[#This Row],[City]],lookups!A:C,3,0)</f>
        <v>Kerala</v>
      </c>
    </row>
    <row r="624" spans="1:24" x14ac:dyDescent="0.25">
      <c r="A624" t="s">
        <v>1261</v>
      </c>
      <c r="B624" s="1">
        <v>45944</v>
      </c>
      <c r="C624" t="s">
        <v>1234</v>
      </c>
      <c r="D624" t="s">
        <v>21</v>
      </c>
      <c r="E624" t="s">
        <v>22</v>
      </c>
      <c r="F624" t="s">
        <v>23</v>
      </c>
      <c r="G624" t="s">
        <v>24</v>
      </c>
      <c r="H624" t="s">
        <v>25</v>
      </c>
      <c r="I624" t="s">
        <v>84</v>
      </c>
      <c r="J624" t="s">
        <v>27</v>
      </c>
      <c r="K624">
        <v>3</v>
      </c>
      <c r="L624">
        <v>190</v>
      </c>
      <c r="M624">
        <v>0.05</v>
      </c>
      <c r="N624">
        <v>541.5</v>
      </c>
      <c r="O624">
        <v>166.5</v>
      </c>
      <c r="P624" t="s">
        <v>111</v>
      </c>
      <c r="Q624" t="s">
        <v>91</v>
      </c>
      <c r="R624" t="s">
        <v>36</v>
      </c>
      <c r="S624">
        <v>3.9</v>
      </c>
      <c r="T624">
        <f>YEAR(tblOrders[[#This Row],[Order Date]])</f>
        <v>2025</v>
      </c>
      <c r="U624" t="str">
        <f>TEXT(tblOrders[[#This Row],[Order Date]],"mmm-yyyy")</f>
        <v>Oct-2025</v>
      </c>
      <c r="V624" s="4">
        <f>tblOrders[[#This Row],[Profit]]/tblOrders[[#This Row],[Sales Amount]]</f>
        <v>0.30747922437673131</v>
      </c>
      <c r="W624" t="str">
        <f>VLOOKUP(tblOrders[[#This Row],[City]],CityRegion,2,0)</f>
        <v>West</v>
      </c>
      <c r="X624" t="str">
        <f>VLOOKUP(tblOrders[[#This Row],[City]],lookups!A:C,3,0)</f>
        <v>Maharashtra</v>
      </c>
    </row>
    <row r="625" spans="1:24" x14ac:dyDescent="0.25">
      <c r="A625" t="s">
        <v>1262</v>
      </c>
      <c r="B625" s="1">
        <v>45929</v>
      </c>
      <c r="C625" t="s">
        <v>1263</v>
      </c>
      <c r="D625" t="s">
        <v>21</v>
      </c>
      <c r="E625" t="s">
        <v>60</v>
      </c>
      <c r="F625" t="s">
        <v>61</v>
      </c>
      <c r="G625" t="s">
        <v>62</v>
      </c>
      <c r="H625" t="s">
        <v>63</v>
      </c>
      <c r="I625" t="s">
        <v>44</v>
      </c>
      <c r="J625" t="s">
        <v>27</v>
      </c>
      <c r="K625">
        <v>5</v>
      </c>
      <c r="L625">
        <v>45</v>
      </c>
      <c r="M625">
        <v>0.2</v>
      </c>
      <c r="N625">
        <v>180</v>
      </c>
      <c r="O625">
        <v>50</v>
      </c>
      <c r="P625" t="s">
        <v>28</v>
      </c>
      <c r="Q625" t="s">
        <v>29</v>
      </c>
      <c r="R625" t="s">
        <v>30</v>
      </c>
      <c r="S625">
        <v>2.9</v>
      </c>
      <c r="T625">
        <f>YEAR(tblOrders[[#This Row],[Order Date]])</f>
        <v>2025</v>
      </c>
      <c r="U625" t="str">
        <f>TEXT(tblOrders[[#This Row],[Order Date]],"mmm-yyyy")</f>
        <v>Sep-2025</v>
      </c>
      <c r="V625" s="4">
        <f>tblOrders[[#This Row],[Profit]]/tblOrders[[#This Row],[Sales Amount]]</f>
        <v>0.27777777777777779</v>
      </c>
      <c r="W625" t="str">
        <f>VLOOKUP(tblOrders[[#This Row],[City]],CityRegion,2,0)</f>
        <v>South</v>
      </c>
      <c r="X625" t="str">
        <f>VLOOKUP(tblOrders[[#This Row],[City]],lookups!A:C,3,0)</f>
        <v>Kerala</v>
      </c>
    </row>
    <row r="626" spans="1:24" x14ac:dyDescent="0.25">
      <c r="A626" t="s">
        <v>1264</v>
      </c>
      <c r="B626" s="1">
        <v>45812</v>
      </c>
      <c r="C626" t="s">
        <v>1265</v>
      </c>
      <c r="D626" t="s">
        <v>39</v>
      </c>
      <c r="E626" t="s">
        <v>55</v>
      </c>
      <c r="F626" t="s">
        <v>56</v>
      </c>
      <c r="G626" t="s">
        <v>24</v>
      </c>
      <c r="H626" t="s">
        <v>51</v>
      </c>
      <c r="I626" t="s">
        <v>26</v>
      </c>
      <c r="J626" t="s">
        <v>34</v>
      </c>
      <c r="K626">
        <v>4</v>
      </c>
      <c r="L626">
        <v>42</v>
      </c>
      <c r="M626">
        <v>0.1</v>
      </c>
      <c r="N626">
        <v>151.19999999999999</v>
      </c>
      <c r="O626">
        <v>55.2</v>
      </c>
      <c r="P626" t="s">
        <v>85</v>
      </c>
      <c r="Q626" t="s">
        <v>46</v>
      </c>
      <c r="R626" t="s">
        <v>30</v>
      </c>
      <c r="S626">
        <v>4.7</v>
      </c>
      <c r="T626">
        <f>YEAR(tblOrders[[#This Row],[Order Date]])</f>
        <v>2025</v>
      </c>
      <c r="U626" t="str">
        <f>TEXT(tblOrders[[#This Row],[Order Date]],"mmm-yyyy")</f>
        <v>Jun-2025</v>
      </c>
      <c r="V626" s="4">
        <f>tblOrders[[#This Row],[Profit]]/tblOrders[[#This Row],[Sales Amount]]</f>
        <v>0.36507936507936511</v>
      </c>
      <c r="W626" t="str">
        <f>VLOOKUP(tblOrders[[#This Row],[City]],CityRegion,2,0)</f>
        <v>South</v>
      </c>
      <c r="X626" t="str">
        <f>VLOOKUP(tblOrders[[#This Row],[City]],lookups!A:C,3,0)</f>
        <v>Karnataka</v>
      </c>
    </row>
    <row r="627" spans="1:24" x14ac:dyDescent="0.25">
      <c r="A627" t="s">
        <v>1266</v>
      </c>
      <c r="B627" s="1">
        <v>45919</v>
      </c>
      <c r="C627" t="s">
        <v>1267</v>
      </c>
      <c r="D627" t="s">
        <v>21</v>
      </c>
      <c r="E627" t="s">
        <v>22</v>
      </c>
      <c r="F627" t="s">
        <v>23</v>
      </c>
      <c r="G627" t="s">
        <v>24</v>
      </c>
      <c r="H627" t="s">
        <v>25</v>
      </c>
      <c r="I627" t="s">
        <v>52</v>
      </c>
      <c r="J627" t="s">
        <v>27</v>
      </c>
      <c r="K627">
        <v>5</v>
      </c>
      <c r="L627">
        <v>190</v>
      </c>
      <c r="M627">
        <v>0.05</v>
      </c>
      <c r="N627">
        <v>902.5</v>
      </c>
      <c r="O627">
        <v>277.5</v>
      </c>
      <c r="P627" t="s">
        <v>28</v>
      </c>
      <c r="Q627" t="s">
        <v>46</v>
      </c>
      <c r="R627" t="s">
        <v>36</v>
      </c>
      <c r="S627">
        <v>2.8</v>
      </c>
      <c r="T627">
        <f>YEAR(tblOrders[[#This Row],[Order Date]])</f>
        <v>2025</v>
      </c>
      <c r="U627" t="str">
        <f>TEXT(tblOrders[[#This Row],[Order Date]],"mmm-yyyy")</f>
        <v>Sep-2025</v>
      </c>
      <c r="V627" s="4">
        <f>tblOrders[[#This Row],[Profit]]/tblOrders[[#This Row],[Sales Amount]]</f>
        <v>0.30747922437673131</v>
      </c>
      <c r="W627" t="str">
        <f>VLOOKUP(tblOrders[[#This Row],[City]],CityRegion,2,0)</f>
        <v>South</v>
      </c>
      <c r="X627" t="str">
        <f>VLOOKUP(tblOrders[[#This Row],[City]],lookups!A:C,3,0)</f>
        <v>Kerala</v>
      </c>
    </row>
    <row r="628" spans="1:24" x14ac:dyDescent="0.25">
      <c r="A628" t="s">
        <v>1268</v>
      </c>
      <c r="B628" s="1">
        <v>45707</v>
      </c>
      <c r="C628" t="s">
        <v>1269</v>
      </c>
      <c r="D628" t="s">
        <v>21</v>
      </c>
      <c r="E628" t="s">
        <v>49</v>
      </c>
      <c r="F628" t="s">
        <v>50</v>
      </c>
      <c r="G628" t="s">
        <v>24</v>
      </c>
      <c r="H628" t="s">
        <v>51</v>
      </c>
      <c r="I628" t="s">
        <v>130</v>
      </c>
      <c r="J628" t="s">
        <v>34</v>
      </c>
      <c r="K628">
        <v>3</v>
      </c>
      <c r="L628">
        <v>85</v>
      </c>
      <c r="M628">
        <v>0.15</v>
      </c>
      <c r="N628">
        <v>216.75</v>
      </c>
      <c r="O628">
        <v>60.75</v>
      </c>
      <c r="P628" t="s">
        <v>28</v>
      </c>
      <c r="Q628" t="s">
        <v>91</v>
      </c>
      <c r="R628" t="s">
        <v>36</v>
      </c>
      <c r="S628">
        <v>2.9</v>
      </c>
      <c r="T628">
        <f>YEAR(tblOrders[[#This Row],[Order Date]])</f>
        <v>2025</v>
      </c>
      <c r="U628" t="str">
        <f>TEXT(tblOrders[[#This Row],[Order Date]],"mmm-yyyy")</f>
        <v>Feb-2025</v>
      </c>
      <c r="V628" s="4">
        <f>tblOrders[[#This Row],[Profit]]/tblOrders[[#This Row],[Sales Amount]]</f>
        <v>0.28027681660899656</v>
      </c>
      <c r="W628" t="str">
        <f>VLOOKUP(tblOrders[[#This Row],[City]],CityRegion,2,0)</f>
        <v>West</v>
      </c>
      <c r="X628" t="str">
        <f>VLOOKUP(tblOrders[[#This Row],[City]],lookups!A:C,3,0)</f>
        <v>Maharashtra</v>
      </c>
    </row>
    <row r="629" spans="1:24" x14ac:dyDescent="0.25">
      <c r="A629" t="s">
        <v>1270</v>
      </c>
      <c r="B629" s="1">
        <v>45731</v>
      </c>
      <c r="C629" t="s">
        <v>1271</v>
      </c>
      <c r="D629" t="s">
        <v>39</v>
      </c>
      <c r="E629" t="s">
        <v>60</v>
      </c>
      <c r="F629" t="s">
        <v>61</v>
      </c>
      <c r="G629" t="s">
        <v>62</v>
      </c>
      <c r="H629" t="s">
        <v>63</v>
      </c>
      <c r="I629" t="s">
        <v>76</v>
      </c>
      <c r="J629" t="s">
        <v>27</v>
      </c>
      <c r="K629">
        <v>1</v>
      </c>
      <c r="L629">
        <v>45</v>
      </c>
      <c r="M629">
        <v>0</v>
      </c>
      <c r="N629">
        <v>45</v>
      </c>
      <c r="O629">
        <v>19</v>
      </c>
      <c r="P629" t="s">
        <v>28</v>
      </c>
      <c r="Q629" t="s">
        <v>46</v>
      </c>
      <c r="R629" t="s">
        <v>36</v>
      </c>
      <c r="S629">
        <v>2.9</v>
      </c>
      <c r="T629">
        <f>YEAR(tblOrders[[#This Row],[Order Date]])</f>
        <v>2025</v>
      </c>
      <c r="U629" t="str">
        <f>TEXT(tblOrders[[#This Row],[Order Date]],"mmm-yyyy")</f>
        <v>Mar-2025</v>
      </c>
      <c r="V629" s="4">
        <f>tblOrders[[#This Row],[Profit]]/tblOrders[[#This Row],[Sales Amount]]</f>
        <v>0.42222222222222222</v>
      </c>
      <c r="W629" t="str">
        <f>VLOOKUP(tblOrders[[#This Row],[City]],CityRegion,2,0)</f>
        <v>South</v>
      </c>
      <c r="X629" t="str">
        <f>VLOOKUP(tblOrders[[#This Row],[City]],lookups!A:C,3,0)</f>
        <v>Kerala</v>
      </c>
    </row>
    <row r="630" spans="1:24" x14ac:dyDescent="0.25">
      <c r="A630" t="s">
        <v>1272</v>
      </c>
      <c r="B630" s="1">
        <v>45914</v>
      </c>
      <c r="C630" t="s">
        <v>1273</v>
      </c>
      <c r="D630" t="s">
        <v>21</v>
      </c>
      <c r="E630" t="s">
        <v>73</v>
      </c>
      <c r="F630" t="s">
        <v>74</v>
      </c>
      <c r="G630" t="s">
        <v>68</v>
      </c>
      <c r="H630" t="s">
        <v>75</v>
      </c>
      <c r="I630" t="s">
        <v>44</v>
      </c>
      <c r="J630" t="s">
        <v>34</v>
      </c>
      <c r="K630">
        <v>1</v>
      </c>
      <c r="L630">
        <v>65</v>
      </c>
      <c r="M630">
        <v>0.05</v>
      </c>
      <c r="N630">
        <v>61.75</v>
      </c>
      <c r="O630">
        <v>23.75</v>
      </c>
      <c r="P630" t="s">
        <v>28</v>
      </c>
      <c r="Q630" t="s">
        <v>29</v>
      </c>
      <c r="R630" t="s">
        <v>30</v>
      </c>
      <c r="S630">
        <v>4.5</v>
      </c>
      <c r="T630">
        <f>YEAR(tblOrders[[#This Row],[Order Date]])</f>
        <v>2025</v>
      </c>
      <c r="U630" t="str">
        <f>TEXT(tblOrders[[#This Row],[Order Date]],"mmm-yyyy")</f>
        <v>Sep-2025</v>
      </c>
      <c r="V630" s="4">
        <f>tblOrders[[#This Row],[Profit]]/tblOrders[[#This Row],[Sales Amount]]</f>
        <v>0.38461538461538464</v>
      </c>
      <c r="W630" t="str">
        <f>VLOOKUP(tblOrders[[#This Row],[City]],CityRegion,2,0)</f>
        <v>South</v>
      </c>
      <c r="X630" t="str">
        <f>VLOOKUP(tblOrders[[#This Row],[City]],lookups!A:C,3,0)</f>
        <v>Kerala</v>
      </c>
    </row>
    <row r="631" spans="1:24" x14ac:dyDescent="0.25">
      <c r="A631" t="s">
        <v>1274</v>
      </c>
      <c r="B631" s="1">
        <v>45785</v>
      </c>
      <c r="C631" t="s">
        <v>1275</v>
      </c>
      <c r="D631" t="s">
        <v>39</v>
      </c>
      <c r="E631" t="s">
        <v>66</v>
      </c>
      <c r="F631" t="s">
        <v>67</v>
      </c>
      <c r="G631" t="s">
        <v>68</v>
      </c>
      <c r="H631" t="s">
        <v>69</v>
      </c>
      <c r="I631" t="s">
        <v>76</v>
      </c>
      <c r="J631" t="s">
        <v>45</v>
      </c>
      <c r="K631">
        <v>3</v>
      </c>
      <c r="L631">
        <v>149</v>
      </c>
      <c r="M631">
        <v>0.15</v>
      </c>
      <c r="N631">
        <v>379.95</v>
      </c>
      <c r="O631">
        <v>94.95</v>
      </c>
      <c r="P631" t="s">
        <v>111</v>
      </c>
      <c r="Q631" t="s">
        <v>46</v>
      </c>
      <c r="R631" t="s">
        <v>36</v>
      </c>
      <c r="S631">
        <v>4.5999999999999996</v>
      </c>
      <c r="T631">
        <f>YEAR(tblOrders[[#This Row],[Order Date]])</f>
        <v>2025</v>
      </c>
      <c r="U631" t="str">
        <f>TEXT(tblOrders[[#This Row],[Order Date]],"mmm-yyyy")</f>
        <v>May-2025</v>
      </c>
      <c r="V631" s="4">
        <f>tblOrders[[#This Row],[Profit]]/tblOrders[[#This Row],[Sales Amount]]</f>
        <v>0.24990130280300041</v>
      </c>
      <c r="W631" t="str">
        <f>VLOOKUP(tblOrders[[#This Row],[City]],CityRegion,2,0)</f>
        <v>South</v>
      </c>
      <c r="X631" t="str">
        <f>VLOOKUP(tblOrders[[#This Row],[City]],lookups!A:C,3,0)</f>
        <v>Kerala</v>
      </c>
    </row>
    <row r="632" spans="1:24" x14ac:dyDescent="0.25">
      <c r="A632" t="s">
        <v>1276</v>
      </c>
      <c r="B632" s="1">
        <v>46012</v>
      </c>
      <c r="C632" t="s">
        <v>1277</v>
      </c>
      <c r="D632" t="s">
        <v>39</v>
      </c>
      <c r="E632" t="s">
        <v>55</v>
      </c>
      <c r="F632" t="s">
        <v>56</v>
      </c>
      <c r="G632" t="s">
        <v>24</v>
      </c>
      <c r="H632" t="s">
        <v>51</v>
      </c>
      <c r="I632" t="s">
        <v>84</v>
      </c>
      <c r="J632" t="s">
        <v>45</v>
      </c>
      <c r="K632">
        <v>2</v>
      </c>
      <c r="L632">
        <v>42</v>
      </c>
      <c r="M632">
        <v>0.15</v>
      </c>
      <c r="N632">
        <v>71.400000000000006</v>
      </c>
      <c r="O632">
        <v>23.4</v>
      </c>
      <c r="P632" t="s">
        <v>148</v>
      </c>
      <c r="Q632" t="s">
        <v>35</v>
      </c>
      <c r="R632" t="s">
        <v>36</v>
      </c>
      <c r="S632">
        <v>3.8</v>
      </c>
      <c r="T632">
        <f>YEAR(tblOrders[[#This Row],[Order Date]])</f>
        <v>2025</v>
      </c>
      <c r="U632" t="str">
        <f>TEXT(tblOrders[[#This Row],[Order Date]],"mmm-yyyy")</f>
        <v>Dec-2025</v>
      </c>
      <c r="V632" s="4">
        <f>tblOrders[[#This Row],[Profit]]/tblOrders[[#This Row],[Sales Amount]]</f>
        <v>0.32773109243697474</v>
      </c>
      <c r="W632" t="str">
        <f>VLOOKUP(tblOrders[[#This Row],[City]],CityRegion,2,0)</f>
        <v>West</v>
      </c>
      <c r="X632" t="str">
        <f>VLOOKUP(tblOrders[[#This Row],[City]],lookups!A:C,3,0)</f>
        <v>Maharashtra</v>
      </c>
    </row>
    <row r="633" spans="1:24" x14ac:dyDescent="0.25">
      <c r="A633" t="s">
        <v>1278</v>
      </c>
      <c r="B633" s="1">
        <v>45861</v>
      </c>
      <c r="C633" t="s">
        <v>331</v>
      </c>
      <c r="D633" t="s">
        <v>39</v>
      </c>
      <c r="E633" t="s">
        <v>94</v>
      </c>
      <c r="F633" t="s">
        <v>95</v>
      </c>
      <c r="G633" t="s">
        <v>68</v>
      </c>
      <c r="H633" t="s">
        <v>96</v>
      </c>
      <c r="I633" t="s">
        <v>130</v>
      </c>
      <c r="J633" t="s">
        <v>34</v>
      </c>
      <c r="K633">
        <v>5</v>
      </c>
      <c r="L633">
        <v>89</v>
      </c>
      <c r="M633">
        <v>0</v>
      </c>
      <c r="N633">
        <v>445</v>
      </c>
      <c r="O633">
        <v>170</v>
      </c>
      <c r="P633" t="s">
        <v>28</v>
      </c>
      <c r="Q633" t="s">
        <v>91</v>
      </c>
      <c r="R633" t="s">
        <v>36</v>
      </c>
      <c r="S633">
        <v>4.2</v>
      </c>
      <c r="T633">
        <f>YEAR(tblOrders[[#This Row],[Order Date]])</f>
        <v>2025</v>
      </c>
      <c r="U633" t="str">
        <f>TEXT(tblOrders[[#This Row],[Order Date]],"mmm-yyyy")</f>
        <v>Jul-2025</v>
      </c>
      <c r="V633" s="4">
        <f>tblOrders[[#This Row],[Profit]]/tblOrders[[#This Row],[Sales Amount]]</f>
        <v>0.38202247191011235</v>
      </c>
      <c r="W633" t="str">
        <f>VLOOKUP(tblOrders[[#This Row],[City]],CityRegion,2,0)</f>
        <v>West</v>
      </c>
      <c r="X633" t="str">
        <f>VLOOKUP(tblOrders[[#This Row],[City]],lookups!A:C,3,0)</f>
        <v>Maharashtra</v>
      </c>
    </row>
    <row r="634" spans="1:24" x14ac:dyDescent="0.25">
      <c r="A634" t="s">
        <v>1279</v>
      </c>
      <c r="B634" s="1">
        <v>45995</v>
      </c>
      <c r="C634" t="s">
        <v>953</v>
      </c>
      <c r="D634" t="s">
        <v>39</v>
      </c>
      <c r="E634" t="s">
        <v>40</v>
      </c>
      <c r="F634" t="s">
        <v>41</v>
      </c>
      <c r="G634" t="s">
        <v>42</v>
      </c>
      <c r="H634" t="s">
        <v>43</v>
      </c>
      <c r="I634" t="s">
        <v>57</v>
      </c>
      <c r="J634" t="s">
        <v>27</v>
      </c>
      <c r="K634">
        <v>2</v>
      </c>
      <c r="L634">
        <v>18</v>
      </c>
      <c r="M634">
        <v>0.1</v>
      </c>
      <c r="N634">
        <v>32.4</v>
      </c>
      <c r="O634">
        <v>14.4</v>
      </c>
      <c r="P634" t="s">
        <v>28</v>
      </c>
      <c r="Q634" t="s">
        <v>91</v>
      </c>
      <c r="R634" t="s">
        <v>36</v>
      </c>
      <c r="S634">
        <v>2.7</v>
      </c>
      <c r="T634">
        <f>YEAR(tblOrders[[#This Row],[Order Date]])</f>
        <v>2025</v>
      </c>
      <c r="U634" t="str">
        <f>TEXT(tblOrders[[#This Row],[Order Date]],"mmm-yyyy")</f>
        <v>Dec-2025</v>
      </c>
      <c r="V634" s="4">
        <f>tblOrders[[#This Row],[Profit]]/tblOrders[[#This Row],[Sales Amount]]</f>
        <v>0.44444444444444448</v>
      </c>
      <c r="W634" t="str">
        <f>VLOOKUP(tblOrders[[#This Row],[City]],CityRegion,2,0)</f>
        <v>South</v>
      </c>
      <c r="X634" t="str">
        <f>VLOOKUP(tblOrders[[#This Row],[City]],lookups!A:C,3,0)</f>
        <v>Kerala</v>
      </c>
    </row>
    <row r="635" spans="1:24" x14ac:dyDescent="0.25">
      <c r="A635" t="s">
        <v>1280</v>
      </c>
      <c r="B635" s="1">
        <v>45785</v>
      </c>
      <c r="C635" t="s">
        <v>1281</v>
      </c>
      <c r="D635" t="s">
        <v>21</v>
      </c>
      <c r="E635" t="s">
        <v>108</v>
      </c>
      <c r="F635" t="s">
        <v>109</v>
      </c>
      <c r="G635" t="s">
        <v>62</v>
      </c>
      <c r="H635" t="s">
        <v>110</v>
      </c>
      <c r="I635" t="s">
        <v>84</v>
      </c>
      <c r="J635" t="s">
        <v>34</v>
      </c>
      <c r="K635">
        <v>3</v>
      </c>
      <c r="L635">
        <v>110</v>
      </c>
      <c r="M635">
        <v>0</v>
      </c>
      <c r="N635">
        <v>330</v>
      </c>
      <c r="O635">
        <v>126</v>
      </c>
      <c r="P635" t="s">
        <v>85</v>
      </c>
      <c r="Q635" t="s">
        <v>46</v>
      </c>
      <c r="R635" t="s">
        <v>36</v>
      </c>
      <c r="S635">
        <v>4</v>
      </c>
      <c r="T635">
        <f>YEAR(tblOrders[[#This Row],[Order Date]])</f>
        <v>2025</v>
      </c>
      <c r="U635" t="str">
        <f>TEXT(tblOrders[[#This Row],[Order Date]],"mmm-yyyy")</f>
        <v>May-2025</v>
      </c>
      <c r="V635" s="4">
        <f>tblOrders[[#This Row],[Profit]]/tblOrders[[#This Row],[Sales Amount]]</f>
        <v>0.38181818181818183</v>
      </c>
      <c r="W635" t="str">
        <f>VLOOKUP(tblOrders[[#This Row],[City]],CityRegion,2,0)</f>
        <v>West</v>
      </c>
      <c r="X635" t="str">
        <f>VLOOKUP(tblOrders[[#This Row],[City]],lookups!A:C,3,0)</f>
        <v>Maharashtra</v>
      </c>
    </row>
    <row r="636" spans="1:24" x14ac:dyDescent="0.25">
      <c r="A636" t="s">
        <v>1282</v>
      </c>
      <c r="B636" s="1">
        <v>45676</v>
      </c>
      <c r="C636" t="s">
        <v>1283</v>
      </c>
      <c r="D636" t="s">
        <v>39</v>
      </c>
      <c r="E636" t="s">
        <v>60</v>
      </c>
      <c r="F636" t="s">
        <v>61</v>
      </c>
      <c r="G636" t="s">
        <v>62</v>
      </c>
      <c r="H636" t="s">
        <v>63</v>
      </c>
      <c r="I636" t="s">
        <v>76</v>
      </c>
      <c r="J636" t="s">
        <v>45</v>
      </c>
      <c r="K636">
        <v>2</v>
      </c>
      <c r="L636">
        <v>45</v>
      </c>
      <c r="M636">
        <v>0</v>
      </c>
      <c r="N636">
        <v>90</v>
      </c>
      <c r="O636">
        <v>38</v>
      </c>
      <c r="P636" t="s">
        <v>85</v>
      </c>
      <c r="Q636" t="s">
        <v>86</v>
      </c>
      <c r="R636" t="s">
        <v>36</v>
      </c>
      <c r="S636">
        <v>4.7</v>
      </c>
      <c r="T636">
        <f>YEAR(tblOrders[[#This Row],[Order Date]])</f>
        <v>2025</v>
      </c>
      <c r="U636" t="str">
        <f>TEXT(tblOrders[[#This Row],[Order Date]],"mmm-yyyy")</f>
        <v>Jan-2025</v>
      </c>
      <c r="V636" s="4">
        <f>tblOrders[[#This Row],[Profit]]/tblOrders[[#This Row],[Sales Amount]]</f>
        <v>0.42222222222222222</v>
      </c>
      <c r="W636" t="str">
        <f>VLOOKUP(tblOrders[[#This Row],[City]],CityRegion,2,0)</f>
        <v>South</v>
      </c>
      <c r="X636" t="str">
        <f>VLOOKUP(tblOrders[[#This Row],[City]],lookups!A:C,3,0)</f>
        <v>Kerala</v>
      </c>
    </row>
    <row r="637" spans="1:24" x14ac:dyDescent="0.25">
      <c r="A637" t="s">
        <v>1284</v>
      </c>
      <c r="B637" s="1">
        <v>45850</v>
      </c>
      <c r="C637" t="s">
        <v>1285</v>
      </c>
      <c r="D637" t="s">
        <v>21</v>
      </c>
      <c r="E637" t="s">
        <v>55</v>
      </c>
      <c r="F637" t="s">
        <v>56</v>
      </c>
      <c r="G637" t="s">
        <v>24</v>
      </c>
      <c r="H637" t="s">
        <v>51</v>
      </c>
      <c r="I637" t="s">
        <v>139</v>
      </c>
      <c r="J637" t="s">
        <v>45</v>
      </c>
      <c r="K637">
        <v>5</v>
      </c>
      <c r="L637">
        <v>42</v>
      </c>
      <c r="M637">
        <v>0.2</v>
      </c>
      <c r="N637">
        <v>168</v>
      </c>
      <c r="O637">
        <v>48</v>
      </c>
      <c r="P637" t="s">
        <v>28</v>
      </c>
      <c r="Q637" t="s">
        <v>29</v>
      </c>
      <c r="R637" t="s">
        <v>36</v>
      </c>
      <c r="S637">
        <v>2.9</v>
      </c>
      <c r="T637">
        <f>YEAR(tblOrders[[#This Row],[Order Date]])</f>
        <v>2025</v>
      </c>
      <c r="U637" t="str">
        <f>TEXT(tblOrders[[#This Row],[Order Date]],"mmm-yyyy")</f>
        <v>Jul-2025</v>
      </c>
      <c r="V637" s="4">
        <f>tblOrders[[#This Row],[Profit]]/tblOrders[[#This Row],[Sales Amount]]</f>
        <v>0.2857142857142857</v>
      </c>
      <c r="W637" t="str">
        <f>VLOOKUP(tblOrders[[#This Row],[City]],CityRegion,2,0)</f>
        <v>South</v>
      </c>
      <c r="X637" t="str">
        <f>VLOOKUP(tblOrders[[#This Row],[City]],lookups!A:C,3,0)</f>
        <v>Tamil Nadu</v>
      </c>
    </row>
    <row r="638" spans="1:24" x14ac:dyDescent="0.25">
      <c r="A638" t="s">
        <v>1286</v>
      </c>
      <c r="B638" s="1">
        <v>45769</v>
      </c>
      <c r="C638" t="s">
        <v>1287</v>
      </c>
      <c r="D638" t="s">
        <v>21</v>
      </c>
      <c r="E638" t="s">
        <v>79</v>
      </c>
      <c r="F638" t="s">
        <v>80</v>
      </c>
      <c r="G638" t="s">
        <v>68</v>
      </c>
      <c r="H638" t="s">
        <v>81</v>
      </c>
      <c r="I638" t="s">
        <v>84</v>
      </c>
      <c r="J638" t="s">
        <v>27</v>
      </c>
      <c r="K638">
        <v>3</v>
      </c>
      <c r="L638">
        <v>799</v>
      </c>
      <c r="M638">
        <v>0.1</v>
      </c>
      <c r="N638">
        <v>2157.3000000000002</v>
      </c>
      <c r="O638">
        <v>297.3</v>
      </c>
      <c r="P638" t="s">
        <v>28</v>
      </c>
      <c r="Q638" t="s">
        <v>29</v>
      </c>
      <c r="R638" t="s">
        <v>30</v>
      </c>
      <c r="S638">
        <v>4.5</v>
      </c>
      <c r="T638">
        <f>YEAR(tblOrders[[#This Row],[Order Date]])</f>
        <v>2025</v>
      </c>
      <c r="U638" t="str">
        <f>TEXT(tblOrders[[#This Row],[Order Date]],"mmm-yyyy")</f>
        <v>Apr-2025</v>
      </c>
      <c r="V638" s="4">
        <f>tblOrders[[#This Row],[Profit]]/tblOrders[[#This Row],[Sales Amount]]</f>
        <v>0.13781115282992629</v>
      </c>
      <c r="W638" t="str">
        <f>VLOOKUP(tblOrders[[#This Row],[City]],CityRegion,2,0)</f>
        <v>West</v>
      </c>
      <c r="X638" t="str">
        <f>VLOOKUP(tblOrders[[#This Row],[City]],lookups!A:C,3,0)</f>
        <v>Maharashtra</v>
      </c>
    </row>
    <row r="639" spans="1:24" x14ac:dyDescent="0.25">
      <c r="A639" t="s">
        <v>1288</v>
      </c>
      <c r="B639" s="1">
        <v>45734</v>
      </c>
      <c r="C639" t="s">
        <v>1114</v>
      </c>
      <c r="D639" t="s">
        <v>21</v>
      </c>
      <c r="E639" t="s">
        <v>101</v>
      </c>
      <c r="F639" t="s">
        <v>102</v>
      </c>
      <c r="G639" t="s">
        <v>24</v>
      </c>
      <c r="H639" t="s">
        <v>103</v>
      </c>
      <c r="I639" t="s">
        <v>139</v>
      </c>
      <c r="J639" t="s">
        <v>34</v>
      </c>
      <c r="K639">
        <v>5</v>
      </c>
      <c r="L639">
        <v>120</v>
      </c>
      <c r="M639">
        <v>0.1</v>
      </c>
      <c r="N639">
        <v>540</v>
      </c>
      <c r="O639">
        <v>150</v>
      </c>
      <c r="P639" t="s">
        <v>28</v>
      </c>
      <c r="Q639" t="s">
        <v>86</v>
      </c>
      <c r="R639" t="s">
        <v>36</v>
      </c>
      <c r="S639">
        <v>3</v>
      </c>
      <c r="T639">
        <f>YEAR(tblOrders[[#This Row],[Order Date]])</f>
        <v>2025</v>
      </c>
      <c r="U639" t="str">
        <f>TEXT(tblOrders[[#This Row],[Order Date]],"mmm-yyyy")</f>
        <v>Mar-2025</v>
      </c>
      <c r="V639" s="4">
        <f>tblOrders[[#This Row],[Profit]]/tblOrders[[#This Row],[Sales Amount]]</f>
        <v>0.27777777777777779</v>
      </c>
      <c r="W639" t="str">
        <f>VLOOKUP(tblOrders[[#This Row],[City]],CityRegion,2,0)</f>
        <v>South</v>
      </c>
      <c r="X639" t="str">
        <f>VLOOKUP(tblOrders[[#This Row],[City]],lookups!A:C,3,0)</f>
        <v>Tamil Nadu</v>
      </c>
    </row>
    <row r="640" spans="1:24" x14ac:dyDescent="0.25">
      <c r="A640" t="s">
        <v>1289</v>
      </c>
      <c r="B640" s="1">
        <v>45998</v>
      </c>
      <c r="C640" t="s">
        <v>352</v>
      </c>
      <c r="D640" t="s">
        <v>21</v>
      </c>
      <c r="E640" t="s">
        <v>40</v>
      </c>
      <c r="F640" t="s">
        <v>41</v>
      </c>
      <c r="G640" t="s">
        <v>42</v>
      </c>
      <c r="H640" t="s">
        <v>43</v>
      </c>
      <c r="I640" t="s">
        <v>130</v>
      </c>
      <c r="J640" t="s">
        <v>45</v>
      </c>
      <c r="K640">
        <v>4</v>
      </c>
      <c r="L640">
        <v>18</v>
      </c>
      <c r="M640">
        <v>0.05</v>
      </c>
      <c r="N640">
        <v>68.400000000000006</v>
      </c>
      <c r="O640">
        <v>32.4</v>
      </c>
      <c r="P640" t="s">
        <v>28</v>
      </c>
      <c r="Q640" t="s">
        <v>46</v>
      </c>
      <c r="R640" t="s">
        <v>36</v>
      </c>
      <c r="S640">
        <v>2.7</v>
      </c>
      <c r="T640">
        <f>YEAR(tblOrders[[#This Row],[Order Date]])</f>
        <v>2025</v>
      </c>
      <c r="U640" t="str">
        <f>TEXT(tblOrders[[#This Row],[Order Date]],"mmm-yyyy")</f>
        <v>Dec-2025</v>
      </c>
      <c r="V640" s="4">
        <f>tblOrders[[#This Row],[Profit]]/tblOrders[[#This Row],[Sales Amount]]</f>
        <v>0.47368421052631571</v>
      </c>
      <c r="W640" t="str">
        <f>VLOOKUP(tblOrders[[#This Row],[City]],CityRegion,2,0)</f>
        <v>West</v>
      </c>
      <c r="X640" t="str">
        <f>VLOOKUP(tblOrders[[#This Row],[City]],lookups!A:C,3,0)</f>
        <v>Maharashtra</v>
      </c>
    </row>
    <row r="641" spans="1:24" x14ac:dyDescent="0.25">
      <c r="A641" t="s">
        <v>1290</v>
      </c>
      <c r="B641" s="1">
        <v>45739</v>
      </c>
      <c r="C641" t="s">
        <v>1291</v>
      </c>
      <c r="D641" t="s">
        <v>39</v>
      </c>
      <c r="E641" t="s">
        <v>114</v>
      </c>
      <c r="F641" t="s">
        <v>115</v>
      </c>
      <c r="G641" t="s">
        <v>42</v>
      </c>
      <c r="H641" t="s">
        <v>116</v>
      </c>
      <c r="I641" t="s">
        <v>84</v>
      </c>
      <c r="J641" t="s">
        <v>45</v>
      </c>
      <c r="K641">
        <v>1</v>
      </c>
      <c r="L641">
        <v>12</v>
      </c>
      <c r="M641">
        <v>0.2</v>
      </c>
      <c r="N641">
        <v>9.6</v>
      </c>
      <c r="O641">
        <v>3.6</v>
      </c>
      <c r="P641" t="s">
        <v>85</v>
      </c>
      <c r="Q641" t="s">
        <v>46</v>
      </c>
      <c r="R641" t="s">
        <v>30</v>
      </c>
      <c r="S641">
        <v>2.8</v>
      </c>
      <c r="T641">
        <f>YEAR(tblOrders[[#This Row],[Order Date]])</f>
        <v>2025</v>
      </c>
      <c r="U641" t="str">
        <f>TEXT(tblOrders[[#This Row],[Order Date]],"mmm-yyyy")</f>
        <v>Mar-2025</v>
      </c>
      <c r="V641" s="4">
        <f>tblOrders[[#This Row],[Profit]]/tblOrders[[#This Row],[Sales Amount]]</f>
        <v>0.375</v>
      </c>
      <c r="W641" t="str">
        <f>VLOOKUP(tblOrders[[#This Row],[City]],CityRegion,2,0)</f>
        <v>West</v>
      </c>
      <c r="X641" t="str">
        <f>VLOOKUP(tblOrders[[#This Row],[City]],lookups!A:C,3,0)</f>
        <v>Maharashtra</v>
      </c>
    </row>
    <row r="642" spans="1:24" x14ac:dyDescent="0.25">
      <c r="A642" t="s">
        <v>1292</v>
      </c>
      <c r="B642" s="1">
        <v>45976</v>
      </c>
      <c r="C642" t="s">
        <v>1293</v>
      </c>
      <c r="D642" t="s">
        <v>39</v>
      </c>
      <c r="E642" t="s">
        <v>66</v>
      </c>
      <c r="F642" t="s">
        <v>67</v>
      </c>
      <c r="G642" t="s">
        <v>68</v>
      </c>
      <c r="H642" t="s">
        <v>69</v>
      </c>
      <c r="I642" t="s">
        <v>52</v>
      </c>
      <c r="J642" t="s">
        <v>27</v>
      </c>
      <c r="K642">
        <v>4</v>
      </c>
      <c r="L642">
        <v>149</v>
      </c>
      <c r="M642">
        <v>0.1</v>
      </c>
      <c r="N642">
        <v>536.4</v>
      </c>
      <c r="O642">
        <v>156.4</v>
      </c>
      <c r="P642" t="s">
        <v>28</v>
      </c>
      <c r="Q642" t="s">
        <v>35</v>
      </c>
      <c r="R642" t="s">
        <v>30</v>
      </c>
      <c r="S642">
        <v>3.5</v>
      </c>
      <c r="T642">
        <f>YEAR(tblOrders[[#This Row],[Order Date]])</f>
        <v>2025</v>
      </c>
      <c r="U642" t="str">
        <f>TEXT(tblOrders[[#This Row],[Order Date]],"mmm-yyyy")</f>
        <v>Nov-2025</v>
      </c>
      <c r="V642" s="4">
        <f>tblOrders[[#This Row],[Profit]]/tblOrders[[#This Row],[Sales Amount]]</f>
        <v>0.29157345264727819</v>
      </c>
      <c r="W642" t="str">
        <f>VLOOKUP(tblOrders[[#This Row],[City]],CityRegion,2,0)</f>
        <v>South</v>
      </c>
      <c r="X642" t="str">
        <f>VLOOKUP(tblOrders[[#This Row],[City]],lookups!A:C,3,0)</f>
        <v>Kerala</v>
      </c>
    </row>
    <row r="643" spans="1:24" x14ac:dyDescent="0.25">
      <c r="A643" t="s">
        <v>1294</v>
      </c>
      <c r="B643" s="1">
        <v>46014</v>
      </c>
      <c r="C643" t="s">
        <v>1295</v>
      </c>
      <c r="D643" t="s">
        <v>21</v>
      </c>
      <c r="E643" t="s">
        <v>73</v>
      </c>
      <c r="F643" t="s">
        <v>74</v>
      </c>
      <c r="G643" t="s">
        <v>68</v>
      </c>
      <c r="H643" t="s">
        <v>75</v>
      </c>
      <c r="I643" t="s">
        <v>44</v>
      </c>
      <c r="J643" t="s">
        <v>27</v>
      </c>
      <c r="K643">
        <v>1</v>
      </c>
      <c r="L643">
        <v>65</v>
      </c>
      <c r="M643">
        <v>0.15</v>
      </c>
      <c r="N643">
        <v>55.25</v>
      </c>
      <c r="O643">
        <v>17.25</v>
      </c>
      <c r="P643" t="s">
        <v>28</v>
      </c>
      <c r="Q643" t="s">
        <v>91</v>
      </c>
      <c r="R643" t="s">
        <v>36</v>
      </c>
      <c r="S643">
        <v>3.1</v>
      </c>
      <c r="T643">
        <f>YEAR(tblOrders[[#This Row],[Order Date]])</f>
        <v>2025</v>
      </c>
      <c r="U643" t="str">
        <f>TEXT(tblOrders[[#This Row],[Order Date]],"mmm-yyyy")</f>
        <v>Dec-2025</v>
      </c>
      <c r="V643" s="4">
        <f>tblOrders[[#This Row],[Profit]]/tblOrders[[#This Row],[Sales Amount]]</f>
        <v>0.31221719457013575</v>
      </c>
      <c r="W643" t="str">
        <f>VLOOKUP(tblOrders[[#This Row],[City]],CityRegion,2,0)</f>
        <v>South</v>
      </c>
      <c r="X643" t="str">
        <f>VLOOKUP(tblOrders[[#This Row],[City]],lookups!A:C,3,0)</f>
        <v>Kerala</v>
      </c>
    </row>
    <row r="644" spans="1:24" x14ac:dyDescent="0.25">
      <c r="A644" t="s">
        <v>1296</v>
      </c>
      <c r="B644" s="1">
        <v>45698</v>
      </c>
      <c r="C644" t="s">
        <v>1297</v>
      </c>
      <c r="D644" t="s">
        <v>39</v>
      </c>
      <c r="E644" t="s">
        <v>49</v>
      </c>
      <c r="F644" t="s">
        <v>50</v>
      </c>
      <c r="G644" t="s">
        <v>24</v>
      </c>
      <c r="H644" t="s">
        <v>51</v>
      </c>
      <c r="I644" t="s">
        <v>130</v>
      </c>
      <c r="J644" t="s">
        <v>34</v>
      </c>
      <c r="K644">
        <v>1</v>
      </c>
      <c r="L644">
        <v>85</v>
      </c>
      <c r="M644">
        <v>0.2</v>
      </c>
      <c r="N644">
        <v>68</v>
      </c>
      <c r="O644">
        <v>16</v>
      </c>
      <c r="P644" t="s">
        <v>28</v>
      </c>
      <c r="Q644" t="s">
        <v>46</v>
      </c>
      <c r="R644" t="s">
        <v>30</v>
      </c>
      <c r="S644">
        <v>3.9</v>
      </c>
      <c r="T644">
        <f>YEAR(tblOrders[[#This Row],[Order Date]])</f>
        <v>2025</v>
      </c>
      <c r="U644" t="str">
        <f>TEXT(tblOrders[[#This Row],[Order Date]],"mmm-yyyy")</f>
        <v>Feb-2025</v>
      </c>
      <c r="V644" s="4">
        <f>tblOrders[[#This Row],[Profit]]/tblOrders[[#This Row],[Sales Amount]]</f>
        <v>0.23529411764705882</v>
      </c>
      <c r="W644" t="str">
        <f>VLOOKUP(tblOrders[[#This Row],[City]],CityRegion,2,0)</f>
        <v>West</v>
      </c>
      <c r="X644" t="str">
        <f>VLOOKUP(tblOrders[[#This Row],[City]],lookups!A:C,3,0)</f>
        <v>Maharashtra</v>
      </c>
    </row>
    <row r="645" spans="1:24" x14ac:dyDescent="0.25">
      <c r="A645" t="s">
        <v>1298</v>
      </c>
      <c r="B645" s="1">
        <v>45954</v>
      </c>
      <c r="C645" t="s">
        <v>1299</v>
      </c>
      <c r="D645" t="s">
        <v>21</v>
      </c>
      <c r="E645" t="s">
        <v>40</v>
      </c>
      <c r="F645" t="s">
        <v>41</v>
      </c>
      <c r="G645" t="s">
        <v>42</v>
      </c>
      <c r="H645" t="s">
        <v>43</v>
      </c>
      <c r="I645" t="s">
        <v>57</v>
      </c>
      <c r="J645" t="s">
        <v>27</v>
      </c>
      <c r="K645">
        <v>4</v>
      </c>
      <c r="L645">
        <v>18</v>
      </c>
      <c r="M645">
        <v>0.05</v>
      </c>
      <c r="N645">
        <v>68.400000000000006</v>
      </c>
      <c r="O645">
        <v>32.4</v>
      </c>
      <c r="P645" t="s">
        <v>28</v>
      </c>
      <c r="Q645" t="s">
        <v>86</v>
      </c>
      <c r="R645" t="s">
        <v>123</v>
      </c>
      <c r="S645">
        <v>3.3</v>
      </c>
      <c r="T645">
        <f>YEAR(tblOrders[[#This Row],[Order Date]])</f>
        <v>2025</v>
      </c>
      <c r="U645" t="str">
        <f>TEXT(tblOrders[[#This Row],[Order Date]],"mmm-yyyy")</f>
        <v>Oct-2025</v>
      </c>
      <c r="V645" s="4">
        <f>tblOrders[[#This Row],[Profit]]/tblOrders[[#This Row],[Sales Amount]]</f>
        <v>0.47368421052631571</v>
      </c>
      <c r="W645" t="str">
        <f>VLOOKUP(tblOrders[[#This Row],[City]],CityRegion,2,0)</f>
        <v>South</v>
      </c>
      <c r="X645" t="str">
        <f>VLOOKUP(tblOrders[[#This Row],[City]],lookups!A:C,3,0)</f>
        <v>Kerala</v>
      </c>
    </row>
    <row r="646" spans="1:24" x14ac:dyDescent="0.25">
      <c r="A646" t="s">
        <v>1300</v>
      </c>
      <c r="B646" s="1">
        <v>45713</v>
      </c>
      <c r="C646" t="s">
        <v>1301</v>
      </c>
      <c r="D646" t="s">
        <v>21</v>
      </c>
      <c r="E646" t="s">
        <v>108</v>
      </c>
      <c r="F646" t="s">
        <v>109</v>
      </c>
      <c r="G646" t="s">
        <v>62</v>
      </c>
      <c r="H646" t="s">
        <v>110</v>
      </c>
      <c r="I646" t="s">
        <v>57</v>
      </c>
      <c r="J646" t="s">
        <v>34</v>
      </c>
      <c r="K646">
        <v>3</v>
      </c>
      <c r="L646">
        <v>110</v>
      </c>
      <c r="M646">
        <v>0.15</v>
      </c>
      <c r="N646">
        <v>280.5</v>
      </c>
      <c r="O646">
        <v>76.5</v>
      </c>
      <c r="P646" t="s">
        <v>28</v>
      </c>
      <c r="Q646" t="s">
        <v>91</v>
      </c>
      <c r="R646" t="s">
        <v>36</v>
      </c>
      <c r="S646">
        <v>4.9000000000000004</v>
      </c>
      <c r="T646">
        <f>YEAR(tblOrders[[#This Row],[Order Date]])</f>
        <v>2025</v>
      </c>
      <c r="U646" t="str">
        <f>TEXT(tblOrders[[#This Row],[Order Date]],"mmm-yyyy")</f>
        <v>Feb-2025</v>
      </c>
      <c r="V646" s="4">
        <f>tblOrders[[#This Row],[Profit]]/tblOrders[[#This Row],[Sales Amount]]</f>
        <v>0.27272727272727271</v>
      </c>
      <c r="W646" t="str">
        <f>VLOOKUP(tblOrders[[#This Row],[City]],CityRegion,2,0)</f>
        <v>South</v>
      </c>
      <c r="X646" t="str">
        <f>VLOOKUP(tblOrders[[#This Row],[City]],lookups!A:C,3,0)</f>
        <v>Kerala</v>
      </c>
    </row>
    <row r="647" spans="1:24" x14ac:dyDescent="0.25">
      <c r="A647" t="s">
        <v>1302</v>
      </c>
      <c r="B647" s="1">
        <v>45693</v>
      </c>
      <c r="C647" t="s">
        <v>1303</v>
      </c>
      <c r="D647" t="s">
        <v>21</v>
      </c>
      <c r="E647" t="s">
        <v>60</v>
      </c>
      <c r="F647" t="s">
        <v>61</v>
      </c>
      <c r="G647" t="s">
        <v>62</v>
      </c>
      <c r="H647" t="s">
        <v>63</v>
      </c>
      <c r="I647" t="s">
        <v>70</v>
      </c>
      <c r="J647" t="s">
        <v>27</v>
      </c>
      <c r="K647">
        <v>4</v>
      </c>
      <c r="L647">
        <v>45</v>
      </c>
      <c r="M647">
        <v>0.1</v>
      </c>
      <c r="N647">
        <v>162</v>
      </c>
      <c r="O647">
        <v>58</v>
      </c>
      <c r="P647" t="s">
        <v>28</v>
      </c>
      <c r="Q647" t="s">
        <v>86</v>
      </c>
      <c r="R647" t="s">
        <v>36</v>
      </c>
      <c r="S647">
        <v>3.9</v>
      </c>
      <c r="T647">
        <f>YEAR(tblOrders[[#This Row],[Order Date]])</f>
        <v>2025</v>
      </c>
      <c r="U647" t="str">
        <f>TEXT(tblOrders[[#This Row],[Order Date]],"mmm-yyyy")</f>
        <v>Feb-2025</v>
      </c>
      <c r="V647" s="4">
        <f>tblOrders[[#This Row],[Profit]]/tblOrders[[#This Row],[Sales Amount]]</f>
        <v>0.35802469135802467</v>
      </c>
      <c r="W647" t="str">
        <f>VLOOKUP(tblOrders[[#This Row],[City]],CityRegion,2,0)</f>
        <v>South</v>
      </c>
      <c r="X647" t="str">
        <f>VLOOKUP(tblOrders[[#This Row],[City]],lookups!A:C,3,0)</f>
        <v>Telengana</v>
      </c>
    </row>
    <row r="648" spans="1:24" x14ac:dyDescent="0.25">
      <c r="A648" t="s">
        <v>1304</v>
      </c>
      <c r="B648" s="1">
        <v>45828</v>
      </c>
      <c r="C648" t="s">
        <v>1305</v>
      </c>
      <c r="D648" t="s">
        <v>21</v>
      </c>
      <c r="E648" t="s">
        <v>73</v>
      </c>
      <c r="F648" t="s">
        <v>74</v>
      </c>
      <c r="G648" t="s">
        <v>68</v>
      </c>
      <c r="H648" t="s">
        <v>75</v>
      </c>
      <c r="I648" t="s">
        <v>57</v>
      </c>
      <c r="J648" t="s">
        <v>45</v>
      </c>
      <c r="K648">
        <v>5</v>
      </c>
      <c r="L648">
        <v>65</v>
      </c>
      <c r="M648">
        <v>0.1</v>
      </c>
      <c r="N648">
        <v>292.5</v>
      </c>
      <c r="O648">
        <v>102.5</v>
      </c>
      <c r="P648" t="s">
        <v>28</v>
      </c>
      <c r="Q648" t="s">
        <v>46</v>
      </c>
      <c r="R648" t="s">
        <v>36</v>
      </c>
      <c r="S648">
        <v>4.5</v>
      </c>
      <c r="T648">
        <f>YEAR(tblOrders[[#This Row],[Order Date]])</f>
        <v>2025</v>
      </c>
      <c r="U648" t="str">
        <f>TEXT(tblOrders[[#This Row],[Order Date]],"mmm-yyyy")</f>
        <v>Jun-2025</v>
      </c>
      <c r="V648" s="4">
        <f>tblOrders[[#This Row],[Profit]]/tblOrders[[#This Row],[Sales Amount]]</f>
        <v>0.3504273504273504</v>
      </c>
      <c r="W648" t="str">
        <f>VLOOKUP(tblOrders[[#This Row],[City]],CityRegion,2,0)</f>
        <v>South</v>
      </c>
      <c r="X648" t="str">
        <f>VLOOKUP(tblOrders[[#This Row],[City]],lookups!A:C,3,0)</f>
        <v>Kerala</v>
      </c>
    </row>
    <row r="649" spans="1:24" x14ac:dyDescent="0.25">
      <c r="A649" t="s">
        <v>1306</v>
      </c>
      <c r="B649" s="1">
        <v>45861</v>
      </c>
      <c r="C649" t="s">
        <v>1307</v>
      </c>
      <c r="D649" t="s">
        <v>21</v>
      </c>
      <c r="E649" t="s">
        <v>101</v>
      </c>
      <c r="F649" t="s">
        <v>102</v>
      </c>
      <c r="G649" t="s">
        <v>24</v>
      </c>
      <c r="H649" t="s">
        <v>103</v>
      </c>
      <c r="I649" t="s">
        <v>57</v>
      </c>
      <c r="J649" t="s">
        <v>45</v>
      </c>
      <c r="K649">
        <v>4</v>
      </c>
      <c r="L649">
        <v>120</v>
      </c>
      <c r="M649">
        <v>0.1</v>
      </c>
      <c r="N649">
        <v>432</v>
      </c>
      <c r="O649">
        <v>120</v>
      </c>
      <c r="P649" t="s">
        <v>28</v>
      </c>
      <c r="Q649" t="s">
        <v>91</v>
      </c>
      <c r="R649" t="s">
        <v>30</v>
      </c>
      <c r="S649">
        <v>3.6</v>
      </c>
      <c r="T649">
        <f>YEAR(tblOrders[[#This Row],[Order Date]])</f>
        <v>2025</v>
      </c>
      <c r="U649" t="str">
        <f>TEXT(tblOrders[[#This Row],[Order Date]],"mmm-yyyy")</f>
        <v>Jul-2025</v>
      </c>
      <c r="V649" s="4">
        <f>tblOrders[[#This Row],[Profit]]/tblOrders[[#This Row],[Sales Amount]]</f>
        <v>0.27777777777777779</v>
      </c>
      <c r="W649" t="str">
        <f>VLOOKUP(tblOrders[[#This Row],[City]],CityRegion,2,0)</f>
        <v>South</v>
      </c>
      <c r="X649" t="str">
        <f>VLOOKUP(tblOrders[[#This Row],[City]],lookups!A:C,3,0)</f>
        <v>Kerala</v>
      </c>
    </row>
    <row r="650" spans="1:24" x14ac:dyDescent="0.25">
      <c r="A650" t="s">
        <v>1308</v>
      </c>
      <c r="B650" s="1">
        <v>45866</v>
      </c>
      <c r="C650" t="s">
        <v>1309</v>
      </c>
      <c r="D650" t="s">
        <v>21</v>
      </c>
      <c r="E650" t="s">
        <v>55</v>
      </c>
      <c r="F650" t="s">
        <v>56</v>
      </c>
      <c r="G650" t="s">
        <v>24</v>
      </c>
      <c r="H650" t="s">
        <v>51</v>
      </c>
      <c r="I650" t="s">
        <v>70</v>
      </c>
      <c r="J650" t="s">
        <v>27</v>
      </c>
      <c r="K650">
        <v>4</v>
      </c>
      <c r="L650">
        <v>42</v>
      </c>
      <c r="M650">
        <v>0</v>
      </c>
      <c r="N650">
        <v>168</v>
      </c>
      <c r="O650">
        <v>72</v>
      </c>
      <c r="P650" t="s">
        <v>28</v>
      </c>
      <c r="Q650" t="s">
        <v>46</v>
      </c>
      <c r="R650" t="s">
        <v>36</v>
      </c>
      <c r="S650">
        <v>3.2</v>
      </c>
      <c r="T650">
        <f>YEAR(tblOrders[[#This Row],[Order Date]])</f>
        <v>2025</v>
      </c>
      <c r="U650" t="str">
        <f>TEXT(tblOrders[[#This Row],[Order Date]],"mmm-yyyy")</f>
        <v>Jul-2025</v>
      </c>
      <c r="V650" s="4">
        <f>tblOrders[[#This Row],[Profit]]/tblOrders[[#This Row],[Sales Amount]]</f>
        <v>0.42857142857142855</v>
      </c>
      <c r="W650" t="str">
        <f>VLOOKUP(tblOrders[[#This Row],[City]],CityRegion,2,0)</f>
        <v>South</v>
      </c>
      <c r="X650" t="str">
        <f>VLOOKUP(tblOrders[[#This Row],[City]],lookups!A:C,3,0)</f>
        <v>Telengana</v>
      </c>
    </row>
    <row r="651" spans="1:24" x14ac:dyDescent="0.25">
      <c r="A651" t="s">
        <v>1310</v>
      </c>
      <c r="B651" s="1">
        <v>45777</v>
      </c>
      <c r="C651" t="s">
        <v>65</v>
      </c>
      <c r="D651" t="s">
        <v>21</v>
      </c>
      <c r="E651" t="s">
        <v>114</v>
      </c>
      <c r="F651" t="s">
        <v>115</v>
      </c>
      <c r="G651" t="s">
        <v>42</v>
      </c>
      <c r="H651" t="s">
        <v>116</v>
      </c>
      <c r="I651" t="s">
        <v>84</v>
      </c>
      <c r="J651" t="s">
        <v>27</v>
      </c>
      <c r="K651">
        <v>5</v>
      </c>
      <c r="L651">
        <v>12</v>
      </c>
      <c r="M651">
        <v>0.05</v>
      </c>
      <c r="N651">
        <v>57</v>
      </c>
      <c r="O651">
        <v>27</v>
      </c>
      <c r="P651" t="s">
        <v>28</v>
      </c>
      <c r="Q651" t="s">
        <v>35</v>
      </c>
      <c r="R651" t="s">
        <v>30</v>
      </c>
      <c r="S651">
        <v>4.3</v>
      </c>
      <c r="T651">
        <f>YEAR(tblOrders[[#This Row],[Order Date]])</f>
        <v>2025</v>
      </c>
      <c r="U651" t="str">
        <f>TEXT(tblOrders[[#This Row],[Order Date]],"mmm-yyyy")</f>
        <v>Apr-2025</v>
      </c>
      <c r="V651" s="4">
        <f>tblOrders[[#This Row],[Profit]]/tblOrders[[#This Row],[Sales Amount]]</f>
        <v>0.47368421052631576</v>
      </c>
      <c r="W651" t="str">
        <f>VLOOKUP(tblOrders[[#This Row],[City]],CityRegion,2,0)</f>
        <v>West</v>
      </c>
      <c r="X651" t="str">
        <f>VLOOKUP(tblOrders[[#This Row],[City]],lookups!A:C,3,0)</f>
        <v>Maharashtra</v>
      </c>
    </row>
    <row r="652" spans="1:24" x14ac:dyDescent="0.25">
      <c r="A652" t="s">
        <v>1311</v>
      </c>
      <c r="B652" s="1">
        <v>45668</v>
      </c>
      <c r="C652" t="s">
        <v>1312</v>
      </c>
      <c r="D652" t="s">
        <v>39</v>
      </c>
      <c r="E652" t="s">
        <v>79</v>
      </c>
      <c r="F652" t="s">
        <v>80</v>
      </c>
      <c r="G652" t="s">
        <v>68</v>
      </c>
      <c r="H652" t="s">
        <v>81</v>
      </c>
      <c r="I652" t="s">
        <v>26</v>
      </c>
      <c r="J652" t="s">
        <v>27</v>
      </c>
      <c r="K652">
        <v>3</v>
      </c>
      <c r="L652">
        <v>799</v>
      </c>
      <c r="M652">
        <v>0.15</v>
      </c>
      <c r="N652">
        <v>2037.45</v>
      </c>
      <c r="O652">
        <v>177.45</v>
      </c>
      <c r="P652" t="s">
        <v>28</v>
      </c>
      <c r="Q652" t="s">
        <v>91</v>
      </c>
      <c r="R652" t="s">
        <v>30</v>
      </c>
      <c r="S652">
        <v>3.2</v>
      </c>
      <c r="T652">
        <f>YEAR(tblOrders[[#This Row],[Order Date]])</f>
        <v>2025</v>
      </c>
      <c r="U652" t="str">
        <f>TEXT(tblOrders[[#This Row],[Order Date]],"mmm-yyyy")</f>
        <v>Jan-2025</v>
      </c>
      <c r="V652" s="4">
        <f>tblOrders[[#This Row],[Profit]]/tblOrders[[#This Row],[Sales Amount]]</f>
        <v>8.7094161819921953E-2</v>
      </c>
      <c r="W652" t="str">
        <f>VLOOKUP(tblOrders[[#This Row],[City]],CityRegion,2,0)</f>
        <v>South</v>
      </c>
      <c r="X652" t="str">
        <f>VLOOKUP(tblOrders[[#This Row],[City]],lookups!A:C,3,0)</f>
        <v>Karnataka</v>
      </c>
    </row>
    <row r="653" spans="1:24" x14ac:dyDescent="0.25">
      <c r="A653" t="s">
        <v>1313</v>
      </c>
      <c r="B653" s="1">
        <v>46014</v>
      </c>
      <c r="C653" t="s">
        <v>1314</v>
      </c>
      <c r="D653" t="s">
        <v>21</v>
      </c>
      <c r="E653" t="s">
        <v>22</v>
      </c>
      <c r="F653" t="s">
        <v>23</v>
      </c>
      <c r="G653" t="s">
        <v>24</v>
      </c>
      <c r="H653" t="s">
        <v>25</v>
      </c>
      <c r="I653" t="s">
        <v>139</v>
      </c>
      <c r="J653" t="s">
        <v>27</v>
      </c>
      <c r="K653">
        <v>5</v>
      </c>
      <c r="L653">
        <v>190</v>
      </c>
      <c r="M653">
        <v>0.2</v>
      </c>
      <c r="N653">
        <v>760</v>
      </c>
      <c r="O653">
        <v>135</v>
      </c>
      <c r="P653" t="s">
        <v>28</v>
      </c>
      <c r="Q653" t="s">
        <v>29</v>
      </c>
      <c r="R653" t="s">
        <v>30</v>
      </c>
      <c r="S653">
        <v>3.1</v>
      </c>
      <c r="T653">
        <f>YEAR(tblOrders[[#This Row],[Order Date]])</f>
        <v>2025</v>
      </c>
      <c r="U653" t="str">
        <f>TEXT(tblOrders[[#This Row],[Order Date]],"mmm-yyyy")</f>
        <v>Dec-2025</v>
      </c>
      <c r="V653" s="4">
        <f>tblOrders[[#This Row],[Profit]]/tblOrders[[#This Row],[Sales Amount]]</f>
        <v>0.17763157894736842</v>
      </c>
      <c r="W653" t="str">
        <f>VLOOKUP(tblOrders[[#This Row],[City]],CityRegion,2,0)</f>
        <v>South</v>
      </c>
      <c r="X653" t="str">
        <f>VLOOKUP(tblOrders[[#This Row],[City]],lookups!A:C,3,0)</f>
        <v>Tamil Nadu</v>
      </c>
    </row>
    <row r="654" spans="1:24" x14ac:dyDescent="0.25">
      <c r="A654" t="s">
        <v>1315</v>
      </c>
      <c r="B654" s="1">
        <v>45995</v>
      </c>
      <c r="C654" t="s">
        <v>1316</v>
      </c>
      <c r="D654" t="s">
        <v>21</v>
      </c>
      <c r="E654" t="s">
        <v>55</v>
      </c>
      <c r="F654" t="s">
        <v>56</v>
      </c>
      <c r="G654" t="s">
        <v>24</v>
      </c>
      <c r="H654" t="s">
        <v>51</v>
      </c>
      <c r="I654" t="s">
        <v>44</v>
      </c>
      <c r="J654" t="s">
        <v>27</v>
      </c>
      <c r="K654">
        <v>3</v>
      </c>
      <c r="L654">
        <v>42</v>
      </c>
      <c r="M654">
        <v>0.1</v>
      </c>
      <c r="N654">
        <v>113.4</v>
      </c>
      <c r="O654">
        <v>41.4</v>
      </c>
      <c r="P654" t="s">
        <v>28</v>
      </c>
      <c r="Q654" t="s">
        <v>46</v>
      </c>
      <c r="R654" t="s">
        <v>36</v>
      </c>
      <c r="S654">
        <v>3.6</v>
      </c>
      <c r="T654">
        <f>YEAR(tblOrders[[#This Row],[Order Date]])</f>
        <v>2025</v>
      </c>
      <c r="U654" t="str">
        <f>TEXT(tblOrders[[#This Row],[Order Date]],"mmm-yyyy")</f>
        <v>Dec-2025</v>
      </c>
      <c r="V654" s="4">
        <f>tblOrders[[#This Row],[Profit]]/tblOrders[[#This Row],[Sales Amount]]</f>
        <v>0.36507936507936506</v>
      </c>
      <c r="W654" t="str">
        <f>VLOOKUP(tblOrders[[#This Row],[City]],CityRegion,2,0)</f>
        <v>South</v>
      </c>
      <c r="X654" t="str">
        <f>VLOOKUP(tblOrders[[#This Row],[City]],lookups!A:C,3,0)</f>
        <v>Kerala</v>
      </c>
    </row>
    <row r="655" spans="1:24" x14ac:dyDescent="0.25">
      <c r="A655" t="s">
        <v>1317</v>
      </c>
      <c r="B655" s="1">
        <v>45906</v>
      </c>
      <c r="C655" t="s">
        <v>1124</v>
      </c>
      <c r="D655" t="s">
        <v>21</v>
      </c>
      <c r="E655" t="s">
        <v>66</v>
      </c>
      <c r="F655" t="s">
        <v>67</v>
      </c>
      <c r="G655" t="s">
        <v>68</v>
      </c>
      <c r="H655" t="s">
        <v>69</v>
      </c>
      <c r="I655" t="s">
        <v>33</v>
      </c>
      <c r="J655" t="s">
        <v>27</v>
      </c>
      <c r="K655">
        <v>3</v>
      </c>
      <c r="L655">
        <v>149</v>
      </c>
      <c r="M655">
        <v>0</v>
      </c>
      <c r="N655">
        <v>447</v>
      </c>
      <c r="O655">
        <v>162</v>
      </c>
      <c r="P655" t="s">
        <v>28</v>
      </c>
      <c r="Q655" t="s">
        <v>29</v>
      </c>
      <c r="R655" t="s">
        <v>36</v>
      </c>
      <c r="S655">
        <v>4.5</v>
      </c>
      <c r="T655">
        <f>YEAR(tblOrders[[#This Row],[Order Date]])</f>
        <v>2025</v>
      </c>
      <c r="U655" t="str">
        <f>TEXT(tblOrders[[#This Row],[Order Date]],"mmm-yyyy")</f>
        <v>Sep-2025</v>
      </c>
      <c r="V655" s="4">
        <f>tblOrders[[#This Row],[Profit]]/tblOrders[[#This Row],[Sales Amount]]</f>
        <v>0.36241610738255031</v>
      </c>
      <c r="W655" t="str">
        <f>VLOOKUP(tblOrders[[#This Row],[City]],CityRegion,2,0)</f>
        <v>North</v>
      </c>
      <c r="X655" t="str">
        <f>VLOOKUP(tblOrders[[#This Row],[City]],lookups!A:C,3,0)</f>
        <v>Delhi</v>
      </c>
    </row>
    <row r="656" spans="1:24" x14ac:dyDescent="0.25">
      <c r="A656" t="s">
        <v>1318</v>
      </c>
      <c r="B656" s="1">
        <v>45707</v>
      </c>
      <c r="C656" t="s">
        <v>1319</v>
      </c>
      <c r="D656" t="s">
        <v>21</v>
      </c>
      <c r="E656" t="s">
        <v>66</v>
      </c>
      <c r="F656" t="s">
        <v>67</v>
      </c>
      <c r="G656" t="s">
        <v>68</v>
      </c>
      <c r="H656" t="s">
        <v>69</v>
      </c>
      <c r="I656" t="s">
        <v>33</v>
      </c>
      <c r="J656" t="s">
        <v>45</v>
      </c>
      <c r="K656">
        <v>4</v>
      </c>
      <c r="L656">
        <v>149</v>
      </c>
      <c r="M656">
        <v>0.2</v>
      </c>
      <c r="N656">
        <v>476.8</v>
      </c>
      <c r="O656">
        <v>96.8</v>
      </c>
      <c r="P656" t="s">
        <v>28</v>
      </c>
      <c r="Q656" t="s">
        <v>29</v>
      </c>
      <c r="R656" t="s">
        <v>36</v>
      </c>
      <c r="S656">
        <v>4.4000000000000004</v>
      </c>
      <c r="T656">
        <f>YEAR(tblOrders[[#This Row],[Order Date]])</f>
        <v>2025</v>
      </c>
      <c r="U656" t="str">
        <f>TEXT(tblOrders[[#This Row],[Order Date]],"mmm-yyyy")</f>
        <v>Feb-2025</v>
      </c>
      <c r="V656" s="4">
        <f>tblOrders[[#This Row],[Profit]]/tblOrders[[#This Row],[Sales Amount]]</f>
        <v>0.2030201342281879</v>
      </c>
      <c r="W656" t="str">
        <f>VLOOKUP(tblOrders[[#This Row],[City]],CityRegion,2,0)</f>
        <v>North</v>
      </c>
      <c r="X656" t="str">
        <f>VLOOKUP(tblOrders[[#This Row],[City]],lookups!A:C,3,0)</f>
        <v>Delhi</v>
      </c>
    </row>
    <row r="657" spans="1:24" x14ac:dyDescent="0.25">
      <c r="A657" t="s">
        <v>1320</v>
      </c>
      <c r="B657" s="1">
        <v>45972</v>
      </c>
      <c r="C657" t="s">
        <v>966</v>
      </c>
      <c r="D657" t="s">
        <v>21</v>
      </c>
      <c r="E657" t="s">
        <v>40</v>
      </c>
      <c r="F657" t="s">
        <v>41</v>
      </c>
      <c r="G657" t="s">
        <v>42</v>
      </c>
      <c r="H657" t="s">
        <v>43</v>
      </c>
      <c r="I657" t="s">
        <v>84</v>
      </c>
      <c r="J657" t="s">
        <v>34</v>
      </c>
      <c r="K657">
        <v>4</v>
      </c>
      <c r="L657">
        <v>18</v>
      </c>
      <c r="M657">
        <v>0.1</v>
      </c>
      <c r="N657">
        <v>64.8</v>
      </c>
      <c r="O657">
        <v>28.8</v>
      </c>
      <c r="P657" t="s">
        <v>28</v>
      </c>
      <c r="Q657" t="s">
        <v>29</v>
      </c>
      <c r="R657" t="s">
        <v>36</v>
      </c>
      <c r="S657">
        <v>4.5</v>
      </c>
      <c r="T657">
        <f>YEAR(tblOrders[[#This Row],[Order Date]])</f>
        <v>2025</v>
      </c>
      <c r="U657" t="str">
        <f>TEXT(tblOrders[[#This Row],[Order Date]],"mmm-yyyy")</f>
        <v>Nov-2025</v>
      </c>
      <c r="V657" s="4">
        <f>tblOrders[[#This Row],[Profit]]/tblOrders[[#This Row],[Sales Amount]]</f>
        <v>0.44444444444444448</v>
      </c>
      <c r="W657" t="str">
        <f>VLOOKUP(tblOrders[[#This Row],[City]],CityRegion,2,0)</f>
        <v>West</v>
      </c>
      <c r="X657" t="str">
        <f>VLOOKUP(tblOrders[[#This Row],[City]],lookups!A:C,3,0)</f>
        <v>Maharashtra</v>
      </c>
    </row>
    <row r="658" spans="1:24" x14ac:dyDescent="0.25">
      <c r="A658" t="s">
        <v>1321</v>
      </c>
      <c r="B658" s="1">
        <v>45835</v>
      </c>
      <c r="C658" t="s">
        <v>1322</v>
      </c>
      <c r="D658" t="s">
        <v>21</v>
      </c>
      <c r="E658" t="s">
        <v>94</v>
      </c>
      <c r="F658" t="s">
        <v>95</v>
      </c>
      <c r="G658" t="s">
        <v>68</v>
      </c>
      <c r="H658" t="s">
        <v>96</v>
      </c>
      <c r="I658" t="s">
        <v>130</v>
      </c>
      <c r="J658" t="s">
        <v>27</v>
      </c>
      <c r="K658">
        <v>4</v>
      </c>
      <c r="L658">
        <v>89</v>
      </c>
      <c r="M658">
        <v>0</v>
      </c>
      <c r="N658">
        <v>356</v>
      </c>
      <c r="O658">
        <v>136</v>
      </c>
      <c r="P658" t="s">
        <v>28</v>
      </c>
      <c r="Q658" t="s">
        <v>91</v>
      </c>
      <c r="R658" t="s">
        <v>36</v>
      </c>
      <c r="S658">
        <v>3.7</v>
      </c>
      <c r="T658">
        <f>YEAR(tblOrders[[#This Row],[Order Date]])</f>
        <v>2025</v>
      </c>
      <c r="U658" t="str">
        <f>TEXT(tblOrders[[#This Row],[Order Date]],"mmm-yyyy")</f>
        <v>Jun-2025</v>
      </c>
      <c r="V658" s="4">
        <f>tblOrders[[#This Row],[Profit]]/tblOrders[[#This Row],[Sales Amount]]</f>
        <v>0.38202247191011235</v>
      </c>
      <c r="W658" t="str">
        <f>VLOOKUP(tblOrders[[#This Row],[City]],CityRegion,2,0)</f>
        <v>West</v>
      </c>
      <c r="X658" t="str">
        <f>VLOOKUP(tblOrders[[#This Row],[City]],lookups!A:C,3,0)</f>
        <v>Maharashtra</v>
      </c>
    </row>
    <row r="659" spans="1:24" x14ac:dyDescent="0.25">
      <c r="A659" t="s">
        <v>1323</v>
      </c>
      <c r="B659" s="1">
        <v>45833</v>
      </c>
      <c r="C659" t="s">
        <v>1324</v>
      </c>
      <c r="D659" t="s">
        <v>21</v>
      </c>
      <c r="E659" t="s">
        <v>49</v>
      </c>
      <c r="F659" t="s">
        <v>50</v>
      </c>
      <c r="G659" t="s">
        <v>24</v>
      </c>
      <c r="H659" t="s">
        <v>51</v>
      </c>
      <c r="I659" t="s">
        <v>130</v>
      </c>
      <c r="J659" t="s">
        <v>34</v>
      </c>
      <c r="K659">
        <v>3</v>
      </c>
      <c r="L659">
        <v>85</v>
      </c>
      <c r="M659">
        <v>0.1</v>
      </c>
      <c r="N659">
        <v>229.5</v>
      </c>
      <c r="O659">
        <v>73.5</v>
      </c>
      <c r="P659" t="s">
        <v>28</v>
      </c>
      <c r="Q659" t="s">
        <v>46</v>
      </c>
      <c r="R659" t="s">
        <v>30</v>
      </c>
      <c r="S659">
        <v>4.9000000000000004</v>
      </c>
      <c r="T659">
        <f>YEAR(tblOrders[[#This Row],[Order Date]])</f>
        <v>2025</v>
      </c>
      <c r="U659" t="str">
        <f>TEXT(tblOrders[[#This Row],[Order Date]],"mmm-yyyy")</f>
        <v>Jun-2025</v>
      </c>
      <c r="V659" s="4">
        <f>tblOrders[[#This Row],[Profit]]/tblOrders[[#This Row],[Sales Amount]]</f>
        <v>0.3202614379084967</v>
      </c>
      <c r="W659" t="str">
        <f>VLOOKUP(tblOrders[[#This Row],[City]],CityRegion,2,0)</f>
        <v>West</v>
      </c>
      <c r="X659" t="str">
        <f>VLOOKUP(tblOrders[[#This Row],[City]],lookups!A:C,3,0)</f>
        <v>Maharashtra</v>
      </c>
    </row>
    <row r="660" spans="1:24" x14ac:dyDescent="0.25">
      <c r="A660" t="s">
        <v>1325</v>
      </c>
      <c r="B660" s="1">
        <v>45975</v>
      </c>
      <c r="C660" t="s">
        <v>1326</v>
      </c>
      <c r="D660" t="s">
        <v>21</v>
      </c>
      <c r="E660" t="s">
        <v>40</v>
      </c>
      <c r="F660" t="s">
        <v>41</v>
      </c>
      <c r="G660" t="s">
        <v>42</v>
      </c>
      <c r="H660" t="s">
        <v>43</v>
      </c>
      <c r="I660" t="s">
        <v>57</v>
      </c>
      <c r="J660" t="s">
        <v>27</v>
      </c>
      <c r="K660">
        <v>4</v>
      </c>
      <c r="L660">
        <v>18</v>
      </c>
      <c r="M660">
        <v>0.2</v>
      </c>
      <c r="N660">
        <v>57.6</v>
      </c>
      <c r="O660">
        <v>21.6</v>
      </c>
      <c r="P660" t="s">
        <v>85</v>
      </c>
      <c r="Q660" t="s">
        <v>86</v>
      </c>
      <c r="R660" t="s">
        <v>30</v>
      </c>
      <c r="S660">
        <v>5</v>
      </c>
      <c r="T660">
        <f>YEAR(tblOrders[[#This Row],[Order Date]])</f>
        <v>2025</v>
      </c>
      <c r="U660" t="str">
        <f>TEXT(tblOrders[[#This Row],[Order Date]],"mmm-yyyy")</f>
        <v>Nov-2025</v>
      </c>
      <c r="V660" s="4">
        <f>tblOrders[[#This Row],[Profit]]/tblOrders[[#This Row],[Sales Amount]]</f>
        <v>0.375</v>
      </c>
      <c r="W660" t="str">
        <f>VLOOKUP(tblOrders[[#This Row],[City]],CityRegion,2,0)</f>
        <v>South</v>
      </c>
      <c r="X660" t="str">
        <f>VLOOKUP(tblOrders[[#This Row],[City]],lookups!A:C,3,0)</f>
        <v>Kerala</v>
      </c>
    </row>
    <row r="661" spans="1:24" x14ac:dyDescent="0.25">
      <c r="A661" t="s">
        <v>1327</v>
      </c>
      <c r="B661" s="1">
        <v>45671</v>
      </c>
      <c r="C661" t="s">
        <v>1328</v>
      </c>
      <c r="D661" t="s">
        <v>39</v>
      </c>
      <c r="E661" t="s">
        <v>66</v>
      </c>
      <c r="F661" t="s">
        <v>67</v>
      </c>
      <c r="G661" t="s">
        <v>68</v>
      </c>
      <c r="H661" t="s">
        <v>69</v>
      </c>
      <c r="I661" t="s">
        <v>130</v>
      </c>
      <c r="J661" t="s">
        <v>27</v>
      </c>
      <c r="K661">
        <v>2</v>
      </c>
      <c r="L661">
        <v>149</v>
      </c>
      <c r="M661">
        <v>0</v>
      </c>
      <c r="N661">
        <v>298</v>
      </c>
      <c r="O661">
        <v>108</v>
      </c>
      <c r="P661" t="s">
        <v>28</v>
      </c>
      <c r="Q661" t="s">
        <v>35</v>
      </c>
      <c r="R661" t="s">
        <v>36</v>
      </c>
      <c r="S661">
        <v>3.3</v>
      </c>
      <c r="T661">
        <f>YEAR(tblOrders[[#This Row],[Order Date]])</f>
        <v>2025</v>
      </c>
      <c r="U661" t="str">
        <f>TEXT(tblOrders[[#This Row],[Order Date]],"mmm-yyyy")</f>
        <v>Jan-2025</v>
      </c>
      <c r="V661" s="4">
        <f>tblOrders[[#This Row],[Profit]]/tblOrders[[#This Row],[Sales Amount]]</f>
        <v>0.36241610738255031</v>
      </c>
      <c r="W661" t="str">
        <f>VLOOKUP(tblOrders[[#This Row],[City]],CityRegion,2,0)</f>
        <v>West</v>
      </c>
      <c r="X661" t="str">
        <f>VLOOKUP(tblOrders[[#This Row],[City]],lookups!A:C,3,0)</f>
        <v>Maharashtra</v>
      </c>
    </row>
    <row r="662" spans="1:24" x14ac:dyDescent="0.25">
      <c r="A662" t="s">
        <v>1329</v>
      </c>
      <c r="B662" s="1">
        <v>45838</v>
      </c>
      <c r="C662" t="s">
        <v>1330</v>
      </c>
      <c r="D662" t="s">
        <v>39</v>
      </c>
      <c r="E662" t="s">
        <v>114</v>
      </c>
      <c r="F662" t="s">
        <v>115</v>
      </c>
      <c r="G662" t="s">
        <v>42</v>
      </c>
      <c r="H662" t="s">
        <v>116</v>
      </c>
      <c r="I662" t="s">
        <v>44</v>
      </c>
      <c r="J662" t="s">
        <v>45</v>
      </c>
      <c r="K662">
        <v>1</v>
      </c>
      <c r="L662">
        <v>12</v>
      </c>
      <c r="M662">
        <v>0.05</v>
      </c>
      <c r="N662">
        <v>11.4</v>
      </c>
      <c r="O662">
        <v>5.4</v>
      </c>
      <c r="P662" t="s">
        <v>28</v>
      </c>
      <c r="Q662" t="s">
        <v>86</v>
      </c>
      <c r="R662" t="s">
        <v>30</v>
      </c>
      <c r="S662">
        <v>3.9</v>
      </c>
      <c r="T662">
        <f>YEAR(tblOrders[[#This Row],[Order Date]])</f>
        <v>2025</v>
      </c>
      <c r="U662" t="str">
        <f>TEXT(tblOrders[[#This Row],[Order Date]],"mmm-yyyy")</f>
        <v>Jun-2025</v>
      </c>
      <c r="V662" s="4">
        <f>tblOrders[[#This Row],[Profit]]/tblOrders[[#This Row],[Sales Amount]]</f>
        <v>0.47368421052631582</v>
      </c>
      <c r="W662" t="str">
        <f>VLOOKUP(tblOrders[[#This Row],[City]],CityRegion,2,0)</f>
        <v>South</v>
      </c>
      <c r="X662" t="str">
        <f>VLOOKUP(tblOrders[[#This Row],[City]],lookups!A:C,3,0)</f>
        <v>Kerala</v>
      </c>
    </row>
    <row r="663" spans="1:24" x14ac:dyDescent="0.25">
      <c r="A663" t="s">
        <v>1331</v>
      </c>
      <c r="B663" s="1">
        <v>45931</v>
      </c>
      <c r="C663" t="s">
        <v>1332</v>
      </c>
      <c r="D663" t="s">
        <v>21</v>
      </c>
      <c r="E663" t="s">
        <v>114</v>
      </c>
      <c r="F663" t="s">
        <v>115</v>
      </c>
      <c r="G663" t="s">
        <v>42</v>
      </c>
      <c r="H663" t="s">
        <v>116</v>
      </c>
      <c r="I663" t="s">
        <v>33</v>
      </c>
      <c r="J663" t="s">
        <v>45</v>
      </c>
      <c r="K663">
        <v>3</v>
      </c>
      <c r="L663">
        <v>12</v>
      </c>
      <c r="M663">
        <v>0.15</v>
      </c>
      <c r="N663">
        <v>30.6</v>
      </c>
      <c r="O663">
        <v>12.6</v>
      </c>
      <c r="P663" t="s">
        <v>85</v>
      </c>
      <c r="Q663" t="s">
        <v>46</v>
      </c>
      <c r="R663" t="s">
        <v>30</v>
      </c>
      <c r="S663">
        <v>3.4</v>
      </c>
      <c r="T663">
        <f>YEAR(tblOrders[[#This Row],[Order Date]])</f>
        <v>2025</v>
      </c>
      <c r="U663" t="str">
        <f>TEXT(tblOrders[[#This Row],[Order Date]],"mmm-yyyy")</f>
        <v>Oct-2025</v>
      </c>
      <c r="V663" s="4">
        <f>tblOrders[[#This Row],[Profit]]/tblOrders[[#This Row],[Sales Amount]]</f>
        <v>0.41176470588235292</v>
      </c>
      <c r="W663" t="str">
        <f>VLOOKUP(tblOrders[[#This Row],[City]],CityRegion,2,0)</f>
        <v>North</v>
      </c>
      <c r="X663" t="str">
        <f>VLOOKUP(tblOrders[[#This Row],[City]],lookups!A:C,3,0)</f>
        <v>Delhi</v>
      </c>
    </row>
    <row r="664" spans="1:24" x14ac:dyDescent="0.25">
      <c r="A664" t="s">
        <v>1333</v>
      </c>
      <c r="B664" s="1">
        <v>45912</v>
      </c>
      <c r="C664" t="s">
        <v>1334</v>
      </c>
      <c r="D664" t="s">
        <v>21</v>
      </c>
      <c r="E664" t="s">
        <v>40</v>
      </c>
      <c r="F664" t="s">
        <v>41</v>
      </c>
      <c r="G664" t="s">
        <v>42</v>
      </c>
      <c r="H664" t="s">
        <v>43</v>
      </c>
      <c r="I664" t="s">
        <v>33</v>
      </c>
      <c r="J664" t="s">
        <v>27</v>
      </c>
      <c r="K664">
        <v>4</v>
      </c>
      <c r="L664">
        <v>18</v>
      </c>
      <c r="M664">
        <v>0.1</v>
      </c>
      <c r="N664">
        <v>64.8</v>
      </c>
      <c r="O664">
        <v>28.8</v>
      </c>
      <c r="P664" t="s">
        <v>28</v>
      </c>
      <c r="Q664" t="s">
        <v>46</v>
      </c>
      <c r="R664" t="s">
        <v>36</v>
      </c>
      <c r="S664">
        <v>3.2</v>
      </c>
      <c r="T664">
        <f>YEAR(tblOrders[[#This Row],[Order Date]])</f>
        <v>2025</v>
      </c>
      <c r="U664" t="str">
        <f>TEXT(tblOrders[[#This Row],[Order Date]],"mmm-yyyy")</f>
        <v>Sep-2025</v>
      </c>
      <c r="V664" s="4">
        <f>tblOrders[[#This Row],[Profit]]/tblOrders[[#This Row],[Sales Amount]]</f>
        <v>0.44444444444444448</v>
      </c>
      <c r="W664" t="str">
        <f>VLOOKUP(tblOrders[[#This Row],[City]],CityRegion,2,0)</f>
        <v>North</v>
      </c>
      <c r="X664" t="str">
        <f>VLOOKUP(tblOrders[[#This Row],[City]],lookups!A:C,3,0)</f>
        <v>Delhi</v>
      </c>
    </row>
    <row r="665" spans="1:24" x14ac:dyDescent="0.25">
      <c r="A665" t="s">
        <v>1335</v>
      </c>
      <c r="B665" s="1">
        <v>45988</v>
      </c>
      <c r="C665" t="s">
        <v>584</v>
      </c>
      <c r="D665" t="s">
        <v>39</v>
      </c>
      <c r="E665" t="s">
        <v>22</v>
      </c>
      <c r="F665" t="s">
        <v>23</v>
      </c>
      <c r="G665" t="s">
        <v>24</v>
      </c>
      <c r="H665" t="s">
        <v>25</v>
      </c>
      <c r="I665" t="s">
        <v>84</v>
      </c>
      <c r="J665" t="s">
        <v>34</v>
      </c>
      <c r="K665">
        <v>4</v>
      </c>
      <c r="L665">
        <v>190</v>
      </c>
      <c r="M665">
        <v>0.05</v>
      </c>
      <c r="N665">
        <v>722</v>
      </c>
      <c r="O665">
        <v>222</v>
      </c>
      <c r="P665" t="s">
        <v>28</v>
      </c>
      <c r="Q665" t="s">
        <v>35</v>
      </c>
      <c r="R665" t="s">
        <v>36</v>
      </c>
      <c r="S665">
        <v>3.8</v>
      </c>
      <c r="T665">
        <f>YEAR(tblOrders[[#This Row],[Order Date]])</f>
        <v>2025</v>
      </c>
      <c r="U665" t="str">
        <f>TEXT(tblOrders[[#This Row],[Order Date]],"mmm-yyyy")</f>
        <v>Nov-2025</v>
      </c>
      <c r="V665" s="4">
        <f>tblOrders[[#This Row],[Profit]]/tblOrders[[#This Row],[Sales Amount]]</f>
        <v>0.30747922437673131</v>
      </c>
      <c r="W665" t="str">
        <f>VLOOKUP(tblOrders[[#This Row],[City]],CityRegion,2,0)</f>
        <v>West</v>
      </c>
      <c r="X665" t="str">
        <f>VLOOKUP(tblOrders[[#This Row],[City]],lookups!A:C,3,0)</f>
        <v>Maharashtra</v>
      </c>
    </row>
    <row r="666" spans="1:24" x14ac:dyDescent="0.25">
      <c r="A666" t="s">
        <v>1336</v>
      </c>
      <c r="B666" s="1">
        <v>45754</v>
      </c>
      <c r="C666" t="s">
        <v>1337</v>
      </c>
      <c r="D666" t="s">
        <v>21</v>
      </c>
      <c r="E666" t="s">
        <v>73</v>
      </c>
      <c r="F666" t="s">
        <v>74</v>
      </c>
      <c r="G666" t="s">
        <v>68</v>
      </c>
      <c r="H666" t="s">
        <v>75</v>
      </c>
      <c r="I666" t="s">
        <v>26</v>
      </c>
      <c r="J666" t="s">
        <v>34</v>
      </c>
      <c r="K666">
        <v>3</v>
      </c>
      <c r="L666">
        <v>65</v>
      </c>
      <c r="M666">
        <v>0.1</v>
      </c>
      <c r="N666">
        <v>175.5</v>
      </c>
      <c r="O666">
        <v>61.5</v>
      </c>
      <c r="P666" t="s">
        <v>85</v>
      </c>
      <c r="Q666" t="s">
        <v>86</v>
      </c>
      <c r="R666" t="s">
        <v>36</v>
      </c>
      <c r="S666">
        <v>5</v>
      </c>
      <c r="T666">
        <f>YEAR(tblOrders[[#This Row],[Order Date]])</f>
        <v>2025</v>
      </c>
      <c r="U666" t="str">
        <f>TEXT(tblOrders[[#This Row],[Order Date]],"mmm-yyyy")</f>
        <v>Apr-2025</v>
      </c>
      <c r="V666" s="4">
        <f>tblOrders[[#This Row],[Profit]]/tblOrders[[#This Row],[Sales Amount]]</f>
        <v>0.3504273504273504</v>
      </c>
      <c r="W666" t="str">
        <f>VLOOKUP(tblOrders[[#This Row],[City]],CityRegion,2,0)</f>
        <v>South</v>
      </c>
      <c r="X666" t="str">
        <f>VLOOKUP(tblOrders[[#This Row],[City]],lookups!A:C,3,0)</f>
        <v>Karnataka</v>
      </c>
    </row>
    <row r="667" spans="1:24" x14ac:dyDescent="0.25">
      <c r="A667" t="s">
        <v>1338</v>
      </c>
      <c r="B667" s="1">
        <v>45939</v>
      </c>
      <c r="C667" t="s">
        <v>1339</v>
      </c>
      <c r="D667" t="s">
        <v>39</v>
      </c>
      <c r="E667" t="s">
        <v>73</v>
      </c>
      <c r="F667" t="s">
        <v>74</v>
      </c>
      <c r="G667" t="s">
        <v>68</v>
      </c>
      <c r="H667" t="s">
        <v>75</v>
      </c>
      <c r="I667" t="s">
        <v>84</v>
      </c>
      <c r="J667" t="s">
        <v>34</v>
      </c>
      <c r="K667">
        <v>3</v>
      </c>
      <c r="L667">
        <v>65</v>
      </c>
      <c r="M667">
        <v>0.1</v>
      </c>
      <c r="N667">
        <v>175.5</v>
      </c>
      <c r="O667">
        <v>61.5</v>
      </c>
      <c r="P667" t="s">
        <v>28</v>
      </c>
      <c r="Q667" t="s">
        <v>91</v>
      </c>
      <c r="R667" t="s">
        <v>30</v>
      </c>
      <c r="S667">
        <v>3.8</v>
      </c>
      <c r="T667">
        <f>YEAR(tblOrders[[#This Row],[Order Date]])</f>
        <v>2025</v>
      </c>
      <c r="U667" t="str">
        <f>TEXT(tblOrders[[#This Row],[Order Date]],"mmm-yyyy")</f>
        <v>Oct-2025</v>
      </c>
      <c r="V667" s="4">
        <f>tblOrders[[#This Row],[Profit]]/tblOrders[[#This Row],[Sales Amount]]</f>
        <v>0.3504273504273504</v>
      </c>
      <c r="W667" t="str">
        <f>VLOOKUP(tblOrders[[#This Row],[City]],CityRegion,2,0)</f>
        <v>West</v>
      </c>
      <c r="X667" t="str">
        <f>VLOOKUP(tblOrders[[#This Row],[City]],lookups!A:C,3,0)</f>
        <v>Maharashtra</v>
      </c>
    </row>
    <row r="668" spans="1:24" x14ac:dyDescent="0.25">
      <c r="A668" t="s">
        <v>1340</v>
      </c>
      <c r="B668" s="1">
        <v>45849</v>
      </c>
      <c r="C668" t="s">
        <v>1341</v>
      </c>
      <c r="D668" t="s">
        <v>21</v>
      </c>
      <c r="E668" t="s">
        <v>108</v>
      </c>
      <c r="F668" t="s">
        <v>109</v>
      </c>
      <c r="G668" t="s">
        <v>62</v>
      </c>
      <c r="H668" t="s">
        <v>110</v>
      </c>
      <c r="I668" t="s">
        <v>130</v>
      </c>
      <c r="J668" t="s">
        <v>34</v>
      </c>
      <c r="K668">
        <v>5</v>
      </c>
      <c r="L668">
        <v>110</v>
      </c>
      <c r="M668">
        <v>0.2</v>
      </c>
      <c r="N668">
        <v>440</v>
      </c>
      <c r="O668">
        <v>100</v>
      </c>
      <c r="P668" t="s">
        <v>28</v>
      </c>
      <c r="Q668" t="s">
        <v>29</v>
      </c>
      <c r="R668" t="s">
        <v>36</v>
      </c>
      <c r="S668">
        <v>3.2</v>
      </c>
      <c r="T668">
        <f>YEAR(tblOrders[[#This Row],[Order Date]])</f>
        <v>2025</v>
      </c>
      <c r="U668" t="str">
        <f>TEXT(tblOrders[[#This Row],[Order Date]],"mmm-yyyy")</f>
        <v>Jul-2025</v>
      </c>
      <c r="V668" s="4">
        <f>tblOrders[[#This Row],[Profit]]/tblOrders[[#This Row],[Sales Amount]]</f>
        <v>0.22727272727272727</v>
      </c>
      <c r="W668" t="str">
        <f>VLOOKUP(tblOrders[[#This Row],[City]],CityRegion,2,0)</f>
        <v>West</v>
      </c>
      <c r="X668" t="str">
        <f>VLOOKUP(tblOrders[[#This Row],[City]],lookups!A:C,3,0)</f>
        <v>Maharashtra</v>
      </c>
    </row>
    <row r="669" spans="1:24" x14ac:dyDescent="0.25">
      <c r="A669" t="s">
        <v>1342</v>
      </c>
      <c r="B669" s="1">
        <v>45939</v>
      </c>
      <c r="C669" t="s">
        <v>1343</v>
      </c>
      <c r="D669" t="s">
        <v>39</v>
      </c>
      <c r="E669" t="s">
        <v>94</v>
      </c>
      <c r="F669" t="s">
        <v>95</v>
      </c>
      <c r="G669" t="s">
        <v>68</v>
      </c>
      <c r="H669" t="s">
        <v>96</v>
      </c>
      <c r="I669" t="s">
        <v>70</v>
      </c>
      <c r="J669" t="s">
        <v>34</v>
      </c>
      <c r="K669">
        <v>3</v>
      </c>
      <c r="L669">
        <v>89</v>
      </c>
      <c r="M669">
        <v>0.15</v>
      </c>
      <c r="N669">
        <v>226.95</v>
      </c>
      <c r="O669">
        <v>61.95</v>
      </c>
      <c r="P669" t="s">
        <v>28</v>
      </c>
      <c r="Q669" t="s">
        <v>91</v>
      </c>
      <c r="R669" t="s">
        <v>36</v>
      </c>
      <c r="S669">
        <v>4.4000000000000004</v>
      </c>
      <c r="T669">
        <f>YEAR(tblOrders[[#This Row],[Order Date]])</f>
        <v>2025</v>
      </c>
      <c r="U669" t="str">
        <f>TEXT(tblOrders[[#This Row],[Order Date]],"mmm-yyyy")</f>
        <v>Oct-2025</v>
      </c>
      <c r="V669" s="4">
        <f>tblOrders[[#This Row],[Profit]]/tblOrders[[#This Row],[Sales Amount]]</f>
        <v>0.2729676140118969</v>
      </c>
      <c r="W669" t="str">
        <f>VLOOKUP(tblOrders[[#This Row],[City]],CityRegion,2,0)</f>
        <v>South</v>
      </c>
      <c r="X669" t="str">
        <f>VLOOKUP(tblOrders[[#This Row],[City]],lookups!A:C,3,0)</f>
        <v>Telengana</v>
      </c>
    </row>
    <row r="670" spans="1:24" x14ac:dyDescent="0.25">
      <c r="A670" t="s">
        <v>1344</v>
      </c>
      <c r="B670" s="1">
        <v>45674</v>
      </c>
      <c r="C670" t="s">
        <v>1345</v>
      </c>
      <c r="D670" t="s">
        <v>21</v>
      </c>
      <c r="E670" t="s">
        <v>49</v>
      </c>
      <c r="F670" t="s">
        <v>50</v>
      </c>
      <c r="G670" t="s">
        <v>24</v>
      </c>
      <c r="H670" t="s">
        <v>51</v>
      </c>
      <c r="I670" t="s">
        <v>130</v>
      </c>
      <c r="J670" t="s">
        <v>45</v>
      </c>
      <c r="K670">
        <v>4</v>
      </c>
      <c r="L670">
        <v>85</v>
      </c>
      <c r="M670">
        <v>0.1</v>
      </c>
      <c r="N670">
        <v>306</v>
      </c>
      <c r="O670">
        <v>98</v>
      </c>
      <c r="P670" t="s">
        <v>28</v>
      </c>
      <c r="Q670" t="s">
        <v>29</v>
      </c>
      <c r="R670" t="s">
        <v>36</v>
      </c>
      <c r="S670">
        <v>4.3</v>
      </c>
      <c r="T670">
        <f>YEAR(tblOrders[[#This Row],[Order Date]])</f>
        <v>2025</v>
      </c>
      <c r="U670" t="str">
        <f>TEXT(tblOrders[[#This Row],[Order Date]],"mmm-yyyy")</f>
        <v>Jan-2025</v>
      </c>
      <c r="V670" s="4">
        <f>tblOrders[[#This Row],[Profit]]/tblOrders[[#This Row],[Sales Amount]]</f>
        <v>0.3202614379084967</v>
      </c>
      <c r="W670" t="str">
        <f>VLOOKUP(tblOrders[[#This Row],[City]],CityRegion,2,0)</f>
        <v>West</v>
      </c>
      <c r="X670" t="str">
        <f>VLOOKUP(tblOrders[[#This Row],[City]],lookups!A:C,3,0)</f>
        <v>Maharashtra</v>
      </c>
    </row>
    <row r="671" spans="1:24" x14ac:dyDescent="0.25">
      <c r="A671" t="s">
        <v>1346</v>
      </c>
      <c r="B671" s="1">
        <v>45723</v>
      </c>
      <c r="C671" t="s">
        <v>1347</v>
      </c>
      <c r="D671" t="s">
        <v>21</v>
      </c>
      <c r="E671" t="s">
        <v>114</v>
      </c>
      <c r="F671" t="s">
        <v>115</v>
      </c>
      <c r="G671" t="s">
        <v>42</v>
      </c>
      <c r="H671" t="s">
        <v>116</v>
      </c>
      <c r="I671" t="s">
        <v>44</v>
      </c>
      <c r="J671" t="s">
        <v>45</v>
      </c>
      <c r="K671">
        <v>5</v>
      </c>
      <c r="L671">
        <v>12</v>
      </c>
      <c r="M671">
        <v>0.2</v>
      </c>
      <c r="N671">
        <v>48</v>
      </c>
      <c r="O671">
        <v>18</v>
      </c>
      <c r="P671" t="s">
        <v>28</v>
      </c>
      <c r="Q671" t="s">
        <v>35</v>
      </c>
      <c r="R671" t="s">
        <v>36</v>
      </c>
      <c r="S671">
        <v>4</v>
      </c>
      <c r="T671">
        <f>YEAR(tblOrders[[#This Row],[Order Date]])</f>
        <v>2025</v>
      </c>
      <c r="U671" t="str">
        <f>TEXT(tblOrders[[#This Row],[Order Date]],"mmm-yyyy")</f>
        <v>Mar-2025</v>
      </c>
      <c r="V671" s="4">
        <f>tblOrders[[#This Row],[Profit]]/tblOrders[[#This Row],[Sales Amount]]</f>
        <v>0.375</v>
      </c>
      <c r="W671" t="str">
        <f>VLOOKUP(tblOrders[[#This Row],[City]],CityRegion,2,0)</f>
        <v>South</v>
      </c>
      <c r="X671" t="str">
        <f>VLOOKUP(tblOrders[[#This Row],[City]],lookups!A:C,3,0)</f>
        <v>Kerala</v>
      </c>
    </row>
    <row r="672" spans="1:24" x14ac:dyDescent="0.25">
      <c r="A672" t="s">
        <v>1348</v>
      </c>
      <c r="B672" s="1">
        <v>45945</v>
      </c>
      <c r="C672" t="s">
        <v>1349</v>
      </c>
      <c r="D672" t="s">
        <v>21</v>
      </c>
      <c r="E672" t="s">
        <v>55</v>
      </c>
      <c r="F672" t="s">
        <v>56</v>
      </c>
      <c r="G672" t="s">
        <v>24</v>
      </c>
      <c r="H672" t="s">
        <v>51</v>
      </c>
      <c r="I672" t="s">
        <v>33</v>
      </c>
      <c r="J672" t="s">
        <v>45</v>
      </c>
      <c r="K672">
        <v>5</v>
      </c>
      <c r="L672">
        <v>42</v>
      </c>
      <c r="M672">
        <v>0.1</v>
      </c>
      <c r="N672">
        <v>189</v>
      </c>
      <c r="O672">
        <v>69</v>
      </c>
      <c r="P672" t="s">
        <v>148</v>
      </c>
      <c r="Q672" t="s">
        <v>91</v>
      </c>
      <c r="R672" t="s">
        <v>36</v>
      </c>
      <c r="S672">
        <v>4.8</v>
      </c>
      <c r="T672">
        <f>YEAR(tblOrders[[#This Row],[Order Date]])</f>
        <v>2025</v>
      </c>
      <c r="U672" t="str">
        <f>TEXT(tblOrders[[#This Row],[Order Date]],"mmm-yyyy")</f>
        <v>Oct-2025</v>
      </c>
      <c r="V672" s="4">
        <f>tblOrders[[#This Row],[Profit]]/tblOrders[[#This Row],[Sales Amount]]</f>
        <v>0.36507936507936506</v>
      </c>
      <c r="W672" t="str">
        <f>VLOOKUP(tblOrders[[#This Row],[City]],CityRegion,2,0)</f>
        <v>North</v>
      </c>
      <c r="X672" t="str">
        <f>VLOOKUP(tblOrders[[#This Row],[City]],lookups!A:C,3,0)</f>
        <v>Delhi</v>
      </c>
    </row>
    <row r="673" spans="1:24" x14ac:dyDescent="0.25">
      <c r="A673" t="s">
        <v>1350</v>
      </c>
      <c r="B673" s="1">
        <v>45821</v>
      </c>
      <c r="C673" t="s">
        <v>1351</v>
      </c>
      <c r="D673" t="s">
        <v>39</v>
      </c>
      <c r="E673" t="s">
        <v>22</v>
      </c>
      <c r="F673" t="s">
        <v>23</v>
      </c>
      <c r="G673" t="s">
        <v>24</v>
      </c>
      <c r="H673" t="s">
        <v>25</v>
      </c>
      <c r="I673" t="s">
        <v>44</v>
      </c>
      <c r="J673" t="s">
        <v>45</v>
      </c>
      <c r="K673">
        <v>2</v>
      </c>
      <c r="L673">
        <v>190</v>
      </c>
      <c r="M673">
        <v>0.1</v>
      </c>
      <c r="N673">
        <v>342</v>
      </c>
      <c r="O673">
        <v>92</v>
      </c>
      <c r="P673" t="s">
        <v>111</v>
      </c>
      <c r="Q673" t="s">
        <v>46</v>
      </c>
      <c r="R673" t="s">
        <v>30</v>
      </c>
      <c r="S673">
        <v>4.7</v>
      </c>
      <c r="T673">
        <f>YEAR(tblOrders[[#This Row],[Order Date]])</f>
        <v>2025</v>
      </c>
      <c r="U673" t="str">
        <f>TEXT(tblOrders[[#This Row],[Order Date]],"mmm-yyyy")</f>
        <v>Jun-2025</v>
      </c>
      <c r="V673" s="4">
        <f>tblOrders[[#This Row],[Profit]]/tblOrders[[#This Row],[Sales Amount]]</f>
        <v>0.26900584795321636</v>
      </c>
      <c r="W673" t="str">
        <f>VLOOKUP(tblOrders[[#This Row],[City]],CityRegion,2,0)</f>
        <v>South</v>
      </c>
      <c r="X673" t="str">
        <f>VLOOKUP(tblOrders[[#This Row],[City]],lookups!A:C,3,0)</f>
        <v>Kerala</v>
      </c>
    </row>
    <row r="674" spans="1:24" x14ac:dyDescent="0.25">
      <c r="A674" t="s">
        <v>1352</v>
      </c>
      <c r="B674" s="1">
        <v>45961</v>
      </c>
      <c r="C674" t="s">
        <v>1353</v>
      </c>
      <c r="D674" t="s">
        <v>21</v>
      </c>
      <c r="E674" t="s">
        <v>94</v>
      </c>
      <c r="F674" t="s">
        <v>95</v>
      </c>
      <c r="G674" t="s">
        <v>68</v>
      </c>
      <c r="H674" t="s">
        <v>96</v>
      </c>
      <c r="I674" t="s">
        <v>130</v>
      </c>
      <c r="J674" t="s">
        <v>27</v>
      </c>
      <c r="K674">
        <v>1</v>
      </c>
      <c r="L674">
        <v>89</v>
      </c>
      <c r="M674">
        <v>0.15</v>
      </c>
      <c r="N674">
        <v>75.650000000000006</v>
      </c>
      <c r="O674">
        <v>20.65</v>
      </c>
      <c r="P674" t="s">
        <v>28</v>
      </c>
      <c r="Q674" t="s">
        <v>86</v>
      </c>
      <c r="R674" t="s">
        <v>36</v>
      </c>
      <c r="S674">
        <v>2.8</v>
      </c>
      <c r="T674">
        <f>YEAR(tblOrders[[#This Row],[Order Date]])</f>
        <v>2025</v>
      </c>
      <c r="U674" t="str">
        <f>TEXT(tblOrders[[#This Row],[Order Date]],"mmm-yyyy")</f>
        <v>Oct-2025</v>
      </c>
      <c r="V674" s="4">
        <f>tblOrders[[#This Row],[Profit]]/tblOrders[[#This Row],[Sales Amount]]</f>
        <v>0.27296761401189684</v>
      </c>
      <c r="W674" t="str">
        <f>VLOOKUP(tblOrders[[#This Row],[City]],CityRegion,2,0)</f>
        <v>West</v>
      </c>
      <c r="X674" t="str">
        <f>VLOOKUP(tblOrders[[#This Row],[City]],lookups!A:C,3,0)</f>
        <v>Maharashtra</v>
      </c>
    </row>
    <row r="675" spans="1:24" x14ac:dyDescent="0.25">
      <c r="A675" t="s">
        <v>1354</v>
      </c>
      <c r="B675" s="1">
        <v>45896</v>
      </c>
      <c r="C675" t="s">
        <v>1355</v>
      </c>
      <c r="D675" t="s">
        <v>21</v>
      </c>
      <c r="E675" t="s">
        <v>114</v>
      </c>
      <c r="F675" t="s">
        <v>115</v>
      </c>
      <c r="G675" t="s">
        <v>42</v>
      </c>
      <c r="H675" t="s">
        <v>116</v>
      </c>
      <c r="I675" t="s">
        <v>84</v>
      </c>
      <c r="J675" t="s">
        <v>34</v>
      </c>
      <c r="K675">
        <v>4</v>
      </c>
      <c r="L675">
        <v>12</v>
      </c>
      <c r="M675">
        <v>0.15</v>
      </c>
      <c r="N675">
        <v>40.799999999999997</v>
      </c>
      <c r="O675">
        <v>16.8</v>
      </c>
      <c r="P675" t="s">
        <v>28</v>
      </c>
      <c r="Q675" t="s">
        <v>29</v>
      </c>
      <c r="R675" t="s">
        <v>36</v>
      </c>
      <c r="S675">
        <v>4.9000000000000004</v>
      </c>
      <c r="T675">
        <f>YEAR(tblOrders[[#This Row],[Order Date]])</f>
        <v>2025</v>
      </c>
      <c r="U675" t="str">
        <f>TEXT(tblOrders[[#This Row],[Order Date]],"mmm-yyyy")</f>
        <v>Aug-2025</v>
      </c>
      <c r="V675" s="4">
        <f>tblOrders[[#This Row],[Profit]]/tblOrders[[#This Row],[Sales Amount]]</f>
        <v>0.41176470588235298</v>
      </c>
      <c r="W675" t="str">
        <f>VLOOKUP(tblOrders[[#This Row],[City]],CityRegion,2,0)</f>
        <v>West</v>
      </c>
      <c r="X675" t="str">
        <f>VLOOKUP(tblOrders[[#This Row],[City]],lookups!A:C,3,0)</f>
        <v>Maharashtra</v>
      </c>
    </row>
    <row r="676" spans="1:24" x14ac:dyDescent="0.25">
      <c r="A676" t="s">
        <v>1356</v>
      </c>
      <c r="B676" s="1">
        <v>45762</v>
      </c>
      <c r="C676" t="s">
        <v>1357</v>
      </c>
      <c r="D676" t="s">
        <v>21</v>
      </c>
      <c r="E676" t="s">
        <v>73</v>
      </c>
      <c r="F676" t="s">
        <v>74</v>
      </c>
      <c r="G676" t="s">
        <v>68</v>
      </c>
      <c r="H676" t="s">
        <v>75</v>
      </c>
      <c r="I676" t="s">
        <v>44</v>
      </c>
      <c r="J676" t="s">
        <v>34</v>
      </c>
      <c r="K676">
        <v>5</v>
      </c>
      <c r="L676">
        <v>65</v>
      </c>
      <c r="M676">
        <v>0</v>
      </c>
      <c r="N676">
        <v>325</v>
      </c>
      <c r="O676">
        <v>135</v>
      </c>
      <c r="P676" t="s">
        <v>28</v>
      </c>
      <c r="Q676" t="s">
        <v>91</v>
      </c>
      <c r="R676" t="s">
        <v>36</v>
      </c>
      <c r="S676">
        <v>3.5</v>
      </c>
      <c r="T676">
        <f>YEAR(tblOrders[[#This Row],[Order Date]])</f>
        <v>2025</v>
      </c>
      <c r="U676" t="str">
        <f>TEXT(tblOrders[[#This Row],[Order Date]],"mmm-yyyy")</f>
        <v>Apr-2025</v>
      </c>
      <c r="V676" s="4">
        <f>tblOrders[[#This Row],[Profit]]/tblOrders[[#This Row],[Sales Amount]]</f>
        <v>0.41538461538461541</v>
      </c>
      <c r="W676" t="str">
        <f>VLOOKUP(tblOrders[[#This Row],[City]],CityRegion,2,0)</f>
        <v>South</v>
      </c>
      <c r="X676" t="str">
        <f>VLOOKUP(tblOrders[[#This Row],[City]],lookups!A:C,3,0)</f>
        <v>Kerala</v>
      </c>
    </row>
    <row r="677" spans="1:24" x14ac:dyDescent="0.25">
      <c r="A677" t="s">
        <v>1358</v>
      </c>
      <c r="B677" s="1">
        <v>46018</v>
      </c>
      <c r="C677" t="s">
        <v>1359</v>
      </c>
      <c r="D677" t="s">
        <v>21</v>
      </c>
      <c r="E677" t="s">
        <v>114</v>
      </c>
      <c r="F677" t="s">
        <v>115</v>
      </c>
      <c r="G677" t="s">
        <v>42</v>
      </c>
      <c r="H677" t="s">
        <v>116</v>
      </c>
      <c r="I677" t="s">
        <v>76</v>
      </c>
      <c r="J677" t="s">
        <v>34</v>
      </c>
      <c r="K677">
        <v>2</v>
      </c>
      <c r="L677">
        <v>12</v>
      </c>
      <c r="M677">
        <v>0.05</v>
      </c>
      <c r="N677">
        <v>22.8</v>
      </c>
      <c r="O677">
        <v>10.8</v>
      </c>
      <c r="P677" t="s">
        <v>28</v>
      </c>
      <c r="Q677" t="s">
        <v>91</v>
      </c>
      <c r="R677" t="s">
        <v>36</v>
      </c>
      <c r="S677">
        <v>2.6</v>
      </c>
      <c r="T677">
        <f>YEAR(tblOrders[[#This Row],[Order Date]])</f>
        <v>2025</v>
      </c>
      <c r="U677" t="str">
        <f>TEXT(tblOrders[[#This Row],[Order Date]],"mmm-yyyy")</f>
        <v>Dec-2025</v>
      </c>
      <c r="V677" s="4">
        <f>tblOrders[[#This Row],[Profit]]/tblOrders[[#This Row],[Sales Amount]]</f>
        <v>0.47368421052631582</v>
      </c>
      <c r="W677" t="str">
        <f>VLOOKUP(tblOrders[[#This Row],[City]],CityRegion,2,0)</f>
        <v>South</v>
      </c>
      <c r="X677" t="str">
        <f>VLOOKUP(tblOrders[[#This Row],[City]],lookups!A:C,3,0)</f>
        <v>Kerala</v>
      </c>
    </row>
    <row r="678" spans="1:24" x14ac:dyDescent="0.25">
      <c r="A678" t="s">
        <v>1360</v>
      </c>
      <c r="B678" s="1">
        <v>45897</v>
      </c>
      <c r="C678" t="s">
        <v>1361</v>
      </c>
      <c r="D678" t="s">
        <v>21</v>
      </c>
      <c r="E678" t="s">
        <v>94</v>
      </c>
      <c r="F678" t="s">
        <v>95</v>
      </c>
      <c r="G678" t="s">
        <v>68</v>
      </c>
      <c r="H678" t="s">
        <v>96</v>
      </c>
      <c r="I678" t="s">
        <v>33</v>
      </c>
      <c r="J678" t="s">
        <v>27</v>
      </c>
      <c r="K678">
        <v>5</v>
      </c>
      <c r="L678">
        <v>89</v>
      </c>
      <c r="M678">
        <v>0.15</v>
      </c>
      <c r="N678">
        <v>378.25</v>
      </c>
      <c r="O678">
        <v>103.25</v>
      </c>
      <c r="P678" t="s">
        <v>28</v>
      </c>
      <c r="Q678" t="s">
        <v>86</v>
      </c>
      <c r="R678" t="s">
        <v>36</v>
      </c>
      <c r="S678">
        <v>3.3</v>
      </c>
      <c r="T678">
        <f>YEAR(tblOrders[[#This Row],[Order Date]])</f>
        <v>2025</v>
      </c>
      <c r="U678" t="str">
        <f>TEXT(tblOrders[[#This Row],[Order Date]],"mmm-yyyy")</f>
        <v>Aug-2025</v>
      </c>
      <c r="V678" s="4">
        <f>tblOrders[[#This Row],[Profit]]/tblOrders[[#This Row],[Sales Amount]]</f>
        <v>0.2729676140118969</v>
      </c>
      <c r="W678" t="str">
        <f>VLOOKUP(tblOrders[[#This Row],[City]],CityRegion,2,0)</f>
        <v>North</v>
      </c>
      <c r="X678" t="str">
        <f>VLOOKUP(tblOrders[[#This Row],[City]],lookups!A:C,3,0)</f>
        <v>Delhi</v>
      </c>
    </row>
    <row r="679" spans="1:24" x14ac:dyDescent="0.25">
      <c r="A679" t="s">
        <v>1362</v>
      </c>
      <c r="B679" s="1">
        <v>46006</v>
      </c>
      <c r="C679" t="s">
        <v>1363</v>
      </c>
      <c r="D679" t="s">
        <v>21</v>
      </c>
      <c r="E679" t="s">
        <v>22</v>
      </c>
      <c r="F679" t="s">
        <v>23</v>
      </c>
      <c r="G679" t="s">
        <v>24</v>
      </c>
      <c r="H679" t="s">
        <v>25</v>
      </c>
      <c r="I679" t="s">
        <v>70</v>
      </c>
      <c r="J679" t="s">
        <v>27</v>
      </c>
      <c r="K679">
        <v>2</v>
      </c>
      <c r="L679">
        <v>190</v>
      </c>
      <c r="M679">
        <v>0.1</v>
      </c>
      <c r="N679">
        <v>342</v>
      </c>
      <c r="O679">
        <v>92</v>
      </c>
      <c r="P679" t="s">
        <v>111</v>
      </c>
      <c r="Q679" t="s">
        <v>29</v>
      </c>
      <c r="R679" t="s">
        <v>36</v>
      </c>
      <c r="S679">
        <v>4.0999999999999996</v>
      </c>
      <c r="T679">
        <f>YEAR(tblOrders[[#This Row],[Order Date]])</f>
        <v>2025</v>
      </c>
      <c r="U679" t="str">
        <f>TEXT(tblOrders[[#This Row],[Order Date]],"mmm-yyyy")</f>
        <v>Dec-2025</v>
      </c>
      <c r="V679" s="4">
        <f>tblOrders[[#This Row],[Profit]]/tblOrders[[#This Row],[Sales Amount]]</f>
        <v>0.26900584795321636</v>
      </c>
      <c r="W679" t="str">
        <f>VLOOKUP(tblOrders[[#This Row],[City]],CityRegion,2,0)</f>
        <v>South</v>
      </c>
      <c r="X679" t="str">
        <f>VLOOKUP(tblOrders[[#This Row],[City]],lookups!A:C,3,0)</f>
        <v>Telengana</v>
      </c>
    </row>
    <row r="680" spans="1:24" x14ac:dyDescent="0.25">
      <c r="A680" t="s">
        <v>1364</v>
      </c>
      <c r="B680" s="1">
        <v>45737</v>
      </c>
      <c r="C680" t="s">
        <v>1365</v>
      </c>
      <c r="D680" t="s">
        <v>21</v>
      </c>
      <c r="E680" t="s">
        <v>114</v>
      </c>
      <c r="F680" t="s">
        <v>115</v>
      </c>
      <c r="G680" t="s">
        <v>42</v>
      </c>
      <c r="H680" t="s">
        <v>116</v>
      </c>
      <c r="I680" t="s">
        <v>139</v>
      </c>
      <c r="J680" t="s">
        <v>27</v>
      </c>
      <c r="K680">
        <v>4</v>
      </c>
      <c r="L680">
        <v>12</v>
      </c>
      <c r="M680">
        <v>0</v>
      </c>
      <c r="N680">
        <v>48</v>
      </c>
      <c r="O680">
        <v>24</v>
      </c>
      <c r="P680" t="s">
        <v>28</v>
      </c>
      <c r="Q680" t="s">
        <v>35</v>
      </c>
      <c r="R680" t="s">
        <v>36</v>
      </c>
      <c r="S680">
        <v>2.5</v>
      </c>
      <c r="T680">
        <f>YEAR(tblOrders[[#This Row],[Order Date]])</f>
        <v>2025</v>
      </c>
      <c r="U680" t="str">
        <f>TEXT(tblOrders[[#This Row],[Order Date]],"mmm-yyyy")</f>
        <v>Mar-2025</v>
      </c>
      <c r="V680" s="4">
        <f>tblOrders[[#This Row],[Profit]]/tblOrders[[#This Row],[Sales Amount]]</f>
        <v>0.5</v>
      </c>
      <c r="W680" t="str">
        <f>VLOOKUP(tblOrders[[#This Row],[City]],CityRegion,2,0)</f>
        <v>South</v>
      </c>
      <c r="X680" t="str">
        <f>VLOOKUP(tblOrders[[#This Row],[City]],lookups!A:C,3,0)</f>
        <v>Tamil Nadu</v>
      </c>
    </row>
    <row r="681" spans="1:24" x14ac:dyDescent="0.25">
      <c r="A681" t="s">
        <v>1366</v>
      </c>
      <c r="B681" s="1">
        <v>45701</v>
      </c>
      <c r="C681" t="s">
        <v>498</v>
      </c>
      <c r="D681" t="s">
        <v>39</v>
      </c>
      <c r="E681" t="s">
        <v>94</v>
      </c>
      <c r="F681" t="s">
        <v>95</v>
      </c>
      <c r="G681" t="s">
        <v>68</v>
      </c>
      <c r="H681" t="s">
        <v>96</v>
      </c>
      <c r="I681" t="s">
        <v>76</v>
      </c>
      <c r="J681" t="s">
        <v>45</v>
      </c>
      <c r="K681">
        <v>5</v>
      </c>
      <c r="L681">
        <v>89</v>
      </c>
      <c r="M681">
        <v>0</v>
      </c>
      <c r="N681">
        <v>445</v>
      </c>
      <c r="O681">
        <v>170</v>
      </c>
      <c r="P681" t="s">
        <v>28</v>
      </c>
      <c r="Q681" t="s">
        <v>86</v>
      </c>
      <c r="R681" t="s">
        <v>36</v>
      </c>
      <c r="S681">
        <v>3.4</v>
      </c>
      <c r="T681">
        <f>YEAR(tblOrders[[#This Row],[Order Date]])</f>
        <v>2025</v>
      </c>
      <c r="U681" t="str">
        <f>TEXT(tblOrders[[#This Row],[Order Date]],"mmm-yyyy")</f>
        <v>Feb-2025</v>
      </c>
      <c r="V681" s="4">
        <f>tblOrders[[#This Row],[Profit]]/tblOrders[[#This Row],[Sales Amount]]</f>
        <v>0.38202247191011235</v>
      </c>
      <c r="W681" t="str">
        <f>VLOOKUP(tblOrders[[#This Row],[City]],CityRegion,2,0)</f>
        <v>South</v>
      </c>
      <c r="X681" t="str">
        <f>VLOOKUP(tblOrders[[#This Row],[City]],lookups!A:C,3,0)</f>
        <v>Kerala</v>
      </c>
    </row>
    <row r="682" spans="1:24" x14ac:dyDescent="0.25">
      <c r="A682" t="s">
        <v>1367</v>
      </c>
      <c r="B682" s="1">
        <v>45946</v>
      </c>
      <c r="C682" t="s">
        <v>48</v>
      </c>
      <c r="D682" t="s">
        <v>39</v>
      </c>
      <c r="E682" t="s">
        <v>22</v>
      </c>
      <c r="F682" t="s">
        <v>23</v>
      </c>
      <c r="G682" t="s">
        <v>24</v>
      </c>
      <c r="H682" t="s">
        <v>25</v>
      </c>
      <c r="I682" t="s">
        <v>70</v>
      </c>
      <c r="J682" t="s">
        <v>27</v>
      </c>
      <c r="K682">
        <v>4</v>
      </c>
      <c r="L682">
        <v>190</v>
      </c>
      <c r="M682">
        <v>0.2</v>
      </c>
      <c r="N682">
        <v>608</v>
      </c>
      <c r="O682">
        <v>108</v>
      </c>
      <c r="P682" t="s">
        <v>28</v>
      </c>
      <c r="Q682" t="s">
        <v>91</v>
      </c>
      <c r="R682" t="s">
        <v>36</v>
      </c>
      <c r="S682">
        <v>4.2</v>
      </c>
      <c r="T682">
        <f>YEAR(tblOrders[[#This Row],[Order Date]])</f>
        <v>2025</v>
      </c>
      <c r="U682" t="str">
        <f>TEXT(tblOrders[[#This Row],[Order Date]],"mmm-yyyy")</f>
        <v>Oct-2025</v>
      </c>
      <c r="V682" s="4">
        <f>tblOrders[[#This Row],[Profit]]/tblOrders[[#This Row],[Sales Amount]]</f>
        <v>0.17763157894736842</v>
      </c>
      <c r="W682" t="str">
        <f>VLOOKUP(tblOrders[[#This Row],[City]],CityRegion,2,0)</f>
        <v>South</v>
      </c>
      <c r="X682" t="str">
        <f>VLOOKUP(tblOrders[[#This Row],[City]],lookups!A:C,3,0)</f>
        <v>Telengana</v>
      </c>
    </row>
    <row r="683" spans="1:24" x14ac:dyDescent="0.25">
      <c r="A683" t="s">
        <v>1368</v>
      </c>
      <c r="B683" s="1">
        <v>45994</v>
      </c>
      <c r="C683" t="s">
        <v>1369</v>
      </c>
      <c r="D683" t="s">
        <v>39</v>
      </c>
      <c r="E683" t="s">
        <v>55</v>
      </c>
      <c r="F683" t="s">
        <v>56</v>
      </c>
      <c r="G683" t="s">
        <v>24</v>
      </c>
      <c r="H683" t="s">
        <v>51</v>
      </c>
      <c r="I683" t="s">
        <v>57</v>
      </c>
      <c r="J683" t="s">
        <v>34</v>
      </c>
      <c r="K683">
        <v>5</v>
      </c>
      <c r="L683">
        <v>42</v>
      </c>
      <c r="M683">
        <v>0.1</v>
      </c>
      <c r="N683">
        <v>189</v>
      </c>
      <c r="O683">
        <v>69</v>
      </c>
      <c r="P683" t="s">
        <v>28</v>
      </c>
      <c r="Q683" t="s">
        <v>91</v>
      </c>
      <c r="R683" t="s">
        <v>30</v>
      </c>
      <c r="S683">
        <v>4.4000000000000004</v>
      </c>
      <c r="T683">
        <f>YEAR(tblOrders[[#This Row],[Order Date]])</f>
        <v>2025</v>
      </c>
      <c r="U683" t="str">
        <f>TEXT(tblOrders[[#This Row],[Order Date]],"mmm-yyyy")</f>
        <v>Dec-2025</v>
      </c>
      <c r="V683" s="4">
        <f>tblOrders[[#This Row],[Profit]]/tblOrders[[#This Row],[Sales Amount]]</f>
        <v>0.36507936507936506</v>
      </c>
      <c r="W683" t="str">
        <f>VLOOKUP(tblOrders[[#This Row],[City]],CityRegion,2,0)</f>
        <v>South</v>
      </c>
      <c r="X683" t="str">
        <f>VLOOKUP(tblOrders[[#This Row],[City]],lookups!A:C,3,0)</f>
        <v>Kerala</v>
      </c>
    </row>
    <row r="684" spans="1:24" x14ac:dyDescent="0.25">
      <c r="A684" t="s">
        <v>1370</v>
      </c>
      <c r="B684" s="1">
        <v>45992</v>
      </c>
      <c r="C684" t="s">
        <v>1371</v>
      </c>
      <c r="D684" t="s">
        <v>21</v>
      </c>
      <c r="E684" t="s">
        <v>73</v>
      </c>
      <c r="F684" t="s">
        <v>74</v>
      </c>
      <c r="G684" t="s">
        <v>68</v>
      </c>
      <c r="H684" t="s">
        <v>75</v>
      </c>
      <c r="I684" t="s">
        <v>33</v>
      </c>
      <c r="J684" t="s">
        <v>34</v>
      </c>
      <c r="K684">
        <v>4</v>
      </c>
      <c r="L684">
        <v>65</v>
      </c>
      <c r="M684">
        <v>0.15</v>
      </c>
      <c r="N684">
        <v>221</v>
      </c>
      <c r="O684">
        <v>69</v>
      </c>
      <c r="P684" t="s">
        <v>111</v>
      </c>
      <c r="Q684" t="s">
        <v>29</v>
      </c>
      <c r="R684" t="s">
        <v>36</v>
      </c>
      <c r="S684">
        <v>4.8</v>
      </c>
      <c r="T684">
        <f>YEAR(tblOrders[[#This Row],[Order Date]])</f>
        <v>2025</v>
      </c>
      <c r="U684" t="str">
        <f>TEXT(tblOrders[[#This Row],[Order Date]],"mmm-yyyy")</f>
        <v>Dec-2025</v>
      </c>
      <c r="V684" s="4">
        <f>tblOrders[[#This Row],[Profit]]/tblOrders[[#This Row],[Sales Amount]]</f>
        <v>0.31221719457013575</v>
      </c>
      <c r="W684" t="str">
        <f>VLOOKUP(tblOrders[[#This Row],[City]],CityRegion,2,0)</f>
        <v>North</v>
      </c>
      <c r="X684" t="str">
        <f>VLOOKUP(tblOrders[[#This Row],[City]],lookups!A:C,3,0)</f>
        <v>Delhi</v>
      </c>
    </row>
    <row r="685" spans="1:24" x14ac:dyDescent="0.25">
      <c r="A685" t="s">
        <v>1372</v>
      </c>
      <c r="B685" s="1">
        <v>45887</v>
      </c>
      <c r="C685" t="s">
        <v>1373</v>
      </c>
      <c r="D685" t="s">
        <v>21</v>
      </c>
      <c r="E685" t="s">
        <v>66</v>
      </c>
      <c r="F685" t="s">
        <v>67</v>
      </c>
      <c r="G685" t="s">
        <v>68</v>
      </c>
      <c r="H685" t="s">
        <v>69</v>
      </c>
      <c r="I685" t="s">
        <v>52</v>
      </c>
      <c r="J685" t="s">
        <v>45</v>
      </c>
      <c r="K685">
        <v>4</v>
      </c>
      <c r="L685">
        <v>149</v>
      </c>
      <c r="M685">
        <v>0.15</v>
      </c>
      <c r="N685">
        <v>506.6</v>
      </c>
      <c r="O685">
        <v>126.6</v>
      </c>
      <c r="P685" t="s">
        <v>148</v>
      </c>
      <c r="Q685" t="s">
        <v>86</v>
      </c>
      <c r="R685" t="s">
        <v>36</v>
      </c>
      <c r="S685">
        <v>2.7</v>
      </c>
      <c r="T685">
        <f>YEAR(tblOrders[[#This Row],[Order Date]])</f>
        <v>2025</v>
      </c>
      <c r="U685" t="str">
        <f>TEXT(tblOrders[[#This Row],[Order Date]],"mmm-yyyy")</f>
        <v>Aug-2025</v>
      </c>
      <c r="V685" s="4">
        <f>tblOrders[[#This Row],[Profit]]/tblOrders[[#This Row],[Sales Amount]]</f>
        <v>0.24990130280300038</v>
      </c>
      <c r="W685" t="str">
        <f>VLOOKUP(tblOrders[[#This Row],[City]],CityRegion,2,0)</f>
        <v>South</v>
      </c>
      <c r="X685" t="str">
        <f>VLOOKUP(tblOrders[[#This Row],[City]],lookups!A:C,3,0)</f>
        <v>Kerala</v>
      </c>
    </row>
    <row r="686" spans="1:24" x14ac:dyDescent="0.25">
      <c r="A686" t="s">
        <v>1374</v>
      </c>
      <c r="B686" s="1">
        <v>45683</v>
      </c>
      <c r="C686" t="s">
        <v>1375</v>
      </c>
      <c r="D686" t="s">
        <v>21</v>
      </c>
      <c r="E686" t="s">
        <v>114</v>
      </c>
      <c r="F686" t="s">
        <v>115</v>
      </c>
      <c r="G686" t="s">
        <v>42</v>
      </c>
      <c r="H686" t="s">
        <v>116</v>
      </c>
      <c r="I686" t="s">
        <v>130</v>
      </c>
      <c r="J686" t="s">
        <v>45</v>
      </c>
      <c r="K686">
        <v>2</v>
      </c>
      <c r="L686">
        <v>12</v>
      </c>
      <c r="M686">
        <v>0.1</v>
      </c>
      <c r="N686">
        <v>21.6</v>
      </c>
      <c r="O686">
        <v>9.6</v>
      </c>
      <c r="P686" t="s">
        <v>28</v>
      </c>
      <c r="Q686" t="s">
        <v>86</v>
      </c>
      <c r="R686" t="s">
        <v>36</v>
      </c>
      <c r="S686">
        <v>4.2</v>
      </c>
      <c r="T686">
        <f>YEAR(tblOrders[[#This Row],[Order Date]])</f>
        <v>2025</v>
      </c>
      <c r="U686" t="str">
        <f>TEXT(tblOrders[[#This Row],[Order Date]],"mmm-yyyy")</f>
        <v>Jan-2025</v>
      </c>
      <c r="V686" s="4">
        <f>tblOrders[[#This Row],[Profit]]/tblOrders[[#This Row],[Sales Amount]]</f>
        <v>0.44444444444444442</v>
      </c>
      <c r="W686" t="str">
        <f>VLOOKUP(tblOrders[[#This Row],[City]],CityRegion,2,0)</f>
        <v>West</v>
      </c>
      <c r="X686" t="str">
        <f>VLOOKUP(tblOrders[[#This Row],[City]],lookups!A:C,3,0)</f>
        <v>Maharashtra</v>
      </c>
    </row>
    <row r="687" spans="1:24" x14ac:dyDescent="0.25">
      <c r="A687" t="s">
        <v>1376</v>
      </c>
      <c r="B687" s="1">
        <v>45745</v>
      </c>
      <c r="C687" t="s">
        <v>1377</v>
      </c>
      <c r="D687" t="s">
        <v>21</v>
      </c>
      <c r="E687" t="s">
        <v>73</v>
      </c>
      <c r="F687" t="s">
        <v>74</v>
      </c>
      <c r="G687" t="s">
        <v>68</v>
      </c>
      <c r="H687" t="s">
        <v>75</v>
      </c>
      <c r="I687" t="s">
        <v>52</v>
      </c>
      <c r="J687" t="s">
        <v>27</v>
      </c>
      <c r="K687">
        <v>2</v>
      </c>
      <c r="L687">
        <v>65</v>
      </c>
      <c r="M687">
        <v>0.1</v>
      </c>
      <c r="N687">
        <v>117</v>
      </c>
      <c r="O687">
        <v>41</v>
      </c>
      <c r="P687" t="s">
        <v>28</v>
      </c>
      <c r="Q687" t="s">
        <v>91</v>
      </c>
      <c r="R687" t="s">
        <v>30</v>
      </c>
      <c r="S687">
        <v>3.8</v>
      </c>
      <c r="T687">
        <f>YEAR(tblOrders[[#This Row],[Order Date]])</f>
        <v>2025</v>
      </c>
      <c r="U687" t="str">
        <f>TEXT(tblOrders[[#This Row],[Order Date]],"mmm-yyyy")</f>
        <v>Mar-2025</v>
      </c>
      <c r="V687" s="4">
        <f>tblOrders[[#This Row],[Profit]]/tblOrders[[#This Row],[Sales Amount]]</f>
        <v>0.3504273504273504</v>
      </c>
      <c r="W687" t="str">
        <f>VLOOKUP(tblOrders[[#This Row],[City]],CityRegion,2,0)</f>
        <v>South</v>
      </c>
      <c r="X687" t="str">
        <f>VLOOKUP(tblOrders[[#This Row],[City]],lookups!A:C,3,0)</f>
        <v>Kerala</v>
      </c>
    </row>
    <row r="688" spans="1:24" x14ac:dyDescent="0.25">
      <c r="A688" t="s">
        <v>1378</v>
      </c>
      <c r="B688" s="1">
        <v>45954</v>
      </c>
      <c r="C688" t="s">
        <v>1379</v>
      </c>
      <c r="D688" t="s">
        <v>39</v>
      </c>
      <c r="E688" t="s">
        <v>49</v>
      </c>
      <c r="F688" t="s">
        <v>50</v>
      </c>
      <c r="G688" t="s">
        <v>24</v>
      </c>
      <c r="H688" t="s">
        <v>51</v>
      </c>
      <c r="I688" t="s">
        <v>52</v>
      </c>
      <c r="J688" t="s">
        <v>34</v>
      </c>
      <c r="K688">
        <v>4</v>
      </c>
      <c r="L688">
        <v>85</v>
      </c>
      <c r="M688">
        <v>0.1</v>
      </c>
      <c r="N688">
        <v>306</v>
      </c>
      <c r="O688">
        <v>98</v>
      </c>
      <c r="P688" t="s">
        <v>111</v>
      </c>
      <c r="Q688" t="s">
        <v>29</v>
      </c>
      <c r="R688" t="s">
        <v>36</v>
      </c>
      <c r="S688">
        <v>4.5</v>
      </c>
      <c r="T688">
        <f>YEAR(tblOrders[[#This Row],[Order Date]])</f>
        <v>2025</v>
      </c>
      <c r="U688" t="str">
        <f>TEXT(tblOrders[[#This Row],[Order Date]],"mmm-yyyy")</f>
        <v>Oct-2025</v>
      </c>
      <c r="V688" s="4">
        <f>tblOrders[[#This Row],[Profit]]/tblOrders[[#This Row],[Sales Amount]]</f>
        <v>0.3202614379084967</v>
      </c>
      <c r="W688" t="str">
        <f>VLOOKUP(tblOrders[[#This Row],[City]],CityRegion,2,0)</f>
        <v>South</v>
      </c>
      <c r="X688" t="str">
        <f>VLOOKUP(tblOrders[[#This Row],[City]],lookups!A:C,3,0)</f>
        <v>Kerala</v>
      </c>
    </row>
    <row r="689" spans="1:24" x14ac:dyDescent="0.25">
      <c r="A689" t="s">
        <v>1380</v>
      </c>
      <c r="B689" s="1">
        <v>45878</v>
      </c>
      <c r="C689" t="s">
        <v>1371</v>
      </c>
      <c r="D689" t="s">
        <v>21</v>
      </c>
      <c r="E689" t="s">
        <v>101</v>
      </c>
      <c r="F689" t="s">
        <v>102</v>
      </c>
      <c r="G689" t="s">
        <v>24</v>
      </c>
      <c r="H689" t="s">
        <v>103</v>
      </c>
      <c r="I689" t="s">
        <v>76</v>
      </c>
      <c r="J689" t="s">
        <v>45</v>
      </c>
      <c r="K689">
        <v>4</v>
      </c>
      <c r="L689">
        <v>120</v>
      </c>
      <c r="M689">
        <v>0.1</v>
      </c>
      <c r="N689">
        <v>432</v>
      </c>
      <c r="O689">
        <v>120</v>
      </c>
      <c r="P689" t="s">
        <v>28</v>
      </c>
      <c r="Q689" t="s">
        <v>46</v>
      </c>
      <c r="R689" t="s">
        <v>36</v>
      </c>
      <c r="S689">
        <v>4.0999999999999996</v>
      </c>
      <c r="T689">
        <f>YEAR(tblOrders[[#This Row],[Order Date]])</f>
        <v>2025</v>
      </c>
      <c r="U689" t="str">
        <f>TEXT(tblOrders[[#This Row],[Order Date]],"mmm-yyyy")</f>
        <v>Aug-2025</v>
      </c>
      <c r="V689" s="4">
        <f>tblOrders[[#This Row],[Profit]]/tblOrders[[#This Row],[Sales Amount]]</f>
        <v>0.27777777777777779</v>
      </c>
      <c r="W689" t="str">
        <f>VLOOKUP(tblOrders[[#This Row],[City]],CityRegion,2,0)</f>
        <v>South</v>
      </c>
      <c r="X689" t="str">
        <f>VLOOKUP(tblOrders[[#This Row],[City]],lookups!A:C,3,0)</f>
        <v>Kerala</v>
      </c>
    </row>
    <row r="690" spans="1:24" x14ac:dyDescent="0.25">
      <c r="A690" t="s">
        <v>1381</v>
      </c>
      <c r="B690" s="1">
        <v>45832</v>
      </c>
      <c r="C690" t="s">
        <v>1382</v>
      </c>
      <c r="D690" t="s">
        <v>21</v>
      </c>
      <c r="E690" t="s">
        <v>22</v>
      </c>
      <c r="F690" t="s">
        <v>23</v>
      </c>
      <c r="G690" t="s">
        <v>24</v>
      </c>
      <c r="H690" t="s">
        <v>25</v>
      </c>
      <c r="I690" t="s">
        <v>57</v>
      </c>
      <c r="J690" t="s">
        <v>34</v>
      </c>
      <c r="K690">
        <v>1</v>
      </c>
      <c r="L690">
        <v>190</v>
      </c>
      <c r="M690">
        <v>0</v>
      </c>
      <c r="N690">
        <v>190</v>
      </c>
      <c r="O690">
        <v>65</v>
      </c>
      <c r="P690" t="s">
        <v>85</v>
      </c>
      <c r="Q690" t="s">
        <v>35</v>
      </c>
      <c r="R690" t="s">
        <v>36</v>
      </c>
      <c r="S690">
        <v>3.2</v>
      </c>
      <c r="T690">
        <f>YEAR(tblOrders[[#This Row],[Order Date]])</f>
        <v>2025</v>
      </c>
      <c r="U690" t="str">
        <f>TEXT(tblOrders[[#This Row],[Order Date]],"mmm-yyyy")</f>
        <v>Jun-2025</v>
      </c>
      <c r="V690" s="4">
        <f>tblOrders[[#This Row],[Profit]]/tblOrders[[#This Row],[Sales Amount]]</f>
        <v>0.34210526315789475</v>
      </c>
      <c r="W690" t="str">
        <f>VLOOKUP(tblOrders[[#This Row],[City]],CityRegion,2,0)</f>
        <v>South</v>
      </c>
      <c r="X690" t="str">
        <f>VLOOKUP(tblOrders[[#This Row],[City]],lookups!A:C,3,0)</f>
        <v>Kerala</v>
      </c>
    </row>
    <row r="691" spans="1:24" x14ac:dyDescent="0.25">
      <c r="A691" t="s">
        <v>1383</v>
      </c>
      <c r="B691" s="1">
        <v>45890</v>
      </c>
      <c r="C691" t="s">
        <v>1384</v>
      </c>
      <c r="D691" t="s">
        <v>21</v>
      </c>
      <c r="E691" t="s">
        <v>22</v>
      </c>
      <c r="F691" t="s">
        <v>23</v>
      </c>
      <c r="G691" t="s">
        <v>24</v>
      </c>
      <c r="H691" t="s">
        <v>25</v>
      </c>
      <c r="I691" t="s">
        <v>44</v>
      </c>
      <c r="J691" t="s">
        <v>45</v>
      </c>
      <c r="K691">
        <v>4</v>
      </c>
      <c r="L691">
        <v>190</v>
      </c>
      <c r="M691">
        <v>0.15</v>
      </c>
      <c r="N691">
        <v>646</v>
      </c>
      <c r="O691">
        <v>146</v>
      </c>
      <c r="P691" t="s">
        <v>148</v>
      </c>
      <c r="Q691" t="s">
        <v>86</v>
      </c>
      <c r="R691" t="s">
        <v>36</v>
      </c>
      <c r="S691">
        <v>4.9000000000000004</v>
      </c>
      <c r="T691">
        <f>YEAR(tblOrders[[#This Row],[Order Date]])</f>
        <v>2025</v>
      </c>
      <c r="U691" t="str">
        <f>TEXT(tblOrders[[#This Row],[Order Date]],"mmm-yyyy")</f>
        <v>Aug-2025</v>
      </c>
      <c r="V691" s="4">
        <f>tblOrders[[#This Row],[Profit]]/tblOrders[[#This Row],[Sales Amount]]</f>
        <v>0.2260061919504644</v>
      </c>
      <c r="W691" t="str">
        <f>VLOOKUP(tblOrders[[#This Row],[City]],CityRegion,2,0)</f>
        <v>South</v>
      </c>
      <c r="X691" t="str">
        <f>VLOOKUP(tblOrders[[#This Row],[City]],lookups!A:C,3,0)</f>
        <v>Kerala</v>
      </c>
    </row>
    <row r="692" spans="1:24" x14ac:dyDescent="0.25">
      <c r="A692" t="s">
        <v>1385</v>
      </c>
      <c r="B692" s="1">
        <v>45912</v>
      </c>
      <c r="C692" t="s">
        <v>1386</v>
      </c>
      <c r="D692" t="s">
        <v>39</v>
      </c>
      <c r="E692" t="s">
        <v>60</v>
      </c>
      <c r="F692" t="s">
        <v>61</v>
      </c>
      <c r="G692" t="s">
        <v>62</v>
      </c>
      <c r="H692" t="s">
        <v>63</v>
      </c>
      <c r="I692" t="s">
        <v>139</v>
      </c>
      <c r="J692" t="s">
        <v>45</v>
      </c>
      <c r="K692">
        <v>3</v>
      </c>
      <c r="L692">
        <v>45</v>
      </c>
      <c r="M692">
        <v>0</v>
      </c>
      <c r="N692">
        <v>135</v>
      </c>
      <c r="O692">
        <v>57</v>
      </c>
      <c r="P692" t="s">
        <v>28</v>
      </c>
      <c r="Q692" t="s">
        <v>35</v>
      </c>
      <c r="R692" t="s">
        <v>36</v>
      </c>
      <c r="S692">
        <v>4.4000000000000004</v>
      </c>
      <c r="T692">
        <f>YEAR(tblOrders[[#This Row],[Order Date]])</f>
        <v>2025</v>
      </c>
      <c r="U692" t="str">
        <f>TEXT(tblOrders[[#This Row],[Order Date]],"mmm-yyyy")</f>
        <v>Sep-2025</v>
      </c>
      <c r="V692" s="4">
        <f>tblOrders[[#This Row],[Profit]]/tblOrders[[#This Row],[Sales Amount]]</f>
        <v>0.42222222222222222</v>
      </c>
      <c r="W692" t="str">
        <f>VLOOKUP(tblOrders[[#This Row],[City]],CityRegion,2,0)</f>
        <v>South</v>
      </c>
      <c r="X692" t="str">
        <f>VLOOKUP(tblOrders[[#This Row],[City]],lookups!A:C,3,0)</f>
        <v>Tamil Nadu</v>
      </c>
    </row>
    <row r="693" spans="1:24" x14ac:dyDescent="0.25">
      <c r="A693" t="s">
        <v>1387</v>
      </c>
      <c r="B693" s="1">
        <v>45817</v>
      </c>
      <c r="C693" t="s">
        <v>1388</v>
      </c>
      <c r="D693" t="s">
        <v>39</v>
      </c>
      <c r="E693" t="s">
        <v>60</v>
      </c>
      <c r="F693" t="s">
        <v>61</v>
      </c>
      <c r="G693" t="s">
        <v>62</v>
      </c>
      <c r="H693" t="s">
        <v>63</v>
      </c>
      <c r="I693" t="s">
        <v>84</v>
      </c>
      <c r="J693" t="s">
        <v>34</v>
      </c>
      <c r="K693">
        <v>5</v>
      </c>
      <c r="L693">
        <v>45</v>
      </c>
      <c r="M693">
        <v>0.2</v>
      </c>
      <c r="N693">
        <v>180</v>
      </c>
      <c r="O693">
        <v>50</v>
      </c>
      <c r="P693" t="s">
        <v>148</v>
      </c>
      <c r="Q693" t="s">
        <v>29</v>
      </c>
      <c r="R693" t="s">
        <v>36</v>
      </c>
      <c r="S693">
        <v>4</v>
      </c>
      <c r="T693">
        <f>YEAR(tblOrders[[#This Row],[Order Date]])</f>
        <v>2025</v>
      </c>
      <c r="U693" t="str">
        <f>TEXT(tblOrders[[#This Row],[Order Date]],"mmm-yyyy")</f>
        <v>Jun-2025</v>
      </c>
      <c r="V693" s="4">
        <f>tblOrders[[#This Row],[Profit]]/tblOrders[[#This Row],[Sales Amount]]</f>
        <v>0.27777777777777779</v>
      </c>
      <c r="W693" t="str">
        <f>VLOOKUP(tblOrders[[#This Row],[City]],CityRegion,2,0)</f>
        <v>West</v>
      </c>
      <c r="X693" t="str">
        <f>VLOOKUP(tblOrders[[#This Row],[City]],lookups!A:C,3,0)</f>
        <v>Maharashtra</v>
      </c>
    </row>
    <row r="694" spans="1:24" x14ac:dyDescent="0.25">
      <c r="A694" t="s">
        <v>1389</v>
      </c>
      <c r="B694" s="1">
        <v>45986</v>
      </c>
      <c r="C694" t="s">
        <v>1390</v>
      </c>
      <c r="D694" t="s">
        <v>39</v>
      </c>
      <c r="E694" t="s">
        <v>40</v>
      </c>
      <c r="F694" t="s">
        <v>41</v>
      </c>
      <c r="G694" t="s">
        <v>42</v>
      </c>
      <c r="H694" t="s">
        <v>43</v>
      </c>
      <c r="I694" t="s">
        <v>139</v>
      </c>
      <c r="J694" t="s">
        <v>27</v>
      </c>
      <c r="K694">
        <v>1</v>
      </c>
      <c r="L694">
        <v>18</v>
      </c>
      <c r="M694">
        <v>0.05</v>
      </c>
      <c r="N694">
        <v>17.100000000000001</v>
      </c>
      <c r="O694">
        <v>8.1</v>
      </c>
      <c r="P694" t="s">
        <v>85</v>
      </c>
      <c r="Q694" t="s">
        <v>35</v>
      </c>
      <c r="R694" t="s">
        <v>36</v>
      </c>
      <c r="S694">
        <v>3.1</v>
      </c>
      <c r="T694">
        <f>YEAR(tblOrders[[#This Row],[Order Date]])</f>
        <v>2025</v>
      </c>
      <c r="U694" t="str">
        <f>TEXT(tblOrders[[#This Row],[Order Date]],"mmm-yyyy")</f>
        <v>Nov-2025</v>
      </c>
      <c r="V694" s="4">
        <f>tblOrders[[#This Row],[Profit]]/tblOrders[[#This Row],[Sales Amount]]</f>
        <v>0.47368421052631571</v>
      </c>
      <c r="W694" t="str">
        <f>VLOOKUP(tblOrders[[#This Row],[City]],CityRegion,2,0)</f>
        <v>South</v>
      </c>
      <c r="X694" t="str">
        <f>VLOOKUP(tblOrders[[#This Row],[City]],lookups!A:C,3,0)</f>
        <v>Tamil Nadu</v>
      </c>
    </row>
    <row r="695" spans="1:24" x14ac:dyDescent="0.25">
      <c r="A695" t="s">
        <v>1391</v>
      </c>
      <c r="B695" s="1">
        <v>45764</v>
      </c>
      <c r="C695" t="s">
        <v>1392</v>
      </c>
      <c r="D695" t="s">
        <v>21</v>
      </c>
      <c r="E695" t="s">
        <v>60</v>
      </c>
      <c r="F695" t="s">
        <v>61</v>
      </c>
      <c r="G695" t="s">
        <v>62</v>
      </c>
      <c r="H695" t="s">
        <v>63</v>
      </c>
      <c r="I695" t="s">
        <v>130</v>
      </c>
      <c r="J695" t="s">
        <v>34</v>
      </c>
      <c r="K695">
        <v>1</v>
      </c>
      <c r="L695">
        <v>45</v>
      </c>
      <c r="M695">
        <v>0.05</v>
      </c>
      <c r="N695">
        <v>42.75</v>
      </c>
      <c r="O695">
        <v>16.75</v>
      </c>
      <c r="P695" t="s">
        <v>85</v>
      </c>
      <c r="Q695" t="s">
        <v>29</v>
      </c>
      <c r="R695" t="s">
        <v>36</v>
      </c>
      <c r="S695">
        <v>4.9000000000000004</v>
      </c>
      <c r="T695">
        <f>YEAR(tblOrders[[#This Row],[Order Date]])</f>
        <v>2025</v>
      </c>
      <c r="U695" t="str">
        <f>TEXT(tblOrders[[#This Row],[Order Date]],"mmm-yyyy")</f>
        <v>Apr-2025</v>
      </c>
      <c r="V695" s="4">
        <f>tblOrders[[#This Row],[Profit]]/tblOrders[[#This Row],[Sales Amount]]</f>
        <v>0.391812865497076</v>
      </c>
      <c r="W695" t="str">
        <f>VLOOKUP(tblOrders[[#This Row],[City]],CityRegion,2,0)</f>
        <v>West</v>
      </c>
      <c r="X695" t="str">
        <f>VLOOKUP(tblOrders[[#This Row],[City]],lookups!A:C,3,0)</f>
        <v>Maharashtra</v>
      </c>
    </row>
    <row r="696" spans="1:24" x14ac:dyDescent="0.25">
      <c r="A696" t="s">
        <v>1393</v>
      </c>
      <c r="B696" s="1">
        <v>45791</v>
      </c>
      <c r="C696" t="s">
        <v>1394</v>
      </c>
      <c r="D696" t="s">
        <v>39</v>
      </c>
      <c r="E696" t="s">
        <v>94</v>
      </c>
      <c r="F696" t="s">
        <v>95</v>
      </c>
      <c r="G696" t="s">
        <v>68</v>
      </c>
      <c r="H696" t="s">
        <v>96</v>
      </c>
      <c r="I696" t="s">
        <v>139</v>
      </c>
      <c r="J696" t="s">
        <v>45</v>
      </c>
      <c r="K696">
        <v>5</v>
      </c>
      <c r="L696">
        <v>89</v>
      </c>
      <c r="M696">
        <v>0.05</v>
      </c>
      <c r="N696">
        <v>422.75</v>
      </c>
      <c r="O696">
        <v>147.75</v>
      </c>
      <c r="P696" t="s">
        <v>111</v>
      </c>
      <c r="Q696" t="s">
        <v>91</v>
      </c>
      <c r="R696" t="s">
        <v>36</v>
      </c>
      <c r="S696">
        <v>4.7</v>
      </c>
      <c r="T696">
        <f>YEAR(tblOrders[[#This Row],[Order Date]])</f>
        <v>2025</v>
      </c>
      <c r="U696" t="str">
        <f>TEXT(tblOrders[[#This Row],[Order Date]],"mmm-yyyy")</f>
        <v>May-2025</v>
      </c>
      <c r="V696" s="4">
        <f>tblOrders[[#This Row],[Profit]]/tblOrders[[#This Row],[Sales Amount]]</f>
        <v>0.34949733885274986</v>
      </c>
      <c r="W696" t="str">
        <f>VLOOKUP(tblOrders[[#This Row],[City]],CityRegion,2,0)</f>
        <v>South</v>
      </c>
      <c r="X696" t="str">
        <f>VLOOKUP(tblOrders[[#This Row],[City]],lookups!A:C,3,0)</f>
        <v>Tamil Nadu</v>
      </c>
    </row>
    <row r="697" spans="1:24" x14ac:dyDescent="0.25">
      <c r="A697" t="s">
        <v>1395</v>
      </c>
      <c r="B697" s="1">
        <v>45922</v>
      </c>
      <c r="C697" t="s">
        <v>1396</v>
      </c>
      <c r="D697" t="s">
        <v>39</v>
      </c>
      <c r="E697" t="s">
        <v>55</v>
      </c>
      <c r="F697" t="s">
        <v>56</v>
      </c>
      <c r="G697" t="s">
        <v>24</v>
      </c>
      <c r="H697" t="s">
        <v>51</v>
      </c>
      <c r="I697" t="s">
        <v>70</v>
      </c>
      <c r="J697" t="s">
        <v>27</v>
      </c>
      <c r="K697">
        <v>2</v>
      </c>
      <c r="L697">
        <v>42</v>
      </c>
      <c r="M697">
        <v>0.05</v>
      </c>
      <c r="N697">
        <v>79.8</v>
      </c>
      <c r="O697">
        <v>31.8</v>
      </c>
      <c r="P697" t="s">
        <v>111</v>
      </c>
      <c r="Q697" t="s">
        <v>46</v>
      </c>
      <c r="R697" t="s">
        <v>123</v>
      </c>
      <c r="S697">
        <v>4.5</v>
      </c>
      <c r="T697">
        <f>YEAR(tblOrders[[#This Row],[Order Date]])</f>
        <v>2025</v>
      </c>
      <c r="U697" t="str">
        <f>TEXT(tblOrders[[#This Row],[Order Date]],"mmm-yyyy")</f>
        <v>Sep-2025</v>
      </c>
      <c r="V697" s="4">
        <f>tblOrders[[#This Row],[Profit]]/tblOrders[[#This Row],[Sales Amount]]</f>
        <v>0.39849624060150379</v>
      </c>
      <c r="W697" t="str">
        <f>VLOOKUP(tblOrders[[#This Row],[City]],CityRegion,2,0)</f>
        <v>South</v>
      </c>
      <c r="X697" t="str">
        <f>VLOOKUP(tblOrders[[#This Row],[City]],lookups!A:C,3,0)</f>
        <v>Telengana</v>
      </c>
    </row>
    <row r="698" spans="1:24" x14ac:dyDescent="0.25">
      <c r="A698" t="s">
        <v>1397</v>
      </c>
      <c r="B698" s="1">
        <v>45737</v>
      </c>
      <c r="C698" t="s">
        <v>1398</v>
      </c>
      <c r="D698" t="s">
        <v>21</v>
      </c>
      <c r="E698" t="s">
        <v>55</v>
      </c>
      <c r="F698" t="s">
        <v>56</v>
      </c>
      <c r="G698" t="s">
        <v>24</v>
      </c>
      <c r="H698" t="s">
        <v>51</v>
      </c>
      <c r="I698" t="s">
        <v>57</v>
      </c>
      <c r="J698" t="s">
        <v>45</v>
      </c>
      <c r="K698">
        <v>5</v>
      </c>
      <c r="L698">
        <v>42</v>
      </c>
      <c r="M698">
        <v>0.1</v>
      </c>
      <c r="N698">
        <v>189</v>
      </c>
      <c r="O698">
        <v>69</v>
      </c>
      <c r="P698" t="s">
        <v>28</v>
      </c>
      <c r="Q698" t="s">
        <v>91</v>
      </c>
      <c r="R698" t="s">
        <v>36</v>
      </c>
      <c r="S698">
        <v>2.8</v>
      </c>
      <c r="T698">
        <f>YEAR(tblOrders[[#This Row],[Order Date]])</f>
        <v>2025</v>
      </c>
      <c r="U698" t="str">
        <f>TEXT(tblOrders[[#This Row],[Order Date]],"mmm-yyyy")</f>
        <v>Mar-2025</v>
      </c>
      <c r="V698" s="4">
        <f>tblOrders[[#This Row],[Profit]]/tblOrders[[#This Row],[Sales Amount]]</f>
        <v>0.36507936507936506</v>
      </c>
      <c r="W698" t="str">
        <f>VLOOKUP(tblOrders[[#This Row],[City]],CityRegion,2,0)</f>
        <v>South</v>
      </c>
      <c r="X698" t="str">
        <f>VLOOKUP(tblOrders[[#This Row],[City]],lookups!A:C,3,0)</f>
        <v>Kerala</v>
      </c>
    </row>
    <row r="699" spans="1:24" x14ac:dyDescent="0.25">
      <c r="A699" t="s">
        <v>1399</v>
      </c>
      <c r="B699" s="1">
        <v>45716</v>
      </c>
      <c r="C699" t="s">
        <v>1400</v>
      </c>
      <c r="D699" t="s">
        <v>21</v>
      </c>
      <c r="E699" t="s">
        <v>94</v>
      </c>
      <c r="F699" t="s">
        <v>95</v>
      </c>
      <c r="G699" t="s">
        <v>68</v>
      </c>
      <c r="H699" t="s">
        <v>96</v>
      </c>
      <c r="I699" t="s">
        <v>70</v>
      </c>
      <c r="J699" t="s">
        <v>34</v>
      </c>
      <c r="K699">
        <v>4</v>
      </c>
      <c r="L699">
        <v>89</v>
      </c>
      <c r="M699">
        <v>0.2</v>
      </c>
      <c r="N699">
        <v>284.8</v>
      </c>
      <c r="O699">
        <v>64.8</v>
      </c>
      <c r="P699" t="s">
        <v>28</v>
      </c>
      <c r="Q699" t="s">
        <v>46</v>
      </c>
      <c r="R699" t="s">
        <v>36</v>
      </c>
      <c r="S699">
        <v>4.5999999999999996</v>
      </c>
      <c r="T699">
        <f>YEAR(tblOrders[[#This Row],[Order Date]])</f>
        <v>2025</v>
      </c>
      <c r="U699" t="str">
        <f>TEXT(tblOrders[[#This Row],[Order Date]],"mmm-yyyy")</f>
        <v>Feb-2025</v>
      </c>
      <c r="V699" s="4">
        <f>tblOrders[[#This Row],[Profit]]/tblOrders[[#This Row],[Sales Amount]]</f>
        <v>0.22752808988764042</v>
      </c>
      <c r="W699" t="str">
        <f>VLOOKUP(tblOrders[[#This Row],[City]],CityRegion,2,0)</f>
        <v>South</v>
      </c>
      <c r="X699" t="str">
        <f>VLOOKUP(tblOrders[[#This Row],[City]],lookups!A:C,3,0)</f>
        <v>Telengana</v>
      </c>
    </row>
    <row r="700" spans="1:24" x14ac:dyDescent="0.25">
      <c r="A700" t="s">
        <v>1401</v>
      </c>
      <c r="B700" s="1">
        <v>45818</v>
      </c>
      <c r="C700" t="s">
        <v>1402</v>
      </c>
      <c r="D700" t="s">
        <v>21</v>
      </c>
      <c r="E700" t="s">
        <v>114</v>
      </c>
      <c r="F700" t="s">
        <v>115</v>
      </c>
      <c r="G700" t="s">
        <v>42</v>
      </c>
      <c r="H700" t="s">
        <v>116</v>
      </c>
      <c r="I700" t="s">
        <v>26</v>
      </c>
      <c r="J700" t="s">
        <v>45</v>
      </c>
      <c r="K700">
        <v>4</v>
      </c>
      <c r="L700">
        <v>12</v>
      </c>
      <c r="M700">
        <v>0.1</v>
      </c>
      <c r="N700">
        <v>43.2</v>
      </c>
      <c r="O700">
        <v>19.2</v>
      </c>
      <c r="P700" t="s">
        <v>28</v>
      </c>
      <c r="Q700" t="s">
        <v>29</v>
      </c>
      <c r="R700" t="s">
        <v>36</v>
      </c>
      <c r="S700">
        <v>4.5999999999999996</v>
      </c>
      <c r="T700">
        <f>YEAR(tblOrders[[#This Row],[Order Date]])</f>
        <v>2025</v>
      </c>
      <c r="U700" t="str">
        <f>TEXT(tblOrders[[#This Row],[Order Date]],"mmm-yyyy")</f>
        <v>Jun-2025</v>
      </c>
      <c r="V700" s="4">
        <f>tblOrders[[#This Row],[Profit]]/tblOrders[[#This Row],[Sales Amount]]</f>
        <v>0.44444444444444442</v>
      </c>
      <c r="W700" t="str">
        <f>VLOOKUP(tblOrders[[#This Row],[City]],CityRegion,2,0)</f>
        <v>South</v>
      </c>
      <c r="X700" t="str">
        <f>VLOOKUP(tblOrders[[#This Row],[City]],lookups!A:C,3,0)</f>
        <v>Karnataka</v>
      </c>
    </row>
    <row r="701" spans="1:24" x14ac:dyDescent="0.25">
      <c r="A701" t="s">
        <v>1403</v>
      </c>
      <c r="B701" s="1">
        <v>45822</v>
      </c>
      <c r="C701" t="s">
        <v>1404</v>
      </c>
      <c r="D701" t="s">
        <v>21</v>
      </c>
      <c r="E701" t="s">
        <v>22</v>
      </c>
      <c r="F701" t="s">
        <v>23</v>
      </c>
      <c r="G701" t="s">
        <v>24</v>
      </c>
      <c r="H701" t="s">
        <v>25</v>
      </c>
      <c r="I701" t="s">
        <v>76</v>
      </c>
      <c r="J701" t="s">
        <v>45</v>
      </c>
      <c r="K701">
        <v>5</v>
      </c>
      <c r="L701">
        <v>190</v>
      </c>
      <c r="M701">
        <v>0.2</v>
      </c>
      <c r="N701">
        <v>760</v>
      </c>
      <c r="O701">
        <v>135</v>
      </c>
      <c r="P701" t="s">
        <v>28</v>
      </c>
      <c r="Q701" t="s">
        <v>35</v>
      </c>
      <c r="R701" t="s">
        <v>30</v>
      </c>
      <c r="S701">
        <v>4.2</v>
      </c>
      <c r="T701">
        <f>YEAR(tblOrders[[#This Row],[Order Date]])</f>
        <v>2025</v>
      </c>
      <c r="U701" t="str">
        <f>TEXT(tblOrders[[#This Row],[Order Date]],"mmm-yyyy")</f>
        <v>Jun-2025</v>
      </c>
      <c r="V701" s="4">
        <f>tblOrders[[#This Row],[Profit]]/tblOrders[[#This Row],[Sales Amount]]</f>
        <v>0.17763157894736842</v>
      </c>
      <c r="W701" t="str">
        <f>VLOOKUP(tblOrders[[#This Row],[City]],CityRegion,2,0)</f>
        <v>South</v>
      </c>
      <c r="X701" t="str">
        <f>VLOOKUP(tblOrders[[#This Row],[City]],lookups!A:C,3,0)</f>
        <v>Kerala</v>
      </c>
    </row>
    <row r="702" spans="1:24" x14ac:dyDescent="0.25">
      <c r="A702" t="s">
        <v>1405</v>
      </c>
      <c r="B702" s="1">
        <v>45782</v>
      </c>
      <c r="C702" t="s">
        <v>1406</v>
      </c>
      <c r="D702" t="s">
        <v>21</v>
      </c>
      <c r="E702" t="s">
        <v>114</v>
      </c>
      <c r="F702" t="s">
        <v>115</v>
      </c>
      <c r="G702" t="s">
        <v>42</v>
      </c>
      <c r="H702" t="s">
        <v>116</v>
      </c>
      <c r="I702" t="s">
        <v>57</v>
      </c>
      <c r="J702" t="s">
        <v>27</v>
      </c>
      <c r="K702">
        <v>1</v>
      </c>
      <c r="L702">
        <v>12</v>
      </c>
      <c r="M702">
        <v>0.2</v>
      </c>
      <c r="N702">
        <v>9.6</v>
      </c>
      <c r="O702">
        <v>3.6</v>
      </c>
      <c r="P702" t="s">
        <v>28</v>
      </c>
      <c r="Q702" t="s">
        <v>29</v>
      </c>
      <c r="R702" t="s">
        <v>36</v>
      </c>
      <c r="S702">
        <v>3.3</v>
      </c>
      <c r="T702">
        <f>YEAR(tblOrders[[#This Row],[Order Date]])</f>
        <v>2025</v>
      </c>
      <c r="U702" t="str">
        <f>TEXT(tblOrders[[#This Row],[Order Date]],"mmm-yyyy")</f>
        <v>May-2025</v>
      </c>
      <c r="V702" s="4">
        <f>tblOrders[[#This Row],[Profit]]/tblOrders[[#This Row],[Sales Amount]]</f>
        <v>0.375</v>
      </c>
      <c r="W702" t="str">
        <f>VLOOKUP(tblOrders[[#This Row],[City]],CityRegion,2,0)</f>
        <v>South</v>
      </c>
      <c r="X702" t="str">
        <f>VLOOKUP(tblOrders[[#This Row],[City]],lookups!A:C,3,0)</f>
        <v>Kerala</v>
      </c>
    </row>
    <row r="703" spans="1:24" x14ac:dyDescent="0.25">
      <c r="A703" t="s">
        <v>1407</v>
      </c>
      <c r="B703" s="1">
        <v>45849</v>
      </c>
      <c r="C703" t="s">
        <v>120</v>
      </c>
      <c r="D703" t="s">
        <v>39</v>
      </c>
      <c r="E703" t="s">
        <v>94</v>
      </c>
      <c r="F703" t="s">
        <v>95</v>
      </c>
      <c r="G703" t="s">
        <v>68</v>
      </c>
      <c r="H703" t="s">
        <v>96</v>
      </c>
      <c r="I703" t="s">
        <v>33</v>
      </c>
      <c r="J703" t="s">
        <v>45</v>
      </c>
      <c r="K703">
        <v>3</v>
      </c>
      <c r="L703">
        <v>89</v>
      </c>
      <c r="M703">
        <v>0.1</v>
      </c>
      <c r="N703">
        <v>240.3</v>
      </c>
      <c r="O703">
        <v>75.3</v>
      </c>
      <c r="P703" t="s">
        <v>148</v>
      </c>
      <c r="Q703" t="s">
        <v>35</v>
      </c>
      <c r="R703" t="s">
        <v>30</v>
      </c>
      <c r="S703">
        <v>3.4</v>
      </c>
      <c r="T703">
        <f>YEAR(tblOrders[[#This Row],[Order Date]])</f>
        <v>2025</v>
      </c>
      <c r="U703" t="str">
        <f>TEXT(tblOrders[[#This Row],[Order Date]],"mmm-yyyy")</f>
        <v>Jul-2025</v>
      </c>
      <c r="V703" s="4">
        <f>tblOrders[[#This Row],[Profit]]/tblOrders[[#This Row],[Sales Amount]]</f>
        <v>0.31335830212234705</v>
      </c>
      <c r="W703" t="str">
        <f>VLOOKUP(tblOrders[[#This Row],[City]],CityRegion,2,0)</f>
        <v>North</v>
      </c>
      <c r="X703" t="str">
        <f>VLOOKUP(tblOrders[[#This Row],[City]],lookups!A:C,3,0)</f>
        <v>Delhi</v>
      </c>
    </row>
    <row r="704" spans="1:24" x14ac:dyDescent="0.25">
      <c r="A704" t="s">
        <v>1408</v>
      </c>
      <c r="B704" s="1">
        <v>45918</v>
      </c>
      <c r="C704" t="s">
        <v>1409</v>
      </c>
      <c r="D704" t="s">
        <v>39</v>
      </c>
      <c r="E704" t="s">
        <v>66</v>
      </c>
      <c r="F704" t="s">
        <v>67</v>
      </c>
      <c r="G704" t="s">
        <v>68</v>
      </c>
      <c r="H704" t="s">
        <v>69</v>
      </c>
      <c r="I704" t="s">
        <v>57</v>
      </c>
      <c r="J704" t="s">
        <v>34</v>
      </c>
      <c r="K704">
        <v>4</v>
      </c>
      <c r="L704">
        <v>149</v>
      </c>
      <c r="M704">
        <v>0.15</v>
      </c>
      <c r="N704">
        <v>506.6</v>
      </c>
      <c r="O704">
        <v>126.6</v>
      </c>
      <c r="P704" t="s">
        <v>28</v>
      </c>
      <c r="Q704" t="s">
        <v>35</v>
      </c>
      <c r="R704" t="s">
        <v>36</v>
      </c>
      <c r="S704">
        <v>4.7</v>
      </c>
      <c r="T704">
        <f>YEAR(tblOrders[[#This Row],[Order Date]])</f>
        <v>2025</v>
      </c>
      <c r="U704" t="str">
        <f>TEXT(tblOrders[[#This Row],[Order Date]],"mmm-yyyy")</f>
        <v>Sep-2025</v>
      </c>
      <c r="V704" s="4">
        <f>tblOrders[[#This Row],[Profit]]/tblOrders[[#This Row],[Sales Amount]]</f>
        <v>0.24990130280300038</v>
      </c>
      <c r="W704" t="str">
        <f>VLOOKUP(tblOrders[[#This Row],[City]],CityRegion,2,0)</f>
        <v>South</v>
      </c>
      <c r="X704" t="str">
        <f>VLOOKUP(tblOrders[[#This Row],[City]],lookups!A:C,3,0)</f>
        <v>Kerala</v>
      </c>
    </row>
    <row r="705" spans="1:24" x14ac:dyDescent="0.25">
      <c r="A705" t="s">
        <v>1410</v>
      </c>
      <c r="B705" s="1">
        <v>45812</v>
      </c>
      <c r="C705" t="s">
        <v>1411</v>
      </c>
      <c r="D705" t="s">
        <v>21</v>
      </c>
      <c r="E705" t="s">
        <v>22</v>
      </c>
      <c r="F705" t="s">
        <v>23</v>
      </c>
      <c r="G705" t="s">
        <v>24</v>
      </c>
      <c r="H705" t="s">
        <v>25</v>
      </c>
      <c r="I705" t="s">
        <v>70</v>
      </c>
      <c r="J705" t="s">
        <v>34</v>
      </c>
      <c r="K705">
        <v>3</v>
      </c>
      <c r="L705">
        <v>190</v>
      </c>
      <c r="M705">
        <v>0.15</v>
      </c>
      <c r="N705">
        <v>484.5</v>
      </c>
      <c r="O705">
        <v>109.5</v>
      </c>
      <c r="P705" t="s">
        <v>111</v>
      </c>
      <c r="Q705" t="s">
        <v>29</v>
      </c>
      <c r="R705" t="s">
        <v>36</v>
      </c>
      <c r="S705">
        <v>4.0999999999999996</v>
      </c>
      <c r="T705">
        <f>YEAR(tblOrders[[#This Row],[Order Date]])</f>
        <v>2025</v>
      </c>
      <c r="U705" t="str">
        <f>TEXT(tblOrders[[#This Row],[Order Date]],"mmm-yyyy")</f>
        <v>Jun-2025</v>
      </c>
      <c r="V705" s="4">
        <f>tblOrders[[#This Row],[Profit]]/tblOrders[[#This Row],[Sales Amount]]</f>
        <v>0.2260061919504644</v>
      </c>
      <c r="W705" t="str">
        <f>VLOOKUP(tblOrders[[#This Row],[City]],CityRegion,2,0)</f>
        <v>South</v>
      </c>
      <c r="X705" t="str">
        <f>VLOOKUP(tblOrders[[#This Row],[City]],lookups!A:C,3,0)</f>
        <v>Telengana</v>
      </c>
    </row>
    <row r="706" spans="1:24" x14ac:dyDescent="0.25">
      <c r="A706" t="s">
        <v>1412</v>
      </c>
      <c r="B706" s="1">
        <v>45674</v>
      </c>
      <c r="C706" t="s">
        <v>345</v>
      </c>
      <c r="D706" t="s">
        <v>21</v>
      </c>
      <c r="E706" t="s">
        <v>108</v>
      </c>
      <c r="F706" t="s">
        <v>109</v>
      </c>
      <c r="G706" t="s">
        <v>62</v>
      </c>
      <c r="H706" t="s">
        <v>110</v>
      </c>
      <c r="I706" t="s">
        <v>44</v>
      </c>
      <c r="J706" t="s">
        <v>45</v>
      </c>
      <c r="K706">
        <v>5</v>
      </c>
      <c r="L706">
        <v>110</v>
      </c>
      <c r="M706">
        <v>0.1</v>
      </c>
      <c r="N706">
        <v>495</v>
      </c>
      <c r="O706">
        <v>155</v>
      </c>
      <c r="P706" t="s">
        <v>28</v>
      </c>
      <c r="Q706" t="s">
        <v>86</v>
      </c>
      <c r="R706" t="s">
        <v>123</v>
      </c>
      <c r="S706">
        <v>2.9</v>
      </c>
      <c r="T706">
        <f>YEAR(tblOrders[[#This Row],[Order Date]])</f>
        <v>2025</v>
      </c>
      <c r="U706" t="str">
        <f>TEXT(tblOrders[[#This Row],[Order Date]],"mmm-yyyy")</f>
        <v>Jan-2025</v>
      </c>
      <c r="V706" s="4">
        <f>tblOrders[[#This Row],[Profit]]/tblOrders[[#This Row],[Sales Amount]]</f>
        <v>0.31313131313131315</v>
      </c>
      <c r="W706" t="str">
        <f>VLOOKUP(tblOrders[[#This Row],[City]],CityRegion,2,0)</f>
        <v>South</v>
      </c>
      <c r="X706" t="str">
        <f>VLOOKUP(tblOrders[[#This Row],[City]],lookups!A:C,3,0)</f>
        <v>Kerala</v>
      </c>
    </row>
    <row r="707" spans="1:24" x14ac:dyDescent="0.25">
      <c r="A707" t="s">
        <v>1413</v>
      </c>
      <c r="B707" s="1">
        <v>45760</v>
      </c>
      <c r="C707" t="s">
        <v>1414</v>
      </c>
      <c r="D707" t="s">
        <v>39</v>
      </c>
      <c r="E707" t="s">
        <v>55</v>
      </c>
      <c r="F707" t="s">
        <v>56</v>
      </c>
      <c r="G707" t="s">
        <v>24</v>
      </c>
      <c r="H707" t="s">
        <v>51</v>
      </c>
      <c r="I707" t="s">
        <v>52</v>
      </c>
      <c r="J707" t="s">
        <v>34</v>
      </c>
      <c r="K707">
        <v>1</v>
      </c>
      <c r="L707">
        <v>42</v>
      </c>
      <c r="M707">
        <v>0.05</v>
      </c>
      <c r="N707">
        <v>39.9</v>
      </c>
      <c r="O707">
        <v>15.9</v>
      </c>
      <c r="P707" t="s">
        <v>28</v>
      </c>
      <c r="Q707" t="s">
        <v>46</v>
      </c>
      <c r="R707" t="s">
        <v>123</v>
      </c>
      <c r="S707">
        <v>4.8</v>
      </c>
      <c r="T707">
        <f>YEAR(tblOrders[[#This Row],[Order Date]])</f>
        <v>2025</v>
      </c>
      <c r="U707" t="str">
        <f>TEXT(tblOrders[[#This Row],[Order Date]],"mmm-yyyy")</f>
        <v>Apr-2025</v>
      </c>
      <c r="V707" s="4">
        <f>tblOrders[[#This Row],[Profit]]/tblOrders[[#This Row],[Sales Amount]]</f>
        <v>0.39849624060150379</v>
      </c>
      <c r="W707" t="str">
        <f>VLOOKUP(tblOrders[[#This Row],[City]],CityRegion,2,0)</f>
        <v>South</v>
      </c>
      <c r="X707" t="str">
        <f>VLOOKUP(tblOrders[[#This Row],[City]],lookups!A:C,3,0)</f>
        <v>Kerala</v>
      </c>
    </row>
    <row r="708" spans="1:24" x14ac:dyDescent="0.25">
      <c r="A708" t="s">
        <v>1415</v>
      </c>
      <c r="B708" s="1">
        <v>45820</v>
      </c>
      <c r="C708" t="s">
        <v>932</v>
      </c>
      <c r="D708" t="s">
        <v>21</v>
      </c>
      <c r="E708" t="s">
        <v>73</v>
      </c>
      <c r="F708" t="s">
        <v>74</v>
      </c>
      <c r="G708" t="s">
        <v>68</v>
      </c>
      <c r="H708" t="s">
        <v>75</v>
      </c>
      <c r="I708" t="s">
        <v>52</v>
      </c>
      <c r="J708" t="s">
        <v>34</v>
      </c>
      <c r="K708">
        <v>1</v>
      </c>
      <c r="L708">
        <v>65</v>
      </c>
      <c r="M708">
        <v>0.05</v>
      </c>
      <c r="N708">
        <v>61.75</v>
      </c>
      <c r="O708">
        <v>23.75</v>
      </c>
      <c r="P708" t="s">
        <v>28</v>
      </c>
      <c r="Q708" t="s">
        <v>29</v>
      </c>
      <c r="R708" t="s">
        <v>36</v>
      </c>
      <c r="S708">
        <v>4.9000000000000004</v>
      </c>
      <c r="T708">
        <f>YEAR(tblOrders[[#This Row],[Order Date]])</f>
        <v>2025</v>
      </c>
      <c r="U708" t="str">
        <f>TEXT(tblOrders[[#This Row],[Order Date]],"mmm-yyyy")</f>
        <v>Jun-2025</v>
      </c>
      <c r="V708" s="4">
        <f>tblOrders[[#This Row],[Profit]]/tblOrders[[#This Row],[Sales Amount]]</f>
        <v>0.38461538461538464</v>
      </c>
      <c r="W708" t="str">
        <f>VLOOKUP(tblOrders[[#This Row],[City]],CityRegion,2,0)</f>
        <v>South</v>
      </c>
      <c r="X708" t="str">
        <f>VLOOKUP(tblOrders[[#This Row],[City]],lookups!A:C,3,0)</f>
        <v>Kerala</v>
      </c>
    </row>
    <row r="709" spans="1:24" x14ac:dyDescent="0.25">
      <c r="A709" t="s">
        <v>1416</v>
      </c>
      <c r="B709" s="1">
        <v>45725</v>
      </c>
      <c r="C709" t="s">
        <v>1417</v>
      </c>
      <c r="D709" t="s">
        <v>21</v>
      </c>
      <c r="E709" t="s">
        <v>79</v>
      </c>
      <c r="F709" t="s">
        <v>80</v>
      </c>
      <c r="G709" t="s">
        <v>68</v>
      </c>
      <c r="H709" t="s">
        <v>81</v>
      </c>
      <c r="I709" t="s">
        <v>26</v>
      </c>
      <c r="J709" t="s">
        <v>34</v>
      </c>
      <c r="K709">
        <v>3</v>
      </c>
      <c r="L709">
        <v>799</v>
      </c>
      <c r="M709">
        <v>0.2</v>
      </c>
      <c r="N709">
        <v>1917.6</v>
      </c>
      <c r="O709">
        <v>57.6</v>
      </c>
      <c r="P709" t="s">
        <v>28</v>
      </c>
      <c r="Q709" t="s">
        <v>46</v>
      </c>
      <c r="R709" t="s">
        <v>30</v>
      </c>
      <c r="S709">
        <v>2.9</v>
      </c>
      <c r="T709">
        <f>YEAR(tblOrders[[#This Row],[Order Date]])</f>
        <v>2025</v>
      </c>
      <c r="U709" t="str">
        <f>TEXT(tblOrders[[#This Row],[Order Date]],"mmm-yyyy")</f>
        <v>Mar-2025</v>
      </c>
      <c r="V709" s="4">
        <f>tblOrders[[#This Row],[Profit]]/tblOrders[[#This Row],[Sales Amount]]</f>
        <v>3.0037546933667086E-2</v>
      </c>
      <c r="W709" t="str">
        <f>VLOOKUP(tblOrders[[#This Row],[City]],CityRegion,2,0)</f>
        <v>South</v>
      </c>
      <c r="X709" t="str">
        <f>VLOOKUP(tblOrders[[#This Row],[City]],lookups!A:C,3,0)</f>
        <v>Karnataka</v>
      </c>
    </row>
    <row r="710" spans="1:24" x14ac:dyDescent="0.25">
      <c r="A710" t="s">
        <v>1418</v>
      </c>
      <c r="B710" s="1">
        <v>46008</v>
      </c>
      <c r="C710" t="s">
        <v>1419</v>
      </c>
      <c r="D710" t="s">
        <v>39</v>
      </c>
      <c r="E710" t="s">
        <v>79</v>
      </c>
      <c r="F710" t="s">
        <v>80</v>
      </c>
      <c r="G710" t="s">
        <v>68</v>
      </c>
      <c r="H710" t="s">
        <v>81</v>
      </c>
      <c r="I710" t="s">
        <v>44</v>
      </c>
      <c r="J710" t="s">
        <v>27</v>
      </c>
      <c r="K710">
        <v>5</v>
      </c>
      <c r="L710">
        <v>799</v>
      </c>
      <c r="M710">
        <v>0</v>
      </c>
      <c r="N710">
        <v>3995</v>
      </c>
      <c r="O710">
        <v>895</v>
      </c>
      <c r="P710" t="s">
        <v>148</v>
      </c>
      <c r="Q710" t="s">
        <v>35</v>
      </c>
      <c r="R710" t="s">
        <v>36</v>
      </c>
      <c r="S710">
        <v>3.5</v>
      </c>
      <c r="T710">
        <f>YEAR(tblOrders[[#This Row],[Order Date]])</f>
        <v>2025</v>
      </c>
      <c r="U710" t="str">
        <f>TEXT(tblOrders[[#This Row],[Order Date]],"mmm-yyyy")</f>
        <v>Dec-2025</v>
      </c>
      <c r="V710" s="4">
        <f>tblOrders[[#This Row],[Profit]]/tblOrders[[#This Row],[Sales Amount]]</f>
        <v>0.22403003754693368</v>
      </c>
      <c r="W710" t="str">
        <f>VLOOKUP(tblOrders[[#This Row],[City]],CityRegion,2,0)</f>
        <v>South</v>
      </c>
      <c r="X710" t="str">
        <f>VLOOKUP(tblOrders[[#This Row],[City]],lookups!A:C,3,0)</f>
        <v>Kerala</v>
      </c>
    </row>
    <row r="711" spans="1:24" x14ac:dyDescent="0.25">
      <c r="A711" t="s">
        <v>1420</v>
      </c>
      <c r="B711" s="1">
        <v>46011</v>
      </c>
      <c r="C711" t="s">
        <v>1421</v>
      </c>
      <c r="D711" t="s">
        <v>21</v>
      </c>
      <c r="E711" t="s">
        <v>66</v>
      </c>
      <c r="F711" t="s">
        <v>67</v>
      </c>
      <c r="G711" t="s">
        <v>68</v>
      </c>
      <c r="H711" t="s">
        <v>69</v>
      </c>
      <c r="I711" t="s">
        <v>130</v>
      </c>
      <c r="J711" t="s">
        <v>34</v>
      </c>
      <c r="K711">
        <v>5</v>
      </c>
      <c r="L711">
        <v>149</v>
      </c>
      <c r="M711">
        <v>0.2</v>
      </c>
      <c r="N711">
        <v>596</v>
      </c>
      <c r="O711">
        <v>121</v>
      </c>
      <c r="P711" t="s">
        <v>85</v>
      </c>
      <c r="Q711" t="s">
        <v>29</v>
      </c>
      <c r="R711" t="s">
        <v>36</v>
      </c>
      <c r="S711">
        <v>4.7</v>
      </c>
      <c r="T711">
        <f>YEAR(tblOrders[[#This Row],[Order Date]])</f>
        <v>2025</v>
      </c>
      <c r="U711" t="str">
        <f>TEXT(tblOrders[[#This Row],[Order Date]],"mmm-yyyy")</f>
        <v>Dec-2025</v>
      </c>
      <c r="V711" s="4">
        <f>tblOrders[[#This Row],[Profit]]/tblOrders[[#This Row],[Sales Amount]]</f>
        <v>0.20302013422818793</v>
      </c>
      <c r="W711" t="str">
        <f>VLOOKUP(tblOrders[[#This Row],[City]],CityRegion,2,0)</f>
        <v>West</v>
      </c>
      <c r="X711" t="str">
        <f>VLOOKUP(tblOrders[[#This Row],[City]],lookups!A:C,3,0)</f>
        <v>Maharashtra</v>
      </c>
    </row>
    <row r="712" spans="1:24" x14ac:dyDescent="0.25">
      <c r="A712" t="s">
        <v>1422</v>
      </c>
      <c r="B712" s="1">
        <v>45821</v>
      </c>
      <c r="C712" t="s">
        <v>1423</v>
      </c>
      <c r="D712" t="s">
        <v>21</v>
      </c>
      <c r="E712" t="s">
        <v>66</v>
      </c>
      <c r="F712" t="s">
        <v>67</v>
      </c>
      <c r="G712" t="s">
        <v>68</v>
      </c>
      <c r="H712" t="s">
        <v>69</v>
      </c>
      <c r="I712" t="s">
        <v>52</v>
      </c>
      <c r="J712" t="s">
        <v>45</v>
      </c>
      <c r="K712">
        <v>5</v>
      </c>
      <c r="L712">
        <v>149</v>
      </c>
      <c r="M712">
        <v>0.15</v>
      </c>
      <c r="N712">
        <v>633.25</v>
      </c>
      <c r="O712">
        <v>158.25</v>
      </c>
      <c r="P712" t="s">
        <v>85</v>
      </c>
      <c r="Q712" t="s">
        <v>35</v>
      </c>
      <c r="R712" t="s">
        <v>36</v>
      </c>
      <c r="S712">
        <v>4.7</v>
      </c>
      <c r="T712">
        <f>YEAR(tblOrders[[#This Row],[Order Date]])</f>
        <v>2025</v>
      </c>
      <c r="U712" t="str">
        <f>TEXT(tblOrders[[#This Row],[Order Date]],"mmm-yyyy")</f>
        <v>Jun-2025</v>
      </c>
      <c r="V712" s="4">
        <f>tblOrders[[#This Row],[Profit]]/tblOrders[[#This Row],[Sales Amount]]</f>
        <v>0.24990130280300041</v>
      </c>
      <c r="W712" t="str">
        <f>VLOOKUP(tblOrders[[#This Row],[City]],CityRegion,2,0)</f>
        <v>South</v>
      </c>
      <c r="X712" t="str">
        <f>VLOOKUP(tblOrders[[#This Row],[City]],lookups!A:C,3,0)</f>
        <v>Kerala</v>
      </c>
    </row>
    <row r="713" spans="1:24" x14ac:dyDescent="0.25">
      <c r="A713" t="s">
        <v>1424</v>
      </c>
      <c r="B713" s="1">
        <v>45988</v>
      </c>
      <c r="C713" t="s">
        <v>1425</v>
      </c>
      <c r="D713" t="s">
        <v>21</v>
      </c>
      <c r="E713" t="s">
        <v>114</v>
      </c>
      <c r="F713" t="s">
        <v>115</v>
      </c>
      <c r="G713" t="s">
        <v>42</v>
      </c>
      <c r="H713" t="s">
        <v>116</v>
      </c>
      <c r="I713" t="s">
        <v>44</v>
      </c>
      <c r="J713" t="s">
        <v>45</v>
      </c>
      <c r="K713">
        <v>2</v>
      </c>
      <c r="L713">
        <v>12</v>
      </c>
      <c r="M713">
        <v>0.15</v>
      </c>
      <c r="N713">
        <v>20.399999999999999</v>
      </c>
      <c r="O713">
        <v>8.4</v>
      </c>
      <c r="P713" t="s">
        <v>111</v>
      </c>
      <c r="Q713" t="s">
        <v>35</v>
      </c>
      <c r="R713" t="s">
        <v>36</v>
      </c>
      <c r="S713">
        <v>3.8</v>
      </c>
      <c r="T713">
        <f>YEAR(tblOrders[[#This Row],[Order Date]])</f>
        <v>2025</v>
      </c>
      <c r="U713" t="str">
        <f>TEXT(tblOrders[[#This Row],[Order Date]],"mmm-yyyy")</f>
        <v>Nov-2025</v>
      </c>
      <c r="V713" s="4">
        <f>tblOrders[[#This Row],[Profit]]/tblOrders[[#This Row],[Sales Amount]]</f>
        <v>0.41176470588235298</v>
      </c>
      <c r="W713" t="str">
        <f>VLOOKUP(tblOrders[[#This Row],[City]],CityRegion,2,0)</f>
        <v>South</v>
      </c>
      <c r="X713" t="str">
        <f>VLOOKUP(tblOrders[[#This Row],[City]],lookups!A:C,3,0)</f>
        <v>Kerala</v>
      </c>
    </row>
    <row r="714" spans="1:24" x14ac:dyDescent="0.25">
      <c r="A714" t="s">
        <v>1426</v>
      </c>
      <c r="B714" s="1">
        <v>45978</v>
      </c>
      <c r="C714" t="s">
        <v>1427</v>
      </c>
      <c r="D714" t="s">
        <v>39</v>
      </c>
      <c r="E714" t="s">
        <v>66</v>
      </c>
      <c r="F714" t="s">
        <v>67</v>
      </c>
      <c r="G714" t="s">
        <v>68</v>
      </c>
      <c r="H714" t="s">
        <v>69</v>
      </c>
      <c r="I714" t="s">
        <v>139</v>
      </c>
      <c r="J714" t="s">
        <v>45</v>
      </c>
      <c r="K714">
        <v>3</v>
      </c>
      <c r="L714">
        <v>149</v>
      </c>
      <c r="M714">
        <v>0.05</v>
      </c>
      <c r="N714">
        <v>424.65</v>
      </c>
      <c r="O714">
        <v>139.65</v>
      </c>
      <c r="P714" t="s">
        <v>28</v>
      </c>
      <c r="Q714" t="s">
        <v>86</v>
      </c>
      <c r="R714" t="s">
        <v>36</v>
      </c>
      <c r="S714">
        <v>4.7</v>
      </c>
      <c r="T714">
        <f>YEAR(tblOrders[[#This Row],[Order Date]])</f>
        <v>2025</v>
      </c>
      <c r="U714" t="str">
        <f>TEXT(tblOrders[[#This Row],[Order Date]],"mmm-yyyy")</f>
        <v>Nov-2025</v>
      </c>
      <c r="V714" s="4">
        <f>tblOrders[[#This Row],[Profit]]/tblOrders[[#This Row],[Sales Amount]]</f>
        <v>0.32885906040268459</v>
      </c>
      <c r="W714" t="str">
        <f>VLOOKUP(tblOrders[[#This Row],[City]],CityRegion,2,0)</f>
        <v>South</v>
      </c>
      <c r="X714" t="str">
        <f>VLOOKUP(tblOrders[[#This Row],[City]],lookups!A:C,3,0)</f>
        <v>Tamil Nadu</v>
      </c>
    </row>
    <row r="715" spans="1:24" x14ac:dyDescent="0.25">
      <c r="A715" t="s">
        <v>1428</v>
      </c>
      <c r="B715" s="1">
        <v>45853</v>
      </c>
      <c r="C715" t="s">
        <v>1429</v>
      </c>
      <c r="D715" t="s">
        <v>21</v>
      </c>
      <c r="E715" t="s">
        <v>60</v>
      </c>
      <c r="F715" t="s">
        <v>61</v>
      </c>
      <c r="G715" t="s">
        <v>62</v>
      </c>
      <c r="H715" t="s">
        <v>63</v>
      </c>
      <c r="I715" t="s">
        <v>44</v>
      </c>
      <c r="J715" t="s">
        <v>34</v>
      </c>
      <c r="K715">
        <v>3</v>
      </c>
      <c r="L715">
        <v>45</v>
      </c>
      <c r="M715">
        <v>0.05</v>
      </c>
      <c r="N715">
        <v>128.25</v>
      </c>
      <c r="O715">
        <v>50.25</v>
      </c>
      <c r="P715" t="s">
        <v>28</v>
      </c>
      <c r="Q715" t="s">
        <v>35</v>
      </c>
      <c r="R715" t="s">
        <v>123</v>
      </c>
      <c r="S715">
        <v>3.5</v>
      </c>
      <c r="T715">
        <f>YEAR(tblOrders[[#This Row],[Order Date]])</f>
        <v>2025</v>
      </c>
      <c r="U715" t="str">
        <f>TEXT(tblOrders[[#This Row],[Order Date]],"mmm-yyyy")</f>
        <v>Jul-2025</v>
      </c>
      <c r="V715" s="4">
        <f>tblOrders[[#This Row],[Profit]]/tblOrders[[#This Row],[Sales Amount]]</f>
        <v>0.391812865497076</v>
      </c>
      <c r="W715" t="str">
        <f>VLOOKUP(tblOrders[[#This Row],[City]],CityRegion,2,0)</f>
        <v>South</v>
      </c>
      <c r="X715" t="str">
        <f>VLOOKUP(tblOrders[[#This Row],[City]],lookups!A:C,3,0)</f>
        <v>Kerala</v>
      </c>
    </row>
    <row r="716" spans="1:24" x14ac:dyDescent="0.25">
      <c r="A716" t="s">
        <v>1430</v>
      </c>
      <c r="B716" s="1">
        <v>45694</v>
      </c>
      <c r="C716" t="s">
        <v>1431</v>
      </c>
      <c r="D716" t="s">
        <v>39</v>
      </c>
      <c r="E716" t="s">
        <v>94</v>
      </c>
      <c r="F716" t="s">
        <v>95</v>
      </c>
      <c r="G716" t="s">
        <v>68</v>
      </c>
      <c r="H716" t="s">
        <v>96</v>
      </c>
      <c r="I716" t="s">
        <v>130</v>
      </c>
      <c r="J716" t="s">
        <v>27</v>
      </c>
      <c r="K716">
        <v>1</v>
      </c>
      <c r="L716">
        <v>89</v>
      </c>
      <c r="M716">
        <v>0</v>
      </c>
      <c r="N716">
        <v>89</v>
      </c>
      <c r="O716">
        <v>34</v>
      </c>
      <c r="P716" t="s">
        <v>28</v>
      </c>
      <c r="Q716" t="s">
        <v>35</v>
      </c>
      <c r="R716" t="s">
        <v>36</v>
      </c>
      <c r="S716">
        <v>4.5999999999999996</v>
      </c>
      <c r="T716">
        <f>YEAR(tblOrders[[#This Row],[Order Date]])</f>
        <v>2025</v>
      </c>
      <c r="U716" t="str">
        <f>TEXT(tblOrders[[#This Row],[Order Date]],"mmm-yyyy")</f>
        <v>Feb-2025</v>
      </c>
      <c r="V716" s="4">
        <f>tblOrders[[#This Row],[Profit]]/tblOrders[[#This Row],[Sales Amount]]</f>
        <v>0.38202247191011235</v>
      </c>
      <c r="W716" t="str">
        <f>VLOOKUP(tblOrders[[#This Row],[City]],CityRegion,2,0)</f>
        <v>West</v>
      </c>
      <c r="X716" t="str">
        <f>VLOOKUP(tblOrders[[#This Row],[City]],lookups!A:C,3,0)</f>
        <v>Maharashtra</v>
      </c>
    </row>
    <row r="717" spans="1:24" x14ac:dyDescent="0.25">
      <c r="A717" t="s">
        <v>1432</v>
      </c>
      <c r="B717" s="1">
        <v>45808</v>
      </c>
      <c r="C717" t="s">
        <v>1433</v>
      </c>
      <c r="D717" t="s">
        <v>21</v>
      </c>
      <c r="E717" t="s">
        <v>60</v>
      </c>
      <c r="F717" t="s">
        <v>61</v>
      </c>
      <c r="G717" t="s">
        <v>62</v>
      </c>
      <c r="H717" t="s">
        <v>63</v>
      </c>
      <c r="I717" t="s">
        <v>130</v>
      </c>
      <c r="J717" t="s">
        <v>34</v>
      </c>
      <c r="K717">
        <v>5</v>
      </c>
      <c r="L717">
        <v>45</v>
      </c>
      <c r="M717">
        <v>0</v>
      </c>
      <c r="N717">
        <v>225</v>
      </c>
      <c r="O717">
        <v>95</v>
      </c>
      <c r="P717" t="s">
        <v>28</v>
      </c>
      <c r="Q717" t="s">
        <v>46</v>
      </c>
      <c r="R717" t="s">
        <v>36</v>
      </c>
      <c r="S717">
        <v>2.9</v>
      </c>
      <c r="T717">
        <f>YEAR(tblOrders[[#This Row],[Order Date]])</f>
        <v>2025</v>
      </c>
      <c r="U717" t="str">
        <f>TEXT(tblOrders[[#This Row],[Order Date]],"mmm-yyyy")</f>
        <v>May-2025</v>
      </c>
      <c r="V717" s="4">
        <f>tblOrders[[#This Row],[Profit]]/tblOrders[[#This Row],[Sales Amount]]</f>
        <v>0.42222222222222222</v>
      </c>
      <c r="W717" t="str">
        <f>VLOOKUP(tblOrders[[#This Row],[City]],CityRegion,2,0)</f>
        <v>West</v>
      </c>
      <c r="X717" t="str">
        <f>VLOOKUP(tblOrders[[#This Row],[City]],lookups!A:C,3,0)</f>
        <v>Maharashtra</v>
      </c>
    </row>
    <row r="718" spans="1:24" x14ac:dyDescent="0.25">
      <c r="A718" t="s">
        <v>1434</v>
      </c>
      <c r="B718" s="1">
        <v>45710</v>
      </c>
      <c r="C718" t="s">
        <v>1435</v>
      </c>
      <c r="D718" t="s">
        <v>21</v>
      </c>
      <c r="E718" t="s">
        <v>40</v>
      </c>
      <c r="F718" t="s">
        <v>41</v>
      </c>
      <c r="G718" t="s">
        <v>42</v>
      </c>
      <c r="H718" t="s">
        <v>43</v>
      </c>
      <c r="I718" t="s">
        <v>139</v>
      </c>
      <c r="J718" t="s">
        <v>34</v>
      </c>
      <c r="K718">
        <v>5</v>
      </c>
      <c r="L718">
        <v>18</v>
      </c>
      <c r="M718">
        <v>0</v>
      </c>
      <c r="N718">
        <v>90</v>
      </c>
      <c r="O718">
        <v>45</v>
      </c>
      <c r="P718" t="s">
        <v>28</v>
      </c>
      <c r="Q718" t="s">
        <v>91</v>
      </c>
      <c r="R718" t="s">
        <v>36</v>
      </c>
      <c r="S718">
        <v>3.7</v>
      </c>
      <c r="T718">
        <f>YEAR(tblOrders[[#This Row],[Order Date]])</f>
        <v>2025</v>
      </c>
      <c r="U718" t="str">
        <f>TEXT(tblOrders[[#This Row],[Order Date]],"mmm-yyyy")</f>
        <v>Feb-2025</v>
      </c>
      <c r="V718" s="4">
        <f>tblOrders[[#This Row],[Profit]]/tblOrders[[#This Row],[Sales Amount]]</f>
        <v>0.5</v>
      </c>
      <c r="W718" t="str">
        <f>VLOOKUP(tblOrders[[#This Row],[City]],CityRegion,2,0)</f>
        <v>South</v>
      </c>
      <c r="X718" t="str">
        <f>VLOOKUP(tblOrders[[#This Row],[City]],lookups!A:C,3,0)</f>
        <v>Tamil Nadu</v>
      </c>
    </row>
    <row r="719" spans="1:24" x14ac:dyDescent="0.25">
      <c r="A719" t="s">
        <v>1436</v>
      </c>
      <c r="B719" s="1">
        <v>45963</v>
      </c>
      <c r="C719" t="s">
        <v>1437</v>
      </c>
      <c r="D719" t="s">
        <v>21</v>
      </c>
      <c r="E719" t="s">
        <v>55</v>
      </c>
      <c r="F719" t="s">
        <v>56</v>
      </c>
      <c r="G719" t="s">
        <v>24</v>
      </c>
      <c r="H719" t="s">
        <v>51</v>
      </c>
      <c r="I719" t="s">
        <v>139</v>
      </c>
      <c r="J719" t="s">
        <v>45</v>
      </c>
      <c r="K719">
        <v>5</v>
      </c>
      <c r="L719">
        <v>42</v>
      </c>
      <c r="M719">
        <v>0.15</v>
      </c>
      <c r="N719">
        <v>178.5</v>
      </c>
      <c r="O719">
        <v>58.5</v>
      </c>
      <c r="P719" t="s">
        <v>28</v>
      </c>
      <c r="Q719" t="s">
        <v>29</v>
      </c>
      <c r="R719" t="s">
        <v>123</v>
      </c>
      <c r="S719">
        <v>4.5999999999999996</v>
      </c>
      <c r="T719">
        <f>YEAR(tblOrders[[#This Row],[Order Date]])</f>
        <v>2025</v>
      </c>
      <c r="U719" t="str">
        <f>TEXT(tblOrders[[#This Row],[Order Date]],"mmm-yyyy")</f>
        <v>Nov-2025</v>
      </c>
      <c r="V719" s="4">
        <f>tblOrders[[#This Row],[Profit]]/tblOrders[[#This Row],[Sales Amount]]</f>
        <v>0.32773109243697479</v>
      </c>
      <c r="W719" t="str">
        <f>VLOOKUP(tblOrders[[#This Row],[City]],CityRegion,2,0)</f>
        <v>South</v>
      </c>
      <c r="X719" t="str">
        <f>VLOOKUP(tblOrders[[#This Row],[City]],lookups!A:C,3,0)</f>
        <v>Tamil Nadu</v>
      </c>
    </row>
    <row r="720" spans="1:24" x14ac:dyDescent="0.25">
      <c r="A720" t="s">
        <v>1438</v>
      </c>
      <c r="B720" s="1">
        <v>45672</v>
      </c>
      <c r="C720" t="s">
        <v>1439</v>
      </c>
      <c r="D720" t="s">
        <v>21</v>
      </c>
      <c r="E720" t="s">
        <v>108</v>
      </c>
      <c r="F720" t="s">
        <v>109</v>
      </c>
      <c r="G720" t="s">
        <v>62</v>
      </c>
      <c r="H720" t="s">
        <v>110</v>
      </c>
      <c r="I720" t="s">
        <v>70</v>
      </c>
      <c r="J720" t="s">
        <v>34</v>
      </c>
      <c r="K720">
        <v>3</v>
      </c>
      <c r="L720">
        <v>110</v>
      </c>
      <c r="M720">
        <v>0.1</v>
      </c>
      <c r="N720">
        <v>297</v>
      </c>
      <c r="O720">
        <v>93</v>
      </c>
      <c r="P720" t="s">
        <v>28</v>
      </c>
      <c r="Q720" t="s">
        <v>86</v>
      </c>
      <c r="R720" t="s">
        <v>36</v>
      </c>
      <c r="S720">
        <v>4.8</v>
      </c>
      <c r="T720">
        <f>YEAR(tblOrders[[#This Row],[Order Date]])</f>
        <v>2025</v>
      </c>
      <c r="U720" t="str">
        <f>TEXT(tblOrders[[#This Row],[Order Date]],"mmm-yyyy")</f>
        <v>Jan-2025</v>
      </c>
      <c r="V720" s="4">
        <f>tblOrders[[#This Row],[Profit]]/tblOrders[[#This Row],[Sales Amount]]</f>
        <v>0.31313131313131315</v>
      </c>
      <c r="W720" t="str">
        <f>VLOOKUP(tblOrders[[#This Row],[City]],CityRegion,2,0)</f>
        <v>South</v>
      </c>
      <c r="X720" t="str">
        <f>VLOOKUP(tblOrders[[#This Row],[City]],lookups!A:C,3,0)</f>
        <v>Telengana</v>
      </c>
    </row>
    <row r="721" spans="1:24" x14ac:dyDescent="0.25">
      <c r="A721" t="s">
        <v>1440</v>
      </c>
      <c r="B721" s="1">
        <v>45687</v>
      </c>
      <c r="C721" t="s">
        <v>1441</v>
      </c>
      <c r="D721" t="s">
        <v>21</v>
      </c>
      <c r="E721" t="s">
        <v>114</v>
      </c>
      <c r="F721" t="s">
        <v>115</v>
      </c>
      <c r="G721" t="s">
        <v>42</v>
      </c>
      <c r="H721" t="s">
        <v>116</v>
      </c>
      <c r="I721" t="s">
        <v>44</v>
      </c>
      <c r="J721" t="s">
        <v>27</v>
      </c>
      <c r="K721">
        <v>1</v>
      </c>
      <c r="L721">
        <v>12</v>
      </c>
      <c r="M721">
        <v>0</v>
      </c>
      <c r="N721">
        <v>12</v>
      </c>
      <c r="O721">
        <v>6</v>
      </c>
      <c r="P721" t="s">
        <v>28</v>
      </c>
      <c r="Q721" t="s">
        <v>29</v>
      </c>
      <c r="R721" t="s">
        <v>36</v>
      </c>
      <c r="S721">
        <v>3.4</v>
      </c>
      <c r="T721">
        <f>YEAR(tblOrders[[#This Row],[Order Date]])</f>
        <v>2025</v>
      </c>
      <c r="U721" t="str">
        <f>TEXT(tblOrders[[#This Row],[Order Date]],"mmm-yyyy")</f>
        <v>Jan-2025</v>
      </c>
      <c r="V721" s="4">
        <f>tblOrders[[#This Row],[Profit]]/tblOrders[[#This Row],[Sales Amount]]</f>
        <v>0.5</v>
      </c>
      <c r="W721" t="str">
        <f>VLOOKUP(tblOrders[[#This Row],[City]],CityRegion,2,0)</f>
        <v>South</v>
      </c>
      <c r="X721" t="str">
        <f>VLOOKUP(tblOrders[[#This Row],[City]],lookups!A:C,3,0)</f>
        <v>Kerala</v>
      </c>
    </row>
    <row r="722" spans="1:24" x14ac:dyDescent="0.25">
      <c r="A722" t="s">
        <v>1442</v>
      </c>
      <c r="B722" s="1">
        <v>45845</v>
      </c>
      <c r="C722" t="s">
        <v>1443</v>
      </c>
      <c r="D722" t="s">
        <v>39</v>
      </c>
      <c r="E722" t="s">
        <v>66</v>
      </c>
      <c r="F722" t="s">
        <v>67</v>
      </c>
      <c r="G722" t="s">
        <v>68</v>
      </c>
      <c r="H722" t="s">
        <v>69</v>
      </c>
      <c r="I722" t="s">
        <v>57</v>
      </c>
      <c r="J722" t="s">
        <v>27</v>
      </c>
      <c r="K722">
        <v>3</v>
      </c>
      <c r="L722">
        <v>149</v>
      </c>
      <c r="M722">
        <v>0.15</v>
      </c>
      <c r="N722">
        <v>379.95</v>
      </c>
      <c r="O722">
        <v>94.95</v>
      </c>
      <c r="P722" t="s">
        <v>28</v>
      </c>
      <c r="Q722" t="s">
        <v>86</v>
      </c>
      <c r="R722" t="s">
        <v>30</v>
      </c>
      <c r="S722">
        <v>5</v>
      </c>
      <c r="T722">
        <f>YEAR(tblOrders[[#This Row],[Order Date]])</f>
        <v>2025</v>
      </c>
      <c r="U722" t="str">
        <f>TEXT(tblOrders[[#This Row],[Order Date]],"mmm-yyyy")</f>
        <v>Jul-2025</v>
      </c>
      <c r="V722" s="4">
        <f>tblOrders[[#This Row],[Profit]]/tblOrders[[#This Row],[Sales Amount]]</f>
        <v>0.24990130280300041</v>
      </c>
      <c r="W722" t="str">
        <f>VLOOKUP(tblOrders[[#This Row],[City]],CityRegion,2,0)</f>
        <v>South</v>
      </c>
      <c r="X722" t="str">
        <f>VLOOKUP(tblOrders[[#This Row],[City]],lookups!A:C,3,0)</f>
        <v>Kerala</v>
      </c>
    </row>
    <row r="723" spans="1:24" x14ac:dyDescent="0.25">
      <c r="A723" t="s">
        <v>1444</v>
      </c>
      <c r="B723" s="1">
        <v>45993</v>
      </c>
      <c r="C723" t="s">
        <v>1445</v>
      </c>
      <c r="D723" t="s">
        <v>39</v>
      </c>
      <c r="E723" t="s">
        <v>94</v>
      </c>
      <c r="F723" t="s">
        <v>95</v>
      </c>
      <c r="G723" t="s">
        <v>68</v>
      </c>
      <c r="H723" t="s">
        <v>96</v>
      </c>
      <c r="I723" t="s">
        <v>57</v>
      </c>
      <c r="J723" t="s">
        <v>34</v>
      </c>
      <c r="K723">
        <v>1</v>
      </c>
      <c r="L723">
        <v>89</v>
      </c>
      <c r="M723">
        <v>0.05</v>
      </c>
      <c r="N723">
        <v>84.55</v>
      </c>
      <c r="O723">
        <v>29.55</v>
      </c>
      <c r="P723" t="s">
        <v>28</v>
      </c>
      <c r="Q723" t="s">
        <v>86</v>
      </c>
      <c r="R723" t="s">
        <v>36</v>
      </c>
      <c r="S723">
        <v>3.2</v>
      </c>
      <c r="T723">
        <f>YEAR(tblOrders[[#This Row],[Order Date]])</f>
        <v>2025</v>
      </c>
      <c r="U723" t="str">
        <f>TEXT(tblOrders[[#This Row],[Order Date]],"mmm-yyyy")</f>
        <v>Dec-2025</v>
      </c>
      <c r="V723" s="4">
        <f>tblOrders[[#This Row],[Profit]]/tblOrders[[#This Row],[Sales Amount]]</f>
        <v>0.34949733885274986</v>
      </c>
      <c r="W723" t="str">
        <f>VLOOKUP(tblOrders[[#This Row],[City]],CityRegion,2,0)</f>
        <v>South</v>
      </c>
      <c r="X723" t="str">
        <f>VLOOKUP(tblOrders[[#This Row],[City]],lookups!A:C,3,0)</f>
        <v>Kerala</v>
      </c>
    </row>
    <row r="724" spans="1:24" x14ac:dyDescent="0.25">
      <c r="A724" t="s">
        <v>1446</v>
      </c>
      <c r="B724" s="1">
        <v>45989</v>
      </c>
      <c r="C724" t="s">
        <v>1447</v>
      </c>
      <c r="D724" t="s">
        <v>21</v>
      </c>
      <c r="E724" t="s">
        <v>79</v>
      </c>
      <c r="F724" t="s">
        <v>80</v>
      </c>
      <c r="G724" t="s">
        <v>68</v>
      </c>
      <c r="H724" t="s">
        <v>81</v>
      </c>
      <c r="I724" t="s">
        <v>130</v>
      </c>
      <c r="J724" t="s">
        <v>34</v>
      </c>
      <c r="K724">
        <v>5</v>
      </c>
      <c r="L724">
        <v>799</v>
      </c>
      <c r="M724">
        <v>0.05</v>
      </c>
      <c r="N724">
        <v>3795.25</v>
      </c>
      <c r="O724">
        <v>695.25</v>
      </c>
      <c r="P724" t="s">
        <v>28</v>
      </c>
      <c r="Q724" t="s">
        <v>46</v>
      </c>
      <c r="R724" t="s">
        <v>36</v>
      </c>
      <c r="S724">
        <v>4</v>
      </c>
      <c r="T724">
        <f>YEAR(tblOrders[[#This Row],[Order Date]])</f>
        <v>2025</v>
      </c>
      <c r="U724" t="str">
        <f>TEXT(tblOrders[[#This Row],[Order Date]],"mmm-yyyy")</f>
        <v>Nov-2025</v>
      </c>
      <c r="V724" s="4">
        <f>tblOrders[[#This Row],[Profit]]/tblOrders[[#This Row],[Sales Amount]]</f>
        <v>0.18318951320729859</v>
      </c>
      <c r="W724" t="str">
        <f>VLOOKUP(tblOrders[[#This Row],[City]],CityRegion,2,0)</f>
        <v>West</v>
      </c>
      <c r="X724" t="str">
        <f>VLOOKUP(tblOrders[[#This Row],[City]],lookups!A:C,3,0)</f>
        <v>Maharashtra</v>
      </c>
    </row>
    <row r="725" spans="1:24" x14ac:dyDescent="0.25">
      <c r="A725" t="s">
        <v>1448</v>
      </c>
      <c r="B725" s="1">
        <v>45855</v>
      </c>
      <c r="C725" t="s">
        <v>1449</v>
      </c>
      <c r="D725" t="s">
        <v>39</v>
      </c>
      <c r="E725" t="s">
        <v>101</v>
      </c>
      <c r="F725" t="s">
        <v>102</v>
      </c>
      <c r="G725" t="s">
        <v>24</v>
      </c>
      <c r="H725" t="s">
        <v>103</v>
      </c>
      <c r="I725" t="s">
        <v>57</v>
      </c>
      <c r="J725" t="s">
        <v>45</v>
      </c>
      <c r="K725">
        <v>3</v>
      </c>
      <c r="L725">
        <v>120</v>
      </c>
      <c r="M725">
        <v>0.05</v>
      </c>
      <c r="N725">
        <v>342</v>
      </c>
      <c r="O725">
        <v>108</v>
      </c>
      <c r="P725" t="s">
        <v>28</v>
      </c>
      <c r="Q725" t="s">
        <v>35</v>
      </c>
      <c r="R725" t="s">
        <v>123</v>
      </c>
      <c r="S725">
        <v>4.5999999999999996</v>
      </c>
      <c r="T725">
        <f>YEAR(tblOrders[[#This Row],[Order Date]])</f>
        <v>2025</v>
      </c>
      <c r="U725" t="str">
        <f>TEXT(tblOrders[[#This Row],[Order Date]],"mmm-yyyy")</f>
        <v>Jul-2025</v>
      </c>
      <c r="V725" s="4">
        <f>tblOrders[[#This Row],[Profit]]/tblOrders[[#This Row],[Sales Amount]]</f>
        <v>0.31578947368421051</v>
      </c>
      <c r="W725" t="str">
        <f>VLOOKUP(tblOrders[[#This Row],[City]],CityRegion,2,0)</f>
        <v>South</v>
      </c>
      <c r="X725" t="str">
        <f>VLOOKUP(tblOrders[[#This Row],[City]],lookups!A:C,3,0)</f>
        <v>Kerala</v>
      </c>
    </row>
    <row r="726" spans="1:24" x14ac:dyDescent="0.25">
      <c r="A726" t="s">
        <v>1450</v>
      </c>
      <c r="B726" s="1">
        <v>45857</v>
      </c>
      <c r="C726" t="s">
        <v>1451</v>
      </c>
      <c r="D726" t="s">
        <v>21</v>
      </c>
      <c r="E726" t="s">
        <v>73</v>
      </c>
      <c r="F726" t="s">
        <v>74</v>
      </c>
      <c r="G726" t="s">
        <v>68</v>
      </c>
      <c r="H726" t="s">
        <v>75</v>
      </c>
      <c r="I726" t="s">
        <v>52</v>
      </c>
      <c r="J726" t="s">
        <v>34</v>
      </c>
      <c r="K726">
        <v>4</v>
      </c>
      <c r="L726">
        <v>65</v>
      </c>
      <c r="M726">
        <v>0.1</v>
      </c>
      <c r="N726">
        <v>234</v>
      </c>
      <c r="O726">
        <v>82</v>
      </c>
      <c r="P726" t="s">
        <v>28</v>
      </c>
      <c r="Q726" t="s">
        <v>86</v>
      </c>
      <c r="R726" t="s">
        <v>36</v>
      </c>
      <c r="S726">
        <v>5</v>
      </c>
      <c r="T726">
        <f>YEAR(tblOrders[[#This Row],[Order Date]])</f>
        <v>2025</v>
      </c>
      <c r="U726" t="str">
        <f>TEXT(tblOrders[[#This Row],[Order Date]],"mmm-yyyy")</f>
        <v>Jul-2025</v>
      </c>
      <c r="V726" s="4">
        <f>tblOrders[[#This Row],[Profit]]/tblOrders[[#This Row],[Sales Amount]]</f>
        <v>0.3504273504273504</v>
      </c>
      <c r="W726" t="str">
        <f>VLOOKUP(tblOrders[[#This Row],[City]],CityRegion,2,0)</f>
        <v>South</v>
      </c>
      <c r="X726" t="str">
        <f>VLOOKUP(tblOrders[[#This Row],[City]],lookups!A:C,3,0)</f>
        <v>Kerala</v>
      </c>
    </row>
    <row r="727" spans="1:24" x14ac:dyDescent="0.25">
      <c r="A727" t="s">
        <v>1452</v>
      </c>
      <c r="B727" s="1">
        <v>45750</v>
      </c>
      <c r="C727" t="s">
        <v>1453</v>
      </c>
      <c r="D727" t="s">
        <v>21</v>
      </c>
      <c r="E727" t="s">
        <v>114</v>
      </c>
      <c r="F727" t="s">
        <v>115</v>
      </c>
      <c r="G727" t="s">
        <v>42</v>
      </c>
      <c r="H727" t="s">
        <v>116</v>
      </c>
      <c r="I727" t="s">
        <v>84</v>
      </c>
      <c r="J727" t="s">
        <v>34</v>
      </c>
      <c r="K727">
        <v>4</v>
      </c>
      <c r="L727">
        <v>12</v>
      </c>
      <c r="M727">
        <v>0.05</v>
      </c>
      <c r="N727">
        <v>45.6</v>
      </c>
      <c r="O727">
        <v>21.6</v>
      </c>
      <c r="P727" t="s">
        <v>28</v>
      </c>
      <c r="Q727" t="s">
        <v>29</v>
      </c>
      <c r="R727" t="s">
        <v>36</v>
      </c>
      <c r="S727">
        <v>2.7</v>
      </c>
      <c r="T727">
        <f>YEAR(tblOrders[[#This Row],[Order Date]])</f>
        <v>2025</v>
      </c>
      <c r="U727" t="str">
        <f>TEXT(tblOrders[[#This Row],[Order Date]],"mmm-yyyy")</f>
        <v>Apr-2025</v>
      </c>
      <c r="V727" s="4">
        <f>tblOrders[[#This Row],[Profit]]/tblOrders[[#This Row],[Sales Amount]]</f>
        <v>0.47368421052631582</v>
      </c>
      <c r="W727" t="str">
        <f>VLOOKUP(tblOrders[[#This Row],[City]],CityRegion,2,0)</f>
        <v>West</v>
      </c>
      <c r="X727" t="str">
        <f>VLOOKUP(tblOrders[[#This Row],[City]],lookups!A:C,3,0)</f>
        <v>Maharashtra</v>
      </c>
    </row>
    <row r="728" spans="1:24" x14ac:dyDescent="0.25">
      <c r="A728" t="s">
        <v>1454</v>
      </c>
      <c r="B728" s="1">
        <v>45976</v>
      </c>
      <c r="C728" t="s">
        <v>1455</v>
      </c>
      <c r="D728" t="s">
        <v>21</v>
      </c>
      <c r="E728" t="s">
        <v>73</v>
      </c>
      <c r="F728" t="s">
        <v>74</v>
      </c>
      <c r="G728" t="s">
        <v>68</v>
      </c>
      <c r="H728" t="s">
        <v>75</v>
      </c>
      <c r="I728" t="s">
        <v>44</v>
      </c>
      <c r="J728" t="s">
        <v>34</v>
      </c>
      <c r="K728">
        <v>3</v>
      </c>
      <c r="L728">
        <v>65</v>
      </c>
      <c r="M728">
        <v>0.15</v>
      </c>
      <c r="N728">
        <v>165.75</v>
      </c>
      <c r="O728">
        <v>51.75</v>
      </c>
      <c r="P728" t="s">
        <v>85</v>
      </c>
      <c r="Q728" t="s">
        <v>86</v>
      </c>
      <c r="R728" t="s">
        <v>36</v>
      </c>
      <c r="S728">
        <v>4.4000000000000004</v>
      </c>
      <c r="T728">
        <f>YEAR(tblOrders[[#This Row],[Order Date]])</f>
        <v>2025</v>
      </c>
      <c r="U728" t="str">
        <f>TEXT(tblOrders[[#This Row],[Order Date]],"mmm-yyyy")</f>
        <v>Nov-2025</v>
      </c>
      <c r="V728" s="4">
        <f>tblOrders[[#This Row],[Profit]]/tblOrders[[#This Row],[Sales Amount]]</f>
        <v>0.31221719457013575</v>
      </c>
      <c r="W728" t="str">
        <f>VLOOKUP(tblOrders[[#This Row],[City]],CityRegion,2,0)</f>
        <v>South</v>
      </c>
      <c r="X728" t="str">
        <f>VLOOKUP(tblOrders[[#This Row],[City]],lookups!A:C,3,0)</f>
        <v>Kerala</v>
      </c>
    </row>
    <row r="729" spans="1:24" x14ac:dyDescent="0.25">
      <c r="A729" t="s">
        <v>1456</v>
      </c>
      <c r="B729" s="1">
        <v>45688</v>
      </c>
      <c r="C729" t="s">
        <v>1457</v>
      </c>
      <c r="D729" t="s">
        <v>39</v>
      </c>
      <c r="E729" t="s">
        <v>79</v>
      </c>
      <c r="F729" t="s">
        <v>80</v>
      </c>
      <c r="G729" t="s">
        <v>68</v>
      </c>
      <c r="H729" t="s">
        <v>81</v>
      </c>
      <c r="I729" t="s">
        <v>33</v>
      </c>
      <c r="J729" t="s">
        <v>45</v>
      </c>
      <c r="K729">
        <v>2</v>
      </c>
      <c r="L729">
        <v>799</v>
      </c>
      <c r="M729">
        <v>0.15</v>
      </c>
      <c r="N729">
        <v>1358.3</v>
      </c>
      <c r="O729">
        <v>118.3</v>
      </c>
      <c r="P729" t="s">
        <v>28</v>
      </c>
      <c r="Q729" t="s">
        <v>86</v>
      </c>
      <c r="R729" t="s">
        <v>36</v>
      </c>
      <c r="S729">
        <v>4.3</v>
      </c>
      <c r="T729">
        <f>YEAR(tblOrders[[#This Row],[Order Date]])</f>
        <v>2025</v>
      </c>
      <c r="U729" t="str">
        <f>TEXT(tblOrders[[#This Row],[Order Date]],"mmm-yyyy")</f>
        <v>Jan-2025</v>
      </c>
      <c r="V729" s="4">
        <f>tblOrders[[#This Row],[Profit]]/tblOrders[[#This Row],[Sales Amount]]</f>
        <v>8.7094161819921967E-2</v>
      </c>
      <c r="W729" t="str">
        <f>VLOOKUP(tblOrders[[#This Row],[City]],CityRegion,2,0)</f>
        <v>North</v>
      </c>
      <c r="X729" t="str">
        <f>VLOOKUP(tblOrders[[#This Row],[City]],lookups!A:C,3,0)</f>
        <v>Delhi</v>
      </c>
    </row>
    <row r="730" spans="1:24" x14ac:dyDescent="0.25">
      <c r="A730" t="s">
        <v>1458</v>
      </c>
      <c r="B730" s="1">
        <v>45722</v>
      </c>
      <c r="C730" t="s">
        <v>1459</v>
      </c>
      <c r="D730" t="s">
        <v>21</v>
      </c>
      <c r="E730" t="s">
        <v>66</v>
      </c>
      <c r="F730" t="s">
        <v>67</v>
      </c>
      <c r="G730" t="s">
        <v>68</v>
      </c>
      <c r="H730" t="s">
        <v>69</v>
      </c>
      <c r="I730" t="s">
        <v>130</v>
      </c>
      <c r="J730" t="s">
        <v>27</v>
      </c>
      <c r="K730">
        <v>5</v>
      </c>
      <c r="L730">
        <v>149</v>
      </c>
      <c r="M730">
        <v>0.2</v>
      </c>
      <c r="N730">
        <v>596</v>
      </c>
      <c r="O730">
        <v>121</v>
      </c>
      <c r="P730" t="s">
        <v>28</v>
      </c>
      <c r="Q730" t="s">
        <v>86</v>
      </c>
      <c r="R730" t="s">
        <v>36</v>
      </c>
      <c r="S730">
        <v>3.2</v>
      </c>
      <c r="T730">
        <f>YEAR(tblOrders[[#This Row],[Order Date]])</f>
        <v>2025</v>
      </c>
      <c r="U730" t="str">
        <f>TEXT(tblOrders[[#This Row],[Order Date]],"mmm-yyyy")</f>
        <v>Mar-2025</v>
      </c>
      <c r="V730" s="4">
        <f>tblOrders[[#This Row],[Profit]]/tblOrders[[#This Row],[Sales Amount]]</f>
        <v>0.20302013422818793</v>
      </c>
      <c r="W730" t="str">
        <f>VLOOKUP(tblOrders[[#This Row],[City]],CityRegion,2,0)</f>
        <v>West</v>
      </c>
      <c r="X730" t="str">
        <f>VLOOKUP(tblOrders[[#This Row],[City]],lookups!A:C,3,0)</f>
        <v>Maharashtra</v>
      </c>
    </row>
    <row r="731" spans="1:24" x14ac:dyDescent="0.25">
      <c r="A731" t="s">
        <v>1460</v>
      </c>
      <c r="B731" s="1">
        <v>45867</v>
      </c>
      <c r="C731" t="s">
        <v>1461</v>
      </c>
      <c r="D731" t="s">
        <v>21</v>
      </c>
      <c r="E731" t="s">
        <v>79</v>
      </c>
      <c r="F731" t="s">
        <v>80</v>
      </c>
      <c r="G731" t="s">
        <v>68</v>
      </c>
      <c r="H731" t="s">
        <v>81</v>
      </c>
      <c r="I731" t="s">
        <v>84</v>
      </c>
      <c r="J731" t="s">
        <v>45</v>
      </c>
      <c r="K731">
        <v>1</v>
      </c>
      <c r="L731">
        <v>799</v>
      </c>
      <c r="M731">
        <v>0</v>
      </c>
      <c r="N731">
        <v>799</v>
      </c>
      <c r="O731">
        <v>179</v>
      </c>
      <c r="P731" t="s">
        <v>28</v>
      </c>
      <c r="Q731" t="s">
        <v>86</v>
      </c>
      <c r="R731" t="s">
        <v>123</v>
      </c>
      <c r="S731">
        <v>4.9000000000000004</v>
      </c>
      <c r="T731">
        <f>YEAR(tblOrders[[#This Row],[Order Date]])</f>
        <v>2025</v>
      </c>
      <c r="U731" t="str">
        <f>TEXT(tblOrders[[#This Row],[Order Date]],"mmm-yyyy")</f>
        <v>Jul-2025</v>
      </c>
      <c r="V731" s="4">
        <f>tblOrders[[#This Row],[Profit]]/tblOrders[[#This Row],[Sales Amount]]</f>
        <v>0.22403003754693368</v>
      </c>
      <c r="W731" t="str">
        <f>VLOOKUP(tblOrders[[#This Row],[City]],CityRegion,2,0)</f>
        <v>West</v>
      </c>
      <c r="X731" t="str">
        <f>VLOOKUP(tblOrders[[#This Row],[City]],lookups!A:C,3,0)</f>
        <v>Maharashtra</v>
      </c>
    </row>
    <row r="732" spans="1:24" x14ac:dyDescent="0.25">
      <c r="A732" t="s">
        <v>1462</v>
      </c>
      <c r="B732" s="1">
        <v>45695</v>
      </c>
      <c r="C732" t="s">
        <v>1463</v>
      </c>
      <c r="D732" t="s">
        <v>21</v>
      </c>
      <c r="E732" t="s">
        <v>94</v>
      </c>
      <c r="F732" t="s">
        <v>95</v>
      </c>
      <c r="G732" t="s">
        <v>68</v>
      </c>
      <c r="H732" t="s">
        <v>96</v>
      </c>
      <c r="I732" t="s">
        <v>26</v>
      </c>
      <c r="J732" t="s">
        <v>45</v>
      </c>
      <c r="K732">
        <v>5</v>
      </c>
      <c r="L732">
        <v>89</v>
      </c>
      <c r="M732">
        <v>0.05</v>
      </c>
      <c r="N732">
        <v>422.75</v>
      </c>
      <c r="O732">
        <v>147.75</v>
      </c>
      <c r="P732" t="s">
        <v>28</v>
      </c>
      <c r="Q732" t="s">
        <v>86</v>
      </c>
      <c r="R732" t="s">
        <v>36</v>
      </c>
      <c r="S732">
        <v>2.7</v>
      </c>
      <c r="T732">
        <f>YEAR(tblOrders[[#This Row],[Order Date]])</f>
        <v>2025</v>
      </c>
      <c r="U732" t="str">
        <f>TEXT(tblOrders[[#This Row],[Order Date]],"mmm-yyyy")</f>
        <v>Feb-2025</v>
      </c>
      <c r="V732" s="4">
        <f>tblOrders[[#This Row],[Profit]]/tblOrders[[#This Row],[Sales Amount]]</f>
        <v>0.34949733885274986</v>
      </c>
      <c r="W732" t="str">
        <f>VLOOKUP(tblOrders[[#This Row],[City]],CityRegion,2,0)</f>
        <v>South</v>
      </c>
      <c r="X732" t="str">
        <f>VLOOKUP(tblOrders[[#This Row],[City]],lookups!A:C,3,0)</f>
        <v>Karnataka</v>
      </c>
    </row>
    <row r="733" spans="1:24" x14ac:dyDescent="0.25">
      <c r="A733" t="s">
        <v>1464</v>
      </c>
      <c r="B733" s="1">
        <v>45830</v>
      </c>
      <c r="C733" t="s">
        <v>1465</v>
      </c>
      <c r="D733" t="s">
        <v>21</v>
      </c>
      <c r="E733" t="s">
        <v>73</v>
      </c>
      <c r="F733" t="s">
        <v>74</v>
      </c>
      <c r="G733" t="s">
        <v>68</v>
      </c>
      <c r="H733" t="s">
        <v>75</v>
      </c>
      <c r="I733" t="s">
        <v>52</v>
      </c>
      <c r="J733" t="s">
        <v>45</v>
      </c>
      <c r="K733">
        <v>5</v>
      </c>
      <c r="L733">
        <v>65</v>
      </c>
      <c r="M733">
        <v>0.05</v>
      </c>
      <c r="N733">
        <v>308.75</v>
      </c>
      <c r="O733">
        <v>118.75</v>
      </c>
      <c r="P733" t="s">
        <v>28</v>
      </c>
      <c r="Q733" t="s">
        <v>35</v>
      </c>
      <c r="R733" t="s">
        <v>36</v>
      </c>
      <c r="S733">
        <v>3.4</v>
      </c>
      <c r="T733">
        <f>YEAR(tblOrders[[#This Row],[Order Date]])</f>
        <v>2025</v>
      </c>
      <c r="U733" t="str">
        <f>TEXT(tblOrders[[#This Row],[Order Date]],"mmm-yyyy")</f>
        <v>Jun-2025</v>
      </c>
      <c r="V733" s="4">
        <f>tblOrders[[#This Row],[Profit]]/tblOrders[[#This Row],[Sales Amount]]</f>
        <v>0.38461538461538464</v>
      </c>
      <c r="W733" t="str">
        <f>VLOOKUP(tblOrders[[#This Row],[City]],CityRegion,2,0)</f>
        <v>South</v>
      </c>
      <c r="X733" t="str">
        <f>VLOOKUP(tblOrders[[#This Row],[City]],lookups!A:C,3,0)</f>
        <v>Kerala</v>
      </c>
    </row>
    <row r="734" spans="1:24" x14ac:dyDescent="0.25">
      <c r="A734" t="s">
        <v>1466</v>
      </c>
      <c r="B734" s="1">
        <v>45667</v>
      </c>
      <c r="C734" t="s">
        <v>932</v>
      </c>
      <c r="D734" t="s">
        <v>21</v>
      </c>
      <c r="E734" t="s">
        <v>49</v>
      </c>
      <c r="F734" t="s">
        <v>50</v>
      </c>
      <c r="G734" t="s">
        <v>24</v>
      </c>
      <c r="H734" t="s">
        <v>51</v>
      </c>
      <c r="I734" t="s">
        <v>33</v>
      </c>
      <c r="J734" t="s">
        <v>45</v>
      </c>
      <c r="K734">
        <v>1</v>
      </c>
      <c r="L734">
        <v>85</v>
      </c>
      <c r="M734">
        <v>0.05</v>
      </c>
      <c r="N734">
        <v>80.75</v>
      </c>
      <c r="O734">
        <v>28.75</v>
      </c>
      <c r="P734" t="s">
        <v>28</v>
      </c>
      <c r="Q734" t="s">
        <v>91</v>
      </c>
      <c r="R734" t="s">
        <v>36</v>
      </c>
      <c r="S734">
        <v>4.0999999999999996</v>
      </c>
      <c r="T734">
        <f>YEAR(tblOrders[[#This Row],[Order Date]])</f>
        <v>2025</v>
      </c>
      <c r="U734" t="str">
        <f>TEXT(tblOrders[[#This Row],[Order Date]],"mmm-yyyy")</f>
        <v>Jan-2025</v>
      </c>
      <c r="V734" s="4">
        <f>tblOrders[[#This Row],[Profit]]/tblOrders[[#This Row],[Sales Amount]]</f>
        <v>0.35603715170278638</v>
      </c>
      <c r="W734" t="str">
        <f>VLOOKUP(tblOrders[[#This Row],[City]],CityRegion,2,0)</f>
        <v>North</v>
      </c>
      <c r="X734" t="str">
        <f>VLOOKUP(tblOrders[[#This Row],[City]],lookups!A:C,3,0)</f>
        <v>Delhi</v>
      </c>
    </row>
    <row r="735" spans="1:24" x14ac:dyDescent="0.25">
      <c r="A735" t="s">
        <v>1467</v>
      </c>
      <c r="B735" s="1">
        <v>45744</v>
      </c>
      <c r="C735" t="s">
        <v>1468</v>
      </c>
      <c r="D735" t="s">
        <v>21</v>
      </c>
      <c r="E735" t="s">
        <v>60</v>
      </c>
      <c r="F735" t="s">
        <v>61</v>
      </c>
      <c r="G735" t="s">
        <v>62</v>
      </c>
      <c r="H735" t="s">
        <v>63</v>
      </c>
      <c r="I735" t="s">
        <v>26</v>
      </c>
      <c r="J735" t="s">
        <v>34</v>
      </c>
      <c r="K735">
        <v>3</v>
      </c>
      <c r="L735">
        <v>45</v>
      </c>
      <c r="M735">
        <v>0.15</v>
      </c>
      <c r="N735">
        <v>114.75</v>
      </c>
      <c r="O735">
        <v>36.75</v>
      </c>
      <c r="P735" t="s">
        <v>111</v>
      </c>
      <c r="Q735" t="s">
        <v>91</v>
      </c>
      <c r="R735" t="s">
        <v>36</v>
      </c>
      <c r="S735">
        <v>2.6</v>
      </c>
      <c r="T735">
        <f>YEAR(tblOrders[[#This Row],[Order Date]])</f>
        <v>2025</v>
      </c>
      <c r="U735" t="str">
        <f>TEXT(tblOrders[[#This Row],[Order Date]],"mmm-yyyy")</f>
        <v>Mar-2025</v>
      </c>
      <c r="V735" s="4">
        <f>tblOrders[[#This Row],[Profit]]/tblOrders[[#This Row],[Sales Amount]]</f>
        <v>0.3202614379084967</v>
      </c>
      <c r="W735" t="str">
        <f>VLOOKUP(tblOrders[[#This Row],[City]],CityRegion,2,0)</f>
        <v>South</v>
      </c>
      <c r="X735" t="str">
        <f>VLOOKUP(tblOrders[[#This Row],[City]],lookups!A:C,3,0)</f>
        <v>Karnataka</v>
      </c>
    </row>
    <row r="736" spans="1:24" x14ac:dyDescent="0.25">
      <c r="A736" t="s">
        <v>1469</v>
      </c>
      <c r="B736" s="1">
        <v>45664</v>
      </c>
      <c r="C736" t="s">
        <v>1470</v>
      </c>
      <c r="D736" t="s">
        <v>21</v>
      </c>
      <c r="E736" t="s">
        <v>40</v>
      </c>
      <c r="F736" t="s">
        <v>41</v>
      </c>
      <c r="G736" t="s">
        <v>42</v>
      </c>
      <c r="H736" t="s">
        <v>43</v>
      </c>
      <c r="I736" t="s">
        <v>33</v>
      </c>
      <c r="J736" t="s">
        <v>45</v>
      </c>
      <c r="K736">
        <v>4</v>
      </c>
      <c r="L736">
        <v>18</v>
      </c>
      <c r="M736">
        <v>0.05</v>
      </c>
      <c r="N736">
        <v>68.400000000000006</v>
      </c>
      <c r="O736">
        <v>32.4</v>
      </c>
      <c r="P736" t="s">
        <v>28</v>
      </c>
      <c r="Q736" t="s">
        <v>46</v>
      </c>
      <c r="R736" t="s">
        <v>30</v>
      </c>
      <c r="S736">
        <v>4.7</v>
      </c>
      <c r="T736">
        <f>YEAR(tblOrders[[#This Row],[Order Date]])</f>
        <v>2025</v>
      </c>
      <c r="U736" t="str">
        <f>TEXT(tblOrders[[#This Row],[Order Date]],"mmm-yyyy")</f>
        <v>Jan-2025</v>
      </c>
      <c r="V736" s="4">
        <f>tblOrders[[#This Row],[Profit]]/tblOrders[[#This Row],[Sales Amount]]</f>
        <v>0.47368421052631571</v>
      </c>
      <c r="W736" t="str">
        <f>VLOOKUP(tblOrders[[#This Row],[City]],CityRegion,2,0)</f>
        <v>North</v>
      </c>
      <c r="X736" t="str">
        <f>VLOOKUP(tblOrders[[#This Row],[City]],lookups!A:C,3,0)</f>
        <v>Delhi</v>
      </c>
    </row>
    <row r="737" spans="1:24" x14ac:dyDescent="0.25">
      <c r="A737" t="s">
        <v>1471</v>
      </c>
      <c r="B737" s="1">
        <v>45952</v>
      </c>
      <c r="C737" t="s">
        <v>1472</v>
      </c>
      <c r="D737" t="s">
        <v>39</v>
      </c>
      <c r="E737" t="s">
        <v>66</v>
      </c>
      <c r="F737" t="s">
        <v>67</v>
      </c>
      <c r="G737" t="s">
        <v>68</v>
      </c>
      <c r="H737" t="s">
        <v>69</v>
      </c>
      <c r="I737" t="s">
        <v>130</v>
      </c>
      <c r="J737" t="s">
        <v>45</v>
      </c>
      <c r="K737">
        <v>3</v>
      </c>
      <c r="L737">
        <v>149</v>
      </c>
      <c r="M737">
        <v>0.1</v>
      </c>
      <c r="N737">
        <v>402.3</v>
      </c>
      <c r="O737">
        <v>117.3</v>
      </c>
      <c r="P737" t="s">
        <v>28</v>
      </c>
      <c r="Q737" t="s">
        <v>46</v>
      </c>
      <c r="R737" t="s">
        <v>123</v>
      </c>
      <c r="S737">
        <v>4.4000000000000004</v>
      </c>
      <c r="T737">
        <f>YEAR(tblOrders[[#This Row],[Order Date]])</f>
        <v>2025</v>
      </c>
      <c r="U737" t="str">
        <f>TEXT(tblOrders[[#This Row],[Order Date]],"mmm-yyyy")</f>
        <v>Oct-2025</v>
      </c>
      <c r="V737" s="4">
        <f>tblOrders[[#This Row],[Profit]]/tblOrders[[#This Row],[Sales Amount]]</f>
        <v>0.29157345264727813</v>
      </c>
      <c r="W737" t="str">
        <f>VLOOKUP(tblOrders[[#This Row],[City]],CityRegion,2,0)</f>
        <v>West</v>
      </c>
      <c r="X737" t="str">
        <f>VLOOKUP(tblOrders[[#This Row],[City]],lookups!A:C,3,0)</f>
        <v>Maharashtra</v>
      </c>
    </row>
    <row r="738" spans="1:24" x14ac:dyDescent="0.25">
      <c r="A738" t="s">
        <v>1473</v>
      </c>
      <c r="B738" s="1">
        <v>45776</v>
      </c>
      <c r="C738" t="s">
        <v>1474</v>
      </c>
      <c r="D738" t="s">
        <v>21</v>
      </c>
      <c r="E738" t="s">
        <v>66</v>
      </c>
      <c r="F738" t="s">
        <v>67</v>
      </c>
      <c r="G738" t="s">
        <v>68</v>
      </c>
      <c r="H738" t="s">
        <v>69</v>
      </c>
      <c r="I738" t="s">
        <v>26</v>
      </c>
      <c r="J738" t="s">
        <v>27</v>
      </c>
      <c r="K738">
        <v>1</v>
      </c>
      <c r="L738">
        <v>149</v>
      </c>
      <c r="M738">
        <v>0.2</v>
      </c>
      <c r="N738">
        <v>119.2</v>
      </c>
      <c r="O738">
        <v>24.2</v>
      </c>
      <c r="P738" t="s">
        <v>111</v>
      </c>
      <c r="Q738" t="s">
        <v>35</v>
      </c>
      <c r="R738" t="s">
        <v>36</v>
      </c>
      <c r="S738">
        <v>3.9</v>
      </c>
      <c r="T738">
        <f>YEAR(tblOrders[[#This Row],[Order Date]])</f>
        <v>2025</v>
      </c>
      <c r="U738" t="str">
        <f>TEXT(tblOrders[[#This Row],[Order Date]],"mmm-yyyy")</f>
        <v>Apr-2025</v>
      </c>
      <c r="V738" s="4">
        <f>tblOrders[[#This Row],[Profit]]/tblOrders[[#This Row],[Sales Amount]]</f>
        <v>0.2030201342281879</v>
      </c>
      <c r="W738" t="str">
        <f>VLOOKUP(tblOrders[[#This Row],[City]],CityRegion,2,0)</f>
        <v>South</v>
      </c>
      <c r="X738" t="str">
        <f>VLOOKUP(tblOrders[[#This Row],[City]],lookups!A:C,3,0)</f>
        <v>Karnataka</v>
      </c>
    </row>
    <row r="739" spans="1:24" x14ac:dyDescent="0.25">
      <c r="A739" t="s">
        <v>1475</v>
      </c>
      <c r="B739" s="1">
        <v>45766</v>
      </c>
      <c r="C739" t="s">
        <v>1476</v>
      </c>
      <c r="D739" t="s">
        <v>39</v>
      </c>
      <c r="E739" t="s">
        <v>79</v>
      </c>
      <c r="F739" t="s">
        <v>80</v>
      </c>
      <c r="G739" t="s">
        <v>68</v>
      </c>
      <c r="H739" t="s">
        <v>81</v>
      </c>
      <c r="I739" t="s">
        <v>33</v>
      </c>
      <c r="J739" t="s">
        <v>45</v>
      </c>
      <c r="K739">
        <v>4</v>
      </c>
      <c r="L739">
        <v>799</v>
      </c>
      <c r="M739">
        <v>0.15</v>
      </c>
      <c r="N739">
        <v>2716.6</v>
      </c>
      <c r="O739">
        <v>236.6</v>
      </c>
      <c r="P739" t="s">
        <v>28</v>
      </c>
      <c r="Q739" t="s">
        <v>91</v>
      </c>
      <c r="R739" t="s">
        <v>123</v>
      </c>
      <c r="S739">
        <v>4.5</v>
      </c>
      <c r="T739">
        <f>YEAR(tblOrders[[#This Row],[Order Date]])</f>
        <v>2025</v>
      </c>
      <c r="U739" t="str">
        <f>TEXT(tblOrders[[#This Row],[Order Date]],"mmm-yyyy")</f>
        <v>Apr-2025</v>
      </c>
      <c r="V739" s="4">
        <f>tblOrders[[#This Row],[Profit]]/tblOrders[[#This Row],[Sales Amount]]</f>
        <v>8.7094161819921967E-2</v>
      </c>
      <c r="W739" t="str">
        <f>VLOOKUP(tblOrders[[#This Row],[City]],CityRegion,2,0)</f>
        <v>North</v>
      </c>
      <c r="X739" t="str">
        <f>VLOOKUP(tblOrders[[#This Row],[City]],lookups!A:C,3,0)</f>
        <v>Delhi</v>
      </c>
    </row>
    <row r="740" spans="1:24" x14ac:dyDescent="0.25">
      <c r="A740" t="s">
        <v>1477</v>
      </c>
      <c r="B740" s="1">
        <v>45886</v>
      </c>
      <c r="C740" t="s">
        <v>147</v>
      </c>
      <c r="D740" t="s">
        <v>39</v>
      </c>
      <c r="E740" t="s">
        <v>79</v>
      </c>
      <c r="F740" t="s">
        <v>80</v>
      </c>
      <c r="G740" t="s">
        <v>68</v>
      </c>
      <c r="H740" t="s">
        <v>81</v>
      </c>
      <c r="I740" t="s">
        <v>52</v>
      </c>
      <c r="J740" t="s">
        <v>34</v>
      </c>
      <c r="K740">
        <v>4</v>
      </c>
      <c r="L740">
        <v>799</v>
      </c>
      <c r="M740">
        <v>0.15</v>
      </c>
      <c r="N740">
        <v>2716.6</v>
      </c>
      <c r="O740">
        <v>236.6</v>
      </c>
      <c r="P740" t="s">
        <v>28</v>
      </c>
      <c r="Q740" t="s">
        <v>46</v>
      </c>
      <c r="R740" t="s">
        <v>36</v>
      </c>
      <c r="S740">
        <v>3.5</v>
      </c>
      <c r="T740">
        <f>YEAR(tblOrders[[#This Row],[Order Date]])</f>
        <v>2025</v>
      </c>
      <c r="U740" t="str">
        <f>TEXT(tblOrders[[#This Row],[Order Date]],"mmm-yyyy")</f>
        <v>Aug-2025</v>
      </c>
      <c r="V740" s="4">
        <f>tblOrders[[#This Row],[Profit]]/tblOrders[[#This Row],[Sales Amount]]</f>
        <v>8.7094161819921967E-2</v>
      </c>
      <c r="W740" t="str">
        <f>VLOOKUP(tblOrders[[#This Row],[City]],CityRegion,2,0)</f>
        <v>South</v>
      </c>
      <c r="X740" t="str">
        <f>VLOOKUP(tblOrders[[#This Row],[City]],lookups!A:C,3,0)</f>
        <v>Kerala</v>
      </c>
    </row>
    <row r="741" spans="1:24" x14ac:dyDescent="0.25">
      <c r="A741" t="s">
        <v>1478</v>
      </c>
      <c r="B741" s="1">
        <v>45722</v>
      </c>
      <c r="C741" t="s">
        <v>1479</v>
      </c>
      <c r="D741" t="s">
        <v>39</v>
      </c>
      <c r="E741" t="s">
        <v>66</v>
      </c>
      <c r="F741" t="s">
        <v>67</v>
      </c>
      <c r="G741" t="s">
        <v>68</v>
      </c>
      <c r="H741" t="s">
        <v>69</v>
      </c>
      <c r="I741" t="s">
        <v>70</v>
      </c>
      <c r="J741" t="s">
        <v>45</v>
      </c>
      <c r="K741">
        <v>2</v>
      </c>
      <c r="L741">
        <v>149</v>
      </c>
      <c r="M741">
        <v>0.2</v>
      </c>
      <c r="N741">
        <v>238.4</v>
      </c>
      <c r="O741">
        <v>48.4</v>
      </c>
      <c r="P741" t="s">
        <v>111</v>
      </c>
      <c r="Q741" t="s">
        <v>46</v>
      </c>
      <c r="R741" t="s">
        <v>36</v>
      </c>
      <c r="S741">
        <v>4.7</v>
      </c>
      <c r="T741">
        <f>YEAR(tblOrders[[#This Row],[Order Date]])</f>
        <v>2025</v>
      </c>
      <c r="U741" t="str">
        <f>TEXT(tblOrders[[#This Row],[Order Date]],"mmm-yyyy")</f>
        <v>Mar-2025</v>
      </c>
      <c r="V741" s="4">
        <f>tblOrders[[#This Row],[Profit]]/tblOrders[[#This Row],[Sales Amount]]</f>
        <v>0.2030201342281879</v>
      </c>
      <c r="W741" t="str">
        <f>VLOOKUP(tblOrders[[#This Row],[City]],CityRegion,2,0)</f>
        <v>South</v>
      </c>
      <c r="X741" t="str">
        <f>VLOOKUP(tblOrders[[#This Row],[City]],lookups!A:C,3,0)</f>
        <v>Telengana</v>
      </c>
    </row>
    <row r="742" spans="1:24" x14ac:dyDescent="0.25">
      <c r="A742" t="s">
        <v>1480</v>
      </c>
      <c r="B742" s="1">
        <v>45870</v>
      </c>
      <c r="C742" t="s">
        <v>1481</v>
      </c>
      <c r="D742" t="s">
        <v>39</v>
      </c>
      <c r="E742" t="s">
        <v>79</v>
      </c>
      <c r="F742" t="s">
        <v>80</v>
      </c>
      <c r="G742" t="s">
        <v>68</v>
      </c>
      <c r="H742" t="s">
        <v>81</v>
      </c>
      <c r="I742" t="s">
        <v>139</v>
      </c>
      <c r="J742" t="s">
        <v>45</v>
      </c>
      <c r="K742">
        <v>5</v>
      </c>
      <c r="L742">
        <v>799</v>
      </c>
      <c r="M742">
        <v>0</v>
      </c>
      <c r="N742">
        <v>3995</v>
      </c>
      <c r="O742">
        <v>895</v>
      </c>
      <c r="P742" t="s">
        <v>28</v>
      </c>
      <c r="Q742" t="s">
        <v>86</v>
      </c>
      <c r="R742" t="s">
        <v>36</v>
      </c>
      <c r="S742">
        <v>4.9000000000000004</v>
      </c>
      <c r="T742">
        <f>YEAR(tblOrders[[#This Row],[Order Date]])</f>
        <v>2025</v>
      </c>
      <c r="U742" t="str">
        <f>TEXT(tblOrders[[#This Row],[Order Date]],"mmm-yyyy")</f>
        <v>Aug-2025</v>
      </c>
      <c r="V742" s="4">
        <f>tblOrders[[#This Row],[Profit]]/tblOrders[[#This Row],[Sales Amount]]</f>
        <v>0.22403003754693368</v>
      </c>
      <c r="W742" t="str">
        <f>VLOOKUP(tblOrders[[#This Row],[City]],CityRegion,2,0)</f>
        <v>South</v>
      </c>
      <c r="X742" t="str">
        <f>VLOOKUP(tblOrders[[#This Row],[City]],lookups!A:C,3,0)</f>
        <v>Tamil Nadu</v>
      </c>
    </row>
    <row r="743" spans="1:24" x14ac:dyDescent="0.25">
      <c r="A743" t="s">
        <v>1482</v>
      </c>
      <c r="B743" s="1">
        <v>45941</v>
      </c>
      <c r="C743" t="s">
        <v>1483</v>
      </c>
      <c r="D743" t="s">
        <v>21</v>
      </c>
      <c r="E743" t="s">
        <v>66</v>
      </c>
      <c r="F743" t="s">
        <v>67</v>
      </c>
      <c r="G743" t="s">
        <v>68</v>
      </c>
      <c r="H743" t="s">
        <v>69</v>
      </c>
      <c r="I743" t="s">
        <v>76</v>
      </c>
      <c r="J743" t="s">
        <v>34</v>
      </c>
      <c r="K743">
        <v>1</v>
      </c>
      <c r="L743">
        <v>149</v>
      </c>
      <c r="M743">
        <v>0.2</v>
      </c>
      <c r="N743">
        <v>119.2</v>
      </c>
      <c r="O743">
        <v>24.2</v>
      </c>
      <c r="P743" t="s">
        <v>28</v>
      </c>
      <c r="Q743" t="s">
        <v>86</v>
      </c>
      <c r="R743" t="s">
        <v>36</v>
      </c>
      <c r="S743">
        <v>3.7</v>
      </c>
      <c r="T743">
        <f>YEAR(tblOrders[[#This Row],[Order Date]])</f>
        <v>2025</v>
      </c>
      <c r="U743" t="str">
        <f>TEXT(tblOrders[[#This Row],[Order Date]],"mmm-yyyy")</f>
        <v>Oct-2025</v>
      </c>
      <c r="V743" s="4">
        <f>tblOrders[[#This Row],[Profit]]/tblOrders[[#This Row],[Sales Amount]]</f>
        <v>0.2030201342281879</v>
      </c>
      <c r="W743" t="str">
        <f>VLOOKUP(tblOrders[[#This Row],[City]],CityRegion,2,0)</f>
        <v>South</v>
      </c>
      <c r="X743" t="str">
        <f>VLOOKUP(tblOrders[[#This Row],[City]],lookups!A:C,3,0)</f>
        <v>Kerala</v>
      </c>
    </row>
    <row r="744" spans="1:24" x14ac:dyDescent="0.25">
      <c r="A744" t="s">
        <v>1484</v>
      </c>
      <c r="B744" s="1">
        <v>45766</v>
      </c>
      <c r="C744" t="s">
        <v>1485</v>
      </c>
      <c r="D744" t="s">
        <v>21</v>
      </c>
      <c r="E744" t="s">
        <v>55</v>
      </c>
      <c r="F744" t="s">
        <v>56</v>
      </c>
      <c r="G744" t="s">
        <v>24</v>
      </c>
      <c r="H744" t="s">
        <v>51</v>
      </c>
      <c r="I744" t="s">
        <v>44</v>
      </c>
      <c r="J744" t="s">
        <v>45</v>
      </c>
      <c r="K744">
        <v>4</v>
      </c>
      <c r="L744">
        <v>42</v>
      </c>
      <c r="M744">
        <v>0.15</v>
      </c>
      <c r="N744">
        <v>142.80000000000001</v>
      </c>
      <c r="O744">
        <v>46.8</v>
      </c>
      <c r="P744" t="s">
        <v>28</v>
      </c>
      <c r="Q744" t="s">
        <v>35</v>
      </c>
      <c r="R744" t="s">
        <v>30</v>
      </c>
      <c r="S744">
        <v>4.4000000000000004</v>
      </c>
      <c r="T744">
        <f>YEAR(tblOrders[[#This Row],[Order Date]])</f>
        <v>2025</v>
      </c>
      <c r="U744" t="str">
        <f>TEXT(tblOrders[[#This Row],[Order Date]],"mmm-yyyy")</f>
        <v>Apr-2025</v>
      </c>
      <c r="V744" s="4">
        <f>tblOrders[[#This Row],[Profit]]/tblOrders[[#This Row],[Sales Amount]]</f>
        <v>0.32773109243697474</v>
      </c>
      <c r="W744" t="str">
        <f>VLOOKUP(tblOrders[[#This Row],[City]],CityRegion,2,0)</f>
        <v>South</v>
      </c>
      <c r="X744" t="str">
        <f>VLOOKUP(tblOrders[[#This Row],[City]],lookups!A:C,3,0)</f>
        <v>Kerala</v>
      </c>
    </row>
    <row r="745" spans="1:24" x14ac:dyDescent="0.25">
      <c r="A745" t="s">
        <v>1486</v>
      </c>
      <c r="B745" s="1">
        <v>45853</v>
      </c>
      <c r="C745" t="s">
        <v>1487</v>
      </c>
      <c r="D745" t="s">
        <v>21</v>
      </c>
      <c r="E745" t="s">
        <v>73</v>
      </c>
      <c r="F745" t="s">
        <v>74</v>
      </c>
      <c r="G745" t="s">
        <v>68</v>
      </c>
      <c r="H745" t="s">
        <v>75</v>
      </c>
      <c r="I745" t="s">
        <v>139</v>
      </c>
      <c r="J745" t="s">
        <v>27</v>
      </c>
      <c r="K745">
        <v>5</v>
      </c>
      <c r="L745">
        <v>65</v>
      </c>
      <c r="M745">
        <v>0.05</v>
      </c>
      <c r="N745">
        <v>308.75</v>
      </c>
      <c r="O745">
        <v>118.75</v>
      </c>
      <c r="P745" t="s">
        <v>28</v>
      </c>
      <c r="Q745" t="s">
        <v>46</v>
      </c>
      <c r="R745" t="s">
        <v>36</v>
      </c>
      <c r="S745">
        <v>2.5</v>
      </c>
      <c r="T745">
        <f>YEAR(tblOrders[[#This Row],[Order Date]])</f>
        <v>2025</v>
      </c>
      <c r="U745" t="str">
        <f>TEXT(tblOrders[[#This Row],[Order Date]],"mmm-yyyy")</f>
        <v>Jul-2025</v>
      </c>
      <c r="V745" s="4">
        <f>tblOrders[[#This Row],[Profit]]/tblOrders[[#This Row],[Sales Amount]]</f>
        <v>0.38461538461538464</v>
      </c>
      <c r="W745" t="str">
        <f>VLOOKUP(tblOrders[[#This Row],[City]],CityRegion,2,0)</f>
        <v>South</v>
      </c>
      <c r="X745" t="str">
        <f>VLOOKUP(tblOrders[[#This Row],[City]],lookups!A:C,3,0)</f>
        <v>Tamil Nadu</v>
      </c>
    </row>
    <row r="746" spans="1:24" x14ac:dyDescent="0.25">
      <c r="A746" t="s">
        <v>1488</v>
      </c>
      <c r="B746" s="1">
        <v>45844</v>
      </c>
      <c r="C746" t="s">
        <v>1489</v>
      </c>
      <c r="D746" t="s">
        <v>21</v>
      </c>
      <c r="E746" t="s">
        <v>55</v>
      </c>
      <c r="F746" t="s">
        <v>56</v>
      </c>
      <c r="G746" t="s">
        <v>24</v>
      </c>
      <c r="H746" t="s">
        <v>51</v>
      </c>
      <c r="I746" t="s">
        <v>76</v>
      </c>
      <c r="J746" t="s">
        <v>27</v>
      </c>
      <c r="K746">
        <v>5</v>
      </c>
      <c r="L746">
        <v>42</v>
      </c>
      <c r="M746">
        <v>0.05</v>
      </c>
      <c r="N746">
        <v>199.5</v>
      </c>
      <c r="O746">
        <v>79.5</v>
      </c>
      <c r="P746" t="s">
        <v>85</v>
      </c>
      <c r="Q746" t="s">
        <v>35</v>
      </c>
      <c r="R746" t="s">
        <v>36</v>
      </c>
      <c r="S746">
        <v>3.5</v>
      </c>
      <c r="T746">
        <f>YEAR(tblOrders[[#This Row],[Order Date]])</f>
        <v>2025</v>
      </c>
      <c r="U746" t="str">
        <f>TEXT(tblOrders[[#This Row],[Order Date]],"mmm-yyyy")</f>
        <v>Jul-2025</v>
      </c>
      <c r="V746" s="4">
        <f>tblOrders[[#This Row],[Profit]]/tblOrders[[#This Row],[Sales Amount]]</f>
        <v>0.39849624060150374</v>
      </c>
      <c r="W746" t="str">
        <f>VLOOKUP(tblOrders[[#This Row],[City]],CityRegion,2,0)</f>
        <v>South</v>
      </c>
      <c r="X746" t="str">
        <f>VLOOKUP(tblOrders[[#This Row],[City]],lookups!A:C,3,0)</f>
        <v>Kerala</v>
      </c>
    </row>
    <row r="747" spans="1:24" x14ac:dyDescent="0.25">
      <c r="A747" t="s">
        <v>1490</v>
      </c>
      <c r="B747" s="1">
        <v>45789</v>
      </c>
      <c r="C747" t="s">
        <v>1491</v>
      </c>
      <c r="D747" t="s">
        <v>39</v>
      </c>
      <c r="E747" t="s">
        <v>22</v>
      </c>
      <c r="F747" t="s">
        <v>23</v>
      </c>
      <c r="G747" t="s">
        <v>24</v>
      </c>
      <c r="H747" t="s">
        <v>25</v>
      </c>
      <c r="I747" t="s">
        <v>44</v>
      </c>
      <c r="J747" t="s">
        <v>34</v>
      </c>
      <c r="K747">
        <v>2</v>
      </c>
      <c r="L747">
        <v>190</v>
      </c>
      <c r="M747">
        <v>0.15</v>
      </c>
      <c r="N747">
        <v>323</v>
      </c>
      <c r="O747">
        <v>73</v>
      </c>
      <c r="P747" t="s">
        <v>28</v>
      </c>
      <c r="Q747" t="s">
        <v>35</v>
      </c>
      <c r="R747" t="s">
        <v>36</v>
      </c>
      <c r="S747">
        <v>3.6</v>
      </c>
      <c r="T747">
        <f>YEAR(tblOrders[[#This Row],[Order Date]])</f>
        <v>2025</v>
      </c>
      <c r="U747" t="str">
        <f>TEXT(tblOrders[[#This Row],[Order Date]],"mmm-yyyy")</f>
        <v>May-2025</v>
      </c>
      <c r="V747" s="4">
        <f>tblOrders[[#This Row],[Profit]]/tblOrders[[#This Row],[Sales Amount]]</f>
        <v>0.2260061919504644</v>
      </c>
      <c r="W747" t="str">
        <f>VLOOKUP(tblOrders[[#This Row],[City]],CityRegion,2,0)</f>
        <v>South</v>
      </c>
      <c r="X747" t="str">
        <f>VLOOKUP(tblOrders[[#This Row],[City]],lookups!A:C,3,0)</f>
        <v>Kerala</v>
      </c>
    </row>
    <row r="748" spans="1:24" x14ac:dyDescent="0.25">
      <c r="A748" t="s">
        <v>1492</v>
      </c>
      <c r="B748" s="1">
        <v>45869</v>
      </c>
      <c r="C748" t="s">
        <v>1493</v>
      </c>
      <c r="D748" t="s">
        <v>39</v>
      </c>
      <c r="E748" t="s">
        <v>55</v>
      </c>
      <c r="F748" t="s">
        <v>56</v>
      </c>
      <c r="G748" t="s">
        <v>24</v>
      </c>
      <c r="H748" t="s">
        <v>51</v>
      </c>
      <c r="I748" t="s">
        <v>44</v>
      </c>
      <c r="J748" t="s">
        <v>45</v>
      </c>
      <c r="K748">
        <v>5</v>
      </c>
      <c r="L748">
        <v>42</v>
      </c>
      <c r="M748">
        <v>0.15</v>
      </c>
      <c r="N748">
        <v>178.5</v>
      </c>
      <c r="O748">
        <v>58.5</v>
      </c>
      <c r="P748" t="s">
        <v>28</v>
      </c>
      <c r="Q748" t="s">
        <v>91</v>
      </c>
      <c r="R748" t="s">
        <v>36</v>
      </c>
      <c r="S748">
        <v>4.0999999999999996</v>
      </c>
      <c r="T748">
        <f>YEAR(tblOrders[[#This Row],[Order Date]])</f>
        <v>2025</v>
      </c>
      <c r="U748" t="str">
        <f>TEXT(tblOrders[[#This Row],[Order Date]],"mmm-yyyy")</f>
        <v>Jul-2025</v>
      </c>
      <c r="V748" s="4">
        <f>tblOrders[[#This Row],[Profit]]/tblOrders[[#This Row],[Sales Amount]]</f>
        <v>0.32773109243697479</v>
      </c>
      <c r="W748" t="str">
        <f>VLOOKUP(tblOrders[[#This Row],[City]],CityRegion,2,0)</f>
        <v>South</v>
      </c>
      <c r="X748" t="str">
        <f>VLOOKUP(tblOrders[[#This Row],[City]],lookups!A:C,3,0)</f>
        <v>Kerala</v>
      </c>
    </row>
    <row r="749" spans="1:24" x14ac:dyDescent="0.25">
      <c r="A749" t="s">
        <v>1494</v>
      </c>
      <c r="B749" s="1">
        <v>46020</v>
      </c>
      <c r="C749" t="s">
        <v>1495</v>
      </c>
      <c r="D749" t="s">
        <v>21</v>
      </c>
      <c r="E749" t="s">
        <v>101</v>
      </c>
      <c r="F749" t="s">
        <v>102</v>
      </c>
      <c r="G749" t="s">
        <v>24</v>
      </c>
      <c r="H749" t="s">
        <v>103</v>
      </c>
      <c r="I749" t="s">
        <v>33</v>
      </c>
      <c r="J749" t="s">
        <v>34</v>
      </c>
      <c r="K749">
        <v>3</v>
      </c>
      <c r="L749">
        <v>120</v>
      </c>
      <c r="M749">
        <v>0.1</v>
      </c>
      <c r="N749">
        <v>324</v>
      </c>
      <c r="O749">
        <v>90</v>
      </c>
      <c r="P749" t="s">
        <v>28</v>
      </c>
      <c r="Q749" t="s">
        <v>35</v>
      </c>
      <c r="R749" t="s">
        <v>36</v>
      </c>
      <c r="S749">
        <v>4.3</v>
      </c>
      <c r="T749">
        <f>YEAR(tblOrders[[#This Row],[Order Date]])</f>
        <v>2025</v>
      </c>
      <c r="U749" t="str">
        <f>TEXT(tblOrders[[#This Row],[Order Date]],"mmm-yyyy")</f>
        <v>Dec-2025</v>
      </c>
      <c r="V749" s="4">
        <f>tblOrders[[#This Row],[Profit]]/tblOrders[[#This Row],[Sales Amount]]</f>
        <v>0.27777777777777779</v>
      </c>
      <c r="W749" t="str">
        <f>VLOOKUP(tblOrders[[#This Row],[City]],CityRegion,2,0)</f>
        <v>North</v>
      </c>
      <c r="X749" t="str">
        <f>VLOOKUP(tblOrders[[#This Row],[City]],lookups!A:C,3,0)</f>
        <v>Delhi</v>
      </c>
    </row>
    <row r="750" spans="1:24" x14ac:dyDescent="0.25">
      <c r="A750" t="s">
        <v>1496</v>
      </c>
      <c r="B750" s="1">
        <v>45906</v>
      </c>
      <c r="C750" t="s">
        <v>1097</v>
      </c>
      <c r="D750" t="s">
        <v>21</v>
      </c>
      <c r="E750" t="s">
        <v>66</v>
      </c>
      <c r="F750" t="s">
        <v>67</v>
      </c>
      <c r="G750" t="s">
        <v>68</v>
      </c>
      <c r="H750" t="s">
        <v>69</v>
      </c>
      <c r="I750" t="s">
        <v>76</v>
      </c>
      <c r="J750" t="s">
        <v>27</v>
      </c>
      <c r="K750">
        <v>2</v>
      </c>
      <c r="L750">
        <v>149</v>
      </c>
      <c r="M750">
        <v>0.05</v>
      </c>
      <c r="N750">
        <v>283.10000000000002</v>
      </c>
      <c r="O750">
        <v>93.1</v>
      </c>
      <c r="P750" t="s">
        <v>28</v>
      </c>
      <c r="Q750" t="s">
        <v>86</v>
      </c>
      <c r="R750" t="s">
        <v>36</v>
      </c>
      <c r="S750">
        <v>2.8</v>
      </c>
      <c r="T750">
        <f>YEAR(tblOrders[[#This Row],[Order Date]])</f>
        <v>2025</v>
      </c>
      <c r="U750" t="str">
        <f>TEXT(tblOrders[[#This Row],[Order Date]],"mmm-yyyy")</f>
        <v>Sep-2025</v>
      </c>
      <c r="V750" s="4">
        <f>tblOrders[[#This Row],[Profit]]/tblOrders[[#This Row],[Sales Amount]]</f>
        <v>0.32885906040268453</v>
      </c>
      <c r="W750" t="str">
        <f>VLOOKUP(tblOrders[[#This Row],[City]],CityRegion,2,0)</f>
        <v>South</v>
      </c>
      <c r="X750" t="str">
        <f>VLOOKUP(tblOrders[[#This Row],[City]],lookups!A:C,3,0)</f>
        <v>Kerala</v>
      </c>
    </row>
    <row r="751" spans="1:24" x14ac:dyDescent="0.25">
      <c r="A751" t="s">
        <v>1497</v>
      </c>
      <c r="B751" s="1">
        <v>45955</v>
      </c>
      <c r="C751" t="s">
        <v>1485</v>
      </c>
      <c r="D751" t="s">
        <v>21</v>
      </c>
      <c r="E751" t="s">
        <v>94</v>
      </c>
      <c r="F751" t="s">
        <v>95</v>
      </c>
      <c r="G751" t="s">
        <v>68</v>
      </c>
      <c r="H751" t="s">
        <v>96</v>
      </c>
      <c r="I751" t="s">
        <v>84</v>
      </c>
      <c r="J751" t="s">
        <v>45</v>
      </c>
      <c r="K751">
        <v>5</v>
      </c>
      <c r="L751">
        <v>89</v>
      </c>
      <c r="M751">
        <v>0.15</v>
      </c>
      <c r="N751">
        <v>378.25</v>
      </c>
      <c r="O751">
        <v>103.25</v>
      </c>
      <c r="P751" t="s">
        <v>28</v>
      </c>
      <c r="Q751" t="s">
        <v>29</v>
      </c>
      <c r="R751" t="s">
        <v>36</v>
      </c>
      <c r="S751">
        <v>4.9000000000000004</v>
      </c>
      <c r="T751">
        <f>YEAR(tblOrders[[#This Row],[Order Date]])</f>
        <v>2025</v>
      </c>
      <c r="U751" t="str">
        <f>TEXT(tblOrders[[#This Row],[Order Date]],"mmm-yyyy")</f>
        <v>Oct-2025</v>
      </c>
      <c r="V751" s="4">
        <f>tblOrders[[#This Row],[Profit]]/tblOrders[[#This Row],[Sales Amount]]</f>
        <v>0.2729676140118969</v>
      </c>
      <c r="W751" t="str">
        <f>VLOOKUP(tblOrders[[#This Row],[City]],CityRegion,2,0)</f>
        <v>West</v>
      </c>
      <c r="X751" t="str">
        <f>VLOOKUP(tblOrders[[#This Row],[City]],lookups!A:C,3,0)</f>
        <v>Maharashtra</v>
      </c>
    </row>
    <row r="752" spans="1:24" x14ac:dyDescent="0.25">
      <c r="A752" t="s">
        <v>1498</v>
      </c>
      <c r="B752" s="1">
        <v>45907</v>
      </c>
      <c r="C752" t="s">
        <v>733</v>
      </c>
      <c r="D752" t="s">
        <v>21</v>
      </c>
      <c r="E752" t="s">
        <v>55</v>
      </c>
      <c r="F752" t="s">
        <v>56</v>
      </c>
      <c r="G752" t="s">
        <v>24</v>
      </c>
      <c r="H752" t="s">
        <v>51</v>
      </c>
      <c r="I752" t="s">
        <v>70</v>
      </c>
      <c r="J752" t="s">
        <v>27</v>
      </c>
      <c r="K752">
        <v>3</v>
      </c>
      <c r="L752">
        <v>42</v>
      </c>
      <c r="M752">
        <v>0.1</v>
      </c>
      <c r="N752">
        <v>113.4</v>
      </c>
      <c r="O752">
        <v>41.4</v>
      </c>
      <c r="P752" t="s">
        <v>28</v>
      </c>
      <c r="Q752" t="s">
        <v>35</v>
      </c>
      <c r="R752" t="s">
        <v>36</v>
      </c>
      <c r="S752">
        <v>2.6</v>
      </c>
      <c r="T752">
        <f>YEAR(tblOrders[[#This Row],[Order Date]])</f>
        <v>2025</v>
      </c>
      <c r="U752" t="str">
        <f>TEXT(tblOrders[[#This Row],[Order Date]],"mmm-yyyy")</f>
        <v>Sep-2025</v>
      </c>
      <c r="V752" s="4">
        <f>tblOrders[[#This Row],[Profit]]/tblOrders[[#This Row],[Sales Amount]]</f>
        <v>0.36507936507936506</v>
      </c>
      <c r="W752" t="str">
        <f>VLOOKUP(tblOrders[[#This Row],[City]],CityRegion,2,0)</f>
        <v>South</v>
      </c>
      <c r="X752" t="str">
        <f>VLOOKUP(tblOrders[[#This Row],[City]],lookups!A:C,3,0)</f>
        <v>Telengana</v>
      </c>
    </row>
    <row r="753" spans="1:24" x14ac:dyDescent="0.25">
      <c r="A753" t="s">
        <v>1499</v>
      </c>
      <c r="B753" s="1">
        <v>45884</v>
      </c>
      <c r="C753" t="s">
        <v>1500</v>
      </c>
      <c r="D753" t="s">
        <v>21</v>
      </c>
      <c r="E753" t="s">
        <v>49</v>
      </c>
      <c r="F753" t="s">
        <v>50</v>
      </c>
      <c r="G753" t="s">
        <v>24</v>
      </c>
      <c r="H753" t="s">
        <v>51</v>
      </c>
      <c r="I753" t="s">
        <v>84</v>
      </c>
      <c r="J753" t="s">
        <v>34</v>
      </c>
      <c r="K753">
        <v>4</v>
      </c>
      <c r="L753">
        <v>85</v>
      </c>
      <c r="M753">
        <v>0.05</v>
      </c>
      <c r="N753">
        <v>323</v>
      </c>
      <c r="O753">
        <v>115</v>
      </c>
      <c r="P753" t="s">
        <v>28</v>
      </c>
      <c r="Q753" t="s">
        <v>46</v>
      </c>
      <c r="R753" t="s">
        <v>36</v>
      </c>
      <c r="S753">
        <v>4.4000000000000004</v>
      </c>
      <c r="T753">
        <f>YEAR(tblOrders[[#This Row],[Order Date]])</f>
        <v>2025</v>
      </c>
      <c r="U753" t="str">
        <f>TEXT(tblOrders[[#This Row],[Order Date]],"mmm-yyyy")</f>
        <v>Aug-2025</v>
      </c>
      <c r="V753" s="4">
        <f>tblOrders[[#This Row],[Profit]]/tblOrders[[#This Row],[Sales Amount]]</f>
        <v>0.35603715170278638</v>
      </c>
      <c r="W753" t="str">
        <f>VLOOKUP(tblOrders[[#This Row],[City]],CityRegion,2,0)</f>
        <v>West</v>
      </c>
      <c r="X753" t="str">
        <f>VLOOKUP(tblOrders[[#This Row],[City]],lookups!A:C,3,0)</f>
        <v>Maharashtra</v>
      </c>
    </row>
    <row r="754" spans="1:24" x14ac:dyDescent="0.25">
      <c r="A754" t="s">
        <v>1501</v>
      </c>
      <c r="B754" s="1">
        <v>45873</v>
      </c>
      <c r="C754" t="s">
        <v>174</v>
      </c>
      <c r="D754" t="s">
        <v>21</v>
      </c>
      <c r="E754" t="s">
        <v>94</v>
      </c>
      <c r="F754" t="s">
        <v>95</v>
      </c>
      <c r="G754" t="s">
        <v>68</v>
      </c>
      <c r="H754" t="s">
        <v>96</v>
      </c>
      <c r="I754" t="s">
        <v>57</v>
      </c>
      <c r="J754" t="s">
        <v>34</v>
      </c>
      <c r="K754">
        <v>4</v>
      </c>
      <c r="L754">
        <v>89</v>
      </c>
      <c r="M754">
        <v>0</v>
      </c>
      <c r="N754">
        <v>356</v>
      </c>
      <c r="O754">
        <v>136</v>
      </c>
      <c r="P754" t="s">
        <v>28</v>
      </c>
      <c r="Q754" t="s">
        <v>46</v>
      </c>
      <c r="R754" t="s">
        <v>36</v>
      </c>
      <c r="S754">
        <v>2.7</v>
      </c>
      <c r="T754">
        <f>YEAR(tblOrders[[#This Row],[Order Date]])</f>
        <v>2025</v>
      </c>
      <c r="U754" t="str">
        <f>TEXT(tblOrders[[#This Row],[Order Date]],"mmm-yyyy")</f>
        <v>Aug-2025</v>
      </c>
      <c r="V754" s="4">
        <f>tblOrders[[#This Row],[Profit]]/tblOrders[[#This Row],[Sales Amount]]</f>
        <v>0.38202247191011235</v>
      </c>
      <c r="W754" t="str">
        <f>VLOOKUP(tblOrders[[#This Row],[City]],CityRegion,2,0)</f>
        <v>South</v>
      </c>
      <c r="X754" t="str">
        <f>VLOOKUP(tblOrders[[#This Row],[City]],lookups!A:C,3,0)</f>
        <v>Kerala</v>
      </c>
    </row>
    <row r="755" spans="1:24" x14ac:dyDescent="0.25">
      <c r="A755" t="s">
        <v>1502</v>
      </c>
      <c r="B755" s="1">
        <v>45982</v>
      </c>
      <c r="C755" t="s">
        <v>1503</v>
      </c>
      <c r="D755" t="s">
        <v>39</v>
      </c>
      <c r="E755" t="s">
        <v>40</v>
      </c>
      <c r="F755" t="s">
        <v>41</v>
      </c>
      <c r="G755" t="s">
        <v>42</v>
      </c>
      <c r="H755" t="s">
        <v>43</v>
      </c>
      <c r="I755" t="s">
        <v>130</v>
      </c>
      <c r="J755" t="s">
        <v>45</v>
      </c>
      <c r="K755">
        <v>1</v>
      </c>
      <c r="L755">
        <v>18</v>
      </c>
      <c r="M755">
        <v>0.2</v>
      </c>
      <c r="N755">
        <v>14.4</v>
      </c>
      <c r="O755">
        <v>5.4</v>
      </c>
      <c r="P755" t="s">
        <v>28</v>
      </c>
      <c r="Q755" t="s">
        <v>86</v>
      </c>
      <c r="R755" t="s">
        <v>36</v>
      </c>
      <c r="S755">
        <v>4.5999999999999996</v>
      </c>
      <c r="T755">
        <f>YEAR(tblOrders[[#This Row],[Order Date]])</f>
        <v>2025</v>
      </c>
      <c r="U755" t="str">
        <f>TEXT(tblOrders[[#This Row],[Order Date]],"mmm-yyyy")</f>
        <v>Nov-2025</v>
      </c>
      <c r="V755" s="4">
        <f>tblOrders[[#This Row],[Profit]]/tblOrders[[#This Row],[Sales Amount]]</f>
        <v>0.375</v>
      </c>
      <c r="W755" t="str">
        <f>VLOOKUP(tblOrders[[#This Row],[City]],CityRegion,2,0)</f>
        <v>West</v>
      </c>
      <c r="X755" t="str">
        <f>VLOOKUP(tblOrders[[#This Row],[City]],lookups!A:C,3,0)</f>
        <v>Maharashtra</v>
      </c>
    </row>
    <row r="756" spans="1:24" x14ac:dyDescent="0.25">
      <c r="A756" t="s">
        <v>1504</v>
      </c>
      <c r="B756" s="1">
        <v>45719</v>
      </c>
      <c r="C756" t="s">
        <v>1505</v>
      </c>
      <c r="D756" t="s">
        <v>21</v>
      </c>
      <c r="E756" t="s">
        <v>49</v>
      </c>
      <c r="F756" t="s">
        <v>50</v>
      </c>
      <c r="G756" t="s">
        <v>24</v>
      </c>
      <c r="H756" t="s">
        <v>51</v>
      </c>
      <c r="I756" t="s">
        <v>130</v>
      </c>
      <c r="J756" t="s">
        <v>45</v>
      </c>
      <c r="K756">
        <v>1</v>
      </c>
      <c r="L756">
        <v>85</v>
      </c>
      <c r="M756">
        <v>0.15</v>
      </c>
      <c r="N756">
        <v>72.25</v>
      </c>
      <c r="O756">
        <v>20.25</v>
      </c>
      <c r="P756" t="s">
        <v>85</v>
      </c>
      <c r="Q756" t="s">
        <v>91</v>
      </c>
      <c r="R756" t="s">
        <v>36</v>
      </c>
      <c r="S756">
        <v>4.3</v>
      </c>
      <c r="T756">
        <f>YEAR(tblOrders[[#This Row],[Order Date]])</f>
        <v>2025</v>
      </c>
      <c r="U756" t="str">
        <f>TEXT(tblOrders[[#This Row],[Order Date]],"mmm-yyyy")</f>
        <v>Mar-2025</v>
      </c>
      <c r="V756" s="4">
        <f>tblOrders[[#This Row],[Profit]]/tblOrders[[#This Row],[Sales Amount]]</f>
        <v>0.28027681660899656</v>
      </c>
      <c r="W756" t="str">
        <f>VLOOKUP(tblOrders[[#This Row],[City]],CityRegion,2,0)</f>
        <v>West</v>
      </c>
      <c r="X756" t="str">
        <f>VLOOKUP(tblOrders[[#This Row],[City]],lookups!A:C,3,0)</f>
        <v>Maharashtra</v>
      </c>
    </row>
    <row r="757" spans="1:24" x14ac:dyDescent="0.25">
      <c r="A757" t="s">
        <v>1506</v>
      </c>
      <c r="B757" s="1">
        <v>46000</v>
      </c>
      <c r="C757" t="s">
        <v>1507</v>
      </c>
      <c r="D757" t="s">
        <v>21</v>
      </c>
      <c r="E757" t="s">
        <v>73</v>
      </c>
      <c r="F757" t="s">
        <v>74</v>
      </c>
      <c r="G757" t="s">
        <v>68</v>
      </c>
      <c r="H757" t="s">
        <v>75</v>
      </c>
      <c r="I757" t="s">
        <v>76</v>
      </c>
      <c r="J757" t="s">
        <v>45</v>
      </c>
      <c r="K757">
        <v>5</v>
      </c>
      <c r="L757">
        <v>65</v>
      </c>
      <c r="M757">
        <v>0.05</v>
      </c>
      <c r="N757">
        <v>308.75</v>
      </c>
      <c r="O757">
        <v>118.75</v>
      </c>
      <c r="P757" t="s">
        <v>111</v>
      </c>
      <c r="Q757" t="s">
        <v>35</v>
      </c>
      <c r="R757" t="s">
        <v>36</v>
      </c>
      <c r="S757">
        <v>4.4000000000000004</v>
      </c>
      <c r="T757">
        <f>YEAR(tblOrders[[#This Row],[Order Date]])</f>
        <v>2025</v>
      </c>
      <c r="U757" t="str">
        <f>TEXT(tblOrders[[#This Row],[Order Date]],"mmm-yyyy")</f>
        <v>Dec-2025</v>
      </c>
      <c r="V757" s="4">
        <f>tblOrders[[#This Row],[Profit]]/tblOrders[[#This Row],[Sales Amount]]</f>
        <v>0.38461538461538464</v>
      </c>
      <c r="W757" t="str">
        <f>VLOOKUP(tblOrders[[#This Row],[City]],CityRegion,2,0)</f>
        <v>South</v>
      </c>
      <c r="X757" t="str">
        <f>VLOOKUP(tblOrders[[#This Row],[City]],lookups!A:C,3,0)</f>
        <v>Kerala</v>
      </c>
    </row>
    <row r="758" spans="1:24" x14ac:dyDescent="0.25">
      <c r="A758" t="s">
        <v>1508</v>
      </c>
      <c r="B758" s="1">
        <v>45680</v>
      </c>
      <c r="C758" t="s">
        <v>1509</v>
      </c>
      <c r="D758" t="s">
        <v>21</v>
      </c>
      <c r="E758" t="s">
        <v>40</v>
      </c>
      <c r="F758" t="s">
        <v>41</v>
      </c>
      <c r="G758" t="s">
        <v>42</v>
      </c>
      <c r="H758" t="s">
        <v>43</v>
      </c>
      <c r="I758" t="s">
        <v>44</v>
      </c>
      <c r="J758" t="s">
        <v>27</v>
      </c>
      <c r="K758">
        <v>5</v>
      </c>
      <c r="L758">
        <v>18</v>
      </c>
      <c r="M758">
        <v>0.1</v>
      </c>
      <c r="N758">
        <v>81</v>
      </c>
      <c r="O758">
        <v>36</v>
      </c>
      <c r="P758" t="s">
        <v>148</v>
      </c>
      <c r="Q758" t="s">
        <v>91</v>
      </c>
      <c r="R758" t="s">
        <v>36</v>
      </c>
      <c r="S758">
        <v>4.9000000000000004</v>
      </c>
      <c r="T758">
        <f>YEAR(tblOrders[[#This Row],[Order Date]])</f>
        <v>2025</v>
      </c>
      <c r="U758" t="str">
        <f>TEXT(tblOrders[[#This Row],[Order Date]],"mmm-yyyy")</f>
        <v>Jan-2025</v>
      </c>
      <c r="V758" s="4">
        <f>tblOrders[[#This Row],[Profit]]/tblOrders[[#This Row],[Sales Amount]]</f>
        <v>0.44444444444444442</v>
      </c>
      <c r="W758" t="str">
        <f>VLOOKUP(tblOrders[[#This Row],[City]],CityRegion,2,0)</f>
        <v>South</v>
      </c>
      <c r="X758" t="str">
        <f>VLOOKUP(tblOrders[[#This Row],[City]],lookups!A:C,3,0)</f>
        <v>Kerala</v>
      </c>
    </row>
    <row r="759" spans="1:24" x14ac:dyDescent="0.25">
      <c r="A759" t="s">
        <v>1510</v>
      </c>
      <c r="B759" s="1">
        <v>45770</v>
      </c>
      <c r="C759" t="s">
        <v>1511</v>
      </c>
      <c r="D759" t="s">
        <v>39</v>
      </c>
      <c r="E759" t="s">
        <v>66</v>
      </c>
      <c r="F759" t="s">
        <v>67</v>
      </c>
      <c r="G759" t="s">
        <v>68</v>
      </c>
      <c r="H759" t="s">
        <v>69</v>
      </c>
      <c r="I759" t="s">
        <v>33</v>
      </c>
      <c r="J759" t="s">
        <v>34</v>
      </c>
      <c r="K759">
        <v>5</v>
      </c>
      <c r="L759">
        <v>149</v>
      </c>
      <c r="M759">
        <v>0.15</v>
      </c>
      <c r="N759">
        <v>633.25</v>
      </c>
      <c r="O759">
        <v>158.25</v>
      </c>
      <c r="P759" t="s">
        <v>28</v>
      </c>
      <c r="Q759" t="s">
        <v>29</v>
      </c>
      <c r="R759" t="s">
        <v>36</v>
      </c>
      <c r="S759">
        <v>3.6</v>
      </c>
      <c r="T759">
        <f>YEAR(tblOrders[[#This Row],[Order Date]])</f>
        <v>2025</v>
      </c>
      <c r="U759" t="str">
        <f>TEXT(tblOrders[[#This Row],[Order Date]],"mmm-yyyy")</f>
        <v>Apr-2025</v>
      </c>
      <c r="V759" s="4">
        <f>tblOrders[[#This Row],[Profit]]/tblOrders[[#This Row],[Sales Amount]]</f>
        <v>0.24990130280300041</v>
      </c>
      <c r="W759" t="str">
        <f>VLOOKUP(tblOrders[[#This Row],[City]],CityRegion,2,0)</f>
        <v>North</v>
      </c>
      <c r="X759" t="str">
        <f>VLOOKUP(tblOrders[[#This Row],[City]],lookups!A:C,3,0)</f>
        <v>Delhi</v>
      </c>
    </row>
    <row r="760" spans="1:24" x14ac:dyDescent="0.25">
      <c r="A760" t="s">
        <v>1512</v>
      </c>
      <c r="B760" s="1">
        <v>45699</v>
      </c>
      <c r="C760" t="s">
        <v>1513</v>
      </c>
      <c r="D760" t="s">
        <v>21</v>
      </c>
      <c r="E760" t="s">
        <v>73</v>
      </c>
      <c r="F760" t="s">
        <v>74</v>
      </c>
      <c r="G760" t="s">
        <v>68</v>
      </c>
      <c r="H760" t="s">
        <v>75</v>
      </c>
      <c r="I760" t="s">
        <v>130</v>
      </c>
      <c r="J760" t="s">
        <v>34</v>
      </c>
      <c r="K760">
        <v>4</v>
      </c>
      <c r="L760">
        <v>65</v>
      </c>
      <c r="M760">
        <v>0.05</v>
      </c>
      <c r="N760">
        <v>247</v>
      </c>
      <c r="O760">
        <v>95</v>
      </c>
      <c r="P760" t="s">
        <v>28</v>
      </c>
      <c r="Q760" t="s">
        <v>91</v>
      </c>
      <c r="R760" t="s">
        <v>30</v>
      </c>
      <c r="S760">
        <v>4.5</v>
      </c>
      <c r="T760">
        <f>YEAR(tblOrders[[#This Row],[Order Date]])</f>
        <v>2025</v>
      </c>
      <c r="U760" t="str">
        <f>TEXT(tblOrders[[#This Row],[Order Date]],"mmm-yyyy")</f>
        <v>Feb-2025</v>
      </c>
      <c r="V760" s="4">
        <f>tblOrders[[#This Row],[Profit]]/tblOrders[[#This Row],[Sales Amount]]</f>
        <v>0.38461538461538464</v>
      </c>
      <c r="W760" t="str">
        <f>VLOOKUP(tblOrders[[#This Row],[City]],CityRegion,2,0)</f>
        <v>West</v>
      </c>
      <c r="X760" t="str">
        <f>VLOOKUP(tblOrders[[#This Row],[City]],lookups!A:C,3,0)</f>
        <v>Maharashtra</v>
      </c>
    </row>
    <row r="761" spans="1:24" x14ac:dyDescent="0.25">
      <c r="A761" t="s">
        <v>1514</v>
      </c>
      <c r="B761" s="1">
        <v>45862</v>
      </c>
      <c r="C761" t="s">
        <v>1515</v>
      </c>
      <c r="D761" t="s">
        <v>21</v>
      </c>
      <c r="E761" t="s">
        <v>73</v>
      </c>
      <c r="F761" t="s">
        <v>74</v>
      </c>
      <c r="G761" t="s">
        <v>68</v>
      </c>
      <c r="H761" t="s">
        <v>75</v>
      </c>
      <c r="I761" t="s">
        <v>33</v>
      </c>
      <c r="J761" t="s">
        <v>27</v>
      </c>
      <c r="K761">
        <v>1</v>
      </c>
      <c r="L761">
        <v>65</v>
      </c>
      <c r="M761">
        <v>0.15</v>
      </c>
      <c r="N761">
        <v>55.25</v>
      </c>
      <c r="O761">
        <v>17.25</v>
      </c>
      <c r="P761" t="s">
        <v>28</v>
      </c>
      <c r="Q761" t="s">
        <v>46</v>
      </c>
      <c r="R761" t="s">
        <v>36</v>
      </c>
      <c r="S761">
        <v>3.6</v>
      </c>
      <c r="T761">
        <f>YEAR(tblOrders[[#This Row],[Order Date]])</f>
        <v>2025</v>
      </c>
      <c r="U761" t="str">
        <f>TEXT(tblOrders[[#This Row],[Order Date]],"mmm-yyyy")</f>
        <v>Jul-2025</v>
      </c>
      <c r="V761" s="4">
        <f>tblOrders[[#This Row],[Profit]]/tblOrders[[#This Row],[Sales Amount]]</f>
        <v>0.31221719457013575</v>
      </c>
      <c r="W761" t="str">
        <f>VLOOKUP(tblOrders[[#This Row],[City]],CityRegion,2,0)</f>
        <v>North</v>
      </c>
      <c r="X761" t="str">
        <f>VLOOKUP(tblOrders[[#This Row],[City]],lookups!A:C,3,0)</f>
        <v>Delhi</v>
      </c>
    </row>
    <row r="762" spans="1:24" x14ac:dyDescent="0.25">
      <c r="A762" t="s">
        <v>1516</v>
      </c>
      <c r="B762" s="1">
        <v>45747</v>
      </c>
      <c r="C762" t="s">
        <v>1517</v>
      </c>
      <c r="D762" t="s">
        <v>39</v>
      </c>
      <c r="E762" t="s">
        <v>22</v>
      </c>
      <c r="F762" t="s">
        <v>23</v>
      </c>
      <c r="G762" t="s">
        <v>24</v>
      </c>
      <c r="H762" t="s">
        <v>25</v>
      </c>
      <c r="I762" t="s">
        <v>26</v>
      </c>
      <c r="J762" t="s">
        <v>34</v>
      </c>
      <c r="K762">
        <v>2</v>
      </c>
      <c r="L762">
        <v>190</v>
      </c>
      <c r="M762">
        <v>0.2</v>
      </c>
      <c r="N762">
        <v>304</v>
      </c>
      <c r="O762">
        <v>54</v>
      </c>
      <c r="P762" t="s">
        <v>28</v>
      </c>
      <c r="Q762" t="s">
        <v>29</v>
      </c>
      <c r="R762" t="s">
        <v>36</v>
      </c>
      <c r="S762">
        <v>4</v>
      </c>
      <c r="T762">
        <f>YEAR(tblOrders[[#This Row],[Order Date]])</f>
        <v>2025</v>
      </c>
      <c r="U762" t="str">
        <f>TEXT(tblOrders[[#This Row],[Order Date]],"mmm-yyyy")</f>
        <v>Mar-2025</v>
      </c>
      <c r="V762" s="4">
        <f>tblOrders[[#This Row],[Profit]]/tblOrders[[#This Row],[Sales Amount]]</f>
        <v>0.17763157894736842</v>
      </c>
      <c r="W762" t="str">
        <f>VLOOKUP(tblOrders[[#This Row],[City]],CityRegion,2,0)</f>
        <v>South</v>
      </c>
      <c r="X762" t="str">
        <f>VLOOKUP(tblOrders[[#This Row],[City]],lookups!A:C,3,0)</f>
        <v>Karnataka</v>
      </c>
    </row>
    <row r="763" spans="1:24" x14ac:dyDescent="0.25">
      <c r="A763" t="s">
        <v>1518</v>
      </c>
      <c r="B763" s="1">
        <v>45711</v>
      </c>
      <c r="C763" t="s">
        <v>1519</v>
      </c>
      <c r="D763" t="s">
        <v>21</v>
      </c>
      <c r="E763" t="s">
        <v>73</v>
      </c>
      <c r="F763" t="s">
        <v>74</v>
      </c>
      <c r="G763" t="s">
        <v>68</v>
      </c>
      <c r="H763" t="s">
        <v>75</v>
      </c>
      <c r="I763" t="s">
        <v>84</v>
      </c>
      <c r="J763" t="s">
        <v>45</v>
      </c>
      <c r="K763">
        <v>3</v>
      </c>
      <c r="L763">
        <v>65</v>
      </c>
      <c r="M763">
        <v>0</v>
      </c>
      <c r="N763">
        <v>195</v>
      </c>
      <c r="O763">
        <v>81</v>
      </c>
      <c r="P763" t="s">
        <v>28</v>
      </c>
      <c r="Q763" t="s">
        <v>35</v>
      </c>
      <c r="R763" t="s">
        <v>30</v>
      </c>
      <c r="S763">
        <v>4.3</v>
      </c>
      <c r="T763">
        <f>YEAR(tblOrders[[#This Row],[Order Date]])</f>
        <v>2025</v>
      </c>
      <c r="U763" t="str">
        <f>TEXT(tblOrders[[#This Row],[Order Date]],"mmm-yyyy")</f>
        <v>Feb-2025</v>
      </c>
      <c r="V763" s="4">
        <f>tblOrders[[#This Row],[Profit]]/tblOrders[[#This Row],[Sales Amount]]</f>
        <v>0.41538461538461541</v>
      </c>
      <c r="W763" t="str">
        <f>VLOOKUP(tblOrders[[#This Row],[City]],CityRegion,2,0)</f>
        <v>West</v>
      </c>
      <c r="X763" t="str">
        <f>VLOOKUP(tblOrders[[#This Row],[City]],lookups!A:C,3,0)</f>
        <v>Maharashtra</v>
      </c>
    </row>
    <row r="764" spans="1:24" x14ac:dyDescent="0.25">
      <c r="A764" t="s">
        <v>1520</v>
      </c>
      <c r="B764" s="1">
        <v>45909</v>
      </c>
      <c r="C764" t="s">
        <v>1521</v>
      </c>
      <c r="D764" t="s">
        <v>21</v>
      </c>
      <c r="E764" t="s">
        <v>114</v>
      </c>
      <c r="F764" t="s">
        <v>115</v>
      </c>
      <c r="G764" t="s">
        <v>42</v>
      </c>
      <c r="H764" t="s">
        <v>116</v>
      </c>
      <c r="I764" t="s">
        <v>44</v>
      </c>
      <c r="J764" t="s">
        <v>27</v>
      </c>
      <c r="K764">
        <v>3</v>
      </c>
      <c r="L764">
        <v>12</v>
      </c>
      <c r="M764">
        <v>0.15</v>
      </c>
      <c r="N764">
        <v>30.6</v>
      </c>
      <c r="O764">
        <v>12.6</v>
      </c>
      <c r="P764" t="s">
        <v>28</v>
      </c>
      <c r="Q764" t="s">
        <v>46</v>
      </c>
      <c r="R764" t="s">
        <v>36</v>
      </c>
      <c r="S764">
        <v>3.5</v>
      </c>
      <c r="T764">
        <f>YEAR(tblOrders[[#This Row],[Order Date]])</f>
        <v>2025</v>
      </c>
      <c r="U764" t="str">
        <f>TEXT(tblOrders[[#This Row],[Order Date]],"mmm-yyyy")</f>
        <v>Sep-2025</v>
      </c>
      <c r="V764" s="4">
        <f>tblOrders[[#This Row],[Profit]]/tblOrders[[#This Row],[Sales Amount]]</f>
        <v>0.41176470588235292</v>
      </c>
      <c r="W764" t="str">
        <f>VLOOKUP(tblOrders[[#This Row],[City]],CityRegion,2,0)</f>
        <v>South</v>
      </c>
      <c r="X764" t="str">
        <f>VLOOKUP(tblOrders[[#This Row],[City]],lookups!A:C,3,0)</f>
        <v>Kerala</v>
      </c>
    </row>
    <row r="765" spans="1:24" x14ac:dyDescent="0.25">
      <c r="A765" t="s">
        <v>1522</v>
      </c>
      <c r="B765" s="1">
        <v>45819</v>
      </c>
      <c r="C765" t="s">
        <v>1523</v>
      </c>
      <c r="D765" t="s">
        <v>21</v>
      </c>
      <c r="E765" t="s">
        <v>94</v>
      </c>
      <c r="F765" t="s">
        <v>95</v>
      </c>
      <c r="G765" t="s">
        <v>68</v>
      </c>
      <c r="H765" t="s">
        <v>96</v>
      </c>
      <c r="I765" t="s">
        <v>130</v>
      </c>
      <c r="J765" t="s">
        <v>45</v>
      </c>
      <c r="K765">
        <v>2</v>
      </c>
      <c r="L765">
        <v>89</v>
      </c>
      <c r="M765">
        <v>0</v>
      </c>
      <c r="N765">
        <v>178</v>
      </c>
      <c r="O765">
        <v>68</v>
      </c>
      <c r="P765" t="s">
        <v>28</v>
      </c>
      <c r="Q765" t="s">
        <v>46</v>
      </c>
      <c r="R765" t="s">
        <v>30</v>
      </c>
      <c r="S765">
        <v>3</v>
      </c>
      <c r="T765">
        <f>YEAR(tblOrders[[#This Row],[Order Date]])</f>
        <v>2025</v>
      </c>
      <c r="U765" t="str">
        <f>TEXT(tblOrders[[#This Row],[Order Date]],"mmm-yyyy")</f>
        <v>Jun-2025</v>
      </c>
      <c r="V765" s="4">
        <f>tblOrders[[#This Row],[Profit]]/tblOrders[[#This Row],[Sales Amount]]</f>
        <v>0.38202247191011235</v>
      </c>
      <c r="W765" t="str">
        <f>VLOOKUP(tblOrders[[#This Row],[City]],CityRegion,2,0)</f>
        <v>West</v>
      </c>
      <c r="X765" t="str">
        <f>VLOOKUP(tblOrders[[#This Row],[City]],lookups!A:C,3,0)</f>
        <v>Maharashtra</v>
      </c>
    </row>
    <row r="766" spans="1:24" x14ac:dyDescent="0.25">
      <c r="A766" t="s">
        <v>1524</v>
      </c>
      <c r="B766" s="1">
        <v>45813</v>
      </c>
      <c r="C766" t="s">
        <v>1525</v>
      </c>
      <c r="D766" t="s">
        <v>21</v>
      </c>
      <c r="E766" t="s">
        <v>94</v>
      </c>
      <c r="F766" t="s">
        <v>95</v>
      </c>
      <c r="G766" t="s">
        <v>68</v>
      </c>
      <c r="H766" t="s">
        <v>96</v>
      </c>
      <c r="I766" t="s">
        <v>76</v>
      </c>
      <c r="J766" t="s">
        <v>34</v>
      </c>
      <c r="K766">
        <v>4</v>
      </c>
      <c r="L766">
        <v>89</v>
      </c>
      <c r="M766">
        <v>0.15</v>
      </c>
      <c r="N766">
        <v>302.60000000000002</v>
      </c>
      <c r="O766">
        <v>82.6</v>
      </c>
      <c r="P766" t="s">
        <v>85</v>
      </c>
      <c r="Q766" t="s">
        <v>35</v>
      </c>
      <c r="R766" t="s">
        <v>30</v>
      </c>
      <c r="S766">
        <v>4.5</v>
      </c>
      <c r="T766">
        <f>YEAR(tblOrders[[#This Row],[Order Date]])</f>
        <v>2025</v>
      </c>
      <c r="U766" t="str">
        <f>TEXT(tblOrders[[#This Row],[Order Date]],"mmm-yyyy")</f>
        <v>Jun-2025</v>
      </c>
      <c r="V766" s="4">
        <f>tblOrders[[#This Row],[Profit]]/tblOrders[[#This Row],[Sales Amount]]</f>
        <v>0.27296761401189684</v>
      </c>
      <c r="W766" t="str">
        <f>VLOOKUP(tblOrders[[#This Row],[City]],CityRegion,2,0)</f>
        <v>South</v>
      </c>
      <c r="X766" t="str">
        <f>VLOOKUP(tblOrders[[#This Row],[City]],lookups!A:C,3,0)</f>
        <v>Kerala</v>
      </c>
    </row>
    <row r="767" spans="1:24" x14ac:dyDescent="0.25">
      <c r="A767" t="s">
        <v>1526</v>
      </c>
      <c r="B767" s="1">
        <v>45873</v>
      </c>
      <c r="C767" t="s">
        <v>1527</v>
      </c>
      <c r="D767" t="s">
        <v>39</v>
      </c>
      <c r="E767" t="s">
        <v>55</v>
      </c>
      <c r="F767" t="s">
        <v>56</v>
      </c>
      <c r="G767" t="s">
        <v>24</v>
      </c>
      <c r="H767" t="s">
        <v>51</v>
      </c>
      <c r="I767" t="s">
        <v>76</v>
      </c>
      <c r="J767" t="s">
        <v>27</v>
      </c>
      <c r="K767">
        <v>5</v>
      </c>
      <c r="L767">
        <v>42</v>
      </c>
      <c r="M767">
        <v>0.15</v>
      </c>
      <c r="N767">
        <v>178.5</v>
      </c>
      <c r="O767">
        <v>58.5</v>
      </c>
      <c r="P767" t="s">
        <v>28</v>
      </c>
      <c r="Q767" t="s">
        <v>91</v>
      </c>
      <c r="R767" t="s">
        <v>30</v>
      </c>
      <c r="S767">
        <v>3.4</v>
      </c>
      <c r="T767">
        <f>YEAR(tblOrders[[#This Row],[Order Date]])</f>
        <v>2025</v>
      </c>
      <c r="U767" t="str">
        <f>TEXT(tblOrders[[#This Row],[Order Date]],"mmm-yyyy")</f>
        <v>Aug-2025</v>
      </c>
      <c r="V767" s="4">
        <f>tblOrders[[#This Row],[Profit]]/tblOrders[[#This Row],[Sales Amount]]</f>
        <v>0.32773109243697479</v>
      </c>
      <c r="W767" t="str">
        <f>VLOOKUP(tblOrders[[#This Row],[City]],CityRegion,2,0)</f>
        <v>South</v>
      </c>
      <c r="X767" t="str">
        <f>VLOOKUP(tblOrders[[#This Row],[City]],lookups!A:C,3,0)</f>
        <v>Kerala</v>
      </c>
    </row>
    <row r="768" spans="1:24" x14ac:dyDescent="0.25">
      <c r="A768" t="s">
        <v>1528</v>
      </c>
      <c r="B768" s="1">
        <v>45788</v>
      </c>
      <c r="C768" t="s">
        <v>402</v>
      </c>
      <c r="D768" t="s">
        <v>39</v>
      </c>
      <c r="E768" t="s">
        <v>66</v>
      </c>
      <c r="F768" t="s">
        <v>67</v>
      </c>
      <c r="G768" t="s">
        <v>68</v>
      </c>
      <c r="H768" t="s">
        <v>69</v>
      </c>
      <c r="I768" t="s">
        <v>52</v>
      </c>
      <c r="J768" t="s">
        <v>27</v>
      </c>
      <c r="K768">
        <v>2</v>
      </c>
      <c r="L768">
        <v>149</v>
      </c>
      <c r="M768">
        <v>0</v>
      </c>
      <c r="N768">
        <v>298</v>
      </c>
      <c r="O768">
        <v>108</v>
      </c>
      <c r="P768" t="s">
        <v>85</v>
      </c>
      <c r="Q768" t="s">
        <v>46</v>
      </c>
      <c r="R768" t="s">
        <v>123</v>
      </c>
      <c r="S768">
        <v>4.4000000000000004</v>
      </c>
      <c r="T768">
        <f>YEAR(tblOrders[[#This Row],[Order Date]])</f>
        <v>2025</v>
      </c>
      <c r="U768" t="str">
        <f>TEXT(tblOrders[[#This Row],[Order Date]],"mmm-yyyy")</f>
        <v>May-2025</v>
      </c>
      <c r="V768" s="4">
        <f>tblOrders[[#This Row],[Profit]]/tblOrders[[#This Row],[Sales Amount]]</f>
        <v>0.36241610738255031</v>
      </c>
      <c r="W768" t="str">
        <f>VLOOKUP(tblOrders[[#This Row],[City]],CityRegion,2,0)</f>
        <v>South</v>
      </c>
      <c r="X768" t="str">
        <f>VLOOKUP(tblOrders[[#This Row],[City]],lookups!A:C,3,0)</f>
        <v>Kerala</v>
      </c>
    </row>
    <row r="769" spans="1:24" x14ac:dyDescent="0.25">
      <c r="A769" t="s">
        <v>1529</v>
      </c>
      <c r="B769" s="1">
        <v>45893</v>
      </c>
      <c r="C769" t="s">
        <v>1530</v>
      </c>
      <c r="D769" t="s">
        <v>39</v>
      </c>
      <c r="E769" t="s">
        <v>94</v>
      </c>
      <c r="F769" t="s">
        <v>95</v>
      </c>
      <c r="G769" t="s">
        <v>68</v>
      </c>
      <c r="H769" t="s">
        <v>96</v>
      </c>
      <c r="I769" t="s">
        <v>130</v>
      </c>
      <c r="J769" t="s">
        <v>34</v>
      </c>
      <c r="K769">
        <v>4</v>
      </c>
      <c r="L769">
        <v>89</v>
      </c>
      <c r="M769">
        <v>0.15</v>
      </c>
      <c r="N769">
        <v>302.60000000000002</v>
      </c>
      <c r="O769">
        <v>82.6</v>
      </c>
      <c r="P769" t="s">
        <v>28</v>
      </c>
      <c r="Q769" t="s">
        <v>91</v>
      </c>
      <c r="R769" t="s">
        <v>30</v>
      </c>
      <c r="S769">
        <v>3.6</v>
      </c>
      <c r="T769">
        <f>YEAR(tblOrders[[#This Row],[Order Date]])</f>
        <v>2025</v>
      </c>
      <c r="U769" t="str">
        <f>TEXT(tblOrders[[#This Row],[Order Date]],"mmm-yyyy")</f>
        <v>Aug-2025</v>
      </c>
      <c r="V769" s="4">
        <f>tblOrders[[#This Row],[Profit]]/tblOrders[[#This Row],[Sales Amount]]</f>
        <v>0.27296761401189684</v>
      </c>
      <c r="W769" t="str">
        <f>VLOOKUP(tblOrders[[#This Row],[City]],CityRegion,2,0)</f>
        <v>West</v>
      </c>
      <c r="X769" t="str">
        <f>VLOOKUP(tblOrders[[#This Row],[City]],lookups!A:C,3,0)</f>
        <v>Maharashtra</v>
      </c>
    </row>
    <row r="770" spans="1:24" x14ac:dyDescent="0.25">
      <c r="A770" t="s">
        <v>1531</v>
      </c>
      <c r="B770" s="1">
        <v>45975</v>
      </c>
      <c r="C770" t="s">
        <v>1532</v>
      </c>
      <c r="D770" t="s">
        <v>21</v>
      </c>
      <c r="E770" t="s">
        <v>101</v>
      </c>
      <c r="F770" t="s">
        <v>102</v>
      </c>
      <c r="G770" t="s">
        <v>24</v>
      </c>
      <c r="H770" t="s">
        <v>103</v>
      </c>
      <c r="I770" t="s">
        <v>33</v>
      </c>
      <c r="J770" t="s">
        <v>45</v>
      </c>
      <c r="K770">
        <v>3</v>
      </c>
      <c r="L770">
        <v>120</v>
      </c>
      <c r="M770">
        <v>0.05</v>
      </c>
      <c r="N770">
        <v>342</v>
      </c>
      <c r="O770">
        <v>108</v>
      </c>
      <c r="P770" t="s">
        <v>28</v>
      </c>
      <c r="Q770" t="s">
        <v>46</v>
      </c>
      <c r="R770" t="s">
        <v>36</v>
      </c>
      <c r="S770">
        <v>3.1</v>
      </c>
      <c r="T770">
        <f>YEAR(tblOrders[[#This Row],[Order Date]])</f>
        <v>2025</v>
      </c>
      <c r="U770" t="str">
        <f>TEXT(tblOrders[[#This Row],[Order Date]],"mmm-yyyy")</f>
        <v>Nov-2025</v>
      </c>
      <c r="V770" s="4">
        <f>tblOrders[[#This Row],[Profit]]/tblOrders[[#This Row],[Sales Amount]]</f>
        <v>0.31578947368421051</v>
      </c>
      <c r="W770" t="str">
        <f>VLOOKUP(tblOrders[[#This Row],[City]],CityRegion,2,0)</f>
        <v>North</v>
      </c>
      <c r="X770" t="str">
        <f>VLOOKUP(tblOrders[[#This Row],[City]],lookups!A:C,3,0)</f>
        <v>Delhi</v>
      </c>
    </row>
    <row r="771" spans="1:24" x14ac:dyDescent="0.25">
      <c r="A771" t="s">
        <v>1533</v>
      </c>
      <c r="B771" s="1">
        <v>46001</v>
      </c>
      <c r="C771" t="s">
        <v>1534</v>
      </c>
      <c r="D771" t="s">
        <v>21</v>
      </c>
      <c r="E771" t="s">
        <v>22</v>
      </c>
      <c r="F771" t="s">
        <v>23</v>
      </c>
      <c r="G771" t="s">
        <v>24</v>
      </c>
      <c r="H771" t="s">
        <v>25</v>
      </c>
      <c r="I771" t="s">
        <v>139</v>
      </c>
      <c r="J771" t="s">
        <v>34</v>
      </c>
      <c r="K771">
        <v>5</v>
      </c>
      <c r="L771">
        <v>190</v>
      </c>
      <c r="M771">
        <v>0.15</v>
      </c>
      <c r="N771">
        <v>807.5</v>
      </c>
      <c r="O771">
        <v>182.5</v>
      </c>
      <c r="P771" t="s">
        <v>28</v>
      </c>
      <c r="Q771" t="s">
        <v>86</v>
      </c>
      <c r="R771" t="s">
        <v>30</v>
      </c>
      <c r="S771">
        <v>4.5</v>
      </c>
      <c r="T771">
        <f>YEAR(tblOrders[[#This Row],[Order Date]])</f>
        <v>2025</v>
      </c>
      <c r="U771" t="str">
        <f>TEXT(tblOrders[[#This Row],[Order Date]],"mmm-yyyy")</f>
        <v>Dec-2025</v>
      </c>
      <c r="V771" s="4">
        <f>tblOrders[[#This Row],[Profit]]/tblOrders[[#This Row],[Sales Amount]]</f>
        <v>0.2260061919504644</v>
      </c>
      <c r="W771" t="str">
        <f>VLOOKUP(tblOrders[[#This Row],[City]],CityRegion,2,0)</f>
        <v>South</v>
      </c>
      <c r="X771" t="str">
        <f>VLOOKUP(tblOrders[[#This Row],[City]],lookups!A:C,3,0)</f>
        <v>Tamil Nadu</v>
      </c>
    </row>
    <row r="772" spans="1:24" x14ac:dyDescent="0.25">
      <c r="A772" t="s">
        <v>1535</v>
      </c>
      <c r="B772" s="1">
        <v>45682</v>
      </c>
      <c r="C772" t="s">
        <v>1481</v>
      </c>
      <c r="D772" t="s">
        <v>21</v>
      </c>
      <c r="E772" t="s">
        <v>108</v>
      </c>
      <c r="F772" t="s">
        <v>109</v>
      </c>
      <c r="G772" t="s">
        <v>62</v>
      </c>
      <c r="H772" t="s">
        <v>110</v>
      </c>
      <c r="I772" t="s">
        <v>52</v>
      </c>
      <c r="J772" t="s">
        <v>45</v>
      </c>
      <c r="K772">
        <v>4</v>
      </c>
      <c r="L772">
        <v>110</v>
      </c>
      <c r="M772">
        <v>0.2</v>
      </c>
      <c r="N772">
        <v>352</v>
      </c>
      <c r="O772">
        <v>80</v>
      </c>
      <c r="P772" t="s">
        <v>28</v>
      </c>
      <c r="Q772" t="s">
        <v>35</v>
      </c>
      <c r="R772" t="s">
        <v>36</v>
      </c>
      <c r="S772">
        <v>4</v>
      </c>
      <c r="T772">
        <f>YEAR(tblOrders[[#This Row],[Order Date]])</f>
        <v>2025</v>
      </c>
      <c r="U772" t="str">
        <f>TEXT(tblOrders[[#This Row],[Order Date]],"mmm-yyyy")</f>
        <v>Jan-2025</v>
      </c>
      <c r="V772" s="4">
        <f>tblOrders[[#This Row],[Profit]]/tblOrders[[#This Row],[Sales Amount]]</f>
        <v>0.22727272727272727</v>
      </c>
      <c r="W772" t="str">
        <f>VLOOKUP(tblOrders[[#This Row],[City]],CityRegion,2,0)</f>
        <v>South</v>
      </c>
      <c r="X772" t="str">
        <f>VLOOKUP(tblOrders[[#This Row],[City]],lookups!A:C,3,0)</f>
        <v>Kerala</v>
      </c>
    </row>
    <row r="773" spans="1:24" x14ac:dyDescent="0.25">
      <c r="A773" t="s">
        <v>1536</v>
      </c>
      <c r="B773" s="1">
        <v>45787</v>
      </c>
      <c r="C773" t="s">
        <v>716</v>
      </c>
      <c r="D773" t="s">
        <v>39</v>
      </c>
      <c r="E773" t="s">
        <v>22</v>
      </c>
      <c r="F773" t="s">
        <v>23</v>
      </c>
      <c r="G773" t="s">
        <v>24</v>
      </c>
      <c r="H773" t="s">
        <v>25</v>
      </c>
      <c r="I773" t="s">
        <v>139</v>
      </c>
      <c r="J773" t="s">
        <v>27</v>
      </c>
      <c r="K773">
        <v>1</v>
      </c>
      <c r="L773">
        <v>190</v>
      </c>
      <c r="M773">
        <v>0.2</v>
      </c>
      <c r="N773">
        <v>152</v>
      </c>
      <c r="O773">
        <v>27</v>
      </c>
      <c r="P773" t="s">
        <v>28</v>
      </c>
      <c r="Q773" t="s">
        <v>86</v>
      </c>
      <c r="R773" t="s">
        <v>36</v>
      </c>
      <c r="S773">
        <v>3.6</v>
      </c>
      <c r="T773">
        <f>YEAR(tblOrders[[#This Row],[Order Date]])</f>
        <v>2025</v>
      </c>
      <c r="U773" t="str">
        <f>TEXT(tblOrders[[#This Row],[Order Date]],"mmm-yyyy")</f>
        <v>May-2025</v>
      </c>
      <c r="V773" s="4">
        <f>tblOrders[[#This Row],[Profit]]/tblOrders[[#This Row],[Sales Amount]]</f>
        <v>0.17763157894736842</v>
      </c>
      <c r="W773" t="str">
        <f>VLOOKUP(tblOrders[[#This Row],[City]],CityRegion,2,0)</f>
        <v>South</v>
      </c>
      <c r="X773" t="str">
        <f>VLOOKUP(tblOrders[[#This Row],[City]],lookups!A:C,3,0)</f>
        <v>Tamil Nadu</v>
      </c>
    </row>
    <row r="774" spans="1:24" x14ac:dyDescent="0.25">
      <c r="A774" t="s">
        <v>1537</v>
      </c>
      <c r="B774" s="1">
        <v>45880</v>
      </c>
      <c r="C774" t="s">
        <v>1538</v>
      </c>
      <c r="D774" t="s">
        <v>39</v>
      </c>
      <c r="E774" t="s">
        <v>79</v>
      </c>
      <c r="F774" t="s">
        <v>80</v>
      </c>
      <c r="G774" t="s">
        <v>68</v>
      </c>
      <c r="H774" t="s">
        <v>81</v>
      </c>
      <c r="I774" t="s">
        <v>44</v>
      </c>
      <c r="J774" t="s">
        <v>27</v>
      </c>
      <c r="K774">
        <v>1</v>
      </c>
      <c r="L774">
        <v>799</v>
      </c>
      <c r="M774">
        <v>0.2</v>
      </c>
      <c r="N774">
        <v>639.20000000000005</v>
      </c>
      <c r="O774">
        <v>19.2</v>
      </c>
      <c r="P774" t="s">
        <v>28</v>
      </c>
      <c r="Q774" t="s">
        <v>91</v>
      </c>
      <c r="R774" t="s">
        <v>123</v>
      </c>
      <c r="S774">
        <v>3.7</v>
      </c>
      <c r="T774">
        <f>YEAR(tblOrders[[#This Row],[Order Date]])</f>
        <v>2025</v>
      </c>
      <c r="U774" t="str">
        <f>TEXT(tblOrders[[#This Row],[Order Date]],"mmm-yyyy")</f>
        <v>Aug-2025</v>
      </c>
      <c r="V774" s="4">
        <f>tblOrders[[#This Row],[Profit]]/tblOrders[[#This Row],[Sales Amount]]</f>
        <v>3.0037546933667079E-2</v>
      </c>
      <c r="W774" t="str">
        <f>VLOOKUP(tblOrders[[#This Row],[City]],CityRegion,2,0)</f>
        <v>South</v>
      </c>
      <c r="X774" t="str">
        <f>VLOOKUP(tblOrders[[#This Row],[City]],lookups!A:C,3,0)</f>
        <v>Kerala</v>
      </c>
    </row>
    <row r="775" spans="1:24" x14ac:dyDescent="0.25">
      <c r="A775" t="s">
        <v>1539</v>
      </c>
      <c r="B775" s="1">
        <v>45974</v>
      </c>
      <c r="C775" t="s">
        <v>1540</v>
      </c>
      <c r="D775" t="s">
        <v>21</v>
      </c>
      <c r="E775" t="s">
        <v>101</v>
      </c>
      <c r="F775" t="s">
        <v>102</v>
      </c>
      <c r="G775" t="s">
        <v>24</v>
      </c>
      <c r="H775" t="s">
        <v>103</v>
      </c>
      <c r="I775" t="s">
        <v>26</v>
      </c>
      <c r="J775" t="s">
        <v>34</v>
      </c>
      <c r="K775">
        <v>4</v>
      </c>
      <c r="L775">
        <v>120</v>
      </c>
      <c r="M775">
        <v>0.1</v>
      </c>
      <c r="N775">
        <v>432</v>
      </c>
      <c r="O775">
        <v>120</v>
      </c>
      <c r="P775" t="s">
        <v>85</v>
      </c>
      <c r="Q775" t="s">
        <v>86</v>
      </c>
      <c r="R775" t="s">
        <v>36</v>
      </c>
      <c r="S775">
        <v>4.8</v>
      </c>
      <c r="T775">
        <f>YEAR(tblOrders[[#This Row],[Order Date]])</f>
        <v>2025</v>
      </c>
      <c r="U775" t="str">
        <f>TEXT(tblOrders[[#This Row],[Order Date]],"mmm-yyyy")</f>
        <v>Nov-2025</v>
      </c>
      <c r="V775" s="4">
        <f>tblOrders[[#This Row],[Profit]]/tblOrders[[#This Row],[Sales Amount]]</f>
        <v>0.27777777777777779</v>
      </c>
      <c r="W775" t="str">
        <f>VLOOKUP(tblOrders[[#This Row],[City]],CityRegion,2,0)</f>
        <v>South</v>
      </c>
      <c r="X775" t="str">
        <f>VLOOKUP(tblOrders[[#This Row],[City]],lookups!A:C,3,0)</f>
        <v>Karnataka</v>
      </c>
    </row>
    <row r="776" spans="1:24" x14ac:dyDescent="0.25">
      <c r="A776" t="s">
        <v>1541</v>
      </c>
      <c r="B776" s="1">
        <v>45945</v>
      </c>
      <c r="C776" t="s">
        <v>1542</v>
      </c>
      <c r="D776" t="s">
        <v>21</v>
      </c>
      <c r="E776" t="s">
        <v>108</v>
      </c>
      <c r="F776" t="s">
        <v>109</v>
      </c>
      <c r="G776" t="s">
        <v>62</v>
      </c>
      <c r="H776" t="s">
        <v>110</v>
      </c>
      <c r="I776" t="s">
        <v>70</v>
      </c>
      <c r="J776" t="s">
        <v>27</v>
      </c>
      <c r="K776">
        <v>3</v>
      </c>
      <c r="L776">
        <v>110</v>
      </c>
      <c r="M776">
        <v>0.15</v>
      </c>
      <c r="N776">
        <v>280.5</v>
      </c>
      <c r="O776">
        <v>76.5</v>
      </c>
      <c r="P776" t="s">
        <v>28</v>
      </c>
      <c r="Q776" t="s">
        <v>35</v>
      </c>
      <c r="R776" t="s">
        <v>36</v>
      </c>
      <c r="S776">
        <v>3.1</v>
      </c>
      <c r="T776">
        <f>YEAR(tblOrders[[#This Row],[Order Date]])</f>
        <v>2025</v>
      </c>
      <c r="U776" t="str">
        <f>TEXT(tblOrders[[#This Row],[Order Date]],"mmm-yyyy")</f>
        <v>Oct-2025</v>
      </c>
      <c r="V776" s="4">
        <f>tblOrders[[#This Row],[Profit]]/tblOrders[[#This Row],[Sales Amount]]</f>
        <v>0.27272727272727271</v>
      </c>
      <c r="W776" t="str">
        <f>VLOOKUP(tblOrders[[#This Row],[City]],CityRegion,2,0)</f>
        <v>South</v>
      </c>
      <c r="X776" t="str">
        <f>VLOOKUP(tblOrders[[#This Row],[City]],lookups!A:C,3,0)</f>
        <v>Telengana</v>
      </c>
    </row>
    <row r="777" spans="1:24" x14ac:dyDescent="0.25">
      <c r="A777" t="s">
        <v>1543</v>
      </c>
      <c r="B777" s="1">
        <v>45769</v>
      </c>
      <c r="C777" t="s">
        <v>1544</v>
      </c>
      <c r="D777" t="s">
        <v>21</v>
      </c>
      <c r="E777" t="s">
        <v>73</v>
      </c>
      <c r="F777" t="s">
        <v>74</v>
      </c>
      <c r="G777" t="s">
        <v>68</v>
      </c>
      <c r="H777" t="s">
        <v>75</v>
      </c>
      <c r="I777" t="s">
        <v>57</v>
      </c>
      <c r="J777" t="s">
        <v>45</v>
      </c>
      <c r="K777">
        <v>1</v>
      </c>
      <c r="L777">
        <v>65</v>
      </c>
      <c r="M777">
        <v>0.2</v>
      </c>
      <c r="N777">
        <v>52</v>
      </c>
      <c r="O777">
        <v>14</v>
      </c>
      <c r="P777" t="s">
        <v>28</v>
      </c>
      <c r="Q777" t="s">
        <v>29</v>
      </c>
      <c r="R777" t="s">
        <v>30</v>
      </c>
      <c r="S777">
        <v>3.7</v>
      </c>
      <c r="T777">
        <f>YEAR(tblOrders[[#This Row],[Order Date]])</f>
        <v>2025</v>
      </c>
      <c r="U777" t="str">
        <f>TEXT(tblOrders[[#This Row],[Order Date]],"mmm-yyyy")</f>
        <v>Apr-2025</v>
      </c>
      <c r="V777" s="4">
        <f>tblOrders[[#This Row],[Profit]]/tblOrders[[#This Row],[Sales Amount]]</f>
        <v>0.26923076923076922</v>
      </c>
      <c r="W777" t="str">
        <f>VLOOKUP(tblOrders[[#This Row],[City]],CityRegion,2,0)</f>
        <v>South</v>
      </c>
      <c r="X777" t="str">
        <f>VLOOKUP(tblOrders[[#This Row],[City]],lookups!A:C,3,0)</f>
        <v>Kerala</v>
      </c>
    </row>
    <row r="778" spans="1:24" x14ac:dyDescent="0.25">
      <c r="A778" t="s">
        <v>1545</v>
      </c>
      <c r="B778" s="1">
        <v>45738</v>
      </c>
      <c r="C778" t="s">
        <v>1546</v>
      </c>
      <c r="D778" t="s">
        <v>39</v>
      </c>
      <c r="E778" t="s">
        <v>55</v>
      </c>
      <c r="F778" t="s">
        <v>56</v>
      </c>
      <c r="G778" t="s">
        <v>24</v>
      </c>
      <c r="H778" t="s">
        <v>51</v>
      </c>
      <c r="I778" t="s">
        <v>33</v>
      </c>
      <c r="J778" t="s">
        <v>27</v>
      </c>
      <c r="K778">
        <v>1</v>
      </c>
      <c r="L778">
        <v>42</v>
      </c>
      <c r="M778">
        <v>0.1</v>
      </c>
      <c r="N778">
        <v>37.799999999999997</v>
      </c>
      <c r="O778">
        <v>13.8</v>
      </c>
      <c r="P778" t="s">
        <v>111</v>
      </c>
      <c r="Q778" t="s">
        <v>29</v>
      </c>
      <c r="R778" t="s">
        <v>123</v>
      </c>
      <c r="S778">
        <v>4.9000000000000004</v>
      </c>
      <c r="T778">
        <f>YEAR(tblOrders[[#This Row],[Order Date]])</f>
        <v>2025</v>
      </c>
      <c r="U778" t="str">
        <f>TEXT(tblOrders[[#This Row],[Order Date]],"mmm-yyyy")</f>
        <v>Mar-2025</v>
      </c>
      <c r="V778" s="4">
        <f>tblOrders[[#This Row],[Profit]]/tblOrders[[#This Row],[Sales Amount]]</f>
        <v>0.36507936507936511</v>
      </c>
      <c r="W778" t="str">
        <f>VLOOKUP(tblOrders[[#This Row],[City]],CityRegion,2,0)</f>
        <v>North</v>
      </c>
      <c r="X778" t="str">
        <f>VLOOKUP(tblOrders[[#This Row],[City]],lookups!A:C,3,0)</f>
        <v>Delhi</v>
      </c>
    </row>
    <row r="779" spans="1:24" x14ac:dyDescent="0.25">
      <c r="A779" t="s">
        <v>1547</v>
      </c>
      <c r="B779" s="1">
        <v>45670</v>
      </c>
      <c r="C779" t="s">
        <v>1548</v>
      </c>
      <c r="D779" t="s">
        <v>21</v>
      </c>
      <c r="E779" t="s">
        <v>94</v>
      </c>
      <c r="F779" t="s">
        <v>95</v>
      </c>
      <c r="G779" t="s">
        <v>68</v>
      </c>
      <c r="H779" t="s">
        <v>96</v>
      </c>
      <c r="I779" t="s">
        <v>84</v>
      </c>
      <c r="J779" t="s">
        <v>45</v>
      </c>
      <c r="K779">
        <v>1</v>
      </c>
      <c r="L779">
        <v>89</v>
      </c>
      <c r="M779">
        <v>0.05</v>
      </c>
      <c r="N779">
        <v>84.55</v>
      </c>
      <c r="O779">
        <v>29.55</v>
      </c>
      <c r="P779" t="s">
        <v>28</v>
      </c>
      <c r="Q779" t="s">
        <v>29</v>
      </c>
      <c r="R779" t="s">
        <v>36</v>
      </c>
      <c r="S779">
        <v>4.0999999999999996</v>
      </c>
      <c r="T779">
        <f>YEAR(tblOrders[[#This Row],[Order Date]])</f>
        <v>2025</v>
      </c>
      <c r="U779" t="str">
        <f>TEXT(tblOrders[[#This Row],[Order Date]],"mmm-yyyy")</f>
        <v>Jan-2025</v>
      </c>
      <c r="V779" s="4">
        <f>tblOrders[[#This Row],[Profit]]/tblOrders[[#This Row],[Sales Amount]]</f>
        <v>0.34949733885274986</v>
      </c>
      <c r="W779" t="str">
        <f>VLOOKUP(tblOrders[[#This Row],[City]],CityRegion,2,0)</f>
        <v>West</v>
      </c>
      <c r="X779" t="str">
        <f>VLOOKUP(tblOrders[[#This Row],[City]],lookups!A:C,3,0)</f>
        <v>Maharashtra</v>
      </c>
    </row>
    <row r="780" spans="1:24" x14ac:dyDescent="0.25">
      <c r="A780" t="s">
        <v>1549</v>
      </c>
      <c r="B780" s="1">
        <v>45985</v>
      </c>
      <c r="C780" t="s">
        <v>1550</v>
      </c>
      <c r="D780" t="s">
        <v>21</v>
      </c>
      <c r="E780" t="s">
        <v>55</v>
      </c>
      <c r="F780" t="s">
        <v>56</v>
      </c>
      <c r="G780" t="s">
        <v>24</v>
      </c>
      <c r="H780" t="s">
        <v>51</v>
      </c>
      <c r="I780" t="s">
        <v>26</v>
      </c>
      <c r="J780" t="s">
        <v>45</v>
      </c>
      <c r="K780">
        <v>3</v>
      </c>
      <c r="L780">
        <v>42</v>
      </c>
      <c r="M780">
        <v>0.15</v>
      </c>
      <c r="N780">
        <v>107.1</v>
      </c>
      <c r="O780">
        <v>35.1</v>
      </c>
      <c r="P780" t="s">
        <v>28</v>
      </c>
      <c r="Q780" t="s">
        <v>46</v>
      </c>
      <c r="R780" t="s">
        <v>36</v>
      </c>
      <c r="S780">
        <v>3.8</v>
      </c>
      <c r="T780">
        <f>YEAR(tblOrders[[#This Row],[Order Date]])</f>
        <v>2025</v>
      </c>
      <c r="U780" t="str">
        <f>TEXT(tblOrders[[#This Row],[Order Date]],"mmm-yyyy")</f>
        <v>Nov-2025</v>
      </c>
      <c r="V780" s="4">
        <f>tblOrders[[#This Row],[Profit]]/tblOrders[[#This Row],[Sales Amount]]</f>
        <v>0.32773109243697485</v>
      </c>
      <c r="W780" t="str">
        <f>VLOOKUP(tblOrders[[#This Row],[City]],CityRegion,2,0)</f>
        <v>South</v>
      </c>
      <c r="X780" t="str">
        <f>VLOOKUP(tblOrders[[#This Row],[City]],lookups!A:C,3,0)</f>
        <v>Karnataka</v>
      </c>
    </row>
    <row r="781" spans="1:24" x14ac:dyDescent="0.25">
      <c r="A781" t="s">
        <v>1551</v>
      </c>
      <c r="B781" s="1">
        <v>46017</v>
      </c>
      <c r="C781" t="s">
        <v>1552</v>
      </c>
      <c r="D781" t="s">
        <v>21</v>
      </c>
      <c r="E781" t="s">
        <v>49</v>
      </c>
      <c r="F781" t="s">
        <v>50</v>
      </c>
      <c r="G781" t="s">
        <v>24</v>
      </c>
      <c r="H781" t="s">
        <v>51</v>
      </c>
      <c r="I781" t="s">
        <v>57</v>
      </c>
      <c r="J781" t="s">
        <v>45</v>
      </c>
      <c r="K781">
        <v>5</v>
      </c>
      <c r="L781">
        <v>85</v>
      </c>
      <c r="M781">
        <v>0.1</v>
      </c>
      <c r="N781">
        <v>382.5</v>
      </c>
      <c r="O781">
        <v>122.5</v>
      </c>
      <c r="P781" t="s">
        <v>28</v>
      </c>
      <c r="Q781" t="s">
        <v>91</v>
      </c>
      <c r="R781" t="s">
        <v>36</v>
      </c>
      <c r="S781">
        <v>4.7</v>
      </c>
      <c r="T781">
        <f>YEAR(tblOrders[[#This Row],[Order Date]])</f>
        <v>2025</v>
      </c>
      <c r="U781" t="str">
        <f>TEXT(tblOrders[[#This Row],[Order Date]],"mmm-yyyy")</f>
        <v>Dec-2025</v>
      </c>
      <c r="V781" s="4">
        <f>tblOrders[[#This Row],[Profit]]/tblOrders[[#This Row],[Sales Amount]]</f>
        <v>0.3202614379084967</v>
      </c>
      <c r="W781" t="str">
        <f>VLOOKUP(tblOrders[[#This Row],[City]],CityRegion,2,0)</f>
        <v>South</v>
      </c>
      <c r="X781" t="str">
        <f>VLOOKUP(tblOrders[[#This Row],[City]],lookups!A:C,3,0)</f>
        <v>Kerala</v>
      </c>
    </row>
    <row r="782" spans="1:24" x14ac:dyDescent="0.25">
      <c r="A782" t="s">
        <v>1553</v>
      </c>
      <c r="B782" s="1">
        <v>45883</v>
      </c>
      <c r="C782" t="s">
        <v>812</v>
      </c>
      <c r="D782" t="s">
        <v>21</v>
      </c>
      <c r="E782" t="s">
        <v>66</v>
      </c>
      <c r="F782" t="s">
        <v>67</v>
      </c>
      <c r="G782" t="s">
        <v>68</v>
      </c>
      <c r="H782" t="s">
        <v>69</v>
      </c>
      <c r="I782" t="s">
        <v>139</v>
      </c>
      <c r="J782" t="s">
        <v>34</v>
      </c>
      <c r="K782">
        <v>4</v>
      </c>
      <c r="L782">
        <v>149</v>
      </c>
      <c r="M782">
        <v>0.2</v>
      </c>
      <c r="N782">
        <v>476.8</v>
      </c>
      <c r="O782">
        <v>96.8</v>
      </c>
      <c r="P782" t="s">
        <v>28</v>
      </c>
      <c r="Q782" t="s">
        <v>29</v>
      </c>
      <c r="R782" t="s">
        <v>36</v>
      </c>
      <c r="S782">
        <v>4.4000000000000004</v>
      </c>
      <c r="T782">
        <f>YEAR(tblOrders[[#This Row],[Order Date]])</f>
        <v>2025</v>
      </c>
      <c r="U782" t="str">
        <f>TEXT(tblOrders[[#This Row],[Order Date]],"mmm-yyyy")</f>
        <v>Aug-2025</v>
      </c>
      <c r="V782" s="4">
        <f>tblOrders[[#This Row],[Profit]]/tblOrders[[#This Row],[Sales Amount]]</f>
        <v>0.2030201342281879</v>
      </c>
      <c r="W782" t="str">
        <f>VLOOKUP(tblOrders[[#This Row],[City]],CityRegion,2,0)</f>
        <v>South</v>
      </c>
      <c r="X782" t="str">
        <f>VLOOKUP(tblOrders[[#This Row],[City]],lookups!A:C,3,0)</f>
        <v>Tamil Nadu</v>
      </c>
    </row>
    <row r="783" spans="1:24" x14ac:dyDescent="0.25">
      <c r="A783" t="s">
        <v>1554</v>
      </c>
      <c r="B783" s="1">
        <v>45961</v>
      </c>
      <c r="C783" t="s">
        <v>1555</v>
      </c>
      <c r="D783" t="s">
        <v>39</v>
      </c>
      <c r="E783" t="s">
        <v>66</v>
      </c>
      <c r="F783" t="s">
        <v>67</v>
      </c>
      <c r="G783" t="s">
        <v>68</v>
      </c>
      <c r="H783" t="s">
        <v>69</v>
      </c>
      <c r="I783" t="s">
        <v>52</v>
      </c>
      <c r="J783" t="s">
        <v>45</v>
      </c>
      <c r="K783">
        <v>1</v>
      </c>
      <c r="L783">
        <v>149</v>
      </c>
      <c r="M783">
        <v>0.05</v>
      </c>
      <c r="N783">
        <v>141.55000000000001</v>
      </c>
      <c r="O783">
        <v>46.55</v>
      </c>
      <c r="P783" t="s">
        <v>28</v>
      </c>
      <c r="Q783" t="s">
        <v>46</v>
      </c>
      <c r="R783" t="s">
        <v>36</v>
      </c>
      <c r="S783">
        <v>2.8</v>
      </c>
      <c r="T783">
        <f>YEAR(tblOrders[[#This Row],[Order Date]])</f>
        <v>2025</v>
      </c>
      <c r="U783" t="str">
        <f>TEXT(tblOrders[[#This Row],[Order Date]],"mmm-yyyy")</f>
        <v>Oct-2025</v>
      </c>
      <c r="V783" s="4">
        <f>tblOrders[[#This Row],[Profit]]/tblOrders[[#This Row],[Sales Amount]]</f>
        <v>0.32885906040268453</v>
      </c>
      <c r="W783" t="str">
        <f>VLOOKUP(tblOrders[[#This Row],[City]],CityRegion,2,0)</f>
        <v>South</v>
      </c>
      <c r="X783" t="str">
        <f>VLOOKUP(tblOrders[[#This Row],[City]],lookups!A:C,3,0)</f>
        <v>Kerala</v>
      </c>
    </row>
    <row r="784" spans="1:24" x14ac:dyDescent="0.25">
      <c r="A784" t="s">
        <v>1556</v>
      </c>
      <c r="B784" s="1">
        <v>45968</v>
      </c>
      <c r="C784" t="s">
        <v>1557</v>
      </c>
      <c r="D784" t="s">
        <v>39</v>
      </c>
      <c r="E784" t="s">
        <v>108</v>
      </c>
      <c r="F784" t="s">
        <v>109</v>
      </c>
      <c r="G784" t="s">
        <v>62</v>
      </c>
      <c r="H784" t="s">
        <v>110</v>
      </c>
      <c r="I784" t="s">
        <v>76</v>
      </c>
      <c r="J784" t="s">
        <v>34</v>
      </c>
      <c r="K784">
        <v>3</v>
      </c>
      <c r="L784">
        <v>110</v>
      </c>
      <c r="M784">
        <v>0.15</v>
      </c>
      <c r="N784">
        <v>280.5</v>
      </c>
      <c r="O784">
        <v>76.5</v>
      </c>
      <c r="P784" t="s">
        <v>28</v>
      </c>
      <c r="Q784" t="s">
        <v>29</v>
      </c>
      <c r="R784" t="s">
        <v>30</v>
      </c>
      <c r="S784">
        <v>3.8</v>
      </c>
      <c r="T784">
        <f>YEAR(tblOrders[[#This Row],[Order Date]])</f>
        <v>2025</v>
      </c>
      <c r="U784" t="str">
        <f>TEXT(tblOrders[[#This Row],[Order Date]],"mmm-yyyy")</f>
        <v>Nov-2025</v>
      </c>
      <c r="V784" s="4">
        <f>tblOrders[[#This Row],[Profit]]/tblOrders[[#This Row],[Sales Amount]]</f>
        <v>0.27272727272727271</v>
      </c>
      <c r="W784" t="str">
        <f>VLOOKUP(tblOrders[[#This Row],[City]],CityRegion,2,0)</f>
        <v>South</v>
      </c>
      <c r="X784" t="str">
        <f>VLOOKUP(tblOrders[[#This Row],[City]],lookups!A:C,3,0)</f>
        <v>Kerala</v>
      </c>
    </row>
    <row r="785" spans="1:24" x14ac:dyDescent="0.25">
      <c r="A785" t="s">
        <v>1558</v>
      </c>
      <c r="B785" s="1">
        <v>45834</v>
      </c>
      <c r="C785" t="s">
        <v>1559</v>
      </c>
      <c r="D785" t="s">
        <v>21</v>
      </c>
      <c r="E785" t="s">
        <v>101</v>
      </c>
      <c r="F785" t="s">
        <v>102</v>
      </c>
      <c r="G785" t="s">
        <v>24</v>
      </c>
      <c r="H785" t="s">
        <v>103</v>
      </c>
      <c r="I785" t="s">
        <v>139</v>
      </c>
      <c r="J785" t="s">
        <v>27</v>
      </c>
      <c r="K785">
        <v>3</v>
      </c>
      <c r="L785">
        <v>120</v>
      </c>
      <c r="M785">
        <v>0</v>
      </c>
      <c r="N785">
        <v>360</v>
      </c>
      <c r="O785">
        <v>126</v>
      </c>
      <c r="P785" t="s">
        <v>28</v>
      </c>
      <c r="Q785" t="s">
        <v>86</v>
      </c>
      <c r="R785" t="s">
        <v>30</v>
      </c>
      <c r="S785">
        <v>3</v>
      </c>
      <c r="T785">
        <f>YEAR(tblOrders[[#This Row],[Order Date]])</f>
        <v>2025</v>
      </c>
      <c r="U785" t="str">
        <f>TEXT(tblOrders[[#This Row],[Order Date]],"mmm-yyyy")</f>
        <v>Jun-2025</v>
      </c>
      <c r="V785" s="4">
        <f>tblOrders[[#This Row],[Profit]]/tblOrders[[#This Row],[Sales Amount]]</f>
        <v>0.35</v>
      </c>
      <c r="W785" t="str">
        <f>VLOOKUP(tblOrders[[#This Row],[City]],CityRegion,2,0)</f>
        <v>South</v>
      </c>
      <c r="X785" t="str">
        <f>VLOOKUP(tblOrders[[#This Row],[City]],lookups!A:C,3,0)</f>
        <v>Tamil Nadu</v>
      </c>
    </row>
    <row r="786" spans="1:24" x14ac:dyDescent="0.25">
      <c r="A786" t="s">
        <v>1560</v>
      </c>
      <c r="B786" s="1">
        <v>45686</v>
      </c>
      <c r="C786" t="s">
        <v>1561</v>
      </c>
      <c r="D786" t="s">
        <v>39</v>
      </c>
      <c r="E786" t="s">
        <v>108</v>
      </c>
      <c r="F786" t="s">
        <v>109</v>
      </c>
      <c r="G786" t="s">
        <v>62</v>
      </c>
      <c r="H786" t="s">
        <v>110</v>
      </c>
      <c r="I786" t="s">
        <v>52</v>
      </c>
      <c r="J786" t="s">
        <v>45</v>
      </c>
      <c r="K786">
        <v>2</v>
      </c>
      <c r="L786">
        <v>110</v>
      </c>
      <c r="M786">
        <v>0.2</v>
      </c>
      <c r="N786">
        <v>176</v>
      </c>
      <c r="O786">
        <v>40</v>
      </c>
      <c r="P786" t="s">
        <v>28</v>
      </c>
      <c r="Q786" t="s">
        <v>29</v>
      </c>
      <c r="R786" t="s">
        <v>36</v>
      </c>
      <c r="S786">
        <v>4.5</v>
      </c>
      <c r="T786">
        <f>YEAR(tblOrders[[#This Row],[Order Date]])</f>
        <v>2025</v>
      </c>
      <c r="U786" t="str">
        <f>TEXT(tblOrders[[#This Row],[Order Date]],"mmm-yyyy")</f>
        <v>Jan-2025</v>
      </c>
      <c r="V786" s="4">
        <f>tblOrders[[#This Row],[Profit]]/tblOrders[[#This Row],[Sales Amount]]</f>
        <v>0.22727272727272727</v>
      </c>
      <c r="W786" t="str">
        <f>VLOOKUP(tblOrders[[#This Row],[City]],CityRegion,2,0)</f>
        <v>South</v>
      </c>
      <c r="X786" t="str">
        <f>VLOOKUP(tblOrders[[#This Row],[City]],lookups!A:C,3,0)</f>
        <v>Kerala</v>
      </c>
    </row>
    <row r="787" spans="1:24" x14ac:dyDescent="0.25">
      <c r="A787" t="s">
        <v>1562</v>
      </c>
      <c r="B787" s="1">
        <v>45878</v>
      </c>
      <c r="C787" t="s">
        <v>1563</v>
      </c>
      <c r="D787" t="s">
        <v>21</v>
      </c>
      <c r="E787" t="s">
        <v>55</v>
      </c>
      <c r="F787" t="s">
        <v>56</v>
      </c>
      <c r="G787" t="s">
        <v>24</v>
      </c>
      <c r="H787" t="s">
        <v>51</v>
      </c>
      <c r="I787" t="s">
        <v>26</v>
      </c>
      <c r="J787" t="s">
        <v>27</v>
      </c>
      <c r="K787">
        <v>3</v>
      </c>
      <c r="L787">
        <v>42</v>
      </c>
      <c r="M787">
        <v>0.2</v>
      </c>
      <c r="N787">
        <v>100.8</v>
      </c>
      <c r="O787">
        <v>28.8</v>
      </c>
      <c r="P787" t="s">
        <v>28</v>
      </c>
      <c r="Q787" t="s">
        <v>86</v>
      </c>
      <c r="R787" t="s">
        <v>36</v>
      </c>
      <c r="S787">
        <v>3.3</v>
      </c>
      <c r="T787">
        <f>YEAR(tblOrders[[#This Row],[Order Date]])</f>
        <v>2025</v>
      </c>
      <c r="U787" t="str">
        <f>TEXT(tblOrders[[#This Row],[Order Date]],"mmm-yyyy")</f>
        <v>Aug-2025</v>
      </c>
      <c r="V787" s="4">
        <f>tblOrders[[#This Row],[Profit]]/tblOrders[[#This Row],[Sales Amount]]</f>
        <v>0.28571428571428575</v>
      </c>
      <c r="W787" t="str">
        <f>VLOOKUP(tblOrders[[#This Row],[City]],CityRegion,2,0)</f>
        <v>South</v>
      </c>
      <c r="X787" t="str">
        <f>VLOOKUP(tblOrders[[#This Row],[City]],lookups!A:C,3,0)</f>
        <v>Karnataka</v>
      </c>
    </row>
    <row r="788" spans="1:24" x14ac:dyDescent="0.25">
      <c r="A788" t="s">
        <v>1564</v>
      </c>
      <c r="B788" s="1">
        <v>45681</v>
      </c>
      <c r="C788" t="s">
        <v>1565</v>
      </c>
      <c r="D788" t="s">
        <v>39</v>
      </c>
      <c r="E788" t="s">
        <v>108</v>
      </c>
      <c r="F788" t="s">
        <v>109</v>
      </c>
      <c r="G788" t="s">
        <v>62</v>
      </c>
      <c r="H788" t="s">
        <v>110</v>
      </c>
      <c r="I788" t="s">
        <v>130</v>
      </c>
      <c r="J788" t="s">
        <v>34</v>
      </c>
      <c r="K788">
        <v>3</v>
      </c>
      <c r="L788">
        <v>110</v>
      </c>
      <c r="M788">
        <v>0.2</v>
      </c>
      <c r="N788">
        <v>264</v>
      </c>
      <c r="O788">
        <v>60</v>
      </c>
      <c r="P788" t="s">
        <v>28</v>
      </c>
      <c r="Q788" t="s">
        <v>46</v>
      </c>
      <c r="R788" t="s">
        <v>36</v>
      </c>
      <c r="S788">
        <v>2.8</v>
      </c>
      <c r="T788">
        <f>YEAR(tblOrders[[#This Row],[Order Date]])</f>
        <v>2025</v>
      </c>
      <c r="U788" t="str">
        <f>TEXT(tblOrders[[#This Row],[Order Date]],"mmm-yyyy")</f>
        <v>Jan-2025</v>
      </c>
      <c r="V788" s="4">
        <f>tblOrders[[#This Row],[Profit]]/tblOrders[[#This Row],[Sales Amount]]</f>
        <v>0.22727272727272727</v>
      </c>
      <c r="W788" t="str">
        <f>VLOOKUP(tblOrders[[#This Row],[City]],CityRegion,2,0)</f>
        <v>West</v>
      </c>
      <c r="X788" t="str">
        <f>VLOOKUP(tblOrders[[#This Row],[City]],lookups!A:C,3,0)</f>
        <v>Maharashtra</v>
      </c>
    </row>
    <row r="789" spans="1:24" x14ac:dyDescent="0.25">
      <c r="A789" t="s">
        <v>1566</v>
      </c>
      <c r="B789" s="1">
        <v>45700</v>
      </c>
      <c r="C789" t="s">
        <v>1567</v>
      </c>
      <c r="D789" t="s">
        <v>21</v>
      </c>
      <c r="E789" t="s">
        <v>79</v>
      </c>
      <c r="F789" t="s">
        <v>80</v>
      </c>
      <c r="G789" t="s">
        <v>68</v>
      </c>
      <c r="H789" t="s">
        <v>81</v>
      </c>
      <c r="I789" t="s">
        <v>130</v>
      </c>
      <c r="J789" t="s">
        <v>27</v>
      </c>
      <c r="K789">
        <v>4</v>
      </c>
      <c r="L789">
        <v>799</v>
      </c>
      <c r="M789">
        <v>0</v>
      </c>
      <c r="N789">
        <v>3196</v>
      </c>
      <c r="O789">
        <v>716</v>
      </c>
      <c r="P789" t="s">
        <v>28</v>
      </c>
      <c r="Q789" t="s">
        <v>86</v>
      </c>
      <c r="R789" t="s">
        <v>36</v>
      </c>
      <c r="S789">
        <v>4.3</v>
      </c>
      <c r="T789">
        <f>YEAR(tblOrders[[#This Row],[Order Date]])</f>
        <v>2025</v>
      </c>
      <c r="U789" t="str">
        <f>TEXT(tblOrders[[#This Row],[Order Date]],"mmm-yyyy")</f>
        <v>Feb-2025</v>
      </c>
      <c r="V789" s="4">
        <f>tblOrders[[#This Row],[Profit]]/tblOrders[[#This Row],[Sales Amount]]</f>
        <v>0.22403003754693368</v>
      </c>
      <c r="W789" t="str">
        <f>VLOOKUP(tblOrders[[#This Row],[City]],CityRegion,2,0)</f>
        <v>West</v>
      </c>
      <c r="X789" t="str">
        <f>VLOOKUP(tblOrders[[#This Row],[City]],lookups!A:C,3,0)</f>
        <v>Maharashtra</v>
      </c>
    </row>
    <row r="790" spans="1:24" x14ac:dyDescent="0.25">
      <c r="A790" t="s">
        <v>1568</v>
      </c>
      <c r="B790" s="1">
        <v>45776</v>
      </c>
      <c r="C790" t="s">
        <v>1569</v>
      </c>
      <c r="D790" t="s">
        <v>39</v>
      </c>
      <c r="E790" t="s">
        <v>101</v>
      </c>
      <c r="F790" t="s">
        <v>102</v>
      </c>
      <c r="G790" t="s">
        <v>24</v>
      </c>
      <c r="H790" t="s">
        <v>103</v>
      </c>
      <c r="I790" t="s">
        <v>130</v>
      </c>
      <c r="J790" t="s">
        <v>27</v>
      </c>
      <c r="K790">
        <v>3</v>
      </c>
      <c r="L790">
        <v>120</v>
      </c>
      <c r="M790">
        <v>0.2</v>
      </c>
      <c r="N790">
        <v>288</v>
      </c>
      <c r="O790">
        <v>54</v>
      </c>
      <c r="P790" t="s">
        <v>28</v>
      </c>
      <c r="Q790" t="s">
        <v>91</v>
      </c>
      <c r="R790" t="s">
        <v>30</v>
      </c>
      <c r="S790">
        <v>4</v>
      </c>
      <c r="T790">
        <f>YEAR(tblOrders[[#This Row],[Order Date]])</f>
        <v>2025</v>
      </c>
      <c r="U790" t="str">
        <f>TEXT(tblOrders[[#This Row],[Order Date]],"mmm-yyyy")</f>
        <v>Apr-2025</v>
      </c>
      <c r="V790" s="4">
        <f>tblOrders[[#This Row],[Profit]]/tblOrders[[#This Row],[Sales Amount]]</f>
        <v>0.1875</v>
      </c>
      <c r="W790" t="str">
        <f>VLOOKUP(tblOrders[[#This Row],[City]],CityRegion,2,0)</f>
        <v>West</v>
      </c>
      <c r="X790" t="str">
        <f>VLOOKUP(tblOrders[[#This Row],[City]],lookups!A:C,3,0)</f>
        <v>Maharashtra</v>
      </c>
    </row>
    <row r="791" spans="1:24" x14ac:dyDescent="0.25">
      <c r="A791" t="s">
        <v>1570</v>
      </c>
      <c r="B791" s="1">
        <v>45921</v>
      </c>
      <c r="C791" t="s">
        <v>1571</v>
      </c>
      <c r="D791" t="s">
        <v>21</v>
      </c>
      <c r="E791" t="s">
        <v>114</v>
      </c>
      <c r="F791" t="s">
        <v>115</v>
      </c>
      <c r="G791" t="s">
        <v>42</v>
      </c>
      <c r="H791" t="s">
        <v>116</v>
      </c>
      <c r="I791" t="s">
        <v>139</v>
      </c>
      <c r="J791" t="s">
        <v>27</v>
      </c>
      <c r="K791">
        <v>2</v>
      </c>
      <c r="L791">
        <v>12</v>
      </c>
      <c r="M791">
        <v>0.15</v>
      </c>
      <c r="N791">
        <v>20.399999999999999</v>
      </c>
      <c r="O791">
        <v>8.4</v>
      </c>
      <c r="P791" t="s">
        <v>28</v>
      </c>
      <c r="Q791" t="s">
        <v>46</v>
      </c>
      <c r="R791" t="s">
        <v>36</v>
      </c>
      <c r="S791">
        <v>2.7</v>
      </c>
      <c r="T791">
        <f>YEAR(tblOrders[[#This Row],[Order Date]])</f>
        <v>2025</v>
      </c>
      <c r="U791" t="str">
        <f>TEXT(tblOrders[[#This Row],[Order Date]],"mmm-yyyy")</f>
        <v>Sep-2025</v>
      </c>
      <c r="V791" s="4">
        <f>tblOrders[[#This Row],[Profit]]/tblOrders[[#This Row],[Sales Amount]]</f>
        <v>0.41176470588235298</v>
      </c>
      <c r="W791" t="str">
        <f>VLOOKUP(tblOrders[[#This Row],[City]],CityRegion,2,0)</f>
        <v>South</v>
      </c>
      <c r="X791" t="str">
        <f>VLOOKUP(tblOrders[[#This Row],[City]],lookups!A:C,3,0)</f>
        <v>Tamil Nadu</v>
      </c>
    </row>
    <row r="792" spans="1:24" x14ac:dyDescent="0.25">
      <c r="A792" t="s">
        <v>1572</v>
      </c>
      <c r="B792" s="1">
        <v>45707</v>
      </c>
      <c r="C792" t="s">
        <v>1573</v>
      </c>
      <c r="D792" t="s">
        <v>21</v>
      </c>
      <c r="E792" t="s">
        <v>108</v>
      </c>
      <c r="F792" t="s">
        <v>109</v>
      </c>
      <c r="G792" t="s">
        <v>62</v>
      </c>
      <c r="H792" t="s">
        <v>110</v>
      </c>
      <c r="I792" t="s">
        <v>70</v>
      </c>
      <c r="J792" t="s">
        <v>45</v>
      </c>
      <c r="K792">
        <v>1</v>
      </c>
      <c r="L792">
        <v>110</v>
      </c>
      <c r="M792">
        <v>0.2</v>
      </c>
      <c r="N792">
        <v>88</v>
      </c>
      <c r="O792">
        <v>20</v>
      </c>
      <c r="P792" t="s">
        <v>28</v>
      </c>
      <c r="Q792" t="s">
        <v>29</v>
      </c>
      <c r="R792" t="s">
        <v>36</v>
      </c>
      <c r="S792">
        <v>3.9</v>
      </c>
      <c r="T792">
        <f>YEAR(tblOrders[[#This Row],[Order Date]])</f>
        <v>2025</v>
      </c>
      <c r="U792" t="str">
        <f>TEXT(tblOrders[[#This Row],[Order Date]],"mmm-yyyy")</f>
        <v>Feb-2025</v>
      </c>
      <c r="V792" s="4">
        <f>tblOrders[[#This Row],[Profit]]/tblOrders[[#This Row],[Sales Amount]]</f>
        <v>0.22727272727272727</v>
      </c>
      <c r="W792" t="str">
        <f>VLOOKUP(tblOrders[[#This Row],[City]],CityRegion,2,0)</f>
        <v>South</v>
      </c>
      <c r="X792" t="str">
        <f>VLOOKUP(tblOrders[[#This Row],[City]],lookups!A:C,3,0)</f>
        <v>Telengana</v>
      </c>
    </row>
    <row r="793" spans="1:24" x14ac:dyDescent="0.25">
      <c r="A793" t="s">
        <v>1574</v>
      </c>
      <c r="B793" s="1">
        <v>45891</v>
      </c>
      <c r="C793" t="s">
        <v>1575</v>
      </c>
      <c r="D793" t="s">
        <v>39</v>
      </c>
      <c r="E793" t="s">
        <v>22</v>
      </c>
      <c r="F793" t="s">
        <v>23</v>
      </c>
      <c r="G793" t="s">
        <v>24</v>
      </c>
      <c r="H793" t="s">
        <v>25</v>
      </c>
      <c r="I793" t="s">
        <v>84</v>
      </c>
      <c r="J793" t="s">
        <v>34</v>
      </c>
      <c r="K793">
        <v>4</v>
      </c>
      <c r="L793">
        <v>190</v>
      </c>
      <c r="M793">
        <v>0</v>
      </c>
      <c r="N793">
        <v>760</v>
      </c>
      <c r="O793">
        <v>260</v>
      </c>
      <c r="P793" t="s">
        <v>111</v>
      </c>
      <c r="Q793" t="s">
        <v>46</v>
      </c>
      <c r="R793" t="s">
        <v>36</v>
      </c>
      <c r="S793">
        <v>4.5999999999999996</v>
      </c>
      <c r="T793">
        <f>YEAR(tblOrders[[#This Row],[Order Date]])</f>
        <v>2025</v>
      </c>
      <c r="U793" t="str">
        <f>TEXT(tblOrders[[#This Row],[Order Date]],"mmm-yyyy")</f>
        <v>Aug-2025</v>
      </c>
      <c r="V793" s="4">
        <f>tblOrders[[#This Row],[Profit]]/tblOrders[[#This Row],[Sales Amount]]</f>
        <v>0.34210526315789475</v>
      </c>
      <c r="W793" t="str">
        <f>VLOOKUP(tblOrders[[#This Row],[City]],CityRegion,2,0)</f>
        <v>West</v>
      </c>
      <c r="X793" t="str">
        <f>VLOOKUP(tblOrders[[#This Row],[City]],lookups!A:C,3,0)</f>
        <v>Maharashtra</v>
      </c>
    </row>
    <row r="794" spans="1:24" x14ac:dyDescent="0.25">
      <c r="A794" t="s">
        <v>1576</v>
      </c>
      <c r="B794" s="1">
        <v>45852</v>
      </c>
      <c r="C794" t="s">
        <v>1577</v>
      </c>
      <c r="D794" t="s">
        <v>21</v>
      </c>
      <c r="E794" t="s">
        <v>101</v>
      </c>
      <c r="F794" t="s">
        <v>102</v>
      </c>
      <c r="G794" t="s">
        <v>24</v>
      </c>
      <c r="H794" t="s">
        <v>103</v>
      </c>
      <c r="I794" t="s">
        <v>139</v>
      </c>
      <c r="J794" t="s">
        <v>34</v>
      </c>
      <c r="K794">
        <v>2</v>
      </c>
      <c r="L794">
        <v>120</v>
      </c>
      <c r="M794">
        <v>0.05</v>
      </c>
      <c r="N794">
        <v>228</v>
      </c>
      <c r="O794">
        <v>72</v>
      </c>
      <c r="P794" t="s">
        <v>28</v>
      </c>
      <c r="Q794" t="s">
        <v>35</v>
      </c>
      <c r="R794" t="s">
        <v>36</v>
      </c>
      <c r="S794">
        <v>4.3</v>
      </c>
      <c r="T794">
        <f>YEAR(tblOrders[[#This Row],[Order Date]])</f>
        <v>2025</v>
      </c>
      <c r="U794" t="str">
        <f>TEXT(tblOrders[[#This Row],[Order Date]],"mmm-yyyy")</f>
        <v>Jul-2025</v>
      </c>
      <c r="V794" s="4">
        <f>tblOrders[[#This Row],[Profit]]/tblOrders[[#This Row],[Sales Amount]]</f>
        <v>0.31578947368421051</v>
      </c>
      <c r="W794" t="str">
        <f>VLOOKUP(tblOrders[[#This Row],[City]],CityRegion,2,0)</f>
        <v>South</v>
      </c>
      <c r="X794" t="str">
        <f>VLOOKUP(tblOrders[[#This Row],[City]],lookups!A:C,3,0)</f>
        <v>Tamil Nadu</v>
      </c>
    </row>
    <row r="795" spans="1:24" x14ac:dyDescent="0.25">
      <c r="A795" t="s">
        <v>1578</v>
      </c>
      <c r="B795" s="1">
        <v>45828</v>
      </c>
      <c r="C795" t="s">
        <v>1579</v>
      </c>
      <c r="D795" t="s">
        <v>21</v>
      </c>
      <c r="E795" t="s">
        <v>101</v>
      </c>
      <c r="F795" t="s">
        <v>102</v>
      </c>
      <c r="G795" t="s">
        <v>24</v>
      </c>
      <c r="H795" t="s">
        <v>103</v>
      </c>
      <c r="I795" t="s">
        <v>70</v>
      </c>
      <c r="J795" t="s">
        <v>45</v>
      </c>
      <c r="K795">
        <v>1</v>
      </c>
      <c r="L795">
        <v>120</v>
      </c>
      <c r="M795">
        <v>0.1</v>
      </c>
      <c r="N795">
        <v>108</v>
      </c>
      <c r="O795">
        <v>30</v>
      </c>
      <c r="P795" t="s">
        <v>28</v>
      </c>
      <c r="Q795" t="s">
        <v>35</v>
      </c>
      <c r="R795" t="s">
        <v>30</v>
      </c>
      <c r="S795">
        <v>3.3</v>
      </c>
      <c r="T795">
        <f>YEAR(tblOrders[[#This Row],[Order Date]])</f>
        <v>2025</v>
      </c>
      <c r="U795" t="str">
        <f>TEXT(tblOrders[[#This Row],[Order Date]],"mmm-yyyy")</f>
        <v>Jun-2025</v>
      </c>
      <c r="V795" s="4">
        <f>tblOrders[[#This Row],[Profit]]/tblOrders[[#This Row],[Sales Amount]]</f>
        <v>0.27777777777777779</v>
      </c>
      <c r="W795" t="str">
        <f>VLOOKUP(tblOrders[[#This Row],[City]],CityRegion,2,0)</f>
        <v>South</v>
      </c>
      <c r="X795" t="str">
        <f>VLOOKUP(tblOrders[[#This Row],[City]],lookups!A:C,3,0)</f>
        <v>Telengana</v>
      </c>
    </row>
    <row r="796" spans="1:24" x14ac:dyDescent="0.25">
      <c r="A796" t="s">
        <v>1580</v>
      </c>
      <c r="B796" s="1">
        <v>45752</v>
      </c>
      <c r="C796" t="s">
        <v>1581</v>
      </c>
      <c r="D796" t="s">
        <v>21</v>
      </c>
      <c r="E796" t="s">
        <v>66</v>
      </c>
      <c r="F796" t="s">
        <v>67</v>
      </c>
      <c r="G796" t="s">
        <v>68</v>
      </c>
      <c r="H796" t="s">
        <v>69</v>
      </c>
      <c r="I796" t="s">
        <v>26</v>
      </c>
      <c r="J796" t="s">
        <v>45</v>
      </c>
      <c r="K796">
        <v>5</v>
      </c>
      <c r="L796">
        <v>149</v>
      </c>
      <c r="M796">
        <v>0.05</v>
      </c>
      <c r="N796">
        <v>707.75</v>
      </c>
      <c r="O796">
        <v>232.75</v>
      </c>
      <c r="P796" t="s">
        <v>28</v>
      </c>
      <c r="Q796" t="s">
        <v>35</v>
      </c>
      <c r="R796" t="s">
        <v>36</v>
      </c>
      <c r="S796">
        <v>2.7</v>
      </c>
      <c r="T796">
        <f>YEAR(tblOrders[[#This Row],[Order Date]])</f>
        <v>2025</v>
      </c>
      <c r="U796" t="str">
        <f>TEXT(tblOrders[[#This Row],[Order Date]],"mmm-yyyy")</f>
        <v>Apr-2025</v>
      </c>
      <c r="V796" s="4">
        <f>tblOrders[[#This Row],[Profit]]/tblOrders[[#This Row],[Sales Amount]]</f>
        <v>0.32885906040268459</v>
      </c>
      <c r="W796" t="str">
        <f>VLOOKUP(tblOrders[[#This Row],[City]],CityRegion,2,0)</f>
        <v>South</v>
      </c>
      <c r="X796" t="str">
        <f>VLOOKUP(tblOrders[[#This Row],[City]],lookups!A:C,3,0)</f>
        <v>Karnataka</v>
      </c>
    </row>
    <row r="797" spans="1:24" x14ac:dyDescent="0.25">
      <c r="A797" t="s">
        <v>1582</v>
      </c>
      <c r="B797" s="1">
        <v>45663</v>
      </c>
      <c r="C797" t="s">
        <v>404</v>
      </c>
      <c r="D797" t="s">
        <v>39</v>
      </c>
      <c r="E797" t="s">
        <v>22</v>
      </c>
      <c r="F797" t="s">
        <v>23</v>
      </c>
      <c r="G797" t="s">
        <v>24</v>
      </c>
      <c r="H797" t="s">
        <v>25</v>
      </c>
      <c r="I797" t="s">
        <v>52</v>
      </c>
      <c r="J797" t="s">
        <v>27</v>
      </c>
      <c r="K797">
        <v>4</v>
      </c>
      <c r="L797">
        <v>190</v>
      </c>
      <c r="M797">
        <v>0.2</v>
      </c>
      <c r="N797">
        <v>608</v>
      </c>
      <c r="O797">
        <v>108</v>
      </c>
      <c r="P797" t="s">
        <v>28</v>
      </c>
      <c r="Q797" t="s">
        <v>91</v>
      </c>
      <c r="R797" t="s">
        <v>36</v>
      </c>
      <c r="S797">
        <v>4.0999999999999996</v>
      </c>
      <c r="T797">
        <f>YEAR(tblOrders[[#This Row],[Order Date]])</f>
        <v>2025</v>
      </c>
      <c r="U797" t="str">
        <f>TEXT(tblOrders[[#This Row],[Order Date]],"mmm-yyyy")</f>
        <v>Jan-2025</v>
      </c>
      <c r="V797" s="4">
        <f>tblOrders[[#This Row],[Profit]]/tblOrders[[#This Row],[Sales Amount]]</f>
        <v>0.17763157894736842</v>
      </c>
      <c r="W797" t="str">
        <f>VLOOKUP(tblOrders[[#This Row],[City]],CityRegion,2,0)</f>
        <v>South</v>
      </c>
      <c r="X797" t="str">
        <f>VLOOKUP(tblOrders[[#This Row],[City]],lookups!A:C,3,0)</f>
        <v>Kerala</v>
      </c>
    </row>
    <row r="798" spans="1:24" x14ac:dyDescent="0.25">
      <c r="A798" t="s">
        <v>1583</v>
      </c>
      <c r="B798" s="1">
        <v>45963</v>
      </c>
      <c r="C798" t="s">
        <v>1584</v>
      </c>
      <c r="D798" t="s">
        <v>21</v>
      </c>
      <c r="E798" t="s">
        <v>40</v>
      </c>
      <c r="F798" t="s">
        <v>41</v>
      </c>
      <c r="G798" t="s">
        <v>42</v>
      </c>
      <c r="H798" t="s">
        <v>43</v>
      </c>
      <c r="I798" t="s">
        <v>70</v>
      </c>
      <c r="J798" t="s">
        <v>27</v>
      </c>
      <c r="K798">
        <v>5</v>
      </c>
      <c r="L798">
        <v>18</v>
      </c>
      <c r="M798">
        <v>0.15</v>
      </c>
      <c r="N798">
        <v>76.5</v>
      </c>
      <c r="O798">
        <v>31.5</v>
      </c>
      <c r="P798" t="s">
        <v>28</v>
      </c>
      <c r="Q798" t="s">
        <v>86</v>
      </c>
      <c r="R798" t="s">
        <v>36</v>
      </c>
      <c r="S798">
        <v>2.9</v>
      </c>
      <c r="T798">
        <f>YEAR(tblOrders[[#This Row],[Order Date]])</f>
        <v>2025</v>
      </c>
      <c r="U798" t="str">
        <f>TEXT(tblOrders[[#This Row],[Order Date]],"mmm-yyyy")</f>
        <v>Nov-2025</v>
      </c>
      <c r="V798" s="4">
        <f>tblOrders[[#This Row],[Profit]]/tblOrders[[#This Row],[Sales Amount]]</f>
        <v>0.41176470588235292</v>
      </c>
      <c r="W798" t="str">
        <f>VLOOKUP(tblOrders[[#This Row],[City]],CityRegion,2,0)</f>
        <v>South</v>
      </c>
      <c r="X798" t="str">
        <f>VLOOKUP(tblOrders[[#This Row],[City]],lookups!A:C,3,0)</f>
        <v>Telengana</v>
      </c>
    </row>
    <row r="799" spans="1:24" x14ac:dyDescent="0.25">
      <c r="A799" t="s">
        <v>1585</v>
      </c>
      <c r="B799" s="1">
        <v>46009</v>
      </c>
      <c r="C799" t="s">
        <v>1161</v>
      </c>
      <c r="D799" t="s">
        <v>39</v>
      </c>
      <c r="E799" t="s">
        <v>79</v>
      </c>
      <c r="F799" t="s">
        <v>80</v>
      </c>
      <c r="G799" t="s">
        <v>68</v>
      </c>
      <c r="H799" t="s">
        <v>81</v>
      </c>
      <c r="I799" t="s">
        <v>26</v>
      </c>
      <c r="J799" t="s">
        <v>34</v>
      </c>
      <c r="K799">
        <v>3</v>
      </c>
      <c r="L799">
        <v>799</v>
      </c>
      <c r="M799">
        <v>0.05</v>
      </c>
      <c r="N799">
        <v>2277.15</v>
      </c>
      <c r="O799">
        <v>417.15</v>
      </c>
      <c r="P799" t="s">
        <v>28</v>
      </c>
      <c r="Q799" t="s">
        <v>35</v>
      </c>
      <c r="R799" t="s">
        <v>36</v>
      </c>
      <c r="S799">
        <v>4.3</v>
      </c>
      <c r="T799">
        <f>YEAR(tblOrders[[#This Row],[Order Date]])</f>
        <v>2025</v>
      </c>
      <c r="U799" t="str">
        <f>TEXT(tblOrders[[#This Row],[Order Date]],"mmm-yyyy")</f>
        <v>Dec-2025</v>
      </c>
      <c r="V799" s="4">
        <f>tblOrders[[#This Row],[Profit]]/tblOrders[[#This Row],[Sales Amount]]</f>
        <v>0.18318951320729859</v>
      </c>
      <c r="W799" t="str">
        <f>VLOOKUP(tblOrders[[#This Row],[City]],CityRegion,2,0)</f>
        <v>South</v>
      </c>
      <c r="X799" t="str">
        <f>VLOOKUP(tblOrders[[#This Row],[City]],lookups!A:C,3,0)</f>
        <v>Karnataka</v>
      </c>
    </row>
    <row r="800" spans="1:24" x14ac:dyDescent="0.25">
      <c r="A800" t="s">
        <v>1586</v>
      </c>
      <c r="B800" s="1">
        <v>45718</v>
      </c>
      <c r="C800" t="s">
        <v>1587</v>
      </c>
      <c r="D800" t="s">
        <v>21</v>
      </c>
      <c r="E800" t="s">
        <v>49</v>
      </c>
      <c r="F800" t="s">
        <v>50</v>
      </c>
      <c r="G800" t="s">
        <v>24</v>
      </c>
      <c r="H800" t="s">
        <v>51</v>
      </c>
      <c r="I800" t="s">
        <v>70</v>
      </c>
      <c r="J800" t="s">
        <v>34</v>
      </c>
      <c r="K800">
        <v>1</v>
      </c>
      <c r="L800">
        <v>85</v>
      </c>
      <c r="M800">
        <v>0.05</v>
      </c>
      <c r="N800">
        <v>80.75</v>
      </c>
      <c r="O800">
        <v>28.75</v>
      </c>
      <c r="P800" t="s">
        <v>148</v>
      </c>
      <c r="Q800" t="s">
        <v>46</v>
      </c>
      <c r="R800" t="s">
        <v>36</v>
      </c>
      <c r="S800">
        <v>4.4000000000000004</v>
      </c>
      <c r="T800">
        <f>YEAR(tblOrders[[#This Row],[Order Date]])</f>
        <v>2025</v>
      </c>
      <c r="U800" t="str">
        <f>TEXT(tblOrders[[#This Row],[Order Date]],"mmm-yyyy")</f>
        <v>Mar-2025</v>
      </c>
      <c r="V800" s="4">
        <f>tblOrders[[#This Row],[Profit]]/tblOrders[[#This Row],[Sales Amount]]</f>
        <v>0.35603715170278638</v>
      </c>
      <c r="W800" t="str">
        <f>VLOOKUP(tblOrders[[#This Row],[City]],CityRegion,2,0)</f>
        <v>South</v>
      </c>
      <c r="X800" t="str">
        <f>VLOOKUP(tblOrders[[#This Row],[City]],lookups!A:C,3,0)</f>
        <v>Telengana</v>
      </c>
    </row>
    <row r="801" spans="1:24" x14ac:dyDescent="0.25">
      <c r="A801" t="s">
        <v>1588</v>
      </c>
      <c r="B801" s="1">
        <v>45945</v>
      </c>
      <c r="C801" t="s">
        <v>1589</v>
      </c>
      <c r="D801" t="s">
        <v>39</v>
      </c>
      <c r="E801" t="s">
        <v>114</v>
      </c>
      <c r="F801" t="s">
        <v>115</v>
      </c>
      <c r="G801" t="s">
        <v>42</v>
      </c>
      <c r="H801" t="s">
        <v>116</v>
      </c>
      <c r="I801" t="s">
        <v>52</v>
      </c>
      <c r="J801" t="s">
        <v>34</v>
      </c>
      <c r="K801">
        <v>4</v>
      </c>
      <c r="L801">
        <v>12</v>
      </c>
      <c r="M801">
        <v>0</v>
      </c>
      <c r="N801">
        <v>48</v>
      </c>
      <c r="O801">
        <v>24</v>
      </c>
      <c r="P801" t="s">
        <v>85</v>
      </c>
      <c r="Q801" t="s">
        <v>29</v>
      </c>
      <c r="R801" t="s">
        <v>36</v>
      </c>
      <c r="S801">
        <v>2.9</v>
      </c>
      <c r="T801">
        <f>YEAR(tblOrders[[#This Row],[Order Date]])</f>
        <v>2025</v>
      </c>
      <c r="U801" t="str">
        <f>TEXT(tblOrders[[#This Row],[Order Date]],"mmm-yyyy")</f>
        <v>Oct-2025</v>
      </c>
      <c r="V801" s="4">
        <f>tblOrders[[#This Row],[Profit]]/tblOrders[[#This Row],[Sales Amount]]</f>
        <v>0.5</v>
      </c>
      <c r="W801" t="str">
        <f>VLOOKUP(tblOrders[[#This Row],[City]],CityRegion,2,0)</f>
        <v>South</v>
      </c>
      <c r="X801" t="str">
        <f>VLOOKUP(tblOrders[[#This Row],[City]],lookups!A:C,3,0)</f>
        <v>Kerala</v>
      </c>
    </row>
    <row r="802" spans="1:24" x14ac:dyDescent="0.25">
      <c r="A802" t="s">
        <v>1590</v>
      </c>
      <c r="B802" s="1">
        <v>45774</v>
      </c>
      <c r="C802" t="s">
        <v>1591</v>
      </c>
      <c r="D802" t="s">
        <v>21</v>
      </c>
      <c r="E802" t="s">
        <v>49</v>
      </c>
      <c r="F802" t="s">
        <v>50</v>
      </c>
      <c r="G802" t="s">
        <v>24</v>
      </c>
      <c r="H802" t="s">
        <v>51</v>
      </c>
      <c r="I802" t="s">
        <v>44</v>
      </c>
      <c r="J802" t="s">
        <v>45</v>
      </c>
      <c r="K802">
        <v>1</v>
      </c>
      <c r="L802">
        <v>85</v>
      </c>
      <c r="M802">
        <v>0</v>
      </c>
      <c r="N802">
        <v>85</v>
      </c>
      <c r="O802">
        <v>33</v>
      </c>
      <c r="P802" t="s">
        <v>28</v>
      </c>
      <c r="Q802" t="s">
        <v>46</v>
      </c>
      <c r="R802" t="s">
        <v>36</v>
      </c>
      <c r="S802">
        <v>3</v>
      </c>
      <c r="T802">
        <f>YEAR(tblOrders[[#This Row],[Order Date]])</f>
        <v>2025</v>
      </c>
      <c r="U802" t="str">
        <f>TEXT(tblOrders[[#This Row],[Order Date]],"mmm-yyyy")</f>
        <v>Apr-2025</v>
      </c>
      <c r="V802" s="4">
        <f>tblOrders[[#This Row],[Profit]]/tblOrders[[#This Row],[Sales Amount]]</f>
        <v>0.38823529411764707</v>
      </c>
      <c r="W802" t="str">
        <f>VLOOKUP(tblOrders[[#This Row],[City]],CityRegion,2,0)</f>
        <v>South</v>
      </c>
      <c r="X802" t="str">
        <f>VLOOKUP(tblOrders[[#This Row],[City]],lookups!A:C,3,0)</f>
        <v>Kerala</v>
      </c>
    </row>
    <row r="803" spans="1:24" x14ac:dyDescent="0.25">
      <c r="A803" t="s">
        <v>1592</v>
      </c>
      <c r="B803" s="1">
        <v>45733</v>
      </c>
      <c r="C803" t="s">
        <v>1593</v>
      </c>
      <c r="D803" t="s">
        <v>21</v>
      </c>
      <c r="E803" t="s">
        <v>108</v>
      </c>
      <c r="F803" t="s">
        <v>109</v>
      </c>
      <c r="G803" t="s">
        <v>62</v>
      </c>
      <c r="H803" t="s">
        <v>110</v>
      </c>
      <c r="I803" t="s">
        <v>44</v>
      </c>
      <c r="J803" t="s">
        <v>34</v>
      </c>
      <c r="K803">
        <v>3</v>
      </c>
      <c r="L803">
        <v>110</v>
      </c>
      <c r="M803">
        <v>0.05</v>
      </c>
      <c r="N803">
        <v>313.5</v>
      </c>
      <c r="O803">
        <v>109.5</v>
      </c>
      <c r="P803" t="s">
        <v>28</v>
      </c>
      <c r="Q803" t="s">
        <v>46</v>
      </c>
      <c r="R803" t="s">
        <v>36</v>
      </c>
      <c r="S803">
        <v>4.2</v>
      </c>
      <c r="T803">
        <f>YEAR(tblOrders[[#This Row],[Order Date]])</f>
        <v>2025</v>
      </c>
      <c r="U803" t="str">
        <f>TEXT(tblOrders[[#This Row],[Order Date]],"mmm-yyyy")</f>
        <v>Mar-2025</v>
      </c>
      <c r="V803" s="4">
        <f>tblOrders[[#This Row],[Profit]]/tblOrders[[#This Row],[Sales Amount]]</f>
        <v>0.34928229665071769</v>
      </c>
      <c r="W803" t="str">
        <f>VLOOKUP(tblOrders[[#This Row],[City]],CityRegion,2,0)</f>
        <v>South</v>
      </c>
      <c r="X803" t="str">
        <f>VLOOKUP(tblOrders[[#This Row],[City]],lookups!A:C,3,0)</f>
        <v>Kerala</v>
      </c>
    </row>
    <row r="804" spans="1:24" x14ac:dyDescent="0.25">
      <c r="A804" t="s">
        <v>1594</v>
      </c>
      <c r="B804" s="1">
        <v>45694</v>
      </c>
      <c r="C804" t="s">
        <v>1138</v>
      </c>
      <c r="D804" t="s">
        <v>21</v>
      </c>
      <c r="E804" t="s">
        <v>60</v>
      </c>
      <c r="F804" t="s">
        <v>61</v>
      </c>
      <c r="G804" t="s">
        <v>62</v>
      </c>
      <c r="H804" t="s">
        <v>63</v>
      </c>
      <c r="I804" t="s">
        <v>76</v>
      </c>
      <c r="J804" t="s">
        <v>27</v>
      </c>
      <c r="K804">
        <v>4</v>
      </c>
      <c r="L804">
        <v>45</v>
      </c>
      <c r="M804">
        <v>0</v>
      </c>
      <c r="N804">
        <v>180</v>
      </c>
      <c r="O804">
        <v>76</v>
      </c>
      <c r="P804" t="s">
        <v>28</v>
      </c>
      <c r="Q804" t="s">
        <v>86</v>
      </c>
      <c r="R804" t="s">
        <v>36</v>
      </c>
      <c r="S804">
        <v>4.3</v>
      </c>
      <c r="T804">
        <f>YEAR(tblOrders[[#This Row],[Order Date]])</f>
        <v>2025</v>
      </c>
      <c r="U804" t="str">
        <f>TEXT(tblOrders[[#This Row],[Order Date]],"mmm-yyyy")</f>
        <v>Feb-2025</v>
      </c>
      <c r="V804" s="4">
        <f>tblOrders[[#This Row],[Profit]]/tblOrders[[#This Row],[Sales Amount]]</f>
        <v>0.42222222222222222</v>
      </c>
      <c r="W804" t="str">
        <f>VLOOKUP(tblOrders[[#This Row],[City]],CityRegion,2,0)</f>
        <v>South</v>
      </c>
      <c r="X804" t="str">
        <f>VLOOKUP(tblOrders[[#This Row],[City]],lookups!A:C,3,0)</f>
        <v>Kerala</v>
      </c>
    </row>
    <row r="805" spans="1:24" x14ac:dyDescent="0.25">
      <c r="A805" t="s">
        <v>1595</v>
      </c>
      <c r="B805" s="1">
        <v>45658</v>
      </c>
      <c r="C805" t="s">
        <v>699</v>
      </c>
      <c r="D805" t="s">
        <v>39</v>
      </c>
      <c r="E805" t="s">
        <v>73</v>
      </c>
      <c r="F805" t="s">
        <v>74</v>
      </c>
      <c r="G805" t="s">
        <v>68</v>
      </c>
      <c r="H805" t="s">
        <v>75</v>
      </c>
      <c r="I805" t="s">
        <v>139</v>
      </c>
      <c r="J805" t="s">
        <v>45</v>
      </c>
      <c r="K805">
        <v>2</v>
      </c>
      <c r="L805">
        <v>65</v>
      </c>
      <c r="M805">
        <v>0.15</v>
      </c>
      <c r="N805">
        <v>110.5</v>
      </c>
      <c r="O805">
        <v>34.5</v>
      </c>
      <c r="P805" t="s">
        <v>28</v>
      </c>
      <c r="Q805" t="s">
        <v>29</v>
      </c>
      <c r="R805" t="s">
        <v>36</v>
      </c>
      <c r="S805">
        <v>2.6</v>
      </c>
      <c r="T805">
        <f>YEAR(tblOrders[[#This Row],[Order Date]])</f>
        <v>2025</v>
      </c>
      <c r="U805" t="str">
        <f>TEXT(tblOrders[[#This Row],[Order Date]],"mmm-yyyy")</f>
        <v>Jan-2025</v>
      </c>
      <c r="V805" s="4">
        <f>tblOrders[[#This Row],[Profit]]/tblOrders[[#This Row],[Sales Amount]]</f>
        <v>0.31221719457013575</v>
      </c>
      <c r="W805" t="str">
        <f>VLOOKUP(tblOrders[[#This Row],[City]],CityRegion,2,0)</f>
        <v>South</v>
      </c>
      <c r="X805" t="str">
        <f>VLOOKUP(tblOrders[[#This Row],[City]],lookups!A:C,3,0)</f>
        <v>Tamil Nadu</v>
      </c>
    </row>
    <row r="806" spans="1:24" x14ac:dyDescent="0.25">
      <c r="A806" t="s">
        <v>1596</v>
      </c>
      <c r="B806" s="1">
        <v>45794</v>
      </c>
      <c r="C806" t="s">
        <v>1597</v>
      </c>
      <c r="D806" t="s">
        <v>39</v>
      </c>
      <c r="E806" t="s">
        <v>40</v>
      </c>
      <c r="F806" t="s">
        <v>41</v>
      </c>
      <c r="G806" t="s">
        <v>42</v>
      </c>
      <c r="H806" t="s">
        <v>43</v>
      </c>
      <c r="I806" t="s">
        <v>130</v>
      </c>
      <c r="J806" t="s">
        <v>27</v>
      </c>
      <c r="K806">
        <v>2</v>
      </c>
      <c r="L806">
        <v>18</v>
      </c>
      <c r="M806">
        <v>0.2</v>
      </c>
      <c r="N806">
        <v>28.8</v>
      </c>
      <c r="O806">
        <v>10.8</v>
      </c>
      <c r="P806" t="s">
        <v>28</v>
      </c>
      <c r="Q806" t="s">
        <v>46</v>
      </c>
      <c r="R806" t="s">
        <v>30</v>
      </c>
      <c r="S806">
        <v>3</v>
      </c>
      <c r="T806">
        <f>YEAR(tblOrders[[#This Row],[Order Date]])</f>
        <v>2025</v>
      </c>
      <c r="U806" t="str">
        <f>TEXT(tblOrders[[#This Row],[Order Date]],"mmm-yyyy")</f>
        <v>May-2025</v>
      </c>
      <c r="V806" s="4">
        <f>tblOrders[[#This Row],[Profit]]/tblOrders[[#This Row],[Sales Amount]]</f>
        <v>0.375</v>
      </c>
      <c r="W806" t="str">
        <f>VLOOKUP(tblOrders[[#This Row],[City]],CityRegion,2,0)</f>
        <v>West</v>
      </c>
      <c r="X806" t="str">
        <f>VLOOKUP(tblOrders[[#This Row],[City]],lookups!A:C,3,0)</f>
        <v>Maharashtra</v>
      </c>
    </row>
    <row r="807" spans="1:24" x14ac:dyDescent="0.25">
      <c r="A807" t="s">
        <v>1598</v>
      </c>
      <c r="B807" s="1">
        <v>45918</v>
      </c>
      <c r="C807" t="s">
        <v>1599</v>
      </c>
      <c r="D807" t="s">
        <v>21</v>
      </c>
      <c r="E807" t="s">
        <v>73</v>
      </c>
      <c r="F807" t="s">
        <v>74</v>
      </c>
      <c r="G807" t="s">
        <v>68</v>
      </c>
      <c r="H807" t="s">
        <v>75</v>
      </c>
      <c r="I807" t="s">
        <v>84</v>
      </c>
      <c r="J807" t="s">
        <v>34</v>
      </c>
      <c r="K807">
        <v>4</v>
      </c>
      <c r="L807">
        <v>65</v>
      </c>
      <c r="M807">
        <v>0.2</v>
      </c>
      <c r="N807">
        <v>208</v>
      </c>
      <c r="O807">
        <v>56</v>
      </c>
      <c r="P807" t="s">
        <v>111</v>
      </c>
      <c r="Q807" t="s">
        <v>46</v>
      </c>
      <c r="R807" t="s">
        <v>36</v>
      </c>
      <c r="S807">
        <v>2.9</v>
      </c>
      <c r="T807">
        <f>YEAR(tblOrders[[#This Row],[Order Date]])</f>
        <v>2025</v>
      </c>
      <c r="U807" t="str">
        <f>TEXT(tblOrders[[#This Row],[Order Date]],"mmm-yyyy")</f>
        <v>Sep-2025</v>
      </c>
      <c r="V807" s="4">
        <f>tblOrders[[#This Row],[Profit]]/tblOrders[[#This Row],[Sales Amount]]</f>
        <v>0.26923076923076922</v>
      </c>
      <c r="W807" t="str">
        <f>VLOOKUP(tblOrders[[#This Row],[City]],CityRegion,2,0)</f>
        <v>West</v>
      </c>
      <c r="X807" t="str">
        <f>VLOOKUP(tblOrders[[#This Row],[City]],lookups!A:C,3,0)</f>
        <v>Maharashtra</v>
      </c>
    </row>
    <row r="808" spans="1:24" x14ac:dyDescent="0.25">
      <c r="A808" t="s">
        <v>1600</v>
      </c>
      <c r="B808" s="1">
        <v>45761</v>
      </c>
      <c r="C808" t="s">
        <v>1601</v>
      </c>
      <c r="D808" t="s">
        <v>21</v>
      </c>
      <c r="E808" t="s">
        <v>66</v>
      </c>
      <c r="F808" t="s">
        <v>67</v>
      </c>
      <c r="G808" t="s">
        <v>68</v>
      </c>
      <c r="H808" t="s">
        <v>69</v>
      </c>
      <c r="I808" t="s">
        <v>57</v>
      </c>
      <c r="J808" t="s">
        <v>34</v>
      </c>
      <c r="K808">
        <v>4</v>
      </c>
      <c r="L808">
        <v>149</v>
      </c>
      <c r="M808">
        <v>0.2</v>
      </c>
      <c r="N808">
        <v>476.8</v>
      </c>
      <c r="O808">
        <v>96.8</v>
      </c>
      <c r="P808" t="s">
        <v>28</v>
      </c>
      <c r="Q808" t="s">
        <v>46</v>
      </c>
      <c r="R808" t="s">
        <v>123</v>
      </c>
      <c r="S808">
        <v>4.5999999999999996</v>
      </c>
      <c r="T808">
        <f>YEAR(tblOrders[[#This Row],[Order Date]])</f>
        <v>2025</v>
      </c>
      <c r="U808" t="str">
        <f>TEXT(tblOrders[[#This Row],[Order Date]],"mmm-yyyy")</f>
        <v>Apr-2025</v>
      </c>
      <c r="V808" s="4">
        <f>tblOrders[[#This Row],[Profit]]/tblOrders[[#This Row],[Sales Amount]]</f>
        <v>0.2030201342281879</v>
      </c>
      <c r="W808" t="str">
        <f>VLOOKUP(tblOrders[[#This Row],[City]],CityRegion,2,0)</f>
        <v>South</v>
      </c>
      <c r="X808" t="str">
        <f>VLOOKUP(tblOrders[[#This Row],[City]],lookups!A:C,3,0)</f>
        <v>Kerala</v>
      </c>
    </row>
    <row r="809" spans="1:24" x14ac:dyDescent="0.25">
      <c r="A809" t="s">
        <v>1602</v>
      </c>
      <c r="B809" s="1">
        <v>45915</v>
      </c>
      <c r="C809" t="s">
        <v>1603</v>
      </c>
      <c r="D809" t="s">
        <v>21</v>
      </c>
      <c r="E809" t="s">
        <v>101</v>
      </c>
      <c r="F809" t="s">
        <v>102</v>
      </c>
      <c r="G809" t="s">
        <v>24</v>
      </c>
      <c r="H809" t="s">
        <v>103</v>
      </c>
      <c r="I809" t="s">
        <v>44</v>
      </c>
      <c r="J809" t="s">
        <v>45</v>
      </c>
      <c r="K809">
        <v>2</v>
      </c>
      <c r="L809">
        <v>120</v>
      </c>
      <c r="M809">
        <v>0.05</v>
      </c>
      <c r="N809">
        <v>228</v>
      </c>
      <c r="O809">
        <v>72</v>
      </c>
      <c r="P809" t="s">
        <v>148</v>
      </c>
      <c r="Q809" t="s">
        <v>86</v>
      </c>
      <c r="R809" t="s">
        <v>36</v>
      </c>
      <c r="S809">
        <v>3.3</v>
      </c>
      <c r="T809">
        <f>YEAR(tblOrders[[#This Row],[Order Date]])</f>
        <v>2025</v>
      </c>
      <c r="U809" t="str">
        <f>TEXT(tblOrders[[#This Row],[Order Date]],"mmm-yyyy")</f>
        <v>Sep-2025</v>
      </c>
      <c r="V809" s="4">
        <f>tblOrders[[#This Row],[Profit]]/tblOrders[[#This Row],[Sales Amount]]</f>
        <v>0.31578947368421051</v>
      </c>
      <c r="W809" t="str">
        <f>VLOOKUP(tblOrders[[#This Row],[City]],CityRegion,2,0)</f>
        <v>South</v>
      </c>
      <c r="X809" t="str">
        <f>VLOOKUP(tblOrders[[#This Row],[City]],lookups!A:C,3,0)</f>
        <v>Kerala</v>
      </c>
    </row>
    <row r="810" spans="1:24" x14ac:dyDescent="0.25">
      <c r="A810" t="s">
        <v>1604</v>
      </c>
      <c r="B810" s="1">
        <v>45864</v>
      </c>
      <c r="C810" t="s">
        <v>1605</v>
      </c>
      <c r="D810" t="s">
        <v>21</v>
      </c>
      <c r="E810" t="s">
        <v>73</v>
      </c>
      <c r="F810" t="s">
        <v>74</v>
      </c>
      <c r="G810" t="s">
        <v>68</v>
      </c>
      <c r="H810" t="s">
        <v>75</v>
      </c>
      <c r="I810" t="s">
        <v>130</v>
      </c>
      <c r="J810" t="s">
        <v>45</v>
      </c>
      <c r="K810">
        <v>5</v>
      </c>
      <c r="L810">
        <v>65</v>
      </c>
      <c r="M810">
        <v>0.1</v>
      </c>
      <c r="N810">
        <v>292.5</v>
      </c>
      <c r="O810">
        <v>102.5</v>
      </c>
      <c r="P810" t="s">
        <v>28</v>
      </c>
      <c r="Q810" t="s">
        <v>86</v>
      </c>
      <c r="R810" t="s">
        <v>123</v>
      </c>
      <c r="S810">
        <v>2.5</v>
      </c>
      <c r="T810">
        <f>YEAR(tblOrders[[#This Row],[Order Date]])</f>
        <v>2025</v>
      </c>
      <c r="U810" t="str">
        <f>TEXT(tblOrders[[#This Row],[Order Date]],"mmm-yyyy")</f>
        <v>Jul-2025</v>
      </c>
      <c r="V810" s="4">
        <f>tblOrders[[#This Row],[Profit]]/tblOrders[[#This Row],[Sales Amount]]</f>
        <v>0.3504273504273504</v>
      </c>
      <c r="W810" t="str">
        <f>VLOOKUP(tblOrders[[#This Row],[City]],CityRegion,2,0)</f>
        <v>West</v>
      </c>
      <c r="X810" t="str">
        <f>VLOOKUP(tblOrders[[#This Row],[City]],lookups!A:C,3,0)</f>
        <v>Maharashtra</v>
      </c>
    </row>
    <row r="811" spans="1:24" x14ac:dyDescent="0.25">
      <c r="A811" t="s">
        <v>1606</v>
      </c>
      <c r="B811" s="1">
        <v>45732</v>
      </c>
      <c r="C811" t="s">
        <v>1607</v>
      </c>
      <c r="D811" t="s">
        <v>39</v>
      </c>
      <c r="E811" t="s">
        <v>60</v>
      </c>
      <c r="F811" t="s">
        <v>61</v>
      </c>
      <c r="G811" t="s">
        <v>62</v>
      </c>
      <c r="H811" t="s">
        <v>63</v>
      </c>
      <c r="I811" t="s">
        <v>26</v>
      </c>
      <c r="J811" t="s">
        <v>27</v>
      </c>
      <c r="K811">
        <v>3</v>
      </c>
      <c r="L811">
        <v>45</v>
      </c>
      <c r="M811">
        <v>0</v>
      </c>
      <c r="N811">
        <v>135</v>
      </c>
      <c r="O811">
        <v>57</v>
      </c>
      <c r="P811" t="s">
        <v>28</v>
      </c>
      <c r="Q811" t="s">
        <v>29</v>
      </c>
      <c r="R811" t="s">
        <v>36</v>
      </c>
      <c r="S811">
        <v>3.2</v>
      </c>
      <c r="T811">
        <f>YEAR(tblOrders[[#This Row],[Order Date]])</f>
        <v>2025</v>
      </c>
      <c r="U811" t="str">
        <f>TEXT(tblOrders[[#This Row],[Order Date]],"mmm-yyyy")</f>
        <v>Mar-2025</v>
      </c>
      <c r="V811" s="4">
        <f>tblOrders[[#This Row],[Profit]]/tblOrders[[#This Row],[Sales Amount]]</f>
        <v>0.42222222222222222</v>
      </c>
      <c r="W811" t="str">
        <f>VLOOKUP(tblOrders[[#This Row],[City]],CityRegion,2,0)</f>
        <v>South</v>
      </c>
      <c r="X811" t="str">
        <f>VLOOKUP(tblOrders[[#This Row],[City]],lookups!A:C,3,0)</f>
        <v>Karnataka</v>
      </c>
    </row>
    <row r="812" spans="1:24" x14ac:dyDescent="0.25">
      <c r="A812" t="s">
        <v>1608</v>
      </c>
      <c r="B812" s="1">
        <v>45703</v>
      </c>
      <c r="C812" t="s">
        <v>1609</v>
      </c>
      <c r="D812" t="s">
        <v>21</v>
      </c>
      <c r="E812" t="s">
        <v>94</v>
      </c>
      <c r="F812" t="s">
        <v>95</v>
      </c>
      <c r="G812" t="s">
        <v>68</v>
      </c>
      <c r="H812" t="s">
        <v>96</v>
      </c>
      <c r="I812" t="s">
        <v>52</v>
      </c>
      <c r="J812" t="s">
        <v>34</v>
      </c>
      <c r="K812">
        <v>2</v>
      </c>
      <c r="L812">
        <v>89</v>
      </c>
      <c r="M812">
        <v>0.05</v>
      </c>
      <c r="N812">
        <v>169.1</v>
      </c>
      <c r="O812">
        <v>59.1</v>
      </c>
      <c r="P812" t="s">
        <v>28</v>
      </c>
      <c r="Q812" t="s">
        <v>91</v>
      </c>
      <c r="R812" t="s">
        <v>30</v>
      </c>
      <c r="S812">
        <v>2.9</v>
      </c>
      <c r="T812">
        <f>YEAR(tblOrders[[#This Row],[Order Date]])</f>
        <v>2025</v>
      </c>
      <c r="U812" t="str">
        <f>TEXT(tblOrders[[#This Row],[Order Date]],"mmm-yyyy")</f>
        <v>Feb-2025</v>
      </c>
      <c r="V812" s="4">
        <f>tblOrders[[#This Row],[Profit]]/tblOrders[[#This Row],[Sales Amount]]</f>
        <v>0.34949733885274986</v>
      </c>
      <c r="W812" t="str">
        <f>VLOOKUP(tblOrders[[#This Row],[City]],CityRegion,2,0)</f>
        <v>South</v>
      </c>
      <c r="X812" t="str">
        <f>VLOOKUP(tblOrders[[#This Row],[City]],lookups!A:C,3,0)</f>
        <v>Kerala</v>
      </c>
    </row>
    <row r="813" spans="1:24" x14ac:dyDescent="0.25">
      <c r="A813" t="s">
        <v>1610</v>
      </c>
      <c r="B813" s="1">
        <v>46013</v>
      </c>
      <c r="C813" t="s">
        <v>1417</v>
      </c>
      <c r="D813" t="s">
        <v>39</v>
      </c>
      <c r="E813" t="s">
        <v>101</v>
      </c>
      <c r="F813" t="s">
        <v>102</v>
      </c>
      <c r="G813" t="s">
        <v>24</v>
      </c>
      <c r="H813" t="s">
        <v>103</v>
      </c>
      <c r="I813" t="s">
        <v>33</v>
      </c>
      <c r="J813" t="s">
        <v>27</v>
      </c>
      <c r="K813">
        <v>4</v>
      </c>
      <c r="L813">
        <v>120</v>
      </c>
      <c r="M813">
        <v>0.15</v>
      </c>
      <c r="N813">
        <v>408</v>
      </c>
      <c r="O813">
        <v>96</v>
      </c>
      <c r="P813" t="s">
        <v>28</v>
      </c>
      <c r="Q813" t="s">
        <v>86</v>
      </c>
      <c r="R813" t="s">
        <v>36</v>
      </c>
      <c r="S813">
        <v>4.9000000000000004</v>
      </c>
      <c r="T813">
        <f>YEAR(tblOrders[[#This Row],[Order Date]])</f>
        <v>2025</v>
      </c>
      <c r="U813" t="str">
        <f>TEXT(tblOrders[[#This Row],[Order Date]],"mmm-yyyy")</f>
        <v>Dec-2025</v>
      </c>
      <c r="V813" s="4">
        <f>tblOrders[[#This Row],[Profit]]/tblOrders[[#This Row],[Sales Amount]]</f>
        <v>0.23529411764705882</v>
      </c>
      <c r="W813" t="str">
        <f>VLOOKUP(tblOrders[[#This Row],[City]],CityRegion,2,0)</f>
        <v>North</v>
      </c>
      <c r="X813" t="str">
        <f>VLOOKUP(tblOrders[[#This Row],[City]],lookups!A:C,3,0)</f>
        <v>Delhi</v>
      </c>
    </row>
    <row r="814" spans="1:24" x14ac:dyDescent="0.25">
      <c r="A814" t="s">
        <v>1611</v>
      </c>
      <c r="B814" s="1">
        <v>45832</v>
      </c>
      <c r="C814" t="s">
        <v>1612</v>
      </c>
      <c r="D814" t="s">
        <v>21</v>
      </c>
      <c r="E814" t="s">
        <v>40</v>
      </c>
      <c r="F814" t="s">
        <v>41</v>
      </c>
      <c r="G814" t="s">
        <v>42</v>
      </c>
      <c r="H814" t="s">
        <v>43</v>
      </c>
      <c r="I814" t="s">
        <v>33</v>
      </c>
      <c r="J814" t="s">
        <v>34</v>
      </c>
      <c r="K814">
        <v>1</v>
      </c>
      <c r="L814">
        <v>18</v>
      </c>
      <c r="M814">
        <v>0.2</v>
      </c>
      <c r="N814">
        <v>14.4</v>
      </c>
      <c r="O814">
        <v>5.4</v>
      </c>
      <c r="P814" t="s">
        <v>28</v>
      </c>
      <c r="Q814" t="s">
        <v>46</v>
      </c>
      <c r="R814" t="s">
        <v>36</v>
      </c>
      <c r="S814">
        <v>3.1</v>
      </c>
      <c r="T814">
        <f>YEAR(tblOrders[[#This Row],[Order Date]])</f>
        <v>2025</v>
      </c>
      <c r="U814" t="str">
        <f>TEXT(tblOrders[[#This Row],[Order Date]],"mmm-yyyy")</f>
        <v>Jun-2025</v>
      </c>
      <c r="V814" s="4">
        <f>tblOrders[[#This Row],[Profit]]/tblOrders[[#This Row],[Sales Amount]]</f>
        <v>0.375</v>
      </c>
      <c r="W814" t="str">
        <f>VLOOKUP(tblOrders[[#This Row],[City]],CityRegion,2,0)</f>
        <v>North</v>
      </c>
      <c r="X814" t="str">
        <f>VLOOKUP(tblOrders[[#This Row],[City]],lookups!A:C,3,0)</f>
        <v>Delhi</v>
      </c>
    </row>
    <row r="815" spans="1:24" x14ac:dyDescent="0.25">
      <c r="A815" t="s">
        <v>1613</v>
      </c>
      <c r="B815" s="1">
        <v>45910</v>
      </c>
      <c r="C815" t="s">
        <v>1614</v>
      </c>
      <c r="D815" t="s">
        <v>39</v>
      </c>
      <c r="E815" t="s">
        <v>114</v>
      </c>
      <c r="F815" t="s">
        <v>115</v>
      </c>
      <c r="G815" t="s">
        <v>42</v>
      </c>
      <c r="H815" t="s">
        <v>116</v>
      </c>
      <c r="I815" t="s">
        <v>52</v>
      </c>
      <c r="J815" t="s">
        <v>34</v>
      </c>
      <c r="K815">
        <v>1</v>
      </c>
      <c r="L815">
        <v>12</v>
      </c>
      <c r="M815">
        <v>0.2</v>
      </c>
      <c r="N815">
        <v>9.6</v>
      </c>
      <c r="O815">
        <v>3.6</v>
      </c>
      <c r="P815" t="s">
        <v>28</v>
      </c>
      <c r="Q815" t="s">
        <v>91</v>
      </c>
      <c r="R815" t="s">
        <v>30</v>
      </c>
      <c r="S815">
        <v>3.1</v>
      </c>
      <c r="T815">
        <f>YEAR(tblOrders[[#This Row],[Order Date]])</f>
        <v>2025</v>
      </c>
      <c r="U815" t="str">
        <f>TEXT(tblOrders[[#This Row],[Order Date]],"mmm-yyyy")</f>
        <v>Sep-2025</v>
      </c>
      <c r="V815" s="4">
        <f>tblOrders[[#This Row],[Profit]]/tblOrders[[#This Row],[Sales Amount]]</f>
        <v>0.375</v>
      </c>
      <c r="W815" t="str">
        <f>VLOOKUP(tblOrders[[#This Row],[City]],CityRegion,2,0)</f>
        <v>South</v>
      </c>
      <c r="X815" t="str">
        <f>VLOOKUP(tblOrders[[#This Row],[City]],lookups!A:C,3,0)</f>
        <v>Kerala</v>
      </c>
    </row>
    <row r="816" spans="1:24" x14ac:dyDescent="0.25">
      <c r="A816" t="s">
        <v>1615</v>
      </c>
      <c r="B816" s="1">
        <v>45746</v>
      </c>
      <c r="C816" t="s">
        <v>1616</v>
      </c>
      <c r="D816" t="s">
        <v>21</v>
      </c>
      <c r="E816" t="s">
        <v>22</v>
      </c>
      <c r="F816" t="s">
        <v>23</v>
      </c>
      <c r="G816" t="s">
        <v>24</v>
      </c>
      <c r="H816" t="s">
        <v>25</v>
      </c>
      <c r="I816" t="s">
        <v>26</v>
      </c>
      <c r="J816" t="s">
        <v>27</v>
      </c>
      <c r="K816">
        <v>3</v>
      </c>
      <c r="L816">
        <v>190</v>
      </c>
      <c r="M816">
        <v>0.2</v>
      </c>
      <c r="N816">
        <v>456</v>
      </c>
      <c r="O816">
        <v>81</v>
      </c>
      <c r="P816" t="s">
        <v>28</v>
      </c>
      <c r="Q816" t="s">
        <v>91</v>
      </c>
      <c r="R816" t="s">
        <v>30</v>
      </c>
      <c r="S816">
        <v>4.0999999999999996</v>
      </c>
      <c r="T816">
        <f>YEAR(tblOrders[[#This Row],[Order Date]])</f>
        <v>2025</v>
      </c>
      <c r="U816" t="str">
        <f>TEXT(tblOrders[[#This Row],[Order Date]],"mmm-yyyy")</f>
        <v>Mar-2025</v>
      </c>
      <c r="V816" s="4">
        <f>tblOrders[[#This Row],[Profit]]/tblOrders[[#This Row],[Sales Amount]]</f>
        <v>0.17763157894736842</v>
      </c>
      <c r="W816" t="str">
        <f>VLOOKUP(tblOrders[[#This Row],[City]],CityRegion,2,0)</f>
        <v>South</v>
      </c>
      <c r="X816" t="str">
        <f>VLOOKUP(tblOrders[[#This Row],[City]],lookups!A:C,3,0)</f>
        <v>Karnataka</v>
      </c>
    </row>
    <row r="817" spans="1:24" x14ac:dyDescent="0.25">
      <c r="A817" t="s">
        <v>1617</v>
      </c>
      <c r="B817" s="1">
        <v>46000</v>
      </c>
      <c r="C817" t="s">
        <v>1618</v>
      </c>
      <c r="D817" t="s">
        <v>21</v>
      </c>
      <c r="E817" t="s">
        <v>101</v>
      </c>
      <c r="F817" t="s">
        <v>102</v>
      </c>
      <c r="G817" t="s">
        <v>24</v>
      </c>
      <c r="H817" t="s">
        <v>103</v>
      </c>
      <c r="I817" t="s">
        <v>130</v>
      </c>
      <c r="J817" t="s">
        <v>34</v>
      </c>
      <c r="K817">
        <v>4</v>
      </c>
      <c r="L817">
        <v>120</v>
      </c>
      <c r="M817">
        <v>0.15</v>
      </c>
      <c r="N817">
        <v>408</v>
      </c>
      <c r="O817">
        <v>96</v>
      </c>
      <c r="P817" t="s">
        <v>28</v>
      </c>
      <c r="Q817" t="s">
        <v>86</v>
      </c>
      <c r="R817" t="s">
        <v>123</v>
      </c>
      <c r="S817">
        <v>4.5</v>
      </c>
      <c r="T817">
        <f>YEAR(tblOrders[[#This Row],[Order Date]])</f>
        <v>2025</v>
      </c>
      <c r="U817" t="str">
        <f>TEXT(tblOrders[[#This Row],[Order Date]],"mmm-yyyy")</f>
        <v>Dec-2025</v>
      </c>
      <c r="V817" s="4">
        <f>tblOrders[[#This Row],[Profit]]/tblOrders[[#This Row],[Sales Amount]]</f>
        <v>0.23529411764705882</v>
      </c>
      <c r="W817" t="str">
        <f>VLOOKUP(tblOrders[[#This Row],[City]],CityRegion,2,0)</f>
        <v>West</v>
      </c>
      <c r="X817" t="str">
        <f>VLOOKUP(tblOrders[[#This Row],[City]],lookups!A:C,3,0)</f>
        <v>Maharashtra</v>
      </c>
    </row>
    <row r="818" spans="1:24" x14ac:dyDescent="0.25">
      <c r="A818" t="s">
        <v>1619</v>
      </c>
      <c r="B818" s="1">
        <v>45882</v>
      </c>
      <c r="C818" t="s">
        <v>1620</v>
      </c>
      <c r="D818" t="s">
        <v>21</v>
      </c>
      <c r="E818" t="s">
        <v>73</v>
      </c>
      <c r="F818" t="s">
        <v>74</v>
      </c>
      <c r="G818" t="s">
        <v>68</v>
      </c>
      <c r="H818" t="s">
        <v>75</v>
      </c>
      <c r="I818" t="s">
        <v>84</v>
      </c>
      <c r="J818" t="s">
        <v>27</v>
      </c>
      <c r="K818">
        <v>3</v>
      </c>
      <c r="L818">
        <v>65</v>
      </c>
      <c r="M818">
        <v>0.15</v>
      </c>
      <c r="N818">
        <v>165.75</v>
      </c>
      <c r="O818">
        <v>51.75</v>
      </c>
      <c r="P818" t="s">
        <v>28</v>
      </c>
      <c r="Q818" t="s">
        <v>86</v>
      </c>
      <c r="R818" t="s">
        <v>36</v>
      </c>
      <c r="S818">
        <v>4.8</v>
      </c>
      <c r="T818">
        <f>YEAR(tblOrders[[#This Row],[Order Date]])</f>
        <v>2025</v>
      </c>
      <c r="U818" t="str">
        <f>TEXT(tblOrders[[#This Row],[Order Date]],"mmm-yyyy")</f>
        <v>Aug-2025</v>
      </c>
      <c r="V818" s="4">
        <f>tblOrders[[#This Row],[Profit]]/tblOrders[[#This Row],[Sales Amount]]</f>
        <v>0.31221719457013575</v>
      </c>
      <c r="W818" t="str">
        <f>VLOOKUP(tblOrders[[#This Row],[City]],CityRegion,2,0)</f>
        <v>West</v>
      </c>
      <c r="X818" t="str">
        <f>VLOOKUP(tblOrders[[#This Row],[City]],lookups!A:C,3,0)</f>
        <v>Maharashtra</v>
      </c>
    </row>
    <row r="819" spans="1:24" x14ac:dyDescent="0.25">
      <c r="A819" t="s">
        <v>1621</v>
      </c>
      <c r="B819" s="1">
        <v>45855</v>
      </c>
      <c r="C819" t="s">
        <v>1622</v>
      </c>
      <c r="D819" t="s">
        <v>21</v>
      </c>
      <c r="E819" t="s">
        <v>79</v>
      </c>
      <c r="F819" t="s">
        <v>80</v>
      </c>
      <c r="G819" t="s">
        <v>68</v>
      </c>
      <c r="H819" t="s">
        <v>81</v>
      </c>
      <c r="I819" t="s">
        <v>33</v>
      </c>
      <c r="J819" t="s">
        <v>45</v>
      </c>
      <c r="K819">
        <v>1</v>
      </c>
      <c r="L819">
        <v>799</v>
      </c>
      <c r="M819">
        <v>0.1</v>
      </c>
      <c r="N819">
        <v>719.1</v>
      </c>
      <c r="O819">
        <v>99.1</v>
      </c>
      <c r="P819" t="s">
        <v>28</v>
      </c>
      <c r="Q819" t="s">
        <v>86</v>
      </c>
      <c r="R819" t="s">
        <v>36</v>
      </c>
      <c r="S819">
        <v>4.5999999999999996</v>
      </c>
      <c r="T819">
        <f>YEAR(tblOrders[[#This Row],[Order Date]])</f>
        <v>2025</v>
      </c>
      <c r="U819" t="str">
        <f>TEXT(tblOrders[[#This Row],[Order Date]],"mmm-yyyy")</f>
        <v>Jul-2025</v>
      </c>
      <c r="V819" s="4">
        <f>tblOrders[[#This Row],[Profit]]/tblOrders[[#This Row],[Sales Amount]]</f>
        <v>0.13781115282992629</v>
      </c>
      <c r="W819" t="str">
        <f>VLOOKUP(tblOrders[[#This Row],[City]],CityRegion,2,0)</f>
        <v>North</v>
      </c>
      <c r="X819" t="str">
        <f>VLOOKUP(tblOrders[[#This Row],[City]],lookups!A:C,3,0)</f>
        <v>Delhi</v>
      </c>
    </row>
    <row r="820" spans="1:24" x14ac:dyDescent="0.25">
      <c r="A820" t="s">
        <v>1623</v>
      </c>
      <c r="B820" s="1">
        <v>45903</v>
      </c>
      <c r="C820" t="s">
        <v>1624</v>
      </c>
      <c r="D820" t="s">
        <v>21</v>
      </c>
      <c r="E820" t="s">
        <v>108</v>
      </c>
      <c r="F820" t="s">
        <v>109</v>
      </c>
      <c r="G820" t="s">
        <v>62</v>
      </c>
      <c r="H820" t="s">
        <v>110</v>
      </c>
      <c r="I820" t="s">
        <v>44</v>
      </c>
      <c r="J820" t="s">
        <v>45</v>
      </c>
      <c r="K820">
        <v>3</v>
      </c>
      <c r="L820">
        <v>110</v>
      </c>
      <c r="M820">
        <v>0.15</v>
      </c>
      <c r="N820">
        <v>280.5</v>
      </c>
      <c r="O820">
        <v>76.5</v>
      </c>
      <c r="P820" t="s">
        <v>28</v>
      </c>
      <c r="Q820" t="s">
        <v>29</v>
      </c>
      <c r="R820" t="s">
        <v>36</v>
      </c>
      <c r="S820">
        <v>4.7</v>
      </c>
      <c r="T820">
        <f>YEAR(tblOrders[[#This Row],[Order Date]])</f>
        <v>2025</v>
      </c>
      <c r="U820" t="str">
        <f>TEXT(tblOrders[[#This Row],[Order Date]],"mmm-yyyy")</f>
        <v>Sep-2025</v>
      </c>
      <c r="V820" s="4">
        <f>tblOrders[[#This Row],[Profit]]/tblOrders[[#This Row],[Sales Amount]]</f>
        <v>0.27272727272727271</v>
      </c>
      <c r="W820" t="str">
        <f>VLOOKUP(tblOrders[[#This Row],[City]],CityRegion,2,0)</f>
        <v>South</v>
      </c>
      <c r="X820" t="str">
        <f>VLOOKUP(tblOrders[[#This Row],[City]],lookups!A:C,3,0)</f>
        <v>Kerala</v>
      </c>
    </row>
    <row r="821" spans="1:24" x14ac:dyDescent="0.25">
      <c r="A821" t="s">
        <v>1625</v>
      </c>
      <c r="B821" s="1">
        <v>45690</v>
      </c>
      <c r="C821" t="s">
        <v>1626</v>
      </c>
      <c r="D821" t="s">
        <v>39</v>
      </c>
      <c r="E821" t="s">
        <v>101</v>
      </c>
      <c r="F821" t="s">
        <v>102</v>
      </c>
      <c r="G821" t="s">
        <v>24</v>
      </c>
      <c r="H821" t="s">
        <v>103</v>
      </c>
      <c r="I821" t="s">
        <v>130</v>
      </c>
      <c r="J821" t="s">
        <v>27</v>
      </c>
      <c r="K821">
        <v>4</v>
      </c>
      <c r="L821">
        <v>120</v>
      </c>
      <c r="M821">
        <v>0</v>
      </c>
      <c r="N821">
        <v>480</v>
      </c>
      <c r="O821">
        <v>168</v>
      </c>
      <c r="P821" t="s">
        <v>28</v>
      </c>
      <c r="Q821" t="s">
        <v>29</v>
      </c>
      <c r="R821" t="s">
        <v>36</v>
      </c>
      <c r="S821">
        <v>3.5</v>
      </c>
      <c r="T821">
        <f>YEAR(tblOrders[[#This Row],[Order Date]])</f>
        <v>2025</v>
      </c>
      <c r="U821" t="str">
        <f>TEXT(tblOrders[[#This Row],[Order Date]],"mmm-yyyy")</f>
        <v>Feb-2025</v>
      </c>
      <c r="V821" s="4">
        <f>tblOrders[[#This Row],[Profit]]/tblOrders[[#This Row],[Sales Amount]]</f>
        <v>0.35</v>
      </c>
      <c r="W821" t="str">
        <f>VLOOKUP(tblOrders[[#This Row],[City]],CityRegion,2,0)</f>
        <v>West</v>
      </c>
      <c r="X821" t="str">
        <f>VLOOKUP(tblOrders[[#This Row],[City]],lookups!A:C,3,0)</f>
        <v>Maharashtra</v>
      </c>
    </row>
    <row r="822" spans="1:24" x14ac:dyDescent="0.25">
      <c r="A822" t="s">
        <v>1627</v>
      </c>
      <c r="B822" s="1">
        <v>45955</v>
      </c>
      <c r="C822" t="s">
        <v>1628</v>
      </c>
      <c r="D822" t="s">
        <v>39</v>
      </c>
      <c r="E822" t="s">
        <v>55</v>
      </c>
      <c r="F822" t="s">
        <v>56</v>
      </c>
      <c r="G822" t="s">
        <v>24</v>
      </c>
      <c r="H822" t="s">
        <v>51</v>
      </c>
      <c r="I822" t="s">
        <v>52</v>
      </c>
      <c r="J822" t="s">
        <v>34</v>
      </c>
      <c r="K822">
        <v>1</v>
      </c>
      <c r="L822">
        <v>42</v>
      </c>
      <c r="M822">
        <v>0.05</v>
      </c>
      <c r="N822">
        <v>39.9</v>
      </c>
      <c r="O822">
        <v>15.9</v>
      </c>
      <c r="P822" t="s">
        <v>28</v>
      </c>
      <c r="Q822" t="s">
        <v>46</v>
      </c>
      <c r="R822" t="s">
        <v>30</v>
      </c>
      <c r="S822">
        <v>3.5</v>
      </c>
      <c r="T822">
        <f>YEAR(tblOrders[[#This Row],[Order Date]])</f>
        <v>2025</v>
      </c>
      <c r="U822" t="str">
        <f>TEXT(tblOrders[[#This Row],[Order Date]],"mmm-yyyy")</f>
        <v>Oct-2025</v>
      </c>
      <c r="V822" s="4">
        <f>tblOrders[[#This Row],[Profit]]/tblOrders[[#This Row],[Sales Amount]]</f>
        <v>0.39849624060150379</v>
      </c>
      <c r="W822" t="str">
        <f>VLOOKUP(tblOrders[[#This Row],[City]],CityRegion,2,0)</f>
        <v>South</v>
      </c>
      <c r="X822" t="str">
        <f>VLOOKUP(tblOrders[[#This Row],[City]],lookups!A:C,3,0)</f>
        <v>Kerala</v>
      </c>
    </row>
    <row r="823" spans="1:24" x14ac:dyDescent="0.25">
      <c r="A823" t="s">
        <v>1629</v>
      </c>
      <c r="B823" s="1">
        <v>45710</v>
      </c>
      <c r="C823" t="s">
        <v>347</v>
      </c>
      <c r="D823" t="s">
        <v>21</v>
      </c>
      <c r="E823" t="s">
        <v>108</v>
      </c>
      <c r="F823" t="s">
        <v>109</v>
      </c>
      <c r="G823" t="s">
        <v>62</v>
      </c>
      <c r="H823" t="s">
        <v>110</v>
      </c>
      <c r="I823" t="s">
        <v>84</v>
      </c>
      <c r="J823" t="s">
        <v>34</v>
      </c>
      <c r="K823">
        <v>2</v>
      </c>
      <c r="L823">
        <v>110</v>
      </c>
      <c r="M823">
        <v>0</v>
      </c>
      <c r="N823">
        <v>220</v>
      </c>
      <c r="O823">
        <v>84</v>
      </c>
      <c r="P823" t="s">
        <v>148</v>
      </c>
      <c r="Q823" t="s">
        <v>86</v>
      </c>
      <c r="R823" t="s">
        <v>30</v>
      </c>
      <c r="S823">
        <v>2.9</v>
      </c>
      <c r="T823">
        <f>YEAR(tblOrders[[#This Row],[Order Date]])</f>
        <v>2025</v>
      </c>
      <c r="U823" t="str">
        <f>TEXT(tblOrders[[#This Row],[Order Date]],"mmm-yyyy")</f>
        <v>Feb-2025</v>
      </c>
      <c r="V823" s="4">
        <f>tblOrders[[#This Row],[Profit]]/tblOrders[[#This Row],[Sales Amount]]</f>
        <v>0.38181818181818183</v>
      </c>
      <c r="W823" t="str">
        <f>VLOOKUP(tblOrders[[#This Row],[City]],CityRegion,2,0)</f>
        <v>West</v>
      </c>
      <c r="X823" t="str">
        <f>VLOOKUP(tblOrders[[#This Row],[City]],lookups!A:C,3,0)</f>
        <v>Maharashtra</v>
      </c>
    </row>
    <row r="824" spans="1:24" x14ac:dyDescent="0.25">
      <c r="A824" t="s">
        <v>1630</v>
      </c>
      <c r="B824" s="1">
        <v>45900</v>
      </c>
      <c r="C824" t="s">
        <v>1631</v>
      </c>
      <c r="D824" t="s">
        <v>21</v>
      </c>
      <c r="E824" t="s">
        <v>108</v>
      </c>
      <c r="F824" t="s">
        <v>109</v>
      </c>
      <c r="G824" t="s">
        <v>62</v>
      </c>
      <c r="H824" t="s">
        <v>110</v>
      </c>
      <c r="I824" t="s">
        <v>57</v>
      </c>
      <c r="J824" t="s">
        <v>27</v>
      </c>
      <c r="K824">
        <v>5</v>
      </c>
      <c r="L824">
        <v>110</v>
      </c>
      <c r="M824">
        <v>0.05</v>
      </c>
      <c r="N824">
        <v>522.5</v>
      </c>
      <c r="O824">
        <v>182.5</v>
      </c>
      <c r="P824" t="s">
        <v>28</v>
      </c>
      <c r="Q824" t="s">
        <v>35</v>
      </c>
      <c r="R824" t="s">
        <v>36</v>
      </c>
      <c r="S824">
        <v>3.8</v>
      </c>
      <c r="T824">
        <f>YEAR(tblOrders[[#This Row],[Order Date]])</f>
        <v>2025</v>
      </c>
      <c r="U824" t="str">
        <f>TEXT(tblOrders[[#This Row],[Order Date]],"mmm-yyyy")</f>
        <v>Aug-2025</v>
      </c>
      <c r="V824" s="4">
        <f>tblOrders[[#This Row],[Profit]]/tblOrders[[#This Row],[Sales Amount]]</f>
        <v>0.34928229665071769</v>
      </c>
      <c r="W824" t="str">
        <f>VLOOKUP(tblOrders[[#This Row],[City]],CityRegion,2,0)</f>
        <v>South</v>
      </c>
      <c r="X824" t="str">
        <f>VLOOKUP(tblOrders[[#This Row],[City]],lookups!A:C,3,0)</f>
        <v>Kerala</v>
      </c>
    </row>
    <row r="825" spans="1:24" x14ac:dyDescent="0.25">
      <c r="A825" t="s">
        <v>1632</v>
      </c>
      <c r="B825" s="1">
        <v>45956</v>
      </c>
      <c r="C825" t="s">
        <v>1633</v>
      </c>
      <c r="D825" t="s">
        <v>39</v>
      </c>
      <c r="E825" t="s">
        <v>94</v>
      </c>
      <c r="F825" t="s">
        <v>95</v>
      </c>
      <c r="G825" t="s">
        <v>68</v>
      </c>
      <c r="H825" t="s">
        <v>96</v>
      </c>
      <c r="I825" t="s">
        <v>52</v>
      </c>
      <c r="J825" t="s">
        <v>27</v>
      </c>
      <c r="K825">
        <v>1</v>
      </c>
      <c r="L825">
        <v>89</v>
      </c>
      <c r="M825">
        <v>0</v>
      </c>
      <c r="N825">
        <v>89</v>
      </c>
      <c r="O825">
        <v>34</v>
      </c>
      <c r="P825" t="s">
        <v>28</v>
      </c>
      <c r="Q825" t="s">
        <v>91</v>
      </c>
      <c r="R825" t="s">
        <v>30</v>
      </c>
      <c r="S825">
        <v>3.9</v>
      </c>
      <c r="T825">
        <f>YEAR(tblOrders[[#This Row],[Order Date]])</f>
        <v>2025</v>
      </c>
      <c r="U825" t="str">
        <f>TEXT(tblOrders[[#This Row],[Order Date]],"mmm-yyyy")</f>
        <v>Oct-2025</v>
      </c>
      <c r="V825" s="4">
        <f>tblOrders[[#This Row],[Profit]]/tblOrders[[#This Row],[Sales Amount]]</f>
        <v>0.38202247191011235</v>
      </c>
      <c r="W825" t="str">
        <f>VLOOKUP(tblOrders[[#This Row],[City]],CityRegion,2,0)</f>
        <v>South</v>
      </c>
      <c r="X825" t="str">
        <f>VLOOKUP(tblOrders[[#This Row],[City]],lookups!A:C,3,0)</f>
        <v>Kerala</v>
      </c>
    </row>
    <row r="826" spans="1:24" x14ac:dyDescent="0.25">
      <c r="A826" t="s">
        <v>1634</v>
      </c>
      <c r="B826" s="1">
        <v>45836</v>
      </c>
      <c r="C826" t="s">
        <v>1635</v>
      </c>
      <c r="D826" t="s">
        <v>21</v>
      </c>
      <c r="E826" t="s">
        <v>60</v>
      </c>
      <c r="F826" t="s">
        <v>61</v>
      </c>
      <c r="G826" t="s">
        <v>62</v>
      </c>
      <c r="H826" t="s">
        <v>63</v>
      </c>
      <c r="I826" t="s">
        <v>84</v>
      </c>
      <c r="J826" t="s">
        <v>34</v>
      </c>
      <c r="K826">
        <v>3</v>
      </c>
      <c r="L826">
        <v>45</v>
      </c>
      <c r="M826">
        <v>0.1</v>
      </c>
      <c r="N826">
        <v>121.5</v>
      </c>
      <c r="O826">
        <v>43.5</v>
      </c>
      <c r="P826" t="s">
        <v>111</v>
      </c>
      <c r="Q826" t="s">
        <v>46</v>
      </c>
      <c r="R826" t="s">
        <v>123</v>
      </c>
      <c r="S826">
        <v>4.5999999999999996</v>
      </c>
      <c r="T826">
        <f>YEAR(tblOrders[[#This Row],[Order Date]])</f>
        <v>2025</v>
      </c>
      <c r="U826" t="str">
        <f>TEXT(tblOrders[[#This Row],[Order Date]],"mmm-yyyy")</f>
        <v>Jun-2025</v>
      </c>
      <c r="V826" s="4">
        <f>tblOrders[[#This Row],[Profit]]/tblOrders[[#This Row],[Sales Amount]]</f>
        <v>0.35802469135802467</v>
      </c>
      <c r="W826" t="str">
        <f>VLOOKUP(tblOrders[[#This Row],[City]],CityRegion,2,0)</f>
        <v>West</v>
      </c>
      <c r="X826" t="str">
        <f>VLOOKUP(tblOrders[[#This Row],[City]],lookups!A:C,3,0)</f>
        <v>Maharashtra</v>
      </c>
    </row>
    <row r="827" spans="1:24" x14ac:dyDescent="0.25">
      <c r="A827" t="s">
        <v>1636</v>
      </c>
      <c r="B827" s="1">
        <v>45690</v>
      </c>
      <c r="C827" t="s">
        <v>1637</v>
      </c>
      <c r="D827" t="s">
        <v>21</v>
      </c>
      <c r="E827" t="s">
        <v>22</v>
      </c>
      <c r="F827" t="s">
        <v>23</v>
      </c>
      <c r="G827" t="s">
        <v>24</v>
      </c>
      <c r="H827" t="s">
        <v>25</v>
      </c>
      <c r="I827" t="s">
        <v>44</v>
      </c>
      <c r="J827" t="s">
        <v>34</v>
      </c>
      <c r="K827">
        <v>3</v>
      </c>
      <c r="L827">
        <v>190</v>
      </c>
      <c r="M827">
        <v>0.1</v>
      </c>
      <c r="N827">
        <v>513</v>
      </c>
      <c r="O827">
        <v>138</v>
      </c>
      <c r="P827" t="s">
        <v>28</v>
      </c>
      <c r="Q827" t="s">
        <v>86</v>
      </c>
      <c r="R827" t="s">
        <v>36</v>
      </c>
      <c r="S827">
        <v>3.5</v>
      </c>
      <c r="T827">
        <f>YEAR(tblOrders[[#This Row],[Order Date]])</f>
        <v>2025</v>
      </c>
      <c r="U827" t="str">
        <f>TEXT(tblOrders[[#This Row],[Order Date]],"mmm-yyyy")</f>
        <v>Feb-2025</v>
      </c>
      <c r="V827" s="4">
        <f>tblOrders[[#This Row],[Profit]]/tblOrders[[#This Row],[Sales Amount]]</f>
        <v>0.26900584795321636</v>
      </c>
      <c r="W827" t="str">
        <f>VLOOKUP(tblOrders[[#This Row],[City]],CityRegion,2,0)</f>
        <v>South</v>
      </c>
      <c r="X827" t="str">
        <f>VLOOKUP(tblOrders[[#This Row],[City]],lookups!A:C,3,0)</f>
        <v>Kerala</v>
      </c>
    </row>
    <row r="828" spans="1:24" x14ac:dyDescent="0.25">
      <c r="A828" t="s">
        <v>1638</v>
      </c>
      <c r="B828" s="1">
        <v>45827</v>
      </c>
      <c r="C828" t="s">
        <v>1639</v>
      </c>
      <c r="D828" t="s">
        <v>21</v>
      </c>
      <c r="E828" t="s">
        <v>94</v>
      </c>
      <c r="F828" t="s">
        <v>95</v>
      </c>
      <c r="G828" t="s">
        <v>68</v>
      </c>
      <c r="H828" t="s">
        <v>96</v>
      </c>
      <c r="I828" t="s">
        <v>57</v>
      </c>
      <c r="J828" t="s">
        <v>34</v>
      </c>
      <c r="K828">
        <v>1</v>
      </c>
      <c r="L828">
        <v>89</v>
      </c>
      <c r="M828">
        <v>0</v>
      </c>
      <c r="N828">
        <v>89</v>
      </c>
      <c r="O828">
        <v>34</v>
      </c>
      <c r="P828" t="s">
        <v>85</v>
      </c>
      <c r="Q828" t="s">
        <v>86</v>
      </c>
      <c r="R828" t="s">
        <v>36</v>
      </c>
      <c r="S828">
        <v>2.7</v>
      </c>
      <c r="T828">
        <f>YEAR(tblOrders[[#This Row],[Order Date]])</f>
        <v>2025</v>
      </c>
      <c r="U828" t="str">
        <f>TEXT(tblOrders[[#This Row],[Order Date]],"mmm-yyyy")</f>
        <v>Jun-2025</v>
      </c>
      <c r="V828" s="4">
        <f>tblOrders[[#This Row],[Profit]]/tblOrders[[#This Row],[Sales Amount]]</f>
        <v>0.38202247191011235</v>
      </c>
      <c r="W828" t="str">
        <f>VLOOKUP(tblOrders[[#This Row],[City]],CityRegion,2,0)</f>
        <v>South</v>
      </c>
      <c r="X828" t="str">
        <f>VLOOKUP(tblOrders[[#This Row],[City]],lookups!A:C,3,0)</f>
        <v>Kerala</v>
      </c>
    </row>
    <row r="829" spans="1:24" x14ac:dyDescent="0.25">
      <c r="A829" t="s">
        <v>1640</v>
      </c>
      <c r="B829" s="1">
        <v>45707</v>
      </c>
      <c r="C829" t="s">
        <v>571</v>
      </c>
      <c r="D829" t="s">
        <v>39</v>
      </c>
      <c r="E829" t="s">
        <v>114</v>
      </c>
      <c r="F829" t="s">
        <v>115</v>
      </c>
      <c r="G829" t="s">
        <v>42</v>
      </c>
      <c r="H829" t="s">
        <v>116</v>
      </c>
      <c r="I829" t="s">
        <v>139</v>
      </c>
      <c r="J829" t="s">
        <v>34</v>
      </c>
      <c r="K829">
        <v>3</v>
      </c>
      <c r="L829">
        <v>12</v>
      </c>
      <c r="M829">
        <v>0.1</v>
      </c>
      <c r="N829">
        <v>32.4</v>
      </c>
      <c r="O829">
        <v>14.4</v>
      </c>
      <c r="P829" t="s">
        <v>28</v>
      </c>
      <c r="Q829" t="s">
        <v>91</v>
      </c>
      <c r="R829" t="s">
        <v>36</v>
      </c>
      <c r="S829">
        <v>3.3</v>
      </c>
      <c r="T829">
        <f>YEAR(tblOrders[[#This Row],[Order Date]])</f>
        <v>2025</v>
      </c>
      <c r="U829" t="str">
        <f>TEXT(tblOrders[[#This Row],[Order Date]],"mmm-yyyy")</f>
        <v>Feb-2025</v>
      </c>
      <c r="V829" s="4">
        <f>tblOrders[[#This Row],[Profit]]/tblOrders[[#This Row],[Sales Amount]]</f>
        <v>0.44444444444444448</v>
      </c>
      <c r="W829" t="str">
        <f>VLOOKUP(tblOrders[[#This Row],[City]],CityRegion,2,0)</f>
        <v>South</v>
      </c>
      <c r="X829" t="str">
        <f>VLOOKUP(tblOrders[[#This Row],[City]],lookups!A:C,3,0)</f>
        <v>Tamil Nadu</v>
      </c>
    </row>
    <row r="830" spans="1:24" x14ac:dyDescent="0.25">
      <c r="A830" t="s">
        <v>1641</v>
      </c>
      <c r="B830" s="1">
        <v>45991</v>
      </c>
      <c r="C830" t="s">
        <v>1642</v>
      </c>
      <c r="D830" t="s">
        <v>21</v>
      </c>
      <c r="E830" t="s">
        <v>114</v>
      </c>
      <c r="F830" t="s">
        <v>115</v>
      </c>
      <c r="G830" t="s">
        <v>42</v>
      </c>
      <c r="H830" t="s">
        <v>116</v>
      </c>
      <c r="I830" t="s">
        <v>52</v>
      </c>
      <c r="J830" t="s">
        <v>45</v>
      </c>
      <c r="K830">
        <v>2</v>
      </c>
      <c r="L830">
        <v>12</v>
      </c>
      <c r="M830">
        <v>0</v>
      </c>
      <c r="N830">
        <v>24</v>
      </c>
      <c r="O830">
        <v>12</v>
      </c>
      <c r="P830" t="s">
        <v>28</v>
      </c>
      <c r="Q830" t="s">
        <v>46</v>
      </c>
      <c r="R830" t="s">
        <v>36</v>
      </c>
      <c r="S830">
        <v>4.3</v>
      </c>
      <c r="T830">
        <f>YEAR(tblOrders[[#This Row],[Order Date]])</f>
        <v>2025</v>
      </c>
      <c r="U830" t="str">
        <f>TEXT(tblOrders[[#This Row],[Order Date]],"mmm-yyyy")</f>
        <v>Nov-2025</v>
      </c>
      <c r="V830" s="4">
        <f>tblOrders[[#This Row],[Profit]]/tblOrders[[#This Row],[Sales Amount]]</f>
        <v>0.5</v>
      </c>
      <c r="W830" t="str">
        <f>VLOOKUP(tblOrders[[#This Row],[City]],CityRegion,2,0)</f>
        <v>South</v>
      </c>
      <c r="X830" t="str">
        <f>VLOOKUP(tblOrders[[#This Row],[City]],lookups!A:C,3,0)</f>
        <v>Kerala</v>
      </c>
    </row>
    <row r="831" spans="1:24" x14ac:dyDescent="0.25">
      <c r="A831" t="s">
        <v>1643</v>
      </c>
      <c r="B831" s="1">
        <v>45753</v>
      </c>
      <c r="C831" t="s">
        <v>1644</v>
      </c>
      <c r="D831" t="s">
        <v>21</v>
      </c>
      <c r="E831" t="s">
        <v>49</v>
      </c>
      <c r="F831" t="s">
        <v>50</v>
      </c>
      <c r="G831" t="s">
        <v>24</v>
      </c>
      <c r="H831" t="s">
        <v>51</v>
      </c>
      <c r="I831" t="s">
        <v>33</v>
      </c>
      <c r="J831" t="s">
        <v>45</v>
      </c>
      <c r="K831">
        <v>4</v>
      </c>
      <c r="L831">
        <v>85</v>
      </c>
      <c r="M831">
        <v>0.2</v>
      </c>
      <c r="N831">
        <v>272</v>
      </c>
      <c r="O831">
        <v>64</v>
      </c>
      <c r="P831" t="s">
        <v>28</v>
      </c>
      <c r="Q831" t="s">
        <v>91</v>
      </c>
      <c r="R831" t="s">
        <v>30</v>
      </c>
      <c r="S831">
        <v>3.9</v>
      </c>
      <c r="T831">
        <f>YEAR(tblOrders[[#This Row],[Order Date]])</f>
        <v>2025</v>
      </c>
      <c r="U831" t="str">
        <f>TEXT(tblOrders[[#This Row],[Order Date]],"mmm-yyyy")</f>
        <v>Apr-2025</v>
      </c>
      <c r="V831" s="4">
        <f>tblOrders[[#This Row],[Profit]]/tblOrders[[#This Row],[Sales Amount]]</f>
        <v>0.23529411764705882</v>
      </c>
      <c r="W831" t="str">
        <f>VLOOKUP(tblOrders[[#This Row],[City]],CityRegion,2,0)</f>
        <v>North</v>
      </c>
      <c r="X831" t="str">
        <f>VLOOKUP(tblOrders[[#This Row],[City]],lookups!A:C,3,0)</f>
        <v>Delhi</v>
      </c>
    </row>
    <row r="832" spans="1:24" x14ac:dyDescent="0.25">
      <c r="A832" t="s">
        <v>1645</v>
      </c>
      <c r="B832" s="1">
        <v>45710</v>
      </c>
      <c r="C832" t="s">
        <v>816</v>
      </c>
      <c r="D832" t="s">
        <v>21</v>
      </c>
      <c r="E832" t="s">
        <v>114</v>
      </c>
      <c r="F832" t="s">
        <v>115</v>
      </c>
      <c r="G832" t="s">
        <v>42</v>
      </c>
      <c r="H832" t="s">
        <v>116</v>
      </c>
      <c r="I832" t="s">
        <v>44</v>
      </c>
      <c r="J832" t="s">
        <v>34</v>
      </c>
      <c r="K832">
        <v>2</v>
      </c>
      <c r="L832">
        <v>12</v>
      </c>
      <c r="M832">
        <v>0.1</v>
      </c>
      <c r="N832">
        <v>21.6</v>
      </c>
      <c r="O832">
        <v>9.6</v>
      </c>
      <c r="P832" t="s">
        <v>28</v>
      </c>
      <c r="Q832" t="s">
        <v>86</v>
      </c>
      <c r="R832" t="s">
        <v>36</v>
      </c>
      <c r="S832">
        <v>3.5</v>
      </c>
      <c r="T832">
        <f>YEAR(tblOrders[[#This Row],[Order Date]])</f>
        <v>2025</v>
      </c>
      <c r="U832" t="str">
        <f>TEXT(tblOrders[[#This Row],[Order Date]],"mmm-yyyy")</f>
        <v>Feb-2025</v>
      </c>
      <c r="V832" s="4">
        <f>tblOrders[[#This Row],[Profit]]/tblOrders[[#This Row],[Sales Amount]]</f>
        <v>0.44444444444444442</v>
      </c>
      <c r="W832" t="str">
        <f>VLOOKUP(tblOrders[[#This Row],[City]],CityRegion,2,0)</f>
        <v>South</v>
      </c>
      <c r="X832" t="str">
        <f>VLOOKUP(tblOrders[[#This Row],[City]],lookups!A:C,3,0)</f>
        <v>Kerala</v>
      </c>
    </row>
    <row r="833" spans="1:24" x14ac:dyDescent="0.25">
      <c r="A833" t="s">
        <v>1646</v>
      </c>
      <c r="B833" s="1">
        <v>45670</v>
      </c>
      <c r="C833" t="s">
        <v>145</v>
      </c>
      <c r="D833" t="s">
        <v>21</v>
      </c>
      <c r="E833" t="s">
        <v>66</v>
      </c>
      <c r="F833" t="s">
        <v>67</v>
      </c>
      <c r="G833" t="s">
        <v>68</v>
      </c>
      <c r="H833" t="s">
        <v>69</v>
      </c>
      <c r="I833" t="s">
        <v>76</v>
      </c>
      <c r="J833" t="s">
        <v>45</v>
      </c>
      <c r="K833">
        <v>1</v>
      </c>
      <c r="L833">
        <v>149</v>
      </c>
      <c r="M833">
        <v>0.15</v>
      </c>
      <c r="N833">
        <v>126.65</v>
      </c>
      <c r="O833">
        <v>31.65</v>
      </c>
      <c r="P833" t="s">
        <v>85</v>
      </c>
      <c r="Q833" t="s">
        <v>91</v>
      </c>
      <c r="R833" t="s">
        <v>36</v>
      </c>
      <c r="S833">
        <v>3.8</v>
      </c>
      <c r="T833">
        <f>YEAR(tblOrders[[#This Row],[Order Date]])</f>
        <v>2025</v>
      </c>
      <c r="U833" t="str">
        <f>TEXT(tblOrders[[#This Row],[Order Date]],"mmm-yyyy")</f>
        <v>Jan-2025</v>
      </c>
      <c r="V833" s="4">
        <f>tblOrders[[#This Row],[Profit]]/tblOrders[[#This Row],[Sales Amount]]</f>
        <v>0.24990130280300038</v>
      </c>
      <c r="W833" t="str">
        <f>VLOOKUP(tblOrders[[#This Row],[City]],CityRegion,2,0)</f>
        <v>South</v>
      </c>
      <c r="X833" t="str">
        <f>VLOOKUP(tblOrders[[#This Row],[City]],lookups!A:C,3,0)</f>
        <v>Kerala</v>
      </c>
    </row>
    <row r="834" spans="1:24" x14ac:dyDescent="0.25">
      <c r="A834" t="s">
        <v>1647</v>
      </c>
      <c r="B834" s="1">
        <v>45672</v>
      </c>
      <c r="C834" t="s">
        <v>1648</v>
      </c>
      <c r="D834" t="s">
        <v>21</v>
      </c>
      <c r="E834" t="s">
        <v>108</v>
      </c>
      <c r="F834" t="s">
        <v>109</v>
      </c>
      <c r="G834" t="s">
        <v>62</v>
      </c>
      <c r="H834" t="s">
        <v>110</v>
      </c>
      <c r="I834" t="s">
        <v>84</v>
      </c>
      <c r="J834" t="s">
        <v>34</v>
      </c>
      <c r="K834">
        <v>4</v>
      </c>
      <c r="L834">
        <v>110</v>
      </c>
      <c r="M834">
        <v>0.2</v>
      </c>
      <c r="N834">
        <v>352</v>
      </c>
      <c r="O834">
        <v>80</v>
      </c>
      <c r="P834" t="s">
        <v>85</v>
      </c>
      <c r="Q834" t="s">
        <v>29</v>
      </c>
      <c r="R834" t="s">
        <v>36</v>
      </c>
      <c r="S834">
        <v>3.3</v>
      </c>
      <c r="T834">
        <f>YEAR(tblOrders[[#This Row],[Order Date]])</f>
        <v>2025</v>
      </c>
      <c r="U834" t="str">
        <f>TEXT(tblOrders[[#This Row],[Order Date]],"mmm-yyyy")</f>
        <v>Jan-2025</v>
      </c>
      <c r="V834" s="4">
        <f>tblOrders[[#This Row],[Profit]]/tblOrders[[#This Row],[Sales Amount]]</f>
        <v>0.22727272727272727</v>
      </c>
      <c r="W834" t="str">
        <f>VLOOKUP(tblOrders[[#This Row],[City]],CityRegion,2,0)</f>
        <v>West</v>
      </c>
      <c r="X834" t="str">
        <f>VLOOKUP(tblOrders[[#This Row],[City]],lookups!A:C,3,0)</f>
        <v>Maharashtra</v>
      </c>
    </row>
    <row r="835" spans="1:24" x14ac:dyDescent="0.25">
      <c r="A835" t="s">
        <v>1649</v>
      </c>
      <c r="B835" s="1">
        <v>45926</v>
      </c>
      <c r="C835" t="s">
        <v>1650</v>
      </c>
      <c r="D835" t="s">
        <v>39</v>
      </c>
      <c r="E835" t="s">
        <v>101</v>
      </c>
      <c r="F835" t="s">
        <v>102</v>
      </c>
      <c r="G835" t="s">
        <v>24</v>
      </c>
      <c r="H835" t="s">
        <v>103</v>
      </c>
      <c r="I835" t="s">
        <v>26</v>
      </c>
      <c r="J835" t="s">
        <v>45</v>
      </c>
      <c r="K835">
        <v>1</v>
      </c>
      <c r="L835">
        <v>120</v>
      </c>
      <c r="M835">
        <v>0.05</v>
      </c>
      <c r="N835">
        <v>114</v>
      </c>
      <c r="O835">
        <v>36</v>
      </c>
      <c r="P835" t="s">
        <v>28</v>
      </c>
      <c r="Q835" t="s">
        <v>35</v>
      </c>
      <c r="R835" t="s">
        <v>30</v>
      </c>
      <c r="S835">
        <v>3.4</v>
      </c>
      <c r="T835">
        <f>YEAR(tblOrders[[#This Row],[Order Date]])</f>
        <v>2025</v>
      </c>
      <c r="U835" t="str">
        <f>TEXT(tblOrders[[#This Row],[Order Date]],"mmm-yyyy")</f>
        <v>Sep-2025</v>
      </c>
      <c r="V835" s="4">
        <f>tblOrders[[#This Row],[Profit]]/tblOrders[[#This Row],[Sales Amount]]</f>
        <v>0.31578947368421051</v>
      </c>
      <c r="W835" t="str">
        <f>VLOOKUP(tblOrders[[#This Row],[City]],CityRegion,2,0)</f>
        <v>South</v>
      </c>
      <c r="X835" t="str">
        <f>VLOOKUP(tblOrders[[#This Row],[City]],lookups!A:C,3,0)</f>
        <v>Karnataka</v>
      </c>
    </row>
    <row r="836" spans="1:24" x14ac:dyDescent="0.25">
      <c r="A836" t="s">
        <v>1651</v>
      </c>
      <c r="B836" s="1">
        <v>45705</v>
      </c>
      <c r="C836" t="s">
        <v>1652</v>
      </c>
      <c r="D836" t="s">
        <v>21</v>
      </c>
      <c r="E836" t="s">
        <v>108</v>
      </c>
      <c r="F836" t="s">
        <v>109</v>
      </c>
      <c r="G836" t="s">
        <v>62</v>
      </c>
      <c r="H836" t="s">
        <v>110</v>
      </c>
      <c r="I836" t="s">
        <v>84</v>
      </c>
      <c r="J836" t="s">
        <v>27</v>
      </c>
      <c r="K836">
        <v>2</v>
      </c>
      <c r="L836">
        <v>110</v>
      </c>
      <c r="M836">
        <v>0.15</v>
      </c>
      <c r="N836">
        <v>187</v>
      </c>
      <c r="O836">
        <v>51</v>
      </c>
      <c r="P836" t="s">
        <v>28</v>
      </c>
      <c r="Q836" t="s">
        <v>86</v>
      </c>
      <c r="R836" t="s">
        <v>36</v>
      </c>
      <c r="S836">
        <v>3</v>
      </c>
      <c r="T836">
        <f>YEAR(tblOrders[[#This Row],[Order Date]])</f>
        <v>2025</v>
      </c>
      <c r="U836" t="str">
        <f>TEXT(tblOrders[[#This Row],[Order Date]],"mmm-yyyy")</f>
        <v>Feb-2025</v>
      </c>
      <c r="V836" s="4">
        <f>tblOrders[[#This Row],[Profit]]/tblOrders[[#This Row],[Sales Amount]]</f>
        <v>0.27272727272727271</v>
      </c>
      <c r="W836" t="str">
        <f>VLOOKUP(tblOrders[[#This Row],[City]],CityRegion,2,0)</f>
        <v>West</v>
      </c>
      <c r="X836" t="str">
        <f>VLOOKUP(tblOrders[[#This Row],[City]],lookups!A:C,3,0)</f>
        <v>Maharashtra</v>
      </c>
    </row>
    <row r="837" spans="1:24" x14ac:dyDescent="0.25">
      <c r="A837" t="s">
        <v>1653</v>
      </c>
      <c r="B837" s="1">
        <v>45862</v>
      </c>
      <c r="C837" t="s">
        <v>1654</v>
      </c>
      <c r="D837" t="s">
        <v>39</v>
      </c>
      <c r="E837" t="s">
        <v>49</v>
      </c>
      <c r="F837" t="s">
        <v>50</v>
      </c>
      <c r="G837" t="s">
        <v>24</v>
      </c>
      <c r="H837" t="s">
        <v>51</v>
      </c>
      <c r="I837" t="s">
        <v>57</v>
      </c>
      <c r="J837" t="s">
        <v>45</v>
      </c>
      <c r="K837">
        <v>2</v>
      </c>
      <c r="L837">
        <v>85</v>
      </c>
      <c r="M837">
        <v>0.05</v>
      </c>
      <c r="N837">
        <v>161.5</v>
      </c>
      <c r="O837">
        <v>57.5</v>
      </c>
      <c r="P837" t="s">
        <v>28</v>
      </c>
      <c r="Q837" t="s">
        <v>46</v>
      </c>
      <c r="R837" t="s">
        <v>30</v>
      </c>
      <c r="S837">
        <v>4.4000000000000004</v>
      </c>
      <c r="T837">
        <f>YEAR(tblOrders[[#This Row],[Order Date]])</f>
        <v>2025</v>
      </c>
      <c r="U837" t="str">
        <f>TEXT(tblOrders[[#This Row],[Order Date]],"mmm-yyyy")</f>
        <v>Jul-2025</v>
      </c>
      <c r="V837" s="4">
        <f>tblOrders[[#This Row],[Profit]]/tblOrders[[#This Row],[Sales Amount]]</f>
        <v>0.35603715170278638</v>
      </c>
      <c r="W837" t="str">
        <f>VLOOKUP(tblOrders[[#This Row],[City]],CityRegion,2,0)</f>
        <v>South</v>
      </c>
      <c r="X837" t="str">
        <f>VLOOKUP(tblOrders[[#This Row],[City]],lookups!A:C,3,0)</f>
        <v>Kerala</v>
      </c>
    </row>
    <row r="838" spans="1:24" x14ac:dyDescent="0.25">
      <c r="A838" t="s">
        <v>1655</v>
      </c>
      <c r="B838" s="1">
        <v>45932</v>
      </c>
      <c r="C838" t="s">
        <v>616</v>
      </c>
      <c r="D838" t="s">
        <v>21</v>
      </c>
      <c r="E838" t="s">
        <v>114</v>
      </c>
      <c r="F838" t="s">
        <v>115</v>
      </c>
      <c r="G838" t="s">
        <v>42</v>
      </c>
      <c r="H838" t="s">
        <v>116</v>
      </c>
      <c r="I838" t="s">
        <v>44</v>
      </c>
      <c r="J838" t="s">
        <v>45</v>
      </c>
      <c r="K838">
        <v>5</v>
      </c>
      <c r="L838">
        <v>12</v>
      </c>
      <c r="M838">
        <v>0.1</v>
      </c>
      <c r="N838">
        <v>54</v>
      </c>
      <c r="O838">
        <v>24</v>
      </c>
      <c r="P838" t="s">
        <v>28</v>
      </c>
      <c r="Q838" t="s">
        <v>35</v>
      </c>
      <c r="R838" t="s">
        <v>30</v>
      </c>
      <c r="S838">
        <v>4.8</v>
      </c>
      <c r="T838">
        <f>YEAR(tblOrders[[#This Row],[Order Date]])</f>
        <v>2025</v>
      </c>
      <c r="U838" t="str">
        <f>TEXT(tblOrders[[#This Row],[Order Date]],"mmm-yyyy")</f>
        <v>Oct-2025</v>
      </c>
      <c r="V838" s="4">
        <f>tblOrders[[#This Row],[Profit]]/tblOrders[[#This Row],[Sales Amount]]</f>
        <v>0.44444444444444442</v>
      </c>
      <c r="W838" t="str">
        <f>VLOOKUP(tblOrders[[#This Row],[City]],CityRegion,2,0)</f>
        <v>South</v>
      </c>
      <c r="X838" t="str">
        <f>VLOOKUP(tblOrders[[#This Row],[City]],lookups!A:C,3,0)</f>
        <v>Kerala</v>
      </c>
    </row>
    <row r="839" spans="1:24" x14ac:dyDescent="0.25">
      <c r="A839" t="s">
        <v>1656</v>
      </c>
      <c r="B839" s="1">
        <v>45709</v>
      </c>
      <c r="C839" t="s">
        <v>1657</v>
      </c>
      <c r="D839" t="s">
        <v>21</v>
      </c>
      <c r="E839" t="s">
        <v>94</v>
      </c>
      <c r="F839" t="s">
        <v>95</v>
      </c>
      <c r="G839" t="s">
        <v>68</v>
      </c>
      <c r="H839" t="s">
        <v>96</v>
      </c>
      <c r="I839" t="s">
        <v>70</v>
      </c>
      <c r="J839" t="s">
        <v>34</v>
      </c>
      <c r="K839">
        <v>3</v>
      </c>
      <c r="L839">
        <v>89</v>
      </c>
      <c r="M839">
        <v>0.05</v>
      </c>
      <c r="N839">
        <v>253.65</v>
      </c>
      <c r="O839">
        <v>88.65</v>
      </c>
      <c r="P839" t="s">
        <v>28</v>
      </c>
      <c r="Q839" t="s">
        <v>29</v>
      </c>
      <c r="R839" t="s">
        <v>36</v>
      </c>
      <c r="S839">
        <v>3.7</v>
      </c>
      <c r="T839">
        <f>YEAR(tblOrders[[#This Row],[Order Date]])</f>
        <v>2025</v>
      </c>
      <c r="U839" t="str">
        <f>TEXT(tblOrders[[#This Row],[Order Date]],"mmm-yyyy")</f>
        <v>Feb-2025</v>
      </c>
      <c r="V839" s="4">
        <f>tblOrders[[#This Row],[Profit]]/tblOrders[[#This Row],[Sales Amount]]</f>
        <v>0.34949733885274986</v>
      </c>
      <c r="W839" t="str">
        <f>VLOOKUP(tblOrders[[#This Row],[City]],CityRegion,2,0)</f>
        <v>South</v>
      </c>
      <c r="X839" t="str">
        <f>VLOOKUP(tblOrders[[#This Row],[City]],lookups!A:C,3,0)</f>
        <v>Telengana</v>
      </c>
    </row>
    <row r="840" spans="1:24" x14ac:dyDescent="0.25">
      <c r="A840" t="s">
        <v>1658</v>
      </c>
      <c r="B840" s="1">
        <v>45708</v>
      </c>
      <c r="C840" t="s">
        <v>1659</v>
      </c>
      <c r="D840" t="s">
        <v>21</v>
      </c>
      <c r="E840" t="s">
        <v>94</v>
      </c>
      <c r="F840" t="s">
        <v>95</v>
      </c>
      <c r="G840" t="s">
        <v>68</v>
      </c>
      <c r="H840" t="s">
        <v>96</v>
      </c>
      <c r="I840" t="s">
        <v>84</v>
      </c>
      <c r="J840" t="s">
        <v>27</v>
      </c>
      <c r="K840">
        <v>5</v>
      </c>
      <c r="L840">
        <v>89</v>
      </c>
      <c r="M840">
        <v>0.1</v>
      </c>
      <c r="N840">
        <v>400.5</v>
      </c>
      <c r="O840">
        <v>125.5</v>
      </c>
      <c r="P840" t="s">
        <v>111</v>
      </c>
      <c r="Q840" t="s">
        <v>46</v>
      </c>
      <c r="R840" t="s">
        <v>123</v>
      </c>
      <c r="S840">
        <v>4.9000000000000004</v>
      </c>
      <c r="T840">
        <f>YEAR(tblOrders[[#This Row],[Order Date]])</f>
        <v>2025</v>
      </c>
      <c r="U840" t="str">
        <f>TEXT(tblOrders[[#This Row],[Order Date]],"mmm-yyyy")</f>
        <v>Feb-2025</v>
      </c>
      <c r="V840" s="4">
        <f>tblOrders[[#This Row],[Profit]]/tblOrders[[#This Row],[Sales Amount]]</f>
        <v>0.31335830212234705</v>
      </c>
      <c r="W840" t="str">
        <f>VLOOKUP(tblOrders[[#This Row],[City]],CityRegion,2,0)</f>
        <v>West</v>
      </c>
      <c r="X840" t="str">
        <f>VLOOKUP(tblOrders[[#This Row],[City]],lookups!A:C,3,0)</f>
        <v>Maharashtra</v>
      </c>
    </row>
    <row r="841" spans="1:24" x14ac:dyDescent="0.25">
      <c r="A841" t="s">
        <v>1660</v>
      </c>
      <c r="B841" s="1">
        <v>45768</v>
      </c>
      <c r="C841" t="s">
        <v>1661</v>
      </c>
      <c r="D841" t="s">
        <v>21</v>
      </c>
      <c r="E841" t="s">
        <v>79</v>
      </c>
      <c r="F841" t="s">
        <v>80</v>
      </c>
      <c r="G841" t="s">
        <v>68</v>
      </c>
      <c r="H841" t="s">
        <v>81</v>
      </c>
      <c r="I841" t="s">
        <v>33</v>
      </c>
      <c r="J841" t="s">
        <v>45</v>
      </c>
      <c r="K841">
        <v>4</v>
      </c>
      <c r="L841">
        <v>799</v>
      </c>
      <c r="M841">
        <v>0.2</v>
      </c>
      <c r="N841">
        <v>2556.8000000000002</v>
      </c>
      <c r="O841">
        <v>76.8</v>
      </c>
      <c r="P841" t="s">
        <v>28</v>
      </c>
      <c r="Q841" t="s">
        <v>91</v>
      </c>
      <c r="R841" t="s">
        <v>30</v>
      </c>
      <c r="S841">
        <v>4.9000000000000004</v>
      </c>
      <c r="T841">
        <f>YEAR(tblOrders[[#This Row],[Order Date]])</f>
        <v>2025</v>
      </c>
      <c r="U841" t="str">
        <f>TEXT(tblOrders[[#This Row],[Order Date]],"mmm-yyyy")</f>
        <v>Apr-2025</v>
      </c>
      <c r="V841" s="4">
        <f>tblOrders[[#This Row],[Profit]]/tblOrders[[#This Row],[Sales Amount]]</f>
        <v>3.0037546933667079E-2</v>
      </c>
      <c r="W841" t="str">
        <f>VLOOKUP(tblOrders[[#This Row],[City]],CityRegion,2,0)</f>
        <v>North</v>
      </c>
      <c r="X841" t="str">
        <f>VLOOKUP(tblOrders[[#This Row],[City]],lookups!A:C,3,0)</f>
        <v>Delhi</v>
      </c>
    </row>
    <row r="842" spans="1:24" x14ac:dyDescent="0.25">
      <c r="A842" t="s">
        <v>1662</v>
      </c>
      <c r="B842" s="1">
        <v>45837</v>
      </c>
      <c r="C842" t="s">
        <v>1663</v>
      </c>
      <c r="D842" t="s">
        <v>39</v>
      </c>
      <c r="E842" t="s">
        <v>73</v>
      </c>
      <c r="F842" t="s">
        <v>74</v>
      </c>
      <c r="G842" t="s">
        <v>68</v>
      </c>
      <c r="H842" t="s">
        <v>75</v>
      </c>
      <c r="I842" t="s">
        <v>76</v>
      </c>
      <c r="J842" t="s">
        <v>27</v>
      </c>
      <c r="K842">
        <v>1</v>
      </c>
      <c r="L842">
        <v>65</v>
      </c>
      <c r="M842">
        <v>0</v>
      </c>
      <c r="N842">
        <v>65</v>
      </c>
      <c r="O842">
        <v>27</v>
      </c>
      <c r="P842" t="s">
        <v>28</v>
      </c>
      <c r="Q842" t="s">
        <v>29</v>
      </c>
      <c r="R842" t="s">
        <v>36</v>
      </c>
      <c r="S842">
        <v>4.0999999999999996</v>
      </c>
      <c r="T842">
        <f>YEAR(tblOrders[[#This Row],[Order Date]])</f>
        <v>2025</v>
      </c>
      <c r="U842" t="str">
        <f>TEXT(tblOrders[[#This Row],[Order Date]],"mmm-yyyy")</f>
        <v>Jun-2025</v>
      </c>
      <c r="V842" s="4">
        <f>tblOrders[[#This Row],[Profit]]/tblOrders[[#This Row],[Sales Amount]]</f>
        <v>0.41538461538461541</v>
      </c>
      <c r="W842" t="str">
        <f>VLOOKUP(tblOrders[[#This Row],[City]],CityRegion,2,0)</f>
        <v>South</v>
      </c>
      <c r="X842" t="str">
        <f>VLOOKUP(tblOrders[[#This Row],[City]],lookups!A:C,3,0)</f>
        <v>Kerala</v>
      </c>
    </row>
    <row r="843" spans="1:24" x14ac:dyDescent="0.25">
      <c r="A843" t="s">
        <v>1664</v>
      </c>
      <c r="B843" s="1">
        <v>45868</v>
      </c>
      <c r="C843" t="s">
        <v>1665</v>
      </c>
      <c r="D843" t="s">
        <v>21</v>
      </c>
      <c r="E843" t="s">
        <v>66</v>
      </c>
      <c r="F843" t="s">
        <v>67</v>
      </c>
      <c r="G843" t="s">
        <v>68</v>
      </c>
      <c r="H843" t="s">
        <v>69</v>
      </c>
      <c r="I843" t="s">
        <v>44</v>
      </c>
      <c r="J843" t="s">
        <v>34</v>
      </c>
      <c r="K843">
        <v>3</v>
      </c>
      <c r="L843">
        <v>149</v>
      </c>
      <c r="M843">
        <v>0</v>
      </c>
      <c r="N843">
        <v>447</v>
      </c>
      <c r="O843">
        <v>162</v>
      </c>
      <c r="P843" t="s">
        <v>28</v>
      </c>
      <c r="Q843" t="s">
        <v>91</v>
      </c>
      <c r="R843" t="s">
        <v>123</v>
      </c>
      <c r="S843">
        <v>4.4000000000000004</v>
      </c>
      <c r="T843">
        <f>YEAR(tblOrders[[#This Row],[Order Date]])</f>
        <v>2025</v>
      </c>
      <c r="U843" t="str">
        <f>TEXT(tblOrders[[#This Row],[Order Date]],"mmm-yyyy")</f>
        <v>Jul-2025</v>
      </c>
      <c r="V843" s="4">
        <f>tblOrders[[#This Row],[Profit]]/tblOrders[[#This Row],[Sales Amount]]</f>
        <v>0.36241610738255031</v>
      </c>
      <c r="W843" t="str">
        <f>VLOOKUP(tblOrders[[#This Row],[City]],CityRegion,2,0)</f>
        <v>South</v>
      </c>
      <c r="X843" t="str">
        <f>VLOOKUP(tblOrders[[#This Row],[City]],lookups!A:C,3,0)</f>
        <v>Kerala</v>
      </c>
    </row>
    <row r="844" spans="1:24" x14ac:dyDescent="0.25">
      <c r="A844" t="s">
        <v>1666</v>
      </c>
      <c r="B844" s="1">
        <v>45892</v>
      </c>
      <c r="C844" t="s">
        <v>1667</v>
      </c>
      <c r="D844" t="s">
        <v>21</v>
      </c>
      <c r="E844" t="s">
        <v>40</v>
      </c>
      <c r="F844" t="s">
        <v>41</v>
      </c>
      <c r="G844" t="s">
        <v>42</v>
      </c>
      <c r="H844" t="s">
        <v>43</v>
      </c>
      <c r="I844" t="s">
        <v>84</v>
      </c>
      <c r="J844" t="s">
        <v>45</v>
      </c>
      <c r="K844">
        <v>5</v>
      </c>
      <c r="L844">
        <v>18</v>
      </c>
      <c r="M844">
        <v>0.05</v>
      </c>
      <c r="N844">
        <v>85.5</v>
      </c>
      <c r="O844">
        <v>40.5</v>
      </c>
      <c r="P844" t="s">
        <v>28</v>
      </c>
      <c r="Q844" t="s">
        <v>46</v>
      </c>
      <c r="R844" t="s">
        <v>30</v>
      </c>
      <c r="S844">
        <v>3.1</v>
      </c>
      <c r="T844">
        <f>YEAR(tblOrders[[#This Row],[Order Date]])</f>
        <v>2025</v>
      </c>
      <c r="U844" t="str">
        <f>TEXT(tblOrders[[#This Row],[Order Date]],"mmm-yyyy")</f>
        <v>Aug-2025</v>
      </c>
      <c r="V844" s="4">
        <f>tblOrders[[#This Row],[Profit]]/tblOrders[[#This Row],[Sales Amount]]</f>
        <v>0.47368421052631576</v>
      </c>
      <c r="W844" t="str">
        <f>VLOOKUP(tblOrders[[#This Row],[City]],CityRegion,2,0)</f>
        <v>West</v>
      </c>
      <c r="X844" t="str">
        <f>VLOOKUP(tblOrders[[#This Row],[City]],lookups!A:C,3,0)</f>
        <v>Maharashtra</v>
      </c>
    </row>
    <row r="845" spans="1:24" x14ac:dyDescent="0.25">
      <c r="A845" t="s">
        <v>1668</v>
      </c>
      <c r="B845" s="1">
        <v>45963</v>
      </c>
      <c r="C845" t="s">
        <v>1669</v>
      </c>
      <c r="D845" t="s">
        <v>39</v>
      </c>
      <c r="E845" t="s">
        <v>108</v>
      </c>
      <c r="F845" t="s">
        <v>109</v>
      </c>
      <c r="G845" t="s">
        <v>62</v>
      </c>
      <c r="H845" t="s">
        <v>110</v>
      </c>
      <c r="I845" t="s">
        <v>130</v>
      </c>
      <c r="J845" t="s">
        <v>34</v>
      </c>
      <c r="K845">
        <v>5</v>
      </c>
      <c r="L845">
        <v>110</v>
      </c>
      <c r="M845">
        <v>0.1</v>
      </c>
      <c r="N845">
        <v>495</v>
      </c>
      <c r="O845">
        <v>155</v>
      </c>
      <c r="P845" t="s">
        <v>28</v>
      </c>
      <c r="Q845" t="s">
        <v>91</v>
      </c>
      <c r="R845" t="s">
        <v>36</v>
      </c>
      <c r="S845">
        <v>4.5</v>
      </c>
      <c r="T845">
        <f>YEAR(tblOrders[[#This Row],[Order Date]])</f>
        <v>2025</v>
      </c>
      <c r="U845" t="str">
        <f>TEXT(tblOrders[[#This Row],[Order Date]],"mmm-yyyy")</f>
        <v>Nov-2025</v>
      </c>
      <c r="V845" s="4">
        <f>tblOrders[[#This Row],[Profit]]/tblOrders[[#This Row],[Sales Amount]]</f>
        <v>0.31313131313131315</v>
      </c>
      <c r="W845" t="str">
        <f>VLOOKUP(tblOrders[[#This Row],[City]],CityRegion,2,0)</f>
        <v>West</v>
      </c>
      <c r="X845" t="str">
        <f>VLOOKUP(tblOrders[[#This Row],[City]],lookups!A:C,3,0)</f>
        <v>Maharashtra</v>
      </c>
    </row>
    <row r="846" spans="1:24" x14ac:dyDescent="0.25">
      <c r="A846" t="s">
        <v>1670</v>
      </c>
      <c r="B846" s="1">
        <v>45836</v>
      </c>
      <c r="C846" t="s">
        <v>1671</v>
      </c>
      <c r="D846" t="s">
        <v>39</v>
      </c>
      <c r="E846" t="s">
        <v>108</v>
      </c>
      <c r="F846" t="s">
        <v>109</v>
      </c>
      <c r="G846" t="s">
        <v>62</v>
      </c>
      <c r="H846" t="s">
        <v>110</v>
      </c>
      <c r="I846" t="s">
        <v>26</v>
      </c>
      <c r="J846" t="s">
        <v>27</v>
      </c>
      <c r="K846">
        <v>1</v>
      </c>
      <c r="L846">
        <v>110</v>
      </c>
      <c r="M846">
        <v>0.1</v>
      </c>
      <c r="N846">
        <v>99</v>
      </c>
      <c r="O846">
        <v>31</v>
      </c>
      <c r="P846" t="s">
        <v>28</v>
      </c>
      <c r="Q846" t="s">
        <v>91</v>
      </c>
      <c r="R846" t="s">
        <v>36</v>
      </c>
      <c r="S846">
        <v>3.2</v>
      </c>
      <c r="T846">
        <f>YEAR(tblOrders[[#This Row],[Order Date]])</f>
        <v>2025</v>
      </c>
      <c r="U846" t="str">
        <f>TEXT(tblOrders[[#This Row],[Order Date]],"mmm-yyyy")</f>
        <v>Jun-2025</v>
      </c>
      <c r="V846" s="4">
        <f>tblOrders[[#This Row],[Profit]]/tblOrders[[#This Row],[Sales Amount]]</f>
        <v>0.31313131313131315</v>
      </c>
      <c r="W846" t="str">
        <f>VLOOKUP(tblOrders[[#This Row],[City]],CityRegion,2,0)</f>
        <v>South</v>
      </c>
      <c r="X846" t="str">
        <f>VLOOKUP(tblOrders[[#This Row],[City]],lookups!A:C,3,0)</f>
        <v>Karnataka</v>
      </c>
    </row>
    <row r="847" spans="1:24" x14ac:dyDescent="0.25">
      <c r="A847" t="s">
        <v>1672</v>
      </c>
      <c r="B847" s="1">
        <v>45744</v>
      </c>
      <c r="C847" t="s">
        <v>1673</v>
      </c>
      <c r="D847" t="s">
        <v>39</v>
      </c>
      <c r="E847" t="s">
        <v>79</v>
      </c>
      <c r="F847" t="s">
        <v>80</v>
      </c>
      <c r="G847" t="s">
        <v>68</v>
      </c>
      <c r="H847" t="s">
        <v>81</v>
      </c>
      <c r="I847" t="s">
        <v>139</v>
      </c>
      <c r="J847" t="s">
        <v>27</v>
      </c>
      <c r="K847">
        <v>5</v>
      </c>
      <c r="L847">
        <v>799</v>
      </c>
      <c r="M847">
        <v>0.05</v>
      </c>
      <c r="N847">
        <v>3795.25</v>
      </c>
      <c r="O847">
        <v>695.25</v>
      </c>
      <c r="P847" t="s">
        <v>111</v>
      </c>
      <c r="Q847" t="s">
        <v>86</v>
      </c>
      <c r="R847" t="s">
        <v>30</v>
      </c>
      <c r="S847">
        <v>4.0999999999999996</v>
      </c>
      <c r="T847">
        <f>YEAR(tblOrders[[#This Row],[Order Date]])</f>
        <v>2025</v>
      </c>
      <c r="U847" t="str">
        <f>TEXT(tblOrders[[#This Row],[Order Date]],"mmm-yyyy")</f>
        <v>Mar-2025</v>
      </c>
      <c r="V847" s="4">
        <f>tblOrders[[#This Row],[Profit]]/tblOrders[[#This Row],[Sales Amount]]</f>
        <v>0.18318951320729859</v>
      </c>
      <c r="W847" t="str">
        <f>VLOOKUP(tblOrders[[#This Row],[City]],CityRegion,2,0)</f>
        <v>South</v>
      </c>
      <c r="X847" t="str">
        <f>VLOOKUP(tblOrders[[#This Row],[City]],lookups!A:C,3,0)</f>
        <v>Tamil Nadu</v>
      </c>
    </row>
    <row r="848" spans="1:24" x14ac:dyDescent="0.25">
      <c r="A848" t="s">
        <v>1674</v>
      </c>
      <c r="B848" s="1">
        <v>45921</v>
      </c>
      <c r="C848" t="s">
        <v>1675</v>
      </c>
      <c r="D848" t="s">
        <v>21</v>
      </c>
      <c r="E848" t="s">
        <v>49</v>
      </c>
      <c r="F848" t="s">
        <v>50</v>
      </c>
      <c r="G848" t="s">
        <v>24</v>
      </c>
      <c r="H848" t="s">
        <v>51</v>
      </c>
      <c r="I848" t="s">
        <v>52</v>
      </c>
      <c r="J848" t="s">
        <v>34</v>
      </c>
      <c r="K848">
        <v>5</v>
      </c>
      <c r="L848">
        <v>85</v>
      </c>
      <c r="M848">
        <v>0.1</v>
      </c>
      <c r="N848">
        <v>382.5</v>
      </c>
      <c r="O848">
        <v>122.5</v>
      </c>
      <c r="P848" t="s">
        <v>28</v>
      </c>
      <c r="Q848" t="s">
        <v>35</v>
      </c>
      <c r="R848" t="s">
        <v>123</v>
      </c>
      <c r="S848">
        <v>4.9000000000000004</v>
      </c>
      <c r="T848">
        <f>YEAR(tblOrders[[#This Row],[Order Date]])</f>
        <v>2025</v>
      </c>
      <c r="U848" t="str">
        <f>TEXT(tblOrders[[#This Row],[Order Date]],"mmm-yyyy")</f>
        <v>Sep-2025</v>
      </c>
      <c r="V848" s="4">
        <f>tblOrders[[#This Row],[Profit]]/tblOrders[[#This Row],[Sales Amount]]</f>
        <v>0.3202614379084967</v>
      </c>
      <c r="W848" t="str">
        <f>VLOOKUP(tblOrders[[#This Row],[City]],CityRegion,2,0)</f>
        <v>South</v>
      </c>
      <c r="X848" t="str">
        <f>VLOOKUP(tblOrders[[#This Row],[City]],lookups!A:C,3,0)</f>
        <v>Kerala</v>
      </c>
    </row>
    <row r="849" spans="1:24" x14ac:dyDescent="0.25">
      <c r="A849" t="s">
        <v>1676</v>
      </c>
      <c r="B849" s="1">
        <v>45777</v>
      </c>
      <c r="C849" t="s">
        <v>1677</v>
      </c>
      <c r="D849" t="s">
        <v>21</v>
      </c>
      <c r="E849" t="s">
        <v>94</v>
      </c>
      <c r="F849" t="s">
        <v>95</v>
      </c>
      <c r="G849" t="s">
        <v>68</v>
      </c>
      <c r="H849" t="s">
        <v>96</v>
      </c>
      <c r="I849" t="s">
        <v>70</v>
      </c>
      <c r="J849" t="s">
        <v>34</v>
      </c>
      <c r="K849">
        <v>3</v>
      </c>
      <c r="L849">
        <v>89</v>
      </c>
      <c r="M849">
        <v>0.1</v>
      </c>
      <c r="N849">
        <v>240.3</v>
      </c>
      <c r="O849">
        <v>75.3</v>
      </c>
      <c r="P849" t="s">
        <v>28</v>
      </c>
      <c r="Q849" t="s">
        <v>29</v>
      </c>
      <c r="R849" t="s">
        <v>30</v>
      </c>
      <c r="S849">
        <v>4.2</v>
      </c>
      <c r="T849">
        <f>YEAR(tblOrders[[#This Row],[Order Date]])</f>
        <v>2025</v>
      </c>
      <c r="U849" t="str">
        <f>TEXT(tblOrders[[#This Row],[Order Date]],"mmm-yyyy")</f>
        <v>Apr-2025</v>
      </c>
      <c r="V849" s="4">
        <f>tblOrders[[#This Row],[Profit]]/tblOrders[[#This Row],[Sales Amount]]</f>
        <v>0.31335830212234705</v>
      </c>
      <c r="W849" t="str">
        <f>VLOOKUP(tblOrders[[#This Row],[City]],CityRegion,2,0)</f>
        <v>South</v>
      </c>
      <c r="X849" t="str">
        <f>VLOOKUP(tblOrders[[#This Row],[City]],lookups!A:C,3,0)</f>
        <v>Telengana</v>
      </c>
    </row>
    <row r="850" spans="1:24" x14ac:dyDescent="0.25">
      <c r="A850" t="s">
        <v>1678</v>
      </c>
      <c r="B850" s="1">
        <v>45735</v>
      </c>
      <c r="C850" t="s">
        <v>1679</v>
      </c>
      <c r="D850" t="s">
        <v>39</v>
      </c>
      <c r="E850" t="s">
        <v>22</v>
      </c>
      <c r="F850" t="s">
        <v>23</v>
      </c>
      <c r="G850" t="s">
        <v>24</v>
      </c>
      <c r="H850" t="s">
        <v>25</v>
      </c>
      <c r="I850" t="s">
        <v>84</v>
      </c>
      <c r="J850" t="s">
        <v>34</v>
      </c>
      <c r="K850">
        <v>4</v>
      </c>
      <c r="L850">
        <v>190</v>
      </c>
      <c r="M850">
        <v>0.2</v>
      </c>
      <c r="N850">
        <v>608</v>
      </c>
      <c r="O850">
        <v>108</v>
      </c>
      <c r="P850" t="s">
        <v>28</v>
      </c>
      <c r="Q850" t="s">
        <v>29</v>
      </c>
      <c r="R850" t="s">
        <v>30</v>
      </c>
      <c r="S850">
        <v>2.9</v>
      </c>
      <c r="T850">
        <f>YEAR(tblOrders[[#This Row],[Order Date]])</f>
        <v>2025</v>
      </c>
      <c r="U850" t="str">
        <f>TEXT(tblOrders[[#This Row],[Order Date]],"mmm-yyyy")</f>
        <v>Mar-2025</v>
      </c>
      <c r="V850" s="4">
        <f>tblOrders[[#This Row],[Profit]]/tblOrders[[#This Row],[Sales Amount]]</f>
        <v>0.17763157894736842</v>
      </c>
      <c r="W850" t="str">
        <f>VLOOKUP(tblOrders[[#This Row],[City]],CityRegion,2,0)</f>
        <v>West</v>
      </c>
      <c r="X850" t="str">
        <f>VLOOKUP(tblOrders[[#This Row],[City]],lookups!A:C,3,0)</f>
        <v>Maharashtra</v>
      </c>
    </row>
    <row r="851" spans="1:24" x14ac:dyDescent="0.25">
      <c r="A851" t="s">
        <v>1680</v>
      </c>
      <c r="B851" s="1">
        <v>45920</v>
      </c>
      <c r="C851" t="s">
        <v>830</v>
      </c>
      <c r="D851" t="s">
        <v>39</v>
      </c>
      <c r="E851" t="s">
        <v>101</v>
      </c>
      <c r="F851" t="s">
        <v>102</v>
      </c>
      <c r="G851" t="s">
        <v>24</v>
      </c>
      <c r="H851" t="s">
        <v>103</v>
      </c>
      <c r="I851" t="s">
        <v>57</v>
      </c>
      <c r="J851" t="s">
        <v>34</v>
      </c>
      <c r="K851">
        <v>5</v>
      </c>
      <c r="L851">
        <v>120</v>
      </c>
      <c r="M851">
        <v>0.15</v>
      </c>
      <c r="N851">
        <v>510</v>
      </c>
      <c r="O851">
        <v>120</v>
      </c>
      <c r="P851" t="s">
        <v>28</v>
      </c>
      <c r="Q851" t="s">
        <v>86</v>
      </c>
      <c r="R851" t="s">
        <v>36</v>
      </c>
      <c r="S851">
        <v>2.9</v>
      </c>
      <c r="T851">
        <f>YEAR(tblOrders[[#This Row],[Order Date]])</f>
        <v>2025</v>
      </c>
      <c r="U851" t="str">
        <f>TEXT(tblOrders[[#This Row],[Order Date]],"mmm-yyyy")</f>
        <v>Sep-2025</v>
      </c>
      <c r="V851" s="4">
        <f>tblOrders[[#This Row],[Profit]]/tblOrders[[#This Row],[Sales Amount]]</f>
        <v>0.23529411764705882</v>
      </c>
      <c r="W851" t="str">
        <f>VLOOKUP(tblOrders[[#This Row],[City]],CityRegion,2,0)</f>
        <v>South</v>
      </c>
      <c r="X851" t="str">
        <f>VLOOKUP(tblOrders[[#This Row],[City]],lookups!A:C,3,0)</f>
        <v>Kerala</v>
      </c>
    </row>
    <row r="852" spans="1:24" x14ac:dyDescent="0.25">
      <c r="A852" t="s">
        <v>1681</v>
      </c>
      <c r="B852" s="1">
        <v>45770</v>
      </c>
      <c r="C852" t="s">
        <v>1682</v>
      </c>
      <c r="D852" t="s">
        <v>21</v>
      </c>
      <c r="E852" t="s">
        <v>73</v>
      </c>
      <c r="F852" t="s">
        <v>74</v>
      </c>
      <c r="G852" t="s">
        <v>68</v>
      </c>
      <c r="H852" t="s">
        <v>75</v>
      </c>
      <c r="I852" t="s">
        <v>130</v>
      </c>
      <c r="J852" t="s">
        <v>34</v>
      </c>
      <c r="K852">
        <v>3</v>
      </c>
      <c r="L852">
        <v>65</v>
      </c>
      <c r="M852">
        <v>0.1</v>
      </c>
      <c r="N852">
        <v>175.5</v>
      </c>
      <c r="O852">
        <v>61.5</v>
      </c>
      <c r="P852" t="s">
        <v>28</v>
      </c>
      <c r="Q852" t="s">
        <v>35</v>
      </c>
      <c r="R852" t="s">
        <v>36</v>
      </c>
      <c r="S852">
        <v>3.7</v>
      </c>
      <c r="T852">
        <f>YEAR(tblOrders[[#This Row],[Order Date]])</f>
        <v>2025</v>
      </c>
      <c r="U852" t="str">
        <f>TEXT(tblOrders[[#This Row],[Order Date]],"mmm-yyyy")</f>
        <v>Apr-2025</v>
      </c>
      <c r="V852" s="4">
        <f>tblOrders[[#This Row],[Profit]]/tblOrders[[#This Row],[Sales Amount]]</f>
        <v>0.3504273504273504</v>
      </c>
      <c r="W852" t="str">
        <f>VLOOKUP(tblOrders[[#This Row],[City]],CityRegion,2,0)</f>
        <v>West</v>
      </c>
      <c r="X852" t="str">
        <f>VLOOKUP(tblOrders[[#This Row],[City]],lookups!A:C,3,0)</f>
        <v>Maharashtra</v>
      </c>
    </row>
    <row r="853" spans="1:24" x14ac:dyDescent="0.25">
      <c r="A853" t="s">
        <v>1683</v>
      </c>
      <c r="B853" s="1">
        <v>45881</v>
      </c>
      <c r="C853" t="s">
        <v>1684</v>
      </c>
      <c r="D853" t="s">
        <v>21</v>
      </c>
      <c r="E853" t="s">
        <v>49</v>
      </c>
      <c r="F853" t="s">
        <v>50</v>
      </c>
      <c r="G853" t="s">
        <v>24</v>
      </c>
      <c r="H853" t="s">
        <v>51</v>
      </c>
      <c r="I853" t="s">
        <v>139</v>
      </c>
      <c r="J853" t="s">
        <v>45</v>
      </c>
      <c r="K853">
        <v>2</v>
      </c>
      <c r="L853">
        <v>85</v>
      </c>
      <c r="M853">
        <v>0.1</v>
      </c>
      <c r="N853">
        <v>153</v>
      </c>
      <c r="O853">
        <v>49</v>
      </c>
      <c r="P853" t="s">
        <v>28</v>
      </c>
      <c r="Q853" t="s">
        <v>29</v>
      </c>
      <c r="R853" t="s">
        <v>36</v>
      </c>
      <c r="S853">
        <v>2.8</v>
      </c>
      <c r="T853">
        <f>YEAR(tblOrders[[#This Row],[Order Date]])</f>
        <v>2025</v>
      </c>
      <c r="U853" t="str">
        <f>TEXT(tblOrders[[#This Row],[Order Date]],"mmm-yyyy")</f>
        <v>Aug-2025</v>
      </c>
      <c r="V853" s="4">
        <f>tblOrders[[#This Row],[Profit]]/tblOrders[[#This Row],[Sales Amount]]</f>
        <v>0.3202614379084967</v>
      </c>
      <c r="W853" t="str">
        <f>VLOOKUP(tblOrders[[#This Row],[City]],CityRegion,2,0)</f>
        <v>South</v>
      </c>
      <c r="X853" t="str">
        <f>VLOOKUP(tblOrders[[#This Row],[City]],lookups!A:C,3,0)</f>
        <v>Tamil Nadu</v>
      </c>
    </row>
    <row r="854" spans="1:24" x14ac:dyDescent="0.25">
      <c r="A854" t="s">
        <v>1685</v>
      </c>
      <c r="B854" s="1">
        <v>45699</v>
      </c>
      <c r="C854" t="s">
        <v>1686</v>
      </c>
      <c r="D854" t="s">
        <v>21</v>
      </c>
      <c r="E854" t="s">
        <v>60</v>
      </c>
      <c r="F854" t="s">
        <v>61</v>
      </c>
      <c r="G854" t="s">
        <v>62</v>
      </c>
      <c r="H854" t="s">
        <v>63</v>
      </c>
      <c r="I854" t="s">
        <v>26</v>
      </c>
      <c r="J854" t="s">
        <v>34</v>
      </c>
      <c r="K854">
        <v>4</v>
      </c>
      <c r="L854">
        <v>45</v>
      </c>
      <c r="M854">
        <v>0.05</v>
      </c>
      <c r="N854">
        <v>171</v>
      </c>
      <c r="O854">
        <v>67</v>
      </c>
      <c r="P854" t="s">
        <v>28</v>
      </c>
      <c r="Q854" t="s">
        <v>29</v>
      </c>
      <c r="R854" t="s">
        <v>30</v>
      </c>
      <c r="S854">
        <v>3.6</v>
      </c>
      <c r="T854">
        <f>YEAR(tblOrders[[#This Row],[Order Date]])</f>
        <v>2025</v>
      </c>
      <c r="U854" t="str">
        <f>TEXT(tblOrders[[#This Row],[Order Date]],"mmm-yyyy")</f>
        <v>Feb-2025</v>
      </c>
      <c r="V854" s="4">
        <f>tblOrders[[#This Row],[Profit]]/tblOrders[[#This Row],[Sales Amount]]</f>
        <v>0.391812865497076</v>
      </c>
      <c r="W854" t="str">
        <f>VLOOKUP(tblOrders[[#This Row],[City]],CityRegion,2,0)</f>
        <v>South</v>
      </c>
      <c r="X854" t="str">
        <f>VLOOKUP(tblOrders[[#This Row],[City]],lookups!A:C,3,0)</f>
        <v>Karnataka</v>
      </c>
    </row>
    <row r="855" spans="1:24" x14ac:dyDescent="0.25">
      <c r="A855" t="s">
        <v>1687</v>
      </c>
      <c r="B855" s="1">
        <v>45957</v>
      </c>
      <c r="C855" t="s">
        <v>1688</v>
      </c>
      <c r="D855" t="s">
        <v>39</v>
      </c>
      <c r="E855" t="s">
        <v>114</v>
      </c>
      <c r="F855" t="s">
        <v>115</v>
      </c>
      <c r="G855" t="s">
        <v>42</v>
      </c>
      <c r="H855" t="s">
        <v>116</v>
      </c>
      <c r="I855" t="s">
        <v>26</v>
      </c>
      <c r="J855" t="s">
        <v>34</v>
      </c>
      <c r="K855">
        <v>2</v>
      </c>
      <c r="L855">
        <v>12</v>
      </c>
      <c r="M855">
        <v>0.05</v>
      </c>
      <c r="N855">
        <v>22.8</v>
      </c>
      <c r="O855">
        <v>10.8</v>
      </c>
      <c r="P855" t="s">
        <v>148</v>
      </c>
      <c r="Q855" t="s">
        <v>46</v>
      </c>
      <c r="R855" t="s">
        <v>36</v>
      </c>
      <c r="S855">
        <v>2.6</v>
      </c>
      <c r="T855">
        <f>YEAR(tblOrders[[#This Row],[Order Date]])</f>
        <v>2025</v>
      </c>
      <c r="U855" t="str">
        <f>TEXT(tblOrders[[#This Row],[Order Date]],"mmm-yyyy")</f>
        <v>Oct-2025</v>
      </c>
      <c r="V855" s="4">
        <f>tblOrders[[#This Row],[Profit]]/tblOrders[[#This Row],[Sales Amount]]</f>
        <v>0.47368421052631582</v>
      </c>
      <c r="W855" t="str">
        <f>VLOOKUP(tblOrders[[#This Row],[City]],CityRegion,2,0)</f>
        <v>South</v>
      </c>
      <c r="X855" t="str">
        <f>VLOOKUP(tblOrders[[#This Row],[City]],lookups!A:C,3,0)</f>
        <v>Karnataka</v>
      </c>
    </row>
    <row r="856" spans="1:24" x14ac:dyDescent="0.25">
      <c r="A856" t="s">
        <v>1689</v>
      </c>
      <c r="B856" s="1">
        <v>45874</v>
      </c>
      <c r="C856" t="s">
        <v>1690</v>
      </c>
      <c r="D856" t="s">
        <v>21</v>
      </c>
      <c r="E856" t="s">
        <v>49</v>
      </c>
      <c r="F856" t="s">
        <v>50</v>
      </c>
      <c r="G856" t="s">
        <v>24</v>
      </c>
      <c r="H856" t="s">
        <v>51</v>
      </c>
      <c r="I856" t="s">
        <v>52</v>
      </c>
      <c r="J856" t="s">
        <v>34</v>
      </c>
      <c r="K856">
        <v>4</v>
      </c>
      <c r="L856">
        <v>85</v>
      </c>
      <c r="M856">
        <v>0.15</v>
      </c>
      <c r="N856">
        <v>289</v>
      </c>
      <c r="O856">
        <v>81</v>
      </c>
      <c r="P856" t="s">
        <v>111</v>
      </c>
      <c r="Q856" t="s">
        <v>35</v>
      </c>
      <c r="R856" t="s">
        <v>36</v>
      </c>
      <c r="S856">
        <v>4.8</v>
      </c>
      <c r="T856">
        <f>YEAR(tblOrders[[#This Row],[Order Date]])</f>
        <v>2025</v>
      </c>
      <c r="U856" t="str">
        <f>TEXT(tblOrders[[#This Row],[Order Date]],"mmm-yyyy")</f>
        <v>Aug-2025</v>
      </c>
      <c r="V856" s="4">
        <f>tblOrders[[#This Row],[Profit]]/tblOrders[[#This Row],[Sales Amount]]</f>
        <v>0.28027681660899656</v>
      </c>
      <c r="W856" t="str">
        <f>VLOOKUP(tblOrders[[#This Row],[City]],CityRegion,2,0)</f>
        <v>South</v>
      </c>
      <c r="X856" t="str">
        <f>VLOOKUP(tblOrders[[#This Row],[City]],lookups!A:C,3,0)</f>
        <v>Kerala</v>
      </c>
    </row>
    <row r="857" spans="1:24" x14ac:dyDescent="0.25">
      <c r="A857" t="s">
        <v>1691</v>
      </c>
      <c r="B857" s="1">
        <v>45922</v>
      </c>
      <c r="C857" t="s">
        <v>1692</v>
      </c>
      <c r="D857" t="s">
        <v>21</v>
      </c>
      <c r="E857" t="s">
        <v>55</v>
      </c>
      <c r="F857" t="s">
        <v>56</v>
      </c>
      <c r="G857" t="s">
        <v>24</v>
      </c>
      <c r="H857" t="s">
        <v>51</v>
      </c>
      <c r="I857" t="s">
        <v>84</v>
      </c>
      <c r="J857" t="s">
        <v>27</v>
      </c>
      <c r="K857">
        <v>3</v>
      </c>
      <c r="L857">
        <v>42</v>
      </c>
      <c r="M857">
        <v>0.05</v>
      </c>
      <c r="N857">
        <v>119.7</v>
      </c>
      <c r="O857">
        <v>47.7</v>
      </c>
      <c r="P857" t="s">
        <v>148</v>
      </c>
      <c r="Q857" t="s">
        <v>35</v>
      </c>
      <c r="R857" t="s">
        <v>36</v>
      </c>
      <c r="S857">
        <v>3.2</v>
      </c>
      <c r="T857">
        <f>YEAR(tblOrders[[#This Row],[Order Date]])</f>
        <v>2025</v>
      </c>
      <c r="U857" t="str">
        <f>TEXT(tblOrders[[#This Row],[Order Date]],"mmm-yyyy")</f>
        <v>Sep-2025</v>
      </c>
      <c r="V857" s="4">
        <f>tblOrders[[#This Row],[Profit]]/tblOrders[[#This Row],[Sales Amount]]</f>
        <v>0.39849624060150379</v>
      </c>
      <c r="W857" t="str">
        <f>VLOOKUP(tblOrders[[#This Row],[City]],CityRegion,2,0)</f>
        <v>West</v>
      </c>
      <c r="X857" t="str">
        <f>VLOOKUP(tblOrders[[#This Row],[City]],lookups!A:C,3,0)</f>
        <v>Maharashtra</v>
      </c>
    </row>
    <row r="858" spans="1:24" x14ac:dyDescent="0.25">
      <c r="A858" t="s">
        <v>1693</v>
      </c>
      <c r="B858" s="1">
        <v>45928</v>
      </c>
      <c r="C858" t="s">
        <v>1155</v>
      </c>
      <c r="D858" t="s">
        <v>21</v>
      </c>
      <c r="E858" t="s">
        <v>66</v>
      </c>
      <c r="F858" t="s">
        <v>67</v>
      </c>
      <c r="G858" t="s">
        <v>68</v>
      </c>
      <c r="H858" t="s">
        <v>69</v>
      </c>
      <c r="I858" t="s">
        <v>57</v>
      </c>
      <c r="J858" t="s">
        <v>45</v>
      </c>
      <c r="K858">
        <v>3</v>
      </c>
      <c r="L858">
        <v>149</v>
      </c>
      <c r="M858">
        <v>0.15</v>
      </c>
      <c r="N858">
        <v>379.95</v>
      </c>
      <c r="O858">
        <v>94.95</v>
      </c>
      <c r="P858" t="s">
        <v>28</v>
      </c>
      <c r="Q858" t="s">
        <v>86</v>
      </c>
      <c r="R858" t="s">
        <v>36</v>
      </c>
      <c r="S858">
        <v>3.7</v>
      </c>
      <c r="T858">
        <f>YEAR(tblOrders[[#This Row],[Order Date]])</f>
        <v>2025</v>
      </c>
      <c r="U858" t="str">
        <f>TEXT(tblOrders[[#This Row],[Order Date]],"mmm-yyyy")</f>
        <v>Sep-2025</v>
      </c>
      <c r="V858" s="4">
        <f>tblOrders[[#This Row],[Profit]]/tblOrders[[#This Row],[Sales Amount]]</f>
        <v>0.24990130280300041</v>
      </c>
      <c r="W858" t="str">
        <f>VLOOKUP(tblOrders[[#This Row],[City]],CityRegion,2,0)</f>
        <v>South</v>
      </c>
      <c r="X858" t="str">
        <f>VLOOKUP(tblOrders[[#This Row],[City]],lookups!A:C,3,0)</f>
        <v>Kerala</v>
      </c>
    </row>
    <row r="859" spans="1:24" x14ac:dyDescent="0.25">
      <c r="A859" t="s">
        <v>1694</v>
      </c>
      <c r="B859" s="1">
        <v>45751</v>
      </c>
      <c r="C859" t="s">
        <v>1695</v>
      </c>
      <c r="D859" t="s">
        <v>21</v>
      </c>
      <c r="E859" t="s">
        <v>49</v>
      </c>
      <c r="F859" t="s">
        <v>50</v>
      </c>
      <c r="G859" t="s">
        <v>24</v>
      </c>
      <c r="H859" t="s">
        <v>51</v>
      </c>
      <c r="I859" t="s">
        <v>139</v>
      </c>
      <c r="J859" t="s">
        <v>34</v>
      </c>
      <c r="K859">
        <v>5</v>
      </c>
      <c r="L859">
        <v>85</v>
      </c>
      <c r="M859">
        <v>0.2</v>
      </c>
      <c r="N859">
        <v>340</v>
      </c>
      <c r="O859">
        <v>80</v>
      </c>
      <c r="P859" t="s">
        <v>28</v>
      </c>
      <c r="Q859" t="s">
        <v>35</v>
      </c>
      <c r="R859" t="s">
        <v>36</v>
      </c>
      <c r="S859">
        <v>4.7</v>
      </c>
      <c r="T859">
        <f>YEAR(tblOrders[[#This Row],[Order Date]])</f>
        <v>2025</v>
      </c>
      <c r="U859" t="str">
        <f>TEXT(tblOrders[[#This Row],[Order Date]],"mmm-yyyy")</f>
        <v>Apr-2025</v>
      </c>
      <c r="V859" s="4">
        <f>tblOrders[[#This Row],[Profit]]/tblOrders[[#This Row],[Sales Amount]]</f>
        <v>0.23529411764705882</v>
      </c>
      <c r="W859" t="str">
        <f>VLOOKUP(tblOrders[[#This Row],[City]],CityRegion,2,0)</f>
        <v>South</v>
      </c>
      <c r="X859" t="str">
        <f>VLOOKUP(tblOrders[[#This Row],[City]],lookups!A:C,3,0)</f>
        <v>Tamil Nadu</v>
      </c>
    </row>
    <row r="860" spans="1:24" x14ac:dyDescent="0.25">
      <c r="A860" t="s">
        <v>1696</v>
      </c>
      <c r="B860" s="1">
        <v>45718</v>
      </c>
      <c r="C860" t="s">
        <v>1419</v>
      </c>
      <c r="D860" t="s">
        <v>21</v>
      </c>
      <c r="E860" t="s">
        <v>49</v>
      </c>
      <c r="F860" t="s">
        <v>50</v>
      </c>
      <c r="G860" t="s">
        <v>24</v>
      </c>
      <c r="H860" t="s">
        <v>51</v>
      </c>
      <c r="I860" t="s">
        <v>84</v>
      </c>
      <c r="J860" t="s">
        <v>34</v>
      </c>
      <c r="K860">
        <v>1</v>
      </c>
      <c r="L860">
        <v>85</v>
      </c>
      <c r="M860">
        <v>0.05</v>
      </c>
      <c r="N860">
        <v>80.75</v>
      </c>
      <c r="O860">
        <v>28.75</v>
      </c>
      <c r="P860" t="s">
        <v>28</v>
      </c>
      <c r="Q860" t="s">
        <v>29</v>
      </c>
      <c r="R860" t="s">
        <v>36</v>
      </c>
      <c r="S860">
        <v>4.3</v>
      </c>
      <c r="T860">
        <f>YEAR(tblOrders[[#This Row],[Order Date]])</f>
        <v>2025</v>
      </c>
      <c r="U860" t="str">
        <f>TEXT(tblOrders[[#This Row],[Order Date]],"mmm-yyyy")</f>
        <v>Mar-2025</v>
      </c>
      <c r="V860" s="4">
        <f>tblOrders[[#This Row],[Profit]]/tblOrders[[#This Row],[Sales Amount]]</f>
        <v>0.35603715170278638</v>
      </c>
      <c r="W860" t="str">
        <f>VLOOKUP(tblOrders[[#This Row],[City]],CityRegion,2,0)</f>
        <v>West</v>
      </c>
      <c r="X860" t="str">
        <f>VLOOKUP(tblOrders[[#This Row],[City]],lookups!A:C,3,0)</f>
        <v>Maharashtra</v>
      </c>
    </row>
    <row r="861" spans="1:24" x14ac:dyDescent="0.25">
      <c r="A861" t="s">
        <v>1697</v>
      </c>
      <c r="B861" s="1">
        <v>45694</v>
      </c>
      <c r="C861" t="s">
        <v>1698</v>
      </c>
      <c r="D861" t="s">
        <v>39</v>
      </c>
      <c r="E861" t="s">
        <v>73</v>
      </c>
      <c r="F861" t="s">
        <v>74</v>
      </c>
      <c r="G861" t="s">
        <v>68</v>
      </c>
      <c r="H861" t="s">
        <v>75</v>
      </c>
      <c r="I861" t="s">
        <v>44</v>
      </c>
      <c r="J861" t="s">
        <v>27</v>
      </c>
      <c r="K861">
        <v>2</v>
      </c>
      <c r="L861">
        <v>65</v>
      </c>
      <c r="M861">
        <v>0.05</v>
      </c>
      <c r="N861">
        <v>123.5</v>
      </c>
      <c r="O861">
        <v>47.5</v>
      </c>
      <c r="P861" t="s">
        <v>111</v>
      </c>
      <c r="Q861" t="s">
        <v>91</v>
      </c>
      <c r="R861" t="s">
        <v>36</v>
      </c>
      <c r="S861">
        <v>4.3</v>
      </c>
      <c r="T861">
        <f>YEAR(tblOrders[[#This Row],[Order Date]])</f>
        <v>2025</v>
      </c>
      <c r="U861" t="str">
        <f>TEXT(tblOrders[[#This Row],[Order Date]],"mmm-yyyy")</f>
        <v>Feb-2025</v>
      </c>
      <c r="V861" s="4">
        <f>tblOrders[[#This Row],[Profit]]/tblOrders[[#This Row],[Sales Amount]]</f>
        <v>0.38461538461538464</v>
      </c>
      <c r="W861" t="str">
        <f>VLOOKUP(tblOrders[[#This Row],[City]],CityRegion,2,0)</f>
        <v>South</v>
      </c>
      <c r="X861" t="str">
        <f>VLOOKUP(tblOrders[[#This Row],[City]],lookups!A:C,3,0)</f>
        <v>Kerala</v>
      </c>
    </row>
    <row r="862" spans="1:24" x14ac:dyDescent="0.25">
      <c r="A862" t="s">
        <v>1699</v>
      </c>
      <c r="B862" s="1">
        <v>45856</v>
      </c>
      <c r="C862" t="s">
        <v>1700</v>
      </c>
      <c r="D862" t="s">
        <v>39</v>
      </c>
      <c r="E862" t="s">
        <v>49</v>
      </c>
      <c r="F862" t="s">
        <v>50</v>
      </c>
      <c r="G862" t="s">
        <v>24</v>
      </c>
      <c r="H862" t="s">
        <v>51</v>
      </c>
      <c r="I862" t="s">
        <v>26</v>
      </c>
      <c r="J862" t="s">
        <v>45</v>
      </c>
      <c r="K862">
        <v>5</v>
      </c>
      <c r="L862">
        <v>85</v>
      </c>
      <c r="M862">
        <v>0.15</v>
      </c>
      <c r="N862">
        <v>361.25</v>
      </c>
      <c r="O862">
        <v>101.25</v>
      </c>
      <c r="P862" t="s">
        <v>28</v>
      </c>
      <c r="Q862" t="s">
        <v>86</v>
      </c>
      <c r="R862" t="s">
        <v>36</v>
      </c>
      <c r="S862">
        <v>4.4000000000000004</v>
      </c>
      <c r="T862">
        <f>YEAR(tblOrders[[#This Row],[Order Date]])</f>
        <v>2025</v>
      </c>
      <c r="U862" t="str">
        <f>TEXT(tblOrders[[#This Row],[Order Date]],"mmm-yyyy")</f>
        <v>Jul-2025</v>
      </c>
      <c r="V862" s="4">
        <f>tblOrders[[#This Row],[Profit]]/tblOrders[[#This Row],[Sales Amount]]</f>
        <v>0.28027681660899656</v>
      </c>
      <c r="W862" t="str">
        <f>VLOOKUP(tblOrders[[#This Row],[City]],CityRegion,2,0)</f>
        <v>South</v>
      </c>
      <c r="X862" t="str">
        <f>VLOOKUP(tblOrders[[#This Row],[City]],lookups!A:C,3,0)</f>
        <v>Karnataka</v>
      </c>
    </row>
    <row r="863" spans="1:24" x14ac:dyDescent="0.25">
      <c r="A863" t="s">
        <v>1701</v>
      </c>
      <c r="B863" s="1">
        <v>45892</v>
      </c>
      <c r="C863" t="s">
        <v>1702</v>
      </c>
      <c r="D863" t="s">
        <v>21</v>
      </c>
      <c r="E863" t="s">
        <v>108</v>
      </c>
      <c r="F863" t="s">
        <v>109</v>
      </c>
      <c r="G863" t="s">
        <v>62</v>
      </c>
      <c r="H863" t="s">
        <v>110</v>
      </c>
      <c r="I863" t="s">
        <v>84</v>
      </c>
      <c r="J863" t="s">
        <v>45</v>
      </c>
      <c r="K863">
        <v>3</v>
      </c>
      <c r="L863">
        <v>110</v>
      </c>
      <c r="M863">
        <v>0.05</v>
      </c>
      <c r="N863">
        <v>313.5</v>
      </c>
      <c r="O863">
        <v>109.5</v>
      </c>
      <c r="P863" t="s">
        <v>28</v>
      </c>
      <c r="Q863" t="s">
        <v>91</v>
      </c>
      <c r="R863" t="s">
        <v>36</v>
      </c>
      <c r="S863">
        <v>2.8</v>
      </c>
      <c r="T863">
        <f>YEAR(tblOrders[[#This Row],[Order Date]])</f>
        <v>2025</v>
      </c>
      <c r="U863" t="str">
        <f>TEXT(tblOrders[[#This Row],[Order Date]],"mmm-yyyy")</f>
        <v>Aug-2025</v>
      </c>
      <c r="V863" s="4">
        <f>tblOrders[[#This Row],[Profit]]/tblOrders[[#This Row],[Sales Amount]]</f>
        <v>0.34928229665071769</v>
      </c>
      <c r="W863" t="str">
        <f>VLOOKUP(tblOrders[[#This Row],[City]],CityRegion,2,0)</f>
        <v>West</v>
      </c>
      <c r="X863" t="str">
        <f>VLOOKUP(tblOrders[[#This Row],[City]],lookups!A:C,3,0)</f>
        <v>Maharashtra</v>
      </c>
    </row>
    <row r="864" spans="1:24" x14ac:dyDescent="0.25">
      <c r="A864" t="s">
        <v>1703</v>
      </c>
      <c r="B864" s="1">
        <v>46020</v>
      </c>
      <c r="C864" t="s">
        <v>1704</v>
      </c>
      <c r="D864" t="s">
        <v>39</v>
      </c>
      <c r="E864" t="s">
        <v>22</v>
      </c>
      <c r="F864" t="s">
        <v>23</v>
      </c>
      <c r="G864" t="s">
        <v>24</v>
      </c>
      <c r="H864" t="s">
        <v>25</v>
      </c>
      <c r="I864" t="s">
        <v>52</v>
      </c>
      <c r="J864" t="s">
        <v>45</v>
      </c>
      <c r="K864">
        <v>4</v>
      </c>
      <c r="L864">
        <v>190</v>
      </c>
      <c r="M864">
        <v>0</v>
      </c>
      <c r="N864">
        <v>760</v>
      </c>
      <c r="O864">
        <v>260</v>
      </c>
      <c r="P864" t="s">
        <v>111</v>
      </c>
      <c r="Q864" t="s">
        <v>46</v>
      </c>
      <c r="R864" t="s">
        <v>30</v>
      </c>
      <c r="S864">
        <v>4.5999999999999996</v>
      </c>
      <c r="T864">
        <f>YEAR(tblOrders[[#This Row],[Order Date]])</f>
        <v>2025</v>
      </c>
      <c r="U864" t="str">
        <f>TEXT(tblOrders[[#This Row],[Order Date]],"mmm-yyyy")</f>
        <v>Dec-2025</v>
      </c>
      <c r="V864" s="4">
        <f>tblOrders[[#This Row],[Profit]]/tblOrders[[#This Row],[Sales Amount]]</f>
        <v>0.34210526315789475</v>
      </c>
      <c r="W864" t="str">
        <f>VLOOKUP(tblOrders[[#This Row],[City]],CityRegion,2,0)</f>
        <v>South</v>
      </c>
      <c r="X864" t="str">
        <f>VLOOKUP(tblOrders[[#This Row],[City]],lookups!A:C,3,0)</f>
        <v>Kerala</v>
      </c>
    </row>
    <row r="865" spans="1:24" x14ac:dyDescent="0.25">
      <c r="A865" t="s">
        <v>1705</v>
      </c>
      <c r="B865" s="1">
        <v>45828</v>
      </c>
      <c r="C865" t="s">
        <v>850</v>
      </c>
      <c r="D865" t="s">
        <v>21</v>
      </c>
      <c r="E865" t="s">
        <v>49</v>
      </c>
      <c r="F865" t="s">
        <v>50</v>
      </c>
      <c r="G865" t="s">
        <v>24</v>
      </c>
      <c r="H865" t="s">
        <v>51</v>
      </c>
      <c r="I865" t="s">
        <v>44</v>
      </c>
      <c r="J865" t="s">
        <v>45</v>
      </c>
      <c r="K865">
        <v>1</v>
      </c>
      <c r="L865">
        <v>85</v>
      </c>
      <c r="M865">
        <v>0.05</v>
      </c>
      <c r="N865">
        <v>80.75</v>
      </c>
      <c r="O865">
        <v>28.75</v>
      </c>
      <c r="P865" t="s">
        <v>28</v>
      </c>
      <c r="Q865" t="s">
        <v>46</v>
      </c>
      <c r="R865" t="s">
        <v>30</v>
      </c>
      <c r="S865">
        <v>3.9</v>
      </c>
      <c r="T865">
        <f>YEAR(tblOrders[[#This Row],[Order Date]])</f>
        <v>2025</v>
      </c>
      <c r="U865" t="str">
        <f>TEXT(tblOrders[[#This Row],[Order Date]],"mmm-yyyy")</f>
        <v>Jun-2025</v>
      </c>
      <c r="V865" s="4">
        <f>tblOrders[[#This Row],[Profit]]/tblOrders[[#This Row],[Sales Amount]]</f>
        <v>0.35603715170278638</v>
      </c>
      <c r="W865" t="str">
        <f>VLOOKUP(tblOrders[[#This Row],[City]],CityRegion,2,0)</f>
        <v>South</v>
      </c>
      <c r="X865" t="str">
        <f>VLOOKUP(tblOrders[[#This Row],[City]],lookups!A:C,3,0)</f>
        <v>Kerala</v>
      </c>
    </row>
    <row r="866" spans="1:24" x14ac:dyDescent="0.25">
      <c r="A866" t="s">
        <v>1706</v>
      </c>
      <c r="B866" s="1">
        <v>45934</v>
      </c>
      <c r="C866" t="s">
        <v>854</v>
      </c>
      <c r="D866" t="s">
        <v>21</v>
      </c>
      <c r="E866" t="s">
        <v>73</v>
      </c>
      <c r="F866" t="s">
        <v>74</v>
      </c>
      <c r="G866" t="s">
        <v>68</v>
      </c>
      <c r="H866" t="s">
        <v>75</v>
      </c>
      <c r="I866" t="s">
        <v>76</v>
      </c>
      <c r="J866" t="s">
        <v>34</v>
      </c>
      <c r="K866">
        <v>5</v>
      </c>
      <c r="L866">
        <v>65</v>
      </c>
      <c r="M866">
        <v>0.15</v>
      </c>
      <c r="N866">
        <v>276.25</v>
      </c>
      <c r="O866">
        <v>86.25</v>
      </c>
      <c r="P866" t="s">
        <v>28</v>
      </c>
      <c r="Q866" t="s">
        <v>29</v>
      </c>
      <c r="R866" t="s">
        <v>36</v>
      </c>
      <c r="S866">
        <v>4.4000000000000004</v>
      </c>
      <c r="T866">
        <f>YEAR(tblOrders[[#This Row],[Order Date]])</f>
        <v>2025</v>
      </c>
      <c r="U866" t="str">
        <f>TEXT(tblOrders[[#This Row],[Order Date]],"mmm-yyyy")</f>
        <v>Oct-2025</v>
      </c>
      <c r="V866" s="4">
        <f>tblOrders[[#This Row],[Profit]]/tblOrders[[#This Row],[Sales Amount]]</f>
        <v>0.31221719457013575</v>
      </c>
      <c r="W866" t="str">
        <f>VLOOKUP(tblOrders[[#This Row],[City]],CityRegion,2,0)</f>
        <v>South</v>
      </c>
      <c r="X866" t="str">
        <f>VLOOKUP(tblOrders[[#This Row],[City]],lookups!A:C,3,0)</f>
        <v>Kerala</v>
      </c>
    </row>
    <row r="867" spans="1:24" x14ac:dyDescent="0.25">
      <c r="A867" t="s">
        <v>1707</v>
      </c>
      <c r="B867" s="1">
        <v>45998</v>
      </c>
      <c r="C867" t="s">
        <v>1708</v>
      </c>
      <c r="D867" t="s">
        <v>21</v>
      </c>
      <c r="E867" t="s">
        <v>55</v>
      </c>
      <c r="F867" t="s">
        <v>56</v>
      </c>
      <c r="G867" t="s">
        <v>24</v>
      </c>
      <c r="H867" t="s">
        <v>51</v>
      </c>
      <c r="I867" t="s">
        <v>130</v>
      </c>
      <c r="J867" t="s">
        <v>27</v>
      </c>
      <c r="K867">
        <v>5</v>
      </c>
      <c r="L867">
        <v>42</v>
      </c>
      <c r="M867">
        <v>0.2</v>
      </c>
      <c r="N867">
        <v>168</v>
      </c>
      <c r="O867">
        <v>48</v>
      </c>
      <c r="P867" t="s">
        <v>28</v>
      </c>
      <c r="Q867" t="s">
        <v>86</v>
      </c>
      <c r="R867" t="s">
        <v>36</v>
      </c>
      <c r="S867">
        <v>4.3</v>
      </c>
      <c r="T867">
        <f>YEAR(tblOrders[[#This Row],[Order Date]])</f>
        <v>2025</v>
      </c>
      <c r="U867" t="str">
        <f>TEXT(tblOrders[[#This Row],[Order Date]],"mmm-yyyy")</f>
        <v>Dec-2025</v>
      </c>
      <c r="V867" s="4">
        <f>tblOrders[[#This Row],[Profit]]/tblOrders[[#This Row],[Sales Amount]]</f>
        <v>0.2857142857142857</v>
      </c>
      <c r="W867" t="str">
        <f>VLOOKUP(tblOrders[[#This Row],[City]],CityRegion,2,0)</f>
        <v>West</v>
      </c>
      <c r="X867" t="str">
        <f>VLOOKUP(tblOrders[[#This Row],[City]],lookups!A:C,3,0)</f>
        <v>Maharashtra</v>
      </c>
    </row>
    <row r="868" spans="1:24" x14ac:dyDescent="0.25">
      <c r="A868" t="s">
        <v>1709</v>
      </c>
      <c r="B868" s="1">
        <v>45710</v>
      </c>
      <c r="C868" t="s">
        <v>1710</v>
      </c>
      <c r="D868" t="s">
        <v>39</v>
      </c>
      <c r="E868" t="s">
        <v>73</v>
      </c>
      <c r="F868" t="s">
        <v>74</v>
      </c>
      <c r="G868" t="s">
        <v>68</v>
      </c>
      <c r="H868" t="s">
        <v>75</v>
      </c>
      <c r="I868" t="s">
        <v>139</v>
      </c>
      <c r="J868" t="s">
        <v>45</v>
      </c>
      <c r="K868">
        <v>3</v>
      </c>
      <c r="L868">
        <v>65</v>
      </c>
      <c r="M868">
        <v>0</v>
      </c>
      <c r="N868">
        <v>195</v>
      </c>
      <c r="O868">
        <v>81</v>
      </c>
      <c r="P868" t="s">
        <v>28</v>
      </c>
      <c r="Q868" t="s">
        <v>86</v>
      </c>
      <c r="R868" t="s">
        <v>123</v>
      </c>
      <c r="S868">
        <v>2.6</v>
      </c>
      <c r="T868">
        <f>YEAR(tblOrders[[#This Row],[Order Date]])</f>
        <v>2025</v>
      </c>
      <c r="U868" t="str">
        <f>TEXT(tblOrders[[#This Row],[Order Date]],"mmm-yyyy")</f>
        <v>Feb-2025</v>
      </c>
      <c r="V868" s="4">
        <f>tblOrders[[#This Row],[Profit]]/tblOrders[[#This Row],[Sales Amount]]</f>
        <v>0.41538461538461541</v>
      </c>
      <c r="W868" t="str">
        <f>VLOOKUP(tblOrders[[#This Row],[City]],CityRegion,2,0)</f>
        <v>South</v>
      </c>
      <c r="X868" t="str">
        <f>VLOOKUP(tblOrders[[#This Row],[City]],lookups!A:C,3,0)</f>
        <v>Tamil Nadu</v>
      </c>
    </row>
    <row r="869" spans="1:24" x14ac:dyDescent="0.25">
      <c r="A869" t="s">
        <v>1711</v>
      </c>
      <c r="B869" s="1">
        <v>45966</v>
      </c>
      <c r="C869" t="s">
        <v>1712</v>
      </c>
      <c r="D869" t="s">
        <v>21</v>
      </c>
      <c r="E869" t="s">
        <v>66</v>
      </c>
      <c r="F869" t="s">
        <v>67</v>
      </c>
      <c r="G869" t="s">
        <v>68</v>
      </c>
      <c r="H869" t="s">
        <v>69</v>
      </c>
      <c r="I869" t="s">
        <v>33</v>
      </c>
      <c r="J869" t="s">
        <v>45</v>
      </c>
      <c r="K869">
        <v>5</v>
      </c>
      <c r="L869">
        <v>149</v>
      </c>
      <c r="M869">
        <v>0.1</v>
      </c>
      <c r="N869">
        <v>670.5</v>
      </c>
      <c r="O869">
        <v>195.5</v>
      </c>
      <c r="P869" t="s">
        <v>28</v>
      </c>
      <c r="Q869" t="s">
        <v>46</v>
      </c>
      <c r="R869" t="s">
        <v>123</v>
      </c>
      <c r="S869">
        <v>4.4000000000000004</v>
      </c>
      <c r="T869">
        <f>YEAR(tblOrders[[#This Row],[Order Date]])</f>
        <v>2025</v>
      </c>
      <c r="U869" t="str">
        <f>TEXT(tblOrders[[#This Row],[Order Date]],"mmm-yyyy")</f>
        <v>Nov-2025</v>
      </c>
      <c r="V869" s="4">
        <f>tblOrders[[#This Row],[Profit]]/tblOrders[[#This Row],[Sales Amount]]</f>
        <v>0.29157345264727813</v>
      </c>
      <c r="W869" t="str">
        <f>VLOOKUP(tblOrders[[#This Row],[City]],CityRegion,2,0)</f>
        <v>North</v>
      </c>
      <c r="X869" t="str">
        <f>VLOOKUP(tblOrders[[#This Row],[City]],lookups!A:C,3,0)</f>
        <v>Delhi</v>
      </c>
    </row>
    <row r="870" spans="1:24" x14ac:dyDescent="0.25">
      <c r="A870" t="s">
        <v>1713</v>
      </c>
      <c r="B870" s="1">
        <v>45818</v>
      </c>
      <c r="C870" t="s">
        <v>568</v>
      </c>
      <c r="D870" t="s">
        <v>39</v>
      </c>
      <c r="E870" t="s">
        <v>66</v>
      </c>
      <c r="F870" t="s">
        <v>67</v>
      </c>
      <c r="G870" t="s">
        <v>68</v>
      </c>
      <c r="H870" t="s">
        <v>69</v>
      </c>
      <c r="I870" t="s">
        <v>33</v>
      </c>
      <c r="J870" t="s">
        <v>34</v>
      </c>
      <c r="K870">
        <v>1</v>
      </c>
      <c r="L870">
        <v>149</v>
      </c>
      <c r="M870">
        <v>0.15</v>
      </c>
      <c r="N870">
        <v>126.65</v>
      </c>
      <c r="O870">
        <v>31.65</v>
      </c>
      <c r="P870" t="s">
        <v>28</v>
      </c>
      <c r="Q870" t="s">
        <v>86</v>
      </c>
      <c r="R870" t="s">
        <v>36</v>
      </c>
      <c r="S870">
        <v>3.7</v>
      </c>
      <c r="T870">
        <f>YEAR(tblOrders[[#This Row],[Order Date]])</f>
        <v>2025</v>
      </c>
      <c r="U870" t="str">
        <f>TEXT(tblOrders[[#This Row],[Order Date]],"mmm-yyyy")</f>
        <v>Jun-2025</v>
      </c>
      <c r="V870" s="4">
        <f>tblOrders[[#This Row],[Profit]]/tblOrders[[#This Row],[Sales Amount]]</f>
        <v>0.24990130280300038</v>
      </c>
      <c r="W870" t="str">
        <f>VLOOKUP(tblOrders[[#This Row],[City]],CityRegion,2,0)</f>
        <v>North</v>
      </c>
      <c r="X870" t="str">
        <f>VLOOKUP(tblOrders[[#This Row],[City]],lookups!A:C,3,0)</f>
        <v>Delhi</v>
      </c>
    </row>
    <row r="871" spans="1:24" x14ac:dyDescent="0.25">
      <c r="A871" t="s">
        <v>1714</v>
      </c>
      <c r="B871" s="1">
        <v>45871</v>
      </c>
      <c r="C871" t="s">
        <v>838</v>
      </c>
      <c r="D871" t="s">
        <v>21</v>
      </c>
      <c r="E871" t="s">
        <v>22</v>
      </c>
      <c r="F871" t="s">
        <v>23</v>
      </c>
      <c r="G871" t="s">
        <v>24</v>
      </c>
      <c r="H871" t="s">
        <v>25</v>
      </c>
      <c r="I871" t="s">
        <v>57</v>
      </c>
      <c r="J871" t="s">
        <v>45</v>
      </c>
      <c r="K871">
        <v>2</v>
      </c>
      <c r="L871">
        <v>190</v>
      </c>
      <c r="M871">
        <v>0.2</v>
      </c>
      <c r="N871">
        <v>304</v>
      </c>
      <c r="O871">
        <v>54</v>
      </c>
      <c r="P871" t="s">
        <v>28</v>
      </c>
      <c r="Q871" t="s">
        <v>35</v>
      </c>
      <c r="R871" t="s">
        <v>36</v>
      </c>
      <c r="S871">
        <v>2.7</v>
      </c>
      <c r="T871">
        <f>YEAR(tblOrders[[#This Row],[Order Date]])</f>
        <v>2025</v>
      </c>
      <c r="U871" t="str">
        <f>TEXT(tblOrders[[#This Row],[Order Date]],"mmm-yyyy")</f>
        <v>Aug-2025</v>
      </c>
      <c r="V871" s="4">
        <f>tblOrders[[#This Row],[Profit]]/tblOrders[[#This Row],[Sales Amount]]</f>
        <v>0.17763157894736842</v>
      </c>
      <c r="W871" t="str">
        <f>VLOOKUP(tblOrders[[#This Row],[City]],CityRegion,2,0)</f>
        <v>South</v>
      </c>
      <c r="X871" t="str">
        <f>VLOOKUP(tblOrders[[#This Row],[City]],lookups!A:C,3,0)</f>
        <v>Kerala</v>
      </c>
    </row>
    <row r="872" spans="1:24" x14ac:dyDescent="0.25">
      <c r="A872" t="s">
        <v>1715</v>
      </c>
      <c r="B872" s="1">
        <v>45704</v>
      </c>
      <c r="C872" t="s">
        <v>1716</v>
      </c>
      <c r="D872" t="s">
        <v>39</v>
      </c>
      <c r="E872" t="s">
        <v>73</v>
      </c>
      <c r="F872" t="s">
        <v>74</v>
      </c>
      <c r="G872" t="s">
        <v>68</v>
      </c>
      <c r="H872" t="s">
        <v>75</v>
      </c>
      <c r="I872" t="s">
        <v>33</v>
      </c>
      <c r="J872" t="s">
        <v>27</v>
      </c>
      <c r="K872">
        <v>5</v>
      </c>
      <c r="L872">
        <v>65</v>
      </c>
      <c r="M872">
        <v>0.1</v>
      </c>
      <c r="N872">
        <v>292.5</v>
      </c>
      <c r="O872">
        <v>102.5</v>
      </c>
      <c r="P872" t="s">
        <v>28</v>
      </c>
      <c r="Q872" t="s">
        <v>46</v>
      </c>
      <c r="R872" t="s">
        <v>36</v>
      </c>
      <c r="S872">
        <v>2.9</v>
      </c>
      <c r="T872">
        <f>YEAR(tblOrders[[#This Row],[Order Date]])</f>
        <v>2025</v>
      </c>
      <c r="U872" t="str">
        <f>TEXT(tblOrders[[#This Row],[Order Date]],"mmm-yyyy")</f>
        <v>Feb-2025</v>
      </c>
      <c r="V872" s="4">
        <f>tblOrders[[#This Row],[Profit]]/tblOrders[[#This Row],[Sales Amount]]</f>
        <v>0.3504273504273504</v>
      </c>
      <c r="W872" t="str">
        <f>VLOOKUP(tblOrders[[#This Row],[City]],CityRegion,2,0)</f>
        <v>North</v>
      </c>
      <c r="X872" t="str">
        <f>VLOOKUP(tblOrders[[#This Row],[City]],lookups!A:C,3,0)</f>
        <v>Delhi</v>
      </c>
    </row>
    <row r="873" spans="1:24" x14ac:dyDescent="0.25">
      <c r="A873" t="s">
        <v>1717</v>
      </c>
      <c r="B873" s="1">
        <v>45743</v>
      </c>
      <c r="C873" t="s">
        <v>1718</v>
      </c>
      <c r="D873" t="s">
        <v>21</v>
      </c>
      <c r="E873" t="s">
        <v>49</v>
      </c>
      <c r="F873" t="s">
        <v>50</v>
      </c>
      <c r="G873" t="s">
        <v>24</v>
      </c>
      <c r="H873" t="s">
        <v>51</v>
      </c>
      <c r="I873" t="s">
        <v>52</v>
      </c>
      <c r="J873" t="s">
        <v>45</v>
      </c>
      <c r="K873">
        <v>4</v>
      </c>
      <c r="L873">
        <v>85</v>
      </c>
      <c r="M873">
        <v>0.1</v>
      </c>
      <c r="N873">
        <v>306</v>
      </c>
      <c r="O873">
        <v>98</v>
      </c>
      <c r="P873" t="s">
        <v>28</v>
      </c>
      <c r="Q873" t="s">
        <v>86</v>
      </c>
      <c r="R873" t="s">
        <v>36</v>
      </c>
      <c r="S873">
        <v>3.7</v>
      </c>
      <c r="T873">
        <f>YEAR(tblOrders[[#This Row],[Order Date]])</f>
        <v>2025</v>
      </c>
      <c r="U873" t="str">
        <f>TEXT(tblOrders[[#This Row],[Order Date]],"mmm-yyyy")</f>
        <v>Mar-2025</v>
      </c>
      <c r="V873" s="4">
        <f>tblOrders[[#This Row],[Profit]]/tblOrders[[#This Row],[Sales Amount]]</f>
        <v>0.3202614379084967</v>
      </c>
      <c r="W873" t="str">
        <f>VLOOKUP(tblOrders[[#This Row],[City]],CityRegion,2,0)</f>
        <v>South</v>
      </c>
      <c r="X873" t="str">
        <f>VLOOKUP(tblOrders[[#This Row],[City]],lookups!A:C,3,0)</f>
        <v>Kerala</v>
      </c>
    </row>
    <row r="874" spans="1:24" x14ac:dyDescent="0.25">
      <c r="A874" t="s">
        <v>1719</v>
      </c>
      <c r="B874" s="1">
        <v>45766</v>
      </c>
      <c r="C874" t="s">
        <v>1720</v>
      </c>
      <c r="D874" t="s">
        <v>39</v>
      </c>
      <c r="E874" t="s">
        <v>114</v>
      </c>
      <c r="F874" t="s">
        <v>115</v>
      </c>
      <c r="G874" t="s">
        <v>42</v>
      </c>
      <c r="H874" t="s">
        <v>116</v>
      </c>
      <c r="I874" t="s">
        <v>57</v>
      </c>
      <c r="J874" t="s">
        <v>45</v>
      </c>
      <c r="K874">
        <v>5</v>
      </c>
      <c r="L874">
        <v>12</v>
      </c>
      <c r="M874">
        <v>0.15</v>
      </c>
      <c r="N874">
        <v>51</v>
      </c>
      <c r="O874">
        <v>21</v>
      </c>
      <c r="P874" t="s">
        <v>28</v>
      </c>
      <c r="Q874" t="s">
        <v>46</v>
      </c>
      <c r="R874" t="s">
        <v>123</v>
      </c>
      <c r="S874">
        <v>4.4000000000000004</v>
      </c>
      <c r="T874">
        <f>YEAR(tblOrders[[#This Row],[Order Date]])</f>
        <v>2025</v>
      </c>
      <c r="U874" t="str">
        <f>TEXT(tblOrders[[#This Row],[Order Date]],"mmm-yyyy")</f>
        <v>Apr-2025</v>
      </c>
      <c r="V874" s="4">
        <f>tblOrders[[#This Row],[Profit]]/tblOrders[[#This Row],[Sales Amount]]</f>
        <v>0.41176470588235292</v>
      </c>
      <c r="W874" t="str">
        <f>VLOOKUP(tblOrders[[#This Row],[City]],CityRegion,2,0)</f>
        <v>South</v>
      </c>
      <c r="X874" t="str">
        <f>VLOOKUP(tblOrders[[#This Row],[City]],lookups!A:C,3,0)</f>
        <v>Kerala</v>
      </c>
    </row>
    <row r="875" spans="1:24" x14ac:dyDescent="0.25">
      <c r="A875" t="s">
        <v>1721</v>
      </c>
      <c r="B875" s="1">
        <v>45912</v>
      </c>
      <c r="C875" t="s">
        <v>1722</v>
      </c>
      <c r="D875" t="s">
        <v>21</v>
      </c>
      <c r="E875" t="s">
        <v>79</v>
      </c>
      <c r="F875" t="s">
        <v>80</v>
      </c>
      <c r="G875" t="s">
        <v>68</v>
      </c>
      <c r="H875" t="s">
        <v>81</v>
      </c>
      <c r="I875" t="s">
        <v>44</v>
      </c>
      <c r="J875" t="s">
        <v>34</v>
      </c>
      <c r="K875">
        <v>5</v>
      </c>
      <c r="L875">
        <v>799</v>
      </c>
      <c r="M875">
        <v>0.1</v>
      </c>
      <c r="N875">
        <v>3595.5</v>
      </c>
      <c r="O875">
        <v>495.5</v>
      </c>
      <c r="P875" t="s">
        <v>148</v>
      </c>
      <c r="Q875" t="s">
        <v>29</v>
      </c>
      <c r="R875" t="s">
        <v>36</v>
      </c>
      <c r="S875">
        <v>4.8</v>
      </c>
      <c r="T875">
        <f>YEAR(tblOrders[[#This Row],[Order Date]])</f>
        <v>2025</v>
      </c>
      <c r="U875" t="str">
        <f>TEXT(tblOrders[[#This Row],[Order Date]],"mmm-yyyy")</f>
        <v>Sep-2025</v>
      </c>
      <c r="V875" s="4">
        <f>tblOrders[[#This Row],[Profit]]/tblOrders[[#This Row],[Sales Amount]]</f>
        <v>0.13781115282992629</v>
      </c>
      <c r="W875" t="str">
        <f>VLOOKUP(tblOrders[[#This Row],[City]],CityRegion,2,0)</f>
        <v>South</v>
      </c>
      <c r="X875" t="str">
        <f>VLOOKUP(tblOrders[[#This Row],[City]],lookups!A:C,3,0)</f>
        <v>Kerala</v>
      </c>
    </row>
    <row r="876" spans="1:24" x14ac:dyDescent="0.25">
      <c r="A876" t="s">
        <v>1723</v>
      </c>
      <c r="B876" s="1">
        <v>45952</v>
      </c>
      <c r="C876" t="s">
        <v>1724</v>
      </c>
      <c r="D876" t="s">
        <v>21</v>
      </c>
      <c r="E876" t="s">
        <v>60</v>
      </c>
      <c r="F876" t="s">
        <v>61</v>
      </c>
      <c r="G876" t="s">
        <v>62</v>
      </c>
      <c r="H876" t="s">
        <v>63</v>
      </c>
      <c r="I876" t="s">
        <v>33</v>
      </c>
      <c r="J876" t="s">
        <v>45</v>
      </c>
      <c r="K876">
        <v>2</v>
      </c>
      <c r="L876">
        <v>45</v>
      </c>
      <c r="M876">
        <v>0</v>
      </c>
      <c r="N876">
        <v>90</v>
      </c>
      <c r="O876">
        <v>38</v>
      </c>
      <c r="P876" t="s">
        <v>28</v>
      </c>
      <c r="Q876" t="s">
        <v>35</v>
      </c>
      <c r="R876" t="s">
        <v>36</v>
      </c>
      <c r="S876">
        <v>3.6</v>
      </c>
      <c r="T876">
        <f>YEAR(tblOrders[[#This Row],[Order Date]])</f>
        <v>2025</v>
      </c>
      <c r="U876" t="str">
        <f>TEXT(tblOrders[[#This Row],[Order Date]],"mmm-yyyy")</f>
        <v>Oct-2025</v>
      </c>
      <c r="V876" s="4">
        <f>tblOrders[[#This Row],[Profit]]/tblOrders[[#This Row],[Sales Amount]]</f>
        <v>0.42222222222222222</v>
      </c>
      <c r="W876" t="str">
        <f>VLOOKUP(tblOrders[[#This Row],[City]],CityRegion,2,0)</f>
        <v>North</v>
      </c>
      <c r="X876" t="str">
        <f>VLOOKUP(tblOrders[[#This Row],[City]],lookups!A:C,3,0)</f>
        <v>Delhi</v>
      </c>
    </row>
    <row r="877" spans="1:24" x14ac:dyDescent="0.25">
      <c r="A877" t="s">
        <v>1725</v>
      </c>
      <c r="B877" s="1">
        <v>45892</v>
      </c>
      <c r="C877" t="s">
        <v>1726</v>
      </c>
      <c r="D877" t="s">
        <v>21</v>
      </c>
      <c r="E877" t="s">
        <v>94</v>
      </c>
      <c r="F877" t="s">
        <v>95</v>
      </c>
      <c r="G877" t="s">
        <v>68</v>
      </c>
      <c r="H877" t="s">
        <v>96</v>
      </c>
      <c r="I877" t="s">
        <v>52</v>
      </c>
      <c r="J877" t="s">
        <v>34</v>
      </c>
      <c r="K877">
        <v>5</v>
      </c>
      <c r="L877">
        <v>89</v>
      </c>
      <c r="M877">
        <v>0.05</v>
      </c>
      <c r="N877">
        <v>422.75</v>
      </c>
      <c r="O877">
        <v>147.75</v>
      </c>
      <c r="P877" t="s">
        <v>111</v>
      </c>
      <c r="Q877" t="s">
        <v>86</v>
      </c>
      <c r="R877" t="s">
        <v>36</v>
      </c>
      <c r="S877">
        <v>4.5</v>
      </c>
      <c r="T877">
        <f>YEAR(tblOrders[[#This Row],[Order Date]])</f>
        <v>2025</v>
      </c>
      <c r="U877" t="str">
        <f>TEXT(tblOrders[[#This Row],[Order Date]],"mmm-yyyy")</f>
        <v>Aug-2025</v>
      </c>
      <c r="V877" s="4">
        <f>tblOrders[[#This Row],[Profit]]/tblOrders[[#This Row],[Sales Amount]]</f>
        <v>0.34949733885274986</v>
      </c>
      <c r="W877" t="str">
        <f>VLOOKUP(tblOrders[[#This Row],[City]],CityRegion,2,0)</f>
        <v>South</v>
      </c>
      <c r="X877" t="str">
        <f>VLOOKUP(tblOrders[[#This Row],[City]],lookups!A:C,3,0)</f>
        <v>Kerala</v>
      </c>
    </row>
    <row r="878" spans="1:24" x14ac:dyDescent="0.25">
      <c r="A878" t="s">
        <v>1727</v>
      </c>
      <c r="B878" s="1">
        <v>45886</v>
      </c>
      <c r="C878" t="s">
        <v>459</v>
      </c>
      <c r="D878" t="s">
        <v>39</v>
      </c>
      <c r="E878" t="s">
        <v>49</v>
      </c>
      <c r="F878" t="s">
        <v>50</v>
      </c>
      <c r="G878" t="s">
        <v>24</v>
      </c>
      <c r="H878" t="s">
        <v>51</v>
      </c>
      <c r="I878" t="s">
        <v>33</v>
      </c>
      <c r="J878" t="s">
        <v>27</v>
      </c>
      <c r="K878">
        <v>3</v>
      </c>
      <c r="L878">
        <v>85</v>
      </c>
      <c r="M878">
        <v>0</v>
      </c>
      <c r="N878">
        <v>255</v>
      </c>
      <c r="O878">
        <v>99</v>
      </c>
      <c r="P878" t="s">
        <v>28</v>
      </c>
      <c r="Q878" t="s">
        <v>86</v>
      </c>
      <c r="R878" t="s">
        <v>30</v>
      </c>
      <c r="S878">
        <v>3</v>
      </c>
      <c r="T878">
        <f>YEAR(tblOrders[[#This Row],[Order Date]])</f>
        <v>2025</v>
      </c>
      <c r="U878" t="str">
        <f>TEXT(tblOrders[[#This Row],[Order Date]],"mmm-yyyy")</f>
        <v>Aug-2025</v>
      </c>
      <c r="V878" s="4">
        <f>tblOrders[[#This Row],[Profit]]/tblOrders[[#This Row],[Sales Amount]]</f>
        <v>0.38823529411764707</v>
      </c>
      <c r="W878" t="str">
        <f>VLOOKUP(tblOrders[[#This Row],[City]],CityRegion,2,0)</f>
        <v>North</v>
      </c>
      <c r="X878" t="str">
        <f>VLOOKUP(tblOrders[[#This Row],[City]],lookups!A:C,3,0)</f>
        <v>Delhi</v>
      </c>
    </row>
    <row r="879" spans="1:24" x14ac:dyDescent="0.25">
      <c r="A879" t="s">
        <v>1728</v>
      </c>
      <c r="B879" s="1">
        <v>45690</v>
      </c>
      <c r="C879" t="s">
        <v>1729</v>
      </c>
      <c r="D879" t="s">
        <v>21</v>
      </c>
      <c r="E879" t="s">
        <v>73</v>
      </c>
      <c r="F879" t="s">
        <v>74</v>
      </c>
      <c r="G879" t="s">
        <v>68</v>
      </c>
      <c r="H879" t="s">
        <v>75</v>
      </c>
      <c r="I879" t="s">
        <v>33</v>
      </c>
      <c r="J879" t="s">
        <v>27</v>
      </c>
      <c r="K879">
        <v>1</v>
      </c>
      <c r="L879">
        <v>65</v>
      </c>
      <c r="M879">
        <v>0.2</v>
      </c>
      <c r="N879">
        <v>52</v>
      </c>
      <c r="O879">
        <v>14</v>
      </c>
      <c r="P879" t="s">
        <v>28</v>
      </c>
      <c r="Q879" t="s">
        <v>86</v>
      </c>
      <c r="R879" t="s">
        <v>30</v>
      </c>
      <c r="S879">
        <v>4.0999999999999996</v>
      </c>
      <c r="T879">
        <f>YEAR(tblOrders[[#This Row],[Order Date]])</f>
        <v>2025</v>
      </c>
      <c r="U879" t="str">
        <f>TEXT(tblOrders[[#This Row],[Order Date]],"mmm-yyyy")</f>
        <v>Feb-2025</v>
      </c>
      <c r="V879" s="4">
        <f>tblOrders[[#This Row],[Profit]]/tblOrders[[#This Row],[Sales Amount]]</f>
        <v>0.26923076923076922</v>
      </c>
      <c r="W879" t="str">
        <f>VLOOKUP(tblOrders[[#This Row],[City]],CityRegion,2,0)</f>
        <v>North</v>
      </c>
      <c r="X879" t="str">
        <f>VLOOKUP(tblOrders[[#This Row],[City]],lookups!A:C,3,0)</f>
        <v>Delhi</v>
      </c>
    </row>
    <row r="880" spans="1:24" x14ac:dyDescent="0.25">
      <c r="A880" t="s">
        <v>1730</v>
      </c>
      <c r="B880" s="1">
        <v>45731</v>
      </c>
      <c r="C880" t="s">
        <v>1731</v>
      </c>
      <c r="D880" t="s">
        <v>39</v>
      </c>
      <c r="E880" t="s">
        <v>73</v>
      </c>
      <c r="F880" t="s">
        <v>74</v>
      </c>
      <c r="G880" t="s">
        <v>68</v>
      </c>
      <c r="H880" t="s">
        <v>75</v>
      </c>
      <c r="I880" t="s">
        <v>52</v>
      </c>
      <c r="J880" t="s">
        <v>27</v>
      </c>
      <c r="K880">
        <v>3</v>
      </c>
      <c r="L880">
        <v>65</v>
      </c>
      <c r="M880">
        <v>0</v>
      </c>
      <c r="N880">
        <v>195</v>
      </c>
      <c r="O880">
        <v>81</v>
      </c>
      <c r="P880" t="s">
        <v>28</v>
      </c>
      <c r="Q880" t="s">
        <v>91</v>
      </c>
      <c r="R880" t="s">
        <v>36</v>
      </c>
      <c r="S880">
        <v>3.8</v>
      </c>
      <c r="T880">
        <f>YEAR(tblOrders[[#This Row],[Order Date]])</f>
        <v>2025</v>
      </c>
      <c r="U880" t="str">
        <f>TEXT(tblOrders[[#This Row],[Order Date]],"mmm-yyyy")</f>
        <v>Mar-2025</v>
      </c>
      <c r="V880" s="4">
        <f>tblOrders[[#This Row],[Profit]]/tblOrders[[#This Row],[Sales Amount]]</f>
        <v>0.41538461538461541</v>
      </c>
      <c r="W880" t="str">
        <f>VLOOKUP(tblOrders[[#This Row],[City]],CityRegion,2,0)</f>
        <v>South</v>
      </c>
      <c r="X880" t="str">
        <f>VLOOKUP(tblOrders[[#This Row],[City]],lookups!A:C,3,0)</f>
        <v>Kerala</v>
      </c>
    </row>
    <row r="881" spans="1:24" x14ac:dyDescent="0.25">
      <c r="A881" t="s">
        <v>1732</v>
      </c>
      <c r="B881" s="1">
        <v>45775</v>
      </c>
      <c r="C881" t="s">
        <v>1733</v>
      </c>
      <c r="D881" t="s">
        <v>21</v>
      </c>
      <c r="E881" t="s">
        <v>94</v>
      </c>
      <c r="F881" t="s">
        <v>95</v>
      </c>
      <c r="G881" t="s">
        <v>68</v>
      </c>
      <c r="H881" t="s">
        <v>96</v>
      </c>
      <c r="I881" t="s">
        <v>139</v>
      </c>
      <c r="J881" t="s">
        <v>45</v>
      </c>
      <c r="K881">
        <v>3</v>
      </c>
      <c r="L881">
        <v>89</v>
      </c>
      <c r="M881">
        <v>0</v>
      </c>
      <c r="N881">
        <v>267</v>
      </c>
      <c r="O881">
        <v>102</v>
      </c>
      <c r="P881" t="s">
        <v>28</v>
      </c>
      <c r="Q881" t="s">
        <v>35</v>
      </c>
      <c r="R881" t="s">
        <v>30</v>
      </c>
      <c r="S881">
        <v>2.6</v>
      </c>
      <c r="T881">
        <f>YEAR(tblOrders[[#This Row],[Order Date]])</f>
        <v>2025</v>
      </c>
      <c r="U881" t="str">
        <f>TEXT(tblOrders[[#This Row],[Order Date]],"mmm-yyyy")</f>
        <v>Apr-2025</v>
      </c>
      <c r="V881" s="4">
        <f>tblOrders[[#This Row],[Profit]]/tblOrders[[#This Row],[Sales Amount]]</f>
        <v>0.38202247191011235</v>
      </c>
      <c r="W881" t="str">
        <f>VLOOKUP(tblOrders[[#This Row],[City]],CityRegion,2,0)</f>
        <v>South</v>
      </c>
      <c r="X881" t="str">
        <f>VLOOKUP(tblOrders[[#This Row],[City]],lookups!A:C,3,0)</f>
        <v>Tamil Nadu</v>
      </c>
    </row>
    <row r="882" spans="1:24" x14ac:dyDescent="0.25">
      <c r="A882" t="s">
        <v>1734</v>
      </c>
      <c r="B882" s="1">
        <v>45700</v>
      </c>
      <c r="C882" t="s">
        <v>416</v>
      </c>
      <c r="D882" t="s">
        <v>21</v>
      </c>
      <c r="E882" t="s">
        <v>55</v>
      </c>
      <c r="F882" t="s">
        <v>56</v>
      </c>
      <c r="G882" t="s">
        <v>24</v>
      </c>
      <c r="H882" t="s">
        <v>51</v>
      </c>
      <c r="I882" t="s">
        <v>44</v>
      </c>
      <c r="J882" t="s">
        <v>27</v>
      </c>
      <c r="K882">
        <v>1</v>
      </c>
      <c r="L882">
        <v>42</v>
      </c>
      <c r="M882">
        <v>0.05</v>
      </c>
      <c r="N882">
        <v>39.9</v>
      </c>
      <c r="O882">
        <v>15.9</v>
      </c>
      <c r="P882" t="s">
        <v>28</v>
      </c>
      <c r="Q882" t="s">
        <v>91</v>
      </c>
      <c r="R882" t="s">
        <v>30</v>
      </c>
      <c r="S882">
        <v>4.4000000000000004</v>
      </c>
      <c r="T882">
        <f>YEAR(tblOrders[[#This Row],[Order Date]])</f>
        <v>2025</v>
      </c>
      <c r="U882" t="str">
        <f>TEXT(tblOrders[[#This Row],[Order Date]],"mmm-yyyy")</f>
        <v>Feb-2025</v>
      </c>
      <c r="V882" s="4">
        <f>tblOrders[[#This Row],[Profit]]/tblOrders[[#This Row],[Sales Amount]]</f>
        <v>0.39849624060150379</v>
      </c>
      <c r="W882" t="str">
        <f>VLOOKUP(tblOrders[[#This Row],[City]],CityRegion,2,0)</f>
        <v>South</v>
      </c>
      <c r="X882" t="str">
        <f>VLOOKUP(tblOrders[[#This Row],[City]],lookups!A:C,3,0)</f>
        <v>Kerala</v>
      </c>
    </row>
    <row r="883" spans="1:24" x14ac:dyDescent="0.25">
      <c r="A883" t="s">
        <v>1735</v>
      </c>
      <c r="B883" s="1">
        <v>45702</v>
      </c>
      <c r="C883" t="s">
        <v>769</v>
      </c>
      <c r="D883" t="s">
        <v>21</v>
      </c>
      <c r="E883" t="s">
        <v>66</v>
      </c>
      <c r="F883" t="s">
        <v>67</v>
      </c>
      <c r="G883" t="s">
        <v>68</v>
      </c>
      <c r="H883" t="s">
        <v>69</v>
      </c>
      <c r="I883" t="s">
        <v>52</v>
      </c>
      <c r="J883" t="s">
        <v>34</v>
      </c>
      <c r="K883">
        <v>1</v>
      </c>
      <c r="L883">
        <v>149</v>
      </c>
      <c r="M883">
        <v>0.05</v>
      </c>
      <c r="N883">
        <v>141.55000000000001</v>
      </c>
      <c r="O883">
        <v>46.55</v>
      </c>
      <c r="P883" t="s">
        <v>28</v>
      </c>
      <c r="Q883" t="s">
        <v>29</v>
      </c>
      <c r="R883" t="s">
        <v>36</v>
      </c>
      <c r="S883">
        <v>3.5</v>
      </c>
      <c r="T883">
        <f>YEAR(tblOrders[[#This Row],[Order Date]])</f>
        <v>2025</v>
      </c>
      <c r="U883" t="str">
        <f>TEXT(tblOrders[[#This Row],[Order Date]],"mmm-yyyy")</f>
        <v>Feb-2025</v>
      </c>
      <c r="V883" s="4">
        <f>tblOrders[[#This Row],[Profit]]/tblOrders[[#This Row],[Sales Amount]]</f>
        <v>0.32885906040268453</v>
      </c>
      <c r="W883" t="str">
        <f>VLOOKUP(tblOrders[[#This Row],[City]],CityRegion,2,0)</f>
        <v>South</v>
      </c>
      <c r="X883" t="str">
        <f>VLOOKUP(tblOrders[[#This Row],[City]],lookups!A:C,3,0)</f>
        <v>Kerala</v>
      </c>
    </row>
    <row r="884" spans="1:24" x14ac:dyDescent="0.25">
      <c r="A884" t="s">
        <v>1736</v>
      </c>
      <c r="B884" s="1">
        <v>45712</v>
      </c>
      <c r="C884" t="s">
        <v>1737</v>
      </c>
      <c r="D884" t="s">
        <v>21</v>
      </c>
      <c r="E884" t="s">
        <v>66</v>
      </c>
      <c r="F884" t="s">
        <v>67</v>
      </c>
      <c r="G884" t="s">
        <v>68</v>
      </c>
      <c r="H884" t="s">
        <v>69</v>
      </c>
      <c r="I884" t="s">
        <v>26</v>
      </c>
      <c r="J884" t="s">
        <v>27</v>
      </c>
      <c r="K884">
        <v>2</v>
      </c>
      <c r="L884">
        <v>149</v>
      </c>
      <c r="M884">
        <v>0</v>
      </c>
      <c r="N884">
        <v>298</v>
      </c>
      <c r="O884">
        <v>108</v>
      </c>
      <c r="P884" t="s">
        <v>28</v>
      </c>
      <c r="Q884" t="s">
        <v>91</v>
      </c>
      <c r="R884" t="s">
        <v>36</v>
      </c>
      <c r="S884">
        <v>3.2</v>
      </c>
      <c r="T884">
        <f>YEAR(tblOrders[[#This Row],[Order Date]])</f>
        <v>2025</v>
      </c>
      <c r="U884" t="str">
        <f>TEXT(tblOrders[[#This Row],[Order Date]],"mmm-yyyy")</f>
        <v>Feb-2025</v>
      </c>
      <c r="V884" s="4">
        <f>tblOrders[[#This Row],[Profit]]/tblOrders[[#This Row],[Sales Amount]]</f>
        <v>0.36241610738255031</v>
      </c>
      <c r="W884" t="str">
        <f>VLOOKUP(tblOrders[[#This Row],[City]],CityRegion,2,0)</f>
        <v>South</v>
      </c>
      <c r="X884" t="str">
        <f>VLOOKUP(tblOrders[[#This Row],[City]],lookups!A:C,3,0)</f>
        <v>Karnataka</v>
      </c>
    </row>
    <row r="885" spans="1:24" x14ac:dyDescent="0.25">
      <c r="A885" t="s">
        <v>1738</v>
      </c>
      <c r="B885" s="1">
        <v>45741</v>
      </c>
      <c r="C885" t="s">
        <v>1739</v>
      </c>
      <c r="D885" t="s">
        <v>21</v>
      </c>
      <c r="E885" t="s">
        <v>55</v>
      </c>
      <c r="F885" t="s">
        <v>56</v>
      </c>
      <c r="G885" t="s">
        <v>24</v>
      </c>
      <c r="H885" t="s">
        <v>51</v>
      </c>
      <c r="I885" t="s">
        <v>57</v>
      </c>
      <c r="J885" t="s">
        <v>34</v>
      </c>
      <c r="K885">
        <v>5</v>
      </c>
      <c r="L885">
        <v>42</v>
      </c>
      <c r="M885">
        <v>0</v>
      </c>
      <c r="N885">
        <v>210</v>
      </c>
      <c r="O885">
        <v>90</v>
      </c>
      <c r="P885" t="s">
        <v>85</v>
      </c>
      <c r="Q885" t="s">
        <v>86</v>
      </c>
      <c r="R885" t="s">
        <v>36</v>
      </c>
      <c r="S885">
        <v>4</v>
      </c>
      <c r="T885">
        <f>YEAR(tblOrders[[#This Row],[Order Date]])</f>
        <v>2025</v>
      </c>
      <c r="U885" t="str">
        <f>TEXT(tblOrders[[#This Row],[Order Date]],"mmm-yyyy")</f>
        <v>Mar-2025</v>
      </c>
      <c r="V885" s="4">
        <f>tblOrders[[#This Row],[Profit]]/tblOrders[[#This Row],[Sales Amount]]</f>
        <v>0.42857142857142855</v>
      </c>
      <c r="W885" t="str">
        <f>VLOOKUP(tblOrders[[#This Row],[City]],CityRegion,2,0)</f>
        <v>South</v>
      </c>
      <c r="X885" t="str">
        <f>VLOOKUP(tblOrders[[#This Row],[City]],lookups!A:C,3,0)</f>
        <v>Kerala</v>
      </c>
    </row>
    <row r="886" spans="1:24" x14ac:dyDescent="0.25">
      <c r="A886" t="s">
        <v>1740</v>
      </c>
      <c r="B886" s="1">
        <v>45683</v>
      </c>
      <c r="C886" t="s">
        <v>1741</v>
      </c>
      <c r="D886" t="s">
        <v>21</v>
      </c>
      <c r="E886" t="s">
        <v>79</v>
      </c>
      <c r="F886" t="s">
        <v>80</v>
      </c>
      <c r="G886" t="s">
        <v>68</v>
      </c>
      <c r="H886" t="s">
        <v>81</v>
      </c>
      <c r="I886" t="s">
        <v>70</v>
      </c>
      <c r="J886" t="s">
        <v>27</v>
      </c>
      <c r="K886">
        <v>2</v>
      </c>
      <c r="L886">
        <v>799</v>
      </c>
      <c r="M886">
        <v>0.2</v>
      </c>
      <c r="N886">
        <v>1278.4000000000001</v>
      </c>
      <c r="O886">
        <v>38.4</v>
      </c>
      <c r="P886" t="s">
        <v>28</v>
      </c>
      <c r="Q886" t="s">
        <v>91</v>
      </c>
      <c r="R886" t="s">
        <v>36</v>
      </c>
      <c r="S886">
        <v>4.4000000000000004</v>
      </c>
      <c r="T886">
        <f>YEAR(tblOrders[[#This Row],[Order Date]])</f>
        <v>2025</v>
      </c>
      <c r="U886" t="str">
        <f>TEXT(tblOrders[[#This Row],[Order Date]],"mmm-yyyy")</f>
        <v>Jan-2025</v>
      </c>
      <c r="V886" s="4">
        <f>tblOrders[[#This Row],[Profit]]/tblOrders[[#This Row],[Sales Amount]]</f>
        <v>3.0037546933667079E-2</v>
      </c>
      <c r="W886" t="str">
        <f>VLOOKUP(tblOrders[[#This Row],[City]],CityRegion,2,0)</f>
        <v>South</v>
      </c>
      <c r="X886" t="str">
        <f>VLOOKUP(tblOrders[[#This Row],[City]],lookups!A:C,3,0)</f>
        <v>Telengana</v>
      </c>
    </row>
    <row r="887" spans="1:24" x14ac:dyDescent="0.25">
      <c r="A887" t="s">
        <v>1742</v>
      </c>
      <c r="B887" s="1">
        <v>45980</v>
      </c>
      <c r="C887" t="s">
        <v>1223</v>
      </c>
      <c r="D887" t="s">
        <v>21</v>
      </c>
      <c r="E887" t="s">
        <v>79</v>
      </c>
      <c r="F887" t="s">
        <v>80</v>
      </c>
      <c r="G887" t="s">
        <v>68</v>
      </c>
      <c r="H887" t="s">
        <v>81</v>
      </c>
      <c r="I887" t="s">
        <v>52</v>
      </c>
      <c r="J887" t="s">
        <v>45</v>
      </c>
      <c r="K887">
        <v>4</v>
      </c>
      <c r="L887">
        <v>799</v>
      </c>
      <c r="M887">
        <v>0.2</v>
      </c>
      <c r="N887">
        <v>2556.8000000000002</v>
      </c>
      <c r="O887">
        <v>76.8</v>
      </c>
      <c r="P887" t="s">
        <v>28</v>
      </c>
      <c r="Q887" t="s">
        <v>86</v>
      </c>
      <c r="R887" t="s">
        <v>36</v>
      </c>
      <c r="S887">
        <v>3.4</v>
      </c>
      <c r="T887">
        <f>YEAR(tblOrders[[#This Row],[Order Date]])</f>
        <v>2025</v>
      </c>
      <c r="U887" t="str">
        <f>TEXT(tblOrders[[#This Row],[Order Date]],"mmm-yyyy")</f>
        <v>Nov-2025</v>
      </c>
      <c r="V887" s="4">
        <f>tblOrders[[#This Row],[Profit]]/tblOrders[[#This Row],[Sales Amount]]</f>
        <v>3.0037546933667079E-2</v>
      </c>
      <c r="W887" t="str">
        <f>VLOOKUP(tblOrders[[#This Row],[City]],CityRegion,2,0)</f>
        <v>South</v>
      </c>
      <c r="X887" t="str">
        <f>VLOOKUP(tblOrders[[#This Row],[City]],lookups!A:C,3,0)</f>
        <v>Kerala</v>
      </c>
    </row>
    <row r="888" spans="1:24" x14ac:dyDescent="0.25">
      <c r="A888" t="s">
        <v>1743</v>
      </c>
      <c r="B888" s="1">
        <v>45818</v>
      </c>
      <c r="C888" t="s">
        <v>1744</v>
      </c>
      <c r="D888" t="s">
        <v>21</v>
      </c>
      <c r="E888" t="s">
        <v>60</v>
      </c>
      <c r="F888" t="s">
        <v>61</v>
      </c>
      <c r="G888" t="s">
        <v>62</v>
      </c>
      <c r="H888" t="s">
        <v>63</v>
      </c>
      <c r="I888" t="s">
        <v>76</v>
      </c>
      <c r="J888" t="s">
        <v>27</v>
      </c>
      <c r="K888">
        <v>3</v>
      </c>
      <c r="L888">
        <v>45</v>
      </c>
      <c r="M888">
        <v>0.1</v>
      </c>
      <c r="N888">
        <v>121.5</v>
      </c>
      <c r="O888">
        <v>43.5</v>
      </c>
      <c r="P888" t="s">
        <v>28</v>
      </c>
      <c r="Q888" t="s">
        <v>35</v>
      </c>
      <c r="R888" t="s">
        <v>30</v>
      </c>
      <c r="S888">
        <v>3.4</v>
      </c>
      <c r="T888">
        <f>YEAR(tblOrders[[#This Row],[Order Date]])</f>
        <v>2025</v>
      </c>
      <c r="U888" t="str">
        <f>TEXT(tblOrders[[#This Row],[Order Date]],"mmm-yyyy")</f>
        <v>Jun-2025</v>
      </c>
      <c r="V888" s="4">
        <f>tblOrders[[#This Row],[Profit]]/tblOrders[[#This Row],[Sales Amount]]</f>
        <v>0.35802469135802467</v>
      </c>
      <c r="W888" t="str">
        <f>VLOOKUP(tblOrders[[#This Row],[City]],CityRegion,2,0)</f>
        <v>South</v>
      </c>
      <c r="X888" t="str">
        <f>VLOOKUP(tblOrders[[#This Row],[City]],lookups!A:C,3,0)</f>
        <v>Kerala</v>
      </c>
    </row>
    <row r="889" spans="1:24" x14ac:dyDescent="0.25">
      <c r="A889" t="s">
        <v>1745</v>
      </c>
      <c r="B889" s="1">
        <v>45842</v>
      </c>
      <c r="C889" t="s">
        <v>1373</v>
      </c>
      <c r="D889" t="s">
        <v>21</v>
      </c>
      <c r="E889" t="s">
        <v>73</v>
      </c>
      <c r="F889" t="s">
        <v>74</v>
      </c>
      <c r="G889" t="s">
        <v>68</v>
      </c>
      <c r="H889" t="s">
        <v>75</v>
      </c>
      <c r="I889" t="s">
        <v>76</v>
      </c>
      <c r="J889" t="s">
        <v>45</v>
      </c>
      <c r="K889">
        <v>1</v>
      </c>
      <c r="L889">
        <v>65</v>
      </c>
      <c r="M889">
        <v>0</v>
      </c>
      <c r="N889">
        <v>65</v>
      </c>
      <c r="O889">
        <v>27</v>
      </c>
      <c r="P889" t="s">
        <v>28</v>
      </c>
      <c r="Q889" t="s">
        <v>29</v>
      </c>
      <c r="R889" t="s">
        <v>36</v>
      </c>
      <c r="S889">
        <v>4.2</v>
      </c>
      <c r="T889">
        <f>YEAR(tblOrders[[#This Row],[Order Date]])</f>
        <v>2025</v>
      </c>
      <c r="U889" t="str">
        <f>TEXT(tblOrders[[#This Row],[Order Date]],"mmm-yyyy")</f>
        <v>Jul-2025</v>
      </c>
      <c r="V889" s="4">
        <f>tblOrders[[#This Row],[Profit]]/tblOrders[[#This Row],[Sales Amount]]</f>
        <v>0.41538461538461541</v>
      </c>
      <c r="W889" t="str">
        <f>VLOOKUP(tblOrders[[#This Row],[City]],CityRegion,2,0)</f>
        <v>South</v>
      </c>
      <c r="X889" t="str">
        <f>VLOOKUP(tblOrders[[#This Row],[City]],lookups!A:C,3,0)</f>
        <v>Kerala</v>
      </c>
    </row>
    <row r="890" spans="1:24" x14ac:dyDescent="0.25">
      <c r="A890" t="s">
        <v>1746</v>
      </c>
      <c r="B890" s="1">
        <v>46003</v>
      </c>
      <c r="C890" t="s">
        <v>808</v>
      </c>
      <c r="D890" t="s">
        <v>21</v>
      </c>
      <c r="E890" t="s">
        <v>79</v>
      </c>
      <c r="F890" t="s">
        <v>80</v>
      </c>
      <c r="G890" t="s">
        <v>68</v>
      </c>
      <c r="H890" t="s">
        <v>81</v>
      </c>
      <c r="I890" t="s">
        <v>52</v>
      </c>
      <c r="J890" t="s">
        <v>34</v>
      </c>
      <c r="K890">
        <v>1</v>
      </c>
      <c r="L890">
        <v>799</v>
      </c>
      <c r="M890">
        <v>0.15</v>
      </c>
      <c r="N890">
        <v>679.15</v>
      </c>
      <c r="O890">
        <v>59.15</v>
      </c>
      <c r="P890" t="s">
        <v>28</v>
      </c>
      <c r="Q890" t="s">
        <v>29</v>
      </c>
      <c r="R890" t="s">
        <v>30</v>
      </c>
      <c r="S890">
        <v>2.9</v>
      </c>
      <c r="T890">
        <f>YEAR(tblOrders[[#This Row],[Order Date]])</f>
        <v>2025</v>
      </c>
      <c r="U890" t="str">
        <f>TEXT(tblOrders[[#This Row],[Order Date]],"mmm-yyyy")</f>
        <v>Dec-2025</v>
      </c>
      <c r="V890" s="4">
        <f>tblOrders[[#This Row],[Profit]]/tblOrders[[#This Row],[Sales Amount]]</f>
        <v>8.7094161819921967E-2</v>
      </c>
      <c r="W890" t="str">
        <f>VLOOKUP(tblOrders[[#This Row],[City]],CityRegion,2,0)</f>
        <v>South</v>
      </c>
      <c r="X890" t="str">
        <f>VLOOKUP(tblOrders[[#This Row],[City]],lookups!A:C,3,0)</f>
        <v>Kerala</v>
      </c>
    </row>
    <row r="891" spans="1:24" x14ac:dyDescent="0.25">
      <c r="A891" t="s">
        <v>1747</v>
      </c>
      <c r="B891" s="1">
        <v>46007</v>
      </c>
      <c r="C891" t="s">
        <v>1748</v>
      </c>
      <c r="D891" t="s">
        <v>21</v>
      </c>
      <c r="E891" t="s">
        <v>60</v>
      </c>
      <c r="F891" t="s">
        <v>61</v>
      </c>
      <c r="G891" t="s">
        <v>62</v>
      </c>
      <c r="H891" t="s">
        <v>63</v>
      </c>
      <c r="I891" t="s">
        <v>76</v>
      </c>
      <c r="J891" t="s">
        <v>45</v>
      </c>
      <c r="K891">
        <v>1</v>
      </c>
      <c r="L891">
        <v>45</v>
      </c>
      <c r="M891">
        <v>0.1</v>
      </c>
      <c r="N891">
        <v>40.5</v>
      </c>
      <c r="O891">
        <v>14.5</v>
      </c>
      <c r="P891" t="s">
        <v>28</v>
      </c>
      <c r="Q891" t="s">
        <v>46</v>
      </c>
      <c r="R891" t="s">
        <v>36</v>
      </c>
      <c r="S891">
        <v>4.5999999999999996</v>
      </c>
      <c r="T891">
        <f>YEAR(tblOrders[[#This Row],[Order Date]])</f>
        <v>2025</v>
      </c>
      <c r="U891" t="str">
        <f>TEXT(tblOrders[[#This Row],[Order Date]],"mmm-yyyy")</f>
        <v>Dec-2025</v>
      </c>
      <c r="V891" s="4">
        <f>tblOrders[[#This Row],[Profit]]/tblOrders[[#This Row],[Sales Amount]]</f>
        <v>0.35802469135802467</v>
      </c>
      <c r="W891" t="str">
        <f>VLOOKUP(tblOrders[[#This Row],[City]],CityRegion,2,0)</f>
        <v>South</v>
      </c>
      <c r="X891" t="str">
        <f>VLOOKUP(tblOrders[[#This Row],[City]],lookups!A:C,3,0)</f>
        <v>Kerala</v>
      </c>
    </row>
    <row r="892" spans="1:24" x14ac:dyDescent="0.25">
      <c r="A892" t="s">
        <v>1749</v>
      </c>
      <c r="B892" s="1">
        <v>45812</v>
      </c>
      <c r="C892" t="s">
        <v>1750</v>
      </c>
      <c r="D892" t="s">
        <v>39</v>
      </c>
      <c r="E892" t="s">
        <v>40</v>
      </c>
      <c r="F892" t="s">
        <v>41</v>
      </c>
      <c r="G892" t="s">
        <v>42</v>
      </c>
      <c r="H892" t="s">
        <v>43</v>
      </c>
      <c r="I892" t="s">
        <v>52</v>
      </c>
      <c r="J892" t="s">
        <v>27</v>
      </c>
      <c r="K892">
        <v>5</v>
      </c>
      <c r="L892">
        <v>18</v>
      </c>
      <c r="M892">
        <v>0.2</v>
      </c>
      <c r="N892">
        <v>72</v>
      </c>
      <c r="O892">
        <v>27</v>
      </c>
      <c r="P892" t="s">
        <v>28</v>
      </c>
      <c r="Q892" t="s">
        <v>86</v>
      </c>
      <c r="R892" t="s">
        <v>30</v>
      </c>
      <c r="S892">
        <v>4.2</v>
      </c>
      <c r="T892">
        <f>YEAR(tblOrders[[#This Row],[Order Date]])</f>
        <v>2025</v>
      </c>
      <c r="U892" t="str">
        <f>TEXT(tblOrders[[#This Row],[Order Date]],"mmm-yyyy")</f>
        <v>Jun-2025</v>
      </c>
      <c r="V892" s="4">
        <f>tblOrders[[#This Row],[Profit]]/tblOrders[[#This Row],[Sales Amount]]</f>
        <v>0.375</v>
      </c>
      <c r="W892" t="str">
        <f>VLOOKUP(tblOrders[[#This Row],[City]],CityRegion,2,0)</f>
        <v>South</v>
      </c>
      <c r="X892" t="str">
        <f>VLOOKUP(tblOrders[[#This Row],[City]],lookups!A:C,3,0)</f>
        <v>Kerala</v>
      </c>
    </row>
    <row r="893" spans="1:24" x14ac:dyDescent="0.25">
      <c r="A893" t="s">
        <v>1751</v>
      </c>
      <c r="B893" s="1">
        <v>45788</v>
      </c>
      <c r="C893" t="s">
        <v>1752</v>
      </c>
      <c r="D893" t="s">
        <v>21</v>
      </c>
      <c r="E893" t="s">
        <v>66</v>
      </c>
      <c r="F893" t="s">
        <v>67</v>
      </c>
      <c r="G893" t="s">
        <v>68</v>
      </c>
      <c r="H893" t="s">
        <v>69</v>
      </c>
      <c r="I893" t="s">
        <v>76</v>
      </c>
      <c r="J893" t="s">
        <v>27</v>
      </c>
      <c r="K893">
        <v>3</v>
      </c>
      <c r="L893">
        <v>149</v>
      </c>
      <c r="M893">
        <v>0.15</v>
      </c>
      <c r="N893">
        <v>379.95</v>
      </c>
      <c r="O893">
        <v>94.95</v>
      </c>
      <c r="P893" t="s">
        <v>28</v>
      </c>
      <c r="Q893" t="s">
        <v>46</v>
      </c>
      <c r="R893" t="s">
        <v>36</v>
      </c>
      <c r="S893">
        <v>4.4000000000000004</v>
      </c>
      <c r="T893">
        <f>YEAR(tblOrders[[#This Row],[Order Date]])</f>
        <v>2025</v>
      </c>
      <c r="U893" t="str">
        <f>TEXT(tblOrders[[#This Row],[Order Date]],"mmm-yyyy")</f>
        <v>May-2025</v>
      </c>
      <c r="V893" s="4">
        <f>tblOrders[[#This Row],[Profit]]/tblOrders[[#This Row],[Sales Amount]]</f>
        <v>0.24990130280300041</v>
      </c>
      <c r="W893" t="str">
        <f>VLOOKUP(tblOrders[[#This Row],[City]],CityRegion,2,0)</f>
        <v>South</v>
      </c>
      <c r="X893" t="str">
        <f>VLOOKUP(tblOrders[[#This Row],[City]],lookups!A:C,3,0)</f>
        <v>Kerala</v>
      </c>
    </row>
    <row r="894" spans="1:24" x14ac:dyDescent="0.25">
      <c r="A894" t="s">
        <v>1753</v>
      </c>
      <c r="B894" s="1">
        <v>45769</v>
      </c>
      <c r="C894" t="s">
        <v>1754</v>
      </c>
      <c r="D894" t="s">
        <v>39</v>
      </c>
      <c r="E894" t="s">
        <v>66</v>
      </c>
      <c r="F894" t="s">
        <v>67</v>
      </c>
      <c r="G894" t="s">
        <v>68</v>
      </c>
      <c r="H894" t="s">
        <v>69</v>
      </c>
      <c r="I894" t="s">
        <v>57</v>
      </c>
      <c r="J894" t="s">
        <v>27</v>
      </c>
      <c r="K894">
        <v>2</v>
      </c>
      <c r="L894">
        <v>149</v>
      </c>
      <c r="M894">
        <v>0.1</v>
      </c>
      <c r="N894">
        <v>268.2</v>
      </c>
      <c r="O894">
        <v>78.2</v>
      </c>
      <c r="P894" t="s">
        <v>28</v>
      </c>
      <c r="Q894" t="s">
        <v>91</v>
      </c>
      <c r="R894" t="s">
        <v>30</v>
      </c>
      <c r="S894">
        <v>2.8</v>
      </c>
      <c r="T894">
        <f>YEAR(tblOrders[[#This Row],[Order Date]])</f>
        <v>2025</v>
      </c>
      <c r="U894" t="str">
        <f>TEXT(tblOrders[[#This Row],[Order Date]],"mmm-yyyy")</f>
        <v>Apr-2025</v>
      </c>
      <c r="V894" s="4">
        <f>tblOrders[[#This Row],[Profit]]/tblOrders[[#This Row],[Sales Amount]]</f>
        <v>0.29157345264727819</v>
      </c>
      <c r="W894" t="str">
        <f>VLOOKUP(tblOrders[[#This Row],[City]],CityRegion,2,0)</f>
        <v>South</v>
      </c>
      <c r="X894" t="str">
        <f>VLOOKUP(tblOrders[[#This Row],[City]],lookups!A:C,3,0)</f>
        <v>Kerala</v>
      </c>
    </row>
    <row r="895" spans="1:24" x14ac:dyDescent="0.25">
      <c r="A895" t="s">
        <v>1755</v>
      </c>
      <c r="B895" s="1">
        <v>45663</v>
      </c>
      <c r="C895" t="s">
        <v>1756</v>
      </c>
      <c r="D895" t="s">
        <v>39</v>
      </c>
      <c r="E895" t="s">
        <v>49</v>
      </c>
      <c r="F895" t="s">
        <v>50</v>
      </c>
      <c r="G895" t="s">
        <v>24</v>
      </c>
      <c r="H895" t="s">
        <v>51</v>
      </c>
      <c r="I895" t="s">
        <v>76</v>
      </c>
      <c r="J895" t="s">
        <v>27</v>
      </c>
      <c r="K895">
        <v>3</v>
      </c>
      <c r="L895">
        <v>85</v>
      </c>
      <c r="M895">
        <v>0.05</v>
      </c>
      <c r="N895">
        <v>242.25</v>
      </c>
      <c r="O895">
        <v>86.25</v>
      </c>
      <c r="P895" t="s">
        <v>111</v>
      </c>
      <c r="Q895" t="s">
        <v>46</v>
      </c>
      <c r="R895" t="s">
        <v>30</v>
      </c>
      <c r="S895">
        <v>3.4</v>
      </c>
      <c r="T895">
        <f>YEAR(tblOrders[[#This Row],[Order Date]])</f>
        <v>2025</v>
      </c>
      <c r="U895" t="str">
        <f>TEXT(tblOrders[[#This Row],[Order Date]],"mmm-yyyy")</f>
        <v>Jan-2025</v>
      </c>
      <c r="V895" s="4">
        <f>tblOrders[[#This Row],[Profit]]/tblOrders[[#This Row],[Sales Amount]]</f>
        <v>0.35603715170278638</v>
      </c>
      <c r="W895" t="str">
        <f>VLOOKUP(tblOrders[[#This Row],[City]],CityRegion,2,0)</f>
        <v>South</v>
      </c>
      <c r="X895" t="str">
        <f>VLOOKUP(tblOrders[[#This Row],[City]],lookups!A:C,3,0)</f>
        <v>Kerala</v>
      </c>
    </row>
    <row r="896" spans="1:24" x14ac:dyDescent="0.25">
      <c r="A896" t="s">
        <v>1757</v>
      </c>
      <c r="B896" s="1">
        <v>45989</v>
      </c>
      <c r="C896" t="s">
        <v>1758</v>
      </c>
      <c r="D896" t="s">
        <v>39</v>
      </c>
      <c r="E896" t="s">
        <v>60</v>
      </c>
      <c r="F896" t="s">
        <v>61</v>
      </c>
      <c r="G896" t="s">
        <v>62</v>
      </c>
      <c r="H896" t="s">
        <v>63</v>
      </c>
      <c r="I896" t="s">
        <v>52</v>
      </c>
      <c r="J896" t="s">
        <v>45</v>
      </c>
      <c r="K896">
        <v>3</v>
      </c>
      <c r="L896">
        <v>45</v>
      </c>
      <c r="M896">
        <v>0.2</v>
      </c>
      <c r="N896">
        <v>108</v>
      </c>
      <c r="O896">
        <v>30</v>
      </c>
      <c r="P896" t="s">
        <v>28</v>
      </c>
      <c r="Q896" t="s">
        <v>91</v>
      </c>
      <c r="R896" t="s">
        <v>36</v>
      </c>
      <c r="S896">
        <v>3.1</v>
      </c>
      <c r="T896">
        <f>YEAR(tblOrders[[#This Row],[Order Date]])</f>
        <v>2025</v>
      </c>
      <c r="U896" t="str">
        <f>TEXT(tblOrders[[#This Row],[Order Date]],"mmm-yyyy")</f>
        <v>Nov-2025</v>
      </c>
      <c r="V896" s="4">
        <f>tblOrders[[#This Row],[Profit]]/tblOrders[[#This Row],[Sales Amount]]</f>
        <v>0.27777777777777779</v>
      </c>
      <c r="W896" t="str">
        <f>VLOOKUP(tblOrders[[#This Row],[City]],CityRegion,2,0)</f>
        <v>South</v>
      </c>
      <c r="X896" t="str">
        <f>VLOOKUP(tblOrders[[#This Row],[City]],lookups!A:C,3,0)</f>
        <v>Kerala</v>
      </c>
    </row>
    <row r="897" spans="1:24" x14ac:dyDescent="0.25">
      <c r="A897" t="s">
        <v>1759</v>
      </c>
      <c r="B897" s="1">
        <v>45920</v>
      </c>
      <c r="C897" t="s">
        <v>1760</v>
      </c>
      <c r="D897" t="s">
        <v>39</v>
      </c>
      <c r="E897" t="s">
        <v>108</v>
      </c>
      <c r="F897" t="s">
        <v>109</v>
      </c>
      <c r="G897" t="s">
        <v>62</v>
      </c>
      <c r="H897" t="s">
        <v>110</v>
      </c>
      <c r="I897" t="s">
        <v>52</v>
      </c>
      <c r="J897" t="s">
        <v>45</v>
      </c>
      <c r="K897">
        <v>3</v>
      </c>
      <c r="L897">
        <v>110</v>
      </c>
      <c r="M897">
        <v>0.1</v>
      </c>
      <c r="N897">
        <v>297</v>
      </c>
      <c r="O897">
        <v>93</v>
      </c>
      <c r="P897" t="s">
        <v>28</v>
      </c>
      <c r="Q897" t="s">
        <v>91</v>
      </c>
      <c r="R897" t="s">
        <v>36</v>
      </c>
      <c r="S897">
        <v>4.8</v>
      </c>
      <c r="T897">
        <f>YEAR(tblOrders[[#This Row],[Order Date]])</f>
        <v>2025</v>
      </c>
      <c r="U897" t="str">
        <f>TEXT(tblOrders[[#This Row],[Order Date]],"mmm-yyyy")</f>
        <v>Sep-2025</v>
      </c>
      <c r="V897" s="4">
        <f>tblOrders[[#This Row],[Profit]]/tblOrders[[#This Row],[Sales Amount]]</f>
        <v>0.31313131313131315</v>
      </c>
      <c r="W897" t="str">
        <f>VLOOKUP(tblOrders[[#This Row],[City]],CityRegion,2,0)</f>
        <v>South</v>
      </c>
      <c r="X897" t="str">
        <f>VLOOKUP(tblOrders[[#This Row],[City]],lookups!A:C,3,0)</f>
        <v>Kerala</v>
      </c>
    </row>
    <row r="898" spans="1:24" x14ac:dyDescent="0.25">
      <c r="A898" t="s">
        <v>1761</v>
      </c>
      <c r="B898" s="1">
        <v>45766</v>
      </c>
      <c r="C898" t="s">
        <v>1762</v>
      </c>
      <c r="D898" t="s">
        <v>21</v>
      </c>
      <c r="E898" t="s">
        <v>22</v>
      </c>
      <c r="F898" t="s">
        <v>23</v>
      </c>
      <c r="G898" t="s">
        <v>24</v>
      </c>
      <c r="H898" t="s">
        <v>25</v>
      </c>
      <c r="I898" t="s">
        <v>70</v>
      </c>
      <c r="J898" t="s">
        <v>27</v>
      </c>
      <c r="K898">
        <v>2</v>
      </c>
      <c r="L898">
        <v>190</v>
      </c>
      <c r="M898">
        <v>0.2</v>
      </c>
      <c r="N898">
        <v>304</v>
      </c>
      <c r="O898">
        <v>54</v>
      </c>
      <c r="P898" t="s">
        <v>28</v>
      </c>
      <c r="Q898" t="s">
        <v>46</v>
      </c>
      <c r="R898" t="s">
        <v>36</v>
      </c>
      <c r="S898">
        <v>3.7</v>
      </c>
      <c r="T898">
        <f>YEAR(tblOrders[[#This Row],[Order Date]])</f>
        <v>2025</v>
      </c>
      <c r="U898" t="str">
        <f>TEXT(tblOrders[[#This Row],[Order Date]],"mmm-yyyy")</f>
        <v>Apr-2025</v>
      </c>
      <c r="V898" s="4">
        <f>tblOrders[[#This Row],[Profit]]/tblOrders[[#This Row],[Sales Amount]]</f>
        <v>0.17763157894736842</v>
      </c>
      <c r="W898" t="str">
        <f>VLOOKUP(tblOrders[[#This Row],[City]],CityRegion,2,0)</f>
        <v>South</v>
      </c>
      <c r="X898" t="str">
        <f>VLOOKUP(tblOrders[[#This Row],[City]],lookups!A:C,3,0)</f>
        <v>Telengana</v>
      </c>
    </row>
    <row r="899" spans="1:24" x14ac:dyDescent="0.25">
      <c r="A899" t="s">
        <v>1763</v>
      </c>
      <c r="B899" s="1">
        <v>45742</v>
      </c>
      <c r="C899" t="s">
        <v>1764</v>
      </c>
      <c r="D899" t="s">
        <v>21</v>
      </c>
      <c r="E899" t="s">
        <v>22</v>
      </c>
      <c r="F899" t="s">
        <v>23</v>
      </c>
      <c r="G899" t="s">
        <v>24</v>
      </c>
      <c r="H899" t="s">
        <v>25</v>
      </c>
      <c r="I899" t="s">
        <v>33</v>
      </c>
      <c r="J899" t="s">
        <v>34</v>
      </c>
      <c r="K899">
        <v>5</v>
      </c>
      <c r="L899">
        <v>190</v>
      </c>
      <c r="M899">
        <v>0.15</v>
      </c>
      <c r="N899">
        <v>807.5</v>
      </c>
      <c r="O899">
        <v>182.5</v>
      </c>
      <c r="P899" t="s">
        <v>111</v>
      </c>
      <c r="Q899" t="s">
        <v>91</v>
      </c>
      <c r="R899" t="s">
        <v>36</v>
      </c>
      <c r="S899">
        <v>2.7</v>
      </c>
      <c r="T899">
        <f>YEAR(tblOrders[[#This Row],[Order Date]])</f>
        <v>2025</v>
      </c>
      <c r="U899" t="str">
        <f>TEXT(tblOrders[[#This Row],[Order Date]],"mmm-yyyy")</f>
        <v>Mar-2025</v>
      </c>
      <c r="V899" s="4">
        <f>tblOrders[[#This Row],[Profit]]/tblOrders[[#This Row],[Sales Amount]]</f>
        <v>0.2260061919504644</v>
      </c>
      <c r="W899" t="str">
        <f>VLOOKUP(tblOrders[[#This Row],[City]],CityRegion,2,0)</f>
        <v>North</v>
      </c>
      <c r="X899" t="str">
        <f>VLOOKUP(tblOrders[[#This Row],[City]],lookups!A:C,3,0)</f>
        <v>Delhi</v>
      </c>
    </row>
    <row r="900" spans="1:24" x14ac:dyDescent="0.25">
      <c r="A900" t="s">
        <v>1765</v>
      </c>
      <c r="B900" s="1">
        <v>45873</v>
      </c>
      <c r="C900" t="s">
        <v>1766</v>
      </c>
      <c r="D900" t="s">
        <v>39</v>
      </c>
      <c r="E900" t="s">
        <v>79</v>
      </c>
      <c r="F900" t="s">
        <v>80</v>
      </c>
      <c r="G900" t="s">
        <v>68</v>
      </c>
      <c r="H900" t="s">
        <v>81</v>
      </c>
      <c r="I900" t="s">
        <v>76</v>
      </c>
      <c r="J900" t="s">
        <v>27</v>
      </c>
      <c r="K900">
        <v>5</v>
      </c>
      <c r="L900">
        <v>799</v>
      </c>
      <c r="M900">
        <v>0.1</v>
      </c>
      <c r="N900">
        <v>3595.5</v>
      </c>
      <c r="O900">
        <v>495.5</v>
      </c>
      <c r="P900" t="s">
        <v>85</v>
      </c>
      <c r="Q900" t="s">
        <v>91</v>
      </c>
      <c r="R900" t="s">
        <v>36</v>
      </c>
      <c r="S900">
        <v>4.5999999999999996</v>
      </c>
      <c r="T900">
        <f>YEAR(tblOrders[[#This Row],[Order Date]])</f>
        <v>2025</v>
      </c>
      <c r="U900" t="str">
        <f>TEXT(tblOrders[[#This Row],[Order Date]],"mmm-yyyy")</f>
        <v>Aug-2025</v>
      </c>
      <c r="V900" s="4">
        <f>tblOrders[[#This Row],[Profit]]/tblOrders[[#This Row],[Sales Amount]]</f>
        <v>0.13781115282992629</v>
      </c>
      <c r="W900" t="str">
        <f>VLOOKUP(tblOrders[[#This Row],[City]],CityRegion,2,0)</f>
        <v>South</v>
      </c>
      <c r="X900" t="str">
        <f>VLOOKUP(tblOrders[[#This Row],[City]],lookups!A:C,3,0)</f>
        <v>Kerala</v>
      </c>
    </row>
    <row r="901" spans="1:24" x14ac:dyDescent="0.25">
      <c r="A901" t="s">
        <v>1767</v>
      </c>
      <c r="B901" s="1">
        <v>45994</v>
      </c>
      <c r="C901" t="s">
        <v>1768</v>
      </c>
      <c r="D901" t="s">
        <v>21</v>
      </c>
      <c r="E901" t="s">
        <v>114</v>
      </c>
      <c r="F901" t="s">
        <v>115</v>
      </c>
      <c r="G901" t="s">
        <v>42</v>
      </c>
      <c r="H901" t="s">
        <v>116</v>
      </c>
      <c r="I901" t="s">
        <v>57</v>
      </c>
      <c r="J901" t="s">
        <v>27</v>
      </c>
      <c r="K901">
        <v>2</v>
      </c>
      <c r="L901">
        <v>12</v>
      </c>
      <c r="M901">
        <v>0.05</v>
      </c>
      <c r="N901">
        <v>22.8</v>
      </c>
      <c r="O901">
        <v>10.8</v>
      </c>
      <c r="P901" t="s">
        <v>148</v>
      </c>
      <c r="Q901" t="s">
        <v>86</v>
      </c>
      <c r="R901" t="s">
        <v>36</v>
      </c>
      <c r="S901">
        <v>3.2</v>
      </c>
      <c r="T901">
        <f>YEAR(tblOrders[[#This Row],[Order Date]])</f>
        <v>2025</v>
      </c>
      <c r="U901" t="str">
        <f>TEXT(tblOrders[[#This Row],[Order Date]],"mmm-yyyy")</f>
        <v>Dec-2025</v>
      </c>
      <c r="V901" s="4">
        <f>tblOrders[[#This Row],[Profit]]/tblOrders[[#This Row],[Sales Amount]]</f>
        <v>0.47368421052631582</v>
      </c>
      <c r="W901" t="str">
        <f>VLOOKUP(tblOrders[[#This Row],[City]],CityRegion,2,0)</f>
        <v>South</v>
      </c>
      <c r="X901" t="str">
        <f>VLOOKUP(tblOrders[[#This Row],[City]],lookups!A:C,3,0)</f>
        <v>Kerala</v>
      </c>
    </row>
    <row r="902" spans="1:24" x14ac:dyDescent="0.25">
      <c r="A902" t="s">
        <v>1769</v>
      </c>
      <c r="B902" s="1">
        <v>46018</v>
      </c>
      <c r="C902" t="s">
        <v>1770</v>
      </c>
      <c r="D902" t="s">
        <v>21</v>
      </c>
      <c r="E902" t="s">
        <v>40</v>
      </c>
      <c r="F902" t="s">
        <v>41</v>
      </c>
      <c r="G902" t="s">
        <v>42</v>
      </c>
      <c r="H902" t="s">
        <v>43</v>
      </c>
      <c r="I902" t="s">
        <v>57</v>
      </c>
      <c r="J902" t="s">
        <v>34</v>
      </c>
      <c r="K902">
        <v>3</v>
      </c>
      <c r="L902">
        <v>18</v>
      </c>
      <c r="M902">
        <v>0</v>
      </c>
      <c r="N902">
        <v>54</v>
      </c>
      <c r="O902">
        <v>27</v>
      </c>
      <c r="P902" t="s">
        <v>28</v>
      </c>
      <c r="Q902" t="s">
        <v>35</v>
      </c>
      <c r="R902" t="s">
        <v>36</v>
      </c>
      <c r="S902">
        <v>4.3</v>
      </c>
      <c r="T902">
        <f>YEAR(tblOrders[[#This Row],[Order Date]])</f>
        <v>2025</v>
      </c>
      <c r="U902" t="str">
        <f>TEXT(tblOrders[[#This Row],[Order Date]],"mmm-yyyy")</f>
        <v>Dec-2025</v>
      </c>
      <c r="V902" s="4">
        <f>tblOrders[[#This Row],[Profit]]/tblOrders[[#This Row],[Sales Amount]]</f>
        <v>0.5</v>
      </c>
      <c r="W902" t="str">
        <f>VLOOKUP(tblOrders[[#This Row],[City]],CityRegion,2,0)</f>
        <v>South</v>
      </c>
      <c r="X902" t="str">
        <f>VLOOKUP(tblOrders[[#This Row],[City]],lookups!A:C,3,0)</f>
        <v>Kerala</v>
      </c>
    </row>
    <row r="903" spans="1:24" x14ac:dyDescent="0.25">
      <c r="A903" t="s">
        <v>1771</v>
      </c>
      <c r="B903" s="1">
        <v>45976</v>
      </c>
      <c r="C903" t="s">
        <v>1772</v>
      </c>
      <c r="D903" t="s">
        <v>21</v>
      </c>
      <c r="E903" t="s">
        <v>79</v>
      </c>
      <c r="F903" t="s">
        <v>80</v>
      </c>
      <c r="G903" t="s">
        <v>68</v>
      </c>
      <c r="H903" t="s">
        <v>81</v>
      </c>
      <c r="I903" t="s">
        <v>57</v>
      </c>
      <c r="J903" t="s">
        <v>34</v>
      </c>
      <c r="K903">
        <v>3</v>
      </c>
      <c r="L903">
        <v>799</v>
      </c>
      <c r="M903">
        <v>0.05</v>
      </c>
      <c r="N903">
        <v>2277.15</v>
      </c>
      <c r="O903">
        <v>417.15</v>
      </c>
      <c r="P903" t="s">
        <v>28</v>
      </c>
      <c r="Q903" t="s">
        <v>91</v>
      </c>
      <c r="R903" t="s">
        <v>36</v>
      </c>
      <c r="S903">
        <v>3.9</v>
      </c>
      <c r="T903">
        <f>YEAR(tblOrders[[#This Row],[Order Date]])</f>
        <v>2025</v>
      </c>
      <c r="U903" t="str">
        <f>TEXT(tblOrders[[#This Row],[Order Date]],"mmm-yyyy")</f>
        <v>Nov-2025</v>
      </c>
      <c r="V903" s="4">
        <f>tblOrders[[#This Row],[Profit]]/tblOrders[[#This Row],[Sales Amount]]</f>
        <v>0.18318951320729859</v>
      </c>
      <c r="W903" t="str">
        <f>VLOOKUP(tblOrders[[#This Row],[City]],CityRegion,2,0)</f>
        <v>South</v>
      </c>
      <c r="X903" t="str">
        <f>VLOOKUP(tblOrders[[#This Row],[City]],lookups!A:C,3,0)</f>
        <v>Kerala</v>
      </c>
    </row>
    <row r="904" spans="1:24" x14ac:dyDescent="0.25">
      <c r="A904" t="s">
        <v>1773</v>
      </c>
      <c r="B904" s="1">
        <v>45735</v>
      </c>
      <c r="C904" t="s">
        <v>1774</v>
      </c>
      <c r="D904" t="s">
        <v>21</v>
      </c>
      <c r="E904" t="s">
        <v>94</v>
      </c>
      <c r="F904" t="s">
        <v>95</v>
      </c>
      <c r="G904" t="s">
        <v>68</v>
      </c>
      <c r="H904" t="s">
        <v>96</v>
      </c>
      <c r="I904" t="s">
        <v>33</v>
      </c>
      <c r="J904" t="s">
        <v>34</v>
      </c>
      <c r="K904">
        <v>5</v>
      </c>
      <c r="L904">
        <v>89</v>
      </c>
      <c r="M904">
        <v>0.15</v>
      </c>
      <c r="N904">
        <v>378.25</v>
      </c>
      <c r="O904">
        <v>103.25</v>
      </c>
      <c r="P904" t="s">
        <v>111</v>
      </c>
      <c r="Q904" t="s">
        <v>35</v>
      </c>
      <c r="R904" t="s">
        <v>123</v>
      </c>
      <c r="S904">
        <v>3</v>
      </c>
      <c r="T904">
        <f>YEAR(tblOrders[[#This Row],[Order Date]])</f>
        <v>2025</v>
      </c>
      <c r="U904" t="str">
        <f>TEXT(tblOrders[[#This Row],[Order Date]],"mmm-yyyy")</f>
        <v>Mar-2025</v>
      </c>
      <c r="V904" s="4">
        <f>tblOrders[[#This Row],[Profit]]/tblOrders[[#This Row],[Sales Amount]]</f>
        <v>0.2729676140118969</v>
      </c>
      <c r="W904" t="str">
        <f>VLOOKUP(tblOrders[[#This Row],[City]],CityRegion,2,0)</f>
        <v>North</v>
      </c>
      <c r="X904" t="str">
        <f>VLOOKUP(tblOrders[[#This Row],[City]],lookups!A:C,3,0)</f>
        <v>Delhi</v>
      </c>
    </row>
    <row r="905" spans="1:24" x14ac:dyDescent="0.25">
      <c r="A905" t="s">
        <v>1775</v>
      </c>
      <c r="B905" s="1">
        <v>45878</v>
      </c>
      <c r="C905" t="s">
        <v>1776</v>
      </c>
      <c r="D905" t="s">
        <v>39</v>
      </c>
      <c r="E905" t="s">
        <v>101</v>
      </c>
      <c r="F905" t="s">
        <v>102</v>
      </c>
      <c r="G905" t="s">
        <v>24</v>
      </c>
      <c r="H905" t="s">
        <v>103</v>
      </c>
      <c r="I905" t="s">
        <v>33</v>
      </c>
      <c r="J905" t="s">
        <v>45</v>
      </c>
      <c r="K905">
        <v>5</v>
      </c>
      <c r="L905">
        <v>120</v>
      </c>
      <c r="M905">
        <v>0.1</v>
      </c>
      <c r="N905">
        <v>540</v>
      </c>
      <c r="O905">
        <v>150</v>
      </c>
      <c r="P905" t="s">
        <v>28</v>
      </c>
      <c r="Q905" t="s">
        <v>91</v>
      </c>
      <c r="R905" t="s">
        <v>36</v>
      </c>
      <c r="S905">
        <v>4.9000000000000004</v>
      </c>
      <c r="T905">
        <f>YEAR(tblOrders[[#This Row],[Order Date]])</f>
        <v>2025</v>
      </c>
      <c r="U905" t="str">
        <f>TEXT(tblOrders[[#This Row],[Order Date]],"mmm-yyyy")</f>
        <v>Aug-2025</v>
      </c>
      <c r="V905" s="4">
        <f>tblOrders[[#This Row],[Profit]]/tblOrders[[#This Row],[Sales Amount]]</f>
        <v>0.27777777777777779</v>
      </c>
      <c r="W905" t="str">
        <f>VLOOKUP(tblOrders[[#This Row],[City]],CityRegion,2,0)</f>
        <v>North</v>
      </c>
      <c r="X905" t="str">
        <f>VLOOKUP(tblOrders[[#This Row],[City]],lookups!A:C,3,0)</f>
        <v>Delhi</v>
      </c>
    </row>
    <row r="906" spans="1:24" x14ac:dyDescent="0.25">
      <c r="A906" t="s">
        <v>1777</v>
      </c>
      <c r="B906" s="1">
        <v>45864</v>
      </c>
      <c r="C906" t="s">
        <v>1778</v>
      </c>
      <c r="D906" t="s">
        <v>39</v>
      </c>
      <c r="E906" t="s">
        <v>40</v>
      </c>
      <c r="F906" t="s">
        <v>41</v>
      </c>
      <c r="G906" t="s">
        <v>42</v>
      </c>
      <c r="H906" t="s">
        <v>43</v>
      </c>
      <c r="I906" t="s">
        <v>130</v>
      </c>
      <c r="J906" t="s">
        <v>45</v>
      </c>
      <c r="K906">
        <v>1</v>
      </c>
      <c r="L906">
        <v>18</v>
      </c>
      <c r="M906">
        <v>0.05</v>
      </c>
      <c r="N906">
        <v>17.100000000000001</v>
      </c>
      <c r="O906">
        <v>8.1</v>
      </c>
      <c r="P906" t="s">
        <v>28</v>
      </c>
      <c r="Q906" t="s">
        <v>29</v>
      </c>
      <c r="R906" t="s">
        <v>36</v>
      </c>
      <c r="S906">
        <v>4.2</v>
      </c>
      <c r="T906">
        <f>YEAR(tblOrders[[#This Row],[Order Date]])</f>
        <v>2025</v>
      </c>
      <c r="U906" t="str">
        <f>TEXT(tblOrders[[#This Row],[Order Date]],"mmm-yyyy")</f>
        <v>Jul-2025</v>
      </c>
      <c r="V906" s="4">
        <f>tblOrders[[#This Row],[Profit]]/tblOrders[[#This Row],[Sales Amount]]</f>
        <v>0.47368421052631571</v>
      </c>
      <c r="W906" t="str">
        <f>VLOOKUP(tblOrders[[#This Row],[City]],CityRegion,2,0)</f>
        <v>West</v>
      </c>
      <c r="X906" t="str">
        <f>VLOOKUP(tblOrders[[#This Row],[City]],lookups!A:C,3,0)</f>
        <v>Maharashtra</v>
      </c>
    </row>
    <row r="907" spans="1:24" x14ac:dyDescent="0.25">
      <c r="A907" t="s">
        <v>1779</v>
      </c>
      <c r="B907" s="1">
        <v>45798</v>
      </c>
      <c r="C907" t="s">
        <v>1780</v>
      </c>
      <c r="D907" t="s">
        <v>21</v>
      </c>
      <c r="E907" t="s">
        <v>114</v>
      </c>
      <c r="F907" t="s">
        <v>115</v>
      </c>
      <c r="G907" t="s">
        <v>42</v>
      </c>
      <c r="H907" t="s">
        <v>116</v>
      </c>
      <c r="I907" t="s">
        <v>26</v>
      </c>
      <c r="J907" t="s">
        <v>27</v>
      </c>
      <c r="K907">
        <v>1</v>
      </c>
      <c r="L907">
        <v>12</v>
      </c>
      <c r="M907">
        <v>0.1</v>
      </c>
      <c r="N907">
        <v>10.8</v>
      </c>
      <c r="O907">
        <v>4.8</v>
      </c>
      <c r="P907" t="s">
        <v>111</v>
      </c>
      <c r="Q907" t="s">
        <v>91</v>
      </c>
      <c r="R907" t="s">
        <v>36</v>
      </c>
      <c r="S907">
        <v>4.5999999999999996</v>
      </c>
      <c r="T907">
        <f>YEAR(tblOrders[[#This Row],[Order Date]])</f>
        <v>2025</v>
      </c>
      <c r="U907" t="str">
        <f>TEXT(tblOrders[[#This Row],[Order Date]],"mmm-yyyy")</f>
        <v>May-2025</v>
      </c>
      <c r="V907" s="4">
        <f>tblOrders[[#This Row],[Profit]]/tblOrders[[#This Row],[Sales Amount]]</f>
        <v>0.44444444444444442</v>
      </c>
      <c r="W907" t="str">
        <f>VLOOKUP(tblOrders[[#This Row],[City]],CityRegion,2,0)</f>
        <v>South</v>
      </c>
      <c r="X907" t="str">
        <f>VLOOKUP(tblOrders[[#This Row],[City]],lookups!A:C,3,0)</f>
        <v>Karnataka</v>
      </c>
    </row>
    <row r="908" spans="1:24" x14ac:dyDescent="0.25">
      <c r="A908" t="s">
        <v>1781</v>
      </c>
      <c r="B908" s="1">
        <v>45966</v>
      </c>
      <c r="C908" t="s">
        <v>638</v>
      </c>
      <c r="D908" t="s">
        <v>21</v>
      </c>
      <c r="E908" t="s">
        <v>55</v>
      </c>
      <c r="F908" t="s">
        <v>56</v>
      </c>
      <c r="G908" t="s">
        <v>24</v>
      </c>
      <c r="H908" t="s">
        <v>51</v>
      </c>
      <c r="I908" t="s">
        <v>26</v>
      </c>
      <c r="J908" t="s">
        <v>45</v>
      </c>
      <c r="K908">
        <v>2</v>
      </c>
      <c r="L908">
        <v>42</v>
      </c>
      <c r="M908">
        <v>0.15</v>
      </c>
      <c r="N908">
        <v>71.400000000000006</v>
      </c>
      <c r="O908">
        <v>23.4</v>
      </c>
      <c r="P908" t="s">
        <v>28</v>
      </c>
      <c r="Q908" t="s">
        <v>86</v>
      </c>
      <c r="R908" t="s">
        <v>36</v>
      </c>
      <c r="S908">
        <v>4</v>
      </c>
      <c r="T908">
        <f>YEAR(tblOrders[[#This Row],[Order Date]])</f>
        <v>2025</v>
      </c>
      <c r="U908" t="str">
        <f>TEXT(tblOrders[[#This Row],[Order Date]],"mmm-yyyy")</f>
        <v>Nov-2025</v>
      </c>
      <c r="V908" s="4">
        <f>tblOrders[[#This Row],[Profit]]/tblOrders[[#This Row],[Sales Amount]]</f>
        <v>0.32773109243697474</v>
      </c>
      <c r="W908" t="str">
        <f>VLOOKUP(tblOrders[[#This Row],[City]],CityRegion,2,0)</f>
        <v>South</v>
      </c>
      <c r="X908" t="str">
        <f>VLOOKUP(tblOrders[[#This Row],[City]],lookups!A:C,3,0)</f>
        <v>Karnataka</v>
      </c>
    </row>
    <row r="909" spans="1:24" x14ac:dyDescent="0.25">
      <c r="A909" t="s">
        <v>1782</v>
      </c>
      <c r="B909" s="1">
        <v>45938</v>
      </c>
      <c r="C909" t="s">
        <v>1783</v>
      </c>
      <c r="D909" t="s">
        <v>21</v>
      </c>
      <c r="E909" t="s">
        <v>79</v>
      </c>
      <c r="F909" t="s">
        <v>80</v>
      </c>
      <c r="G909" t="s">
        <v>68</v>
      </c>
      <c r="H909" t="s">
        <v>81</v>
      </c>
      <c r="I909" t="s">
        <v>33</v>
      </c>
      <c r="J909" t="s">
        <v>27</v>
      </c>
      <c r="K909">
        <v>3</v>
      </c>
      <c r="L909">
        <v>799</v>
      </c>
      <c r="M909">
        <v>0.2</v>
      </c>
      <c r="N909">
        <v>1917.6</v>
      </c>
      <c r="O909">
        <v>57.6</v>
      </c>
      <c r="P909" t="s">
        <v>28</v>
      </c>
      <c r="Q909" t="s">
        <v>29</v>
      </c>
      <c r="R909" t="s">
        <v>36</v>
      </c>
      <c r="S909">
        <v>4.5</v>
      </c>
      <c r="T909">
        <f>YEAR(tblOrders[[#This Row],[Order Date]])</f>
        <v>2025</v>
      </c>
      <c r="U909" t="str">
        <f>TEXT(tblOrders[[#This Row],[Order Date]],"mmm-yyyy")</f>
        <v>Oct-2025</v>
      </c>
      <c r="V909" s="4">
        <f>tblOrders[[#This Row],[Profit]]/tblOrders[[#This Row],[Sales Amount]]</f>
        <v>3.0037546933667086E-2</v>
      </c>
      <c r="W909" t="str">
        <f>VLOOKUP(tblOrders[[#This Row],[City]],CityRegion,2,0)</f>
        <v>North</v>
      </c>
      <c r="X909" t="str">
        <f>VLOOKUP(tblOrders[[#This Row],[City]],lookups!A:C,3,0)</f>
        <v>Delhi</v>
      </c>
    </row>
    <row r="910" spans="1:24" x14ac:dyDescent="0.25">
      <c r="A910" t="s">
        <v>1784</v>
      </c>
      <c r="B910" s="1">
        <v>45838</v>
      </c>
      <c r="C910" t="s">
        <v>1785</v>
      </c>
      <c r="D910" t="s">
        <v>21</v>
      </c>
      <c r="E910" t="s">
        <v>94</v>
      </c>
      <c r="F910" t="s">
        <v>95</v>
      </c>
      <c r="G910" t="s">
        <v>68</v>
      </c>
      <c r="H910" t="s">
        <v>96</v>
      </c>
      <c r="I910" t="s">
        <v>139</v>
      </c>
      <c r="J910" t="s">
        <v>45</v>
      </c>
      <c r="K910">
        <v>1</v>
      </c>
      <c r="L910">
        <v>89</v>
      </c>
      <c r="M910">
        <v>0</v>
      </c>
      <c r="N910">
        <v>89</v>
      </c>
      <c r="O910">
        <v>34</v>
      </c>
      <c r="P910" t="s">
        <v>28</v>
      </c>
      <c r="Q910" t="s">
        <v>35</v>
      </c>
      <c r="R910" t="s">
        <v>36</v>
      </c>
      <c r="S910">
        <v>3.4</v>
      </c>
      <c r="T910">
        <f>YEAR(tblOrders[[#This Row],[Order Date]])</f>
        <v>2025</v>
      </c>
      <c r="U910" t="str">
        <f>TEXT(tblOrders[[#This Row],[Order Date]],"mmm-yyyy")</f>
        <v>Jun-2025</v>
      </c>
      <c r="V910" s="4">
        <f>tblOrders[[#This Row],[Profit]]/tblOrders[[#This Row],[Sales Amount]]</f>
        <v>0.38202247191011235</v>
      </c>
      <c r="W910" t="str">
        <f>VLOOKUP(tblOrders[[#This Row],[City]],CityRegion,2,0)</f>
        <v>South</v>
      </c>
      <c r="X910" t="str">
        <f>VLOOKUP(tblOrders[[#This Row],[City]],lookups!A:C,3,0)</f>
        <v>Tamil Nadu</v>
      </c>
    </row>
    <row r="911" spans="1:24" x14ac:dyDescent="0.25">
      <c r="A911" t="s">
        <v>1786</v>
      </c>
      <c r="B911" s="1">
        <v>45892</v>
      </c>
      <c r="C911" t="s">
        <v>1787</v>
      </c>
      <c r="D911" t="s">
        <v>39</v>
      </c>
      <c r="E911" t="s">
        <v>60</v>
      </c>
      <c r="F911" t="s">
        <v>61</v>
      </c>
      <c r="G911" t="s">
        <v>62</v>
      </c>
      <c r="H911" t="s">
        <v>63</v>
      </c>
      <c r="I911" t="s">
        <v>33</v>
      </c>
      <c r="J911" t="s">
        <v>45</v>
      </c>
      <c r="K911">
        <v>5</v>
      </c>
      <c r="L911">
        <v>45</v>
      </c>
      <c r="M911">
        <v>0.2</v>
      </c>
      <c r="N911">
        <v>180</v>
      </c>
      <c r="O911">
        <v>50</v>
      </c>
      <c r="P911" t="s">
        <v>28</v>
      </c>
      <c r="Q911" t="s">
        <v>86</v>
      </c>
      <c r="R911" t="s">
        <v>36</v>
      </c>
      <c r="S911">
        <v>3.1</v>
      </c>
      <c r="T911">
        <f>YEAR(tblOrders[[#This Row],[Order Date]])</f>
        <v>2025</v>
      </c>
      <c r="U911" t="str">
        <f>TEXT(tblOrders[[#This Row],[Order Date]],"mmm-yyyy")</f>
        <v>Aug-2025</v>
      </c>
      <c r="V911" s="4">
        <f>tblOrders[[#This Row],[Profit]]/tblOrders[[#This Row],[Sales Amount]]</f>
        <v>0.27777777777777779</v>
      </c>
      <c r="W911" t="str">
        <f>VLOOKUP(tblOrders[[#This Row],[City]],CityRegion,2,0)</f>
        <v>North</v>
      </c>
      <c r="X911" t="str">
        <f>VLOOKUP(tblOrders[[#This Row],[City]],lookups!A:C,3,0)</f>
        <v>Delhi</v>
      </c>
    </row>
    <row r="912" spans="1:24" x14ac:dyDescent="0.25">
      <c r="A912" t="s">
        <v>1788</v>
      </c>
      <c r="B912" s="1">
        <v>45712</v>
      </c>
      <c r="C912" t="s">
        <v>1789</v>
      </c>
      <c r="D912" t="s">
        <v>39</v>
      </c>
      <c r="E912" t="s">
        <v>94</v>
      </c>
      <c r="F912" t="s">
        <v>95</v>
      </c>
      <c r="G912" t="s">
        <v>68</v>
      </c>
      <c r="H912" t="s">
        <v>96</v>
      </c>
      <c r="I912" t="s">
        <v>139</v>
      </c>
      <c r="J912" t="s">
        <v>34</v>
      </c>
      <c r="K912">
        <v>5</v>
      </c>
      <c r="L912">
        <v>89</v>
      </c>
      <c r="M912">
        <v>0.1</v>
      </c>
      <c r="N912">
        <v>400.5</v>
      </c>
      <c r="O912">
        <v>125.5</v>
      </c>
      <c r="P912" t="s">
        <v>28</v>
      </c>
      <c r="Q912" t="s">
        <v>46</v>
      </c>
      <c r="R912" t="s">
        <v>30</v>
      </c>
      <c r="S912">
        <v>4.3</v>
      </c>
      <c r="T912">
        <f>YEAR(tblOrders[[#This Row],[Order Date]])</f>
        <v>2025</v>
      </c>
      <c r="U912" t="str">
        <f>TEXT(tblOrders[[#This Row],[Order Date]],"mmm-yyyy")</f>
        <v>Feb-2025</v>
      </c>
      <c r="V912" s="4">
        <f>tblOrders[[#This Row],[Profit]]/tblOrders[[#This Row],[Sales Amount]]</f>
        <v>0.31335830212234705</v>
      </c>
      <c r="W912" t="str">
        <f>VLOOKUP(tblOrders[[#This Row],[City]],CityRegion,2,0)</f>
        <v>South</v>
      </c>
      <c r="X912" t="str">
        <f>VLOOKUP(tblOrders[[#This Row],[City]],lookups!A:C,3,0)</f>
        <v>Tamil Nadu</v>
      </c>
    </row>
    <row r="913" spans="1:24" x14ac:dyDescent="0.25">
      <c r="A913" t="s">
        <v>1790</v>
      </c>
      <c r="B913" s="1">
        <v>45895</v>
      </c>
      <c r="C913" t="s">
        <v>1361</v>
      </c>
      <c r="D913" t="s">
        <v>39</v>
      </c>
      <c r="E913" t="s">
        <v>66</v>
      </c>
      <c r="F913" t="s">
        <v>67</v>
      </c>
      <c r="G913" t="s">
        <v>68</v>
      </c>
      <c r="H913" t="s">
        <v>69</v>
      </c>
      <c r="I913" t="s">
        <v>33</v>
      </c>
      <c r="J913" t="s">
        <v>45</v>
      </c>
      <c r="K913">
        <v>3</v>
      </c>
      <c r="L913">
        <v>149</v>
      </c>
      <c r="M913">
        <v>0.15</v>
      </c>
      <c r="N913">
        <v>379.95</v>
      </c>
      <c r="O913">
        <v>94.95</v>
      </c>
      <c r="P913" t="s">
        <v>28</v>
      </c>
      <c r="Q913" t="s">
        <v>46</v>
      </c>
      <c r="R913" t="s">
        <v>36</v>
      </c>
      <c r="S913">
        <v>4.2</v>
      </c>
      <c r="T913">
        <f>YEAR(tblOrders[[#This Row],[Order Date]])</f>
        <v>2025</v>
      </c>
      <c r="U913" t="str">
        <f>TEXT(tblOrders[[#This Row],[Order Date]],"mmm-yyyy")</f>
        <v>Aug-2025</v>
      </c>
      <c r="V913" s="4">
        <f>tblOrders[[#This Row],[Profit]]/tblOrders[[#This Row],[Sales Amount]]</f>
        <v>0.24990130280300041</v>
      </c>
      <c r="W913" t="str">
        <f>VLOOKUP(tblOrders[[#This Row],[City]],CityRegion,2,0)</f>
        <v>North</v>
      </c>
      <c r="X913" t="str">
        <f>VLOOKUP(tblOrders[[#This Row],[City]],lookups!A:C,3,0)</f>
        <v>Delhi</v>
      </c>
    </row>
    <row r="914" spans="1:24" x14ac:dyDescent="0.25">
      <c r="A914" t="s">
        <v>1791</v>
      </c>
      <c r="B914" s="1">
        <v>45679</v>
      </c>
      <c r="C914" t="s">
        <v>1792</v>
      </c>
      <c r="D914" t="s">
        <v>39</v>
      </c>
      <c r="E914" t="s">
        <v>22</v>
      </c>
      <c r="F914" t="s">
        <v>23</v>
      </c>
      <c r="G914" t="s">
        <v>24</v>
      </c>
      <c r="H914" t="s">
        <v>25</v>
      </c>
      <c r="I914" t="s">
        <v>84</v>
      </c>
      <c r="J914" t="s">
        <v>45</v>
      </c>
      <c r="K914">
        <v>1</v>
      </c>
      <c r="L914">
        <v>190</v>
      </c>
      <c r="M914">
        <v>0.05</v>
      </c>
      <c r="N914">
        <v>180.5</v>
      </c>
      <c r="O914">
        <v>55.5</v>
      </c>
      <c r="P914" t="s">
        <v>85</v>
      </c>
      <c r="Q914" t="s">
        <v>29</v>
      </c>
      <c r="R914" t="s">
        <v>30</v>
      </c>
      <c r="S914">
        <v>3.1</v>
      </c>
      <c r="T914">
        <f>YEAR(tblOrders[[#This Row],[Order Date]])</f>
        <v>2025</v>
      </c>
      <c r="U914" t="str">
        <f>TEXT(tblOrders[[#This Row],[Order Date]],"mmm-yyyy")</f>
        <v>Jan-2025</v>
      </c>
      <c r="V914" s="4">
        <f>tblOrders[[#This Row],[Profit]]/tblOrders[[#This Row],[Sales Amount]]</f>
        <v>0.30747922437673131</v>
      </c>
      <c r="W914" t="str">
        <f>VLOOKUP(tblOrders[[#This Row],[City]],CityRegion,2,0)</f>
        <v>West</v>
      </c>
      <c r="X914" t="str">
        <f>VLOOKUP(tblOrders[[#This Row],[City]],lookups!A:C,3,0)</f>
        <v>Maharashtra</v>
      </c>
    </row>
    <row r="915" spans="1:24" x14ac:dyDescent="0.25">
      <c r="A915" t="s">
        <v>1793</v>
      </c>
      <c r="B915" s="1">
        <v>45875</v>
      </c>
      <c r="C915" t="s">
        <v>911</v>
      </c>
      <c r="D915" t="s">
        <v>21</v>
      </c>
      <c r="E915" t="s">
        <v>55</v>
      </c>
      <c r="F915" t="s">
        <v>56</v>
      </c>
      <c r="G915" t="s">
        <v>24</v>
      </c>
      <c r="H915" t="s">
        <v>51</v>
      </c>
      <c r="I915" t="s">
        <v>33</v>
      </c>
      <c r="J915" t="s">
        <v>34</v>
      </c>
      <c r="K915">
        <v>4</v>
      </c>
      <c r="L915">
        <v>42</v>
      </c>
      <c r="M915">
        <v>0.05</v>
      </c>
      <c r="N915">
        <v>159.6</v>
      </c>
      <c r="O915">
        <v>63.6</v>
      </c>
      <c r="P915" t="s">
        <v>148</v>
      </c>
      <c r="Q915" t="s">
        <v>46</v>
      </c>
      <c r="R915" t="s">
        <v>36</v>
      </c>
      <c r="S915">
        <v>3.3</v>
      </c>
      <c r="T915">
        <f>YEAR(tblOrders[[#This Row],[Order Date]])</f>
        <v>2025</v>
      </c>
      <c r="U915" t="str">
        <f>TEXT(tblOrders[[#This Row],[Order Date]],"mmm-yyyy")</f>
        <v>Aug-2025</v>
      </c>
      <c r="V915" s="4">
        <f>tblOrders[[#This Row],[Profit]]/tblOrders[[#This Row],[Sales Amount]]</f>
        <v>0.39849624060150379</v>
      </c>
      <c r="W915" t="str">
        <f>VLOOKUP(tblOrders[[#This Row],[City]],CityRegion,2,0)</f>
        <v>North</v>
      </c>
      <c r="X915" t="str">
        <f>VLOOKUP(tblOrders[[#This Row],[City]],lookups!A:C,3,0)</f>
        <v>Delhi</v>
      </c>
    </row>
    <row r="916" spans="1:24" x14ac:dyDescent="0.25">
      <c r="A916" t="s">
        <v>1794</v>
      </c>
      <c r="B916" s="1">
        <v>45737</v>
      </c>
      <c r="C916" t="s">
        <v>1795</v>
      </c>
      <c r="D916" t="s">
        <v>21</v>
      </c>
      <c r="E916" t="s">
        <v>114</v>
      </c>
      <c r="F916" t="s">
        <v>115</v>
      </c>
      <c r="G916" t="s">
        <v>42</v>
      </c>
      <c r="H916" t="s">
        <v>116</v>
      </c>
      <c r="I916" t="s">
        <v>26</v>
      </c>
      <c r="J916" t="s">
        <v>45</v>
      </c>
      <c r="K916">
        <v>3</v>
      </c>
      <c r="L916">
        <v>12</v>
      </c>
      <c r="M916">
        <v>0.05</v>
      </c>
      <c r="N916">
        <v>34.200000000000003</v>
      </c>
      <c r="O916">
        <v>16.2</v>
      </c>
      <c r="P916" t="s">
        <v>85</v>
      </c>
      <c r="Q916" t="s">
        <v>86</v>
      </c>
      <c r="R916" t="s">
        <v>36</v>
      </c>
      <c r="S916">
        <v>3.1</v>
      </c>
      <c r="T916">
        <f>YEAR(tblOrders[[#This Row],[Order Date]])</f>
        <v>2025</v>
      </c>
      <c r="U916" t="str">
        <f>TEXT(tblOrders[[#This Row],[Order Date]],"mmm-yyyy")</f>
        <v>Mar-2025</v>
      </c>
      <c r="V916" s="4">
        <f>tblOrders[[#This Row],[Profit]]/tblOrders[[#This Row],[Sales Amount]]</f>
        <v>0.47368421052631571</v>
      </c>
      <c r="W916" t="str">
        <f>VLOOKUP(tblOrders[[#This Row],[City]],CityRegion,2,0)</f>
        <v>South</v>
      </c>
      <c r="X916" t="str">
        <f>VLOOKUP(tblOrders[[#This Row],[City]],lookups!A:C,3,0)</f>
        <v>Karnataka</v>
      </c>
    </row>
    <row r="917" spans="1:24" x14ac:dyDescent="0.25">
      <c r="A917" t="s">
        <v>1796</v>
      </c>
      <c r="B917" s="1">
        <v>46021</v>
      </c>
      <c r="C917" t="s">
        <v>1332</v>
      </c>
      <c r="D917" t="s">
        <v>39</v>
      </c>
      <c r="E917" t="s">
        <v>49</v>
      </c>
      <c r="F917" t="s">
        <v>50</v>
      </c>
      <c r="G917" t="s">
        <v>24</v>
      </c>
      <c r="H917" t="s">
        <v>51</v>
      </c>
      <c r="I917" t="s">
        <v>130</v>
      </c>
      <c r="J917" t="s">
        <v>34</v>
      </c>
      <c r="K917">
        <v>1</v>
      </c>
      <c r="L917">
        <v>85</v>
      </c>
      <c r="M917">
        <v>0.05</v>
      </c>
      <c r="N917">
        <v>80.75</v>
      </c>
      <c r="O917">
        <v>28.75</v>
      </c>
      <c r="P917" t="s">
        <v>28</v>
      </c>
      <c r="Q917" t="s">
        <v>46</v>
      </c>
      <c r="R917" t="s">
        <v>30</v>
      </c>
      <c r="S917">
        <v>3</v>
      </c>
      <c r="T917">
        <f>YEAR(tblOrders[[#This Row],[Order Date]])</f>
        <v>2025</v>
      </c>
      <c r="U917" t="str">
        <f>TEXT(tblOrders[[#This Row],[Order Date]],"mmm-yyyy")</f>
        <v>Dec-2025</v>
      </c>
      <c r="V917" s="4">
        <f>tblOrders[[#This Row],[Profit]]/tblOrders[[#This Row],[Sales Amount]]</f>
        <v>0.35603715170278638</v>
      </c>
      <c r="W917" t="str">
        <f>VLOOKUP(tblOrders[[#This Row],[City]],CityRegion,2,0)</f>
        <v>West</v>
      </c>
      <c r="X917" t="str">
        <f>VLOOKUP(tblOrders[[#This Row],[City]],lookups!A:C,3,0)</f>
        <v>Maharashtra</v>
      </c>
    </row>
    <row r="918" spans="1:24" x14ac:dyDescent="0.25">
      <c r="A918" t="s">
        <v>1797</v>
      </c>
      <c r="B918" s="1">
        <v>45849</v>
      </c>
      <c r="C918" t="s">
        <v>1798</v>
      </c>
      <c r="D918" t="s">
        <v>21</v>
      </c>
      <c r="E918" t="s">
        <v>22</v>
      </c>
      <c r="F918" t="s">
        <v>23</v>
      </c>
      <c r="G918" t="s">
        <v>24</v>
      </c>
      <c r="H918" t="s">
        <v>25</v>
      </c>
      <c r="I918" t="s">
        <v>57</v>
      </c>
      <c r="J918" t="s">
        <v>27</v>
      </c>
      <c r="K918">
        <v>3</v>
      </c>
      <c r="L918">
        <v>190</v>
      </c>
      <c r="M918">
        <v>0.15</v>
      </c>
      <c r="N918">
        <v>484.5</v>
      </c>
      <c r="O918">
        <v>109.5</v>
      </c>
      <c r="P918" t="s">
        <v>28</v>
      </c>
      <c r="Q918" t="s">
        <v>91</v>
      </c>
      <c r="R918" t="s">
        <v>36</v>
      </c>
      <c r="S918">
        <v>3</v>
      </c>
      <c r="T918">
        <f>YEAR(tblOrders[[#This Row],[Order Date]])</f>
        <v>2025</v>
      </c>
      <c r="U918" t="str">
        <f>TEXT(tblOrders[[#This Row],[Order Date]],"mmm-yyyy")</f>
        <v>Jul-2025</v>
      </c>
      <c r="V918" s="4">
        <f>tblOrders[[#This Row],[Profit]]/tblOrders[[#This Row],[Sales Amount]]</f>
        <v>0.2260061919504644</v>
      </c>
      <c r="W918" t="str">
        <f>VLOOKUP(tblOrders[[#This Row],[City]],CityRegion,2,0)</f>
        <v>South</v>
      </c>
      <c r="X918" t="str">
        <f>VLOOKUP(tblOrders[[#This Row],[City]],lookups!A:C,3,0)</f>
        <v>Kerala</v>
      </c>
    </row>
    <row r="919" spans="1:24" x14ac:dyDescent="0.25">
      <c r="A919" t="s">
        <v>1799</v>
      </c>
      <c r="B919" s="1">
        <v>45869</v>
      </c>
      <c r="C919" t="s">
        <v>763</v>
      </c>
      <c r="D919" t="s">
        <v>21</v>
      </c>
      <c r="E919" t="s">
        <v>49</v>
      </c>
      <c r="F919" t="s">
        <v>50</v>
      </c>
      <c r="G919" t="s">
        <v>24</v>
      </c>
      <c r="H919" t="s">
        <v>51</v>
      </c>
      <c r="I919" t="s">
        <v>139</v>
      </c>
      <c r="J919" t="s">
        <v>27</v>
      </c>
      <c r="K919">
        <v>2</v>
      </c>
      <c r="L919">
        <v>85</v>
      </c>
      <c r="M919">
        <v>0.2</v>
      </c>
      <c r="N919">
        <v>136</v>
      </c>
      <c r="O919">
        <v>32</v>
      </c>
      <c r="P919" t="s">
        <v>28</v>
      </c>
      <c r="Q919" t="s">
        <v>35</v>
      </c>
      <c r="R919" t="s">
        <v>30</v>
      </c>
      <c r="S919">
        <v>3.4</v>
      </c>
      <c r="T919">
        <f>YEAR(tblOrders[[#This Row],[Order Date]])</f>
        <v>2025</v>
      </c>
      <c r="U919" t="str">
        <f>TEXT(tblOrders[[#This Row],[Order Date]],"mmm-yyyy")</f>
        <v>Jul-2025</v>
      </c>
      <c r="V919" s="4">
        <f>tblOrders[[#This Row],[Profit]]/tblOrders[[#This Row],[Sales Amount]]</f>
        <v>0.23529411764705882</v>
      </c>
      <c r="W919" t="str">
        <f>VLOOKUP(tblOrders[[#This Row],[City]],CityRegion,2,0)</f>
        <v>South</v>
      </c>
      <c r="X919" t="str">
        <f>VLOOKUP(tblOrders[[#This Row],[City]],lookups!A:C,3,0)</f>
        <v>Tamil Nadu</v>
      </c>
    </row>
    <row r="920" spans="1:24" x14ac:dyDescent="0.25">
      <c r="A920" t="s">
        <v>1800</v>
      </c>
      <c r="B920" s="1">
        <v>45728</v>
      </c>
      <c r="C920" t="s">
        <v>436</v>
      </c>
      <c r="D920" t="s">
        <v>39</v>
      </c>
      <c r="E920" t="s">
        <v>94</v>
      </c>
      <c r="F920" t="s">
        <v>95</v>
      </c>
      <c r="G920" t="s">
        <v>68</v>
      </c>
      <c r="H920" t="s">
        <v>96</v>
      </c>
      <c r="I920" t="s">
        <v>57</v>
      </c>
      <c r="J920" t="s">
        <v>34</v>
      </c>
      <c r="K920">
        <v>3</v>
      </c>
      <c r="L920">
        <v>89</v>
      </c>
      <c r="M920">
        <v>0.2</v>
      </c>
      <c r="N920">
        <v>213.6</v>
      </c>
      <c r="O920">
        <v>48.6</v>
      </c>
      <c r="P920" t="s">
        <v>28</v>
      </c>
      <c r="Q920" t="s">
        <v>91</v>
      </c>
      <c r="R920" t="s">
        <v>36</v>
      </c>
      <c r="S920">
        <v>3.8</v>
      </c>
      <c r="T920">
        <f>YEAR(tblOrders[[#This Row],[Order Date]])</f>
        <v>2025</v>
      </c>
      <c r="U920" t="str">
        <f>TEXT(tblOrders[[#This Row],[Order Date]],"mmm-yyyy")</f>
        <v>Mar-2025</v>
      </c>
      <c r="V920" s="4">
        <f>tblOrders[[#This Row],[Profit]]/tblOrders[[#This Row],[Sales Amount]]</f>
        <v>0.22752808988764045</v>
      </c>
      <c r="W920" t="str">
        <f>VLOOKUP(tblOrders[[#This Row],[City]],CityRegion,2,0)</f>
        <v>South</v>
      </c>
      <c r="X920" t="str">
        <f>VLOOKUP(tblOrders[[#This Row],[City]],lookups!A:C,3,0)</f>
        <v>Kerala</v>
      </c>
    </row>
    <row r="921" spans="1:24" x14ac:dyDescent="0.25">
      <c r="A921" t="s">
        <v>1801</v>
      </c>
      <c r="B921" s="1">
        <v>45833</v>
      </c>
      <c r="C921" t="s">
        <v>1802</v>
      </c>
      <c r="D921" t="s">
        <v>21</v>
      </c>
      <c r="E921" t="s">
        <v>49</v>
      </c>
      <c r="F921" t="s">
        <v>50</v>
      </c>
      <c r="G921" t="s">
        <v>24</v>
      </c>
      <c r="H921" t="s">
        <v>51</v>
      </c>
      <c r="I921" t="s">
        <v>33</v>
      </c>
      <c r="J921" t="s">
        <v>27</v>
      </c>
      <c r="K921">
        <v>2</v>
      </c>
      <c r="L921">
        <v>85</v>
      </c>
      <c r="M921">
        <v>0.1</v>
      </c>
      <c r="N921">
        <v>153</v>
      </c>
      <c r="O921">
        <v>49</v>
      </c>
      <c r="P921" t="s">
        <v>28</v>
      </c>
      <c r="Q921" t="s">
        <v>46</v>
      </c>
      <c r="R921" t="s">
        <v>36</v>
      </c>
      <c r="S921">
        <v>2.7</v>
      </c>
      <c r="T921">
        <f>YEAR(tblOrders[[#This Row],[Order Date]])</f>
        <v>2025</v>
      </c>
      <c r="U921" t="str">
        <f>TEXT(tblOrders[[#This Row],[Order Date]],"mmm-yyyy")</f>
        <v>Jun-2025</v>
      </c>
      <c r="V921" s="4">
        <f>tblOrders[[#This Row],[Profit]]/tblOrders[[#This Row],[Sales Amount]]</f>
        <v>0.3202614379084967</v>
      </c>
      <c r="W921" t="str">
        <f>VLOOKUP(tblOrders[[#This Row],[City]],CityRegion,2,0)</f>
        <v>North</v>
      </c>
      <c r="X921" t="str">
        <f>VLOOKUP(tblOrders[[#This Row],[City]],lookups!A:C,3,0)</f>
        <v>Delhi</v>
      </c>
    </row>
    <row r="922" spans="1:24" x14ac:dyDescent="0.25">
      <c r="A922" t="s">
        <v>1803</v>
      </c>
      <c r="B922" s="1">
        <v>45804</v>
      </c>
      <c r="C922" t="s">
        <v>1804</v>
      </c>
      <c r="D922" t="s">
        <v>21</v>
      </c>
      <c r="E922" t="s">
        <v>22</v>
      </c>
      <c r="F922" t="s">
        <v>23</v>
      </c>
      <c r="G922" t="s">
        <v>24</v>
      </c>
      <c r="H922" t="s">
        <v>25</v>
      </c>
      <c r="I922" t="s">
        <v>130</v>
      </c>
      <c r="J922" t="s">
        <v>27</v>
      </c>
      <c r="K922">
        <v>2</v>
      </c>
      <c r="L922">
        <v>190</v>
      </c>
      <c r="M922">
        <v>0.15</v>
      </c>
      <c r="N922">
        <v>323</v>
      </c>
      <c r="O922">
        <v>73</v>
      </c>
      <c r="P922" t="s">
        <v>28</v>
      </c>
      <c r="Q922" t="s">
        <v>46</v>
      </c>
      <c r="R922" t="s">
        <v>36</v>
      </c>
      <c r="S922">
        <v>4.9000000000000004</v>
      </c>
      <c r="T922">
        <f>YEAR(tblOrders[[#This Row],[Order Date]])</f>
        <v>2025</v>
      </c>
      <c r="U922" t="str">
        <f>TEXT(tblOrders[[#This Row],[Order Date]],"mmm-yyyy")</f>
        <v>May-2025</v>
      </c>
      <c r="V922" s="4">
        <f>tblOrders[[#This Row],[Profit]]/tblOrders[[#This Row],[Sales Amount]]</f>
        <v>0.2260061919504644</v>
      </c>
      <c r="W922" t="str">
        <f>VLOOKUP(tblOrders[[#This Row],[City]],CityRegion,2,0)</f>
        <v>West</v>
      </c>
      <c r="X922" t="str">
        <f>VLOOKUP(tblOrders[[#This Row],[City]],lookups!A:C,3,0)</f>
        <v>Maharashtra</v>
      </c>
    </row>
    <row r="923" spans="1:24" x14ac:dyDescent="0.25">
      <c r="A923" t="s">
        <v>1805</v>
      </c>
      <c r="B923" s="1">
        <v>45742</v>
      </c>
      <c r="C923" t="s">
        <v>369</v>
      </c>
      <c r="D923" t="s">
        <v>21</v>
      </c>
      <c r="E923" t="s">
        <v>101</v>
      </c>
      <c r="F923" t="s">
        <v>102</v>
      </c>
      <c r="G923" t="s">
        <v>24</v>
      </c>
      <c r="H923" t="s">
        <v>103</v>
      </c>
      <c r="I923" t="s">
        <v>52</v>
      </c>
      <c r="J923" t="s">
        <v>45</v>
      </c>
      <c r="K923">
        <v>2</v>
      </c>
      <c r="L923">
        <v>120</v>
      </c>
      <c r="M923">
        <v>0</v>
      </c>
      <c r="N923">
        <v>240</v>
      </c>
      <c r="O923">
        <v>84</v>
      </c>
      <c r="P923" t="s">
        <v>28</v>
      </c>
      <c r="Q923" t="s">
        <v>46</v>
      </c>
      <c r="R923" t="s">
        <v>36</v>
      </c>
      <c r="S923">
        <v>3.1</v>
      </c>
      <c r="T923">
        <f>YEAR(tblOrders[[#This Row],[Order Date]])</f>
        <v>2025</v>
      </c>
      <c r="U923" t="str">
        <f>TEXT(tblOrders[[#This Row],[Order Date]],"mmm-yyyy")</f>
        <v>Mar-2025</v>
      </c>
      <c r="V923" s="4">
        <f>tblOrders[[#This Row],[Profit]]/tblOrders[[#This Row],[Sales Amount]]</f>
        <v>0.35</v>
      </c>
      <c r="W923" t="str">
        <f>VLOOKUP(tblOrders[[#This Row],[City]],CityRegion,2,0)</f>
        <v>South</v>
      </c>
      <c r="X923" t="str">
        <f>VLOOKUP(tblOrders[[#This Row],[City]],lookups!A:C,3,0)</f>
        <v>Kerala</v>
      </c>
    </row>
    <row r="924" spans="1:24" x14ac:dyDescent="0.25">
      <c r="A924" t="s">
        <v>1806</v>
      </c>
      <c r="B924" s="1">
        <v>45705</v>
      </c>
      <c r="C924" t="s">
        <v>1219</v>
      </c>
      <c r="D924" t="s">
        <v>21</v>
      </c>
      <c r="E924" t="s">
        <v>73</v>
      </c>
      <c r="F924" t="s">
        <v>74</v>
      </c>
      <c r="G924" t="s">
        <v>68</v>
      </c>
      <c r="H924" t="s">
        <v>75</v>
      </c>
      <c r="I924" t="s">
        <v>26</v>
      </c>
      <c r="J924" t="s">
        <v>45</v>
      </c>
      <c r="K924">
        <v>5</v>
      </c>
      <c r="L924">
        <v>65</v>
      </c>
      <c r="M924">
        <v>0.1</v>
      </c>
      <c r="N924">
        <v>292.5</v>
      </c>
      <c r="O924">
        <v>102.5</v>
      </c>
      <c r="P924" t="s">
        <v>111</v>
      </c>
      <c r="Q924" t="s">
        <v>86</v>
      </c>
      <c r="R924" t="s">
        <v>30</v>
      </c>
      <c r="S924">
        <v>3.4</v>
      </c>
      <c r="T924">
        <f>YEAR(tblOrders[[#This Row],[Order Date]])</f>
        <v>2025</v>
      </c>
      <c r="U924" t="str">
        <f>TEXT(tblOrders[[#This Row],[Order Date]],"mmm-yyyy")</f>
        <v>Feb-2025</v>
      </c>
      <c r="V924" s="4">
        <f>tblOrders[[#This Row],[Profit]]/tblOrders[[#This Row],[Sales Amount]]</f>
        <v>0.3504273504273504</v>
      </c>
      <c r="W924" t="str">
        <f>VLOOKUP(tblOrders[[#This Row],[City]],CityRegion,2,0)</f>
        <v>South</v>
      </c>
      <c r="X924" t="str">
        <f>VLOOKUP(tblOrders[[#This Row],[City]],lookups!A:C,3,0)</f>
        <v>Karnataka</v>
      </c>
    </row>
    <row r="925" spans="1:24" x14ac:dyDescent="0.25">
      <c r="A925" t="s">
        <v>1807</v>
      </c>
      <c r="B925" s="1">
        <v>45743</v>
      </c>
      <c r="C925" t="s">
        <v>1349</v>
      </c>
      <c r="D925" t="s">
        <v>21</v>
      </c>
      <c r="E925" t="s">
        <v>73</v>
      </c>
      <c r="F925" t="s">
        <v>74</v>
      </c>
      <c r="G925" t="s">
        <v>68</v>
      </c>
      <c r="H925" t="s">
        <v>75</v>
      </c>
      <c r="I925" t="s">
        <v>44</v>
      </c>
      <c r="J925" t="s">
        <v>45</v>
      </c>
      <c r="K925">
        <v>3</v>
      </c>
      <c r="L925">
        <v>65</v>
      </c>
      <c r="M925">
        <v>0.15</v>
      </c>
      <c r="N925">
        <v>165.75</v>
      </c>
      <c r="O925">
        <v>51.75</v>
      </c>
      <c r="P925" t="s">
        <v>28</v>
      </c>
      <c r="Q925" t="s">
        <v>46</v>
      </c>
      <c r="R925" t="s">
        <v>30</v>
      </c>
      <c r="S925">
        <v>4.3</v>
      </c>
      <c r="T925">
        <f>YEAR(tblOrders[[#This Row],[Order Date]])</f>
        <v>2025</v>
      </c>
      <c r="U925" t="str">
        <f>TEXT(tblOrders[[#This Row],[Order Date]],"mmm-yyyy")</f>
        <v>Mar-2025</v>
      </c>
      <c r="V925" s="4">
        <f>tblOrders[[#This Row],[Profit]]/tblOrders[[#This Row],[Sales Amount]]</f>
        <v>0.31221719457013575</v>
      </c>
      <c r="W925" t="str">
        <f>VLOOKUP(tblOrders[[#This Row],[City]],CityRegion,2,0)</f>
        <v>South</v>
      </c>
      <c r="X925" t="str">
        <f>VLOOKUP(tblOrders[[#This Row],[City]],lookups!A:C,3,0)</f>
        <v>Kerala</v>
      </c>
    </row>
    <row r="926" spans="1:24" x14ac:dyDescent="0.25">
      <c r="A926" t="s">
        <v>1808</v>
      </c>
      <c r="B926" s="1">
        <v>45925</v>
      </c>
      <c r="C926" t="s">
        <v>1809</v>
      </c>
      <c r="D926" t="s">
        <v>39</v>
      </c>
      <c r="E926" t="s">
        <v>101</v>
      </c>
      <c r="F926" t="s">
        <v>102</v>
      </c>
      <c r="G926" t="s">
        <v>24</v>
      </c>
      <c r="H926" t="s">
        <v>103</v>
      </c>
      <c r="I926" t="s">
        <v>76</v>
      </c>
      <c r="J926" t="s">
        <v>34</v>
      </c>
      <c r="K926">
        <v>2</v>
      </c>
      <c r="L926">
        <v>120</v>
      </c>
      <c r="M926">
        <v>0.05</v>
      </c>
      <c r="N926">
        <v>228</v>
      </c>
      <c r="O926">
        <v>72</v>
      </c>
      <c r="P926" t="s">
        <v>28</v>
      </c>
      <c r="Q926" t="s">
        <v>35</v>
      </c>
      <c r="R926" t="s">
        <v>36</v>
      </c>
      <c r="S926">
        <v>3.9</v>
      </c>
      <c r="T926">
        <f>YEAR(tblOrders[[#This Row],[Order Date]])</f>
        <v>2025</v>
      </c>
      <c r="U926" t="str">
        <f>TEXT(tblOrders[[#This Row],[Order Date]],"mmm-yyyy")</f>
        <v>Sep-2025</v>
      </c>
      <c r="V926" s="4">
        <f>tblOrders[[#This Row],[Profit]]/tblOrders[[#This Row],[Sales Amount]]</f>
        <v>0.31578947368421051</v>
      </c>
      <c r="W926" t="str">
        <f>VLOOKUP(tblOrders[[#This Row],[City]],CityRegion,2,0)</f>
        <v>South</v>
      </c>
      <c r="X926" t="str">
        <f>VLOOKUP(tblOrders[[#This Row],[City]],lookups!A:C,3,0)</f>
        <v>Kerala</v>
      </c>
    </row>
    <row r="927" spans="1:24" x14ac:dyDescent="0.25">
      <c r="A927" t="s">
        <v>1810</v>
      </c>
      <c r="B927" s="1">
        <v>45875</v>
      </c>
      <c r="C927" t="s">
        <v>1811</v>
      </c>
      <c r="D927" t="s">
        <v>39</v>
      </c>
      <c r="E927" t="s">
        <v>79</v>
      </c>
      <c r="F927" t="s">
        <v>80</v>
      </c>
      <c r="G927" t="s">
        <v>68</v>
      </c>
      <c r="H927" t="s">
        <v>81</v>
      </c>
      <c r="I927" t="s">
        <v>33</v>
      </c>
      <c r="J927" t="s">
        <v>34</v>
      </c>
      <c r="K927">
        <v>5</v>
      </c>
      <c r="L927">
        <v>799</v>
      </c>
      <c r="M927">
        <v>0.2</v>
      </c>
      <c r="N927">
        <v>3196</v>
      </c>
      <c r="O927">
        <v>96</v>
      </c>
      <c r="P927" t="s">
        <v>28</v>
      </c>
      <c r="Q927" t="s">
        <v>35</v>
      </c>
      <c r="R927" t="s">
        <v>36</v>
      </c>
      <c r="S927">
        <v>4.3</v>
      </c>
      <c r="T927">
        <f>YEAR(tblOrders[[#This Row],[Order Date]])</f>
        <v>2025</v>
      </c>
      <c r="U927" t="str">
        <f>TEXT(tblOrders[[#This Row],[Order Date]],"mmm-yyyy")</f>
        <v>Aug-2025</v>
      </c>
      <c r="V927" s="4">
        <f>tblOrders[[#This Row],[Profit]]/tblOrders[[#This Row],[Sales Amount]]</f>
        <v>3.0037546933667083E-2</v>
      </c>
      <c r="W927" t="str">
        <f>VLOOKUP(tblOrders[[#This Row],[City]],CityRegion,2,0)</f>
        <v>North</v>
      </c>
      <c r="X927" t="str">
        <f>VLOOKUP(tblOrders[[#This Row],[City]],lookups!A:C,3,0)</f>
        <v>Delhi</v>
      </c>
    </row>
    <row r="928" spans="1:24" x14ac:dyDescent="0.25">
      <c r="A928" t="s">
        <v>1812</v>
      </c>
      <c r="B928" s="1">
        <v>45754</v>
      </c>
      <c r="C928" t="s">
        <v>1813</v>
      </c>
      <c r="D928" t="s">
        <v>21</v>
      </c>
      <c r="E928" t="s">
        <v>114</v>
      </c>
      <c r="F928" t="s">
        <v>115</v>
      </c>
      <c r="G928" t="s">
        <v>42</v>
      </c>
      <c r="H928" t="s">
        <v>116</v>
      </c>
      <c r="I928" t="s">
        <v>76</v>
      </c>
      <c r="J928" t="s">
        <v>45</v>
      </c>
      <c r="K928">
        <v>5</v>
      </c>
      <c r="L928">
        <v>12</v>
      </c>
      <c r="M928">
        <v>0</v>
      </c>
      <c r="N928">
        <v>60</v>
      </c>
      <c r="O928">
        <v>30</v>
      </c>
      <c r="P928" t="s">
        <v>28</v>
      </c>
      <c r="Q928" t="s">
        <v>29</v>
      </c>
      <c r="R928" t="s">
        <v>36</v>
      </c>
      <c r="S928">
        <v>2.6</v>
      </c>
      <c r="T928">
        <f>YEAR(tblOrders[[#This Row],[Order Date]])</f>
        <v>2025</v>
      </c>
      <c r="U928" t="str">
        <f>TEXT(tblOrders[[#This Row],[Order Date]],"mmm-yyyy")</f>
        <v>Apr-2025</v>
      </c>
      <c r="V928" s="4">
        <f>tblOrders[[#This Row],[Profit]]/tblOrders[[#This Row],[Sales Amount]]</f>
        <v>0.5</v>
      </c>
      <c r="W928" t="str">
        <f>VLOOKUP(tblOrders[[#This Row],[City]],CityRegion,2,0)</f>
        <v>South</v>
      </c>
      <c r="X928" t="str">
        <f>VLOOKUP(tblOrders[[#This Row],[City]],lookups!A:C,3,0)</f>
        <v>Kerala</v>
      </c>
    </row>
    <row r="929" spans="1:24" x14ac:dyDescent="0.25">
      <c r="A929" t="s">
        <v>1814</v>
      </c>
      <c r="B929" s="1">
        <v>45685</v>
      </c>
      <c r="C929" t="s">
        <v>1815</v>
      </c>
      <c r="D929" t="s">
        <v>39</v>
      </c>
      <c r="E929" t="s">
        <v>73</v>
      </c>
      <c r="F929" t="s">
        <v>74</v>
      </c>
      <c r="G929" t="s">
        <v>68</v>
      </c>
      <c r="H929" t="s">
        <v>75</v>
      </c>
      <c r="I929" t="s">
        <v>76</v>
      </c>
      <c r="J929" t="s">
        <v>45</v>
      </c>
      <c r="K929">
        <v>1</v>
      </c>
      <c r="L929">
        <v>65</v>
      </c>
      <c r="M929">
        <v>0.1</v>
      </c>
      <c r="N929">
        <v>58.5</v>
      </c>
      <c r="O929">
        <v>20.5</v>
      </c>
      <c r="P929" t="s">
        <v>28</v>
      </c>
      <c r="Q929" t="s">
        <v>35</v>
      </c>
      <c r="R929" t="s">
        <v>36</v>
      </c>
      <c r="S929">
        <v>4.5999999999999996</v>
      </c>
      <c r="T929">
        <f>YEAR(tblOrders[[#This Row],[Order Date]])</f>
        <v>2025</v>
      </c>
      <c r="U929" t="str">
        <f>TEXT(tblOrders[[#This Row],[Order Date]],"mmm-yyyy")</f>
        <v>Jan-2025</v>
      </c>
      <c r="V929" s="4">
        <f>tblOrders[[#This Row],[Profit]]/tblOrders[[#This Row],[Sales Amount]]</f>
        <v>0.3504273504273504</v>
      </c>
      <c r="W929" t="str">
        <f>VLOOKUP(tblOrders[[#This Row],[City]],CityRegion,2,0)</f>
        <v>South</v>
      </c>
      <c r="X929" t="str">
        <f>VLOOKUP(tblOrders[[#This Row],[City]],lookups!A:C,3,0)</f>
        <v>Kerala</v>
      </c>
    </row>
    <row r="930" spans="1:24" x14ac:dyDescent="0.25">
      <c r="A930" t="s">
        <v>1816</v>
      </c>
      <c r="B930" s="1">
        <v>45984</v>
      </c>
      <c r="C930" t="s">
        <v>1817</v>
      </c>
      <c r="D930" t="s">
        <v>39</v>
      </c>
      <c r="E930" t="s">
        <v>55</v>
      </c>
      <c r="F930" t="s">
        <v>56</v>
      </c>
      <c r="G930" t="s">
        <v>24</v>
      </c>
      <c r="H930" t="s">
        <v>51</v>
      </c>
      <c r="I930" t="s">
        <v>44</v>
      </c>
      <c r="J930" t="s">
        <v>34</v>
      </c>
      <c r="K930">
        <v>5</v>
      </c>
      <c r="L930">
        <v>42</v>
      </c>
      <c r="M930">
        <v>0.1</v>
      </c>
      <c r="N930">
        <v>189</v>
      </c>
      <c r="O930">
        <v>69</v>
      </c>
      <c r="P930" t="s">
        <v>28</v>
      </c>
      <c r="Q930" t="s">
        <v>35</v>
      </c>
      <c r="R930" t="s">
        <v>36</v>
      </c>
      <c r="S930">
        <v>3.4</v>
      </c>
      <c r="T930">
        <f>YEAR(tblOrders[[#This Row],[Order Date]])</f>
        <v>2025</v>
      </c>
      <c r="U930" t="str">
        <f>TEXT(tblOrders[[#This Row],[Order Date]],"mmm-yyyy")</f>
        <v>Nov-2025</v>
      </c>
      <c r="V930" s="4">
        <f>tblOrders[[#This Row],[Profit]]/tblOrders[[#This Row],[Sales Amount]]</f>
        <v>0.36507936507936506</v>
      </c>
      <c r="W930" t="str">
        <f>VLOOKUP(tblOrders[[#This Row],[City]],CityRegion,2,0)</f>
        <v>South</v>
      </c>
      <c r="X930" t="str">
        <f>VLOOKUP(tblOrders[[#This Row],[City]],lookups!A:C,3,0)</f>
        <v>Kerala</v>
      </c>
    </row>
    <row r="931" spans="1:24" x14ac:dyDescent="0.25">
      <c r="A931" t="s">
        <v>1818</v>
      </c>
      <c r="B931" s="1">
        <v>45925</v>
      </c>
      <c r="C931" t="s">
        <v>1819</v>
      </c>
      <c r="D931" t="s">
        <v>21</v>
      </c>
      <c r="E931" t="s">
        <v>49</v>
      </c>
      <c r="F931" t="s">
        <v>50</v>
      </c>
      <c r="G931" t="s">
        <v>24</v>
      </c>
      <c r="H931" t="s">
        <v>51</v>
      </c>
      <c r="I931" t="s">
        <v>130</v>
      </c>
      <c r="J931" t="s">
        <v>27</v>
      </c>
      <c r="K931">
        <v>5</v>
      </c>
      <c r="L931">
        <v>85</v>
      </c>
      <c r="M931">
        <v>0.05</v>
      </c>
      <c r="N931">
        <v>403.75</v>
      </c>
      <c r="O931">
        <v>143.75</v>
      </c>
      <c r="P931" t="s">
        <v>28</v>
      </c>
      <c r="Q931" t="s">
        <v>29</v>
      </c>
      <c r="R931" t="s">
        <v>36</v>
      </c>
      <c r="S931">
        <v>3.2</v>
      </c>
      <c r="T931">
        <f>YEAR(tblOrders[[#This Row],[Order Date]])</f>
        <v>2025</v>
      </c>
      <c r="U931" t="str">
        <f>TEXT(tblOrders[[#This Row],[Order Date]],"mmm-yyyy")</f>
        <v>Sep-2025</v>
      </c>
      <c r="V931" s="4">
        <f>tblOrders[[#This Row],[Profit]]/tblOrders[[#This Row],[Sales Amount]]</f>
        <v>0.35603715170278638</v>
      </c>
      <c r="W931" t="str">
        <f>VLOOKUP(tblOrders[[#This Row],[City]],CityRegion,2,0)</f>
        <v>West</v>
      </c>
      <c r="X931" t="str">
        <f>VLOOKUP(tblOrders[[#This Row],[City]],lookups!A:C,3,0)</f>
        <v>Maharashtra</v>
      </c>
    </row>
    <row r="932" spans="1:24" x14ac:dyDescent="0.25">
      <c r="A932" t="s">
        <v>1820</v>
      </c>
      <c r="B932" s="1">
        <v>45696</v>
      </c>
      <c r="C932" t="s">
        <v>1821</v>
      </c>
      <c r="D932" t="s">
        <v>21</v>
      </c>
      <c r="E932" t="s">
        <v>73</v>
      </c>
      <c r="F932" t="s">
        <v>74</v>
      </c>
      <c r="G932" t="s">
        <v>68</v>
      </c>
      <c r="H932" t="s">
        <v>75</v>
      </c>
      <c r="I932" t="s">
        <v>84</v>
      </c>
      <c r="J932" t="s">
        <v>45</v>
      </c>
      <c r="K932">
        <v>1</v>
      </c>
      <c r="L932">
        <v>65</v>
      </c>
      <c r="M932">
        <v>0.1</v>
      </c>
      <c r="N932">
        <v>58.5</v>
      </c>
      <c r="O932">
        <v>20.5</v>
      </c>
      <c r="P932" t="s">
        <v>28</v>
      </c>
      <c r="Q932" t="s">
        <v>86</v>
      </c>
      <c r="R932" t="s">
        <v>36</v>
      </c>
      <c r="S932">
        <v>2.6</v>
      </c>
      <c r="T932">
        <f>YEAR(tblOrders[[#This Row],[Order Date]])</f>
        <v>2025</v>
      </c>
      <c r="U932" t="str">
        <f>TEXT(tblOrders[[#This Row],[Order Date]],"mmm-yyyy")</f>
        <v>Feb-2025</v>
      </c>
      <c r="V932" s="4">
        <f>tblOrders[[#This Row],[Profit]]/tblOrders[[#This Row],[Sales Amount]]</f>
        <v>0.3504273504273504</v>
      </c>
      <c r="W932" t="str">
        <f>VLOOKUP(tblOrders[[#This Row],[City]],CityRegion,2,0)</f>
        <v>West</v>
      </c>
      <c r="X932" t="str">
        <f>VLOOKUP(tblOrders[[#This Row],[City]],lookups!A:C,3,0)</f>
        <v>Maharashtra</v>
      </c>
    </row>
    <row r="933" spans="1:24" x14ac:dyDescent="0.25">
      <c r="A933" t="s">
        <v>1822</v>
      </c>
      <c r="B933" s="1">
        <v>45667</v>
      </c>
      <c r="C933" t="s">
        <v>1823</v>
      </c>
      <c r="D933" t="s">
        <v>39</v>
      </c>
      <c r="E933" t="s">
        <v>22</v>
      </c>
      <c r="F933" t="s">
        <v>23</v>
      </c>
      <c r="G933" t="s">
        <v>24</v>
      </c>
      <c r="H933" t="s">
        <v>25</v>
      </c>
      <c r="I933" t="s">
        <v>44</v>
      </c>
      <c r="J933" t="s">
        <v>34</v>
      </c>
      <c r="K933">
        <v>2</v>
      </c>
      <c r="L933">
        <v>190</v>
      </c>
      <c r="M933">
        <v>0.2</v>
      </c>
      <c r="N933">
        <v>304</v>
      </c>
      <c r="O933">
        <v>54</v>
      </c>
      <c r="P933" t="s">
        <v>28</v>
      </c>
      <c r="Q933" t="s">
        <v>91</v>
      </c>
      <c r="R933" t="s">
        <v>36</v>
      </c>
      <c r="S933">
        <v>3.8</v>
      </c>
      <c r="T933">
        <f>YEAR(tblOrders[[#This Row],[Order Date]])</f>
        <v>2025</v>
      </c>
      <c r="U933" t="str">
        <f>TEXT(tblOrders[[#This Row],[Order Date]],"mmm-yyyy")</f>
        <v>Jan-2025</v>
      </c>
      <c r="V933" s="4">
        <f>tblOrders[[#This Row],[Profit]]/tblOrders[[#This Row],[Sales Amount]]</f>
        <v>0.17763157894736842</v>
      </c>
      <c r="W933" t="str">
        <f>VLOOKUP(tblOrders[[#This Row],[City]],CityRegion,2,0)</f>
        <v>South</v>
      </c>
      <c r="X933" t="str">
        <f>VLOOKUP(tblOrders[[#This Row],[City]],lookups!A:C,3,0)</f>
        <v>Kerala</v>
      </c>
    </row>
    <row r="934" spans="1:24" x14ac:dyDescent="0.25">
      <c r="A934" t="s">
        <v>1824</v>
      </c>
      <c r="B934" s="1">
        <v>45844</v>
      </c>
      <c r="C934" t="s">
        <v>1825</v>
      </c>
      <c r="D934" t="s">
        <v>39</v>
      </c>
      <c r="E934" t="s">
        <v>73</v>
      </c>
      <c r="F934" t="s">
        <v>74</v>
      </c>
      <c r="G934" t="s">
        <v>68</v>
      </c>
      <c r="H934" t="s">
        <v>75</v>
      </c>
      <c r="I934" t="s">
        <v>26</v>
      </c>
      <c r="J934" t="s">
        <v>27</v>
      </c>
      <c r="K934">
        <v>3</v>
      </c>
      <c r="L934">
        <v>65</v>
      </c>
      <c r="M934">
        <v>0.1</v>
      </c>
      <c r="N934">
        <v>175.5</v>
      </c>
      <c r="O934">
        <v>61.5</v>
      </c>
      <c r="P934" t="s">
        <v>28</v>
      </c>
      <c r="Q934" t="s">
        <v>86</v>
      </c>
      <c r="R934" t="s">
        <v>30</v>
      </c>
      <c r="S934">
        <v>3.1</v>
      </c>
      <c r="T934">
        <f>YEAR(tblOrders[[#This Row],[Order Date]])</f>
        <v>2025</v>
      </c>
      <c r="U934" t="str">
        <f>TEXT(tblOrders[[#This Row],[Order Date]],"mmm-yyyy")</f>
        <v>Jul-2025</v>
      </c>
      <c r="V934" s="4">
        <f>tblOrders[[#This Row],[Profit]]/tblOrders[[#This Row],[Sales Amount]]</f>
        <v>0.3504273504273504</v>
      </c>
      <c r="W934" t="str">
        <f>VLOOKUP(tblOrders[[#This Row],[City]],CityRegion,2,0)</f>
        <v>South</v>
      </c>
      <c r="X934" t="str">
        <f>VLOOKUP(tblOrders[[#This Row],[City]],lookups!A:C,3,0)</f>
        <v>Karnataka</v>
      </c>
    </row>
    <row r="935" spans="1:24" x14ac:dyDescent="0.25">
      <c r="A935" t="s">
        <v>1826</v>
      </c>
      <c r="B935" s="1">
        <v>46019</v>
      </c>
      <c r="C935" t="s">
        <v>1827</v>
      </c>
      <c r="D935" t="s">
        <v>21</v>
      </c>
      <c r="E935" t="s">
        <v>108</v>
      </c>
      <c r="F935" t="s">
        <v>109</v>
      </c>
      <c r="G935" t="s">
        <v>62</v>
      </c>
      <c r="H935" t="s">
        <v>110</v>
      </c>
      <c r="I935" t="s">
        <v>76</v>
      </c>
      <c r="J935" t="s">
        <v>45</v>
      </c>
      <c r="K935">
        <v>5</v>
      </c>
      <c r="L935">
        <v>110</v>
      </c>
      <c r="M935">
        <v>0.2</v>
      </c>
      <c r="N935">
        <v>440</v>
      </c>
      <c r="O935">
        <v>100</v>
      </c>
      <c r="P935" t="s">
        <v>28</v>
      </c>
      <c r="Q935" t="s">
        <v>91</v>
      </c>
      <c r="R935" t="s">
        <v>30</v>
      </c>
      <c r="S935">
        <v>3</v>
      </c>
      <c r="T935">
        <f>YEAR(tblOrders[[#This Row],[Order Date]])</f>
        <v>2025</v>
      </c>
      <c r="U935" t="str">
        <f>TEXT(tblOrders[[#This Row],[Order Date]],"mmm-yyyy")</f>
        <v>Dec-2025</v>
      </c>
      <c r="V935" s="4">
        <f>tblOrders[[#This Row],[Profit]]/tblOrders[[#This Row],[Sales Amount]]</f>
        <v>0.22727272727272727</v>
      </c>
      <c r="W935" t="str">
        <f>VLOOKUP(tblOrders[[#This Row],[City]],CityRegion,2,0)</f>
        <v>South</v>
      </c>
      <c r="X935" t="str">
        <f>VLOOKUP(tblOrders[[#This Row],[City]],lookups!A:C,3,0)</f>
        <v>Kerala</v>
      </c>
    </row>
    <row r="936" spans="1:24" x14ac:dyDescent="0.25">
      <c r="A936" t="s">
        <v>1828</v>
      </c>
      <c r="B936" s="1">
        <v>45924</v>
      </c>
      <c r="C936" t="s">
        <v>1829</v>
      </c>
      <c r="D936" t="s">
        <v>21</v>
      </c>
      <c r="E936" t="s">
        <v>49</v>
      </c>
      <c r="F936" t="s">
        <v>50</v>
      </c>
      <c r="G936" t="s">
        <v>24</v>
      </c>
      <c r="H936" t="s">
        <v>51</v>
      </c>
      <c r="I936" t="s">
        <v>57</v>
      </c>
      <c r="J936" t="s">
        <v>27</v>
      </c>
      <c r="K936">
        <v>2</v>
      </c>
      <c r="L936">
        <v>85</v>
      </c>
      <c r="M936">
        <v>0.15</v>
      </c>
      <c r="N936">
        <v>144.5</v>
      </c>
      <c r="O936">
        <v>40.5</v>
      </c>
      <c r="P936" t="s">
        <v>28</v>
      </c>
      <c r="Q936" t="s">
        <v>29</v>
      </c>
      <c r="R936" t="s">
        <v>30</v>
      </c>
      <c r="S936">
        <v>3.7</v>
      </c>
      <c r="T936">
        <f>YEAR(tblOrders[[#This Row],[Order Date]])</f>
        <v>2025</v>
      </c>
      <c r="U936" t="str">
        <f>TEXT(tblOrders[[#This Row],[Order Date]],"mmm-yyyy")</f>
        <v>Sep-2025</v>
      </c>
      <c r="V936" s="4">
        <f>tblOrders[[#This Row],[Profit]]/tblOrders[[#This Row],[Sales Amount]]</f>
        <v>0.28027681660899656</v>
      </c>
      <c r="W936" t="str">
        <f>VLOOKUP(tblOrders[[#This Row],[City]],CityRegion,2,0)</f>
        <v>South</v>
      </c>
      <c r="X936" t="str">
        <f>VLOOKUP(tblOrders[[#This Row],[City]],lookups!A:C,3,0)</f>
        <v>Kerala</v>
      </c>
    </row>
    <row r="937" spans="1:24" x14ac:dyDescent="0.25">
      <c r="A937" t="s">
        <v>1830</v>
      </c>
      <c r="B937" s="1">
        <v>45995</v>
      </c>
      <c r="C937" t="s">
        <v>1122</v>
      </c>
      <c r="D937" t="s">
        <v>21</v>
      </c>
      <c r="E937" t="s">
        <v>73</v>
      </c>
      <c r="F937" t="s">
        <v>74</v>
      </c>
      <c r="G937" t="s">
        <v>68</v>
      </c>
      <c r="H937" t="s">
        <v>75</v>
      </c>
      <c r="I937" t="s">
        <v>76</v>
      </c>
      <c r="J937" t="s">
        <v>45</v>
      </c>
      <c r="K937">
        <v>1</v>
      </c>
      <c r="L937">
        <v>65</v>
      </c>
      <c r="M937">
        <v>0.05</v>
      </c>
      <c r="N937">
        <v>61.75</v>
      </c>
      <c r="O937">
        <v>23.75</v>
      </c>
      <c r="P937" t="s">
        <v>148</v>
      </c>
      <c r="Q937" t="s">
        <v>46</v>
      </c>
      <c r="R937" t="s">
        <v>30</v>
      </c>
      <c r="S937">
        <v>2.8</v>
      </c>
      <c r="T937">
        <f>YEAR(tblOrders[[#This Row],[Order Date]])</f>
        <v>2025</v>
      </c>
      <c r="U937" t="str">
        <f>TEXT(tblOrders[[#This Row],[Order Date]],"mmm-yyyy")</f>
        <v>Dec-2025</v>
      </c>
      <c r="V937" s="4">
        <f>tblOrders[[#This Row],[Profit]]/tblOrders[[#This Row],[Sales Amount]]</f>
        <v>0.38461538461538464</v>
      </c>
      <c r="W937" t="str">
        <f>VLOOKUP(tblOrders[[#This Row],[City]],CityRegion,2,0)</f>
        <v>South</v>
      </c>
      <c r="X937" t="str">
        <f>VLOOKUP(tblOrders[[#This Row],[City]],lookups!A:C,3,0)</f>
        <v>Kerala</v>
      </c>
    </row>
    <row r="938" spans="1:24" x14ac:dyDescent="0.25">
      <c r="A938" t="s">
        <v>1831</v>
      </c>
      <c r="B938" s="1">
        <v>45765</v>
      </c>
      <c r="C938" t="s">
        <v>1273</v>
      </c>
      <c r="D938" t="s">
        <v>39</v>
      </c>
      <c r="E938" t="s">
        <v>66</v>
      </c>
      <c r="F938" t="s">
        <v>67</v>
      </c>
      <c r="G938" t="s">
        <v>68</v>
      </c>
      <c r="H938" t="s">
        <v>69</v>
      </c>
      <c r="I938" t="s">
        <v>76</v>
      </c>
      <c r="J938" t="s">
        <v>34</v>
      </c>
      <c r="K938">
        <v>5</v>
      </c>
      <c r="L938">
        <v>149</v>
      </c>
      <c r="M938">
        <v>0.2</v>
      </c>
      <c r="N938">
        <v>596</v>
      </c>
      <c r="O938">
        <v>121</v>
      </c>
      <c r="P938" t="s">
        <v>28</v>
      </c>
      <c r="Q938" t="s">
        <v>46</v>
      </c>
      <c r="R938" t="s">
        <v>36</v>
      </c>
      <c r="S938">
        <v>3.7</v>
      </c>
      <c r="T938">
        <f>YEAR(tblOrders[[#This Row],[Order Date]])</f>
        <v>2025</v>
      </c>
      <c r="U938" t="str">
        <f>TEXT(tblOrders[[#This Row],[Order Date]],"mmm-yyyy")</f>
        <v>Apr-2025</v>
      </c>
      <c r="V938" s="4">
        <f>tblOrders[[#This Row],[Profit]]/tblOrders[[#This Row],[Sales Amount]]</f>
        <v>0.20302013422818793</v>
      </c>
      <c r="W938" t="str">
        <f>VLOOKUP(tblOrders[[#This Row],[City]],CityRegion,2,0)</f>
        <v>South</v>
      </c>
      <c r="X938" t="str">
        <f>VLOOKUP(tblOrders[[#This Row],[City]],lookups!A:C,3,0)</f>
        <v>Kerala</v>
      </c>
    </row>
    <row r="939" spans="1:24" x14ac:dyDescent="0.25">
      <c r="A939" t="s">
        <v>1832</v>
      </c>
      <c r="B939" s="1">
        <v>45987</v>
      </c>
      <c r="C939" t="s">
        <v>1363</v>
      </c>
      <c r="D939" t="s">
        <v>39</v>
      </c>
      <c r="E939" t="s">
        <v>22</v>
      </c>
      <c r="F939" t="s">
        <v>23</v>
      </c>
      <c r="G939" t="s">
        <v>24</v>
      </c>
      <c r="H939" t="s">
        <v>25</v>
      </c>
      <c r="I939" t="s">
        <v>26</v>
      </c>
      <c r="J939" t="s">
        <v>34</v>
      </c>
      <c r="K939">
        <v>1</v>
      </c>
      <c r="L939">
        <v>190</v>
      </c>
      <c r="M939">
        <v>0.15</v>
      </c>
      <c r="N939">
        <v>161.5</v>
      </c>
      <c r="O939">
        <v>36.5</v>
      </c>
      <c r="P939" t="s">
        <v>28</v>
      </c>
      <c r="Q939" t="s">
        <v>35</v>
      </c>
      <c r="R939" t="s">
        <v>36</v>
      </c>
      <c r="S939">
        <v>3</v>
      </c>
      <c r="T939">
        <f>YEAR(tblOrders[[#This Row],[Order Date]])</f>
        <v>2025</v>
      </c>
      <c r="U939" t="str">
        <f>TEXT(tblOrders[[#This Row],[Order Date]],"mmm-yyyy")</f>
        <v>Nov-2025</v>
      </c>
      <c r="V939" s="4">
        <f>tblOrders[[#This Row],[Profit]]/tblOrders[[#This Row],[Sales Amount]]</f>
        <v>0.2260061919504644</v>
      </c>
      <c r="W939" t="str">
        <f>VLOOKUP(tblOrders[[#This Row],[City]],CityRegion,2,0)</f>
        <v>South</v>
      </c>
      <c r="X939" t="str">
        <f>VLOOKUP(tblOrders[[#This Row],[City]],lookups!A:C,3,0)</f>
        <v>Karnataka</v>
      </c>
    </row>
    <row r="940" spans="1:24" x14ac:dyDescent="0.25">
      <c r="A940" t="s">
        <v>1833</v>
      </c>
      <c r="B940" s="1">
        <v>45864</v>
      </c>
      <c r="C940" t="s">
        <v>1834</v>
      </c>
      <c r="D940" t="s">
        <v>39</v>
      </c>
      <c r="E940" t="s">
        <v>66</v>
      </c>
      <c r="F940" t="s">
        <v>67</v>
      </c>
      <c r="G940" t="s">
        <v>68</v>
      </c>
      <c r="H940" t="s">
        <v>69</v>
      </c>
      <c r="I940" t="s">
        <v>33</v>
      </c>
      <c r="J940" t="s">
        <v>27</v>
      </c>
      <c r="K940">
        <v>3</v>
      </c>
      <c r="L940">
        <v>149</v>
      </c>
      <c r="M940">
        <v>0.2</v>
      </c>
      <c r="N940">
        <v>357.6</v>
      </c>
      <c r="O940">
        <v>72.599999999999994</v>
      </c>
      <c r="P940" t="s">
        <v>28</v>
      </c>
      <c r="Q940" t="s">
        <v>29</v>
      </c>
      <c r="R940" t="s">
        <v>36</v>
      </c>
      <c r="S940">
        <v>3.4</v>
      </c>
      <c r="T940">
        <f>YEAR(tblOrders[[#This Row],[Order Date]])</f>
        <v>2025</v>
      </c>
      <c r="U940" t="str">
        <f>TEXT(tblOrders[[#This Row],[Order Date]],"mmm-yyyy")</f>
        <v>Jul-2025</v>
      </c>
      <c r="V940" s="4">
        <f>tblOrders[[#This Row],[Profit]]/tblOrders[[#This Row],[Sales Amount]]</f>
        <v>0.2030201342281879</v>
      </c>
      <c r="W940" t="str">
        <f>VLOOKUP(tblOrders[[#This Row],[City]],CityRegion,2,0)</f>
        <v>North</v>
      </c>
      <c r="X940" t="str">
        <f>VLOOKUP(tblOrders[[#This Row],[City]],lookups!A:C,3,0)</f>
        <v>Delhi</v>
      </c>
    </row>
    <row r="941" spans="1:24" x14ac:dyDescent="0.25">
      <c r="A941" t="s">
        <v>1835</v>
      </c>
      <c r="B941" s="1">
        <v>45677</v>
      </c>
      <c r="C941" t="s">
        <v>1836</v>
      </c>
      <c r="D941" t="s">
        <v>21</v>
      </c>
      <c r="E941" t="s">
        <v>49</v>
      </c>
      <c r="F941" t="s">
        <v>50</v>
      </c>
      <c r="G941" t="s">
        <v>24</v>
      </c>
      <c r="H941" t="s">
        <v>51</v>
      </c>
      <c r="I941" t="s">
        <v>57</v>
      </c>
      <c r="J941" t="s">
        <v>34</v>
      </c>
      <c r="K941">
        <v>5</v>
      </c>
      <c r="L941">
        <v>85</v>
      </c>
      <c r="M941">
        <v>0</v>
      </c>
      <c r="N941">
        <v>425</v>
      </c>
      <c r="O941">
        <v>165</v>
      </c>
      <c r="P941" t="s">
        <v>148</v>
      </c>
      <c r="Q941" t="s">
        <v>29</v>
      </c>
      <c r="R941" t="s">
        <v>36</v>
      </c>
      <c r="S941">
        <v>2.6</v>
      </c>
      <c r="T941">
        <f>YEAR(tblOrders[[#This Row],[Order Date]])</f>
        <v>2025</v>
      </c>
      <c r="U941" t="str">
        <f>TEXT(tblOrders[[#This Row],[Order Date]],"mmm-yyyy")</f>
        <v>Jan-2025</v>
      </c>
      <c r="V941" s="4">
        <f>tblOrders[[#This Row],[Profit]]/tblOrders[[#This Row],[Sales Amount]]</f>
        <v>0.38823529411764707</v>
      </c>
      <c r="W941" t="str">
        <f>VLOOKUP(tblOrders[[#This Row],[City]],CityRegion,2,0)</f>
        <v>South</v>
      </c>
      <c r="X941" t="str">
        <f>VLOOKUP(tblOrders[[#This Row],[City]],lookups!A:C,3,0)</f>
        <v>Kerala</v>
      </c>
    </row>
    <row r="942" spans="1:24" x14ac:dyDescent="0.25">
      <c r="A942" t="s">
        <v>1837</v>
      </c>
      <c r="B942" s="1">
        <v>45938</v>
      </c>
      <c r="C942" t="s">
        <v>1838</v>
      </c>
      <c r="D942" t="s">
        <v>21</v>
      </c>
      <c r="E942" t="s">
        <v>101</v>
      </c>
      <c r="F942" t="s">
        <v>102</v>
      </c>
      <c r="G942" t="s">
        <v>24</v>
      </c>
      <c r="H942" t="s">
        <v>103</v>
      </c>
      <c r="I942" t="s">
        <v>33</v>
      </c>
      <c r="J942" t="s">
        <v>34</v>
      </c>
      <c r="K942">
        <v>2</v>
      </c>
      <c r="L942">
        <v>120</v>
      </c>
      <c r="M942">
        <v>0.15</v>
      </c>
      <c r="N942">
        <v>204</v>
      </c>
      <c r="O942">
        <v>48</v>
      </c>
      <c r="P942" t="s">
        <v>28</v>
      </c>
      <c r="Q942" t="s">
        <v>91</v>
      </c>
      <c r="R942" t="s">
        <v>36</v>
      </c>
      <c r="S942">
        <v>3</v>
      </c>
      <c r="T942">
        <f>YEAR(tblOrders[[#This Row],[Order Date]])</f>
        <v>2025</v>
      </c>
      <c r="U942" t="str">
        <f>TEXT(tblOrders[[#This Row],[Order Date]],"mmm-yyyy")</f>
        <v>Oct-2025</v>
      </c>
      <c r="V942" s="4">
        <f>tblOrders[[#This Row],[Profit]]/tblOrders[[#This Row],[Sales Amount]]</f>
        <v>0.23529411764705882</v>
      </c>
      <c r="W942" t="str">
        <f>VLOOKUP(tblOrders[[#This Row],[City]],CityRegion,2,0)</f>
        <v>North</v>
      </c>
      <c r="X942" t="str">
        <f>VLOOKUP(tblOrders[[#This Row],[City]],lookups!A:C,3,0)</f>
        <v>Delhi</v>
      </c>
    </row>
    <row r="943" spans="1:24" x14ac:dyDescent="0.25">
      <c r="A943" t="s">
        <v>1839</v>
      </c>
      <c r="B943" s="1">
        <v>45834</v>
      </c>
      <c r="C943" t="s">
        <v>480</v>
      </c>
      <c r="D943" t="s">
        <v>39</v>
      </c>
      <c r="E943" t="s">
        <v>79</v>
      </c>
      <c r="F943" t="s">
        <v>80</v>
      </c>
      <c r="G943" t="s">
        <v>68</v>
      </c>
      <c r="H943" t="s">
        <v>81</v>
      </c>
      <c r="I943" t="s">
        <v>76</v>
      </c>
      <c r="J943" t="s">
        <v>27</v>
      </c>
      <c r="K943">
        <v>3</v>
      </c>
      <c r="L943">
        <v>799</v>
      </c>
      <c r="M943">
        <v>0</v>
      </c>
      <c r="N943">
        <v>2397</v>
      </c>
      <c r="O943">
        <v>537</v>
      </c>
      <c r="P943" t="s">
        <v>28</v>
      </c>
      <c r="Q943" t="s">
        <v>91</v>
      </c>
      <c r="R943" t="s">
        <v>36</v>
      </c>
      <c r="S943">
        <v>2.6</v>
      </c>
      <c r="T943">
        <f>YEAR(tblOrders[[#This Row],[Order Date]])</f>
        <v>2025</v>
      </c>
      <c r="U943" t="str">
        <f>TEXT(tblOrders[[#This Row],[Order Date]],"mmm-yyyy")</f>
        <v>Jun-2025</v>
      </c>
      <c r="V943" s="4">
        <f>tblOrders[[#This Row],[Profit]]/tblOrders[[#This Row],[Sales Amount]]</f>
        <v>0.22403003754693368</v>
      </c>
      <c r="W943" t="str">
        <f>VLOOKUP(tblOrders[[#This Row],[City]],CityRegion,2,0)</f>
        <v>South</v>
      </c>
      <c r="X943" t="str">
        <f>VLOOKUP(tblOrders[[#This Row],[City]],lookups!A:C,3,0)</f>
        <v>Kerala</v>
      </c>
    </row>
    <row r="944" spans="1:24" x14ac:dyDescent="0.25">
      <c r="A944" t="s">
        <v>1840</v>
      </c>
      <c r="B944" s="1">
        <v>45712</v>
      </c>
      <c r="C944" t="s">
        <v>1841</v>
      </c>
      <c r="D944" t="s">
        <v>21</v>
      </c>
      <c r="E944" t="s">
        <v>22</v>
      </c>
      <c r="F944" t="s">
        <v>23</v>
      </c>
      <c r="G944" t="s">
        <v>24</v>
      </c>
      <c r="H944" t="s">
        <v>25</v>
      </c>
      <c r="I944" t="s">
        <v>139</v>
      </c>
      <c r="J944" t="s">
        <v>34</v>
      </c>
      <c r="K944">
        <v>4</v>
      </c>
      <c r="L944">
        <v>190</v>
      </c>
      <c r="M944">
        <v>0.2</v>
      </c>
      <c r="N944">
        <v>608</v>
      </c>
      <c r="O944">
        <v>108</v>
      </c>
      <c r="P944" t="s">
        <v>28</v>
      </c>
      <c r="Q944" t="s">
        <v>35</v>
      </c>
      <c r="R944" t="s">
        <v>123</v>
      </c>
      <c r="S944">
        <v>3</v>
      </c>
      <c r="T944">
        <f>YEAR(tblOrders[[#This Row],[Order Date]])</f>
        <v>2025</v>
      </c>
      <c r="U944" t="str">
        <f>TEXT(tblOrders[[#This Row],[Order Date]],"mmm-yyyy")</f>
        <v>Feb-2025</v>
      </c>
      <c r="V944" s="4">
        <f>tblOrders[[#This Row],[Profit]]/tblOrders[[#This Row],[Sales Amount]]</f>
        <v>0.17763157894736842</v>
      </c>
      <c r="W944" t="str">
        <f>VLOOKUP(tblOrders[[#This Row],[City]],CityRegion,2,0)</f>
        <v>South</v>
      </c>
      <c r="X944" t="str">
        <f>VLOOKUP(tblOrders[[#This Row],[City]],lookups!A:C,3,0)</f>
        <v>Tamil Nadu</v>
      </c>
    </row>
    <row r="945" spans="1:24" x14ac:dyDescent="0.25">
      <c r="A945" t="s">
        <v>1842</v>
      </c>
      <c r="B945" s="1">
        <v>45918</v>
      </c>
      <c r="C945" t="s">
        <v>1843</v>
      </c>
      <c r="D945" t="s">
        <v>21</v>
      </c>
      <c r="E945" t="s">
        <v>60</v>
      </c>
      <c r="F945" t="s">
        <v>61</v>
      </c>
      <c r="G945" t="s">
        <v>62</v>
      </c>
      <c r="H945" t="s">
        <v>63</v>
      </c>
      <c r="I945" t="s">
        <v>84</v>
      </c>
      <c r="J945" t="s">
        <v>34</v>
      </c>
      <c r="K945">
        <v>2</v>
      </c>
      <c r="L945">
        <v>45</v>
      </c>
      <c r="M945">
        <v>0</v>
      </c>
      <c r="N945">
        <v>90</v>
      </c>
      <c r="O945">
        <v>38</v>
      </c>
      <c r="P945" t="s">
        <v>28</v>
      </c>
      <c r="Q945" t="s">
        <v>29</v>
      </c>
      <c r="R945" t="s">
        <v>30</v>
      </c>
      <c r="S945">
        <v>4.9000000000000004</v>
      </c>
      <c r="T945">
        <f>YEAR(tblOrders[[#This Row],[Order Date]])</f>
        <v>2025</v>
      </c>
      <c r="U945" t="str">
        <f>TEXT(tblOrders[[#This Row],[Order Date]],"mmm-yyyy")</f>
        <v>Sep-2025</v>
      </c>
      <c r="V945" s="4">
        <f>tblOrders[[#This Row],[Profit]]/tblOrders[[#This Row],[Sales Amount]]</f>
        <v>0.42222222222222222</v>
      </c>
      <c r="W945" t="str">
        <f>VLOOKUP(tblOrders[[#This Row],[City]],CityRegion,2,0)</f>
        <v>West</v>
      </c>
      <c r="X945" t="str">
        <f>VLOOKUP(tblOrders[[#This Row],[City]],lookups!A:C,3,0)</f>
        <v>Maharashtra</v>
      </c>
    </row>
    <row r="946" spans="1:24" x14ac:dyDescent="0.25">
      <c r="A946" t="s">
        <v>1844</v>
      </c>
      <c r="B946" s="1">
        <v>46008</v>
      </c>
      <c r="C946" t="s">
        <v>1845</v>
      </c>
      <c r="D946" t="s">
        <v>39</v>
      </c>
      <c r="E946" t="s">
        <v>108</v>
      </c>
      <c r="F946" t="s">
        <v>109</v>
      </c>
      <c r="G946" t="s">
        <v>62</v>
      </c>
      <c r="H946" t="s">
        <v>110</v>
      </c>
      <c r="I946" t="s">
        <v>52</v>
      </c>
      <c r="J946" t="s">
        <v>27</v>
      </c>
      <c r="K946">
        <v>1</v>
      </c>
      <c r="L946">
        <v>110</v>
      </c>
      <c r="M946">
        <v>0.2</v>
      </c>
      <c r="N946">
        <v>88</v>
      </c>
      <c r="O946">
        <v>20</v>
      </c>
      <c r="P946" t="s">
        <v>28</v>
      </c>
      <c r="Q946" t="s">
        <v>46</v>
      </c>
      <c r="R946" t="s">
        <v>36</v>
      </c>
      <c r="S946">
        <v>3.6</v>
      </c>
      <c r="T946">
        <f>YEAR(tblOrders[[#This Row],[Order Date]])</f>
        <v>2025</v>
      </c>
      <c r="U946" t="str">
        <f>TEXT(tblOrders[[#This Row],[Order Date]],"mmm-yyyy")</f>
        <v>Dec-2025</v>
      </c>
      <c r="V946" s="4">
        <f>tblOrders[[#This Row],[Profit]]/tblOrders[[#This Row],[Sales Amount]]</f>
        <v>0.22727272727272727</v>
      </c>
      <c r="W946" t="str">
        <f>VLOOKUP(tblOrders[[#This Row],[City]],CityRegion,2,0)</f>
        <v>South</v>
      </c>
      <c r="X946" t="str">
        <f>VLOOKUP(tblOrders[[#This Row],[City]],lookups!A:C,3,0)</f>
        <v>Kerala</v>
      </c>
    </row>
    <row r="947" spans="1:24" x14ac:dyDescent="0.25">
      <c r="A947" t="s">
        <v>1846</v>
      </c>
      <c r="B947" s="1">
        <v>45972</v>
      </c>
      <c r="C947" t="s">
        <v>1847</v>
      </c>
      <c r="D947" t="s">
        <v>21</v>
      </c>
      <c r="E947" t="s">
        <v>101</v>
      </c>
      <c r="F947" t="s">
        <v>102</v>
      </c>
      <c r="G947" t="s">
        <v>24</v>
      </c>
      <c r="H947" t="s">
        <v>103</v>
      </c>
      <c r="I947" t="s">
        <v>57</v>
      </c>
      <c r="J947" t="s">
        <v>45</v>
      </c>
      <c r="K947">
        <v>2</v>
      </c>
      <c r="L947">
        <v>120</v>
      </c>
      <c r="M947">
        <v>0.2</v>
      </c>
      <c r="N947">
        <v>192</v>
      </c>
      <c r="O947">
        <v>36</v>
      </c>
      <c r="P947" t="s">
        <v>28</v>
      </c>
      <c r="Q947" t="s">
        <v>29</v>
      </c>
      <c r="R947" t="s">
        <v>36</v>
      </c>
      <c r="S947">
        <v>4.0999999999999996</v>
      </c>
      <c r="T947">
        <f>YEAR(tblOrders[[#This Row],[Order Date]])</f>
        <v>2025</v>
      </c>
      <c r="U947" t="str">
        <f>TEXT(tblOrders[[#This Row],[Order Date]],"mmm-yyyy")</f>
        <v>Nov-2025</v>
      </c>
      <c r="V947" s="4">
        <f>tblOrders[[#This Row],[Profit]]/tblOrders[[#This Row],[Sales Amount]]</f>
        <v>0.1875</v>
      </c>
      <c r="W947" t="str">
        <f>VLOOKUP(tblOrders[[#This Row],[City]],CityRegion,2,0)</f>
        <v>South</v>
      </c>
      <c r="X947" t="str">
        <f>VLOOKUP(tblOrders[[#This Row],[City]],lookups!A:C,3,0)</f>
        <v>Kerala</v>
      </c>
    </row>
    <row r="948" spans="1:24" x14ac:dyDescent="0.25">
      <c r="A948" t="s">
        <v>1848</v>
      </c>
      <c r="B948" s="1">
        <v>45797</v>
      </c>
      <c r="C948" t="s">
        <v>1849</v>
      </c>
      <c r="D948" t="s">
        <v>21</v>
      </c>
      <c r="E948" t="s">
        <v>55</v>
      </c>
      <c r="F948" t="s">
        <v>56</v>
      </c>
      <c r="G948" t="s">
        <v>24</v>
      </c>
      <c r="H948" t="s">
        <v>51</v>
      </c>
      <c r="I948" t="s">
        <v>84</v>
      </c>
      <c r="J948" t="s">
        <v>45</v>
      </c>
      <c r="K948">
        <v>4</v>
      </c>
      <c r="L948">
        <v>42</v>
      </c>
      <c r="M948">
        <v>0.1</v>
      </c>
      <c r="N948">
        <v>151.19999999999999</v>
      </c>
      <c r="O948">
        <v>55.2</v>
      </c>
      <c r="P948" t="s">
        <v>28</v>
      </c>
      <c r="Q948" t="s">
        <v>29</v>
      </c>
      <c r="R948" t="s">
        <v>36</v>
      </c>
      <c r="S948">
        <v>3.3</v>
      </c>
      <c r="T948">
        <f>YEAR(tblOrders[[#This Row],[Order Date]])</f>
        <v>2025</v>
      </c>
      <c r="U948" t="str">
        <f>TEXT(tblOrders[[#This Row],[Order Date]],"mmm-yyyy")</f>
        <v>May-2025</v>
      </c>
      <c r="V948" s="4">
        <f>tblOrders[[#This Row],[Profit]]/tblOrders[[#This Row],[Sales Amount]]</f>
        <v>0.36507936507936511</v>
      </c>
      <c r="W948" t="str">
        <f>VLOOKUP(tblOrders[[#This Row],[City]],CityRegion,2,0)</f>
        <v>West</v>
      </c>
      <c r="X948" t="str">
        <f>VLOOKUP(tblOrders[[#This Row],[City]],lookups!A:C,3,0)</f>
        <v>Maharashtra</v>
      </c>
    </row>
    <row r="949" spans="1:24" x14ac:dyDescent="0.25">
      <c r="A949" t="s">
        <v>1850</v>
      </c>
      <c r="B949" s="1">
        <v>45942</v>
      </c>
      <c r="C949" t="s">
        <v>1851</v>
      </c>
      <c r="D949" t="s">
        <v>21</v>
      </c>
      <c r="E949" t="s">
        <v>79</v>
      </c>
      <c r="F949" t="s">
        <v>80</v>
      </c>
      <c r="G949" t="s">
        <v>68</v>
      </c>
      <c r="H949" t="s">
        <v>81</v>
      </c>
      <c r="I949" t="s">
        <v>130</v>
      </c>
      <c r="J949" t="s">
        <v>27</v>
      </c>
      <c r="K949">
        <v>2</v>
      </c>
      <c r="L949">
        <v>799</v>
      </c>
      <c r="M949">
        <v>0.05</v>
      </c>
      <c r="N949">
        <v>1518.1</v>
      </c>
      <c r="O949">
        <v>278.10000000000002</v>
      </c>
      <c r="P949" t="s">
        <v>28</v>
      </c>
      <c r="Q949" t="s">
        <v>91</v>
      </c>
      <c r="R949" t="s">
        <v>36</v>
      </c>
      <c r="S949">
        <v>4.5</v>
      </c>
      <c r="T949">
        <f>YEAR(tblOrders[[#This Row],[Order Date]])</f>
        <v>2025</v>
      </c>
      <c r="U949" t="str">
        <f>TEXT(tblOrders[[#This Row],[Order Date]],"mmm-yyyy")</f>
        <v>Oct-2025</v>
      </c>
      <c r="V949" s="4">
        <f>tblOrders[[#This Row],[Profit]]/tblOrders[[#This Row],[Sales Amount]]</f>
        <v>0.18318951320729862</v>
      </c>
      <c r="W949" t="str">
        <f>VLOOKUP(tblOrders[[#This Row],[City]],CityRegion,2,0)</f>
        <v>West</v>
      </c>
      <c r="X949" t="str">
        <f>VLOOKUP(tblOrders[[#This Row],[City]],lookups!A:C,3,0)</f>
        <v>Maharashtra</v>
      </c>
    </row>
    <row r="950" spans="1:24" x14ac:dyDescent="0.25">
      <c r="A950" t="s">
        <v>1852</v>
      </c>
      <c r="B950" s="1">
        <v>45947</v>
      </c>
      <c r="C950" t="s">
        <v>475</v>
      </c>
      <c r="D950" t="s">
        <v>21</v>
      </c>
      <c r="E950" t="s">
        <v>40</v>
      </c>
      <c r="F950" t="s">
        <v>41</v>
      </c>
      <c r="G950" t="s">
        <v>42</v>
      </c>
      <c r="H950" t="s">
        <v>43</v>
      </c>
      <c r="I950" t="s">
        <v>70</v>
      </c>
      <c r="J950" t="s">
        <v>27</v>
      </c>
      <c r="K950">
        <v>4</v>
      </c>
      <c r="L950">
        <v>18</v>
      </c>
      <c r="M950">
        <v>0</v>
      </c>
      <c r="N950">
        <v>72</v>
      </c>
      <c r="O950">
        <v>36</v>
      </c>
      <c r="P950" t="s">
        <v>85</v>
      </c>
      <c r="Q950" t="s">
        <v>91</v>
      </c>
      <c r="R950" t="s">
        <v>30</v>
      </c>
      <c r="S950">
        <v>4.7</v>
      </c>
      <c r="T950">
        <f>YEAR(tblOrders[[#This Row],[Order Date]])</f>
        <v>2025</v>
      </c>
      <c r="U950" t="str">
        <f>TEXT(tblOrders[[#This Row],[Order Date]],"mmm-yyyy")</f>
        <v>Oct-2025</v>
      </c>
      <c r="V950" s="4">
        <f>tblOrders[[#This Row],[Profit]]/tblOrders[[#This Row],[Sales Amount]]</f>
        <v>0.5</v>
      </c>
      <c r="W950" t="str">
        <f>VLOOKUP(tblOrders[[#This Row],[City]],CityRegion,2,0)</f>
        <v>South</v>
      </c>
      <c r="X950" t="str">
        <f>VLOOKUP(tblOrders[[#This Row],[City]],lookups!A:C,3,0)</f>
        <v>Telengana</v>
      </c>
    </row>
    <row r="951" spans="1:24" x14ac:dyDescent="0.25">
      <c r="A951" t="s">
        <v>1853</v>
      </c>
      <c r="B951" s="1">
        <v>45954</v>
      </c>
      <c r="C951" t="s">
        <v>1136</v>
      </c>
      <c r="D951" t="s">
        <v>21</v>
      </c>
      <c r="E951" t="s">
        <v>73</v>
      </c>
      <c r="F951" t="s">
        <v>74</v>
      </c>
      <c r="G951" t="s">
        <v>68</v>
      </c>
      <c r="H951" t="s">
        <v>75</v>
      </c>
      <c r="I951" t="s">
        <v>33</v>
      </c>
      <c r="J951" t="s">
        <v>27</v>
      </c>
      <c r="K951">
        <v>2</v>
      </c>
      <c r="L951">
        <v>65</v>
      </c>
      <c r="M951">
        <v>0</v>
      </c>
      <c r="N951">
        <v>130</v>
      </c>
      <c r="O951">
        <v>54</v>
      </c>
      <c r="P951" t="s">
        <v>28</v>
      </c>
      <c r="Q951" t="s">
        <v>86</v>
      </c>
      <c r="R951" t="s">
        <v>36</v>
      </c>
      <c r="S951">
        <v>2.8</v>
      </c>
      <c r="T951">
        <f>YEAR(tblOrders[[#This Row],[Order Date]])</f>
        <v>2025</v>
      </c>
      <c r="U951" t="str">
        <f>TEXT(tblOrders[[#This Row],[Order Date]],"mmm-yyyy")</f>
        <v>Oct-2025</v>
      </c>
      <c r="V951" s="4">
        <f>tblOrders[[#This Row],[Profit]]/tblOrders[[#This Row],[Sales Amount]]</f>
        <v>0.41538461538461541</v>
      </c>
      <c r="W951" t="str">
        <f>VLOOKUP(tblOrders[[#This Row],[City]],CityRegion,2,0)</f>
        <v>North</v>
      </c>
      <c r="X951" t="str">
        <f>VLOOKUP(tblOrders[[#This Row],[City]],lookups!A:C,3,0)</f>
        <v>Delhi</v>
      </c>
    </row>
    <row r="952" spans="1:24" x14ac:dyDescent="0.25">
      <c r="A952" t="s">
        <v>1854</v>
      </c>
      <c r="B952" s="1">
        <v>45746</v>
      </c>
      <c r="C952" t="s">
        <v>846</v>
      </c>
      <c r="D952" t="s">
        <v>21</v>
      </c>
      <c r="E952" t="s">
        <v>101</v>
      </c>
      <c r="F952" t="s">
        <v>102</v>
      </c>
      <c r="G952" t="s">
        <v>24</v>
      </c>
      <c r="H952" t="s">
        <v>103</v>
      </c>
      <c r="I952" t="s">
        <v>76</v>
      </c>
      <c r="J952" t="s">
        <v>27</v>
      </c>
      <c r="K952">
        <v>4</v>
      </c>
      <c r="L952">
        <v>120</v>
      </c>
      <c r="M952">
        <v>0.1</v>
      </c>
      <c r="N952">
        <v>432</v>
      </c>
      <c r="O952">
        <v>120</v>
      </c>
      <c r="P952" t="s">
        <v>28</v>
      </c>
      <c r="Q952" t="s">
        <v>29</v>
      </c>
      <c r="R952" t="s">
        <v>36</v>
      </c>
      <c r="S952">
        <v>3</v>
      </c>
      <c r="T952">
        <f>YEAR(tblOrders[[#This Row],[Order Date]])</f>
        <v>2025</v>
      </c>
      <c r="U952" t="str">
        <f>TEXT(tblOrders[[#This Row],[Order Date]],"mmm-yyyy")</f>
        <v>Mar-2025</v>
      </c>
      <c r="V952" s="4">
        <f>tblOrders[[#This Row],[Profit]]/tblOrders[[#This Row],[Sales Amount]]</f>
        <v>0.27777777777777779</v>
      </c>
      <c r="W952" t="str">
        <f>VLOOKUP(tblOrders[[#This Row],[City]],CityRegion,2,0)</f>
        <v>South</v>
      </c>
      <c r="X952" t="str">
        <f>VLOOKUP(tblOrders[[#This Row],[City]],lookups!A:C,3,0)</f>
        <v>Kerala</v>
      </c>
    </row>
    <row r="953" spans="1:24" x14ac:dyDescent="0.25">
      <c r="A953" t="s">
        <v>1855</v>
      </c>
      <c r="B953" s="1">
        <v>45691</v>
      </c>
      <c r="C953" t="s">
        <v>1856</v>
      </c>
      <c r="D953" t="s">
        <v>21</v>
      </c>
      <c r="E953" t="s">
        <v>49</v>
      </c>
      <c r="F953" t="s">
        <v>50</v>
      </c>
      <c r="G953" t="s">
        <v>24</v>
      </c>
      <c r="H953" t="s">
        <v>51</v>
      </c>
      <c r="I953" t="s">
        <v>70</v>
      </c>
      <c r="J953" t="s">
        <v>27</v>
      </c>
      <c r="K953">
        <v>1</v>
      </c>
      <c r="L953">
        <v>85</v>
      </c>
      <c r="M953">
        <v>0.05</v>
      </c>
      <c r="N953">
        <v>80.75</v>
      </c>
      <c r="O953">
        <v>28.75</v>
      </c>
      <c r="P953" t="s">
        <v>28</v>
      </c>
      <c r="Q953" t="s">
        <v>86</v>
      </c>
      <c r="R953" t="s">
        <v>30</v>
      </c>
      <c r="S953">
        <v>3.9</v>
      </c>
      <c r="T953">
        <f>YEAR(tblOrders[[#This Row],[Order Date]])</f>
        <v>2025</v>
      </c>
      <c r="U953" t="str">
        <f>TEXT(tblOrders[[#This Row],[Order Date]],"mmm-yyyy")</f>
        <v>Feb-2025</v>
      </c>
      <c r="V953" s="4">
        <f>tblOrders[[#This Row],[Profit]]/tblOrders[[#This Row],[Sales Amount]]</f>
        <v>0.35603715170278638</v>
      </c>
      <c r="W953" t="str">
        <f>VLOOKUP(tblOrders[[#This Row],[City]],CityRegion,2,0)</f>
        <v>South</v>
      </c>
      <c r="X953" t="str">
        <f>VLOOKUP(tblOrders[[#This Row],[City]],lookups!A:C,3,0)</f>
        <v>Telengana</v>
      </c>
    </row>
    <row r="954" spans="1:24" x14ac:dyDescent="0.25">
      <c r="A954" t="s">
        <v>1857</v>
      </c>
      <c r="B954" s="1">
        <v>45916</v>
      </c>
      <c r="C954" t="s">
        <v>1858</v>
      </c>
      <c r="D954" t="s">
        <v>39</v>
      </c>
      <c r="E954" t="s">
        <v>94</v>
      </c>
      <c r="F954" t="s">
        <v>95</v>
      </c>
      <c r="G954" t="s">
        <v>68</v>
      </c>
      <c r="H954" t="s">
        <v>96</v>
      </c>
      <c r="I954" t="s">
        <v>44</v>
      </c>
      <c r="J954" t="s">
        <v>34</v>
      </c>
      <c r="K954">
        <v>3</v>
      </c>
      <c r="L954">
        <v>89</v>
      </c>
      <c r="M954">
        <v>0.1</v>
      </c>
      <c r="N954">
        <v>240.3</v>
      </c>
      <c r="O954">
        <v>75.3</v>
      </c>
      <c r="P954" t="s">
        <v>28</v>
      </c>
      <c r="Q954" t="s">
        <v>46</v>
      </c>
      <c r="R954" t="s">
        <v>36</v>
      </c>
      <c r="S954">
        <v>3</v>
      </c>
      <c r="T954">
        <f>YEAR(tblOrders[[#This Row],[Order Date]])</f>
        <v>2025</v>
      </c>
      <c r="U954" t="str">
        <f>TEXT(tblOrders[[#This Row],[Order Date]],"mmm-yyyy")</f>
        <v>Sep-2025</v>
      </c>
      <c r="V954" s="4">
        <f>tblOrders[[#This Row],[Profit]]/tblOrders[[#This Row],[Sales Amount]]</f>
        <v>0.31335830212234705</v>
      </c>
      <c r="W954" t="str">
        <f>VLOOKUP(tblOrders[[#This Row],[City]],CityRegion,2,0)</f>
        <v>South</v>
      </c>
      <c r="X954" t="str">
        <f>VLOOKUP(tblOrders[[#This Row],[City]],lookups!A:C,3,0)</f>
        <v>Kerala</v>
      </c>
    </row>
    <row r="955" spans="1:24" x14ac:dyDescent="0.25">
      <c r="A955" t="s">
        <v>1859</v>
      </c>
      <c r="B955" s="1">
        <v>45800</v>
      </c>
      <c r="C955" t="s">
        <v>1375</v>
      </c>
      <c r="D955" t="s">
        <v>21</v>
      </c>
      <c r="E955" t="s">
        <v>79</v>
      </c>
      <c r="F955" t="s">
        <v>80</v>
      </c>
      <c r="G955" t="s">
        <v>68</v>
      </c>
      <c r="H955" t="s">
        <v>81</v>
      </c>
      <c r="I955" t="s">
        <v>33</v>
      </c>
      <c r="J955" t="s">
        <v>34</v>
      </c>
      <c r="K955">
        <v>3</v>
      </c>
      <c r="L955">
        <v>799</v>
      </c>
      <c r="M955">
        <v>0</v>
      </c>
      <c r="N955">
        <v>2397</v>
      </c>
      <c r="O955">
        <v>537</v>
      </c>
      <c r="P955" t="s">
        <v>28</v>
      </c>
      <c r="Q955" t="s">
        <v>35</v>
      </c>
      <c r="R955" t="s">
        <v>36</v>
      </c>
      <c r="S955">
        <v>5</v>
      </c>
      <c r="T955">
        <f>YEAR(tblOrders[[#This Row],[Order Date]])</f>
        <v>2025</v>
      </c>
      <c r="U955" t="str">
        <f>TEXT(tblOrders[[#This Row],[Order Date]],"mmm-yyyy")</f>
        <v>May-2025</v>
      </c>
      <c r="V955" s="4">
        <f>tblOrders[[#This Row],[Profit]]/tblOrders[[#This Row],[Sales Amount]]</f>
        <v>0.22403003754693368</v>
      </c>
      <c r="W955" t="str">
        <f>VLOOKUP(tblOrders[[#This Row],[City]],CityRegion,2,0)</f>
        <v>North</v>
      </c>
      <c r="X955" t="str">
        <f>VLOOKUP(tblOrders[[#This Row],[City]],lookups!A:C,3,0)</f>
        <v>Delhi</v>
      </c>
    </row>
    <row r="956" spans="1:24" x14ac:dyDescent="0.25">
      <c r="A956" t="s">
        <v>1860</v>
      </c>
      <c r="B956" s="1">
        <v>45957</v>
      </c>
      <c r="C956" t="s">
        <v>1861</v>
      </c>
      <c r="D956" t="s">
        <v>21</v>
      </c>
      <c r="E956" t="s">
        <v>108</v>
      </c>
      <c r="F956" t="s">
        <v>109</v>
      </c>
      <c r="G956" t="s">
        <v>62</v>
      </c>
      <c r="H956" t="s">
        <v>110</v>
      </c>
      <c r="I956" t="s">
        <v>52</v>
      </c>
      <c r="J956" t="s">
        <v>45</v>
      </c>
      <c r="K956">
        <v>4</v>
      </c>
      <c r="L956">
        <v>110</v>
      </c>
      <c r="M956">
        <v>0.05</v>
      </c>
      <c r="N956">
        <v>418</v>
      </c>
      <c r="O956">
        <v>146</v>
      </c>
      <c r="P956" t="s">
        <v>28</v>
      </c>
      <c r="Q956" t="s">
        <v>46</v>
      </c>
      <c r="R956" t="s">
        <v>36</v>
      </c>
      <c r="S956">
        <v>4.2</v>
      </c>
      <c r="T956">
        <f>YEAR(tblOrders[[#This Row],[Order Date]])</f>
        <v>2025</v>
      </c>
      <c r="U956" t="str">
        <f>TEXT(tblOrders[[#This Row],[Order Date]],"mmm-yyyy")</f>
        <v>Oct-2025</v>
      </c>
      <c r="V956" s="4">
        <f>tblOrders[[#This Row],[Profit]]/tblOrders[[#This Row],[Sales Amount]]</f>
        <v>0.34928229665071769</v>
      </c>
      <c r="W956" t="str">
        <f>VLOOKUP(tblOrders[[#This Row],[City]],CityRegion,2,0)</f>
        <v>South</v>
      </c>
      <c r="X956" t="str">
        <f>VLOOKUP(tblOrders[[#This Row],[City]],lookups!A:C,3,0)</f>
        <v>Kerala</v>
      </c>
    </row>
    <row r="957" spans="1:24" x14ac:dyDescent="0.25">
      <c r="A957" t="s">
        <v>1862</v>
      </c>
      <c r="B957" s="1">
        <v>45860</v>
      </c>
      <c r="C957" t="s">
        <v>1863</v>
      </c>
      <c r="D957" t="s">
        <v>39</v>
      </c>
      <c r="E957" t="s">
        <v>60</v>
      </c>
      <c r="F957" t="s">
        <v>61</v>
      </c>
      <c r="G957" t="s">
        <v>62</v>
      </c>
      <c r="H957" t="s">
        <v>63</v>
      </c>
      <c r="I957" t="s">
        <v>33</v>
      </c>
      <c r="J957" t="s">
        <v>45</v>
      </c>
      <c r="K957">
        <v>3</v>
      </c>
      <c r="L957">
        <v>45</v>
      </c>
      <c r="M957">
        <v>0.05</v>
      </c>
      <c r="N957">
        <v>128.25</v>
      </c>
      <c r="O957">
        <v>50.25</v>
      </c>
      <c r="P957" t="s">
        <v>28</v>
      </c>
      <c r="Q957" t="s">
        <v>46</v>
      </c>
      <c r="R957" t="s">
        <v>30</v>
      </c>
      <c r="S957">
        <v>3.4</v>
      </c>
      <c r="T957">
        <f>YEAR(tblOrders[[#This Row],[Order Date]])</f>
        <v>2025</v>
      </c>
      <c r="U957" t="str">
        <f>TEXT(tblOrders[[#This Row],[Order Date]],"mmm-yyyy")</f>
        <v>Jul-2025</v>
      </c>
      <c r="V957" s="4">
        <f>tblOrders[[#This Row],[Profit]]/tblOrders[[#This Row],[Sales Amount]]</f>
        <v>0.391812865497076</v>
      </c>
      <c r="W957" t="str">
        <f>VLOOKUP(tblOrders[[#This Row],[City]],CityRegion,2,0)</f>
        <v>North</v>
      </c>
      <c r="X957" t="str">
        <f>VLOOKUP(tblOrders[[#This Row],[City]],lookups!A:C,3,0)</f>
        <v>Delhi</v>
      </c>
    </row>
    <row r="958" spans="1:24" x14ac:dyDescent="0.25">
      <c r="A958" t="s">
        <v>1864</v>
      </c>
      <c r="B958" s="1">
        <v>45861</v>
      </c>
      <c r="C958" t="s">
        <v>1865</v>
      </c>
      <c r="D958" t="s">
        <v>21</v>
      </c>
      <c r="E958" t="s">
        <v>40</v>
      </c>
      <c r="F958" t="s">
        <v>41</v>
      </c>
      <c r="G958" t="s">
        <v>42</v>
      </c>
      <c r="H958" t="s">
        <v>43</v>
      </c>
      <c r="I958" t="s">
        <v>139</v>
      </c>
      <c r="J958" t="s">
        <v>27</v>
      </c>
      <c r="K958">
        <v>5</v>
      </c>
      <c r="L958">
        <v>18</v>
      </c>
      <c r="M958">
        <v>0.15</v>
      </c>
      <c r="N958">
        <v>76.5</v>
      </c>
      <c r="O958">
        <v>31.5</v>
      </c>
      <c r="P958" t="s">
        <v>28</v>
      </c>
      <c r="Q958" t="s">
        <v>35</v>
      </c>
      <c r="R958" t="s">
        <v>30</v>
      </c>
      <c r="S958">
        <v>3.2</v>
      </c>
      <c r="T958">
        <f>YEAR(tblOrders[[#This Row],[Order Date]])</f>
        <v>2025</v>
      </c>
      <c r="U958" t="str">
        <f>TEXT(tblOrders[[#This Row],[Order Date]],"mmm-yyyy")</f>
        <v>Jul-2025</v>
      </c>
      <c r="V958" s="4">
        <f>tblOrders[[#This Row],[Profit]]/tblOrders[[#This Row],[Sales Amount]]</f>
        <v>0.41176470588235292</v>
      </c>
      <c r="W958" t="str">
        <f>VLOOKUP(tblOrders[[#This Row],[City]],CityRegion,2,0)</f>
        <v>South</v>
      </c>
      <c r="X958" t="str">
        <f>VLOOKUP(tblOrders[[#This Row],[City]],lookups!A:C,3,0)</f>
        <v>Tamil Nadu</v>
      </c>
    </row>
    <row r="959" spans="1:24" x14ac:dyDescent="0.25">
      <c r="A959" t="s">
        <v>1866</v>
      </c>
      <c r="B959" s="1">
        <v>45747</v>
      </c>
      <c r="C959" t="s">
        <v>1867</v>
      </c>
      <c r="D959" t="s">
        <v>39</v>
      </c>
      <c r="E959" t="s">
        <v>94</v>
      </c>
      <c r="F959" t="s">
        <v>95</v>
      </c>
      <c r="G959" t="s">
        <v>68</v>
      </c>
      <c r="H959" t="s">
        <v>96</v>
      </c>
      <c r="I959" t="s">
        <v>57</v>
      </c>
      <c r="J959" t="s">
        <v>45</v>
      </c>
      <c r="K959">
        <v>3</v>
      </c>
      <c r="L959">
        <v>89</v>
      </c>
      <c r="M959">
        <v>0.1</v>
      </c>
      <c r="N959">
        <v>240.3</v>
      </c>
      <c r="O959">
        <v>75.3</v>
      </c>
      <c r="P959" t="s">
        <v>85</v>
      </c>
      <c r="Q959" t="s">
        <v>35</v>
      </c>
      <c r="R959" t="s">
        <v>30</v>
      </c>
      <c r="S959">
        <v>3.1</v>
      </c>
      <c r="T959">
        <f>YEAR(tblOrders[[#This Row],[Order Date]])</f>
        <v>2025</v>
      </c>
      <c r="U959" t="str">
        <f>TEXT(tblOrders[[#This Row],[Order Date]],"mmm-yyyy")</f>
        <v>Mar-2025</v>
      </c>
      <c r="V959" s="4">
        <f>tblOrders[[#This Row],[Profit]]/tblOrders[[#This Row],[Sales Amount]]</f>
        <v>0.31335830212234705</v>
      </c>
      <c r="W959" t="str">
        <f>VLOOKUP(tblOrders[[#This Row],[City]],CityRegion,2,0)</f>
        <v>South</v>
      </c>
      <c r="X959" t="str">
        <f>VLOOKUP(tblOrders[[#This Row],[City]],lookups!A:C,3,0)</f>
        <v>Kerala</v>
      </c>
    </row>
    <row r="960" spans="1:24" x14ac:dyDescent="0.25">
      <c r="A960" t="s">
        <v>1868</v>
      </c>
      <c r="B960" s="1">
        <v>45842</v>
      </c>
      <c r="C960" t="s">
        <v>1869</v>
      </c>
      <c r="D960" t="s">
        <v>21</v>
      </c>
      <c r="E960" t="s">
        <v>101</v>
      </c>
      <c r="F960" t="s">
        <v>102</v>
      </c>
      <c r="G960" t="s">
        <v>24</v>
      </c>
      <c r="H960" t="s">
        <v>103</v>
      </c>
      <c r="I960" t="s">
        <v>44</v>
      </c>
      <c r="J960" t="s">
        <v>27</v>
      </c>
      <c r="K960">
        <v>3</v>
      </c>
      <c r="L960">
        <v>120</v>
      </c>
      <c r="M960">
        <v>0.1</v>
      </c>
      <c r="N960">
        <v>324</v>
      </c>
      <c r="O960">
        <v>90</v>
      </c>
      <c r="P960" t="s">
        <v>28</v>
      </c>
      <c r="Q960" t="s">
        <v>91</v>
      </c>
      <c r="R960" t="s">
        <v>30</v>
      </c>
      <c r="S960">
        <v>3.5</v>
      </c>
      <c r="T960">
        <f>YEAR(tblOrders[[#This Row],[Order Date]])</f>
        <v>2025</v>
      </c>
      <c r="U960" t="str">
        <f>TEXT(tblOrders[[#This Row],[Order Date]],"mmm-yyyy")</f>
        <v>Jul-2025</v>
      </c>
      <c r="V960" s="4">
        <f>tblOrders[[#This Row],[Profit]]/tblOrders[[#This Row],[Sales Amount]]</f>
        <v>0.27777777777777779</v>
      </c>
      <c r="W960" t="str">
        <f>VLOOKUP(tblOrders[[#This Row],[City]],CityRegion,2,0)</f>
        <v>South</v>
      </c>
      <c r="X960" t="str">
        <f>VLOOKUP(tblOrders[[#This Row],[City]],lookups!A:C,3,0)</f>
        <v>Kerala</v>
      </c>
    </row>
    <row r="961" spans="1:24" x14ac:dyDescent="0.25">
      <c r="A961" t="s">
        <v>1870</v>
      </c>
      <c r="B961" s="1">
        <v>46020</v>
      </c>
      <c r="C961" t="s">
        <v>1871</v>
      </c>
      <c r="D961" t="s">
        <v>21</v>
      </c>
      <c r="E961" t="s">
        <v>79</v>
      </c>
      <c r="F961" t="s">
        <v>80</v>
      </c>
      <c r="G961" t="s">
        <v>68</v>
      </c>
      <c r="H961" t="s">
        <v>81</v>
      </c>
      <c r="I961" t="s">
        <v>57</v>
      </c>
      <c r="J961" t="s">
        <v>27</v>
      </c>
      <c r="K961">
        <v>2</v>
      </c>
      <c r="L961">
        <v>799</v>
      </c>
      <c r="M961">
        <v>0</v>
      </c>
      <c r="N961">
        <v>1598</v>
      </c>
      <c r="O961">
        <v>358</v>
      </c>
      <c r="P961" t="s">
        <v>111</v>
      </c>
      <c r="Q961" t="s">
        <v>35</v>
      </c>
      <c r="R961" t="s">
        <v>36</v>
      </c>
      <c r="S961">
        <v>4.5</v>
      </c>
      <c r="T961">
        <f>YEAR(tblOrders[[#This Row],[Order Date]])</f>
        <v>2025</v>
      </c>
      <c r="U961" t="str">
        <f>TEXT(tblOrders[[#This Row],[Order Date]],"mmm-yyyy")</f>
        <v>Dec-2025</v>
      </c>
      <c r="V961" s="4">
        <f>tblOrders[[#This Row],[Profit]]/tblOrders[[#This Row],[Sales Amount]]</f>
        <v>0.22403003754693368</v>
      </c>
      <c r="W961" t="str">
        <f>VLOOKUP(tblOrders[[#This Row],[City]],CityRegion,2,0)</f>
        <v>South</v>
      </c>
      <c r="X961" t="str">
        <f>VLOOKUP(tblOrders[[#This Row],[City]],lookups!A:C,3,0)</f>
        <v>Kerala</v>
      </c>
    </row>
    <row r="962" spans="1:24" x14ac:dyDescent="0.25">
      <c r="A962" t="s">
        <v>1872</v>
      </c>
      <c r="B962" s="1">
        <v>46011</v>
      </c>
      <c r="C962" t="s">
        <v>1873</v>
      </c>
      <c r="D962" t="s">
        <v>39</v>
      </c>
      <c r="E962" t="s">
        <v>94</v>
      </c>
      <c r="F962" t="s">
        <v>95</v>
      </c>
      <c r="G962" t="s">
        <v>68</v>
      </c>
      <c r="H962" t="s">
        <v>96</v>
      </c>
      <c r="I962" t="s">
        <v>139</v>
      </c>
      <c r="J962" t="s">
        <v>34</v>
      </c>
      <c r="K962">
        <v>2</v>
      </c>
      <c r="L962">
        <v>89</v>
      </c>
      <c r="M962">
        <v>0</v>
      </c>
      <c r="N962">
        <v>178</v>
      </c>
      <c r="O962">
        <v>68</v>
      </c>
      <c r="P962" t="s">
        <v>28</v>
      </c>
      <c r="Q962" t="s">
        <v>91</v>
      </c>
      <c r="R962" t="s">
        <v>36</v>
      </c>
      <c r="S962">
        <v>4.2</v>
      </c>
      <c r="T962">
        <f>YEAR(tblOrders[[#This Row],[Order Date]])</f>
        <v>2025</v>
      </c>
      <c r="U962" t="str">
        <f>TEXT(tblOrders[[#This Row],[Order Date]],"mmm-yyyy")</f>
        <v>Dec-2025</v>
      </c>
      <c r="V962" s="4">
        <f>tblOrders[[#This Row],[Profit]]/tblOrders[[#This Row],[Sales Amount]]</f>
        <v>0.38202247191011235</v>
      </c>
      <c r="W962" t="str">
        <f>VLOOKUP(tblOrders[[#This Row],[City]],CityRegion,2,0)</f>
        <v>South</v>
      </c>
      <c r="X962" t="str">
        <f>VLOOKUP(tblOrders[[#This Row],[City]],lookups!A:C,3,0)</f>
        <v>Tamil Nadu</v>
      </c>
    </row>
    <row r="963" spans="1:24" x14ac:dyDescent="0.25">
      <c r="A963" t="s">
        <v>1874</v>
      </c>
      <c r="B963" s="1">
        <v>45688</v>
      </c>
      <c r="C963" t="s">
        <v>1875</v>
      </c>
      <c r="D963" t="s">
        <v>39</v>
      </c>
      <c r="E963" t="s">
        <v>66</v>
      </c>
      <c r="F963" t="s">
        <v>67</v>
      </c>
      <c r="G963" t="s">
        <v>68</v>
      </c>
      <c r="H963" t="s">
        <v>69</v>
      </c>
      <c r="I963" t="s">
        <v>84</v>
      </c>
      <c r="J963" t="s">
        <v>34</v>
      </c>
      <c r="K963">
        <v>4</v>
      </c>
      <c r="L963">
        <v>149</v>
      </c>
      <c r="M963">
        <v>0.2</v>
      </c>
      <c r="N963">
        <v>476.8</v>
      </c>
      <c r="O963">
        <v>96.8</v>
      </c>
      <c r="P963" t="s">
        <v>28</v>
      </c>
      <c r="Q963" t="s">
        <v>86</v>
      </c>
      <c r="R963" t="s">
        <v>123</v>
      </c>
      <c r="S963">
        <v>2.8</v>
      </c>
      <c r="T963">
        <f>YEAR(tblOrders[[#This Row],[Order Date]])</f>
        <v>2025</v>
      </c>
      <c r="U963" t="str">
        <f>TEXT(tblOrders[[#This Row],[Order Date]],"mmm-yyyy")</f>
        <v>Jan-2025</v>
      </c>
      <c r="V963" s="4">
        <f>tblOrders[[#This Row],[Profit]]/tblOrders[[#This Row],[Sales Amount]]</f>
        <v>0.2030201342281879</v>
      </c>
      <c r="W963" t="str">
        <f>VLOOKUP(tblOrders[[#This Row],[City]],CityRegion,2,0)</f>
        <v>West</v>
      </c>
      <c r="X963" t="str">
        <f>VLOOKUP(tblOrders[[#This Row],[City]],lookups!A:C,3,0)</f>
        <v>Maharashtra</v>
      </c>
    </row>
    <row r="964" spans="1:24" x14ac:dyDescent="0.25">
      <c r="A964" t="s">
        <v>1876</v>
      </c>
      <c r="B964" s="1">
        <v>45815</v>
      </c>
      <c r="C964" t="s">
        <v>1877</v>
      </c>
      <c r="D964" t="s">
        <v>21</v>
      </c>
      <c r="E964" t="s">
        <v>49</v>
      </c>
      <c r="F964" t="s">
        <v>50</v>
      </c>
      <c r="G964" t="s">
        <v>24</v>
      </c>
      <c r="H964" t="s">
        <v>51</v>
      </c>
      <c r="I964" t="s">
        <v>139</v>
      </c>
      <c r="J964" t="s">
        <v>45</v>
      </c>
      <c r="K964">
        <v>2</v>
      </c>
      <c r="L964">
        <v>85</v>
      </c>
      <c r="M964">
        <v>0</v>
      </c>
      <c r="N964">
        <v>170</v>
      </c>
      <c r="O964">
        <v>66</v>
      </c>
      <c r="P964" t="s">
        <v>28</v>
      </c>
      <c r="Q964" t="s">
        <v>35</v>
      </c>
      <c r="R964" t="s">
        <v>30</v>
      </c>
      <c r="S964">
        <v>2.9</v>
      </c>
      <c r="T964">
        <f>YEAR(tblOrders[[#This Row],[Order Date]])</f>
        <v>2025</v>
      </c>
      <c r="U964" t="str">
        <f>TEXT(tblOrders[[#This Row],[Order Date]],"mmm-yyyy")</f>
        <v>Jun-2025</v>
      </c>
      <c r="V964" s="4">
        <f>tblOrders[[#This Row],[Profit]]/tblOrders[[#This Row],[Sales Amount]]</f>
        <v>0.38823529411764707</v>
      </c>
      <c r="W964" t="str">
        <f>VLOOKUP(tblOrders[[#This Row],[City]],CityRegion,2,0)</f>
        <v>South</v>
      </c>
      <c r="X964" t="str">
        <f>VLOOKUP(tblOrders[[#This Row],[City]],lookups!A:C,3,0)</f>
        <v>Tamil Nadu</v>
      </c>
    </row>
    <row r="965" spans="1:24" x14ac:dyDescent="0.25">
      <c r="A965" t="s">
        <v>1878</v>
      </c>
      <c r="B965" s="1">
        <v>45825</v>
      </c>
      <c r="C965" t="s">
        <v>1247</v>
      </c>
      <c r="D965" t="s">
        <v>39</v>
      </c>
      <c r="E965" t="s">
        <v>49</v>
      </c>
      <c r="F965" t="s">
        <v>50</v>
      </c>
      <c r="G965" t="s">
        <v>24</v>
      </c>
      <c r="H965" t="s">
        <v>51</v>
      </c>
      <c r="I965" t="s">
        <v>139</v>
      </c>
      <c r="J965" t="s">
        <v>27</v>
      </c>
      <c r="K965">
        <v>5</v>
      </c>
      <c r="L965">
        <v>85</v>
      </c>
      <c r="M965">
        <v>0.05</v>
      </c>
      <c r="N965">
        <v>403.75</v>
      </c>
      <c r="O965">
        <v>143.75</v>
      </c>
      <c r="P965" t="s">
        <v>111</v>
      </c>
      <c r="Q965" t="s">
        <v>46</v>
      </c>
      <c r="R965" t="s">
        <v>36</v>
      </c>
      <c r="S965">
        <v>3.7</v>
      </c>
      <c r="T965">
        <f>YEAR(tblOrders[[#This Row],[Order Date]])</f>
        <v>2025</v>
      </c>
      <c r="U965" t="str">
        <f>TEXT(tblOrders[[#This Row],[Order Date]],"mmm-yyyy")</f>
        <v>Jun-2025</v>
      </c>
      <c r="V965" s="4">
        <f>tblOrders[[#This Row],[Profit]]/tblOrders[[#This Row],[Sales Amount]]</f>
        <v>0.35603715170278638</v>
      </c>
      <c r="W965" t="str">
        <f>VLOOKUP(tblOrders[[#This Row],[City]],CityRegion,2,0)</f>
        <v>South</v>
      </c>
      <c r="X965" t="str">
        <f>VLOOKUP(tblOrders[[#This Row],[City]],lookups!A:C,3,0)</f>
        <v>Tamil Nadu</v>
      </c>
    </row>
    <row r="966" spans="1:24" x14ac:dyDescent="0.25">
      <c r="A966" t="s">
        <v>1879</v>
      </c>
      <c r="B966" s="1">
        <v>45998</v>
      </c>
      <c r="C966" t="s">
        <v>1101</v>
      </c>
      <c r="D966" t="s">
        <v>21</v>
      </c>
      <c r="E966" t="s">
        <v>55</v>
      </c>
      <c r="F966" t="s">
        <v>56</v>
      </c>
      <c r="G966" t="s">
        <v>24</v>
      </c>
      <c r="H966" t="s">
        <v>51</v>
      </c>
      <c r="I966" t="s">
        <v>76</v>
      </c>
      <c r="J966" t="s">
        <v>45</v>
      </c>
      <c r="K966">
        <v>5</v>
      </c>
      <c r="L966">
        <v>42</v>
      </c>
      <c r="M966">
        <v>0.15</v>
      </c>
      <c r="N966">
        <v>178.5</v>
      </c>
      <c r="O966">
        <v>58.5</v>
      </c>
      <c r="P966" t="s">
        <v>28</v>
      </c>
      <c r="Q966" t="s">
        <v>86</v>
      </c>
      <c r="R966" t="s">
        <v>36</v>
      </c>
      <c r="S966">
        <v>4.5</v>
      </c>
      <c r="T966">
        <f>YEAR(tblOrders[[#This Row],[Order Date]])</f>
        <v>2025</v>
      </c>
      <c r="U966" t="str">
        <f>TEXT(tblOrders[[#This Row],[Order Date]],"mmm-yyyy")</f>
        <v>Dec-2025</v>
      </c>
      <c r="V966" s="4">
        <f>tblOrders[[#This Row],[Profit]]/tblOrders[[#This Row],[Sales Amount]]</f>
        <v>0.32773109243697479</v>
      </c>
      <c r="W966" t="str">
        <f>VLOOKUP(tblOrders[[#This Row],[City]],CityRegion,2,0)</f>
        <v>South</v>
      </c>
      <c r="X966" t="str">
        <f>VLOOKUP(tblOrders[[#This Row],[City]],lookups!A:C,3,0)</f>
        <v>Kerala</v>
      </c>
    </row>
    <row r="967" spans="1:24" x14ac:dyDescent="0.25">
      <c r="A967" t="s">
        <v>1880</v>
      </c>
      <c r="B967" s="1">
        <v>45753</v>
      </c>
      <c r="C967" t="s">
        <v>919</v>
      </c>
      <c r="D967" t="s">
        <v>39</v>
      </c>
      <c r="E967" t="s">
        <v>40</v>
      </c>
      <c r="F967" t="s">
        <v>41</v>
      </c>
      <c r="G967" t="s">
        <v>42</v>
      </c>
      <c r="H967" t="s">
        <v>43</v>
      </c>
      <c r="I967" t="s">
        <v>52</v>
      </c>
      <c r="J967" t="s">
        <v>34</v>
      </c>
      <c r="K967">
        <v>4</v>
      </c>
      <c r="L967">
        <v>18</v>
      </c>
      <c r="M967">
        <v>0.2</v>
      </c>
      <c r="N967">
        <v>57.6</v>
      </c>
      <c r="O967">
        <v>21.6</v>
      </c>
      <c r="P967" t="s">
        <v>28</v>
      </c>
      <c r="Q967" t="s">
        <v>46</v>
      </c>
      <c r="R967" t="s">
        <v>36</v>
      </c>
      <c r="S967">
        <v>4.9000000000000004</v>
      </c>
      <c r="T967">
        <f>YEAR(tblOrders[[#This Row],[Order Date]])</f>
        <v>2025</v>
      </c>
      <c r="U967" t="str">
        <f>TEXT(tblOrders[[#This Row],[Order Date]],"mmm-yyyy")</f>
        <v>Apr-2025</v>
      </c>
      <c r="V967" s="4">
        <f>tblOrders[[#This Row],[Profit]]/tblOrders[[#This Row],[Sales Amount]]</f>
        <v>0.375</v>
      </c>
      <c r="W967" t="str">
        <f>VLOOKUP(tblOrders[[#This Row],[City]],CityRegion,2,0)</f>
        <v>South</v>
      </c>
      <c r="X967" t="str">
        <f>VLOOKUP(tblOrders[[#This Row],[City]],lookups!A:C,3,0)</f>
        <v>Kerala</v>
      </c>
    </row>
    <row r="968" spans="1:24" x14ac:dyDescent="0.25">
      <c r="A968" t="s">
        <v>1881</v>
      </c>
      <c r="B968" s="1">
        <v>45691</v>
      </c>
      <c r="C968" t="s">
        <v>808</v>
      </c>
      <c r="D968" t="s">
        <v>39</v>
      </c>
      <c r="E968" t="s">
        <v>79</v>
      </c>
      <c r="F968" t="s">
        <v>80</v>
      </c>
      <c r="G968" t="s">
        <v>68</v>
      </c>
      <c r="H968" t="s">
        <v>81</v>
      </c>
      <c r="I968" t="s">
        <v>130</v>
      </c>
      <c r="J968" t="s">
        <v>34</v>
      </c>
      <c r="K968">
        <v>1</v>
      </c>
      <c r="L968">
        <v>799</v>
      </c>
      <c r="M968">
        <v>0.05</v>
      </c>
      <c r="N968">
        <v>759.05</v>
      </c>
      <c r="O968">
        <v>139.05000000000001</v>
      </c>
      <c r="P968" t="s">
        <v>28</v>
      </c>
      <c r="Q968" t="s">
        <v>86</v>
      </c>
      <c r="R968" t="s">
        <v>36</v>
      </c>
      <c r="S968">
        <v>2.8</v>
      </c>
      <c r="T968">
        <f>YEAR(tblOrders[[#This Row],[Order Date]])</f>
        <v>2025</v>
      </c>
      <c r="U968" t="str">
        <f>TEXT(tblOrders[[#This Row],[Order Date]],"mmm-yyyy")</f>
        <v>Feb-2025</v>
      </c>
      <c r="V968" s="4">
        <f>tblOrders[[#This Row],[Profit]]/tblOrders[[#This Row],[Sales Amount]]</f>
        <v>0.18318951320729862</v>
      </c>
      <c r="W968" t="str">
        <f>VLOOKUP(tblOrders[[#This Row],[City]],CityRegion,2,0)</f>
        <v>West</v>
      </c>
      <c r="X968" t="str">
        <f>VLOOKUP(tblOrders[[#This Row],[City]],lookups!A:C,3,0)</f>
        <v>Maharashtra</v>
      </c>
    </row>
    <row r="969" spans="1:24" x14ac:dyDescent="0.25">
      <c r="A969" t="s">
        <v>1882</v>
      </c>
      <c r="B969" s="1">
        <v>45830</v>
      </c>
      <c r="C969" t="s">
        <v>1883</v>
      </c>
      <c r="D969" t="s">
        <v>39</v>
      </c>
      <c r="E969" t="s">
        <v>101</v>
      </c>
      <c r="F969" t="s">
        <v>102</v>
      </c>
      <c r="G969" t="s">
        <v>24</v>
      </c>
      <c r="H969" t="s">
        <v>103</v>
      </c>
      <c r="I969" t="s">
        <v>26</v>
      </c>
      <c r="J969" t="s">
        <v>45</v>
      </c>
      <c r="K969">
        <v>3</v>
      </c>
      <c r="L969">
        <v>120</v>
      </c>
      <c r="M969">
        <v>0.2</v>
      </c>
      <c r="N969">
        <v>288</v>
      </c>
      <c r="O969">
        <v>54</v>
      </c>
      <c r="P969" t="s">
        <v>28</v>
      </c>
      <c r="Q969" t="s">
        <v>46</v>
      </c>
      <c r="R969" t="s">
        <v>123</v>
      </c>
      <c r="S969">
        <v>2.7</v>
      </c>
      <c r="T969">
        <f>YEAR(tblOrders[[#This Row],[Order Date]])</f>
        <v>2025</v>
      </c>
      <c r="U969" t="str">
        <f>TEXT(tblOrders[[#This Row],[Order Date]],"mmm-yyyy")</f>
        <v>Jun-2025</v>
      </c>
      <c r="V969" s="4">
        <f>tblOrders[[#This Row],[Profit]]/tblOrders[[#This Row],[Sales Amount]]</f>
        <v>0.1875</v>
      </c>
      <c r="W969" t="str">
        <f>VLOOKUP(tblOrders[[#This Row],[City]],CityRegion,2,0)</f>
        <v>South</v>
      </c>
      <c r="X969" t="str">
        <f>VLOOKUP(tblOrders[[#This Row],[City]],lookups!A:C,3,0)</f>
        <v>Karnataka</v>
      </c>
    </row>
    <row r="970" spans="1:24" x14ac:dyDescent="0.25">
      <c r="A970" t="s">
        <v>1884</v>
      </c>
      <c r="B970" s="1">
        <v>45883</v>
      </c>
      <c r="C970" t="s">
        <v>1885</v>
      </c>
      <c r="D970" t="s">
        <v>21</v>
      </c>
      <c r="E970" t="s">
        <v>49</v>
      </c>
      <c r="F970" t="s">
        <v>50</v>
      </c>
      <c r="G970" t="s">
        <v>24</v>
      </c>
      <c r="H970" t="s">
        <v>51</v>
      </c>
      <c r="I970" t="s">
        <v>33</v>
      </c>
      <c r="J970" t="s">
        <v>27</v>
      </c>
      <c r="K970">
        <v>4</v>
      </c>
      <c r="L970">
        <v>85</v>
      </c>
      <c r="M970">
        <v>0</v>
      </c>
      <c r="N970">
        <v>340</v>
      </c>
      <c r="O970">
        <v>132</v>
      </c>
      <c r="P970" t="s">
        <v>28</v>
      </c>
      <c r="Q970" t="s">
        <v>46</v>
      </c>
      <c r="R970" t="s">
        <v>36</v>
      </c>
      <c r="S970">
        <v>4.5</v>
      </c>
      <c r="T970">
        <f>YEAR(tblOrders[[#This Row],[Order Date]])</f>
        <v>2025</v>
      </c>
      <c r="U970" t="str">
        <f>TEXT(tblOrders[[#This Row],[Order Date]],"mmm-yyyy")</f>
        <v>Aug-2025</v>
      </c>
      <c r="V970" s="4">
        <f>tblOrders[[#This Row],[Profit]]/tblOrders[[#This Row],[Sales Amount]]</f>
        <v>0.38823529411764707</v>
      </c>
      <c r="W970" t="str">
        <f>VLOOKUP(tblOrders[[#This Row],[City]],CityRegion,2,0)</f>
        <v>North</v>
      </c>
      <c r="X970" t="str">
        <f>VLOOKUP(tblOrders[[#This Row],[City]],lookups!A:C,3,0)</f>
        <v>Delhi</v>
      </c>
    </row>
    <row r="971" spans="1:24" x14ac:dyDescent="0.25">
      <c r="A971" t="s">
        <v>1886</v>
      </c>
      <c r="B971" s="1">
        <v>46002</v>
      </c>
      <c r="C971" t="s">
        <v>1887</v>
      </c>
      <c r="D971" t="s">
        <v>21</v>
      </c>
      <c r="E971" t="s">
        <v>73</v>
      </c>
      <c r="F971" t="s">
        <v>74</v>
      </c>
      <c r="G971" t="s">
        <v>68</v>
      </c>
      <c r="H971" t="s">
        <v>75</v>
      </c>
      <c r="I971" t="s">
        <v>26</v>
      </c>
      <c r="J971" t="s">
        <v>27</v>
      </c>
      <c r="K971">
        <v>1</v>
      </c>
      <c r="L971">
        <v>65</v>
      </c>
      <c r="M971">
        <v>0.15</v>
      </c>
      <c r="N971">
        <v>55.25</v>
      </c>
      <c r="O971">
        <v>17.25</v>
      </c>
      <c r="P971" t="s">
        <v>111</v>
      </c>
      <c r="Q971" t="s">
        <v>91</v>
      </c>
      <c r="R971" t="s">
        <v>36</v>
      </c>
      <c r="S971">
        <v>3.7</v>
      </c>
      <c r="T971">
        <f>YEAR(tblOrders[[#This Row],[Order Date]])</f>
        <v>2025</v>
      </c>
      <c r="U971" t="str">
        <f>TEXT(tblOrders[[#This Row],[Order Date]],"mmm-yyyy")</f>
        <v>Dec-2025</v>
      </c>
      <c r="V971" s="4">
        <f>tblOrders[[#This Row],[Profit]]/tblOrders[[#This Row],[Sales Amount]]</f>
        <v>0.31221719457013575</v>
      </c>
      <c r="W971" t="str">
        <f>VLOOKUP(tblOrders[[#This Row],[City]],CityRegion,2,0)</f>
        <v>South</v>
      </c>
      <c r="X971" t="str">
        <f>VLOOKUP(tblOrders[[#This Row],[City]],lookups!A:C,3,0)</f>
        <v>Karnataka</v>
      </c>
    </row>
    <row r="972" spans="1:24" x14ac:dyDescent="0.25">
      <c r="A972" t="s">
        <v>1888</v>
      </c>
      <c r="B972" s="1">
        <v>46000</v>
      </c>
      <c r="C972" t="s">
        <v>482</v>
      </c>
      <c r="D972" t="s">
        <v>21</v>
      </c>
      <c r="E972" t="s">
        <v>108</v>
      </c>
      <c r="F972" t="s">
        <v>109</v>
      </c>
      <c r="G972" t="s">
        <v>62</v>
      </c>
      <c r="H972" t="s">
        <v>110</v>
      </c>
      <c r="I972" t="s">
        <v>57</v>
      </c>
      <c r="J972" t="s">
        <v>34</v>
      </c>
      <c r="K972">
        <v>1</v>
      </c>
      <c r="L972">
        <v>110</v>
      </c>
      <c r="M972">
        <v>0.1</v>
      </c>
      <c r="N972">
        <v>99</v>
      </c>
      <c r="O972">
        <v>31</v>
      </c>
      <c r="P972" t="s">
        <v>28</v>
      </c>
      <c r="Q972" t="s">
        <v>46</v>
      </c>
      <c r="R972" t="s">
        <v>30</v>
      </c>
      <c r="S972">
        <v>2.8</v>
      </c>
      <c r="T972">
        <f>YEAR(tblOrders[[#This Row],[Order Date]])</f>
        <v>2025</v>
      </c>
      <c r="U972" t="str">
        <f>TEXT(tblOrders[[#This Row],[Order Date]],"mmm-yyyy")</f>
        <v>Dec-2025</v>
      </c>
      <c r="V972" s="4">
        <f>tblOrders[[#This Row],[Profit]]/tblOrders[[#This Row],[Sales Amount]]</f>
        <v>0.31313131313131315</v>
      </c>
      <c r="W972" t="str">
        <f>VLOOKUP(tblOrders[[#This Row],[City]],CityRegion,2,0)</f>
        <v>South</v>
      </c>
      <c r="X972" t="str">
        <f>VLOOKUP(tblOrders[[#This Row],[City]],lookups!A:C,3,0)</f>
        <v>Kerala</v>
      </c>
    </row>
    <row r="973" spans="1:24" x14ac:dyDescent="0.25">
      <c r="A973" t="s">
        <v>1889</v>
      </c>
      <c r="B973" s="1">
        <v>45786</v>
      </c>
      <c r="C973" t="s">
        <v>1890</v>
      </c>
      <c r="D973" t="s">
        <v>21</v>
      </c>
      <c r="E973" t="s">
        <v>101</v>
      </c>
      <c r="F973" t="s">
        <v>102</v>
      </c>
      <c r="G973" t="s">
        <v>24</v>
      </c>
      <c r="H973" t="s">
        <v>103</v>
      </c>
      <c r="I973" t="s">
        <v>26</v>
      </c>
      <c r="J973" t="s">
        <v>27</v>
      </c>
      <c r="K973">
        <v>5</v>
      </c>
      <c r="L973">
        <v>120</v>
      </c>
      <c r="M973">
        <v>0.1</v>
      </c>
      <c r="N973">
        <v>540</v>
      </c>
      <c r="O973">
        <v>150</v>
      </c>
      <c r="P973" t="s">
        <v>28</v>
      </c>
      <c r="Q973" t="s">
        <v>46</v>
      </c>
      <c r="R973" t="s">
        <v>123</v>
      </c>
      <c r="S973">
        <v>3.8</v>
      </c>
      <c r="T973">
        <f>YEAR(tblOrders[[#This Row],[Order Date]])</f>
        <v>2025</v>
      </c>
      <c r="U973" t="str">
        <f>TEXT(tblOrders[[#This Row],[Order Date]],"mmm-yyyy")</f>
        <v>May-2025</v>
      </c>
      <c r="V973" s="4">
        <f>tblOrders[[#This Row],[Profit]]/tblOrders[[#This Row],[Sales Amount]]</f>
        <v>0.27777777777777779</v>
      </c>
      <c r="W973" t="str">
        <f>VLOOKUP(tblOrders[[#This Row],[City]],CityRegion,2,0)</f>
        <v>South</v>
      </c>
      <c r="X973" t="str">
        <f>VLOOKUP(tblOrders[[#This Row],[City]],lookups!A:C,3,0)</f>
        <v>Karnataka</v>
      </c>
    </row>
    <row r="974" spans="1:24" x14ac:dyDescent="0.25">
      <c r="A974" t="s">
        <v>1891</v>
      </c>
      <c r="B974" s="1">
        <v>45763</v>
      </c>
      <c r="C974" t="s">
        <v>1892</v>
      </c>
      <c r="D974" t="s">
        <v>21</v>
      </c>
      <c r="E974" t="s">
        <v>73</v>
      </c>
      <c r="F974" t="s">
        <v>74</v>
      </c>
      <c r="G974" t="s">
        <v>68</v>
      </c>
      <c r="H974" t="s">
        <v>75</v>
      </c>
      <c r="I974" t="s">
        <v>130</v>
      </c>
      <c r="J974" t="s">
        <v>27</v>
      </c>
      <c r="K974">
        <v>1</v>
      </c>
      <c r="L974">
        <v>65</v>
      </c>
      <c r="M974">
        <v>0.1</v>
      </c>
      <c r="N974">
        <v>58.5</v>
      </c>
      <c r="O974">
        <v>20.5</v>
      </c>
      <c r="P974" t="s">
        <v>28</v>
      </c>
      <c r="Q974" t="s">
        <v>86</v>
      </c>
      <c r="R974" t="s">
        <v>36</v>
      </c>
      <c r="S974">
        <v>3.4</v>
      </c>
      <c r="T974">
        <f>YEAR(tblOrders[[#This Row],[Order Date]])</f>
        <v>2025</v>
      </c>
      <c r="U974" t="str">
        <f>TEXT(tblOrders[[#This Row],[Order Date]],"mmm-yyyy")</f>
        <v>Apr-2025</v>
      </c>
      <c r="V974" s="4">
        <f>tblOrders[[#This Row],[Profit]]/tblOrders[[#This Row],[Sales Amount]]</f>
        <v>0.3504273504273504</v>
      </c>
      <c r="W974" t="str">
        <f>VLOOKUP(tblOrders[[#This Row],[City]],CityRegion,2,0)</f>
        <v>West</v>
      </c>
      <c r="X974" t="str">
        <f>VLOOKUP(tblOrders[[#This Row],[City]],lookups!A:C,3,0)</f>
        <v>Maharashtra</v>
      </c>
    </row>
    <row r="975" spans="1:24" x14ac:dyDescent="0.25">
      <c r="A975" t="s">
        <v>1893</v>
      </c>
      <c r="B975" s="1">
        <v>45991</v>
      </c>
      <c r="C975" t="s">
        <v>658</v>
      </c>
      <c r="D975" t="s">
        <v>21</v>
      </c>
      <c r="E975" t="s">
        <v>49</v>
      </c>
      <c r="F975" t="s">
        <v>50</v>
      </c>
      <c r="G975" t="s">
        <v>24</v>
      </c>
      <c r="H975" t="s">
        <v>51</v>
      </c>
      <c r="I975" t="s">
        <v>44</v>
      </c>
      <c r="J975" t="s">
        <v>45</v>
      </c>
      <c r="K975">
        <v>2</v>
      </c>
      <c r="L975">
        <v>85</v>
      </c>
      <c r="M975">
        <v>0.15</v>
      </c>
      <c r="N975">
        <v>144.5</v>
      </c>
      <c r="O975">
        <v>40.5</v>
      </c>
      <c r="P975" t="s">
        <v>28</v>
      </c>
      <c r="Q975" t="s">
        <v>29</v>
      </c>
      <c r="R975" t="s">
        <v>123</v>
      </c>
      <c r="S975">
        <v>3.7</v>
      </c>
      <c r="T975">
        <f>YEAR(tblOrders[[#This Row],[Order Date]])</f>
        <v>2025</v>
      </c>
      <c r="U975" t="str">
        <f>TEXT(tblOrders[[#This Row],[Order Date]],"mmm-yyyy")</f>
        <v>Nov-2025</v>
      </c>
      <c r="V975" s="4">
        <f>tblOrders[[#This Row],[Profit]]/tblOrders[[#This Row],[Sales Amount]]</f>
        <v>0.28027681660899656</v>
      </c>
      <c r="W975" t="str">
        <f>VLOOKUP(tblOrders[[#This Row],[City]],CityRegion,2,0)</f>
        <v>South</v>
      </c>
      <c r="X975" t="str">
        <f>VLOOKUP(tblOrders[[#This Row],[City]],lookups!A:C,3,0)</f>
        <v>Kerala</v>
      </c>
    </row>
    <row r="976" spans="1:24" x14ac:dyDescent="0.25">
      <c r="A976" t="s">
        <v>1894</v>
      </c>
      <c r="B976" s="1">
        <v>45889</v>
      </c>
      <c r="C976" t="s">
        <v>1309</v>
      </c>
      <c r="D976" t="s">
        <v>39</v>
      </c>
      <c r="E976" t="s">
        <v>60</v>
      </c>
      <c r="F976" t="s">
        <v>61</v>
      </c>
      <c r="G976" t="s">
        <v>62</v>
      </c>
      <c r="H976" t="s">
        <v>63</v>
      </c>
      <c r="I976" t="s">
        <v>52</v>
      </c>
      <c r="J976" t="s">
        <v>34</v>
      </c>
      <c r="K976">
        <v>1</v>
      </c>
      <c r="L976">
        <v>45</v>
      </c>
      <c r="M976">
        <v>0.1</v>
      </c>
      <c r="N976">
        <v>40.5</v>
      </c>
      <c r="O976">
        <v>14.5</v>
      </c>
      <c r="P976" t="s">
        <v>28</v>
      </c>
      <c r="Q976" t="s">
        <v>86</v>
      </c>
      <c r="R976" t="s">
        <v>36</v>
      </c>
      <c r="S976">
        <v>4.8</v>
      </c>
      <c r="T976">
        <f>YEAR(tblOrders[[#This Row],[Order Date]])</f>
        <v>2025</v>
      </c>
      <c r="U976" t="str">
        <f>TEXT(tblOrders[[#This Row],[Order Date]],"mmm-yyyy")</f>
        <v>Aug-2025</v>
      </c>
      <c r="V976" s="4">
        <f>tblOrders[[#This Row],[Profit]]/tblOrders[[#This Row],[Sales Amount]]</f>
        <v>0.35802469135802467</v>
      </c>
      <c r="W976" t="str">
        <f>VLOOKUP(tblOrders[[#This Row],[City]],CityRegion,2,0)</f>
        <v>South</v>
      </c>
      <c r="X976" t="str">
        <f>VLOOKUP(tblOrders[[#This Row],[City]],lookups!A:C,3,0)</f>
        <v>Kerala</v>
      </c>
    </row>
    <row r="977" spans="1:24" x14ac:dyDescent="0.25">
      <c r="A977" t="s">
        <v>1895</v>
      </c>
      <c r="B977" s="1">
        <v>45935</v>
      </c>
      <c r="C977" t="s">
        <v>1635</v>
      </c>
      <c r="D977" t="s">
        <v>21</v>
      </c>
      <c r="E977" t="s">
        <v>49</v>
      </c>
      <c r="F977" t="s">
        <v>50</v>
      </c>
      <c r="G977" t="s">
        <v>24</v>
      </c>
      <c r="H977" t="s">
        <v>51</v>
      </c>
      <c r="I977" t="s">
        <v>26</v>
      </c>
      <c r="J977" t="s">
        <v>34</v>
      </c>
      <c r="K977">
        <v>3</v>
      </c>
      <c r="L977">
        <v>85</v>
      </c>
      <c r="M977">
        <v>0</v>
      </c>
      <c r="N977">
        <v>255</v>
      </c>
      <c r="O977">
        <v>99</v>
      </c>
      <c r="P977" t="s">
        <v>28</v>
      </c>
      <c r="Q977" t="s">
        <v>35</v>
      </c>
      <c r="R977" t="s">
        <v>36</v>
      </c>
      <c r="S977">
        <v>4.0999999999999996</v>
      </c>
      <c r="T977">
        <f>YEAR(tblOrders[[#This Row],[Order Date]])</f>
        <v>2025</v>
      </c>
      <c r="U977" t="str">
        <f>TEXT(tblOrders[[#This Row],[Order Date]],"mmm-yyyy")</f>
        <v>Oct-2025</v>
      </c>
      <c r="V977" s="4">
        <f>tblOrders[[#This Row],[Profit]]/tblOrders[[#This Row],[Sales Amount]]</f>
        <v>0.38823529411764707</v>
      </c>
      <c r="W977" t="str">
        <f>VLOOKUP(tblOrders[[#This Row],[City]],CityRegion,2,0)</f>
        <v>South</v>
      </c>
      <c r="X977" t="str">
        <f>VLOOKUP(tblOrders[[#This Row],[City]],lookups!A:C,3,0)</f>
        <v>Karnataka</v>
      </c>
    </row>
    <row r="978" spans="1:24" x14ac:dyDescent="0.25">
      <c r="A978" t="s">
        <v>1896</v>
      </c>
      <c r="B978" s="1">
        <v>45784</v>
      </c>
      <c r="C978" t="s">
        <v>1897</v>
      </c>
      <c r="D978" t="s">
        <v>21</v>
      </c>
      <c r="E978" t="s">
        <v>66</v>
      </c>
      <c r="F978" t="s">
        <v>67</v>
      </c>
      <c r="G978" t="s">
        <v>68</v>
      </c>
      <c r="H978" t="s">
        <v>69</v>
      </c>
      <c r="I978" t="s">
        <v>84</v>
      </c>
      <c r="J978" t="s">
        <v>45</v>
      </c>
      <c r="K978">
        <v>1</v>
      </c>
      <c r="L978">
        <v>149</v>
      </c>
      <c r="M978">
        <v>0.05</v>
      </c>
      <c r="N978">
        <v>141.55000000000001</v>
      </c>
      <c r="O978">
        <v>46.55</v>
      </c>
      <c r="P978" t="s">
        <v>28</v>
      </c>
      <c r="Q978" t="s">
        <v>91</v>
      </c>
      <c r="R978" t="s">
        <v>30</v>
      </c>
      <c r="S978">
        <v>3.5</v>
      </c>
      <c r="T978">
        <f>YEAR(tblOrders[[#This Row],[Order Date]])</f>
        <v>2025</v>
      </c>
      <c r="U978" t="str">
        <f>TEXT(tblOrders[[#This Row],[Order Date]],"mmm-yyyy")</f>
        <v>May-2025</v>
      </c>
      <c r="V978" s="4">
        <f>tblOrders[[#This Row],[Profit]]/tblOrders[[#This Row],[Sales Amount]]</f>
        <v>0.32885906040268453</v>
      </c>
      <c r="W978" t="str">
        <f>VLOOKUP(tblOrders[[#This Row],[City]],CityRegion,2,0)</f>
        <v>West</v>
      </c>
      <c r="X978" t="str">
        <f>VLOOKUP(tblOrders[[#This Row],[City]],lookups!A:C,3,0)</f>
        <v>Maharashtra</v>
      </c>
    </row>
    <row r="979" spans="1:24" x14ac:dyDescent="0.25">
      <c r="A979" t="s">
        <v>1898</v>
      </c>
      <c r="B979" s="1">
        <v>46005</v>
      </c>
      <c r="C979" t="s">
        <v>1899</v>
      </c>
      <c r="D979" t="s">
        <v>39</v>
      </c>
      <c r="E979" t="s">
        <v>55</v>
      </c>
      <c r="F979" t="s">
        <v>56</v>
      </c>
      <c r="G979" t="s">
        <v>24</v>
      </c>
      <c r="H979" t="s">
        <v>51</v>
      </c>
      <c r="I979" t="s">
        <v>44</v>
      </c>
      <c r="J979" t="s">
        <v>34</v>
      </c>
      <c r="K979">
        <v>5</v>
      </c>
      <c r="L979">
        <v>42</v>
      </c>
      <c r="M979">
        <v>0.15</v>
      </c>
      <c r="N979">
        <v>178.5</v>
      </c>
      <c r="O979">
        <v>58.5</v>
      </c>
      <c r="P979" t="s">
        <v>28</v>
      </c>
      <c r="Q979" t="s">
        <v>46</v>
      </c>
      <c r="R979" t="s">
        <v>36</v>
      </c>
      <c r="S979">
        <v>3.9</v>
      </c>
      <c r="T979">
        <f>YEAR(tblOrders[[#This Row],[Order Date]])</f>
        <v>2025</v>
      </c>
      <c r="U979" t="str">
        <f>TEXT(tblOrders[[#This Row],[Order Date]],"mmm-yyyy")</f>
        <v>Dec-2025</v>
      </c>
      <c r="V979" s="4">
        <f>tblOrders[[#This Row],[Profit]]/tblOrders[[#This Row],[Sales Amount]]</f>
        <v>0.32773109243697479</v>
      </c>
      <c r="W979" t="str">
        <f>VLOOKUP(tblOrders[[#This Row],[City]],CityRegion,2,0)</f>
        <v>South</v>
      </c>
      <c r="X979" t="str">
        <f>VLOOKUP(tblOrders[[#This Row],[City]],lookups!A:C,3,0)</f>
        <v>Kerala</v>
      </c>
    </row>
    <row r="980" spans="1:24" x14ac:dyDescent="0.25">
      <c r="A980" t="s">
        <v>1900</v>
      </c>
      <c r="B980" s="1">
        <v>45797</v>
      </c>
      <c r="C980" t="s">
        <v>1901</v>
      </c>
      <c r="D980" t="s">
        <v>39</v>
      </c>
      <c r="E980" t="s">
        <v>40</v>
      </c>
      <c r="F980" t="s">
        <v>41</v>
      </c>
      <c r="G980" t="s">
        <v>42</v>
      </c>
      <c r="H980" t="s">
        <v>43</v>
      </c>
      <c r="I980" t="s">
        <v>57</v>
      </c>
      <c r="J980" t="s">
        <v>45</v>
      </c>
      <c r="K980">
        <v>3</v>
      </c>
      <c r="L980">
        <v>18</v>
      </c>
      <c r="M980">
        <v>0</v>
      </c>
      <c r="N980">
        <v>54</v>
      </c>
      <c r="O980">
        <v>27</v>
      </c>
      <c r="P980" t="s">
        <v>85</v>
      </c>
      <c r="Q980" t="s">
        <v>91</v>
      </c>
      <c r="R980" t="s">
        <v>36</v>
      </c>
      <c r="S980">
        <v>4.0999999999999996</v>
      </c>
      <c r="T980">
        <f>YEAR(tblOrders[[#This Row],[Order Date]])</f>
        <v>2025</v>
      </c>
      <c r="U980" t="str">
        <f>TEXT(tblOrders[[#This Row],[Order Date]],"mmm-yyyy")</f>
        <v>May-2025</v>
      </c>
      <c r="V980" s="4">
        <f>tblOrders[[#This Row],[Profit]]/tblOrders[[#This Row],[Sales Amount]]</f>
        <v>0.5</v>
      </c>
      <c r="W980" t="str">
        <f>VLOOKUP(tblOrders[[#This Row],[City]],CityRegion,2,0)</f>
        <v>South</v>
      </c>
      <c r="X980" t="str">
        <f>VLOOKUP(tblOrders[[#This Row],[City]],lookups!A:C,3,0)</f>
        <v>Kerala</v>
      </c>
    </row>
    <row r="981" spans="1:24" x14ac:dyDescent="0.25">
      <c r="A981" t="s">
        <v>1902</v>
      </c>
      <c r="B981" s="1">
        <v>45831</v>
      </c>
      <c r="C981" t="s">
        <v>1861</v>
      </c>
      <c r="D981" t="s">
        <v>39</v>
      </c>
      <c r="E981" t="s">
        <v>40</v>
      </c>
      <c r="F981" t="s">
        <v>41</v>
      </c>
      <c r="G981" t="s">
        <v>42</v>
      </c>
      <c r="H981" t="s">
        <v>43</v>
      </c>
      <c r="I981" t="s">
        <v>139</v>
      </c>
      <c r="J981" t="s">
        <v>34</v>
      </c>
      <c r="K981">
        <v>3</v>
      </c>
      <c r="L981">
        <v>18</v>
      </c>
      <c r="M981">
        <v>0.15</v>
      </c>
      <c r="N981">
        <v>45.9</v>
      </c>
      <c r="O981">
        <v>18.899999999999999</v>
      </c>
      <c r="P981" t="s">
        <v>28</v>
      </c>
      <c r="Q981" t="s">
        <v>29</v>
      </c>
      <c r="R981" t="s">
        <v>36</v>
      </c>
      <c r="S981">
        <v>3.3</v>
      </c>
      <c r="T981">
        <f>YEAR(tblOrders[[#This Row],[Order Date]])</f>
        <v>2025</v>
      </c>
      <c r="U981" t="str">
        <f>TEXT(tblOrders[[#This Row],[Order Date]],"mmm-yyyy")</f>
        <v>Jun-2025</v>
      </c>
      <c r="V981" s="4">
        <f>tblOrders[[#This Row],[Profit]]/tblOrders[[#This Row],[Sales Amount]]</f>
        <v>0.41176470588235292</v>
      </c>
      <c r="W981" t="str">
        <f>VLOOKUP(tblOrders[[#This Row],[City]],CityRegion,2,0)</f>
        <v>South</v>
      </c>
      <c r="X981" t="str">
        <f>VLOOKUP(tblOrders[[#This Row],[City]],lookups!A:C,3,0)</f>
        <v>Tamil Nadu</v>
      </c>
    </row>
    <row r="982" spans="1:24" x14ac:dyDescent="0.25">
      <c r="A982" t="s">
        <v>1903</v>
      </c>
      <c r="B982" s="1">
        <v>45876</v>
      </c>
      <c r="C982" t="s">
        <v>1904</v>
      </c>
      <c r="D982" t="s">
        <v>21</v>
      </c>
      <c r="E982" t="s">
        <v>66</v>
      </c>
      <c r="F982" t="s">
        <v>67</v>
      </c>
      <c r="G982" t="s">
        <v>68</v>
      </c>
      <c r="H982" t="s">
        <v>69</v>
      </c>
      <c r="I982" t="s">
        <v>70</v>
      </c>
      <c r="J982" t="s">
        <v>45</v>
      </c>
      <c r="K982">
        <v>2</v>
      </c>
      <c r="L982">
        <v>149</v>
      </c>
      <c r="M982">
        <v>0.1</v>
      </c>
      <c r="N982">
        <v>268.2</v>
      </c>
      <c r="O982">
        <v>78.2</v>
      </c>
      <c r="P982" t="s">
        <v>28</v>
      </c>
      <c r="Q982" t="s">
        <v>91</v>
      </c>
      <c r="R982" t="s">
        <v>30</v>
      </c>
      <c r="S982">
        <v>3</v>
      </c>
      <c r="T982">
        <f>YEAR(tblOrders[[#This Row],[Order Date]])</f>
        <v>2025</v>
      </c>
      <c r="U982" t="str">
        <f>TEXT(tblOrders[[#This Row],[Order Date]],"mmm-yyyy")</f>
        <v>Aug-2025</v>
      </c>
      <c r="V982" s="4">
        <f>tblOrders[[#This Row],[Profit]]/tblOrders[[#This Row],[Sales Amount]]</f>
        <v>0.29157345264727819</v>
      </c>
      <c r="W982" t="str">
        <f>VLOOKUP(tblOrders[[#This Row],[City]],CityRegion,2,0)</f>
        <v>South</v>
      </c>
      <c r="X982" t="str">
        <f>VLOOKUP(tblOrders[[#This Row],[City]],lookups!A:C,3,0)</f>
        <v>Telengana</v>
      </c>
    </row>
    <row r="983" spans="1:24" x14ac:dyDescent="0.25">
      <c r="A983" t="s">
        <v>1905</v>
      </c>
      <c r="B983" s="1">
        <v>45952</v>
      </c>
      <c r="C983" t="s">
        <v>1906</v>
      </c>
      <c r="D983" t="s">
        <v>21</v>
      </c>
      <c r="E983" t="s">
        <v>94</v>
      </c>
      <c r="F983" t="s">
        <v>95</v>
      </c>
      <c r="G983" t="s">
        <v>68</v>
      </c>
      <c r="H983" t="s">
        <v>96</v>
      </c>
      <c r="I983" t="s">
        <v>44</v>
      </c>
      <c r="J983" t="s">
        <v>34</v>
      </c>
      <c r="K983">
        <v>4</v>
      </c>
      <c r="L983">
        <v>89</v>
      </c>
      <c r="M983">
        <v>0.05</v>
      </c>
      <c r="N983">
        <v>338.2</v>
      </c>
      <c r="O983">
        <v>118.2</v>
      </c>
      <c r="P983" t="s">
        <v>111</v>
      </c>
      <c r="Q983" t="s">
        <v>91</v>
      </c>
      <c r="R983" t="s">
        <v>36</v>
      </c>
      <c r="S983">
        <v>2.6</v>
      </c>
      <c r="T983">
        <f>YEAR(tblOrders[[#This Row],[Order Date]])</f>
        <v>2025</v>
      </c>
      <c r="U983" t="str">
        <f>TEXT(tblOrders[[#This Row],[Order Date]],"mmm-yyyy")</f>
        <v>Oct-2025</v>
      </c>
      <c r="V983" s="4">
        <f>tblOrders[[#This Row],[Profit]]/tblOrders[[#This Row],[Sales Amount]]</f>
        <v>0.34949733885274986</v>
      </c>
      <c r="W983" t="str">
        <f>VLOOKUP(tblOrders[[#This Row],[City]],CityRegion,2,0)</f>
        <v>South</v>
      </c>
      <c r="X983" t="str">
        <f>VLOOKUP(tblOrders[[#This Row],[City]],lookups!A:C,3,0)</f>
        <v>Kerala</v>
      </c>
    </row>
    <row r="984" spans="1:24" x14ac:dyDescent="0.25">
      <c r="A984" t="s">
        <v>1907</v>
      </c>
      <c r="B984" s="1">
        <v>45865</v>
      </c>
      <c r="C984" t="s">
        <v>1908</v>
      </c>
      <c r="D984" t="s">
        <v>39</v>
      </c>
      <c r="E984" t="s">
        <v>79</v>
      </c>
      <c r="F984" t="s">
        <v>80</v>
      </c>
      <c r="G984" t="s">
        <v>68</v>
      </c>
      <c r="H984" t="s">
        <v>81</v>
      </c>
      <c r="I984" t="s">
        <v>76</v>
      </c>
      <c r="J984" t="s">
        <v>45</v>
      </c>
      <c r="K984">
        <v>3</v>
      </c>
      <c r="L984">
        <v>799</v>
      </c>
      <c r="M984">
        <v>0.2</v>
      </c>
      <c r="N984">
        <v>1917.6</v>
      </c>
      <c r="O984">
        <v>57.6</v>
      </c>
      <c r="P984" t="s">
        <v>28</v>
      </c>
      <c r="Q984" t="s">
        <v>86</v>
      </c>
      <c r="R984" t="s">
        <v>36</v>
      </c>
      <c r="S984">
        <v>3</v>
      </c>
      <c r="T984">
        <f>YEAR(tblOrders[[#This Row],[Order Date]])</f>
        <v>2025</v>
      </c>
      <c r="U984" t="str">
        <f>TEXT(tblOrders[[#This Row],[Order Date]],"mmm-yyyy")</f>
        <v>Jul-2025</v>
      </c>
      <c r="V984" s="4">
        <f>tblOrders[[#This Row],[Profit]]/tblOrders[[#This Row],[Sales Amount]]</f>
        <v>3.0037546933667086E-2</v>
      </c>
      <c r="W984" t="str">
        <f>VLOOKUP(tblOrders[[#This Row],[City]],CityRegion,2,0)</f>
        <v>South</v>
      </c>
      <c r="X984" t="str">
        <f>VLOOKUP(tblOrders[[#This Row],[City]],lookups!A:C,3,0)</f>
        <v>Kerala</v>
      </c>
    </row>
    <row r="985" spans="1:24" x14ac:dyDescent="0.25">
      <c r="A985" t="s">
        <v>1909</v>
      </c>
      <c r="B985" s="1">
        <v>45780</v>
      </c>
      <c r="C985" t="s">
        <v>1910</v>
      </c>
      <c r="D985" t="s">
        <v>21</v>
      </c>
      <c r="E985" t="s">
        <v>114</v>
      </c>
      <c r="F985" t="s">
        <v>115</v>
      </c>
      <c r="G985" t="s">
        <v>42</v>
      </c>
      <c r="H985" t="s">
        <v>116</v>
      </c>
      <c r="I985" t="s">
        <v>76</v>
      </c>
      <c r="J985" t="s">
        <v>27</v>
      </c>
      <c r="K985">
        <v>1</v>
      </c>
      <c r="L985">
        <v>12</v>
      </c>
      <c r="M985">
        <v>0.15</v>
      </c>
      <c r="N985">
        <v>10.199999999999999</v>
      </c>
      <c r="O985">
        <v>4.2</v>
      </c>
      <c r="P985" t="s">
        <v>28</v>
      </c>
      <c r="Q985" t="s">
        <v>91</v>
      </c>
      <c r="R985" t="s">
        <v>36</v>
      </c>
      <c r="S985">
        <v>4.0999999999999996</v>
      </c>
      <c r="T985">
        <f>YEAR(tblOrders[[#This Row],[Order Date]])</f>
        <v>2025</v>
      </c>
      <c r="U985" t="str">
        <f>TEXT(tblOrders[[#This Row],[Order Date]],"mmm-yyyy")</f>
        <v>May-2025</v>
      </c>
      <c r="V985" s="4">
        <f>tblOrders[[#This Row],[Profit]]/tblOrders[[#This Row],[Sales Amount]]</f>
        <v>0.41176470588235298</v>
      </c>
      <c r="W985" t="str">
        <f>VLOOKUP(tblOrders[[#This Row],[City]],CityRegion,2,0)</f>
        <v>South</v>
      </c>
      <c r="X985" t="str">
        <f>VLOOKUP(tblOrders[[#This Row],[City]],lookups!A:C,3,0)</f>
        <v>Kerala</v>
      </c>
    </row>
    <row r="986" spans="1:24" x14ac:dyDescent="0.25">
      <c r="A986" t="s">
        <v>1911</v>
      </c>
      <c r="B986" s="1">
        <v>45881</v>
      </c>
      <c r="C986" t="s">
        <v>1912</v>
      </c>
      <c r="D986" t="s">
        <v>21</v>
      </c>
      <c r="E986" t="s">
        <v>101</v>
      </c>
      <c r="F986" t="s">
        <v>102</v>
      </c>
      <c r="G986" t="s">
        <v>24</v>
      </c>
      <c r="H986" t="s">
        <v>103</v>
      </c>
      <c r="I986" t="s">
        <v>130</v>
      </c>
      <c r="J986" t="s">
        <v>45</v>
      </c>
      <c r="K986">
        <v>4</v>
      </c>
      <c r="L986">
        <v>120</v>
      </c>
      <c r="M986">
        <v>0.2</v>
      </c>
      <c r="N986">
        <v>384</v>
      </c>
      <c r="O986">
        <v>72</v>
      </c>
      <c r="P986" t="s">
        <v>28</v>
      </c>
      <c r="Q986" t="s">
        <v>35</v>
      </c>
      <c r="R986" t="s">
        <v>36</v>
      </c>
      <c r="S986">
        <v>4.2</v>
      </c>
      <c r="T986">
        <f>YEAR(tblOrders[[#This Row],[Order Date]])</f>
        <v>2025</v>
      </c>
      <c r="U986" t="str">
        <f>TEXT(tblOrders[[#This Row],[Order Date]],"mmm-yyyy")</f>
        <v>Aug-2025</v>
      </c>
      <c r="V986" s="4">
        <f>tblOrders[[#This Row],[Profit]]/tblOrders[[#This Row],[Sales Amount]]</f>
        <v>0.1875</v>
      </c>
      <c r="W986" t="str">
        <f>VLOOKUP(tblOrders[[#This Row],[City]],CityRegion,2,0)</f>
        <v>West</v>
      </c>
      <c r="X986" t="str">
        <f>VLOOKUP(tblOrders[[#This Row],[City]],lookups!A:C,3,0)</f>
        <v>Maharashtra</v>
      </c>
    </row>
    <row r="987" spans="1:24" x14ac:dyDescent="0.25">
      <c r="A987" t="s">
        <v>1913</v>
      </c>
      <c r="B987" s="1">
        <v>45971</v>
      </c>
      <c r="C987" t="s">
        <v>281</v>
      </c>
      <c r="D987" t="s">
        <v>21</v>
      </c>
      <c r="E987" t="s">
        <v>73</v>
      </c>
      <c r="F987" t="s">
        <v>74</v>
      </c>
      <c r="G987" t="s">
        <v>68</v>
      </c>
      <c r="H987" t="s">
        <v>75</v>
      </c>
      <c r="I987" t="s">
        <v>130</v>
      </c>
      <c r="J987" t="s">
        <v>45</v>
      </c>
      <c r="K987">
        <v>1</v>
      </c>
      <c r="L987">
        <v>65</v>
      </c>
      <c r="M987">
        <v>0</v>
      </c>
      <c r="N987">
        <v>65</v>
      </c>
      <c r="O987">
        <v>27</v>
      </c>
      <c r="P987" t="s">
        <v>28</v>
      </c>
      <c r="Q987" t="s">
        <v>29</v>
      </c>
      <c r="R987" t="s">
        <v>123</v>
      </c>
      <c r="S987">
        <v>3.6</v>
      </c>
      <c r="T987">
        <f>YEAR(tblOrders[[#This Row],[Order Date]])</f>
        <v>2025</v>
      </c>
      <c r="U987" t="str">
        <f>TEXT(tblOrders[[#This Row],[Order Date]],"mmm-yyyy")</f>
        <v>Nov-2025</v>
      </c>
      <c r="V987" s="4">
        <f>tblOrders[[#This Row],[Profit]]/tblOrders[[#This Row],[Sales Amount]]</f>
        <v>0.41538461538461541</v>
      </c>
      <c r="W987" t="str">
        <f>VLOOKUP(tblOrders[[#This Row],[City]],CityRegion,2,0)</f>
        <v>West</v>
      </c>
      <c r="X987" t="str">
        <f>VLOOKUP(tblOrders[[#This Row],[City]],lookups!A:C,3,0)</f>
        <v>Maharashtra</v>
      </c>
    </row>
    <row r="988" spans="1:24" x14ac:dyDescent="0.25">
      <c r="A988" t="s">
        <v>1914</v>
      </c>
      <c r="B988" s="1">
        <v>45866</v>
      </c>
      <c r="C988" t="s">
        <v>1915</v>
      </c>
      <c r="D988" t="s">
        <v>39</v>
      </c>
      <c r="E988" t="s">
        <v>73</v>
      </c>
      <c r="F988" t="s">
        <v>74</v>
      </c>
      <c r="G988" t="s">
        <v>68</v>
      </c>
      <c r="H988" t="s">
        <v>75</v>
      </c>
      <c r="I988" t="s">
        <v>26</v>
      </c>
      <c r="J988" t="s">
        <v>34</v>
      </c>
      <c r="K988">
        <v>2</v>
      </c>
      <c r="L988">
        <v>65</v>
      </c>
      <c r="M988">
        <v>0.2</v>
      </c>
      <c r="N988">
        <v>104</v>
      </c>
      <c r="O988">
        <v>28</v>
      </c>
      <c r="P988" t="s">
        <v>111</v>
      </c>
      <c r="Q988" t="s">
        <v>29</v>
      </c>
      <c r="R988" t="s">
        <v>30</v>
      </c>
      <c r="S988">
        <v>4.8</v>
      </c>
      <c r="T988">
        <f>YEAR(tblOrders[[#This Row],[Order Date]])</f>
        <v>2025</v>
      </c>
      <c r="U988" t="str">
        <f>TEXT(tblOrders[[#This Row],[Order Date]],"mmm-yyyy")</f>
        <v>Jul-2025</v>
      </c>
      <c r="V988" s="4">
        <f>tblOrders[[#This Row],[Profit]]/tblOrders[[#This Row],[Sales Amount]]</f>
        <v>0.26923076923076922</v>
      </c>
      <c r="W988" t="str">
        <f>VLOOKUP(tblOrders[[#This Row],[City]],CityRegion,2,0)</f>
        <v>South</v>
      </c>
      <c r="X988" t="str">
        <f>VLOOKUP(tblOrders[[#This Row],[City]],lookups!A:C,3,0)</f>
        <v>Karnataka</v>
      </c>
    </row>
    <row r="989" spans="1:24" x14ac:dyDescent="0.25">
      <c r="A989" t="s">
        <v>1916</v>
      </c>
      <c r="B989" s="1">
        <v>45875</v>
      </c>
      <c r="C989" t="s">
        <v>1008</v>
      </c>
      <c r="D989" t="s">
        <v>21</v>
      </c>
      <c r="E989" t="s">
        <v>40</v>
      </c>
      <c r="F989" t="s">
        <v>41</v>
      </c>
      <c r="G989" t="s">
        <v>42</v>
      </c>
      <c r="H989" t="s">
        <v>43</v>
      </c>
      <c r="I989" t="s">
        <v>26</v>
      </c>
      <c r="J989" t="s">
        <v>27</v>
      </c>
      <c r="K989">
        <v>3</v>
      </c>
      <c r="L989">
        <v>18</v>
      </c>
      <c r="M989">
        <v>0.15</v>
      </c>
      <c r="N989">
        <v>45.9</v>
      </c>
      <c r="O989">
        <v>18.899999999999999</v>
      </c>
      <c r="P989" t="s">
        <v>148</v>
      </c>
      <c r="Q989" t="s">
        <v>46</v>
      </c>
      <c r="R989" t="s">
        <v>30</v>
      </c>
      <c r="S989">
        <v>3.3</v>
      </c>
      <c r="T989">
        <f>YEAR(tblOrders[[#This Row],[Order Date]])</f>
        <v>2025</v>
      </c>
      <c r="U989" t="str">
        <f>TEXT(tblOrders[[#This Row],[Order Date]],"mmm-yyyy")</f>
        <v>Aug-2025</v>
      </c>
      <c r="V989" s="4">
        <f>tblOrders[[#This Row],[Profit]]/tblOrders[[#This Row],[Sales Amount]]</f>
        <v>0.41176470588235292</v>
      </c>
      <c r="W989" t="str">
        <f>VLOOKUP(tblOrders[[#This Row],[City]],CityRegion,2,0)</f>
        <v>South</v>
      </c>
      <c r="X989" t="str">
        <f>VLOOKUP(tblOrders[[#This Row],[City]],lookups!A:C,3,0)</f>
        <v>Karnataka</v>
      </c>
    </row>
    <row r="990" spans="1:24" x14ac:dyDescent="0.25">
      <c r="A990" t="s">
        <v>1917</v>
      </c>
      <c r="B990" s="1">
        <v>45780</v>
      </c>
      <c r="C990" t="s">
        <v>1918</v>
      </c>
      <c r="D990" t="s">
        <v>21</v>
      </c>
      <c r="E990" t="s">
        <v>66</v>
      </c>
      <c r="F990" t="s">
        <v>67</v>
      </c>
      <c r="G990" t="s">
        <v>68</v>
      </c>
      <c r="H990" t="s">
        <v>69</v>
      </c>
      <c r="I990" t="s">
        <v>139</v>
      </c>
      <c r="J990" t="s">
        <v>27</v>
      </c>
      <c r="K990">
        <v>1</v>
      </c>
      <c r="L990">
        <v>149</v>
      </c>
      <c r="M990">
        <v>0.15</v>
      </c>
      <c r="N990">
        <v>126.65</v>
      </c>
      <c r="O990">
        <v>31.65</v>
      </c>
      <c r="P990" t="s">
        <v>111</v>
      </c>
      <c r="Q990" t="s">
        <v>29</v>
      </c>
      <c r="R990" t="s">
        <v>36</v>
      </c>
      <c r="S990">
        <v>4.3</v>
      </c>
      <c r="T990">
        <f>YEAR(tblOrders[[#This Row],[Order Date]])</f>
        <v>2025</v>
      </c>
      <c r="U990" t="str">
        <f>TEXT(tblOrders[[#This Row],[Order Date]],"mmm-yyyy")</f>
        <v>May-2025</v>
      </c>
      <c r="V990" s="4">
        <f>tblOrders[[#This Row],[Profit]]/tblOrders[[#This Row],[Sales Amount]]</f>
        <v>0.24990130280300038</v>
      </c>
      <c r="W990" t="str">
        <f>VLOOKUP(tblOrders[[#This Row],[City]],CityRegion,2,0)</f>
        <v>South</v>
      </c>
      <c r="X990" t="str">
        <f>VLOOKUP(tblOrders[[#This Row],[City]],lookups!A:C,3,0)</f>
        <v>Tamil Nadu</v>
      </c>
    </row>
    <row r="991" spans="1:24" x14ac:dyDescent="0.25">
      <c r="A991" t="s">
        <v>1919</v>
      </c>
      <c r="B991" s="1">
        <v>45714</v>
      </c>
      <c r="C991" t="s">
        <v>1637</v>
      </c>
      <c r="D991" t="s">
        <v>39</v>
      </c>
      <c r="E991" t="s">
        <v>101</v>
      </c>
      <c r="F991" t="s">
        <v>102</v>
      </c>
      <c r="G991" t="s">
        <v>24</v>
      </c>
      <c r="H991" t="s">
        <v>103</v>
      </c>
      <c r="I991" t="s">
        <v>57</v>
      </c>
      <c r="J991" t="s">
        <v>45</v>
      </c>
      <c r="K991">
        <v>1</v>
      </c>
      <c r="L991">
        <v>120</v>
      </c>
      <c r="M991">
        <v>0.1</v>
      </c>
      <c r="N991">
        <v>108</v>
      </c>
      <c r="O991">
        <v>30</v>
      </c>
      <c r="P991" t="s">
        <v>28</v>
      </c>
      <c r="Q991" t="s">
        <v>91</v>
      </c>
      <c r="R991" t="s">
        <v>123</v>
      </c>
      <c r="S991">
        <v>4.3</v>
      </c>
      <c r="T991">
        <f>YEAR(tblOrders[[#This Row],[Order Date]])</f>
        <v>2025</v>
      </c>
      <c r="U991" t="str">
        <f>TEXT(tblOrders[[#This Row],[Order Date]],"mmm-yyyy")</f>
        <v>Feb-2025</v>
      </c>
      <c r="V991" s="4">
        <f>tblOrders[[#This Row],[Profit]]/tblOrders[[#This Row],[Sales Amount]]</f>
        <v>0.27777777777777779</v>
      </c>
      <c r="W991" t="str">
        <f>VLOOKUP(tblOrders[[#This Row],[City]],CityRegion,2,0)</f>
        <v>South</v>
      </c>
      <c r="X991" t="str">
        <f>VLOOKUP(tblOrders[[#This Row],[City]],lookups!A:C,3,0)</f>
        <v>Kerala</v>
      </c>
    </row>
    <row r="992" spans="1:24" x14ac:dyDescent="0.25">
      <c r="A992" t="s">
        <v>1920</v>
      </c>
      <c r="B992" s="1">
        <v>45828</v>
      </c>
      <c r="C992" t="s">
        <v>915</v>
      </c>
      <c r="D992" t="s">
        <v>21</v>
      </c>
      <c r="E992" t="s">
        <v>66</v>
      </c>
      <c r="F992" t="s">
        <v>67</v>
      </c>
      <c r="G992" t="s">
        <v>68</v>
      </c>
      <c r="H992" t="s">
        <v>69</v>
      </c>
      <c r="I992" t="s">
        <v>139</v>
      </c>
      <c r="J992" t="s">
        <v>34</v>
      </c>
      <c r="K992">
        <v>2</v>
      </c>
      <c r="L992">
        <v>149</v>
      </c>
      <c r="M992">
        <v>0.2</v>
      </c>
      <c r="N992">
        <v>238.4</v>
      </c>
      <c r="O992">
        <v>48.4</v>
      </c>
      <c r="P992" t="s">
        <v>28</v>
      </c>
      <c r="Q992" t="s">
        <v>35</v>
      </c>
      <c r="R992" t="s">
        <v>36</v>
      </c>
      <c r="S992">
        <v>4.0999999999999996</v>
      </c>
      <c r="T992">
        <f>YEAR(tblOrders[[#This Row],[Order Date]])</f>
        <v>2025</v>
      </c>
      <c r="U992" t="str">
        <f>TEXT(tblOrders[[#This Row],[Order Date]],"mmm-yyyy")</f>
        <v>Jun-2025</v>
      </c>
      <c r="V992" s="4">
        <f>tblOrders[[#This Row],[Profit]]/tblOrders[[#This Row],[Sales Amount]]</f>
        <v>0.2030201342281879</v>
      </c>
      <c r="W992" t="str">
        <f>VLOOKUP(tblOrders[[#This Row],[City]],CityRegion,2,0)</f>
        <v>South</v>
      </c>
      <c r="X992" t="str">
        <f>VLOOKUP(tblOrders[[#This Row],[City]],lookups!A:C,3,0)</f>
        <v>Tamil Nadu</v>
      </c>
    </row>
    <row r="993" spans="1:24" x14ac:dyDescent="0.25">
      <c r="A993" t="s">
        <v>1921</v>
      </c>
      <c r="B993" s="1">
        <v>45809</v>
      </c>
      <c r="C993" t="s">
        <v>1922</v>
      </c>
      <c r="D993" t="s">
        <v>21</v>
      </c>
      <c r="E993" t="s">
        <v>60</v>
      </c>
      <c r="F993" t="s">
        <v>61</v>
      </c>
      <c r="G993" t="s">
        <v>62</v>
      </c>
      <c r="H993" t="s">
        <v>63</v>
      </c>
      <c r="I993" t="s">
        <v>44</v>
      </c>
      <c r="J993" t="s">
        <v>34</v>
      </c>
      <c r="K993">
        <v>2</v>
      </c>
      <c r="L993">
        <v>45</v>
      </c>
      <c r="M993">
        <v>0</v>
      </c>
      <c r="N993">
        <v>90</v>
      </c>
      <c r="O993">
        <v>38</v>
      </c>
      <c r="P993" t="s">
        <v>28</v>
      </c>
      <c r="Q993" t="s">
        <v>29</v>
      </c>
      <c r="R993" t="s">
        <v>36</v>
      </c>
      <c r="S993">
        <v>3.9</v>
      </c>
      <c r="T993">
        <f>YEAR(tblOrders[[#This Row],[Order Date]])</f>
        <v>2025</v>
      </c>
      <c r="U993" t="str">
        <f>TEXT(tblOrders[[#This Row],[Order Date]],"mmm-yyyy")</f>
        <v>Jun-2025</v>
      </c>
      <c r="V993" s="4">
        <f>tblOrders[[#This Row],[Profit]]/tblOrders[[#This Row],[Sales Amount]]</f>
        <v>0.42222222222222222</v>
      </c>
      <c r="W993" t="str">
        <f>VLOOKUP(tblOrders[[#This Row],[City]],CityRegion,2,0)</f>
        <v>South</v>
      </c>
      <c r="X993" t="str">
        <f>VLOOKUP(tblOrders[[#This Row],[City]],lookups!A:C,3,0)</f>
        <v>Kerala</v>
      </c>
    </row>
    <row r="994" spans="1:24" x14ac:dyDescent="0.25">
      <c r="A994" t="s">
        <v>1923</v>
      </c>
      <c r="B994" s="1">
        <v>45944</v>
      </c>
      <c r="C994" t="s">
        <v>1924</v>
      </c>
      <c r="D994" t="s">
        <v>21</v>
      </c>
      <c r="E994" t="s">
        <v>73</v>
      </c>
      <c r="F994" t="s">
        <v>74</v>
      </c>
      <c r="G994" t="s">
        <v>68</v>
      </c>
      <c r="H994" t="s">
        <v>75</v>
      </c>
      <c r="I994" t="s">
        <v>139</v>
      </c>
      <c r="J994" t="s">
        <v>34</v>
      </c>
      <c r="K994">
        <v>3</v>
      </c>
      <c r="L994">
        <v>65</v>
      </c>
      <c r="M994">
        <v>0.2</v>
      </c>
      <c r="N994">
        <v>156</v>
      </c>
      <c r="O994">
        <v>42</v>
      </c>
      <c r="P994" t="s">
        <v>28</v>
      </c>
      <c r="Q994" t="s">
        <v>91</v>
      </c>
      <c r="R994" t="s">
        <v>30</v>
      </c>
      <c r="S994">
        <v>3.7</v>
      </c>
      <c r="T994">
        <f>YEAR(tblOrders[[#This Row],[Order Date]])</f>
        <v>2025</v>
      </c>
      <c r="U994" t="str">
        <f>TEXT(tblOrders[[#This Row],[Order Date]],"mmm-yyyy")</f>
        <v>Oct-2025</v>
      </c>
      <c r="V994" s="4">
        <f>tblOrders[[#This Row],[Profit]]/tblOrders[[#This Row],[Sales Amount]]</f>
        <v>0.26923076923076922</v>
      </c>
      <c r="W994" t="str">
        <f>VLOOKUP(tblOrders[[#This Row],[City]],CityRegion,2,0)</f>
        <v>South</v>
      </c>
      <c r="X994" t="str">
        <f>VLOOKUP(tblOrders[[#This Row],[City]],lookups!A:C,3,0)</f>
        <v>Tamil Nadu</v>
      </c>
    </row>
    <row r="995" spans="1:24" x14ac:dyDescent="0.25">
      <c r="A995" t="s">
        <v>1925</v>
      </c>
      <c r="B995" s="1">
        <v>45813</v>
      </c>
      <c r="C995" t="s">
        <v>1671</v>
      </c>
      <c r="D995" t="s">
        <v>21</v>
      </c>
      <c r="E995" t="s">
        <v>108</v>
      </c>
      <c r="F995" t="s">
        <v>109</v>
      </c>
      <c r="G995" t="s">
        <v>62</v>
      </c>
      <c r="H995" t="s">
        <v>110</v>
      </c>
      <c r="I995" t="s">
        <v>76</v>
      </c>
      <c r="J995" t="s">
        <v>27</v>
      </c>
      <c r="K995">
        <v>4</v>
      </c>
      <c r="L995">
        <v>110</v>
      </c>
      <c r="M995">
        <v>0</v>
      </c>
      <c r="N995">
        <v>440</v>
      </c>
      <c r="O995">
        <v>168</v>
      </c>
      <c r="P995" t="s">
        <v>28</v>
      </c>
      <c r="Q995" t="s">
        <v>29</v>
      </c>
      <c r="R995" t="s">
        <v>36</v>
      </c>
      <c r="S995">
        <v>3</v>
      </c>
      <c r="T995">
        <f>YEAR(tblOrders[[#This Row],[Order Date]])</f>
        <v>2025</v>
      </c>
      <c r="U995" t="str">
        <f>TEXT(tblOrders[[#This Row],[Order Date]],"mmm-yyyy")</f>
        <v>Jun-2025</v>
      </c>
      <c r="V995" s="4">
        <f>tblOrders[[#This Row],[Profit]]/tblOrders[[#This Row],[Sales Amount]]</f>
        <v>0.38181818181818183</v>
      </c>
      <c r="W995" t="str">
        <f>VLOOKUP(tblOrders[[#This Row],[City]],CityRegion,2,0)</f>
        <v>South</v>
      </c>
      <c r="X995" t="str">
        <f>VLOOKUP(tblOrders[[#This Row],[City]],lookups!A:C,3,0)</f>
        <v>Kerala</v>
      </c>
    </row>
    <row r="996" spans="1:24" x14ac:dyDescent="0.25">
      <c r="A996" t="s">
        <v>1926</v>
      </c>
      <c r="B996" s="1">
        <v>45717</v>
      </c>
      <c r="C996" t="s">
        <v>1927</v>
      </c>
      <c r="D996" t="s">
        <v>39</v>
      </c>
      <c r="E996" t="s">
        <v>40</v>
      </c>
      <c r="F996" t="s">
        <v>41</v>
      </c>
      <c r="G996" t="s">
        <v>42</v>
      </c>
      <c r="H996" t="s">
        <v>43</v>
      </c>
      <c r="I996" t="s">
        <v>57</v>
      </c>
      <c r="J996" t="s">
        <v>45</v>
      </c>
      <c r="K996">
        <v>5</v>
      </c>
      <c r="L996">
        <v>18</v>
      </c>
      <c r="M996">
        <v>0.05</v>
      </c>
      <c r="N996">
        <v>85.5</v>
      </c>
      <c r="O996">
        <v>40.5</v>
      </c>
      <c r="P996" t="s">
        <v>28</v>
      </c>
      <c r="Q996" t="s">
        <v>46</v>
      </c>
      <c r="R996" t="s">
        <v>36</v>
      </c>
      <c r="S996">
        <v>3.2</v>
      </c>
      <c r="T996">
        <f>YEAR(tblOrders[[#This Row],[Order Date]])</f>
        <v>2025</v>
      </c>
      <c r="U996" t="str">
        <f>TEXT(tblOrders[[#This Row],[Order Date]],"mmm-yyyy")</f>
        <v>Mar-2025</v>
      </c>
      <c r="V996" s="4">
        <f>tblOrders[[#This Row],[Profit]]/tblOrders[[#This Row],[Sales Amount]]</f>
        <v>0.47368421052631576</v>
      </c>
      <c r="W996" t="str">
        <f>VLOOKUP(tblOrders[[#This Row],[City]],CityRegion,2,0)</f>
        <v>South</v>
      </c>
      <c r="X996" t="str">
        <f>VLOOKUP(tblOrders[[#This Row],[City]],lookups!A:C,3,0)</f>
        <v>Kerala</v>
      </c>
    </row>
    <row r="997" spans="1:24" x14ac:dyDescent="0.25">
      <c r="A997" t="s">
        <v>1928</v>
      </c>
      <c r="B997" s="1">
        <v>45910</v>
      </c>
      <c r="C997" t="s">
        <v>858</v>
      </c>
      <c r="D997" t="s">
        <v>21</v>
      </c>
      <c r="E997" t="s">
        <v>55</v>
      </c>
      <c r="F997" t="s">
        <v>56</v>
      </c>
      <c r="G997" t="s">
        <v>24</v>
      </c>
      <c r="H997" t="s">
        <v>51</v>
      </c>
      <c r="I997" t="s">
        <v>44</v>
      </c>
      <c r="J997" t="s">
        <v>34</v>
      </c>
      <c r="K997">
        <v>1</v>
      </c>
      <c r="L997">
        <v>42</v>
      </c>
      <c r="M997">
        <v>0</v>
      </c>
      <c r="N997">
        <v>42</v>
      </c>
      <c r="O997">
        <v>18</v>
      </c>
      <c r="P997" t="s">
        <v>28</v>
      </c>
      <c r="Q997" t="s">
        <v>86</v>
      </c>
      <c r="R997" t="s">
        <v>36</v>
      </c>
      <c r="S997">
        <v>4.9000000000000004</v>
      </c>
      <c r="T997">
        <f>YEAR(tblOrders[[#This Row],[Order Date]])</f>
        <v>2025</v>
      </c>
      <c r="U997" t="str">
        <f>TEXT(tblOrders[[#This Row],[Order Date]],"mmm-yyyy")</f>
        <v>Sep-2025</v>
      </c>
      <c r="V997" s="4">
        <f>tblOrders[[#This Row],[Profit]]/tblOrders[[#This Row],[Sales Amount]]</f>
        <v>0.42857142857142855</v>
      </c>
      <c r="W997" t="str">
        <f>VLOOKUP(tblOrders[[#This Row],[City]],CityRegion,2,0)</f>
        <v>South</v>
      </c>
      <c r="X997" t="str">
        <f>VLOOKUP(tblOrders[[#This Row],[City]],lookups!A:C,3,0)</f>
        <v>Kerala</v>
      </c>
    </row>
    <row r="998" spans="1:24" x14ac:dyDescent="0.25">
      <c r="A998" t="s">
        <v>1929</v>
      </c>
      <c r="B998" s="1">
        <v>45720</v>
      </c>
      <c r="C998" t="s">
        <v>1930</v>
      </c>
      <c r="D998" t="s">
        <v>39</v>
      </c>
      <c r="E998" t="s">
        <v>40</v>
      </c>
      <c r="F998" t="s">
        <v>41</v>
      </c>
      <c r="G998" t="s">
        <v>42</v>
      </c>
      <c r="H998" t="s">
        <v>43</v>
      </c>
      <c r="I998" t="s">
        <v>70</v>
      </c>
      <c r="J998" t="s">
        <v>27</v>
      </c>
      <c r="K998">
        <v>5</v>
      </c>
      <c r="L998">
        <v>18</v>
      </c>
      <c r="M998">
        <v>0</v>
      </c>
      <c r="N998">
        <v>90</v>
      </c>
      <c r="O998">
        <v>45</v>
      </c>
      <c r="P998" t="s">
        <v>28</v>
      </c>
      <c r="Q998" t="s">
        <v>46</v>
      </c>
      <c r="R998" t="s">
        <v>36</v>
      </c>
      <c r="S998">
        <v>2.6</v>
      </c>
      <c r="T998">
        <f>YEAR(tblOrders[[#This Row],[Order Date]])</f>
        <v>2025</v>
      </c>
      <c r="U998" t="str">
        <f>TEXT(tblOrders[[#This Row],[Order Date]],"mmm-yyyy")</f>
        <v>Mar-2025</v>
      </c>
      <c r="V998" s="4">
        <f>tblOrders[[#This Row],[Profit]]/tblOrders[[#This Row],[Sales Amount]]</f>
        <v>0.5</v>
      </c>
      <c r="W998" t="str">
        <f>VLOOKUP(tblOrders[[#This Row],[City]],CityRegion,2,0)</f>
        <v>South</v>
      </c>
      <c r="X998" t="str">
        <f>VLOOKUP(tblOrders[[#This Row],[City]],lookups!A:C,3,0)</f>
        <v>Telengana</v>
      </c>
    </row>
    <row r="999" spans="1:24" x14ac:dyDescent="0.25">
      <c r="A999" t="s">
        <v>1931</v>
      </c>
      <c r="B999" s="1">
        <v>45874</v>
      </c>
      <c r="C999" t="s">
        <v>1932</v>
      </c>
      <c r="D999" t="s">
        <v>21</v>
      </c>
      <c r="E999" t="s">
        <v>60</v>
      </c>
      <c r="F999" t="s">
        <v>61</v>
      </c>
      <c r="G999" t="s">
        <v>62</v>
      </c>
      <c r="H999" t="s">
        <v>63</v>
      </c>
      <c r="I999" t="s">
        <v>26</v>
      </c>
      <c r="J999" t="s">
        <v>45</v>
      </c>
      <c r="K999">
        <v>1</v>
      </c>
      <c r="L999">
        <v>45</v>
      </c>
      <c r="M999">
        <v>0.15</v>
      </c>
      <c r="N999">
        <v>38.25</v>
      </c>
      <c r="O999">
        <v>12.25</v>
      </c>
      <c r="P999" t="s">
        <v>28</v>
      </c>
      <c r="Q999" t="s">
        <v>91</v>
      </c>
      <c r="R999" t="s">
        <v>36</v>
      </c>
      <c r="S999">
        <v>3.5</v>
      </c>
      <c r="T999">
        <f>YEAR(tblOrders[[#This Row],[Order Date]])</f>
        <v>2025</v>
      </c>
      <c r="U999" t="str">
        <f>TEXT(tblOrders[[#This Row],[Order Date]],"mmm-yyyy")</f>
        <v>Aug-2025</v>
      </c>
      <c r="V999" s="4">
        <f>tblOrders[[#This Row],[Profit]]/tblOrders[[#This Row],[Sales Amount]]</f>
        <v>0.3202614379084967</v>
      </c>
      <c r="W999" t="str">
        <f>VLOOKUP(tblOrders[[#This Row],[City]],CityRegion,2,0)</f>
        <v>South</v>
      </c>
      <c r="X999" t="str">
        <f>VLOOKUP(tblOrders[[#This Row],[City]],lookups!A:C,3,0)</f>
        <v>Karnataka</v>
      </c>
    </row>
    <row r="1000" spans="1:24" x14ac:dyDescent="0.25">
      <c r="A1000" t="s">
        <v>1933</v>
      </c>
      <c r="B1000" s="1">
        <v>45812</v>
      </c>
      <c r="C1000" t="s">
        <v>1934</v>
      </c>
      <c r="D1000" t="s">
        <v>21</v>
      </c>
      <c r="E1000" t="s">
        <v>60</v>
      </c>
      <c r="F1000" t="s">
        <v>61</v>
      </c>
      <c r="G1000" t="s">
        <v>62</v>
      </c>
      <c r="H1000" t="s">
        <v>63</v>
      </c>
      <c r="I1000" t="s">
        <v>76</v>
      </c>
      <c r="J1000" t="s">
        <v>34</v>
      </c>
      <c r="K1000">
        <v>2</v>
      </c>
      <c r="L1000">
        <v>45</v>
      </c>
      <c r="M1000">
        <v>0.05</v>
      </c>
      <c r="N1000">
        <v>85.5</v>
      </c>
      <c r="O1000">
        <v>33.5</v>
      </c>
      <c r="P1000" t="s">
        <v>28</v>
      </c>
      <c r="Q1000" t="s">
        <v>86</v>
      </c>
      <c r="R1000" t="s">
        <v>36</v>
      </c>
      <c r="S1000">
        <v>4</v>
      </c>
      <c r="T1000">
        <f>YEAR(tblOrders[[#This Row],[Order Date]])</f>
        <v>2025</v>
      </c>
      <c r="U1000" t="str">
        <f>TEXT(tblOrders[[#This Row],[Order Date]],"mmm-yyyy")</f>
        <v>Jun-2025</v>
      </c>
      <c r="V1000" s="4">
        <f>tblOrders[[#This Row],[Profit]]/tblOrders[[#This Row],[Sales Amount]]</f>
        <v>0.391812865497076</v>
      </c>
      <c r="W1000" t="str">
        <f>VLOOKUP(tblOrders[[#This Row],[City]],CityRegion,2,0)</f>
        <v>South</v>
      </c>
      <c r="X1000" t="str">
        <f>VLOOKUP(tblOrders[[#This Row],[City]],lookups!A:C,3,0)</f>
        <v>Kerala</v>
      </c>
    </row>
    <row r="1001" spans="1:24" x14ac:dyDescent="0.25">
      <c r="A1001" t="s">
        <v>1935</v>
      </c>
      <c r="B1001" s="1">
        <v>45894</v>
      </c>
      <c r="C1001" t="s">
        <v>1936</v>
      </c>
      <c r="D1001" t="s">
        <v>39</v>
      </c>
      <c r="E1001" t="s">
        <v>40</v>
      </c>
      <c r="F1001" t="s">
        <v>41</v>
      </c>
      <c r="G1001" t="s">
        <v>42</v>
      </c>
      <c r="H1001" t="s">
        <v>43</v>
      </c>
      <c r="I1001" t="s">
        <v>52</v>
      </c>
      <c r="J1001" t="s">
        <v>27</v>
      </c>
      <c r="K1001">
        <v>4</v>
      </c>
      <c r="L1001">
        <v>18</v>
      </c>
      <c r="M1001">
        <v>0.2</v>
      </c>
      <c r="N1001">
        <v>57.6</v>
      </c>
      <c r="O1001">
        <v>21.6</v>
      </c>
      <c r="P1001" t="s">
        <v>28</v>
      </c>
      <c r="Q1001" t="s">
        <v>86</v>
      </c>
      <c r="R1001" t="s">
        <v>36</v>
      </c>
      <c r="S1001">
        <v>4.5</v>
      </c>
      <c r="T1001">
        <f>YEAR(tblOrders[[#This Row],[Order Date]])</f>
        <v>2025</v>
      </c>
      <c r="U1001" t="str">
        <f>TEXT(tblOrders[[#This Row],[Order Date]],"mmm-yyyy")</f>
        <v>Aug-2025</v>
      </c>
      <c r="V1001" s="4">
        <f>tblOrders[[#This Row],[Profit]]/tblOrders[[#This Row],[Sales Amount]]</f>
        <v>0.375</v>
      </c>
      <c r="W1001" t="str">
        <f>VLOOKUP(tblOrders[[#This Row],[City]],CityRegion,2,0)</f>
        <v>South</v>
      </c>
      <c r="X1001" t="str">
        <f>VLOOKUP(tblOrders[[#This Row],[City]],lookups!A:C,3,0)</f>
        <v>Kerala</v>
      </c>
    </row>
    <row r="1002" spans="1:24" x14ac:dyDescent="0.25">
      <c r="A1002" t="s">
        <v>1937</v>
      </c>
      <c r="B1002" s="1">
        <v>45685</v>
      </c>
      <c r="C1002" t="s">
        <v>1938</v>
      </c>
      <c r="D1002" t="s">
        <v>21</v>
      </c>
      <c r="E1002" t="s">
        <v>94</v>
      </c>
      <c r="F1002" t="s">
        <v>95</v>
      </c>
      <c r="G1002" t="s">
        <v>68</v>
      </c>
      <c r="H1002" t="s">
        <v>96</v>
      </c>
      <c r="I1002" t="s">
        <v>52</v>
      </c>
      <c r="J1002" t="s">
        <v>34</v>
      </c>
      <c r="K1002">
        <v>3</v>
      </c>
      <c r="L1002">
        <v>89</v>
      </c>
      <c r="M1002">
        <v>0.05</v>
      </c>
      <c r="N1002">
        <v>253.65</v>
      </c>
      <c r="O1002">
        <v>88.65</v>
      </c>
      <c r="P1002" t="s">
        <v>111</v>
      </c>
      <c r="Q1002" t="s">
        <v>91</v>
      </c>
      <c r="R1002" t="s">
        <v>36</v>
      </c>
      <c r="S1002">
        <v>4.0999999999999996</v>
      </c>
      <c r="T1002">
        <f>YEAR(tblOrders[[#This Row],[Order Date]])</f>
        <v>2025</v>
      </c>
      <c r="U1002" t="str">
        <f>TEXT(tblOrders[[#This Row],[Order Date]],"mmm-yyyy")</f>
        <v>Jan-2025</v>
      </c>
      <c r="V1002" s="4">
        <f>tblOrders[[#This Row],[Profit]]/tblOrders[[#This Row],[Sales Amount]]</f>
        <v>0.34949733885274986</v>
      </c>
      <c r="W1002" t="str">
        <f>VLOOKUP(tblOrders[[#This Row],[City]],CityRegion,2,0)</f>
        <v>South</v>
      </c>
      <c r="X1002" t="str">
        <f>VLOOKUP(tblOrders[[#This Row],[City]],lookups!A:C,3,0)</f>
        <v>Kerala</v>
      </c>
    </row>
    <row r="1003" spans="1:24" x14ac:dyDescent="0.25">
      <c r="A1003" t="s">
        <v>1939</v>
      </c>
      <c r="B1003" s="1">
        <v>45936</v>
      </c>
      <c r="C1003" t="s">
        <v>1940</v>
      </c>
      <c r="D1003" t="s">
        <v>21</v>
      </c>
      <c r="E1003" t="s">
        <v>40</v>
      </c>
      <c r="F1003" t="s">
        <v>41</v>
      </c>
      <c r="G1003" t="s">
        <v>42</v>
      </c>
      <c r="H1003" t="s">
        <v>43</v>
      </c>
      <c r="I1003" t="s">
        <v>44</v>
      </c>
      <c r="J1003" t="s">
        <v>27</v>
      </c>
      <c r="K1003">
        <v>5</v>
      </c>
      <c r="L1003">
        <v>18</v>
      </c>
      <c r="M1003">
        <v>0</v>
      </c>
      <c r="N1003">
        <v>90</v>
      </c>
      <c r="O1003">
        <v>45</v>
      </c>
      <c r="P1003" t="s">
        <v>85</v>
      </c>
      <c r="Q1003" t="s">
        <v>29</v>
      </c>
      <c r="R1003" t="s">
        <v>36</v>
      </c>
      <c r="S1003">
        <v>3.5</v>
      </c>
      <c r="T1003">
        <f>YEAR(tblOrders[[#This Row],[Order Date]])</f>
        <v>2025</v>
      </c>
      <c r="U1003" t="str">
        <f>TEXT(tblOrders[[#This Row],[Order Date]],"mmm-yyyy")</f>
        <v>Oct-2025</v>
      </c>
      <c r="V1003" s="4">
        <f>tblOrders[[#This Row],[Profit]]/tblOrders[[#This Row],[Sales Amount]]</f>
        <v>0.5</v>
      </c>
      <c r="W1003" t="str">
        <f>VLOOKUP(tblOrders[[#This Row],[City]],CityRegion,2,0)</f>
        <v>South</v>
      </c>
      <c r="X1003" t="str">
        <f>VLOOKUP(tblOrders[[#This Row],[City]],lookups!A:C,3,0)</f>
        <v>Kerala</v>
      </c>
    </row>
    <row r="1004" spans="1:24" x14ac:dyDescent="0.25">
      <c r="A1004" t="s">
        <v>1941</v>
      </c>
      <c r="B1004" s="1">
        <v>45901</v>
      </c>
      <c r="C1004" t="s">
        <v>1942</v>
      </c>
      <c r="D1004" t="s">
        <v>21</v>
      </c>
      <c r="E1004" t="s">
        <v>79</v>
      </c>
      <c r="F1004" t="s">
        <v>80</v>
      </c>
      <c r="G1004" t="s">
        <v>68</v>
      </c>
      <c r="H1004" t="s">
        <v>81</v>
      </c>
      <c r="I1004" t="s">
        <v>84</v>
      </c>
      <c r="J1004" t="s">
        <v>34</v>
      </c>
      <c r="K1004">
        <v>4</v>
      </c>
      <c r="L1004">
        <v>799</v>
      </c>
      <c r="M1004">
        <v>0.1</v>
      </c>
      <c r="N1004">
        <v>2876.4</v>
      </c>
      <c r="O1004">
        <v>396.4</v>
      </c>
      <c r="P1004" t="s">
        <v>28</v>
      </c>
      <c r="Q1004" t="s">
        <v>29</v>
      </c>
      <c r="R1004" t="s">
        <v>30</v>
      </c>
      <c r="S1004">
        <v>3</v>
      </c>
      <c r="T1004">
        <f>YEAR(tblOrders[[#This Row],[Order Date]])</f>
        <v>2025</v>
      </c>
      <c r="U1004" t="str">
        <f>TEXT(tblOrders[[#This Row],[Order Date]],"mmm-yyyy")</f>
        <v>Sep-2025</v>
      </c>
      <c r="V1004" s="4">
        <f>tblOrders[[#This Row],[Profit]]/tblOrders[[#This Row],[Sales Amount]]</f>
        <v>0.13781115282992629</v>
      </c>
      <c r="W1004" t="str">
        <f>VLOOKUP(tblOrders[[#This Row],[City]],CityRegion,2,0)</f>
        <v>West</v>
      </c>
      <c r="X1004" t="str">
        <f>VLOOKUP(tblOrders[[#This Row],[City]],lookups!A:C,3,0)</f>
        <v>Maharashtra</v>
      </c>
    </row>
    <row r="1005" spans="1:24" x14ac:dyDescent="0.25">
      <c r="A1005" t="s">
        <v>1943</v>
      </c>
      <c r="B1005" s="1">
        <v>45951</v>
      </c>
      <c r="C1005" t="s">
        <v>269</v>
      </c>
      <c r="D1005" t="s">
        <v>39</v>
      </c>
      <c r="E1005" t="s">
        <v>60</v>
      </c>
      <c r="F1005" t="s">
        <v>61</v>
      </c>
      <c r="G1005" t="s">
        <v>62</v>
      </c>
      <c r="H1005" t="s">
        <v>63</v>
      </c>
      <c r="I1005" t="s">
        <v>84</v>
      </c>
      <c r="J1005" t="s">
        <v>27</v>
      </c>
      <c r="K1005">
        <v>2</v>
      </c>
      <c r="L1005">
        <v>45</v>
      </c>
      <c r="M1005">
        <v>0.05</v>
      </c>
      <c r="N1005">
        <v>85.5</v>
      </c>
      <c r="O1005">
        <v>33.5</v>
      </c>
      <c r="P1005" t="s">
        <v>28</v>
      </c>
      <c r="Q1005" t="s">
        <v>91</v>
      </c>
      <c r="R1005" t="s">
        <v>30</v>
      </c>
      <c r="S1005">
        <v>2.9</v>
      </c>
      <c r="T1005">
        <f>YEAR(tblOrders[[#This Row],[Order Date]])</f>
        <v>2025</v>
      </c>
      <c r="U1005" t="str">
        <f>TEXT(tblOrders[[#This Row],[Order Date]],"mmm-yyyy")</f>
        <v>Oct-2025</v>
      </c>
      <c r="V1005" s="4">
        <f>tblOrders[[#This Row],[Profit]]/tblOrders[[#This Row],[Sales Amount]]</f>
        <v>0.391812865497076</v>
      </c>
      <c r="W1005" t="str">
        <f>VLOOKUP(tblOrders[[#This Row],[City]],CityRegion,2,0)</f>
        <v>West</v>
      </c>
      <c r="X1005" t="str">
        <f>VLOOKUP(tblOrders[[#This Row],[City]],lookups!A:C,3,0)</f>
        <v>Maharashtra</v>
      </c>
    </row>
    <row r="1006" spans="1:24" x14ac:dyDescent="0.25">
      <c r="A1006" t="s">
        <v>1944</v>
      </c>
      <c r="B1006" s="1">
        <v>45964</v>
      </c>
      <c r="C1006" t="s">
        <v>1945</v>
      </c>
      <c r="D1006" t="s">
        <v>39</v>
      </c>
      <c r="E1006" t="s">
        <v>55</v>
      </c>
      <c r="F1006" t="s">
        <v>56</v>
      </c>
      <c r="G1006" t="s">
        <v>24</v>
      </c>
      <c r="H1006" t="s">
        <v>51</v>
      </c>
      <c r="I1006" t="s">
        <v>26</v>
      </c>
      <c r="J1006" t="s">
        <v>27</v>
      </c>
      <c r="K1006">
        <v>1</v>
      </c>
      <c r="L1006">
        <v>42</v>
      </c>
      <c r="M1006">
        <v>0.1</v>
      </c>
      <c r="N1006">
        <v>37.799999999999997</v>
      </c>
      <c r="O1006">
        <v>13.8</v>
      </c>
      <c r="P1006" t="s">
        <v>111</v>
      </c>
      <c r="Q1006" t="s">
        <v>35</v>
      </c>
      <c r="R1006" t="s">
        <v>30</v>
      </c>
      <c r="S1006">
        <v>2.7</v>
      </c>
      <c r="T1006">
        <f>YEAR(tblOrders[[#This Row],[Order Date]])</f>
        <v>2025</v>
      </c>
      <c r="U1006" t="str">
        <f>TEXT(tblOrders[[#This Row],[Order Date]],"mmm-yyyy")</f>
        <v>Nov-2025</v>
      </c>
      <c r="V1006" s="4">
        <f>tblOrders[[#This Row],[Profit]]/tblOrders[[#This Row],[Sales Amount]]</f>
        <v>0.36507936507936511</v>
      </c>
      <c r="W1006" t="str">
        <f>VLOOKUP(tblOrders[[#This Row],[City]],CityRegion,2,0)</f>
        <v>South</v>
      </c>
      <c r="X1006" t="str">
        <f>VLOOKUP(tblOrders[[#This Row],[City]],lookups!A:C,3,0)</f>
        <v>Karnataka</v>
      </c>
    </row>
    <row r="1007" spans="1:24" x14ac:dyDescent="0.25">
      <c r="A1007" t="s">
        <v>1946</v>
      </c>
      <c r="B1007" s="1">
        <v>45916</v>
      </c>
      <c r="C1007" t="s">
        <v>1565</v>
      </c>
      <c r="D1007" t="s">
        <v>21</v>
      </c>
      <c r="E1007" t="s">
        <v>22</v>
      </c>
      <c r="F1007" t="s">
        <v>23</v>
      </c>
      <c r="G1007" t="s">
        <v>24</v>
      </c>
      <c r="H1007" t="s">
        <v>25</v>
      </c>
      <c r="I1007" t="s">
        <v>52</v>
      </c>
      <c r="J1007" t="s">
        <v>27</v>
      </c>
      <c r="K1007">
        <v>3</v>
      </c>
      <c r="L1007">
        <v>190</v>
      </c>
      <c r="M1007">
        <v>0.2</v>
      </c>
      <c r="N1007">
        <v>456</v>
      </c>
      <c r="O1007">
        <v>81</v>
      </c>
      <c r="P1007" t="s">
        <v>28</v>
      </c>
      <c r="Q1007" t="s">
        <v>29</v>
      </c>
      <c r="R1007" t="s">
        <v>36</v>
      </c>
      <c r="S1007">
        <v>4.9000000000000004</v>
      </c>
      <c r="T1007">
        <f>YEAR(tblOrders[[#This Row],[Order Date]])</f>
        <v>2025</v>
      </c>
      <c r="U1007" t="str">
        <f>TEXT(tblOrders[[#This Row],[Order Date]],"mmm-yyyy")</f>
        <v>Sep-2025</v>
      </c>
      <c r="V1007" s="4">
        <f>tblOrders[[#This Row],[Profit]]/tblOrders[[#This Row],[Sales Amount]]</f>
        <v>0.17763157894736842</v>
      </c>
      <c r="W1007" t="str">
        <f>VLOOKUP(tblOrders[[#This Row],[City]],CityRegion,2,0)</f>
        <v>South</v>
      </c>
      <c r="X1007" t="str">
        <f>VLOOKUP(tblOrders[[#This Row],[City]],lookups!A:C,3,0)</f>
        <v>Kerala</v>
      </c>
    </row>
    <row r="1008" spans="1:24" x14ac:dyDescent="0.25">
      <c r="A1008" t="s">
        <v>1947</v>
      </c>
      <c r="B1008" s="1">
        <v>45956</v>
      </c>
      <c r="C1008" t="s">
        <v>1948</v>
      </c>
      <c r="D1008" t="s">
        <v>21</v>
      </c>
      <c r="E1008" t="s">
        <v>114</v>
      </c>
      <c r="F1008" t="s">
        <v>115</v>
      </c>
      <c r="G1008" t="s">
        <v>42</v>
      </c>
      <c r="H1008" t="s">
        <v>116</v>
      </c>
      <c r="I1008" t="s">
        <v>76</v>
      </c>
      <c r="J1008" t="s">
        <v>34</v>
      </c>
      <c r="K1008">
        <v>3</v>
      </c>
      <c r="L1008">
        <v>12</v>
      </c>
      <c r="M1008">
        <v>0.2</v>
      </c>
      <c r="N1008">
        <v>28.8</v>
      </c>
      <c r="O1008">
        <v>10.8</v>
      </c>
      <c r="P1008" t="s">
        <v>28</v>
      </c>
      <c r="Q1008" t="s">
        <v>29</v>
      </c>
      <c r="R1008" t="s">
        <v>36</v>
      </c>
      <c r="S1008">
        <v>3.4</v>
      </c>
      <c r="T1008">
        <f>YEAR(tblOrders[[#This Row],[Order Date]])</f>
        <v>2025</v>
      </c>
      <c r="U1008" t="str">
        <f>TEXT(tblOrders[[#This Row],[Order Date]],"mmm-yyyy")</f>
        <v>Oct-2025</v>
      </c>
      <c r="V1008" s="4">
        <f>tblOrders[[#This Row],[Profit]]/tblOrders[[#This Row],[Sales Amount]]</f>
        <v>0.375</v>
      </c>
      <c r="W1008" t="str">
        <f>VLOOKUP(tblOrders[[#This Row],[City]],CityRegion,2,0)</f>
        <v>South</v>
      </c>
      <c r="X1008" t="str">
        <f>VLOOKUP(tblOrders[[#This Row],[City]],lookups!A:C,3,0)</f>
        <v>Kerala</v>
      </c>
    </row>
    <row r="1009" spans="1:24" x14ac:dyDescent="0.25">
      <c r="A1009" t="s">
        <v>1949</v>
      </c>
      <c r="B1009" s="1">
        <v>45830</v>
      </c>
      <c r="C1009" t="s">
        <v>1190</v>
      </c>
      <c r="D1009" t="s">
        <v>21</v>
      </c>
      <c r="E1009" t="s">
        <v>55</v>
      </c>
      <c r="F1009" t="s">
        <v>56</v>
      </c>
      <c r="G1009" t="s">
        <v>24</v>
      </c>
      <c r="H1009" t="s">
        <v>51</v>
      </c>
      <c r="I1009" t="s">
        <v>130</v>
      </c>
      <c r="J1009" t="s">
        <v>34</v>
      </c>
      <c r="K1009">
        <v>3</v>
      </c>
      <c r="L1009">
        <v>42</v>
      </c>
      <c r="M1009">
        <v>0.2</v>
      </c>
      <c r="N1009">
        <v>100.8</v>
      </c>
      <c r="O1009">
        <v>28.8</v>
      </c>
      <c r="P1009" t="s">
        <v>148</v>
      </c>
      <c r="Q1009" t="s">
        <v>29</v>
      </c>
      <c r="R1009" t="s">
        <v>123</v>
      </c>
      <c r="S1009">
        <v>4.0999999999999996</v>
      </c>
      <c r="T1009">
        <f>YEAR(tblOrders[[#This Row],[Order Date]])</f>
        <v>2025</v>
      </c>
      <c r="U1009" t="str">
        <f>TEXT(tblOrders[[#This Row],[Order Date]],"mmm-yyyy")</f>
        <v>Jun-2025</v>
      </c>
      <c r="V1009" s="4">
        <f>tblOrders[[#This Row],[Profit]]/tblOrders[[#This Row],[Sales Amount]]</f>
        <v>0.28571428571428575</v>
      </c>
      <c r="W1009" t="str">
        <f>VLOOKUP(tblOrders[[#This Row],[City]],CityRegion,2,0)</f>
        <v>West</v>
      </c>
      <c r="X1009" t="str">
        <f>VLOOKUP(tblOrders[[#This Row],[City]],lookups!A:C,3,0)</f>
        <v>Maharashtra</v>
      </c>
    </row>
    <row r="1010" spans="1:24" x14ac:dyDescent="0.25">
      <c r="A1010" t="s">
        <v>1950</v>
      </c>
      <c r="B1010" s="1">
        <v>45729</v>
      </c>
      <c r="C1010" t="s">
        <v>1589</v>
      </c>
      <c r="D1010" t="s">
        <v>21</v>
      </c>
      <c r="E1010" t="s">
        <v>66</v>
      </c>
      <c r="F1010" t="s">
        <v>67</v>
      </c>
      <c r="G1010" t="s">
        <v>68</v>
      </c>
      <c r="H1010" t="s">
        <v>69</v>
      </c>
      <c r="I1010" t="s">
        <v>33</v>
      </c>
      <c r="J1010" t="s">
        <v>45</v>
      </c>
      <c r="K1010">
        <v>5</v>
      </c>
      <c r="L1010">
        <v>149</v>
      </c>
      <c r="M1010">
        <v>0</v>
      </c>
      <c r="N1010">
        <v>745</v>
      </c>
      <c r="O1010">
        <v>270</v>
      </c>
      <c r="P1010" t="s">
        <v>28</v>
      </c>
      <c r="Q1010" t="s">
        <v>86</v>
      </c>
      <c r="R1010" t="s">
        <v>30</v>
      </c>
      <c r="S1010">
        <v>4</v>
      </c>
      <c r="T1010">
        <f>YEAR(tblOrders[[#This Row],[Order Date]])</f>
        <v>2025</v>
      </c>
      <c r="U1010" t="str">
        <f>TEXT(tblOrders[[#This Row],[Order Date]],"mmm-yyyy")</f>
        <v>Mar-2025</v>
      </c>
      <c r="V1010" s="4">
        <f>tblOrders[[#This Row],[Profit]]/tblOrders[[#This Row],[Sales Amount]]</f>
        <v>0.36241610738255031</v>
      </c>
      <c r="W1010" t="str">
        <f>VLOOKUP(tblOrders[[#This Row],[City]],CityRegion,2,0)</f>
        <v>North</v>
      </c>
      <c r="X1010" t="str">
        <f>VLOOKUP(tblOrders[[#This Row],[City]],lookups!A:C,3,0)</f>
        <v>Delhi</v>
      </c>
    </row>
    <row r="1011" spans="1:24" x14ac:dyDescent="0.25">
      <c r="A1011" t="s">
        <v>1951</v>
      </c>
      <c r="B1011" s="1">
        <v>45868</v>
      </c>
      <c r="C1011" t="s">
        <v>1952</v>
      </c>
      <c r="D1011" t="s">
        <v>21</v>
      </c>
      <c r="E1011" t="s">
        <v>60</v>
      </c>
      <c r="F1011" t="s">
        <v>61</v>
      </c>
      <c r="G1011" t="s">
        <v>62</v>
      </c>
      <c r="H1011" t="s">
        <v>63</v>
      </c>
      <c r="I1011" t="s">
        <v>70</v>
      </c>
      <c r="J1011" t="s">
        <v>45</v>
      </c>
      <c r="K1011">
        <v>5</v>
      </c>
      <c r="L1011">
        <v>45</v>
      </c>
      <c r="M1011">
        <v>0.1</v>
      </c>
      <c r="N1011">
        <v>202.5</v>
      </c>
      <c r="O1011">
        <v>72.5</v>
      </c>
      <c r="P1011" t="s">
        <v>28</v>
      </c>
      <c r="Q1011" t="s">
        <v>35</v>
      </c>
      <c r="R1011" t="s">
        <v>36</v>
      </c>
      <c r="S1011">
        <v>4.8</v>
      </c>
      <c r="T1011">
        <f>YEAR(tblOrders[[#This Row],[Order Date]])</f>
        <v>2025</v>
      </c>
      <c r="U1011" t="str">
        <f>TEXT(tblOrders[[#This Row],[Order Date]],"mmm-yyyy")</f>
        <v>Jul-2025</v>
      </c>
      <c r="V1011" s="4">
        <f>tblOrders[[#This Row],[Profit]]/tblOrders[[#This Row],[Sales Amount]]</f>
        <v>0.35802469135802467</v>
      </c>
      <c r="W1011" t="str">
        <f>VLOOKUP(tblOrders[[#This Row],[City]],CityRegion,2,0)</f>
        <v>South</v>
      </c>
      <c r="X1011" t="str">
        <f>VLOOKUP(tblOrders[[#This Row],[City]],lookups!A:C,3,0)</f>
        <v>Telengana</v>
      </c>
    </row>
    <row r="1012" spans="1:24" x14ac:dyDescent="0.25">
      <c r="A1012" t="s">
        <v>1953</v>
      </c>
      <c r="B1012" s="1">
        <v>45757</v>
      </c>
      <c r="C1012" t="s">
        <v>1631</v>
      </c>
      <c r="D1012" t="s">
        <v>39</v>
      </c>
      <c r="E1012" t="s">
        <v>108</v>
      </c>
      <c r="F1012" t="s">
        <v>109</v>
      </c>
      <c r="G1012" t="s">
        <v>62</v>
      </c>
      <c r="H1012" t="s">
        <v>110</v>
      </c>
      <c r="I1012" t="s">
        <v>76</v>
      </c>
      <c r="J1012" t="s">
        <v>45</v>
      </c>
      <c r="K1012">
        <v>2</v>
      </c>
      <c r="L1012">
        <v>110</v>
      </c>
      <c r="M1012">
        <v>0.05</v>
      </c>
      <c r="N1012">
        <v>209</v>
      </c>
      <c r="O1012">
        <v>73</v>
      </c>
      <c r="P1012" t="s">
        <v>28</v>
      </c>
      <c r="Q1012" t="s">
        <v>86</v>
      </c>
      <c r="R1012" t="s">
        <v>36</v>
      </c>
      <c r="S1012">
        <v>4.2</v>
      </c>
      <c r="T1012">
        <f>YEAR(tblOrders[[#This Row],[Order Date]])</f>
        <v>2025</v>
      </c>
      <c r="U1012" t="str">
        <f>TEXT(tblOrders[[#This Row],[Order Date]],"mmm-yyyy")</f>
        <v>Apr-2025</v>
      </c>
      <c r="V1012" s="4">
        <f>tblOrders[[#This Row],[Profit]]/tblOrders[[#This Row],[Sales Amount]]</f>
        <v>0.34928229665071769</v>
      </c>
      <c r="W1012" t="str">
        <f>VLOOKUP(tblOrders[[#This Row],[City]],CityRegion,2,0)</f>
        <v>South</v>
      </c>
      <c r="X1012" t="str">
        <f>VLOOKUP(tblOrders[[#This Row],[City]],lookups!A:C,3,0)</f>
        <v>Kerala</v>
      </c>
    </row>
    <row r="1013" spans="1:24" x14ac:dyDescent="0.25">
      <c r="A1013" t="s">
        <v>1954</v>
      </c>
      <c r="B1013" s="1">
        <v>45917</v>
      </c>
      <c r="C1013" t="s">
        <v>1955</v>
      </c>
      <c r="D1013" t="s">
        <v>39</v>
      </c>
      <c r="E1013" t="s">
        <v>49</v>
      </c>
      <c r="F1013" t="s">
        <v>50</v>
      </c>
      <c r="G1013" t="s">
        <v>24</v>
      </c>
      <c r="H1013" t="s">
        <v>51</v>
      </c>
      <c r="I1013" t="s">
        <v>130</v>
      </c>
      <c r="J1013" t="s">
        <v>34</v>
      </c>
      <c r="K1013">
        <v>2</v>
      </c>
      <c r="L1013">
        <v>85</v>
      </c>
      <c r="M1013">
        <v>0</v>
      </c>
      <c r="N1013">
        <v>170</v>
      </c>
      <c r="O1013">
        <v>66</v>
      </c>
      <c r="P1013" t="s">
        <v>28</v>
      </c>
      <c r="Q1013" t="s">
        <v>35</v>
      </c>
      <c r="R1013" t="s">
        <v>36</v>
      </c>
      <c r="S1013">
        <v>4.4000000000000004</v>
      </c>
      <c r="T1013">
        <f>YEAR(tblOrders[[#This Row],[Order Date]])</f>
        <v>2025</v>
      </c>
      <c r="U1013" t="str">
        <f>TEXT(tblOrders[[#This Row],[Order Date]],"mmm-yyyy")</f>
        <v>Sep-2025</v>
      </c>
      <c r="V1013" s="4">
        <f>tblOrders[[#This Row],[Profit]]/tblOrders[[#This Row],[Sales Amount]]</f>
        <v>0.38823529411764707</v>
      </c>
      <c r="W1013" t="str">
        <f>VLOOKUP(tblOrders[[#This Row],[City]],CityRegion,2,0)</f>
        <v>West</v>
      </c>
      <c r="X1013" t="str">
        <f>VLOOKUP(tblOrders[[#This Row],[City]],lookups!A:C,3,0)</f>
        <v>Maharashtra</v>
      </c>
    </row>
    <row r="1014" spans="1:24" x14ac:dyDescent="0.25">
      <c r="A1014" t="s">
        <v>1956</v>
      </c>
      <c r="B1014" s="1">
        <v>45779</v>
      </c>
      <c r="C1014" t="s">
        <v>1563</v>
      </c>
      <c r="D1014" t="s">
        <v>21</v>
      </c>
      <c r="E1014" t="s">
        <v>66</v>
      </c>
      <c r="F1014" t="s">
        <v>67</v>
      </c>
      <c r="G1014" t="s">
        <v>68</v>
      </c>
      <c r="H1014" t="s">
        <v>69</v>
      </c>
      <c r="I1014" t="s">
        <v>57</v>
      </c>
      <c r="J1014" t="s">
        <v>34</v>
      </c>
      <c r="K1014">
        <v>2</v>
      </c>
      <c r="L1014">
        <v>149</v>
      </c>
      <c r="M1014">
        <v>0.1</v>
      </c>
      <c r="N1014">
        <v>268.2</v>
      </c>
      <c r="O1014">
        <v>78.2</v>
      </c>
      <c r="P1014" t="s">
        <v>28</v>
      </c>
      <c r="Q1014" t="s">
        <v>35</v>
      </c>
      <c r="R1014" t="s">
        <v>30</v>
      </c>
      <c r="S1014">
        <v>4.3</v>
      </c>
      <c r="T1014">
        <f>YEAR(tblOrders[[#This Row],[Order Date]])</f>
        <v>2025</v>
      </c>
      <c r="U1014" t="str">
        <f>TEXT(tblOrders[[#This Row],[Order Date]],"mmm-yyyy")</f>
        <v>May-2025</v>
      </c>
      <c r="V1014" s="4">
        <f>tblOrders[[#This Row],[Profit]]/tblOrders[[#This Row],[Sales Amount]]</f>
        <v>0.29157345264727819</v>
      </c>
      <c r="W1014" t="str">
        <f>VLOOKUP(tblOrders[[#This Row],[City]],CityRegion,2,0)</f>
        <v>South</v>
      </c>
      <c r="X1014" t="str">
        <f>VLOOKUP(tblOrders[[#This Row],[City]],lookups!A:C,3,0)</f>
        <v>Kerala</v>
      </c>
    </row>
    <row r="1015" spans="1:24" x14ac:dyDescent="0.25">
      <c r="A1015" t="s">
        <v>1957</v>
      </c>
      <c r="B1015" s="1">
        <v>45880</v>
      </c>
      <c r="C1015" t="s">
        <v>1958</v>
      </c>
      <c r="D1015" t="s">
        <v>21</v>
      </c>
      <c r="E1015" t="s">
        <v>22</v>
      </c>
      <c r="F1015" t="s">
        <v>23</v>
      </c>
      <c r="G1015" t="s">
        <v>24</v>
      </c>
      <c r="H1015" t="s">
        <v>25</v>
      </c>
      <c r="I1015" t="s">
        <v>44</v>
      </c>
      <c r="J1015" t="s">
        <v>27</v>
      </c>
      <c r="K1015">
        <v>4</v>
      </c>
      <c r="L1015">
        <v>190</v>
      </c>
      <c r="M1015">
        <v>0</v>
      </c>
      <c r="N1015">
        <v>760</v>
      </c>
      <c r="O1015">
        <v>260</v>
      </c>
      <c r="P1015" t="s">
        <v>28</v>
      </c>
      <c r="Q1015" t="s">
        <v>86</v>
      </c>
      <c r="R1015" t="s">
        <v>36</v>
      </c>
      <c r="S1015">
        <v>3.7</v>
      </c>
      <c r="T1015">
        <f>YEAR(tblOrders[[#This Row],[Order Date]])</f>
        <v>2025</v>
      </c>
      <c r="U1015" t="str">
        <f>TEXT(tblOrders[[#This Row],[Order Date]],"mmm-yyyy")</f>
        <v>Aug-2025</v>
      </c>
      <c r="V1015" s="4">
        <f>tblOrders[[#This Row],[Profit]]/tblOrders[[#This Row],[Sales Amount]]</f>
        <v>0.34210526315789475</v>
      </c>
      <c r="W1015" t="str">
        <f>VLOOKUP(tblOrders[[#This Row],[City]],CityRegion,2,0)</f>
        <v>South</v>
      </c>
      <c r="X1015" t="str">
        <f>VLOOKUP(tblOrders[[#This Row],[City]],lookups!A:C,3,0)</f>
        <v>Kerala</v>
      </c>
    </row>
    <row r="1016" spans="1:24" x14ac:dyDescent="0.25">
      <c r="A1016" t="s">
        <v>1959</v>
      </c>
      <c r="B1016" s="1">
        <v>45935</v>
      </c>
      <c r="C1016" t="s">
        <v>640</v>
      </c>
      <c r="D1016" t="s">
        <v>21</v>
      </c>
      <c r="E1016" t="s">
        <v>66</v>
      </c>
      <c r="F1016" t="s">
        <v>67</v>
      </c>
      <c r="G1016" t="s">
        <v>68</v>
      </c>
      <c r="H1016" t="s">
        <v>69</v>
      </c>
      <c r="I1016" t="s">
        <v>70</v>
      </c>
      <c r="J1016" t="s">
        <v>34</v>
      </c>
      <c r="K1016">
        <v>1</v>
      </c>
      <c r="L1016">
        <v>149</v>
      </c>
      <c r="M1016">
        <v>0.05</v>
      </c>
      <c r="N1016">
        <v>141.55000000000001</v>
      </c>
      <c r="O1016">
        <v>46.55</v>
      </c>
      <c r="P1016" t="s">
        <v>28</v>
      </c>
      <c r="Q1016" t="s">
        <v>29</v>
      </c>
      <c r="R1016" t="s">
        <v>36</v>
      </c>
      <c r="S1016">
        <v>3.6</v>
      </c>
      <c r="T1016">
        <f>YEAR(tblOrders[[#This Row],[Order Date]])</f>
        <v>2025</v>
      </c>
      <c r="U1016" t="str">
        <f>TEXT(tblOrders[[#This Row],[Order Date]],"mmm-yyyy")</f>
        <v>Oct-2025</v>
      </c>
      <c r="V1016" s="4">
        <f>tblOrders[[#This Row],[Profit]]/tblOrders[[#This Row],[Sales Amount]]</f>
        <v>0.32885906040268453</v>
      </c>
      <c r="W1016" t="str">
        <f>VLOOKUP(tblOrders[[#This Row],[City]],CityRegion,2,0)</f>
        <v>South</v>
      </c>
      <c r="X1016" t="str">
        <f>VLOOKUP(tblOrders[[#This Row],[City]],lookups!A:C,3,0)</f>
        <v>Telengana</v>
      </c>
    </row>
    <row r="1017" spans="1:24" x14ac:dyDescent="0.25">
      <c r="A1017" t="s">
        <v>1960</v>
      </c>
      <c r="B1017" s="1">
        <v>46008</v>
      </c>
      <c r="C1017" t="s">
        <v>1240</v>
      </c>
      <c r="D1017" t="s">
        <v>39</v>
      </c>
      <c r="E1017" t="s">
        <v>60</v>
      </c>
      <c r="F1017" t="s">
        <v>61</v>
      </c>
      <c r="G1017" t="s">
        <v>62</v>
      </c>
      <c r="H1017" t="s">
        <v>63</v>
      </c>
      <c r="I1017" t="s">
        <v>76</v>
      </c>
      <c r="J1017" t="s">
        <v>27</v>
      </c>
      <c r="K1017">
        <v>3</v>
      </c>
      <c r="L1017">
        <v>45</v>
      </c>
      <c r="M1017">
        <v>0.15</v>
      </c>
      <c r="N1017">
        <v>114.75</v>
      </c>
      <c r="O1017">
        <v>36.75</v>
      </c>
      <c r="P1017" t="s">
        <v>28</v>
      </c>
      <c r="Q1017" t="s">
        <v>86</v>
      </c>
      <c r="R1017" t="s">
        <v>36</v>
      </c>
      <c r="S1017">
        <v>2.9</v>
      </c>
      <c r="T1017">
        <f>YEAR(tblOrders[[#This Row],[Order Date]])</f>
        <v>2025</v>
      </c>
      <c r="U1017" t="str">
        <f>TEXT(tblOrders[[#This Row],[Order Date]],"mmm-yyyy")</f>
        <v>Dec-2025</v>
      </c>
      <c r="V1017" s="4">
        <f>tblOrders[[#This Row],[Profit]]/tblOrders[[#This Row],[Sales Amount]]</f>
        <v>0.3202614379084967</v>
      </c>
      <c r="W1017" t="str">
        <f>VLOOKUP(tblOrders[[#This Row],[City]],CityRegion,2,0)</f>
        <v>South</v>
      </c>
      <c r="X1017" t="str">
        <f>VLOOKUP(tblOrders[[#This Row],[City]],lookups!A:C,3,0)</f>
        <v>Kerala</v>
      </c>
    </row>
    <row r="1018" spans="1:24" x14ac:dyDescent="0.25">
      <c r="A1018" t="s">
        <v>1961</v>
      </c>
      <c r="B1018" s="1">
        <v>45702</v>
      </c>
      <c r="C1018" t="s">
        <v>1962</v>
      </c>
      <c r="D1018" t="s">
        <v>21</v>
      </c>
      <c r="E1018" t="s">
        <v>49</v>
      </c>
      <c r="F1018" t="s">
        <v>50</v>
      </c>
      <c r="G1018" t="s">
        <v>24</v>
      </c>
      <c r="H1018" t="s">
        <v>51</v>
      </c>
      <c r="I1018" t="s">
        <v>76</v>
      </c>
      <c r="J1018" t="s">
        <v>27</v>
      </c>
      <c r="K1018">
        <v>5</v>
      </c>
      <c r="L1018">
        <v>85</v>
      </c>
      <c r="M1018">
        <v>0.2</v>
      </c>
      <c r="N1018">
        <v>340</v>
      </c>
      <c r="O1018">
        <v>80</v>
      </c>
      <c r="P1018" t="s">
        <v>28</v>
      </c>
      <c r="Q1018" t="s">
        <v>91</v>
      </c>
      <c r="R1018" t="s">
        <v>30</v>
      </c>
      <c r="S1018">
        <v>3.8</v>
      </c>
      <c r="T1018">
        <f>YEAR(tblOrders[[#This Row],[Order Date]])</f>
        <v>2025</v>
      </c>
      <c r="U1018" t="str">
        <f>TEXT(tblOrders[[#This Row],[Order Date]],"mmm-yyyy")</f>
        <v>Feb-2025</v>
      </c>
      <c r="V1018" s="4">
        <f>tblOrders[[#This Row],[Profit]]/tblOrders[[#This Row],[Sales Amount]]</f>
        <v>0.23529411764705882</v>
      </c>
      <c r="W1018" t="str">
        <f>VLOOKUP(tblOrders[[#This Row],[City]],CityRegion,2,0)</f>
        <v>South</v>
      </c>
      <c r="X1018" t="str">
        <f>VLOOKUP(tblOrders[[#This Row],[City]],lookups!A:C,3,0)</f>
        <v>Kerala</v>
      </c>
    </row>
    <row r="1019" spans="1:24" x14ac:dyDescent="0.25">
      <c r="A1019" t="s">
        <v>1963</v>
      </c>
      <c r="B1019" s="1">
        <v>45952</v>
      </c>
      <c r="C1019" t="s">
        <v>1964</v>
      </c>
      <c r="D1019" t="s">
        <v>39</v>
      </c>
      <c r="E1019" t="s">
        <v>94</v>
      </c>
      <c r="F1019" t="s">
        <v>95</v>
      </c>
      <c r="G1019" t="s">
        <v>68</v>
      </c>
      <c r="H1019" t="s">
        <v>96</v>
      </c>
      <c r="I1019" t="s">
        <v>57</v>
      </c>
      <c r="J1019" t="s">
        <v>34</v>
      </c>
      <c r="K1019">
        <v>2</v>
      </c>
      <c r="L1019">
        <v>89</v>
      </c>
      <c r="M1019">
        <v>0</v>
      </c>
      <c r="N1019">
        <v>178</v>
      </c>
      <c r="O1019">
        <v>68</v>
      </c>
      <c r="P1019" t="s">
        <v>28</v>
      </c>
      <c r="Q1019" t="s">
        <v>29</v>
      </c>
      <c r="R1019" t="s">
        <v>36</v>
      </c>
      <c r="S1019">
        <v>3</v>
      </c>
      <c r="T1019">
        <f>YEAR(tblOrders[[#This Row],[Order Date]])</f>
        <v>2025</v>
      </c>
      <c r="U1019" t="str">
        <f>TEXT(tblOrders[[#This Row],[Order Date]],"mmm-yyyy")</f>
        <v>Oct-2025</v>
      </c>
      <c r="V1019" s="4">
        <f>tblOrders[[#This Row],[Profit]]/tblOrders[[#This Row],[Sales Amount]]</f>
        <v>0.38202247191011235</v>
      </c>
      <c r="W1019" t="str">
        <f>VLOOKUP(tblOrders[[#This Row],[City]],CityRegion,2,0)</f>
        <v>South</v>
      </c>
      <c r="X1019" t="str">
        <f>VLOOKUP(tblOrders[[#This Row],[City]],lookups!A:C,3,0)</f>
        <v>Kerala</v>
      </c>
    </row>
    <row r="1020" spans="1:24" x14ac:dyDescent="0.25">
      <c r="A1020" t="s">
        <v>1965</v>
      </c>
      <c r="B1020" s="1">
        <v>45754</v>
      </c>
      <c r="C1020" t="s">
        <v>1328</v>
      </c>
      <c r="D1020" t="s">
        <v>21</v>
      </c>
      <c r="E1020" t="s">
        <v>40</v>
      </c>
      <c r="F1020" t="s">
        <v>41</v>
      </c>
      <c r="G1020" t="s">
        <v>42</v>
      </c>
      <c r="H1020" t="s">
        <v>43</v>
      </c>
      <c r="I1020" t="s">
        <v>139</v>
      </c>
      <c r="J1020" t="s">
        <v>34</v>
      </c>
      <c r="K1020">
        <v>1</v>
      </c>
      <c r="L1020">
        <v>18</v>
      </c>
      <c r="M1020">
        <v>0.05</v>
      </c>
      <c r="N1020">
        <v>17.100000000000001</v>
      </c>
      <c r="O1020">
        <v>8.1</v>
      </c>
      <c r="P1020" t="s">
        <v>28</v>
      </c>
      <c r="Q1020" t="s">
        <v>91</v>
      </c>
      <c r="R1020" t="s">
        <v>36</v>
      </c>
      <c r="S1020">
        <v>3.5</v>
      </c>
      <c r="T1020">
        <f>YEAR(tblOrders[[#This Row],[Order Date]])</f>
        <v>2025</v>
      </c>
      <c r="U1020" t="str">
        <f>TEXT(tblOrders[[#This Row],[Order Date]],"mmm-yyyy")</f>
        <v>Apr-2025</v>
      </c>
      <c r="V1020" s="4">
        <f>tblOrders[[#This Row],[Profit]]/tblOrders[[#This Row],[Sales Amount]]</f>
        <v>0.47368421052631571</v>
      </c>
      <c r="W1020" t="str">
        <f>VLOOKUP(tblOrders[[#This Row],[City]],CityRegion,2,0)</f>
        <v>South</v>
      </c>
      <c r="X1020" t="str">
        <f>VLOOKUP(tblOrders[[#This Row],[City]],lookups!A:C,3,0)</f>
        <v>Tamil Nadu</v>
      </c>
    </row>
    <row r="1021" spans="1:24" x14ac:dyDescent="0.25">
      <c r="A1021" t="s">
        <v>1966</v>
      </c>
      <c r="B1021" s="1">
        <v>45756</v>
      </c>
      <c r="C1021" t="s">
        <v>1136</v>
      </c>
      <c r="D1021" t="s">
        <v>39</v>
      </c>
      <c r="E1021" t="s">
        <v>94</v>
      </c>
      <c r="F1021" t="s">
        <v>95</v>
      </c>
      <c r="G1021" t="s">
        <v>68</v>
      </c>
      <c r="H1021" t="s">
        <v>96</v>
      </c>
      <c r="I1021" t="s">
        <v>26</v>
      </c>
      <c r="J1021" t="s">
        <v>34</v>
      </c>
      <c r="K1021">
        <v>5</v>
      </c>
      <c r="L1021">
        <v>89</v>
      </c>
      <c r="M1021">
        <v>0.05</v>
      </c>
      <c r="N1021">
        <v>422.75</v>
      </c>
      <c r="O1021">
        <v>147.75</v>
      </c>
      <c r="P1021" t="s">
        <v>28</v>
      </c>
      <c r="Q1021" t="s">
        <v>91</v>
      </c>
      <c r="R1021" t="s">
        <v>36</v>
      </c>
      <c r="S1021">
        <v>3.5</v>
      </c>
      <c r="T1021">
        <f>YEAR(tblOrders[[#This Row],[Order Date]])</f>
        <v>2025</v>
      </c>
      <c r="U1021" t="str">
        <f>TEXT(tblOrders[[#This Row],[Order Date]],"mmm-yyyy")</f>
        <v>Apr-2025</v>
      </c>
      <c r="V1021" s="4">
        <f>tblOrders[[#This Row],[Profit]]/tblOrders[[#This Row],[Sales Amount]]</f>
        <v>0.34949733885274986</v>
      </c>
      <c r="W1021" t="str">
        <f>VLOOKUP(tblOrders[[#This Row],[City]],CityRegion,2,0)</f>
        <v>South</v>
      </c>
      <c r="X1021" t="str">
        <f>VLOOKUP(tblOrders[[#This Row],[City]],lookups!A:C,3,0)</f>
        <v>Karnataka</v>
      </c>
    </row>
    <row r="1022" spans="1:24" x14ac:dyDescent="0.25">
      <c r="A1022" t="s">
        <v>1967</v>
      </c>
      <c r="B1022" s="1">
        <v>46021</v>
      </c>
      <c r="C1022" t="s">
        <v>1451</v>
      </c>
      <c r="D1022" t="s">
        <v>21</v>
      </c>
      <c r="E1022" t="s">
        <v>114</v>
      </c>
      <c r="F1022" t="s">
        <v>115</v>
      </c>
      <c r="G1022" t="s">
        <v>42</v>
      </c>
      <c r="H1022" t="s">
        <v>116</v>
      </c>
      <c r="I1022" t="s">
        <v>130</v>
      </c>
      <c r="J1022" t="s">
        <v>34</v>
      </c>
      <c r="K1022">
        <v>5</v>
      </c>
      <c r="L1022">
        <v>12</v>
      </c>
      <c r="M1022">
        <v>0</v>
      </c>
      <c r="N1022">
        <v>60</v>
      </c>
      <c r="O1022">
        <v>30</v>
      </c>
      <c r="P1022" t="s">
        <v>85</v>
      </c>
      <c r="Q1022" t="s">
        <v>91</v>
      </c>
      <c r="R1022" t="s">
        <v>36</v>
      </c>
      <c r="S1022">
        <v>4.7</v>
      </c>
      <c r="T1022">
        <f>YEAR(tblOrders[[#This Row],[Order Date]])</f>
        <v>2025</v>
      </c>
      <c r="U1022" t="str">
        <f>TEXT(tblOrders[[#This Row],[Order Date]],"mmm-yyyy")</f>
        <v>Dec-2025</v>
      </c>
      <c r="V1022" s="4">
        <f>tblOrders[[#This Row],[Profit]]/tblOrders[[#This Row],[Sales Amount]]</f>
        <v>0.5</v>
      </c>
      <c r="W1022" t="str">
        <f>VLOOKUP(tblOrders[[#This Row],[City]],CityRegion,2,0)</f>
        <v>West</v>
      </c>
      <c r="X1022" t="str">
        <f>VLOOKUP(tblOrders[[#This Row],[City]],lookups!A:C,3,0)</f>
        <v>Maharashtra</v>
      </c>
    </row>
    <row r="1023" spans="1:24" x14ac:dyDescent="0.25">
      <c r="A1023" t="s">
        <v>1968</v>
      </c>
      <c r="B1023" s="1">
        <v>45946</v>
      </c>
      <c r="C1023" t="s">
        <v>571</v>
      </c>
      <c r="D1023" t="s">
        <v>21</v>
      </c>
      <c r="E1023" t="s">
        <v>94</v>
      </c>
      <c r="F1023" t="s">
        <v>95</v>
      </c>
      <c r="G1023" t="s">
        <v>68</v>
      </c>
      <c r="H1023" t="s">
        <v>96</v>
      </c>
      <c r="I1023" t="s">
        <v>139</v>
      </c>
      <c r="J1023" t="s">
        <v>34</v>
      </c>
      <c r="K1023">
        <v>4</v>
      </c>
      <c r="L1023">
        <v>89</v>
      </c>
      <c r="M1023">
        <v>0.1</v>
      </c>
      <c r="N1023">
        <v>320.39999999999998</v>
      </c>
      <c r="O1023">
        <v>100.4</v>
      </c>
      <c r="P1023" t="s">
        <v>28</v>
      </c>
      <c r="Q1023" t="s">
        <v>35</v>
      </c>
      <c r="R1023" t="s">
        <v>30</v>
      </c>
      <c r="S1023">
        <v>2.6</v>
      </c>
      <c r="T1023">
        <f>YEAR(tblOrders[[#This Row],[Order Date]])</f>
        <v>2025</v>
      </c>
      <c r="U1023" t="str">
        <f>TEXT(tblOrders[[#This Row],[Order Date]],"mmm-yyyy")</f>
        <v>Oct-2025</v>
      </c>
      <c r="V1023" s="4">
        <f>tblOrders[[#This Row],[Profit]]/tblOrders[[#This Row],[Sales Amount]]</f>
        <v>0.31335830212234711</v>
      </c>
      <c r="W1023" t="str">
        <f>VLOOKUP(tblOrders[[#This Row],[City]],CityRegion,2,0)</f>
        <v>South</v>
      </c>
      <c r="X1023" t="str">
        <f>VLOOKUP(tblOrders[[#This Row],[City]],lookups!A:C,3,0)</f>
        <v>Tamil Nadu</v>
      </c>
    </row>
    <row r="1024" spans="1:24" x14ac:dyDescent="0.25">
      <c r="A1024" t="s">
        <v>1969</v>
      </c>
      <c r="B1024" s="1">
        <v>45935</v>
      </c>
      <c r="C1024" t="s">
        <v>1970</v>
      </c>
      <c r="D1024" t="s">
        <v>39</v>
      </c>
      <c r="E1024" t="s">
        <v>79</v>
      </c>
      <c r="F1024" t="s">
        <v>80</v>
      </c>
      <c r="G1024" t="s">
        <v>68</v>
      </c>
      <c r="H1024" t="s">
        <v>81</v>
      </c>
      <c r="I1024" t="s">
        <v>76</v>
      </c>
      <c r="J1024" t="s">
        <v>34</v>
      </c>
      <c r="K1024">
        <v>2</v>
      </c>
      <c r="L1024">
        <v>799</v>
      </c>
      <c r="M1024">
        <v>0.1</v>
      </c>
      <c r="N1024">
        <v>1438.2</v>
      </c>
      <c r="O1024">
        <v>198.2</v>
      </c>
      <c r="P1024" t="s">
        <v>28</v>
      </c>
      <c r="Q1024" t="s">
        <v>46</v>
      </c>
      <c r="R1024" t="s">
        <v>30</v>
      </c>
      <c r="S1024">
        <v>4.5</v>
      </c>
      <c r="T1024">
        <f>YEAR(tblOrders[[#This Row],[Order Date]])</f>
        <v>2025</v>
      </c>
      <c r="U1024" t="str">
        <f>TEXT(tblOrders[[#This Row],[Order Date]],"mmm-yyyy")</f>
        <v>Oct-2025</v>
      </c>
      <c r="V1024" s="4">
        <f>tblOrders[[#This Row],[Profit]]/tblOrders[[#This Row],[Sales Amount]]</f>
        <v>0.13781115282992629</v>
      </c>
      <c r="W1024" t="str">
        <f>VLOOKUP(tblOrders[[#This Row],[City]],CityRegion,2,0)</f>
        <v>South</v>
      </c>
      <c r="X1024" t="str">
        <f>VLOOKUP(tblOrders[[#This Row],[City]],lookups!A:C,3,0)</f>
        <v>Kerala</v>
      </c>
    </row>
    <row r="1025" spans="1:24" x14ac:dyDescent="0.25">
      <c r="A1025" t="s">
        <v>1971</v>
      </c>
      <c r="B1025" s="1">
        <v>45883</v>
      </c>
      <c r="C1025" t="s">
        <v>1972</v>
      </c>
      <c r="D1025" t="s">
        <v>39</v>
      </c>
      <c r="E1025" t="s">
        <v>108</v>
      </c>
      <c r="F1025" t="s">
        <v>109</v>
      </c>
      <c r="G1025" t="s">
        <v>62</v>
      </c>
      <c r="H1025" t="s">
        <v>110</v>
      </c>
      <c r="I1025" t="s">
        <v>70</v>
      </c>
      <c r="J1025" t="s">
        <v>27</v>
      </c>
      <c r="K1025">
        <v>5</v>
      </c>
      <c r="L1025">
        <v>110</v>
      </c>
      <c r="M1025">
        <v>0</v>
      </c>
      <c r="N1025">
        <v>550</v>
      </c>
      <c r="O1025">
        <v>210</v>
      </c>
      <c r="P1025" t="s">
        <v>28</v>
      </c>
      <c r="Q1025" t="s">
        <v>91</v>
      </c>
      <c r="R1025" t="s">
        <v>30</v>
      </c>
      <c r="S1025">
        <v>2.7</v>
      </c>
      <c r="T1025">
        <f>YEAR(tblOrders[[#This Row],[Order Date]])</f>
        <v>2025</v>
      </c>
      <c r="U1025" t="str">
        <f>TEXT(tblOrders[[#This Row],[Order Date]],"mmm-yyyy")</f>
        <v>Aug-2025</v>
      </c>
      <c r="V1025" s="4">
        <f>tblOrders[[#This Row],[Profit]]/tblOrders[[#This Row],[Sales Amount]]</f>
        <v>0.38181818181818183</v>
      </c>
      <c r="W1025" t="str">
        <f>VLOOKUP(tblOrders[[#This Row],[City]],CityRegion,2,0)</f>
        <v>South</v>
      </c>
      <c r="X1025" t="str">
        <f>VLOOKUP(tblOrders[[#This Row],[City]],lookups!A:C,3,0)</f>
        <v>Telengana</v>
      </c>
    </row>
    <row r="1026" spans="1:24" x14ac:dyDescent="0.25">
      <c r="A1026" t="s">
        <v>1973</v>
      </c>
      <c r="B1026" s="1">
        <v>45955</v>
      </c>
      <c r="C1026" t="s">
        <v>1974</v>
      </c>
      <c r="D1026" t="s">
        <v>39</v>
      </c>
      <c r="E1026" t="s">
        <v>108</v>
      </c>
      <c r="F1026" t="s">
        <v>109</v>
      </c>
      <c r="G1026" t="s">
        <v>62</v>
      </c>
      <c r="H1026" t="s">
        <v>110</v>
      </c>
      <c r="I1026" t="s">
        <v>33</v>
      </c>
      <c r="J1026" t="s">
        <v>27</v>
      </c>
      <c r="K1026">
        <v>3</v>
      </c>
      <c r="L1026">
        <v>110</v>
      </c>
      <c r="M1026">
        <v>0.15</v>
      </c>
      <c r="N1026">
        <v>280.5</v>
      </c>
      <c r="O1026">
        <v>76.5</v>
      </c>
      <c r="P1026" t="s">
        <v>28</v>
      </c>
      <c r="Q1026" t="s">
        <v>35</v>
      </c>
      <c r="R1026" t="s">
        <v>30</v>
      </c>
      <c r="S1026">
        <v>4.9000000000000004</v>
      </c>
      <c r="T1026">
        <f>YEAR(tblOrders[[#This Row],[Order Date]])</f>
        <v>2025</v>
      </c>
      <c r="U1026" t="str">
        <f>TEXT(tblOrders[[#This Row],[Order Date]],"mmm-yyyy")</f>
        <v>Oct-2025</v>
      </c>
      <c r="V1026" s="4">
        <f>tblOrders[[#This Row],[Profit]]/tblOrders[[#This Row],[Sales Amount]]</f>
        <v>0.27272727272727271</v>
      </c>
      <c r="W1026" t="str">
        <f>VLOOKUP(tblOrders[[#This Row],[City]],CityRegion,2,0)</f>
        <v>North</v>
      </c>
      <c r="X1026" t="str">
        <f>VLOOKUP(tblOrders[[#This Row],[City]],lookups!A:C,3,0)</f>
        <v>Delhi</v>
      </c>
    </row>
    <row r="1027" spans="1:24" x14ac:dyDescent="0.25">
      <c r="A1027" t="s">
        <v>1975</v>
      </c>
      <c r="B1027" s="1">
        <v>45906</v>
      </c>
      <c r="C1027" t="s">
        <v>1573</v>
      </c>
      <c r="D1027" t="s">
        <v>39</v>
      </c>
      <c r="E1027" t="s">
        <v>114</v>
      </c>
      <c r="F1027" t="s">
        <v>115</v>
      </c>
      <c r="G1027" t="s">
        <v>42</v>
      </c>
      <c r="H1027" t="s">
        <v>116</v>
      </c>
      <c r="I1027" t="s">
        <v>139</v>
      </c>
      <c r="J1027" t="s">
        <v>27</v>
      </c>
      <c r="K1027">
        <v>5</v>
      </c>
      <c r="L1027">
        <v>12</v>
      </c>
      <c r="M1027">
        <v>0</v>
      </c>
      <c r="N1027">
        <v>60</v>
      </c>
      <c r="O1027">
        <v>30</v>
      </c>
      <c r="P1027" t="s">
        <v>28</v>
      </c>
      <c r="Q1027" t="s">
        <v>29</v>
      </c>
      <c r="R1027" t="s">
        <v>36</v>
      </c>
      <c r="S1027">
        <v>3.7</v>
      </c>
      <c r="T1027">
        <f>YEAR(tblOrders[[#This Row],[Order Date]])</f>
        <v>2025</v>
      </c>
      <c r="U1027" t="str">
        <f>TEXT(tblOrders[[#This Row],[Order Date]],"mmm-yyyy")</f>
        <v>Sep-2025</v>
      </c>
      <c r="V1027" s="4">
        <f>tblOrders[[#This Row],[Profit]]/tblOrders[[#This Row],[Sales Amount]]</f>
        <v>0.5</v>
      </c>
      <c r="W1027" t="str">
        <f>VLOOKUP(tblOrders[[#This Row],[City]],CityRegion,2,0)</f>
        <v>South</v>
      </c>
      <c r="X1027" t="str">
        <f>VLOOKUP(tblOrders[[#This Row],[City]],lookups!A:C,3,0)</f>
        <v>Tamil Nadu</v>
      </c>
    </row>
    <row r="1028" spans="1:24" x14ac:dyDescent="0.25">
      <c r="A1028" t="s">
        <v>1976</v>
      </c>
      <c r="B1028" s="1">
        <v>45926</v>
      </c>
      <c r="C1028" t="s">
        <v>1977</v>
      </c>
      <c r="D1028" t="s">
        <v>21</v>
      </c>
      <c r="E1028" t="s">
        <v>94</v>
      </c>
      <c r="F1028" t="s">
        <v>95</v>
      </c>
      <c r="G1028" t="s">
        <v>68</v>
      </c>
      <c r="H1028" t="s">
        <v>96</v>
      </c>
      <c r="I1028" t="s">
        <v>84</v>
      </c>
      <c r="J1028" t="s">
        <v>45</v>
      </c>
      <c r="K1028">
        <v>4</v>
      </c>
      <c r="L1028">
        <v>89</v>
      </c>
      <c r="M1028">
        <v>0</v>
      </c>
      <c r="N1028">
        <v>356</v>
      </c>
      <c r="O1028">
        <v>136</v>
      </c>
      <c r="P1028" t="s">
        <v>28</v>
      </c>
      <c r="Q1028" t="s">
        <v>35</v>
      </c>
      <c r="R1028" t="s">
        <v>36</v>
      </c>
      <c r="S1028">
        <v>4.3</v>
      </c>
      <c r="T1028">
        <f>YEAR(tblOrders[[#This Row],[Order Date]])</f>
        <v>2025</v>
      </c>
      <c r="U1028" t="str">
        <f>TEXT(tblOrders[[#This Row],[Order Date]],"mmm-yyyy")</f>
        <v>Sep-2025</v>
      </c>
      <c r="V1028" s="4">
        <f>tblOrders[[#This Row],[Profit]]/tblOrders[[#This Row],[Sales Amount]]</f>
        <v>0.38202247191011235</v>
      </c>
      <c r="W1028" t="str">
        <f>VLOOKUP(tblOrders[[#This Row],[City]],CityRegion,2,0)</f>
        <v>West</v>
      </c>
      <c r="X1028" t="str">
        <f>VLOOKUP(tblOrders[[#This Row],[City]],lookups!A:C,3,0)</f>
        <v>Maharashtra</v>
      </c>
    </row>
    <row r="1029" spans="1:24" x14ac:dyDescent="0.25">
      <c r="A1029" t="s">
        <v>1978</v>
      </c>
      <c r="B1029" s="1">
        <v>45972</v>
      </c>
      <c r="C1029" t="s">
        <v>1979</v>
      </c>
      <c r="D1029" t="s">
        <v>21</v>
      </c>
      <c r="E1029" t="s">
        <v>60</v>
      </c>
      <c r="F1029" t="s">
        <v>61</v>
      </c>
      <c r="G1029" t="s">
        <v>62</v>
      </c>
      <c r="H1029" t="s">
        <v>63</v>
      </c>
      <c r="I1029" t="s">
        <v>44</v>
      </c>
      <c r="J1029" t="s">
        <v>45</v>
      </c>
      <c r="K1029">
        <v>5</v>
      </c>
      <c r="L1029">
        <v>45</v>
      </c>
      <c r="M1029">
        <v>0.1</v>
      </c>
      <c r="N1029">
        <v>202.5</v>
      </c>
      <c r="O1029">
        <v>72.5</v>
      </c>
      <c r="P1029" t="s">
        <v>28</v>
      </c>
      <c r="Q1029" t="s">
        <v>29</v>
      </c>
      <c r="R1029" t="s">
        <v>36</v>
      </c>
      <c r="S1029">
        <v>5</v>
      </c>
      <c r="T1029">
        <f>YEAR(tblOrders[[#This Row],[Order Date]])</f>
        <v>2025</v>
      </c>
      <c r="U1029" t="str">
        <f>TEXT(tblOrders[[#This Row],[Order Date]],"mmm-yyyy")</f>
        <v>Nov-2025</v>
      </c>
      <c r="V1029" s="4">
        <f>tblOrders[[#This Row],[Profit]]/tblOrders[[#This Row],[Sales Amount]]</f>
        <v>0.35802469135802467</v>
      </c>
      <c r="W1029" t="str">
        <f>VLOOKUP(tblOrders[[#This Row],[City]],CityRegion,2,0)</f>
        <v>South</v>
      </c>
      <c r="X1029" t="str">
        <f>VLOOKUP(tblOrders[[#This Row],[City]],lookups!A:C,3,0)</f>
        <v>Kerala</v>
      </c>
    </row>
    <row r="1030" spans="1:24" x14ac:dyDescent="0.25">
      <c r="A1030" t="s">
        <v>1980</v>
      </c>
      <c r="B1030" s="1">
        <v>45662</v>
      </c>
      <c r="C1030" t="s">
        <v>447</v>
      </c>
      <c r="D1030" t="s">
        <v>21</v>
      </c>
      <c r="E1030" t="s">
        <v>108</v>
      </c>
      <c r="F1030" t="s">
        <v>109</v>
      </c>
      <c r="G1030" t="s">
        <v>62</v>
      </c>
      <c r="H1030" t="s">
        <v>110</v>
      </c>
      <c r="I1030" t="s">
        <v>84</v>
      </c>
      <c r="J1030" t="s">
        <v>34</v>
      </c>
      <c r="K1030">
        <v>5</v>
      </c>
      <c r="L1030">
        <v>110</v>
      </c>
      <c r="M1030">
        <v>0.05</v>
      </c>
      <c r="N1030">
        <v>522.5</v>
      </c>
      <c r="O1030">
        <v>182.5</v>
      </c>
      <c r="P1030" t="s">
        <v>28</v>
      </c>
      <c r="Q1030" t="s">
        <v>91</v>
      </c>
      <c r="R1030" t="s">
        <v>36</v>
      </c>
      <c r="S1030">
        <v>4.0999999999999996</v>
      </c>
      <c r="T1030">
        <f>YEAR(tblOrders[[#This Row],[Order Date]])</f>
        <v>2025</v>
      </c>
      <c r="U1030" t="str">
        <f>TEXT(tblOrders[[#This Row],[Order Date]],"mmm-yyyy")</f>
        <v>Jan-2025</v>
      </c>
      <c r="V1030" s="4">
        <f>tblOrders[[#This Row],[Profit]]/tblOrders[[#This Row],[Sales Amount]]</f>
        <v>0.34928229665071769</v>
      </c>
      <c r="W1030" t="str">
        <f>VLOOKUP(tblOrders[[#This Row],[City]],CityRegion,2,0)</f>
        <v>West</v>
      </c>
      <c r="X1030" t="str">
        <f>VLOOKUP(tblOrders[[#This Row],[City]],lookups!A:C,3,0)</f>
        <v>Maharashtra</v>
      </c>
    </row>
    <row r="1031" spans="1:24" x14ac:dyDescent="0.25">
      <c r="A1031" t="s">
        <v>1981</v>
      </c>
      <c r="B1031" s="1">
        <v>45734</v>
      </c>
      <c r="C1031" t="s">
        <v>1982</v>
      </c>
      <c r="D1031" t="s">
        <v>21</v>
      </c>
      <c r="E1031" t="s">
        <v>94</v>
      </c>
      <c r="F1031" t="s">
        <v>95</v>
      </c>
      <c r="G1031" t="s">
        <v>68</v>
      </c>
      <c r="H1031" t="s">
        <v>96</v>
      </c>
      <c r="I1031" t="s">
        <v>57</v>
      </c>
      <c r="J1031" t="s">
        <v>45</v>
      </c>
      <c r="K1031">
        <v>3</v>
      </c>
      <c r="L1031">
        <v>89</v>
      </c>
      <c r="M1031">
        <v>0.2</v>
      </c>
      <c r="N1031">
        <v>213.6</v>
      </c>
      <c r="O1031">
        <v>48.6</v>
      </c>
      <c r="P1031" t="s">
        <v>28</v>
      </c>
      <c r="Q1031" t="s">
        <v>29</v>
      </c>
      <c r="R1031" t="s">
        <v>36</v>
      </c>
      <c r="S1031">
        <v>4.3</v>
      </c>
      <c r="T1031">
        <f>YEAR(tblOrders[[#This Row],[Order Date]])</f>
        <v>2025</v>
      </c>
      <c r="U1031" t="str">
        <f>TEXT(tblOrders[[#This Row],[Order Date]],"mmm-yyyy")</f>
        <v>Mar-2025</v>
      </c>
      <c r="V1031" s="4">
        <f>tblOrders[[#This Row],[Profit]]/tblOrders[[#This Row],[Sales Amount]]</f>
        <v>0.22752808988764045</v>
      </c>
      <c r="W1031" t="str">
        <f>VLOOKUP(tblOrders[[#This Row],[City]],CityRegion,2,0)</f>
        <v>South</v>
      </c>
      <c r="X1031" t="str">
        <f>VLOOKUP(tblOrders[[#This Row],[City]],lookups!A:C,3,0)</f>
        <v>Kerala</v>
      </c>
    </row>
    <row r="1032" spans="1:24" x14ac:dyDescent="0.25">
      <c r="A1032" t="s">
        <v>1983</v>
      </c>
      <c r="B1032" s="1">
        <v>45733</v>
      </c>
      <c r="C1032" t="s">
        <v>1984</v>
      </c>
      <c r="D1032" t="s">
        <v>39</v>
      </c>
      <c r="E1032" t="s">
        <v>114</v>
      </c>
      <c r="F1032" t="s">
        <v>115</v>
      </c>
      <c r="G1032" t="s">
        <v>42</v>
      </c>
      <c r="H1032" t="s">
        <v>116</v>
      </c>
      <c r="I1032" t="s">
        <v>26</v>
      </c>
      <c r="J1032" t="s">
        <v>45</v>
      </c>
      <c r="K1032">
        <v>5</v>
      </c>
      <c r="L1032">
        <v>12</v>
      </c>
      <c r="M1032">
        <v>0.2</v>
      </c>
      <c r="N1032">
        <v>48</v>
      </c>
      <c r="O1032">
        <v>18</v>
      </c>
      <c r="P1032" t="s">
        <v>28</v>
      </c>
      <c r="Q1032" t="s">
        <v>29</v>
      </c>
      <c r="R1032" t="s">
        <v>30</v>
      </c>
      <c r="S1032">
        <v>3.3</v>
      </c>
      <c r="T1032">
        <f>YEAR(tblOrders[[#This Row],[Order Date]])</f>
        <v>2025</v>
      </c>
      <c r="U1032" t="str">
        <f>TEXT(tblOrders[[#This Row],[Order Date]],"mmm-yyyy")</f>
        <v>Mar-2025</v>
      </c>
      <c r="V1032" s="4">
        <f>tblOrders[[#This Row],[Profit]]/tblOrders[[#This Row],[Sales Amount]]</f>
        <v>0.375</v>
      </c>
      <c r="W1032" t="str">
        <f>VLOOKUP(tblOrders[[#This Row],[City]],CityRegion,2,0)</f>
        <v>South</v>
      </c>
      <c r="X1032" t="str">
        <f>VLOOKUP(tblOrders[[#This Row],[City]],lookups!A:C,3,0)</f>
        <v>Karnataka</v>
      </c>
    </row>
    <row r="1033" spans="1:24" x14ac:dyDescent="0.25">
      <c r="A1033" t="s">
        <v>1985</v>
      </c>
      <c r="B1033" s="1">
        <v>45991</v>
      </c>
      <c r="C1033" t="s">
        <v>1986</v>
      </c>
      <c r="D1033" t="s">
        <v>39</v>
      </c>
      <c r="E1033" t="s">
        <v>49</v>
      </c>
      <c r="F1033" t="s">
        <v>50</v>
      </c>
      <c r="G1033" t="s">
        <v>24</v>
      </c>
      <c r="H1033" t="s">
        <v>51</v>
      </c>
      <c r="I1033" t="s">
        <v>26</v>
      </c>
      <c r="J1033" t="s">
        <v>27</v>
      </c>
      <c r="K1033">
        <v>4</v>
      </c>
      <c r="L1033">
        <v>85</v>
      </c>
      <c r="M1033">
        <v>0</v>
      </c>
      <c r="N1033">
        <v>340</v>
      </c>
      <c r="O1033">
        <v>132</v>
      </c>
      <c r="P1033" t="s">
        <v>148</v>
      </c>
      <c r="Q1033" t="s">
        <v>91</v>
      </c>
      <c r="R1033" t="s">
        <v>36</v>
      </c>
      <c r="S1033">
        <v>3.4</v>
      </c>
      <c r="T1033">
        <f>YEAR(tblOrders[[#This Row],[Order Date]])</f>
        <v>2025</v>
      </c>
      <c r="U1033" t="str">
        <f>TEXT(tblOrders[[#This Row],[Order Date]],"mmm-yyyy")</f>
        <v>Nov-2025</v>
      </c>
      <c r="V1033" s="4">
        <f>tblOrders[[#This Row],[Profit]]/tblOrders[[#This Row],[Sales Amount]]</f>
        <v>0.38823529411764707</v>
      </c>
      <c r="W1033" t="str">
        <f>VLOOKUP(tblOrders[[#This Row],[City]],CityRegion,2,0)</f>
        <v>South</v>
      </c>
      <c r="X1033" t="str">
        <f>VLOOKUP(tblOrders[[#This Row],[City]],lookups!A:C,3,0)</f>
        <v>Karnataka</v>
      </c>
    </row>
    <row r="1034" spans="1:24" x14ac:dyDescent="0.25">
      <c r="A1034" t="s">
        <v>1987</v>
      </c>
      <c r="B1034" s="1">
        <v>45715</v>
      </c>
      <c r="C1034" t="s">
        <v>1132</v>
      </c>
      <c r="D1034" t="s">
        <v>21</v>
      </c>
      <c r="E1034" t="s">
        <v>40</v>
      </c>
      <c r="F1034" t="s">
        <v>41</v>
      </c>
      <c r="G1034" t="s">
        <v>42</v>
      </c>
      <c r="H1034" t="s">
        <v>43</v>
      </c>
      <c r="I1034" t="s">
        <v>26</v>
      </c>
      <c r="J1034" t="s">
        <v>34</v>
      </c>
      <c r="K1034">
        <v>5</v>
      </c>
      <c r="L1034">
        <v>18</v>
      </c>
      <c r="M1034">
        <v>0.1</v>
      </c>
      <c r="N1034">
        <v>81</v>
      </c>
      <c r="O1034">
        <v>36</v>
      </c>
      <c r="P1034" t="s">
        <v>111</v>
      </c>
      <c r="Q1034" t="s">
        <v>29</v>
      </c>
      <c r="R1034" t="s">
        <v>36</v>
      </c>
      <c r="S1034">
        <v>4.5999999999999996</v>
      </c>
      <c r="T1034">
        <f>YEAR(tblOrders[[#This Row],[Order Date]])</f>
        <v>2025</v>
      </c>
      <c r="U1034" t="str">
        <f>TEXT(tblOrders[[#This Row],[Order Date]],"mmm-yyyy")</f>
        <v>Feb-2025</v>
      </c>
      <c r="V1034" s="4">
        <f>tblOrders[[#This Row],[Profit]]/tblOrders[[#This Row],[Sales Amount]]</f>
        <v>0.44444444444444442</v>
      </c>
      <c r="W1034" t="str">
        <f>VLOOKUP(tblOrders[[#This Row],[City]],CityRegion,2,0)</f>
        <v>South</v>
      </c>
      <c r="X1034" t="str">
        <f>VLOOKUP(tblOrders[[#This Row],[City]],lookups!A:C,3,0)</f>
        <v>Karnataka</v>
      </c>
    </row>
    <row r="1035" spans="1:24" x14ac:dyDescent="0.25">
      <c r="A1035" t="s">
        <v>1988</v>
      </c>
      <c r="B1035" s="1">
        <v>45810</v>
      </c>
      <c r="C1035" t="s">
        <v>1819</v>
      </c>
      <c r="D1035" t="s">
        <v>21</v>
      </c>
      <c r="E1035" t="s">
        <v>73</v>
      </c>
      <c r="F1035" t="s">
        <v>74</v>
      </c>
      <c r="G1035" t="s">
        <v>68</v>
      </c>
      <c r="H1035" t="s">
        <v>75</v>
      </c>
      <c r="I1035" t="s">
        <v>52</v>
      </c>
      <c r="J1035" t="s">
        <v>34</v>
      </c>
      <c r="K1035">
        <v>4</v>
      </c>
      <c r="L1035">
        <v>65</v>
      </c>
      <c r="M1035">
        <v>0.2</v>
      </c>
      <c r="N1035">
        <v>208</v>
      </c>
      <c r="O1035">
        <v>56</v>
      </c>
      <c r="P1035" t="s">
        <v>28</v>
      </c>
      <c r="Q1035" t="s">
        <v>29</v>
      </c>
      <c r="R1035" t="s">
        <v>36</v>
      </c>
      <c r="S1035">
        <v>4.5</v>
      </c>
      <c r="T1035">
        <f>YEAR(tblOrders[[#This Row],[Order Date]])</f>
        <v>2025</v>
      </c>
      <c r="U1035" t="str">
        <f>TEXT(tblOrders[[#This Row],[Order Date]],"mmm-yyyy")</f>
        <v>Jun-2025</v>
      </c>
      <c r="V1035" s="4">
        <f>tblOrders[[#This Row],[Profit]]/tblOrders[[#This Row],[Sales Amount]]</f>
        <v>0.26923076923076922</v>
      </c>
      <c r="W1035" t="str">
        <f>VLOOKUP(tblOrders[[#This Row],[City]],CityRegion,2,0)</f>
        <v>South</v>
      </c>
      <c r="X1035" t="str">
        <f>VLOOKUP(tblOrders[[#This Row],[City]],lookups!A:C,3,0)</f>
        <v>Kerala</v>
      </c>
    </row>
    <row r="1036" spans="1:24" x14ac:dyDescent="0.25">
      <c r="A1036" t="s">
        <v>1989</v>
      </c>
      <c r="B1036" s="1">
        <v>46014</v>
      </c>
      <c r="C1036" t="s">
        <v>1129</v>
      </c>
      <c r="D1036" t="s">
        <v>39</v>
      </c>
      <c r="E1036" t="s">
        <v>94</v>
      </c>
      <c r="F1036" t="s">
        <v>95</v>
      </c>
      <c r="G1036" t="s">
        <v>68</v>
      </c>
      <c r="H1036" t="s">
        <v>96</v>
      </c>
      <c r="I1036" t="s">
        <v>70</v>
      </c>
      <c r="J1036" t="s">
        <v>34</v>
      </c>
      <c r="K1036">
        <v>5</v>
      </c>
      <c r="L1036">
        <v>89</v>
      </c>
      <c r="M1036">
        <v>0.2</v>
      </c>
      <c r="N1036">
        <v>356</v>
      </c>
      <c r="O1036">
        <v>81</v>
      </c>
      <c r="P1036" t="s">
        <v>28</v>
      </c>
      <c r="Q1036" t="s">
        <v>91</v>
      </c>
      <c r="R1036" t="s">
        <v>36</v>
      </c>
      <c r="S1036">
        <v>3.5</v>
      </c>
      <c r="T1036">
        <f>YEAR(tblOrders[[#This Row],[Order Date]])</f>
        <v>2025</v>
      </c>
      <c r="U1036" t="str">
        <f>TEXT(tblOrders[[#This Row],[Order Date]],"mmm-yyyy")</f>
        <v>Dec-2025</v>
      </c>
      <c r="V1036" s="4">
        <f>tblOrders[[#This Row],[Profit]]/tblOrders[[#This Row],[Sales Amount]]</f>
        <v>0.22752808988764045</v>
      </c>
      <c r="W1036" t="str">
        <f>VLOOKUP(tblOrders[[#This Row],[City]],CityRegion,2,0)</f>
        <v>South</v>
      </c>
      <c r="X1036" t="str">
        <f>VLOOKUP(tblOrders[[#This Row],[City]],lookups!A:C,3,0)</f>
        <v>Telengana</v>
      </c>
    </row>
    <row r="1037" spans="1:24" x14ac:dyDescent="0.25">
      <c r="A1037" t="s">
        <v>1990</v>
      </c>
      <c r="B1037" s="1">
        <v>45783</v>
      </c>
      <c r="C1037" t="s">
        <v>1991</v>
      </c>
      <c r="D1037" t="s">
        <v>21</v>
      </c>
      <c r="E1037" t="s">
        <v>40</v>
      </c>
      <c r="F1037" t="s">
        <v>41</v>
      </c>
      <c r="G1037" t="s">
        <v>42</v>
      </c>
      <c r="H1037" t="s">
        <v>43</v>
      </c>
      <c r="I1037" t="s">
        <v>26</v>
      </c>
      <c r="J1037" t="s">
        <v>45</v>
      </c>
      <c r="K1037">
        <v>3</v>
      </c>
      <c r="L1037">
        <v>18</v>
      </c>
      <c r="M1037">
        <v>0.15</v>
      </c>
      <c r="N1037">
        <v>45.9</v>
      </c>
      <c r="O1037">
        <v>18.899999999999999</v>
      </c>
      <c r="P1037" t="s">
        <v>28</v>
      </c>
      <c r="Q1037" t="s">
        <v>46</v>
      </c>
      <c r="R1037" t="s">
        <v>36</v>
      </c>
      <c r="S1037">
        <v>2.6</v>
      </c>
      <c r="T1037">
        <f>YEAR(tblOrders[[#This Row],[Order Date]])</f>
        <v>2025</v>
      </c>
      <c r="U1037" t="str">
        <f>TEXT(tblOrders[[#This Row],[Order Date]],"mmm-yyyy")</f>
        <v>May-2025</v>
      </c>
      <c r="V1037" s="4">
        <f>tblOrders[[#This Row],[Profit]]/tblOrders[[#This Row],[Sales Amount]]</f>
        <v>0.41176470588235292</v>
      </c>
      <c r="W1037" t="str">
        <f>VLOOKUP(tblOrders[[#This Row],[City]],CityRegion,2,0)</f>
        <v>South</v>
      </c>
      <c r="X1037" t="str">
        <f>VLOOKUP(tblOrders[[#This Row],[City]],lookups!A:C,3,0)</f>
        <v>Karnataka</v>
      </c>
    </row>
    <row r="1038" spans="1:24" x14ac:dyDescent="0.25">
      <c r="A1038" t="s">
        <v>1992</v>
      </c>
      <c r="B1038" s="1">
        <v>45765</v>
      </c>
      <c r="C1038" t="s">
        <v>192</v>
      </c>
      <c r="D1038" t="s">
        <v>21</v>
      </c>
      <c r="E1038" t="s">
        <v>73</v>
      </c>
      <c r="F1038" t="s">
        <v>74</v>
      </c>
      <c r="G1038" t="s">
        <v>68</v>
      </c>
      <c r="H1038" t="s">
        <v>75</v>
      </c>
      <c r="I1038" t="s">
        <v>84</v>
      </c>
      <c r="J1038" t="s">
        <v>34</v>
      </c>
      <c r="K1038">
        <v>5</v>
      </c>
      <c r="L1038">
        <v>65</v>
      </c>
      <c r="M1038">
        <v>0.1</v>
      </c>
      <c r="N1038">
        <v>292.5</v>
      </c>
      <c r="O1038">
        <v>102.5</v>
      </c>
      <c r="P1038" t="s">
        <v>28</v>
      </c>
      <c r="Q1038" t="s">
        <v>46</v>
      </c>
      <c r="R1038" t="s">
        <v>36</v>
      </c>
      <c r="S1038">
        <v>3.8</v>
      </c>
      <c r="T1038">
        <f>YEAR(tblOrders[[#This Row],[Order Date]])</f>
        <v>2025</v>
      </c>
      <c r="U1038" t="str">
        <f>TEXT(tblOrders[[#This Row],[Order Date]],"mmm-yyyy")</f>
        <v>Apr-2025</v>
      </c>
      <c r="V1038" s="4">
        <f>tblOrders[[#This Row],[Profit]]/tblOrders[[#This Row],[Sales Amount]]</f>
        <v>0.3504273504273504</v>
      </c>
      <c r="W1038" t="str">
        <f>VLOOKUP(tblOrders[[#This Row],[City]],CityRegion,2,0)</f>
        <v>West</v>
      </c>
      <c r="X1038" t="str">
        <f>VLOOKUP(tblOrders[[#This Row],[City]],lookups!A:C,3,0)</f>
        <v>Maharashtra</v>
      </c>
    </row>
    <row r="1039" spans="1:24" x14ac:dyDescent="0.25">
      <c r="A1039" t="s">
        <v>1993</v>
      </c>
      <c r="B1039" s="1">
        <v>46012</v>
      </c>
      <c r="C1039" t="s">
        <v>1752</v>
      </c>
      <c r="D1039" t="s">
        <v>39</v>
      </c>
      <c r="E1039" t="s">
        <v>40</v>
      </c>
      <c r="F1039" t="s">
        <v>41</v>
      </c>
      <c r="G1039" t="s">
        <v>42</v>
      </c>
      <c r="H1039" t="s">
        <v>43</v>
      </c>
      <c r="I1039" t="s">
        <v>130</v>
      </c>
      <c r="J1039" t="s">
        <v>27</v>
      </c>
      <c r="K1039">
        <v>2</v>
      </c>
      <c r="L1039">
        <v>18</v>
      </c>
      <c r="M1039">
        <v>0.15</v>
      </c>
      <c r="N1039">
        <v>30.6</v>
      </c>
      <c r="O1039">
        <v>12.6</v>
      </c>
      <c r="P1039" t="s">
        <v>28</v>
      </c>
      <c r="Q1039" t="s">
        <v>29</v>
      </c>
      <c r="R1039" t="s">
        <v>30</v>
      </c>
      <c r="S1039">
        <v>4</v>
      </c>
      <c r="T1039">
        <f>YEAR(tblOrders[[#This Row],[Order Date]])</f>
        <v>2025</v>
      </c>
      <c r="U1039" t="str">
        <f>TEXT(tblOrders[[#This Row],[Order Date]],"mmm-yyyy")</f>
        <v>Dec-2025</v>
      </c>
      <c r="V1039" s="4">
        <f>tblOrders[[#This Row],[Profit]]/tblOrders[[#This Row],[Sales Amount]]</f>
        <v>0.41176470588235292</v>
      </c>
      <c r="W1039" t="str">
        <f>VLOOKUP(tblOrders[[#This Row],[City]],CityRegion,2,0)</f>
        <v>West</v>
      </c>
      <c r="X1039" t="str">
        <f>VLOOKUP(tblOrders[[#This Row],[City]],lookups!A:C,3,0)</f>
        <v>Maharashtra</v>
      </c>
    </row>
    <row r="1040" spans="1:24" x14ac:dyDescent="0.25">
      <c r="A1040" t="s">
        <v>1994</v>
      </c>
      <c r="B1040" s="1">
        <v>45678</v>
      </c>
      <c r="C1040" t="s">
        <v>1995</v>
      </c>
      <c r="D1040" t="s">
        <v>21</v>
      </c>
      <c r="E1040" t="s">
        <v>94</v>
      </c>
      <c r="F1040" t="s">
        <v>95</v>
      </c>
      <c r="G1040" t="s">
        <v>68</v>
      </c>
      <c r="H1040" t="s">
        <v>96</v>
      </c>
      <c r="I1040" t="s">
        <v>84</v>
      </c>
      <c r="J1040" t="s">
        <v>27</v>
      </c>
      <c r="K1040">
        <v>5</v>
      </c>
      <c r="L1040">
        <v>89</v>
      </c>
      <c r="M1040">
        <v>0</v>
      </c>
      <c r="N1040">
        <v>445</v>
      </c>
      <c r="O1040">
        <v>170</v>
      </c>
      <c r="P1040" t="s">
        <v>28</v>
      </c>
      <c r="Q1040" t="s">
        <v>91</v>
      </c>
      <c r="R1040" t="s">
        <v>36</v>
      </c>
      <c r="S1040">
        <v>4.5</v>
      </c>
      <c r="T1040">
        <f>YEAR(tblOrders[[#This Row],[Order Date]])</f>
        <v>2025</v>
      </c>
      <c r="U1040" t="str">
        <f>TEXT(tblOrders[[#This Row],[Order Date]],"mmm-yyyy")</f>
        <v>Jan-2025</v>
      </c>
      <c r="V1040" s="4">
        <f>tblOrders[[#This Row],[Profit]]/tblOrders[[#This Row],[Sales Amount]]</f>
        <v>0.38202247191011235</v>
      </c>
      <c r="W1040" t="str">
        <f>VLOOKUP(tblOrders[[#This Row],[City]],CityRegion,2,0)</f>
        <v>West</v>
      </c>
      <c r="X1040" t="str">
        <f>VLOOKUP(tblOrders[[#This Row],[City]],lookups!A:C,3,0)</f>
        <v>Maharashtra</v>
      </c>
    </row>
    <row r="1041" spans="1:24" x14ac:dyDescent="0.25">
      <c r="A1041" t="s">
        <v>1996</v>
      </c>
      <c r="B1041" s="1">
        <v>45765</v>
      </c>
      <c r="C1041" t="s">
        <v>1997</v>
      </c>
      <c r="D1041" t="s">
        <v>21</v>
      </c>
      <c r="E1041" t="s">
        <v>40</v>
      </c>
      <c r="F1041" t="s">
        <v>41</v>
      </c>
      <c r="G1041" t="s">
        <v>42</v>
      </c>
      <c r="H1041" t="s">
        <v>43</v>
      </c>
      <c r="I1041" t="s">
        <v>26</v>
      </c>
      <c r="J1041" t="s">
        <v>45</v>
      </c>
      <c r="K1041">
        <v>4</v>
      </c>
      <c r="L1041">
        <v>18</v>
      </c>
      <c r="M1041">
        <v>0.15</v>
      </c>
      <c r="N1041">
        <v>61.2</v>
      </c>
      <c r="O1041">
        <v>25.2</v>
      </c>
      <c r="P1041" t="s">
        <v>28</v>
      </c>
      <c r="Q1041" t="s">
        <v>35</v>
      </c>
      <c r="R1041" t="s">
        <v>123</v>
      </c>
      <c r="S1041">
        <v>4.7</v>
      </c>
      <c r="T1041">
        <f>YEAR(tblOrders[[#This Row],[Order Date]])</f>
        <v>2025</v>
      </c>
      <c r="U1041" t="str">
        <f>TEXT(tblOrders[[#This Row],[Order Date]],"mmm-yyyy")</f>
        <v>Apr-2025</v>
      </c>
      <c r="V1041" s="4">
        <f>tblOrders[[#This Row],[Profit]]/tblOrders[[#This Row],[Sales Amount]]</f>
        <v>0.41176470588235292</v>
      </c>
      <c r="W1041" t="str">
        <f>VLOOKUP(tblOrders[[#This Row],[City]],CityRegion,2,0)</f>
        <v>South</v>
      </c>
      <c r="X1041" t="str">
        <f>VLOOKUP(tblOrders[[#This Row],[City]],lookups!A:C,3,0)</f>
        <v>Karnataka</v>
      </c>
    </row>
    <row r="1042" spans="1:24" x14ac:dyDescent="0.25">
      <c r="A1042" t="s">
        <v>1998</v>
      </c>
      <c r="B1042" s="1">
        <v>45958</v>
      </c>
      <c r="C1042" t="s">
        <v>725</v>
      </c>
      <c r="D1042" t="s">
        <v>21</v>
      </c>
      <c r="E1042" t="s">
        <v>49</v>
      </c>
      <c r="F1042" t="s">
        <v>50</v>
      </c>
      <c r="G1042" t="s">
        <v>24</v>
      </c>
      <c r="H1042" t="s">
        <v>51</v>
      </c>
      <c r="I1042" t="s">
        <v>130</v>
      </c>
      <c r="J1042" t="s">
        <v>34</v>
      </c>
      <c r="K1042">
        <v>3</v>
      </c>
      <c r="L1042">
        <v>85</v>
      </c>
      <c r="M1042">
        <v>0</v>
      </c>
      <c r="N1042">
        <v>255</v>
      </c>
      <c r="O1042">
        <v>99</v>
      </c>
      <c r="P1042" t="s">
        <v>28</v>
      </c>
      <c r="Q1042" t="s">
        <v>86</v>
      </c>
      <c r="R1042" t="s">
        <v>36</v>
      </c>
      <c r="S1042">
        <v>3</v>
      </c>
      <c r="T1042">
        <f>YEAR(tblOrders[[#This Row],[Order Date]])</f>
        <v>2025</v>
      </c>
      <c r="U1042" t="str">
        <f>TEXT(tblOrders[[#This Row],[Order Date]],"mmm-yyyy")</f>
        <v>Oct-2025</v>
      </c>
      <c r="V1042" s="4">
        <f>tblOrders[[#This Row],[Profit]]/tblOrders[[#This Row],[Sales Amount]]</f>
        <v>0.38823529411764707</v>
      </c>
      <c r="W1042" t="str">
        <f>VLOOKUP(tblOrders[[#This Row],[City]],CityRegion,2,0)</f>
        <v>West</v>
      </c>
      <c r="X1042" t="str">
        <f>VLOOKUP(tblOrders[[#This Row],[City]],lookups!A:C,3,0)</f>
        <v>Maharashtra</v>
      </c>
    </row>
    <row r="1043" spans="1:24" x14ac:dyDescent="0.25">
      <c r="A1043" t="s">
        <v>1999</v>
      </c>
      <c r="B1043" s="1">
        <v>45945</v>
      </c>
      <c r="C1043" t="s">
        <v>2000</v>
      </c>
      <c r="D1043" t="s">
        <v>21</v>
      </c>
      <c r="E1043" t="s">
        <v>114</v>
      </c>
      <c r="F1043" t="s">
        <v>115</v>
      </c>
      <c r="G1043" t="s">
        <v>42</v>
      </c>
      <c r="H1043" t="s">
        <v>116</v>
      </c>
      <c r="I1043" t="s">
        <v>84</v>
      </c>
      <c r="J1043" t="s">
        <v>27</v>
      </c>
      <c r="K1043">
        <v>4</v>
      </c>
      <c r="L1043">
        <v>12</v>
      </c>
      <c r="M1043">
        <v>0.2</v>
      </c>
      <c r="N1043">
        <v>38.4</v>
      </c>
      <c r="O1043">
        <v>14.4</v>
      </c>
      <c r="P1043" t="s">
        <v>28</v>
      </c>
      <c r="Q1043" t="s">
        <v>91</v>
      </c>
      <c r="R1043" t="s">
        <v>30</v>
      </c>
      <c r="S1043">
        <v>3</v>
      </c>
      <c r="T1043">
        <f>YEAR(tblOrders[[#This Row],[Order Date]])</f>
        <v>2025</v>
      </c>
      <c r="U1043" t="str">
        <f>TEXT(tblOrders[[#This Row],[Order Date]],"mmm-yyyy")</f>
        <v>Oct-2025</v>
      </c>
      <c r="V1043" s="4">
        <f>tblOrders[[#This Row],[Profit]]/tblOrders[[#This Row],[Sales Amount]]</f>
        <v>0.375</v>
      </c>
      <c r="W1043" t="str">
        <f>VLOOKUP(tblOrders[[#This Row],[City]],CityRegion,2,0)</f>
        <v>West</v>
      </c>
      <c r="X1043" t="str">
        <f>VLOOKUP(tblOrders[[#This Row],[City]],lookups!A:C,3,0)</f>
        <v>Maharashtra</v>
      </c>
    </row>
    <row r="1044" spans="1:24" x14ac:dyDescent="0.25">
      <c r="A1044" t="s">
        <v>2001</v>
      </c>
      <c r="B1044" s="1">
        <v>45690</v>
      </c>
      <c r="C1044" t="s">
        <v>2002</v>
      </c>
      <c r="D1044" t="s">
        <v>39</v>
      </c>
      <c r="E1044" t="s">
        <v>114</v>
      </c>
      <c r="F1044" t="s">
        <v>115</v>
      </c>
      <c r="G1044" t="s">
        <v>42</v>
      </c>
      <c r="H1044" t="s">
        <v>116</v>
      </c>
      <c r="I1044" t="s">
        <v>57</v>
      </c>
      <c r="J1044" t="s">
        <v>27</v>
      </c>
      <c r="K1044">
        <v>2</v>
      </c>
      <c r="L1044">
        <v>12</v>
      </c>
      <c r="M1044">
        <v>0.15</v>
      </c>
      <c r="N1044">
        <v>20.399999999999999</v>
      </c>
      <c r="O1044">
        <v>8.4</v>
      </c>
      <c r="P1044" t="s">
        <v>28</v>
      </c>
      <c r="Q1044" t="s">
        <v>46</v>
      </c>
      <c r="R1044" t="s">
        <v>36</v>
      </c>
      <c r="S1044">
        <v>4.4000000000000004</v>
      </c>
      <c r="T1044">
        <f>YEAR(tblOrders[[#This Row],[Order Date]])</f>
        <v>2025</v>
      </c>
      <c r="U1044" t="str">
        <f>TEXT(tblOrders[[#This Row],[Order Date]],"mmm-yyyy")</f>
        <v>Feb-2025</v>
      </c>
      <c r="V1044" s="4">
        <f>tblOrders[[#This Row],[Profit]]/tblOrders[[#This Row],[Sales Amount]]</f>
        <v>0.41176470588235298</v>
      </c>
      <c r="W1044" t="str">
        <f>VLOOKUP(tblOrders[[#This Row],[City]],CityRegion,2,0)</f>
        <v>South</v>
      </c>
      <c r="X1044" t="str">
        <f>VLOOKUP(tblOrders[[#This Row],[City]],lookups!A:C,3,0)</f>
        <v>Kerala</v>
      </c>
    </row>
    <row r="1045" spans="1:24" x14ac:dyDescent="0.25">
      <c r="A1045" t="s">
        <v>2003</v>
      </c>
      <c r="B1045" s="1">
        <v>45990</v>
      </c>
      <c r="C1045" t="s">
        <v>1183</v>
      </c>
      <c r="D1045" t="s">
        <v>21</v>
      </c>
      <c r="E1045" t="s">
        <v>60</v>
      </c>
      <c r="F1045" t="s">
        <v>61</v>
      </c>
      <c r="G1045" t="s">
        <v>62</v>
      </c>
      <c r="H1045" t="s">
        <v>63</v>
      </c>
      <c r="I1045" t="s">
        <v>44</v>
      </c>
      <c r="J1045" t="s">
        <v>45</v>
      </c>
      <c r="K1045">
        <v>1</v>
      </c>
      <c r="L1045">
        <v>45</v>
      </c>
      <c r="M1045">
        <v>0.05</v>
      </c>
      <c r="N1045">
        <v>42.75</v>
      </c>
      <c r="O1045">
        <v>16.75</v>
      </c>
      <c r="P1045" t="s">
        <v>28</v>
      </c>
      <c r="Q1045" t="s">
        <v>91</v>
      </c>
      <c r="R1045" t="s">
        <v>30</v>
      </c>
      <c r="S1045">
        <v>4.9000000000000004</v>
      </c>
      <c r="T1045">
        <f>YEAR(tblOrders[[#This Row],[Order Date]])</f>
        <v>2025</v>
      </c>
      <c r="U1045" t="str">
        <f>TEXT(tblOrders[[#This Row],[Order Date]],"mmm-yyyy")</f>
        <v>Nov-2025</v>
      </c>
      <c r="V1045" s="4">
        <f>tblOrders[[#This Row],[Profit]]/tblOrders[[#This Row],[Sales Amount]]</f>
        <v>0.391812865497076</v>
      </c>
      <c r="W1045" t="str">
        <f>VLOOKUP(tblOrders[[#This Row],[City]],CityRegion,2,0)</f>
        <v>South</v>
      </c>
      <c r="X1045" t="str">
        <f>VLOOKUP(tblOrders[[#This Row],[City]],lookups!A:C,3,0)</f>
        <v>Kerala</v>
      </c>
    </row>
    <row r="1046" spans="1:24" x14ac:dyDescent="0.25">
      <c r="A1046" t="s">
        <v>2004</v>
      </c>
      <c r="B1046" s="1">
        <v>45997</v>
      </c>
      <c r="C1046" t="s">
        <v>1637</v>
      </c>
      <c r="D1046" t="s">
        <v>39</v>
      </c>
      <c r="E1046" t="s">
        <v>114</v>
      </c>
      <c r="F1046" t="s">
        <v>115</v>
      </c>
      <c r="G1046" t="s">
        <v>42</v>
      </c>
      <c r="H1046" t="s">
        <v>116</v>
      </c>
      <c r="I1046" t="s">
        <v>33</v>
      </c>
      <c r="J1046" t="s">
        <v>45</v>
      </c>
      <c r="K1046">
        <v>4</v>
      </c>
      <c r="L1046">
        <v>12</v>
      </c>
      <c r="M1046">
        <v>0.2</v>
      </c>
      <c r="N1046">
        <v>38.4</v>
      </c>
      <c r="O1046">
        <v>14.4</v>
      </c>
      <c r="P1046" t="s">
        <v>28</v>
      </c>
      <c r="Q1046" t="s">
        <v>91</v>
      </c>
      <c r="R1046" t="s">
        <v>36</v>
      </c>
      <c r="S1046">
        <v>2.7</v>
      </c>
      <c r="T1046">
        <f>YEAR(tblOrders[[#This Row],[Order Date]])</f>
        <v>2025</v>
      </c>
      <c r="U1046" t="str">
        <f>TEXT(tblOrders[[#This Row],[Order Date]],"mmm-yyyy")</f>
        <v>Dec-2025</v>
      </c>
      <c r="V1046" s="4">
        <f>tblOrders[[#This Row],[Profit]]/tblOrders[[#This Row],[Sales Amount]]</f>
        <v>0.375</v>
      </c>
      <c r="W1046" t="str">
        <f>VLOOKUP(tblOrders[[#This Row],[City]],CityRegion,2,0)</f>
        <v>North</v>
      </c>
      <c r="X1046" t="str">
        <f>VLOOKUP(tblOrders[[#This Row],[City]],lookups!A:C,3,0)</f>
        <v>Delhi</v>
      </c>
    </row>
    <row r="1047" spans="1:24" x14ac:dyDescent="0.25">
      <c r="A1047" t="s">
        <v>2005</v>
      </c>
      <c r="B1047" s="1">
        <v>45744</v>
      </c>
      <c r="C1047" t="s">
        <v>2006</v>
      </c>
      <c r="D1047" t="s">
        <v>39</v>
      </c>
      <c r="E1047" t="s">
        <v>94</v>
      </c>
      <c r="F1047" t="s">
        <v>95</v>
      </c>
      <c r="G1047" t="s">
        <v>68</v>
      </c>
      <c r="H1047" t="s">
        <v>96</v>
      </c>
      <c r="I1047" t="s">
        <v>57</v>
      </c>
      <c r="J1047" t="s">
        <v>34</v>
      </c>
      <c r="K1047">
        <v>4</v>
      </c>
      <c r="L1047">
        <v>89</v>
      </c>
      <c r="M1047">
        <v>0.05</v>
      </c>
      <c r="N1047">
        <v>338.2</v>
      </c>
      <c r="O1047">
        <v>118.2</v>
      </c>
      <c r="P1047" t="s">
        <v>28</v>
      </c>
      <c r="Q1047" t="s">
        <v>35</v>
      </c>
      <c r="R1047" t="s">
        <v>30</v>
      </c>
      <c r="S1047">
        <v>4.3</v>
      </c>
      <c r="T1047">
        <f>YEAR(tblOrders[[#This Row],[Order Date]])</f>
        <v>2025</v>
      </c>
      <c r="U1047" t="str">
        <f>TEXT(tblOrders[[#This Row],[Order Date]],"mmm-yyyy")</f>
        <v>Mar-2025</v>
      </c>
      <c r="V1047" s="4">
        <f>tblOrders[[#This Row],[Profit]]/tblOrders[[#This Row],[Sales Amount]]</f>
        <v>0.34949733885274986</v>
      </c>
      <c r="W1047" t="str">
        <f>VLOOKUP(tblOrders[[#This Row],[City]],CityRegion,2,0)</f>
        <v>South</v>
      </c>
      <c r="X1047" t="str">
        <f>VLOOKUP(tblOrders[[#This Row],[City]],lookups!A:C,3,0)</f>
        <v>Kerala</v>
      </c>
    </row>
    <row r="1048" spans="1:24" x14ac:dyDescent="0.25">
      <c r="A1048" t="s">
        <v>2007</v>
      </c>
      <c r="B1048" s="1">
        <v>45852</v>
      </c>
      <c r="C1048" t="s">
        <v>777</v>
      </c>
      <c r="D1048" t="s">
        <v>21</v>
      </c>
      <c r="E1048" t="s">
        <v>101</v>
      </c>
      <c r="F1048" t="s">
        <v>102</v>
      </c>
      <c r="G1048" t="s">
        <v>24</v>
      </c>
      <c r="H1048" t="s">
        <v>103</v>
      </c>
      <c r="I1048" t="s">
        <v>130</v>
      </c>
      <c r="J1048" t="s">
        <v>34</v>
      </c>
      <c r="K1048">
        <v>1</v>
      </c>
      <c r="L1048">
        <v>120</v>
      </c>
      <c r="M1048">
        <v>0.05</v>
      </c>
      <c r="N1048">
        <v>114</v>
      </c>
      <c r="O1048">
        <v>36</v>
      </c>
      <c r="P1048" t="s">
        <v>85</v>
      </c>
      <c r="Q1048" t="s">
        <v>35</v>
      </c>
      <c r="R1048" t="s">
        <v>36</v>
      </c>
      <c r="S1048">
        <v>4.5</v>
      </c>
      <c r="T1048">
        <f>YEAR(tblOrders[[#This Row],[Order Date]])</f>
        <v>2025</v>
      </c>
      <c r="U1048" t="str">
        <f>TEXT(tblOrders[[#This Row],[Order Date]],"mmm-yyyy")</f>
        <v>Jul-2025</v>
      </c>
      <c r="V1048" s="4">
        <f>tblOrders[[#This Row],[Profit]]/tblOrders[[#This Row],[Sales Amount]]</f>
        <v>0.31578947368421051</v>
      </c>
      <c r="W1048" t="str">
        <f>VLOOKUP(tblOrders[[#This Row],[City]],CityRegion,2,0)</f>
        <v>West</v>
      </c>
      <c r="X1048" t="str">
        <f>VLOOKUP(tblOrders[[#This Row],[City]],lookups!A:C,3,0)</f>
        <v>Maharashtra</v>
      </c>
    </row>
    <row r="1049" spans="1:24" x14ac:dyDescent="0.25">
      <c r="A1049" t="s">
        <v>2008</v>
      </c>
      <c r="B1049" s="1">
        <v>45848</v>
      </c>
      <c r="C1049" t="s">
        <v>2009</v>
      </c>
      <c r="D1049" t="s">
        <v>21</v>
      </c>
      <c r="E1049" t="s">
        <v>101</v>
      </c>
      <c r="F1049" t="s">
        <v>102</v>
      </c>
      <c r="G1049" t="s">
        <v>24</v>
      </c>
      <c r="H1049" t="s">
        <v>103</v>
      </c>
      <c r="I1049" t="s">
        <v>76</v>
      </c>
      <c r="J1049" t="s">
        <v>34</v>
      </c>
      <c r="K1049">
        <v>3</v>
      </c>
      <c r="L1049">
        <v>120</v>
      </c>
      <c r="M1049">
        <v>0</v>
      </c>
      <c r="N1049">
        <v>360</v>
      </c>
      <c r="O1049">
        <v>126</v>
      </c>
      <c r="P1049" t="s">
        <v>28</v>
      </c>
      <c r="Q1049" t="s">
        <v>86</v>
      </c>
      <c r="R1049" t="s">
        <v>36</v>
      </c>
      <c r="S1049">
        <v>2.5</v>
      </c>
      <c r="T1049">
        <f>YEAR(tblOrders[[#This Row],[Order Date]])</f>
        <v>2025</v>
      </c>
      <c r="U1049" t="str">
        <f>TEXT(tblOrders[[#This Row],[Order Date]],"mmm-yyyy")</f>
        <v>Jul-2025</v>
      </c>
      <c r="V1049" s="4">
        <f>tblOrders[[#This Row],[Profit]]/tblOrders[[#This Row],[Sales Amount]]</f>
        <v>0.35</v>
      </c>
      <c r="W1049" t="str">
        <f>VLOOKUP(tblOrders[[#This Row],[City]],CityRegion,2,0)</f>
        <v>South</v>
      </c>
      <c r="X1049" t="str">
        <f>VLOOKUP(tblOrders[[#This Row],[City]],lookups!A:C,3,0)</f>
        <v>Kerala</v>
      </c>
    </row>
    <row r="1050" spans="1:24" x14ac:dyDescent="0.25">
      <c r="A1050" t="s">
        <v>2010</v>
      </c>
      <c r="B1050" s="1">
        <v>45874</v>
      </c>
      <c r="C1050" t="s">
        <v>279</v>
      </c>
      <c r="D1050" t="s">
        <v>21</v>
      </c>
      <c r="E1050" t="s">
        <v>108</v>
      </c>
      <c r="F1050" t="s">
        <v>109</v>
      </c>
      <c r="G1050" t="s">
        <v>62</v>
      </c>
      <c r="H1050" t="s">
        <v>110</v>
      </c>
      <c r="I1050" t="s">
        <v>33</v>
      </c>
      <c r="J1050" t="s">
        <v>27</v>
      </c>
      <c r="K1050">
        <v>3</v>
      </c>
      <c r="L1050">
        <v>110</v>
      </c>
      <c r="M1050">
        <v>0.15</v>
      </c>
      <c r="N1050">
        <v>280.5</v>
      </c>
      <c r="O1050">
        <v>76.5</v>
      </c>
      <c r="P1050" t="s">
        <v>28</v>
      </c>
      <c r="Q1050" t="s">
        <v>46</v>
      </c>
      <c r="R1050" t="s">
        <v>30</v>
      </c>
      <c r="S1050">
        <v>4.2</v>
      </c>
      <c r="T1050">
        <f>YEAR(tblOrders[[#This Row],[Order Date]])</f>
        <v>2025</v>
      </c>
      <c r="U1050" t="str">
        <f>TEXT(tblOrders[[#This Row],[Order Date]],"mmm-yyyy")</f>
        <v>Aug-2025</v>
      </c>
      <c r="V1050" s="4">
        <f>tblOrders[[#This Row],[Profit]]/tblOrders[[#This Row],[Sales Amount]]</f>
        <v>0.27272727272727271</v>
      </c>
      <c r="W1050" t="str">
        <f>VLOOKUP(tblOrders[[#This Row],[City]],CityRegion,2,0)</f>
        <v>North</v>
      </c>
      <c r="X1050" t="str">
        <f>VLOOKUP(tblOrders[[#This Row],[City]],lookups!A:C,3,0)</f>
        <v>Delhi</v>
      </c>
    </row>
    <row r="1051" spans="1:24" x14ac:dyDescent="0.25">
      <c r="A1051" t="s">
        <v>2011</v>
      </c>
      <c r="B1051" s="1">
        <v>45834</v>
      </c>
      <c r="C1051" t="s">
        <v>2012</v>
      </c>
      <c r="D1051" t="s">
        <v>21</v>
      </c>
      <c r="E1051" t="s">
        <v>94</v>
      </c>
      <c r="F1051" t="s">
        <v>95</v>
      </c>
      <c r="G1051" t="s">
        <v>68</v>
      </c>
      <c r="H1051" t="s">
        <v>96</v>
      </c>
      <c r="I1051" t="s">
        <v>70</v>
      </c>
      <c r="J1051" t="s">
        <v>27</v>
      </c>
      <c r="K1051">
        <v>1</v>
      </c>
      <c r="L1051">
        <v>89</v>
      </c>
      <c r="M1051">
        <v>0.15</v>
      </c>
      <c r="N1051">
        <v>75.650000000000006</v>
      </c>
      <c r="O1051">
        <v>20.65</v>
      </c>
      <c r="P1051" t="s">
        <v>85</v>
      </c>
      <c r="Q1051" t="s">
        <v>46</v>
      </c>
      <c r="R1051" t="s">
        <v>36</v>
      </c>
      <c r="S1051">
        <v>2.8</v>
      </c>
      <c r="T1051">
        <f>YEAR(tblOrders[[#This Row],[Order Date]])</f>
        <v>2025</v>
      </c>
      <c r="U1051" t="str">
        <f>TEXT(tblOrders[[#This Row],[Order Date]],"mmm-yyyy")</f>
        <v>Jun-2025</v>
      </c>
      <c r="V1051" s="4">
        <f>tblOrders[[#This Row],[Profit]]/tblOrders[[#This Row],[Sales Amount]]</f>
        <v>0.27296761401189684</v>
      </c>
      <c r="W1051" t="str">
        <f>VLOOKUP(tblOrders[[#This Row],[City]],CityRegion,2,0)</f>
        <v>South</v>
      </c>
      <c r="X1051" t="str">
        <f>VLOOKUP(tblOrders[[#This Row],[City]],lookups!A:C,3,0)</f>
        <v>Telengana</v>
      </c>
    </row>
    <row r="1052" spans="1:24" x14ac:dyDescent="0.25">
      <c r="A1052" t="s">
        <v>2013</v>
      </c>
      <c r="B1052" s="1">
        <v>45703</v>
      </c>
      <c r="C1052" t="s">
        <v>247</v>
      </c>
      <c r="D1052" t="s">
        <v>21</v>
      </c>
      <c r="E1052" t="s">
        <v>114</v>
      </c>
      <c r="F1052" t="s">
        <v>115</v>
      </c>
      <c r="G1052" t="s">
        <v>42</v>
      </c>
      <c r="H1052" t="s">
        <v>116</v>
      </c>
      <c r="I1052" t="s">
        <v>52</v>
      </c>
      <c r="J1052" t="s">
        <v>27</v>
      </c>
      <c r="K1052">
        <v>2</v>
      </c>
      <c r="L1052">
        <v>12</v>
      </c>
      <c r="M1052">
        <v>0.05</v>
      </c>
      <c r="N1052">
        <v>22.8</v>
      </c>
      <c r="O1052">
        <v>10.8</v>
      </c>
      <c r="P1052" t="s">
        <v>28</v>
      </c>
      <c r="Q1052" t="s">
        <v>35</v>
      </c>
      <c r="R1052" t="s">
        <v>30</v>
      </c>
      <c r="S1052">
        <v>5</v>
      </c>
      <c r="T1052">
        <f>YEAR(tblOrders[[#This Row],[Order Date]])</f>
        <v>2025</v>
      </c>
      <c r="U1052" t="str">
        <f>TEXT(tblOrders[[#This Row],[Order Date]],"mmm-yyyy")</f>
        <v>Feb-2025</v>
      </c>
      <c r="V1052" s="4">
        <f>tblOrders[[#This Row],[Profit]]/tblOrders[[#This Row],[Sales Amount]]</f>
        <v>0.47368421052631582</v>
      </c>
      <c r="W1052" t="str">
        <f>VLOOKUP(tblOrders[[#This Row],[City]],CityRegion,2,0)</f>
        <v>South</v>
      </c>
      <c r="X1052" t="str">
        <f>VLOOKUP(tblOrders[[#This Row],[City]],lookups!A:C,3,0)</f>
        <v>Kerala</v>
      </c>
    </row>
    <row r="1053" spans="1:24" x14ac:dyDescent="0.25">
      <c r="A1053" t="s">
        <v>2014</v>
      </c>
      <c r="B1053" s="1">
        <v>45861</v>
      </c>
      <c r="C1053" t="s">
        <v>1648</v>
      </c>
      <c r="D1053" t="s">
        <v>21</v>
      </c>
      <c r="E1053" t="s">
        <v>108</v>
      </c>
      <c r="F1053" t="s">
        <v>109</v>
      </c>
      <c r="G1053" t="s">
        <v>62</v>
      </c>
      <c r="H1053" t="s">
        <v>110</v>
      </c>
      <c r="I1053" t="s">
        <v>26</v>
      </c>
      <c r="J1053" t="s">
        <v>34</v>
      </c>
      <c r="K1053">
        <v>5</v>
      </c>
      <c r="L1053">
        <v>110</v>
      </c>
      <c r="M1053">
        <v>0.05</v>
      </c>
      <c r="N1053">
        <v>522.5</v>
      </c>
      <c r="O1053">
        <v>182.5</v>
      </c>
      <c r="P1053" t="s">
        <v>28</v>
      </c>
      <c r="Q1053" t="s">
        <v>46</v>
      </c>
      <c r="R1053" t="s">
        <v>30</v>
      </c>
      <c r="S1053">
        <v>4.5</v>
      </c>
      <c r="T1053">
        <f>YEAR(tblOrders[[#This Row],[Order Date]])</f>
        <v>2025</v>
      </c>
      <c r="U1053" t="str">
        <f>TEXT(tblOrders[[#This Row],[Order Date]],"mmm-yyyy")</f>
        <v>Jul-2025</v>
      </c>
      <c r="V1053" s="4">
        <f>tblOrders[[#This Row],[Profit]]/tblOrders[[#This Row],[Sales Amount]]</f>
        <v>0.34928229665071769</v>
      </c>
      <c r="W1053" t="str">
        <f>VLOOKUP(tblOrders[[#This Row],[City]],CityRegion,2,0)</f>
        <v>South</v>
      </c>
      <c r="X1053" t="str">
        <f>VLOOKUP(tblOrders[[#This Row],[City]],lookups!A:C,3,0)</f>
        <v>Karnataka</v>
      </c>
    </row>
    <row r="1054" spans="1:24" x14ac:dyDescent="0.25">
      <c r="A1054" t="s">
        <v>2015</v>
      </c>
      <c r="B1054" s="1">
        <v>45865</v>
      </c>
      <c r="C1054" t="s">
        <v>1319</v>
      </c>
      <c r="D1054" t="s">
        <v>39</v>
      </c>
      <c r="E1054" t="s">
        <v>60</v>
      </c>
      <c r="F1054" t="s">
        <v>61</v>
      </c>
      <c r="G1054" t="s">
        <v>62</v>
      </c>
      <c r="H1054" t="s">
        <v>63</v>
      </c>
      <c r="I1054" t="s">
        <v>84</v>
      </c>
      <c r="J1054" t="s">
        <v>34</v>
      </c>
      <c r="K1054">
        <v>3</v>
      </c>
      <c r="L1054">
        <v>45</v>
      </c>
      <c r="M1054">
        <v>0.15</v>
      </c>
      <c r="N1054">
        <v>114.75</v>
      </c>
      <c r="O1054">
        <v>36.75</v>
      </c>
      <c r="P1054" t="s">
        <v>28</v>
      </c>
      <c r="Q1054" t="s">
        <v>86</v>
      </c>
      <c r="R1054" t="s">
        <v>30</v>
      </c>
      <c r="S1054">
        <v>4.8</v>
      </c>
      <c r="T1054">
        <f>YEAR(tblOrders[[#This Row],[Order Date]])</f>
        <v>2025</v>
      </c>
      <c r="U1054" t="str">
        <f>TEXT(tblOrders[[#This Row],[Order Date]],"mmm-yyyy")</f>
        <v>Jul-2025</v>
      </c>
      <c r="V1054" s="4">
        <f>tblOrders[[#This Row],[Profit]]/tblOrders[[#This Row],[Sales Amount]]</f>
        <v>0.3202614379084967</v>
      </c>
      <c r="W1054" t="str">
        <f>VLOOKUP(tblOrders[[#This Row],[City]],CityRegion,2,0)</f>
        <v>West</v>
      </c>
      <c r="X1054" t="str">
        <f>VLOOKUP(tblOrders[[#This Row],[City]],lookups!A:C,3,0)</f>
        <v>Maharashtra</v>
      </c>
    </row>
    <row r="1055" spans="1:24" x14ac:dyDescent="0.25">
      <c r="A1055" t="s">
        <v>2016</v>
      </c>
      <c r="B1055" s="1">
        <v>45803</v>
      </c>
      <c r="C1055" t="s">
        <v>1065</v>
      </c>
      <c r="D1055" t="s">
        <v>39</v>
      </c>
      <c r="E1055" t="s">
        <v>40</v>
      </c>
      <c r="F1055" t="s">
        <v>41</v>
      </c>
      <c r="G1055" t="s">
        <v>42</v>
      </c>
      <c r="H1055" t="s">
        <v>43</v>
      </c>
      <c r="I1055" t="s">
        <v>52</v>
      </c>
      <c r="J1055" t="s">
        <v>45</v>
      </c>
      <c r="K1055">
        <v>4</v>
      </c>
      <c r="L1055">
        <v>18</v>
      </c>
      <c r="M1055">
        <v>0.1</v>
      </c>
      <c r="N1055">
        <v>64.8</v>
      </c>
      <c r="O1055">
        <v>28.8</v>
      </c>
      <c r="P1055" t="s">
        <v>85</v>
      </c>
      <c r="Q1055" t="s">
        <v>29</v>
      </c>
      <c r="R1055" t="s">
        <v>30</v>
      </c>
      <c r="S1055">
        <v>4.2</v>
      </c>
      <c r="T1055">
        <f>YEAR(tblOrders[[#This Row],[Order Date]])</f>
        <v>2025</v>
      </c>
      <c r="U1055" t="str">
        <f>TEXT(tblOrders[[#This Row],[Order Date]],"mmm-yyyy")</f>
        <v>May-2025</v>
      </c>
      <c r="V1055" s="4">
        <f>tblOrders[[#This Row],[Profit]]/tblOrders[[#This Row],[Sales Amount]]</f>
        <v>0.44444444444444448</v>
      </c>
      <c r="W1055" t="str">
        <f>VLOOKUP(tblOrders[[#This Row],[City]],CityRegion,2,0)</f>
        <v>South</v>
      </c>
      <c r="X1055" t="str">
        <f>VLOOKUP(tblOrders[[#This Row],[City]],lookups!A:C,3,0)</f>
        <v>Kerala</v>
      </c>
    </row>
    <row r="1056" spans="1:24" x14ac:dyDescent="0.25">
      <c r="A1056" t="s">
        <v>2017</v>
      </c>
      <c r="B1056" s="1">
        <v>46005</v>
      </c>
      <c r="C1056" t="s">
        <v>2018</v>
      </c>
      <c r="D1056" t="s">
        <v>21</v>
      </c>
      <c r="E1056" t="s">
        <v>73</v>
      </c>
      <c r="F1056" t="s">
        <v>74</v>
      </c>
      <c r="G1056" t="s">
        <v>68</v>
      </c>
      <c r="H1056" t="s">
        <v>75</v>
      </c>
      <c r="I1056" t="s">
        <v>130</v>
      </c>
      <c r="J1056" t="s">
        <v>27</v>
      </c>
      <c r="K1056">
        <v>5</v>
      </c>
      <c r="L1056">
        <v>65</v>
      </c>
      <c r="M1056">
        <v>0.2</v>
      </c>
      <c r="N1056">
        <v>260</v>
      </c>
      <c r="O1056">
        <v>70</v>
      </c>
      <c r="P1056" t="s">
        <v>28</v>
      </c>
      <c r="Q1056" t="s">
        <v>91</v>
      </c>
      <c r="R1056" t="s">
        <v>36</v>
      </c>
      <c r="S1056">
        <v>3.7</v>
      </c>
      <c r="T1056">
        <f>YEAR(tblOrders[[#This Row],[Order Date]])</f>
        <v>2025</v>
      </c>
      <c r="U1056" t="str">
        <f>TEXT(tblOrders[[#This Row],[Order Date]],"mmm-yyyy")</f>
        <v>Dec-2025</v>
      </c>
      <c r="V1056" s="4">
        <f>tblOrders[[#This Row],[Profit]]/tblOrders[[#This Row],[Sales Amount]]</f>
        <v>0.26923076923076922</v>
      </c>
      <c r="W1056" t="str">
        <f>VLOOKUP(tblOrders[[#This Row],[City]],CityRegion,2,0)</f>
        <v>West</v>
      </c>
      <c r="X1056" t="str">
        <f>VLOOKUP(tblOrders[[#This Row],[City]],lookups!A:C,3,0)</f>
        <v>Maharashtra</v>
      </c>
    </row>
    <row r="1057" spans="1:24" x14ac:dyDescent="0.25">
      <c r="A1057" t="s">
        <v>2019</v>
      </c>
      <c r="B1057" s="1">
        <v>45871</v>
      </c>
      <c r="C1057" t="s">
        <v>1575</v>
      </c>
      <c r="D1057" t="s">
        <v>21</v>
      </c>
      <c r="E1057" t="s">
        <v>94</v>
      </c>
      <c r="F1057" t="s">
        <v>95</v>
      </c>
      <c r="G1057" t="s">
        <v>68</v>
      </c>
      <c r="H1057" t="s">
        <v>96</v>
      </c>
      <c r="I1057" t="s">
        <v>130</v>
      </c>
      <c r="J1057" t="s">
        <v>45</v>
      </c>
      <c r="K1057">
        <v>4</v>
      </c>
      <c r="L1057">
        <v>89</v>
      </c>
      <c r="M1057">
        <v>0.1</v>
      </c>
      <c r="N1057">
        <v>320.39999999999998</v>
      </c>
      <c r="O1057">
        <v>100.4</v>
      </c>
      <c r="P1057" t="s">
        <v>28</v>
      </c>
      <c r="Q1057" t="s">
        <v>86</v>
      </c>
      <c r="R1057" t="s">
        <v>36</v>
      </c>
      <c r="S1057">
        <v>3.5</v>
      </c>
      <c r="T1057">
        <f>YEAR(tblOrders[[#This Row],[Order Date]])</f>
        <v>2025</v>
      </c>
      <c r="U1057" t="str">
        <f>TEXT(tblOrders[[#This Row],[Order Date]],"mmm-yyyy")</f>
        <v>Aug-2025</v>
      </c>
      <c r="V1057" s="4">
        <f>tblOrders[[#This Row],[Profit]]/tblOrders[[#This Row],[Sales Amount]]</f>
        <v>0.31335830212234711</v>
      </c>
      <c r="W1057" t="str">
        <f>VLOOKUP(tblOrders[[#This Row],[City]],CityRegion,2,0)</f>
        <v>West</v>
      </c>
      <c r="X1057" t="str">
        <f>VLOOKUP(tblOrders[[#This Row],[City]],lookups!A:C,3,0)</f>
        <v>Maharashtra</v>
      </c>
    </row>
    <row r="1058" spans="1:24" x14ac:dyDescent="0.25">
      <c r="A1058" t="s">
        <v>2020</v>
      </c>
      <c r="B1058" s="1">
        <v>45751</v>
      </c>
      <c r="C1058" t="s">
        <v>2021</v>
      </c>
      <c r="D1058" t="s">
        <v>21</v>
      </c>
      <c r="E1058" t="s">
        <v>60</v>
      </c>
      <c r="F1058" t="s">
        <v>61</v>
      </c>
      <c r="G1058" t="s">
        <v>62</v>
      </c>
      <c r="H1058" t="s">
        <v>63</v>
      </c>
      <c r="I1058" t="s">
        <v>84</v>
      </c>
      <c r="J1058" t="s">
        <v>45</v>
      </c>
      <c r="K1058">
        <v>2</v>
      </c>
      <c r="L1058">
        <v>45</v>
      </c>
      <c r="M1058">
        <v>0.15</v>
      </c>
      <c r="N1058">
        <v>76.5</v>
      </c>
      <c r="O1058">
        <v>24.5</v>
      </c>
      <c r="P1058" t="s">
        <v>28</v>
      </c>
      <c r="Q1058" t="s">
        <v>46</v>
      </c>
      <c r="R1058" t="s">
        <v>36</v>
      </c>
      <c r="S1058">
        <v>2.8</v>
      </c>
      <c r="T1058">
        <f>YEAR(tblOrders[[#This Row],[Order Date]])</f>
        <v>2025</v>
      </c>
      <c r="U1058" t="str">
        <f>TEXT(tblOrders[[#This Row],[Order Date]],"mmm-yyyy")</f>
        <v>Apr-2025</v>
      </c>
      <c r="V1058" s="4">
        <f>tblOrders[[#This Row],[Profit]]/tblOrders[[#This Row],[Sales Amount]]</f>
        <v>0.3202614379084967</v>
      </c>
      <c r="W1058" t="str">
        <f>VLOOKUP(tblOrders[[#This Row],[City]],CityRegion,2,0)</f>
        <v>West</v>
      </c>
      <c r="X1058" t="str">
        <f>VLOOKUP(tblOrders[[#This Row],[City]],lookups!A:C,3,0)</f>
        <v>Maharashtra</v>
      </c>
    </row>
    <row r="1059" spans="1:24" x14ac:dyDescent="0.25">
      <c r="A1059" t="s">
        <v>2022</v>
      </c>
      <c r="B1059" s="1">
        <v>45809</v>
      </c>
      <c r="C1059" t="s">
        <v>1120</v>
      </c>
      <c r="D1059" t="s">
        <v>39</v>
      </c>
      <c r="E1059" t="s">
        <v>101</v>
      </c>
      <c r="F1059" t="s">
        <v>102</v>
      </c>
      <c r="G1059" t="s">
        <v>24</v>
      </c>
      <c r="H1059" t="s">
        <v>103</v>
      </c>
      <c r="I1059" t="s">
        <v>84</v>
      </c>
      <c r="J1059" t="s">
        <v>34</v>
      </c>
      <c r="K1059">
        <v>3</v>
      </c>
      <c r="L1059">
        <v>120</v>
      </c>
      <c r="M1059">
        <v>0</v>
      </c>
      <c r="N1059">
        <v>360</v>
      </c>
      <c r="O1059">
        <v>126</v>
      </c>
      <c r="P1059" t="s">
        <v>28</v>
      </c>
      <c r="Q1059" t="s">
        <v>35</v>
      </c>
      <c r="R1059" t="s">
        <v>36</v>
      </c>
      <c r="S1059">
        <v>4.2</v>
      </c>
      <c r="T1059">
        <f>YEAR(tblOrders[[#This Row],[Order Date]])</f>
        <v>2025</v>
      </c>
      <c r="U1059" t="str">
        <f>TEXT(tblOrders[[#This Row],[Order Date]],"mmm-yyyy")</f>
        <v>Jun-2025</v>
      </c>
      <c r="V1059" s="4">
        <f>tblOrders[[#This Row],[Profit]]/tblOrders[[#This Row],[Sales Amount]]</f>
        <v>0.35</v>
      </c>
      <c r="W1059" t="str">
        <f>VLOOKUP(tblOrders[[#This Row],[City]],CityRegion,2,0)</f>
        <v>West</v>
      </c>
      <c r="X1059" t="str">
        <f>VLOOKUP(tblOrders[[#This Row],[City]],lookups!A:C,3,0)</f>
        <v>Maharashtra</v>
      </c>
    </row>
    <row r="1060" spans="1:24" x14ac:dyDescent="0.25">
      <c r="A1060" t="s">
        <v>2023</v>
      </c>
      <c r="B1060" s="1">
        <v>45714</v>
      </c>
      <c r="C1060" t="s">
        <v>1334</v>
      </c>
      <c r="D1060" t="s">
        <v>21</v>
      </c>
      <c r="E1060" t="s">
        <v>114</v>
      </c>
      <c r="F1060" t="s">
        <v>115</v>
      </c>
      <c r="G1060" t="s">
        <v>42</v>
      </c>
      <c r="H1060" t="s">
        <v>116</v>
      </c>
      <c r="I1060" t="s">
        <v>57</v>
      </c>
      <c r="J1060" t="s">
        <v>27</v>
      </c>
      <c r="K1060">
        <v>2</v>
      </c>
      <c r="L1060">
        <v>12</v>
      </c>
      <c r="M1060">
        <v>0</v>
      </c>
      <c r="N1060">
        <v>24</v>
      </c>
      <c r="O1060">
        <v>12</v>
      </c>
      <c r="P1060" t="s">
        <v>28</v>
      </c>
      <c r="Q1060" t="s">
        <v>91</v>
      </c>
      <c r="R1060" t="s">
        <v>36</v>
      </c>
      <c r="S1060">
        <v>4.9000000000000004</v>
      </c>
      <c r="T1060">
        <f>YEAR(tblOrders[[#This Row],[Order Date]])</f>
        <v>2025</v>
      </c>
      <c r="U1060" t="str">
        <f>TEXT(tblOrders[[#This Row],[Order Date]],"mmm-yyyy")</f>
        <v>Feb-2025</v>
      </c>
      <c r="V1060" s="4">
        <f>tblOrders[[#This Row],[Profit]]/tblOrders[[#This Row],[Sales Amount]]</f>
        <v>0.5</v>
      </c>
      <c r="W1060" t="str">
        <f>VLOOKUP(tblOrders[[#This Row],[City]],CityRegion,2,0)</f>
        <v>South</v>
      </c>
      <c r="X1060" t="str">
        <f>VLOOKUP(tblOrders[[#This Row],[City]],lookups!A:C,3,0)</f>
        <v>Kerala</v>
      </c>
    </row>
    <row r="1061" spans="1:24" x14ac:dyDescent="0.25">
      <c r="A1061" t="s">
        <v>2024</v>
      </c>
      <c r="B1061" s="1">
        <v>45943</v>
      </c>
      <c r="C1061" t="s">
        <v>2025</v>
      </c>
      <c r="D1061" t="s">
        <v>21</v>
      </c>
      <c r="E1061" t="s">
        <v>94</v>
      </c>
      <c r="F1061" t="s">
        <v>95</v>
      </c>
      <c r="G1061" t="s">
        <v>68</v>
      </c>
      <c r="H1061" t="s">
        <v>96</v>
      </c>
      <c r="I1061" t="s">
        <v>76</v>
      </c>
      <c r="J1061" t="s">
        <v>45</v>
      </c>
      <c r="K1061">
        <v>4</v>
      </c>
      <c r="L1061">
        <v>89</v>
      </c>
      <c r="M1061">
        <v>0.1</v>
      </c>
      <c r="N1061">
        <v>320.39999999999998</v>
      </c>
      <c r="O1061">
        <v>100.4</v>
      </c>
      <c r="P1061" t="s">
        <v>28</v>
      </c>
      <c r="Q1061" t="s">
        <v>86</v>
      </c>
      <c r="R1061" t="s">
        <v>123</v>
      </c>
      <c r="S1061">
        <v>2.6</v>
      </c>
      <c r="T1061">
        <f>YEAR(tblOrders[[#This Row],[Order Date]])</f>
        <v>2025</v>
      </c>
      <c r="U1061" t="str">
        <f>TEXT(tblOrders[[#This Row],[Order Date]],"mmm-yyyy")</f>
        <v>Oct-2025</v>
      </c>
      <c r="V1061" s="4">
        <f>tblOrders[[#This Row],[Profit]]/tblOrders[[#This Row],[Sales Amount]]</f>
        <v>0.31335830212234711</v>
      </c>
      <c r="W1061" t="str">
        <f>VLOOKUP(tblOrders[[#This Row],[City]],CityRegion,2,0)</f>
        <v>South</v>
      </c>
      <c r="X1061" t="str">
        <f>VLOOKUP(tblOrders[[#This Row],[City]],lookups!A:C,3,0)</f>
        <v>Kerala</v>
      </c>
    </row>
    <row r="1062" spans="1:24" x14ac:dyDescent="0.25">
      <c r="A1062" t="s">
        <v>2026</v>
      </c>
      <c r="B1062" s="1">
        <v>45882</v>
      </c>
      <c r="C1062" t="s">
        <v>1283</v>
      </c>
      <c r="D1062" t="s">
        <v>21</v>
      </c>
      <c r="E1062" t="s">
        <v>114</v>
      </c>
      <c r="F1062" t="s">
        <v>115</v>
      </c>
      <c r="G1062" t="s">
        <v>42</v>
      </c>
      <c r="H1062" t="s">
        <v>116</v>
      </c>
      <c r="I1062" t="s">
        <v>52</v>
      </c>
      <c r="J1062" t="s">
        <v>34</v>
      </c>
      <c r="K1062">
        <v>4</v>
      </c>
      <c r="L1062">
        <v>12</v>
      </c>
      <c r="M1062">
        <v>0.05</v>
      </c>
      <c r="N1062">
        <v>45.6</v>
      </c>
      <c r="O1062">
        <v>21.6</v>
      </c>
      <c r="P1062" t="s">
        <v>28</v>
      </c>
      <c r="Q1062" t="s">
        <v>91</v>
      </c>
      <c r="R1062" t="s">
        <v>36</v>
      </c>
      <c r="S1062">
        <v>4</v>
      </c>
      <c r="T1062">
        <f>YEAR(tblOrders[[#This Row],[Order Date]])</f>
        <v>2025</v>
      </c>
      <c r="U1062" t="str">
        <f>TEXT(tblOrders[[#This Row],[Order Date]],"mmm-yyyy")</f>
        <v>Aug-2025</v>
      </c>
      <c r="V1062" s="4">
        <f>tblOrders[[#This Row],[Profit]]/tblOrders[[#This Row],[Sales Amount]]</f>
        <v>0.47368421052631582</v>
      </c>
      <c r="W1062" t="str">
        <f>VLOOKUP(tblOrders[[#This Row],[City]],CityRegion,2,0)</f>
        <v>South</v>
      </c>
      <c r="X1062" t="str">
        <f>VLOOKUP(tblOrders[[#This Row],[City]],lookups!A:C,3,0)</f>
        <v>Kerala</v>
      </c>
    </row>
    <row r="1063" spans="1:24" x14ac:dyDescent="0.25">
      <c r="A1063" t="s">
        <v>2027</v>
      </c>
      <c r="B1063" s="1">
        <v>45877</v>
      </c>
      <c r="C1063" t="s">
        <v>2028</v>
      </c>
      <c r="D1063" t="s">
        <v>39</v>
      </c>
      <c r="E1063" t="s">
        <v>49</v>
      </c>
      <c r="F1063" t="s">
        <v>50</v>
      </c>
      <c r="G1063" t="s">
        <v>24</v>
      </c>
      <c r="H1063" t="s">
        <v>51</v>
      </c>
      <c r="I1063" t="s">
        <v>76</v>
      </c>
      <c r="J1063" t="s">
        <v>45</v>
      </c>
      <c r="K1063">
        <v>5</v>
      </c>
      <c r="L1063">
        <v>85</v>
      </c>
      <c r="M1063">
        <v>0.05</v>
      </c>
      <c r="N1063">
        <v>403.75</v>
      </c>
      <c r="O1063">
        <v>143.75</v>
      </c>
      <c r="P1063" t="s">
        <v>85</v>
      </c>
      <c r="Q1063" t="s">
        <v>91</v>
      </c>
      <c r="R1063" t="s">
        <v>30</v>
      </c>
      <c r="S1063">
        <v>4</v>
      </c>
      <c r="T1063">
        <f>YEAR(tblOrders[[#This Row],[Order Date]])</f>
        <v>2025</v>
      </c>
      <c r="U1063" t="str">
        <f>TEXT(tblOrders[[#This Row],[Order Date]],"mmm-yyyy")</f>
        <v>Aug-2025</v>
      </c>
      <c r="V1063" s="4">
        <f>tblOrders[[#This Row],[Profit]]/tblOrders[[#This Row],[Sales Amount]]</f>
        <v>0.35603715170278638</v>
      </c>
      <c r="W1063" t="str">
        <f>VLOOKUP(tblOrders[[#This Row],[City]],CityRegion,2,0)</f>
        <v>South</v>
      </c>
      <c r="X1063" t="str">
        <f>VLOOKUP(tblOrders[[#This Row],[City]],lookups!A:C,3,0)</f>
        <v>Kerala</v>
      </c>
    </row>
    <row r="1064" spans="1:24" x14ac:dyDescent="0.25">
      <c r="A1064" t="s">
        <v>2029</v>
      </c>
      <c r="B1064" s="1">
        <v>45663</v>
      </c>
      <c r="C1064" t="s">
        <v>1163</v>
      </c>
      <c r="D1064" t="s">
        <v>21</v>
      </c>
      <c r="E1064" t="s">
        <v>55</v>
      </c>
      <c r="F1064" t="s">
        <v>56</v>
      </c>
      <c r="G1064" t="s">
        <v>24</v>
      </c>
      <c r="H1064" t="s">
        <v>51</v>
      </c>
      <c r="I1064" t="s">
        <v>26</v>
      </c>
      <c r="J1064" t="s">
        <v>45</v>
      </c>
      <c r="K1064">
        <v>2</v>
      </c>
      <c r="L1064">
        <v>42</v>
      </c>
      <c r="M1064">
        <v>0.05</v>
      </c>
      <c r="N1064">
        <v>79.8</v>
      </c>
      <c r="O1064">
        <v>31.8</v>
      </c>
      <c r="P1064" t="s">
        <v>28</v>
      </c>
      <c r="Q1064" t="s">
        <v>29</v>
      </c>
      <c r="R1064" t="s">
        <v>36</v>
      </c>
      <c r="S1064">
        <v>2.6</v>
      </c>
      <c r="T1064">
        <f>YEAR(tblOrders[[#This Row],[Order Date]])</f>
        <v>2025</v>
      </c>
      <c r="U1064" t="str">
        <f>TEXT(tblOrders[[#This Row],[Order Date]],"mmm-yyyy")</f>
        <v>Jan-2025</v>
      </c>
      <c r="V1064" s="4">
        <f>tblOrders[[#This Row],[Profit]]/tblOrders[[#This Row],[Sales Amount]]</f>
        <v>0.39849624060150379</v>
      </c>
      <c r="W1064" t="str">
        <f>VLOOKUP(tblOrders[[#This Row],[City]],CityRegion,2,0)</f>
        <v>South</v>
      </c>
      <c r="X1064" t="str">
        <f>VLOOKUP(tblOrders[[#This Row],[City]],lookups!A:C,3,0)</f>
        <v>Karnataka</v>
      </c>
    </row>
    <row r="1065" spans="1:24" x14ac:dyDescent="0.25">
      <c r="A1065" t="s">
        <v>2030</v>
      </c>
      <c r="B1065" s="1">
        <v>45899</v>
      </c>
      <c r="C1065" t="s">
        <v>1841</v>
      </c>
      <c r="D1065" t="s">
        <v>39</v>
      </c>
      <c r="E1065" t="s">
        <v>66</v>
      </c>
      <c r="F1065" t="s">
        <v>67</v>
      </c>
      <c r="G1065" t="s">
        <v>68</v>
      </c>
      <c r="H1065" t="s">
        <v>69</v>
      </c>
      <c r="I1065" t="s">
        <v>139</v>
      </c>
      <c r="J1065" t="s">
        <v>27</v>
      </c>
      <c r="K1065">
        <v>1</v>
      </c>
      <c r="L1065">
        <v>149</v>
      </c>
      <c r="M1065">
        <v>0.1</v>
      </c>
      <c r="N1065">
        <v>134.1</v>
      </c>
      <c r="O1065">
        <v>39.1</v>
      </c>
      <c r="P1065" t="s">
        <v>28</v>
      </c>
      <c r="Q1065" t="s">
        <v>91</v>
      </c>
      <c r="R1065" t="s">
        <v>36</v>
      </c>
      <c r="S1065">
        <v>3.2</v>
      </c>
      <c r="T1065">
        <f>YEAR(tblOrders[[#This Row],[Order Date]])</f>
        <v>2025</v>
      </c>
      <c r="U1065" t="str">
        <f>TEXT(tblOrders[[#This Row],[Order Date]],"mmm-yyyy")</f>
        <v>Aug-2025</v>
      </c>
      <c r="V1065" s="4">
        <f>tblOrders[[#This Row],[Profit]]/tblOrders[[#This Row],[Sales Amount]]</f>
        <v>0.29157345264727819</v>
      </c>
      <c r="W1065" t="str">
        <f>VLOOKUP(tblOrders[[#This Row],[City]],CityRegion,2,0)</f>
        <v>South</v>
      </c>
      <c r="X1065" t="str">
        <f>VLOOKUP(tblOrders[[#This Row],[City]],lookups!A:C,3,0)</f>
        <v>Tamil Nadu</v>
      </c>
    </row>
    <row r="1066" spans="1:24" x14ac:dyDescent="0.25">
      <c r="A1066" t="s">
        <v>2031</v>
      </c>
      <c r="B1066" s="1">
        <v>45715</v>
      </c>
      <c r="C1066" t="s">
        <v>2032</v>
      </c>
      <c r="D1066" t="s">
        <v>39</v>
      </c>
      <c r="E1066" t="s">
        <v>22</v>
      </c>
      <c r="F1066" t="s">
        <v>23</v>
      </c>
      <c r="G1066" t="s">
        <v>24</v>
      </c>
      <c r="H1066" t="s">
        <v>25</v>
      </c>
      <c r="I1066" t="s">
        <v>76</v>
      </c>
      <c r="J1066" t="s">
        <v>34</v>
      </c>
      <c r="K1066">
        <v>5</v>
      </c>
      <c r="L1066">
        <v>190</v>
      </c>
      <c r="M1066">
        <v>0.05</v>
      </c>
      <c r="N1066">
        <v>902.5</v>
      </c>
      <c r="O1066">
        <v>277.5</v>
      </c>
      <c r="P1066" t="s">
        <v>28</v>
      </c>
      <c r="Q1066" t="s">
        <v>86</v>
      </c>
      <c r="R1066" t="s">
        <v>36</v>
      </c>
      <c r="S1066">
        <v>4</v>
      </c>
      <c r="T1066">
        <f>YEAR(tblOrders[[#This Row],[Order Date]])</f>
        <v>2025</v>
      </c>
      <c r="U1066" t="str">
        <f>TEXT(tblOrders[[#This Row],[Order Date]],"mmm-yyyy")</f>
        <v>Feb-2025</v>
      </c>
      <c r="V1066" s="4">
        <f>tblOrders[[#This Row],[Profit]]/tblOrders[[#This Row],[Sales Amount]]</f>
        <v>0.30747922437673131</v>
      </c>
      <c r="W1066" t="str">
        <f>VLOOKUP(tblOrders[[#This Row],[City]],CityRegion,2,0)</f>
        <v>South</v>
      </c>
      <c r="X1066" t="str">
        <f>VLOOKUP(tblOrders[[#This Row],[City]],lookups!A:C,3,0)</f>
        <v>Kerala</v>
      </c>
    </row>
    <row r="1067" spans="1:24" x14ac:dyDescent="0.25">
      <c r="A1067" t="s">
        <v>2033</v>
      </c>
      <c r="B1067" s="1">
        <v>45776</v>
      </c>
      <c r="C1067" t="s">
        <v>2034</v>
      </c>
      <c r="D1067" t="s">
        <v>21</v>
      </c>
      <c r="E1067" t="s">
        <v>60</v>
      </c>
      <c r="F1067" t="s">
        <v>61</v>
      </c>
      <c r="G1067" t="s">
        <v>62</v>
      </c>
      <c r="H1067" t="s">
        <v>63</v>
      </c>
      <c r="I1067" t="s">
        <v>33</v>
      </c>
      <c r="J1067" t="s">
        <v>34</v>
      </c>
      <c r="K1067">
        <v>4</v>
      </c>
      <c r="L1067">
        <v>45</v>
      </c>
      <c r="M1067">
        <v>0.2</v>
      </c>
      <c r="N1067">
        <v>144</v>
      </c>
      <c r="O1067">
        <v>40</v>
      </c>
      <c r="P1067" t="s">
        <v>28</v>
      </c>
      <c r="Q1067" t="s">
        <v>46</v>
      </c>
      <c r="R1067" t="s">
        <v>36</v>
      </c>
      <c r="S1067">
        <v>4.0999999999999996</v>
      </c>
      <c r="T1067">
        <f>YEAR(tblOrders[[#This Row],[Order Date]])</f>
        <v>2025</v>
      </c>
      <c r="U1067" t="str">
        <f>TEXT(tblOrders[[#This Row],[Order Date]],"mmm-yyyy")</f>
        <v>Apr-2025</v>
      </c>
      <c r="V1067" s="4">
        <f>tblOrders[[#This Row],[Profit]]/tblOrders[[#This Row],[Sales Amount]]</f>
        <v>0.27777777777777779</v>
      </c>
      <c r="W1067" t="str">
        <f>VLOOKUP(tblOrders[[#This Row],[City]],CityRegion,2,0)</f>
        <v>North</v>
      </c>
      <c r="X1067" t="str">
        <f>VLOOKUP(tblOrders[[#This Row],[City]],lookups!A:C,3,0)</f>
        <v>Delhi</v>
      </c>
    </row>
    <row r="1068" spans="1:24" x14ac:dyDescent="0.25">
      <c r="A1068" t="s">
        <v>2035</v>
      </c>
      <c r="B1068" s="1">
        <v>45857</v>
      </c>
      <c r="C1068" t="s">
        <v>2036</v>
      </c>
      <c r="D1068" t="s">
        <v>39</v>
      </c>
      <c r="E1068" t="s">
        <v>73</v>
      </c>
      <c r="F1068" t="s">
        <v>74</v>
      </c>
      <c r="G1068" t="s">
        <v>68</v>
      </c>
      <c r="H1068" t="s">
        <v>75</v>
      </c>
      <c r="I1068" t="s">
        <v>44</v>
      </c>
      <c r="J1068" t="s">
        <v>34</v>
      </c>
      <c r="K1068">
        <v>5</v>
      </c>
      <c r="L1068">
        <v>65</v>
      </c>
      <c r="M1068">
        <v>0.15</v>
      </c>
      <c r="N1068">
        <v>276.25</v>
      </c>
      <c r="O1068">
        <v>86.25</v>
      </c>
      <c r="P1068" t="s">
        <v>28</v>
      </c>
      <c r="Q1068" t="s">
        <v>46</v>
      </c>
      <c r="R1068" t="s">
        <v>36</v>
      </c>
      <c r="S1068">
        <v>2.9</v>
      </c>
      <c r="T1068">
        <f>YEAR(tblOrders[[#This Row],[Order Date]])</f>
        <v>2025</v>
      </c>
      <c r="U1068" t="str">
        <f>TEXT(tblOrders[[#This Row],[Order Date]],"mmm-yyyy")</f>
        <v>Jul-2025</v>
      </c>
      <c r="V1068" s="4">
        <f>tblOrders[[#This Row],[Profit]]/tblOrders[[#This Row],[Sales Amount]]</f>
        <v>0.31221719457013575</v>
      </c>
      <c r="W1068" t="str">
        <f>VLOOKUP(tblOrders[[#This Row],[City]],CityRegion,2,0)</f>
        <v>South</v>
      </c>
      <c r="X1068" t="str">
        <f>VLOOKUP(tblOrders[[#This Row],[City]],lookups!A:C,3,0)</f>
        <v>Kerala</v>
      </c>
    </row>
    <row r="1069" spans="1:24" x14ac:dyDescent="0.25">
      <c r="A1069" t="s">
        <v>2037</v>
      </c>
      <c r="B1069" s="1">
        <v>45918</v>
      </c>
      <c r="C1069" t="s">
        <v>2038</v>
      </c>
      <c r="D1069" t="s">
        <v>21</v>
      </c>
      <c r="E1069" t="s">
        <v>49</v>
      </c>
      <c r="F1069" t="s">
        <v>50</v>
      </c>
      <c r="G1069" t="s">
        <v>24</v>
      </c>
      <c r="H1069" t="s">
        <v>51</v>
      </c>
      <c r="I1069" t="s">
        <v>130</v>
      </c>
      <c r="J1069" t="s">
        <v>34</v>
      </c>
      <c r="K1069">
        <v>5</v>
      </c>
      <c r="L1069">
        <v>85</v>
      </c>
      <c r="M1069">
        <v>0.15</v>
      </c>
      <c r="N1069">
        <v>361.25</v>
      </c>
      <c r="O1069">
        <v>101.25</v>
      </c>
      <c r="P1069" t="s">
        <v>28</v>
      </c>
      <c r="Q1069" t="s">
        <v>35</v>
      </c>
      <c r="R1069" t="s">
        <v>36</v>
      </c>
      <c r="S1069">
        <v>2.9</v>
      </c>
      <c r="T1069">
        <f>YEAR(tblOrders[[#This Row],[Order Date]])</f>
        <v>2025</v>
      </c>
      <c r="U1069" t="str">
        <f>TEXT(tblOrders[[#This Row],[Order Date]],"mmm-yyyy")</f>
        <v>Sep-2025</v>
      </c>
      <c r="V1069" s="4">
        <f>tblOrders[[#This Row],[Profit]]/tblOrders[[#This Row],[Sales Amount]]</f>
        <v>0.28027681660899656</v>
      </c>
      <c r="W1069" t="str">
        <f>VLOOKUP(tblOrders[[#This Row],[City]],CityRegion,2,0)</f>
        <v>West</v>
      </c>
      <c r="X1069" t="str">
        <f>VLOOKUP(tblOrders[[#This Row],[City]],lookups!A:C,3,0)</f>
        <v>Maharashtra</v>
      </c>
    </row>
    <row r="1070" spans="1:24" x14ac:dyDescent="0.25">
      <c r="A1070" t="s">
        <v>2039</v>
      </c>
      <c r="B1070" s="1">
        <v>45829</v>
      </c>
      <c r="C1070" t="s">
        <v>2040</v>
      </c>
      <c r="D1070" t="s">
        <v>21</v>
      </c>
      <c r="E1070" t="s">
        <v>108</v>
      </c>
      <c r="F1070" t="s">
        <v>109</v>
      </c>
      <c r="G1070" t="s">
        <v>62</v>
      </c>
      <c r="H1070" t="s">
        <v>110</v>
      </c>
      <c r="I1070" t="s">
        <v>26</v>
      </c>
      <c r="J1070" t="s">
        <v>27</v>
      </c>
      <c r="K1070">
        <v>4</v>
      </c>
      <c r="L1070">
        <v>110</v>
      </c>
      <c r="M1070">
        <v>0</v>
      </c>
      <c r="N1070">
        <v>440</v>
      </c>
      <c r="O1070">
        <v>168</v>
      </c>
      <c r="P1070" t="s">
        <v>28</v>
      </c>
      <c r="Q1070" t="s">
        <v>91</v>
      </c>
      <c r="R1070" t="s">
        <v>36</v>
      </c>
      <c r="S1070">
        <v>3.7</v>
      </c>
      <c r="T1070">
        <f>YEAR(tblOrders[[#This Row],[Order Date]])</f>
        <v>2025</v>
      </c>
      <c r="U1070" t="str">
        <f>TEXT(tblOrders[[#This Row],[Order Date]],"mmm-yyyy")</f>
        <v>Jun-2025</v>
      </c>
      <c r="V1070" s="4">
        <f>tblOrders[[#This Row],[Profit]]/tblOrders[[#This Row],[Sales Amount]]</f>
        <v>0.38181818181818183</v>
      </c>
      <c r="W1070" t="str">
        <f>VLOOKUP(tblOrders[[#This Row],[City]],CityRegion,2,0)</f>
        <v>South</v>
      </c>
      <c r="X1070" t="str">
        <f>VLOOKUP(tblOrders[[#This Row],[City]],lookups!A:C,3,0)</f>
        <v>Karnataka</v>
      </c>
    </row>
    <row r="1071" spans="1:24" x14ac:dyDescent="0.25">
      <c r="A1071" t="s">
        <v>2041</v>
      </c>
      <c r="B1071" s="1">
        <v>45817</v>
      </c>
      <c r="C1071" t="s">
        <v>2042</v>
      </c>
      <c r="D1071" t="s">
        <v>39</v>
      </c>
      <c r="E1071" t="s">
        <v>114</v>
      </c>
      <c r="F1071" t="s">
        <v>115</v>
      </c>
      <c r="G1071" t="s">
        <v>42</v>
      </c>
      <c r="H1071" t="s">
        <v>116</v>
      </c>
      <c r="I1071" t="s">
        <v>52</v>
      </c>
      <c r="J1071" t="s">
        <v>27</v>
      </c>
      <c r="K1071">
        <v>2</v>
      </c>
      <c r="L1071">
        <v>12</v>
      </c>
      <c r="M1071">
        <v>0.1</v>
      </c>
      <c r="N1071">
        <v>21.6</v>
      </c>
      <c r="O1071">
        <v>9.6</v>
      </c>
      <c r="P1071" t="s">
        <v>28</v>
      </c>
      <c r="Q1071" t="s">
        <v>35</v>
      </c>
      <c r="R1071" t="s">
        <v>36</v>
      </c>
      <c r="S1071">
        <v>4.0999999999999996</v>
      </c>
      <c r="T1071">
        <f>YEAR(tblOrders[[#This Row],[Order Date]])</f>
        <v>2025</v>
      </c>
      <c r="U1071" t="str">
        <f>TEXT(tblOrders[[#This Row],[Order Date]],"mmm-yyyy")</f>
        <v>Jun-2025</v>
      </c>
      <c r="V1071" s="4">
        <f>tblOrders[[#This Row],[Profit]]/tblOrders[[#This Row],[Sales Amount]]</f>
        <v>0.44444444444444442</v>
      </c>
      <c r="W1071" t="str">
        <f>VLOOKUP(tblOrders[[#This Row],[City]],CityRegion,2,0)</f>
        <v>South</v>
      </c>
      <c r="X1071" t="str">
        <f>VLOOKUP(tblOrders[[#This Row],[City]],lookups!A:C,3,0)</f>
        <v>Kerala</v>
      </c>
    </row>
    <row r="1072" spans="1:24" x14ac:dyDescent="0.25">
      <c r="A1072" t="s">
        <v>2043</v>
      </c>
      <c r="B1072" s="1">
        <v>45978</v>
      </c>
      <c r="C1072" t="s">
        <v>2044</v>
      </c>
      <c r="D1072" t="s">
        <v>21</v>
      </c>
      <c r="E1072" t="s">
        <v>108</v>
      </c>
      <c r="F1072" t="s">
        <v>109</v>
      </c>
      <c r="G1072" t="s">
        <v>62</v>
      </c>
      <c r="H1072" t="s">
        <v>110</v>
      </c>
      <c r="I1072" t="s">
        <v>76</v>
      </c>
      <c r="J1072" t="s">
        <v>45</v>
      </c>
      <c r="K1072">
        <v>1</v>
      </c>
      <c r="L1072">
        <v>110</v>
      </c>
      <c r="M1072">
        <v>0.05</v>
      </c>
      <c r="N1072">
        <v>104.5</v>
      </c>
      <c r="O1072">
        <v>36.5</v>
      </c>
      <c r="P1072" t="s">
        <v>111</v>
      </c>
      <c r="Q1072" t="s">
        <v>86</v>
      </c>
      <c r="R1072" t="s">
        <v>123</v>
      </c>
      <c r="S1072">
        <v>3.4</v>
      </c>
      <c r="T1072">
        <f>YEAR(tblOrders[[#This Row],[Order Date]])</f>
        <v>2025</v>
      </c>
      <c r="U1072" t="str">
        <f>TEXT(tblOrders[[#This Row],[Order Date]],"mmm-yyyy")</f>
        <v>Nov-2025</v>
      </c>
      <c r="V1072" s="4">
        <f>tblOrders[[#This Row],[Profit]]/tblOrders[[#This Row],[Sales Amount]]</f>
        <v>0.34928229665071769</v>
      </c>
      <c r="W1072" t="str">
        <f>VLOOKUP(tblOrders[[#This Row],[City]],CityRegion,2,0)</f>
        <v>South</v>
      </c>
      <c r="X1072" t="str">
        <f>VLOOKUP(tblOrders[[#This Row],[City]],lookups!A:C,3,0)</f>
        <v>Kerala</v>
      </c>
    </row>
    <row r="1073" spans="1:24" x14ac:dyDescent="0.25">
      <c r="A1073" t="s">
        <v>2045</v>
      </c>
      <c r="B1073" s="1">
        <v>45990</v>
      </c>
      <c r="C1073" t="s">
        <v>2046</v>
      </c>
      <c r="D1073" t="s">
        <v>21</v>
      </c>
      <c r="E1073" t="s">
        <v>114</v>
      </c>
      <c r="F1073" t="s">
        <v>115</v>
      </c>
      <c r="G1073" t="s">
        <v>42</v>
      </c>
      <c r="H1073" t="s">
        <v>116</v>
      </c>
      <c r="I1073" t="s">
        <v>33</v>
      </c>
      <c r="J1073" t="s">
        <v>27</v>
      </c>
      <c r="K1073">
        <v>2</v>
      </c>
      <c r="L1073">
        <v>12</v>
      </c>
      <c r="M1073">
        <v>0.15</v>
      </c>
      <c r="N1073">
        <v>20.399999999999999</v>
      </c>
      <c r="O1073">
        <v>8.4</v>
      </c>
      <c r="P1073" t="s">
        <v>28</v>
      </c>
      <c r="Q1073" t="s">
        <v>29</v>
      </c>
      <c r="R1073" t="s">
        <v>30</v>
      </c>
      <c r="S1073">
        <v>4.4000000000000004</v>
      </c>
      <c r="T1073">
        <f>YEAR(tblOrders[[#This Row],[Order Date]])</f>
        <v>2025</v>
      </c>
      <c r="U1073" t="str">
        <f>TEXT(tblOrders[[#This Row],[Order Date]],"mmm-yyyy")</f>
        <v>Nov-2025</v>
      </c>
      <c r="V1073" s="4">
        <f>tblOrders[[#This Row],[Profit]]/tblOrders[[#This Row],[Sales Amount]]</f>
        <v>0.41176470588235298</v>
      </c>
      <c r="W1073" t="str">
        <f>VLOOKUP(tblOrders[[#This Row],[City]],CityRegion,2,0)</f>
        <v>North</v>
      </c>
      <c r="X1073" t="str">
        <f>VLOOKUP(tblOrders[[#This Row],[City]],lookups!A:C,3,0)</f>
        <v>Delhi</v>
      </c>
    </row>
    <row r="1074" spans="1:24" x14ac:dyDescent="0.25">
      <c r="A1074" t="s">
        <v>2047</v>
      </c>
      <c r="B1074" s="1">
        <v>45860</v>
      </c>
      <c r="C1074" t="s">
        <v>2048</v>
      </c>
      <c r="D1074" t="s">
        <v>21</v>
      </c>
      <c r="E1074" t="s">
        <v>94</v>
      </c>
      <c r="F1074" t="s">
        <v>95</v>
      </c>
      <c r="G1074" t="s">
        <v>68</v>
      </c>
      <c r="H1074" t="s">
        <v>96</v>
      </c>
      <c r="I1074" t="s">
        <v>26</v>
      </c>
      <c r="J1074" t="s">
        <v>34</v>
      </c>
      <c r="K1074">
        <v>1</v>
      </c>
      <c r="L1074">
        <v>89</v>
      </c>
      <c r="M1074">
        <v>0</v>
      </c>
      <c r="N1074">
        <v>89</v>
      </c>
      <c r="O1074">
        <v>34</v>
      </c>
      <c r="P1074" t="s">
        <v>28</v>
      </c>
      <c r="Q1074" t="s">
        <v>46</v>
      </c>
      <c r="R1074" t="s">
        <v>36</v>
      </c>
      <c r="S1074">
        <v>4</v>
      </c>
      <c r="T1074">
        <f>YEAR(tblOrders[[#This Row],[Order Date]])</f>
        <v>2025</v>
      </c>
      <c r="U1074" t="str">
        <f>TEXT(tblOrders[[#This Row],[Order Date]],"mmm-yyyy")</f>
        <v>Jul-2025</v>
      </c>
      <c r="V1074" s="4">
        <f>tblOrders[[#This Row],[Profit]]/tblOrders[[#This Row],[Sales Amount]]</f>
        <v>0.38202247191011235</v>
      </c>
      <c r="W1074" t="str">
        <f>VLOOKUP(tblOrders[[#This Row],[City]],CityRegion,2,0)</f>
        <v>South</v>
      </c>
      <c r="X1074" t="str">
        <f>VLOOKUP(tblOrders[[#This Row],[City]],lookups!A:C,3,0)</f>
        <v>Karnataka</v>
      </c>
    </row>
    <row r="1075" spans="1:24" x14ac:dyDescent="0.25">
      <c r="A1075" t="s">
        <v>2049</v>
      </c>
      <c r="B1075" s="1">
        <v>45828</v>
      </c>
      <c r="C1075" t="s">
        <v>2050</v>
      </c>
      <c r="D1075" t="s">
        <v>21</v>
      </c>
      <c r="E1075" t="s">
        <v>49</v>
      </c>
      <c r="F1075" t="s">
        <v>50</v>
      </c>
      <c r="G1075" t="s">
        <v>24</v>
      </c>
      <c r="H1075" t="s">
        <v>51</v>
      </c>
      <c r="I1075" t="s">
        <v>70</v>
      </c>
      <c r="J1075" t="s">
        <v>34</v>
      </c>
      <c r="K1075">
        <v>1</v>
      </c>
      <c r="L1075">
        <v>85</v>
      </c>
      <c r="M1075">
        <v>0.15</v>
      </c>
      <c r="N1075">
        <v>72.25</v>
      </c>
      <c r="O1075">
        <v>20.25</v>
      </c>
      <c r="P1075" t="s">
        <v>28</v>
      </c>
      <c r="Q1075" t="s">
        <v>91</v>
      </c>
      <c r="R1075" t="s">
        <v>36</v>
      </c>
      <c r="S1075">
        <v>2.7</v>
      </c>
      <c r="T1075">
        <f>YEAR(tblOrders[[#This Row],[Order Date]])</f>
        <v>2025</v>
      </c>
      <c r="U1075" t="str">
        <f>TEXT(tblOrders[[#This Row],[Order Date]],"mmm-yyyy")</f>
        <v>Jun-2025</v>
      </c>
      <c r="V1075" s="4">
        <f>tblOrders[[#This Row],[Profit]]/tblOrders[[#This Row],[Sales Amount]]</f>
        <v>0.28027681660899656</v>
      </c>
      <c r="W1075" t="str">
        <f>VLOOKUP(tblOrders[[#This Row],[City]],CityRegion,2,0)</f>
        <v>South</v>
      </c>
      <c r="X1075" t="str">
        <f>VLOOKUP(tblOrders[[#This Row],[City]],lookups!A:C,3,0)</f>
        <v>Telengana</v>
      </c>
    </row>
    <row r="1076" spans="1:24" x14ac:dyDescent="0.25">
      <c r="A1076" t="s">
        <v>2051</v>
      </c>
      <c r="B1076" s="1">
        <v>45886</v>
      </c>
      <c r="C1076" t="s">
        <v>1836</v>
      </c>
      <c r="D1076" t="s">
        <v>21</v>
      </c>
      <c r="E1076" t="s">
        <v>66</v>
      </c>
      <c r="F1076" t="s">
        <v>67</v>
      </c>
      <c r="G1076" t="s">
        <v>68</v>
      </c>
      <c r="H1076" t="s">
        <v>69</v>
      </c>
      <c r="I1076" t="s">
        <v>84</v>
      </c>
      <c r="J1076" t="s">
        <v>34</v>
      </c>
      <c r="K1076">
        <v>2</v>
      </c>
      <c r="L1076">
        <v>149</v>
      </c>
      <c r="M1076">
        <v>0.2</v>
      </c>
      <c r="N1076">
        <v>238.4</v>
      </c>
      <c r="O1076">
        <v>48.4</v>
      </c>
      <c r="P1076" t="s">
        <v>28</v>
      </c>
      <c r="Q1076" t="s">
        <v>46</v>
      </c>
      <c r="R1076" t="s">
        <v>36</v>
      </c>
      <c r="S1076">
        <v>2.7</v>
      </c>
      <c r="T1076">
        <f>YEAR(tblOrders[[#This Row],[Order Date]])</f>
        <v>2025</v>
      </c>
      <c r="U1076" t="str">
        <f>TEXT(tblOrders[[#This Row],[Order Date]],"mmm-yyyy")</f>
        <v>Aug-2025</v>
      </c>
      <c r="V1076" s="4">
        <f>tblOrders[[#This Row],[Profit]]/tblOrders[[#This Row],[Sales Amount]]</f>
        <v>0.2030201342281879</v>
      </c>
      <c r="W1076" t="str">
        <f>VLOOKUP(tblOrders[[#This Row],[City]],CityRegion,2,0)</f>
        <v>West</v>
      </c>
      <c r="X1076" t="str">
        <f>VLOOKUP(tblOrders[[#This Row],[City]],lookups!A:C,3,0)</f>
        <v>Maharashtra</v>
      </c>
    </row>
    <row r="1077" spans="1:24" x14ac:dyDescent="0.25">
      <c r="A1077" t="s">
        <v>2052</v>
      </c>
      <c r="B1077" s="1">
        <v>45688</v>
      </c>
      <c r="C1077" t="s">
        <v>1375</v>
      </c>
      <c r="D1077" t="s">
        <v>39</v>
      </c>
      <c r="E1077" t="s">
        <v>60</v>
      </c>
      <c r="F1077" t="s">
        <v>61</v>
      </c>
      <c r="G1077" t="s">
        <v>62</v>
      </c>
      <c r="H1077" t="s">
        <v>63</v>
      </c>
      <c r="I1077" t="s">
        <v>26</v>
      </c>
      <c r="J1077" t="s">
        <v>34</v>
      </c>
      <c r="K1077">
        <v>2</v>
      </c>
      <c r="L1077">
        <v>45</v>
      </c>
      <c r="M1077">
        <v>0.15</v>
      </c>
      <c r="N1077">
        <v>76.5</v>
      </c>
      <c r="O1077">
        <v>24.5</v>
      </c>
      <c r="P1077" t="s">
        <v>28</v>
      </c>
      <c r="Q1077" t="s">
        <v>86</v>
      </c>
      <c r="R1077" t="s">
        <v>36</v>
      </c>
      <c r="S1077">
        <v>3.5</v>
      </c>
      <c r="T1077">
        <f>YEAR(tblOrders[[#This Row],[Order Date]])</f>
        <v>2025</v>
      </c>
      <c r="U1077" t="str">
        <f>TEXT(tblOrders[[#This Row],[Order Date]],"mmm-yyyy")</f>
        <v>Jan-2025</v>
      </c>
      <c r="V1077" s="4">
        <f>tblOrders[[#This Row],[Profit]]/tblOrders[[#This Row],[Sales Amount]]</f>
        <v>0.3202614379084967</v>
      </c>
      <c r="W1077" t="str">
        <f>VLOOKUP(tblOrders[[#This Row],[City]],CityRegion,2,0)</f>
        <v>South</v>
      </c>
      <c r="X1077" t="str">
        <f>VLOOKUP(tblOrders[[#This Row],[City]],lookups!A:C,3,0)</f>
        <v>Karnataka</v>
      </c>
    </row>
    <row r="1078" spans="1:24" x14ac:dyDescent="0.25">
      <c r="A1078" t="s">
        <v>2053</v>
      </c>
      <c r="B1078" s="1">
        <v>45730</v>
      </c>
      <c r="C1078" t="s">
        <v>705</v>
      </c>
      <c r="D1078" t="s">
        <v>21</v>
      </c>
      <c r="E1078" t="s">
        <v>79</v>
      </c>
      <c r="F1078" t="s">
        <v>80</v>
      </c>
      <c r="G1078" t="s">
        <v>68</v>
      </c>
      <c r="H1078" t="s">
        <v>81</v>
      </c>
      <c r="I1078" t="s">
        <v>76</v>
      </c>
      <c r="J1078" t="s">
        <v>27</v>
      </c>
      <c r="K1078">
        <v>5</v>
      </c>
      <c r="L1078">
        <v>799</v>
      </c>
      <c r="M1078">
        <v>0.15</v>
      </c>
      <c r="N1078">
        <v>3395.75</v>
      </c>
      <c r="O1078">
        <v>295.75</v>
      </c>
      <c r="P1078" t="s">
        <v>28</v>
      </c>
      <c r="Q1078" t="s">
        <v>91</v>
      </c>
      <c r="R1078" t="s">
        <v>36</v>
      </c>
      <c r="S1078">
        <v>4</v>
      </c>
      <c r="T1078">
        <f>YEAR(tblOrders[[#This Row],[Order Date]])</f>
        <v>2025</v>
      </c>
      <c r="U1078" t="str">
        <f>TEXT(tblOrders[[#This Row],[Order Date]],"mmm-yyyy")</f>
        <v>Mar-2025</v>
      </c>
      <c r="V1078" s="4">
        <f>tblOrders[[#This Row],[Profit]]/tblOrders[[#This Row],[Sales Amount]]</f>
        <v>8.7094161819921967E-2</v>
      </c>
      <c r="W1078" t="str">
        <f>VLOOKUP(tblOrders[[#This Row],[City]],CityRegion,2,0)</f>
        <v>South</v>
      </c>
      <c r="X1078" t="str">
        <f>VLOOKUP(tblOrders[[#This Row],[City]],lookups!A:C,3,0)</f>
        <v>Kerala</v>
      </c>
    </row>
    <row r="1079" spans="1:24" x14ac:dyDescent="0.25">
      <c r="A1079" t="s">
        <v>2054</v>
      </c>
      <c r="B1079" s="1">
        <v>45867</v>
      </c>
      <c r="C1079" t="s">
        <v>2055</v>
      </c>
      <c r="D1079" t="s">
        <v>21</v>
      </c>
      <c r="E1079" t="s">
        <v>114</v>
      </c>
      <c r="F1079" t="s">
        <v>115</v>
      </c>
      <c r="G1079" t="s">
        <v>42</v>
      </c>
      <c r="H1079" t="s">
        <v>116</v>
      </c>
      <c r="I1079" t="s">
        <v>33</v>
      </c>
      <c r="J1079" t="s">
        <v>34</v>
      </c>
      <c r="K1079">
        <v>1</v>
      </c>
      <c r="L1079">
        <v>12</v>
      </c>
      <c r="M1079">
        <v>0</v>
      </c>
      <c r="N1079">
        <v>12</v>
      </c>
      <c r="O1079">
        <v>6</v>
      </c>
      <c r="P1079" t="s">
        <v>28</v>
      </c>
      <c r="Q1079" t="s">
        <v>29</v>
      </c>
      <c r="R1079" t="s">
        <v>36</v>
      </c>
      <c r="S1079">
        <v>4.0999999999999996</v>
      </c>
      <c r="T1079">
        <f>YEAR(tblOrders[[#This Row],[Order Date]])</f>
        <v>2025</v>
      </c>
      <c r="U1079" t="str">
        <f>TEXT(tblOrders[[#This Row],[Order Date]],"mmm-yyyy")</f>
        <v>Jul-2025</v>
      </c>
      <c r="V1079" s="4">
        <f>tblOrders[[#This Row],[Profit]]/tblOrders[[#This Row],[Sales Amount]]</f>
        <v>0.5</v>
      </c>
      <c r="W1079" t="str">
        <f>VLOOKUP(tblOrders[[#This Row],[City]],CityRegion,2,0)</f>
        <v>North</v>
      </c>
      <c r="X1079" t="str">
        <f>VLOOKUP(tblOrders[[#This Row],[City]],lookups!A:C,3,0)</f>
        <v>Delhi</v>
      </c>
    </row>
    <row r="1080" spans="1:24" x14ac:dyDescent="0.25">
      <c r="A1080" t="s">
        <v>2056</v>
      </c>
      <c r="B1080" s="1">
        <v>45908</v>
      </c>
      <c r="C1080" t="s">
        <v>2057</v>
      </c>
      <c r="D1080" t="s">
        <v>39</v>
      </c>
      <c r="E1080" t="s">
        <v>60</v>
      </c>
      <c r="F1080" t="s">
        <v>61</v>
      </c>
      <c r="G1080" t="s">
        <v>62</v>
      </c>
      <c r="H1080" t="s">
        <v>63</v>
      </c>
      <c r="I1080" t="s">
        <v>57</v>
      </c>
      <c r="J1080" t="s">
        <v>27</v>
      </c>
      <c r="K1080">
        <v>1</v>
      </c>
      <c r="L1080">
        <v>45</v>
      </c>
      <c r="M1080">
        <v>0.15</v>
      </c>
      <c r="N1080">
        <v>38.25</v>
      </c>
      <c r="O1080">
        <v>12.25</v>
      </c>
      <c r="P1080" t="s">
        <v>28</v>
      </c>
      <c r="Q1080" t="s">
        <v>91</v>
      </c>
      <c r="R1080" t="s">
        <v>36</v>
      </c>
      <c r="S1080">
        <v>3.5</v>
      </c>
      <c r="T1080">
        <f>YEAR(tblOrders[[#This Row],[Order Date]])</f>
        <v>2025</v>
      </c>
      <c r="U1080" t="str">
        <f>TEXT(tblOrders[[#This Row],[Order Date]],"mmm-yyyy")</f>
        <v>Sep-2025</v>
      </c>
      <c r="V1080" s="4">
        <f>tblOrders[[#This Row],[Profit]]/tblOrders[[#This Row],[Sales Amount]]</f>
        <v>0.3202614379084967</v>
      </c>
      <c r="W1080" t="str">
        <f>VLOOKUP(tblOrders[[#This Row],[City]],CityRegion,2,0)</f>
        <v>South</v>
      </c>
      <c r="X1080" t="str">
        <f>VLOOKUP(tblOrders[[#This Row],[City]],lookups!A:C,3,0)</f>
        <v>Kerala</v>
      </c>
    </row>
    <row r="1081" spans="1:24" x14ac:dyDescent="0.25">
      <c r="A1081" t="s">
        <v>2058</v>
      </c>
      <c r="B1081" s="1">
        <v>45929</v>
      </c>
      <c r="C1081" t="s">
        <v>265</v>
      </c>
      <c r="D1081" t="s">
        <v>39</v>
      </c>
      <c r="E1081" t="s">
        <v>55</v>
      </c>
      <c r="F1081" t="s">
        <v>56</v>
      </c>
      <c r="G1081" t="s">
        <v>24</v>
      </c>
      <c r="H1081" t="s">
        <v>51</v>
      </c>
      <c r="I1081" t="s">
        <v>52</v>
      </c>
      <c r="J1081" t="s">
        <v>34</v>
      </c>
      <c r="K1081">
        <v>5</v>
      </c>
      <c r="L1081">
        <v>42</v>
      </c>
      <c r="M1081">
        <v>0.1</v>
      </c>
      <c r="N1081">
        <v>189</v>
      </c>
      <c r="O1081">
        <v>69</v>
      </c>
      <c r="P1081" t="s">
        <v>28</v>
      </c>
      <c r="Q1081" t="s">
        <v>46</v>
      </c>
      <c r="R1081" t="s">
        <v>30</v>
      </c>
      <c r="S1081">
        <v>4</v>
      </c>
      <c r="T1081">
        <f>YEAR(tblOrders[[#This Row],[Order Date]])</f>
        <v>2025</v>
      </c>
      <c r="U1081" t="str">
        <f>TEXT(tblOrders[[#This Row],[Order Date]],"mmm-yyyy")</f>
        <v>Sep-2025</v>
      </c>
      <c r="V1081" s="4">
        <f>tblOrders[[#This Row],[Profit]]/tblOrders[[#This Row],[Sales Amount]]</f>
        <v>0.36507936507936506</v>
      </c>
      <c r="W1081" t="str">
        <f>VLOOKUP(tblOrders[[#This Row],[City]],CityRegion,2,0)</f>
        <v>South</v>
      </c>
      <c r="X1081" t="str">
        <f>VLOOKUP(tblOrders[[#This Row],[City]],lookups!A:C,3,0)</f>
        <v>Kerala</v>
      </c>
    </row>
    <row r="1082" spans="1:24" x14ac:dyDescent="0.25">
      <c r="A1082" t="s">
        <v>2059</v>
      </c>
      <c r="B1082" s="1">
        <v>45942</v>
      </c>
      <c r="C1082" t="s">
        <v>1238</v>
      </c>
      <c r="D1082" t="s">
        <v>39</v>
      </c>
      <c r="E1082" t="s">
        <v>40</v>
      </c>
      <c r="F1082" t="s">
        <v>41</v>
      </c>
      <c r="G1082" t="s">
        <v>42</v>
      </c>
      <c r="H1082" t="s">
        <v>43</v>
      </c>
      <c r="I1082" t="s">
        <v>52</v>
      </c>
      <c r="J1082" t="s">
        <v>34</v>
      </c>
      <c r="K1082">
        <v>4</v>
      </c>
      <c r="L1082">
        <v>18</v>
      </c>
      <c r="M1082">
        <v>0.05</v>
      </c>
      <c r="N1082">
        <v>68.400000000000006</v>
      </c>
      <c r="O1082">
        <v>32.4</v>
      </c>
      <c r="P1082" t="s">
        <v>28</v>
      </c>
      <c r="Q1082" t="s">
        <v>91</v>
      </c>
      <c r="R1082" t="s">
        <v>36</v>
      </c>
      <c r="S1082">
        <v>4.3</v>
      </c>
      <c r="T1082">
        <f>YEAR(tblOrders[[#This Row],[Order Date]])</f>
        <v>2025</v>
      </c>
      <c r="U1082" t="str">
        <f>TEXT(tblOrders[[#This Row],[Order Date]],"mmm-yyyy")</f>
        <v>Oct-2025</v>
      </c>
      <c r="V1082" s="4">
        <f>tblOrders[[#This Row],[Profit]]/tblOrders[[#This Row],[Sales Amount]]</f>
        <v>0.47368421052631571</v>
      </c>
      <c r="W1082" t="str">
        <f>VLOOKUP(tblOrders[[#This Row],[City]],CityRegion,2,0)</f>
        <v>South</v>
      </c>
      <c r="X1082" t="str">
        <f>VLOOKUP(tblOrders[[#This Row],[City]],lookups!A:C,3,0)</f>
        <v>Kerala</v>
      </c>
    </row>
    <row r="1083" spans="1:24" x14ac:dyDescent="0.25">
      <c r="A1083" t="s">
        <v>2060</v>
      </c>
      <c r="B1083" s="1">
        <v>45666</v>
      </c>
      <c r="C1083" t="s">
        <v>2061</v>
      </c>
      <c r="D1083" t="s">
        <v>39</v>
      </c>
      <c r="E1083" t="s">
        <v>49</v>
      </c>
      <c r="F1083" t="s">
        <v>50</v>
      </c>
      <c r="G1083" t="s">
        <v>24</v>
      </c>
      <c r="H1083" t="s">
        <v>51</v>
      </c>
      <c r="I1083" t="s">
        <v>26</v>
      </c>
      <c r="J1083" t="s">
        <v>27</v>
      </c>
      <c r="K1083">
        <v>1</v>
      </c>
      <c r="L1083">
        <v>85</v>
      </c>
      <c r="M1083">
        <v>0</v>
      </c>
      <c r="N1083">
        <v>85</v>
      </c>
      <c r="O1083">
        <v>33</v>
      </c>
      <c r="P1083" t="s">
        <v>28</v>
      </c>
      <c r="Q1083" t="s">
        <v>91</v>
      </c>
      <c r="R1083" t="s">
        <v>36</v>
      </c>
      <c r="S1083">
        <v>2.7</v>
      </c>
      <c r="T1083">
        <f>YEAR(tblOrders[[#This Row],[Order Date]])</f>
        <v>2025</v>
      </c>
      <c r="U1083" t="str">
        <f>TEXT(tblOrders[[#This Row],[Order Date]],"mmm-yyyy")</f>
        <v>Jan-2025</v>
      </c>
      <c r="V1083" s="4">
        <f>tblOrders[[#This Row],[Profit]]/tblOrders[[#This Row],[Sales Amount]]</f>
        <v>0.38823529411764707</v>
      </c>
      <c r="W1083" t="str">
        <f>VLOOKUP(tblOrders[[#This Row],[City]],CityRegion,2,0)</f>
        <v>South</v>
      </c>
      <c r="X1083" t="str">
        <f>VLOOKUP(tblOrders[[#This Row],[City]],lookups!A:C,3,0)</f>
        <v>Karnataka</v>
      </c>
    </row>
    <row r="1084" spans="1:24" x14ac:dyDescent="0.25">
      <c r="A1084" t="s">
        <v>2062</v>
      </c>
      <c r="B1084" s="1">
        <v>45671</v>
      </c>
      <c r="C1084" t="s">
        <v>2063</v>
      </c>
      <c r="D1084" t="s">
        <v>21</v>
      </c>
      <c r="E1084" t="s">
        <v>40</v>
      </c>
      <c r="F1084" t="s">
        <v>41</v>
      </c>
      <c r="G1084" t="s">
        <v>42</v>
      </c>
      <c r="H1084" t="s">
        <v>43</v>
      </c>
      <c r="I1084" t="s">
        <v>52</v>
      </c>
      <c r="J1084" t="s">
        <v>27</v>
      </c>
      <c r="K1084">
        <v>2</v>
      </c>
      <c r="L1084">
        <v>18</v>
      </c>
      <c r="M1084">
        <v>0.15</v>
      </c>
      <c r="N1084">
        <v>30.6</v>
      </c>
      <c r="O1084">
        <v>12.6</v>
      </c>
      <c r="P1084" t="s">
        <v>148</v>
      </c>
      <c r="Q1084" t="s">
        <v>29</v>
      </c>
      <c r="R1084" t="s">
        <v>36</v>
      </c>
      <c r="S1084">
        <v>3.8</v>
      </c>
      <c r="T1084">
        <f>YEAR(tblOrders[[#This Row],[Order Date]])</f>
        <v>2025</v>
      </c>
      <c r="U1084" t="str">
        <f>TEXT(tblOrders[[#This Row],[Order Date]],"mmm-yyyy")</f>
        <v>Jan-2025</v>
      </c>
      <c r="V1084" s="4">
        <f>tblOrders[[#This Row],[Profit]]/tblOrders[[#This Row],[Sales Amount]]</f>
        <v>0.41176470588235292</v>
      </c>
      <c r="W1084" t="str">
        <f>VLOOKUP(tblOrders[[#This Row],[City]],CityRegion,2,0)</f>
        <v>South</v>
      </c>
      <c r="X1084" t="str">
        <f>VLOOKUP(tblOrders[[#This Row],[City]],lookups!A:C,3,0)</f>
        <v>Kerala</v>
      </c>
    </row>
    <row r="1085" spans="1:24" x14ac:dyDescent="0.25">
      <c r="A1085" t="s">
        <v>2064</v>
      </c>
      <c r="B1085" s="1">
        <v>45992</v>
      </c>
      <c r="C1085" t="s">
        <v>307</v>
      </c>
      <c r="D1085" t="s">
        <v>39</v>
      </c>
      <c r="E1085" t="s">
        <v>94</v>
      </c>
      <c r="F1085" t="s">
        <v>95</v>
      </c>
      <c r="G1085" t="s">
        <v>68</v>
      </c>
      <c r="H1085" t="s">
        <v>96</v>
      </c>
      <c r="I1085" t="s">
        <v>33</v>
      </c>
      <c r="J1085" t="s">
        <v>27</v>
      </c>
      <c r="K1085">
        <v>2</v>
      </c>
      <c r="L1085">
        <v>89</v>
      </c>
      <c r="M1085">
        <v>0.15</v>
      </c>
      <c r="N1085">
        <v>151.30000000000001</v>
      </c>
      <c r="O1085">
        <v>41.3</v>
      </c>
      <c r="P1085" t="s">
        <v>28</v>
      </c>
      <c r="Q1085" t="s">
        <v>91</v>
      </c>
      <c r="R1085" t="s">
        <v>36</v>
      </c>
      <c r="S1085">
        <v>3.8</v>
      </c>
      <c r="T1085">
        <f>YEAR(tblOrders[[#This Row],[Order Date]])</f>
        <v>2025</v>
      </c>
      <c r="U1085" t="str">
        <f>TEXT(tblOrders[[#This Row],[Order Date]],"mmm-yyyy")</f>
        <v>Dec-2025</v>
      </c>
      <c r="V1085" s="4">
        <f>tblOrders[[#This Row],[Profit]]/tblOrders[[#This Row],[Sales Amount]]</f>
        <v>0.27296761401189684</v>
      </c>
      <c r="W1085" t="str">
        <f>VLOOKUP(tblOrders[[#This Row],[City]],CityRegion,2,0)</f>
        <v>North</v>
      </c>
      <c r="X1085" t="str">
        <f>VLOOKUP(tblOrders[[#This Row],[City]],lookups!A:C,3,0)</f>
        <v>Delhi</v>
      </c>
    </row>
    <row r="1086" spans="1:24" x14ac:dyDescent="0.25">
      <c r="A1086" t="s">
        <v>2065</v>
      </c>
      <c r="B1086" s="1">
        <v>45698</v>
      </c>
      <c r="C1086" t="s">
        <v>2066</v>
      </c>
      <c r="D1086" t="s">
        <v>39</v>
      </c>
      <c r="E1086" t="s">
        <v>73</v>
      </c>
      <c r="F1086" t="s">
        <v>74</v>
      </c>
      <c r="G1086" t="s">
        <v>68</v>
      </c>
      <c r="H1086" t="s">
        <v>75</v>
      </c>
      <c r="I1086" t="s">
        <v>52</v>
      </c>
      <c r="J1086" t="s">
        <v>27</v>
      </c>
      <c r="K1086">
        <v>2</v>
      </c>
      <c r="L1086">
        <v>65</v>
      </c>
      <c r="M1086">
        <v>0.15</v>
      </c>
      <c r="N1086">
        <v>110.5</v>
      </c>
      <c r="O1086">
        <v>34.5</v>
      </c>
      <c r="P1086" t="s">
        <v>28</v>
      </c>
      <c r="Q1086" t="s">
        <v>86</v>
      </c>
      <c r="R1086" t="s">
        <v>36</v>
      </c>
      <c r="S1086">
        <v>4.2</v>
      </c>
      <c r="T1086">
        <f>YEAR(tblOrders[[#This Row],[Order Date]])</f>
        <v>2025</v>
      </c>
      <c r="U1086" t="str">
        <f>TEXT(tblOrders[[#This Row],[Order Date]],"mmm-yyyy")</f>
        <v>Feb-2025</v>
      </c>
      <c r="V1086" s="4">
        <f>tblOrders[[#This Row],[Profit]]/tblOrders[[#This Row],[Sales Amount]]</f>
        <v>0.31221719457013575</v>
      </c>
      <c r="W1086" t="str">
        <f>VLOOKUP(tblOrders[[#This Row],[City]],CityRegion,2,0)</f>
        <v>South</v>
      </c>
      <c r="X1086" t="str">
        <f>VLOOKUP(tblOrders[[#This Row],[City]],lookups!A:C,3,0)</f>
        <v>Kerala</v>
      </c>
    </row>
    <row r="1087" spans="1:24" x14ac:dyDescent="0.25">
      <c r="A1087" t="s">
        <v>2067</v>
      </c>
      <c r="B1087" s="1">
        <v>45768</v>
      </c>
      <c r="C1087" t="s">
        <v>369</v>
      </c>
      <c r="D1087" t="s">
        <v>21</v>
      </c>
      <c r="E1087" t="s">
        <v>73</v>
      </c>
      <c r="F1087" t="s">
        <v>74</v>
      </c>
      <c r="G1087" t="s">
        <v>68</v>
      </c>
      <c r="H1087" t="s">
        <v>75</v>
      </c>
      <c r="I1087" t="s">
        <v>26</v>
      </c>
      <c r="J1087" t="s">
        <v>34</v>
      </c>
      <c r="K1087">
        <v>1</v>
      </c>
      <c r="L1087">
        <v>65</v>
      </c>
      <c r="M1087">
        <v>0.2</v>
      </c>
      <c r="N1087">
        <v>52</v>
      </c>
      <c r="O1087">
        <v>14</v>
      </c>
      <c r="P1087" t="s">
        <v>148</v>
      </c>
      <c r="Q1087" t="s">
        <v>29</v>
      </c>
      <c r="R1087" t="s">
        <v>30</v>
      </c>
      <c r="S1087">
        <v>3.7</v>
      </c>
      <c r="T1087">
        <f>YEAR(tblOrders[[#This Row],[Order Date]])</f>
        <v>2025</v>
      </c>
      <c r="U1087" t="str">
        <f>TEXT(tblOrders[[#This Row],[Order Date]],"mmm-yyyy")</f>
        <v>Apr-2025</v>
      </c>
      <c r="V1087" s="4">
        <f>tblOrders[[#This Row],[Profit]]/tblOrders[[#This Row],[Sales Amount]]</f>
        <v>0.26923076923076922</v>
      </c>
      <c r="W1087" t="str">
        <f>VLOOKUP(tblOrders[[#This Row],[City]],CityRegion,2,0)</f>
        <v>South</v>
      </c>
      <c r="X1087" t="str">
        <f>VLOOKUP(tblOrders[[#This Row],[City]],lookups!A:C,3,0)</f>
        <v>Karnataka</v>
      </c>
    </row>
    <row r="1088" spans="1:24" x14ac:dyDescent="0.25">
      <c r="A1088" t="s">
        <v>2068</v>
      </c>
      <c r="B1088" s="1">
        <v>45766</v>
      </c>
      <c r="C1088" t="s">
        <v>972</v>
      </c>
      <c r="D1088" t="s">
        <v>39</v>
      </c>
      <c r="E1088" t="s">
        <v>114</v>
      </c>
      <c r="F1088" t="s">
        <v>115</v>
      </c>
      <c r="G1088" t="s">
        <v>42</v>
      </c>
      <c r="H1088" t="s">
        <v>116</v>
      </c>
      <c r="I1088" t="s">
        <v>44</v>
      </c>
      <c r="J1088" t="s">
        <v>34</v>
      </c>
      <c r="K1088">
        <v>3</v>
      </c>
      <c r="L1088">
        <v>12</v>
      </c>
      <c r="M1088">
        <v>0.05</v>
      </c>
      <c r="N1088">
        <v>34.200000000000003</v>
      </c>
      <c r="O1088">
        <v>16.2</v>
      </c>
      <c r="P1088" t="s">
        <v>28</v>
      </c>
      <c r="Q1088" t="s">
        <v>86</v>
      </c>
      <c r="R1088" t="s">
        <v>30</v>
      </c>
      <c r="S1088">
        <v>3</v>
      </c>
      <c r="T1088">
        <f>YEAR(tblOrders[[#This Row],[Order Date]])</f>
        <v>2025</v>
      </c>
      <c r="U1088" t="str">
        <f>TEXT(tblOrders[[#This Row],[Order Date]],"mmm-yyyy")</f>
        <v>Apr-2025</v>
      </c>
      <c r="V1088" s="4">
        <f>tblOrders[[#This Row],[Profit]]/tblOrders[[#This Row],[Sales Amount]]</f>
        <v>0.47368421052631571</v>
      </c>
      <c r="W1088" t="str">
        <f>VLOOKUP(tblOrders[[#This Row],[City]],CityRegion,2,0)</f>
        <v>South</v>
      </c>
      <c r="X1088" t="str">
        <f>VLOOKUP(tblOrders[[#This Row],[City]],lookups!A:C,3,0)</f>
        <v>Kerala</v>
      </c>
    </row>
    <row r="1089" spans="1:24" x14ac:dyDescent="0.25">
      <c r="A1089" t="s">
        <v>2069</v>
      </c>
      <c r="B1089" s="1">
        <v>45673</v>
      </c>
      <c r="C1089" t="s">
        <v>2070</v>
      </c>
      <c r="D1089" t="s">
        <v>21</v>
      </c>
      <c r="E1089" t="s">
        <v>108</v>
      </c>
      <c r="F1089" t="s">
        <v>109</v>
      </c>
      <c r="G1089" t="s">
        <v>62</v>
      </c>
      <c r="H1089" t="s">
        <v>110</v>
      </c>
      <c r="I1089" t="s">
        <v>139</v>
      </c>
      <c r="J1089" t="s">
        <v>27</v>
      </c>
      <c r="K1089">
        <v>4</v>
      </c>
      <c r="L1089">
        <v>110</v>
      </c>
      <c r="M1089">
        <v>0.1</v>
      </c>
      <c r="N1089">
        <v>396</v>
      </c>
      <c r="O1089">
        <v>124</v>
      </c>
      <c r="P1089" t="s">
        <v>28</v>
      </c>
      <c r="Q1089" t="s">
        <v>35</v>
      </c>
      <c r="R1089" t="s">
        <v>36</v>
      </c>
      <c r="S1089">
        <v>3.1</v>
      </c>
      <c r="T1089">
        <f>YEAR(tblOrders[[#This Row],[Order Date]])</f>
        <v>2025</v>
      </c>
      <c r="U1089" t="str">
        <f>TEXT(tblOrders[[#This Row],[Order Date]],"mmm-yyyy")</f>
        <v>Jan-2025</v>
      </c>
      <c r="V1089" s="4">
        <f>tblOrders[[#This Row],[Profit]]/tblOrders[[#This Row],[Sales Amount]]</f>
        <v>0.31313131313131315</v>
      </c>
      <c r="W1089" t="str">
        <f>VLOOKUP(tblOrders[[#This Row],[City]],CityRegion,2,0)</f>
        <v>South</v>
      </c>
      <c r="X1089" t="str">
        <f>VLOOKUP(tblOrders[[#This Row],[City]],lookups!A:C,3,0)</f>
        <v>Tamil Nadu</v>
      </c>
    </row>
    <row r="1090" spans="1:24" x14ac:dyDescent="0.25">
      <c r="A1090" t="s">
        <v>2071</v>
      </c>
      <c r="B1090" s="1">
        <v>45864</v>
      </c>
      <c r="C1090" t="s">
        <v>2072</v>
      </c>
      <c r="D1090" t="s">
        <v>21</v>
      </c>
      <c r="E1090" t="s">
        <v>49</v>
      </c>
      <c r="F1090" t="s">
        <v>50</v>
      </c>
      <c r="G1090" t="s">
        <v>24</v>
      </c>
      <c r="H1090" t="s">
        <v>51</v>
      </c>
      <c r="I1090" t="s">
        <v>26</v>
      </c>
      <c r="J1090" t="s">
        <v>45</v>
      </c>
      <c r="K1090">
        <v>4</v>
      </c>
      <c r="L1090">
        <v>85</v>
      </c>
      <c r="M1090">
        <v>0.1</v>
      </c>
      <c r="N1090">
        <v>306</v>
      </c>
      <c r="O1090">
        <v>98</v>
      </c>
      <c r="P1090" t="s">
        <v>28</v>
      </c>
      <c r="Q1090" t="s">
        <v>91</v>
      </c>
      <c r="R1090" t="s">
        <v>36</v>
      </c>
      <c r="S1090">
        <v>3.3</v>
      </c>
      <c r="T1090">
        <f>YEAR(tblOrders[[#This Row],[Order Date]])</f>
        <v>2025</v>
      </c>
      <c r="U1090" t="str">
        <f>TEXT(tblOrders[[#This Row],[Order Date]],"mmm-yyyy")</f>
        <v>Jul-2025</v>
      </c>
      <c r="V1090" s="4">
        <f>tblOrders[[#This Row],[Profit]]/tblOrders[[#This Row],[Sales Amount]]</f>
        <v>0.3202614379084967</v>
      </c>
      <c r="W1090" t="str">
        <f>VLOOKUP(tblOrders[[#This Row],[City]],CityRegion,2,0)</f>
        <v>South</v>
      </c>
      <c r="X1090" t="str">
        <f>VLOOKUP(tblOrders[[#This Row],[City]],lookups!A:C,3,0)</f>
        <v>Karnataka</v>
      </c>
    </row>
    <row r="1091" spans="1:24" x14ac:dyDescent="0.25">
      <c r="A1091" t="s">
        <v>2073</v>
      </c>
      <c r="B1091" s="1">
        <v>45680</v>
      </c>
      <c r="C1091" t="s">
        <v>363</v>
      </c>
      <c r="D1091" t="s">
        <v>21</v>
      </c>
      <c r="E1091" t="s">
        <v>66</v>
      </c>
      <c r="F1091" t="s">
        <v>67</v>
      </c>
      <c r="G1091" t="s">
        <v>68</v>
      </c>
      <c r="H1091" t="s">
        <v>69</v>
      </c>
      <c r="I1091" t="s">
        <v>76</v>
      </c>
      <c r="J1091" t="s">
        <v>45</v>
      </c>
      <c r="K1091">
        <v>1</v>
      </c>
      <c r="L1091">
        <v>149</v>
      </c>
      <c r="M1091">
        <v>0.15</v>
      </c>
      <c r="N1091">
        <v>126.65</v>
      </c>
      <c r="O1091">
        <v>31.65</v>
      </c>
      <c r="P1091" t="s">
        <v>28</v>
      </c>
      <c r="Q1091" t="s">
        <v>29</v>
      </c>
      <c r="R1091" t="s">
        <v>30</v>
      </c>
      <c r="S1091">
        <v>3.5</v>
      </c>
      <c r="T1091">
        <f>YEAR(tblOrders[[#This Row],[Order Date]])</f>
        <v>2025</v>
      </c>
      <c r="U1091" t="str">
        <f>TEXT(tblOrders[[#This Row],[Order Date]],"mmm-yyyy")</f>
        <v>Jan-2025</v>
      </c>
      <c r="V1091" s="4">
        <f>tblOrders[[#This Row],[Profit]]/tblOrders[[#This Row],[Sales Amount]]</f>
        <v>0.24990130280300038</v>
      </c>
      <c r="W1091" t="str">
        <f>VLOOKUP(tblOrders[[#This Row],[City]],CityRegion,2,0)</f>
        <v>South</v>
      </c>
      <c r="X1091" t="str">
        <f>VLOOKUP(tblOrders[[#This Row],[City]],lookups!A:C,3,0)</f>
        <v>Kerala</v>
      </c>
    </row>
    <row r="1092" spans="1:24" x14ac:dyDescent="0.25">
      <c r="A1092" t="s">
        <v>2074</v>
      </c>
      <c r="B1092" s="1">
        <v>45828</v>
      </c>
      <c r="C1092" t="s">
        <v>2075</v>
      </c>
      <c r="D1092" t="s">
        <v>39</v>
      </c>
      <c r="E1092" t="s">
        <v>79</v>
      </c>
      <c r="F1092" t="s">
        <v>80</v>
      </c>
      <c r="G1092" t="s">
        <v>68</v>
      </c>
      <c r="H1092" t="s">
        <v>81</v>
      </c>
      <c r="I1092" t="s">
        <v>26</v>
      </c>
      <c r="J1092" t="s">
        <v>45</v>
      </c>
      <c r="K1092">
        <v>5</v>
      </c>
      <c r="L1092">
        <v>799</v>
      </c>
      <c r="M1092">
        <v>0.1</v>
      </c>
      <c r="N1092">
        <v>3595.5</v>
      </c>
      <c r="O1092">
        <v>495.5</v>
      </c>
      <c r="P1092" t="s">
        <v>28</v>
      </c>
      <c r="Q1092" t="s">
        <v>91</v>
      </c>
      <c r="R1092" t="s">
        <v>30</v>
      </c>
      <c r="S1092">
        <v>2.7</v>
      </c>
      <c r="T1092">
        <f>YEAR(tblOrders[[#This Row],[Order Date]])</f>
        <v>2025</v>
      </c>
      <c r="U1092" t="str">
        <f>TEXT(tblOrders[[#This Row],[Order Date]],"mmm-yyyy")</f>
        <v>Jun-2025</v>
      </c>
      <c r="V1092" s="4">
        <f>tblOrders[[#This Row],[Profit]]/tblOrders[[#This Row],[Sales Amount]]</f>
        <v>0.13781115282992629</v>
      </c>
      <c r="W1092" t="str">
        <f>VLOOKUP(tblOrders[[#This Row],[City]],CityRegion,2,0)</f>
        <v>South</v>
      </c>
      <c r="X1092" t="str">
        <f>VLOOKUP(tblOrders[[#This Row],[City]],lookups!A:C,3,0)</f>
        <v>Karnataka</v>
      </c>
    </row>
    <row r="1093" spans="1:24" x14ac:dyDescent="0.25">
      <c r="A1093" t="s">
        <v>2076</v>
      </c>
      <c r="B1093" s="1">
        <v>45998</v>
      </c>
      <c r="C1093" t="s">
        <v>1206</v>
      </c>
      <c r="D1093" t="s">
        <v>21</v>
      </c>
      <c r="E1093" t="s">
        <v>49</v>
      </c>
      <c r="F1093" t="s">
        <v>50</v>
      </c>
      <c r="G1093" t="s">
        <v>24</v>
      </c>
      <c r="H1093" t="s">
        <v>51</v>
      </c>
      <c r="I1093" t="s">
        <v>33</v>
      </c>
      <c r="J1093" t="s">
        <v>27</v>
      </c>
      <c r="K1093">
        <v>2</v>
      </c>
      <c r="L1093">
        <v>85</v>
      </c>
      <c r="M1093">
        <v>0.05</v>
      </c>
      <c r="N1093">
        <v>161.5</v>
      </c>
      <c r="O1093">
        <v>57.5</v>
      </c>
      <c r="P1093" t="s">
        <v>28</v>
      </c>
      <c r="Q1093" t="s">
        <v>91</v>
      </c>
      <c r="R1093" t="s">
        <v>30</v>
      </c>
      <c r="S1093">
        <v>4.5999999999999996</v>
      </c>
      <c r="T1093">
        <f>YEAR(tblOrders[[#This Row],[Order Date]])</f>
        <v>2025</v>
      </c>
      <c r="U1093" t="str">
        <f>TEXT(tblOrders[[#This Row],[Order Date]],"mmm-yyyy")</f>
        <v>Dec-2025</v>
      </c>
      <c r="V1093" s="4">
        <f>tblOrders[[#This Row],[Profit]]/tblOrders[[#This Row],[Sales Amount]]</f>
        <v>0.35603715170278638</v>
      </c>
      <c r="W1093" t="str">
        <f>VLOOKUP(tblOrders[[#This Row],[City]],CityRegion,2,0)</f>
        <v>North</v>
      </c>
      <c r="X1093" t="str">
        <f>VLOOKUP(tblOrders[[#This Row],[City]],lookups!A:C,3,0)</f>
        <v>Delhi</v>
      </c>
    </row>
    <row r="1094" spans="1:24" x14ac:dyDescent="0.25">
      <c r="A1094" t="s">
        <v>2077</v>
      </c>
      <c r="B1094" s="1">
        <v>45854</v>
      </c>
      <c r="C1094" t="s">
        <v>2078</v>
      </c>
      <c r="D1094" t="s">
        <v>39</v>
      </c>
      <c r="E1094" t="s">
        <v>101</v>
      </c>
      <c r="F1094" t="s">
        <v>102</v>
      </c>
      <c r="G1094" t="s">
        <v>24</v>
      </c>
      <c r="H1094" t="s">
        <v>103</v>
      </c>
      <c r="I1094" t="s">
        <v>33</v>
      </c>
      <c r="J1094" t="s">
        <v>45</v>
      </c>
      <c r="K1094">
        <v>5</v>
      </c>
      <c r="L1094">
        <v>120</v>
      </c>
      <c r="M1094">
        <v>0.1</v>
      </c>
      <c r="N1094">
        <v>540</v>
      </c>
      <c r="O1094">
        <v>150</v>
      </c>
      <c r="P1094" t="s">
        <v>28</v>
      </c>
      <c r="Q1094" t="s">
        <v>91</v>
      </c>
      <c r="R1094" t="s">
        <v>30</v>
      </c>
      <c r="S1094">
        <v>4.2</v>
      </c>
      <c r="T1094">
        <f>YEAR(tblOrders[[#This Row],[Order Date]])</f>
        <v>2025</v>
      </c>
      <c r="U1094" t="str">
        <f>TEXT(tblOrders[[#This Row],[Order Date]],"mmm-yyyy")</f>
        <v>Jul-2025</v>
      </c>
      <c r="V1094" s="4">
        <f>tblOrders[[#This Row],[Profit]]/tblOrders[[#This Row],[Sales Amount]]</f>
        <v>0.27777777777777779</v>
      </c>
      <c r="W1094" t="str">
        <f>VLOOKUP(tblOrders[[#This Row],[City]],CityRegion,2,0)</f>
        <v>North</v>
      </c>
      <c r="X1094" t="str">
        <f>VLOOKUP(tblOrders[[#This Row],[City]],lookups!A:C,3,0)</f>
        <v>Delhi</v>
      </c>
    </row>
    <row r="1095" spans="1:24" x14ac:dyDescent="0.25">
      <c r="A1095" t="s">
        <v>2079</v>
      </c>
      <c r="B1095" s="1">
        <v>45926</v>
      </c>
      <c r="C1095" t="s">
        <v>2080</v>
      </c>
      <c r="D1095" t="s">
        <v>39</v>
      </c>
      <c r="E1095" t="s">
        <v>73</v>
      </c>
      <c r="F1095" t="s">
        <v>74</v>
      </c>
      <c r="G1095" t="s">
        <v>68</v>
      </c>
      <c r="H1095" t="s">
        <v>75</v>
      </c>
      <c r="I1095" t="s">
        <v>26</v>
      </c>
      <c r="J1095" t="s">
        <v>45</v>
      </c>
      <c r="K1095">
        <v>2</v>
      </c>
      <c r="L1095">
        <v>65</v>
      </c>
      <c r="M1095">
        <v>0.1</v>
      </c>
      <c r="N1095">
        <v>117</v>
      </c>
      <c r="O1095">
        <v>41</v>
      </c>
      <c r="P1095" t="s">
        <v>85</v>
      </c>
      <c r="Q1095" t="s">
        <v>91</v>
      </c>
      <c r="R1095" t="s">
        <v>36</v>
      </c>
      <c r="S1095">
        <v>2.6</v>
      </c>
      <c r="T1095">
        <f>YEAR(tblOrders[[#This Row],[Order Date]])</f>
        <v>2025</v>
      </c>
      <c r="U1095" t="str">
        <f>TEXT(tblOrders[[#This Row],[Order Date]],"mmm-yyyy")</f>
        <v>Sep-2025</v>
      </c>
      <c r="V1095" s="4">
        <f>tblOrders[[#This Row],[Profit]]/tblOrders[[#This Row],[Sales Amount]]</f>
        <v>0.3504273504273504</v>
      </c>
      <c r="W1095" t="str">
        <f>VLOOKUP(tblOrders[[#This Row],[City]],CityRegion,2,0)</f>
        <v>South</v>
      </c>
      <c r="X1095" t="str">
        <f>VLOOKUP(tblOrders[[#This Row],[City]],lookups!A:C,3,0)</f>
        <v>Karnataka</v>
      </c>
    </row>
    <row r="1096" spans="1:24" x14ac:dyDescent="0.25">
      <c r="A1096" t="s">
        <v>2081</v>
      </c>
      <c r="B1096" s="1">
        <v>45896</v>
      </c>
      <c r="C1096" t="s">
        <v>2082</v>
      </c>
      <c r="D1096" t="s">
        <v>21</v>
      </c>
      <c r="E1096" t="s">
        <v>101</v>
      </c>
      <c r="F1096" t="s">
        <v>102</v>
      </c>
      <c r="G1096" t="s">
        <v>24</v>
      </c>
      <c r="H1096" t="s">
        <v>103</v>
      </c>
      <c r="I1096" t="s">
        <v>57</v>
      </c>
      <c r="J1096" t="s">
        <v>45</v>
      </c>
      <c r="K1096">
        <v>1</v>
      </c>
      <c r="L1096">
        <v>120</v>
      </c>
      <c r="M1096">
        <v>0.15</v>
      </c>
      <c r="N1096">
        <v>102</v>
      </c>
      <c r="O1096">
        <v>24</v>
      </c>
      <c r="P1096" t="s">
        <v>28</v>
      </c>
      <c r="Q1096" t="s">
        <v>86</v>
      </c>
      <c r="R1096" t="s">
        <v>123</v>
      </c>
      <c r="S1096">
        <v>3.6</v>
      </c>
      <c r="T1096">
        <f>YEAR(tblOrders[[#This Row],[Order Date]])</f>
        <v>2025</v>
      </c>
      <c r="U1096" t="str">
        <f>TEXT(tblOrders[[#This Row],[Order Date]],"mmm-yyyy")</f>
        <v>Aug-2025</v>
      </c>
      <c r="V1096" s="4">
        <f>tblOrders[[#This Row],[Profit]]/tblOrders[[#This Row],[Sales Amount]]</f>
        <v>0.23529411764705882</v>
      </c>
      <c r="W1096" t="str">
        <f>VLOOKUP(tblOrders[[#This Row],[City]],CityRegion,2,0)</f>
        <v>South</v>
      </c>
      <c r="X1096" t="str">
        <f>VLOOKUP(tblOrders[[#This Row],[City]],lookups!A:C,3,0)</f>
        <v>Kerala</v>
      </c>
    </row>
    <row r="1097" spans="1:24" x14ac:dyDescent="0.25">
      <c r="A1097" t="s">
        <v>2083</v>
      </c>
      <c r="B1097" s="1">
        <v>45881</v>
      </c>
      <c r="C1097" t="s">
        <v>2084</v>
      </c>
      <c r="D1097" t="s">
        <v>39</v>
      </c>
      <c r="E1097" t="s">
        <v>73</v>
      </c>
      <c r="F1097" t="s">
        <v>74</v>
      </c>
      <c r="G1097" t="s">
        <v>68</v>
      </c>
      <c r="H1097" t="s">
        <v>75</v>
      </c>
      <c r="I1097" t="s">
        <v>33</v>
      </c>
      <c r="J1097" t="s">
        <v>34</v>
      </c>
      <c r="K1097">
        <v>4</v>
      </c>
      <c r="L1097">
        <v>65</v>
      </c>
      <c r="M1097">
        <v>0.2</v>
      </c>
      <c r="N1097">
        <v>208</v>
      </c>
      <c r="O1097">
        <v>56</v>
      </c>
      <c r="P1097" t="s">
        <v>28</v>
      </c>
      <c r="Q1097" t="s">
        <v>86</v>
      </c>
      <c r="R1097" t="s">
        <v>36</v>
      </c>
      <c r="S1097">
        <v>2.9</v>
      </c>
      <c r="T1097">
        <f>YEAR(tblOrders[[#This Row],[Order Date]])</f>
        <v>2025</v>
      </c>
      <c r="U1097" t="str">
        <f>TEXT(tblOrders[[#This Row],[Order Date]],"mmm-yyyy")</f>
        <v>Aug-2025</v>
      </c>
      <c r="V1097" s="4">
        <f>tblOrders[[#This Row],[Profit]]/tblOrders[[#This Row],[Sales Amount]]</f>
        <v>0.26923076923076922</v>
      </c>
      <c r="W1097" t="str">
        <f>VLOOKUP(tblOrders[[#This Row],[City]],CityRegion,2,0)</f>
        <v>North</v>
      </c>
      <c r="X1097" t="str">
        <f>VLOOKUP(tblOrders[[#This Row],[City]],lookups!A:C,3,0)</f>
        <v>Delhi</v>
      </c>
    </row>
    <row r="1098" spans="1:24" x14ac:dyDescent="0.25">
      <c r="A1098" t="s">
        <v>2085</v>
      </c>
      <c r="B1098" s="1">
        <v>45842</v>
      </c>
      <c r="C1098" t="s">
        <v>2086</v>
      </c>
      <c r="D1098" t="s">
        <v>21</v>
      </c>
      <c r="E1098" t="s">
        <v>55</v>
      </c>
      <c r="F1098" t="s">
        <v>56</v>
      </c>
      <c r="G1098" t="s">
        <v>24</v>
      </c>
      <c r="H1098" t="s">
        <v>51</v>
      </c>
      <c r="I1098" t="s">
        <v>44</v>
      </c>
      <c r="J1098" t="s">
        <v>45</v>
      </c>
      <c r="K1098">
        <v>3</v>
      </c>
      <c r="L1098">
        <v>42</v>
      </c>
      <c r="M1098">
        <v>0.15</v>
      </c>
      <c r="N1098">
        <v>107.1</v>
      </c>
      <c r="O1098">
        <v>35.1</v>
      </c>
      <c r="P1098" t="s">
        <v>28</v>
      </c>
      <c r="Q1098" t="s">
        <v>35</v>
      </c>
      <c r="R1098" t="s">
        <v>30</v>
      </c>
      <c r="S1098">
        <v>4.5999999999999996</v>
      </c>
      <c r="T1098">
        <f>YEAR(tblOrders[[#This Row],[Order Date]])</f>
        <v>2025</v>
      </c>
      <c r="U1098" t="str">
        <f>TEXT(tblOrders[[#This Row],[Order Date]],"mmm-yyyy")</f>
        <v>Jul-2025</v>
      </c>
      <c r="V1098" s="4">
        <f>tblOrders[[#This Row],[Profit]]/tblOrders[[#This Row],[Sales Amount]]</f>
        <v>0.32773109243697485</v>
      </c>
      <c r="W1098" t="str">
        <f>VLOOKUP(tblOrders[[#This Row],[City]],CityRegion,2,0)</f>
        <v>South</v>
      </c>
      <c r="X1098" t="str">
        <f>VLOOKUP(tblOrders[[#This Row],[City]],lookups!A:C,3,0)</f>
        <v>Kerala</v>
      </c>
    </row>
    <row r="1099" spans="1:24" x14ac:dyDescent="0.25">
      <c r="A1099" t="s">
        <v>2087</v>
      </c>
      <c r="B1099" s="1">
        <v>45911</v>
      </c>
      <c r="C1099" t="s">
        <v>1118</v>
      </c>
      <c r="D1099" t="s">
        <v>21</v>
      </c>
      <c r="E1099" t="s">
        <v>101</v>
      </c>
      <c r="F1099" t="s">
        <v>102</v>
      </c>
      <c r="G1099" t="s">
        <v>24</v>
      </c>
      <c r="H1099" t="s">
        <v>103</v>
      </c>
      <c r="I1099" t="s">
        <v>52</v>
      </c>
      <c r="J1099" t="s">
        <v>45</v>
      </c>
      <c r="K1099">
        <v>4</v>
      </c>
      <c r="L1099">
        <v>120</v>
      </c>
      <c r="M1099">
        <v>0.1</v>
      </c>
      <c r="N1099">
        <v>432</v>
      </c>
      <c r="O1099">
        <v>120</v>
      </c>
      <c r="P1099" t="s">
        <v>28</v>
      </c>
      <c r="Q1099" t="s">
        <v>91</v>
      </c>
      <c r="R1099" t="s">
        <v>36</v>
      </c>
      <c r="S1099">
        <v>4.5</v>
      </c>
      <c r="T1099">
        <f>YEAR(tblOrders[[#This Row],[Order Date]])</f>
        <v>2025</v>
      </c>
      <c r="U1099" t="str">
        <f>TEXT(tblOrders[[#This Row],[Order Date]],"mmm-yyyy")</f>
        <v>Sep-2025</v>
      </c>
      <c r="V1099" s="4">
        <f>tblOrders[[#This Row],[Profit]]/tblOrders[[#This Row],[Sales Amount]]</f>
        <v>0.27777777777777779</v>
      </c>
      <c r="W1099" t="str">
        <f>VLOOKUP(tblOrders[[#This Row],[City]],CityRegion,2,0)</f>
        <v>South</v>
      </c>
      <c r="X1099" t="str">
        <f>VLOOKUP(tblOrders[[#This Row],[City]],lookups!A:C,3,0)</f>
        <v>Kerala</v>
      </c>
    </row>
    <row r="1100" spans="1:24" x14ac:dyDescent="0.25">
      <c r="A1100" t="s">
        <v>2088</v>
      </c>
      <c r="B1100" s="1">
        <v>45907</v>
      </c>
      <c r="C1100" t="s">
        <v>2089</v>
      </c>
      <c r="D1100" t="s">
        <v>39</v>
      </c>
      <c r="E1100" t="s">
        <v>73</v>
      </c>
      <c r="F1100" t="s">
        <v>74</v>
      </c>
      <c r="G1100" t="s">
        <v>68</v>
      </c>
      <c r="H1100" t="s">
        <v>75</v>
      </c>
      <c r="I1100" t="s">
        <v>44</v>
      </c>
      <c r="J1100" t="s">
        <v>45</v>
      </c>
      <c r="K1100">
        <v>4</v>
      </c>
      <c r="L1100">
        <v>65</v>
      </c>
      <c r="M1100">
        <v>0.05</v>
      </c>
      <c r="N1100">
        <v>247</v>
      </c>
      <c r="O1100">
        <v>95</v>
      </c>
      <c r="P1100" t="s">
        <v>28</v>
      </c>
      <c r="Q1100" t="s">
        <v>91</v>
      </c>
      <c r="R1100" t="s">
        <v>36</v>
      </c>
      <c r="S1100">
        <v>3.7</v>
      </c>
      <c r="T1100">
        <f>YEAR(tblOrders[[#This Row],[Order Date]])</f>
        <v>2025</v>
      </c>
      <c r="U1100" t="str">
        <f>TEXT(tblOrders[[#This Row],[Order Date]],"mmm-yyyy")</f>
        <v>Sep-2025</v>
      </c>
      <c r="V1100" s="4">
        <f>tblOrders[[#This Row],[Profit]]/tblOrders[[#This Row],[Sales Amount]]</f>
        <v>0.38461538461538464</v>
      </c>
      <c r="W1100" t="str">
        <f>VLOOKUP(tblOrders[[#This Row],[City]],CityRegion,2,0)</f>
        <v>South</v>
      </c>
      <c r="X1100" t="str">
        <f>VLOOKUP(tblOrders[[#This Row],[City]],lookups!A:C,3,0)</f>
        <v>Kerala</v>
      </c>
    </row>
    <row r="1101" spans="1:24" x14ac:dyDescent="0.25">
      <c r="A1101" t="s">
        <v>2090</v>
      </c>
      <c r="B1101" s="1">
        <v>45940</v>
      </c>
      <c r="C1101" t="s">
        <v>486</v>
      </c>
      <c r="D1101" t="s">
        <v>21</v>
      </c>
      <c r="E1101" t="s">
        <v>101</v>
      </c>
      <c r="F1101" t="s">
        <v>102</v>
      </c>
      <c r="G1101" t="s">
        <v>24</v>
      </c>
      <c r="H1101" t="s">
        <v>103</v>
      </c>
      <c r="I1101" t="s">
        <v>52</v>
      </c>
      <c r="J1101" t="s">
        <v>45</v>
      </c>
      <c r="K1101">
        <v>3</v>
      </c>
      <c r="L1101">
        <v>120</v>
      </c>
      <c r="M1101">
        <v>0.15</v>
      </c>
      <c r="N1101">
        <v>306</v>
      </c>
      <c r="O1101">
        <v>72</v>
      </c>
      <c r="P1101" t="s">
        <v>28</v>
      </c>
      <c r="Q1101" t="s">
        <v>91</v>
      </c>
      <c r="R1101" t="s">
        <v>36</v>
      </c>
      <c r="S1101">
        <v>4.7</v>
      </c>
      <c r="T1101">
        <f>YEAR(tblOrders[[#This Row],[Order Date]])</f>
        <v>2025</v>
      </c>
      <c r="U1101" t="str">
        <f>TEXT(tblOrders[[#This Row],[Order Date]],"mmm-yyyy")</f>
        <v>Oct-2025</v>
      </c>
      <c r="V1101" s="4">
        <f>tblOrders[[#This Row],[Profit]]/tblOrders[[#This Row],[Sales Amount]]</f>
        <v>0.23529411764705882</v>
      </c>
      <c r="W1101" t="str">
        <f>VLOOKUP(tblOrders[[#This Row],[City]],CityRegion,2,0)</f>
        <v>South</v>
      </c>
      <c r="X1101" t="str">
        <f>VLOOKUP(tblOrders[[#This Row],[City]],lookups!A:C,3,0)</f>
        <v>Kerala</v>
      </c>
    </row>
    <row r="1102" spans="1:24" x14ac:dyDescent="0.25">
      <c r="A1102" t="s">
        <v>2091</v>
      </c>
      <c r="B1102" s="1">
        <v>45772</v>
      </c>
      <c r="C1102" t="s">
        <v>2092</v>
      </c>
      <c r="D1102" t="s">
        <v>21</v>
      </c>
      <c r="E1102" t="s">
        <v>94</v>
      </c>
      <c r="F1102" t="s">
        <v>95</v>
      </c>
      <c r="G1102" t="s">
        <v>68</v>
      </c>
      <c r="H1102" t="s">
        <v>96</v>
      </c>
      <c r="I1102" t="s">
        <v>26</v>
      </c>
      <c r="J1102" t="s">
        <v>34</v>
      </c>
      <c r="K1102">
        <v>3</v>
      </c>
      <c r="L1102">
        <v>89</v>
      </c>
      <c r="M1102">
        <v>0.15</v>
      </c>
      <c r="N1102">
        <v>226.95</v>
      </c>
      <c r="O1102">
        <v>61.95</v>
      </c>
      <c r="P1102" t="s">
        <v>28</v>
      </c>
      <c r="Q1102" t="s">
        <v>86</v>
      </c>
      <c r="R1102" t="s">
        <v>30</v>
      </c>
      <c r="S1102">
        <v>4.3</v>
      </c>
      <c r="T1102">
        <f>YEAR(tblOrders[[#This Row],[Order Date]])</f>
        <v>2025</v>
      </c>
      <c r="U1102" t="str">
        <f>TEXT(tblOrders[[#This Row],[Order Date]],"mmm-yyyy")</f>
        <v>Apr-2025</v>
      </c>
      <c r="V1102" s="4">
        <f>tblOrders[[#This Row],[Profit]]/tblOrders[[#This Row],[Sales Amount]]</f>
        <v>0.2729676140118969</v>
      </c>
      <c r="W1102" t="str">
        <f>VLOOKUP(tblOrders[[#This Row],[City]],CityRegion,2,0)</f>
        <v>South</v>
      </c>
      <c r="X1102" t="str">
        <f>VLOOKUP(tblOrders[[#This Row],[City]],lookups!A:C,3,0)</f>
        <v>Karnataka</v>
      </c>
    </row>
    <row r="1103" spans="1:24" x14ac:dyDescent="0.25">
      <c r="A1103" t="s">
        <v>2093</v>
      </c>
      <c r="B1103" s="1">
        <v>45726</v>
      </c>
      <c r="C1103" t="s">
        <v>2012</v>
      </c>
      <c r="D1103" t="s">
        <v>21</v>
      </c>
      <c r="E1103" t="s">
        <v>40</v>
      </c>
      <c r="F1103" t="s">
        <v>41</v>
      </c>
      <c r="G1103" t="s">
        <v>42</v>
      </c>
      <c r="H1103" t="s">
        <v>43</v>
      </c>
      <c r="I1103" t="s">
        <v>139</v>
      </c>
      <c r="J1103" t="s">
        <v>45</v>
      </c>
      <c r="K1103">
        <v>1</v>
      </c>
      <c r="L1103">
        <v>18</v>
      </c>
      <c r="M1103">
        <v>0</v>
      </c>
      <c r="N1103">
        <v>18</v>
      </c>
      <c r="O1103">
        <v>9</v>
      </c>
      <c r="P1103" t="s">
        <v>28</v>
      </c>
      <c r="Q1103" t="s">
        <v>86</v>
      </c>
      <c r="R1103" t="s">
        <v>36</v>
      </c>
      <c r="S1103">
        <v>3.2</v>
      </c>
      <c r="T1103">
        <f>YEAR(tblOrders[[#This Row],[Order Date]])</f>
        <v>2025</v>
      </c>
      <c r="U1103" t="str">
        <f>TEXT(tblOrders[[#This Row],[Order Date]],"mmm-yyyy")</f>
        <v>Mar-2025</v>
      </c>
      <c r="V1103" s="4">
        <f>tblOrders[[#This Row],[Profit]]/tblOrders[[#This Row],[Sales Amount]]</f>
        <v>0.5</v>
      </c>
      <c r="W1103" t="str">
        <f>VLOOKUP(tblOrders[[#This Row],[City]],CityRegion,2,0)</f>
        <v>South</v>
      </c>
      <c r="X1103" t="str">
        <f>VLOOKUP(tblOrders[[#This Row],[City]],lookups!A:C,3,0)</f>
        <v>Tamil Nadu</v>
      </c>
    </row>
    <row r="1104" spans="1:24" x14ac:dyDescent="0.25">
      <c r="A1104" t="s">
        <v>2094</v>
      </c>
      <c r="B1104" s="1">
        <v>45877</v>
      </c>
      <c r="C1104" t="s">
        <v>1718</v>
      </c>
      <c r="D1104" t="s">
        <v>21</v>
      </c>
      <c r="E1104" t="s">
        <v>73</v>
      </c>
      <c r="F1104" t="s">
        <v>74</v>
      </c>
      <c r="G1104" t="s">
        <v>68</v>
      </c>
      <c r="H1104" t="s">
        <v>75</v>
      </c>
      <c r="I1104" t="s">
        <v>76</v>
      </c>
      <c r="J1104" t="s">
        <v>45</v>
      </c>
      <c r="K1104">
        <v>1</v>
      </c>
      <c r="L1104">
        <v>65</v>
      </c>
      <c r="M1104">
        <v>0.15</v>
      </c>
      <c r="N1104">
        <v>55.25</v>
      </c>
      <c r="O1104">
        <v>17.25</v>
      </c>
      <c r="P1104" t="s">
        <v>28</v>
      </c>
      <c r="Q1104" t="s">
        <v>86</v>
      </c>
      <c r="R1104" t="s">
        <v>30</v>
      </c>
      <c r="S1104">
        <v>4.0999999999999996</v>
      </c>
      <c r="T1104">
        <f>YEAR(tblOrders[[#This Row],[Order Date]])</f>
        <v>2025</v>
      </c>
      <c r="U1104" t="str">
        <f>TEXT(tblOrders[[#This Row],[Order Date]],"mmm-yyyy")</f>
        <v>Aug-2025</v>
      </c>
      <c r="V1104" s="4">
        <f>tblOrders[[#This Row],[Profit]]/tblOrders[[#This Row],[Sales Amount]]</f>
        <v>0.31221719457013575</v>
      </c>
      <c r="W1104" t="str">
        <f>VLOOKUP(tblOrders[[#This Row],[City]],CityRegion,2,0)</f>
        <v>South</v>
      </c>
      <c r="X1104" t="str">
        <f>VLOOKUP(tblOrders[[#This Row],[City]],lookups!A:C,3,0)</f>
        <v>Kerala</v>
      </c>
    </row>
    <row r="1105" spans="1:24" x14ac:dyDescent="0.25">
      <c r="A1105" t="s">
        <v>2095</v>
      </c>
      <c r="B1105" s="1">
        <v>45862</v>
      </c>
      <c r="C1105" t="s">
        <v>2096</v>
      </c>
      <c r="D1105" t="s">
        <v>21</v>
      </c>
      <c r="E1105" t="s">
        <v>101</v>
      </c>
      <c r="F1105" t="s">
        <v>102</v>
      </c>
      <c r="G1105" t="s">
        <v>24</v>
      </c>
      <c r="H1105" t="s">
        <v>103</v>
      </c>
      <c r="I1105" t="s">
        <v>57</v>
      </c>
      <c r="J1105" t="s">
        <v>34</v>
      </c>
      <c r="K1105">
        <v>3</v>
      </c>
      <c r="L1105">
        <v>120</v>
      </c>
      <c r="M1105">
        <v>0</v>
      </c>
      <c r="N1105">
        <v>360</v>
      </c>
      <c r="O1105">
        <v>126</v>
      </c>
      <c r="P1105" t="s">
        <v>28</v>
      </c>
      <c r="Q1105" t="s">
        <v>35</v>
      </c>
      <c r="R1105" t="s">
        <v>36</v>
      </c>
      <c r="S1105">
        <v>4.2</v>
      </c>
      <c r="T1105">
        <f>YEAR(tblOrders[[#This Row],[Order Date]])</f>
        <v>2025</v>
      </c>
      <c r="U1105" t="str">
        <f>TEXT(tblOrders[[#This Row],[Order Date]],"mmm-yyyy")</f>
        <v>Jul-2025</v>
      </c>
      <c r="V1105" s="4">
        <f>tblOrders[[#This Row],[Profit]]/tblOrders[[#This Row],[Sales Amount]]</f>
        <v>0.35</v>
      </c>
      <c r="W1105" t="str">
        <f>VLOOKUP(tblOrders[[#This Row],[City]],CityRegion,2,0)</f>
        <v>South</v>
      </c>
      <c r="X1105" t="str">
        <f>VLOOKUP(tblOrders[[#This Row],[City]],lookups!A:C,3,0)</f>
        <v>Kerala</v>
      </c>
    </row>
    <row r="1106" spans="1:24" x14ac:dyDescent="0.25">
      <c r="A1106" t="s">
        <v>2097</v>
      </c>
      <c r="B1106" s="1">
        <v>45890</v>
      </c>
      <c r="C1106" t="s">
        <v>54</v>
      </c>
      <c r="D1106" t="s">
        <v>39</v>
      </c>
      <c r="E1106" t="s">
        <v>49</v>
      </c>
      <c r="F1106" t="s">
        <v>50</v>
      </c>
      <c r="G1106" t="s">
        <v>24</v>
      </c>
      <c r="H1106" t="s">
        <v>51</v>
      </c>
      <c r="I1106" t="s">
        <v>57</v>
      </c>
      <c r="J1106" t="s">
        <v>45</v>
      </c>
      <c r="K1106">
        <v>2</v>
      </c>
      <c r="L1106">
        <v>85</v>
      </c>
      <c r="M1106">
        <v>0.05</v>
      </c>
      <c r="N1106">
        <v>161.5</v>
      </c>
      <c r="O1106">
        <v>57.5</v>
      </c>
      <c r="P1106" t="s">
        <v>148</v>
      </c>
      <c r="Q1106" t="s">
        <v>86</v>
      </c>
      <c r="R1106" t="s">
        <v>36</v>
      </c>
      <c r="S1106">
        <v>3.8</v>
      </c>
      <c r="T1106">
        <f>YEAR(tblOrders[[#This Row],[Order Date]])</f>
        <v>2025</v>
      </c>
      <c r="U1106" t="str">
        <f>TEXT(tblOrders[[#This Row],[Order Date]],"mmm-yyyy")</f>
        <v>Aug-2025</v>
      </c>
      <c r="V1106" s="4">
        <f>tblOrders[[#This Row],[Profit]]/tblOrders[[#This Row],[Sales Amount]]</f>
        <v>0.35603715170278638</v>
      </c>
      <c r="W1106" t="str">
        <f>VLOOKUP(tblOrders[[#This Row],[City]],CityRegion,2,0)</f>
        <v>South</v>
      </c>
      <c r="X1106" t="str">
        <f>VLOOKUP(tblOrders[[#This Row],[City]],lookups!A:C,3,0)</f>
        <v>Kerala</v>
      </c>
    </row>
    <row r="1107" spans="1:24" x14ac:dyDescent="0.25">
      <c r="A1107" t="s">
        <v>2098</v>
      </c>
      <c r="B1107" s="1">
        <v>45947</v>
      </c>
      <c r="C1107" t="s">
        <v>2099</v>
      </c>
      <c r="D1107" t="s">
        <v>39</v>
      </c>
      <c r="E1107" t="s">
        <v>60</v>
      </c>
      <c r="F1107" t="s">
        <v>61</v>
      </c>
      <c r="G1107" t="s">
        <v>62</v>
      </c>
      <c r="H1107" t="s">
        <v>63</v>
      </c>
      <c r="I1107" t="s">
        <v>130</v>
      </c>
      <c r="J1107" t="s">
        <v>27</v>
      </c>
      <c r="K1107">
        <v>5</v>
      </c>
      <c r="L1107">
        <v>45</v>
      </c>
      <c r="M1107">
        <v>0.05</v>
      </c>
      <c r="N1107">
        <v>213.75</v>
      </c>
      <c r="O1107">
        <v>83.75</v>
      </c>
      <c r="P1107" t="s">
        <v>28</v>
      </c>
      <c r="Q1107" t="s">
        <v>35</v>
      </c>
      <c r="R1107" t="s">
        <v>36</v>
      </c>
      <c r="S1107">
        <v>3.4</v>
      </c>
      <c r="T1107">
        <f>YEAR(tblOrders[[#This Row],[Order Date]])</f>
        <v>2025</v>
      </c>
      <c r="U1107" t="str">
        <f>TEXT(tblOrders[[#This Row],[Order Date]],"mmm-yyyy")</f>
        <v>Oct-2025</v>
      </c>
      <c r="V1107" s="4">
        <f>tblOrders[[#This Row],[Profit]]/tblOrders[[#This Row],[Sales Amount]]</f>
        <v>0.391812865497076</v>
      </c>
      <c r="W1107" t="str">
        <f>VLOOKUP(tblOrders[[#This Row],[City]],CityRegion,2,0)</f>
        <v>West</v>
      </c>
      <c r="X1107" t="str">
        <f>VLOOKUP(tblOrders[[#This Row],[City]],lookups!A:C,3,0)</f>
        <v>Maharashtra</v>
      </c>
    </row>
    <row r="1108" spans="1:24" x14ac:dyDescent="0.25">
      <c r="A1108" t="s">
        <v>2100</v>
      </c>
      <c r="B1108" s="1">
        <v>45765</v>
      </c>
      <c r="C1108" t="s">
        <v>2101</v>
      </c>
      <c r="D1108" t="s">
        <v>21</v>
      </c>
      <c r="E1108" t="s">
        <v>66</v>
      </c>
      <c r="F1108" t="s">
        <v>67</v>
      </c>
      <c r="G1108" t="s">
        <v>68</v>
      </c>
      <c r="H1108" t="s">
        <v>69</v>
      </c>
      <c r="I1108" t="s">
        <v>139</v>
      </c>
      <c r="J1108" t="s">
        <v>27</v>
      </c>
      <c r="K1108">
        <v>4</v>
      </c>
      <c r="L1108">
        <v>149</v>
      </c>
      <c r="M1108">
        <v>0</v>
      </c>
      <c r="N1108">
        <v>596</v>
      </c>
      <c r="O1108">
        <v>216</v>
      </c>
      <c r="P1108" t="s">
        <v>28</v>
      </c>
      <c r="Q1108" t="s">
        <v>46</v>
      </c>
      <c r="R1108" t="s">
        <v>36</v>
      </c>
      <c r="S1108">
        <v>3.9</v>
      </c>
      <c r="T1108">
        <f>YEAR(tblOrders[[#This Row],[Order Date]])</f>
        <v>2025</v>
      </c>
      <c r="U1108" t="str">
        <f>TEXT(tblOrders[[#This Row],[Order Date]],"mmm-yyyy")</f>
        <v>Apr-2025</v>
      </c>
      <c r="V1108" s="4">
        <f>tblOrders[[#This Row],[Profit]]/tblOrders[[#This Row],[Sales Amount]]</f>
        <v>0.36241610738255031</v>
      </c>
      <c r="W1108" t="str">
        <f>VLOOKUP(tblOrders[[#This Row],[City]],CityRegion,2,0)</f>
        <v>South</v>
      </c>
      <c r="X1108" t="str">
        <f>VLOOKUP(tblOrders[[#This Row],[City]],lookups!A:C,3,0)</f>
        <v>Tamil Nadu</v>
      </c>
    </row>
    <row r="1109" spans="1:24" x14ac:dyDescent="0.25">
      <c r="A1109" t="s">
        <v>2102</v>
      </c>
      <c r="B1109" s="1">
        <v>46009</v>
      </c>
      <c r="C1109" t="s">
        <v>2103</v>
      </c>
      <c r="D1109" t="s">
        <v>21</v>
      </c>
      <c r="E1109" t="s">
        <v>40</v>
      </c>
      <c r="F1109" t="s">
        <v>41</v>
      </c>
      <c r="G1109" t="s">
        <v>42</v>
      </c>
      <c r="H1109" t="s">
        <v>43</v>
      </c>
      <c r="I1109" t="s">
        <v>52</v>
      </c>
      <c r="J1109" t="s">
        <v>45</v>
      </c>
      <c r="K1109">
        <v>3</v>
      </c>
      <c r="L1109">
        <v>18</v>
      </c>
      <c r="M1109">
        <v>0</v>
      </c>
      <c r="N1109">
        <v>54</v>
      </c>
      <c r="O1109">
        <v>27</v>
      </c>
      <c r="P1109" t="s">
        <v>111</v>
      </c>
      <c r="Q1109" t="s">
        <v>35</v>
      </c>
      <c r="R1109" t="s">
        <v>30</v>
      </c>
      <c r="S1109">
        <v>3.1</v>
      </c>
      <c r="T1109">
        <f>YEAR(tblOrders[[#This Row],[Order Date]])</f>
        <v>2025</v>
      </c>
      <c r="U1109" t="str">
        <f>TEXT(tblOrders[[#This Row],[Order Date]],"mmm-yyyy")</f>
        <v>Dec-2025</v>
      </c>
      <c r="V1109" s="4">
        <f>tblOrders[[#This Row],[Profit]]/tblOrders[[#This Row],[Sales Amount]]</f>
        <v>0.5</v>
      </c>
      <c r="W1109" t="str">
        <f>VLOOKUP(tblOrders[[#This Row],[City]],CityRegion,2,0)</f>
        <v>South</v>
      </c>
      <c r="X1109" t="str">
        <f>VLOOKUP(tblOrders[[#This Row],[City]],lookups!A:C,3,0)</f>
        <v>Kerala</v>
      </c>
    </row>
    <row r="1110" spans="1:24" x14ac:dyDescent="0.25">
      <c r="A1110" t="s">
        <v>2104</v>
      </c>
      <c r="B1110" s="1">
        <v>45670</v>
      </c>
      <c r="C1110" t="s">
        <v>241</v>
      </c>
      <c r="D1110" t="s">
        <v>21</v>
      </c>
      <c r="E1110" t="s">
        <v>94</v>
      </c>
      <c r="F1110" t="s">
        <v>95</v>
      </c>
      <c r="G1110" t="s">
        <v>68</v>
      </c>
      <c r="H1110" t="s">
        <v>96</v>
      </c>
      <c r="I1110" t="s">
        <v>130</v>
      </c>
      <c r="J1110" t="s">
        <v>27</v>
      </c>
      <c r="K1110">
        <v>4</v>
      </c>
      <c r="L1110">
        <v>89</v>
      </c>
      <c r="M1110">
        <v>0.15</v>
      </c>
      <c r="N1110">
        <v>302.60000000000002</v>
      </c>
      <c r="O1110">
        <v>82.6</v>
      </c>
      <c r="P1110" t="s">
        <v>28</v>
      </c>
      <c r="Q1110" t="s">
        <v>35</v>
      </c>
      <c r="R1110" t="s">
        <v>36</v>
      </c>
      <c r="S1110">
        <v>4.4000000000000004</v>
      </c>
      <c r="T1110">
        <f>YEAR(tblOrders[[#This Row],[Order Date]])</f>
        <v>2025</v>
      </c>
      <c r="U1110" t="str">
        <f>TEXT(tblOrders[[#This Row],[Order Date]],"mmm-yyyy")</f>
        <v>Jan-2025</v>
      </c>
      <c r="V1110" s="4">
        <f>tblOrders[[#This Row],[Profit]]/tblOrders[[#This Row],[Sales Amount]]</f>
        <v>0.27296761401189684</v>
      </c>
      <c r="W1110" t="str">
        <f>VLOOKUP(tblOrders[[#This Row],[City]],CityRegion,2,0)</f>
        <v>West</v>
      </c>
      <c r="X1110" t="str">
        <f>VLOOKUP(tblOrders[[#This Row],[City]],lookups!A:C,3,0)</f>
        <v>Maharashtra</v>
      </c>
    </row>
    <row r="1111" spans="1:24" x14ac:dyDescent="0.25">
      <c r="A1111" t="s">
        <v>2105</v>
      </c>
      <c r="B1111" s="1">
        <v>45947</v>
      </c>
      <c r="C1111" t="s">
        <v>2106</v>
      </c>
      <c r="D1111" t="s">
        <v>21</v>
      </c>
      <c r="E1111" t="s">
        <v>108</v>
      </c>
      <c r="F1111" t="s">
        <v>109</v>
      </c>
      <c r="G1111" t="s">
        <v>62</v>
      </c>
      <c r="H1111" t="s">
        <v>110</v>
      </c>
      <c r="I1111" t="s">
        <v>44</v>
      </c>
      <c r="J1111" t="s">
        <v>45</v>
      </c>
      <c r="K1111">
        <v>1</v>
      </c>
      <c r="L1111">
        <v>110</v>
      </c>
      <c r="M1111">
        <v>0.1</v>
      </c>
      <c r="N1111">
        <v>99</v>
      </c>
      <c r="O1111">
        <v>31</v>
      </c>
      <c r="P1111" t="s">
        <v>28</v>
      </c>
      <c r="Q1111" t="s">
        <v>91</v>
      </c>
      <c r="R1111" t="s">
        <v>36</v>
      </c>
      <c r="S1111">
        <v>3.3</v>
      </c>
      <c r="T1111">
        <f>YEAR(tblOrders[[#This Row],[Order Date]])</f>
        <v>2025</v>
      </c>
      <c r="U1111" t="str">
        <f>TEXT(tblOrders[[#This Row],[Order Date]],"mmm-yyyy")</f>
        <v>Oct-2025</v>
      </c>
      <c r="V1111" s="4">
        <f>tblOrders[[#This Row],[Profit]]/tblOrders[[#This Row],[Sales Amount]]</f>
        <v>0.31313131313131315</v>
      </c>
      <c r="W1111" t="str">
        <f>VLOOKUP(tblOrders[[#This Row],[City]],CityRegion,2,0)</f>
        <v>South</v>
      </c>
      <c r="X1111" t="str">
        <f>VLOOKUP(tblOrders[[#This Row],[City]],lookups!A:C,3,0)</f>
        <v>Kerala</v>
      </c>
    </row>
    <row r="1112" spans="1:24" x14ac:dyDescent="0.25">
      <c r="A1112" t="s">
        <v>2107</v>
      </c>
      <c r="B1112" s="1">
        <v>45721</v>
      </c>
      <c r="C1112" t="s">
        <v>2108</v>
      </c>
      <c r="D1112" t="s">
        <v>21</v>
      </c>
      <c r="E1112" t="s">
        <v>66</v>
      </c>
      <c r="F1112" t="s">
        <v>67</v>
      </c>
      <c r="G1112" t="s">
        <v>68</v>
      </c>
      <c r="H1112" t="s">
        <v>69</v>
      </c>
      <c r="I1112" t="s">
        <v>84</v>
      </c>
      <c r="J1112" t="s">
        <v>45</v>
      </c>
      <c r="K1112">
        <v>4</v>
      </c>
      <c r="L1112">
        <v>149</v>
      </c>
      <c r="M1112">
        <v>0.15</v>
      </c>
      <c r="N1112">
        <v>506.6</v>
      </c>
      <c r="O1112">
        <v>126.6</v>
      </c>
      <c r="P1112" t="s">
        <v>28</v>
      </c>
      <c r="Q1112" t="s">
        <v>86</v>
      </c>
      <c r="R1112" t="s">
        <v>123</v>
      </c>
      <c r="S1112">
        <v>3</v>
      </c>
      <c r="T1112">
        <f>YEAR(tblOrders[[#This Row],[Order Date]])</f>
        <v>2025</v>
      </c>
      <c r="U1112" t="str">
        <f>TEXT(tblOrders[[#This Row],[Order Date]],"mmm-yyyy")</f>
        <v>Mar-2025</v>
      </c>
      <c r="V1112" s="4">
        <f>tblOrders[[#This Row],[Profit]]/tblOrders[[#This Row],[Sales Amount]]</f>
        <v>0.24990130280300038</v>
      </c>
      <c r="W1112" t="str">
        <f>VLOOKUP(tblOrders[[#This Row],[City]],CityRegion,2,0)</f>
        <v>West</v>
      </c>
      <c r="X1112" t="str">
        <f>VLOOKUP(tblOrders[[#This Row],[City]],lookups!A:C,3,0)</f>
        <v>Maharashtra</v>
      </c>
    </row>
    <row r="1113" spans="1:24" x14ac:dyDescent="0.25">
      <c r="A1113" t="s">
        <v>2109</v>
      </c>
      <c r="B1113" s="1">
        <v>45893</v>
      </c>
      <c r="C1113" t="s">
        <v>2110</v>
      </c>
      <c r="D1113" t="s">
        <v>21</v>
      </c>
      <c r="E1113" t="s">
        <v>22</v>
      </c>
      <c r="F1113" t="s">
        <v>23</v>
      </c>
      <c r="G1113" t="s">
        <v>24</v>
      </c>
      <c r="H1113" t="s">
        <v>25</v>
      </c>
      <c r="I1113" t="s">
        <v>130</v>
      </c>
      <c r="J1113" t="s">
        <v>45</v>
      </c>
      <c r="K1113">
        <v>2</v>
      </c>
      <c r="L1113">
        <v>190</v>
      </c>
      <c r="M1113">
        <v>0</v>
      </c>
      <c r="N1113">
        <v>380</v>
      </c>
      <c r="O1113">
        <v>130</v>
      </c>
      <c r="P1113" t="s">
        <v>28</v>
      </c>
      <c r="Q1113" t="s">
        <v>46</v>
      </c>
      <c r="R1113" t="s">
        <v>123</v>
      </c>
      <c r="S1113">
        <v>2.8</v>
      </c>
      <c r="T1113">
        <f>YEAR(tblOrders[[#This Row],[Order Date]])</f>
        <v>2025</v>
      </c>
      <c r="U1113" t="str">
        <f>TEXT(tblOrders[[#This Row],[Order Date]],"mmm-yyyy")</f>
        <v>Aug-2025</v>
      </c>
      <c r="V1113" s="4">
        <f>tblOrders[[#This Row],[Profit]]/tblOrders[[#This Row],[Sales Amount]]</f>
        <v>0.34210526315789475</v>
      </c>
      <c r="W1113" t="str">
        <f>VLOOKUP(tblOrders[[#This Row],[City]],CityRegion,2,0)</f>
        <v>West</v>
      </c>
      <c r="X1113" t="str">
        <f>VLOOKUP(tblOrders[[#This Row],[City]],lookups!A:C,3,0)</f>
        <v>Maharashtra</v>
      </c>
    </row>
    <row r="1114" spans="1:24" x14ac:dyDescent="0.25">
      <c r="A1114" t="s">
        <v>2111</v>
      </c>
      <c r="B1114" s="1">
        <v>45870</v>
      </c>
      <c r="C1114" t="s">
        <v>1897</v>
      </c>
      <c r="D1114" t="s">
        <v>21</v>
      </c>
      <c r="E1114" t="s">
        <v>108</v>
      </c>
      <c r="F1114" t="s">
        <v>109</v>
      </c>
      <c r="G1114" t="s">
        <v>62</v>
      </c>
      <c r="H1114" t="s">
        <v>110</v>
      </c>
      <c r="I1114" t="s">
        <v>70</v>
      </c>
      <c r="J1114" t="s">
        <v>45</v>
      </c>
      <c r="K1114">
        <v>3</v>
      </c>
      <c r="L1114">
        <v>110</v>
      </c>
      <c r="M1114">
        <v>0</v>
      </c>
      <c r="N1114">
        <v>330</v>
      </c>
      <c r="O1114">
        <v>126</v>
      </c>
      <c r="P1114" t="s">
        <v>111</v>
      </c>
      <c r="Q1114" t="s">
        <v>35</v>
      </c>
      <c r="R1114" t="s">
        <v>36</v>
      </c>
      <c r="S1114">
        <v>3.1</v>
      </c>
      <c r="T1114">
        <f>YEAR(tblOrders[[#This Row],[Order Date]])</f>
        <v>2025</v>
      </c>
      <c r="U1114" t="str">
        <f>TEXT(tblOrders[[#This Row],[Order Date]],"mmm-yyyy")</f>
        <v>Aug-2025</v>
      </c>
      <c r="V1114" s="4">
        <f>tblOrders[[#This Row],[Profit]]/tblOrders[[#This Row],[Sales Amount]]</f>
        <v>0.38181818181818183</v>
      </c>
      <c r="W1114" t="str">
        <f>VLOOKUP(tblOrders[[#This Row],[City]],CityRegion,2,0)</f>
        <v>South</v>
      </c>
      <c r="X1114" t="str">
        <f>VLOOKUP(tblOrders[[#This Row],[City]],lookups!A:C,3,0)</f>
        <v>Telengana</v>
      </c>
    </row>
    <row r="1115" spans="1:24" x14ac:dyDescent="0.25">
      <c r="A1115" t="s">
        <v>2112</v>
      </c>
      <c r="B1115" s="1">
        <v>46012</v>
      </c>
      <c r="C1115" t="s">
        <v>2113</v>
      </c>
      <c r="D1115" t="s">
        <v>39</v>
      </c>
      <c r="E1115" t="s">
        <v>108</v>
      </c>
      <c r="F1115" t="s">
        <v>109</v>
      </c>
      <c r="G1115" t="s">
        <v>62</v>
      </c>
      <c r="H1115" t="s">
        <v>110</v>
      </c>
      <c r="I1115" t="s">
        <v>70</v>
      </c>
      <c r="J1115" t="s">
        <v>27</v>
      </c>
      <c r="K1115">
        <v>2</v>
      </c>
      <c r="L1115">
        <v>110</v>
      </c>
      <c r="M1115">
        <v>0.05</v>
      </c>
      <c r="N1115">
        <v>209</v>
      </c>
      <c r="O1115">
        <v>73</v>
      </c>
      <c r="P1115" t="s">
        <v>28</v>
      </c>
      <c r="Q1115" t="s">
        <v>29</v>
      </c>
      <c r="R1115" t="s">
        <v>36</v>
      </c>
      <c r="S1115">
        <v>3.2</v>
      </c>
      <c r="T1115">
        <f>YEAR(tblOrders[[#This Row],[Order Date]])</f>
        <v>2025</v>
      </c>
      <c r="U1115" t="str">
        <f>TEXT(tblOrders[[#This Row],[Order Date]],"mmm-yyyy")</f>
        <v>Dec-2025</v>
      </c>
      <c r="V1115" s="4">
        <f>tblOrders[[#This Row],[Profit]]/tblOrders[[#This Row],[Sales Amount]]</f>
        <v>0.34928229665071769</v>
      </c>
      <c r="W1115" t="str">
        <f>VLOOKUP(tblOrders[[#This Row],[City]],CityRegion,2,0)</f>
        <v>South</v>
      </c>
      <c r="X1115" t="str">
        <f>VLOOKUP(tblOrders[[#This Row],[City]],lookups!A:C,3,0)</f>
        <v>Telengana</v>
      </c>
    </row>
    <row r="1116" spans="1:24" x14ac:dyDescent="0.25">
      <c r="A1116" t="s">
        <v>2114</v>
      </c>
      <c r="B1116" s="1">
        <v>45742</v>
      </c>
      <c r="C1116" t="s">
        <v>2115</v>
      </c>
      <c r="D1116" t="s">
        <v>39</v>
      </c>
      <c r="E1116" t="s">
        <v>114</v>
      </c>
      <c r="F1116" t="s">
        <v>115</v>
      </c>
      <c r="G1116" t="s">
        <v>42</v>
      </c>
      <c r="H1116" t="s">
        <v>116</v>
      </c>
      <c r="I1116" t="s">
        <v>57</v>
      </c>
      <c r="J1116" t="s">
        <v>34</v>
      </c>
      <c r="K1116">
        <v>4</v>
      </c>
      <c r="L1116">
        <v>12</v>
      </c>
      <c r="M1116">
        <v>0.05</v>
      </c>
      <c r="N1116">
        <v>45.6</v>
      </c>
      <c r="O1116">
        <v>21.6</v>
      </c>
      <c r="P1116" t="s">
        <v>28</v>
      </c>
      <c r="Q1116" t="s">
        <v>29</v>
      </c>
      <c r="R1116" t="s">
        <v>30</v>
      </c>
      <c r="S1116">
        <v>4.5999999999999996</v>
      </c>
      <c r="T1116">
        <f>YEAR(tblOrders[[#This Row],[Order Date]])</f>
        <v>2025</v>
      </c>
      <c r="U1116" t="str">
        <f>TEXT(tblOrders[[#This Row],[Order Date]],"mmm-yyyy")</f>
        <v>Mar-2025</v>
      </c>
      <c r="V1116" s="4">
        <f>tblOrders[[#This Row],[Profit]]/tblOrders[[#This Row],[Sales Amount]]</f>
        <v>0.47368421052631582</v>
      </c>
      <c r="W1116" t="str">
        <f>VLOOKUP(tblOrders[[#This Row],[City]],CityRegion,2,0)</f>
        <v>South</v>
      </c>
      <c r="X1116" t="str">
        <f>VLOOKUP(tblOrders[[#This Row],[City]],lookups!A:C,3,0)</f>
        <v>Kerala</v>
      </c>
    </row>
    <row r="1117" spans="1:24" x14ac:dyDescent="0.25">
      <c r="A1117" t="s">
        <v>2116</v>
      </c>
      <c r="B1117" s="1">
        <v>45829</v>
      </c>
      <c r="C1117" t="s">
        <v>2117</v>
      </c>
      <c r="D1117" t="s">
        <v>39</v>
      </c>
      <c r="E1117" t="s">
        <v>101</v>
      </c>
      <c r="F1117" t="s">
        <v>102</v>
      </c>
      <c r="G1117" t="s">
        <v>24</v>
      </c>
      <c r="H1117" t="s">
        <v>103</v>
      </c>
      <c r="I1117" t="s">
        <v>52</v>
      </c>
      <c r="J1117" t="s">
        <v>34</v>
      </c>
      <c r="K1117">
        <v>1</v>
      </c>
      <c r="L1117">
        <v>120</v>
      </c>
      <c r="M1117">
        <v>0.2</v>
      </c>
      <c r="N1117">
        <v>96</v>
      </c>
      <c r="O1117">
        <v>18</v>
      </c>
      <c r="P1117" t="s">
        <v>28</v>
      </c>
      <c r="Q1117" t="s">
        <v>29</v>
      </c>
      <c r="R1117" t="s">
        <v>36</v>
      </c>
      <c r="S1117">
        <v>3.9</v>
      </c>
      <c r="T1117">
        <f>YEAR(tblOrders[[#This Row],[Order Date]])</f>
        <v>2025</v>
      </c>
      <c r="U1117" t="str">
        <f>TEXT(tblOrders[[#This Row],[Order Date]],"mmm-yyyy")</f>
        <v>Jun-2025</v>
      </c>
      <c r="V1117" s="4">
        <f>tblOrders[[#This Row],[Profit]]/tblOrders[[#This Row],[Sales Amount]]</f>
        <v>0.1875</v>
      </c>
      <c r="W1117" t="str">
        <f>VLOOKUP(tblOrders[[#This Row],[City]],CityRegion,2,0)</f>
        <v>South</v>
      </c>
      <c r="X1117" t="str">
        <f>VLOOKUP(tblOrders[[#This Row],[City]],lookups!A:C,3,0)</f>
        <v>Kerala</v>
      </c>
    </row>
    <row r="1118" spans="1:24" x14ac:dyDescent="0.25">
      <c r="A1118" t="s">
        <v>2118</v>
      </c>
      <c r="B1118" s="1">
        <v>45919</v>
      </c>
      <c r="C1118" t="s">
        <v>703</v>
      </c>
      <c r="D1118" t="s">
        <v>21</v>
      </c>
      <c r="E1118" t="s">
        <v>94</v>
      </c>
      <c r="F1118" t="s">
        <v>95</v>
      </c>
      <c r="G1118" t="s">
        <v>68</v>
      </c>
      <c r="H1118" t="s">
        <v>96</v>
      </c>
      <c r="I1118" t="s">
        <v>26</v>
      </c>
      <c r="J1118" t="s">
        <v>45</v>
      </c>
      <c r="K1118">
        <v>3</v>
      </c>
      <c r="L1118">
        <v>89</v>
      </c>
      <c r="M1118">
        <v>0</v>
      </c>
      <c r="N1118">
        <v>267</v>
      </c>
      <c r="O1118">
        <v>102</v>
      </c>
      <c r="P1118" t="s">
        <v>111</v>
      </c>
      <c r="Q1118" t="s">
        <v>35</v>
      </c>
      <c r="R1118" t="s">
        <v>30</v>
      </c>
      <c r="S1118">
        <v>5</v>
      </c>
      <c r="T1118">
        <f>YEAR(tblOrders[[#This Row],[Order Date]])</f>
        <v>2025</v>
      </c>
      <c r="U1118" t="str">
        <f>TEXT(tblOrders[[#This Row],[Order Date]],"mmm-yyyy")</f>
        <v>Sep-2025</v>
      </c>
      <c r="V1118" s="4">
        <f>tblOrders[[#This Row],[Profit]]/tblOrders[[#This Row],[Sales Amount]]</f>
        <v>0.38202247191011235</v>
      </c>
      <c r="W1118" t="str">
        <f>VLOOKUP(tblOrders[[#This Row],[City]],CityRegion,2,0)</f>
        <v>South</v>
      </c>
      <c r="X1118" t="str">
        <f>VLOOKUP(tblOrders[[#This Row],[City]],lookups!A:C,3,0)</f>
        <v>Karnataka</v>
      </c>
    </row>
    <row r="1119" spans="1:24" x14ac:dyDescent="0.25">
      <c r="A1119" t="s">
        <v>2119</v>
      </c>
      <c r="B1119" s="1">
        <v>45866</v>
      </c>
      <c r="C1119" t="s">
        <v>2120</v>
      </c>
      <c r="D1119" t="s">
        <v>39</v>
      </c>
      <c r="E1119" t="s">
        <v>108</v>
      </c>
      <c r="F1119" t="s">
        <v>109</v>
      </c>
      <c r="G1119" t="s">
        <v>62</v>
      </c>
      <c r="H1119" t="s">
        <v>110</v>
      </c>
      <c r="I1119" t="s">
        <v>57</v>
      </c>
      <c r="J1119" t="s">
        <v>45</v>
      </c>
      <c r="K1119">
        <v>4</v>
      </c>
      <c r="L1119">
        <v>110</v>
      </c>
      <c r="M1119">
        <v>0</v>
      </c>
      <c r="N1119">
        <v>440</v>
      </c>
      <c r="O1119">
        <v>168</v>
      </c>
      <c r="P1119" t="s">
        <v>28</v>
      </c>
      <c r="Q1119" t="s">
        <v>29</v>
      </c>
      <c r="R1119" t="s">
        <v>36</v>
      </c>
      <c r="S1119">
        <v>2.6</v>
      </c>
      <c r="T1119">
        <f>YEAR(tblOrders[[#This Row],[Order Date]])</f>
        <v>2025</v>
      </c>
      <c r="U1119" t="str">
        <f>TEXT(tblOrders[[#This Row],[Order Date]],"mmm-yyyy")</f>
        <v>Jul-2025</v>
      </c>
      <c r="V1119" s="4">
        <f>tblOrders[[#This Row],[Profit]]/tblOrders[[#This Row],[Sales Amount]]</f>
        <v>0.38181818181818183</v>
      </c>
      <c r="W1119" t="str">
        <f>VLOOKUP(tblOrders[[#This Row],[City]],CityRegion,2,0)</f>
        <v>South</v>
      </c>
      <c r="X1119" t="str">
        <f>VLOOKUP(tblOrders[[#This Row],[City]],lookups!A:C,3,0)</f>
        <v>Kerala</v>
      </c>
    </row>
    <row r="1120" spans="1:24" x14ac:dyDescent="0.25">
      <c r="A1120" t="s">
        <v>2121</v>
      </c>
      <c r="B1120" s="1">
        <v>45712</v>
      </c>
      <c r="C1120" t="s">
        <v>2080</v>
      </c>
      <c r="D1120" t="s">
        <v>39</v>
      </c>
      <c r="E1120" t="s">
        <v>22</v>
      </c>
      <c r="F1120" t="s">
        <v>23</v>
      </c>
      <c r="G1120" t="s">
        <v>24</v>
      </c>
      <c r="H1120" t="s">
        <v>25</v>
      </c>
      <c r="I1120" t="s">
        <v>52</v>
      </c>
      <c r="J1120" t="s">
        <v>34</v>
      </c>
      <c r="K1120">
        <v>3</v>
      </c>
      <c r="L1120">
        <v>190</v>
      </c>
      <c r="M1120">
        <v>0.05</v>
      </c>
      <c r="N1120">
        <v>541.5</v>
      </c>
      <c r="O1120">
        <v>166.5</v>
      </c>
      <c r="P1120" t="s">
        <v>28</v>
      </c>
      <c r="Q1120" t="s">
        <v>91</v>
      </c>
      <c r="R1120" t="s">
        <v>30</v>
      </c>
      <c r="S1120">
        <v>4.7</v>
      </c>
      <c r="T1120">
        <f>YEAR(tblOrders[[#This Row],[Order Date]])</f>
        <v>2025</v>
      </c>
      <c r="U1120" t="str">
        <f>TEXT(tblOrders[[#This Row],[Order Date]],"mmm-yyyy")</f>
        <v>Feb-2025</v>
      </c>
      <c r="V1120" s="4">
        <f>tblOrders[[#This Row],[Profit]]/tblOrders[[#This Row],[Sales Amount]]</f>
        <v>0.30747922437673131</v>
      </c>
      <c r="W1120" t="str">
        <f>VLOOKUP(tblOrders[[#This Row],[City]],CityRegion,2,0)</f>
        <v>South</v>
      </c>
      <c r="X1120" t="str">
        <f>VLOOKUP(tblOrders[[#This Row],[City]],lookups!A:C,3,0)</f>
        <v>Kerala</v>
      </c>
    </row>
    <row r="1121" spans="1:24" x14ac:dyDescent="0.25">
      <c r="A1121" t="s">
        <v>2122</v>
      </c>
      <c r="B1121" s="1">
        <v>45811</v>
      </c>
      <c r="C1121" t="s">
        <v>2123</v>
      </c>
      <c r="D1121" t="s">
        <v>39</v>
      </c>
      <c r="E1121" t="s">
        <v>114</v>
      </c>
      <c r="F1121" t="s">
        <v>115</v>
      </c>
      <c r="G1121" t="s">
        <v>42</v>
      </c>
      <c r="H1121" t="s">
        <v>116</v>
      </c>
      <c r="I1121" t="s">
        <v>139</v>
      </c>
      <c r="J1121" t="s">
        <v>34</v>
      </c>
      <c r="K1121">
        <v>2</v>
      </c>
      <c r="L1121">
        <v>12</v>
      </c>
      <c r="M1121">
        <v>0.15</v>
      </c>
      <c r="N1121">
        <v>20.399999999999999</v>
      </c>
      <c r="O1121">
        <v>8.4</v>
      </c>
      <c r="P1121" t="s">
        <v>111</v>
      </c>
      <c r="Q1121" t="s">
        <v>46</v>
      </c>
      <c r="R1121" t="s">
        <v>36</v>
      </c>
      <c r="S1121">
        <v>4.8</v>
      </c>
      <c r="T1121">
        <f>YEAR(tblOrders[[#This Row],[Order Date]])</f>
        <v>2025</v>
      </c>
      <c r="U1121" t="str">
        <f>TEXT(tblOrders[[#This Row],[Order Date]],"mmm-yyyy")</f>
        <v>Jun-2025</v>
      </c>
      <c r="V1121" s="4">
        <f>tblOrders[[#This Row],[Profit]]/tblOrders[[#This Row],[Sales Amount]]</f>
        <v>0.41176470588235298</v>
      </c>
      <c r="W1121" t="str">
        <f>VLOOKUP(tblOrders[[#This Row],[City]],CityRegion,2,0)</f>
        <v>South</v>
      </c>
      <c r="X1121" t="str">
        <f>VLOOKUP(tblOrders[[#This Row],[City]],lookups!A:C,3,0)</f>
        <v>Tamil Nadu</v>
      </c>
    </row>
    <row r="1122" spans="1:24" x14ac:dyDescent="0.25">
      <c r="A1122" t="s">
        <v>2124</v>
      </c>
      <c r="B1122" s="1">
        <v>46015</v>
      </c>
      <c r="C1122" t="s">
        <v>878</v>
      </c>
      <c r="D1122" t="s">
        <v>21</v>
      </c>
      <c r="E1122" t="s">
        <v>79</v>
      </c>
      <c r="F1122" t="s">
        <v>80</v>
      </c>
      <c r="G1122" t="s">
        <v>68</v>
      </c>
      <c r="H1122" t="s">
        <v>81</v>
      </c>
      <c r="I1122" t="s">
        <v>130</v>
      </c>
      <c r="J1122" t="s">
        <v>34</v>
      </c>
      <c r="K1122">
        <v>2</v>
      </c>
      <c r="L1122">
        <v>799</v>
      </c>
      <c r="M1122">
        <v>0.1</v>
      </c>
      <c r="N1122">
        <v>1438.2</v>
      </c>
      <c r="O1122">
        <v>198.2</v>
      </c>
      <c r="P1122" t="s">
        <v>28</v>
      </c>
      <c r="Q1122" t="s">
        <v>86</v>
      </c>
      <c r="R1122" t="s">
        <v>36</v>
      </c>
      <c r="S1122">
        <v>4.7</v>
      </c>
      <c r="T1122">
        <f>YEAR(tblOrders[[#This Row],[Order Date]])</f>
        <v>2025</v>
      </c>
      <c r="U1122" t="str">
        <f>TEXT(tblOrders[[#This Row],[Order Date]],"mmm-yyyy")</f>
        <v>Dec-2025</v>
      </c>
      <c r="V1122" s="4">
        <f>tblOrders[[#This Row],[Profit]]/tblOrders[[#This Row],[Sales Amount]]</f>
        <v>0.13781115282992629</v>
      </c>
      <c r="W1122" t="str">
        <f>VLOOKUP(tblOrders[[#This Row],[City]],CityRegion,2,0)</f>
        <v>West</v>
      </c>
      <c r="X1122" t="str">
        <f>VLOOKUP(tblOrders[[#This Row],[City]],lookups!A:C,3,0)</f>
        <v>Maharashtra</v>
      </c>
    </row>
    <row r="1123" spans="1:24" x14ac:dyDescent="0.25">
      <c r="A1123" t="s">
        <v>2125</v>
      </c>
      <c r="B1123" s="1">
        <v>45878</v>
      </c>
      <c r="C1123" t="s">
        <v>2126</v>
      </c>
      <c r="D1123" t="s">
        <v>21</v>
      </c>
      <c r="E1123" t="s">
        <v>22</v>
      </c>
      <c r="F1123" t="s">
        <v>23</v>
      </c>
      <c r="G1123" t="s">
        <v>24</v>
      </c>
      <c r="H1123" t="s">
        <v>25</v>
      </c>
      <c r="I1123" t="s">
        <v>84</v>
      </c>
      <c r="J1123" t="s">
        <v>27</v>
      </c>
      <c r="K1123">
        <v>5</v>
      </c>
      <c r="L1123">
        <v>190</v>
      </c>
      <c r="M1123">
        <v>0.2</v>
      </c>
      <c r="N1123">
        <v>760</v>
      </c>
      <c r="O1123">
        <v>135</v>
      </c>
      <c r="P1123" t="s">
        <v>111</v>
      </c>
      <c r="Q1123" t="s">
        <v>86</v>
      </c>
      <c r="R1123" t="s">
        <v>36</v>
      </c>
      <c r="S1123">
        <v>3.4</v>
      </c>
      <c r="T1123">
        <f>YEAR(tblOrders[[#This Row],[Order Date]])</f>
        <v>2025</v>
      </c>
      <c r="U1123" t="str">
        <f>TEXT(tblOrders[[#This Row],[Order Date]],"mmm-yyyy")</f>
        <v>Aug-2025</v>
      </c>
      <c r="V1123" s="4">
        <f>tblOrders[[#This Row],[Profit]]/tblOrders[[#This Row],[Sales Amount]]</f>
        <v>0.17763157894736842</v>
      </c>
      <c r="W1123" t="str">
        <f>VLOOKUP(tblOrders[[#This Row],[City]],CityRegion,2,0)</f>
        <v>West</v>
      </c>
      <c r="X1123" t="str">
        <f>VLOOKUP(tblOrders[[#This Row],[City]],lookups!A:C,3,0)</f>
        <v>Maharashtra</v>
      </c>
    </row>
    <row r="1124" spans="1:24" x14ac:dyDescent="0.25">
      <c r="A1124" t="s">
        <v>2127</v>
      </c>
      <c r="B1124" s="1">
        <v>45921</v>
      </c>
      <c r="C1124" t="s">
        <v>2128</v>
      </c>
      <c r="D1124" t="s">
        <v>21</v>
      </c>
      <c r="E1124" t="s">
        <v>94</v>
      </c>
      <c r="F1124" t="s">
        <v>95</v>
      </c>
      <c r="G1124" t="s">
        <v>68</v>
      </c>
      <c r="H1124" t="s">
        <v>96</v>
      </c>
      <c r="I1124" t="s">
        <v>84</v>
      </c>
      <c r="J1124" t="s">
        <v>34</v>
      </c>
      <c r="K1124">
        <v>4</v>
      </c>
      <c r="L1124">
        <v>89</v>
      </c>
      <c r="M1124">
        <v>0.1</v>
      </c>
      <c r="N1124">
        <v>320.39999999999998</v>
      </c>
      <c r="O1124">
        <v>100.4</v>
      </c>
      <c r="P1124" t="s">
        <v>28</v>
      </c>
      <c r="Q1124" t="s">
        <v>91</v>
      </c>
      <c r="R1124" t="s">
        <v>30</v>
      </c>
      <c r="S1124">
        <v>4.9000000000000004</v>
      </c>
      <c r="T1124">
        <f>YEAR(tblOrders[[#This Row],[Order Date]])</f>
        <v>2025</v>
      </c>
      <c r="U1124" t="str">
        <f>TEXT(tblOrders[[#This Row],[Order Date]],"mmm-yyyy")</f>
        <v>Sep-2025</v>
      </c>
      <c r="V1124" s="4">
        <f>tblOrders[[#This Row],[Profit]]/tblOrders[[#This Row],[Sales Amount]]</f>
        <v>0.31335830212234711</v>
      </c>
      <c r="W1124" t="str">
        <f>VLOOKUP(tblOrders[[#This Row],[City]],CityRegion,2,0)</f>
        <v>West</v>
      </c>
      <c r="X1124" t="str">
        <f>VLOOKUP(tblOrders[[#This Row],[City]],lookups!A:C,3,0)</f>
        <v>Maharashtra</v>
      </c>
    </row>
    <row r="1125" spans="1:24" x14ac:dyDescent="0.25">
      <c r="A1125" t="s">
        <v>2129</v>
      </c>
      <c r="B1125" s="1">
        <v>45748</v>
      </c>
      <c r="C1125" t="s">
        <v>2130</v>
      </c>
      <c r="D1125" t="s">
        <v>21</v>
      </c>
      <c r="E1125" t="s">
        <v>55</v>
      </c>
      <c r="F1125" t="s">
        <v>56</v>
      </c>
      <c r="G1125" t="s">
        <v>24</v>
      </c>
      <c r="H1125" t="s">
        <v>51</v>
      </c>
      <c r="I1125" t="s">
        <v>44</v>
      </c>
      <c r="J1125" t="s">
        <v>45</v>
      </c>
      <c r="K1125">
        <v>2</v>
      </c>
      <c r="L1125">
        <v>42</v>
      </c>
      <c r="M1125">
        <v>0.05</v>
      </c>
      <c r="N1125">
        <v>79.8</v>
      </c>
      <c r="O1125">
        <v>31.8</v>
      </c>
      <c r="P1125" t="s">
        <v>28</v>
      </c>
      <c r="Q1125" t="s">
        <v>86</v>
      </c>
      <c r="R1125" t="s">
        <v>36</v>
      </c>
      <c r="S1125">
        <v>4.9000000000000004</v>
      </c>
      <c r="T1125">
        <f>YEAR(tblOrders[[#This Row],[Order Date]])</f>
        <v>2025</v>
      </c>
      <c r="U1125" t="str">
        <f>TEXT(tblOrders[[#This Row],[Order Date]],"mmm-yyyy")</f>
        <v>Apr-2025</v>
      </c>
      <c r="V1125" s="4">
        <f>tblOrders[[#This Row],[Profit]]/tblOrders[[#This Row],[Sales Amount]]</f>
        <v>0.39849624060150379</v>
      </c>
      <c r="W1125" t="str">
        <f>VLOOKUP(tblOrders[[#This Row],[City]],CityRegion,2,0)</f>
        <v>South</v>
      </c>
      <c r="X1125" t="str">
        <f>VLOOKUP(tblOrders[[#This Row],[City]],lookups!A:C,3,0)</f>
        <v>Kerala</v>
      </c>
    </row>
    <row r="1126" spans="1:24" x14ac:dyDescent="0.25">
      <c r="A1126" t="s">
        <v>2131</v>
      </c>
      <c r="B1126" s="1">
        <v>45679</v>
      </c>
      <c r="C1126" t="s">
        <v>826</v>
      </c>
      <c r="D1126" t="s">
        <v>21</v>
      </c>
      <c r="E1126" t="s">
        <v>94</v>
      </c>
      <c r="F1126" t="s">
        <v>95</v>
      </c>
      <c r="G1126" t="s">
        <v>68</v>
      </c>
      <c r="H1126" t="s">
        <v>96</v>
      </c>
      <c r="I1126" t="s">
        <v>44</v>
      </c>
      <c r="J1126" t="s">
        <v>34</v>
      </c>
      <c r="K1126">
        <v>3</v>
      </c>
      <c r="L1126">
        <v>89</v>
      </c>
      <c r="M1126">
        <v>0</v>
      </c>
      <c r="N1126">
        <v>267</v>
      </c>
      <c r="O1126">
        <v>102</v>
      </c>
      <c r="P1126" t="s">
        <v>28</v>
      </c>
      <c r="Q1126" t="s">
        <v>29</v>
      </c>
      <c r="R1126" t="s">
        <v>36</v>
      </c>
      <c r="S1126">
        <v>4.5999999999999996</v>
      </c>
      <c r="T1126">
        <f>YEAR(tblOrders[[#This Row],[Order Date]])</f>
        <v>2025</v>
      </c>
      <c r="U1126" t="str">
        <f>TEXT(tblOrders[[#This Row],[Order Date]],"mmm-yyyy")</f>
        <v>Jan-2025</v>
      </c>
      <c r="V1126" s="4">
        <f>tblOrders[[#This Row],[Profit]]/tblOrders[[#This Row],[Sales Amount]]</f>
        <v>0.38202247191011235</v>
      </c>
      <c r="W1126" t="str">
        <f>VLOOKUP(tblOrders[[#This Row],[City]],CityRegion,2,0)</f>
        <v>South</v>
      </c>
      <c r="X1126" t="str">
        <f>VLOOKUP(tblOrders[[#This Row],[City]],lookups!A:C,3,0)</f>
        <v>Kerala</v>
      </c>
    </row>
    <row r="1127" spans="1:24" x14ac:dyDescent="0.25">
      <c r="A1127" t="s">
        <v>2132</v>
      </c>
      <c r="B1127" s="1">
        <v>45932</v>
      </c>
      <c r="C1127" t="s">
        <v>1051</v>
      </c>
      <c r="D1127" t="s">
        <v>21</v>
      </c>
      <c r="E1127" t="s">
        <v>40</v>
      </c>
      <c r="F1127" t="s">
        <v>41</v>
      </c>
      <c r="G1127" t="s">
        <v>42</v>
      </c>
      <c r="H1127" t="s">
        <v>43</v>
      </c>
      <c r="I1127" t="s">
        <v>33</v>
      </c>
      <c r="J1127" t="s">
        <v>27</v>
      </c>
      <c r="K1127">
        <v>3</v>
      </c>
      <c r="L1127">
        <v>18</v>
      </c>
      <c r="M1127">
        <v>0</v>
      </c>
      <c r="N1127">
        <v>54</v>
      </c>
      <c r="O1127">
        <v>27</v>
      </c>
      <c r="P1127" t="s">
        <v>28</v>
      </c>
      <c r="Q1127" t="s">
        <v>91</v>
      </c>
      <c r="R1127" t="s">
        <v>36</v>
      </c>
      <c r="S1127">
        <v>4.8</v>
      </c>
      <c r="T1127">
        <f>YEAR(tblOrders[[#This Row],[Order Date]])</f>
        <v>2025</v>
      </c>
      <c r="U1127" t="str">
        <f>TEXT(tblOrders[[#This Row],[Order Date]],"mmm-yyyy")</f>
        <v>Oct-2025</v>
      </c>
      <c r="V1127" s="4">
        <f>tblOrders[[#This Row],[Profit]]/tblOrders[[#This Row],[Sales Amount]]</f>
        <v>0.5</v>
      </c>
      <c r="W1127" t="str">
        <f>VLOOKUP(tblOrders[[#This Row],[City]],CityRegion,2,0)</f>
        <v>North</v>
      </c>
      <c r="X1127" t="str">
        <f>VLOOKUP(tblOrders[[#This Row],[City]],lookups!A:C,3,0)</f>
        <v>Delhi</v>
      </c>
    </row>
    <row r="1128" spans="1:24" x14ac:dyDescent="0.25">
      <c r="A1128" t="s">
        <v>2133</v>
      </c>
      <c r="B1128" s="1">
        <v>45721</v>
      </c>
      <c r="C1128" t="s">
        <v>2134</v>
      </c>
      <c r="D1128" t="s">
        <v>21</v>
      </c>
      <c r="E1128" t="s">
        <v>114</v>
      </c>
      <c r="F1128" t="s">
        <v>115</v>
      </c>
      <c r="G1128" t="s">
        <v>42</v>
      </c>
      <c r="H1128" t="s">
        <v>116</v>
      </c>
      <c r="I1128" t="s">
        <v>139</v>
      </c>
      <c r="J1128" t="s">
        <v>34</v>
      </c>
      <c r="K1128">
        <v>2</v>
      </c>
      <c r="L1128">
        <v>12</v>
      </c>
      <c r="M1128">
        <v>0</v>
      </c>
      <c r="N1128">
        <v>24</v>
      </c>
      <c r="O1128">
        <v>12</v>
      </c>
      <c r="P1128" t="s">
        <v>28</v>
      </c>
      <c r="Q1128" t="s">
        <v>86</v>
      </c>
      <c r="R1128" t="s">
        <v>30</v>
      </c>
      <c r="S1128">
        <v>4.5999999999999996</v>
      </c>
      <c r="T1128">
        <f>YEAR(tblOrders[[#This Row],[Order Date]])</f>
        <v>2025</v>
      </c>
      <c r="U1128" t="str">
        <f>TEXT(tblOrders[[#This Row],[Order Date]],"mmm-yyyy")</f>
        <v>Mar-2025</v>
      </c>
      <c r="V1128" s="4">
        <f>tblOrders[[#This Row],[Profit]]/tblOrders[[#This Row],[Sales Amount]]</f>
        <v>0.5</v>
      </c>
      <c r="W1128" t="str">
        <f>VLOOKUP(tblOrders[[#This Row],[City]],CityRegion,2,0)</f>
        <v>South</v>
      </c>
      <c r="X1128" t="str">
        <f>VLOOKUP(tblOrders[[#This Row],[City]],lookups!A:C,3,0)</f>
        <v>Tamil Nadu</v>
      </c>
    </row>
    <row r="1129" spans="1:24" x14ac:dyDescent="0.25">
      <c r="A1129" t="s">
        <v>2135</v>
      </c>
      <c r="B1129" s="1">
        <v>46015</v>
      </c>
      <c r="C1129" t="s">
        <v>478</v>
      </c>
      <c r="D1129" t="s">
        <v>39</v>
      </c>
      <c r="E1129" t="s">
        <v>66</v>
      </c>
      <c r="F1129" t="s">
        <v>67</v>
      </c>
      <c r="G1129" t="s">
        <v>68</v>
      </c>
      <c r="H1129" t="s">
        <v>69</v>
      </c>
      <c r="I1129" t="s">
        <v>33</v>
      </c>
      <c r="J1129" t="s">
        <v>45</v>
      </c>
      <c r="K1129">
        <v>3</v>
      </c>
      <c r="L1129">
        <v>149</v>
      </c>
      <c r="M1129">
        <v>0.15</v>
      </c>
      <c r="N1129">
        <v>379.95</v>
      </c>
      <c r="O1129">
        <v>94.95</v>
      </c>
      <c r="P1129" t="s">
        <v>28</v>
      </c>
      <c r="Q1129" t="s">
        <v>35</v>
      </c>
      <c r="R1129" t="s">
        <v>36</v>
      </c>
      <c r="S1129">
        <v>3.2</v>
      </c>
      <c r="T1129">
        <f>YEAR(tblOrders[[#This Row],[Order Date]])</f>
        <v>2025</v>
      </c>
      <c r="U1129" t="str">
        <f>TEXT(tblOrders[[#This Row],[Order Date]],"mmm-yyyy")</f>
        <v>Dec-2025</v>
      </c>
      <c r="V1129" s="4">
        <f>tblOrders[[#This Row],[Profit]]/tblOrders[[#This Row],[Sales Amount]]</f>
        <v>0.24990130280300041</v>
      </c>
      <c r="W1129" t="str">
        <f>VLOOKUP(tblOrders[[#This Row],[City]],CityRegion,2,0)</f>
        <v>North</v>
      </c>
      <c r="X1129" t="str">
        <f>VLOOKUP(tblOrders[[#This Row],[City]],lookups!A:C,3,0)</f>
        <v>Delhi</v>
      </c>
    </row>
    <row r="1130" spans="1:24" x14ac:dyDescent="0.25">
      <c r="A1130" t="s">
        <v>2136</v>
      </c>
      <c r="B1130" s="1">
        <v>45919</v>
      </c>
      <c r="C1130" t="s">
        <v>309</v>
      </c>
      <c r="D1130" t="s">
        <v>21</v>
      </c>
      <c r="E1130" t="s">
        <v>73</v>
      </c>
      <c r="F1130" t="s">
        <v>74</v>
      </c>
      <c r="G1130" t="s">
        <v>68</v>
      </c>
      <c r="H1130" t="s">
        <v>75</v>
      </c>
      <c r="I1130" t="s">
        <v>57</v>
      </c>
      <c r="J1130" t="s">
        <v>45</v>
      </c>
      <c r="K1130">
        <v>2</v>
      </c>
      <c r="L1130">
        <v>65</v>
      </c>
      <c r="M1130">
        <v>0</v>
      </c>
      <c r="N1130">
        <v>130</v>
      </c>
      <c r="O1130">
        <v>54</v>
      </c>
      <c r="P1130" t="s">
        <v>28</v>
      </c>
      <c r="Q1130" t="s">
        <v>35</v>
      </c>
      <c r="R1130" t="s">
        <v>36</v>
      </c>
      <c r="S1130">
        <v>4.2</v>
      </c>
      <c r="T1130">
        <f>YEAR(tblOrders[[#This Row],[Order Date]])</f>
        <v>2025</v>
      </c>
      <c r="U1130" t="str">
        <f>TEXT(tblOrders[[#This Row],[Order Date]],"mmm-yyyy")</f>
        <v>Sep-2025</v>
      </c>
      <c r="V1130" s="4">
        <f>tblOrders[[#This Row],[Profit]]/tblOrders[[#This Row],[Sales Amount]]</f>
        <v>0.41538461538461541</v>
      </c>
      <c r="W1130" t="str">
        <f>VLOOKUP(tblOrders[[#This Row],[City]],CityRegion,2,0)</f>
        <v>South</v>
      </c>
      <c r="X1130" t="str">
        <f>VLOOKUP(tblOrders[[#This Row],[City]],lookups!A:C,3,0)</f>
        <v>Kerala</v>
      </c>
    </row>
    <row r="1131" spans="1:24" x14ac:dyDescent="0.25">
      <c r="A1131" t="s">
        <v>2137</v>
      </c>
      <c r="B1131" s="1">
        <v>45665</v>
      </c>
      <c r="C1131" t="s">
        <v>2138</v>
      </c>
      <c r="D1131" t="s">
        <v>39</v>
      </c>
      <c r="E1131" t="s">
        <v>94</v>
      </c>
      <c r="F1131" t="s">
        <v>95</v>
      </c>
      <c r="G1131" t="s">
        <v>68</v>
      </c>
      <c r="H1131" t="s">
        <v>96</v>
      </c>
      <c r="I1131" t="s">
        <v>44</v>
      </c>
      <c r="J1131" t="s">
        <v>27</v>
      </c>
      <c r="K1131">
        <v>2</v>
      </c>
      <c r="L1131">
        <v>89</v>
      </c>
      <c r="M1131">
        <v>0.05</v>
      </c>
      <c r="N1131">
        <v>169.1</v>
      </c>
      <c r="O1131">
        <v>59.1</v>
      </c>
      <c r="P1131" t="s">
        <v>28</v>
      </c>
      <c r="Q1131" t="s">
        <v>91</v>
      </c>
      <c r="R1131" t="s">
        <v>36</v>
      </c>
      <c r="S1131">
        <v>4.5999999999999996</v>
      </c>
      <c r="T1131">
        <f>YEAR(tblOrders[[#This Row],[Order Date]])</f>
        <v>2025</v>
      </c>
      <c r="U1131" t="str">
        <f>TEXT(tblOrders[[#This Row],[Order Date]],"mmm-yyyy")</f>
        <v>Jan-2025</v>
      </c>
      <c r="V1131" s="4">
        <f>tblOrders[[#This Row],[Profit]]/tblOrders[[#This Row],[Sales Amount]]</f>
        <v>0.34949733885274986</v>
      </c>
      <c r="W1131" t="str">
        <f>VLOOKUP(tblOrders[[#This Row],[City]],CityRegion,2,0)</f>
        <v>South</v>
      </c>
      <c r="X1131" t="str">
        <f>VLOOKUP(tblOrders[[#This Row],[City]],lookups!A:C,3,0)</f>
        <v>Kerala</v>
      </c>
    </row>
    <row r="1132" spans="1:24" x14ac:dyDescent="0.25">
      <c r="A1132" t="s">
        <v>2139</v>
      </c>
      <c r="B1132" s="1">
        <v>45797</v>
      </c>
      <c r="C1132" t="s">
        <v>2140</v>
      </c>
      <c r="D1132" t="s">
        <v>21</v>
      </c>
      <c r="E1132" t="s">
        <v>66</v>
      </c>
      <c r="F1132" t="s">
        <v>67</v>
      </c>
      <c r="G1132" t="s">
        <v>68</v>
      </c>
      <c r="H1132" t="s">
        <v>69</v>
      </c>
      <c r="I1132" t="s">
        <v>33</v>
      </c>
      <c r="J1132" t="s">
        <v>27</v>
      </c>
      <c r="K1132">
        <v>4</v>
      </c>
      <c r="L1132">
        <v>149</v>
      </c>
      <c r="M1132">
        <v>0.1</v>
      </c>
      <c r="N1132">
        <v>536.4</v>
      </c>
      <c r="O1132">
        <v>156.4</v>
      </c>
      <c r="P1132" t="s">
        <v>148</v>
      </c>
      <c r="Q1132" t="s">
        <v>86</v>
      </c>
      <c r="R1132" t="s">
        <v>30</v>
      </c>
      <c r="S1132">
        <v>4.5</v>
      </c>
      <c r="T1132">
        <f>YEAR(tblOrders[[#This Row],[Order Date]])</f>
        <v>2025</v>
      </c>
      <c r="U1132" t="str">
        <f>TEXT(tblOrders[[#This Row],[Order Date]],"mmm-yyyy")</f>
        <v>May-2025</v>
      </c>
      <c r="V1132" s="4">
        <f>tblOrders[[#This Row],[Profit]]/tblOrders[[#This Row],[Sales Amount]]</f>
        <v>0.29157345264727819</v>
      </c>
      <c r="W1132" t="str">
        <f>VLOOKUP(tblOrders[[#This Row],[City]],CityRegion,2,0)</f>
        <v>North</v>
      </c>
      <c r="X1132" t="str">
        <f>VLOOKUP(tblOrders[[#This Row],[City]],lookups!A:C,3,0)</f>
        <v>Delhi</v>
      </c>
    </row>
    <row r="1133" spans="1:24" x14ac:dyDescent="0.25">
      <c r="A1133" t="s">
        <v>2141</v>
      </c>
      <c r="B1133" s="1">
        <v>45711</v>
      </c>
      <c r="C1133" t="s">
        <v>2142</v>
      </c>
      <c r="D1133" t="s">
        <v>39</v>
      </c>
      <c r="E1133" t="s">
        <v>94</v>
      </c>
      <c r="F1133" t="s">
        <v>95</v>
      </c>
      <c r="G1133" t="s">
        <v>68</v>
      </c>
      <c r="H1133" t="s">
        <v>96</v>
      </c>
      <c r="I1133" t="s">
        <v>139</v>
      </c>
      <c r="J1133" t="s">
        <v>27</v>
      </c>
      <c r="K1133">
        <v>4</v>
      </c>
      <c r="L1133">
        <v>89</v>
      </c>
      <c r="M1133">
        <v>0.2</v>
      </c>
      <c r="N1133">
        <v>284.8</v>
      </c>
      <c r="O1133">
        <v>64.8</v>
      </c>
      <c r="P1133" t="s">
        <v>28</v>
      </c>
      <c r="Q1133" t="s">
        <v>29</v>
      </c>
      <c r="R1133" t="s">
        <v>30</v>
      </c>
      <c r="S1133">
        <v>3.3</v>
      </c>
      <c r="T1133">
        <f>YEAR(tblOrders[[#This Row],[Order Date]])</f>
        <v>2025</v>
      </c>
      <c r="U1133" t="str">
        <f>TEXT(tblOrders[[#This Row],[Order Date]],"mmm-yyyy")</f>
        <v>Feb-2025</v>
      </c>
      <c r="V1133" s="4">
        <f>tblOrders[[#This Row],[Profit]]/tblOrders[[#This Row],[Sales Amount]]</f>
        <v>0.22752808988764042</v>
      </c>
      <c r="W1133" t="str">
        <f>VLOOKUP(tblOrders[[#This Row],[City]],CityRegion,2,0)</f>
        <v>South</v>
      </c>
      <c r="X1133" t="str">
        <f>VLOOKUP(tblOrders[[#This Row],[City]],lookups!A:C,3,0)</f>
        <v>Tamil Nadu</v>
      </c>
    </row>
    <row r="1134" spans="1:24" x14ac:dyDescent="0.25">
      <c r="A1134" t="s">
        <v>2143</v>
      </c>
      <c r="B1134" s="1">
        <v>46014</v>
      </c>
      <c r="C1134" t="s">
        <v>2144</v>
      </c>
      <c r="D1134" t="s">
        <v>39</v>
      </c>
      <c r="E1134" t="s">
        <v>73</v>
      </c>
      <c r="F1134" t="s">
        <v>74</v>
      </c>
      <c r="G1134" t="s">
        <v>68</v>
      </c>
      <c r="H1134" t="s">
        <v>75</v>
      </c>
      <c r="I1134" t="s">
        <v>44</v>
      </c>
      <c r="J1134" t="s">
        <v>27</v>
      </c>
      <c r="K1134">
        <v>1</v>
      </c>
      <c r="L1134">
        <v>65</v>
      </c>
      <c r="M1134">
        <v>0.05</v>
      </c>
      <c r="N1134">
        <v>61.75</v>
      </c>
      <c r="O1134">
        <v>23.75</v>
      </c>
      <c r="P1134" t="s">
        <v>28</v>
      </c>
      <c r="Q1134" t="s">
        <v>29</v>
      </c>
      <c r="R1134" t="s">
        <v>36</v>
      </c>
      <c r="S1134">
        <v>4.5999999999999996</v>
      </c>
      <c r="T1134">
        <f>YEAR(tblOrders[[#This Row],[Order Date]])</f>
        <v>2025</v>
      </c>
      <c r="U1134" t="str">
        <f>TEXT(tblOrders[[#This Row],[Order Date]],"mmm-yyyy")</f>
        <v>Dec-2025</v>
      </c>
      <c r="V1134" s="4">
        <f>tblOrders[[#This Row],[Profit]]/tblOrders[[#This Row],[Sales Amount]]</f>
        <v>0.38461538461538464</v>
      </c>
      <c r="W1134" t="str">
        <f>VLOOKUP(tblOrders[[#This Row],[City]],CityRegion,2,0)</f>
        <v>South</v>
      </c>
      <c r="X1134" t="str">
        <f>VLOOKUP(tblOrders[[#This Row],[City]],lookups!A:C,3,0)</f>
        <v>Kerala</v>
      </c>
    </row>
    <row r="1135" spans="1:24" x14ac:dyDescent="0.25">
      <c r="A1135" t="s">
        <v>2145</v>
      </c>
      <c r="B1135" s="1">
        <v>45972</v>
      </c>
      <c r="C1135" t="s">
        <v>2146</v>
      </c>
      <c r="D1135" t="s">
        <v>39</v>
      </c>
      <c r="E1135" t="s">
        <v>79</v>
      </c>
      <c r="F1135" t="s">
        <v>80</v>
      </c>
      <c r="G1135" t="s">
        <v>68</v>
      </c>
      <c r="H1135" t="s">
        <v>81</v>
      </c>
      <c r="I1135" t="s">
        <v>70</v>
      </c>
      <c r="J1135" t="s">
        <v>27</v>
      </c>
      <c r="K1135">
        <v>3</v>
      </c>
      <c r="L1135">
        <v>799</v>
      </c>
      <c r="M1135">
        <v>0.05</v>
      </c>
      <c r="N1135">
        <v>2277.15</v>
      </c>
      <c r="O1135">
        <v>417.15</v>
      </c>
      <c r="P1135" t="s">
        <v>85</v>
      </c>
      <c r="Q1135" t="s">
        <v>29</v>
      </c>
      <c r="R1135" t="s">
        <v>36</v>
      </c>
      <c r="S1135">
        <v>2.8</v>
      </c>
      <c r="T1135">
        <f>YEAR(tblOrders[[#This Row],[Order Date]])</f>
        <v>2025</v>
      </c>
      <c r="U1135" t="str">
        <f>TEXT(tblOrders[[#This Row],[Order Date]],"mmm-yyyy")</f>
        <v>Nov-2025</v>
      </c>
      <c r="V1135" s="4">
        <f>tblOrders[[#This Row],[Profit]]/tblOrders[[#This Row],[Sales Amount]]</f>
        <v>0.18318951320729859</v>
      </c>
      <c r="W1135" t="str">
        <f>VLOOKUP(tblOrders[[#This Row],[City]],CityRegion,2,0)</f>
        <v>South</v>
      </c>
      <c r="X1135" t="str">
        <f>VLOOKUP(tblOrders[[#This Row],[City]],lookups!A:C,3,0)</f>
        <v>Telengana</v>
      </c>
    </row>
    <row r="1136" spans="1:24" x14ac:dyDescent="0.25">
      <c r="A1136" t="s">
        <v>2147</v>
      </c>
      <c r="B1136" s="1">
        <v>45885</v>
      </c>
      <c r="C1136" t="s">
        <v>2148</v>
      </c>
      <c r="D1136" t="s">
        <v>21</v>
      </c>
      <c r="E1136" t="s">
        <v>40</v>
      </c>
      <c r="F1136" t="s">
        <v>41</v>
      </c>
      <c r="G1136" t="s">
        <v>42</v>
      </c>
      <c r="H1136" t="s">
        <v>43</v>
      </c>
      <c r="I1136" t="s">
        <v>84</v>
      </c>
      <c r="J1136" t="s">
        <v>34</v>
      </c>
      <c r="K1136">
        <v>1</v>
      </c>
      <c r="L1136">
        <v>18</v>
      </c>
      <c r="M1136">
        <v>0.15</v>
      </c>
      <c r="N1136">
        <v>15.3</v>
      </c>
      <c r="O1136">
        <v>6.3</v>
      </c>
      <c r="P1136" t="s">
        <v>28</v>
      </c>
      <c r="Q1136" t="s">
        <v>91</v>
      </c>
      <c r="R1136" t="s">
        <v>36</v>
      </c>
      <c r="S1136">
        <v>3.6</v>
      </c>
      <c r="T1136">
        <f>YEAR(tblOrders[[#This Row],[Order Date]])</f>
        <v>2025</v>
      </c>
      <c r="U1136" t="str">
        <f>TEXT(tblOrders[[#This Row],[Order Date]],"mmm-yyyy")</f>
        <v>Aug-2025</v>
      </c>
      <c r="V1136" s="4">
        <f>tblOrders[[#This Row],[Profit]]/tblOrders[[#This Row],[Sales Amount]]</f>
        <v>0.41176470588235292</v>
      </c>
      <c r="W1136" t="str">
        <f>VLOOKUP(tblOrders[[#This Row],[City]],CityRegion,2,0)</f>
        <v>West</v>
      </c>
      <c r="X1136" t="str">
        <f>VLOOKUP(tblOrders[[#This Row],[City]],lookups!A:C,3,0)</f>
        <v>Maharashtra</v>
      </c>
    </row>
    <row r="1137" spans="1:24" x14ac:dyDescent="0.25">
      <c r="A1137" t="s">
        <v>2149</v>
      </c>
      <c r="B1137" s="1">
        <v>45810</v>
      </c>
      <c r="C1137" t="s">
        <v>1263</v>
      </c>
      <c r="D1137" t="s">
        <v>21</v>
      </c>
      <c r="E1137" t="s">
        <v>40</v>
      </c>
      <c r="F1137" t="s">
        <v>41</v>
      </c>
      <c r="G1137" t="s">
        <v>42</v>
      </c>
      <c r="H1137" t="s">
        <v>43</v>
      </c>
      <c r="I1137" t="s">
        <v>33</v>
      </c>
      <c r="J1137" t="s">
        <v>45</v>
      </c>
      <c r="K1137">
        <v>3</v>
      </c>
      <c r="L1137">
        <v>18</v>
      </c>
      <c r="M1137">
        <v>0.1</v>
      </c>
      <c r="N1137">
        <v>48.6</v>
      </c>
      <c r="O1137">
        <v>21.6</v>
      </c>
      <c r="P1137" t="s">
        <v>28</v>
      </c>
      <c r="Q1137" t="s">
        <v>29</v>
      </c>
      <c r="R1137" t="s">
        <v>30</v>
      </c>
      <c r="S1137">
        <v>3.9</v>
      </c>
      <c r="T1137">
        <f>YEAR(tblOrders[[#This Row],[Order Date]])</f>
        <v>2025</v>
      </c>
      <c r="U1137" t="str">
        <f>TEXT(tblOrders[[#This Row],[Order Date]],"mmm-yyyy")</f>
        <v>Jun-2025</v>
      </c>
      <c r="V1137" s="4">
        <f>tblOrders[[#This Row],[Profit]]/tblOrders[[#This Row],[Sales Amount]]</f>
        <v>0.44444444444444448</v>
      </c>
      <c r="W1137" t="str">
        <f>VLOOKUP(tblOrders[[#This Row],[City]],CityRegion,2,0)</f>
        <v>North</v>
      </c>
      <c r="X1137" t="str">
        <f>VLOOKUP(tblOrders[[#This Row],[City]],lookups!A:C,3,0)</f>
        <v>Delhi</v>
      </c>
    </row>
    <row r="1138" spans="1:24" x14ac:dyDescent="0.25">
      <c r="A1138" t="s">
        <v>2150</v>
      </c>
      <c r="B1138" s="1">
        <v>45783</v>
      </c>
      <c r="C1138" t="s">
        <v>2151</v>
      </c>
      <c r="D1138" t="s">
        <v>39</v>
      </c>
      <c r="E1138" t="s">
        <v>40</v>
      </c>
      <c r="F1138" t="s">
        <v>41</v>
      </c>
      <c r="G1138" t="s">
        <v>42</v>
      </c>
      <c r="H1138" t="s">
        <v>43</v>
      </c>
      <c r="I1138" t="s">
        <v>139</v>
      </c>
      <c r="J1138" t="s">
        <v>27</v>
      </c>
      <c r="K1138">
        <v>3</v>
      </c>
      <c r="L1138">
        <v>18</v>
      </c>
      <c r="M1138">
        <v>0.1</v>
      </c>
      <c r="N1138">
        <v>48.6</v>
      </c>
      <c r="O1138">
        <v>21.6</v>
      </c>
      <c r="P1138" t="s">
        <v>111</v>
      </c>
      <c r="Q1138" t="s">
        <v>86</v>
      </c>
      <c r="R1138" t="s">
        <v>30</v>
      </c>
      <c r="S1138">
        <v>3.6</v>
      </c>
      <c r="T1138">
        <f>YEAR(tblOrders[[#This Row],[Order Date]])</f>
        <v>2025</v>
      </c>
      <c r="U1138" t="str">
        <f>TEXT(tblOrders[[#This Row],[Order Date]],"mmm-yyyy")</f>
        <v>May-2025</v>
      </c>
      <c r="V1138" s="4">
        <f>tblOrders[[#This Row],[Profit]]/tblOrders[[#This Row],[Sales Amount]]</f>
        <v>0.44444444444444448</v>
      </c>
      <c r="W1138" t="str">
        <f>VLOOKUP(tblOrders[[#This Row],[City]],CityRegion,2,0)</f>
        <v>South</v>
      </c>
      <c r="X1138" t="str">
        <f>VLOOKUP(tblOrders[[#This Row],[City]],lookups!A:C,3,0)</f>
        <v>Tamil Nadu</v>
      </c>
    </row>
    <row r="1139" spans="1:24" x14ac:dyDescent="0.25">
      <c r="A1139" t="s">
        <v>2152</v>
      </c>
      <c r="B1139" s="1">
        <v>45830</v>
      </c>
      <c r="C1139" t="s">
        <v>255</v>
      </c>
      <c r="D1139" t="s">
        <v>39</v>
      </c>
      <c r="E1139" t="s">
        <v>108</v>
      </c>
      <c r="F1139" t="s">
        <v>109</v>
      </c>
      <c r="G1139" t="s">
        <v>62</v>
      </c>
      <c r="H1139" t="s">
        <v>110</v>
      </c>
      <c r="I1139" t="s">
        <v>33</v>
      </c>
      <c r="J1139" t="s">
        <v>45</v>
      </c>
      <c r="K1139">
        <v>2</v>
      </c>
      <c r="L1139">
        <v>110</v>
      </c>
      <c r="M1139">
        <v>0.15</v>
      </c>
      <c r="N1139">
        <v>187</v>
      </c>
      <c r="O1139">
        <v>51</v>
      </c>
      <c r="P1139" t="s">
        <v>28</v>
      </c>
      <c r="Q1139" t="s">
        <v>35</v>
      </c>
      <c r="R1139" t="s">
        <v>30</v>
      </c>
      <c r="S1139">
        <v>3.5</v>
      </c>
      <c r="T1139">
        <f>YEAR(tblOrders[[#This Row],[Order Date]])</f>
        <v>2025</v>
      </c>
      <c r="U1139" t="str">
        <f>TEXT(tblOrders[[#This Row],[Order Date]],"mmm-yyyy")</f>
        <v>Jun-2025</v>
      </c>
      <c r="V1139" s="4">
        <f>tblOrders[[#This Row],[Profit]]/tblOrders[[#This Row],[Sales Amount]]</f>
        <v>0.27272727272727271</v>
      </c>
      <c r="W1139" t="str">
        <f>VLOOKUP(tblOrders[[#This Row],[City]],CityRegion,2,0)</f>
        <v>North</v>
      </c>
      <c r="X1139" t="str">
        <f>VLOOKUP(tblOrders[[#This Row],[City]],lookups!A:C,3,0)</f>
        <v>Delhi</v>
      </c>
    </row>
    <row r="1140" spans="1:24" x14ac:dyDescent="0.25">
      <c r="A1140" t="s">
        <v>2153</v>
      </c>
      <c r="B1140" s="1">
        <v>45922</v>
      </c>
      <c r="C1140" t="s">
        <v>2154</v>
      </c>
      <c r="D1140" t="s">
        <v>21</v>
      </c>
      <c r="E1140" t="s">
        <v>79</v>
      </c>
      <c r="F1140" t="s">
        <v>80</v>
      </c>
      <c r="G1140" t="s">
        <v>68</v>
      </c>
      <c r="H1140" t="s">
        <v>81</v>
      </c>
      <c r="I1140" t="s">
        <v>70</v>
      </c>
      <c r="J1140" t="s">
        <v>27</v>
      </c>
      <c r="K1140">
        <v>1</v>
      </c>
      <c r="L1140">
        <v>799</v>
      </c>
      <c r="M1140">
        <v>0.1</v>
      </c>
      <c r="N1140">
        <v>719.1</v>
      </c>
      <c r="O1140">
        <v>99.1</v>
      </c>
      <c r="P1140" t="s">
        <v>28</v>
      </c>
      <c r="Q1140" t="s">
        <v>91</v>
      </c>
      <c r="R1140" t="s">
        <v>36</v>
      </c>
      <c r="S1140">
        <v>4.0999999999999996</v>
      </c>
      <c r="T1140">
        <f>YEAR(tblOrders[[#This Row],[Order Date]])</f>
        <v>2025</v>
      </c>
      <c r="U1140" t="str">
        <f>TEXT(tblOrders[[#This Row],[Order Date]],"mmm-yyyy")</f>
        <v>Sep-2025</v>
      </c>
      <c r="V1140" s="4">
        <f>tblOrders[[#This Row],[Profit]]/tblOrders[[#This Row],[Sales Amount]]</f>
        <v>0.13781115282992629</v>
      </c>
      <c r="W1140" t="str">
        <f>VLOOKUP(tblOrders[[#This Row],[City]],CityRegion,2,0)</f>
        <v>South</v>
      </c>
      <c r="X1140" t="str">
        <f>VLOOKUP(tblOrders[[#This Row],[City]],lookups!A:C,3,0)</f>
        <v>Telengana</v>
      </c>
    </row>
    <row r="1141" spans="1:24" x14ac:dyDescent="0.25">
      <c r="A1141" t="s">
        <v>2155</v>
      </c>
      <c r="B1141" s="1">
        <v>45834</v>
      </c>
      <c r="C1141" t="s">
        <v>773</v>
      </c>
      <c r="D1141" t="s">
        <v>21</v>
      </c>
      <c r="E1141" t="s">
        <v>22</v>
      </c>
      <c r="F1141" t="s">
        <v>23</v>
      </c>
      <c r="G1141" t="s">
        <v>24</v>
      </c>
      <c r="H1141" t="s">
        <v>25</v>
      </c>
      <c r="I1141" t="s">
        <v>26</v>
      </c>
      <c r="J1141" t="s">
        <v>34</v>
      </c>
      <c r="K1141">
        <v>3</v>
      </c>
      <c r="L1141">
        <v>190</v>
      </c>
      <c r="M1141">
        <v>0.2</v>
      </c>
      <c r="N1141">
        <v>456</v>
      </c>
      <c r="O1141">
        <v>81</v>
      </c>
      <c r="P1141" t="s">
        <v>28</v>
      </c>
      <c r="Q1141" t="s">
        <v>29</v>
      </c>
      <c r="R1141" t="s">
        <v>36</v>
      </c>
      <c r="S1141">
        <v>3.2</v>
      </c>
      <c r="T1141">
        <f>YEAR(tblOrders[[#This Row],[Order Date]])</f>
        <v>2025</v>
      </c>
      <c r="U1141" t="str">
        <f>TEXT(tblOrders[[#This Row],[Order Date]],"mmm-yyyy")</f>
        <v>Jun-2025</v>
      </c>
      <c r="V1141" s="4">
        <f>tblOrders[[#This Row],[Profit]]/tblOrders[[#This Row],[Sales Amount]]</f>
        <v>0.17763157894736842</v>
      </c>
      <c r="W1141" t="str">
        <f>VLOOKUP(tblOrders[[#This Row],[City]],CityRegion,2,0)</f>
        <v>South</v>
      </c>
      <c r="X1141" t="str">
        <f>VLOOKUP(tblOrders[[#This Row],[City]],lookups!A:C,3,0)</f>
        <v>Karnataka</v>
      </c>
    </row>
    <row r="1142" spans="1:24" x14ac:dyDescent="0.25">
      <c r="A1142" t="s">
        <v>2156</v>
      </c>
      <c r="B1142" s="1">
        <v>45799</v>
      </c>
      <c r="C1142" t="s">
        <v>678</v>
      </c>
      <c r="D1142" t="s">
        <v>21</v>
      </c>
      <c r="E1142" t="s">
        <v>94</v>
      </c>
      <c r="F1142" t="s">
        <v>95</v>
      </c>
      <c r="G1142" t="s">
        <v>68</v>
      </c>
      <c r="H1142" t="s">
        <v>96</v>
      </c>
      <c r="I1142" t="s">
        <v>130</v>
      </c>
      <c r="J1142" t="s">
        <v>34</v>
      </c>
      <c r="K1142">
        <v>3</v>
      </c>
      <c r="L1142">
        <v>89</v>
      </c>
      <c r="M1142">
        <v>0.2</v>
      </c>
      <c r="N1142">
        <v>213.6</v>
      </c>
      <c r="O1142">
        <v>48.6</v>
      </c>
      <c r="P1142" t="s">
        <v>28</v>
      </c>
      <c r="Q1142" t="s">
        <v>86</v>
      </c>
      <c r="R1142" t="s">
        <v>36</v>
      </c>
      <c r="S1142">
        <v>4.5</v>
      </c>
      <c r="T1142">
        <f>YEAR(tblOrders[[#This Row],[Order Date]])</f>
        <v>2025</v>
      </c>
      <c r="U1142" t="str">
        <f>TEXT(tblOrders[[#This Row],[Order Date]],"mmm-yyyy")</f>
        <v>May-2025</v>
      </c>
      <c r="V1142" s="4">
        <f>tblOrders[[#This Row],[Profit]]/tblOrders[[#This Row],[Sales Amount]]</f>
        <v>0.22752808988764045</v>
      </c>
      <c r="W1142" t="str">
        <f>VLOOKUP(tblOrders[[#This Row],[City]],CityRegion,2,0)</f>
        <v>West</v>
      </c>
      <c r="X1142" t="str">
        <f>VLOOKUP(tblOrders[[#This Row],[City]],lookups!A:C,3,0)</f>
        <v>Maharashtra</v>
      </c>
    </row>
    <row r="1143" spans="1:24" x14ac:dyDescent="0.25">
      <c r="A1143" t="s">
        <v>2157</v>
      </c>
      <c r="B1143" s="1">
        <v>45683</v>
      </c>
      <c r="C1143" t="s">
        <v>2158</v>
      </c>
      <c r="D1143" t="s">
        <v>21</v>
      </c>
      <c r="E1143" t="s">
        <v>79</v>
      </c>
      <c r="F1143" t="s">
        <v>80</v>
      </c>
      <c r="G1143" t="s">
        <v>68</v>
      </c>
      <c r="H1143" t="s">
        <v>81</v>
      </c>
      <c r="I1143" t="s">
        <v>84</v>
      </c>
      <c r="J1143" t="s">
        <v>34</v>
      </c>
      <c r="K1143">
        <v>3</v>
      </c>
      <c r="L1143">
        <v>799</v>
      </c>
      <c r="M1143">
        <v>0.2</v>
      </c>
      <c r="N1143">
        <v>1917.6</v>
      </c>
      <c r="O1143">
        <v>57.6</v>
      </c>
      <c r="P1143" t="s">
        <v>28</v>
      </c>
      <c r="Q1143" t="s">
        <v>91</v>
      </c>
      <c r="R1143" t="s">
        <v>36</v>
      </c>
      <c r="S1143">
        <v>3</v>
      </c>
      <c r="T1143">
        <f>YEAR(tblOrders[[#This Row],[Order Date]])</f>
        <v>2025</v>
      </c>
      <c r="U1143" t="str">
        <f>TEXT(tblOrders[[#This Row],[Order Date]],"mmm-yyyy")</f>
        <v>Jan-2025</v>
      </c>
      <c r="V1143" s="4">
        <f>tblOrders[[#This Row],[Profit]]/tblOrders[[#This Row],[Sales Amount]]</f>
        <v>3.0037546933667086E-2</v>
      </c>
      <c r="W1143" t="str">
        <f>VLOOKUP(tblOrders[[#This Row],[City]],CityRegion,2,0)</f>
        <v>West</v>
      </c>
      <c r="X1143" t="str">
        <f>VLOOKUP(tblOrders[[#This Row],[City]],lookups!A:C,3,0)</f>
        <v>Maharashtra</v>
      </c>
    </row>
    <row r="1144" spans="1:24" x14ac:dyDescent="0.25">
      <c r="A1144" t="s">
        <v>2159</v>
      </c>
      <c r="B1144" s="1">
        <v>46001</v>
      </c>
      <c r="C1144" t="s">
        <v>2160</v>
      </c>
      <c r="D1144" t="s">
        <v>21</v>
      </c>
      <c r="E1144" t="s">
        <v>49</v>
      </c>
      <c r="F1144" t="s">
        <v>50</v>
      </c>
      <c r="G1144" t="s">
        <v>24</v>
      </c>
      <c r="H1144" t="s">
        <v>51</v>
      </c>
      <c r="I1144" t="s">
        <v>130</v>
      </c>
      <c r="J1144" t="s">
        <v>34</v>
      </c>
      <c r="K1144">
        <v>3</v>
      </c>
      <c r="L1144">
        <v>85</v>
      </c>
      <c r="M1144">
        <v>0.2</v>
      </c>
      <c r="N1144">
        <v>204</v>
      </c>
      <c r="O1144">
        <v>48</v>
      </c>
      <c r="P1144" t="s">
        <v>28</v>
      </c>
      <c r="Q1144" t="s">
        <v>46</v>
      </c>
      <c r="R1144" t="s">
        <v>36</v>
      </c>
      <c r="S1144">
        <v>3.9</v>
      </c>
      <c r="T1144">
        <f>YEAR(tblOrders[[#This Row],[Order Date]])</f>
        <v>2025</v>
      </c>
      <c r="U1144" t="str">
        <f>TEXT(tblOrders[[#This Row],[Order Date]],"mmm-yyyy")</f>
        <v>Dec-2025</v>
      </c>
      <c r="V1144" s="4">
        <f>tblOrders[[#This Row],[Profit]]/tblOrders[[#This Row],[Sales Amount]]</f>
        <v>0.23529411764705882</v>
      </c>
      <c r="W1144" t="str">
        <f>VLOOKUP(tblOrders[[#This Row],[City]],CityRegion,2,0)</f>
        <v>West</v>
      </c>
      <c r="X1144" t="str">
        <f>VLOOKUP(tblOrders[[#This Row],[City]],lookups!A:C,3,0)</f>
        <v>Maharashtra</v>
      </c>
    </row>
    <row r="1145" spans="1:24" x14ac:dyDescent="0.25">
      <c r="A1145" t="s">
        <v>2161</v>
      </c>
      <c r="B1145" s="1">
        <v>45936</v>
      </c>
      <c r="C1145" t="s">
        <v>2162</v>
      </c>
      <c r="D1145" t="s">
        <v>21</v>
      </c>
      <c r="E1145" t="s">
        <v>60</v>
      </c>
      <c r="F1145" t="s">
        <v>61</v>
      </c>
      <c r="G1145" t="s">
        <v>62</v>
      </c>
      <c r="H1145" t="s">
        <v>63</v>
      </c>
      <c r="I1145" t="s">
        <v>130</v>
      </c>
      <c r="J1145" t="s">
        <v>34</v>
      </c>
      <c r="K1145">
        <v>5</v>
      </c>
      <c r="L1145">
        <v>45</v>
      </c>
      <c r="M1145">
        <v>0.05</v>
      </c>
      <c r="N1145">
        <v>213.75</v>
      </c>
      <c r="O1145">
        <v>83.75</v>
      </c>
      <c r="P1145" t="s">
        <v>28</v>
      </c>
      <c r="Q1145" t="s">
        <v>46</v>
      </c>
      <c r="R1145" t="s">
        <v>36</v>
      </c>
      <c r="S1145">
        <v>3.2</v>
      </c>
      <c r="T1145">
        <f>YEAR(tblOrders[[#This Row],[Order Date]])</f>
        <v>2025</v>
      </c>
      <c r="U1145" t="str">
        <f>TEXT(tblOrders[[#This Row],[Order Date]],"mmm-yyyy")</f>
        <v>Oct-2025</v>
      </c>
      <c r="V1145" s="4">
        <f>tblOrders[[#This Row],[Profit]]/tblOrders[[#This Row],[Sales Amount]]</f>
        <v>0.391812865497076</v>
      </c>
      <c r="W1145" t="str">
        <f>VLOOKUP(tblOrders[[#This Row],[City]],CityRegion,2,0)</f>
        <v>West</v>
      </c>
      <c r="X1145" t="str">
        <f>VLOOKUP(tblOrders[[#This Row],[City]],lookups!A:C,3,0)</f>
        <v>Maharashtra</v>
      </c>
    </row>
    <row r="1146" spans="1:24" x14ac:dyDescent="0.25">
      <c r="A1146" t="s">
        <v>2163</v>
      </c>
      <c r="B1146" s="1">
        <v>45849</v>
      </c>
      <c r="C1146" t="s">
        <v>2164</v>
      </c>
      <c r="D1146" t="s">
        <v>21</v>
      </c>
      <c r="E1146" t="s">
        <v>66</v>
      </c>
      <c r="F1146" t="s">
        <v>67</v>
      </c>
      <c r="G1146" t="s">
        <v>68</v>
      </c>
      <c r="H1146" t="s">
        <v>69</v>
      </c>
      <c r="I1146" t="s">
        <v>70</v>
      </c>
      <c r="J1146" t="s">
        <v>45</v>
      </c>
      <c r="K1146">
        <v>2</v>
      </c>
      <c r="L1146">
        <v>149</v>
      </c>
      <c r="M1146">
        <v>0.15</v>
      </c>
      <c r="N1146">
        <v>253.3</v>
      </c>
      <c r="O1146">
        <v>63.3</v>
      </c>
      <c r="P1146" t="s">
        <v>85</v>
      </c>
      <c r="Q1146" t="s">
        <v>46</v>
      </c>
      <c r="R1146" t="s">
        <v>36</v>
      </c>
      <c r="S1146">
        <v>4.3</v>
      </c>
      <c r="T1146">
        <f>YEAR(tblOrders[[#This Row],[Order Date]])</f>
        <v>2025</v>
      </c>
      <c r="U1146" t="str">
        <f>TEXT(tblOrders[[#This Row],[Order Date]],"mmm-yyyy")</f>
        <v>Jul-2025</v>
      </c>
      <c r="V1146" s="4">
        <f>tblOrders[[#This Row],[Profit]]/tblOrders[[#This Row],[Sales Amount]]</f>
        <v>0.24990130280300038</v>
      </c>
      <c r="W1146" t="str">
        <f>VLOOKUP(tblOrders[[#This Row],[City]],CityRegion,2,0)</f>
        <v>South</v>
      </c>
      <c r="X1146" t="str">
        <f>VLOOKUP(tblOrders[[#This Row],[City]],lookups!A:C,3,0)</f>
        <v>Telengana</v>
      </c>
    </row>
    <row r="1147" spans="1:24" x14ac:dyDescent="0.25">
      <c r="A1147" t="s">
        <v>2165</v>
      </c>
      <c r="B1147" s="1">
        <v>45736</v>
      </c>
      <c r="C1147" t="s">
        <v>2166</v>
      </c>
      <c r="D1147" t="s">
        <v>39</v>
      </c>
      <c r="E1147" t="s">
        <v>49</v>
      </c>
      <c r="F1147" t="s">
        <v>50</v>
      </c>
      <c r="G1147" t="s">
        <v>24</v>
      </c>
      <c r="H1147" t="s">
        <v>51</v>
      </c>
      <c r="I1147" t="s">
        <v>139</v>
      </c>
      <c r="J1147" t="s">
        <v>45</v>
      </c>
      <c r="K1147">
        <v>1</v>
      </c>
      <c r="L1147">
        <v>85</v>
      </c>
      <c r="M1147">
        <v>0.2</v>
      </c>
      <c r="N1147">
        <v>68</v>
      </c>
      <c r="O1147">
        <v>16</v>
      </c>
      <c r="P1147" t="s">
        <v>28</v>
      </c>
      <c r="Q1147" t="s">
        <v>35</v>
      </c>
      <c r="R1147" t="s">
        <v>36</v>
      </c>
      <c r="S1147">
        <v>4.4000000000000004</v>
      </c>
      <c r="T1147">
        <f>YEAR(tblOrders[[#This Row],[Order Date]])</f>
        <v>2025</v>
      </c>
      <c r="U1147" t="str">
        <f>TEXT(tblOrders[[#This Row],[Order Date]],"mmm-yyyy")</f>
        <v>Mar-2025</v>
      </c>
      <c r="V1147" s="4">
        <f>tblOrders[[#This Row],[Profit]]/tblOrders[[#This Row],[Sales Amount]]</f>
        <v>0.23529411764705882</v>
      </c>
      <c r="W1147" t="str">
        <f>VLOOKUP(tblOrders[[#This Row],[City]],CityRegion,2,0)</f>
        <v>South</v>
      </c>
      <c r="X1147" t="str">
        <f>VLOOKUP(tblOrders[[#This Row],[City]],lookups!A:C,3,0)</f>
        <v>Tamil Nadu</v>
      </c>
    </row>
    <row r="1148" spans="1:24" x14ac:dyDescent="0.25">
      <c r="A1148" t="s">
        <v>2167</v>
      </c>
      <c r="B1148" s="1">
        <v>45684</v>
      </c>
      <c r="C1148" t="s">
        <v>2168</v>
      </c>
      <c r="D1148" t="s">
        <v>21</v>
      </c>
      <c r="E1148" t="s">
        <v>49</v>
      </c>
      <c r="F1148" t="s">
        <v>50</v>
      </c>
      <c r="G1148" t="s">
        <v>24</v>
      </c>
      <c r="H1148" t="s">
        <v>51</v>
      </c>
      <c r="I1148" t="s">
        <v>44</v>
      </c>
      <c r="J1148" t="s">
        <v>27</v>
      </c>
      <c r="K1148">
        <v>5</v>
      </c>
      <c r="L1148">
        <v>85</v>
      </c>
      <c r="M1148">
        <v>0</v>
      </c>
      <c r="N1148">
        <v>425</v>
      </c>
      <c r="O1148">
        <v>165</v>
      </c>
      <c r="P1148" t="s">
        <v>28</v>
      </c>
      <c r="Q1148" t="s">
        <v>91</v>
      </c>
      <c r="R1148" t="s">
        <v>123</v>
      </c>
      <c r="S1148">
        <v>4.8</v>
      </c>
      <c r="T1148">
        <f>YEAR(tblOrders[[#This Row],[Order Date]])</f>
        <v>2025</v>
      </c>
      <c r="U1148" t="str">
        <f>TEXT(tblOrders[[#This Row],[Order Date]],"mmm-yyyy")</f>
        <v>Jan-2025</v>
      </c>
      <c r="V1148" s="4">
        <f>tblOrders[[#This Row],[Profit]]/tblOrders[[#This Row],[Sales Amount]]</f>
        <v>0.38823529411764707</v>
      </c>
      <c r="W1148" t="str">
        <f>VLOOKUP(tblOrders[[#This Row],[City]],CityRegion,2,0)</f>
        <v>South</v>
      </c>
      <c r="X1148" t="str">
        <f>VLOOKUP(tblOrders[[#This Row],[City]],lookups!A:C,3,0)</f>
        <v>Kerala</v>
      </c>
    </row>
    <row r="1149" spans="1:24" x14ac:dyDescent="0.25">
      <c r="A1149" t="s">
        <v>2169</v>
      </c>
      <c r="B1149" s="1">
        <v>45911</v>
      </c>
      <c r="C1149" t="s">
        <v>1043</v>
      </c>
      <c r="D1149" t="s">
        <v>39</v>
      </c>
      <c r="E1149" t="s">
        <v>79</v>
      </c>
      <c r="F1149" t="s">
        <v>80</v>
      </c>
      <c r="G1149" t="s">
        <v>68</v>
      </c>
      <c r="H1149" t="s">
        <v>81</v>
      </c>
      <c r="I1149" t="s">
        <v>130</v>
      </c>
      <c r="J1149" t="s">
        <v>27</v>
      </c>
      <c r="K1149">
        <v>2</v>
      </c>
      <c r="L1149">
        <v>799</v>
      </c>
      <c r="M1149">
        <v>0</v>
      </c>
      <c r="N1149">
        <v>1598</v>
      </c>
      <c r="O1149">
        <v>358</v>
      </c>
      <c r="P1149" t="s">
        <v>148</v>
      </c>
      <c r="Q1149" t="s">
        <v>35</v>
      </c>
      <c r="R1149" t="s">
        <v>36</v>
      </c>
      <c r="S1149">
        <v>4.3</v>
      </c>
      <c r="T1149">
        <f>YEAR(tblOrders[[#This Row],[Order Date]])</f>
        <v>2025</v>
      </c>
      <c r="U1149" t="str">
        <f>TEXT(tblOrders[[#This Row],[Order Date]],"mmm-yyyy")</f>
        <v>Sep-2025</v>
      </c>
      <c r="V1149" s="4">
        <f>tblOrders[[#This Row],[Profit]]/tblOrders[[#This Row],[Sales Amount]]</f>
        <v>0.22403003754693368</v>
      </c>
      <c r="W1149" t="str">
        <f>VLOOKUP(tblOrders[[#This Row],[City]],CityRegion,2,0)</f>
        <v>West</v>
      </c>
      <c r="X1149" t="str">
        <f>VLOOKUP(tblOrders[[#This Row],[City]],lookups!A:C,3,0)</f>
        <v>Maharashtra</v>
      </c>
    </row>
    <row r="1150" spans="1:24" x14ac:dyDescent="0.25">
      <c r="A1150" t="s">
        <v>2170</v>
      </c>
      <c r="B1150" s="1">
        <v>45927</v>
      </c>
      <c r="C1150" t="s">
        <v>457</v>
      </c>
      <c r="D1150" t="s">
        <v>39</v>
      </c>
      <c r="E1150" t="s">
        <v>79</v>
      </c>
      <c r="F1150" t="s">
        <v>80</v>
      </c>
      <c r="G1150" t="s">
        <v>68</v>
      </c>
      <c r="H1150" t="s">
        <v>81</v>
      </c>
      <c r="I1150" t="s">
        <v>76</v>
      </c>
      <c r="J1150" t="s">
        <v>45</v>
      </c>
      <c r="K1150">
        <v>2</v>
      </c>
      <c r="L1150">
        <v>799</v>
      </c>
      <c r="M1150">
        <v>0.1</v>
      </c>
      <c r="N1150">
        <v>1438.2</v>
      </c>
      <c r="O1150">
        <v>198.2</v>
      </c>
      <c r="P1150" t="s">
        <v>28</v>
      </c>
      <c r="Q1150" t="s">
        <v>29</v>
      </c>
      <c r="R1150" t="s">
        <v>30</v>
      </c>
      <c r="S1150">
        <v>2.8</v>
      </c>
      <c r="T1150">
        <f>YEAR(tblOrders[[#This Row],[Order Date]])</f>
        <v>2025</v>
      </c>
      <c r="U1150" t="str">
        <f>TEXT(tblOrders[[#This Row],[Order Date]],"mmm-yyyy")</f>
        <v>Sep-2025</v>
      </c>
      <c r="V1150" s="4">
        <f>tblOrders[[#This Row],[Profit]]/tblOrders[[#This Row],[Sales Amount]]</f>
        <v>0.13781115282992629</v>
      </c>
      <c r="W1150" t="str">
        <f>VLOOKUP(tblOrders[[#This Row],[City]],CityRegion,2,0)</f>
        <v>South</v>
      </c>
      <c r="X1150" t="str">
        <f>VLOOKUP(tblOrders[[#This Row],[City]],lookups!A:C,3,0)</f>
        <v>Kerala</v>
      </c>
    </row>
    <row r="1151" spans="1:24" x14ac:dyDescent="0.25">
      <c r="A1151" t="s">
        <v>2171</v>
      </c>
      <c r="B1151" s="1">
        <v>45891</v>
      </c>
      <c r="C1151" t="s">
        <v>2172</v>
      </c>
      <c r="D1151" t="s">
        <v>21</v>
      </c>
      <c r="E1151" t="s">
        <v>114</v>
      </c>
      <c r="F1151" t="s">
        <v>115</v>
      </c>
      <c r="G1151" t="s">
        <v>42</v>
      </c>
      <c r="H1151" t="s">
        <v>116</v>
      </c>
      <c r="I1151" t="s">
        <v>26</v>
      </c>
      <c r="J1151" t="s">
        <v>27</v>
      </c>
      <c r="K1151">
        <v>3</v>
      </c>
      <c r="L1151">
        <v>12</v>
      </c>
      <c r="M1151">
        <v>0.2</v>
      </c>
      <c r="N1151">
        <v>28.8</v>
      </c>
      <c r="O1151">
        <v>10.8</v>
      </c>
      <c r="P1151" t="s">
        <v>28</v>
      </c>
      <c r="Q1151" t="s">
        <v>35</v>
      </c>
      <c r="R1151" t="s">
        <v>30</v>
      </c>
      <c r="S1151">
        <v>4.5999999999999996</v>
      </c>
      <c r="T1151">
        <f>YEAR(tblOrders[[#This Row],[Order Date]])</f>
        <v>2025</v>
      </c>
      <c r="U1151" t="str">
        <f>TEXT(tblOrders[[#This Row],[Order Date]],"mmm-yyyy")</f>
        <v>Aug-2025</v>
      </c>
      <c r="V1151" s="4">
        <f>tblOrders[[#This Row],[Profit]]/tblOrders[[#This Row],[Sales Amount]]</f>
        <v>0.375</v>
      </c>
      <c r="W1151" t="str">
        <f>VLOOKUP(tblOrders[[#This Row],[City]],CityRegion,2,0)</f>
        <v>South</v>
      </c>
      <c r="X1151" t="str">
        <f>VLOOKUP(tblOrders[[#This Row],[City]],lookups!A:C,3,0)</f>
        <v>Karnataka</v>
      </c>
    </row>
    <row r="1152" spans="1:24" x14ac:dyDescent="0.25">
      <c r="A1152" t="s">
        <v>2173</v>
      </c>
      <c r="B1152" s="1">
        <v>45835</v>
      </c>
      <c r="C1152" t="s">
        <v>828</v>
      </c>
      <c r="D1152" t="s">
        <v>21</v>
      </c>
      <c r="E1152" t="s">
        <v>49</v>
      </c>
      <c r="F1152" t="s">
        <v>50</v>
      </c>
      <c r="G1152" t="s">
        <v>24</v>
      </c>
      <c r="H1152" t="s">
        <v>51</v>
      </c>
      <c r="I1152" t="s">
        <v>139</v>
      </c>
      <c r="J1152" t="s">
        <v>34</v>
      </c>
      <c r="K1152">
        <v>2</v>
      </c>
      <c r="L1152">
        <v>85</v>
      </c>
      <c r="M1152">
        <v>0.15</v>
      </c>
      <c r="N1152">
        <v>144.5</v>
      </c>
      <c r="O1152">
        <v>40.5</v>
      </c>
      <c r="P1152" t="s">
        <v>28</v>
      </c>
      <c r="Q1152" t="s">
        <v>46</v>
      </c>
      <c r="R1152" t="s">
        <v>123</v>
      </c>
      <c r="S1152">
        <v>3.3</v>
      </c>
      <c r="T1152">
        <f>YEAR(tblOrders[[#This Row],[Order Date]])</f>
        <v>2025</v>
      </c>
      <c r="U1152" t="str">
        <f>TEXT(tblOrders[[#This Row],[Order Date]],"mmm-yyyy")</f>
        <v>Jun-2025</v>
      </c>
      <c r="V1152" s="4">
        <f>tblOrders[[#This Row],[Profit]]/tblOrders[[#This Row],[Sales Amount]]</f>
        <v>0.28027681660899656</v>
      </c>
      <c r="W1152" t="str">
        <f>VLOOKUP(tblOrders[[#This Row],[City]],CityRegion,2,0)</f>
        <v>South</v>
      </c>
      <c r="X1152" t="str">
        <f>VLOOKUP(tblOrders[[#This Row],[City]],lookups!A:C,3,0)</f>
        <v>Tamil Nadu</v>
      </c>
    </row>
    <row r="1153" spans="1:24" x14ac:dyDescent="0.25">
      <c r="A1153" t="s">
        <v>2174</v>
      </c>
      <c r="B1153" s="1">
        <v>45843</v>
      </c>
      <c r="C1153" t="s">
        <v>579</v>
      </c>
      <c r="D1153" t="s">
        <v>21</v>
      </c>
      <c r="E1153" t="s">
        <v>55</v>
      </c>
      <c r="F1153" t="s">
        <v>56</v>
      </c>
      <c r="G1153" t="s">
        <v>24</v>
      </c>
      <c r="H1153" t="s">
        <v>51</v>
      </c>
      <c r="I1153" t="s">
        <v>70</v>
      </c>
      <c r="J1153" t="s">
        <v>45</v>
      </c>
      <c r="K1153">
        <v>2</v>
      </c>
      <c r="L1153">
        <v>42</v>
      </c>
      <c r="M1153">
        <v>0.15</v>
      </c>
      <c r="N1153">
        <v>71.400000000000006</v>
      </c>
      <c r="O1153">
        <v>23.4</v>
      </c>
      <c r="P1153" t="s">
        <v>28</v>
      </c>
      <c r="Q1153" t="s">
        <v>35</v>
      </c>
      <c r="R1153" t="s">
        <v>36</v>
      </c>
      <c r="S1153">
        <v>2.9</v>
      </c>
      <c r="T1153">
        <f>YEAR(tblOrders[[#This Row],[Order Date]])</f>
        <v>2025</v>
      </c>
      <c r="U1153" t="str">
        <f>TEXT(tblOrders[[#This Row],[Order Date]],"mmm-yyyy")</f>
        <v>Jul-2025</v>
      </c>
      <c r="V1153" s="4">
        <f>tblOrders[[#This Row],[Profit]]/tblOrders[[#This Row],[Sales Amount]]</f>
        <v>0.32773109243697474</v>
      </c>
      <c r="W1153" t="str">
        <f>VLOOKUP(tblOrders[[#This Row],[City]],CityRegion,2,0)</f>
        <v>South</v>
      </c>
      <c r="X1153" t="str">
        <f>VLOOKUP(tblOrders[[#This Row],[City]],lookups!A:C,3,0)</f>
        <v>Telengana</v>
      </c>
    </row>
    <row r="1154" spans="1:24" x14ac:dyDescent="0.25">
      <c r="A1154" t="s">
        <v>2175</v>
      </c>
      <c r="B1154" s="1">
        <v>45680</v>
      </c>
      <c r="C1154" t="s">
        <v>2176</v>
      </c>
      <c r="D1154" t="s">
        <v>21</v>
      </c>
      <c r="E1154" t="s">
        <v>66</v>
      </c>
      <c r="F1154" t="s">
        <v>67</v>
      </c>
      <c r="G1154" t="s">
        <v>68</v>
      </c>
      <c r="H1154" t="s">
        <v>69</v>
      </c>
      <c r="I1154" t="s">
        <v>84</v>
      </c>
      <c r="J1154" t="s">
        <v>27</v>
      </c>
      <c r="K1154">
        <v>3</v>
      </c>
      <c r="L1154">
        <v>149</v>
      </c>
      <c r="M1154">
        <v>0.05</v>
      </c>
      <c r="N1154">
        <v>424.65</v>
      </c>
      <c r="O1154">
        <v>139.65</v>
      </c>
      <c r="P1154" t="s">
        <v>28</v>
      </c>
      <c r="Q1154" t="s">
        <v>91</v>
      </c>
      <c r="R1154" t="s">
        <v>36</v>
      </c>
      <c r="S1154">
        <v>3.9</v>
      </c>
      <c r="T1154">
        <f>YEAR(tblOrders[[#This Row],[Order Date]])</f>
        <v>2025</v>
      </c>
      <c r="U1154" t="str">
        <f>TEXT(tblOrders[[#This Row],[Order Date]],"mmm-yyyy")</f>
        <v>Jan-2025</v>
      </c>
      <c r="V1154" s="4">
        <f>tblOrders[[#This Row],[Profit]]/tblOrders[[#This Row],[Sales Amount]]</f>
        <v>0.32885906040268459</v>
      </c>
      <c r="W1154" t="str">
        <f>VLOOKUP(tblOrders[[#This Row],[City]],CityRegion,2,0)</f>
        <v>West</v>
      </c>
      <c r="X1154" t="str">
        <f>VLOOKUP(tblOrders[[#This Row],[City]],lookups!A:C,3,0)</f>
        <v>Maharashtra</v>
      </c>
    </row>
    <row r="1155" spans="1:24" x14ac:dyDescent="0.25">
      <c r="A1155" t="s">
        <v>2177</v>
      </c>
      <c r="B1155" s="1">
        <v>45767</v>
      </c>
      <c r="C1155" t="s">
        <v>2178</v>
      </c>
      <c r="D1155" t="s">
        <v>21</v>
      </c>
      <c r="E1155" t="s">
        <v>40</v>
      </c>
      <c r="F1155" t="s">
        <v>41</v>
      </c>
      <c r="G1155" t="s">
        <v>42</v>
      </c>
      <c r="H1155" t="s">
        <v>43</v>
      </c>
      <c r="I1155" t="s">
        <v>57</v>
      </c>
      <c r="J1155" t="s">
        <v>34</v>
      </c>
      <c r="K1155">
        <v>2</v>
      </c>
      <c r="L1155">
        <v>18</v>
      </c>
      <c r="M1155">
        <v>0.2</v>
      </c>
      <c r="N1155">
        <v>28.8</v>
      </c>
      <c r="O1155">
        <v>10.8</v>
      </c>
      <c r="P1155" t="s">
        <v>148</v>
      </c>
      <c r="Q1155" t="s">
        <v>91</v>
      </c>
      <c r="R1155" t="s">
        <v>30</v>
      </c>
      <c r="S1155">
        <v>4.4000000000000004</v>
      </c>
      <c r="T1155">
        <f>YEAR(tblOrders[[#This Row],[Order Date]])</f>
        <v>2025</v>
      </c>
      <c r="U1155" t="str">
        <f>TEXT(tblOrders[[#This Row],[Order Date]],"mmm-yyyy")</f>
        <v>Apr-2025</v>
      </c>
      <c r="V1155" s="4">
        <f>tblOrders[[#This Row],[Profit]]/tblOrders[[#This Row],[Sales Amount]]</f>
        <v>0.375</v>
      </c>
      <c r="W1155" t="str">
        <f>VLOOKUP(tblOrders[[#This Row],[City]],CityRegion,2,0)</f>
        <v>South</v>
      </c>
      <c r="X1155" t="str">
        <f>VLOOKUP(tblOrders[[#This Row],[City]],lookups!A:C,3,0)</f>
        <v>Kerala</v>
      </c>
    </row>
    <row r="1156" spans="1:24" x14ac:dyDescent="0.25">
      <c r="A1156" t="s">
        <v>2179</v>
      </c>
      <c r="B1156" s="1">
        <v>45784</v>
      </c>
      <c r="C1156" t="s">
        <v>2180</v>
      </c>
      <c r="D1156" t="s">
        <v>21</v>
      </c>
      <c r="E1156" t="s">
        <v>66</v>
      </c>
      <c r="F1156" t="s">
        <v>67</v>
      </c>
      <c r="G1156" t="s">
        <v>68</v>
      </c>
      <c r="H1156" t="s">
        <v>69</v>
      </c>
      <c r="I1156" t="s">
        <v>139</v>
      </c>
      <c r="J1156" t="s">
        <v>27</v>
      </c>
      <c r="K1156">
        <v>5</v>
      </c>
      <c r="L1156">
        <v>149</v>
      </c>
      <c r="M1156">
        <v>0.2</v>
      </c>
      <c r="N1156">
        <v>596</v>
      </c>
      <c r="O1156">
        <v>121</v>
      </c>
      <c r="P1156" t="s">
        <v>28</v>
      </c>
      <c r="Q1156" t="s">
        <v>91</v>
      </c>
      <c r="R1156" t="s">
        <v>30</v>
      </c>
      <c r="S1156">
        <v>3.3</v>
      </c>
      <c r="T1156">
        <f>YEAR(tblOrders[[#This Row],[Order Date]])</f>
        <v>2025</v>
      </c>
      <c r="U1156" t="str">
        <f>TEXT(tblOrders[[#This Row],[Order Date]],"mmm-yyyy")</f>
        <v>May-2025</v>
      </c>
      <c r="V1156" s="4">
        <f>tblOrders[[#This Row],[Profit]]/tblOrders[[#This Row],[Sales Amount]]</f>
        <v>0.20302013422818793</v>
      </c>
      <c r="W1156" t="str">
        <f>VLOOKUP(tblOrders[[#This Row],[City]],CityRegion,2,0)</f>
        <v>South</v>
      </c>
      <c r="X1156" t="str">
        <f>VLOOKUP(tblOrders[[#This Row],[City]],lookups!A:C,3,0)</f>
        <v>Tamil Nadu</v>
      </c>
    </row>
    <row r="1157" spans="1:24" x14ac:dyDescent="0.25">
      <c r="A1157" t="s">
        <v>2181</v>
      </c>
      <c r="B1157" s="1">
        <v>46017</v>
      </c>
      <c r="C1157" t="s">
        <v>2182</v>
      </c>
      <c r="D1157" t="s">
        <v>21</v>
      </c>
      <c r="E1157" t="s">
        <v>73</v>
      </c>
      <c r="F1157" t="s">
        <v>74</v>
      </c>
      <c r="G1157" t="s">
        <v>68</v>
      </c>
      <c r="H1157" t="s">
        <v>75</v>
      </c>
      <c r="I1157" t="s">
        <v>33</v>
      </c>
      <c r="J1157" t="s">
        <v>27</v>
      </c>
      <c r="K1157">
        <v>3</v>
      </c>
      <c r="L1157">
        <v>65</v>
      </c>
      <c r="M1157">
        <v>0.05</v>
      </c>
      <c r="N1157">
        <v>185.25</v>
      </c>
      <c r="O1157">
        <v>71.25</v>
      </c>
      <c r="P1157" t="s">
        <v>28</v>
      </c>
      <c r="Q1157" t="s">
        <v>35</v>
      </c>
      <c r="R1157" t="s">
        <v>36</v>
      </c>
      <c r="S1157">
        <v>4.5999999999999996</v>
      </c>
      <c r="T1157">
        <f>YEAR(tblOrders[[#This Row],[Order Date]])</f>
        <v>2025</v>
      </c>
      <c r="U1157" t="str">
        <f>TEXT(tblOrders[[#This Row],[Order Date]],"mmm-yyyy")</f>
        <v>Dec-2025</v>
      </c>
      <c r="V1157" s="4">
        <f>tblOrders[[#This Row],[Profit]]/tblOrders[[#This Row],[Sales Amount]]</f>
        <v>0.38461538461538464</v>
      </c>
      <c r="W1157" t="str">
        <f>VLOOKUP(tblOrders[[#This Row],[City]],CityRegion,2,0)</f>
        <v>North</v>
      </c>
      <c r="X1157" t="str">
        <f>VLOOKUP(tblOrders[[#This Row],[City]],lookups!A:C,3,0)</f>
        <v>Delhi</v>
      </c>
    </row>
    <row r="1158" spans="1:24" x14ac:dyDescent="0.25">
      <c r="A1158" t="s">
        <v>2183</v>
      </c>
      <c r="B1158" s="1">
        <v>45720</v>
      </c>
      <c r="C1158" t="s">
        <v>923</v>
      </c>
      <c r="D1158" t="s">
        <v>39</v>
      </c>
      <c r="E1158" t="s">
        <v>73</v>
      </c>
      <c r="F1158" t="s">
        <v>74</v>
      </c>
      <c r="G1158" t="s">
        <v>68</v>
      </c>
      <c r="H1158" t="s">
        <v>75</v>
      </c>
      <c r="I1158" t="s">
        <v>70</v>
      </c>
      <c r="J1158" t="s">
        <v>45</v>
      </c>
      <c r="K1158">
        <v>2</v>
      </c>
      <c r="L1158">
        <v>65</v>
      </c>
      <c r="M1158">
        <v>0.2</v>
      </c>
      <c r="N1158">
        <v>104</v>
      </c>
      <c r="O1158">
        <v>28</v>
      </c>
      <c r="P1158" t="s">
        <v>28</v>
      </c>
      <c r="Q1158" t="s">
        <v>86</v>
      </c>
      <c r="R1158" t="s">
        <v>123</v>
      </c>
      <c r="S1158">
        <v>3.4</v>
      </c>
      <c r="T1158">
        <f>YEAR(tblOrders[[#This Row],[Order Date]])</f>
        <v>2025</v>
      </c>
      <c r="U1158" t="str">
        <f>TEXT(tblOrders[[#This Row],[Order Date]],"mmm-yyyy")</f>
        <v>Mar-2025</v>
      </c>
      <c r="V1158" s="4">
        <f>tblOrders[[#This Row],[Profit]]/tblOrders[[#This Row],[Sales Amount]]</f>
        <v>0.26923076923076922</v>
      </c>
      <c r="W1158" t="str">
        <f>VLOOKUP(tblOrders[[#This Row],[City]],CityRegion,2,0)</f>
        <v>South</v>
      </c>
      <c r="X1158" t="str">
        <f>VLOOKUP(tblOrders[[#This Row],[City]],lookups!A:C,3,0)</f>
        <v>Telengana</v>
      </c>
    </row>
    <row r="1159" spans="1:24" x14ac:dyDescent="0.25">
      <c r="A1159" t="s">
        <v>2184</v>
      </c>
      <c r="B1159" s="1">
        <v>45873</v>
      </c>
      <c r="C1159" t="s">
        <v>744</v>
      </c>
      <c r="D1159" t="s">
        <v>21</v>
      </c>
      <c r="E1159" t="s">
        <v>40</v>
      </c>
      <c r="F1159" t="s">
        <v>41</v>
      </c>
      <c r="G1159" t="s">
        <v>42</v>
      </c>
      <c r="H1159" t="s">
        <v>43</v>
      </c>
      <c r="I1159" t="s">
        <v>70</v>
      </c>
      <c r="J1159" t="s">
        <v>27</v>
      </c>
      <c r="K1159">
        <v>2</v>
      </c>
      <c r="L1159">
        <v>18</v>
      </c>
      <c r="M1159">
        <v>0.05</v>
      </c>
      <c r="N1159">
        <v>34.200000000000003</v>
      </c>
      <c r="O1159">
        <v>16.2</v>
      </c>
      <c r="P1159" t="s">
        <v>28</v>
      </c>
      <c r="Q1159" t="s">
        <v>29</v>
      </c>
      <c r="R1159" t="s">
        <v>36</v>
      </c>
      <c r="S1159">
        <v>5</v>
      </c>
      <c r="T1159">
        <f>YEAR(tblOrders[[#This Row],[Order Date]])</f>
        <v>2025</v>
      </c>
      <c r="U1159" t="str">
        <f>TEXT(tblOrders[[#This Row],[Order Date]],"mmm-yyyy")</f>
        <v>Aug-2025</v>
      </c>
      <c r="V1159" s="4">
        <f>tblOrders[[#This Row],[Profit]]/tblOrders[[#This Row],[Sales Amount]]</f>
        <v>0.47368421052631571</v>
      </c>
      <c r="W1159" t="str">
        <f>VLOOKUP(tblOrders[[#This Row],[City]],CityRegion,2,0)</f>
        <v>South</v>
      </c>
      <c r="X1159" t="str">
        <f>VLOOKUP(tblOrders[[#This Row],[City]],lookups!A:C,3,0)</f>
        <v>Telengana</v>
      </c>
    </row>
    <row r="1160" spans="1:24" x14ac:dyDescent="0.25">
      <c r="A1160" t="s">
        <v>2185</v>
      </c>
      <c r="B1160" s="1">
        <v>45766</v>
      </c>
      <c r="C1160" t="s">
        <v>2186</v>
      </c>
      <c r="D1160" t="s">
        <v>21</v>
      </c>
      <c r="E1160" t="s">
        <v>49</v>
      </c>
      <c r="F1160" t="s">
        <v>50</v>
      </c>
      <c r="G1160" t="s">
        <v>24</v>
      </c>
      <c r="H1160" t="s">
        <v>51</v>
      </c>
      <c r="I1160" t="s">
        <v>33</v>
      </c>
      <c r="J1160" t="s">
        <v>45</v>
      </c>
      <c r="K1160">
        <v>3</v>
      </c>
      <c r="L1160">
        <v>85</v>
      </c>
      <c r="M1160">
        <v>0.2</v>
      </c>
      <c r="N1160">
        <v>204</v>
      </c>
      <c r="O1160">
        <v>48</v>
      </c>
      <c r="P1160" t="s">
        <v>28</v>
      </c>
      <c r="Q1160" t="s">
        <v>35</v>
      </c>
      <c r="R1160" t="s">
        <v>30</v>
      </c>
      <c r="S1160">
        <v>4.9000000000000004</v>
      </c>
      <c r="T1160">
        <f>YEAR(tblOrders[[#This Row],[Order Date]])</f>
        <v>2025</v>
      </c>
      <c r="U1160" t="str">
        <f>TEXT(tblOrders[[#This Row],[Order Date]],"mmm-yyyy")</f>
        <v>Apr-2025</v>
      </c>
      <c r="V1160" s="4">
        <f>tblOrders[[#This Row],[Profit]]/tblOrders[[#This Row],[Sales Amount]]</f>
        <v>0.23529411764705882</v>
      </c>
      <c r="W1160" t="str">
        <f>VLOOKUP(tblOrders[[#This Row],[City]],CityRegion,2,0)</f>
        <v>North</v>
      </c>
      <c r="X1160" t="str">
        <f>VLOOKUP(tblOrders[[#This Row],[City]],lookups!A:C,3,0)</f>
        <v>Delhi</v>
      </c>
    </row>
    <row r="1161" spans="1:24" x14ac:dyDescent="0.25">
      <c r="A1161" t="s">
        <v>2187</v>
      </c>
      <c r="B1161" s="1">
        <v>46020</v>
      </c>
      <c r="C1161" t="s">
        <v>1481</v>
      </c>
      <c r="D1161" t="s">
        <v>39</v>
      </c>
      <c r="E1161" t="s">
        <v>55</v>
      </c>
      <c r="F1161" t="s">
        <v>56</v>
      </c>
      <c r="G1161" t="s">
        <v>24</v>
      </c>
      <c r="H1161" t="s">
        <v>51</v>
      </c>
      <c r="I1161" t="s">
        <v>33</v>
      </c>
      <c r="J1161" t="s">
        <v>45</v>
      </c>
      <c r="K1161">
        <v>4</v>
      </c>
      <c r="L1161">
        <v>42</v>
      </c>
      <c r="M1161">
        <v>0.15</v>
      </c>
      <c r="N1161">
        <v>142.80000000000001</v>
      </c>
      <c r="O1161">
        <v>46.8</v>
      </c>
      <c r="P1161" t="s">
        <v>148</v>
      </c>
      <c r="Q1161" t="s">
        <v>35</v>
      </c>
      <c r="R1161" t="s">
        <v>36</v>
      </c>
      <c r="S1161">
        <v>3</v>
      </c>
      <c r="T1161">
        <f>YEAR(tblOrders[[#This Row],[Order Date]])</f>
        <v>2025</v>
      </c>
      <c r="U1161" t="str">
        <f>TEXT(tblOrders[[#This Row],[Order Date]],"mmm-yyyy")</f>
        <v>Dec-2025</v>
      </c>
      <c r="V1161" s="4">
        <f>tblOrders[[#This Row],[Profit]]/tblOrders[[#This Row],[Sales Amount]]</f>
        <v>0.32773109243697474</v>
      </c>
      <c r="W1161" t="str">
        <f>VLOOKUP(tblOrders[[#This Row],[City]],CityRegion,2,0)</f>
        <v>North</v>
      </c>
      <c r="X1161" t="str">
        <f>VLOOKUP(tblOrders[[#This Row],[City]],lookups!A:C,3,0)</f>
        <v>Delhi</v>
      </c>
    </row>
    <row r="1162" spans="1:24" x14ac:dyDescent="0.25">
      <c r="A1162" t="s">
        <v>2188</v>
      </c>
      <c r="B1162" s="1">
        <v>45851</v>
      </c>
      <c r="C1162" t="s">
        <v>317</v>
      </c>
      <c r="D1162" t="s">
        <v>39</v>
      </c>
      <c r="E1162" t="s">
        <v>49</v>
      </c>
      <c r="F1162" t="s">
        <v>50</v>
      </c>
      <c r="G1162" t="s">
        <v>24</v>
      </c>
      <c r="H1162" t="s">
        <v>51</v>
      </c>
      <c r="I1162" t="s">
        <v>76</v>
      </c>
      <c r="J1162" t="s">
        <v>34</v>
      </c>
      <c r="K1162">
        <v>1</v>
      </c>
      <c r="L1162">
        <v>85</v>
      </c>
      <c r="M1162">
        <v>0.05</v>
      </c>
      <c r="N1162">
        <v>80.75</v>
      </c>
      <c r="O1162">
        <v>28.75</v>
      </c>
      <c r="P1162" t="s">
        <v>28</v>
      </c>
      <c r="Q1162" t="s">
        <v>29</v>
      </c>
      <c r="R1162" t="s">
        <v>36</v>
      </c>
      <c r="S1162">
        <v>4.8</v>
      </c>
      <c r="T1162">
        <f>YEAR(tblOrders[[#This Row],[Order Date]])</f>
        <v>2025</v>
      </c>
      <c r="U1162" t="str">
        <f>TEXT(tblOrders[[#This Row],[Order Date]],"mmm-yyyy")</f>
        <v>Jul-2025</v>
      </c>
      <c r="V1162" s="4">
        <f>tblOrders[[#This Row],[Profit]]/tblOrders[[#This Row],[Sales Amount]]</f>
        <v>0.35603715170278638</v>
      </c>
      <c r="W1162" t="str">
        <f>VLOOKUP(tblOrders[[#This Row],[City]],CityRegion,2,0)</f>
        <v>South</v>
      </c>
      <c r="X1162" t="str">
        <f>VLOOKUP(tblOrders[[#This Row],[City]],lookups!A:C,3,0)</f>
        <v>Kerala</v>
      </c>
    </row>
    <row r="1163" spans="1:24" x14ac:dyDescent="0.25">
      <c r="A1163" t="s">
        <v>2189</v>
      </c>
      <c r="B1163" s="1">
        <v>45890</v>
      </c>
      <c r="C1163" t="s">
        <v>2190</v>
      </c>
      <c r="D1163" t="s">
        <v>39</v>
      </c>
      <c r="E1163" t="s">
        <v>114</v>
      </c>
      <c r="F1163" t="s">
        <v>115</v>
      </c>
      <c r="G1163" t="s">
        <v>42</v>
      </c>
      <c r="H1163" t="s">
        <v>116</v>
      </c>
      <c r="I1163" t="s">
        <v>26</v>
      </c>
      <c r="J1163" t="s">
        <v>45</v>
      </c>
      <c r="K1163">
        <v>1</v>
      </c>
      <c r="L1163">
        <v>12</v>
      </c>
      <c r="M1163">
        <v>0.2</v>
      </c>
      <c r="N1163">
        <v>9.6</v>
      </c>
      <c r="O1163">
        <v>3.6</v>
      </c>
      <c r="P1163" t="s">
        <v>28</v>
      </c>
      <c r="Q1163" t="s">
        <v>29</v>
      </c>
      <c r="R1163" t="s">
        <v>36</v>
      </c>
      <c r="S1163">
        <v>3.2</v>
      </c>
      <c r="T1163">
        <f>YEAR(tblOrders[[#This Row],[Order Date]])</f>
        <v>2025</v>
      </c>
      <c r="U1163" t="str">
        <f>TEXT(tblOrders[[#This Row],[Order Date]],"mmm-yyyy")</f>
        <v>Aug-2025</v>
      </c>
      <c r="V1163" s="4">
        <f>tblOrders[[#This Row],[Profit]]/tblOrders[[#This Row],[Sales Amount]]</f>
        <v>0.375</v>
      </c>
      <c r="W1163" t="str">
        <f>VLOOKUP(tblOrders[[#This Row],[City]],CityRegion,2,0)</f>
        <v>South</v>
      </c>
      <c r="X1163" t="str">
        <f>VLOOKUP(tblOrders[[#This Row],[City]],lookups!A:C,3,0)</f>
        <v>Karnataka</v>
      </c>
    </row>
    <row r="1164" spans="1:24" x14ac:dyDescent="0.25">
      <c r="A1164" t="s">
        <v>2191</v>
      </c>
      <c r="B1164" s="1">
        <v>45709</v>
      </c>
      <c r="C1164" t="s">
        <v>2192</v>
      </c>
      <c r="D1164" t="s">
        <v>39</v>
      </c>
      <c r="E1164" t="s">
        <v>114</v>
      </c>
      <c r="F1164" t="s">
        <v>115</v>
      </c>
      <c r="G1164" t="s">
        <v>42</v>
      </c>
      <c r="H1164" t="s">
        <v>116</v>
      </c>
      <c r="I1164" t="s">
        <v>52</v>
      </c>
      <c r="J1164" t="s">
        <v>45</v>
      </c>
      <c r="K1164">
        <v>3</v>
      </c>
      <c r="L1164">
        <v>12</v>
      </c>
      <c r="M1164">
        <v>0</v>
      </c>
      <c r="N1164">
        <v>36</v>
      </c>
      <c r="O1164">
        <v>18</v>
      </c>
      <c r="P1164" t="s">
        <v>28</v>
      </c>
      <c r="Q1164" t="s">
        <v>29</v>
      </c>
      <c r="R1164" t="s">
        <v>30</v>
      </c>
      <c r="S1164">
        <v>2.5</v>
      </c>
      <c r="T1164">
        <f>YEAR(tblOrders[[#This Row],[Order Date]])</f>
        <v>2025</v>
      </c>
      <c r="U1164" t="str">
        <f>TEXT(tblOrders[[#This Row],[Order Date]],"mmm-yyyy")</f>
        <v>Feb-2025</v>
      </c>
      <c r="V1164" s="4">
        <f>tblOrders[[#This Row],[Profit]]/tblOrders[[#This Row],[Sales Amount]]</f>
        <v>0.5</v>
      </c>
      <c r="W1164" t="str">
        <f>VLOOKUP(tblOrders[[#This Row],[City]],CityRegion,2,0)</f>
        <v>South</v>
      </c>
      <c r="X1164" t="str">
        <f>VLOOKUP(tblOrders[[#This Row],[City]],lookups!A:C,3,0)</f>
        <v>Kerala</v>
      </c>
    </row>
    <row r="1165" spans="1:24" x14ac:dyDescent="0.25">
      <c r="A1165" t="s">
        <v>2193</v>
      </c>
      <c r="B1165" s="1">
        <v>45696</v>
      </c>
      <c r="C1165" t="s">
        <v>1472</v>
      </c>
      <c r="D1165" t="s">
        <v>39</v>
      </c>
      <c r="E1165" t="s">
        <v>22</v>
      </c>
      <c r="F1165" t="s">
        <v>23</v>
      </c>
      <c r="G1165" t="s">
        <v>24</v>
      </c>
      <c r="H1165" t="s">
        <v>25</v>
      </c>
      <c r="I1165" t="s">
        <v>33</v>
      </c>
      <c r="J1165" t="s">
        <v>34</v>
      </c>
      <c r="K1165">
        <v>4</v>
      </c>
      <c r="L1165">
        <v>190</v>
      </c>
      <c r="M1165">
        <v>0.1</v>
      </c>
      <c r="N1165">
        <v>684</v>
      </c>
      <c r="O1165">
        <v>184</v>
      </c>
      <c r="P1165" t="s">
        <v>28</v>
      </c>
      <c r="Q1165" t="s">
        <v>46</v>
      </c>
      <c r="R1165" t="s">
        <v>36</v>
      </c>
      <c r="S1165">
        <v>3.3</v>
      </c>
      <c r="T1165">
        <f>YEAR(tblOrders[[#This Row],[Order Date]])</f>
        <v>2025</v>
      </c>
      <c r="U1165" t="str">
        <f>TEXT(tblOrders[[#This Row],[Order Date]],"mmm-yyyy")</f>
        <v>Feb-2025</v>
      </c>
      <c r="V1165" s="4">
        <f>tblOrders[[#This Row],[Profit]]/tblOrders[[#This Row],[Sales Amount]]</f>
        <v>0.26900584795321636</v>
      </c>
      <c r="W1165" t="str">
        <f>VLOOKUP(tblOrders[[#This Row],[City]],CityRegion,2,0)</f>
        <v>North</v>
      </c>
      <c r="X1165" t="str">
        <f>VLOOKUP(tblOrders[[#This Row],[City]],lookups!A:C,3,0)</f>
        <v>Delhi</v>
      </c>
    </row>
    <row r="1166" spans="1:24" x14ac:dyDescent="0.25">
      <c r="A1166" t="s">
        <v>2194</v>
      </c>
      <c r="B1166" s="1">
        <v>45963</v>
      </c>
      <c r="C1166" t="s">
        <v>1633</v>
      </c>
      <c r="D1166" t="s">
        <v>39</v>
      </c>
      <c r="E1166" t="s">
        <v>49</v>
      </c>
      <c r="F1166" t="s">
        <v>50</v>
      </c>
      <c r="G1166" t="s">
        <v>24</v>
      </c>
      <c r="H1166" t="s">
        <v>51</v>
      </c>
      <c r="I1166" t="s">
        <v>26</v>
      </c>
      <c r="J1166" t="s">
        <v>27</v>
      </c>
      <c r="K1166">
        <v>3</v>
      </c>
      <c r="L1166">
        <v>85</v>
      </c>
      <c r="M1166">
        <v>0.15</v>
      </c>
      <c r="N1166">
        <v>216.75</v>
      </c>
      <c r="O1166">
        <v>60.75</v>
      </c>
      <c r="P1166" t="s">
        <v>28</v>
      </c>
      <c r="Q1166" t="s">
        <v>35</v>
      </c>
      <c r="R1166" t="s">
        <v>30</v>
      </c>
      <c r="S1166">
        <v>2.9</v>
      </c>
      <c r="T1166">
        <f>YEAR(tblOrders[[#This Row],[Order Date]])</f>
        <v>2025</v>
      </c>
      <c r="U1166" t="str">
        <f>TEXT(tblOrders[[#This Row],[Order Date]],"mmm-yyyy")</f>
        <v>Nov-2025</v>
      </c>
      <c r="V1166" s="4">
        <f>tblOrders[[#This Row],[Profit]]/tblOrders[[#This Row],[Sales Amount]]</f>
        <v>0.28027681660899656</v>
      </c>
      <c r="W1166" t="str">
        <f>VLOOKUP(tblOrders[[#This Row],[City]],CityRegion,2,0)</f>
        <v>South</v>
      </c>
      <c r="X1166" t="str">
        <f>VLOOKUP(tblOrders[[#This Row],[City]],lookups!A:C,3,0)</f>
        <v>Karnataka</v>
      </c>
    </row>
    <row r="1167" spans="1:24" x14ac:dyDescent="0.25">
      <c r="A1167" t="s">
        <v>2195</v>
      </c>
      <c r="B1167" s="1">
        <v>45797</v>
      </c>
      <c r="C1167" t="s">
        <v>2196</v>
      </c>
      <c r="D1167" t="s">
        <v>21</v>
      </c>
      <c r="E1167" t="s">
        <v>55</v>
      </c>
      <c r="F1167" t="s">
        <v>56</v>
      </c>
      <c r="G1167" t="s">
        <v>24</v>
      </c>
      <c r="H1167" t="s">
        <v>51</v>
      </c>
      <c r="I1167" t="s">
        <v>57</v>
      </c>
      <c r="J1167" t="s">
        <v>34</v>
      </c>
      <c r="K1167">
        <v>3</v>
      </c>
      <c r="L1167">
        <v>42</v>
      </c>
      <c r="M1167">
        <v>0.1</v>
      </c>
      <c r="N1167">
        <v>113.4</v>
      </c>
      <c r="O1167">
        <v>41.4</v>
      </c>
      <c r="P1167" t="s">
        <v>111</v>
      </c>
      <c r="Q1167" t="s">
        <v>46</v>
      </c>
      <c r="R1167" t="s">
        <v>30</v>
      </c>
      <c r="S1167">
        <v>3.6</v>
      </c>
      <c r="T1167">
        <f>YEAR(tblOrders[[#This Row],[Order Date]])</f>
        <v>2025</v>
      </c>
      <c r="U1167" t="str">
        <f>TEXT(tblOrders[[#This Row],[Order Date]],"mmm-yyyy")</f>
        <v>May-2025</v>
      </c>
      <c r="V1167" s="4">
        <f>tblOrders[[#This Row],[Profit]]/tblOrders[[#This Row],[Sales Amount]]</f>
        <v>0.36507936507936506</v>
      </c>
      <c r="W1167" t="str">
        <f>VLOOKUP(tblOrders[[#This Row],[City]],CityRegion,2,0)</f>
        <v>South</v>
      </c>
      <c r="X1167" t="str">
        <f>VLOOKUP(tblOrders[[#This Row],[City]],lookups!A:C,3,0)</f>
        <v>Kerala</v>
      </c>
    </row>
    <row r="1168" spans="1:24" x14ac:dyDescent="0.25">
      <c r="A1168" t="s">
        <v>2197</v>
      </c>
      <c r="B1168" s="1">
        <v>45666</v>
      </c>
      <c r="C1168" t="s">
        <v>2198</v>
      </c>
      <c r="D1168" t="s">
        <v>21</v>
      </c>
      <c r="E1168" t="s">
        <v>94</v>
      </c>
      <c r="F1168" t="s">
        <v>95</v>
      </c>
      <c r="G1168" t="s">
        <v>68</v>
      </c>
      <c r="H1168" t="s">
        <v>96</v>
      </c>
      <c r="I1168" t="s">
        <v>52</v>
      </c>
      <c r="J1168" t="s">
        <v>34</v>
      </c>
      <c r="K1168">
        <v>1</v>
      </c>
      <c r="L1168">
        <v>89</v>
      </c>
      <c r="M1168">
        <v>0.1</v>
      </c>
      <c r="N1168">
        <v>80.099999999999994</v>
      </c>
      <c r="O1168">
        <v>25.1</v>
      </c>
      <c r="P1168" t="s">
        <v>28</v>
      </c>
      <c r="Q1168" t="s">
        <v>29</v>
      </c>
      <c r="R1168" t="s">
        <v>36</v>
      </c>
      <c r="S1168">
        <v>3.5</v>
      </c>
      <c r="T1168">
        <f>YEAR(tblOrders[[#This Row],[Order Date]])</f>
        <v>2025</v>
      </c>
      <c r="U1168" t="str">
        <f>TEXT(tblOrders[[#This Row],[Order Date]],"mmm-yyyy")</f>
        <v>Jan-2025</v>
      </c>
      <c r="V1168" s="4">
        <f>tblOrders[[#This Row],[Profit]]/tblOrders[[#This Row],[Sales Amount]]</f>
        <v>0.31335830212234711</v>
      </c>
      <c r="W1168" t="str">
        <f>VLOOKUP(tblOrders[[#This Row],[City]],CityRegion,2,0)</f>
        <v>South</v>
      </c>
      <c r="X1168" t="str">
        <f>VLOOKUP(tblOrders[[#This Row],[City]],lookups!A:C,3,0)</f>
        <v>Kerala</v>
      </c>
    </row>
    <row r="1169" spans="1:24" x14ac:dyDescent="0.25">
      <c r="A1169" t="s">
        <v>2199</v>
      </c>
      <c r="B1169" s="1">
        <v>45958</v>
      </c>
      <c r="C1169" t="s">
        <v>2200</v>
      </c>
      <c r="D1169" t="s">
        <v>21</v>
      </c>
      <c r="E1169" t="s">
        <v>79</v>
      </c>
      <c r="F1169" t="s">
        <v>80</v>
      </c>
      <c r="G1169" t="s">
        <v>68</v>
      </c>
      <c r="H1169" t="s">
        <v>81</v>
      </c>
      <c r="I1169" t="s">
        <v>70</v>
      </c>
      <c r="J1169" t="s">
        <v>27</v>
      </c>
      <c r="K1169">
        <v>3</v>
      </c>
      <c r="L1169">
        <v>799</v>
      </c>
      <c r="M1169">
        <v>0.15</v>
      </c>
      <c r="N1169">
        <v>2037.45</v>
      </c>
      <c r="O1169">
        <v>177.45</v>
      </c>
      <c r="P1169" t="s">
        <v>28</v>
      </c>
      <c r="Q1169" t="s">
        <v>91</v>
      </c>
      <c r="R1169" t="s">
        <v>36</v>
      </c>
      <c r="S1169">
        <v>2.5</v>
      </c>
      <c r="T1169">
        <f>YEAR(tblOrders[[#This Row],[Order Date]])</f>
        <v>2025</v>
      </c>
      <c r="U1169" t="str">
        <f>TEXT(tblOrders[[#This Row],[Order Date]],"mmm-yyyy")</f>
        <v>Oct-2025</v>
      </c>
      <c r="V1169" s="4">
        <f>tblOrders[[#This Row],[Profit]]/tblOrders[[#This Row],[Sales Amount]]</f>
        <v>8.7094161819921953E-2</v>
      </c>
      <c r="W1169" t="str">
        <f>VLOOKUP(tblOrders[[#This Row],[City]],CityRegion,2,0)</f>
        <v>South</v>
      </c>
      <c r="X1169" t="str">
        <f>VLOOKUP(tblOrders[[#This Row],[City]],lookups!A:C,3,0)</f>
        <v>Telengana</v>
      </c>
    </row>
    <row r="1170" spans="1:24" x14ac:dyDescent="0.25">
      <c r="A1170" t="s">
        <v>2201</v>
      </c>
      <c r="B1170" s="1">
        <v>45861</v>
      </c>
      <c r="C1170" t="s">
        <v>2202</v>
      </c>
      <c r="D1170" t="s">
        <v>39</v>
      </c>
      <c r="E1170" t="s">
        <v>60</v>
      </c>
      <c r="F1170" t="s">
        <v>61</v>
      </c>
      <c r="G1170" t="s">
        <v>62</v>
      </c>
      <c r="H1170" t="s">
        <v>63</v>
      </c>
      <c r="I1170" t="s">
        <v>84</v>
      </c>
      <c r="J1170" t="s">
        <v>27</v>
      </c>
      <c r="K1170">
        <v>2</v>
      </c>
      <c r="L1170">
        <v>45</v>
      </c>
      <c r="M1170">
        <v>0.15</v>
      </c>
      <c r="N1170">
        <v>76.5</v>
      </c>
      <c r="O1170">
        <v>24.5</v>
      </c>
      <c r="P1170" t="s">
        <v>28</v>
      </c>
      <c r="Q1170" t="s">
        <v>86</v>
      </c>
      <c r="R1170" t="s">
        <v>36</v>
      </c>
      <c r="S1170">
        <v>3.4</v>
      </c>
      <c r="T1170">
        <f>YEAR(tblOrders[[#This Row],[Order Date]])</f>
        <v>2025</v>
      </c>
      <c r="U1170" t="str">
        <f>TEXT(tblOrders[[#This Row],[Order Date]],"mmm-yyyy")</f>
        <v>Jul-2025</v>
      </c>
      <c r="V1170" s="4">
        <f>tblOrders[[#This Row],[Profit]]/tblOrders[[#This Row],[Sales Amount]]</f>
        <v>0.3202614379084967</v>
      </c>
      <c r="W1170" t="str">
        <f>VLOOKUP(tblOrders[[#This Row],[City]],CityRegion,2,0)</f>
        <v>West</v>
      </c>
      <c r="X1170" t="str">
        <f>VLOOKUP(tblOrders[[#This Row],[City]],lookups!A:C,3,0)</f>
        <v>Maharashtra</v>
      </c>
    </row>
    <row r="1171" spans="1:24" x14ac:dyDescent="0.25">
      <c r="A1171" t="s">
        <v>2203</v>
      </c>
      <c r="B1171" s="1">
        <v>45903</v>
      </c>
      <c r="C1171" t="s">
        <v>2204</v>
      </c>
      <c r="D1171" t="s">
        <v>21</v>
      </c>
      <c r="E1171" t="s">
        <v>55</v>
      </c>
      <c r="F1171" t="s">
        <v>56</v>
      </c>
      <c r="G1171" t="s">
        <v>24</v>
      </c>
      <c r="H1171" t="s">
        <v>51</v>
      </c>
      <c r="I1171" t="s">
        <v>44</v>
      </c>
      <c r="J1171" t="s">
        <v>34</v>
      </c>
      <c r="K1171">
        <v>3</v>
      </c>
      <c r="L1171">
        <v>42</v>
      </c>
      <c r="M1171">
        <v>0.05</v>
      </c>
      <c r="N1171">
        <v>119.7</v>
      </c>
      <c r="O1171">
        <v>47.7</v>
      </c>
      <c r="P1171" t="s">
        <v>28</v>
      </c>
      <c r="Q1171" t="s">
        <v>46</v>
      </c>
      <c r="R1171" t="s">
        <v>30</v>
      </c>
      <c r="S1171">
        <v>3.4</v>
      </c>
      <c r="T1171">
        <f>YEAR(tblOrders[[#This Row],[Order Date]])</f>
        <v>2025</v>
      </c>
      <c r="U1171" t="str">
        <f>TEXT(tblOrders[[#This Row],[Order Date]],"mmm-yyyy")</f>
        <v>Sep-2025</v>
      </c>
      <c r="V1171" s="4">
        <f>tblOrders[[#This Row],[Profit]]/tblOrders[[#This Row],[Sales Amount]]</f>
        <v>0.39849624060150379</v>
      </c>
      <c r="W1171" t="str">
        <f>VLOOKUP(tblOrders[[#This Row],[City]],CityRegion,2,0)</f>
        <v>South</v>
      </c>
      <c r="X1171" t="str">
        <f>VLOOKUP(tblOrders[[#This Row],[City]],lookups!A:C,3,0)</f>
        <v>Kerala</v>
      </c>
    </row>
    <row r="1172" spans="1:24" x14ac:dyDescent="0.25">
      <c r="A1172" t="s">
        <v>2205</v>
      </c>
      <c r="B1172" s="1">
        <v>45901</v>
      </c>
      <c r="C1172" t="s">
        <v>2206</v>
      </c>
      <c r="D1172" t="s">
        <v>21</v>
      </c>
      <c r="E1172" t="s">
        <v>40</v>
      </c>
      <c r="F1172" t="s">
        <v>41</v>
      </c>
      <c r="G1172" t="s">
        <v>42</v>
      </c>
      <c r="H1172" t="s">
        <v>43</v>
      </c>
      <c r="I1172" t="s">
        <v>44</v>
      </c>
      <c r="J1172" t="s">
        <v>34</v>
      </c>
      <c r="K1172">
        <v>4</v>
      </c>
      <c r="L1172">
        <v>18</v>
      </c>
      <c r="M1172">
        <v>0.05</v>
      </c>
      <c r="N1172">
        <v>68.400000000000006</v>
      </c>
      <c r="O1172">
        <v>32.4</v>
      </c>
      <c r="P1172" t="s">
        <v>28</v>
      </c>
      <c r="Q1172" t="s">
        <v>86</v>
      </c>
      <c r="R1172" t="s">
        <v>30</v>
      </c>
      <c r="S1172">
        <v>2.8</v>
      </c>
      <c r="T1172">
        <f>YEAR(tblOrders[[#This Row],[Order Date]])</f>
        <v>2025</v>
      </c>
      <c r="U1172" t="str">
        <f>TEXT(tblOrders[[#This Row],[Order Date]],"mmm-yyyy")</f>
        <v>Sep-2025</v>
      </c>
      <c r="V1172" s="4">
        <f>tblOrders[[#This Row],[Profit]]/tblOrders[[#This Row],[Sales Amount]]</f>
        <v>0.47368421052631571</v>
      </c>
      <c r="W1172" t="str">
        <f>VLOOKUP(tblOrders[[#This Row],[City]],CityRegion,2,0)</f>
        <v>South</v>
      </c>
      <c r="X1172" t="str">
        <f>VLOOKUP(tblOrders[[#This Row],[City]],lookups!A:C,3,0)</f>
        <v>Kerala</v>
      </c>
    </row>
    <row r="1173" spans="1:24" x14ac:dyDescent="0.25">
      <c r="A1173" t="s">
        <v>2207</v>
      </c>
      <c r="B1173" s="1">
        <v>45969</v>
      </c>
      <c r="C1173" t="s">
        <v>2208</v>
      </c>
      <c r="D1173" t="s">
        <v>39</v>
      </c>
      <c r="E1173" t="s">
        <v>73</v>
      </c>
      <c r="F1173" t="s">
        <v>74</v>
      </c>
      <c r="G1173" t="s">
        <v>68</v>
      </c>
      <c r="H1173" t="s">
        <v>75</v>
      </c>
      <c r="I1173" t="s">
        <v>26</v>
      </c>
      <c r="J1173" t="s">
        <v>27</v>
      </c>
      <c r="K1173">
        <v>4</v>
      </c>
      <c r="L1173">
        <v>65</v>
      </c>
      <c r="M1173">
        <v>0</v>
      </c>
      <c r="N1173">
        <v>260</v>
      </c>
      <c r="O1173">
        <v>108</v>
      </c>
      <c r="P1173" t="s">
        <v>28</v>
      </c>
      <c r="Q1173" t="s">
        <v>91</v>
      </c>
      <c r="R1173" t="s">
        <v>36</v>
      </c>
      <c r="S1173">
        <v>2.9</v>
      </c>
      <c r="T1173">
        <f>YEAR(tblOrders[[#This Row],[Order Date]])</f>
        <v>2025</v>
      </c>
      <c r="U1173" t="str">
        <f>TEXT(tblOrders[[#This Row],[Order Date]],"mmm-yyyy")</f>
        <v>Nov-2025</v>
      </c>
      <c r="V1173" s="4">
        <f>tblOrders[[#This Row],[Profit]]/tblOrders[[#This Row],[Sales Amount]]</f>
        <v>0.41538461538461541</v>
      </c>
      <c r="W1173" t="str">
        <f>VLOOKUP(tblOrders[[#This Row],[City]],CityRegion,2,0)</f>
        <v>South</v>
      </c>
      <c r="X1173" t="str">
        <f>VLOOKUP(tblOrders[[#This Row],[City]],lookups!A:C,3,0)</f>
        <v>Karnataka</v>
      </c>
    </row>
    <row r="1174" spans="1:24" x14ac:dyDescent="0.25">
      <c r="A1174" t="s">
        <v>2209</v>
      </c>
      <c r="B1174" s="1">
        <v>45938</v>
      </c>
      <c r="C1174" t="s">
        <v>2210</v>
      </c>
      <c r="D1174" t="s">
        <v>39</v>
      </c>
      <c r="E1174" t="s">
        <v>79</v>
      </c>
      <c r="F1174" t="s">
        <v>80</v>
      </c>
      <c r="G1174" t="s">
        <v>68</v>
      </c>
      <c r="H1174" t="s">
        <v>81</v>
      </c>
      <c r="I1174" t="s">
        <v>44</v>
      </c>
      <c r="J1174" t="s">
        <v>34</v>
      </c>
      <c r="K1174">
        <v>4</v>
      </c>
      <c r="L1174">
        <v>799</v>
      </c>
      <c r="M1174">
        <v>0.15</v>
      </c>
      <c r="N1174">
        <v>2716.6</v>
      </c>
      <c r="O1174">
        <v>236.6</v>
      </c>
      <c r="P1174" t="s">
        <v>148</v>
      </c>
      <c r="Q1174" t="s">
        <v>35</v>
      </c>
      <c r="R1174" t="s">
        <v>36</v>
      </c>
      <c r="S1174">
        <v>2.9</v>
      </c>
      <c r="T1174">
        <f>YEAR(tblOrders[[#This Row],[Order Date]])</f>
        <v>2025</v>
      </c>
      <c r="U1174" t="str">
        <f>TEXT(tblOrders[[#This Row],[Order Date]],"mmm-yyyy")</f>
        <v>Oct-2025</v>
      </c>
      <c r="V1174" s="4">
        <f>tblOrders[[#This Row],[Profit]]/tblOrders[[#This Row],[Sales Amount]]</f>
        <v>8.7094161819921967E-2</v>
      </c>
      <c r="W1174" t="str">
        <f>VLOOKUP(tblOrders[[#This Row],[City]],CityRegion,2,0)</f>
        <v>South</v>
      </c>
      <c r="X1174" t="str">
        <f>VLOOKUP(tblOrders[[#This Row],[City]],lookups!A:C,3,0)</f>
        <v>Kerala</v>
      </c>
    </row>
    <row r="1175" spans="1:24" x14ac:dyDescent="0.25">
      <c r="A1175" t="s">
        <v>2211</v>
      </c>
      <c r="B1175" s="1">
        <v>45831</v>
      </c>
      <c r="C1175" t="s">
        <v>311</v>
      </c>
      <c r="D1175" t="s">
        <v>21</v>
      </c>
      <c r="E1175" t="s">
        <v>94</v>
      </c>
      <c r="F1175" t="s">
        <v>95</v>
      </c>
      <c r="G1175" t="s">
        <v>68</v>
      </c>
      <c r="H1175" t="s">
        <v>96</v>
      </c>
      <c r="I1175" t="s">
        <v>139</v>
      </c>
      <c r="J1175" t="s">
        <v>27</v>
      </c>
      <c r="K1175">
        <v>4</v>
      </c>
      <c r="L1175">
        <v>89</v>
      </c>
      <c r="M1175">
        <v>0.05</v>
      </c>
      <c r="N1175">
        <v>338.2</v>
      </c>
      <c r="O1175">
        <v>118.2</v>
      </c>
      <c r="P1175" t="s">
        <v>28</v>
      </c>
      <c r="Q1175" t="s">
        <v>86</v>
      </c>
      <c r="R1175" t="s">
        <v>36</v>
      </c>
      <c r="S1175">
        <v>4.4000000000000004</v>
      </c>
      <c r="T1175">
        <f>YEAR(tblOrders[[#This Row],[Order Date]])</f>
        <v>2025</v>
      </c>
      <c r="U1175" t="str">
        <f>TEXT(tblOrders[[#This Row],[Order Date]],"mmm-yyyy")</f>
        <v>Jun-2025</v>
      </c>
      <c r="V1175" s="4">
        <f>tblOrders[[#This Row],[Profit]]/tblOrders[[#This Row],[Sales Amount]]</f>
        <v>0.34949733885274986</v>
      </c>
      <c r="W1175" t="str">
        <f>VLOOKUP(tblOrders[[#This Row],[City]],CityRegion,2,0)</f>
        <v>South</v>
      </c>
      <c r="X1175" t="str">
        <f>VLOOKUP(tblOrders[[#This Row],[City]],lookups!A:C,3,0)</f>
        <v>Tamil Nadu</v>
      </c>
    </row>
    <row r="1176" spans="1:24" x14ac:dyDescent="0.25">
      <c r="A1176" t="s">
        <v>2212</v>
      </c>
      <c r="B1176" s="1">
        <v>45792</v>
      </c>
      <c r="C1176" t="s">
        <v>1079</v>
      </c>
      <c r="D1176" t="s">
        <v>39</v>
      </c>
      <c r="E1176" t="s">
        <v>66</v>
      </c>
      <c r="F1176" t="s">
        <v>67</v>
      </c>
      <c r="G1176" t="s">
        <v>68</v>
      </c>
      <c r="H1176" t="s">
        <v>69</v>
      </c>
      <c r="I1176" t="s">
        <v>130</v>
      </c>
      <c r="J1176" t="s">
        <v>45</v>
      </c>
      <c r="K1176">
        <v>5</v>
      </c>
      <c r="L1176">
        <v>149</v>
      </c>
      <c r="M1176">
        <v>0.05</v>
      </c>
      <c r="N1176">
        <v>707.75</v>
      </c>
      <c r="O1176">
        <v>232.75</v>
      </c>
      <c r="P1176" t="s">
        <v>28</v>
      </c>
      <c r="Q1176" t="s">
        <v>86</v>
      </c>
      <c r="R1176" t="s">
        <v>36</v>
      </c>
      <c r="S1176">
        <v>4.5999999999999996</v>
      </c>
      <c r="T1176">
        <f>YEAR(tblOrders[[#This Row],[Order Date]])</f>
        <v>2025</v>
      </c>
      <c r="U1176" t="str">
        <f>TEXT(tblOrders[[#This Row],[Order Date]],"mmm-yyyy")</f>
        <v>May-2025</v>
      </c>
      <c r="V1176" s="4">
        <f>tblOrders[[#This Row],[Profit]]/tblOrders[[#This Row],[Sales Amount]]</f>
        <v>0.32885906040268459</v>
      </c>
      <c r="W1176" t="str">
        <f>VLOOKUP(tblOrders[[#This Row],[City]],CityRegion,2,0)</f>
        <v>West</v>
      </c>
      <c r="X1176" t="str">
        <f>VLOOKUP(tblOrders[[#This Row],[City]],lookups!A:C,3,0)</f>
        <v>Maharashtra</v>
      </c>
    </row>
    <row r="1177" spans="1:24" x14ac:dyDescent="0.25">
      <c r="A1177" t="s">
        <v>2213</v>
      </c>
      <c r="B1177" s="1">
        <v>45945</v>
      </c>
      <c r="C1177" t="s">
        <v>2214</v>
      </c>
      <c r="D1177" t="s">
        <v>21</v>
      </c>
      <c r="E1177" t="s">
        <v>40</v>
      </c>
      <c r="F1177" t="s">
        <v>41</v>
      </c>
      <c r="G1177" t="s">
        <v>42</v>
      </c>
      <c r="H1177" t="s">
        <v>43</v>
      </c>
      <c r="I1177" t="s">
        <v>130</v>
      </c>
      <c r="J1177" t="s">
        <v>34</v>
      </c>
      <c r="K1177">
        <v>2</v>
      </c>
      <c r="L1177">
        <v>18</v>
      </c>
      <c r="M1177">
        <v>0.1</v>
      </c>
      <c r="N1177">
        <v>32.4</v>
      </c>
      <c r="O1177">
        <v>14.4</v>
      </c>
      <c r="P1177" t="s">
        <v>28</v>
      </c>
      <c r="Q1177" t="s">
        <v>35</v>
      </c>
      <c r="R1177" t="s">
        <v>30</v>
      </c>
      <c r="S1177">
        <v>4</v>
      </c>
      <c r="T1177">
        <f>YEAR(tblOrders[[#This Row],[Order Date]])</f>
        <v>2025</v>
      </c>
      <c r="U1177" t="str">
        <f>TEXT(tblOrders[[#This Row],[Order Date]],"mmm-yyyy")</f>
        <v>Oct-2025</v>
      </c>
      <c r="V1177" s="4">
        <f>tblOrders[[#This Row],[Profit]]/tblOrders[[#This Row],[Sales Amount]]</f>
        <v>0.44444444444444448</v>
      </c>
      <c r="W1177" t="str">
        <f>VLOOKUP(tblOrders[[#This Row],[City]],CityRegion,2,0)</f>
        <v>West</v>
      </c>
      <c r="X1177" t="str">
        <f>VLOOKUP(tblOrders[[#This Row],[City]],lookups!A:C,3,0)</f>
        <v>Maharashtra</v>
      </c>
    </row>
    <row r="1178" spans="1:24" x14ac:dyDescent="0.25">
      <c r="A1178" t="s">
        <v>2215</v>
      </c>
      <c r="B1178" s="1">
        <v>45894</v>
      </c>
      <c r="C1178" t="s">
        <v>2216</v>
      </c>
      <c r="D1178" t="s">
        <v>21</v>
      </c>
      <c r="E1178" t="s">
        <v>40</v>
      </c>
      <c r="F1178" t="s">
        <v>41</v>
      </c>
      <c r="G1178" t="s">
        <v>42</v>
      </c>
      <c r="H1178" t="s">
        <v>43</v>
      </c>
      <c r="I1178" t="s">
        <v>52</v>
      </c>
      <c r="J1178" t="s">
        <v>34</v>
      </c>
      <c r="K1178">
        <v>5</v>
      </c>
      <c r="L1178">
        <v>18</v>
      </c>
      <c r="M1178">
        <v>0.15</v>
      </c>
      <c r="N1178">
        <v>76.5</v>
      </c>
      <c r="O1178">
        <v>31.5</v>
      </c>
      <c r="P1178" t="s">
        <v>28</v>
      </c>
      <c r="Q1178" t="s">
        <v>86</v>
      </c>
      <c r="R1178" t="s">
        <v>36</v>
      </c>
      <c r="S1178">
        <v>2.9</v>
      </c>
      <c r="T1178">
        <f>YEAR(tblOrders[[#This Row],[Order Date]])</f>
        <v>2025</v>
      </c>
      <c r="U1178" t="str">
        <f>TEXT(tblOrders[[#This Row],[Order Date]],"mmm-yyyy")</f>
        <v>Aug-2025</v>
      </c>
      <c r="V1178" s="4">
        <f>tblOrders[[#This Row],[Profit]]/tblOrders[[#This Row],[Sales Amount]]</f>
        <v>0.41176470588235292</v>
      </c>
      <c r="W1178" t="str">
        <f>VLOOKUP(tblOrders[[#This Row],[City]],CityRegion,2,0)</f>
        <v>South</v>
      </c>
      <c r="X1178" t="str">
        <f>VLOOKUP(tblOrders[[#This Row],[City]],lookups!A:C,3,0)</f>
        <v>Kerala</v>
      </c>
    </row>
    <row r="1179" spans="1:24" x14ac:dyDescent="0.25">
      <c r="A1179" t="s">
        <v>2217</v>
      </c>
      <c r="B1179" s="1">
        <v>45707</v>
      </c>
      <c r="C1179" t="s">
        <v>2218</v>
      </c>
      <c r="D1179" t="s">
        <v>21</v>
      </c>
      <c r="E1179" t="s">
        <v>94</v>
      </c>
      <c r="F1179" t="s">
        <v>95</v>
      </c>
      <c r="G1179" t="s">
        <v>68</v>
      </c>
      <c r="H1179" t="s">
        <v>96</v>
      </c>
      <c r="I1179" t="s">
        <v>130</v>
      </c>
      <c r="J1179" t="s">
        <v>45</v>
      </c>
      <c r="K1179">
        <v>5</v>
      </c>
      <c r="L1179">
        <v>89</v>
      </c>
      <c r="M1179">
        <v>0.1</v>
      </c>
      <c r="N1179">
        <v>400.5</v>
      </c>
      <c r="O1179">
        <v>125.5</v>
      </c>
      <c r="P1179" t="s">
        <v>28</v>
      </c>
      <c r="Q1179" t="s">
        <v>35</v>
      </c>
      <c r="R1179" t="s">
        <v>36</v>
      </c>
      <c r="S1179">
        <v>4</v>
      </c>
      <c r="T1179">
        <f>YEAR(tblOrders[[#This Row],[Order Date]])</f>
        <v>2025</v>
      </c>
      <c r="U1179" t="str">
        <f>TEXT(tblOrders[[#This Row],[Order Date]],"mmm-yyyy")</f>
        <v>Feb-2025</v>
      </c>
      <c r="V1179" s="4">
        <f>tblOrders[[#This Row],[Profit]]/tblOrders[[#This Row],[Sales Amount]]</f>
        <v>0.31335830212234705</v>
      </c>
      <c r="W1179" t="str">
        <f>VLOOKUP(tblOrders[[#This Row],[City]],CityRegion,2,0)</f>
        <v>West</v>
      </c>
      <c r="X1179" t="str">
        <f>VLOOKUP(tblOrders[[#This Row],[City]],lookups!A:C,3,0)</f>
        <v>Maharashtra</v>
      </c>
    </row>
    <row r="1180" spans="1:24" x14ac:dyDescent="0.25">
      <c r="A1180" t="s">
        <v>2219</v>
      </c>
      <c r="B1180" s="1">
        <v>45795</v>
      </c>
      <c r="C1180" t="s">
        <v>2220</v>
      </c>
      <c r="D1180" t="s">
        <v>39</v>
      </c>
      <c r="E1180" t="s">
        <v>22</v>
      </c>
      <c r="F1180" t="s">
        <v>23</v>
      </c>
      <c r="G1180" t="s">
        <v>24</v>
      </c>
      <c r="H1180" t="s">
        <v>25</v>
      </c>
      <c r="I1180" t="s">
        <v>44</v>
      </c>
      <c r="J1180" t="s">
        <v>34</v>
      </c>
      <c r="K1180">
        <v>3</v>
      </c>
      <c r="L1180">
        <v>190</v>
      </c>
      <c r="M1180">
        <v>0.05</v>
      </c>
      <c r="N1180">
        <v>541.5</v>
      </c>
      <c r="O1180">
        <v>166.5</v>
      </c>
      <c r="P1180" t="s">
        <v>28</v>
      </c>
      <c r="Q1180" t="s">
        <v>86</v>
      </c>
      <c r="R1180" t="s">
        <v>30</v>
      </c>
      <c r="S1180">
        <v>4</v>
      </c>
      <c r="T1180">
        <f>YEAR(tblOrders[[#This Row],[Order Date]])</f>
        <v>2025</v>
      </c>
      <c r="U1180" t="str">
        <f>TEXT(tblOrders[[#This Row],[Order Date]],"mmm-yyyy")</f>
        <v>May-2025</v>
      </c>
      <c r="V1180" s="4">
        <f>tblOrders[[#This Row],[Profit]]/tblOrders[[#This Row],[Sales Amount]]</f>
        <v>0.30747922437673131</v>
      </c>
      <c r="W1180" t="str">
        <f>VLOOKUP(tblOrders[[#This Row],[City]],CityRegion,2,0)</f>
        <v>South</v>
      </c>
      <c r="X1180" t="str">
        <f>VLOOKUP(tblOrders[[#This Row],[City]],lookups!A:C,3,0)</f>
        <v>Kerala</v>
      </c>
    </row>
    <row r="1181" spans="1:24" x14ac:dyDescent="0.25">
      <c r="A1181" t="s">
        <v>2221</v>
      </c>
      <c r="B1181" s="1">
        <v>45853</v>
      </c>
      <c r="C1181" t="s">
        <v>2222</v>
      </c>
      <c r="D1181" t="s">
        <v>21</v>
      </c>
      <c r="E1181" t="s">
        <v>60</v>
      </c>
      <c r="F1181" t="s">
        <v>61</v>
      </c>
      <c r="G1181" t="s">
        <v>62</v>
      </c>
      <c r="H1181" t="s">
        <v>63</v>
      </c>
      <c r="I1181" t="s">
        <v>33</v>
      </c>
      <c r="J1181" t="s">
        <v>45</v>
      </c>
      <c r="K1181">
        <v>1</v>
      </c>
      <c r="L1181">
        <v>45</v>
      </c>
      <c r="M1181">
        <v>0</v>
      </c>
      <c r="N1181">
        <v>45</v>
      </c>
      <c r="O1181">
        <v>19</v>
      </c>
      <c r="P1181" t="s">
        <v>28</v>
      </c>
      <c r="Q1181" t="s">
        <v>29</v>
      </c>
      <c r="R1181" t="s">
        <v>30</v>
      </c>
      <c r="S1181">
        <v>2.8</v>
      </c>
      <c r="T1181">
        <f>YEAR(tblOrders[[#This Row],[Order Date]])</f>
        <v>2025</v>
      </c>
      <c r="U1181" t="str">
        <f>TEXT(tblOrders[[#This Row],[Order Date]],"mmm-yyyy")</f>
        <v>Jul-2025</v>
      </c>
      <c r="V1181" s="4">
        <f>tblOrders[[#This Row],[Profit]]/tblOrders[[#This Row],[Sales Amount]]</f>
        <v>0.42222222222222222</v>
      </c>
      <c r="W1181" t="str">
        <f>VLOOKUP(tblOrders[[#This Row],[City]],CityRegion,2,0)</f>
        <v>North</v>
      </c>
      <c r="X1181" t="str">
        <f>VLOOKUP(tblOrders[[#This Row],[City]],lookups!A:C,3,0)</f>
        <v>Delhi</v>
      </c>
    </row>
    <row r="1182" spans="1:24" x14ac:dyDescent="0.25">
      <c r="A1182" t="s">
        <v>2223</v>
      </c>
      <c r="B1182" s="1">
        <v>45767</v>
      </c>
      <c r="C1182" t="s">
        <v>2224</v>
      </c>
      <c r="D1182" t="s">
        <v>21</v>
      </c>
      <c r="E1182" t="s">
        <v>73</v>
      </c>
      <c r="F1182" t="s">
        <v>74</v>
      </c>
      <c r="G1182" t="s">
        <v>68</v>
      </c>
      <c r="H1182" t="s">
        <v>75</v>
      </c>
      <c r="I1182" t="s">
        <v>44</v>
      </c>
      <c r="J1182" t="s">
        <v>27</v>
      </c>
      <c r="K1182">
        <v>1</v>
      </c>
      <c r="L1182">
        <v>65</v>
      </c>
      <c r="M1182">
        <v>0.05</v>
      </c>
      <c r="N1182">
        <v>61.75</v>
      </c>
      <c r="O1182">
        <v>23.75</v>
      </c>
      <c r="P1182" t="s">
        <v>28</v>
      </c>
      <c r="Q1182" t="s">
        <v>35</v>
      </c>
      <c r="R1182" t="s">
        <v>123</v>
      </c>
      <c r="S1182">
        <v>4.5999999999999996</v>
      </c>
      <c r="T1182">
        <f>YEAR(tblOrders[[#This Row],[Order Date]])</f>
        <v>2025</v>
      </c>
      <c r="U1182" t="str">
        <f>TEXT(tblOrders[[#This Row],[Order Date]],"mmm-yyyy")</f>
        <v>Apr-2025</v>
      </c>
      <c r="V1182" s="4">
        <f>tblOrders[[#This Row],[Profit]]/tblOrders[[#This Row],[Sales Amount]]</f>
        <v>0.38461538461538464</v>
      </c>
      <c r="W1182" t="str">
        <f>VLOOKUP(tblOrders[[#This Row],[City]],CityRegion,2,0)</f>
        <v>South</v>
      </c>
      <c r="X1182" t="str">
        <f>VLOOKUP(tblOrders[[#This Row],[City]],lookups!A:C,3,0)</f>
        <v>Kerala</v>
      </c>
    </row>
    <row r="1183" spans="1:24" x14ac:dyDescent="0.25">
      <c r="A1183" t="s">
        <v>2225</v>
      </c>
      <c r="B1183" s="1">
        <v>45931</v>
      </c>
      <c r="C1183" t="s">
        <v>550</v>
      </c>
      <c r="D1183" t="s">
        <v>21</v>
      </c>
      <c r="E1183" t="s">
        <v>40</v>
      </c>
      <c r="F1183" t="s">
        <v>41</v>
      </c>
      <c r="G1183" t="s">
        <v>42</v>
      </c>
      <c r="H1183" t="s">
        <v>43</v>
      </c>
      <c r="I1183" t="s">
        <v>52</v>
      </c>
      <c r="J1183" t="s">
        <v>45</v>
      </c>
      <c r="K1183">
        <v>5</v>
      </c>
      <c r="L1183">
        <v>18</v>
      </c>
      <c r="M1183">
        <v>0.05</v>
      </c>
      <c r="N1183">
        <v>85.5</v>
      </c>
      <c r="O1183">
        <v>40.5</v>
      </c>
      <c r="P1183" t="s">
        <v>28</v>
      </c>
      <c r="Q1183" t="s">
        <v>29</v>
      </c>
      <c r="R1183" t="s">
        <v>36</v>
      </c>
      <c r="S1183">
        <v>4.3</v>
      </c>
      <c r="T1183">
        <f>YEAR(tblOrders[[#This Row],[Order Date]])</f>
        <v>2025</v>
      </c>
      <c r="U1183" t="str">
        <f>TEXT(tblOrders[[#This Row],[Order Date]],"mmm-yyyy")</f>
        <v>Oct-2025</v>
      </c>
      <c r="V1183" s="4">
        <f>tblOrders[[#This Row],[Profit]]/tblOrders[[#This Row],[Sales Amount]]</f>
        <v>0.47368421052631576</v>
      </c>
      <c r="W1183" t="str">
        <f>VLOOKUP(tblOrders[[#This Row],[City]],CityRegion,2,0)</f>
        <v>South</v>
      </c>
      <c r="X1183" t="str">
        <f>VLOOKUP(tblOrders[[#This Row],[City]],lookups!A:C,3,0)</f>
        <v>Kerala</v>
      </c>
    </row>
    <row r="1184" spans="1:24" x14ac:dyDescent="0.25">
      <c r="A1184" t="s">
        <v>2226</v>
      </c>
      <c r="B1184" s="1">
        <v>45991</v>
      </c>
      <c r="C1184" t="s">
        <v>2154</v>
      </c>
      <c r="D1184" t="s">
        <v>39</v>
      </c>
      <c r="E1184" t="s">
        <v>22</v>
      </c>
      <c r="F1184" t="s">
        <v>23</v>
      </c>
      <c r="G1184" t="s">
        <v>24</v>
      </c>
      <c r="H1184" t="s">
        <v>25</v>
      </c>
      <c r="I1184" t="s">
        <v>57</v>
      </c>
      <c r="J1184" t="s">
        <v>45</v>
      </c>
      <c r="K1184">
        <v>5</v>
      </c>
      <c r="L1184">
        <v>190</v>
      </c>
      <c r="M1184">
        <v>0</v>
      </c>
      <c r="N1184">
        <v>950</v>
      </c>
      <c r="O1184">
        <v>325</v>
      </c>
      <c r="P1184" t="s">
        <v>28</v>
      </c>
      <c r="Q1184" t="s">
        <v>91</v>
      </c>
      <c r="R1184" t="s">
        <v>36</v>
      </c>
      <c r="S1184">
        <v>4.4000000000000004</v>
      </c>
      <c r="T1184">
        <f>YEAR(tblOrders[[#This Row],[Order Date]])</f>
        <v>2025</v>
      </c>
      <c r="U1184" t="str">
        <f>TEXT(tblOrders[[#This Row],[Order Date]],"mmm-yyyy")</f>
        <v>Nov-2025</v>
      </c>
      <c r="V1184" s="4">
        <f>tblOrders[[#This Row],[Profit]]/tblOrders[[#This Row],[Sales Amount]]</f>
        <v>0.34210526315789475</v>
      </c>
      <c r="W1184" t="str">
        <f>VLOOKUP(tblOrders[[#This Row],[City]],CityRegion,2,0)</f>
        <v>South</v>
      </c>
      <c r="X1184" t="str">
        <f>VLOOKUP(tblOrders[[#This Row],[City]],lookups!A:C,3,0)</f>
        <v>Kerala</v>
      </c>
    </row>
    <row r="1185" spans="1:24" x14ac:dyDescent="0.25">
      <c r="A1185" t="s">
        <v>2227</v>
      </c>
      <c r="B1185" s="1">
        <v>45677</v>
      </c>
      <c r="C1185" t="s">
        <v>932</v>
      </c>
      <c r="D1185" t="s">
        <v>39</v>
      </c>
      <c r="E1185" t="s">
        <v>22</v>
      </c>
      <c r="F1185" t="s">
        <v>23</v>
      </c>
      <c r="G1185" t="s">
        <v>24</v>
      </c>
      <c r="H1185" t="s">
        <v>25</v>
      </c>
      <c r="I1185" t="s">
        <v>84</v>
      </c>
      <c r="J1185" t="s">
        <v>34</v>
      </c>
      <c r="K1185">
        <v>4</v>
      </c>
      <c r="L1185">
        <v>190</v>
      </c>
      <c r="M1185">
        <v>0.05</v>
      </c>
      <c r="N1185">
        <v>722</v>
      </c>
      <c r="O1185">
        <v>222</v>
      </c>
      <c r="P1185" t="s">
        <v>28</v>
      </c>
      <c r="Q1185" t="s">
        <v>86</v>
      </c>
      <c r="R1185" t="s">
        <v>30</v>
      </c>
      <c r="S1185">
        <v>4.3</v>
      </c>
      <c r="T1185">
        <f>YEAR(tblOrders[[#This Row],[Order Date]])</f>
        <v>2025</v>
      </c>
      <c r="U1185" t="str">
        <f>TEXT(tblOrders[[#This Row],[Order Date]],"mmm-yyyy")</f>
        <v>Jan-2025</v>
      </c>
      <c r="V1185" s="4">
        <f>tblOrders[[#This Row],[Profit]]/tblOrders[[#This Row],[Sales Amount]]</f>
        <v>0.30747922437673131</v>
      </c>
      <c r="W1185" t="str">
        <f>VLOOKUP(tblOrders[[#This Row],[City]],CityRegion,2,0)</f>
        <v>West</v>
      </c>
      <c r="X1185" t="str">
        <f>VLOOKUP(tblOrders[[#This Row],[City]],lookups!A:C,3,0)</f>
        <v>Maharashtra</v>
      </c>
    </row>
    <row r="1186" spans="1:24" x14ac:dyDescent="0.25">
      <c r="A1186" t="s">
        <v>2228</v>
      </c>
      <c r="B1186" s="1">
        <v>45931</v>
      </c>
      <c r="C1186" t="s">
        <v>1291</v>
      </c>
      <c r="D1186" t="s">
        <v>21</v>
      </c>
      <c r="E1186" t="s">
        <v>49</v>
      </c>
      <c r="F1186" t="s">
        <v>50</v>
      </c>
      <c r="G1186" t="s">
        <v>24</v>
      </c>
      <c r="H1186" t="s">
        <v>51</v>
      </c>
      <c r="I1186" t="s">
        <v>57</v>
      </c>
      <c r="J1186" t="s">
        <v>27</v>
      </c>
      <c r="K1186">
        <v>5</v>
      </c>
      <c r="L1186">
        <v>85</v>
      </c>
      <c r="M1186">
        <v>0</v>
      </c>
      <c r="N1186">
        <v>425</v>
      </c>
      <c r="O1186">
        <v>165</v>
      </c>
      <c r="P1186" t="s">
        <v>111</v>
      </c>
      <c r="Q1186" t="s">
        <v>86</v>
      </c>
      <c r="R1186" t="s">
        <v>36</v>
      </c>
      <c r="S1186">
        <v>3.6</v>
      </c>
      <c r="T1186">
        <f>YEAR(tblOrders[[#This Row],[Order Date]])</f>
        <v>2025</v>
      </c>
      <c r="U1186" t="str">
        <f>TEXT(tblOrders[[#This Row],[Order Date]],"mmm-yyyy")</f>
        <v>Oct-2025</v>
      </c>
      <c r="V1186" s="4">
        <f>tblOrders[[#This Row],[Profit]]/tblOrders[[#This Row],[Sales Amount]]</f>
        <v>0.38823529411764707</v>
      </c>
      <c r="W1186" t="str">
        <f>VLOOKUP(tblOrders[[#This Row],[City]],CityRegion,2,0)</f>
        <v>South</v>
      </c>
      <c r="X1186" t="str">
        <f>VLOOKUP(tblOrders[[#This Row],[City]],lookups!A:C,3,0)</f>
        <v>Kerala</v>
      </c>
    </row>
    <row r="1187" spans="1:24" x14ac:dyDescent="0.25">
      <c r="A1187" t="s">
        <v>2229</v>
      </c>
      <c r="B1187" s="1">
        <v>45794</v>
      </c>
      <c r="C1187" t="s">
        <v>2230</v>
      </c>
      <c r="D1187" t="s">
        <v>21</v>
      </c>
      <c r="E1187" t="s">
        <v>60</v>
      </c>
      <c r="F1187" t="s">
        <v>61</v>
      </c>
      <c r="G1187" t="s">
        <v>62</v>
      </c>
      <c r="H1187" t="s">
        <v>63</v>
      </c>
      <c r="I1187" t="s">
        <v>139</v>
      </c>
      <c r="J1187" t="s">
        <v>34</v>
      </c>
      <c r="K1187">
        <v>4</v>
      </c>
      <c r="L1187">
        <v>45</v>
      </c>
      <c r="M1187">
        <v>0</v>
      </c>
      <c r="N1187">
        <v>180</v>
      </c>
      <c r="O1187">
        <v>76</v>
      </c>
      <c r="P1187" t="s">
        <v>28</v>
      </c>
      <c r="Q1187" t="s">
        <v>29</v>
      </c>
      <c r="R1187" t="s">
        <v>36</v>
      </c>
      <c r="S1187">
        <v>4</v>
      </c>
      <c r="T1187">
        <f>YEAR(tblOrders[[#This Row],[Order Date]])</f>
        <v>2025</v>
      </c>
      <c r="U1187" t="str">
        <f>TEXT(tblOrders[[#This Row],[Order Date]],"mmm-yyyy")</f>
        <v>May-2025</v>
      </c>
      <c r="V1187" s="4">
        <f>tblOrders[[#This Row],[Profit]]/tblOrders[[#This Row],[Sales Amount]]</f>
        <v>0.42222222222222222</v>
      </c>
      <c r="W1187" t="str">
        <f>VLOOKUP(tblOrders[[#This Row],[City]],CityRegion,2,0)</f>
        <v>South</v>
      </c>
      <c r="X1187" t="str">
        <f>VLOOKUP(tblOrders[[#This Row],[City]],lookups!A:C,3,0)</f>
        <v>Tamil Nadu</v>
      </c>
    </row>
    <row r="1188" spans="1:24" x14ac:dyDescent="0.25">
      <c r="A1188" t="s">
        <v>2231</v>
      </c>
      <c r="B1188" s="1">
        <v>45801</v>
      </c>
      <c r="C1188" t="s">
        <v>1712</v>
      </c>
      <c r="D1188" t="s">
        <v>39</v>
      </c>
      <c r="E1188" t="s">
        <v>101</v>
      </c>
      <c r="F1188" t="s">
        <v>102</v>
      </c>
      <c r="G1188" t="s">
        <v>24</v>
      </c>
      <c r="H1188" t="s">
        <v>103</v>
      </c>
      <c r="I1188" t="s">
        <v>76</v>
      </c>
      <c r="J1188" t="s">
        <v>34</v>
      </c>
      <c r="K1188">
        <v>5</v>
      </c>
      <c r="L1188">
        <v>120</v>
      </c>
      <c r="M1188">
        <v>0.15</v>
      </c>
      <c r="N1188">
        <v>510</v>
      </c>
      <c r="O1188">
        <v>120</v>
      </c>
      <c r="P1188" t="s">
        <v>28</v>
      </c>
      <c r="Q1188" t="s">
        <v>46</v>
      </c>
      <c r="R1188" t="s">
        <v>36</v>
      </c>
      <c r="S1188">
        <v>4.0999999999999996</v>
      </c>
      <c r="T1188">
        <f>YEAR(tblOrders[[#This Row],[Order Date]])</f>
        <v>2025</v>
      </c>
      <c r="U1188" t="str">
        <f>TEXT(tblOrders[[#This Row],[Order Date]],"mmm-yyyy")</f>
        <v>May-2025</v>
      </c>
      <c r="V1188" s="4">
        <f>tblOrders[[#This Row],[Profit]]/tblOrders[[#This Row],[Sales Amount]]</f>
        <v>0.23529411764705882</v>
      </c>
      <c r="W1188" t="str">
        <f>VLOOKUP(tblOrders[[#This Row],[City]],CityRegion,2,0)</f>
        <v>South</v>
      </c>
      <c r="X1188" t="str">
        <f>VLOOKUP(tblOrders[[#This Row],[City]],lookups!A:C,3,0)</f>
        <v>Kerala</v>
      </c>
    </row>
    <row r="1189" spans="1:24" x14ac:dyDescent="0.25">
      <c r="A1189" t="s">
        <v>2232</v>
      </c>
      <c r="B1189" s="1">
        <v>45747</v>
      </c>
      <c r="C1189" t="s">
        <v>2233</v>
      </c>
      <c r="D1189" t="s">
        <v>39</v>
      </c>
      <c r="E1189" t="s">
        <v>60</v>
      </c>
      <c r="F1189" t="s">
        <v>61</v>
      </c>
      <c r="G1189" t="s">
        <v>62</v>
      </c>
      <c r="H1189" t="s">
        <v>63</v>
      </c>
      <c r="I1189" t="s">
        <v>139</v>
      </c>
      <c r="J1189" t="s">
        <v>27</v>
      </c>
      <c r="K1189">
        <v>1</v>
      </c>
      <c r="L1189">
        <v>45</v>
      </c>
      <c r="M1189">
        <v>0.2</v>
      </c>
      <c r="N1189">
        <v>36</v>
      </c>
      <c r="O1189">
        <v>10</v>
      </c>
      <c r="P1189" t="s">
        <v>28</v>
      </c>
      <c r="Q1189" t="s">
        <v>35</v>
      </c>
      <c r="R1189" t="s">
        <v>36</v>
      </c>
      <c r="S1189">
        <v>2.9</v>
      </c>
      <c r="T1189">
        <f>YEAR(tblOrders[[#This Row],[Order Date]])</f>
        <v>2025</v>
      </c>
      <c r="U1189" t="str">
        <f>TEXT(tblOrders[[#This Row],[Order Date]],"mmm-yyyy")</f>
        <v>Mar-2025</v>
      </c>
      <c r="V1189" s="4">
        <f>tblOrders[[#This Row],[Profit]]/tblOrders[[#This Row],[Sales Amount]]</f>
        <v>0.27777777777777779</v>
      </c>
      <c r="W1189" t="str">
        <f>VLOOKUP(tblOrders[[#This Row],[City]],CityRegion,2,0)</f>
        <v>South</v>
      </c>
      <c r="X1189" t="str">
        <f>VLOOKUP(tblOrders[[#This Row],[City]],lookups!A:C,3,0)</f>
        <v>Tamil Nadu</v>
      </c>
    </row>
    <row r="1190" spans="1:24" x14ac:dyDescent="0.25">
      <c r="A1190" t="s">
        <v>2234</v>
      </c>
      <c r="B1190" s="1">
        <v>46014</v>
      </c>
      <c r="C1190" t="s">
        <v>514</v>
      </c>
      <c r="D1190" t="s">
        <v>21</v>
      </c>
      <c r="E1190" t="s">
        <v>73</v>
      </c>
      <c r="F1190" t="s">
        <v>74</v>
      </c>
      <c r="G1190" t="s">
        <v>68</v>
      </c>
      <c r="H1190" t="s">
        <v>75</v>
      </c>
      <c r="I1190" t="s">
        <v>70</v>
      </c>
      <c r="J1190" t="s">
        <v>45</v>
      </c>
      <c r="K1190">
        <v>5</v>
      </c>
      <c r="L1190">
        <v>65</v>
      </c>
      <c r="M1190">
        <v>0.05</v>
      </c>
      <c r="N1190">
        <v>308.75</v>
      </c>
      <c r="O1190">
        <v>118.75</v>
      </c>
      <c r="P1190" t="s">
        <v>28</v>
      </c>
      <c r="Q1190" t="s">
        <v>35</v>
      </c>
      <c r="R1190" t="s">
        <v>30</v>
      </c>
      <c r="S1190">
        <v>3.6</v>
      </c>
      <c r="T1190">
        <f>YEAR(tblOrders[[#This Row],[Order Date]])</f>
        <v>2025</v>
      </c>
      <c r="U1190" t="str">
        <f>TEXT(tblOrders[[#This Row],[Order Date]],"mmm-yyyy")</f>
        <v>Dec-2025</v>
      </c>
      <c r="V1190" s="4">
        <f>tblOrders[[#This Row],[Profit]]/tblOrders[[#This Row],[Sales Amount]]</f>
        <v>0.38461538461538464</v>
      </c>
      <c r="W1190" t="str">
        <f>VLOOKUP(tblOrders[[#This Row],[City]],CityRegion,2,0)</f>
        <v>South</v>
      </c>
      <c r="X1190" t="str">
        <f>VLOOKUP(tblOrders[[#This Row],[City]],lookups!A:C,3,0)</f>
        <v>Telengana</v>
      </c>
    </row>
    <row r="1191" spans="1:24" x14ac:dyDescent="0.25">
      <c r="A1191" t="s">
        <v>2235</v>
      </c>
      <c r="B1191" s="1">
        <v>45987</v>
      </c>
      <c r="C1191" t="s">
        <v>1293</v>
      </c>
      <c r="D1191" t="s">
        <v>21</v>
      </c>
      <c r="E1191" t="s">
        <v>60</v>
      </c>
      <c r="F1191" t="s">
        <v>61</v>
      </c>
      <c r="G1191" t="s">
        <v>62</v>
      </c>
      <c r="H1191" t="s">
        <v>63</v>
      </c>
      <c r="I1191" t="s">
        <v>44</v>
      </c>
      <c r="J1191" t="s">
        <v>27</v>
      </c>
      <c r="K1191">
        <v>4</v>
      </c>
      <c r="L1191">
        <v>45</v>
      </c>
      <c r="M1191">
        <v>0.05</v>
      </c>
      <c r="N1191">
        <v>171</v>
      </c>
      <c r="O1191">
        <v>67</v>
      </c>
      <c r="P1191" t="s">
        <v>148</v>
      </c>
      <c r="Q1191" t="s">
        <v>29</v>
      </c>
      <c r="R1191" t="s">
        <v>123</v>
      </c>
      <c r="S1191">
        <v>3.3</v>
      </c>
      <c r="T1191">
        <f>YEAR(tblOrders[[#This Row],[Order Date]])</f>
        <v>2025</v>
      </c>
      <c r="U1191" t="str">
        <f>TEXT(tblOrders[[#This Row],[Order Date]],"mmm-yyyy")</f>
        <v>Nov-2025</v>
      </c>
      <c r="V1191" s="4">
        <f>tblOrders[[#This Row],[Profit]]/tblOrders[[#This Row],[Sales Amount]]</f>
        <v>0.391812865497076</v>
      </c>
      <c r="W1191" t="str">
        <f>VLOOKUP(tblOrders[[#This Row],[City]],CityRegion,2,0)</f>
        <v>South</v>
      </c>
      <c r="X1191" t="str">
        <f>VLOOKUP(tblOrders[[#This Row],[City]],lookups!A:C,3,0)</f>
        <v>Kerala</v>
      </c>
    </row>
    <row r="1192" spans="1:24" x14ac:dyDescent="0.25">
      <c r="A1192" t="s">
        <v>2236</v>
      </c>
      <c r="B1192" s="1">
        <v>45745</v>
      </c>
      <c r="C1192" t="s">
        <v>2237</v>
      </c>
      <c r="D1192" t="s">
        <v>21</v>
      </c>
      <c r="E1192" t="s">
        <v>101</v>
      </c>
      <c r="F1192" t="s">
        <v>102</v>
      </c>
      <c r="G1192" t="s">
        <v>24</v>
      </c>
      <c r="H1192" t="s">
        <v>103</v>
      </c>
      <c r="I1192" t="s">
        <v>139</v>
      </c>
      <c r="J1192" t="s">
        <v>34</v>
      </c>
      <c r="K1192">
        <v>4</v>
      </c>
      <c r="L1192">
        <v>120</v>
      </c>
      <c r="M1192">
        <v>0.1</v>
      </c>
      <c r="N1192">
        <v>432</v>
      </c>
      <c r="O1192">
        <v>120</v>
      </c>
      <c r="P1192" t="s">
        <v>148</v>
      </c>
      <c r="Q1192" t="s">
        <v>35</v>
      </c>
      <c r="R1192" t="s">
        <v>36</v>
      </c>
      <c r="S1192">
        <v>3.6</v>
      </c>
      <c r="T1192">
        <f>YEAR(tblOrders[[#This Row],[Order Date]])</f>
        <v>2025</v>
      </c>
      <c r="U1192" t="str">
        <f>TEXT(tblOrders[[#This Row],[Order Date]],"mmm-yyyy")</f>
        <v>Mar-2025</v>
      </c>
      <c r="V1192" s="4">
        <f>tblOrders[[#This Row],[Profit]]/tblOrders[[#This Row],[Sales Amount]]</f>
        <v>0.27777777777777779</v>
      </c>
      <c r="W1192" t="str">
        <f>VLOOKUP(tblOrders[[#This Row],[City]],CityRegion,2,0)</f>
        <v>South</v>
      </c>
      <c r="X1192" t="str">
        <f>VLOOKUP(tblOrders[[#This Row],[City]],lookups!A:C,3,0)</f>
        <v>Tamil Nadu</v>
      </c>
    </row>
    <row r="1193" spans="1:24" x14ac:dyDescent="0.25">
      <c r="A1193" t="s">
        <v>2238</v>
      </c>
      <c r="B1193" s="1">
        <v>45815</v>
      </c>
      <c r="C1193" t="s">
        <v>1511</v>
      </c>
      <c r="D1193" t="s">
        <v>21</v>
      </c>
      <c r="E1193" t="s">
        <v>60</v>
      </c>
      <c r="F1193" t="s">
        <v>61</v>
      </c>
      <c r="G1193" t="s">
        <v>62</v>
      </c>
      <c r="H1193" t="s">
        <v>63</v>
      </c>
      <c r="I1193" t="s">
        <v>33</v>
      </c>
      <c r="J1193" t="s">
        <v>34</v>
      </c>
      <c r="K1193">
        <v>4</v>
      </c>
      <c r="L1193">
        <v>45</v>
      </c>
      <c r="M1193">
        <v>0.15</v>
      </c>
      <c r="N1193">
        <v>153</v>
      </c>
      <c r="O1193">
        <v>49</v>
      </c>
      <c r="P1193" t="s">
        <v>28</v>
      </c>
      <c r="Q1193" t="s">
        <v>46</v>
      </c>
      <c r="R1193" t="s">
        <v>36</v>
      </c>
      <c r="S1193">
        <v>4</v>
      </c>
      <c r="T1193">
        <f>YEAR(tblOrders[[#This Row],[Order Date]])</f>
        <v>2025</v>
      </c>
      <c r="U1193" t="str">
        <f>TEXT(tblOrders[[#This Row],[Order Date]],"mmm-yyyy")</f>
        <v>Jun-2025</v>
      </c>
      <c r="V1193" s="4">
        <f>tblOrders[[#This Row],[Profit]]/tblOrders[[#This Row],[Sales Amount]]</f>
        <v>0.3202614379084967</v>
      </c>
      <c r="W1193" t="str">
        <f>VLOOKUP(tblOrders[[#This Row],[City]],CityRegion,2,0)</f>
        <v>North</v>
      </c>
      <c r="X1193" t="str">
        <f>VLOOKUP(tblOrders[[#This Row],[City]],lookups!A:C,3,0)</f>
        <v>Delhi</v>
      </c>
    </row>
    <row r="1194" spans="1:24" x14ac:dyDescent="0.25">
      <c r="A1194" t="s">
        <v>2239</v>
      </c>
      <c r="B1194" s="1">
        <v>45939</v>
      </c>
      <c r="C1194" t="s">
        <v>2240</v>
      </c>
      <c r="D1194" t="s">
        <v>21</v>
      </c>
      <c r="E1194" t="s">
        <v>94</v>
      </c>
      <c r="F1194" t="s">
        <v>95</v>
      </c>
      <c r="G1194" t="s">
        <v>68</v>
      </c>
      <c r="H1194" t="s">
        <v>96</v>
      </c>
      <c r="I1194" t="s">
        <v>139</v>
      </c>
      <c r="J1194" t="s">
        <v>34</v>
      </c>
      <c r="K1194">
        <v>5</v>
      </c>
      <c r="L1194">
        <v>89</v>
      </c>
      <c r="M1194">
        <v>0.2</v>
      </c>
      <c r="N1194">
        <v>356</v>
      </c>
      <c r="O1194">
        <v>81</v>
      </c>
      <c r="P1194" t="s">
        <v>111</v>
      </c>
      <c r="Q1194" t="s">
        <v>35</v>
      </c>
      <c r="R1194" t="s">
        <v>30</v>
      </c>
      <c r="S1194">
        <v>3</v>
      </c>
      <c r="T1194">
        <f>YEAR(tblOrders[[#This Row],[Order Date]])</f>
        <v>2025</v>
      </c>
      <c r="U1194" t="str">
        <f>TEXT(tblOrders[[#This Row],[Order Date]],"mmm-yyyy")</f>
        <v>Oct-2025</v>
      </c>
      <c r="V1194" s="4">
        <f>tblOrders[[#This Row],[Profit]]/tblOrders[[#This Row],[Sales Amount]]</f>
        <v>0.22752808988764045</v>
      </c>
      <c r="W1194" t="str">
        <f>VLOOKUP(tblOrders[[#This Row],[City]],CityRegion,2,0)</f>
        <v>South</v>
      </c>
      <c r="X1194" t="str">
        <f>VLOOKUP(tblOrders[[#This Row],[City]],lookups!A:C,3,0)</f>
        <v>Tamil Nadu</v>
      </c>
    </row>
    <row r="1195" spans="1:24" x14ac:dyDescent="0.25">
      <c r="A1195" t="s">
        <v>2241</v>
      </c>
      <c r="B1195" s="1">
        <v>45878</v>
      </c>
      <c r="C1195" t="s">
        <v>488</v>
      </c>
      <c r="D1195" t="s">
        <v>21</v>
      </c>
      <c r="E1195" t="s">
        <v>49</v>
      </c>
      <c r="F1195" t="s">
        <v>50</v>
      </c>
      <c r="G1195" t="s">
        <v>24</v>
      </c>
      <c r="H1195" t="s">
        <v>51</v>
      </c>
      <c r="I1195" t="s">
        <v>84</v>
      </c>
      <c r="J1195" t="s">
        <v>45</v>
      </c>
      <c r="K1195">
        <v>4</v>
      </c>
      <c r="L1195">
        <v>85</v>
      </c>
      <c r="M1195">
        <v>0</v>
      </c>
      <c r="N1195">
        <v>340</v>
      </c>
      <c r="O1195">
        <v>132</v>
      </c>
      <c r="P1195" t="s">
        <v>28</v>
      </c>
      <c r="Q1195" t="s">
        <v>91</v>
      </c>
      <c r="R1195" t="s">
        <v>36</v>
      </c>
      <c r="S1195">
        <v>4.4000000000000004</v>
      </c>
      <c r="T1195">
        <f>YEAR(tblOrders[[#This Row],[Order Date]])</f>
        <v>2025</v>
      </c>
      <c r="U1195" t="str">
        <f>TEXT(tblOrders[[#This Row],[Order Date]],"mmm-yyyy")</f>
        <v>Aug-2025</v>
      </c>
      <c r="V1195" s="4">
        <f>tblOrders[[#This Row],[Profit]]/tblOrders[[#This Row],[Sales Amount]]</f>
        <v>0.38823529411764707</v>
      </c>
      <c r="W1195" t="str">
        <f>VLOOKUP(tblOrders[[#This Row],[City]],CityRegion,2,0)</f>
        <v>West</v>
      </c>
      <c r="X1195" t="str">
        <f>VLOOKUP(tblOrders[[#This Row],[City]],lookups!A:C,3,0)</f>
        <v>Maharashtra</v>
      </c>
    </row>
    <row r="1196" spans="1:24" x14ac:dyDescent="0.25">
      <c r="A1196" t="s">
        <v>2242</v>
      </c>
      <c r="B1196" s="1">
        <v>45959</v>
      </c>
      <c r="C1196" t="s">
        <v>2243</v>
      </c>
      <c r="D1196" t="s">
        <v>21</v>
      </c>
      <c r="E1196" t="s">
        <v>55</v>
      </c>
      <c r="F1196" t="s">
        <v>56</v>
      </c>
      <c r="G1196" t="s">
        <v>24</v>
      </c>
      <c r="H1196" t="s">
        <v>51</v>
      </c>
      <c r="I1196" t="s">
        <v>76</v>
      </c>
      <c r="J1196" t="s">
        <v>45</v>
      </c>
      <c r="K1196">
        <v>1</v>
      </c>
      <c r="L1196">
        <v>42</v>
      </c>
      <c r="M1196">
        <v>0.2</v>
      </c>
      <c r="N1196">
        <v>33.6</v>
      </c>
      <c r="O1196">
        <v>9.6</v>
      </c>
      <c r="P1196" t="s">
        <v>111</v>
      </c>
      <c r="Q1196" t="s">
        <v>91</v>
      </c>
      <c r="R1196" t="s">
        <v>36</v>
      </c>
      <c r="S1196">
        <v>5</v>
      </c>
      <c r="T1196">
        <f>YEAR(tblOrders[[#This Row],[Order Date]])</f>
        <v>2025</v>
      </c>
      <c r="U1196" t="str">
        <f>TEXT(tblOrders[[#This Row],[Order Date]],"mmm-yyyy")</f>
        <v>Oct-2025</v>
      </c>
      <c r="V1196" s="4">
        <f>tblOrders[[#This Row],[Profit]]/tblOrders[[#This Row],[Sales Amount]]</f>
        <v>0.2857142857142857</v>
      </c>
      <c r="W1196" t="str">
        <f>VLOOKUP(tblOrders[[#This Row],[City]],CityRegion,2,0)</f>
        <v>South</v>
      </c>
      <c r="X1196" t="str">
        <f>VLOOKUP(tblOrders[[#This Row],[City]],lookups!A:C,3,0)</f>
        <v>Kerala</v>
      </c>
    </row>
    <row r="1197" spans="1:24" x14ac:dyDescent="0.25">
      <c r="A1197" t="s">
        <v>2244</v>
      </c>
      <c r="B1197" s="1">
        <v>45997</v>
      </c>
      <c r="C1197" t="s">
        <v>2245</v>
      </c>
      <c r="D1197" t="s">
        <v>21</v>
      </c>
      <c r="E1197" t="s">
        <v>49</v>
      </c>
      <c r="F1197" t="s">
        <v>50</v>
      </c>
      <c r="G1197" t="s">
        <v>24</v>
      </c>
      <c r="H1197" t="s">
        <v>51</v>
      </c>
      <c r="I1197" t="s">
        <v>57</v>
      </c>
      <c r="J1197" t="s">
        <v>45</v>
      </c>
      <c r="K1197">
        <v>3</v>
      </c>
      <c r="L1197">
        <v>85</v>
      </c>
      <c r="M1197">
        <v>0.1</v>
      </c>
      <c r="N1197">
        <v>229.5</v>
      </c>
      <c r="O1197">
        <v>73.5</v>
      </c>
      <c r="P1197" t="s">
        <v>28</v>
      </c>
      <c r="Q1197" t="s">
        <v>29</v>
      </c>
      <c r="R1197" t="s">
        <v>36</v>
      </c>
      <c r="S1197">
        <v>3.6</v>
      </c>
      <c r="T1197">
        <f>YEAR(tblOrders[[#This Row],[Order Date]])</f>
        <v>2025</v>
      </c>
      <c r="U1197" t="str">
        <f>TEXT(tblOrders[[#This Row],[Order Date]],"mmm-yyyy")</f>
        <v>Dec-2025</v>
      </c>
      <c r="V1197" s="4">
        <f>tblOrders[[#This Row],[Profit]]/tblOrders[[#This Row],[Sales Amount]]</f>
        <v>0.3202614379084967</v>
      </c>
      <c r="W1197" t="str">
        <f>VLOOKUP(tblOrders[[#This Row],[City]],CityRegion,2,0)</f>
        <v>South</v>
      </c>
      <c r="X1197" t="str">
        <f>VLOOKUP(tblOrders[[#This Row],[City]],lookups!A:C,3,0)</f>
        <v>Kerala</v>
      </c>
    </row>
    <row r="1198" spans="1:24" x14ac:dyDescent="0.25">
      <c r="A1198" t="s">
        <v>2246</v>
      </c>
      <c r="B1198" s="1">
        <v>45760</v>
      </c>
      <c r="C1198" t="s">
        <v>1012</v>
      </c>
      <c r="D1198" t="s">
        <v>21</v>
      </c>
      <c r="E1198" t="s">
        <v>60</v>
      </c>
      <c r="F1198" t="s">
        <v>61</v>
      </c>
      <c r="G1198" t="s">
        <v>62</v>
      </c>
      <c r="H1198" t="s">
        <v>63</v>
      </c>
      <c r="I1198" t="s">
        <v>26</v>
      </c>
      <c r="J1198" t="s">
        <v>34</v>
      </c>
      <c r="K1198">
        <v>5</v>
      </c>
      <c r="L1198">
        <v>45</v>
      </c>
      <c r="M1198">
        <v>0.05</v>
      </c>
      <c r="N1198">
        <v>213.75</v>
      </c>
      <c r="O1198">
        <v>83.75</v>
      </c>
      <c r="P1198" t="s">
        <v>28</v>
      </c>
      <c r="Q1198" t="s">
        <v>86</v>
      </c>
      <c r="R1198" t="s">
        <v>123</v>
      </c>
      <c r="S1198">
        <v>3.4</v>
      </c>
      <c r="T1198">
        <f>YEAR(tblOrders[[#This Row],[Order Date]])</f>
        <v>2025</v>
      </c>
      <c r="U1198" t="str">
        <f>TEXT(tblOrders[[#This Row],[Order Date]],"mmm-yyyy")</f>
        <v>Apr-2025</v>
      </c>
      <c r="V1198" s="4">
        <f>tblOrders[[#This Row],[Profit]]/tblOrders[[#This Row],[Sales Amount]]</f>
        <v>0.391812865497076</v>
      </c>
      <c r="W1198" t="str">
        <f>VLOOKUP(tblOrders[[#This Row],[City]],CityRegion,2,0)</f>
        <v>South</v>
      </c>
      <c r="X1198" t="str">
        <f>VLOOKUP(tblOrders[[#This Row],[City]],lookups!A:C,3,0)</f>
        <v>Karnataka</v>
      </c>
    </row>
    <row r="1199" spans="1:24" x14ac:dyDescent="0.25">
      <c r="A1199" t="s">
        <v>2247</v>
      </c>
      <c r="B1199" s="1">
        <v>45720</v>
      </c>
      <c r="C1199" t="s">
        <v>2248</v>
      </c>
      <c r="D1199" t="s">
        <v>21</v>
      </c>
      <c r="E1199" t="s">
        <v>101</v>
      </c>
      <c r="F1199" t="s">
        <v>102</v>
      </c>
      <c r="G1199" t="s">
        <v>24</v>
      </c>
      <c r="H1199" t="s">
        <v>103</v>
      </c>
      <c r="I1199" t="s">
        <v>70</v>
      </c>
      <c r="J1199" t="s">
        <v>34</v>
      </c>
      <c r="K1199">
        <v>1</v>
      </c>
      <c r="L1199">
        <v>120</v>
      </c>
      <c r="M1199">
        <v>0.2</v>
      </c>
      <c r="N1199">
        <v>96</v>
      </c>
      <c r="O1199">
        <v>18</v>
      </c>
      <c r="P1199" t="s">
        <v>28</v>
      </c>
      <c r="Q1199" t="s">
        <v>86</v>
      </c>
      <c r="R1199" t="s">
        <v>36</v>
      </c>
      <c r="S1199">
        <v>4.8</v>
      </c>
      <c r="T1199">
        <f>YEAR(tblOrders[[#This Row],[Order Date]])</f>
        <v>2025</v>
      </c>
      <c r="U1199" t="str">
        <f>TEXT(tblOrders[[#This Row],[Order Date]],"mmm-yyyy")</f>
        <v>Mar-2025</v>
      </c>
      <c r="V1199" s="4">
        <f>tblOrders[[#This Row],[Profit]]/tblOrders[[#This Row],[Sales Amount]]</f>
        <v>0.1875</v>
      </c>
      <c r="W1199" t="str">
        <f>VLOOKUP(tblOrders[[#This Row],[City]],CityRegion,2,0)</f>
        <v>South</v>
      </c>
      <c r="X1199" t="str">
        <f>VLOOKUP(tblOrders[[#This Row],[City]],lookups!A:C,3,0)</f>
        <v>Telengana</v>
      </c>
    </row>
    <row r="1200" spans="1:24" x14ac:dyDescent="0.25">
      <c r="A1200" t="s">
        <v>2249</v>
      </c>
      <c r="B1200" s="1">
        <v>45907</v>
      </c>
      <c r="C1200" t="s">
        <v>2250</v>
      </c>
      <c r="D1200" t="s">
        <v>21</v>
      </c>
      <c r="E1200" t="s">
        <v>114</v>
      </c>
      <c r="F1200" t="s">
        <v>115</v>
      </c>
      <c r="G1200" t="s">
        <v>42</v>
      </c>
      <c r="H1200" t="s">
        <v>116</v>
      </c>
      <c r="I1200" t="s">
        <v>76</v>
      </c>
      <c r="J1200" t="s">
        <v>27</v>
      </c>
      <c r="K1200">
        <v>2</v>
      </c>
      <c r="L1200">
        <v>12</v>
      </c>
      <c r="M1200">
        <v>0</v>
      </c>
      <c r="N1200">
        <v>24</v>
      </c>
      <c r="O1200">
        <v>12</v>
      </c>
      <c r="P1200" t="s">
        <v>28</v>
      </c>
      <c r="Q1200" t="s">
        <v>91</v>
      </c>
      <c r="R1200" t="s">
        <v>123</v>
      </c>
      <c r="S1200">
        <v>3.8</v>
      </c>
      <c r="T1200">
        <f>YEAR(tblOrders[[#This Row],[Order Date]])</f>
        <v>2025</v>
      </c>
      <c r="U1200" t="str">
        <f>TEXT(tblOrders[[#This Row],[Order Date]],"mmm-yyyy")</f>
        <v>Sep-2025</v>
      </c>
      <c r="V1200" s="4">
        <f>tblOrders[[#This Row],[Profit]]/tblOrders[[#This Row],[Sales Amount]]</f>
        <v>0.5</v>
      </c>
      <c r="W1200" t="str">
        <f>VLOOKUP(tblOrders[[#This Row],[City]],CityRegion,2,0)</f>
        <v>South</v>
      </c>
      <c r="X1200" t="str">
        <f>VLOOKUP(tblOrders[[#This Row],[City]],lookups!A:C,3,0)</f>
        <v>Kerala</v>
      </c>
    </row>
    <row r="1201" spans="1:24" x14ac:dyDescent="0.25">
      <c r="A1201" t="s">
        <v>2251</v>
      </c>
      <c r="B1201" s="1">
        <v>45860</v>
      </c>
      <c r="C1201" t="s">
        <v>2252</v>
      </c>
      <c r="D1201" t="s">
        <v>21</v>
      </c>
      <c r="E1201" t="s">
        <v>79</v>
      </c>
      <c r="F1201" t="s">
        <v>80</v>
      </c>
      <c r="G1201" t="s">
        <v>68</v>
      </c>
      <c r="H1201" t="s">
        <v>81</v>
      </c>
      <c r="I1201" t="s">
        <v>44</v>
      </c>
      <c r="J1201" t="s">
        <v>45</v>
      </c>
      <c r="K1201">
        <v>1</v>
      </c>
      <c r="L1201">
        <v>799</v>
      </c>
      <c r="M1201">
        <v>0.1</v>
      </c>
      <c r="N1201">
        <v>719.1</v>
      </c>
      <c r="O1201">
        <v>99.1</v>
      </c>
      <c r="P1201" t="s">
        <v>85</v>
      </c>
      <c r="Q1201" t="s">
        <v>29</v>
      </c>
      <c r="R1201" t="s">
        <v>30</v>
      </c>
      <c r="S1201">
        <v>4.5999999999999996</v>
      </c>
      <c r="T1201">
        <f>YEAR(tblOrders[[#This Row],[Order Date]])</f>
        <v>2025</v>
      </c>
      <c r="U1201" t="str">
        <f>TEXT(tblOrders[[#This Row],[Order Date]],"mmm-yyyy")</f>
        <v>Jul-2025</v>
      </c>
      <c r="V1201" s="4">
        <f>tblOrders[[#This Row],[Profit]]/tblOrders[[#This Row],[Sales Amount]]</f>
        <v>0.13781115282992629</v>
      </c>
      <c r="W1201" t="str">
        <f>VLOOKUP(tblOrders[[#This Row],[City]],CityRegion,2,0)</f>
        <v>South</v>
      </c>
      <c r="X1201" t="str">
        <f>VLOOKUP(tblOrders[[#This Row],[City]],lookups!A:C,3,0)</f>
        <v>Kerala</v>
      </c>
    </row>
    <row r="1202" spans="1:24" x14ac:dyDescent="0.25">
      <c r="A1202" t="s">
        <v>2253</v>
      </c>
      <c r="B1202" s="1">
        <v>45992</v>
      </c>
      <c r="C1202" t="s">
        <v>1487</v>
      </c>
      <c r="D1202" t="s">
        <v>39</v>
      </c>
      <c r="E1202" t="s">
        <v>108</v>
      </c>
      <c r="F1202" t="s">
        <v>109</v>
      </c>
      <c r="G1202" t="s">
        <v>62</v>
      </c>
      <c r="H1202" t="s">
        <v>110</v>
      </c>
      <c r="I1202" t="s">
        <v>52</v>
      </c>
      <c r="J1202" t="s">
        <v>34</v>
      </c>
      <c r="K1202">
        <v>3</v>
      </c>
      <c r="L1202">
        <v>110</v>
      </c>
      <c r="M1202">
        <v>0.05</v>
      </c>
      <c r="N1202">
        <v>313.5</v>
      </c>
      <c r="O1202">
        <v>109.5</v>
      </c>
      <c r="P1202" t="s">
        <v>28</v>
      </c>
      <c r="Q1202" t="s">
        <v>29</v>
      </c>
      <c r="R1202" t="s">
        <v>36</v>
      </c>
      <c r="S1202">
        <v>3.5</v>
      </c>
      <c r="T1202">
        <f>YEAR(tblOrders[[#This Row],[Order Date]])</f>
        <v>2025</v>
      </c>
      <c r="U1202" t="str">
        <f>TEXT(tblOrders[[#This Row],[Order Date]],"mmm-yyyy")</f>
        <v>Dec-2025</v>
      </c>
      <c r="V1202" s="4">
        <f>tblOrders[[#This Row],[Profit]]/tblOrders[[#This Row],[Sales Amount]]</f>
        <v>0.34928229665071769</v>
      </c>
      <c r="W1202" t="str">
        <f>VLOOKUP(tblOrders[[#This Row],[City]],CityRegion,2,0)</f>
        <v>South</v>
      </c>
      <c r="X1202" t="str">
        <f>VLOOKUP(tblOrders[[#This Row],[City]],lookups!A:C,3,0)</f>
        <v>Kerala</v>
      </c>
    </row>
    <row r="1203" spans="1:24" x14ac:dyDescent="0.25">
      <c r="A1203" t="s">
        <v>2254</v>
      </c>
      <c r="B1203" s="1">
        <v>45692</v>
      </c>
      <c r="C1203" t="s">
        <v>2255</v>
      </c>
      <c r="D1203" t="s">
        <v>21</v>
      </c>
      <c r="E1203" t="s">
        <v>55</v>
      </c>
      <c r="F1203" t="s">
        <v>56</v>
      </c>
      <c r="G1203" t="s">
        <v>24</v>
      </c>
      <c r="H1203" t="s">
        <v>51</v>
      </c>
      <c r="I1203" t="s">
        <v>57</v>
      </c>
      <c r="J1203" t="s">
        <v>45</v>
      </c>
      <c r="K1203">
        <v>4</v>
      </c>
      <c r="L1203">
        <v>42</v>
      </c>
      <c r="M1203">
        <v>0.05</v>
      </c>
      <c r="N1203">
        <v>159.6</v>
      </c>
      <c r="O1203">
        <v>63.6</v>
      </c>
      <c r="P1203" t="s">
        <v>28</v>
      </c>
      <c r="Q1203" t="s">
        <v>35</v>
      </c>
      <c r="R1203" t="s">
        <v>30</v>
      </c>
      <c r="S1203">
        <v>3.7</v>
      </c>
      <c r="T1203">
        <f>YEAR(tblOrders[[#This Row],[Order Date]])</f>
        <v>2025</v>
      </c>
      <c r="U1203" t="str">
        <f>TEXT(tblOrders[[#This Row],[Order Date]],"mmm-yyyy")</f>
        <v>Feb-2025</v>
      </c>
      <c r="V1203" s="4">
        <f>tblOrders[[#This Row],[Profit]]/tblOrders[[#This Row],[Sales Amount]]</f>
        <v>0.39849624060150379</v>
      </c>
      <c r="W1203" t="str">
        <f>VLOOKUP(tblOrders[[#This Row],[City]],CityRegion,2,0)</f>
        <v>South</v>
      </c>
      <c r="X1203" t="str">
        <f>VLOOKUP(tblOrders[[#This Row],[City]],lookups!A:C,3,0)</f>
        <v>Kerala</v>
      </c>
    </row>
    <row r="1204" spans="1:24" x14ac:dyDescent="0.25">
      <c r="A1204" t="s">
        <v>2256</v>
      </c>
      <c r="B1204" s="1">
        <v>45890</v>
      </c>
      <c r="C1204" t="s">
        <v>804</v>
      </c>
      <c r="D1204" t="s">
        <v>39</v>
      </c>
      <c r="E1204" t="s">
        <v>108</v>
      </c>
      <c r="F1204" t="s">
        <v>109</v>
      </c>
      <c r="G1204" t="s">
        <v>62</v>
      </c>
      <c r="H1204" t="s">
        <v>110</v>
      </c>
      <c r="I1204" t="s">
        <v>130</v>
      </c>
      <c r="J1204" t="s">
        <v>45</v>
      </c>
      <c r="K1204">
        <v>4</v>
      </c>
      <c r="L1204">
        <v>110</v>
      </c>
      <c r="M1204">
        <v>0</v>
      </c>
      <c r="N1204">
        <v>440</v>
      </c>
      <c r="O1204">
        <v>168</v>
      </c>
      <c r="P1204" t="s">
        <v>28</v>
      </c>
      <c r="Q1204" t="s">
        <v>35</v>
      </c>
      <c r="R1204" t="s">
        <v>30</v>
      </c>
      <c r="S1204">
        <v>2.8</v>
      </c>
      <c r="T1204">
        <f>YEAR(tblOrders[[#This Row],[Order Date]])</f>
        <v>2025</v>
      </c>
      <c r="U1204" t="str">
        <f>TEXT(tblOrders[[#This Row],[Order Date]],"mmm-yyyy")</f>
        <v>Aug-2025</v>
      </c>
      <c r="V1204" s="4">
        <f>tblOrders[[#This Row],[Profit]]/tblOrders[[#This Row],[Sales Amount]]</f>
        <v>0.38181818181818183</v>
      </c>
      <c r="W1204" t="str">
        <f>VLOOKUP(tblOrders[[#This Row],[City]],CityRegion,2,0)</f>
        <v>West</v>
      </c>
      <c r="X1204" t="str">
        <f>VLOOKUP(tblOrders[[#This Row],[City]],lookups!A:C,3,0)</f>
        <v>Maharashtra</v>
      </c>
    </row>
    <row r="1205" spans="1:24" x14ac:dyDescent="0.25">
      <c r="A1205" t="s">
        <v>2257</v>
      </c>
      <c r="B1205" s="1">
        <v>46017</v>
      </c>
      <c r="C1205" t="s">
        <v>2040</v>
      </c>
      <c r="D1205" t="s">
        <v>39</v>
      </c>
      <c r="E1205" t="s">
        <v>22</v>
      </c>
      <c r="F1205" t="s">
        <v>23</v>
      </c>
      <c r="G1205" t="s">
        <v>24</v>
      </c>
      <c r="H1205" t="s">
        <v>25</v>
      </c>
      <c r="I1205" t="s">
        <v>52</v>
      </c>
      <c r="J1205" t="s">
        <v>45</v>
      </c>
      <c r="K1205">
        <v>4</v>
      </c>
      <c r="L1205">
        <v>190</v>
      </c>
      <c r="M1205">
        <v>0</v>
      </c>
      <c r="N1205">
        <v>760</v>
      </c>
      <c r="O1205">
        <v>260</v>
      </c>
      <c r="P1205" t="s">
        <v>28</v>
      </c>
      <c r="Q1205" t="s">
        <v>35</v>
      </c>
      <c r="R1205" t="s">
        <v>36</v>
      </c>
      <c r="S1205">
        <v>3.3</v>
      </c>
      <c r="T1205">
        <f>YEAR(tblOrders[[#This Row],[Order Date]])</f>
        <v>2025</v>
      </c>
      <c r="U1205" t="str">
        <f>TEXT(tblOrders[[#This Row],[Order Date]],"mmm-yyyy")</f>
        <v>Dec-2025</v>
      </c>
      <c r="V1205" s="4">
        <f>tblOrders[[#This Row],[Profit]]/tblOrders[[#This Row],[Sales Amount]]</f>
        <v>0.34210526315789475</v>
      </c>
      <c r="W1205" t="str">
        <f>VLOOKUP(tblOrders[[#This Row],[City]],CityRegion,2,0)</f>
        <v>South</v>
      </c>
      <c r="X1205" t="str">
        <f>VLOOKUP(tblOrders[[#This Row],[City]],lookups!A:C,3,0)</f>
        <v>Kerala</v>
      </c>
    </row>
    <row r="1206" spans="1:24" x14ac:dyDescent="0.25">
      <c r="A1206" t="s">
        <v>2258</v>
      </c>
      <c r="B1206" s="1">
        <v>45959</v>
      </c>
      <c r="C1206" t="s">
        <v>1271</v>
      </c>
      <c r="D1206" t="s">
        <v>21</v>
      </c>
      <c r="E1206" t="s">
        <v>66</v>
      </c>
      <c r="F1206" t="s">
        <v>67</v>
      </c>
      <c r="G1206" t="s">
        <v>68</v>
      </c>
      <c r="H1206" t="s">
        <v>69</v>
      </c>
      <c r="I1206" t="s">
        <v>84</v>
      </c>
      <c r="J1206" t="s">
        <v>27</v>
      </c>
      <c r="K1206">
        <v>1</v>
      </c>
      <c r="L1206">
        <v>149</v>
      </c>
      <c r="M1206">
        <v>0.05</v>
      </c>
      <c r="N1206">
        <v>141.55000000000001</v>
      </c>
      <c r="O1206">
        <v>46.55</v>
      </c>
      <c r="P1206" t="s">
        <v>111</v>
      </c>
      <c r="Q1206" t="s">
        <v>29</v>
      </c>
      <c r="R1206" t="s">
        <v>36</v>
      </c>
      <c r="S1206">
        <v>3.5</v>
      </c>
      <c r="T1206">
        <f>YEAR(tblOrders[[#This Row],[Order Date]])</f>
        <v>2025</v>
      </c>
      <c r="U1206" t="str">
        <f>TEXT(tblOrders[[#This Row],[Order Date]],"mmm-yyyy")</f>
        <v>Oct-2025</v>
      </c>
      <c r="V1206" s="4">
        <f>tblOrders[[#This Row],[Profit]]/tblOrders[[#This Row],[Sales Amount]]</f>
        <v>0.32885906040268453</v>
      </c>
      <c r="W1206" t="str">
        <f>VLOOKUP(tblOrders[[#This Row],[City]],CityRegion,2,0)</f>
        <v>West</v>
      </c>
      <c r="X1206" t="str">
        <f>VLOOKUP(tblOrders[[#This Row],[City]],lookups!A:C,3,0)</f>
        <v>Maharashtra</v>
      </c>
    </row>
    <row r="1207" spans="1:24" x14ac:dyDescent="0.25">
      <c r="A1207" t="s">
        <v>2259</v>
      </c>
      <c r="B1207" s="1">
        <v>45767</v>
      </c>
      <c r="C1207" t="s">
        <v>2260</v>
      </c>
      <c r="D1207" t="s">
        <v>21</v>
      </c>
      <c r="E1207" t="s">
        <v>108</v>
      </c>
      <c r="F1207" t="s">
        <v>109</v>
      </c>
      <c r="G1207" t="s">
        <v>62</v>
      </c>
      <c r="H1207" t="s">
        <v>110</v>
      </c>
      <c r="I1207" t="s">
        <v>26</v>
      </c>
      <c r="J1207" t="s">
        <v>27</v>
      </c>
      <c r="K1207">
        <v>5</v>
      </c>
      <c r="L1207">
        <v>110</v>
      </c>
      <c r="M1207">
        <v>0.2</v>
      </c>
      <c r="N1207">
        <v>440</v>
      </c>
      <c r="O1207">
        <v>100</v>
      </c>
      <c r="P1207" t="s">
        <v>28</v>
      </c>
      <c r="Q1207" t="s">
        <v>86</v>
      </c>
      <c r="R1207" t="s">
        <v>30</v>
      </c>
      <c r="S1207">
        <v>2.7</v>
      </c>
      <c r="T1207">
        <f>YEAR(tblOrders[[#This Row],[Order Date]])</f>
        <v>2025</v>
      </c>
      <c r="U1207" t="str">
        <f>TEXT(tblOrders[[#This Row],[Order Date]],"mmm-yyyy")</f>
        <v>Apr-2025</v>
      </c>
      <c r="V1207" s="4">
        <f>tblOrders[[#This Row],[Profit]]/tblOrders[[#This Row],[Sales Amount]]</f>
        <v>0.22727272727272727</v>
      </c>
      <c r="W1207" t="str">
        <f>VLOOKUP(tblOrders[[#This Row],[City]],CityRegion,2,0)</f>
        <v>South</v>
      </c>
      <c r="X1207" t="str">
        <f>VLOOKUP(tblOrders[[#This Row],[City]],lookups!A:C,3,0)</f>
        <v>Karnataka</v>
      </c>
    </row>
    <row r="1208" spans="1:24" x14ac:dyDescent="0.25">
      <c r="A1208" t="s">
        <v>2261</v>
      </c>
      <c r="B1208" s="1">
        <v>45764</v>
      </c>
      <c r="C1208" t="s">
        <v>1034</v>
      </c>
      <c r="D1208" t="s">
        <v>21</v>
      </c>
      <c r="E1208" t="s">
        <v>94</v>
      </c>
      <c r="F1208" t="s">
        <v>95</v>
      </c>
      <c r="G1208" t="s">
        <v>68</v>
      </c>
      <c r="H1208" t="s">
        <v>96</v>
      </c>
      <c r="I1208" t="s">
        <v>76</v>
      </c>
      <c r="J1208" t="s">
        <v>45</v>
      </c>
      <c r="K1208">
        <v>1</v>
      </c>
      <c r="L1208">
        <v>89</v>
      </c>
      <c r="M1208">
        <v>0</v>
      </c>
      <c r="N1208">
        <v>89</v>
      </c>
      <c r="O1208">
        <v>34</v>
      </c>
      <c r="P1208" t="s">
        <v>28</v>
      </c>
      <c r="Q1208" t="s">
        <v>91</v>
      </c>
      <c r="R1208" t="s">
        <v>36</v>
      </c>
      <c r="S1208">
        <v>5</v>
      </c>
      <c r="T1208">
        <f>YEAR(tblOrders[[#This Row],[Order Date]])</f>
        <v>2025</v>
      </c>
      <c r="U1208" t="str">
        <f>TEXT(tblOrders[[#This Row],[Order Date]],"mmm-yyyy")</f>
        <v>Apr-2025</v>
      </c>
      <c r="V1208" s="4">
        <f>tblOrders[[#This Row],[Profit]]/tblOrders[[#This Row],[Sales Amount]]</f>
        <v>0.38202247191011235</v>
      </c>
      <c r="W1208" t="str">
        <f>VLOOKUP(tblOrders[[#This Row],[City]],CityRegion,2,0)</f>
        <v>South</v>
      </c>
      <c r="X1208" t="str">
        <f>VLOOKUP(tblOrders[[#This Row],[City]],lookups!A:C,3,0)</f>
        <v>Kerala</v>
      </c>
    </row>
    <row r="1209" spans="1:24" x14ac:dyDescent="0.25">
      <c r="A1209" t="s">
        <v>2262</v>
      </c>
      <c r="B1209" s="1">
        <v>45696</v>
      </c>
      <c r="C1209" t="s">
        <v>1899</v>
      </c>
      <c r="D1209" t="s">
        <v>21</v>
      </c>
      <c r="E1209" t="s">
        <v>94</v>
      </c>
      <c r="F1209" t="s">
        <v>95</v>
      </c>
      <c r="G1209" t="s">
        <v>68</v>
      </c>
      <c r="H1209" t="s">
        <v>96</v>
      </c>
      <c r="I1209" t="s">
        <v>130</v>
      </c>
      <c r="J1209" t="s">
        <v>34</v>
      </c>
      <c r="K1209">
        <v>5</v>
      </c>
      <c r="L1209">
        <v>89</v>
      </c>
      <c r="M1209">
        <v>0.05</v>
      </c>
      <c r="N1209">
        <v>422.75</v>
      </c>
      <c r="O1209">
        <v>147.75</v>
      </c>
      <c r="P1209" t="s">
        <v>148</v>
      </c>
      <c r="Q1209" t="s">
        <v>35</v>
      </c>
      <c r="R1209" t="s">
        <v>123</v>
      </c>
      <c r="S1209">
        <v>4.7</v>
      </c>
      <c r="T1209">
        <f>YEAR(tblOrders[[#This Row],[Order Date]])</f>
        <v>2025</v>
      </c>
      <c r="U1209" t="str">
        <f>TEXT(tblOrders[[#This Row],[Order Date]],"mmm-yyyy")</f>
        <v>Feb-2025</v>
      </c>
      <c r="V1209" s="4">
        <f>tblOrders[[#This Row],[Profit]]/tblOrders[[#This Row],[Sales Amount]]</f>
        <v>0.34949733885274986</v>
      </c>
      <c r="W1209" t="str">
        <f>VLOOKUP(tblOrders[[#This Row],[City]],CityRegion,2,0)</f>
        <v>West</v>
      </c>
      <c r="X1209" t="str">
        <f>VLOOKUP(tblOrders[[#This Row],[City]],lookups!A:C,3,0)</f>
        <v>Maharashtra</v>
      </c>
    </row>
    <row r="1210" spans="1:24" x14ac:dyDescent="0.25">
      <c r="A1210" t="s">
        <v>2263</v>
      </c>
      <c r="B1210" s="1">
        <v>45929</v>
      </c>
      <c r="C1210" t="s">
        <v>2264</v>
      </c>
      <c r="D1210" t="s">
        <v>39</v>
      </c>
      <c r="E1210" t="s">
        <v>66</v>
      </c>
      <c r="F1210" t="s">
        <v>67</v>
      </c>
      <c r="G1210" t="s">
        <v>68</v>
      </c>
      <c r="H1210" t="s">
        <v>69</v>
      </c>
      <c r="I1210" t="s">
        <v>57</v>
      </c>
      <c r="J1210" t="s">
        <v>34</v>
      </c>
      <c r="K1210">
        <v>5</v>
      </c>
      <c r="L1210">
        <v>149</v>
      </c>
      <c r="M1210">
        <v>0.05</v>
      </c>
      <c r="N1210">
        <v>707.75</v>
      </c>
      <c r="O1210">
        <v>232.75</v>
      </c>
      <c r="P1210" t="s">
        <v>28</v>
      </c>
      <c r="Q1210" t="s">
        <v>46</v>
      </c>
      <c r="R1210" t="s">
        <v>36</v>
      </c>
      <c r="S1210">
        <v>4.4000000000000004</v>
      </c>
      <c r="T1210">
        <f>YEAR(tblOrders[[#This Row],[Order Date]])</f>
        <v>2025</v>
      </c>
      <c r="U1210" t="str">
        <f>TEXT(tblOrders[[#This Row],[Order Date]],"mmm-yyyy")</f>
        <v>Sep-2025</v>
      </c>
      <c r="V1210" s="4">
        <f>tblOrders[[#This Row],[Profit]]/tblOrders[[#This Row],[Sales Amount]]</f>
        <v>0.32885906040268459</v>
      </c>
      <c r="W1210" t="str">
        <f>VLOOKUP(tblOrders[[#This Row],[City]],CityRegion,2,0)</f>
        <v>South</v>
      </c>
      <c r="X1210" t="str">
        <f>VLOOKUP(tblOrders[[#This Row],[City]],lookups!A:C,3,0)</f>
        <v>Kerala</v>
      </c>
    </row>
    <row r="1211" spans="1:24" x14ac:dyDescent="0.25">
      <c r="A1211" t="s">
        <v>2265</v>
      </c>
      <c r="B1211" s="1">
        <v>45834</v>
      </c>
      <c r="C1211" t="s">
        <v>293</v>
      </c>
      <c r="D1211" t="s">
        <v>21</v>
      </c>
      <c r="E1211" t="s">
        <v>49</v>
      </c>
      <c r="F1211" t="s">
        <v>50</v>
      </c>
      <c r="G1211" t="s">
        <v>24</v>
      </c>
      <c r="H1211" t="s">
        <v>51</v>
      </c>
      <c r="I1211" t="s">
        <v>84</v>
      </c>
      <c r="J1211" t="s">
        <v>27</v>
      </c>
      <c r="K1211">
        <v>5</v>
      </c>
      <c r="L1211">
        <v>85</v>
      </c>
      <c r="M1211">
        <v>0.1</v>
      </c>
      <c r="N1211">
        <v>382.5</v>
      </c>
      <c r="O1211">
        <v>122.5</v>
      </c>
      <c r="P1211" t="s">
        <v>28</v>
      </c>
      <c r="Q1211" t="s">
        <v>91</v>
      </c>
      <c r="R1211" t="s">
        <v>30</v>
      </c>
      <c r="S1211">
        <v>3.4</v>
      </c>
      <c r="T1211">
        <f>YEAR(tblOrders[[#This Row],[Order Date]])</f>
        <v>2025</v>
      </c>
      <c r="U1211" t="str">
        <f>TEXT(tblOrders[[#This Row],[Order Date]],"mmm-yyyy")</f>
        <v>Jun-2025</v>
      </c>
      <c r="V1211" s="4">
        <f>tblOrders[[#This Row],[Profit]]/tblOrders[[#This Row],[Sales Amount]]</f>
        <v>0.3202614379084967</v>
      </c>
      <c r="W1211" t="str">
        <f>VLOOKUP(tblOrders[[#This Row],[City]],CityRegion,2,0)</f>
        <v>West</v>
      </c>
      <c r="X1211" t="str">
        <f>VLOOKUP(tblOrders[[#This Row],[City]],lookups!A:C,3,0)</f>
        <v>Maharashtra</v>
      </c>
    </row>
    <row r="1212" spans="1:24" x14ac:dyDescent="0.25">
      <c r="A1212" t="s">
        <v>2266</v>
      </c>
      <c r="B1212" s="1">
        <v>45799</v>
      </c>
      <c r="C1212" t="s">
        <v>2267</v>
      </c>
      <c r="D1212" t="s">
        <v>21</v>
      </c>
      <c r="E1212" t="s">
        <v>60</v>
      </c>
      <c r="F1212" t="s">
        <v>61</v>
      </c>
      <c r="G1212" t="s">
        <v>62</v>
      </c>
      <c r="H1212" t="s">
        <v>63</v>
      </c>
      <c r="I1212" t="s">
        <v>70</v>
      </c>
      <c r="J1212" t="s">
        <v>27</v>
      </c>
      <c r="K1212">
        <v>1</v>
      </c>
      <c r="L1212">
        <v>45</v>
      </c>
      <c r="M1212">
        <v>0.15</v>
      </c>
      <c r="N1212">
        <v>38.25</v>
      </c>
      <c r="O1212">
        <v>12.25</v>
      </c>
      <c r="P1212" t="s">
        <v>28</v>
      </c>
      <c r="Q1212" t="s">
        <v>35</v>
      </c>
      <c r="R1212" t="s">
        <v>123</v>
      </c>
      <c r="S1212">
        <v>2.9</v>
      </c>
      <c r="T1212">
        <f>YEAR(tblOrders[[#This Row],[Order Date]])</f>
        <v>2025</v>
      </c>
      <c r="U1212" t="str">
        <f>TEXT(tblOrders[[#This Row],[Order Date]],"mmm-yyyy")</f>
        <v>May-2025</v>
      </c>
      <c r="V1212" s="4">
        <f>tblOrders[[#This Row],[Profit]]/tblOrders[[#This Row],[Sales Amount]]</f>
        <v>0.3202614379084967</v>
      </c>
      <c r="W1212" t="str">
        <f>VLOOKUP(tblOrders[[#This Row],[City]],CityRegion,2,0)</f>
        <v>South</v>
      </c>
      <c r="X1212" t="str">
        <f>VLOOKUP(tblOrders[[#This Row],[City]],lookups!A:C,3,0)</f>
        <v>Telengana</v>
      </c>
    </row>
    <row r="1213" spans="1:24" x14ac:dyDescent="0.25">
      <c r="A1213" t="s">
        <v>2268</v>
      </c>
      <c r="B1213" s="1">
        <v>45687</v>
      </c>
      <c r="C1213" t="s">
        <v>2269</v>
      </c>
      <c r="D1213" t="s">
        <v>21</v>
      </c>
      <c r="E1213" t="s">
        <v>101</v>
      </c>
      <c r="F1213" t="s">
        <v>102</v>
      </c>
      <c r="G1213" t="s">
        <v>24</v>
      </c>
      <c r="H1213" t="s">
        <v>103</v>
      </c>
      <c r="I1213" t="s">
        <v>57</v>
      </c>
      <c r="J1213" t="s">
        <v>45</v>
      </c>
      <c r="K1213">
        <v>1</v>
      </c>
      <c r="L1213">
        <v>120</v>
      </c>
      <c r="M1213">
        <v>0</v>
      </c>
      <c r="N1213">
        <v>120</v>
      </c>
      <c r="O1213">
        <v>42</v>
      </c>
      <c r="P1213" t="s">
        <v>28</v>
      </c>
      <c r="Q1213" t="s">
        <v>35</v>
      </c>
      <c r="R1213" t="s">
        <v>36</v>
      </c>
      <c r="S1213">
        <v>2.6</v>
      </c>
      <c r="T1213">
        <f>YEAR(tblOrders[[#This Row],[Order Date]])</f>
        <v>2025</v>
      </c>
      <c r="U1213" t="str">
        <f>TEXT(tblOrders[[#This Row],[Order Date]],"mmm-yyyy")</f>
        <v>Jan-2025</v>
      </c>
      <c r="V1213" s="4">
        <f>tblOrders[[#This Row],[Profit]]/tblOrders[[#This Row],[Sales Amount]]</f>
        <v>0.35</v>
      </c>
      <c r="W1213" t="str">
        <f>VLOOKUP(tblOrders[[#This Row],[City]],CityRegion,2,0)</f>
        <v>South</v>
      </c>
      <c r="X1213" t="str">
        <f>VLOOKUP(tblOrders[[#This Row],[City]],lookups!A:C,3,0)</f>
        <v>Kerala</v>
      </c>
    </row>
    <row r="1214" spans="1:24" x14ac:dyDescent="0.25">
      <c r="A1214" t="s">
        <v>2270</v>
      </c>
      <c r="B1214" s="1">
        <v>45857</v>
      </c>
      <c r="C1214" t="s">
        <v>2168</v>
      </c>
      <c r="D1214" t="s">
        <v>21</v>
      </c>
      <c r="E1214" t="s">
        <v>73</v>
      </c>
      <c r="F1214" t="s">
        <v>74</v>
      </c>
      <c r="G1214" t="s">
        <v>68</v>
      </c>
      <c r="H1214" t="s">
        <v>75</v>
      </c>
      <c r="I1214" t="s">
        <v>52</v>
      </c>
      <c r="J1214" t="s">
        <v>27</v>
      </c>
      <c r="K1214">
        <v>2</v>
      </c>
      <c r="L1214">
        <v>65</v>
      </c>
      <c r="M1214">
        <v>0</v>
      </c>
      <c r="N1214">
        <v>130</v>
      </c>
      <c r="O1214">
        <v>54</v>
      </c>
      <c r="P1214" t="s">
        <v>28</v>
      </c>
      <c r="Q1214" t="s">
        <v>46</v>
      </c>
      <c r="R1214" t="s">
        <v>30</v>
      </c>
      <c r="S1214">
        <v>3.6</v>
      </c>
      <c r="T1214">
        <f>YEAR(tblOrders[[#This Row],[Order Date]])</f>
        <v>2025</v>
      </c>
      <c r="U1214" t="str">
        <f>TEXT(tblOrders[[#This Row],[Order Date]],"mmm-yyyy")</f>
        <v>Jul-2025</v>
      </c>
      <c r="V1214" s="4">
        <f>tblOrders[[#This Row],[Profit]]/tblOrders[[#This Row],[Sales Amount]]</f>
        <v>0.41538461538461541</v>
      </c>
      <c r="W1214" t="str">
        <f>VLOOKUP(tblOrders[[#This Row],[City]],CityRegion,2,0)</f>
        <v>South</v>
      </c>
      <c r="X1214" t="str">
        <f>VLOOKUP(tblOrders[[#This Row],[City]],lookups!A:C,3,0)</f>
        <v>Kerala</v>
      </c>
    </row>
    <row r="1215" spans="1:24" x14ac:dyDescent="0.25">
      <c r="A1215" t="s">
        <v>2271</v>
      </c>
      <c r="B1215" s="1">
        <v>45810</v>
      </c>
      <c r="C1215" t="s">
        <v>2046</v>
      </c>
      <c r="D1215" t="s">
        <v>21</v>
      </c>
      <c r="E1215" t="s">
        <v>22</v>
      </c>
      <c r="F1215" t="s">
        <v>23</v>
      </c>
      <c r="G1215" t="s">
        <v>24</v>
      </c>
      <c r="H1215" t="s">
        <v>25</v>
      </c>
      <c r="I1215" t="s">
        <v>139</v>
      </c>
      <c r="J1215" t="s">
        <v>34</v>
      </c>
      <c r="K1215">
        <v>2</v>
      </c>
      <c r="L1215">
        <v>190</v>
      </c>
      <c r="M1215">
        <v>0.1</v>
      </c>
      <c r="N1215">
        <v>342</v>
      </c>
      <c r="O1215">
        <v>92</v>
      </c>
      <c r="P1215" t="s">
        <v>28</v>
      </c>
      <c r="Q1215" t="s">
        <v>35</v>
      </c>
      <c r="R1215" t="s">
        <v>36</v>
      </c>
      <c r="S1215">
        <v>4</v>
      </c>
      <c r="T1215">
        <f>YEAR(tblOrders[[#This Row],[Order Date]])</f>
        <v>2025</v>
      </c>
      <c r="U1215" t="str">
        <f>TEXT(tblOrders[[#This Row],[Order Date]],"mmm-yyyy")</f>
        <v>Jun-2025</v>
      </c>
      <c r="V1215" s="4">
        <f>tblOrders[[#This Row],[Profit]]/tblOrders[[#This Row],[Sales Amount]]</f>
        <v>0.26900584795321636</v>
      </c>
      <c r="W1215" t="str">
        <f>VLOOKUP(tblOrders[[#This Row],[City]],CityRegion,2,0)</f>
        <v>South</v>
      </c>
      <c r="X1215" t="str">
        <f>VLOOKUP(tblOrders[[#This Row],[City]],lookups!A:C,3,0)</f>
        <v>Tamil Nadu</v>
      </c>
    </row>
    <row r="1216" spans="1:24" x14ac:dyDescent="0.25">
      <c r="A1216" t="s">
        <v>2272</v>
      </c>
      <c r="B1216" s="1">
        <v>46012</v>
      </c>
      <c r="C1216" t="s">
        <v>2273</v>
      </c>
      <c r="D1216" t="s">
        <v>39</v>
      </c>
      <c r="E1216" t="s">
        <v>40</v>
      </c>
      <c r="F1216" t="s">
        <v>41</v>
      </c>
      <c r="G1216" t="s">
        <v>42</v>
      </c>
      <c r="H1216" t="s">
        <v>43</v>
      </c>
      <c r="I1216" t="s">
        <v>76</v>
      </c>
      <c r="J1216" t="s">
        <v>27</v>
      </c>
      <c r="K1216">
        <v>3</v>
      </c>
      <c r="L1216">
        <v>18</v>
      </c>
      <c r="M1216">
        <v>0.2</v>
      </c>
      <c r="N1216">
        <v>43.2</v>
      </c>
      <c r="O1216">
        <v>16.2</v>
      </c>
      <c r="P1216" t="s">
        <v>28</v>
      </c>
      <c r="Q1216" t="s">
        <v>46</v>
      </c>
      <c r="R1216" t="s">
        <v>36</v>
      </c>
      <c r="S1216">
        <v>3.3</v>
      </c>
      <c r="T1216">
        <f>YEAR(tblOrders[[#This Row],[Order Date]])</f>
        <v>2025</v>
      </c>
      <c r="U1216" t="str">
        <f>TEXT(tblOrders[[#This Row],[Order Date]],"mmm-yyyy")</f>
        <v>Dec-2025</v>
      </c>
      <c r="V1216" s="4">
        <f>tblOrders[[#This Row],[Profit]]/tblOrders[[#This Row],[Sales Amount]]</f>
        <v>0.37499999999999994</v>
      </c>
      <c r="W1216" t="str">
        <f>VLOOKUP(tblOrders[[#This Row],[City]],CityRegion,2,0)</f>
        <v>South</v>
      </c>
      <c r="X1216" t="str">
        <f>VLOOKUP(tblOrders[[#This Row],[City]],lookups!A:C,3,0)</f>
        <v>Kerala</v>
      </c>
    </row>
    <row r="1217" spans="1:24" x14ac:dyDescent="0.25">
      <c r="A1217" t="s">
        <v>2274</v>
      </c>
      <c r="B1217" s="1">
        <v>45804</v>
      </c>
      <c r="C1217" t="s">
        <v>231</v>
      </c>
      <c r="D1217" t="s">
        <v>21</v>
      </c>
      <c r="E1217" t="s">
        <v>101</v>
      </c>
      <c r="F1217" t="s">
        <v>102</v>
      </c>
      <c r="G1217" t="s">
        <v>24</v>
      </c>
      <c r="H1217" t="s">
        <v>103</v>
      </c>
      <c r="I1217" t="s">
        <v>26</v>
      </c>
      <c r="J1217" t="s">
        <v>34</v>
      </c>
      <c r="K1217">
        <v>1</v>
      </c>
      <c r="L1217">
        <v>120</v>
      </c>
      <c r="M1217">
        <v>0.15</v>
      </c>
      <c r="N1217">
        <v>102</v>
      </c>
      <c r="O1217">
        <v>24</v>
      </c>
      <c r="P1217" t="s">
        <v>28</v>
      </c>
      <c r="Q1217" t="s">
        <v>91</v>
      </c>
      <c r="R1217" t="s">
        <v>36</v>
      </c>
      <c r="S1217">
        <v>2.6</v>
      </c>
      <c r="T1217">
        <f>YEAR(tblOrders[[#This Row],[Order Date]])</f>
        <v>2025</v>
      </c>
      <c r="U1217" t="str">
        <f>TEXT(tblOrders[[#This Row],[Order Date]],"mmm-yyyy")</f>
        <v>May-2025</v>
      </c>
      <c r="V1217" s="4">
        <f>tblOrders[[#This Row],[Profit]]/tblOrders[[#This Row],[Sales Amount]]</f>
        <v>0.23529411764705882</v>
      </c>
      <c r="W1217" t="str">
        <f>VLOOKUP(tblOrders[[#This Row],[City]],CityRegion,2,0)</f>
        <v>South</v>
      </c>
      <c r="X1217" t="str">
        <f>VLOOKUP(tblOrders[[#This Row],[City]],lookups!A:C,3,0)</f>
        <v>Karnataka</v>
      </c>
    </row>
    <row r="1218" spans="1:24" x14ac:dyDescent="0.25">
      <c r="A1218" t="s">
        <v>2275</v>
      </c>
      <c r="B1218" s="1">
        <v>46020</v>
      </c>
      <c r="C1218" t="s">
        <v>2276</v>
      </c>
      <c r="D1218" t="s">
        <v>21</v>
      </c>
      <c r="E1218" t="s">
        <v>101</v>
      </c>
      <c r="F1218" t="s">
        <v>102</v>
      </c>
      <c r="G1218" t="s">
        <v>24</v>
      </c>
      <c r="H1218" t="s">
        <v>103</v>
      </c>
      <c r="I1218" t="s">
        <v>52</v>
      </c>
      <c r="J1218" t="s">
        <v>45</v>
      </c>
      <c r="K1218">
        <v>3</v>
      </c>
      <c r="L1218">
        <v>120</v>
      </c>
      <c r="M1218">
        <v>0.05</v>
      </c>
      <c r="N1218">
        <v>342</v>
      </c>
      <c r="O1218">
        <v>108</v>
      </c>
      <c r="P1218" t="s">
        <v>28</v>
      </c>
      <c r="Q1218" t="s">
        <v>46</v>
      </c>
      <c r="R1218" t="s">
        <v>36</v>
      </c>
      <c r="S1218">
        <v>2.8</v>
      </c>
      <c r="T1218">
        <f>YEAR(tblOrders[[#This Row],[Order Date]])</f>
        <v>2025</v>
      </c>
      <c r="U1218" t="str">
        <f>TEXT(tblOrders[[#This Row],[Order Date]],"mmm-yyyy")</f>
        <v>Dec-2025</v>
      </c>
      <c r="V1218" s="4">
        <f>tblOrders[[#This Row],[Profit]]/tblOrders[[#This Row],[Sales Amount]]</f>
        <v>0.31578947368421051</v>
      </c>
      <c r="W1218" t="str">
        <f>VLOOKUP(tblOrders[[#This Row],[City]],CityRegion,2,0)</f>
        <v>South</v>
      </c>
      <c r="X1218" t="str">
        <f>VLOOKUP(tblOrders[[#This Row],[City]],lookups!A:C,3,0)</f>
        <v>Kerala</v>
      </c>
    </row>
    <row r="1219" spans="1:24" x14ac:dyDescent="0.25">
      <c r="A1219" t="s">
        <v>2277</v>
      </c>
      <c r="B1219" s="1">
        <v>45796</v>
      </c>
      <c r="C1219" t="s">
        <v>2278</v>
      </c>
      <c r="D1219" t="s">
        <v>21</v>
      </c>
      <c r="E1219" t="s">
        <v>55</v>
      </c>
      <c r="F1219" t="s">
        <v>56</v>
      </c>
      <c r="G1219" t="s">
        <v>24</v>
      </c>
      <c r="H1219" t="s">
        <v>51</v>
      </c>
      <c r="I1219" t="s">
        <v>84</v>
      </c>
      <c r="J1219" t="s">
        <v>45</v>
      </c>
      <c r="K1219">
        <v>3</v>
      </c>
      <c r="L1219">
        <v>42</v>
      </c>
      <c r="M1219">
        <v>0.2</v>
      </c>
      <c r="N1219">
        <v>100.8</v>
      </c>
      <c r="O1219">
        <v>28.8</v>
      </c>
      <c r="P1219" t="s">
        <v>28</v>
      </c>
      <c r="Q1219" t="s">
        <v>29</v>
      </c>
      <c r="R1219" t="s">
        <v>36</v>
      </c>
      <c r="S1219">
        <v>3.5</v>
      </c>
      <c r="T1219">
        <f>YEAR(tblOrders[[#This Row],[Order Date]])</f>
        <v>2025</v>
      </c>
      <c r="U1219" t="str">
        <f>TEXT(tblOrders[[#This Row],[Order Date]],"mmm-yyyy")</f>
        <v>May-2025</v>
      </c>
      <c r="V1219" s="4">
        <f>tblOrders[[#This Row],[Profit]]/tblOrders[[#This Row],[Sales Amount]]</f>
        <v>0.28571428571428575</v>
      </c>
      <c r="W1219" t="str">
        <f>VLOOKUP(tblOrders[[#This Row],[City]],CityRegion,2,0)</f>
        <v>West</v>
      </c>
      <c r="X1219" t="str">
        <f>VLOOKUP(tblOrders[[#This Row],[City]],lookups!A:C,3,0)</f>
        <v>Maharashtra</v>
      </c>
    </row>
    <row r="1220" spans="1:24" x14ac:dyDescent="0.25">
      <c r="A1220" t="s">
        <v>2279</v>
      </c>
      <c r="B1220" s="1">
        <v>45944</v>
      </c>
      <c r="C1220" t="s">
        <v>785</v>
      </c>
      <c r="D1220" t="s">
        <v>39</v>
      </c>
      <c r="E1220" t="s">
        <v>66</v>
      </c>
      <c r="F1220" t="s">
        <v>67</v>
      </c>
      <c r="G1220" t="s">
        <v>68</v>
      </c>
      <c r="H1220" t="s">
        <v>69</v>
      </c>
      <c r="I1220" t="s">
        <v>84</v>
      </c>
      <c r="J1220" t="s">
        <v>45</v>
      </c>
      <c r="K1220">
        <v>2</v>
      </c>
      <c r="L1220">
        <v>149</v>
      </c>
      <c r="M1220">
        <v>0.15</v>
      </c>
      <c r="N1220">
        <v>253.3</v>
      </c>
      <c r="O1220">
        <v>63.3</v>
      </c>
      <c r="P1220" t="s">
        <v>28</v>
      </c>
      <c r="Q1220" t="s">
        <v>91</v>
      </c>
      <c r="R1220" t="s">
        <v>36</v>
      </c>
      <c r="S1220">
        <v>3.4</v>
      </c>
      <c r="T1220">
        <f>YEAR(tblOrders[[#This Row],[Order Date]])</f>
        <v>2025</v>
      </c>
      <c r="U1220" t="str">
        <f>TEXT(tblOrders[[#This Row],[Order Date]],"mmm-yyyy")</f>
        <v>Oct-2025</v>
      </c>
      <c r="V1220" s="4">
        <f>tblOrders[[#This Row],[Profit]]/tblOrders[[#This Row],[Sales Amount]]</f>
        <v>0.24990130280300038</v>
      </c>
      <c r="W1220" t="str">
        <f>VLOOKUP(tblOrders[[#This Row],[City]],CityRegion,2,0)</f>
        <v>West</v>
      </c>
      <c r="X1220" t="str">
        <f>VLOOKUP(tblOrders[[#This Row],[City]],lookups!A:C,3,0)</f>
        <v>Maharashtra</v>
      </c>
    </row>
    <row r="1221" spans="1:24" x14ac:dyDescent="0.25">
      <c r="A1221" t="s">
        <v>2280</v>
      </c>
      <c r="B1221" s="1">
        <v>45934</v>
      </c>
      <c r="C1221" t="s">
        <v>2281</v>
      </c>
      <c r="D1221" t="s">
        <v>21</v>
      </c>
      <c r="E1221" t="s">
        <v>73</v>
      </c>
      <c r="F1221" t="s">
        <v>74</v>
      </c>
      <c r="G1221" t="s">
        <v>68</v>
      </c>
      <c r="H1221" t="s">
        <v>75</v>
      </c>
      <c r="I1221" t="s">
        <v>84</v>
      </c>
      <c r="J1221" t="s">
        <v>27</v>
      </c>
      <c r="K1221">
        <v>1</v>
      </c>
      <c r="L1221">
        <v>65</v>
      </c>
      <c r="M1221">
        <v>0.15</v>
      </c>
      <c r="N1221">
        <v>55.25</v>
      </c>
      <c r="O1221">
        <v>17.25</v>
      </c>
      <c r="P1221" t="s">
        <v>28</v>
      </c>
      <c r="Q1221" t="s">
        <v>35</v>
      </c>
      <c r="R1221" t="s">
        <v>30</v>
      </c>
      <c r="S1221">
        <v>4.3</v>
      </c>
      <c r="T1221">
        <f>YEAR(tblOrders[[#This Row],[Order Date]])</f>
        <v>2025</v>
      </c>
      <c r="U1221" t="str">
        <f>TEXT(tblOrders[[#This Row],[Order Date]],"mmm-yyyy")</f>
        <v>Oct-2025</v>
      </c>
      <c r="V1221" s="4">
        <f>tblOrders[[#This Row],[Profit]]/tblOrders[[#This Row],[Sales Amount]]</f>
        <v>0.31221719457013575</v>
      </c>
      <c r="W1221" t="str">
        <f>VLOOKUP(tblOrders[[#This Row],[City]],CityRegion,2,0)</f>
        <v>West</v>
      </c>
      <c r="X1221" t="str">
        <f>VLOOKUP(tblOrders[[#This Row],[City]],lookups!A:C,3,0)</f>
        <v>Maharashtra</v>
      </c>
    </row>
    <row r="1222" spans="1:24" x14ac:dyDescent="0.25">
      <c r="A1222" t="s">
        <v>2282</v>
      </c>
      <c r="B1222" s="1">
        <v>45766</v>
      </c>
      <c r="C1222" t="s">
        <v>1136</v>
      </c>
      <c r="D1222" t="s">
        <v>21</v>
      </c>
      <c r="E1222" t="s">
        <v>66</v>
      </c>
      <c r="F1222" t="s">
        <v>67</v>
      </c>
      <c r="G1222" t="s">
        <v>68</v>
      </c>
      <c r="H1222" t="s">
        <v>69</v>
      </c>
      <c r="I1222" t="s">
        <v>57</v>
      </c>
      <c r="J1222" t="s">
        <v>45</v>
      </c>
      <c r="K1222">
        <v>4</v>
      </c>
      <c r="L1222">
        <v>149</v>
      </c>
      <c r="M1222">
        <v>0.05</v>
      </c>
      <c r="N1222">
        <v>566.20000000000005</v>
      </c>
      <c r="O1222">
        <v>186.2</v>
      </c>
      <c r="P1222" t="s">
        <v>28</v>
      </c>
      <c r="Q1222" t="s">
        <v>91</v>
      </c>
      <c r="R1222" t="s">
        <v>36</v>
      </c>
      <c r="S1222">
        <v>3.4</v>
      </c>
      <c r="T1222">
        <f>YEAR(tblOrders[[#This Row],[Order Date]])</f>
        <v>2025</v>
      </c>
      <c r="U1222" t="str">
        <f>TEXT(tblOrders[[#This Row],[Order Date]],"mmm-yyyy")</f>
        <v>Apr-2025</v>
      </c>
      <c r="V1222" s="4">
        <f>tblOrders[[#This Row],[Profit]]/tblOrders[[#This Row],[Sales Amount]]</f>
        <v>0.32885906040268453</v>
      </c>
      <c r="W1222" t="str">
        <f>VLOOKUP(tblOrders[[#This Row],[City]],CityRegion,2,0)</f>
        <v>South</v>
      </c>
      <c r="X1222" t="str">
        <f>VLOOKUP(tblOrders[[#This Row],[City]],lookups!A:C,3,0)</f>
        <v>Kerala</v>
      </c>
    </row>
    <row r="1223" spans="1:24" x14ac:dyDescent="0.25">
      <c r="A1223" t="s">
        <v>2283</v>
      </c>
      <c r="B1223" s="1">
        <v>45976</v>
      </c>
      <c r="C1223" t="s">
        <v>2284</v>
      </c>
      <c r="D1223" t="s">
        <v>21</v>
      </c>
      <c r="E1223" t="s">
        <v>49</v>
      </c>
      <c r="F1223" t="s">
        <v>50</v>
      </c>
      <c r="G1223" t="s">
        <v>24</v>
      </c>
      <c r="H1223" t="s">
        <v>51</v>
      </c>
      <c r="I1223" t="s">
        <v>33</v>
      </c>
      <c r="J1223" t="s">
        <v>45</v>
      </c>
      <c r="K1223">
        <v>2</v>
      </c>
      <c r="L1223">
        <v>85</v>
      </c>
      <c r="M1223">
        <v>0</v>
      </c>
      <c r="N1223">
        <v>170</v>
      </c>
      <c r="O1223">
        <v>66</v>
      </c>
      <c r="P1223" t="s">
        <v>28</v>
      </c>
      <c r="Q1223" t="s">
        <v>46</v>
      </c>
      <c r="R1223" t="s">
        <v>36</v>
      </c>
      <c r="S1223">
        <v>3.9</v>
      </c>
      <c r="T1223">
        <f>YEAR(tblOrders[[#This Row],[Order Date]])</f>
        <v>2025</v>
      </c>
      <c r="U1223" t="str">
        <f>TEXT(tblOrders[[#This Row],[Order Date]],"mmm-yyyy")</f>
        <v>Nov-2025</v>
      </c>
      <c r="V1223" s="4">
        <f>tblOrders[[#This Row],[Profit]]/tblOrders[[#This Row],[Sales Amount]]</f>
        <v>0.38823529411764707</v>
      </c>
      <c r="W1223" t="str">
        <f>VLOOKUP(tblOrders[[#This Row],[City]],CityRegion,2,0)</f>
        <v>North</v>
      </c>
      <c r="X1223" t="str">
        <f>VLOOKUP(tblOrders[[#This Row],[City]],lookups!A:C,3,0)</f>
        <v>Delhi</v>
      </c>
    </row>
    <row r="1224" spans="1:24" x14ac:dyDescent="0.25">
      <c r="A1224" t="s">
        <v>2285</v>
      </c>
      <c r="B1224" s="1">
        <v>45992</v>
      </c>
      <c r="C1224" t="s">
        <v>994</v>
      </c>
      <c r="D1224" t="s">
        <v>21</v>
      </c>
      <c r="E1224" t="s">
        <v>114</v>
      </c>
      <c r="F1224" t="s">
        <v>115</v>
      </c>
      <c r="G1224" t="s">
        <v>42</v>
      </c>
      <c r="H1224" t="s">
        <v>116</v>
      </c>
      <c r="I1224" t="s">
        <v>52</v>
      </c>
      <c r="J1224" t="s">
        <v>27</v>
      </c>
      <c r="K1224">
        <v>1</v>
      </c>
      <c r="L1224">
        <v>12</v>
      </c>
      <c r="M1224">
        <v>0.1</v>
      </c>
      <c r="N1224">
        <v>10.8</v>
      </c>
      <c r="O1224">
        <v>4.8</v>
      </c>
      <c r="P1224" t="s">
        <v>28</v>
      </c>
      <c r="Q1224" t="s">
        <v>86</v>
      </c>
      <c r="R1224" t="s">
        <v>36</v>
      </c>
      <c r="S1224">
        <v>2.6</v>
      </c>
      <c r="T1224">
        <f>YEAR(tblOrders[[#This Row],[Order Date]])</f>
        <v>2025</v>
      </c>
      <c r="U1224" t="str">
        <f>TEXT(tblOrders[[#This Row],[Order Date]],"mmm-yyyy")</f>
        <v>Dec-2025</v>
      </c>
      <c r="V1224" s="4">
        <f>tblOrders[[#This Row],[Profit]]/tblOrders[[#This Row],[Sales Amount]]</f>
        <v>0.44444444444444442</v>
      </c>
      <c r="W1224" t="str">
        <f>VLOOKUP(tblOrders[[#This Row],[City]],CityRegion,2,0)</f>
        <v>South</v>
      </c>
      <c r="X1224" t="str">
        <f>VLOOKUP(tblOrders[[#This Row],[City]],lookups!A:C,3,0)</f>
        <v>Kerala</v>
      </c>
    </row>
    <row r="1225" spans="1:24" x14ac:dyDescent="0.25">
      <c r="A1225" t="s">
        <v>2286</v>
      </c>
      <c r="B1225" s="1">
        <v>45925</v>
      </c>
      <c r="C1225" t="s">
        <v>2287</v>
      </c>
      <c r="D1225" t="s">
        <v>21</v>
      </c>
      <c r="E1225" t="s">
        <v>55</v>
      </c>
      <c r="F1225" t="s">
        <v>56</v>
      </c>
      <c r="G1225" t="s">
        <v>24</v>
      </c>
      <c r="H1225" t="s">
        <v>51</v>
      </c>
      <c r="I1225" t="s">
        <v>76</v>
      </c>
      <c r="J1225" t="s">
        <v>45</v>
      </c>
      <c r="K1225">
        <v>5</v>
      </c>
      <c r="L1225">
        <v>42</v>
      </c>
      <c r="M1225">
        <v>0.15</v>
      </c>
      <c r="N1225">
        <v>178.5</v>
      </c>
      <c r="O1225">
        <v>58.5</v>
      </c>
      <c r="P1225" t="s">
        <v>28</v>
      </c>
      <c r="Q1225" t="s">
        <v>91</v>
      </c>
      <c r="R1225" t="s">
        <v>30</v>
      </c>
      <c r="S1225">
        <v>3.9</v>
      </c>
      <c r="T1225">
        <f>YEAR(tblOrders[[#This Row],[Order Date]])</f>
        <v>2025</v>
      </c>
      <c r="U1225" t="str">
        <f>TEXT(tblOrders[[#This Row],[Order Date]],"mmm-yyyy")</f>
        <v>Sep-2025</v>
      </c>
      <c r="V1225" s="4">
        <f>tblOrders[[#This Row],[Profit]]/tblOrders[[#This Row],[Sales Amount]]</f>
        <v>0.32773109243697479</v>
      </c>
      <c r="W1225" t="str">
        <f>VLOOKUP(tblOrders[[#This Row],[City]],CityRegion,2,0)</f>
        <v>South</v>
      </c>
      <c r="X1225" t="str">
        <f>VLOOKUP(tblOrders[[#This Row],[City]],lookups!A:C,3,0)</f>
        <v>Kerala</v>
      </c>
    </row>
    <row r="1226" spans="1:24" x14ac:dyDescent="0.25">
      <c r="A1226" t="s">
        <v>2288</v>
      </c>
      <c r="B1226" s="1">
        <v>45784</v>
      </c>
      <c r="C1226" t="s">
        <v>1433</v>
      </c>
      <c r="D1226" t="s">
        <v>39</v>
      </c>
      <c r="E1226" t="s">
        <v>114</v>
      </c>
      <c r="F1226" t="s">
        <v>115</v>
      </c>
      <c r="G1226" t="s">
        <v>42</v>
      </c>
      <c r="H1226" t="s">
        <v>116</v>
      </c>
      <c r="I1226" t="s">
        <v>130</v>
      </c>
      <c r="J1226" t="s">
        <v>45</v>
      </c>
      <c r="K1226">
        <v>4</v>
      </c>
      <c r="L1226">
        <v>12</v>
      </c>
      <c r="M1226">
        <v>0.2</v>
      </c>
      <c r="N1226">
        <v>38.4</v>
      </c>
      <c r="O1226">
        <v>14.4</v>
      </c>
      <c r="P1226" t="s">
        <v>28</v>
      </c>
      <c r="Q1226" t="s">
        <v>35</v>
      </c>
      <c r="R1226" t="s">
        <v>36</v>
      </c>
      <c r="S1226">
        <v>3.3</v>
      </c>
      <c r="T1226">
        <f>YEAR(tblOrders[[#This Row],[Order Date]])</f>
        <v>2025</v>
      </c>
      <c r="U1226" t="str">
        <f>TEXT(tblOrders[[#This Row],[Order Date]],"mmm-yyyy")</f>
        <v>May-2025</v>
      </c>
      <c r="V1226" s="4">
        <f>tblOrders[[#This Row],[Profit]]/tblOrders[[#This Row],[Sales Amount]]</f>
        <v>0.375</v>
      </c>
      <c r="W1226" t="str">
        <f>VLOOKUP(tblOrders[[#This Row],[City]],CityRegion,2,0)</f>
        <v>West</v>
      </c>
      <c r="X1226" t="str">
        <f>VLOOKUP(tblOrders[[#This Row],[City]],lookups!A:C,3,0)</f>
        <v>Maharashtra</v>
      </c>
    </row>
    <row r="1227" spans="1:24" x14ac:dyDescent="0.25">
      <c r="A1227" t="s">
        <v>2289</v>
      </c>
      <c r="B1227" s="1">
        <v>46022</v>
      </c>
      <c r="C1227" t="s">
        <v>2290</v>
      </c>
      <c r="D1227" t="s">
        <v>39</v>
      </c>
      <c r="E1227" t="s">
        <v>114</v>
      </c>
      <c r="F1227" t="s">
        <v>115</v>
      </c>
      <c r="G1227" t="s">
        <v>42</v>
      </c>
      <c r="H1227" t="s">
        <v>116</v>
      </c>
      <c r="I1227" t="s">
        <v>52</v>
      </c>
      <c r="J1227" t="s">
        <v>27</v>
      </c>
      <c r="K1227">
        <v>3</v>
      </c>
      <c r="L1227">
        <v>12</v>
      </c>
      <c r="M1227">
        <v>0.2</v>
      </c>
      <c r="N1227">
        <v>28.8</v>
      </c>
      <c r="O1227">
        <v>10.8</v>
      </c>
      <c r="P1227" t="s">
        <v>28</v>
      </c>
      <c r="Q1227" t="s">
        <v>86</v>
      </c>
      <c r="R1227" t="s">
        <v>36</v>
      </c>
      <c r="S1227">
        <v>3</v>
      </c>
      <c r="T1227">
        <f>YEAR(tblOrders[[#This Row],[Order Date]])</f>
        <v>2025</v>
      </c>
      <c r="U1227" t="str">
        <f>TEXT(tblOrders[[#This Row],[Order Date]],"mmm-yyyy")</f>
        <v>Dec-2025</v>
      </c>
      <c r="V1227" s="4">
        <f>tblOrders[[#This Row],[Profit]]/tblOrders[[#This Row],[Sales Amount]]</f>
        <v>0.375</v>
      </c>
      <c r="W1227" t="str">
        <f>VLOOKUP(tblOrders[[#This Row],[City]],CityRegion,2,0)</f>
        <v>South</v>
      </c>
      <c r="X1227" t="str">
        <f>VLOOKUP(tblOrders[[#This Row],[City]],lookups!A:C,3,0)</f>
        <v>Kerala</v>
      </c>
    </row>
    <row r="1228" spans="1:24" x14ac:dyDescent="0.25">
      <c r="A1228" t="s">
        <v>2291</v>
      </c>
      <c r="B1228" s="1">
        <v>45688</v>
      </c>
      <c r="C1228" t="s">
        <v>2292</v>
      </c>
      <c r="D1228" t="s">
        <v>21</v>
      </c>
      <c r="E1228" t="s">
        <v>101</v>
      </c>
      <c r="F1228" t="s">
        <v>102</v>
      </c>
      <c r="G1228" t="s">
        <v>24</v>
      </c>
      <c r="H1228" t="s">
        <v>103</v>
      </c>
      <c r="I1228" t="s">
        <v>70</v>
      </c>
      <c r="J1228" t="s">
        <v>27</v>
      </c>
      <c r="K1228">
        <v>5</v>
      </c>
      <c r="L1228">
        <v>120</v>
      </c>
      <c r="M1228">
        <v>0.05</v>
      </c>
      <c r="N1228">
        <v>570</v>
      </c>
      <c r="O1228">
        <v>180</v>
      </c>
      <c r="P1228" t="s">
        <v>28</v>
      </c>
      <c r="Q1228" t="s">
        <v>91</v>
      </c>
      <c r="R1228" t="s">
        <v>36</v>
      </c>
      <c r="S1228">
        <v>4.9000000000000004</v>
      </c>
      <c r="T1228">
        <f>YEAR(tblOrders[[#This Row],[Order Date]])</f>
        <v>2025</v>
      </c>
      <c r="U1228" t="str">
        <f>TEXT(tblOrders[[#This Row],[Order Date]],"mmm-yyyy")</f>
        <v>Jan-2025</v>
      </c>
      <c r="V1228" s="4">
        <f>tblOrders[[#This Row],[Profit]]/tblOrders[[#This Row],[Sales Amount]]</f>
        <v>0.31578947368421051</v>
      </c>
      <c r="W1228" t="str">
        <f>VLOOKUP(tblOrders[[#This Row],[City]],CityRegion,2,0)</f>
        <v>South</v>
      </c>
      <c r="X1228" t="str">
        <f>VLOOKUP(tblOrders[[#This Row],[City]],lookups!A:C,3,0)</f>
        <v>Telengana</v>
      </c>
    </row>
    <row r="1229" spans="1:24" x14ac:dyDescent="0.25">
      <c r="A1229" t="s">
        <v>2293</v>
      </c>
      <c r="B1229" s="1">
        <v>45663</v>
      </c>
      <c r="C1229" t="s">
        <v>2294</v>
      </c>
      <c r="D1229" t="s">
        <v>21</v>
      </c>
      <c r="E1229" t="s">
        <v>79</v>
      </c>
      <c r="F1229" t="s">
        <v>80</v>
      </c>
      <c r="G1229" t="s">
        <v>68</v>
      </c>
      <c r="H1229" t="s">
        <v>81</v>
      </c>
      <c r="I1229" t="s">
        <v>70</v>
      </c>
      <c r="J1229" t="s">
        <v>34</v>
      </c>
      <c r="K1229">
        <v>2</v>
      </c>
      <c r="L1229">
        <v>799</v>
      </c>
      <c r="M1229">
        <v>0.15</v>
      </c>
      <c r="N1229">
        <v>1358.3</v>
      </c>
      <c r="O1229">
        <v>118.3</v>
      </c>
      <c r="P1229" t="s">
        <v>28</v>
      </c>
      <c r="Q1229" t="s">
        <v>91</v>
      </c>
      <c r="R1229" t="s">
        <v>30</v>
      </c>
      <c r="S1229">
        <v>3</v>
      </c>
      <c r="T1229">
        <f>YEAR(tblOrders[[#This Row],[Order Date]])</f>
        <v>2025</v>
      </c>
      <c r="U1229" t="str">
        <f>TEXT(tblOrders[[#This Row],[Order Date]],"mmm-yyyy")</f>
        <v>Jan-2025</v>
      </c>
      <c r="V1229" s="4">
        <f>tblOrders[[#This Row],[Profit]]/tblOrders[[#This Row],[Sales Amount]]</f>
        <v>8.7094161819921967E-2</v>
      </c>
      <c r="W1229" t="str">
        <f>VLOOKUP(tblOrders[[#This Row],[City]],CityRegion,2,0)</f>
        <v>South</v>
      </c>
      <c r="X1229" t="str">
        <f>VLOOKUP(tblOrders[[#This Row],[City]],lookups!A:C,3,0)</f>
        <v>Telengana</v>
      </c>
    </row>
    <row r="1230" spans="1:24" x14ac:dyDescent="0.25">
      <c r="A1230" t="s">
        <v>2295</v>
      </c>
      <c r="B1230" s="1">
        <v>45877</v>
      </c>
      <c r="C1230" t="s">
        <v>2296</v>
      </c>
      <c r="D1230" t="s">
        <v>39</v>
      </c>
      <c r="E1230" t="s">
        <v>101</v>
      </c>
      <c r="F1230" t="s">
        <v>102</v>
      </c>
      <c r="G1230" t="s">
        <v>24</v>
      </c>
      <c r="H1230" t="s">
        <v>103</v>
      </c>
      <c r="I1230" t="s">
        <v>139</v>
      </c>
      <c r="J1230" t="s">
        <v>45</v>
      </c>
      <c r="K1230">
        <v>4</v>
      </c>
      <c r="L1230">
        <v>120</v>
      </c>
      <c r="M1230">
        <v>0</v>
      </c>
      <c r="N1230">
        <v>480</v>
      </c>
      <c r="O1230">
        <v>168</v>
      </c>
      <c r="P1230" t="s">
        <v>28</v>
      </c>
      <c r="Q1230" t="s">
        <v>29</v>
      </c>
      <c r="R1230" t="s">
        <v>123</v>
      </c>
      <c r="S1230">
        <v>2.9</v>
      </c>
      <c r="T1230">
        <f>YEAR(tblOrders[[#This Row],[Order Date]])</f>
        <v>2025</v>
      </c>
      <c r="U1230" t="str">
        <f>TEXT(tblOrders[[#This Row],[Order Date]],"mmm-yyyy")</f>
        <v>Aug-2025</v>
      </c>
      <c r="V1230" s="4">
        <f>tblOrders[[#This Row],[Profit]]/tblOrders[[#This Row],[Sales Amount]]</f>
        <v>0.35</v>
      </c>
      <c r="W1230" t="str">
        <f>VLOOKUP(tblOrders[[#This Row],[City]],CityRegion,2,0)</f>
        <v>South</v>
      </c>
      <c r="X1230" t="str">
        <f>VLOOKUP(tblOrders[[#This Row],[City]],lookups!A:C,3,0)</f>
        <v>Tamil Nadu</v>
      </c>
    </row>
    <row r="1231" spans="1:24" x14ac:dyDescent="0.25">
      <c r="A1231" t="s">
        <v>2297</v>
      </c>
      <c r="B1231" s="1">
        <v>45672</v>
      </c>
      <c r="C1231" t="s">
        <v>680</v>
      </c>
      <c r="D1231" t="s">
        <v>21</v>
      </c>
      <c r="E1231" t="s">
        <v>66</v>
      </c>
      <c r="F1231" t="s">
        <v>67</v>
      </c>
      <c r="G1231" t="s">
        <v>68</v>
      </c>
      <c r="H1231" t="s">
        <v>69</v>
      </c>
      <c r="I1231" t="s">
        <v>139</v>
      </c>
      <c r="J1231" t="s">
        <v>34</v>
      </c>
      <c r="K1231">
        <v>3</v>
      </c>
      <c r="L1231">
        <v>149</v>
      </c>
      <c r="M1231">
        <v>0</v>
      </c>
      <c r="N1231">
        <v>447</v>
      </c>
      <c r="O1231">
        <v>162</v>
      </c>
      <c r="P1231" t="s">
        <v>28</v>
      </c>
      <c r="Q1231" t="s">
        <v>35</v>
      </c>
      <c r="R1231" t="s">
        <v>36</v>
      </c>
      <c r="S1231">
        <v>4.5999999999999996</v>
      </c>
      <c r="T1231">
        <f>YEAR(tblOrders[[#This Row],[Order Date]])</f>
        <v>2025</v>
      </c>
      <c r="U1231" t="str">
        <f>TEXT(tblOrders[[#This Row],[Order Date]],"mmm-yyyy")</f>
        <v>Jan-2025</v>
      </c>
      <c r="V1231" s="4">
        <f>tblOrders[[#This Row],[Profit]]/tblOrders[[#This Row],[Sales Amount]]</f>
        <v>0.36241610738255031</v>
      </c>
      <c r="W1231" t="str">
        <f>VLOOKUP(tblOrders[[#This Row],[City]],CityRegion,2,0)</f>
        <v>South</v>
      </c>
      <c r="X1231" t="str">
        <f>VLOOKUP(tblOrders[[#This Row],[City]],lookups!A:C,3,0)</f>
        <v>Tamil Nadu</v>
      </c>
    </row>
    <row r="1232" spans="1:24" x14ac:dyDescent="0.25">
      <c r="A1232" t="s">
        <v>2298</v>
      </c>
      <c r="B1232" s="1">
        <v>45855</v>
      </c>
      <c r="C1232" t="s">
        <v>1601</v>
      </c>
      <c r="D1232" t="s">
        <v>21</v>
      </c>
      <c r="E1232" t="s">
        <v>40</v>
      </c>
      <c r="F1232" t="s">
        <v>41</v>
      </c>
      <c r="G1232" t="s">
        <v>42</v>
      </c>
      <c r="H1232" t="s">
        <v>43</v>
      </c>
      <c r="I1232" t="s">
        <v>76</v>
      </c>
      <c r="J1232" t="s">
        <v>45</v>
      </c>
      <c r="K1232">
        <v>5</v>
      </c>
      <c r="L1232">
        <v>18</v>
      </c>
      <c r="M1232">
        <v>0</v>
      </c>
      <c r="N1232">
        <v>90</v>
      </c>
      <c r="O1232">
        <v>45</v>
      </c>
      <c r="P1232" t="s">
        <v>28</v>
      </c>
      <c r="Q1232" t="s">
        <v>86</v>
      </c>
      <c r="R1232" t="s">
        <v>30</v>
      </c>
      <c r="S1232">
        <v>3.9</v>
      </c>
      <c r="T1232">
        <f>YEAR(tblOrders[[#This Row],[Order Date]])</f>
        <v>2025</v>
      </c>
      <c r="U1232" t="str">
        <f>TEXT(tblOrders[[#This Row],[Order Date]],"mmm-yyyy")</f>
        <v>Jul-2025</v>
      </c>
      <c r="V1232" s="4">
        <f>tblOrders[[#This Row],[Profit]]/tblOrders[[#This Row],[Sales Amount]]</f>
        <v>0.5</v>
      </c>
      <c r="W1232" t="str">
        <f>VLOOKUP(tblOrders[[#This Row],[City]],CityRegion,2,0)</f>
        <v>South</v>
      </c>
      <c r="X1232" t="str">
        <f>VLOOKUP(tblOrders[[#This Row],[City]],lookups!A:C,3,0)</f>
        <v>Kerala</v>
      </c>
    </row>
    <row r="1233" spans="1:24" x14ac:dyDescent="0.25">
      <c r="A1233" t="s">
        <v>2299</v>
      </c>
      <c r="B1233" s="1">
        <v>45779</v>
      </c>
      <c r="C1233" t="s">
        <v>2300</v>
      </c>
      <c r="D1233" t="s">
        <v>21</v>
      </c>
      <c r="E1233" t="s">
        <v>49</v>
      </c>
      <c r="F1233" t="s">
        <v>50</v>
      </c>
      <c r="G1233" t="s">
        <v>24</v>
      </c>
      <c r="H1233" t="s">
        <v>51</v>
      </c>
      <c r="I1233" t="s">
        <v>70</v>
      </c>
      <c r="J1233" t="s">
        <v>27</v>
      </c>
      <c r="K1233">
        <v>2</v>
      </c>
      <c r="L1233">
        <v>85</v>
      </c>
      <c r="M1233">
        <v>0.15</v>
      </c>
      <c r="N1233">
        <v>144.5</v>
      </c>
      <c r="O1233">
        <v>40.5</v>
      </c>
      <c r="P1233" t="s">
        <v>28</v>
      </c>
      <c r="Q1233" t="s">
        <v>46</v>
      </c>
      <c r="R1233" t="s">
        <v>36</v>
      </c>
      <c r="S1233">
        <v>4.8</v>
      </c>
      <c r="T1233">
        <f>YEAR(tblOrders[[#This Row],[Order Date]])</f>
        <v>2025</v>
      </c>
      <c r="U1233" t="str">
        <f>TEXT(tblOrders[[#This Row],[Order Date]],"mmm-yyyy")</f>
        <v>May-2025</v>
      </c>
      <c r="V1233" s="4">
        <f>tblOrders[[#This Row],[Profit]]/tblOrders[[#This Row],[Sales Amount]]</f>
        <v>0.28027681660899656</v>
      </c>
      <c r="W1233" t="str">
        <f>VLOOKUP(tblOrders[[#This Row],[City]],CityRegion,2,0)</f>
        <v>South</v>
      </c>
      <c r="X1233" t="str">
        <f>VLOOKUP(tblOrders[[#This Row],[City]],lookups!A:C,3,0)</f>
        <v>Telengana</v>
      </c>
    </row>
    <row r="1234" spans="1:24" x14ac:dyDescent="0.25">
      <c r="A1234" t="s">
        <v>2301</v>
      </c>
      <c r="B1234" s="1">
        <v>45920</v>
      </c>
      <c r="C1234" t="s">
        <v>1445</v>
      </c>
      <c r="D1234" t="s">
        <v>21</v>
      </c>
      <c r="E1234" t="s">
        <v>101</v>
      </c>
      <c r="F1234" t="s">
        <v>102</v>
      </c>
      <c r="G1234" t="s">
        <v>24</v>
      </c>
      <c r="H1234" t="s">
        <v>103</v>
      </c>
      <c r="I1234" t="s">
        <v>84</v>
      </c>
      <c r="J1234" t="s">
        <v>27</v>
      </c>
      <c r="K1234">
        <v>5</v>
      </c>
      <c r="L1234">
        <v>120</v>
      </c>
      <c r="M1234">
        <v>0</v>
      </c>
      <c r="N1234">
        <v>600</v>
      </c>
      <c r="O1234">
        <v>210</v>
      </c>
      <c r="P1234" t="s">
        <v>111</v>
      </c>
      <c r="Q1234" t="s">
        <v>46</v>
      </c>
      <c r="R1234" t="s">
        <v>36</v>
      </c>
      <c r="S1234">
        <v>3.4</v>
      </c>
      <c r="T1234">
        <f>YEAR(tblOrders[[#This Row],[Order Date]])</f>
        <v>2025</v>
      </c>
      <c r="U1234" t="str">
        <f>TEXT(tblOrders[[#This Row],[Order Date]],"mmm-yyyy")</f>
        <v>Sep-2025</v>
      </c>
      <c r="V1234" s="4">
        <f>tblOrders[[#This Row],[Profit]]/tblOrders[[#This Row],[Sales Amount]]</f>
        <v>0.35</v>
      </c>
      <c r="W1234" t="str">
        <f>VLOOKUP(tblOrders[[#This Row],[City]],CityRegion,2,0)</f>
        <v>West</v>
      </c>
      <c r="X1234" t="str">
        <f>VLOOKUP(tblOrders[[#This Row],[City]],lookups!A:C,3,0)</f>
        <v>Maharashtra</v>
      </c>
    </row>
    <row r="1235" spans="1:24" x14ac:dyDescent="0.25">
      <c r="A1235" t="s">
        <v>2302</v>
      </c>
      <c r="B1235" s="1">
        <v>45797</v>
      </c>
      <c r="C1235" t="s">
        <v>376</v>
      </c>
      <c r="D1235" t="s">
        <v>21</v>
      </c>
      <c r="E1235" t="s">
        <v>73</v>
      </c>
      <c r="F1235" t="s">
        <v>74</v>
      </c>
      <c r="G1235" t="s">
        <v>68</v>
      </c>
      <c r="H1235" t="s">
        <v>75</v>
      </c>
      <c r="I1235" t="s">
        <v>33</v>
      </c>
      <c r="J1235" t="s">
        <v>45</v>
      </c>
      <c r="K1235">
        <v>3</v>
      </c>
      <c r="L1235">
        <v>65</v>
      </c>
      <c r="M1235">
        <v>0</v>
      </c>
      <c r="N1235">
        <v>195</v>
      </c>
      <c r="O1235">
        <v>81</v>
      </c>
      <c r="P1235" t="s">
        <v>85</v>
      </c>
      <c r="Q1235" t="s">
        <v>35</v>
      </c>
      <c r="R1235" t="s">
        <v>36</v>
      </c>
      <c r="S1235">
        <v>4.2</v>
      </c>
      <c r="T1235">
        <f>YEAR(tblOrders[[#This Row],[Order Date]])</f>
        <v>2025</v>
      </c>
      <c r="U1235" t="str">
        <f>TEXT(tblOrders[[#This Row],[Order Date]],"mmm-yyyy")</f>
        <v>May-2025</v>
      </c>
      <c r="V1235" s="4">
        <f>tblOrders[[#This Row],[Profit]]/tblOrders[[#This Row],[Sales Amount]]</f>
        <v>0.41538461538461541</v>
      </c>
      <c r="W1235" t="str">
        <f>VLOOKUP(tblOrders[[#This Row],[City]],CityRegion,2,0)</f>
        <v>North</v>
      </c>
      <c r="X1235" t="str">
        <f>VLOOKUP(tblOrders[[#This Row],[City]],lookups!A:C,3,0)</f>
        <v>Delhi</v>
      </c>
    </row>
    <row r="1236" spans="1:24" x14ac:dyDescent="0.25">
      <c r="A1236" t="s">
        <v>2303</v>
      </c>
      <c r="B1236" s="1">
        <v>46011</v>
      </c>
      <c r="C1236" t="s">
        <v>1744</v>
      </c>
      <c r="D1236" t="s">
        <v>21</v>
      </c>
      <c r="E1236" t="s">
        <v>55</v>
      </c>
      <c r="F1236" t="s">
        <v>56</v>
      </c>
      <c r="G1236" t="s">
        <v>24</v>
      </c>
      <c r="H1236" t="s">
        <v>51</v>
      </c>
      <c r="I1236" t="s">
        <v>84</v>
      </c>
      <c r="J1236" t="s">
        <v>27</v>
      </c>
      <c r="K1236">
        <v>5</v>
      </c>
      <c r="L1236">
        <v>42</v>
      </c>
      <c r="M1236">
        <v>0.1</v>
      </c>
      <c r="N1236">
        <v>189</v>
      </c>
      <c r="O1236">
        <v>69</v>
      </c>
      <c r="P1236" t="s">
        <v>85</v>
      </c>
      <c r="Q1236" t="s">
        <v>91</v>
      </c>
      <c r="R1236" t="s">
        <v>36</v>
      </c>
      <c r="S1236">
        <v>3.3</v>
      </c>
      <c r="T1236">
        <f>YEAR(tblOrders[[#This Row],[Order Date]])</f>
        <v>2025</v>
      </c>
      <c r="U1236" t="str">
        <f>TEXT(tblOrders[[#This Row],[Order Date]],"mmm-yyyy")</f>
        <v>Dec-2025</v>
      </c>
      <c r="V1236" s="4">
        <f>tblOrders[[#This Row],[Profit]]/tblOrders[[#This Row],[Sales Amount]]</f>
        <v>0.36507936507936506</v>
      </c>
      <c r="W1236" t="str">
        <f>VLOOKUP(tblOrders[[#This Row],[City]],CityRegion,2,0)</f>
        <v>West</v>
      </c>
      <c r="X1236" t="str">
        <f>VLOOKUP(tblOrders[[#This Row],[City]],lookups!A:C,3,0)</f>
        <v>Maharashtra</v>
      </c>
    </row>
    <row r="1237" spans="1:24" x14ac:dyDescent="0.25">
      <c r="A1237" t="s">
        <v>2304</v>
      </c>
      <c r="B1237" s="1">
        <v>45777</v>
      </c>
      <c r="C1237" t="s">
        <v>297</v>
      </c>
      <c r="D1237" t="s">
        <v>21</v>
      </c>
      <c r="E1237" t="s">
        <v>73</v>
      </c>
      <c r="F1237" t="s">
        <v>74</v>
      </c>
      <c r="G1237" t="s">
        <v>68</v>
      </c>
      <c r="H1237" t="s">
        <v>75</v>
      </c>
      <c r="I1237" t="s">
        <v>52</v>
      </c>
      <c r="J1237" t="s">
        <v>27</v>
      </c>
      <c r="K1237">
        <v>4</v>
      </c>
      <c r="L1237">
        <v>65</v>
      </c>
      <c r="M1237">
        <v>0.1</v>
      </c>
      <c r="N1237">
        <v>234</v>
      </c>
      <c r="O1237">
        <v>82</v>
      </c>
      <c r="P1237" t="s">
        <v>148</v>
      </c>
      <c r="Q1237" t="s">
        <v>46</v>
      </c>
      <c r="R1237" t="s">
        <v>123</v>
      </c>
      <c r="S1237">
        <v>3</v>
      </c>
      <c r="T1237">
        <f>YEAR(tblOrders[[#This Row],[Order Date]])</f>
        <v>2025</v>
      </c>
      <c r="U1237" t="str">
        <f>TEXT(tblOrders[[#This Row],[Order Date]],"mmm-yyyy")</f>
        <v>Apr-2025</v>
      </c>
      <c r="V1237" s="4">
        <f>tblOrders[[#This Row],[Profit]]/tblOrders[[#This Row],[Sales Amount]]</f>
        <v>0.3504273504273504</v>
      </c>
      <c r="W1237" t="str">
        <f>VLOOKUP(tblOrders[[#This Row],[City]],CityRegion,2,0)</f>
        <v>South</v>
      </c>
      <c r="X1237" t="str">
        <f>VLOOKUP(tblOrders[[#This Row],[City]],lookups!A:C,3,0)</f>
        <v>Kerala</v>
      </c>
    </row>
    <row r="1238" spans="1:24" x14ac:dyDescent="0.25">
      <c r="A1238" t="s">
        <v>2305</v>
      </c>
      <c r="B1238" s="1">
        <v>45790</v>
      </c>
      <c r="C1238" t="s">
        <v>2306</v>
      </c>
      <c r="D1238" t="s">
        <v>21</v>
      </c>
      <c r="E1238" t="s">
        <v>101</v>
      </c>
      <c r="F1238" t="s">
        <v>102</v>
      </c>
      <c r="G1238" t="s">
        <v>24</v>
      </c>
      <c r="H1238" t="s">
        <v>103</v>
      </c>
      <c r="I1238" t="s">
        <v>57</v>
      </c>
      <c r="J1238" t="s">
        <v>45</v>
      </c>
      <c r="K1238">
        <v>2</v>
      </c>
      <c r="L1238">
        <v>120</v>
      </c>
      <c r="M1238">
        <v>0.05</v>
      </c>
      <c r="N1238">
        <v>228</v>
      </c>
      <c r="O1238">
        <v>72</v>
      </c>
      <c r="P1238" t="s">
        <v>28</v>
      </c>
      <c r="Q1238" t="s">
        <v>91</v>
      </c>
      <c r="R1238" t="s">
        <v>36</v>
      </c>
      <c r="S1238">
        <v>3.1</v>
      </c>
      <c r="T1238">
        <f>YEAR(tblOrders[[#This Row],[Order Date]])</f>
        <v>2025</v>
      </c>
      <c r="U1238" t="str">
        <f>TEXT(tblOrders[[#This Row],[Order Date]],"mmm-yyyy")</f>
        <v>May-2025</v>
      </c>
      <c r="V1238" s="4">
        <f>tblOrders[[#This Row],[Profit]]/tblOrders[[#This Row],[Sales Amount]]</f>
        <v>0.31578947368421051</v>
      </c>
      <c r="W1238" t="str">
        <f>VLOOKUP(tblOrders[[#This Row],[City]],CityRegion,2,0)</f>
        <v>South</v>
      </c>
      <c r="X1238" t="str">
        <f>VLOOKUP(tblOrders[[#This Row],[City]],lookups!A:C,3,0)</f>
        <v>Kerala</v>
      </c>
    </row>
    <row r="1239" spans="1:24" x14ac:dyDescent="0.25">
      <c r="A1239" t="s">
        <v>2307</v>
      </c>
      <c r="B1239" s="1">
        <v>45681</v>
      </c>
      <c r="C1239" t="s">
        <v>2308</v>
      </c>
      <c r="D1239" t="s">
        <v>21</v>
      </c>
      <c r="E1239" t="s">
        <v>66</v>
      </c>
      <c r="F1239" t="s">
        <v>67</v>
      </c>
      <c r="G1239" t="s">
        <v>68</v>
      </c>
      <c r="H1239" t="s">
        <v>69</v>
      </c>
      <c r="I1239" t="s">
        <v>84</v>
      </c>
      <c r="J1239" t="s">
        <v>27</v>
      </c>
      <c r="K1239">
        <v>4</v>
      </c>
      <c r="L1239">
        <v>149</v>
      </c>
      <c r="M1239">
        <v>0</v>
      </c>
      <c r="N1239">
        <v>596</v>
      </c>
      <c r="O1239">
        <v>216</v>
      </c>
      <c r="P1239" t="s">
        <v>28</v>
      </c>
      <c r="Q1239" t="s">
        <v>86</v>
      </c>
      <c r="R1239" t="s">
        <v>36</v>
      </c>
      <c r="S1239">
        <v>4.4000000000000004</v>
      </c>
      <c r="T1239">
        <f>YEAR(tblOrders[[#This Row],[Order Date]])</f>
        <v>2025</v>
      </c>
      <c r="U1239" t="str">
        <f>TEXT(tblOrders[[#This Row],[Order Date]],"mmm-yyyy")</f>
        <v>Jan-2025</v>
      </c>
      <c r="V1239" s="4">
        <f>tblOrders[[#This Row],[Profit]]/tblOrders[[#This Row],[Sales Amount]]</f>
        <v>0.36241610738255031</v>
      </c>
      <c r="W1239" t="str">
        <f>VLOOKUP(tblOrders[[#This Row],[City]],CityRegion,2,0)</f>
        <v>West</v>
      </c>
      <c r="X1239" t="str">
        <f>VLOOKUP(tblOrders[[#This Row],[City]],lookups!A:C,3,0)</f>
        <v>Maharashtra</v>
      </c>
    </row>
    <row r="1240" spans="1:24" x14ac:dyDescent="0.25">
      <c r="A1240" t="s">
        <v>2309</v>
      </c>
      <c r="B1240" s="1">
        <v>46009</v>
      </c>
      <c r="C1240" t="s">
        <v>2310</v>
      </c>
      <c r="D1240" t="s">
        <v>39</v>
      </c>
      <c r="E1240" t="s">
        <v>60</v>
      </c>
      <c r="F1240" t="s">
        <v>61</v>
      </c>
      <c r="G1240" t="s">
        <v>62</v>
      </c>
      <c r="H1240" t="s">
        <v>63</v>
      </c>
      <c r="I1240" t="s">
        <v>70</v>
      </c>
      <c r="J1240" t="s">
        <v>34</v>
      </c>
      <c r="K1240">
        <v>3</v>
      </c>
      <c r="L1240">
        <v>45</v>
      </c>
      <c r="M1240">
        <v>0.1</v>
      </c>
      <c r="N1240">
        <v>121.5</v>
      </c>
      <c r="O1240">
        <v>43.5</v>
      </c>
      <c r="P1240" t="s">
        <v>28</v>
      </c>
      <c r="Q1240" t="s">
        <v>29</v>
      </c>
      <c r="R1240" t="s">
        <v>36</v>
      </c>
      <c r="S1240">
        <v>4.8</v>
      </c>
      <c r="T1240">
        <f>YEAR(tblOrders[[#This Row],[Order Date]])</f>
        <v>2025</v>
      </c>
      <c r="U1240" t="str">
        <f>TEXT(tblOrders[[#This Row],[Order Date]],"mmm-yyyy")</f>
        <v>Dec-2025</v>
      </c>
      <c r="V1240" s="4">
        <f>tblOrders[[#This Row],[Profit]]/tblOrders[[#This Row],[Sales Amount]]</f>
        <v>0.35802469135802467</v>
      </c>
      <c r="W1240" t="str">
        <f>VLOOKUP(tblOrders[[#This Row],[City]],CityRegion,2,0)</f>
        <v>South</v>
      </c>
      <c r="X1240" t="str">
        <f>VLOOKUP(tblOrders[[#This Row],[City]],lookups!A:C,3,0)</f>
        <v>Telengana</v>
      </c>
    </row>
    <row r="1241" spans="1:24" x14ac:dyDescent="0.25">
      <c r="A1241" t="s">
        <v>2311</v>
      </c>
      <c r="B1241" s="1">
        <v>45991</v>
      </c>
      <c r="C1241" t="s">
        <v>2312</v>
      </c>
      <c r="D1241" t="s">
        <v>39</v>
      </c>
      <c r="E1241" t="s">
        <v>60</v>
      </c>
      <c r="F1241" t="s">
        <v>61</v>
      </c>
      <c r="G1241" t="s">
        <v>62</v>
      </c>
      <c r="H1241" t="s">
        <v>63</v>
      </c>
      <c r="I1241" t="s">
        <v>52</v>
      </c>
      <c r="J1241" t="s">
        <v>27</v>
      </c>
      <c r="K1241">
        <v>4</v>
      </c>
      <c r="L1241">
        <v>45</v>
      </c>
      <c r="M1241">
        <v>0.1</v>
      </c>
      <c r="N1241">
        <v>162</v>
      </c>
      <c r="O1241">
        <v>58</v>
      </c>
      <c r="P1241" t="s">
        <v>28</v>
      </c>
      <c r="Q1241" t="s">
        <v>35</v>
      </c>
      <c r="R1241" t="s">
        <v>36</v>
      </c>
      <c r="S1241">
        <v>4.7</v>
      </c>
      <c r="T1241">
        <f>YEAR(tblOrders[[#This Row],[Order Date]])</f>
        <v>2025</v>
      </c>
      <c r="U1241" t="str">
        <f>TEXT(tblOrders[[#This Row],[Order Date]],"mmm-yyyy")</f>
        <v>Nov-2025</v>
      </c>
      <c r="V1241" s="4">
        <f>tblOrders[[#This Row],[Profit]]/tblOrders[[#This Row],[Sales Amount]]</f>
        <v>0.35802469135802467</v>
      </c>
      <c r="W1241" t="str">
        <f>VLOOKUP(tblOrders[[#This Row],[City]],CityRegion,2,0)</f>
        <v>South</v>
      </c>
      <c r="X1241" t="str">
        <f>VLOOKUP(tblOrders[[#This Row],[City]],lookups!A:C,3,0)</f>
        <v>Kerala</v>
      </c>
    </row>
    <row r="1242" spans="1:24" x14ac:dyDescent="0.25">
      <c r="A1242" t="s">
        <v>2313</v>
      </c>
      <c r="B1242" s="1">
        <v>45910</v>
      </c>
      <c r="C1242" t="s">
        <v>341</v>
      </c>
      <c r="D1242" t="s">
        <v>21</v>
      </c>
      <c r="E1242" t="s">
        <v>114</v>
      </c>
      <c r="F1242" t="s">
        <v>115</v>
      </c>
      <c r="G1242" t="s">
        <v>42</v>
      </c>
      <c r="H1242" t="s">
        <v>116</v>
      </c>
      <c r="I1242" t="s">
        <v>130</v>
      </c>
      <c r="J1242" t="s">
        <v>45</v>
      </c>
      <c r="K1242">
        <v>5</v>
      </c>
      <c r="L1242">
        <v>12</v>
      </c>
      <c r="M1242">
        <v>0</v>
      </c>
      <c r="N1242">
        <v>60</v>
      </c>
      <c r="O1242">
        <v>30</v>
      </c>
      <c r="P1242" t="s">
        <v>111</v>
      </c>
      <c r="Q1242" t="s">
        <v>86</v>
      </c>
      <c r="R1242" t="s">
        <v>36</v>
      </c>
      <c r="S1242">
        <v>3.7</v>
      </c>
      <c r="T1242">
        <f>YEAR(tblOrders[[#This Row],[Order Date]])</f>
        <v>2025</v>
      </c>
      <c r="U1242" t="str">
        <f>TEXT(tblOrders[[#This Row],[Order Date]],"mmm-yyyy")</f>
        <v>Sep-2025</v>
      </c>
      <c r="V1242" s="4">
        <f>tblOrders[[#This Row],[Profit]]/tblOrders[[#This Row],[Sales Amount]]</f>
        <v>0.5</v>
      </c>
      <c r="W1242" t="str">
        <f>VLOOKUP(tblOrders[[#This Row],[City]],CityRegion,2,0)</f>
        <v>West</v>
      </c>
      <c r="X1242" t="str">
        <f>VLOOKUP(tblOrders[[#This Row],[City]],lookups!A:C,3,0)</f>
        <v>Maharashtra</v>
      </c>
    </row>
    <row r="1243" spans="1:24" x14ac:dyDescent="0.25">
      <c r="A1243" t="s">
        <v>2314</v>
      </c>
      <c r="B1243" s="1">
        <v>45843</v>
      </c>
      <c r="C1243" t="s">
        <v>212</v>
      </c>
      <c r="D1243" t="s">
        <v>21</v>
      </c>
      <c r="E1243" t="s">
        <v>108</v>
      </c>
      <c r="F1243" t="s">
        <v>109</v>
      </c>
      <c r="G1243" t="s">
        <v>62</v>
      </c>
      <c r="H1243" t="s">
        <v>110</v>
      </c>
      <c r="I1243" t="s">
        <v>70</v>
      </c>
      <c r="J1243" t="s">
        <v>27</v>
      </c>
      <c r="K1243">
        <v>3</v>
      </c>
      <c r="L1243">
        <v>110</v>
      </c>
      <c r="M1243">
        <v>0.2</v>
      </c>
      <c r="N1243">
        <v>264</v>
      </c>
      <c r="O1243">
        <v>60</v>
      </c>
      <c r="P1243" t="s">
        <v>28</v>
      </c>
      <c r="Q1243" t="s">
        <v>46</v>
      </c>
      <c r="R1243" t="s">
        <v>36</v>
      </c>
      <c r="S1243">
        <v>4.5</v>
      </c>
      <c r="T1243">
        <f>YEAR(tblOrders[[#This Row],[Order Date]])</f>
        <v>2025</v>
      </c>
      <c r="U1243" t="str">
        <f>TEXT(tblOrders[[#This Row],[Order Date]],"mmm-yyyy")</f>
        <v>Jul-2025</v>
      </c>
      <c r="V1243" s="4">
        <f>tblOrders[[#This Row],[Profit]]/tblOrders[[#This Row],[Sales Amount]]</f>
        <v>0.22727272727272727</v>
      </c>
      <c r="W1243" t="str">
        <f>VLOOKUP(tblOrders[[#This Row],[City]],CityRegion,2,0)</f>
        <v>South</v>
      </c>
      <c r="X1243" t="str">
        <f>VLOOKUP(tblOrders[[#This Row],[City]],lookups!A:C,3,0)</f>
        <v>Telengana</v>
      </c>
    </row>
    <row r="1244" spans="1:24" x14ac:dyDescent="0.25">
      <c r="A1244" t="s">
        <v>2315</v>
      </c>
      <c r="B1244" s="1">
        <v>45696</v>
      </c>
      <c r="C1244" t="s">
        <v>610</v>
      </c>
      <c r="D1244" t="s">
        <v>39</v>
      </c>
      <c r="E1244" t="s">
        <v>55</v>
      </c>
      <c r="F1244" t="s">
        <v>56</v>
      </c>
      <c r="G1244" t="s">
        <v>24</v>
      </c>
      <c r="H1244" t="s">
        <v>51</v>
      </c>
      <c r="I1244" t="s">
        <v>70</v>
      </c>
      <c r="J1244" t="s">
        <v>45</v>
      </c>
      <c r="K1244">
        <v>5</v>
      </c>
      <c r="L1244">
        <v>42</v>
      </c>
      <c r="M1244">
        <v>0.2</v>
      </c>
      <c r="N1244">
        <v>168</v>
      </c>
      <c r="O1244">
        <v>48</v>
      </c>
      <c r="P1244" t="s">
        <v>28</v>
      </c>
      <c r="Q1244" t="s">
        <v>86</v>
      </c>
      <c r="R1244" t="s">
        <v>36</v>
      </c>
      <c r="S1244">
        <v>2.6</v>
      </c>
      <c r="T1244">
        <f>YEAR(tblOrders[[#This Row],[Order Date]])</f>
        <v>2025</v>
      </c>
      <c r="U1244" t="str">
        <f>TEXT(tblOrders[[#This Row],[Order Date]],"mmm-yyyy")</f>
        <v>Feb-2025</v>
      </c>
      <c r="V1244" s="4">
        <f>tblOrders[[#This Row],[Profit]]/tblOrders[[#This Row],[Sales Amount]]</f>
        <v>0.2857142857142857</v>
      </c>
      <c r="W1244" t="str">
        <f>VLOOKUP(tblOrders[[#This Row],[City]],CityRegion,2,0)</f>
        <v>South</v>
      </c>
      <c r="X1244" t="str">
        <f>VLOOKUP(tblOrders[[#This Row],[City]],lookups!A:C,3,0)</f>
        <v>Telengana</v>
      </c>
    </row>
    <row r="1245" spans="1:24" x14ac:dyDescent="0.25">
      <c r="A1245" t="s">
        <v>2316</v>
      </c>
      <c r="B1245" s="1">
        <v>45688</v>
      </c>
      <c r="C1245" t="s">
        <v>2317</v>
      </c>
      <c r="D1245" t="s">
        <v>39</v>
      </c>
      <c r="E1245" t="s">
        <v>79</v>
      </c>
      <c r="F1245" t="s">
        <v>80</v>
      </c>
      <c r="G1245" t="s">
        <v>68</v>
      </c>
      <c r="H1245" t="s">
        <v>81</v>
      </c>
      <c r="I1245" t="s">
        <v>52</v>
      </c>
      <c r="J1245" t="s">
        <v>45</v>
      </c>
      <c r="K1245">
        <v>2</v>
      </c>
      <c r="L1245">
        <v>799</v>
      </c>
      <c r="M1245">
        <v>0.15</v>
      </c>
      <c r="N1245">
        <v>1358.3</v>
      </c>
      <c r="O1245">
        <v>118.3</v>
      </c>
      <c r="P1245" t="s">
        <v>111</v>
      </c>
      <c r="Q1245" t="s">
        <v>46</v>
      </c>
      <c r="R1245" t="s">
        <v>30</v>
      </c>
      <c r="S1245">
        <v>5</v>
      </c>
      <c r="T1245">
        <f>YEAR(tblOrders[[#This Row],[Order Date]])</f>
        <v>2025</v>
      </c>
      <c r="U1245" t="str">
        <f>TEXT(tblOrders[[#This Row],[Order Date]],"mmm-yyyy")</f>
        <v>Jan-2025</v>
      </c>
      <c r="V1245" s="4">
        <f>tblOrders[[#This Row],[Profit]]/tblOrders[[#This Row],[Sales Amount]]</f>
        <v>8.7094161819921967E-2</v>
      </c>
      <c r="W1245" t="str">
        <f>VLOOKUP(tblOrders[[#This Row],[City]],CityRegion,2,0)</f>
        <v>South</v>
      </c>
      <c r="X1245" t="str">
        <f>VLOOKUP(tblOrders[[#This Row],[City]],lookups!A:C,3,0)</f>
        <v>Kerala</v>
      </c>
    </row>
    <row r="1246" spans="1:24" x14ac:dyDescent="0.25">
      <c r="A1246" t="s">
        <v>2318</v>
      </c>
      <c r="B1246" s="1">
        <v>45670</v>
      </c>
      <c r="C1246" t="s">
        <v>2319</v>
      </c>
      <c r="D1246" t="s">
        <v>21</v>
      </c>
      <c r="E1246" t="s">
        <v>114</v>
      </c>
      <c r="F1246" t="s">
        <v>115</v>
      </c>
      <c r="G1246" t="s">
        <v>42</v>
      </c>
      <c r="H1246" t="s">
        <v>116</v>
      </c>
      <c r="I1246" t="s">
        <v>33</v>
      </c>
      <c r="J1246" t="s">
        <v>45</v>
      </c>
      <c r="K1246">
        <v>5</v>
      </c>
      <c r="L1246">
        <v>12</v>
      </c>
      <c r="M1246">
        <v>0.1</v>
      </c>
      <c r="N1246">
        <v>54</v>
      </c>
      <c r="O1246">
        <v>24</v>
      </c>
      <c r="P1246" t="s">
        <v>111</v>
      </c>
      <c r="Q1246" t="s">
        <v>91</v>
      </c>
      <c r="R1246" t="s">
        <v>36</v>
      </c>
      <c r="S1246">
        <v>3.8</v>
      </c>
      <c r="T1246">
        <f>YEAR(tblOrders[[#This Row],[Order Date]])</f>
        <v>2025</v>
      </c>
      <c r="U1246" t="str">
        <f>TEXT(tblOrders[[#This Row],[Order Date]],"mmm-yyyy")</f>
        <v>Jan-2025</v>
      </c>
      <c r="V1246" s="4">
        <f>tblOrders[[#This Row],[Profit]]/tblOrders[[#This Row],[Sales Amount]]</f>
        <v>0.44444444444444442</v>
      </c>
      <c r="W1246" t="str">
        <f>VLOOKUP(tblOrders[[#This Row],[City]],CityRegion,2,0)</f>
        <v>North</v>
      </c>
      <c r="X1246" t="str">
        <f>VLOOKUP(tblOrders[[#This Row],[City]],lookups!A:C,3,0)</f>
        <v>Delhi</v>
      </c>
    </row>
    <row r="1247" spans="1:24" x14ac:dyDescent="0.25">
      <c r="A1247" t="s">
        <v>2320</v>
      </c>
      <c r="B1247" s="1">
        <v>45904</v>
      </c>
      <c r="C1247" t="s">
        <v>2321</v>
      </c>
      <c r="D1247" t="s">
        <v>39</v>
      </c>
      <c r="E1247" t="s">
        <v>101</v>
      </c>
      <c r="F1247" t="s">
        <v>102</v>
      </c>
      <c r="G1247" t="s">
        <v>24</v>
      </c>
      <c r="H1247" t="s">
        <v>103</v>
      </c>
      <c r="I1247" t="s">
        <v>139</v>
      </c>
      <c r="J1247" t="s">
        <v>27</v>
      </c>
      <c r="K1247">
        <v>5</v>
      </c>
      <c r="L1247">
        <v>120</v>
      </c>
      <c r="M1247">
        <v>0.15</v>
      </c>
      <c r="N1247">
        <v>510</v>
      </c>
      <c r="O1247">
        <v>120</v>
      </c>
      <c r="P1247" t="s">
        <v>28</v>
      </c>
      <c r="Q1247" t="s">
        <v>35</v>
      </c>
      <c r="R1247" t="s">
        <v>30</v>
      </c>
      <c r="S1247">
        <v>3.6</v>
      </c>
      <c r="T1247">
        <f>YEAR(tblOrders[[#This Row],[Order Date]])</f>
        <v>2025</v>
      </c>
      <c r="U1247" t="str">
        <f>TEXT(tblOrders[[#This Row],[Order Date]],"mmm-yyyy")</f>
        <v>Sep-2025</v>
      </c>
      <c r="V1247" s="4">
        <f>tblOrders[[#This Row],[Profit]]/tblOrders[[#This Row],[Sales Amount]]</f>
        <v>0.23529411764705882</v>
      </c>
      <c r="W1247" t="str">
        <f>VLOOKUP(tblOrders[[#This Row],[City]],CityRegion,2,0)</f>
        <v>South</v>
      </c>
      <c r="X1247" t="str">
        <f>VLOOKUP(tblOrders[[#This Row],[City]],lookups!A:C,3,0)</f>
        <v>Tamil Nadu</v>
      </c>
    </row>
    <row r="1248" spans="1:24" x14ac:dyDescent="0.25">
      <c r="A1248" t="s">
        <v>2322</v>
      </c>
      <c r="B1248" s="1">
        <v>46009</v>
      </c>
      <c r="C1248" t="s">
        <v>2323</v>
      </c>
      <c r="D1248" t="s">
        <v>39</v>
      </c>
      <c r="E1248" t="s">
        <v>55</v>
      </c>
      <c r="F1248" t="s">
        <v>56</v>
      </c>
      <c r="G1248" t="s">
        <v>24</v>
      </c>
      <c r="H1248" t="s">
        <v>51</v>
      </c>
      <c r="I1248" t="s">
        <v>70</v>
      </c>
      <c r="J1248" t="s">
        <v>45</v>
      </c>
      <c r="K1248">
        <v>2</v>
      </c>
      <c r="L1248">
        <v>42</v>
      </c>
      <c r="M1248">
        <v>0.1</v>
      </c>
      <c r="N1248">
        <v>75.599999999999994</v>
      </c>
      <c r="O1248">
        <v>27.6</v>
      </c>
      <c r="P1248" t="s">
        <v>28</v>
      </c>
      <c r="Q1248" t="s">
        <v>29</v>
      </c>
      <c r="R1248" t="s">
        <v>36</v>
      </c>
      <c r="S1248">
        <v>3.4</v>
      </c>
      <c r="T1248">
        <f>YEAR(tblOrders[[#This Row],[Order Date]])</f>
        <v>2025</v>
      </c>
      <c r="U1248" t="str">
        <f>TEXT(tblOrders[[#This Row],[Order Date]],"mmm-yyyy")</f>
        <v>Dec-2025</v>
      </c>
      <c r="V1248" s="4">
        <f>tblOrders[[#This Row],[Profit]]/tblOrders[[#This Row],[Sales Amount]]</f>
        <v>0.36507936507936511</v>
      </c>
      <c r="W1248" t="str">
        <f>VLOOKUP(tblOrders[[#This Row],[City]],CityRegion,2,0)</f>
        <v>South</v>
      </c>
      <c r="X1248" t="str">
        <f>VLOOKUP(tblOrders[[#This Row],[City]],lookups!A:C,3,0)</f>
        <v>Telengana</v>
      </c>
    </row>
    <row r="1249" spans="1:24" x14ac:dyDescent="0.25">
      <c r="A1249" t="s">
        <v>2324</v>
      </c>
      <c r="B1249" s="1">
        <v>45938</v>
      </c>
      <c r="C1249" t="s">
        <v>2325</v>
      </c>
      <c r="D1249" t="s">
        <v>21</v>
      </c>
      <c r="E1249" t="s">
        <v>40</v>
      </c>
      <c r="F1249" t="s">
        <v>41</v>
      </c>
      <c r="G1249" t="s">
        <v>42</v>
      </c>
      <c r="H1249" t="s">
        <v>43</v>
      </c>
      <c r="I1249" t="s">
        <v>44</v>
      </c>
      <c r="J1249" t="s">
        <v>27</v>
      </c>
      <c r="K1249">
        <v>1</v>
      </c>
      <c r="L1249">
        <v>18</v>
      </c>
      <c r="M1249">
        <v>0.2</v>
      </c>
      <c r="N1249">
        <v>14.4</v>
      </c>
      <c r="O1249">
        <v>5.4</v>
      </c>
      <c r="P1249" t="s">
        <v>28</v>
      </c>
      <c r="Q1249" t="s">
        <v>46</v>
      </c>
      <c r="R1249" t="s">
        <v>123</v>
      </c>
      <c r="S1249">
        <v>4.5999999999999996</v>
      </c>
      <c r="T1249">
        <f>YEAR(tblOrders[[#This Row],[Order Date]])</f>
        <v>2025</v>
      </c>
      <c r="U1249" t="str">
        <f>TEXT(tblOrders[[#This Row],[Order Date]],"mmm-yyyy")</f>
        <v>Oct-2025</v>
      </c>
      <c r="V1249" s="4">
        <f>tblOrders[[#This Row],[Profit]]/tblOrders[[#This Row],[Sales Amount]]</f>
        <v>0.375</v>
      </c>
      <c r="W1249" t="str">
        <f>VLOOKUP(tblOrders[[#This Row],[City]],CityRegion,2,0)</f>
        <v>South</v>
      </c>
      <c r="X1249" t="str">
        <f>VLOOKUP(tblOrders[[#This Row],[City]],lookups!A:C,3,0)</f>
        <v>Kerala</v>
      </c>
    </row>
    <row r="1250" spans="1:24" x14ac:dyDescent="0.25">
      <c r="A1250" t="s">
        <v>2326</v>
      </c>
      <c r="B1250" s="1">
        <v>45774</v>
      </c>
      <c r="C1250" t="s">
        <v>504</v>
      </c>
      <c r="D1250" t="s">
        <v>21</v>
      </c>
      <c r="E1250" t="s">
        <v>94</v>
      </c>
      <c r="F1250" t="s">
        <v>95</v>
      </c>
      <c r="G1250" t="s">
        <v>68</v>
      </c>
      <c r="H1250" t="s">
        <v>96</v>
      </c>
      <c r="I1250" t="s">
        <v>33</v>
      </c>
      <c r="J1250" t="s">
        <v>34</v>
      </c>
      <c r="K1250">
        <v>3</v>
      </c>
      <c r="L1250">
        <v>89</v>
      </c>
      <c r="M1250">
        <v>0.05</v>
      </c>
      <c r="N1250">
        <v>253.65</v>
      </c>
      <c r="O1250">
        <v>88.65</v>
      </c>
      <c r="P1250" t="s">
        <v>28</v>
      </c>
      <c r="Q1250" t="s">
        <v>35</v>
      </c>
      <c r="R1250" t="s">
        <v>30</v>
      </c>
      <c r="S1250">
        <v>3.4</v>
      </c>
      <c r="T1250">
        <f>YEAR(tblOrders[[#This Row],[Order Date]])</f>
        <v>2025</v>
      </c>
      <c r="U1250" t="str">
        <f>TEXT(tblOrders[[#This Row],[Order Date]],"mmm-yyyy")</f>
        <v>Apr-2025</v>
      </c>
      <c r="V1250" s="4">
        <f>tblOrders[[#This Row],[Profit]]/tblOrders[[#This Row],[Sales Amount]]</f>
        <v>0.34949733885274986</v>
      </c>
      <c r="W1250" t="str">
        <f>VLOOKUP(tblOrders[[#This Row],[City]],CityRegion,2,0)</f>
        <v>North</v>
      </c>
      <c r="X1250" t="str">
        <f>VLOOKUP(tblOrders[[#This Row],[City]],lookups!A:C,3,0)</f>
        <v>Delhi</v>
      </c>
    </row>
    <row r="1251" spans="1:24" x14ac:dyDescent="0.25">
      <c r="A1251" t="s">
        <v>2327</v>
      </c>
      <c r="B1251" s="1">
        <v>45746</v>
      </c>
      <c r="C1251" t="s">
        <v>2164</v>
      </c>
      <c r="D1251" t="s">
        <v>39</v>
      </c>
      <c r="E1251" t="s">
        <v>73</v>
      </c>
      <c r="F1251" t="s">
        <v>74</v>
      </c>
      <c r="G1251" t="s">
        <v>68</v>
      </c>
      <c r="H1251" t="s">
        <v>75</v>
      </c>
      <c r="I1251" t="s">
        <v>52</v>
      </c>
      <c r="J1251" t="s">
        <v>45</v>
      </c>
      <c r="K1251">
        <v>5</v>
      </c>
      <c r="L1251">
        <v>65</v>
      </c>
      <c r="M1251">
        <v>0.15</v>
      </c>
      <c r="N1251">
        <v>276.25</v>
      </c>
      <c r="O1251">
        <v>86.25</v>
      </c>
      <c r="P1251" t="s">
        <v>28</v>
      </c>
      <c r="Q1251" t="s">
        <v>91</v>
      </c>
      <c r="R1251" t="s">
        <v>36</v>
      </c>
      <c r="S1251">
        <v>3</v>
      </c>
      <c r="T1251">
        <f>YEAR(tblOrders[[#This Row],[Order Date]])</f>
        <v>2025</v>
      </c>
      <c r="U1251" t="str">
        <f>TEXT(tblOrders[[#This Row],[Order Date]],"mmm-yyyy")</f>
        <v>Mar-2025</v>
      </c>
      <c r="V1251" s="4">
        <f>tblOrders[[#This Row],[Profit]]/tblOrders[[#This Row],[Sales Amount]]</f>
        <v>0.31221719457013575</v>
      </c>
      <c r="W1251" t="str">
        <f>VLOOKUP(tblOrders[[#This Row],[City]],CityRegion,2,0)</f>
        <v>South</v>
      </c>
      <c r="X1251" t="str">
        <f>VLOOKUP(tblOrders[[#This Row],[City]],lookups!A:C,3,0)</f>
        <v>Kerala</v>
      </c>
    </row>
    <row r="1252" spans="1:24" x14ac:dyDescent="0.25">
      <c r="A1252" t="s">
        <v>2328</v>
      </c>
      <c r="B1252" s="1">
        <v>45951</v>
      </c>
      <c r="C1252" t="s">
        <v>985</v>
      </c>
      <c r="D1252" t="s">
        <v>21</v>
      </c>
      <c r="E1252" t="s">
        <v>22</v>
      </c>
      <c r="F1252" t="s">
        <v>23</v>
      </c>
      <c r="G1252" t="s">
        <v>24</v>
      </c>
      <c r="H1252" t="s">
        <v>25</v>
      </c>
      <c r="I1252" t="s">
        <v>139</v>
      </c>
      <c r="J1252" t="s">
        <v>34</v>
      </c>
      <c r="K1252">
        <v>5</v>
      </c>
      <c r="L1252">
        <v>190</v>
      </c>
      <c r="M1252">
        <v>0.05</v>
      </c>
      <c r="N1252">
        <v>902.5</v>
      </c>
      <c r="O1252">
        <v>277.5</v>
      </c>
      <c r="P1252" t="s">
        <v>111</v>
      </c>
      <c r="Q1252" t="s">
        <v>86</v>
      </c>
      <c r="R1252" t="s">
        <v>30</v>
      </c>
      <c r="S1252">
        <v>2.8</v>
      </c>
      <c r="T1252">
        <f>YEAR(tblOrders[[#This Row],[Order Date]])</f>
        <v>2025</v>
      </c>
      <c r="U1252" t="str">
        <f>TEXT(tblOrders[[#This Row],[Order Date]],"mmm-yyyy")</f>
        <v>Oct-2025</v>
      </c>
      <c r="V1252" s="4">
        <f>tblOrders[[#This Row],[Profit]]/tblOrders[[#This Row],[Sales Amount]]</f>
        <v>0.30747922437673131</v>
      </c>
      <c r="W1252" t="str">
        <f>VLOOKUP(tblOrders[[#This Row],[City]],CityRegion,2,0)</f>
        <v>South</v>
      </c>
      <c r="X1252" t="str">
        <f>VLOOKUP(tblOrders[[#This Row],[City]],lookups!A:C,3,0)</f>
        <v>Tamil Nadu</v>
      </c>
    </row>
    <row r="1253" spans="1:24" x14ac:dyDescent="0.25">
      <c r="A1253" t="s">
        <v>2329</v>
      </c>
      <c r="B1253" s="1">
        <v>46008</v>
      </c>
      <c r="C1253" t="s">
        <v>2330</v>
      </c>
      <c r="D1253" t="s">
        <v>21</v>
      </c>
      <c r="E1253" t="s">
        <v>101</v>
      </c>
      <c r="F1253" t="s">
        <v>102</v>
      </c>
      <c r="G1253" t="s">
        <v>24</v>
      </c>
      <c r="H1253" t="s">
        <v>103</v>
      </c>
      <c r="I1253" t="s">
        <v>26</v>
      </c>
      <c r="J1253" t="s">
        <v>27</v>
      </c>
      <c r="K1253">
        <v>3</v>
      </c>
      <c r="L1253">
        <v>120</v>
      </c>
      <c r="M1253">
        <v>0.05</v>
      </c>
      <c r="N1253">
        <v>342</v>
      </c>
      <c r="O1253">
        <v>108</v>
      </c>
      <c r="P1253" t="s">
        <v>28</v>
      </c>
      <c r="Q1253" t="s">
        <v>35</v>
      </c>
      <c r="R1253" t="s">
        <v>123</v>
      </c>
      <c r="S1253">
        <v>4.5999999999999996</v>
      </c>
      <c r="T1253">
        <f>YEAR(tblOrders[[#This Row],[Order Date]])</f>
        <v>2025</v>
      </c>
      <c r="U1253" t="str">
        <f>TEXT(tblOrders[[#This Row],[Order Date]],"mmm-yyyy")</f>
        <v>Dec-2025</v>
      </c>
      <c r="V1253" s="4">
        <f>tblOrders[[#This Row],[Profit]]/tblOrders[[#This Row],[Sales Amount]]</f>
        <v>0.31578947368421051</v>
      </c>
      <c r="W1253" t="str">
        <f>VLOOKUP(tblOrders[[#This Row],[City]],CityRegion,2,0)</f>
        <v>South</v>
      </c>
      <c r="X1253" t="str">
        <f>VLOOKUP(tblOrders[[#This Row],[City]],lookups!A:C,3,0)</f>
        <v>Karnataka</v>
      </c>
    </row>
    <row r="1254" spans="1:24" x14ac:dyDescent="0.25">
      <c r="A1254" t="s">
        <v>2331</v>
      </c>
      <c r="B1254" s="1">
        <v>45877</v>
      </c>
      <c r="C1254" t="s">
        <v>2332</v>
      </c>
      <c r="D1254" t="s">
        <v>39</v>
      </c>
      <c r="E1254" t="s">
        <v>73</v>
      </c>
      <c r="F1254" t="s">
        <v>74</v>
      </c>
      <c r="G1254" t="s">
        <v>68</v>
      </c>
      <c r="H1254" t="s">
        <v>75</v>
      </c>
      <c r="I1254" t="s">
        <v>84</v>
      </c>
      <c r="J1254" t="s">
        <v>34</v>
      </c>
      <c r="K1254">
        <v>4</v>
      </c>
      <c r="L1254">
        <v>65</v>
      </c>
      <c r="M1254">
        <v>0.2</v>
      </c>
      <c r="N1254">
        <v>208</v>
      </c>
      <c r="O1254">
        <v>56</v>
      </c>
      <c r="P1254" t="s">
        <v>28</v>
      </c>
      <c r="Q1254" t="s">
        <v>29</v>
      </c>
      <c r="R1254" t="s">
        <v>30</v>
      </c>
      <c r="S1254">
        <v>2.5</v>
      </c>
      <c r="T1254">
        <f>YEAR(tblOrders[[#This Row],[Order Date]])</f>
        <v>2025</v>
      </c>
      <c r="U1254" t="str">
        <f>TEXT(tblOrders[[#This Row],[Order Date]],"mmm-yyyy")</f>
        <v>Aug-2025</v>
      </c>
      <c r="V1254" s="4">
        <f>tblOrders[[#This Row],[Profit]]/tblOrders[[#This Row],[Sales Amount]]</f>
        <v>0.26923076923076922</v>
      </c>
      <c r="W1254" t="str">
        <f>VLOOKUP(tblOrders[[#This Row],[City]],CityRegion,2,0)</f>
        <v>West</v>
      </c>
      <c r="X1254" t="str">
        <f>VLOOKUP(tblOrders[[#This Row],[City]],lookups!A:C,3,0)</f>
        <v>Maharashtra</v>
      </c>
    </row>
    <row r="1255" spans="1:24" x14ac:dyDescent="0.25">
      <c r="A1255" t="s">
        <v>2333</v>
      </c>
      <c r="B1255" s="1">
        <v>45737</v>
      </c>
      <c r="C1255" t="s">
        <v>2334</v>
      </c>
      <c r="D1255" t="s">
        <v>39</v>
      </c>
      <c r="E1255" t="s">
        <v>108</v>
      </c>
      <c r="F1255" t="s">
        <v>109</v>
      </c>
      <c r="G1255" t="s">
        <v>62</v>
      </c>
      <c r="H1255" t="s">
        <v>110</v>
      </c>
      <c r="I1255" t="s">
        <v>139</v>
      </c>
      <c r="J1255" t="s">
        <v>34</v>
      </c>
      <c r="K1255">
        <v>5</v>
      </c>
      <c r="L1255">
        <v>110</v>
      </c>
      <c r="M1255">
        <v>0.1</v>
      </c>
      <c r="N1255">
        <v>495</v>
      </c>
      <c r="O1255">
        <v>155</v>
      </c>
      <c r="P1255" t="s">
        <v>28</v>
      </c>
      <c r="Q1255" t="s">
        <v>86</v>
      </c>
      <c r="R1255" t="s">
        <v>30</v>
      </c>
      <c r="S1255">
        <v>2.6</v>
      </c>
      <c r="T1255">
        <f>YEAR(tblOrders[[#This Row],[Order Date]])</f>
        <v>2025</v>
      </c>
      <c r="U1255" t="str">
        <f>TEXT(tblOrders[[#This Row],[Order Date]],"mmm-yyyy")</f>
        <v>Mar-2025</v>
      </c>
      <c r="V1255" s="4">
        <f>tblOrders[[#This Row],[Profit]]/tblOrders[[#This Row],[Sales Amount]]</f>
        <v>0.31313131313131315</v>
      </c>
      <c r="W1255" t="str">
        <f>VLOOKUP(tblOrders[[#This Row],[City]],CityRegion,2,0)</f>
        <v>South</v>
      </c>
      <c r="X1255" t="str">
        <f>VLOOKUP(tblOrders[[#This Row],[City]],lookups!A:C,3,0)</f>
        <v>Tamil Nadu</v>
      </c>
    </row>
    <row r="1256" spans="1:24" x14ac:dyDescent="0.25">
      <c r="A1256" t="s">
        <v>2335</v>
      </c>
      <c r="B1256" s="1">
        <v>45815</v>
      </c>
      <c r="C1256" t="s">
        <v>761</v>
      </c>
      <c r="D1256" t="s">
        <v>21</v>
      </c>
      <c r="E1256" t="s">
        <v>66</v>
      </c>
      <c r="F1256" t="s">
        <v>67</v>
      </c>
      <c r="G1256" t="s">
        <v>68</v>
      </c>
      <c r="H1256" t="s">
        <v>69</v>
      </c>
      <c r="I1256" t="s">
        <v>26</v>
      </c>
      <c r="J1256" t="s">
        <v>27</v>
      </c>
      <c r="K1256">
        <v>4</v>
      </c>
      <c r="L1256">
        <v>149</v>
      </c>
      <c r="M1256">
        <v>0.05</v>
      </c>
      <c r="N1256">
        <v>566.20000000000005</v>
      </c>
      <c r="O1256">
        <v>186.2</v>
      </c>
      <c r="P1256" t="s">
        <v>28</v>
      </c>
      <c r="Q1256" t="s">
        <v>86</v>
      </c>
      <c r="R1256" t="s">
        <v>30</v>
      </c>
      <c r="S1256">
        <v>4.0999999999999996</v>
      </c>
      <c r="T1256">
        <f>YEAR(tblOrders[[#This Row],[Order Date]])</f>
        <v>2025</v>
      </c>
      <c r="U1256" t="str">
        <f>TEXT(tblOrders[[#This Row],[Order Date]],"mmm-yyyy")</f>
        <v>Jun-2025</v>
      </c>
      <c r="V1256" s="4">
        <f>tblOrders[[#This Row],[Profit]]/tblOrders[[#This Row],[Sales Amount]]</f>
        <v>0.32885906040268453</v>
      </c>
      <c r="W1256" t="str">
        <f>VLOOKUP(tblOrders[[#This Row],[City]],CityRegion,2,0)</f>
        <v>South</v>
      </c>
      <c r="X1256" t="str">
        <f>VLOOKUP(tblOrders[[#This Row],[City]],lookups!A:C,3,0)</f>
        <v>Karnataka</v>
      </c>
    </row>
    <row r="1257" spans="1:24" x14ac:dyDescent="0.25">
      <c r="A1257" t="s">
        <v>2336</v>
      </c>
      <c r="B1257" s="1">
        <v>45877</v>
      </c>
      <c r="C1257" t="s">
        <v>1534</v>
      </c>
      <c r="D1257" t="s">
        <v>39</v>
      </c>
      <c r="E1257" t="s">
        <v>55</v>
      </c>
      <c r="F1257" t="s">
        <v>56</v>
      </c>
      <c r="G1257" t="s">
        <v>24</v>
      </c>
      <c r="H1257" t="s">
        <v>51</v>
      </c>
      <c r="I1257" t="s">
        <v>57</v>
      </c>
      <c r="J1257" t="s">
        <v>34</v>
      </c>
      <c r="K1257">
        <v>3</v>
      </c>
      <c r="L1257">
        <v>42</v>
      </c>
      <c r="M1257">
        <v>0.2</v>
      </c>
      <c r="N1257">
        <v>100.8</v>
      </c>
      <c r="O1257">
        <v>28.8</v>
      </c>
      <c r="P1257" t="s">
        <v>28</v>
      </c>
      <c r="Q1257" t="s">
        <v>35</v>
      </c>
      <c r="R1257" t="s">
        <v>30</v>
      </c>
      <c r="S1257">
        <v>4.7</v>
      </c>
      <c r="T1257">
        <f>YEAR(tblOrders[[#This Row],[Order Date]])</f>
        <v>2025</v>
      </c>
      <c r="U1257" t="str">
        <f>TEXT(tblOrders[[#This Row],[Order Date]],"mmm-yyyy")</f>
        <v>Aug-2025</v>
      </c>
      <c r="V1257" s="4">
        <f>tblOrders[[#This Row],[Profit]]/tblOrders[[#This Row],[Sales Amount]]</f>
        <v>0.28571428571428575</v>
      </c>
      <c r="W1257" t="str">
        <f>VLOOKUP(tblOrders[[#This Row],[City]],CityRegion,2,0)</f>
        <v>South</v>
      </c>
      <c r="X1257" t="str">
        <f>VLOOKUP(tblOrders[[#This Row],[City]],lookups!A:C,3,0)</f>
        <v>Kerala</v>
      </c>
    </row>
    <row r="1258" spans="1:24" x14ac:dyDescent="0.25">
      <c r="A1258" t="s">
        <v>2337</v>
      </c>
      <c r="B1258" s="1">
        <v>45710</v>
      </c>
      <c r="C1258" t="s">
        <v>2338</v>
      </c>
      <c r="D1258" t="s">
        <v>21</v>
      </c>
      <c r="E1258" t="s">
        <v>73</v>
      </c>
      <c r="F1258" t="s">
        <v>74</v>
      </c>
      <c r="G1258" t="s">
        <v>68</v>
      </c>
      <c r="H1258" t="s">
        <v>75</v>
      </c>
      <c r="I1258" t="s">
        <v>130</v>
      </c>
      <c r="J1258" t="s">
        <v>45</v>
      </c>
      <c r="K1258">
        <v>1</v>
      </c>
      <c r="L1258">
        <v>65</v>
      </c>
      <c r="M1258">
        <v>0.15</v>
      </c>
      <c r="N1258">
        <v>55.25</v>
      </c>
      <c r="O1258">
        <v>17.25</v>
      </c>
      <c r="P1258" t="s">
        <v>28</v>
      </c>
      <c r="Q1258" t="s">
        <v>91</v>
      </c>
      <c r="R1258" t="s">
        <v>36</v>
      </c>
      <c r="S1258">
        <v>3.3</v>
      </c>
      <c r="T1258">
        <f>YEAR(tblOrders[[#This Row],[Order Date]])</f>
        <v>2025</v>
      </c>
      <c r="U1258" t="str">
        <f>TEXT(tblOrders[[#This Row],[Order Date]],"mmm-yyyy")</f>
        <v>Feb-2025</v>
      </c>
      <c r="V1258" s="4">
        <f>tblOrders[[#This Row],[Profit]]/tblOrders[[#This Row],[Sales Amount]]</f>
        <v>0.31221719457013575</v>
      </c>
      <c r="W1258" t="str">
        <f>VLOOKUP(tblOrders[[#This Row],[City]],CityRegion,2,0)</f>
        <v>West</v>
      </c>
      <c r="X1258" t="str">
        <f>VLOOKUP(tblOrders[[#This Row],[City]],lookups!A:C,3,0)</f>
        <v>Maharashtra</v>
      </c>
    </row>
    <row r="1259" spans="1:24" x14ac:dyDescent="0.25">
      <c r="A1259" t="s">
        <v>2339</v>
      </c>
      <c r="B1259" s="1">
        <v>45755</v>
      </c>
      <c r="C1259" t="s">
        <v>2340</v>
      </c>
      <c r="D1259" t="s">
        <v>21</v>
      </c>
      <c r="E1259" t="s">
        <v>79</v>
      </c>
      <c r="F1259" t="s">
        <v>80</v>
      </c>
      <c r="G1259" t="s">
        <v>68</v>
      </c>
      <c r="H1259" t="s">
        <v>81</v>
      </c>
      <c r="I1259" t="s">
        <v>84</v>
      </c>
      <c r="J1259" t="s">
        <v>34</v>
      </c>
      <c r="K1259">
        <v>1</v>
      </c>
      <c r="L1259">
        <v>799</v>
      </c>
      <c r="M1259">
        <v>0.05</v>
      </c>
      <c r="N1259">
        <v>759.05</v>
      </c>
      <c r="O1259">
        <v>139.05000000000001</v>
      </c>
      <c r="P1259" t="s">
        <v>28</v>
      </c>
      <c r="Q1259" t="s">
        <v>46</v>
      </c>
      <c r="R1259" t="s">
        <v>36</v>
      </c>
      <c r="S1259">
        <v>4.4000000000000004</v>
      </c>
      <c r="T1259">
        <f>YEAR(tblOrders[[#This Row],[Order Date]])</f>
        <v>2025</v>
      </c>
      <c r="U1259" t="str">
        <f>TEXT(tblOrders[[#This Row],[Order Date]],"mmm-yyyy")</f>
        <v>Apr-2025</v>
      </c>
      <c r="V1259" s="4">
        <f>tblOrders[[#This Row],[Profit]]/tblOrders[[#This Row],[Sales Amount]]</f>
        <v>0.18318951320729862</v>
      </c>
      <c r="W1259" t="str">
        <f>VLOOKUP(tblOrders[[#This Row],[City]],CityRegion,2,0)</f>
        <v>West</v>
      </c>
      <c r="X1259" t="str">
        <f>VLOOKUP(tblOrders[[#This Row],[City]],lookups!A:C,3,0)</f>
        <v>Maharashtra</v>
      </c>
    </row>
    <row r="1260" spans="1:24" x14ac:dyDescent="0.25">
      <c r="A1260" t="s">
        <v>2341</v>
      </c>
      <c r="B1260" s="1">
        <v>45761</v>
      </c>
      <c r="C1260" t="s">
        <v>2342</v>
      </c>
      <c r="D1260" t="s">
        <v>21</v>
      </c>
      <c r="E1260" t="s">
        <v>40</v>
      </c>
      <c r="F1260" t="s">
        <v>41</v>
      </c>
      <c r="G1260" t="s">
        <v>42</v>
      </c>
      <c r="H1260" t="s">
        <v>43</v>
      </c>
      <c r="I1260" t="s">
        <v>44</v>
      </c>
      <c r="J1260" t="s">
        <v>45</v>
      </c>
      <c r="K1260">
        <v>1</v>
      </c>
      <c r="L1260">
        <v>18</v>
      </c>
      <c r="M1260">
        <v>0</v>
      </c>
      <c r="N1260">
        <v>18</v>
      </c>
      <c r="O1260">
        <v>9</v>
      </c>
      <c r="P1260" t="s">
        <v>28</v>
      </c>
      <c r="Q1260" t="s">
        <v>86</v>
      </c>
      <c r="R1260" t="s">
        <v>123</v>
      </c>
      <c r="S1260">
        <v>4.5999999999999996</v>
      </c>
      <c r="T1260">
        <f>YEAR(tblOrders[[#This Row],[Order Date]])</f>
        <v>2025</v>
      </c>
      <c r="U1260" t="str">
        <f>TEXT(tblOrders[[#This Row],[Order Date]],"mmm-yyyy")</f>
        <v>Apr-2025</v>
      </c>
      <c r="V1260" s="4">
        <f>tblOrders[[#This Row],[Profit]]/tblOrders[[#This Row],[Sales Amount]]</f>
        <v>0.5</v>
      </c>
      <c r="W1260" t="str">
        <f>VLOOKUP(tblOrders[[#This Row],[City]],CityRegion,2,0)</f>
        <v>South</v>
      </c>
      <c r="X1260" t="str">
        <f>VLOOKUP(tblOrders[[#This Row],[City]],lookups!A:C,3,0)</f>
        <v>Kerala</v>
      </c>
    </row>
    <row r="1261" spans="1:24" x14ac:dyDescent="0.25">
      <c r="A1261" t="s">
        <v>2343</v>
      </c>
      <c r="B1261" s="1">
        <v>45973</v>
      </c>
      <c r="C1261" t="s">
        <v>2344</v>
      </c>
      <c r="D1261" t="s">
        <v>21</v>
      </c>
      <c r="E1261" t="s">
        <v>73</v>
      </c>
      <c r="F1261" t="s">
        <v>74</v>
      </c>
      <c r="G1261" t="s">
        <v>68</v>
      </c>
      <c r="H1261" t="s">
        <v>75</v>
      </c>
      <c r="I1261" t="s">
        <v>76</v>
      </c>
      <c r="J1261" t="s">
        <v>45</v>
      </c>
      <c r="K1261">
        <v>2</v>
      </c>
      <c r="L1261">
        <v>65</v>
      </c>
      <c r="M1261">
        <v>0.2</v>
      </c>
      <c r="N1261">
        <v>104</v>
      </c>
      <c r="O1261">
        <v>28</v>
      </c>
      <c r="P1261" t="s">
        <v>28</v>
      </c>
      <c r="Q1261" t="s">
        <v>35</v>
      </c>
      <c r="R1261" t="s">
        <v>36</v>
      </c>
      <c r="S1261">
        <v>3.5</v>
      </c>
      <c r="T1261">
        <f>YEAR(tblOrders[[#This Row],[Order Date]])</f>
        <v>2025</v>
      </c>
      <c r="U1261" t="str">
        <f>TEXT(tblOrders[[#This Row],[Order Date]],"mmm-yyyy")</f>
        <v>Nov-2025</v>
      </c>
      <c r="V1261" s="4">
        <f>tblOrders[[#This Row],[Profit]]/tblOrders[[#This Row],[Sales Amount]]</f>
        <v>0.26923076923076922</v>
      </c>
      <c r="W1261" t="str">
        <f>VLOOKUP(tblOrders[[#This Row],[City]],CityRegion,2,0)</f>
        <v>South</v>
      </c>
      <c r="X1261" t="str">
        <f>VLOOKUP(tblOrders[[#This Row],[City]],lookups!A:C,3,0)</f>
        <v>Kerala</v>
      </c>
    </row>
    <row r="1262" spans="1:24" x14ac:dyDescent="0.25">
      <c r="A1262" t="s">
        <v>2345</v>
      </c>
      <c r="B1262" s="1">
        <v>45996</v>
      </c>
      <c r="C1262" t="s">
        <v>2346</v>
      </c>
      <c r="D1262" t="s">
        <v>21</v>
      </c>
      <c r="E1262" t="s">
        <v>40</v>
      </c>
      <c r="F1262" t="s">
        <v>41</v>
      </c>
      <c r="G1262" t="s">
        <v>42</v>
      </c>
      <c r="H1262" t="s">
        <v>43</v>
      </c>
      <c r="I1262" t="s">
        <v>26</v>
      </c>
      <c r="J1262" t="s">
        <v>45</v>
      </c>
      <c r="K1262">
        <v>2</v>
      </c>
      <c r="L1262">
        <v>18</v>
      </c>
      <c r="M1262">
        <v>0.05</v>
      </c>
      <c r="N1262">
        <v>34.200000000000003</v>
      </c>
      <c r="O1262">
        <v>16.2</v>
      </c>
      <c r="P1262" t="s">
        <v>28</v>
      </c>
      <c r="Q1262" t="s">
        <v>35</v>
      </c>
      <c r="R1262" t="s">
        <v>36</v>
      </c>
      <c r="S1262">
        <v>4.4000000000000004</v>
      </c>
      <c r="T1262">
        <f>YEAR(tblOrders[[#This Row],[Order Date]])</f>
        <v>2025</v>
      </c>
      <c r="U1262" t="str">
        <f>TEXT(tblOrders[[#This Row],[Order Date]],"mmm-yyyy")</f>
        <v>Dec-2025</v>
      </c>
      <c r="V1262" s="4">
        <f>tblOrders[[#This Row],[Profit]]/tblOrders[[#This Row],[Sales Amount]]</f>
        <v>0.47368421052631571</v>
      </c>
      <c r="W1262" t="str">
        <f>VLOOKUP(tblOrders[[#This Row],[City]],CityRegion,2,0)</f>
        <v>South</v>
      </c>
      <c r="X1262" t="str">
        <f>VLOOKUP(tblOrders[[#This Row],[City]],lookups!A:C,3,0)</f>
        <v>Karnataka</v>
      </c>
    </row>
    <row r="1263" spans="1:24" x14ac:dyDescent="0.25">
      <c r="A1263" t="s">
        <v>2347</v>
      </c>
      <c r="B1263" s="1">
        <v>45769</v>
      </c>
      <c r="C1263" t="s">
        <v>2348</v>
      </c>
      <c r="D1263" t="s">
        <v>21</v>
      </c>
      <c r="E1263" t="s">
        <v>66</v>
      </c>
      <c r="F1263" t="s">
        <v>67</v>
      </c>
      <c r="G1263" t="s">
        <v>68</v>
      </c>
      <c r="H1263" t="s">
        <v>69</v>
      </c>
      <c r="I1263" t="s">
        <v>70</v>
      </c>
      <c r="J1263" t="s">
        <v>34</v>
      </c>
      <c r="K1263">
        <v>2</v>
      </c>
      <c r="L1263">
        <v>149</v>
      </c>
      <c r="M1263">
        <v>0</v>
      </c>
      <c r="N1263">
        <v>298</v>
      </c>
      <c r="O1263">
        <v>108</v>
      </c>
      <c r="P1263" t="s">
        <v>28</v>
      </c>
      <c r="Q1263" t="s">
        <v>29</v>
      </c>
      <c r="R1263" t="s">
        <v>36</v>
      </c>
      <c r="S1263">
        <v>3</v>
      </c>
      <c r="T1263">
        <f>YEAR(tblOrders[[#This Row],[Order Date]])</f>
        <v>2025</v>
      </c>
      <c r="U1263" t="str">
        <f>TEXT(tblOrders[[#This Row],[Order Date]],"mmm-yyyy")</f>
        <v>Apr-2025</v>
      </c>
      <c r="V1263" s="4">
        <f>tblOrders[[#This Row],[Profit]]/tblOrders[[#This Row],[Sales Amount]]</f>
        <v>0.36241610738255031</v>
      </c>
      <c r="W1263" t="str">
        <f>VLOOKUP(tblOrders[[#This Row],[City]],CityRegion,2,0)</f>
        <v>South</v>
      </c>
      <c r="X1263" t="str">
        <f>VLOOKUP(tblOrders[[#This Row],[City]],lookups!A:C,3,0)</f>
        <v>Telengana</v>
      </c>
    </row>
    <row r="1264" spans="1:24" x14ac:dyDescent="0.25">
      <c r="A1264" t="s">
        <v>2349</v>
      </c>
      <c r="B1264" s="1">
        <v>45913</v>
      </c>
      <c r="C1264" t="s">
        <v>1384</v>
      </c>
      <c r="D1264" t="s">
        <v>39</v>
      </c>
      <c r="E1264" t="s">
        <v>114</v>
      </c>
      <c r="F1264" t="s">
        <v>115</v>
      </c>
      <c r="G1264" t="s">
        <v>42</v>
      </c>
      <c r="H1264" t="s">
        <v>116</v>
      </c>
      <c r="I1264" t="s">
        <v>52</v>
      </c>
      <c r="J1264" t="s">
        <v>27</v>
      </c>
      <c r="K1264">
        <v>2</v>
      </c>
      <c r="L1264">
        <v>12</v>
      </c>
      <c r="M1264">
        <v>0</v>
      </c>
      <c r="N1264">
        <v>24</v>
      </c>
      <c r="O1264">
        <v>12</v>
      </c>
      <c r="P1264" t="s">
        <v>28</v>
      </c>
      <c r="Q1264" t="s">
        <v>46</v>
      </c>
      <c r="R1264" t="s">
        <v>36</v>
      </c>
      <c r="S1264">
        <v>3.6</v>
      </c>
      <c r="T1264">
        <f>YEAR(tblOrders[[#This Row],[Order Date]])</f>
        <v>2025</v>
      </c>
      <c r="U1264" t="str">
        <f>TEXT(tblOrders[[#This Row],[Order Date]],"mmm-yyyy")</f>
        <v>Sep-2025</v>
      </c>
      <c r="V1264" s="4">
        <f>tblOrders[[#This Row],[Profit]]/tblOrders[[#This Row],[Sales Amount]]</f>
        <v>0.5</v>
      </c>
      <c r="W1264" t="str">
        <f>VLOOKUP(tblOrders[[#This Row],[City]],CityRegion,2,0)</f>
        <v>South</v>
      </c>
      <c r="X1264" t="str">
        <f>VLOOKUP(tblOrders[[#This Row],[City]],lookups!A:C,3,0)</f>
        <v>Kerala</v>
      </c>
    </row>
    <row r="1265" spans="1:24" x14ac:dyDescent="0.25">
      <c r="A1265" t="s">
        <v>2350</v>
      </c>
      <c r="B1265" s="1">
        <v>45952</v>
      </c>
      <c r="C1265" t="s">
        <v>2351</v>
      </c>
      <c r="D1265" t="s">
        <v>21</v>
      </c>
      <c r="E1265" t="s">
        <v>66</v>
      </c>
      <c r="F1265" t="s">
        <v>67</v>
      </c>
      <c r="G1265" t="s">
        <v>68</v>
      </c>
      <c r="H1265" t="s">
        <v>69</v>
      </c>
      <c r="I1265" t="s">
        <v>84</v>
      </c>
      <c r="J1265" t="s">
        <v>34</v>
      </c>
      <c r="K1265">
        <v>4</v>
      </c>
      <c r="L1265">
        <v>149</v>
      </c>
      <c r="M1265">
        <v>0.15</v>
      </c>
      <c r="N1265">
        <v>506.6</v>
      </c>
      <c r="O1265">
        <v>126.6</v>
      </c>
      <c r="P1265" t="s">
        <v>28</v>
      </c>
      <c r="Q1265" t="s">
        <v>29</v>
      </c>
      <c r="R1265" t="s">
        <v>123</v>
      </c>
      <c r="S1265">
        <v>3.7</v>
      </c>
      <c r="T1265">
        <f>YEAR(tblOrders[[#This Row],[Order Date]])</f>
        <v>2025</v>
      </c>
      <c r="U1265" t="str">
        <f>TEXT(tblOrders[[#This Row],[Order Date]],"mmm-yyyy")</f>
        <v>Oct-2025</v>
      </c>
      <c r="V1265" s="4">
        <f>tblOrders[[#This Row],[Profit]]/tblOrders[[#This Row],[Sales Amount]]</f>
        <v>0.24990130280300038</v>
      </c>
      <c r="W1265" t="str">
        <f>VLOOKUP(tblOrders[[#This Row],[City]],CityRegion,2,0)</f>
        <v>West</v>
      </c>
      <c r="X1265" t="str">
        <f>VLOOKUP(tblOrders[[#This Row],[City]],lookups!A:C,3,0)</f>
        <v>Maharashtra</v>
      </c>
    </row>
    <row r="1266" spans="1:24" x14ac:dyDescent="0.25">
      <c r="A1266" t="s">
        <v>2352</v>
      </c>
      <c r="B1266" s="1">
        <v>45851</v>
      </c>
      <c r="C1266" t="s">
        <v>2353</v>
      </c>
      <c r="D1266" t="s">
        <v>21</v>
      </c>
      <c r="E1266" t="s">
        <v>79</v>
      </c>
      <c r="F1266" t="s">
        <v>80</v>
      </c>
      <c r="G1266" t="s">
        <v>68</v>
      </c>
      <c r="H1266" t="s">
        <v>81</v>
      </c>
      <c r="I1266" t="s">
        <v>70</v>
      </c>
      <c r="J1266" t="s">
        <v>27</v>
      </c>
      <c r="K1266">
        <v>4</v>
      </c>
      <c r="L1266">
        <v>799</v>
      </c>
      <c r="M1266">
        <v>0.1</v>
      </c>
      <c r="N1266">
        <v>2876.4</v>
      </c>
      <c r="O1266">
        <v>396.4</v>
      </c>
      <c r="P1266" t="s">
        <v>28</v>
      </c>
      <c r="Q1266" t="s">
        <v>29</v>
      </c>
      <c r="R1266" t="s">
        <v>30</v>
      </c>
      <c r="S1266">
        <v>2.8</v>
      </c>
      <c r="T1266">
        <f>YEAR(tblOrders[[#This Row],[Order Date]])</f>
        <v>2025</v>
      </c>
      <c r="U1266" t="str">
        <f>TEXT(tblOrders[[#This Row],[Order Date]],"mmm-yyyy")</f>
        <v>Jul-2025</v>
      </c>
      <c r="V1266" s="4">
        <f>tblOrders[[#This Row],[Profit]]/tblOrders[[#This Row],[Sales Amount]]</f>
        <v>0.13781115282992629</v>
      </c>
      <c r="W1266" t="str">
        <f>VLOOKUP(tblOrders[[#This Row],[City]],CityRegion,2,0)</f>
        <v>South</v>
      </c>
      <c r="X1266" t="str">
        <f>VLOOKUP(tblOrders[[#This Row],[City]],lookups!A:C,3,0)</f>
        <v>Telengana</v>
      </c>
    </row>
    <row r="1267" spans="1:24" x14ac:dyDescent="0.25">
      <c r="A1267" t="s">
        <v>2354</v>
      </c>
      <c r="B1267" s="1">
        <v>45681</v>
      </c>
      <c r="C1267" t="s">
        <v>2018</v>
      </c>
      <c r="D1267" t="s">
        <v>21</v>
      </c>
      <c r="E1267" t="s">
        <v>101</v>
      </c>
      <c r="F1267" t="s">
        <v>102</v>
      </c>
      <c r="G1267" t="s">
        <v>24</v>
      </c>
      <c r="H1267" t="s">
        <v>103</v>
      </c>
      <c r="I1267" t="s">
        <v>139</v>
      </c>
      <c r="J1267" t="s">
        <v>34</v>
      </c>
      <c r="K1267">
        <v>5</v>
      </c>
      <c r="L1267">
        <v>120</v>
      </c>
      <c r="M1267">
        <v>0.05</v>
      </c>
      <c r="N1267">
        <v>570</v>
      </c>
      <c r="O1267">
        <v>180</v>
      </c>
      <c r="P1267" t="s">
        <v>28</v>
      </c>
      <c r="Q1267" t="s">
        <v>29</v>
      </c>
      <c r="R1267" t="s">
        <v>36</v>
      </c>
      <c r="S1267">
        <v>3.4</v>
      </c>
      <c r="T1267">
        <f>YEAR(tblOrders[[#This Row],[Order Date]])</f>
        <v>2025</v>
      </c>
      <c r="U1267" t="str">
        <f>TEXT(tblOrders[[#This Row],[Order Date]],"mmm-yyyy")</f>
        <v>Jan-2025</v>
      </c>
      <c r="V1267" s="4">
        <f>tblOrders[[#This Row],[Profit]]/tblOrders[[#This Row],[Sales Amount]]</f>
        <v>0.31578947368421051</v>
      </c>
      <c r="W1267" t="str">
        <f>VLOOKUP(tblOrders[[#This Row],[City]],CityRegion,2,0)</f>
        <v>South</v>
      </c>
      <c r="X1267" t="str">
        <f>VLOOKUP(tblOrders[[#This Row],[City]],lookups!A:C,3,0)</f>
        <v>Tamil Nadu</v>
      </c>
    </row>
    <row r="1268" spans="1:24" x14ac:dyDescent="0.25">
      <c r="A1268" t="s">
        <v>2355</v>
      </c>
      <c r="B1268" s="1">
        <v>45724</v>
      </c>
      <c r="C1268" t="s">
        <v>2356</v>
      </c>
      <c r="D1268" t="s">
        <v>21</v>
      </c>
      <c r="E1268" t="s">
        <v>101</v>
      </c>
      <c r="F1268" t="s">
        <v>102</v>
      </c>
      <c r="G1268" t="s">
        <v>24</v>
      </c>
      <c r="H1268" t="s">
        <v>103</v>
      </c>
      <c r="I1268" t="s">
        <v>76</v>
      </c>
      <c r="J1268" t="s">
        <v>45</v>
      </c>
      <c r="K1268">
        <v>3</v>
      </c>
      <c r="L1268">
        <v>120</v>
      </c>
      <c r="M1268">
        <v>0</v>
      </c>
      <c r="N1268">
        <v>360</v>
      </c>
      <c r="O1268">
        <v>126</v>
      </c>
      <c r="P1268" t="s">
        <v>28</v>
      </c>
      <c r="Q1268" t="s">
        <v>91</v>
      </c>
      <c r="R1268" t="s">
        <v>36</v>
      </c>
      <c r="S1268">
        <v>3</v>
      </c>
      <c r="T1268">
        <f>YEAR(tblOrders[[#This Row],[Order Date]])</f>
        <v>2025</v>
      </c>
      <c r="U1268" t="str">
        <f>TEXT(tblOrders[[#This Row],[Order Date]],"mmm-yyyy")</f>
        <v>Mar-2025</v>
      </c>
      <c r="V1268" s="4">
        <f>tblOrders[[#This Row],[Profit]]/tblOrders[[#This Row],[Sales Amount]]</f>
        <v>0.35</v>
      </c>
      <c r="W1268" t="str">
        <f>VLOOKUP(tblOrders[[#This Row],[City]],CityRegion,2,0)</f>
        <v>South</v>
      </c>
      <c r="X1268" t="str">
        <f>VLOOKUP(tblOrders[[#This Row],[City]],lookups!A:C,3,0)</f>
        <v>Kerala</v>
      </c>
    </row>
    <row r="1269" spans="1:24" x14ac:dyDescent="0.25">
      <c r="A1269" t="s">
        <v>2357</v>
      </c>
      <c r="B1269" s="1">
        <v>46003</v>
      </c>
      <c r="C1269" t="s">
        <v>2358</v>
      </c>
      <c r="D1269" t="s">
        <v>39</v>
      </c>
      <c r="E1269" t="s">
        <v>79</v>
      </c>
      <c r="F1269" t="s">
        <v>80</v>
      </c>
      <c r="G1269" t="s">
        <v>68</v>
      </c>
      <c r="H1269" t="s">
        <v>81</v>
      </c>
      <c r="I1269" t="s">
        <v>130</v>
      </c>
      <c r="J1269" t="s">
        <v>27</v>
      </c>
      <c r="K1269">
        <v>2</v>
      </c>
      <c r="L1269">
        <v>799</v>
      </c>
      <c r="M1269">
        <v>0.1</v>
      </c>
      <c r="N1269">
        <v>1438.2</v>
      </c>
      <c r="O1269">
        <v>198.2</v>
      </c>
      <c r="P1269" t="s">
        <v>28</v>
      </c>
      <c r="Q1269" t="s">
        <v>86</v>
      </c>
      <c r="R1269" t="s">
        <v>36</v>
      </c>
      <c r="S1269">
        <v>4.8</v>
      </c>
      <c r="T1269">
        <f>YEAR(tblOrders[[#This Row],[Order Date]])</f>
        <v>2025</v>
      </c>
      <c r="U1269" t="str">
        <f>TEXT(tblOrders[[#This Row],[Order Date]],"mmm-yyyy")</f>
        <v>Dec-2025</v>
      </c>
      <c r="V1269" s="4">
        <f>tblOrders[[#This Row],[Profit]]/tblOrders[[#This Row],[Sales Amount]]</f>
        <v>0.13781115282992629</v>
      </c>
      <c r="W1269" t="str">
        <f>VLOOKUP(tblOrders[[#This Row],[City]],CityRegion,2,0)</f>
        <v>West</v>
      </c>
      <c r="X1269" t="str">
        <f>VLOOKUP(tblOrders[[#This Row],[City]],lookups!A:C,3,0)</f>
        <v>Maharashtra</v>
      </c>
    </row>
    <row r="1270" spans="1:24" x14ac:dyDescent="0.25">
      <c r="A1270" t="s">
        <v>2359</v>
      </c>
      <c r="B1270" s="1">
        <v>45793</v>
      </c>
      <c r="C1270" t="s">
        <v>2057</v>
      </c>
      <c r="D1270" t="s">
        <v>39</v>
      </c>
      <c r="E1270" t="s">
        <v>73</v>
      </c>
      <c r="F1270" t="s">
        <v>74</v>
      </c>
      <c r="G1270" t="s">
        <v>68</v>
      </c>
      <c r="H1270" t="s">
        <v>75</v>
      </c>
      <c r="I1270" t="s">
        <v>52</v>
      </c>
      <c r="J1270" t="s">
        <v>27</v>
      </c>
      <c r="K1270">
        <v>1</v>
      </c>
      <c r="L1270">
        <v>65</v>
      </c>
      <c r="M1270">
        <v>0.2</v>
      </c>
      <c r="N1270">
        <v>52</v>
      </c>
      <c r="O1270">
        <v>14</v>
      </c>
      <c r="P1270" t="s">
        <v>28</v>
      </c>
      <c r="Q1270" t="s">
        <v>35</v>
      </c>
      <c r="R1270" t="s">
        <v>36</v>
      </c>
      <c r="S1270">
        <v>4</v>
      </c>
      <c r="T1270">
        <f>YEAR(tblOrders[[#This Row],[Order Date]])</f>
        <v>2025</v>
      </c>
      <c r="U1270" t="str">
        <f>TEXT(tblOrders[[#This Row],[Order Date]],"mmm-yyyy")</f>
        <v>May-2025</v>
      </c>
      <c r="V1270" s="4">
        <f>tblOrders[[#This Row],[Profit]]/tblOrders[[#This Row],[Sales Amount]]</f>
        <v>0.26923076923076922</v>
      </c>
      <c r="W1270" t="str">
        <f>VLOOKUP(tblOrders[[#This Row],[City]],CityRegion,2,0)</f>
        <v>South</v>
      </c>
      <c r="X1270" t="str">
        <f>VLOOKUP(tblOrders[[#This Row],[City]],lookups!A:C,3,0)</f>
        <v>Kerala</v>
      </c>
    </row>
    <row r="1271" spans="1:24" x14ac:dyDescent="0.25">
      <c r="A1271" t="s">
        <v>2360</v>
      </c>
      <c r="B1271" s="1">
        <v>45741</v>
      </c>
      <c r="C1271" t="s">
        <v>2361</v>
      </c>
      <c r="D1271" t="s">
        <v>21</v>
      </c>
      <c r="E1271" t="s">
        <v>66</v>
      </c>
      <c r="F1271" t="s">
        <v>67</v>
      </c>
      <c r="G1271" t="s">
        <v>68</v>
      </c>
      <c r="H1271" t="s">
        <v>69</v>
      </c>
      <c r="I1271" t="s">
        <v>52</v>
      </c>
      <c r="J1271" t="s">
        <v>34</v>
      </c>
      <c r="K1271">
        <v>4</v>
      </c>
      <c r="L1271">
        <v>149</v>
      </c>
      <c r="M1271">
        <v>0</v>
      </c>
      <c r="N1271">
        <v>596</v>
      </c>
      <c r="O1271">
        <v>216</v>
      </c>
      <c r="P1271" t="s">
        <v>28</v>
      </c>
      <c r="Q1271" t="s">
        <v>35</v>
      </c>
      <c r="R1271" t="s">
        <v>30</v>
      </c>
      <c r="S1271">
        <v>2.9</v>
      </c>
      <c r="T1271">
        <f>YEAR(tblOrders[[#This Row],[Order Date]])</f>
        <v>2025</v>
      </c>
      <c r="U1271" t="str">
        <f>TEXT(tblOrders[[#This Row],[Order Date]],"mmm-yyyy")</f>
        <v>Mar-2025</v>
      </c>
      <c r="V1271" s="4">
        <f>tblOrders[[#This Row],[Profit]]/tblOrders[[#This Row],[Sales Amount]]</f>
        <v>0.36241610738255031</v>
      </c>
      <c r="W1271" t="str">
        <f>VLOOKUP(tblOrders[[#This Row],[City]],CityRegion,2,0)</f>
        <v>South</v>
      </c>
      <c r="X1271" t="str">
        <f>VLOOKUP(tblOrders[[#This Row],[City]],lookups!A:C,3,0)</f>
        <v>Kerala</v>
      </c>
    </row>
    <row r="1272" spans="1:24" x14ac:dyDescent="0.25">
      <c r="A1272" t="s">
        <v>2362</v>
      </c>
      <c r="B1272" s="1">
        <v>45928</v>
      </c>
      <c r="C1272" t="s">
        <v>459</v>
      </c>
      <c r="D1272" t="s">
        <v>39</v>
      </c>
      <c r="E1272" t="s">
        <v>40</v>
      </c>
      <c r="F1272" t="s">
        <v>41</v>
      </c>
      <c r="G1272" t="s">
        <v>42</v>
      </c>
      <c r="H1272" t="s">
        <v>43</v>
      </c>
      <c r="I1272" t="s">
        <v>70</v>
      </c>
      <c r="J1272" t="s">
        <v>45</v>
      </c>
      <c r="K1272">
        <v>1</v>
      </c>
      <c r="L1272">
        <v>18</v>
      </c>
      <c r="M1272">
        <v>0.1</v>
      </c>
      <c r="N1272">
        <v>16.2</v>
      </c>
      <c r="O1272">
        <v>7.2</v>
      </c>
      <c r="P1272" t="s">
        <v>28</v>
      </c>
      <c r="Q1272" t="s">
        <v>86</v>
      </c>
      <c r="R1272" t="s">
        <v>30</v>
      </c>
      <c r="S1272">
        <v>2.6</v>
      </c>
      <c r="T1272">
        <f>YEAR(tblOrders[[#This Row],[Order Date]])</f>
        <v>2025</v>
      </c>
      <c r="U1272" t="str">
        <f>TEXT(tblOrders[[#This Row],[Order Date]],"mmm-yyyy")</f>
        <v>Sep-2025</v>
      </c>
      <c r="V1272" s="4">
        <f>tblOrders[[#This Row],[Profit]]/tblOrders[[#This Row],[Sales Amount]]</f>
        <v>0.44444444444444448</v>
      </c>
      <c r="W1272" t="str">
        <f>VLOOKUP(tblOrders[[#This Row],[City]],CityRegion,2,0)</f>
        <v>South</v>
      </c>
      <c r="X1272" t="str">
        <f>VLOOKUP(tblOrders[[#This Row],[City]],lookups!A:C,3,0)</f>
        <v>Telengana</v>
      </c>
    </row>
    <row r="1273" spans="1:24" x14ac:dyDescent="0.25">
      <c r="A1273" t="s">
        <v>2363</v>
      </c>
      <c r="B1273" s="1">
        <v>45850</v>
      </c>
      <c r="C1273" t="s">
        <v>2364</v>
      </c>
      <c r="D1273" t="s">
        <v>39</v>
      </c>
      <c r="E1273" t="s">
        <v>101</v>
      </c>
      <c r="F1273" t="s">
        <v>102</v>
      </c>
      <c r="G1273" t="s">
        <v>24</v>
      </c>
      <c r="H1273" t="s">
        <v>103</v>
      </c>
      <c r="I1273" t="s">
        <v>130</v>
      </c>
      <c r="J1273" t="s">
        <v>45</v>
      </c>
      <c r="K1273">
        <v>5</v>
      </c>
      <c r="L1273">
        <v>120</v>
      </c>
      <c r="M1273">
        <v>0.1</v>
      </c>
      <c r="N1273">
        <v>540</v>
      </c>
      <c r="O1273">
        <v>150</v>
      </c>
      <c r="P1273" t="s">
        <v>28</v>
      </c>
      <c r="Q1273" t="s">
        <v>46</v>
      </c>
      <c r="R1273" t="s">
        <v>36</v>
      </c>
      <c r="S1273">
        <v>5</v>
      </c>
      <c r="T1273">
        <f>YEAR(tblOrders[[#This Row],[Order Date]])</f>
        <v>2025</v>
      </c>
      <c r="U1273" t="str">
        <f>TEXT(tblOrders[[#This Row],[Order Date]],"mmm-yyyy")</f>
        <v>Jul-2025</v>
      </c>
      <c r="V1273" s="4">
        <f>tblOrders[[#This Row],[Profit]]/tblOrders[[#This Row],[Sales Amount]]</f>
        <v>0.27777777777777779</v>
      </c>
      <c r="W1273" t="str">
        <f>VLOOKUP(tblOrders[[#This Row],[City]],CityRegion,2,0)</f>
        <v>West</v>
      </c>
      <c r="X1273" t="str">
        <f>VLOOKUP(tblOrders[[#This Row],[City]],lookups!A:C,3,0)</f>
        <v>Maharashtra</v>
      </c>
    </row>
    <row r="1274" spans="1:24" x14ac:dyDescent="0.25">
      <c r="A1274" t="s">
        <v>2365</v>
      </c>
      <c r="B1274" s="1">
        <v>45739</v>
      </c>
      <c r="C1274" t="s">
        <v>2366</v>
      </c>
      <c r="D1274" t="s">
        <v>21</v>
      </c>
      <c r="E1274" t="s">
        <v>55</v>
      </c>
      <c r="F1274" t="s">
        <v>56</v>
      </c>
      <c r="G1274" t="s">
        <v>24</v>
      </c>
      <c r="H1274" t="s">
        <v>51</v>
      </c>
      <c r="I1274" t="s">
        <v>76</v>
      </c>
      <c r="J1274" t="s">
        <v>27</v>
      </c>
      <c r="K1274">
        <v>2</v>
      </c>
      <c r="L1274">
        <v>42</v>
      </c>
      <c r="M1274">
        <v>0.2</v>
      </c>
      <c r="N1274">
        <v>67.2</v>
      </c>
      <c r="O1274">
        <v>19.2</v>
      </c>
      <c r="P1274" t="s">
        <v>28</v>
      </c>
      <c r="Q1274" t="s">
        <v>29</v>
      </c>
      <c r="R1274" t="s">
        <v>36</v>
      </c>
      <c r="S1274">
        <v>3.6</v>
      </c>
      <c r="T1274">
        <f>YEAR(tblOrders[[#This Row],[Order Date]])</f>
        <v>2025</v>
      </c>
      <c r="U1274" t="str">
        <f>TEXT(tblOrders[[#This Row],[Order Date]],"mmm-yyyy")</f>
        <v>Mar-2025</v>
      </c>
      <c r="V1274" s="4">
        <f>tblOrders[[#This Row],[Profit]]/tblOrders[[#This Row],[Sales Amount]]</f>
        <v>0.2857142857142857</v>
      </c>
      <c r="W1274" t="str">
        <f>VLOOKUP(tblOrders[[#This Row],[City]],CityRegion,2,0)</f>
        <v>South</v>
      </c>
      <c r="X1274" t="str">
        <f>VLOOKUP(tblOrders[[#This Row],[City]],lookups!A:C,3,0)</f>
        <v>Kerala</v>
      </c>
    </row>
    <row r="1275" spans="1:24" x14ac:dyDescent="0.25">
      <c r="A1275" t="s">
        <v>2367</v>
      </c>
      <c r="B1275" s="1">
        <v>45690</v>
      </c>
      <c r="C1275" t="s">
        <v>223</v>
      </c>
      <c r="D1275" t="s">
        <v>21</v>
      </c>
      <c r="E1275" t="s">
        <v>73</v>
      </c>
      <c r="F1275" t="s">
        <v>74</v>
      </c>
      <c r="G1275" t="s">
        <v>68</v>
      </c>
      <c r="H1275" t="s">
        <v>75</v>
      </c>
      <c r="I1275" t="s">
        <v>26</v>
      </c>
      <c r="J1275" t="s">
        <v>27</v>
      </c>
      <c r="K1275">
        <v>2</v>
      </c>
      <c r="L1275">
        <v>65</v>
      </c>
      <c r="M1275">
        <v>0</v>
      </c>
      <c r="N1275">
        <v>130</v>
      </c>
      <c r="O1275">
        <v>54</v>
      </c>
      <c r="P1275" t="s">
        <v>28</v>
      </c>
      <c r="Q1275" t="s">
        <v>35</v>
      </c>
      <c r="R1275" t="s">
        <v>36</v>
      </c>
      <c r="S1275">
        <v>4.5999999999999996</v>
      </c>
      <c r="T1275">
        <f>YEAR(tblOrders[[#This Row],[Order Date]])</f>
        <v>2025</v>
      </c>
      <c r="U1275" t="str">
        <f>TEXT(tblOrders[[#This Row],[Order Date]],"mmm-yyyy")</f>
        <v>Feb-2025</v>
      </c>
      <c r="V1275" s="4">
        <f>tblOrders[[#This Row],[Profit]]/tblOrders[[#This Row],[Sales Amount]]</f>
        <v>0.41538461538461541</v>
      </c>
      <c r="W1275" t="str">
        <f>VLOOKUP(tblOrders[[#This Row],[City]],CityRegion,2,0)</f>
        <v>South</v>
      </c>
      <c r="X1275" t="str">
        <f>VLOOKUP(tblOrders[[#This Row],[City]],lookups!A:C,3,0)</f>
        <v>Karnataka</v>
      </c>
    </row>
    <row r="1276" spans="1:24" x14ac:dyDescent="0.25">
      <c r="A1276" t="s">
        <v>2368</v>
      </c>
      <c r="B1276" s="1">
        <v>45700</v>
      </c>
      <c r="C1276" t="s">
        <v>2250</v>
      </c>
      <c r="D1276" t="s">
        <v>21</v>
      </c>
      <c r="E1276" t="s">
        <v>40</v>
      </c>
      <c r="F1276" t="s">
        <v>41</v>
      </c>
      <c r="G1276" t="s">
        <v>42</v>
      </c>
      <c r="H1276" t="s">
        <v>43</v>
      </c>
      <c r="I1276" t="s">
        <v>130</v>
      </c>
      <c r="J1276" t="s">
        <v>27</v>
      </c>
      <c r="K1276">
        <v>4</v>
      </c>
      <c r="L1276">
        <v>18</v>
      </c>
      <c r="M1276">
        <v>0</v>
      </c>
      <c r="N1276">
        <v>72</v>
      </c>
      <c r="O1276">
        <v>36</v>
      </c>
      <c r="P1276" t="s">
        <v>28</v>
      </c>
      <c r="Q1276" t="s">
        <v>46</v>
      </c>
      <c r="R1276" t="s">
        <v>36</v>
      </c>
      <c r="S1276">
        <v>4.7</v>
      </c>
      <c r="T1276">
        <f>YEAR(tblOrders[[#This Row],[Order Date]])</f>
        <v>2025</v>
      </c>
      <c r="U1276" t="str">
        <f>TEXT(tblOrders[[#This Row],[Order Date]],"mmm-yyyy")</f>
        <v>Feb-2025</v>
      </c>
      <c r="V1276" s="4">
        <f>tblOrders[[#This Row],[Profit]]/tblOrders[[#This Row],[Sales Amount]]</f>
        <v>0.5</v>
      </c>
      <c r="W1276" t="str">
        <f>VLOOKUP(tblOrders[[#This Row],[City]],CityRegion,2,0)</f>
        <v>West</v>
      </c>
      <c r="X1276" t="str">
        <f>VLOOKUP(tblOrders[[#This Row],[City]],lookups!A:C,3,0)</f>
        <v>Maharashtra</v>
      </c>
    </row>
    <row r="1277" spans="1:24" x14ac:dyDescent="0.25">
      <c r="A1277" t="s">
        <v>2369</v>
      </c>
      <c r="B1277" s="1">
        <v>45742</v>
      </c>
      <c r="C1277" t="s">
        <v>2370</v>
      </c>
      <c r="D1277" t="s">
        <v>21</v>
      </c>
      <c r="E1277" t="s">
        <v>101</v>
      </c>
      <c r="F1277" t="s">
        <v>102</v>
      </c>
      <c r="G1277" t="s">
        <v>24</v>
      </c>
      <c r="H1277" t="s">
        <v>103</v>
      </c>
      <c r="I1277" t="s">
        <v>26</v>
      </c>
      <c r="J1277" t="s">
        <v>45</v>
      </c>
      <c r="K1277">
        <v>2</v>
      </c>
      <c r="L1277">
        <v>120</v>
      </c>
      <c r="M1277">
        <v>0.1</v>
      </c>
      <c r="N1277">
        <v>216</v>
      </c>
      <c r="O1277">
        <v>60</v>
      </c>
      <c r="P1277" t="s">
        <v>28</v>
      </c>
      <c r="Q1277" t="s">
        <v>29</v>
      </c>
      <c r="R1277" t="s">
        <v>30</v>
      </c>
      <c r="S1277">
        <v>3.8</v>
      </c>
      <c r="T1277">
        <f>YEAR(tblOrders[[#This Row],[Order Date]])</f>
        <v>2025</v>
      </c>
      <c r="U1277" t="str">
        <f>TEXT(tblOrders[[#This Row],[Order Date]],"mmm-yyyy")</f>
        <v>Mar-2025</v>
      </c>
      <c r="V1277" s="4">
        <f>tblOrders[[#This Row],[Profit]]/tblOrders[[#This Row],[Sales Amount]]</f>
        <v>0.27777777777777779</v>
      </c>
      <c r="W1277" t="str">
        <f>VLOOKUP(tblOrders[[#This Row],[City]],CityRegion,2,0)</f>
        <v>South</v>
      </c>
      <c r="X1277" t="str">
        <f>VLOOKUP(tblOrders[[#This Row],[City]],lookups!A:C,3,0)</f>
        <v>Karnataka</v>
      </c>
    </row>
    <row r="1278" spans="1:24" x14ac:dyDescent="0.25">
      <c r="A1278" t="s">
        <v>2371</v>
      </c>
      <c r="B1278" s="1">
        <v>45773</v>
      </c>
      <c r="C1278" t="s">
        <v>438</v>
      </c>
      <c r="D1278" t="s">
        <v>39</v>
      </c>
      <c r="E1278" t="s">
        <v>73</v>
      </c>
      <c r="F1278" t="s">
        <v>74</v>
      </c>
      <c r="G1278" t="s">
        <v>68</v>
      </c>
      <c r="H1278" t="s">
        <v>75</v>
      </c>
      <c r="I1278" t="s">
        <v>70</v>
      </c>
      <c r="J1278" t="s">
        <v>27</v>
      </c>
      <c r="K1278">
        <v>2</v>
      </c>
      <c r="L1278">
        <v>65</v>
      </c>
      <c r="M1278">
        <v>0</v>
      </c>
      <c r="N1278">
        <v>130</v>
      </c>
      <c r="O1278">
        <v>54</v>
      </c>
      <c r="P1278" t="s">
        <v>28</v>
      </c>
      <c r="Q1278" t="s">
        <v>29</v>
      </c>
      <c r="R1278" t="s">
        <v>36</v>
      </c>
      <c r="S1278">
        <v>3.4</v>
      </c>
      <c r="T1278">
        <f>YEAR(tblOrders[[#This Row],[Order Date]])</f>
        <v>2025</v>
      </c>
      <c r="U1278" t="str">
        <f>TEXT(tblOrders[[#This Row],[Order Date]],"mmm-yyyy")</f>
        <v>Apr-2025</v>
      </c>
      <c r="V1278" s="4">
        <f>tblOrders[[#This Row],[Profit]]/tblOrders[[#This Row],[Sales Amount]]</f>
        <v>0.41538461538461541</v>
      </c>
      <c r="W1278" t="str">
        <f>VLOOKUP(tblOrders[[#This Row],[City]],CityRegion,2,0)</f>
        <v>South</v>
      </c>
      <c r="X1278" t="str">
        <f>VLOOKUP(tblOrders[[#This Row],[City]],lookups!A:C,3,0)</f>
        <v>Telengana</v>
      </c>
    </row>
    <row r="1279" spans="1:24" x14ac:dyDescent="0.25">
      <c r="A1279" t="s">
        <v>2372</v>
      </c>
      <c r="B1279" s="1">
        <v>45912</v>
      </c>
      <c r="C1279" t="s">
        <v>2373</v>
      </c>
      <c r="D1279" t="s">
        <v>39</v>
      </c>
      <c r="E1279" t="s">
        <v>114</v>
      </c>
      <c r="F1279" t="s">
        <v>115</v>
      </c>
      <c r="G1279" t="s">
        <v>42</v>
      </c>
      <c r="H1279" t="s">
        <v>116</v>
      </c>
      <c r="I1279" t="s">
        <v>52</v>
      </c>
      <c r="J1279" t="s">
        <v>45</v>
      </c>
      <c r="K1279">
        <v>1</v>
      </c>
      <c r="L1279">
        <v>12</v>
      </c>
      <c r="M1279">
        <v>0.05</v>
      </c>
      <c r="N1279">
        <v>11.4</v>
      </c>
      <c r="O1279">
        <v>5.4</v>
      </c>
      <c r="P1279" t="s">
        <v>28</v>
      </c>
      <c r="Q1279" t="s">
        <v>86</v>
      </c>
      <c r="R1279" t="s">
        <v>36</v>
      </c>
      <c r="S1279">
        <v>4.4000000000000004</v>
      </c>
      <c r="T1279">
        <f>YEAR(tblOrders[[#This Row],[Order Date]])</f>
        <v>2025</v>
      </c>
      <c r="U1279" t="str">
        <f>TEXT(tblOrders[[#This Row],[Order Date]],"mmm-yyyy")</f>
        <v>Sep-2025</v>
      </c>
      <c r="V1279" s="4">
        <f>tblOrders[[#This Row],[Profit]]/tblOrders[[#This Row],[Sales Amount]]</f>
        <v>0.47368421052631582</v>
      </c>
      <c r="W1279" t="str">
        <f>VLOOKUP(tblOrders[[#This Row],[City]],CityRegion,2,0)</f>
        <v>South</v>
      </c>
      <c r="X1279" t="str">
        <f>VLOOKUP(tblOrders[[#This Row],[City]],lookups!A:C,3,0)</f>
        <v>Kerala</v>
      </c>
    </row>
    <row r="1280" spans="1:24" x14ac:dyDescent="0.25">
      <c r="A1280" t="s">
        <v>2374</v>
      </c>
      <c r="B1280" s="1">
        <v>45833</v>
      </c>
      <c r="C1280" t="s">
        <v>2375</v>
      </c>
      <c r="D1280" t="s">
        <v>39</v>
      </c>
      <c r="E1280" t="s">
        <v>101</v>
      </c>
      <c r="F1280" t="s">
        <v>102</v>
      </c>
      <c r="G1280" t="s">
        <v>24</v>
      </c>
      <c r="H1280" t="s">
        <v>103</v>
      </c>
      <c r="I1280" t="s">
        <v>139</v>
      </c>
      <c r="J1280" t="s">
        <v>45</v>
      </c>
      <c r="K1280">
        <v>2</v>
      </c>
      <c r="L1280">
        <v>120</v>
      </c>
      <c r="M1280">
        <v>0.15</v>
      </c>
      <c r="N1280">
        <v>204</v>
      </c>
      <c r="O1280">
        <v>48</v>
      </c>
      <c r="P1280" t="s">
        <v>28</v>
      </c>
      <c r="Q1280" t="s">
        <v>35</v>
      </c>
      <c r="R1280" t="s">
        <v>30</v>
      </c>
      <c r="S1280">
        <v>3.6</v>
      </c>
      <c r="T1280">
        <f>YEAR(tblOrders[[#This Row],[Order Date]])</f>
        <v>2025</v>
      </c>
      <c r="U1280" t="str">
        <f>TEXT(tblOrders[[#This Row],[Order Date]],"mmm-yyyy")</f>
        <v>Jun-2025</v>
      </c>
      <c r="V1280" s="4">
        <f>tblOrders[[#This Row],[Profit]]/tblOrders[[#This Row],[Sales Amount]]</f>
        <v>0.23529411764705882</v>
      </c>
      <c r="W1280" t="str">
        <f>VLOOKUP(tblOrders[[#This Row],[City]],CityRegion,2,0)</f>
        <v>South</v>
      </c>
      <c r="X1280" t="str">
        <f>VLOOKUP(tblOrders[[#This Row],[City]],lookups!A:C,3,0)</f>
        <v>Tamil Nadu</v>
      </c>
    </row>
    <row r="1281" spans="1:24" x14ac:dyDescent="0.25">
      <c r="A1281" t="s">
        <v>2376</v>
      </c>
      <c r="B1281" s="1">
        <v>46005</v>
      </c>
      <c r="C1281" t="s">
        <v>2377</v>
      </c>
      <c r="D1281" t="s">
        <v>21</v>
      </c>
      <c r="E1281" t="s">
        <v>55</v>
      </c>
      <c r="F1281" t="s">
        <v>56</v>
      </c>
      <c r="G1281" t="s">
        <v>24</v>
      </c>
      <c r="H1281" t="s">
        <v>51</v>
      </c>
      <c r="I1281" t="s">
        <v>84</v>
      </c>
      <c r="J1281" t="s">
        <v>27</v>
      </c>
      <c r="K1281">
        <v>3</v>
      </c>
      <c r="L1281">
        <v>42</v>
      </c>
      <c r="M1281">
        <v>0.15</v>
      </c>
      <c r="N1281">
        <v>107.1</v>
      </c>
      <c r="O1281">
        <v>35.1</v>
      </c>
      <c r="P1281" t="s">
        <v>28</v>
      </c>
      <c r="Q1281" t="s">
        <v>46</v>
      </c>
      <c r="R1281" t="s">
        <v>36</v>
      </c>
      <c r="S1281">
        <v>2.9</v>
      </c>
      <c r="T1281">
        <f>YEAR(tblOrders[[#This Row],[Order Date]])</f>
        <v>2025</v>
      </c>
      <c r="U1281" t="str">
        <f>TEXT(tblOrders[[#This Row],[Order Date]],"mmm-yyyy")</f>
        <v>Dec-2025</v>
      </c>
      <c r="V1281" s="4">
        <f>tblOrders[[#This Row],[Profit]]/tblOrders[[#This Row],[Sales Amount]]</f>
        <v>0.32773109243697485</v>
      </c>
      <c r="W1281" t="str">
        <f>VLOOKUP(tblOrders[[#This Row],[City]],CityRegion,2,0)</f>
        <v>West</v>
      </c>
      <c r="X1281" t="str">
        <f>VLOOKUP(tblOrders[[#This Row],[City]],lookups!A:C,3,0)</f>
        <v>Maharashtra</v>
      </c>
    </row>
    <row r="1282" spans="1:24" x14ac:dyDescent="0.25">
      <c r="A1282" t="s">
        <v>2378</v>
      </c>
      <c r="B1282" s="1">
        <v>45866</v>
      </c>
      <c r="C1282" t="s">
        <v>2379</v>
      </c>
      <c r="D1282" t="s">
        <v>39</v>
      </c>
      <c r="E1282" t="s">
        <v>101</v>
      </c>
      <c r="F1282" t="s">
        <v>102</v>
      </c>
      <c r="G1282" t="s">
        <v>24</v>
      </c>
      <c r="H1282" t="s">
        <v>103</v>
      </c>
      <c r="I1282" t="s">
        <v>52</v>
      </c>
      <c r="J1282" t="s">
        <v>45</v>
      </c>
      <c r="K1282">
        <v>1</v>
      </c>
      <c r="L1282">
        <v>120</v>
      </c>
      <c r="M1282">
        <v>0.15</v>
      </c>
      <c r="N1282">
        <v>102</v>
      </c>
      <c r="O1282">
        <v>24</v>
      </c>
      <c r="P1282" t="s">
        <v>28</v>
      </c>
      <c r="Q1282" t="s">
        <v>86</v>
      </c>
      <c r="R1282" t="s">
        <v>30</v>
      </c>
      <c r="S1282">
        <v>4.0999999999999996</v>
      </c>
      <c r="T1282">
        <f>YEAR(tblOrders[[#This Row],[Order Date]])</f>
        <v>2025</v>
      </c>
      <c r="U1282" t="str">
        <f>TEXT(tblOrders[[#This Row],[Order Date]],"mmm-yyyy")</f>
        <v>Jul-2025</v>
      </c>
      <c r="V1282" s="4">
        <f>tblOrders[[#This Row],[Profit]]/tblOrders[[#This Row],[Sales Amount]]</f>
        <v>0.23529411764705882</v>
      </c>
      <c r="W1282" t="str">
        <f>VLOOKUP(tblOrders[[#This Row],[City]],CityRegion,2,0)</f>
        <v>South</v>
      </c>
      <c r="X1282" t="str">
        <f>VLOOKUP(tblOrders[[#This Row],[City]],lookups!A:C,3,0)</f>
        <v>Kerala</v>
      </c>
    </row>
    <row r="1283" spans="1:24" x14ac:dyDescent="0.25">
      <c r="A1283" t="s">
        <v>2380</v>
      </c>
      <c r="B1283" s="1">
        <v>45739</v>
      </c>
      <c r="C1283" t="s">
        <v>573</v>
      </c>
      <c r="D1283" t="s">
        <v>39</v>
      </c>
      <c r="E1283" t="s">
        <v>55</v>
      </c>
      <c r="F1283" t="s">
        <v>56</v>
      </c>
      <c r="G1283" t="s">
        <v>24</v>
      </c>
      <c r="H1283" t="s">
        <v>51</v>
      </c>
      <c r="I1283" t="s">
        <v>33</v>
      </c>
      <c r="J1283" t="s">
        <v>45</v>
      </c>
      <c r="K1283">
        <v>3</v>
      </c>
      <c r="L1283">
        <v>42</v>
      </c>
      <c r="M1283">
        <v>0.2</v>
      </c>
      <c r="N1283">
        <v>100.8</v>
      </c>
      <c r="O1283">
        <v>28.8</v>
      </c>
      <c r="P1283" t="s">
        <v>28</v>
      </c>
      <c r="Q1283" t="s">
        <v>91</v>
      </c>
      <c r="R1283" t="s">
        <v>36</v>
      </c>
      <c r="S1283">
        <v>3.8</v>
      </c>
      <c r="T1283">
        <f>YEAR(tblOrders[[#This Row],[Order Date]])</f>
        <v>2025</v>
      </c>
      <c r="U1283" t="str">
        <f>TEXT(tblOrders[[#This Row],[Order Date]],"mmm-yyyy")</f>
        <v>Mar-2025</v>
      </c>
      <c r="V1283" s="4">
        <f>tblOrders[[#This Row],[Profit]]/tblOrders[[#This Row],[Sales Amount]]</f>
        <v>0.28571428571428575</v>
      </c>
      <c r="W1283" t="str">
        <f>VLOOKUP(tblOrders[[#This Row],[City]],CityRegion,2,0)</f>
        <v>North</v>
      </c>
      <c r="X1283" t="str">
        <f>VLOOKUP(tblOrders[[#This Row],[City]],lookups!A:C,3,0)</f>
        <v>Delhi</v>
      </c>
    </row>
    <row r="1284" spans="1:24" x14ac:dyDescent="0.25">
      <c r="A1284" t="s">
        <v>2381</v>
      </c>
      <c r="B1284" s="1">
        <v>45863</v>
      </c>
      <c r="C1284" t="s">
        <v>2382</v>
      </c>
      <c r="D1284" t="s">
        <v>21</v>
      </c>
      <c r="E1284" t="s">
        <v>40</v>
      </c>
      <c r="F1284" t="s">
        <v>41</v>
      </c>
      <c r="G1284" t="s">
        <v>42</v>
      </c>
      <c r="H1284" t="s">
        <v>43</v>
      </c>
      <c r="I1284" t="s">
        <v>33</v>
      </c>
      <c r="J1284" t="s">
        <v>34</v>
      </c>
      <c r="K1284">
        <v>3</v>
      </c>
      <c r="L1284">
        <v>18</v>
      </c>
      <c r="M1284">
        <v>0.05</v>
      </c>
      <c r="N1284">
        <v>51.3</v>
      </c>
      <c r="O1284">
        <v>24.3</v>
      </c>
      <c r="P1284" t="s">
        <v>28</v>
      </c>
      <c r="Q1284" t="s">
        <v>46</v>
      </c>
      <c r="R1284" t="s">
        <v>36</v>
      </c>
      <c r="S1284">
        <v>3</v>
      </c>
      <c r="T1284">
        <f>YEAR(tblOrders[[#This Row],[Order Date]])</f>
        <v>2025</v>
      </c>
      <c r="U1284" t="str">
        <f>TEXT(tblOrders[[#This Row],[Order Date]],"mmm-yyyy")</f>
        <v>Jul-2025</v>
      </c>
      <c r="V1284" s="4">
        <f>tblOrders[[#This Row],[Profit]]/tblOrders[[#This Row],[Sales Amount]]</f>
        <v>0.47368421052631582</v>
      </c>
      <c r="W1284" t="str">
        <f>VLOOKUP(tblOrders[[#This Row],[City]],CityRegion,2,0)</f>
        <v>North</v>
      </c>
      <c r="X1284" t="str">
        <f>VLOOKUP(tblOrders[[#This Row],[City]],lookups!A:C,3,0)</f>
        <v>Delhi</v>
      </c>
    </row>
    <row r="1285" spans="1:24" x14ac:dyDescent="0.25">
      <c r="A1285" t="s">
        <v>2383</v>
      </c>
      <c r="B1285" s="1">
        <v>45963</v>
      </c>
      <c r="C1285" t="s">
        <v>2384</v>
      </c>
      <c r="D1285" t="s">
        <v>21</v>
      </c>
      <c r="E1285" t="s">
        <v>73</v>
      </c>
      <c r="F1285" t="s">
        <v>74</v>
      </c>
      <c r="G1285" t="s">
        <v>68</v>
      </c>
      <c r="H1285" t="s">
        <v>75</v>
      </c>
      <c r="I1285" t="s">
        <v>76</v>
      </c>
      <c r="J1285" t="s">
        <v>45</v>
      </c>
      <c r="K1285">
        <v>2</v>
      </c>
      <c r="L1285">
        <v>65</v>
      </c>
      <c r="M1285">
        <v>0</v>
      </c>
      <c r="N1285">
        <v>130</v>
      </c>
      <c r="O1285">
        <v>54</v>
      </c>
      <c r="P1285" t="s">
        <v>28</v>
      </c>
      <c r="Q1285" t="s">
        <v>29</v>
      </c>
      <c r="R1285" t="s">
        <v>36</v>
      </c>
      <c r="S1285">
        <v>4.4000000000000004</v>
      </c>
      <c r="T1285">
        <f>YEAR(tblOrders[[#This Row],[Order Date]])</f>
        <v>2025</v>
      </c>
      <c r="U1285" t="str">
        <f>TEXT(tblOrders[[#This Row],[Order Date]],"mmm-yyyy")</f>
        <v>Nov-2025</v>
      </c>
      <c r="V1285" s="4">
        <f>tblOrders[[#This Row],[Profit]]/tblOrders[[#This Row],[Sales Amount]]</f>
        <v>0.41538461538461541</v>
      </c>
      <c r="W1285" t="str">
        <f>VLOOKUP(tblOrders[[#This Row],[City]],CityRegion,2,0)</f>
        <v>South</v>
      </c>
      <c r="X1285" t="str">
        <f>VLOOKUP(tblOrders[[#This Row],[City]],lookups!A:C,3,0)</f>
        <v>Kerala</v>
      </c>
    </row>
    <row r="1286" spans="1:24" x14ac:dyDescent="0.25">
      <c r="A1286" t="s">
        <v>2385</v>
      </c>
      <c r="B1286" s="1">
        <v>45891</v>
      </c>
      <c r="C1286" t="s">
        <v>2386</v>
      </c>
      <c r="D1286" t="s">
        <v>21</v>
      </c>
      <c r="E1286" t="s">
        <v>73</v>
      </c>
      <c r="F1286" t="s">
        <v>74</v>
      </c>
      <c r="G1286" t="s">
        <v>68</v>
      </c>
      <c r="H1286" t="s">
        <v>75</v>
      </c>
      <c r="I1286" t="s">
        <v>84</v>
      </c>
      <c r="J1286" t="s">
        <v>34</v>
      </c>
      <c r="K1286">
        <v>5</v>
      </c>
      <c r="L1286">
        <v>65</v>
      </c>
      <c r="M1286">
        <v>0.15</v>
      </c>
      <c r="N1286">
        <v>276.25</v>
      </c>
      <c r="O1286">
        <v>86.25</v>
      </c>
      <c r="P1286" t="s">
        <v>148</v>
      </c>
      <c r="Q1286" t="s">
        <v>91</v>
      </c>
      <c r="R1286" t="s">
        <v>30</v>
      </c>
      <c r="S1286">
        <v>3.9</v>
      </c>
      <c r="T1286">
        <f>YEAR(tblOrders[[#This Row],[Order Date]])</f>
        <v>2025</v>
      </c>
      <c r="U1286" t="str">
        <f>TEXT(tblOrders[[#This Row],[Order Date]],"mmm-yyyy")</f>
        <v>Aug-2025</v>
      </c>
      <c r="V1286" s="4">
        <f>tblOrders[[#This Row],[Profit]]/tblOrders[[#This Row],[Sales Amount]]</f>
        <v>0.31221719457013575</v>
      </c>
      <c r="W1286" t="str">
        <f>VLOOKUP(tblOrders[[#This Row],[City]],CityRegion,2,0)</f>
        <v>West</v>
      </c>
      <c r="X1286" t="str">
        <f>VLOOKUP(tblOrders[[#This Row],[City]],lookups!A:C,3,0)</f>
        <v>Maharashtra</v>
      </c>
    </row>
    <row r="1287" spans="1:24" x14ac:dyDescent="0.25">
      <c r="A1287" t="s">
        <v>2387</v>
      </c>
      <c r="B1287" s="1">
        <v>45848</v>
      </c>
      <c r="C1287" t="s">
        <v>2308</v>
      </c>
      <c r="D1287" t="s">
        <v>39</v>
      </c>
      <c r="E1287" t="s">
        <v>60</v>
      </c>
      <c r="F1287" t="s">
        <v>61</v>
      </c>
      <c r="G1287" t="s">
        <v>62</v>
      </c>
      <c r="H1287" t="s">
        <v>63</v>
      </c>
      <c r="I1287" t="s">
        <v>33</v>
      </c>
      <c r="J1287" t="s">
        <v>45</v>
      </c>
      <c r="K1287">
        <v>2</v>
      </c>
      <c r="L1287">
        <v>45</v>
      </c>
      <c r="M1287">
        <v>0.15</v>
      </c>
      <c r="N1287">
        <v>76.5</v>
      </c>
      <c r="O1287">
        <v>24.5</v>
      </c>
      <c r="P1287" t="s">
        <v>28</v>
      </c>
      <c r="Q1287" t="s">
        <v>35</v>
      </c>
      <c r="R1287" t="s">
        <v>36</v>
      </c>
      <c r="S1287">
        <v>3.1</v>
      </c>
      <c r="T1287">
        <f>YEAR(tblOrders[[#This Row],[Order Date]])</f>
        <v>2025</v>
      </c>
      <c r="U1287" t="str">
        <f>TEXT(tblOrders[[#This Row],[Order Date]],"mmm-yyyy")</f>
        <v>Jul-2025</v>
      </c>
      <c r="V1287" s="4">
        <f>tblOrders[[#This Row],[Profit]]/tblOrders[[#This Row],[Sales Amount]]</f>
        <v>0.3202614379084967</v>
      </c>
      <c r="W1287" t="str">
        <f>VLOOKUP(tblOrders[[#This Row],[City]],CityRegion,2,0)</f>
        <v>North</v>
      </c>
      <c r="X1287" t="str">
        <f>VLOOKUP(tblOrders[[#This Row],[City]],lookups!A:C,3,0)</f>
        <v>Delhi</v>
      </c>
    </row>
    <row r="1288" spans="1:24" x14ac:dyDescent="0.25">
      <c r="A1288" t="s">
        <v>2388</v>
      </c>
      <c r="B1288" s="1">
        <v>45896</v>
      </c>
      <c r="C1288" t="s">
        <v>2389</v>
      </c>
      <c r="D1288" t="s">
        <v>21</v>
      </c>
      <c r="E1288" t="s">
        <v>108</v>
      </c>
      <c r="F1288" t="s">
        <v>109</v>
      </c>
      <c r="G1288" t="s">
        <v>62</v>
      </c>
      <c r="H1288" t="s">
        <v>110</v>
      </c>
      <c r="I1288" t="s">
        <v>44</v>
      </c>
      <c r="J1288" t="s">
        <v>34</v>
      </c>
      <c r="K1288">
        <v>4</v>
      </c>
      <c r="L1288">
        <v>110</v>
      </c>
      <c r="M1288">
        <v>0</v>
      </c>
      <c r="N1288">
        <v>440</v>
      </c>
      <c r="O1288">
        <v>168</v>
      </c>
      <c r="P1288" t="s">
        <v>28</v>
      </c>
      <c r="Q1288" t="s">
        <v>91</v>
      </c>
      <c r="R1288" t="s">
        <v>30</v>
      </c>
      <c r="S1288">
        <v>4.7</v>
      </c>
      <c r="T1288">
        <f>YEAR(tblOrders[[#This Row],[Order Date]])</f>
        <v>2025</v>
      </c>
      <c r="U1288" t="str">
        <f>TEXT(tblOrders[[#This Row],[Order Date]],"mmm-yyyy")</f>
        <v>Aug-2025</v>
      </c>
      <c r="V1288" s="4">
        <f>tblOrders[[#This Row],[Profit]]/tblOrders[[#This Row],[Sales Amount]]</f>
        <v>0.38181818181818183</v>
      </c>
      <c r="W1288" t="str">
        <f>VLOOKUP(tblOrders[[#This Row],[City]],CityRegion,2,0)</f>
        <v>South</v>
      </c>
      <c r="X1288" t="str">
        <f>VLOOKUP(tblOrders[[#This Row],[City]],lookups!A:C,3,0)</f>
        <v>Kerala</v>
      </c>
    </row>
    <row r="1289" spans="1:24" x14ac:dyDescent="0.25">
      <c r="A1289" t="s">
        <v>2390</v>
      </c>
      <c r="B1289" s="1">
        <v>45680</v>
      </c>
      <c r="C1289" t="s">
        <v>2391</v>
      </c>
      <c r="D1289" t="s">
        <v>21</v>
      </c>
      <c r="E1289" t="s">
        <v>22</v>
      </c>
      <c r="F1289" t="s">
        <v>23</v>
      </c>
      <c r="G1289" t="s">
        <v>24</v>
      </c>
      <c r="H1289" t="s">
        <v>25</v>
      </c>
      <c r="I1289" t="s">
        <v>139</v>
      </c>
      <c r="J1289" t="s">
        <v>27</v>
      </c>
      <c r="K1289">
        <v>2</v>
      </c>
      <c r="L1289">
        <v>190</v>
      </c>
      <c r="M1289">
        <v>0.2</v>
      </c>
      <c r="N1289">
        <v>304</v>
      </c>
      <c r="O1289">
        <v>54</v>
      </c>
      <c r="P1289" t="s">
        <v>28</v>
      </c>
      <c r="Q1289" t="s">
        <v>91</v>
      </c>
      <c r="R1289" t="s">
        <v>36</v>
      </c>
      <c r="S1289">
        <v>3.1</v>
      </c>
      <c r="T1289">
        <f>YEAR(tblOrders[[#This Row],[Order Date]])</f>
        <v>2025</v>
      </c>
      <c r="U1289" t="str">
        <f>TEXT(tblOrders[[#This Row],[Order Date]],"mmm-yyyy")</f>
        <v>Jan-2025</v>
      </c>
      <c r="V1289" s="4">
        <f>tblOrders[[#This Row],[Profit]]/tblOrders[[#This Row],[Sales Amount]]</f>
        <v>0.17763157894736842</v>
      </c>
      <c r="W1289" t="str">
        <f>VLOOKUP(tblOrders[[#This Row],[City]],CityRegion,2,0)</f>
        <v>South</v>
      </c>
      <c r="X1289" t="str">
        <f>VLOOKUP(tblOrders[[#This Row],[City]],lookups!A:C,3,0)</f>
        <v>Tamil Nadu</v>
      </c>
    </row>
    <row r="1290" spans="1:24" x14ac:dyDescent="0.25">
      <c r="A1290" t="s">
        <v>2392</v>
      </c>
      <c r="B1290" s="1">
        <v>46000</v>
      </c>
      <c r="C1290" t="s">
        <v>2393</v>
      </c>
      <c r="D1290" t="s">
        <v>21</v>
      </c>
      <c r="E1290" t="s">
        <v>79</v>
      </c>
      <c r="F1290" t="s">
        <v>80</v>
      </c>
      <c r="G1290" t="s">
        <v>68</v>
      </c>
      <c r="H1290" t="s">
        <v>81</v>
      </c>
      <c r="I1290" t="s">
        <v>130</v>
      </c>
      <c r="J1290" t="s">
        <v>34</v>
      </c>
      <c r="K1290">
        <v>1</v>
      </c>
      <c r="L1290">
        <v>799</v>
      </c>
      <c r="M1290">
        <v>0.05</v>
      </c>
      <c r="N1290">
        <v>759.05</v>
      </c>
      <c r="O1290">
        <v>139.05000000000001</v>
      </c>
      <c r="P1290" t="s">
        <v>111</v>
      </c>
      <c r="Q1290" t="s">
        <v>46</v>
      </c>
      <c r="R1290" t="s">
        <v>36</v>
      </c>
      <c r="S1290">
        <v>3.6</v>
      </c>
      <c r="T1290">
        <f>YEAR(tblOrders[[#This Row],[Order Date]])</f>
        <v>2025</v>
      </c>
      <c r="U1290" t="str">
        <f>TEXT(tblOrders[[#This Row],[Order Date]],"mmm-yyyy")</f>
        <v>Dec-2025</v>
      </c>
      <c r="V1290" s="4">
        <f>tblOrders[[#This Row],[Profit]]/tblOrders[[#This Row],[Sales Amount]]</f>
        <v>0.18318951320729862</v>
      </c>
      <c r="W1290" t="str">
        <f>VLOOKUP(tblOrders[[#This Row],[City]],CityRegion,2,0)</f>
        <v>West</v>
      </c>
      <c r="X1290" t="str">
        <f>VLOOKUP(tblOrders[[#This Row],[City]],lookups!A:C,3,0)</f>
        <v>Maharashtra</v>
      </c>
    </row>
    <row r="1291" spans="1:24" x14ac:dyDescent="0.25">
      <c r="A1291" t="s">
        <v>2394</v>
      </c>
      <c r="B1291" s="1">
        <v>45734</v>
      </c>
      <c r="C1291" t="s">
        <v>2395</v>
      </c>
      <c r="D1291" t="s">
        <v>21</v>
      </c>
      <c r="E1291" t="s">
        <v>55</v>
      </c>
      <c r="F1291" t="s">
        <v>56</v>
      </c>
      <c r="G1291" t="s">
        <v>24</v>
      </c>
      <c r="H1291" t="s">
        <v>51</v>
      </c>
      <c r="I1291" t="s">
        <v>84</v>
      </c>
      <c r="J1291" t="s">
        <v>34</v>
      </c>
      <c r="K1291">
        <v>5</v>
      </c>
      <c r="L1291">
        <v>42</v>
      </c>
      <c r="M1291">
        <v>0.2</v>
      </c>
      <c r="N1291">
        <v>168</v>
      </c>
      <c r="O1291">
        <v>48</v>
      </c>
      <c r="P1291" t="s">
        <v>28</v>
      </c>
      <c r="Q1291" t="s">
        <v>86</v>
      </c>
      <c r="R1291" t="s">
        <v>36</v>
      </c>
      <c r="S1291">
        <v>3.5</v>
      </c>
      <c r="T1291">
        <f>YEAR(tblOrders[[#This Row],[Order Date]])</f>
        <v>2025</v>
      </c>
      <c r="U1291" t="str">
        <f>TEXT(tblOrders[[#This Row],[Order Date]],"mmm-yyyy")</f>
        <v>Mar-2025</v>
      </c>
      <c r="V1291" s="4">
        <f>tblOrders[[#This Row],[Profit]]/tblOrders[[#This Row],[Sales Amount]]</f>
        <v>0.2857142857142857</v>
      </c>
      <c r="W1291" t="str">
        <f>VLOOKUP(tblOrders[[#This Row],[City]],CityRegion,2,0)</f>
        <v>West</v>
      </c>
      <c r="X1291" t="str">
        <f>VLOOKUP(tblOrders[[#This Row],[City]],lookups!A:C,3,0)</f>
        <v>Maharashtra</v>
      </c>
    </row>
    <row r="1292" spans="1:24" x14ac:dyDescent="0.25">
      <c r="A1292" t="s">
        <v>2396</v>
      </c>
      <c r="B1292" s="1">
        <v>45737</v>
      </c>
      <c r="C1292" t="s">
        <v>2397</v>
      </c>
      <c r="D1292" t="s">
        <v>39</v>
      </c>
      <c r="E1292" t="s">
        <v>79</v>
      </c>
      <c r="F1292" t="s">
        <v>80</v>
      </c>
      <c r="G1292" t="s">
        <v>68</v>
      </c>
      <c r="H1292" t="s">
        <v>81</v>
      </c>
      <c r="I1292" t="s">
        <v>44</v>
      </c>
      <c r="J1292" t="s">
        <v>27</v>
      </c>
      <c r="K1292">
        <v>4</v>
      </c>
      <c r="L1292">
        <v>799</v>
      </c>
      <c r="M1292">
        <v>0.1</v>
      </c>
      <c r="N1292">
        <v>2876.4</v>
      </c>
      <c r="O1292">
        <v>396.4</v>
      </c>
      <c r="P1292" t="s">
        <v>28</v>
      </c>
      <c r="Q1292" t="s">
        <v>35</v>
      </c>
      <c r="R1292" t="s">
        <v>36</v>
      </c>
      <c r="S1292">
        <v>4.2</v>
      </c>
      <c r="T1292">
        <f>YEAR(tblOrders[[#This Row],[Order Date]])</f>
        <v>2025</v>
      </c>
      <c r="U1292" t="str">
        <f>TEXT(tblOrders[[#This Row],[Order Date]],"mmm-yyyy")</f>
        <v>Mar-2025</v>
      </c>
      <c r="V1292" s="4">
        <f>tblOrders[[#This Row],[Profit]]/tblOrders[[#This Row],[Sales Amount]]</f>
        <v>0.13781115282992629</v>
      </c>
      <c r="W1292" t="str">
        <f>VLOOKUP(tblOrders[[#This Row],[City]],CityRegion,2,0)</f>
        <v>South</v>
      </c>
      <c r="X1292" t="str">
        <f>VLOOKUP(tblOrders[[#This Row],[City]],lookups!A:C,3,0)</f>
        <v>Kerala</v>
      </c>
    </row>
    <row r="1293" spans="1:24" x14ac:dyDescent="0.25">
      <c r="A1293" t="s">
        <v>2398</v>
      </c>
      <c r="B1293" s="1">
        <v>45977</v>
      </c>
      <c r="C1293" t="s">
        <v>440</v>
      </c>
      <c r="D1293" t="s">
        <v>21</v>
      </c>
      <c r="E1293" t="s">
        <v>55</v>
      </c>
      <c r="F1293" t="s">
        <v>56</v>
      </c>
      <c r="G1293" t="s">
        <v>24</v>
      </c>
      <c r="H1293" t="s">
        <v>51</v>
      </c>
      <c r="I1293" t="s">
        <v>84</v>
      </c>
      <c r="J1293" t="s">
        <v>27</v>
      </c>
      <c r="K1293">
        <v>3</v>
      </c>
      <c r="L1293">
        <v>42</v>
      </c>
      <c r="M1293">
        <v>0</v>
      </c>
      <c r="N1293">
        <v>126</v>
      </c>
      <c r="O1293">
        <v>54</v>
      </c>
      <c r="P1293" t="s">
        <v>111</v>
      </c>
      <c r="Q1293" t="s">
        <v>46</v>
      </c>
      <c r="R1293" t="s">
        <v>36</v>
      </c>
      <c r="S1293">
        <v>4.8</v>
      </c>
      <c r="T1293">
        <f>YEAR(tblOrders[[#This Row],[Order Date]])</f>
        <v>2025</v>
      </c>
      <c r="U1293" t="str">
        <f>TEXT(tblOrders[[#This Row],[Order Date]],"mmm-yyyy")</f>
        <v>Nov-2025</v>
      </c>
      <c r="V1293" s="4">
        <f>tblOrders[[#This Row],[Profit]]/tblOrders[[#This Row],[Sales Amount]]</f>
        <v>0.42857142857142855</v>
      </c>
      <c r="W1293" t="str">
        <f>VLOOKUP(tblOrders[[#This Row],[City]],CityRegion,2,0)</f>
        <v>West</v>
      </c>
      <c r="X1293" t="str">
        <f>VLOOKUP(tblOrders[[#This Row],[City]],lookups!A:C,3,0)</f>
        <v>Maharashtra</v>
      </c>
    </row>
    <row r="1294" spans="1:24" x14ac:dyDescent="0.25">
      <c r="A1294" t="s">
        <v>2399</v>
      </c>
      <c r="B1294" s="1">
        <v>45938</v>
      </c>
      <c r="C1294" t="s">
        <v>459</v>
      </c>
      <c r="D1294" t="s">
        <v>39</v>
      </c>
      <c r="E1294" t="s">
        <v>79</v>
      </c>
      <c r="F1294" t="s">
        <v>80</v>
      </c>
      <c r="G1294" t="s">
        <v>68</v>
      </c>
      <c r="H1294" t="s">
        <v>81</v>
      </c>
      <c r="I1294" t="s">
        <v>70</v>
      </c>
      <c r="J1294" t="s">
        <v>27</v>
      </c>
      <c r="K1294">
        <v>5</v>
      </c>
      <c r="L1294">
        <v>799</v>
      </c>
      <c r="M1294">
        <v>0.15</v>
      </c>
      <c r="N1294">
        <v>3395.75</v>
      </c>
      <c r="O1294">
        <v>295.75</v>
      </c>
      <c r="P1294" t="s">
        <v>85</v>
      </c>
      <c r="Q1294" t="s">
        <v>86</v>
      </c>
      <c r="R1294" t="s">
        <v>30</v>
      </c>
      <c r="S1294">
        <v>2.9</v>
      </c>
      <c r="T1294">
        <f>YEAR(tblOrders[[#This Row],[Order Date]])</f>
        <v>2025</v>
      </c>
      <c r="U1294" t="str">
        <f>TEXT(tblOrders[[#This Row],[Order Date]],"mmm-yyyy")</f>
        <v>Oct-2025</v>
      </c>
      <c r="V1294" s="4">
        <f>tblOrders[[#This Row],[Profit]]/tblOrders[[#This Row],[Sales Amount]]</f>
        <v>8.7094161819921967E-2</v>
      </c>
      <c r="W1294" t="str">
        <f>VLOOKUP(tblOrders[[#This Row],[City]],CityRegion,2,0)</f>
        <v>South</v>
      </c>
      <c r="X1294" t="str">
        <f>VLOOKUP(tblOrders[[#This Row],[City]],lookups!A:C,3,0)</f>
        <v>Telengana</v>
      </c>
    </row>
    <row r="1295" spans="1:24" x14ac:dyDescent="0.25">
      <c r="A1295" t="s">
        <v>2400</v>
      </c>
      <c r="B1295" s="1">
        <v>45889</v>
      </c>
      <c r="C1295" t="s">
        <v>2401</v>
      </c>
      <c r="D1295" t="s">
        <v>39</v>
      </c>
      <c r="E1295" t="s">
        <v>40</v>
      </c>
      <c r="F1295" t="s">
        <v>41</v>
      </c>
      <c r="G1295" t="s">
        <v>42</v>
      </c>
      <c r="H1295" t="s">
        <v>43</v>
      </c>
      <c r="I1295" t="s">
        <v>26</v>
      </c>
      <c r="J1295" t="s">
        <v>45</v>
      </c>
      <c r="K1295">
        <v>4</v>
      </c>
      <c r="L1295">
        <v>18</v>
      </c>
      <c r="M1295">
        <v>0</v>
      </c>
      <c r="N1295">
        <v>72</v>
      </c>
      <c r="O1295">
        <v>36</v>
      </c>
      <c r="P1295" t="s">
        <v>85</v>
      </c>
      <c r="Q1295" t="s">
        <v>86</v>
      </c>
      <c r="R1295" t="s">
        <v>30</v>
      </c>
      <c r="S1295">
        <v>2.7</v>
      </c>
      <c r="T1295">
        <f>YEAR(tblOrders[[#This Row],[Order Date]])</f>
        <v>2025</v>
      </c>
      <c r="U1295" t="str">
        <f>TEXT(tblOrders[[#This Row],[Order Date]],"mmm-yyyy")</f>
        <v>Aug-2025</v>
      </c>
      <c r="V1295" s="4">
        <f>tblOrders[[#This Row],[Profit]]/tblOrders[[#This Row],[Sales Amount]]</f>
        <v>0.5</v>
      </c>
      <c r="W1295" t="str">
        <f>VLOOKUP(tblOrders[[#This Row],[City]],CityRegion,2,0)</f>
        <v>South</v>
      </c>
      <c r="X1295" t="str">
        <f>VLOOKUP(tblOrders[[#This Row],[City]],lookups!A:C,3,0)</f>
        <v>Karnataka</v>
      </c>
    </row>
    <row r="1296" spans="1:24" x14ac:dyDescent="0.25">
      <c r="A1296" t="s">
        <v>2402</v>
      </c>
      <c r="B1296" s="1">
        <v>45786</v>
      </c>
      <c r="C1296" t="s">
        <v>2101</v>
      </c>
      <c r="D1296" t="s">
        <v>21</v>
      </c>
      <c r="E1296" t="s">
        <v>101</v>
      </c>
      <c r="F1296" t="s">
        <v>102</v>
      </c>
      <c r="G1296" t="s">
        <v>24</v>
      </c>
      <c r="H1296" t="s">
        <v>103</v>
      </c>
      <c r="I1296" t="s">
        <v>70</v>
      </c>
      <c r="J1296" t="s">
        <v>45</v>
      </c>
      <c r="K1296">
        <v>2</v>
      </c>
      <c r="L1296">
        <v>120</v>
      </c>
      <c r="M1296">
        <v>0.05</v>
      </c>
      <c r="N1296">
        <v>228</v>
      </c>
      <c r="O1296">
        <v>72</v>
      </c>
      <c r="P1296" t="s">
        <v>111</v>
      </c>
      <c r="Q1296" t="s">
        <v>35</v>
      </c>
      <c r="R1296" t="s">
        <v>30</v>
      </c>
      <c r="S1296">
        <v>2.9</v>
      </c>
      <c r="T1296">
        <f>YEAR(tblOrders[[#This Row],[Order Date]])</f>
        <v>2025</v>
      </c>
      <c r="U1296" t="str">
        <f>TEXT(tblOrders[[#This Row],[Order Date]],"mmm-yyyy")</f>
        <v>May-2025</v>
      </c>
      <c r="V1296" s="4">
        <f>tblOrders[[#This Row],[Profit]]/tblOrders[[#This Row],[Sales Amount]]</f>
        <v>0.31578947368421051</v>
      </c>
      <c r="W1296" t="str">
        <f>VLOOKUP(tblOrders[[#This Row],[City]],CityRegion,2,0)</f>
        <v>South</v>
      </c>
      <c r="X1296" t="str">
        <f>VLOOKUP(tblOrders[[#This Row],[City]],lookups!A:C,3,0)</f>
        <v>Telengana</v>
      </c>
    </row>
    <row r="1297" spans="1:24" x14ac:dyDescent="0.25">
      <c r="A1297" t="s">
        <v>2403</v>
      </c>
      <c r="B1297" s="1">
        <v>46011</v>
      </c>
      <c r="C1297" t="s">
        <v>1155</v>
      </c>
      <c r="D1297" t="s">
        <v>21</v>
      </c>
      <c r="E1297" t="s">
        <v>66</v>
      </c>
      <c r="F1297" t="s">
        <v>67</v>
      </c>
      <c r="G1297" t="s">
        <v>68</v>
      </c>
      <c r="H1297" t="s">
        <v>69</v>
      </c>
      <c r="I1297" t="s">
        <v>44</v>
      </c>
      <c r="J1297" t="s">
        <v>27</v>
      </c>
      <c r="K1297">
        <v>5</v>
      </c>
      <c r="L1297">
        <v>149</v>
      </c>
      <c r="M1297">
        <v>0</v>
      </c>
      <c r="N1297">
        <v>745</v>
      </c>
      <c r="O1297">
        <v>270</v>
      </c>
      <c r="P1297" t="s">
        <v>28</v>
      </c>
      <c r="Q1297" t="s">
        <v>29</v>
      </c>
      <c r="R1297" t="s">
        <v>36</v>
      </c>
      <c r="S1297">
        <v>4.2</v>
      </c>
      <c r="T1297">
        <f>YEAR(tblOrders[[#This Row],[Order Date]])</f>
        <v>2025</v>
      </c>
      <c r="U1297" t="str">
        <f>TEXT(tblOrders[[#This Row],[Order Date]],"mmm-yyyy")</f>
        <v>Dec-2025</v>
      </c>
      <c r="V1297" s="4">
        <f>tblOrders[[#This Row],[Profit]]/tblOrders[[#This Row],[Sales Amount]]</f>
        <v>0.36241610738255031</v>
      </c>
      <c r="W1297" t="str">
        <f>VLOOKUP(tblOrders[[#This Row],[City]],CityRegion,2,0)</f>
        <v>South</v>
      </c>
      <c r="X1297" t="str">
        <f>VLOOKUP(tblOrders[[#This Row],[City]],lookups!A:C,3,0)</f>
        <v>Kerala</v>
      </c>
    </row>
    <row r="1298" spans="1:24" x14ac:dyDescent="0.25">
      <c r="A1298" t="s">
        <v>2404</v>
      </c>
      <c r="B1298" s="1">
        <v>45815</v>
      </c>
      <c r="C1298" t="s">
        <v>2405</v>
      </c>
      <c r="D1298" t="s">
        <v>21</v>
      </c>
      <c r="E1298" t="s">
        <v>114</v>
      </c>
      <c r="F1298" t="s">
        <v>115</v>
      </c>
      <c r="G1298" t="s">
        <v>42</v>
      </c>
      <c r="H1298" t="s">
        <v>116</v>
      </c>
      <c r="I1298" t="s">
        <v>139</v>
      </c>
      <c r="J1298" t="s">
        <v>27</v>
      </c>
      <c r="K1298">
        <v>1</v>
      </c>
      <c r="L1298">
        <v>12</v>
      </c>
      <c r="M1298">
        <v>0.15</v>
      </c>
      <c r="N1298">
        <v>10.199999999999999</v>
      </c>
      <c r="O1298">
        <v>4.2</v>
      </c>
      <c r="P1298" t="s">
        <v>111</v>
      </c>
      <c r="Q1298" t="s">
        <v>29</v>
      </c>
      <c r="R1298" t="s">
        <v>36</v>
      </c>
      <c r="S1298">
        <v>4.5999999999999996</v>
      </c>
      <c r="T1298">
        <f>YEAR(tblOrders[[#This Row],[Order Date]])</f>
        <v>2025</v>
      </c>
      <c r="U1298" t="str">
        <f>TEXT(tblOrders[[#This Row],[Order Date]],"mmm-yyyy")</f>
        <v>Jun-2025</v>
      </c>
      <c r="V1298" s="4">
        <f>tblOrders[[#This Row],[Profit]]/tblOrders[[#This Row],[Sales Amount]]</f>
        <v>0.41176470588235298</v>
      </c>
      <c r="W1298" t="str">
        <f>VLOOKUP(tblOrders[[#This Row],[City]],CityRegion,2,0)</f>
        <v>South</v>
      </c>
      <c r="X1298" t="str">
        <f>VLOOKUP(tblOrders[[#This Row],[City]],lookups!A:C,3,0)</f>
        <v>Tamil Nadu</v>
      </c>
    </row>
    <row r="1299" spans="1:24" x14ac:dyDescent="0.25">
      <c r="A1299" t="s">
        <v>2406</v>
      </c>
      <c r="B1299" s="1">
        <v>46004</v>
      </c>
      <c r="C1299" t="s">
        <v>2407</v>
      </c>
      <c r="D1299" t="s">
        <v>21</v>
      </c>
      <c r="E1299" t="s">
        <v>101</v>
      </c>
      <c r="F1299" t="s">
        <v>102</v>
      </c>
      <c r="G1299" t="s">
        <v>24</v>
      </c>
      <c r="H1299" t="s">
        <v>103</v>
      </c>
      <c r="I1299" t="s">
        <v>33</v>
      </c>
      <c r="J1299" t="s">
        <v>34</v>
      </c>
      <c r="K1299">
        <v>1</v>
      </c>
      <c r="L1299">
        <v>120</v>
      </c>
      <c r="M1299">
        <v>0.1</v>
      </c>
      <c r="N1299">
        <v>108</v>
      </c>
      <c r="O1299">
        <v>30</v>
      </c>
      <c r="P1299" t="s">
        <v>28</v>
      </c>
      <c r="Q1299" t="s">
        <v>91</v>
      </c>
      <c r="R1299" t="s">
        <v>30</v>
      </c>
      <c r="S1299">
        <v>3.7</v>
      </c>
      <c r="T1299">
        <f>YEAR(tblOrders[[#This Row],[Order Date]])</f>
        <v>2025</v>
      </c>
      <c r="U1299" t="str">
        <f>TEXT(tblOrders[[#This Row],[Order Date]],"mmm-yyyy")</f>
        <v>Dec-2025</v>
      </c>
      <c r="V1299" s="4">
        <f>tblOrders[[#This Row],[Profit]]/tblOrders[[#This Row],[Sales Amount]]</f>
        <v>0.27777777777777779</v>
      </c>
      <c r="W1299" t="str">
        <f>VLOOKUP(tblOrders[[#This Row],[City]],CityRegion,2,0)</f>
        <v>North</v>
      </c>
      <c r="X1299" t="str">
        <f>VLOOKUP(tblOrders[[#This Row],[City]],lookups!A:C,3,0)</f>
        <v>Delhi</v>
      </c>
    </row>
    <row r="1300" spans="1:24" x14ac:dyDescent="0.25">
      <c r="A1300" t="s">
        <v>2408</v>
      </c>
      <c r="B1300" s="1">
        <v>45828</v>
      </c>
      <c r="C1300" t="s">
        <v>2409</v>
      </c>
      <c r="D1300" t="s">
        <v>21</v>
      </c>
      <c r="E1300" t="s">
        <v>101</v>
      </c>
      <c r="F1300" t="s">
        <v>102</v>
      </c>
      <c r="G1300" t="s">
        <v>24</v>
      </c>
      <c r="H1300" t="s">
        <v>103</v>
      </c>
      <c r="I1300" t="s">
        <v>44</v>
      </c>
      <c r="J1300" t="s">
        <v>34</v>
      </c>
      <c r="K1300">
        <v>2</v>
      </c>
      <c r="L1300">
        <v>120</v>
      </c>
      <c r="M1300">
        <v>0.2</v>
      </c>
      <c r="N1300">
        <v>192</v>
      </c>
      <c r="O1300">
        <v>36</v>
      </c>
      <c r="P1300" t="s">
        <v>28</v>
      </c>
      <c r="Q1300" t="s">
        <v>35</v>
      </c>
      <c r="R1300" t="s">
        <v>36</v>
      </c>
      <c r="S1300">
        <v>4.5</v>
      </c>
      <c r="T1300">
        <f>YEAR(tblOrders[[#This Row],[Order Date]])</f>
        <v>2025</v>
      </c>
      <c r="U1300" t="str">
        <f>TEXT(tblOrders[[#This Row],[Order Date]],"mmm-yyyy")</f>
        <v>Jun-2025</v>
      </c>
      <c r="V1300" s="4">
        <f>tblOrders[[#This Row],[Profit]]/tblOrders[[#This Row],[Sales Amount]]</f>
        <v>0.1875</v>
      </c>
      <c r="W1300" t="str">
        <f>VLOOKUP(tblOrders[[#This Row],[City]],CityRegion,2,0)</f>
        <v>South</v>
      </c>
      <c r="X1300" t="str">
        <f>VLOOKUP(tblOrders[[#This Row],[City]],lookups!A:C,3,0)</f>
        <v>Kerala</v>
      </c>
    </row>
    <row r="1301" spans="1:24" x14ac:dyDescent="0.25">
      <c r="A1301" t="s">
        <v>2410</v>
      </c>
      <c r="B1301" s="1">
        <v>45671</v>
      </c>
      <c r="C1301" t="s">
        <v>496</v>
      </c>
      <c r="D1301" t="s">
        <v>21</v>
      </c>
      <c r="E1301" t="s">
        <v>114</v>
      </c>
      <c r="F1301" t="s">
        <v>115</v>
      </c>
      <c r="G1301" t="s">
        <v>42</v>
      </c>
      <c r="H1301" t="s">
        <v>116</v>
      </c>
      <c r="I1301" t="s">
        <v>26</v>
      </c>
      <c r="J1301" t="s">
        <v>34</v>
      </c>
      <c r="K1301">
        <v>4</v>
      </c>
      <c r="L1301">
        <v>12</v>
      </c>
      <c r="M1301">
        <v>0.15</v>
      </c>
      <c r="N1301">
        <v>40.799999999999997</v>
      </c>
      <c r="O1301">
        <v>16.8</v>
      </c>
      <c r="P1301" t="s">
        <v>28</v>
      </c>
      <c r="Q1301" t="s">
        <v>86</v>
      </c>
      <c r="R1301" t="s">
        <v>123</v>
      </c>
      <c r="S1301">
        <v>3.6</v>
      </c>
      <c r="T1301">
        <f>YEAR(tblOrders[[#This Row],[Order Date]])</f>
        <v>2025</v>
      </c>
      <c r="U1301" t="str">
        <f>TEXT(tblOrders[[#This Row],[Order Date]],"mmm-yyyy")</f>
        <v>Jan-2025</v>
      </c>
      <c r="V1301" s="4">
        <f>tblOrders[[#This Row],[Profit]]/tblOrders[[#This Row],[Sales Amount]]</f>
        <v>0.41176470588235298</v>
      </c>
      <c r="W1301" t="str">
        <f>VLOOKUP(tblOrders[[#This Row],[City]],CityRegion,2,0)</f>
        <v>South</v>
      </c>
      <c r="X1301" t="str">
        <f>VLOOKUP(tblOrders[[#This Row],[City]],lookups!A:C,3,0)</f>
        <v>Karnataka</v>
      </c>
    </row>
    <row r="1302" spans="1:24" x14ac:dyDescent="0.25">
      <c r="A1302" t="s">
        <v>2411</v>
      </c>
      <c r="B1302" s="1">
        <v>45956</v>
      </c>
      <c r="C1302" t="s">
        <v>1297</v>
      </c>
      <c r="D1302" t="s">
        <v>21</v>
      </c>
      <c r="E1302" t="s">
        <v>22</v>
      </c>
      <c r="F1302" t="s">
        <v>23</v>
      </c>
      <c r="G1302" t="s">
        <v>24</v>
      </c>
      <c r="H1302" t="s">
        <v>25</v>
      </c>
      <c r="I1302" t="s">
        <v>57</v>
      </c>
      <c r="J1302" t="s">
        <v>34</v>
      </c>
      <c r="K1302">
        <v>4</v>
      </c>
      <c r="L1302">
        <v>190</v>
      </c>
      <c r="M1302">
        <v>0.1</v>
      </c>
      <c r="N1302">
        <v>684</v>
      </c>
      <c r="O1302">
        <v>184</v>
      </c>
      <c r="P1302" t="s">
        <v>28</v>
      </c>
      <c r="Q1302" t="s">
        <v>86</v>
      </c>
      <c r="R1302" t="s">
        <v>36</v>
      </c>
      <c r="S1302">
        <v>2.9</v>
      </c>
      <c r="T1302">
        <f>YEAR(tblOrders[[#This Row],[Order Date]])</f>
        <v>2025</v>
      </c>
      <c r="U1302" t="str">
        <f>TEXT(tblOrders[[#This Row],[Order Date]],"mmm-yyyy")</f>
        <v>Oct-2025</v>
      </c>
      <c r="V1302" s="4">
        <f>tblOrders[[#This Row],[Profit]]/tblOrders[[#This Row],[Sales Amount]]</f>
        <v>0.26900584795321636</v>
      </c>
      <c r="W1302" t="str">
        <f>VLOOKUP(tblOrders[[#This Row],[City]],CityRegion,2,0)</f>
        <v>South</v>
      </c>
      <c r="X1302" t="str">
        <f>VLOOKUP(tblOrders[[#This Row],[City]],lookups!A:C,3,0)</f>
        <v>Kerala</v>
      </c>
    </row>
    <row r="1303" spans="1:24" x14ac:dyDescent="0.25">
      <c r="A1303" t="s">
        <v>2412</v>
      </c>
      <c r="B1303" s="1">
        <v>46002</v>
      </c>
      <c r="C1303" t="s">
        <v>261</v>
      </c>
      <c r="D1303" t="s">
        <v>21</v>
      </c>
      <c r="E1303" t="s">
        <v>60</v>
      </c>
      <c r="F1303" t="s">
        <v>61</v>
      </c>
      <c r="G1303" t="s">
        <v>62</v>
      </c>
      <c r="H1303" t="s">
        <v>63</v>
      </c>
      <c r="I1303" t="s">
        <v>44</v>
      </c>
      <c r="J1303" t="s">
        <v>27</v>
      </c>
      <c r="K1303">
        <v>5</v>
      </c>
      <c r="L1303">
        <v>45</v>
      </c>
      <c r="M1303">
        <v>0.15</v>
      </c>
      <c r="N1303">
        <v>191.25</v>
      </c>
      <c r="O1303">
        <v>61.25</v>
      </c>
      <c r="P1303" t="s">
        <v>28</v>
      </c>
      <c r="Q1303" t="s">
        <v>46</v>
      </c>
      <c r="R1303" t="s">
        <v>36</v>
      </c>
      <c r="S1303">
        <v>4.9000000000000004</v>
      </c>
      <c r="T1303">
        <f>YEAR(tblOrders[[#This Row],[Order Date]])</f>
        <v>2025</v>
      </c>
      <c r="U1303" t="str">
        <f>TEXT(tblOrders[[#This Row],[Order Date]],"mmm-yyyy")</f>
        <v>Dec-2025</v>
      </c>
      <c r="V1303" s="4">
        <f>tblOrders[[#This Row],[Profit]]/tblOrders[[#This Row],[Sales Amount]]</f>
        <v>0.3202614379084967</v>
      </c>
      <c r="W1303" t="str">
        <f>VLOOKUP(tblOrders[[#This Row],[City]],CityRegion,2,0)</f>
        <v>South</v>
      </c>
      <c r="X1303" t="str">
        <f>VLOOKUP(tblOrders[[#This Row],[City]],lookups!A:C,3,0)</f>
        <v>Kerala</v>
      </c>
    </row>
    <row r="1304" spans="1:24" x14ac:dyDescent="0.25">
      <c r="A1304" t="s">
        <v>2413</v>
      </c>
      <c r="B1304" s="1">
        <v>45946</v>
      </c>
      <c r="C1304" t="s">
        <v>2414</v>
      </c>
      <c r="D1304" t="s">
        <v>21</v>
      </c>
      <c r="E1304" t="s">
        <v>114</v>
      </c>
      <c r="F1304" t="s">
        <v>115</v>
      </c>
      <c r="G1304" t="s">
        <v>42</v>
      </c>
      <c r="H1304" t="s">
        <v>116</v>
      </c>
      <c r="I1304" t="s">
        <v>44</v>
      </c>
      <c r="J1304" t="s">
        <v>27</v>
      </c>
      <c r="K1304">
        <v>1</v>
      </c>
      <c r="L1304">
        <v>12</v>
      </c>
      <c r="M1304">
        <v>0.2</v>
      </c>
      <c r="N1304">
        <v>9.6</v>
      </c>
      <c r="O1304">
        <v>3.6</v>
      </c>
      <c r="P1304" t="s">
        <v>28</v>
      </c>
      <c r="Q1304" t="s">
        <v>86</v>
      </c>
      <c r="R1304" t="s">
        <v>36</v>
      </c>
      <c r="S1304">
        <v>4.2</v>
      </c>
      <c r="T1304">
        <f>YEAR(tblOrders[[#This Row],[Order Date]])</f>
        <v>2025</v>
      </c>
      <c r="U1304" t="str">
        <f>TEXT(tblOrders[[#This Row],[Order Date]],"mmm-yyyy")</f>
        <v>Oct-2025</v>
      </c>
      <c r="V1304" s="4">
        <f>tblOrders[[#This Row],[Profit]]/tblOrders[[#This Row],[Sales Amount]]</f>
        <v>0.375</v>
      </c>
      <c r="W1304" t="str">
        <f>VLOOKUP(tblOrders[[#This Row],[City]],CityRegion,2,0)</f>
        <v>South</v>
      </c>
      <c r="X1304" t="str">
        <f>VLOOKUP(tblOrders[[#This Row],[City]],lookups!A:C,3,0)</f>
        <v>Kerala</v>
      </c>
    </row>
    <row r="1305" spans="1:24" x14ac:dyDescent="0.25">
      <c r="A1305" t="s">
        <v>2415</v>
      </c>
      <c r="B1305" s="1">
        <v>45975</v>
      </c>
      <c r="C1305" t="s">
        <v>1058</v>
      </c>
      <c r="D1305" t="s">
        <v>21</v>
      </c>
      <c r="E1305" t="s">
        <v>55</v>
      </c>
      <c r="F1305" t="s">
        <v>56</v>
      </c>
      <c r="G1305" t="s">
        <v>24</v>
      </c>
      <c r="H1305" t="s">
        <v>51</v>
      </c>
      <c r="I1305" t="s">
        <v>33</v>
      </c>
      <c r="J1305" t="s">
        <v>34</v>
      </c>
      <c r="K1305">
        <v>3</v>
      </c>
      <c r="L1305">
        <v>42</v>
      </c>
      <c r="M1305">
        <v>0.2</v>
      </c>
      <c r="N1305">
        <v>100.8</v>
      </c>
      <c r="O1305">
        <v>28.8</v>
      </c>
      <c r="P1305" t="s">
        <v>28</v>
      </c>
      <c r="Q1305" t="s">
        <v>29</v>
      </c>
      <c r="R1305" t="s">
        <v>36</v>
      </c>
      <c r="S1305">
        <v>3.5</v>
      </c>
      <c r="T1305">
        <f>YEAR(tblOrders[[#This Row],[Order Date]])</f>
        <v>2025</v>
      </c>
      <c r="U1305" t="str">
        <f>TEXT(tblOrders[[#This Row],[Order Date]],"mmm-yyyy")</f>
        <v>Nov-2025</v>
      </c>
      <c r="V1305" s="4">
        <f>tblOrders[[#This Row],[Profit]]/tblOrders[[#This Row],[Sales Amount]]</f>
        <v>0.28571428571428575</v>
      </c>
      <c r="W1305" t="str">
        <f>VLOOKUP(tblOrders[[#This Row],[City]],CityRegion,2,0)</f>
        <v>North</v>
      </c>
      <c r="X1305" t="str">
        <f>VLOOKUP(tblOrders[[#This Row],[City]],lookups!A:C,3,0)</f>
        <v>Delhi</v>
      </c>
    </row>
    <row r="1306" spans="1:24" x14ac:dyDescent="0.25">
      <c r="A1306" t="s">
        <v>2416</v>
      </c>
      <c r="B1306" s="1">
        <v>45785</v>
      </c>
      <c r="C1306" t="s">
        <v>658</v>
      </c>
      <c r="D1306" t="s">
        <v>39</v>
      </c>
      <c r="E1306" t="s">
        <v>108</v>
      </c>
      <c r="F1306" t="s">
        <v>109</v>
      </c>
      <c r="G1306" t="s">
        <v>62</v>
      </c>
      <c r="H1306" t="s">
        <v>110</v>
      </c>
      <c r="I1306" t="s">
        <v>44</v>
      </c>
      <c r="J1306" t="s">
        <v>27</v>
      </c>
      <c r="K1306">
        <v>2</v>
      </c>
      <c r="L1306">
        <v>110</v>
      </c>
      <c r="M1306">
        <v>0</v>
      </c>
      <c r="N1306">
        <v>220</v>
      </c>
      <c r="O1306">
        <v>84</v>
      </c>
      <c r="P1306" t="s">
        <v>28</v>
      </c>
      <c r="Q1306" t="s">
        <v>35</v>
      </c>
      <c r="R1306" t="s">
        <v>30</v>
      </c>
      <c r="S1306">
        <v>4.7</v>
      </c>
      <c r="T1306">
        <f>YEAR(tblOrders[[#This Row],[Order Date]])</f>
        <v>2025</v>
      </c>
      <c r="U1306" t="str">
        <f>TEXT(tblOrders[[#This Row],[Order Date]],"mmm-yyyy")</f>
        <v>May-2025</v>
      </c>
      <c r="V1306" s="4">
        <f>tblOrders[[#This Row],[Profit]]/tblOrders[[#This Row],[Sales Amount]]</f>
        <v>0.38181818181818183</v>
      </c>
      <c r="W1306" t="str">
        <f>VLOOKUP(tblOrders[[#This Row],[City]],CityRegion,2,0)</f>
        <v>South</v>
      </c>
      <c r="X1306" t="str">
        <f>VLOOKUP(tblOrders[[#This Row],[City]],lookups!A:C,3,0)</f>
        <v>Kerala</v>
      </c>
    </row>
    <row r="1307" spans="1:24" x14ac:dyDescent="0.25">
      <c r="A1307" t="s">
        <v>2417</v>
      </c>
      <c r="B1307" s="1">
        <v>45659</v>
      </c>
      <c r="C1307" t="s">
        <v>1097</v>
      </c>
      <c r="D1307" t="s">
        <v>21</v>
      </c>
      <c r="E1307" t="s">
        <v>114</v>
      </c>
      <c r="F1307" t="s">
        <v>115</v>
      </c>
      <c r="G1307" t="s">
        <v>42</v>
      </c>
      <c r="H1307" t="s">
        <v>116</v>
      </c>
      <c r="I1307" t="s">
        <v>33</v>
      </c>
      <c r="J1307" t="s">
        <v>27</v>
      </c>
      <c r="K1307">
        <v>5</v>
      </c>
      <c r="L1307">
        <v>12</v>
      </c>
      <c r="M1307">
        <v>0.1</v>
      </c>
      <c r="N1307">
        <v>54</v>
      </c>
      <c r="O1307">
        <v>24</v>
      </c>
      <c r="P1307" t="s">
        <v>28</v>
      </c>
      <c r="Q1307" t="s">
        <v>91</v>
      </c>
      <c r="R1307" t="s">
        <v>36</v>
      </c>
      <c r="S1307">
        <v>2.7</v>
      </c>
      <c r="T1307">
        <f>YEAR(tblOrders[[#This Row],[Order Date]])</f>
        <v>2025</v>
      </c>
      <c r="U1307" t="str">
        <f>TEXT(tblOrders[[#This Row],[Order Date]],"mmm-yyyy")</f>
        <v>Jan-2025</v>
      </c>
      <c r="V1307" s="4">
        <f>tblOrders[[#This Row],[Profit]]/tblOrders[[#This Row],[Sales Amount]]</f>
        <v>0.44444444444444442</v>
      </c>
      <c r="W1307" t="str">
        <f>VLOOKUP(tblOrders[[#This Row],[City]],CityRegion,2,0)</f>
        <v>North</v>
      </c>
      <c r="X1307" t="str">
        <f>VLOOKUP(tblOrders[[#This Row],[City]],lookups!A:C,3,0)</f>
        <v>Delhi</v>
      </c>
    </row>
    <row r="1308" spans="1:24" x14ac:dyDescent="0.25">
      <c r="A1308" t="s">
        <v>2418</v>
      </c>
      <c r="B1308" s="1">
        <v>45664</v>
      </c>
      <c r="C1308" t="s">
        <v>1116</v>
      </c>
      <c r="D1308" t="s">
        <v>21</v>
      </c>
      <c r="E1308" t="s">
        <v>49</v>
      </c>
      <c r="F1308" t="s">
        <v>50</v>
      </c>
      <c r="G1308" t="s">
        <v>24</v>
      </c>
      <c r="H1308" t="s">
        <v>51</v>
      </c>
      <c r="I1308" t="s">
        <v>84</v>
      </c>
      <c r="J1308" t="s">
        <v>27</v>
      </c>
      <c r="K1308">
        <v>3</v>
      </c>
      <c r="L1308">
        <v>85</v>
      </c>
      <c r="M1308">
        <v>0.15</v>
      </c>
      <c r="N1308">
        <v>216.75</v>
      </c>
      <c r="O1308">
        <v>60.75</v>
      </c>
      <c r="P1308" t="s">
        <v>28</v>
      </c>
      <c r="Q1308" t="s">
        <v>91</v>
      </c>
      <c r="R1308" t="s">
        <v>30</v>
      </c>
      <c r="S1308">
        <v>4.2</v>
      </c>
      <c r="T1308">
        <f>YEAR(tblOrders[[#This Row],[Order Date]])</f>
        <v>2025</v>
      </c>
      <c r="U1308" t="str">
        <f>TEXT(tblOrders[[#This Row],[Order Date]],"mmm-yyyy")</f>
        <v>Jan-2025</v>
      </c>
      <c r="V1308" s="4">
        <f>tblOrders[[#This Row],[Profit]]/tblOrders[[#This Row],[Sales Amount]]</f>
        <v>0.28027681660899656</v>
      </c>
      <c r="W1308" t="str">
        <f>VLOOKUP(tblOrders[[#This Row],[City]],CityRegion,2,0)</f>
        <v>West</v>
      </c>
      <c r="X1308" t="str">
        <f>VLOOKUP(tblOrders[[#This Row],[City]],lookups!A:C,3,0)</f>
        <v>Maharashtra</v>
      </c>
    </row>
    <row r="1309" spans="1:24" x14ac:dyDescent="0.25">
      <c r="A1309" t="s">
        <v>2419</v>
      </c>
      <c r="B1309" s="1">
        <v>45720</v>
      </c>
      <c r="C1309" t="s">
        <v>2420</v>
      </c>
      <c r="D1309" t="s">
        <v>39</v>
      </c>
      <c r="E1309" t="s">
        <v>79</v>
      </c>
      <c r="F1309" t="s">
        <v>80</v>
      </c>
      <c r="G1309" t="s">
        <v>68</v>
      </c>
      <c r="H1309" t="s">
        <v>81</v>
      </c>
      <c r="I1309" t="s">
        <v>139</v>
      </c>
      <c r="J1309" t="s">
        <v>45</v>
      </c>
      <c r="K1309">
        <v>5</v>
      </c>
      <c r="L1309">
        <v>799</v>
      </c>
      <c r="M1309">
        <v>0.15</v>
      </c>
      <c r="N1309">
        <v>3395.75</v>
      </c>
      <c r="O1309">
        <v>295.75</v>
      </c>
      <c r="P1309" t="s">
        <v>28</v>
      </c>
      <c r="Q1309" t="s">
        <v>86</v>
      </c>
      <c r="R1309" t="s">
        <v>36</v>
      </c>
      <c r="S1309">
        <v>4.2</v>
      </c>
      <c r="T1309">
        <f>YEAR(tblOrders[[#This Row],[Order Date]])</f>
        <v>2025</v>
      </c>
      <c r="U1309" t="str">
        <f>TEXT(tblOrders[[#This Row],[Order Date]],"mmm-yyyy")</f>
        <v>Mar-2025</v>
      </c>
      <c r="V1309" s="4">
        <f>tblOrders[[#This Row],[Profit]]/tblOrders[[#This Row],[Sales Amount]]</f>
        <v>8.7094161819921967E-2</v>
      </c>
      <c r="W1309" t="str">
        <f>VLOOKUP(tblOrders[[#This Row],[City]],CityRegion,2,0)</f>
        <v>South</v>
      </c>
      <c r="X1309" t="str">
        <f>VLOOKUP(tblOrders[[#This Row],[City]],lookups!A:C,3,0)</f>
        <v>Tamil Nadu</v>
      </c>
    </row>
    <row r="1310" spans="1:24" x14ac:dyDescent="0.25">
      <c r="A1310" t="s">
        <v>2421</v>
      </c>
      <c r="B1310" s="1">
        <v>45779</v>
      </c>
      <c r="C1310" t="s">
        <v>1546</v>
      </c>
      <c r="D1310" t="s">
        <v>21</v>
      </c>
      <c r="E1310" t="s">
        <v>73</v>
      </c>
      <c r="F1310" t="s">
        <v>74</v>
      </c>
      <c r="G1310" t="s">
        <v>68</v>
      </c>
      <c r="H1310" t="s">
        <v>75</v>
      </c>
      <c r="I1310" t="s">
        <v>33</v>
      </c>
      <c r="J1310" t="s">
        <v>27</v>
      </c>
      <c r="K1310">
        <v>3</v>
      </c>
      <c r="L1310">
        <v>65</v>
      </c>
      <c r="M1310">
        <v>0.05</v>
      </c>
      <c r="N1310">
        <v>185.25</v>
      </c>
      <c r="O1310">
        <v>71.25</v>
      </c>
      <c r="P1310" t="s">
        <v>28</v>
      </c>
      <c r="Q1310" t="s">
        <v>86</v>
      </c>
      <c r="R1310" t="s">
        <v>36</v>
      </c>
      <c r="S1310">
        <v>4.4000000000000004</v>
      </c>
      <c r="T1310">
        <f>YEAR(tblOrders[[#This Row],[Order Date]])</f>
        <v>2025</v>
      </c>
      <c r="U1310" t="str">
        <f>TEXT(tblOrders[[#This Row],[Order Date]],"mmm-yyyy")</f>
        <v>May-2025</v>
      </c>
      <c r="V1310" s="4">
        <f>tblOrders[[#This Row],[Profit]]/tblOrders[[#This Row],[Sales Amount]]</f>
        <v>0.38461538461538464</v>
      </c>
      <c r="W1310" t="str">
        <f>VLOOKUP(tblOrders[[#This Row],[City]],CityRegion,2,0)</f>
        <v>North</v>
      </c>
      <c r="X1310" t="str">
        <f>VLOOKUP(tblOrders[[#This Row],[City]],lookups!A:C,3,0)</f>
        <v>Delhi</v>
      </c>
    </row>
    <row r="1311" spans="1:24" x14ac:dyDescent="0.25">
      <c r="A1311" t="s">
        <v>2422</v>
      </c>
      <c r="B1311" s="1">
        <v>45872</v>
      </c>
      <c r="C1311" t="s">
        <v>2423</v>
      </c>
      <c r="D1311" t="s">
        <v>21</v>
      </c>
      <c r="E1311" t="s">
        <v>60</v>
      </c>
      <c r="F1311" t="s">
        <v>61</v>
      </c>
      <c r="G1311" t="s">
        <v>62</v>
      </c>
      <c r="H1311" t="s">
        <v>63</v>
      </c>
      <c r="I1311" t="s">
        <v>139</v>
      </c>
      <c r="J1311" t="s">
        <v>27</v>
      </c>
      <c r="K1311">
        <v>2</v>
      </c>
      <c r="L1311">
        <v>45</v>
      </c>
      <c r="M1311">
        <v>0.1</v>
      </c>
      <c r="N1311">
        <v>81</v>
      </c>
      <c r="O1311">
        <v>29</v>
      </c>
      <c r="P1311" t="s">
        <v>28</v>
      </c>
      <c r="Q1311" t="s">
        <v>86</v>
      </c>
      <c r="R1311" t="s">
        <v>36</v>
      </c>
      <c r="S1311">
        <v>3.9</v>
      </c>
      <c r="T1311">
        <f>YEAR(tblOrders[[#This Row],[Order Date]])</f>
        <v>2025</v>
      </c>
      <c r="U1311" t="str">
        <f>TEXT(tblOrders[[#This Row],[Order Date]],"mmm-yyyy")</f>
        <v>Aug-2025</v>
      </c>
      <c r="V1311" s="4">
        <f>tblOrders[[#This Row],[Profit]]/tblOrders[[#This Row],[Sales Amount]]</f>
        <v>0.35802469135802467</v>
      </c>
      <c r="W1311" t="str">
        <f>VLOOKUP(tblOrders[[#This Row],[City]],CityRegion,2,0)</f>
        <v>South</v>
      </c>
      <c r="X1311" t="str">
        <f>VLOOKUP(tblOrders[[#This Row],[City]],lookups!A:C,3,0)</f>
        <v>Tamil Nadu</v>
      </c>
    </row>
    <row r="1312" spans="1:24" x14ac:dyDescent="0.25">
      <c r="A1312" t="s">
        <v>2424</v>
      </c>
      <c r="B1312" s="1">
        <v>45885</v>
      </c>
      <c r="C1312" t="s">
        <v>1159</v>
      </c>
      <c r="D1312" t="s">
        <v>39</v>
      </c>
      <c r="E1312" t="s">
        <v>101</v>
      </c>
      <c r="F1312" t="s">
        <v>102</v>
      </c>
      <c r="G1312" t="s">
        <v>24</v>
      </c>
      <c r="H1312" t="s">
        <v>103</v>
      </c>
      <c r="I1312" t="s">
        <v>33</v>
      </c>
      <c r="J1312" t="s">
        <v>27</v>
      </c>
      <c r="K1312">
        <v>2</v>
      </c>
      <c r="L1312">
        <v>120</v>
      </c>
      <c r="M1312">
        <v>0.15</v>
      </c>
      <c r="N1312">
        <v>204</v>
      </c>
      <c r="O1312">
        <v>48</v>
      </c>
      <c r="P1312" t="s">
        <v>28</v>
      </c>
      <c r="Q1312" t="s">
        <v>91</v>
      </c>
      <c r="R1312" t="s">
        <v>30</v>
      </c>
      <c r="S1312">
        <v>3.2</v>
      </c>
      <c r="T1312">
        <f>YEAR(tblOrders[[#This Row],[Order Date]])</f>
        <v>2025</v>
      </c>
      <c r="U1312" t="str">
        <f>TEXT(tblOrders[[#This Row],[Order Date]],"mmm-yyyy")</f>
        <v>Aug-2025</v>
      </c>
      <c r="V1312" s="4">
        <f>tblOrders[[#This Row],[Profit]]/tblOrders[[#This Row],[Sales Amount]]</f>
        <v>0.23529411764705882</v>
      </c>
      <c r="W1312" t="str">
        <f>VLOOKUP(tblOrders[[#This Row],[City]],CityRegion,2,0)</f>
        <v>North</v>
      </c>
      <c r="X1312" t="str">
        <f>VLOOKUP(tblOrders[[#This Row],[City]],lookups!A:C,3,0)</f>
        <v>Delhi</v>
      </c>
    </row>
    <row r="1313" spans="1:24" x14ac:dyDescent="0.25">
      <c r="A1313" t="s">
        <v>2425</v>
      </c>
      <c r="B1313" s="1">
        <v>45660</v>
      </c>
      <c r="C1313" t="s">
        <v>522</v>
      </c>
      <c r="D1313" t="s">
        <v>21</v>
      </c>
      <c r="E1313" t="s">
        <v>55</v>
      </c>
      <c r="F1313" t="s">
        <v>56</v>
      </c>
      <c r="G1313" t="s">
        <v>24</v>
      </c>
      <c r="H1313" t="s">
        <v>51</v>
      </c>
      <c r="I1313" t="s">
        <v>84</v>
      </c>
      <c r="J1313" t="s">
        <v>45</v>
      </c>
      <c r="K1313">
        <v>4</v>
      </c>
      <c r="L1313">
        <v>42</v>
      </c>
      <c r="M1313">
        <v>0.05</v>
      </c>
      <c r="N1313">
        <v>159.6</v>
      </c>
      <c r="O1313">
        <v>63.6</v>
      </c>
      <c r="P1313" t="s">
        <v>28</v>
      </c>
      <c r="Q1313" t="s">
        <v>29</v>
      </c>
      <c r="R1313" t="s">
        <v>123</v>
      </c>
      <c r="S1313">
        <v>4.4000000000000004</v>
      </c>
      <c r="T1313">
        <f>YEAR(tblOrders[[#This Row],[Order Date]])</f>
        <v>2025</v>
      </c>
      <c r="U1313" t="str">
        <f>TEXT(tblOrders[[#This Row],[Order Date]],"mmm-yyyy")</f>
        <v>Jan-2025</v>
      </c>
      <c r="V1313" s="4">
        <f>tblOrders[[#This Row],[Profit]]/tblOrders[[#This Row],[Sales Amount]]</f>
        <v>0.39849624060150379</v>
      </c>
      <c r="W1313" t="str">
        <f>VLOOKUP(tblOrders[[#This Row],[City]],CityRegion,2,0)</f>
        <v>West</v>
      </c>
      <c r="X1313" t="str">
        <f>VLOOKUP(tblOrders[[#This Row],[City]],lookups!A:C,3,0)</f>
        <v>Maharashtra</v>
      </c>
    </row>
    <row r="1314" spans="1:24" x14ac:dyDescent="0.25">
      <c r="A1314" t="s">
        <v>2426</v>
      </c>
      <c r="B1314" s="1">
        <v>45831</v>
      </c>
      <c r="C1314" t="s">
        <v>1764</v>
      </c>
      <c r="D1314" t="s">
        <v>21</v>
      </c>
      <c r="E1314" t="s">
        <v>49</v>
      </c>
      <c r="F1314" t="s">
        <v>50</v>
      </c>
      <c r="G1314" t="s">
        <v>24</v>
      </c>
      <c r="H1314" t="s">
        <v>51</v>
      </c>
      <c r="I1314" t="s">
        <v>33</v>
      </c>
      <c r="J1314" t="s">
        <v>45</v>
      </c>
      <c r="K1314">
        <v>1</v>
      </c>
      <c r="L1314">
        <v>85</v>
      </c>
      <c r="M1314">
        <v>0</v>
      </c>
      <c r="N1314">
        <v>85</v>
      </c>
      <c r="O1314">
        <v>33</v>
      </c>
      <c r="P1314" t="s">
        <v>28</v>
      </c>
      <c r="Q1314" t="s">
        <v>35</v>
      </c>
      <c r="R1314" t="s">
        <v>36</v>
      </c>
      <c r="S1314">
        <v>2.8</v>
      </c>
      <c r="T1314">
        <f>YEAR(tblOrders[[#This Row],[Order Date]])</f>
        <v>2025</v>
      </c>
      <c r="U1314" t="str">
        <f>TEXT(tblOrders[[#This Row],[Order Date]],"mmm-yyyy")</f>
        <v>Jun-2025</v>
      </c>
      <c r="V1314" s="4">
        <f>tblOrders[[#This Row],[Profit]]/tblOrders[[#This Row],[Sales Amount]]</f>
        <v>0.38823529411764707</v>
      </c>
      <c r="W1314" t="str">
        <f>VLOOKUP(tblOrders[[#This Row],[City]],CityRegion,2,0)</f>
        <v>North</v>
      </c>
      <c r="X1314" t="str">
        <f>VLOOKUP(tblOrders[[#This Row],[City]],lookups!A:C,3,0)</f>
        <v>Delhi</v>
      </c>
    </row>
    <row r="1315" spans="1:24" x14ac:dyDescent="0.25">
      <c r="A1315" t="s">
        <v>2427</v>
      </c>
      <c r="B1315" s="1">
        <v>45820</v>
      </c>
      <c r="C1315" t="s">
        <v>518</v>
      </c>
      <c r="D1315" t="s">
        <v>39</v>
      </c>
      <c r="E1315" t="s">
        <v>55</v>
      </c>
      <c r="F1315" t="s">
        <v>56</v>
      </c>
      <c r="G1315" t="s">
        <v>24</v>
      </c>
      <c r="H1315" t="s">
        <v>51</v>
      </c>
      <c r="I1315" t="s">
        <v>84</v>
      </c>
      <c r="J1315" t="s">
        <v>45</v>
      </c>
      <c r="K1315">
        <v>5</v>
      </c>
      <c r="L1315">
        <v>42</v>
      </c>
      <c r="M1315">
        <v>0</v>
      </c>
      <c r="N1315">
        <v>210</v>
      </c>
      <c r="O1315">
        <v>90</v>
      </c>
      <c r="P1315" t="s">
        <v>111</v>
      </c>
      <c r="Q1315" t="s">
        <v>29</v>
      </c>
      <c r="R1315" t="s">
        <v>36</v>
      </c>
      <c r="S1315">
        <v>3.2</v>
      </c>
      <c r="T1315">
        <f>YEAR(tblOrders[[#This Row],[Order Date]])</f>
        <v>2025</v>
      </c>
      <c r="U1315" t="str">
        <f>TEXT(tblOrders[[#This Row],[Order Date]],"mmm-yyyy")</f>
        <v>Jun-2025</v>
      </c>
      <c r="V1315" s="4">
        <f>tblOrders[[#This Row],[Profit]]/tblOrders[[#This Row],[Sales Amount]]</f>
        <v>0.42857142857142855</v>
      </c>
      <c r="W1315" t="str">
        <f>VLOOKUP(tblOrders[[#This Row],[City]],CityRegion,2,0)</f>
        <v>West</v>
      </c>
      <c r="X1315" t="str">
        <f>VLOOKUP(tblOrders[[#This Row],[City]],lookups!A:C,3,0)</f>
        <v>Maharashtra</v>
      </c>
    </row>
    <row r="1316" spans="1:24" x14ac:dyDescent="0.25">
      <c r="A1316" t="s">
        <v>2428</v>
      </c>
      <c r="B1316" s="1">
        <v>45659</v>
      </c>
      <c r="C1316" t="s">
        <v>2429</v>
      </c>
      <c r="D1316" t="s">
        <v>21</v>
      </c>
      <c r="E1316" t="s">
        <v>79</v>
      </c>
      <c r="F1316" t="s">
        <v>80</v>
      </c>
      <c r="G1316" t="s">
        <v>68</v>
      </c>
      <c r="H1316" t="s">
        <v>81</v>
      </c>
      <c r="I1316" t="s">
        <v>130</v>
      </c>
      <c r="J1316" t="s">
        <v>27</v>
      </c>
      <c r="K1316">
        <v>3</v>
      </c>
      <c r="L1316">
        <v>799</v>
      </c>
      <c r="M1316">
        <v>0.1</v>
      </c>
      <c r="N1316">
        <v>2157.3000000000002</v>
      </c>
      <c r="O1316">
        <v>297.3</v>
      </c>
      <c r="P1316" t="s">
        <v>28</v>
      </c>
      <c r="Q1316" t="s">
        <v>91</v>
      </c>
      <c r="R1316" t="s">
        <v>36</v>
      </c>
      <c r="S1316">
        <v>4.7</v>
      </c>
      <c r="T1316">
        <f>YEAR(tblOrders[[#This Row],[Order Date]])</f>
        <v>2025</v>
      </c>
      <c r="U1316" t="str">
        <f>TEXT(tblOrders[[#This Row],[Order Date]],"mmm-yyyy")</f>
        <v>Jan-2025</v>
      </c>
      <c r="V1316" s="4">
        <f>tblOrders[[#This Row],[Profit]]/tblOrders[[#This Row],[Sales Amount]]</f>
        <v>0.13781115282992629</v>
      </c>
      <c r="W1316" t="str">
        <f>VLOOKUP(tblOrders[[#This Row],[City]],CityRegion,2,0)</f>
        <v>West</v>
      </c>
      <c r="X1316" t="str">
        <f>VLOOKUP(tblOrders[[#This Row],[City]],lookups!A:C,3,0)</f>
        <v>Maharashtra</v>
      </c>
    </row>
    <row r="1317" spans="1:24" x14ac:dyDescent="0.25">
      <c r="A1317" t="s">
        <v>2430</v>
      </c>
      <c r="B1317" s="1">
        <v>45863</v>
      </c>
      <c r="C1317" t="s">
        <v>802</v>
      </c>
      <c r="D1317" t="s">
        <v>21</v>
      </c>
      <c r="E1317" t="s">
        <v>79</v>
      </c>
      <c r="F1317" t="s">
        <v>80</v>
      </c>
      <c r="G1317" t="s">
        <v>68</v>
      </c>
      <c r="H1317" t="s">
        <v>81</v>
      </c>
      <c r="I1317" t="s">
        <v>26</v>
      </c>
      <c r="J1317" t="s">
        <v>27</v>
      </c>
      <c r="K1317">
        <v>3</v>
      </c>
      <c r="L1317">
        <v>799</v>
      </c>
      <c r="M1317">
        <v>0.15</v>
      </c>
      <c r="N1317">
        <v>2037.45</v>
      </c>
      <c r="O1317">
        <v>177.45</v>
      </c>
      <c r="P1317" t="s">
        <v>111</v>
      </c>
      <c r="Q1317" t="s">
        <v>29</v>
      </c>
      <c r="R1317" t="s">
        <v>30</v>
      </c>
      <c r="S1317">
        <v>4.7</v>
      </c>
      <c r="T1317">
        <f>YEAR(tblOrders[[#This Row],[Order Date]])</f>
        <v>2025</v>
      </c>
      <c r="U1317" t="str">
        <f>TEXT(tblOrders[[#This Row],[Order Date]],"mmm-yyyy")</f>
        <v>Jul-2025</v>
      </c>
      <c r="V1317" s="4">
        <f>tblOrders[[#This Row],[Profit]]/tblOrders[[#This Row],[Sales Amount]]</f>
        <v>8.7094161819921953E-2</v>
      </c>
      <c r="W1317" t="str">
        <f>VLOOKUP(tblOrders[[#This Row],[City]],CityRegion,2,0)</f>
        <v>South</v>
      </c>
      <c r="X1317" t="str">
        <f>VLOOKUP(tblOrders[[#This Row],[City]],lookups!A:C,3,0)</f>
        <v>Karnataka</v>
      </c>
    </row>
    <row r="1318" spans="1:24" x14ac:dyDescent="0.25">
      <c r="A1318" t="s">
        <v>2431</v>
      </c>
      <c r="B1318" s="1">
        <v>45744</v>
      </c>
      <c r="C1318" t="s">
        <v>2432</v>
      </c>
      <c r="D1318" t="s">
        <v>39</v>
      </c>
      <c r="E1318" t="s">
        <v>101</v>
      </c>
      <c r="F1318" t="s">
        <v>102</v>
      </c>
      <c r="G1318" t="s">
        <v>24</v>
      </c>
      <c r="H1318" t="s">
        <v>103</v>
      </c>
      <c r="I1318" t="s">
        <v>70</v>
      </c>
      <c r="J1318" t="s">
        <v>27</v>
      </c>
      <c r="K1318">
        <v>5</v>
      </c>
      <c r="L1318">
        <v>120</v>
      </c>
      <c r="M1318">
        <v>0.05</v>
      </c>
      <c r="N1318">
        <v>570</v>
      </c>
      <c r="O1318">
        <v>180</v>
      </c>
      <c r="P1318" t="s">
        <v>28</v>
      </c>
      <c r="Q1318" t="s">
        <v>29</v>
      </c>
      <c r="R1318" t="s">
        <v>36</v>
      </c>
      <c r="S1318">
        <v>4</v>
      </c>
      <c r="T1318">
        <f>YEAR(tblOrders[[#This Row],[Order Date]])</f>
        <v>2025</v>
      </c>
      <c r="U1318" t="str">
        <f>TEXT(tblOrders[[#This Row],[Order Date]],"mmm-yyyy")</f>
        <v>Mar-2025</v>
      </c>
      <c r="V1318" s="4">
        <f>tblOrders[[#This Row],[Profit]]/tblOrders[[#This Row],[Sales Amount]]</f>
        <v>0.31578947368421051</v>
      </c>
      <c r="W1318" t="str">
        <f>VLOOKUP(tblOrders[[#This Row],[City]],CityRegion,2,0)</f>
        <v>South</v>
      </c>
      <c r="X1318" t="str">
        <f>VLOOKUP(tblOrders[[#This Row],[City]],lookups!A:C,3,0)</f>
        <v>Telengana</v>
      </c>
    </row>
    <row r="1319" spans="1:24" x14ac:dyDescent="0.25">
      <c r="A1319" t="s">
        <v>2433</v>
      </c>
      <c r="B1319" s="1">
        <v>45749</v>
      </c>
      <c r="C1319" t="s">
        <v>2434</v>
      </c>
      <c r="D1319" t="s">
        <v>39</v>
      </c>
      <c r="E1319" t="s">
        <v>73</v>
      </c>
      <c r="F1319" t="s">
        <v>74</v>
      </c>
      <c r="G1319" t="s">
        <v>68</v>
      </c>
      <c r="H1319" t="s">
        <v>75</v>
      </c>
      <c r="I1319" t="s">
        <v>57</v>
      </c>
      <c r="J1319" t="s">
        <v>34</v>
      </c>
      <c r="K1319">
        <v>4</v>
      </c>
      <c r="L1319">
        <v>65</v>
      </c>
      <c r="M1319">
        <v>0.1</v>
      </c>
      <c r="N1319">
        <v>234</v>
      </c>
      <c r="O1319">
        <v>82</v>
      </c>
      <c r="P1319" t="s">
        <v>28</v>
      </c>
      <c r="Q1319" t="s">
        <v>29</v>
      </c>
      <c r="R1319" t="s">
        <v>36</v>
      </c>
      <c r="S1319">
        <v>4.9000000000000004</v>
      </c>
      <c r="T1319">
        <f>YEAR(tblOrders[[#This Row],[Order Date]])</f>
        <v>2025</v>
      </c>
      <c r="U1319" t="str">
        <f>TEXT(tblOrders[[#This Row],[Order Date]],"mmm-yyyy")</f>
        <v>Apr-2025</v>
      </c>
      <c r="V1319" s="4">
        <f>tblOrders[[#This Row],[Profit]]/tblOrders[[#This Row],[Sales Amount]]</f>
        <v>0.3504273504273504</v>
      </c>
      <c r="W1319" t="str">
        <f>VLOOKUP(tblOrders[[#This Row],[City]],CityRegion,2,0)</f>
        <v>South</v>
      </c>
      <c r="X1319" t="str">
        <f>VLOOKUP(tblOrders[[#This Row],[City]],lookups!A:C,3,0)</f>
        <v>Kerala</v>
      </c>
    </row>
    <row r="1320" spans="1:24" x14ac:dyDescent="0.25">
      <c r="A1320" t="s">
        <v>2435</v>
      </c>
      <c r="B1320" s="1">
        <v>45829</v>
      </c>
      <c r="C1320" t="s">
        <v>432</v>
      </c>
      <c r="D1320" t="s">
        <v>21</v>
      </c>
      <c r="E1320" t="s">
        <v>108</v>
      </c>
      <c r="F1320" t="s">
        <v>109</v>
      </c>
      <c r="G1320" t="s">
        <v>62</v>
      </c>
      <c r="H1320" t="s">
        <v>110</v>
      </c>
      <c r="I1320" t="s">
        <v>84</v>
      </c>
      <c r="J1320" t="s">
        <v>27</v>
      </c>
      <c r="K1320">
        <v>3</v>
      </c>
      <c r="L1320">
        <v>110</v>
      </c>
      <c r="M1320">
        <v>0.15</v>
      </c>
      <c r="N1320">
        <v>280.5</v>
      </c>
      <c r="O1320">
        <v>76.5</v>
      </c>
      <c r="P1320" t="s">
        <v>28</v>
      </c>
      <c r="Q1320" t="s">
        <v>86</v>
      </c>
      <c r="R1320" t="s">
        <v>36</v>
      </c>
      <c r="S1320">
        <v>3.5</v>
      </c>
      <c r="T1320">
        <f>YEAR(tblOrders[[#This Row],[Order Date]])</f>
        <v>2025</v>
      </c>
      <c r="U1320" t="str">
        <f>TEXT(tblOrders[[#This Row],[Order Date]],"mmm-yyyy")</f>
        <v>Jun-2025</v>
      </c>
      <c r="V1320" s="4">
        <f>tblOrders[[#This Row],[Profit]]/tblOrders[[#This Row],[Sales Amount]]</f>
        <v>0.27272727272727271</v>
      </c>
      <c r="W1320" t="str">
        <f>VLOOKUP(tblOrders[[#This Row],[City]],CityRegion,2,0)</f>
        <v>West</v>
      </c>
      <c r="X1320" t="str">
        <f>VLOOKUP(tblOrders[[#This Row],[City]],lookups!A:C,3,0)</f>
        <v>Maharashtra</v>
      </c>
    </row>
    <row r="1321" spans="1:24" x14ac:dyDescent="0.25">
      <c r="A1321" t="s">
        <v>2436</v>
      </c>
      <c r="B1321" s="1">
        <v>45670</v>
      </c>
      <c r="C1321" t="s">
        <v>1157</v>
      </c>
      <c r="D1321" t="s">
        <v>21</v>
      </c>
      <c r="E1321" t="s">
        <v>101</v>
      </c>
      <c r="F1321" t="s">
        <v>102</v>
      </c>
      <c r="G1321" t="s">
        <v>24</v>
      </c>
      <c r="H1321" t="s">
        <v>103</v>
      </c>
      <c r="I1321" t="s">
        <v>52</v>
      </c>
      <c r="J1321" t="s">
        <v>27</v>
      </c>
      <c r="K1321">
        <v>5</v>
      </c>
      <c r="L1321">
        <v>120</v>
      </c>
      <c r="M1321">
        <v>0.05</v>
      </c>
      <c r="N1321">
        <v>570</v>
      </c>
      <c r="O1321">
        <v>180</v>
      </c>
      <c r="P1321" t="s">
        <v>28</v>
      </c>
      <c r="Q1321" t="s">
        <v>35</v>
      </c>
      <c r="R1321" t="s">
        <v>36</v>
      </c>
      <c r="S1321">
        <v>3</v>
      </c>
      <c r="T1321">
        <f>YEAR(tblOrders[[#This Row],[Order Date]])</f>
        <v>2025</v>
      </c>
      <c r="U1321" t="str">
        <f>TEXT(tblOrders[[#This Row],[Order Date]],"mmm-yyyy")</f>
        <v>Jan-2025</v>
      </c>
      <c r="V1321" s="4">
        <f>tblOrders[[#This Row],[Profit]]/tblOrders[[#This Row],[Sales Amount]]</f>
        <v>0.31578947368421051</v>
      </c>
      <c r="W1321" t="str">
        <f>VLOOKUP(tblOrders[[#This Row],[City]],CityRegion,2,0)</f>
        <v>South</v>
      </c>
      <c r="X1321" t="str">
        <f>VLOOKUP(tblOrders[[#This Row],[City]],lookups!A:C,3,0)</f>
        <v>Kerala</v>
      </c>
    </row>
    <row r="1322" spans="1:24" x14ac:dyDescent="0.25">
      <c r="A1322" t="s">
        <v>2437</v>
      </c>
      <c r="B1322" s="1">
        <v>45661</v>
      </c>
      <c r="C1322" t="s">
        <v>156</v>
      </c>
      <c r="D1322" t="s">
        <v>39</v>
      </c>
      <c r="E1322" t="s">
        <v>114</v>
      </c>
      <c r="F1322" t="s">
        <v>115</v>
      </c>
      <c r="G1322" t="s">
        <v>42</v>
      </c>
      <c r="H1322" t="s">
        <v>116</v>
      </c>
      <c r="I1322" t="s">
        <v>33</v>
      </c>
      <c r="J1322" t="s">
        <v>45</v>
      </c>
      <c r="K1322">
        <v>3</v>
      </c>
      <c r="L1322">
        <v>12</v>
      </c>
      <c r="M1322">
        <v>0.15</v>
      </c>
      <c r="N1322">
        <v>30.6</v>
      </c>
      <c r="O1322">
        <v>12.6</v>
      </c>
      <c r="P1322" t="s">
        <v>28</v>
      </c>
      <c r="Q1322" t="s">
        <v>91</v>
      </c>
      <c r="R1322" t="s">
        <v>36</v>
      </c>
      <c r="S1322">
        <v>3.6</v>
      </c>
      <c r="T1322">
        <f>YEAR(tblOrders[[#This Row],[Order Date]])</f>
        <v>2025</v>
      </c>
      <c r="U1322" t="str">
        <f>TEXT(tblOrders[[#This Row],[Order Date]],"mmm-yyyy")</f>
        <v>Jan-2025</v>
      </c>
      <c r="V1322" s="4">
        <f>tblOrders[[#This Row],[Profit]]/tblOrders[[#This Row],[Sales Amount]]</f>
        <v>0.41176470588235292</v>
      </c>
      <c r="W1322" t="str">
        <f>VLOOKUP(tblOrders[[#This Row],[City]],CityRegion,2,0)</f>
        <v>North</v>
      </c>
      <c r="X1322" t="str">
        <f>VLOOKUP(tblOrders[[#This Row],[City]],lookups!A:C,3,0)</f>
        <v>Delhi</v>
      </c>
    </row>
    <row r="1323" spans="1:24" x14ac:dyDescent="0.25">
      <c r="A1323" t="s">
        <v>2438</v>
      </c>
      <c r="B1323" s="1">
        <v>46006</v>
      </c>
      <c r="C1323" t="s">
        <v>674</v>
      </c>
      <c r="D1323" t="s">
        <v>39</v>
      </c>
      <c r="E1323" t="s">
        <v>73</v>
      </c>
      <c r="F1323" t="s">
        <v>74</v>
      </c>
      <c r="G1323" t="s">
        <v>68</v>
      </c>
      <c r="H1323" t="s">
        <v>75</v>
      </c>
      <c r="I1323" t="s">
        <v>139</v>
      </c>
      <c r="J1323" t="s">
        <v>34</v>
      </c>
      <c r="K1323">
        <v>2</v>
      </c>
      <c r="L1323">
        <v>65</v>
      </c>
      <c r="M1323">
        <v>0.05</v>
      </c>
      <c r="N1323">
        <v>123.5</v>
      </c>
      <c r="O1323">
        <v>47.5</v>
      </c>
      <c r="P1323" t="s">
        <v>28</v>
      </c>
      <c r="Q1323" t="s">
        <v>91</v>
      </c>
      <c r="R1323" t="s">
        <v>30</v>
      </c>
      <c r="S1323">
        <v>2.6</v>
      </c>
      <c r="T1323">
        <f>YEAR(tblOrders[[#This Row],[Order Date]])</f>
        <v>2025</v>
      </c>
      <c r="U1323" t="str">
        <f>TEXT(tblOrders[[#This Row],[Order Date]],"mmm-yyyy")</f>
        <v>Dec-2025</v>
      </c>
      <c r="V1323" s="4">
        <f>tblOrders[[#This Row],[Profit]]/tblOrders[[#This Row],[Sales Amount]]</f>
        <v>0.38461538461538464</v>
      </c>
      <c r="W1323" t="str">
        <f>VLOOKUP(tblOrders[[#This Row],[City]],CityRegion,2,0)</f>
        <v>South</v>
      </c>
      <c r="X1323" t="str">
        <f>VLOOKUP(tblOrders[[#This Row],[City]],lookups!A:C,3,0)</f>
        <v>Tamil Nadu</v>
      </c>
    </row>
    <row r="1324" spans="1:24" x14ac:dyDescent="0.25">
      <c r="A1324" t="s">
        <v>2439</v>
      </c>
      <c r="B1324" s="1">
        <v>45982</v>
      </c>
      <c r="C1324" t="s">
        <v>363</v>
      </c>
      <c r="D1324" t="s">
        <v>39</v>
      </c>
      <c r="E1324" t="s">
        <v>60</v>
      </c>
      <c r="F1324" t="s">
        <v>61</v>
      </c>
      <c r="G1324" t="s">
        <v>62</v>
      </c>
      <c r="H1324" t="s">
        <v>63</v>
      </c>
      <c r="I1324" t="s">
        <v>76</v>
      </c>
      <c r="J1324" t="s">
        <v>45</v>
      </c>
      <c r="K1324">
        <v>1</v>
      </c>
      <c r="L1324">
        <v>45</v>
      </c>
      <c r="M1324">
        <v>0</v>
      </c>
      <c r="N1324">
        <v>45</v>
      </c>
      <c r="O1324">
        <v>19</v>
      </c>
      <c r="P1324" t="s">
        <v>85</v>
      </c>
      <c r="Q1324" t="s">
        <v>29</v>
      </c>
      <c r="R1324" t="s">
        <v>36</v>
      </c>
      <c r="S1324">
        <v>3.3</v>
      </c>
      <c r="T1324">
        <f>YEAR(tblOrders[[#This Row],[Order Date]])</f>
        <v>2025</v>
      </c>
      <c r="U1324" t="str">
        <f>TEXT(tblOrders[[#This Row],[Order Date]],"mmm-yyyy")</f>
        <v>Nov-2025</v>
      </c>
      <c r="V1324" s="4">
        <f>tblOrders[[#This Row],[Profit]]/tblOrders[[#This Row],[Sales Amount]]</f>
        <v>0.42222222222222222</v>
      </c>
      <c r="W1324" t="str">
        <f>VLOOKUP(tblOrders[[#This Row],[City]],CityRegion,2,0)</f>
        <v>South</v>
      </c>
      <c r="X1324" t="str">
        <f>VLOOKUP(tblOrders[[#This Row],[City]],lookups!A:C,3,0)</f>
        <v>Kerala</v>
      </c>
    </row>
    <row r="1325" spans="1:24" x14ac:dyDescent="0.25">
      <c r="A1325" t="s">
        <v>2440</v>
      </c>
      <c r="B1325" s="1">
        <v>45744</v>
      </c>
      <c r="C1325" t="s">
        <v>2441</v>
      </c>
      <c r="D1325" t="s">
        <v>21</v>
      </c>
      <c r="E1325" t="s">
        <v>79</v>
      </c>
      <c r="F1325" t="s">
        <v>80</v>
      </c>
      <c r="G1325" t="s">
        <v>68</v>
      </c>
      <c r="H1325" t="s">
        <v>81</v>
      </c>
      <c r="I1325" t="s">
        <v>44</v>
      </c>
      <c r="J1325" t="s">
        <v>45</v>
      </c>
      <c r="K1325">
        <v>4</v>
      </c>
      <c r="L1325">
        <v>799</v>
      </c>
      <c r="M1325">
        <v>0</v>
      </c>
      <c r="N1325">
        <v>3196</v>
      </c>
      <c r="O1325">
        <v>716</v>
      </c>
      <c r="P1325" t="s">
        <v>28</v>
      </c>
      <c r="Q1325" t="s">
        <v>35</v>
      </c>
      <c r="R1325" t="s">
        <v>30</v>
      </c>
      <c r="S1325">
        <v>2.7</v>
      </c>
      <c r="T1325">
        <f>YEAR(tblOrders[[#This Row],[Order Date]])</f>
        <v>2025</v>
      </c>
      <c r="U1325" t="str">
        <f>TEXT(tblOrders[[#This Row],[Order Date]],"mmm-yyyy")</f>
        <v>Mar-2025</v>
      </c>
      <c r="V1325" s="4">
        <f>tblOrders[[#This Row],[Profit]]/tblOrders[[#This Row],[Sales Amount]]</f>
        <v>0.22403003754693368</v>
      </c>
      <c r="W1325" t="str">
        <f>VLOOKUP(tblOrders[[#This Row],[City]],CityRegion,2,0)</f>
        <v>South</v>
      </c>
      <c r="X1325" t="str">
        <f>VLOOKUP(tblOrders[[#This Row],[City]],lookups!A:C,3,0)</f>
        <v>Kerala</v>
      </c>
    </row>
    <row r="1326" spans="1:24" x14ac:dyDescent="0.25">
      <c r="A1326" t="s">
        <v>2442</v>
      </c>
      <c r="B1326" s="1">
        <v>45899</v>
      </c>
      <c r="C1326" t="s">
        <v>2443</v>
      </c>
      <c r="D1326" t="s">
        <v>21</v>
      </c>
      <c r="E1326" t="s">
        <v>49</v>
      </c>
      <c r="F1326" t="s">
        <v>50</v>
      </c>
      <c r="G1326" t="s">
        <v>24</v>
      </c>
      <c r="H1326" t="s">
        <v>51</v>
      </c>
      <c r="I1326" t="s">
        <v>26</v>
      </c>
      <c r="J1326" t="s">
        <v>27</v>
      </c>
      <c r="K1326">
        <v>1</v>
      </c>
      <c r="L1326">
        <v>85</v>
      </c>
      <c r="M1326">
        <v>0.2</v>
      </c>
      <c r="N1326">
        <v>68</v>
      </c>
      <c r="O1326">
        <v>16</v>
      </c>
      <c r="P1326" t="s">
        <v>28</v>
      </c>
      <c r="Q1326" t="s">
        <v>35</v>
      </c>
      <c r="R1326" t="s">
        <v>36</v>
      </c>
      <c r="S1326">
        <v>4.0999999999999996</v>
      </c>
      <c r="T1326">
        <f>YEAR(tblOrders[[#This Row],[Order Date]])</f>
        <v>2025</v>
      </c>
      <c r="U1326" t="str">
        <f>TEXT(tblOrders[[#This Row],[Order Date]],"mmm-yyyy")</f>
        <v>Aug-2025</v>
      </c>
      <c r="V1326" s="4">
        <f>tblOrders[[#This Row],[Profit]]/tblOrders[[#This Row],[Sales Amount]]</f>
        <v>0.23529411764705882</v>
      </c>
      <c r="W1326" t="str">
        <f>VLOOKUP(tblOrders[[#This Row],[City]],CityRegion,2,0)</f>
        <v>South</v>
      </c>
      <c r="X1326" t="str">
        <f>VLOOKUP(tblOrders[[#This Row],[City]],lookups!A:C,3,0)</f>
        <v>Karnataka</v>
      </c>
    </row>
    <row r="1327" spans="1:24" x14ac:dyDescent="0.25">
      <c r="A1327" t="s">
        <v>2444</v>
      </c>
      <c r="B1327" s="1">
        <v>45976</v>
      </c>
      <c r="C1327" t="s">
        <v>2445</v>
      </c>
      <c r="D1327" t="s">
        <v>21</v>
      </c>
      <c r="E1327" t="s">
        <v>22</v>
      </c>
      <c r="F1327" t="s">
        <v>23</v>
      </c>
      <c r="G1327" t="s">
        <v>24</v>
      </c>
      <c r="H1327" t="s">
        <v>25</v>
      </c>
      <c r="I1327" t="s">
        <v>84</v>
      </c>
      <c r="J1327" t="s">
        <v>27</v>
      </c>
      <c r="K1327">
        <v>3</v>
      </c>
      <c r="L1327">
        <v>190</v>
      </c>
      <c r="M1327">
        <v>0.2</v>
      </c>
      <c r="N1327">
        <v>456</v>
      </c>
      <c r="O1327">
        <v>81</v>
      </c>
      <c r="P1327" t="s">
        <v>28</v>
      </c>
      <c r="Q1327" t="s">
        <v>46</v>
      </c>
      <c r="R1327" t="s">
        <v>36</v>
      </c>
      <c r="S1327">
        <v>4.8</v>
      </c>
      <c r="T1327">
        <f>YEAR(tblOrders[[#This Row],[Order Date]])</f>
        <v>2025</v>
      </c>
      <c r="U1327" t="str">
        <f>TEXT(tblOrders[[#This Row],[Order Date]],"mmm-yyyy")</f>
        <v>Nov-2025</v>
      </c>
      <c r="V1327" s="4">
        <f>tblOrders[[#This Row],[Profit]]/tblOrders[[#This Row],[Sales Amount]]</f>
        <v>0.17763157894736842</v>
      </c>
      <c r="W1327" t="str">
        <f>VLOOKUP(tblOrders[[#This Row],[City]],CityRegion,2,0)</f>
        <v>West</v>
      </c>
      <c r="X1327" t="str">
        <f>VLOOKUP(tblOrders[[#This Row],[City]],lookups!A:C,3,0)</f>
        <v>Maharashtra</v>
      </c>
    </row>
    <row r="1328" spans="1:24" x14ac:dyDescent="0.25">
      <c r="A1328" t="s">
        <v>2446</v>
      </c>
      <c r="B1328" s="1">
        <v>45876</v>
      </c>
      <c r="C1328" t="s">
        <v>2447</v>
      </c>
      <c r="D1328" t="s">
        <v>21</v>
      </c>
      <c r="E1328" t="s">
        <v>22</v>
      </c>
      <c r="F1328" t="s">
        <v>23</v>
      </c>
      <c r="G1328" t="s">
        <v>24</v>
      </c>
      <c r="H1328" t="s">
        <v>25</v>
      </c>
      <c r="I1328" t="s">
        <v>57</v>
      </c>
      <c r="J1328" t="s">
        <v>34</v>
      </c>
      <c r="K1328">
        <v>1</v>
      </c>
      <c r="L1328">
        <v>190</v>
      </c>
      <c r="M1328">
        <v>0.1</v>
      </c>
      <c r="N1328">
        <v>171</v>
      </c>
      <c r="O1328">
        <v>46</v>
      </c>
      <c r="P1328" t="s">
        <v>85</v>
      </c>
      <c r="Q1328" t="s">
        <v>86</v>
      </c>
      <c r="R1328" t="s">
        <v>30</v>
      </c>
      <c r="S1328">
        <v>3.4</v>
      </c>
      <c r="T1328">
        <f>YEAR(tblOrders[[#This Row],[Order Date]])</f>
        <v>2025</v>
      </c>
      <c r="U1328" t="str">
        <f>TEXT(tblOrders[[#This Row],[Order Date]],"mmm-yyyy")</f>
        <v>Aug-2025</v>
      </c>
      <c r="V1328" s="4">
        <f>tblOrders[[#This Row],[Profit]]/tblOrders[[#This Row],[Sales Amount]]</f>
        <v>0.26900584795321636</v>
      </c>
      <c r="W1328" t="str">
        <f>VLOOKUP(tblOrders[[#This Row],[City]],CityRegion,2,0)</f>
        <v>South</v>
      </c>
      <c r="X1328" t="str">
        <f>VLOOKUP(tblOrders[[#This Row],[City]],lookups!A:C,3,0)</f>
        <v>Kerala</v>
      </c>
    </row>
    <row r="1329" spans="1:24" x14ac:dyDescent="0.25">
      <c r="A1329" t="s">
        <v>2448</v>
      </c>
      <c r="B1329" s="1">
        <v>45730</v>
      </c>
      <c r="C1329" t="s">
        <v>172</v>
      </c>
      <c r="D1329" t="s">
        <v>39</v>
      </c>
      <c r="E1329" t="s">
        <v>55</v>
      </c>
      <c r="F1329" t="s">
        <v>56</v>
      </c>
      <c r="G1329" t="s">
        <v>24</v>
      </c>
      <c r="H1329" t="s">
        <v>51</v>
      </c>
      <c r="I1329" t="s">
        <v>84</v>
      </c>
      <c r="J1329" t="s">
        <v>27</v>
      </c>
      <c r="K1329">
        <v>2</v>
      </c>
      <c r="L1329">
        <v>42</v>
      </c>
      <c r="M1329">
        <v>0.15</v>
      </c>
      <c r="N1329">
        <v>71.400000000000006</v>
      </c>
      <c r="O1329">
        <v>23.4</v>
      </c>
      <c r="P1329" t="s">
        <v>28</v>
      </c>
      <c r="Q1329" t="s">
        <v>29</v>
      </c>
      <c r="R1329" t="s">
        <v>30</v>
      </c>
      <c r="S1329">
        <v>4.5</v>
      </c>
      <c r="T1329">
        <f>YEAR(tblOrders[[#This Row],[Order Date]])</f>
        <v>2025</v>
      </c>
      <c r="U1329" t="str">
        <f>TEXT(tblOrders[[#This Row],[Order Date]],"mmm-yyyy")</f>
        <v>Mar-2025</v>
      </c>
      <c r="V1329" s="4">
        <f>tblOrders[[#This Row],[Profit]]/tblOrders[[#This Row],[Sales Amount]]</f>
        <v>0.32773109243697474</v>
      </c>
      <c r="W1329" t="str">
        <f>VLOOKUP(tblOrders[[#This Row],[City]],CityRegion,2,0)</f>
        <v>West</v>
      </c>
      <c r="X1329" t="str">
        <f>VLOOKUP(tblOrders[[#This Row],[City]],lookups!A:C,3,0)</f>
        <v>Maharashtra</v>
      </c>
    </row>
    <row r="1330" spans="1:24" x14ac:dyDescent="0.25">
      <c r="A1330" t="s">
        <v>2449</v>
      </c>
      <c r="B1330" s="1">
        <v>45880</v>
      </c>
      <c r="C1330" t="s">
        <v>2450</v>
      </c>
      <c r="D1330" t="s">
        <v>21</v>
      </c>
      <c r="E1330" t="s">
        <v>101</v>
      </c>
      <c r="F1330" t="s">
        <v>102</v>
      </c>
      <c r="G1330" t="s">
        <v>24</v>
      </c>
      <c r="H1330" t="s">
        <v>103</v>
      </c>
      <c r="I1330" t="s">
        <v>57</v>
      </c>
      <c r="J1330" t="s">
        <v>27</v>
      </c>
      <c r="K1330">
        <v>4</v>
      </c>
      <c r="L1330">
        <v>120</v>
      </c>
      <c r="M1330">
        <v>0.15</v>
      </c>
      <c r="N1330">
        <v>408</v>
      </c>
      <c r="O1330">
        <v>96</v>
      </c>
      <c r="P1330" t="s">
        <v>28</v>
      </c>
      <c r="Q1330" t="s">
        <v>35</v>
      </c>
      <c r="R1330" t="s">
        <v>30</v>
      </c>
      <c r="S1330">
        <v>4</v>
      </c>
      <c r="T1330">
        <f>YEAR(tblOrders[[#This Row],[Order Date]])</f>
        <v>2025</v>
      </c>
      <c r="U1330" t="str">
        <f>TEXT(tblOrders[[#This Row],[Order Date]],"mmm-yyyy")</f>
        <v>Aug-2025</v>
      </c>
      <c r="V1330" s="4">
        <f>tblOrders[[#This Row],[Profit]]/tblOrders[[#This Row],[Sales Amount]]</f>
        <v>0.23529411764705882</v>
      </c>
      <c r="W1330" t="str">
        <f>VLOOKUP(tblOrders[[#This Row],[City]],CityRegion,2,0)</f>
        <v>South</v>
      </c>
      <c r="X1330" t="str">
        <f>VLOOKUP(tblOrders[[#This Row],[City]],lookups!A:C,3,0)</f>
        <v>Kerala</v>
      </c>
    </row>
    <row r="1331" spans="1:24" x14ac:dyDescent="0.25">
      <c r="A1331" t="s">
        <v>2451</v>
      </c>
      <c r="B1331" s="1">
        <v>45956</v>
      </c>
      <c r="C1331" t="s">
        <v>469</v>
      </c>
      <c r="D1331" t="s">
        <v>21</v>
      </c>
      <c r="E1331" t="s">
        <v>101</v>
      </c>
      <c r="F1331" t="s">
        <v>102</v>
      </c>
      <c r="G1331" t="s">
        <v>24</v>
      </c>
      <c r="H1331" t="s">
        <v>103</v>
      </c>
      <c r="I1331" t="s">
        <v>139</v>
      </c>
      <c r="J1331" t="s">
        <v>45</v>
      </c>
      <c r="K1331">
        <v>1</v>
      </c>
      <c r="L1331">
        <v>120</v>
      </c>
      <c r="M1331">
        <v>0.2</v>
      </c>
      <c r="N1331">
        <v>96</v>
      </c>
      <c r="O1331">
        <v>18</v>
      </c>
      <c r="P1331" t="s">
        <v>28</v>
      </c>
      <c r="Q1331" t="s">
        <v>86</v>
      </c>
      <c r="R1331" t="s">
        <v>36</v>
      </c>
      <c r="S1331">
        <v>2.6</v>
      </c>
      <c r="T1331">
        <f>YEAR(tblOrders[[#This Row],[Order Date]])</f>
        <v>2025</v>
      </c>
      <c r="U1331" t="str">
        <f>TEXT(tblOrders[[#This Row],[Order Date]],"mmm-yyyy")</f>
        <v>Oct-2025</v>
      </c>
      <c r="V1331" s="4">
        <f>tblOrders[[#This Row],[Profit]]/tblOrders[[#This Row],[Sales Amount]]</f>
        <v>0.1875</v>
      </c>
      <c r="W1331" t="str">
        <f>VLOOKUP(tblOrders[[#This Row],[City]],CityRegion,2,0)</f>
        <v>South</v>
      </c>
      <c r="X1331" t="str">
        <f>VLOOKUP(tblOrders[[#This Row],[City]],lookups!A:C,3,0)</f>
        <v>Tamil Nadu</v>
      </c>
    </row>
    <row r="1332" spans="1:24" x14ac:dyDescent="0.25">
      <c r="A1332" t="s">
        <v>2452</v>
      </c>
      <c r="B1332" s="1">
        <v>45991</v>
      </c>
      <c r="C1332" t="s">
        <v>2453</v>
      </c>
      <c r="D1332" t="s">
        <v>21</v>
      </c>
      <c r="E1332" t="s">
        <v>79</v>
      </c>
      <c r="F1332" t="s">
        <v>80</v>
      </c>
      <c r="G1332" t="s">
        <v>68</v>
      </c>
      <c r="H1332" t="s">
        <v>81</v>
      </c>
      <c r="I1332" t="s">
        <v>26</v>
      </c>
      <c r="J1332" t="s">
        <v>27</v>
      </c>
      <c r="K1332">
        <v>1</v>
      </c>
      <c r="L1332">
        <v>799</v>
      </c>
      <c r="M1332">
        <v>0.2</v>
      </c>
      <c r="N1332">
        <v>639.20000000000005</v>
      </c>
      <c r="O1332">
        <v>19.2</v>
      </c>
      <c r="P1332" t="s">
        <v>28</v>
      </c>
      <c r="Q1332" t="s">
        <v>35</v>
      </c>
      <c r="R1332" t="s">
        <v>36</v>
      </c>
      <c r="S1332">
        <v>4.9000000000000004</v>
      </c>
      <c r="T1332">
        <f>YEAR(tblOrders[[#This Row],[Order Date]])</f>
        <v>2025</v>
      </c>
      <c r="U1332" t="str">
        <f>TEXT(tblOrders[[#This Row],[Order Date]],"mmm-yyyy")</f>
        <v>Nov-2025</v>
      </c>
      <c r="V1332" s="4">
        <f>tblOrders[[#This Row],[Profit]]/tblOrders[[#This Row],[Sales Amount]]</f>
        <v>3.0037546933667079E-2</v>
      </c>
      <c r="W1332" t="str">
        <f>VLOOKUP(tblOrders[[#This Row],[City]],CityRegion,2,0)</f>
        <v>South</v>
      </c>
      <c r="X1332" t="str">
        <f>VLOOKUP(tblOrders[[#This Row],[City]],lookups!A:C,3,0)</f>
        <v>Karnataka</v>
      </c>
    </row>
    <row r="1333" spans="1:24" x14ac:dyDescent="0.25">
      <c r="A1333" t="s">
        <v>2454</v>
      </c>
      <c r="B1333" s="1">
        <v>45820</v>
      </c>
      <c r="C1333" t="s">
        <v>2455</v>
      </c>
      <c r="D1333" t="s">
        <v>21</v>
      </c>
      <c r="E1333" t="s">
        <v>60</v>
      </c>
      <c r="F1333" t="s">
        <v>61</v>
      </c>
      <c r="G1333" t="s">
        <v>62</v>
      </c>
      <c r="H1333" t="s">
        <v>63</v>
      </c>
      <c r="I1333" t="s">
        <v>84</v>
      </c>
      <c r="J1333" t="s">
        <v>34</v>
      </c>
      <c r="K1333">
        <v>1</v>
      </c>
      <c r="L1333">
        <v>45</v>
      </c>
      <c r="M1333">
        <v>0</v>
      </c>
      <c r="N1333">
        <v>45</v>
      </c>
      <c r="O1333">
        <v>19</v>
      </c>
      <c r="P1333" t="s">
        <v>28</v>
      </c>
      <c r="Q1333" t="s">
        <v>35</v>
      </c>
      <c r="R1333" t="s">
        <v>30</v>
      </c>
      <c r="S1333">
        <v>2.5</v>
      </c>
      <c r="T1333">
        <f>YEAR(tblOrders[[#This Row],[Order Date]])</f>
        <v>2025</v>
      </c>
      <c r="U1333" t="str">
        <f>TEXT(tblOrders[[#This Row],[Order Date]],"mmm-yyyy")</f>
        <v>Jun-2025</v>
      </c>
      <c r="V1333" s="4">
        <f>tblOrders[[#This Row],[Profit]]/tblOrders[[#This Row],[Sales Amount]]</f>
        <v>0.42222222222222222</v>
      </c>
      <c r="W1333" t="str">
        <f>VLOOKUP(tblOrders[[#This Row],[City]],CityRegion,2,0)</f>
        <v>West</v>
      </c>
      <c r="X1333" t="str">
        <f>VLOOKUP(tblOrders[[#This Row],[City]],lookups!A:C,3,0)</f>
        <v>Maharashtra</v>
      </c>
    </row>
    <row r="1334" spans="1:24" x14ac:dyDescent="0.25">
      <c r="A1334" t="s">
        <v>2456</v>
      </c>
      <c r="B1334" s="1">
        <v>45748</v>
      </c>
      <c r="C1334" t="s">
        <v>2457</v>
      </c>
      <c r="D1334" t="s">
        <v>39</v>
      </c>
      <c r="E1334" t="s">
        <v>101</v>
      </c>
      <c r="F1334" t="s">
        <v>102</v>
      </c>
      <c r="G1334" t="s">
        <v>24</v>
      </c>
      <c r="H1334" t="s">
        <v>103</v>
      </c>
      <c r="I1334" t="s">
        <v>57</v>
      </c>
      <c r="J1334" t="s">
        <v>34</v>
      </c>
      <c r="K1334">
        <v>4</v>
      </c>
      <c r="L1334">
        <v>120</v>
      </c>
      <c r="M1334">
        <v>0.2</v>
      </c>
      <c r="N1334">
        <v>384</v>
      </c>
      <c r="O1334">
        <v>72</v>
      </c>
      <c r="P1334" t="s">
        <v>28</v>
      </c>
      <c r="Q1334" t="s">
        <v>86</v>
      </c>
      <c r="R1334" t="s">
        <v>36</v>
      </c>
      <c r="S1334">
        <v>3.8</v>
      </c>
      <c r="T1334">
        <f>YEAR(tblOrders[[#This Row],[Order Date]])</f>
        <v>2025</v>
      </c>
      <c r="U1334" t="str">
        <f>TEXT(tblOrders[[#This Row],[Order Date]],"mmm-yyyy")</f>
        <v>Apr-2025</v>
      </c>
      <c r="V1334" s="4">
        <f>tblOrders[[#This Row],[Profit]]/tblOrders[[#This Row],[Sales Amount]]</f>
        <v>0.1875</v>
      </c>
      <c r="W1334" t="str">
        <f>VLOOKUP(tblOrders[[#This Row],[City]],CityRegion,2,0)</f>
        <v>South</v>
      </c>
      <c r="X1334" t="str">
        <f>VLOOKUP(tblOrders[[#This Row],[City]],lookups!A:C,3,0)</f>
        <v>Kerala</v>
      </c>
    </row>
    <row r="1335" spans="1:24" x14ac:dyDescent="0.25">
      <c r="A1335" t="s">
        <v>2458</v>
      </c>
      <c r="B1335" s="1">
        <v>45866</v>
      </c>
      <c r="C1335" t="s">
        <v>2459</v>
      </c>
      <c r="D1335" t="s">
        <v>21</v>
      </c>
      <c r="E1335" t="s">
        <v>55</v>
      </c>
      <c r="F1335" t="s">
        <v>56</v>
      </c>
      <c r="G1335" t="s">
        <v>24</v>
      </c>
      <c r="H1335" t="s">
        <v>51</v>
      </c>
      <c r="I1335" t="s">
        <v>26</v>
      </c>
      <c r="J1335" t="s">
        <v>27</v>
      </c>
      <c r="K1335">
        <v>5</v>
      </c>
      <c r="L1335">
        <v>42</v>
      </c>
      <c r="M1335">
        <v>0.1</v>
      </c>
      <c r="N1335">
        <v>189</v>
      </c>
      <c r="O1335">
        <v>69</v>
      </c>
      <c r="P1335" t="s">
        <v>28</v>
      </c>
      <c r="Q1335" t="s">
        <v>86</v>
      </c>
      <c r="R1335" t="s">
        <v>36</v>
      </c>
      <c r="S1335">
        <v>2.6</v>
      </c>
      <c r="T1335">
        <f>YEAR(tblOrders[[#This Row],[Order Date]])</f>
        <v>2025</v>
      </c>
      <c r="U1335" t="str">
        <f>TEXT(tblOrders[[#This Row],[Order Date]],"mmm-yyyy")</f>
        <v>Jul-2025</v>
      </c>
      <c r="V1335" s="4">
        <f>tblOrders[[#This Row],[Profit]]/tblOrders[[#This Row],[Sales Amount]]</f>
        <v>0.36507936507936506</v>
      </c>
      <c r="W1335" t="str">
        <f>VLOOKUP(tblOrders[[#This Row],[City]],CityRegion,2,0)</f>
        <v>South</v>
      </c>
      <c r="X1335" t="str">
        <f>VLOOKUP(tblOrders[[#This Row],[City]],lookups!A:C,3,0)</f>
        <v>Karnataka</v>
      </c>
    </row>
    <row r="1336" spans="1:24" x14ac:dyDescent="0.25">
      <c r="A1336" t="s">
        <v>2460</v>
      </c>
      <c r="B1336" s="1">
        <v>45763</v>
      </c>
      <c r="C1336" t="s">
        <v>2002</v>
      </c>
      <c r="D1336" t="s">
        <v>39</v>
      </c>
      <c r="E1336" t="s">
        <v>49</v>
      </c>
      <c r="F1336" t="s">
        <v>50</v>
      </c>
      <c r="G1336" t="s">
        <v>24</v>
      </c>
      <c r="H1336" t="s">
        <v>51</v>
      </c>
      <c r="I1336" t="s">
        <v>130</v>
      </c>
      <c r="J1336" t="s">
        <v>34</v>
      </c>
      <c r="K1336">
        <v>2</v>
      </c>
      <c r="L1336">
        <v>85</v>
      </c>
      <c r="M1336">
        <v>0</v>
      </c>
      <c r="N1336">
        <v>170</v>
      </c>
      <c r="O1336">
        <v>66</v>
      </c>
      <c r="P1336" t="s">
        <v>28</v>
      </c>
      <c r="Q1336" t="s">
        <v>46</v>
      </c>
      <c r="R1336" t="s">
        <v>30</v>
      </c>
      <c r="S1336">
        <v>3.2</v>
      </c>
      <c r="T1336">
        <f>YEAR(tblOrders[[#This Row],[Order Date]])</f>
        <v>2025</v>
      </c>
      <c r="U1336" t="str">
        <f>TEXT(tblOrders[[#This Row],[Order Date]],"mmm-yyyy")</f>
        <v>Apr-2025</v>
      </c>
      <c r="V1336" s="4">
        <f>tblOrders[[#This Row],[Profit]]/tblOrders[[#This Row],[Sales Amount]]</f>
        <v>0.38823529411764707</v>
      </c>
      <c r="W1336" t="str">
        <f>VLOOKUP(tblOrders[[#This Row],[City]],CityRegion,2,0)</f>
        <v>West</v>
      </c>
      <c r="X1336" t="str">
        <f>VLOOKUP(tblOrders[[#This Row],[City]],lookups!A:C,3,0)</f>
        <v>Maharashtra</v>
      </c>
    </row>
    <row r="1337" spans="1:24" x14ac:dyDescent="0.25">
      <c r="A1337" t="s">
        <v>2461</v>
      </c>
      <c r="B1337" s="1">
        <v>45667</v>
      </c>
      <c r="C1337" t="s">
        <v>1710</v>
      </c>
      <c r="D1337" t="s">
        <v>21</v>
      </c>
      <c r="E1337" t="s">
        <v>66</v>
      </c>
      <c r="F1337" t="s">
        <v>67</v>
      </c>
      <c r="G1337" t="s">
        <v>68</v>
      </c>
      <c r="H1337" t="s">
        <v>69</v>
      </c>
      <c r="I1337" t="s">
        <v>70</v>
      </c>
      <c r="J1337" t="s">
        <v>45</v>
      </c>
      <c r="K1337">
        <v>5</v>
      </c>
      <c r="L1337">
        <v>149</v>
      </c>
      <c r="M1337">
        <v>0.05</v>
      </c>
      <c r="N1337">
        <v>707.75</v>
      </c>
      <c r="O1337">
        <v>232.75</v>
      </c>
      <c r="P1337" t="s">
        <v>85</v>
      </c>
      <c r="Q1337" t="s">
        <v>46</v>
      </c>
      <c r="R1337" t="s">
        <v>30</v>
      </c>
      <c r="S1337">
        <v>3.9</v>
      </c>
      <c r="T1337">
        <f>YEAR(tblOrders[[#This Row],[Order Date]])</f>
        <v>2025</v>
      </c>
      <c r="U1337" t="str">
        <f>TEXT(tblOrders[[#This Row],[Order Date]],"mmm-yyyy")</f>
        <v>Jan-2025</v>
      </c>
      <c r="V1337" s="4">
        <f>tblOrders[[#This Row],[Profit]]/tblOrders[[#This Row],[Sales Amount]]</f>
        <v>0.32885906040268459</v>
      </c>
      <c r="W1337" t="str">
        <f>VLOOKUP(tblOrders[[#This Row],[City]],CityRegion,2,0)</f>
        <v>South</v>
      </c>
      <c r="X1337" t="str">
        <f>VLOOKUP(tblOrders[[#This Row],[City]],lookups!A:C,3,0)</f>
        <v>Telengana</v>
      </c>
    </row>
    <row r="1338" spans="1:24" x14ac:dyDescent="0.25">
      <c r="A1338" t="s">
        <v>2462</v>
      </c>
      <c r="B1338" s="1">
        <v>45789</v>
      </c>
      <c r="C1338" t="s">
        <v>1072</v>
      </c>
      <c r="D1338" t="s">
        <v>21</v>
      </c>
      <c r="E1338" t="s">
        <v>108</v>
      </c>
      <c r="F1338" t="s">
        <v>109</v>
      </c>
      <c r="G1338" t="s">
        <v>62</v>
      </c>
      <c r="H1338" t="s">
        <v>110</v>
      </c>
      <c r="I1338" t="s">
        <v>76</v>
      </c>
      <c r="J1338" t="s">
        <v>27</v>
      </c>
      <c r="K1338">
        <v>1</v>
      </c>
      <c r="L1338">
        <v>110</v>
      </c>
      <c r="M1338">
        <v>0.05</v>
      </c>
      <c r="N1338">
        <v>104.5</v>
      </c>
      <c r="O1338">
        <v>36.5</v>
      </c>
      <c r="P1338" t="s">
        <v>28</v>
      </c>
      <c r="Q1338" t="s">
        <v>91</v>
      </c>
      <c r="R1338" t="s">
        <v>36</v>
      </c>
      <c r="S1338">
        <v>2.8</v>
      </c>
      <c r="T1338">
        <f>YEAR(tblOrders[[#This Row],[Order Date]])</f>
        <v>2025</v>
      </c>
      <c r="U1338" t="str">
        <f>TEXT(tblOrders[[#This Row],[Order Date]],"mmm-yyyy")</f>
        <v>May-2025</v>
      </c>
      <c r="V1338" s="4">
        <f>tblOrders[[#This Row],[Profit]]/tblOrders[[#This Row],[Sales Amount]]</f>
        <v>0.34928229665071769</v>
      </c>
      <c r="W1338" t="str">
        <f>VLOOKUP(tblOrders[[#This Row],[City]],CityRegion,2,0)</f>
        <v>South</v>
      </c>
      <c r="X1338" t="str">
        <f>VLOOKUP(tblOrders[[#This Row],[City]],lookups!A:C,3,0)</f>
        <v>Kerala</v>
      </c>
    </row>
    <row r="1339" spans="1:24" x14ac:dyDescent="0.25">
      <c r="A1339" t="s">
        <v>2463</v>
      </c>
      <c r="B1339" s="1">
        <v>45957</v>
      </c>
      <c r="C1339" t="s">
        <v>2464</v>
      </c>
      <c r="D1339" t="s">
        <v>39</v>
      </c>
      <c r="E1339" t="s">
        <v>94</v>
      </c>
      <c r="F1339" t="s">
        <v>95</v>
      </c>
      <c r="G1339" t="s">
        <v>68</v>
      </c>
      <c r="H1339" t="s">
        <v>96</v>
      </c>
      <c r="I1339" t="s">
        <v>84</v>
      </c>
      <c r="J1339" t="s">
        <v>45</v>
      </c>
      <c r="K1339">
        <v>3</v>
      </c>
      <c r="L1339">
        <v>89</v>
      </c>
      <c r="M1339">
        <v>0.05</v>
      </c>
      <c r="N1339">
        <v>253.65</v>
      </c>
      <c r="O1339">
        <v>88.65</v>
      </c>
      <c r="P1339" t="s">
        <v>28</v>
      </c>
      <c r="Q1339" t="s">
        <v>86</v>
      </c>
      <c r="R1339" t="s">
        <v>36</v>
      </c>
      <c r="S1339">
        <v>3.3</v>
      </c>
      <c r="T1339">
        <f>YEAR(tblOrders[[#This Row],[Order Date]])</f>
        <v>2025</v>
      </c>
      <c r="U1339" t="str">
        <f>TEXT(tblOrders[[#This Row],[Order Date]],"mmm-yyyy")</f>
        <v>Oct-2025</v>
      </c>
      <c r="V1339" s="4">
        <f>tblOrders[[#This Row],[Profit]]/tblOrders[[#This Row],[Sales Amount]]</f>
        <v>0.34949733885274986</v>
      </c>
      <c r="W1339" t="str">
        <f>VLOOKUP(tblOrders[[#This Row],[City]],CityRegion,2,0)</f>
        <v>West</v>
      </c>
      <c r="X1339" t="str">
        <f>VLOOKUP(tblOrders[[#This Row],[City]],lookups!A:C,3,0)</f>
        <v>Maharashtra</v>
      </c>
    </row>
    <row r="1340" spans="1:24" x14ac:dyDescent="0.25">
      <c r="A1340" t="s">
        <v>2465</v>
      </c>
      <c r="B1340" s="1">
        <v>45837</v>
      </c>
      <c r="C1340" t="s">
        <v>1667</v>
      </c>
      <c r="D1340" t="s">
        <v>21</v>
      </c>
      <c r="E1340" t="s">
        <v>101</v>
      </c>
      <c r="F1340" t="s">
        <v>102</v>
      </c>
      <c r="G1340" t="s">
        <v>24</v>
      </c>
      <c r="H1340" t="s">
        <v>103</v>
      </c>
      <c r="I1340" t="s">
        <v>84</v>
      </c>
      <c r="J1340" t="s">
        <v>34</v>
      </c>
      <c r="K1340">
        <v>2</v>
      </c>
      <c r="L1340">
        <v>120</v>
      </c>
      <c r="M1340">
        <v>0.1</v>
      </c>
      <c r="N1340">
        <v>216</v>
      </c>
      <c r="O1340">
        <v>60</v>
      </c>
      <c r="P1340" t="s">
        <v>111</v>
      </c>
      <c r="Q1340" t="s">
        <v>29</v>
      </c>
      <c r="R1340" t="s">
        <v>30</v>
      </c>
      <c r="S1340">
        <v>5</v>
      </c>
      <c r="T1340">
        <f>YEAR(tblOrders[[#This Row],[Order Date]])</f>
        <v>2025</v>
      </c>
      <c r="U1340" t="str">
        <f>TEXT(tblOrders[[#This Row],[Order Date]],"mmm-yyyy")</f>
        <v>Jun-2025</v>
      </c>
      <c r="V1340" s="4">
        <f>tblOrders[[#This Row],[Profit]]/tblOrders[[#This Row],[Sales Amount]]</f>
        <v>0.27777777777777779</v>
      </c>
      <c r="W1340" t="str">
        <f>VLOOKUP(tblOrders[[#This Row],[City]],CityRegion,2,0)</f>
        <v>West</v>
      </c>
      <c r="X1340" t="str">
        <f>VLOOKUP(tblOrders[[#This Row],[City]],lookups!A:C,3,0)</f>
        <v>Maharashtra</v>
      </c>
    </row>
    <row r="1341" spans="1:24" x14ac:dyDescent="0.25">
      <c r="A1341" t="s">
        <v>2466</v>
      </c>
      <c r="B1341" s="1">
        <v>45879</v>
      </c>
      <c r="C1341" t="s">
        <v>2467</v>
      </c>
      <c r="D1341" t="s">
        <v>21</v>
      </c>
      <c r="E1341" t="s">
        <v>55</v>
      </c>
      <c r="F1341" t="s">
        <v>56</v>
      </c>
      <c r="G1341" t="s">
        <v>24</v>
      </c>
      <c r="H1341" t="s">
        <v>51</v>
      </c>
      <c r="I1341" t="s">
        <v>52</v>
      </c>
      <c r="J1341" t="s">
        <v>34</v>
      </c>
      <c r="K1341">
        <v>1</v>
      </c>
      <c r="L1341">
        <v>42</v>
      </c>
      <c r="M1341">
        <v>0.1</v>
      </c>
      <c r="N1341">
        <v>37.799999999999997</v>
      </c>
      <c r="O1341">
        <v>13.8</v>
      </c>
      <c r="P1341" t="s">
        <v>85</v>
      </c>
      <c r="Q1341" t="s">
        <v>46</v>
      </c>
      <c r="R1341" t="s">
        <v>36</v>
      </c>
      <c r="S1341">
        <v>4</v>
      </c>
      <c r="T1341">
        <f>YEAR(tblOrders[[#This Row],[Order Date]])</f>
        <v>2025</v>
      </c>
      <c r="U1341" t="str">
        <f>TEXT(tblOrders[[#This Row],[Order Date]],"mmm-yyyy")</f>
        <v>Aug-2025</v>
      </c>
      <c r="V1341" s="4">
        <f>tblOrders[[#This Row],[Profit]]/tblOrders[[#This Row],[Sales Amount]]</f>
        <v>0.36507936507936511</v>
      </c>
      <c r="W1341" t="str">
        <f>VLOOKUP(tblOrders[[#This Row],[City]],CityRegion,2,0)</f>
        <v>South</v>
      </c>
      <c r="X1341" t="str">
        <f>VLOOKUP(tblOrders[[#This Row],[City]],lookups!A:C,3,0)</f>
        <v>Kerala</v>
      </c>
    </row>
    <row r="1342" spans="1:24" x14ac:dyDescent="0.25">
      <c r="A1342" t="s">
        <v>2468</v>
      </c>
      <c r="B1342" s="1">
        <v>45675</v>
      </c>
      <c r="C1342" t="s">
        <v>2300</v>
      </c>
      <c r="D1342" t="s">
        <v>21</v>
      </c>
      <c r="E1342" t="s">
        <v>60</v>
      </c>
      <c r="F1342" t="s">
        <v>61</v>
      </c>
      <c r="G1342" t="s">
        <v>62</v>
      </c>
      <c r="H1342" t="s">
        <v>63</v>
      </c>
      <c r="I1342" t="s">
        <v>76</v>
      </c>
      <c r="J1342" t="s">
        <v>27</v>
      </c>
      <c r="K1342">
        <v>5</v>
      </c>
      <c r="L1342">
        <v>45</v>
      </c>
      <c r="M1342">
        <v>0</v>
      </c>
      <c r="N1342">
        <v>225</v>
      </c>
      <c r="O1342">
        <v>95</v>
      </c>
      <c r="P1342" t="s">
        <v>28</v>
      </c>
      <c r="Q1342" t="s">
        <v>46</v>
      </c>
      <c r="R1342" t="s">
        <v>36</v>
      </c>
      <c r="S1342">
        <v>4.8</v>
      </c>
      <c r="T1342">
        <f>YEAR(tblOrders[[#This Row],[Order Date]])</f>
        <v>2025</v>
      </c>
      <c r="U1342" t="str">
        <f>TEXT(tblOrders[[#This Row],[Order Date]],"mmm-yyyy")</f>
        <v>Jan-2025</v>
      </c>
      <c r="V1342" s="4">
        <f>tblOrders[[#This Row],[Profit]]/tblOrders[[#This Row],[Sales Amount]]</f>
        <v>0.42222222222222222</v>
      </c>
      <c r="W1342" t="str">
        <f>VLOOKUP(tblOrders[[#This Row],[City]],CityRegion,2,0)</f>
        <v>South</v>
      </c>
      <c r="X1342" t="str">
        <f>VLOOKUP(tblOrders[[#This Row],[City]],lookups!A:C,3,0)</f>
        <v>Kerala</v>
      </c>
    </row>
    <row r="1343" spans="1:24" x14ac:dyDescent="0.25">
      <c r="A1343" t="s">
        <v>2469</v>
      </c>
      <c r="B1343" s="1">
        <v>45805</v>
      </c>
      <c r="C1343" t="s">
        <v>2117</v>
      </c>
      <c r="D1343" t="s">
        <v>21</v>
      </c>
      <c r="E1343" t="s">
        <v>114</v>
      </c>
      <c r="F1343" t="s">
        <v>115</v>
      </c>
      <c r="G1343" t="s">
        <v>42</v>
      </c>
      <c r="H1343" t="s">
        <v>116</v>
      </c>
      <c r="I1343" t="s">
        <v>84</v>
      </c>
      <c r="J1343" t="s">
        <v>45</v>
      </c>
      <c r="K1343">
        <v>3</v>
      </c>
      <c r="L1343">
        <v>12</v>
      </c>
      <c r="M1343">
        <v>0.15</v>
      </c>
      <c r="N1343">
        <v>30.6</v>
      </c>
      <c r="O1343">
        <v>12.6</v>
      </c>
      <c r="P1343" t="s">
        <v>28</v>
      </c>
      <c r="Q1343" t="s">
        <v>46</v>
      </c>
      <c r="R1343" t="s">
        <v>36</v>
      </c>
      <c r="S1343">
        <v>4.5999999999999996</v>
      </c>
      <c r="T1343">
        <f>YEAR(tblOrders[[#This Row],[Order Date]])</f>
        <v>2025</v>
      </c>
      <c r="U1343" t="str">
        <f>TEXT(tblOrders[[#This Row],[Order Date]],"mmm-yyyy")</f>
        <v>May-2025</v>
      </c>
      <c r="V1343" s="4">
        <f>tblOrders[[#This Row],[Profit]]/tblOrders[[#This Row],[Sales Amount]]</f>
        <v>0.41176470588235292</v>
      </c>
      <c r="W1343" t="str">
        <f>VLOOKUP(tblOrders[[#This Row],[City]],CityRegion,2,0)</f>
        <v>West</v>
      </c>
      <c r="X1343" t="str">
        <f>VLOOKUP(tblOrders[[#This Row],[City]],lookups!A:C,3,0)</f>
        <v>Maharashtra</v>
      </c>
    </row>
    <row r="1344" spans="1:24" x14ac:dyDescent="0.25">
      <c r="A1344" t="s">
        <v>2470</v>
      </c>
      <c r="B1344" s="1">
        <v>45836</v>
      </c>
      <c r="C1344" t="s">
        <v>2471</v>
      </c>
      <c r="D1344" t="s">
        <v>21</v>
      </c>
      <c r="E1344" t="s">
        <v>79</v>
      </c>
      <c r="F1344" t="s">
        <v>80</v>
      </c>
      <c r="G1344" t="s">
        <v>68</v>
      </c>
      <c r="H1344" t="s">
        <v>81</v>
      </c>
      <c r="I1344" t="s">
        <v>33</v>
      </c>
      <c r="J1344" t="s">
        <v>34</v>
      </c>
      <c r="K1344">
        <v>2</v>
      </c>
      <c r="L1344">
        <v>799</v>
      </c>
      <c r="M1344">
        <v>0.05</v>
      </c>
      <c r="N1344">
        <v>1518.1</v>
      </c>
      <c r="O1344">
        <v>278.10000000000002</v>
      </c>
      <c r="P1344" t="s">
        <v>28</v>
      </c>
      <c r="Q1344" t="s">
        <v>46</v>
      </c>
      <c r="R1344" t="s">
        <v>36</v>
      </c>
      <c r="S1344">
        <v>4.9000000000000004</v>
      </c>
      <c r="T1344">
        <f>YEAR(tblOrders[[#This Row],[Order Date]])</f>
        <v>2025</v>
      </c>
      <c r="U1344" t="str">
        <f>TEXT(tblOrders[[#This Row],[Order Date]],"mmm-yyyy")</f>
        <v>Jun-2025</v>
      </c>
      <c r="V1344" s="4">
        <f>tblOrders[[#This Row],[Profit]]/tblOrders[[#This Row],[Sales Amount]]</f>
        <v>0.18318951320729862</v>
      </c>
      <c r="W1344" t="str">
        <f>VLOOKUP(tblOrders[[#This Row],[City]],CityRegion,2,0)</f>
        <v>North</v>
      </c>
      <c r="X1344" t="str">
        <f>VLOOKUP(tblOrders[[#This Row],[City]],lookups!A:C,3,0)</f>
        <v>Delhi</v>
      </c>
    </row>
    <row r="1345" spans="1:24" x14ac:dyDescent="0.25">
      <c r="A1345" t="s">
        <v>2472</v>
      </c>
      <c r="B1345" s="1">
        <v>45717</v>
      </c>
      <c r="C1345" t="s">
        <v>2473</v>
      </c>
      <c r="D1345" t="s">
        <v>21</v>
      </c>
      <c r="E1345" t="s">
        <v>79</v>
      </c>
      <c r="F1345" t="s">
        <v>80</v>
      </c>
      <c r="G1345" t="s">
        <v>68</v>
      </c>
      <c r="H1345" t="s">
        <v>81</v>
      </c>
      <c r="I1345" t="s">
        <v>76</v>
      </c>
      <c r="J1345" t="s">
        <v>45</v>
      </c>
      <c r="K1345">
        <v>3</v>
      </c>
      <c r="L1345">
        <v>799</v>
      </c>
      <c r="M1345">
        <v>0.1</v>
      </c>
      <c r="N1345">
        <v>2157.3000000000002</v>
      </c>
      <c r="O1345">
        <v>297.3</v>
      </c>
      <c r="P1345" t="s">
        <v>148</v>
      </c>
      <c r="Q1345" t="s">
        <v>86</v>
      </c>
      <c r="R1345" t="s">
        <v>30</v>
      </c>
      <c r="S1345">
        <v>4.5999999999999996</v>
      </c>
      <c r="T1345">
        <f>YEAR(tblOrders[[#This Row],[Order Date]])</f>
        <v>2025</v>
      </c>
      <c r="U1345" t="str">
        <f>TEXT(tblOrders[[#This Row],[Order Date]],"mmm-yyyy")</f>
        <v>Mar-2025</v>
      </c>
      <c r="V1345" s="4">
        <f>tblOrders[[#This Row],[Profit]]/tblOrders[[#This Row],[Sales Amount]]</f>
        <v>0.13781115282992629</v>
      </c>
      <c r="W1345" t="str">
        <f>VLOOKUP(tblOrders[[#This Row],[City]],CityRegion,2,0)</f>
        <v>South</v>
      </c>
      <c r="X1345" t="str">
        <f>VLOOKUP(tblOrders[[#This Row],[City]],lookups!A:C,3,0)</f>
        <v>Kerala</v>
      </c>
    </row>
    <row r="1346" spans="1:24" x14ac:dyDescent="0.25">
      <c r="A1346" t="s">
        <v>2474</v>
      </c>
      <c r="B1346" s="1">
        <v>45889</v>
      </c>
      <c r="C1346" t="s">
        <v>1861</v>
      </c>
      <c r="D1346" t="s">
        <v>21</v>
      </c>
      <c r="E1346" t="s">
        <v>79</v>
      </c>
      <c r="F1346" t="s">
        <v>80</v>
      </c>
      <c r="G1346" t="s">
        <v>68</v>
      </c>
      <c r="H1346" t="s">
        <v>81</v>
      </c>
      <c r="I1346" t="s">
        <v>70</v>
      </c>
      <c r="J1346" t="s">
        <v>27</v>
      </c>
      <c r="K1346">
        <v>5</v>
      </c>
      <c r="L1346">
        <v>799</v>
      </c>
      <c r="M1346">
        <v>0.1</v>
      </c>
      <c r="N1346">
        <v>3595.5</v>
      </c>
      <c r="O1346">
        <v>495.5</v>
      </c>
      <c r="P1346" t="s">
        <v>85</v>
      </c>
      <c r="Q1346" t="s">
        <v>29</v>
      </c>
      <c r="R1346" t="s">
        <v>36</v>
      </c>
      <c r="S1346">
        <v>4</v>
      </c>
      <c r="T1346">
        <f>YEAR(tblOrders[[#This Row],[Order Date]])</f>
        <v>2025</v>
      </c>
      <c r="U1346" t="str">
        <f>TEXT(tblOrders[[#This Row],[Order Date]],"mmm-yyyy")</f>
        <v>Aug-2025</v>
      </c>
      <c r="V1346" s="4">
        <f>tblOrders[[#This Row],[Profit]]/tblOrders[[#This Row],[Sales Amount]]</f>
        <v>0.13781115282992629</v>
      </c>
      <c r="W1346" t="str">
        <f>VLOOKUP(tblOrders[[#This Row],[City]],CityRegion,2,0)</f>
        <v>South</v>
      </c>
      <c r="X1346" t="str">
        <f>VLOOKUP(tblOrders[[#This Row],[City]],lookups!A:C,3,0)</f>
        <v>Telengana</v>
      </c>
    </row>
    <row r="1347" spans="1:24" x14ac:dyDescent="0.25">
      <c r="A1347" t="s">
        <v>2475</v>
      </c>
      <c r="B1347" s="1">
        <v>45816</v>
      </c>
      <c r="C1347" t="s">
        <v>2476</v>
      </c>
      <c r="D1347" t="s">
        <v>21</v>
      </c>
      <c r="E1347" t="s">
        <v>101</v>
      </c>
      <c r="F1347" t="s">
        <v>102</v>
      </c>
      <c r="G1347" t="s">
        <v>24</v>
      </c>
      <c r="H1347" t="s">
        <v>103</v>
      </c>
      <c r="I1347" t="s">
        <v>44</v>
      </c>
      <c r="J1347" t="s">
        <v>34</v>
      </c>
      <c r="K1347">
        <v>1</v>
      </c>
      <c r="L1347">
        <v>120</v>
      </c>
      <c r="M1347">
        <v>0.1</v>
      </c>
      <c r="N1347">
        <v>108</v>
      </c>
      <c r="O1347">
        <v>30</v>
      </c>
      <c r="P1347" t="s">
        <v>28</v>
      </c>
      <c r="Q1347" t="s">
        <v>46</v>
      </c>
      <c r="R1347" t="s">
        <v>36</v>
      </c>
      <c r="S1347">
        <v>3.7</v>
      </c>
      <c r="T1347">
        <f>YEAR(tblOrders[[#This Row],[Order Date]])</f>
        <v>2025</v>
      </c>
      <c r="U1347" t="str">
        <f>TEXT(tblOrders[[#This Row],[Order Date]],"mmm-yyyy")</f>
        <v>Jun-2025</v>
      </c>
      <c r="V1347" s="4">
        <f>tblOrders[[#This Row],[Profit]]/tblOrders[[#This Row],[Sales Amount]]</f>
        <v>0.27777777777777779</v>
      </c>
      <c r="W1347" t="str">
        <f>VLOOKUP(tblOrders[[#This Row],[City]],CityRegion,2,0)</f>
        <v>South</v>
      </c>
      <c r="X1347" t="str">
        <f>VLOOKUP(tblOrders[[#This Row],[City]],lookups!A:C,3,0)</f>
        <v>Kerala</v>
      </c>
    </row>
    <row r="1348" spans="1:24" x14ac:dyDescent="0.25">
      <c r="A1348" t="s">
        <v>2477</v>
      </c>
      <c r="B1348" s="1">
        <v>45957</v>
      </c>
      <c r="C1348" t="s">
        <v>2478</v>
      </c>
      <c r="D1348" t="s">
        <v>39</v>
      </c>
      <c r="E1348" t="s">
        <v>101</v>
      </c>
      <c r="F1348" t="s">
        <v>102</v>
      </c>
      <c r="G1348" t="s">
        <v>24</v>
      </c>
      <c r="H1348" t="s">
        <v>103</v>
      </c>
      <c r="I1348" t="s">
        <v>33</v>
      </c>
      <c r="J1348" t="s">
        <v>34</v>
      </c>
      <c r="K1348">
        <v>3</v>
      </c>
      <c r="L1348">
        <v>120</v>
      </c>
      <c r="M1348">
        <v>0</v>
      </c>
      <c r="N1348">
        <v>360</v>
      </c>
      <c r="O1348">
        <v>126</v>
      </c>
      <c r="P1348" t="s">
        <v>28</v>
      </c>
      <c r="Q1348" t="s">
        <v>35</v>
      </c>
      <c r="R1348" t="s">
        <v>36</v>
      </c>
      <c r="S1348">
        <v>3.4</v>
      </c>
      <c r="T1348">
        <f>YEAR(tblOrders[[#This Row],[Order Date]])</f>
        <v>2025</v>
      </c>
      <c r="U1348" t="str">
        <f>TEXT(tblOrders[[#This Row],[Order Date]],"mmm-yyyy")</f>
        <v>Oct-2025</v>
      </c>
      <c r="V1348" s="4">
        <f>tblOrders[[#This Row],[Profit]]/tblOrders[[#This Row],[Sales Amount]]</f>
        <v>0.35</v>
      </c>
      <c r="W1348" t="str">
        <f>VLOOKUP(tblOrders[[#This Row],[City]],CityRegion,2,0)</f>
        <v>North</v>
      </c>
      <c r="X1348" t="str">
        <f>VLOOKUP(tblOrders[[#This Row],[City]],lookups!A:C,3,0)</f>
        <v>Delhi</v>
      </c>
    </row>
    <row r="1349" spans="1:24" x14ac:dyDescent="0.25">
      <c r="A1349" t="s">
        <v>2479</v>
      </c>
      <c r="B1349" s="1">
        <v>45936</v>
      </c>
      <c r="C1349" t="s">
        <v>2480</v>
      </c>
      <c r="D1349" t="s">
        <v>39</v>
      </c>
      <c r="E1349" t="s">
        <v>66</v>
      </c>
      <c r="F1349" t="s">
        <v>67</v>
      </c>
      <c r="G1349" t="s">
        <v>68</v>
      </c>
      <c r="H1349" t="s">
        <v>69</v>
      </c>
      <c r="I1349" t="s">
        <v>44</v>
      </c>
      <c r="J1349" t="s">
        <v>27</v>
      </c>
      <c r="K1349">
        <v>4</v>
      </c>
      <c r="L1349">
        <v>149</v>
      </c>
      <c r="M1349">
        <v>0.15</v>
      </c>
      <c r="N1349">
        <v>506.6</v>
      </c>
      <c r="O1349">
        <v>126.6</v>
      </c>
      <c r="P1349" t="s">
        <v>28</v>
      </c>
      <c r="Q1349" t="s">
        <v>91</v>
      </c>
      <c r="R1349" t="s">
        <v>36</v>
      </c>
      <c r="S1349">
        <v>2.5</v>
      </c>
      <c r="T1349">
        <f>YEAR(tblOrders[[#This Row],[Order Date]])</f>
        <v>2025</v>
      </c>
      <c r="U1349" t="str">
        <f>TEXT(tblOrders[[#This Row],[Order Date]],"mmm-yyyy")</f>
        <v>Oct-2025</v>
      </c>
      <c r="V1349" s="4">
        <f>tblOrders[[#This Row],[Profit]]/tblOrders[[#This Row],[Sales Amount]]</f>
        <v>0.24990130280300038</v>
      </c>
      <c r="W1349" t="str">
        <f>VLOOKUP(tblOrders[[#This Row],[City]],CityRegion,2,0)</f>
        <v>South</v>
      </c>
      <c r="X1349" t="str">
        <f>VLOOKUP(tblOrders[[#This Row],[City]],lookups!A:C,3,0)</f>
        <v>Kerala</v>
      </c>
    </row>
    <row r="1350" spans="1:24" x14ac:dyDescent="0.25">
      <c r="A1350" t="s">
        <v>2481</v>
      </c>
      <c r="B1350" s="1">
        <v>45824</v>
      </c>
      <c r="C1350" t="s">
        <v>2482</v>
      </c>
      <c r="D1350" t="s">
        <v>21</v>
      </c>
      <c r="E1350" t="s">
        <v>49</v>
      </c>
      <c r="F1350" t="s">
        <v>50</v>
      </c>
      <c r="G1350" t="s">
        <v>24</v>
      </c>
      <c r="H1350" t="s">
        <v>51</v>
      </c>
      <c r="I1350" t="s">
        <v>57</v>
      </c>
      <c r="J1350" t="s">
        <v>27</v>
      </c>
      <c r="K1350">
        <v>1</v>
      </c>
      <c r="L1350">
        <v>85</v>
      </c>
      <c r="M1350">
        <v>0.15</v>
      </c>
      <c r="N1350">
        <v>72.25</v>
      </c>
      <c r="O1350">
        <v>20.25</v>
      </c>
      <c r="P1350" t="s">
        <v>28</v>
      </c>
      <c r="Q1350" t="s">
        <v>46</v>
      </c>
      <c r="R1350" t="s">
        <v>36</v>
      </c>
      <c r="S1350">
        <v>2.7</v>
      </c>
      <c r="T1350">
        <f>YEAR(tblOrders[[#This Row],[Order Date]])</f>
        <v>2025</v>
      </c>
      <c r="U1350" t="str">
        <f>TEXT(tblOrders[[#This Row],[Order Date]],"mmm-yyyy")</f>
        <v>Jun-2025</v>
      </c>
      <c r="V1350" s="4">
        <f>tblOrders[[#This Row],[Profit]]/tblOrders[[#This Row],[Sales Amount]]</f>
        <v>0.28027681660899656</v>
      </c>
      <c r="W1350" t="str">
        <f>VLOOKUP(tblOrders[[#This Row],[City]],CityRegion,2,0)</f>
        <v>South</v>
      </c>
      <c r="X1350" t="str">
        <f>VLOOKUP(tblOrders[[#This Row],[City]],lookups!A:C,3,0)</f>
        <v>Kerala</v>
      </c>
    </row>
    <row r="1351" spans="1:24" x14ac:dyDescent="0.25">
      <c r="A1351" t="s">
        <v>2483</v>
      </c>
      <c r="B1351" s="1">
        <v>45787</v>
      </c>
      <c r="C1351" t="s">
        <v>2180</v>
      </c>
      <c r="D1351" t="s">
        <v>39</v>
      </c>
      <c r="E1351" t="s">
        <v>101</v>
      </c>
      <c r="F1351" t="s">
        <v>102</v>
      </c>
      <c r="G1351" t="s">
        <v>24</v>
      </c>
      <c r="H1351" t="s">
        <v>103</v>
      </c>
      <c r="I1351" t="s">
        <v>76</v>
      </c>
      <c r="J1351" t="s">
        <v>45</v>
      </c>
      <c r="K1351">
        <v>1</v>
      </c>
      <c r="L1351">
        <v>120</v>
      </c>
      <c r="M1351">
        <v>0.2</v>
      </c>
      <c r="N1351">
        <v>96</v>
      </c>
      <c r="O1351">
        <v>18</v>
      </c>
      <c r="P1351" t="s">
        <v>28</v>
      </c>
      <c r="Q1351" t="s">
        <v>35</v>
      </c>
      <c r="R1351" t="s">
        <v>36</v>
      </c>
      <c r="S1351">
        <v>4.0999999999999996</v>
      </c>
      <c r="T1351">
        <f>YEAR(tblOrders[[#This Row],[Order Date]])</f>
        <v>2025</v>
      </c>
      <c r="U1351" t="str">
        <f>TEXT(tblOrders[[#This Row],[Order Date]],"mmm-yyyy")</f>
        <v>May-2025</v>
      </c>
      <c r="V1351" s="4">
        <f>tblOrders[[#This Row],[Profit]]/tblOrders[[#This Row],[Sales Amount]]</f>
        <v>0.1875</v>
      </c>
      <c r="W1351" t="str">
        <f>VLOOKUP(tblOrders[[#This Row],[City]],CityRegion,2,0)</f>
        <v>South</v>
      </c>
      <c r="X1351" t="str">
        <f>VLOOKUP(tblOrders[[#This Row],[City]],lookups!A:C,3,0)</f>
        <v>Kerala</v>
      </c>
    </row>
    <row r="1352" spans="1:24" x14ac:dyDescent="0.25">
      <c r="A1352" t="s">
        <v>2484</v>
      </c>
      <c r="B1352" s="1">
        <v>45920</v>
      </c>
      <c r="C1352" t="s">
        <v>564</v>
      </c>
      <c r="D1352" t="s">
        <v>21</v>
      </c>
      <c r="E1352" t="s">
        <v>108</v>
      </c>
      <c r="F1352" t="s">
        <v>109</v>
      </c>
      <c r="G1352" t="s">
        <v>62</v>
      </c>
      <c r="H1352" t="s">
        <v>110</v>
      </c>
      <c r="I1352" t="s">
        <v>33</v>
      </c>
      <c r="J1352" t="s">
        <v>34</v>
      </c>
      <c r="K1352">
        <v>4</v>
      </c>
      <c r="L1352">
        <v>110</v>
      </c>
      <c r="M1352">
        <v>0.2</v>
      </c>
      <c r="N1352">
        <v>352</v>
      </c>
      <c r="O1352">
        <v>80</v>
      </c>
      <c r="P1352" t="s">
        <v>148</v>
      </c>
      <c r="Q1352" t="s">
        <v>86</v>
      </c>
      <c r="R1352" t="s">
        <v>30</v>
      </c>
      <c r="S1352">
        <v>3.2</v>
      </c>
      <c r="T1352">
        <f>YEAR(tblOrders[[#This Row],[Order Date]])</f>
        <v>2025</v>
      </c>
      <c r="U1352" t="str">
        <f>TEXT(tblOrders[[#This Row],[Order Date]],"mmm-yyyy")</f>
        <v>Sep-2025</v>
      </c>
      <c r="V1352" s="4">
        <f>tblOrders[[#This Row],[Profit]]/tblOrders[[#This Row],[Sales Amount]]</f>
        <v>0.22727272727272727</v>
      </c>
      <c r="W1352" t="str">
        <f>VLOOKUP(tblOrders[[#This Row],[City]],CityRegion,2,0)</f>
        <v>North</v>
      </c>
      <c r="X1352" t="str">
        <f>VLOOKUP(tblOrders[[#This Row],[City]],lookups!A:C,3,0)</f>
        <v>Delhi</v>
      </c>
    </row>
    <row r="1353" spans="1:24" x14ac:dyDescent="0.25">
      <c r="A1353" t="s">
        <v>2485</v>
      </c>
      <c r="B1353" s="1">
        <v>45975</v>
      </c>
      <c r="C1353" t="s">
        <v>2486</v>
      </c>
      <c r="D1353" t="s">
        <v>21</v>
      </c>
      <c r="E1353" t="s">
        <v>94</v>
      </c>
      <c r="F1353" t="s">
        <v>95</v>
      </c>
      <c r="G1353" t="s">
        <v>68</v>
      </c>
      <c r="H1353" t="s">
        <v>96</v>
      </c>
      <c r="I1353" t="s">
        <v>26</v>
      </c>
      <c r="J1353" t="s">
        <v>27</v>
      </c>
      <c r="K1353">
        <v>4</v>
      </c>
      <c r="L1353">
        <v>89</v>
      </c>
      <c r="M1353">
        <v>0</v>
      </c>
      <c r="N1353">
        <v>356</v>
      </c>
      <c r="O1353">
        <v>136</v>
      </c>
      <c r="P1353" t="s">
        <v>28</v>
      </c>
      <c r="Q1353" t="s">
        <v>91</v>
      </c>
      <c r="R1353" t="s">
        <v>36</v>
      </c>
      <c r="S1353">
        <v>3.7</v>
      </c>
      <c r="T1353">
        <f>YEAR(tblOrders[[#This Row],[Order Date]])</f>
        <v>2025</v>
      </c>
      <c r="U1353" t="str">
        <f>TEXT(tblOrders[[#This Row],[Order Date]],"mmm-yyyy")</f>
        <v>Nov-2025</v>
      </c>
      <c r="V1353" s="4">
        <f>tblOrders[[#This Row],[Profit]]/tblOrders[[#This Row],[Sales Amount]]</f>
        <v>0.38202247191011235</v>
      </c>
      <c r="W1353" t="str">
        <f>VLOOKUP(tblOrders[[#This Row],[City]],CityRegion,2,0)</f>
        <v>South</v>
      </c>
      <c r="X1353" t="str">
        <f>VLOOKUP(tblOrders[[#This Row],[City]],lookups!A:C,3,0)</f>
        <v>Karnataka</v>
      </c>
    </row>
    <row r="1354" spans="1:24" x14ac:dyDescent="0.25">
      <c r="A1354" t="s">
        <v>2487</v>
      </c>
      <c r="B1354" s="1">
        <v>45687</v>
      </c>
      <c r="C1354" t="s">
        <v>1964</v>
      </c>
      <c r="D1354" t="s">
        <v>39</v>
      </c>
      <c r="E1354" t="s">
        <v>108</v>
      </c>
      <c r="F1354" t="s">
        <v>109</v>
      </c>
      <c r="G1354" t="s">
        <v>62</v>
      </c>
      <c r="H1354" t="s">
        <v>110</v>
      </c>
      <c r="I1354" t="s">
        <v>33</v>
      </c>
      <c r="J1354" t="s">
        <v>45</v>
      </c>
      <c r="K1354">
        <v>5</v>
      </c>
      <c r="L1354">
        <v>110</v>
      </c>
      <c r="M1354">
        <v>0.1</v>
      </c>
      <c r="N1354">
        <v>495</v>
      </c>
      <c r="O1354">
        <v>155</v>
      </c>
      <c r="P1354" t="s">
        <v>85</v>
      </c>
      <c r="Q1354" t="s">
        <v>29</v>
      </c>
      <c r="R1354" t="s">
        <v>30</v>
      </c>
      <c r="S1354">
        <v>4.2</v>
      </c>
      <c r="T1354">
        <f>YEAR(tblOrders[[#This Row],[Order Date]])</f>
        <v>2025</v>
      </c>
      <c r="U1354" t="str">
        <f>TEXT(tblOrders[[#This Row],[Order Date]],"mmm-yyyy")</f>
        <v>Jan-2025</v>
      </c>
      <c r="V1354" s="4">
        <f>tblOrders[[#This Row],[Profit]]/tblOrders[[#This Row],[Sales Amount]]</f>
        <v>0.31313131313131315</v>
      </c>
      <c r="W1354" t="str">
        <f>VLOOKUP(tblOrders[[#This Row],[City]],CityRegion,2,0)</f>
        <v>North</v>
      </c>
      <c r="X1354" t="str">
        <f>VLOOKUP(tblOrders[[#This Row],[City]],lookups!A:C,3,0)</f>
        <v>Delhi</v>
      </c>
    </row>
    <row r="1355" spans="1:24" x14ac:dyDescent="0.25">
      <c r="A1355" t="s">
        <v>2488</v>
      </c>
      <c r="B1355" s="1">
        <v>45675</v>
      </c>
      <c r="C1355" t="s">
        <v>285</v>
      </c>
      <c r="D1355" t="s">
        <v>39</v>
      </c>
      <c r="E1355" t="s">
        <v>101</v>
      </c>
      <c r="F1355" t="s">
        <v>102</v>
      </c>
      <c r="G1355" t="s">
        <v>24</v>
      </c>
      <c r="H1355" t="s">
        <v>103</v>
      </c>
      <c r="I1355" t="s">
        <v>26</v>
      </c>
      <c r="J1355" t="s">
        <v>27</v>
      </c>
      <c r="K1355">
        <v>4</v>
      </c>
      <c r="L1355">
        <v>120</v>
      </c>
      <c r="M1355">
        <v>0.05</v>
      </c>
      <c r="N1355">
        <v>456</v>
      </c>
      <c r="O1355">
        <v>144</v>
      </c>
      <c r="P1355" t="s">
        <v>28</v>
      </c>
      <c r="Q1355" t="s">
        <v>91</v>
      </c>
      <c r="R1355" t="s">
        <v>36</v>
      </c>
      <c r="S1355">
        <v>2.6</v>
      </c>
      <c r="T1355">
        <f>YEAR(tblOrders[[#This Row],[Order Date]])</f>
        <v>2025</v>
      </c>
      <c r="U1355" t="str">
        <f>TEXT(tblOrders[[#This Row],[Order Date]],"mmm-yyyy")</f>
        <v>Jan-2025</v>
      </c>
      <c r="V1355" s="4">
        <f>tblOrders[[#This Row],[Profit]]/tblOrders[[#This Row],[Sales Amount]]</f>
        <v>0.31578947368421051</v>
      </c>
      <c r="W1355" t="str">
        <f>VLOOKUP(tblOrders[[#This Row],[City]],CityRegion,2,0)</f>
        <v>South</v>
      </c>
      <c r="X1355" t="str">
        <f>VLOOKUP(tblOrders[[#This Row],[City]],lookups!A:C,3,0)</f>
        <v>Karnataka</v>
      </c>
    </row>
    <row r="1356" spans="1:24" x14ac:dyDescent="0.25">
      <c r="A1356" t="s">
        <v>2489</v>
      </c>
      <c r="B1356" s="1">
        <v>45662</v>
      </c>
      <c r="C1356" t="s">
        <v>2490</v>
      </c>
      <c r="D1356" t="s">
        <v>39</v>
      </c>
      <c r="E1356" t="s">
        <v>55</v>
      </c>
      <c r="F1356" t="s">
        <v>56</v>
      </c>
      <c r="G1356" t="s">
        <v>24</v>
      </c>
      <c r="H1356" t="s">
        <v>51</v>
      </c>
      <c r="I1356" t="s">
        <v>52</v>
      </c>
      <c r="J1356" t="s">
        <v>27</v>
      </c>
      <c r="K1356">
        <v>3</v>
      </c>
      <c r="L1356">
        <v>42</v>
      </c>
      <c r="M1356">
        <v>0.15</v>
      </c>
      <c r="N1356">
        <v>107.1</v>
      </c>
      <c r="O1356">
        <v>35.1</v>
      </c>
      <c r="P1356" t="s">
        <v>28</v>
      </c>
      <c r="Q1356" t="s">
        <v>86</v>
      </c>
      <c r="R1356" t="s">
        <v>30</v>
      </c>
      <c r="S1356">
        <v>2.8</v>
      </c>
      <c r="T1356">
        <f>YEAR(tblOrders[[#This Row],[Order Date]])</f>
        <v>2025</v>
      </c>
      <c r="U1356" t="str">
        <f>TEXT(tblOrders[[#This Row],[Order Date]],"mmm-yyyy")</f>
        <v>Jan-2025</v>
      </c>
      <c r="V1356" s="4">
        <f>tblOrders[[#This Row],[Profit]]/tblOrders[[#This Row],[Sales Amount]]</f>
        <v>0.32773109243697485</v>
      </c>
      <c r="W1356" t="str">
        <f>VLOOKUP(tblOrders[[#This Row],[City]],CityRegion,2,0)</f>
        <v>South</v>
      </c>
      <c r="X1356" t="str">
        <f>VLOOKUP(tblOrders[[#This Row],[City]],lookups!A:C,3,0)</f>
        <v>Kerala</v>
      </c>
    </row>
    <row r="1357" spans="1:24" x14ac:dyDescent="0.25">
      <c r="A1357" t="s">
        <v>2491</v>
      </c>
      <c r="B1357" s="1">
        <v>45843</v>
      </c>
      <c r="C1357" t="s">
        <v>2492</v>
      </c>
      <c r="D1357" t="s">
        <v>21</v>
      </c>
      <c r="E1357" t="s">
        <v>22</v>
      </c>
      <c r="F1357" t="s">
        <v>23</v>
      </c>
      <c r="G1357" t="s">
        <v>24</v>
      </c>
      <c r="H1357" t="s">
        <v>25</v>
      </c>
      <c r="I1357" t="s">
        <v>130</v>
      </c>
      <c r="J1357" t="s">
        <v>45</v>
      </c>
      <c r="K1357">
        <v>2</v>
      </c>
      <c r="L1357">
        <v>190</v>
      </c>
      <c r="M1357">
        <v>0.2</v>
      </c>
      <c r="N1357">
        <v>304</v>
      </c>
      <c r="O1357">
        <v>54</v>
      </c>
      <c r="P1357" t="s">
        <v>111</v>
      </c>
      <c r="Q1357" t="s">
        <v>35</v>
      </c>
      <c r="R1357" t="s">
        <v>30</v>
      </c>
      <c r="S1357">
        <v>4.4000000000000004</v>
      </c>
      <c r="T1357">
        <f>YEAR(tblOrders[[#This Row],[Order Date]])</f>
        <v>2025</v>
      </c>
      <c r="U1357" t="str">
        <f>TEXT(tblOrders[[#This Row],[Order Date]],"mmm-yyyy")</f>
        <v>Jul-2025</v>
      </c>
      <c r="V1357" s="4">
        <f>tblOrders[[#This Row],[Profit]]/tblOrders[[#This Row],[Sales Amount]]</f>
        <v>0.17763157894736842</v>
      </c>
      <c r="W1357" t="str">
        <f>VLOOKUP(tblOrders[[#This Row],[City]],CityRegion,2,0)</f>
        <v>West</v>
      </c>
      <c r="X1357" t="str">
        <f>VLOOKUP(tblOrders[[#This Row],[City]],lookups!A:C,3,0)</f>
        <v>Maharashtra</v>
      </c>
    </row>
    <row r="1358" spans="1:24" x14ac:dyDescent="0.25">
      <c r="A1358" t="s">
        <v>2493</v>
      </c>
      <c r="B1358" s="1">
        <v>46005</v>
      </c>
      <c r="C1358" t="s">
        <v>2494</v>
      </c>
      <c r="D1358" t="s">
        <v>21</v>
      </c>
      <c r="E1358" t="s">
        <v>79</v>
      </c>
      <c r="F1358" t="s">
        <v>80</v>
      </c>
      <c r="G1358" t="s">
        <v>68</v>
      </c>
      <c r="H1358" t="s">
        <v>81</v>
      </c>
      <c r="I1358" t="s">
        <v>52</v>
      </c>
      <c r="J1358" t="s">
        <v>34</v>
      </c>
      <c r="K1358">
        <v>3</v>
      </c>
      <c r="L1358">
        <v>799</v>
      </c>
      <c r="M1358">
        <v>0.05</v>
      </c>
      <c r="N1358">
        <v>2277.15</v>
      </c>
      <c r="O1358">
        <v>417.15</v>
      </c>
      <c r="P1358" t="s">
        <v>28</v>
      </c>
      <c r="Q1358" t="s">
        <v>91</v>
      </c>
      <c r="R1358" t="s">
        <v>36</v>
      </c>
      <c r="S1358">
        <v>4.3</v>
      </c>
      <c r="T1358">
        <f>YEAR(tblOrders[[#This Row],[Order Date]])</f>
        <v>2025</v>
      </c>
      <c r="U1358" t="str">
        <f>TEXT(tblOrders[[#This Row],[Order Date]],"mmm-yyyy")</f>
        <v>Dec-2025</v>
      </c>
      <c r="V1358" s="4">
        <f>tblOrders[[#This Row],[Profit]]/tblOrders[[#This Row],[Sales Amount]]</f>
        <v>0.18318951320729859</v>
      </c>
      <c r="W1358" t="str">
        <f>VLOOKUP(tblOrders[[#This Row],[City]],CityRegion,2,0)</f>
        <v>South</v>
      </c>
      <c r="X1358" t="str">
        <f>VLOOKUP(tblOrders[[#This Row],[City]],lookups!A:C,3,0)</f>
        <v>Kerala</v>
      </c>
    </row>
    <row r="1359" spans="1:24" x14ac:dyDescent="0.25">
      <c r="A1359" t="s">
        <v>2495</v>
      </c>
      <c r="B1359" s="1">
        <v>45964</v>
      </c>
      <c r="C1359" t="s">
        <v>1667</v>
      </c>
      <c r="D1359" t="s">
        <v>39</v>
      </c>
      <c r="E1359" t="s">
        <v>73</v>
      </c>
      <c r="F1359" t="s">
        <v>74</v>
      </c>
      <c r="G1359" t="s">
        <v>68</v>
      </c>
      <c r="H1359" t="s">
        <v>75</v>
      </c>
      <c r="I1359" t="s">
        <v>52</v>
      </c>
      <c r="J1359" t="s">
        <v>34</v>
      </c>
      <c r="K1359">
        <v>2</v>
      </c>
      <c r="L1359">
        <v>65</v>
      </c>
      <c r="M1359">
        <v>0.1</v>
      </c>
      <c r="N1359">
        <v>117</v>
      </c>
      <c r="O1359">
        <v>41</v>
      </c>
      <c r="P1359" t="s">
        <v>111</v>
      </c>
      <c r="Q1359" t="s">
        <v>46</v>
      </c>
      <c r="R1359" t="s">
        <v>36</v>
      </c>
      <c r="S1359">
        <v>5</v>
      </c>
      <c r="T1359">
        <f>YEAR(tblOrders[[#This Row],[Order Date]])</f>
        <v>2025</v>
      </c>
      <c r="U1359" t="str">
        <f>TEXT(tblOrders[[#This Row],[Order Date]],"mmm-yyyy")</f>
        <v>Nov-2025</v>
      </c>
      <c r="V1359" s="4">
        <f>tblOrders[[#This Row],[Profit]]/tblOrders[[#This Row],[Sales Amount]]</f>
        <v>0.3504273504273504</v>
      </c>
      <c r="W1359" t="str">
        <f>VLOOKUP(tblOrders[[#This Row],[City]],CityRegion,2,0)</f>
        <v>South</v>
      </c>
      <c r="X1359" t="str">
        <f>VLOOKUP(tblOrders[[#This Row],[City]],lookups!A:C,3,0)</f>
        <v>Kerala</v>
      </c>
    </row>
    <row r="1360" spans="1:24" x14ac:dyDescent="0.25">
      <c r="A1360" t="s">
        <v>2496</v>
      </c>
      <c r="B1360" s="1">
        <v>45989</v>
      </c>
      <c r="C1360" t="s">
        <v>2497</v>
      </c>
      <c r="D1360" t="s">
        <v>21</v>
      </c>
      <c r="E1360" t="s">
        <v>114</v>
      </c>
      <c r="F1360" t="s">
        <v>115</v>
      </c>
      <c r="G1360" t="s">
        <v>42</v>
      </c>
      <c r="H1360" t="s">
        <v>116</v>
      </c>
      <c r="I1360" t="s">
        <v>57</v>
      </c>
      <c r="J1360" t="s">
        <v>45</v>
      </c>
      <c r="K1360">
        <v>1</v>
      </c>
      <c r="L1360">
        <v>12</v>
      </c>
      <c r="M1360">
        <v>0.05</v>
      </c>
      <c r="N1360">
        <v>11.4</v>
      </c>
      <c r="O1360">
        <v>5.4</v>
      </c>
      <c r="P1360" t="s">
        <v>28</v>
      </c>
      <c r="Q1360" t="s">
        <v>46</v>
      </c>
      <c r="R1360" t="s">
        <v>36</v>
      </c>
      <c r="S1360">
        <v>4.9000000000000004</v>
      </c>
      <c r="T1360">
        <f>YEAR(tblOrders[[#This Row],[Order Date]])</f>
        <v>2025</v>
      </c>
      <c r="U1360" t="str">
        <f>TEXT(tblOrders[[#This Row],[Order Date]],"mmm-yyyy")</f>
        <v>Nov-2025</v>
      </c>
      <c r="V1360" s="4">
        <f>tblOrders[[#This Row],[Profit]]/tblOrders[[#This Row],[Sales Amount]]</f>
        <v>0.47368421052631582</v>
      </c>
      <c r="W1360" t="str">
        <f>VLOOKUP(tblOrders[[#This Row],[City]],CityRegion,2,0)</f>
        <v>South</v>
      </c>
      <c r="X1360" t="str">
        <f>VLOOKUP(tblOrders[[#This Row],[City]],lookups!A:C,3,0)</f>
        <v>Kerala</v>
      </c>
    </row>
    <row r="1361" spans="1:24" x14ac:dyDescent="0.25">
      <c r="A1361" t="s">
        <v>2498</v>
      </c>
      <c r="B1361" s="1">
        <v>45983</v>
      </c>
      <c r="C1361" t="s">
        <v>2499</v>
      </c>
      <c r="D1361" t="s">
        <v>21</v>
      </c>
      <c r="E1361" t="s">
        <v>22</v>
      </c>
      <c r="F1361" t="s">
        <v>23</v>
      </c>
      <c r="G1361" t="s">
        <v>24</v>
      </c>
      <c r="H1361" t="s">
        <v>25</v>
      </c>
      <c r="I1361" t="s">
        <v>76</v>
      </c>
      <c r="J1361" t="s">
        <v>34</v>
      </c>
      <c r="K1361">
        <v>5</v>
      </c>
      <c r="L1361">
        <v>190</v>
      </c>
      <c r="M1361">
        <v>0.15</v>
      </c>
      <c r="N1361">
        <v>807.5</v>
      </c>
      <c r="O1361">
        <v>182.5</v>
      </c>
      <c r="P1361" t="s">
        <v>28</v>
      </c>
      <c r="Q1361" t="s">
        <v>91</v>
      </c>
      <c r="R1361" t="s">
        <v>36</v>
      </c>
      <c r="S1361">
        <v>3.4</v>
      </c>
      <c r="T1361">
        <f>YEAR(tblOrders[[#This Row],[Order Date]])</f>
        <v>2025</v>
      </c>
      <c r="U1361" t="str">
        <f>TEXT(tblOrders[[#This Row],[Order Date]],"mmm-yyyy")</f>
        <v>Nov-2025</v>
      </c>
      <c r="V1361" s="4">
        <f>tblOrders[[#This Row],[Profit]]/tblOrders[[#This Row],[Sales Amount]]</f>
        <v>0.2260061919504644</v>
      </c>
      <c r="W1361" t="str">
        <f>VLOOKUP(tblOrders[[#This Row],[City]],CityRegion,2,0)</f>
        <v>South</v>
      </c>
      <c r="X1361" t="str">
        <f>VLOOKUP(tblOrders[[#This Row],[City]],lookups!A:C,3,0)</f>
        <v>Kerala</v>
      </c>
    </row>
    <row r="1362" spans="1:24" x14ac:dyDescent="0.25">
      <c r="A1362" t="s">
        <v>2500</v>
      </c>
      <c r="B1362" s="1">
        <v>45771</v>
      </c>
      <c r="C1362" t="s">
        <v>1018</v>
      </c>
      <c r="D1362" t="s">
        <v>39</v>
      </c>
      <c r="E1362" t="s">
        <v>22</v>
      </c>
      <c r="F1362" t="s">
        <v>23</v>
      </c>
      <c r="G1362" t="s">
        <v>24</v>
      </c>
      <c r="H1362" t="s">
        <v>25</v>
      </c>
      <c r="I1362" t="s">
        <v>26</v>
      </c>
      <c r="J1362" t="s">
        <v>45</v>
      </c>
      <c r="K1362">
        <v>1</v>
      </c>
      <c r="L1362">
        <v>190</v>
      </c>
      <c r="M1362">
        <v>0</v>
      </c>
      <c r="N1362">
        <v>190</v>
      </c>
      <c r="O1362">
        <v>65</v>
      </c>
      <c r="P1362" t="s">
        <v>28</v>
      </c>
      <c r="Q1362" t="s">
        <v>91</v>
      </c>
      <c r="R1362" t="s">
        <v>36</v>
      </c>
      <c r="S1362">
        <v>4.5</v>
      </c>
      <c r="T1362">
        <f>YEAR(tblOrders[[#This Row],[Order Date]])</f>
        <v>2025</v>
      </c>
      <c r="U1362" t="str">
        <f>TEXT(tblOrders[[#This Row],[Order Date]],"mmm-yyyy")</f>
        <v>Apr-2025</v>
      </c>
      <c r="V1362" s="4">
        <f>tblOrders[[#This Row],[Profit]]/tblOrders[[#This Row],[Sales Amount]]</f>
        <v>0.34210526315789475</v>
      </c>
      <c r="W1362" t="str">
        <f>VLOOKUP(tblOrders[[#This Row],[City]],CityRegion,2,0)</f>
        <v>South</v>
      </c>
      <c r="X1362" t="str">
        <f>VLOOKUP(tblOrders[[#This Row],[City]],lookups!A:C,3,0)</f>
        <v>Karnataka</v>
      </c>
    </row>
    <row r="1363" spans="1:24" x14ac:dyDescent="0.25">
      <c r="A1363" t="s">
        <v>2501</v>
      </c>
      <c r="B1363" s="1">
        <v>45834</v>
      </c>
      <c r="C1363" t="s">
        <v>2502</v>
      </c>
      <c r="D1363" t="s">
        <v>39</v>
      </c>
      <c r="E1363" t="s">
        <v>73</v>
      </c>
      <c r="F1363" t="s">
        <v>74</v>
      </c>
      <c r="G1363" t="s">
        <v>68</v>
      </c>
      <c r="H1363" t="s">
        <v>75</v>
      </c>
      <c r="I1363" t="s">
        <v>130</v>
      </c>
      <c r="J1363" t="s">
        <v>34</v>
      </c>
      <c r="K1363">
        <v>2</v>
      </c>
      <c r="L1363">
        <v>65</v>
      </c>
      <c r="M1363">
        <v>0.2</v>
      </c>
      <c r="N1363">
        <v>104</v>
      </c>
      <c r="O1363">
        <v>28</v>
      </c>
      <c r="P1363" t="s">
        <v>28</v>
      </c>
      <c r="Q1363" t="s">
        <v>46</v>
      </c>
      <c r="R1363" t="s">
        <v>30</v>
      </c>
      <c r="S1363">
        <v>3.9</v>
      </c>
      <c r="T1363">
        <f>YEAR(tblOrders[[#This Row],[Order Date]])</f>
        <v>2025</v>
      </c>
      <c r="U1363" t="str">
        <f>TEXT(tblOrders[[#This Row],[Order Date]],"mmm-yyyy")</f>
        <v>Jun-2025</v>
      </c>
      <c r="V1363" s="4">
        <f>tblOrders[[#This Row],[Profit]]/tblOrders[[#This Row],[Sales Amount]]</f>
        <v>0.26923076923076922</v>
      </c>
      <c r="W1363" t="str">
        <f>VLOOKUP(tblOrders[[#This Row],[City]],CityRegion,2,0)</f>
        <v>West</v>
      </c>
      <c r="X1363" t="str">
        <f>VLOOKUP(tblOrders[[#This Row],[City]],lookups!A:C,3,0)</f>
        <v>Maharashtra</v>
      </c>
    </row>
    <row r="1364" spans="1:24" x14ac:dyDescent="0.25">
      <c r="A1364" t="s">
        <v>2503</v>
      </c>
      <c r="B1364" s="1">
        <v>45764</v>
      </c>
      <c r="C1364" t="s">
        <v>1083</v>
      </c>
      <c r="D1364" t="s">
        <v>21</v>
      </c>
      <c r="E1364" t="s">
        <v>94</v>
      </c>
      <c r="F1364" t="s">
        <v>95</v>
      </c>
      <c r="G1364" t="s">
        <v>68</v>
      </c>
      <c r="H1364" t="s">
        <v>96</v>
      </c>
      <c r="I1364" t="s">
        <v>57</v>
      </c>
      <c r="J1364" t="s">
        <v>45</v>
      </c>
      <c r="K1364">
        <v>2</v>
      </c>
      <c r="L1364">
        <v>89</v>
      </c>
      <c r="M1364">
        <v>0.1</v>
      </c>
      <c r="N1364">
        <v>160.19999999999999</v>
      </c>
      <c r="O1364">
        <v>50.2</v>
      </c>
      <c r="P1364" t="s">
        <v>28</v>
      </c>
      <c r="Q1364" t="s">
        <v>29</v>
      </c>
      <c r="R1364" t="s">
        <v>36</v>
      </c>
      <c r="S1364">
        <v>3.8</v>
      </c>
      <c r="T1364">
        <f>YEAR(tblOrders[[#This Row],[Order Date]])</f>
        <v>2025</v>
      </c>
      <c r="U1364" t="str">
        <f>TEXT(tblOrders[[#This Row],[Order Date]],"mmm-yyyy")</f>
        <v>Apr-2025</v>
      </c>
      <c r="V1364" s="4">
        <f>tblOrders[[#This Row],[Profit]]/tblOrders[[#This Row],[Sales Amount]]</f>
        <v>0.31335830212234711</v>
      </c>
      <c r="W1364" t="str">
        <f>VLOOKUP(tblOrders[[#This Row],[City]],CityRegion,2,0)</f>
        <v>South</v>
      </c>
      <c r="X1364" t="str">
        <f>VLOOKUP(tblOrders[[#This Row],[City]],lookups!A:C,3,0)</f>
        <v>Kerala</v>
      </c>
    </row>
    <row r="1365" spans="1:24" x14ac:dyDescent="0.25">
      <c r="A1365" t="s">
        <v>2504</v>
      </c>
      <c r="B1365" s="1">
        <v>45712</v>
      </c>
      <c r="C1365" t="s">
        <v>1626</v>
      </c>
      <c r="D1365" t="s">
        <v>21</v>
      </c>
      <c r="E1365" t="s">
        <v>73</v>
      </c>
      <c r="F1365" t="s">
        <v>74</v>
      </c>
      <c r="G1365" t="s">
        <v>68</v>
      </c>
      <c r="H1365" t="s">
        <v>75</v>
      </c>
      <c r="I1365" t="s">
        <v>57</v>
      </c>
      <c r="J1365" t="s">
        <v>27</v>
      </c>
      <c r="K1365">
        <v>4</v>
      </c>
      <c r="L1365">
        <v>65</v>
      </c>
      <c r="M1365">
        <v>0.15</v>
      </c>
      <c r="N1365">
        <v>221</v>
      </c>
      <c r="O1365">
        <v>69</v>
      </c>
      <c r="P1365" t="s">
        <v>28</v>
      </c>
      <c r="Q1365" t="s">
        <v>35</v>
      </c>
      <c r="R1365" t="s">
        <v>36</v>
      </c>
      <c r="S1365">
        <v>3.8</v>
      </c>
      <c r="T1365">
        <f>YEAR(tblOrders[[#This Row],[Order Date]])</f>
        <v>2025</v>
      </c>
      <c r="U1365" t="str">
        <f>TEXT(tblOrders[[#This Row],[Order Date]],"mmm-yyyy")</f>
        <v>Feb-2025</v>
      </c>
      <c r="V1365" s="4">
        <f>tblOrders[[#This Row],[Profit]]/tblOrders[[#This Row],[Sales Amount]]</f>
        <v>0.31221719457013575</v>
      </c>
      <c r="W1365" t="str">
        <f>VLOOKUP(tblOrders[[#This Row],[City]],CityRegion,2,0)</f>
        <v>South</v>
      </c>
      <c r="X1365" t="str">
        <f>VLOOKUP(tblOrders[[#This Row],[City]],lookups!A:C,3,0)</f>
        <v>Kerala</v>
      </c>
    </row>
    <row r="1366" spans="1:24" x14ac:dyDescent="0.25">
      <c r="A1366" t="s">
        <v>2505</v>
      </c>
      <c r="B1366" s="1">
        <v>45692</v>
      </c>
      <c r="C1366" t="s">
        <v>1293</v>
      </c>
      <c r="D1366" t="s">
        <v>39</v>
      </c>
      <c r="E1366" t="s">
        <v>79</v>
      </c>
      <c r="F1366" t="s">
        <v>80</v>
      </c>
      <c r="G1366" t="s">
        <v>68</v>
      </c>
      <c r="H1366" t="s">
        <v>81</v>
      </c>
      <c r="I1366" t="s">
        <v>33</v>
      </c>
      <c r="J1366" t="s">
        <v>27</v>
      </c>
      <c r="K1366">
        <v>3</v>
      </c>
      <c r="L1366">
        <v>799</v>
      </c>
      <c r="M1366">
        <v>0.2</v>
      </c>
      <c r="N1366">
        <v>1917.6</v>
      </c>
      <c r="O1366">
        <v>57.6</v>
      </c>
      <c r="P1366" t="s">
        <v>28</v>
      </c>
      <c r="Q1366" t="s">
        <v>86</v>
      </c>
      <c r="R1366" t="s">
        <v>36</v>
      </c>
      <c r="S1366">
        <v>3.5</v>
      </c>
      <c r="T1366">
        <f>YEAR(tblOrders[[#This Row],[Order Date]])</f>
        <v>2025</v>
      </c>
      <c r="U1366" t="str">
        <f>TEXT(tblOrders[[#This Row],[Order Date]],"mmm-yyyy")</f>
        <v>Feb-2025</v>
      </c>
      <c r="V1366" s="4">
        <f>tblOrders[[#This Row],[Profit]]/tblOrders[[#This Row],[Sales Amount]]</f>
        <v>3.0037546933667086E-2</v>
      </c>
      <c r="W1366" t="str">
        <f>VLOOKUP(tblOrders[[#This Row],[City]],CityRegion,2,0)</f>
        <v>North</v>
      </c>
      <c r="X1366" t="str">
        <f>VLOOKUP(tblOrders[[#This Row],[City]],lookups!A:C,3,0)</f>
        <v>Delhi</v>
      </c>
    </row>
    <row r="1367" spans="1:24" x14ac:dyDescent="0.25">
      <c r="A1367" t="s">
        <v>2506</v>
      </c>
      <c r="B1367" s="1">
        <v>45694</v>
      </c>
      <c r="C1367" t="s">
        <v>2108</v>
      </c>
      <c r="D1367" t="s">
        <v>21</v>
      </c>
      <c r="E1367" t="s">
        <v>108</v>
      </c>
      <c r="F1367" t="s">
        <v>109</v>
      </c>
      <c r="G1367" t="s">
        <v>62</v>
      </c>
      <c r="H1367" t="s">
        <v>110</v>
      </c>
      <c r="I1367" t="s">
        <v>26</v>
      </c>
      <c r="J1367" t="s">
        <v>27</v>
      </c>
      <c r="K1367">
        <v>2</v>
      </c>
      <c r="L1367">
        <v>110</v>
      </c>
      <c r="M1367">
        <v>0.2</v>
      </c>
      <c r="N1367">
        <v>176</v>
      </c>
      <c r="O1367">
        <v>40</v>
      </c>
      <c r="P1367" t="s">
        <v>148</v>
      </c>
      <c r="Q1367" t="s">
        <v>46</v>
      </c>
      <c r="R1367" t="s">
        <v>30</v>
      </c>
      <c r="S1367">
        <v>4</v>
      </c>
      <c r="T1367">
        <f>YEAR(tblOrders[[#This Row],[Order Date]])</f>
        <v>2025</v>
      </c>
      <c r="U1367" t="str">
        <f>TEXT(tblOrders[[#This Row],[Order Date]],"mmm-yyyy")</f>
        <v>Feb-2025</v>
      </c>
      <c r="V1367" s="4">
        <f>tblOrders[[#This Row],[Profit]]/tblOrders[[#This Row],[Sales Amount]]</f>
        <v>0.22727272727272727</v>
      </c>
      <c r="W1367" t="str">
        <f>VLOOKUP(tblOrders[[#This Row],[City]],CityRegion,2,0)</f>
        <v>South</v>
      </c>
      <c r="X1367" t="str">
        <f>VLOOKUP(tblOrders[[#This Row],[City]],lookups!A:C,3,0)</f>
        <v>Karnataka</v>
      </c>
    </row>
    <row r="1368" spans="1:24" x14ac:dyDescent="0.25">
      <c r="A1368" t="s">
        <v>2507</v>
      </c>
      <c r="B1368" s="1">
        <v>45858</v>
      </c>
      <c r="C1368" t="s">
        <v>147</v>
      </c>
      <c r="D1368" t="s">
        <v>39</v>
      </c>
      <c r="E1368" t="s">
        <v>49</v>
      </c>
      <c r="F1368" t="s">
        <v>50</v>
      </c>
      <c r="G1368" t="s">
        <v>24</v>
      </c>
      <c r="H1368" t="s">
        <v>51</v>
      </c>
      <c r="I1368" t="s">
        <v>26</v>
      </c>
      <c r="J1368" t="s">
        <v>34</v>
      </c>
      <c r="K1368">
        <v>3</v>
      </c>
      <c r="L1368">
        <v>85</v>
      </c>
      <c r="M1368">
        <v>0.1</v>
      </c>
      <c r="N1368">
        <v>229.5</v>
      </c>
      <c r="O1368">
        <v>73.5</v>
      </c>
      <c r="P1368" t="s">
        <v>28</v>
      </c>
      <c r="Q1368" t="s">
        <v>86</v>
      </c>
      <c r="R1368" t="s">
        <v>30</v>
      </c>
      <c r="S1368">
        <v>2.8</v>
      </c>
      <c r="T1368">
        <f>YEAR(tblOrders[[#This Row],[Order Date]])</f>
        <v>2025</v>
      </c>
      <c r="U1368" t="str">
        <f>TEXT(tblOrders[[#This Row],[Order Date]],"mmm-yyyy")</f>
        <v>Jul-2025</v>
      </c>
      <c r="V1368" s="4">
        <f>tblOrders[[#This Row],[Profit]]/tblOrders[[#This Row],[Sales Amount]]</f>
        <v>0.3202614379084967</v>
      </c>
      <c r="W1368" t="str">
        <f>VLOOKUP(tblOrders[[#This Row],[City]],CityRegion,2,0)</f>
        <v>South</v>
      </c>
      <c r="X1368" t="str">
        <f>VLOOKUP(tblOrders[[#This Row],[City]],lookups!A:C,3,0)</f>
        <v>Karnataka</v>
      </c>
    </row>
    <row r="1369" spans="1:24" x14ac:dyDescent="0.25">
      <c r="A1369" t="s">
        <v>2508</v>
      </c>
      <c r="B1369" s="1">
        <v>45736</v>
      </c>
      <c r="C1369" t="s">
        <v>1406</v>
      </c>
      <c r="D1369" t="s">
        <v>39</v>
      </c>
      <c r="E1369" t="s">
        <v>94</v>
      </c>
      <c r="F1369" t="s">
        <v>95</v>
      </c>
      <c r="G1369" t="s">
        <v>68</v>
      </c>
      <c r="H1369" t="s">
        <v>96</v>
      </c>
      <c r="I1369" t="s">
        <v>76</v>
      </c>
      <c r="J1369" t="s">
        <v>34</v>
      </c>
      <c r="K1369">
        <v>1</v>
      </c>
      <c r="L1369">
        <v>89</v>
      </c>
      <c r="M1369">
        <v>0</v>
      </c>
      <c r="N1369">
        <v>89</v>
      </c>
      <c r="O1369">
        <v>34</v>
      </c>
      <c r="P1369" t="s">
        <v>111</v>
      </c>
      <c r="Q1369" t="s">
        <v>46</v>
      </c>
      <c r="R1369" t="s">
        <v>123</v>
      </c>
      <c r="S1369">
        <v>2.8</v>
      </c>
      <c r="T1369">
        <f>YEAR(tblOrders[[#This Row],[Order Date]])</f>
        <v>2025</v>
      </c>
      <c r="U1369" t="str">
        <f>TEXT(tblOrders[[#This Row],[Order Date]],"mmm-yyyy")</f>
        <v>Mar-2025</v>
      </c>
      <c r="V1369" s="4">
        <f>tblOrders[[#This Row],[Profit]]/tblOrders[[#This Row],[Sales Amount]]</f>
        <v>0.38202247191011235</v>
      </c>
      <c r="W1369" t="str">
        <f>VLOOKUP(tblOrders[[#This Row],[City]],CityRegion,2,0)</f>
        <v>South</v>
      </c>
      <c r="X1369" t="str">
        <f>VLOOKUP(tblOrders[[#This Row],[City]],lookups!A:C,3,0)</f>
        <v>Kerala</v>
      </c>
    </row>
    <row r="1370" spans="1:24" x14ac:dyDescent="0.25">
      <c r="A1370" t="s">
        <v>2509</v>
      </c>
      <c r="B1370" s="1">
        <v>45761</v>
      </c>
      <c r="C1370" t="s">
        <v>2510</v>
      </c>
      <c r="D1370" t="s">
        <v>21</v>
      </c>
      <c r="E1370" t="s">
        <v>73</v>
      </c>
      <c r="F1370" t="s">
        <v>74</v>
      </c>
      <c r="G1370" t="s">
        <v>68</v>
      </c>
      <c r="H1370" t="s">
        <v>75</v>
      </c>
      <c r="I1370" t="s">
        <v>57</v>
      </c>
      <c r="J1370" t="s">
        <v>45</v>
      </c>
      <c r="K1370">
        <v>3</v>
      </c>
      <c r="L1370">
        <v>65</v>
      </c>
      <c r="M1370">
        <v>0.15</v>
      </c>
      <c r="N1370">
        <v>165.75</v>
      </c>
      <c r="O1370">
        <v>51.75</v>
      </c>
      <c r="P1370" t="s">
        <v>28</v>
      </c>
      <c r="Q1370" t="s">
        <v>46</v>
      </c>
      <c r="R1370" t="s">
        <v>36</v>
      </c>
      <c r="S1370">
        <v>4.4000000000000004</v>
      </c>
      <c r="T1370">
        <f>YEAR(tblOrders[[#This Row],[Order Date]])</f>
        <v>2025</v>
      </c>
      <c r="U1370" t="str">
        <f>TEXT(tblOrders[[#This Row],[Order Date]],"mmm-yyyy")</f>
        <v>Apr-2025</v>
      </c>
      <c r="V1370" s="4">
        <f>tblOrders[[#This Row],[Profit]]/tblOrders[[#This Row],[Sales Amount]]</f>
        <v>0.31221719457013575</v>
      </c>
      <c r="W1370" t="str">
        <f>VLOOKUP(tblOrders[[#This Row],[City]],CityRegion,2,0)</f>
        <v>South</v>
      </c>
      <c r="X1370" t="str">
        <f>VLOOKUP(tblOrders[[#This Row],[City]],lookups!A:C,3,0)</f>
        <v>Kerala</v>
      </c>
    </row>
    <row r="1371" spans="1:24" x14ac:dyDescent="0.25">
      <c r="A1371" t="s">
        <v>2511</v>
      </c>
      <c r="B1371" s="1">
        <v>45769</v>
      </c>
      <c r="C1371" t="s">
        <v>2512</v>
      </c>
      <c r="D1371" t="s">
        <v>21</v>
      </c>
      <c r="E1371" t="s">
        <v>101</v>
      </c>
      <c r="F1371" t="s">
        <v>102</v>
      </c>
      <c r="G1371" t="s">
        <v>24</v>
      </c>
      <c r="H1371" t="s">
        <v>103</v>
      </c>
      <c r="I1371" t="s">
        <v>44</v>
      </c>
      <c r="J1371" t="s">
        <v>45</v>
      </c>
      <c r="K1371">
        <v>2</v>
      </c>
      <c r="L1371">
        <v>120</v>
      </c>
      <c r="M1371">
        <v>0.2</v>
      </c>
      <c r="N1371">
        <v>192</v>
      </c>
      <c r="O1371">
        <v>36</v>
      </c>
      <c r="P1371" t="s">
        <v>28</v>
      </c>
      <c r="Q1371" t="s">
        <v>46</v>
      </c>
      <c r="R1371" t="s">
        <v>36</v>
      </c>
      <c r="S1371">
        <v>4</v>
      </c>
      <c r="T1371">
        <f>YEAR(tblOrders[[#This Row],[Order Date]])</f>
        <v>2025</v>
      </c>
      <c r="U1371" t="str">
        <f>TEXT(tblOrders[[#This Row],[Order Date]],"mmm-yyyy")</f>
        <v>Apr-2025</v>
      </c>
      <c r="V1371" s="4">
        <f>tblOrders[[#This Row],[Profit]]/tblOrders[[#This Row],[Sales Amount]]</f>
        <v>0.1875</v>
      </c>
      <c r="W1371" t="str">
        <f>VLOOKUP(tblOrders[[#This Row],[City]],CityRegion,2,0)</f>
        <v>South</v>
      </c>
      <c r="X1371" t="str">
        <f>VLOOKUP(tblOrders[[#This Row],[City]],lookups!A:C,3,0)</f>
        <v>Kerala</v>
      </c>
    </row>
    <row r="1372" spans="1:24" x14ac:dyDescent="0.25">
      <c r="A1372" t="s">
        <v>2513</v>
      </c>
      <c r="B1372" s="1">
        <v>45729</v>
      </c>
      <c r="C1372" t="s">
        <v>2514</v>
      </c>
      <c r="D1372" t="s">
        <v>39</v>
      </c>
      <c r="E1372" t="s">
        <v>79</v>
      </c>
      <c r="F1372" t="s">
        <v>80</v>
      </c>
      <c r="G1372" t="s">
        <v>68</v>
      </c>
      <c r="H1372" t="s">
        <v>81</v>
      </c>
      <c r="I1372" t="s">
        <v>76</v>
      </c>
      <c r="J1372" t="s">
        <v>45</v>
      </c>
      <c r="K1372">
        <v>1</v>
      </c>
      <c r="L1372">
        <v>799</v>
      </c>
      <c r="M1372">
        <v>0.2</v>
      </c>
      <c r="N1372">
        <v>639.20000000000005</v>
      </c>
      <c r="O1372">
        <v>19.2</v>
      </c>
      <c r="P1372" t="s">
        <v>28</v>
      </c>
      <c r="Q1372" t="s">
        <v>46</v>
      </c>
      <c r="R1372" t="s">
        <v>30</v>
      </c>
      <c r="S1372">
        <v>2.9</v>
      </c>
      <c r="T1372">
        <f>YEAR(tblOrders[[#This Row],[Order Date]])</f>
        <v>2025</v>
      </c>
      <c r="U1372" t="str">
        <f>TEXT(tblOrders[[#This Row],[Order Date]],"mmm-yyyy")</f>
        <v>Mar-2025</v>
      </c>
      <c r="V1372" s="4">
        <f>tblOrders[[#This Row],[Profit]]/tblOrders[[#This Row],[Sales Amount]]</f>
        <v>3.0037546933667079E-2</v>
      </c>
      <c r="W1372" t="str">
        <f>VLOOKUP(tblOrders[[#This Row],[City]],CityRegion,2,0)</f>
        <v>South</v>
      </c>
      <c r="X1372" t="str">
        <f>VLOOKUP(tblOrders[[#This Row],[City]],lookups!A:C,3,0)</f>
        <v>Kerala</v>
      </c>
    </row>
    <row r="1373" spans="1:24" x14ac:dyDescent="0.25">
      <c r="A1373" t="s">
        <v>2515</v>
      </c>
      <c r="B1373" s="1">
        <v>45673</v>
      </c>
      <c r="C1373" t="s">
        <v>919</v>
      </c>
      <c r="D1373" t="s">
        <v>21</v>
      </c>
      <c r="E1373" t="s">
        <v>40</v>
      </c>
      <c r="F1373" t="s">
        <v>41</v>
      </c>
      <c r="G1373" t="s">
        <v>42</v>
      </c>
      <c r="H1373" t="s">
        <v>43</v>
      </c>
      <c r="I1373" t="s">
        <v>44</v>
      </c>
      <c r="J1373" t="s">
        <v>27</v>
      </c>
      <c r="K1373">
        <v>4</v>
      </c>
      <c r="L1373">
        <v>18</v>
      </c>
      <c r="M1373">
        <v>0.2</v>
      </c>
      <c r="N1373">
        <v>57.6</v>
      </c>
      <c r="O1373">
        <v>21.6</v>
      </c>
      <c r="P1373" t="s">
        <v>111</v>
      </c>
      <c r="Q1373" t="s">
        <v>35</v>
      </c>
      <c r="R1373" t="s">
        <v>36</v>
      </c>
      <c r="S1373">
        <v>4.2</v>
      </c>
      <c r="T1373">
        <f>YEAR(tblOrders[[#This Row],[Order Date]])</f>
        <v>2025</v>
      </c>
      <c r="U1373" t="str">
        <f>TEXT(tblOrders[[#This Row],[Order Date]],"mmm-yyyy")</f>
        <v>Jan-2025</v>
      </c>
      <c r="V1373" s="4">
        <f>tblOrders[[#This Row],[Profit]]/tblOrders[[#This Row],[Sales Amount]]</f>
        <v>0.375</v>
      </c>
      <c r="W1373" t="str">
        <f>VLOOKUP(tblOrders[[#This Row],[City]],CityRegion,2,0)</f>
        <v>South</v>
      </c>
      <c r="X1373" t="str">
        <f>VLOOKUP(tblOrders[[#This Row],[City]],lookups!A:C,3,0)</f>
        <v>Kerala</v>
      </c>
    </row>
    <row r="1374" spans="1:24" x14ac:dyDescent="0.25">
      <c r="A1374" t="s">
        <v>2516</v>
      </c>
      <c r="B1374" s="1">
        <v>45781</v>
      </c>
      <c r="C1374" t="s">
        <v>2517</v>
      </c>
      <c r="D1374" t="s">
        <v>21</v>
      </c>
      <c r="E1374" t="s">
        <v>114</v>
      </c>
      <c r="F1374" t="s">
        <v>115</v>
      </c>
      <c r="G1374" t="s">
        <v>42</v>
      </c>
      <c r="H1374" t="s">
        <v>116</v>
      </c>
      <c r="I1374" t="s">
        <v>84</v>
      </c>
      <c r="J1374" t="s">
        <v>45</v>
      </c>
      <c r="K1374">
        <v>3</v>
      </c>
      <c r="L1374">
        <v>12</v>
      </c>
      <c r="M1374">
        <v>0.15</v>
      </c>
      <c r="N1374">
        <v>30.6</v>
      </c>
      <c r="O1374">
        <v>12.6</v>
      </c>
      <c r="P1374" t="s">
        <v>28</v>
      </c>
      <c r="Q1374" t="s">
        <v>91</v>
      </c>
      <c r="R1374" t="s">
        <v>30</v>
      </c>
      <c r="S1374">
        <v>3</v>
      </c>
      <c r="T1374">
        <f>YEAR(tblOrders[[#This Row],[Order Date]])</f>
        <v>2025</v>
      </c>
      <c r="U1374" t="str">
        <f>TEXT(tblOrders[[#This Row],[Order Date]],"mmm-yyyy")</f>
        <v>May-2025</v>
      </c>
      <c r="V1374" s="4">
        <f>tblOrders[[#This Row],[Profit]]/tblOrders[[#This Row],[Sales Amount]]</f>
        <v>0.41176470588235292</v>
      </c>
      <c r="W1374" t="str">
        <f>VLOOKUP(tblOrders[[#This Row],[City]],CityRegion,2,0)</f>
        <v>West</v>
      </c>
      <c r="X1374" t="str">
        <f>VLOOKUP(tblOrders[[#This Row],[City]],lookups!A:C,3,0)</f>
        <v>Maharashtra</v>
      </c>
    </row>
    <row r="1375" spans="1:24" x14ac:dyDescent="0.25">
      <c r="A1375" t="s">
        <v>2518</v>
      </c>
      <c r="B1375" s="1">
        <v>45679</v>
      </c>
      <c r="C1375" t="s">
        <v>2519</v>
      </c>
      <c r="D1375" t="s">
        <v>21</v>
      </c>
      <c r="E1375" t="s">
        <v>94</v>
      </c>
      <c r="F1375" t="s">
        <v>95</v>
      </c>
      <c r="G1375" t="s">
        <v>68</v>
      </c>
      <c r="H1375" t="s">
        <v>96</v>
      </c>
      <c r="I1375" t="s">
        <v>84</v>
      </c>
      <c r="J1375" t="s">
        <v>45</v>
      </c>
      <c r="K1375">
        <v>4</v>
      </c>
      <c r="L1375">
        <v>89</v>
      </c>
      <c r="M1375">
        <v>0</v>
      </c>
      <c r="N1375">
        <v>356</v>
      </c>
      <c r="O1375">
        <v>136</v>
      </c>
      <c r="P1375" t="s">
        <v>111</v>
      </c>
      <c r="Q1375" t="s">
        <v>29</v>
      </c>
      <c r="R1375" t="s">
        <v>30</v>
      </c>
      <c r="S1375">
        <v>2.6</v>
      </c>
      <c r="T1375">
        <f>YEAR(tblOrders[[#This Row],[Order Date]])</f>
        <v>2025</v>
      </c>
      <c r="U1375" t="str">
        <f>TEXT(tblOrders[[#This Row],[Order Date]],"mmm-yyyy")</f>
        <v>Jan-2025</v>
      </c>
      <c r="V1375" s="4">
        <f>tblOrders[[#This Row],[Profit]]/tblOrders[[#This Row],[Sales Amount]]</f>
        <v>0.38202247191011235</v>
      </c>
      <c r="W1375" t="str">
        <f>VLOOKUP(tblOrders[[#This Row],[City]],CityRegion,2,0)</f>
        <v>West</v>
      </c>
      <c r="X1375" t="str">
        <f>VLOOKUP(tblOrders[[#This Row],[City]],lookups!A:C,3,0)</f>
        <v>Maharashtra</v>
      </c>
    </row>
    <row r="1376" spans="1:24" x14ac:dyDescent="0.25">
      <c r="A1376" t="s">
        <v>2520</v>
      </c>
      <c r="B1376" s="1">
        <v>45804</v>
      </c>
      <c r="C1376" t="s">
        <v>1511</v>
      </c>
      <c r="D1376" t="s">
        <v>21</v>
      </c>
      <c r="E1376" t="s">
        <v>79</v>
      </c>
      <c r="F1376" t="s">
        <v>80</v>
      </c>
      <c r="G1376" t="s">
        <v>68</v>
      </c>
      <c r="H1376" t="s">
        <v>81</v>
      </c>
      <c r="I1376" t="s">
        <v>52</v>
      </c>
      <c r="J1376" t="s">
        <v>45</v>
      </c>
      <c r="K1376">
        <v>1</v>
      </c>
      <c r="L1376">
        <v>799</v>
      </c>
      <c r="M1376">
        <v>0.05</v>
      </c>
      <c r="N1376">
        <v>759.05</v>
      </c>
      <c r="O1376">
        <v>139.05000000000001</v>
      </c>
      <c r="P1376" t="s">
        <v>28</v>
      </c>
      <c r="Q1376" t="s">
        <v>29</v>
      </c>
      <c r="R1376" t="s">
        <v>30</v>
      </c>
      <c r="S1376">
        <v>4.0999999999999996</v>
      </c>
      <c r="T1376">
        <f>YEAR(tblOrders[[#This Row],[Order Date]])</f>
        <v>2025</v>
      </c>
      <c r="U1376" t="str">
        <f>TEXT(tblOrders[[#This Row],[Order Date]],"mmm-yyyy")</f>
        <v>May-2025</v>
      </c>
      <c r="V1376" s="4">
        <f>tblOrders[[#This Row],[Profit]]/tblOrders[[#This Row],[Sales Amount]]</f>
        <v>0.18318951320729862</v>
      </c>
      <c r="W1376" t="str">
        <f>VLOOKUP(tblOrders[[#This Row],[City]],CityRegion,2,0)</f>
        <v>South</v>
      </c>
      <c r="X1376" t="str">
        <f>VLOOKUP(tblOrders[[#This Row],[City]],lookups!A:C,3,0)</f>
        <v>Kerala</v>
      </c>
    </row>
    <row r="1377" spans="1:24" x14ac:dyDescent="0.25">
      <c r="A1377" t="s">
        <v>2521</v>
      </c>
      <c r="B1377" s="1">
        <v>45941</v>
      </c>
      <c r="C1377" t="s">
        <v>225</v>
      </c>
      <c r="D1377" t="s">
        <v>21</v>
      </c>
      <c r="E1377" t="s">
        <v>73</v>
      </c>
      <c r="F1377" t="s">
        <v>74</v>
      </c>
      <c r="G1377" t="s">
        <v>68</v>
      </c>
      <c r="H1377" t="s">
        <v>75</v>
      </c>
      <c r="I1377" t="s">
        <v>139</v>
      </c>
      <c r="J1377" t="s">
        <v>34</v>
      </c>
      <c r="K1377">
        <v>2</v>
      </c>
      <c r="L1377">
        <v>65</v>
      </c>
      <c r="M1377">
        <v>0.05</v>
      </c>
      <c r="N1377">
        <v>123.5</v>
      </c>
      <c r="O1377">
        <v>47.5</v>
      </c>
      <c r="P1377" t="s">
        <v>28</v>
      </c>
      <c r="Q1377" t="s">
        <v>86</v>
      </c>
      <c r="R1377" t="s">
        <v>30</v>
      </c>
      <c r="S1377">
        <v>3.6</v>
      </c>
      <c r="T1377">
        <f>YEAR(tblOrders[[#This Row],[Order Date]])</f>
        <v>2025</v>
      </c>
      <c r="U1377" t="str">
        <f>TEXT(tblOrders[[#This Row],[Order Date]],"mmm-yyyy")</f>
        <v>Oct-2025</v>
      </c>
      <c r="V1377" s="4">
        <f>tblOrders[[#This Row],[Profit]]/tblOrders[[#This Row],[Sales Amount]]</f>
        <v>0.38461538461538464</v>
      </c>
      <c r="W1377" t="str">
        <f>VLOOKUP(tblOrders[[#This Row],[City]],CityRegion,2,0)</f>
        <v>South</v>
      </c>
      <c r="X1377" t="str">
        <f>VLOOKUP(tblOrders[[#This Row],[City]],lookups!A:C,3,0)</f>
        <v>Tamil Nadu</v>
      </c>
    </row>
    <row r="1378" spans="1:24" x14ac:dyDescent="0.25">
      <c r="A1378" t="s">
        <v>2522</v>
      </c>
      <c r="B1378" s="1">
        <v>45814</v>
      </c>
      <c r="C1378" t="s">
        <v>810</v>
      </c>
      <c r="D1378" t="s">
        <v>21</v>
      </c>
      <c r="E1378" t="s">
        <v>101</v>
      </c>
      <c r="F1378" t="s">
        <v>102</v>
      </c>
      <c r="G1378" t="s">
        <v>24</v>
      </c>
      <c r="H1378" t="s">
        <v>103</v>
      </c>
      <c r="I1378" t="s">
        <v>44</v>
      </c>
      <c r="J1378" t="s">
        <v>27</v>
      </c>
      <c r="K1378">
        <v>3</v>
      </c>
      <c r="L1378">
        <v>120</v>
      </c>
      <c r="M1378">
        <v>0</v>
      </c>
      <c r="N1378">
        <v>360</v>
      </c>
      <c r="O1378">
        <v>126</v>
      </c>
      <c r="P1378" t="s">
        <v>111</v>
      </c>
      <c r="Q1378" t="s">
        <v>35</v>
      </c>
      <c r="R1378" t="s">
        <v>36</v>
      </c>
      <c r="S1378">
        <v>3</v>
      </c>
      <c r="T1378">
        <f>YEAR(tblOrders[[#This Row],[Order Date]])</f>
        <v>2025</v>
      </c>
      <c r="U1378" t="str">
        <f>TEXT(tblOrders[[#This Row],[Order Date]],"mmm-yyyy")</f>
        <v>Jun-2025</v>
      </c>
      <c r="V1378" s="4">
        <f>tblOrders[[#This Row],[Profit]]/tblOrders[[#This Row],[Sales Amount]]</f>
        <v>0.35</v>
      </c>
      <c r="W1378" t="str">
        <f>VLOOKUP(tblOrders[[#This Row],[City]],CityRegion,2,0)</f>
        <v>South</v>
      </c>
      <c r="X1378" t="str">
        <f>VLOOKUP(tblOrders[[#This Row],[City]],lookups!A:C,3,0)</f>
        <v>Kerala</v>
      </c>
    </row>
    <row r="1379" spans="1:24" x14ac:dyDescent="0.25">
      <c r="A1379" t="s">
        <v>2523</v>
      </c>
      <c r="B1379" s="1">
        <v>46004</v>
      </c>
      <c r="C1379" t="s">
        <v>1074</v>
      </c>
      <c r="D1379" t="s">
        <v>39</v>
      </c>
      <c r="E1379" t="s">
        <v>40</v>
      </c>
      <c r="F1379" t="s">
        <v>41</v>
      </c>
      <c r="G1379" t="s">
        <v>42</v>
      </c>
      <c r="H1379" t="s">
        <v>43</v>
      </c>
      <c r="I1379" t="s">
        <v>44</v>
      </c>
      <c r="J1379" t="s">
        <v>45</v>
      </c>
      <c r="K1379">
        <v>1</v>
      </c>
      <c r="L1379">
        <v>18</v>
      </c>
      <c r="M1379">
        <v>0.1</v>
      </c>
      <c r="N1379">
        <v>16.2</v>
      </c>
      <c r="O1379">
        <v>7.2</v>
      </c>
      <c r="P1379" t="s">
        <v>111</v>
      </c>
      <c r="Q1379" t="s">
        <v>29</v>
      </c>
      <c r="R1379" t="s">
        <v>30</v>
      </c>
      <c r="S1379">
        <v>3.7</v>
      </c>
      <c r="T1379">
        <f>YEAR(tblOrders[[#This Row],[Order Date]])</f>
        <v>2025</v>
      </c>
      <c r="U1379" t="str">
        <f>TEXT(tblOrders[[#This Row],[Order Date]],"mmm-yyyy")</f>
        <v>Dec-2025</v>
      </c>
      <c r="V1379" s="4">
        <f>tblOrders[[#This Row],[Profit]]/tblOrders[[#This Row],[Sales Amount]]</f>
        <v>0.44444444444444448</v>
      </c>
      <c r="W1379" t="str">
        <f>VLOOKUP(tblOrders[[#This Row],[City]],CityRegion,2,0)</f>
        <v>South</v>
      </c>
      <c r="X1379" t="str">
        <f>VLOOKUP(tblOrders[[#This Row],[City]],lookups!A:C,3,0)</f>
        <v>Kerala</v>
      </c>
    </row>
    <row r="1380" spans="1:24" x14ac:dyDescent="0.25">
      <c r="A1380" t="s">
        <v>2524</v>
      </c>
      <c r="B1380" s="1">
        <v>45913</v>
      </c>
      <c r="C1380" t="s">
        <v>733</v>
      </c>
      <c r="D1380" t="s">
        <v>21</v>
      </c>
      <c r="E1380" t="s">
        <v>60</v>
      </c>
      <c r="F1380" t="s">
        <v>61</v>
      </c>
      <c r="G1380" t="s">
        <v>62</v>
      </c>
      <c r="H1380" t="s">
        <v>63</v>
      </c>
      <c r="I1380" t="s">
        <v>52</v>
      </c>
      <c r="J1380" t="s">
        <v>27</v>
      </c>
      <c r="K1380">
        <v>2</v>
      </c>
      <c r="L1380">
        <v>45</v>
      </c>
      <c r="M1380">
        <v>0.2</v>
      </c>
      <c r="N1380">
        <v>72</v>
      </c>
      <c r="O1380">
        <v>20</v>
      </c>
      <c r="P1380" t="s">
        <v>85</v>
      </c>
      <c r="Q1380" t="s">
        <v>29</v>
      </c>
      <c r="R1380" t="s">
        <v>36</v>
      </c>
      <c r="S1380">
        <v>3.5</v>
      </c>
      <c r="T1380">
        <f>YEAR(tblOrders[[#This Row],[Order Date]])</f>
        <v>2025</v>
      </c>
      <c r="U1380" t="str">
        <f>TEXT(tblOrders[[#This Row],[Order Date]],"mmm-yyyy")</f>
        <v>Sep-2025</v>
      </c>
      <c r="V1380" s="4">
        <f>tblOrders[[#This Row],[Profit]]/tblOrders[[#This Row],[Sales Amount]]</f>
        <v>0.27777777777777779</v>
      </c>
      <c r="W1380" t="str">
        <f>VLOOKUP(tblOrders[[#This Row],[City]],CityRegion,2,0)</f>
        <v>South</v>
      </c>
      <c r="X1380" t="str">
        <f>VLOOKUP(tblOrders[[#This Row],[City]],lookups!A:C,3,0)</f>
        <v>Kerala</v>
      </c>
    </row>
    <row r="1381" spans="1:24" x14ac:dyDescent="0.25">
      <c r="A1381" t="s">
        <v>2525</v>
      </c>
      <c r="B1381" s="1">
        <v>45893</v>
      </c>
      <c r="C1381" t="s">
        <v>2526</v>
      </c>
      <c r="D1381" t="s">
        <v>21</v>
      </c>
      <c r="E1381" t="s">
        <v>55</v>
      </c>
      <c r="F1381" t="s">
        <v>56</v>
      </c>
      <c r="G1381" t="s">
        <v>24</v>
      </c>
      <c r="H1381" t="s">
        <v>51</v>
      </c>
      <c r="I1381" t="s">
        <v>76</v>
      </c>
      <c r="J1381" t="s">
        <v>27</v>
      </c>
      <c r="K1381">
        <v>3</v>
      </c>
      <c r="L1381">
        <v>42</v>
      </c>
      <c r="M1381">
        <v>0.2</v>
      </c>
      <c r="N1381">
        <v>100.8</v>
      </c>
      <c r="O1381">
        <v>28.8</v>
      </c>
      <c r="P1381" t="s">
        <v>28</v>
      </c>
      <c r="Q1381" t="s">
        <v>29</v>
      </c>
      <c r="R1381" t="s">
        <v>36</v>
      </c>
      <c r="S1381">
        <v>3.6</v>
      </c>
      <c r="T1381">
        <f>YEAR(tblOrders[[#This Row],[Order Date]])</f>
        <v>2025</v>
      </c>
      <c r="U1381" t="str">
        <f>TEXT(tblOrders[[#This Row],[Order Date]],"mmm-yyyy")</f>
        <v>Aug-2025</v>
      </c>
      <c r="V1381" s="4">
        <f>tblOrders[[#This Row],[Profit]]/tblOrders[[#This Row],[Sales Amount]]</f>
        <v>0.28571428571428575</v>
      </c>
      <c r="W1381" t="str">
        <f>VLOOKUP(tblOrders[[#This Row],[City]],CityRegion,2,0)</f>
        <v>South</v>
      </c>
      <c r="X1381" t="str">
        <f>VLOOKUP(tblOrders[[#This Row],[City]],lookups!A:C,3,0)</f>
        <v>Kerala</v>
      </c>
    </row>
    <row r="1382" spans="1:24" x14ac:dyDescent="0.25">
      <c r="A1382" t="s">
        <v>2527</v>
      </c>
      <c r="B1382" s="1">
        <v>45710</v>
      </c>
      <c r="C1382" t="s">
        <v>2528</v>
      </c>
      <c r="D1382" t="s">
        <v>21</v>
      </c>
      <c r="E1382" t="s">
        <v>94</v>
      </c>
      <c r="F1382" t="s">
        <v>95</v>
      </c>
      <c r="G1382" t="s">
        <v>68</v>
      </c>
      <c r="H1382" t="s">
        <v>96</v>
      </c>
      <c r="I1382" t="s">
        <v>130</v>
      </c>
      <c r="J1382" t="s">
        <v>45</v>
      </c>
      <c r="K1382">
        <v>1</v>
      </c>
      <c r="L1382">
        <v>89</v>
      </c>
      <c r="M1382">
        <v>0.2</v>
      </c>
      <c r="N1382">
        <v>71.2</v>
      </c>
      <c r="O1382">
        <v>16.2</v>
      </c>
      <c r="P1382" t="s">
        <v>28</v>
      </c>
      <c r="Q1382" t="s">
        <v>86</v>
      </c>
      <c r="R1382" t="s">
        <v>36</v>
      </c>
      <c r="S1382">
        <v>3.3</v>
      </c>
      <c r="T1382">
        <f>YEAR(tblOrders[[#This Row],[Order Date]])</f>
        <v>2025</v>
      </c>
      <c r="U1382" t="str">
        <f>TEXT(tblOrders[[#This Row],[Order Date]],"mmm-yyyy")</f>
        <v>Feb-2025</v>
      </c>
      <c r="V1382" s="4">
        <f>tblOrders[[#This Row],[Profit]]/tblOrders[[#This Row],[Sales Amount]]</f>
        <v>0.22752808988764042</v>
      </c>
      <c r="W1382" t="str">
        <f>VLOOKUP(tblOrders[[#This Row],[City]],CityRegion,2,0)</f>
        <v>West</v>
      </c>
      <c r="X1382" t="str">
        <f>VLOOKUP(tblOrders[[#This Row],[City]],lookups!A:C,3,0)</f>
        <v>Maharashtra</v>
      </c>
    </row>
    <row r="1383" spans="1:24" x14ac:dyDescent="0.25">
      <c r="A1383" t="s">
        <v>2529</v>
      </c>
      <c r="B1383" s="1">
        <v>45819</v>
      </c>
      <c r="C1383" t="s">
        <v>2397</v>
      </c>
      <c r="D1383" t="s">
        <v>39</v>
      </c>
      <c r="E1383" t="s">
        <v>94</v>
      </c>
      <c r="F1383" t="s">
        <v>95</v>
      </c>
      <c r="G1383" t="s">
        <v>68</v>
      </c>
      <c r="H1383" t="s">
        <v>96</v>
      </c>
      <c r="I1383" t="s">
        <v>52</v>
      </c>
      <c r="J1383" t="s">
        <v>27</v>
      </c>
      <c r="K1383">
        <v>5</v>
      </c>
      <c r="L1383">
        <v>89</v>
      </c>
      <c r="M1383">
        <v>0.2</v>
      </c>
      <c r="N1383">
        <v>356</v>
      </c>
      <c r="O1383">
        <v>81</v>
      </c>
      <c r="P1383" t="s">
        <v>28</v>
      </c>
      <c r="Q1383" t="s">
        <v>86</v>
      </c>
      <c r="R1383" t="s">
        <v>36</v>
      </c>
      <c r="S1383">
        <v>4.3</v>
      </c>
      <c r="T1383">
        <f>YEAR(tblOrders[[#This Row],[Order Date]])</f>
        <v>2025</v>
      </c>
      <c r="U1383" t="str">
        <f>TEXT(tblOrders[[#This Row],[Order Date]],"mmm-yyyy")</f>
        <v>Jun-2025</v>
      </c>
      <c r="V1383" s="4">
        <f>tblOrders[[#This Row],[Profit]]/tblOrders[[#This Row],[Sales Amount]]</f>
        <v>0.22752808988764045</v>
      </c>
      <c r="W1383" t="str">
        <f>VLOOKUP(tblOrders[[#This Row],[City]],CityRegion,2,0)</f>
        <v>South</v>
      </c>
      <c r="X1383" t="str">
        <f>VLOOKUP(tblOrders[[#This Row],[City]],lookups!A:C,3,0)</f>
        <v>Kerala</v>
      </c>
    </row>
    <row r="1384" spans="1:24" x14ac:dyDescent="0.25">
      <c r="A1384" t="s">
        <v>2530</v>
      </c>
      <c r="B1384" s="1">
        <v>45691</v>
      </c>
      <c r="C1384" t="s">
        <v>259</v>
      </c>
      <c r="D1384" t="s">
        <v>21</v>
      </c>
      <c r="E1384" t="s">
        <v>22</v>
      </c>
      <c r="F1384" t="s">
        <v>23</v>
      </c>
      <c r="G1384" t="s">
        <v>24</v>
      </c>
      <c r="H1384" t="s">
        <v>25</v>
      </c>
      <c r="I1384" t="s">
        <v>84</v>
      </c>
      <c r="J1384" t="s">
        <v>34</v>
      </c>
      <c r="K1384">
        <v>3</v>
      </c>
      <c r="L1384">
        <v>190</v>
      </c>
      <c r="M1384">
        <v>0.2</v>
      </c>
      <c r="N1384">
        <v>456</v>
      </c>
      <c r="O1384">
        <v>81</v>
      </c>
      <c r="P1384" t="s">
        <v>28</v>
      </c>
      <c r="Q1384" t="s">
        <v>86</v>
      </c>
      <c r="R1384" t="s">
        <v>36</v>
      </c>
      <c r="S1384">
        <v>3.7</v>
      </c>
      <c r="T1384">
        <f>YEAR(tblOrders[[#This Row],[Order Date]])</f>
        <v>2025</v>
      </c>
      <c r="U1384" t="str">
        <f>TEXT(tblOrders[[#This Row],[Order Date]],"mmm-yyyy")</f>
        <v>Feb-2025</v>
      </c>
      <c r="V1384" s="4">
        <f>tblOrders[[#This Row],[Profit]]/tblOrders[[#This Row],[Sales Amount]]</f>
        <v>0.17763157894736842</v>
      </c>
      <c r="W1384" t="str">
        <f>VLOOKUP(tblOrders[[#This Row],[City]],CityRegion,2,0)</f>
        <v>West</v>
      </c>
      <c r="X1384" t="str">
        <f>VLOOKUP(tblOrders[[#This Row],[City]],lookups!A:C,3,0)</f>
        <v>Maharashtra</v>
      </c>
    </row>
    <row r="1385" spans="1:24" x14ac:dyDescent="0.25">
      <c r="A1385" t="s">
        <v>2531</v>
      </c>
      <c r="B1385" s="1">
        <v>45929</v>
      </c>
      <c r="C1385" t="s">
        <v>2138</v>
      </c>
      <c r="D1385" t="s">
        <v>39</v>
      </c>
      <c r="E1385" t="s">
        <v>66</v>
      </c>
      <c r="F1385" t="s">
        <v>67</v>
      </c>
      <c r="G1385" t="s">
        <v>68</v>
      </c>
      <c r="H1385" t="s">
        <v>69</v>
      </c>
      <c r="I1385" t="s">
        <v>33</v>
      </c>
      <c r="J1385" t="s">
        <v>45</v>
      </c>
      <c r="K1385">
        <v>3</v>
      </c>
      <c r="L1385">
        <v>149</v>
      </c>
      <c r="M1385">
        <v>0.05</v>
      </c>
      <c r="N1385">
        <v>424.65</v>
      </c>
      <c r="O1385">
        <v>139.65</v>
      </c>
      <c r="P1385" t="s">
        <v>28</v>
      </c>
      <c r="Q1385" t="s">
        <v>35</v>
      </c>
      <c r="R1385" t="s">
        <v>30</v>
      </c>
      <c r="S1385">
        <v>3.6</v>
      </c>
      <c r="T1385">
        <f>YEAR(tblOrders[[#This Row],[Order Date]])</f>
        <v>2025</v>
      </c>
      <c r="U1385" t="str">
        <f>TEXT(tblOrders[[#This Row],[Order Date]],"mmm-yyyy")</f>
        <v>Sep-2025</v>
      </c>
      <c r="V1385" s="4">
        <f>tblOrders[[#This Row],[Profit]]/tblOrders[[#This Row],[Sales Amount]]</f>
        <v>0.32885906040268459</v>
      </c>
      <c r="W1385" t="str">
        <f>VLOOKUP(tblOrders[[#This Row],[City]],CityRegion,2,0)</f>
        <v>North</v>
      </c>
      <c r="X1385" t="str">
        <f>VLOOKUP(tblOrders[[#This Row],[City]],lookups!A:C,3,0)</f>
        <v>Delhi</v>
      </c>
    </row>
    <row r="1386" spans="1:24" x14ac:dyDescent="0.25">
      <c r="A1386" t="s">
        <v>2532</v>
      </c>
      <c r="B1386" s="1">
        <v>45868</v>
      </c>
      <c r="C1386" t="s">
        <v>2533</v>
      </c>
      <c r="D1386" t="s">
        <v>21</v>
      </c>
      <c r="E1386" t="s">
        <v>114</v>
      </c>
      <c r="F1386" t="s">
        <v>115</v>
      </c>
      <c r="G1386" t="s">
        <v>42</v>
      </c>
      <c r="H1386" t="s">
        <v>116</v>
      </c>
      <c r="I1386" t="s">
        <v>57</v>
      </c>
      <c r="J1386" t="s">
        <v>27</v>
      </c>
      <c r="K1386">
        <v>3</v>
      </c>
      <c r="L1386">
        <v>12</v>
      </c>
      <c r="M1386">
        <v>0</v>
      </c>
      <c r="N1386">
        <v>36</v>
      </c>
      <c r="O1386">
        <v>18</v>
      </c>
      <c r="P1386" t="s">
        <v>28</v>
      </c>
      <c r="Q1386" t="s">
        <v>29</v>
      </c>
      <c r="R1386" t="s">
        <v>30</v>
      </c>
      <c r="S1386">
        <v>4.7</v>
      </c>
      <c r="T1386">
        <f>YEAR(tblOrders[[#This Row],[Order Date]])</f>
        <v>2025</v>
      </c>
      <c r="U1386" t="str">
        <f>TEXT(tblOrders[[#This Row],[Order Date]],"mmm-yyyy")</f>
        <v>Jul-2025</v>
      </c>
      <c r="V1386" s="4">
        <f>tblOrders[[#This Row],[Profit]]/tblOrders[[#This Row],[Sales Amount]]</f>
        <v>0.5</v>
      </c>
      <c r="W1386" t="str">
        <f>VLOOKUP(tblOrders[[#This Row],[City]],CityRegion,2,0)</f>
        <v>South</v>
      </c>
      <c r="X1386" t="str">
        <f>VLOOKUP(tblOrders[[#This Row],[City]],lookups!A:C,3,0)</f>
        <v>Kerala</v>
      </c>
    </row>
    <row r="1387" spans="1:24" x14ac:dyDescent="0.25">
      <c r="A1387" t="s">
        <v>2534</v>
      </c>
      <c r="B1387" s="1">
        <v>45893</v>
      </c>
      <c r="C1387" t="s">
        <v>2535</v>
      </c>
      <c r="D1387" t="s">
        <v>39</v>
      </c>
      <c r="E1387" t="s">
        <v>60</v>
      </c>
      <c r="F1387" t="s">
        <v>61</v>
      </c>
      <c r="G1387" t="s">
        <v>62</v>
      </c>
      <c r="H1387" t="s">
        <v>63</v>
      </c>
      <c r="I1387" t="s">
        <v>44</v>
      </c>
      <c r="J1387" t="s">
        <v>45</v>
      </c>
      <c r="K1387">
        <v>4</v>
      </c>
      <c r="L1387">
        <v>45</v>
      </c>
      <c r="M1387">
        <v>0</v>
      </c>
      <c r="N1387">
        <v>180</v>
      </c>
      <c r="O1387">
        <v>76</v>
      </c>
      <c r="P1387" t="s">
        <v>28</v>
      </c>
      <c r="Q1387" t="s">
        <v>46</v>
      </c>
      <c r="R1387" t="s">
        <v>30</v>
      </c>
      <c r="S1387">
        <v>4.0999999999999996</v>
      </c>
      <c r="T1387">
        <f>YEAR(tblOrders[[#This Row],[Order Date]])</f>
        <v>2025</v>
      </c>
      <c r="U1387" t="str">
        <f>TEXT(tblOrders[[#This Row],[Order Date]],"mmm-yyyy")</f>
        <v>Aug-2025</v>
      </c>
      <c r="V1387" s="4">
        <f>tblOrders[[#This Row],[Profit]]/tblOrders[[#This Row],[Sales Amount]]</f>
        <v>0.42222222222222222</v>
      </c>
      <c r="W1387" t="str">
        <f>VLOOKUP(tblOrders[[#This Row],[City]],CityRegion,2,0)</f>
        <v>South</v>
      </c>
      <c r="X1387" t="str">
        <f>VLOOKUP(tblOrders[[#This Row],[City]],lookups!A:C,3,0)</f>
        <v>Kerala</v>
      </c>
    </row>
    <row r="1388" spans="1:24" x14ac:dyDescent="0.25">
      <c r="A1388" t="s">
        <v>2536</v>
      </c>
      <c r="B1388" s="1">
        <v>45676</v>
      </c>
      <c r="C1388" t="s">
        <v>2537</v>
      </c>
      <c r="D1388" t="s">
        <v>21</v>
      </c>
      <c r="E1388" t="s">
        <v>49</v>
      </c>
      <c r="F1388" t="s">
        <v>50</v>
      </c>
      <c r="G1388" t="s">
        <v>24</v>
      </c>
      <c r="H1388" t="s">
        <v>51</v>
      </c>
      <c r="I1388" t="s">
        <v>70</v>
      </c>
      <c r="J1388" t="s">
        <v>27</v>
      </c>
      <c r="K1388">
        <v>2</v>
      </c>
      <c r="L1388">
        <v>85</v>
      </c>
      <c r="M1388">
        <v>0.2</v>
      </c>
      <c r="N1388">
        <v>136</v>
      </c>
      <c r="O1388">
        <v>32</v>
      </c>
      <c r="P1388" t="s">
        <v>28</v>
      </c>
      <c r="Q1388" t="s">
        <v>29</v>
      </c>
      <c r="R1388" t="s">
        <v>36</v>
      </c>
      <c r="S1388">
        <v>3.9</v>
      </c>
      <c r="T1388">
        <f>YEAR(tblOrders[[#This Row],[Order Date]])</f>
        <v>2025</v>
      </c>
      <c r="U1388" t="str">
        <f>TEXT(tblOrders[[#This Row],[Order Date]],"mmm-yyyy")</f>
        <v>Jan-2025</v>
      </c>
      <c r="V1388" s="4">
        <f>tblOrders[[#This Row],[Profit]]/tblOrders[[#This Row],[Sales Amount]]</f>
        <v>0.23529411764705882</v>
      </c>
      <c r="W1388" t="str">
        <f>VLOOKUP(tblOrders[[#This Row],[City]],CityRegion,2,0)</f>
        <v>South</v>
      </c>
      <c r="X1388" t="str">
        <f>VLOOKUP(tblOrders[[#This Row],[City]],lookups!A:C,3,0)</f>
        <v>Telengana</v>
      </c>
    </row>
    <row r="1389" spans="1:24" x14ac:dyDescent="0.25">
      <c r="A1389" t="s">
        <v>2538</v>
      </c>
      <c r="B1389" s="1">
        <v>45983</v>
      </c>
      <c r="C1389" t="s">
        <v>2539</v>
      </c>
      <c r="D1389" t="s">
        <v>21</v>
      </c>
      <c r="E1389" t="s">
        <v>66</v>
      </c>
      <c r="F1389" t="s">
        <v>67</v>
      </c>
      <c r="G1389" t="s">
        <v>68</v>
      </c>
      <c r="H1389" t="s">
        <v>69</v>
      </c>
      <c r="I1389" t="s">
        <v>130</v>
      </c>
      <c r="J1389" t="s">
        <v>45</v>
      </c>
      <c r="K1389">
        <v>5</v>
      </c>
      <c r="L1389">
        <v>149</v>
      </c>
      <c r="M1389">
        <v>0.05</v>
      </c>
      <c r="N1389">
        <v>707.75</v>
      </c>
      <c r="O1389">
        <v>232.75</v>
      </c>
      <c r="P1389" t="s">
        <v>28</v>
      </c>
      <c r="Q1389" t="s">
        <v>29</v>
      </c>
      <c r="R1389" t="s">
        <v>30</v>
      </c>
      <c r="S1389">
        <v>3.8</v>
      </c>
      <c r="T1389">
        <f>YEAR(tblOrders[[#This Row],[Order Date]])</f>
        <v>2025</v>
      </c>
      <c r="U1389" t="str">
        <f>TEXT(tblOrders[[#This Row],[Order Date]],"mmm-yyyy")</f>
        <v>Nov-2025</v>
      </c>
      <c r="V1389" s="4">
        <f>tblOrders[[#This Row],[Profit]]/tblOrders[[#This Row],[Sales Amount]]</f>
        <v>0.32885906040268459</v>
      </c>
      <c r="W1389" t="str">
        <f>VLOOKUP(tblOrders[[#This Row],[City]],CityRegion,2,0)</f>
        <v>West</v>
      </c>
      <c r="X1389" t="str">
        <f>VLOOKUP(tblOrders[[#This Row],[City]],lookups!A:C,3,0)</f>
        <v>Maharashtra</v>
      </c>
    </row>
    <row r="1390" spans="1:24" x14ac:dyDescent="0.25">
      <c r="A1390" t="s">
        <v>2540</v>
      </c>
      <c r="B1390" s="1">
        <v>45919</v>
      </c>
      <c r="C1390" t="s">
        <v>2541</v>
      </c>
      <c r="D1390" t="s">
        <v>39</v>
      </c>
      <c r="E1390" t="s">
        <v>55</v>
      </c>
      <c r="F1390" t="s">
        <v>56</v>
      </c>
      <c r="G1390" t="s">
        <v>24</v>
      </c>
      <c r="H1390" t="s">
        <v>51</v>
      </c>
      <c r="I1390" t="s">
        <v>44</v>
      </c>
      <c r="J1390" t="s">
        <v>45</v>
      </c>
      <c r="K1390">
        <v>4</v>
      </c>
      <c r="L1390">
        <v>42</v>
      </c>
      <c r="M1390">
        <v>0.2</v>
      </c>
      <c r="N1390">
        <v>134.4</v>
      </c>
      <c r="O1390">
        <v>38.4</v>
      </c>
      <c r="P1390" t="s">
        <v>28</v>
      </c>
      <c r="Q1390" t="s">
        <v>35</v>
      </c>
      <c r="R1390" t="s">
        <v>36</v>
      </c>
      <c r="S1390">
        <v>2.5</v>
      </c>
      <c r="T1390">
        <f>YEAR(tblOrders[[#This Row],[Order Date]])</f>
        <v>2025</v>
      </c>
      <c r="U1390" t="str">
        <f>TEXT(tblOrders[[#This Row],[Order Date]],"mmm-yyyy")</f>
        <v>Sep-2025</v>
      </c>
      <c r="V1390" s="4">
        <f>tblOrders[[#This Row],[Profit]]/tblOrders[[#This Row],[Sales Amount]]</f>
        <v>0.2857142857142857</v>
      </c>
      <c r="W1390" t="str">
        <f>VLOOKUP(tblOrders[[#This Row],[City]],CityRegion,2,0)</f>
        <v>South</v>
      </c>
      <c r="X1390" t="str">
        <f>VLOOKUP(tblOrders[[#This Row],[City]],lookups!A:C,3,0)</f>
        <v>Kerala</v>
      </c>
    </row>
    <row r="1391" spans="1:24" x14ac:dyDescent="0.25">
      <c r="A1391" t="s">
        <v>2542</v>
      </c>
      <c r="B1391" s="1">
        <v>45750</v>
      </c>
      <c r="C1391" t="s">
        <v>2543</v>
      </c>
      <c r="D1391" t="s">
        <v>21</v>
      </c>
      <c r="E1391" t="s">
        <v>101</v>
      </c>
      <c r="F1391" t="s">
        <v>102</v>
      </c>
      <c r="G1391" t="s">
        <v>24</v>
      </c>
      <c r="H1391" t="s">
        <v>103</v>
      </c>
      <c r="I1391" t="s">
        <v>44</v>
      </c>
      <c r="J1391" t="s">
        <v>27</v>
      </c>
      <c r="K1391">
        <v>4</v>
      </c>
      <c r="L1391">
        <v>120</v>
      </c>
      <c r="M1391">
        <v>0.05</v>
      </c>
      <c r="N1391">
        <v>456</v>
      </c>
      <c r="O1391">
        <v>144</v>
      </c>
      <c r="P1391" t="s">
        <v>28</v>
      </c>
      <c r="Q1391" t="s">
        <v>91</v>
      </c>
      <c r="R1391" t="s">
        <v>36</v>
      </c>
      <c r="S1391">
        <v>4.2</v>
      </c>
      <c r="T1391">
        <f>YEAR(tblOrders[[#This Row],[Order Date]])</f>
        <v>2025</v>
      </c>
      <c r="U1391" t="str">
        <f>TEXT(tblOrders[[#This Row],[Order Date]],"mmm-yyyy")</f>
        <v>Apr-2025</v>
      </c>
      <c r="V1391" s="4">
        <f>tblOrders[[#This Row],[Profit]]/tblOrders[[#This Row],[Sales Amount]]</f>
        <v>0.31578947368421051</v>
      </c>
      <c r="W1391" t="str">
        <f>VLOOKUP(tblOrders[[#This Row],[City]],CityRegion,2,0)</f>
        <v>South</v>
      </c>
      <c r="X1391" t="str">
        <f>VLOOKUP(tblOrders[[#This Row],[City]],lookups!A:C,3,0)</f>
        <v>Kerala</v>
      </c>
    </row>
    <row r="1392" spans="1:24" x14ac:dyDescent="0.25">
      <c r="A1392" t="s">
        <v>2544</v>
      </c>
      <c r="B1392" s="1">
        <v>45675</v>
      </c>
      <c r="C1392" t="s">
        <v>2323</v>
      </c>
      <c r="D1392" t="s">
        <v>21</v>
      </c>
      <c r="E1392" t="s">
        <v>79</v>
      </c>
      <c r="F1392" t="s">
        <v>80</v>
      </c>
      <c r="G1392" t="s">
        <v>68</v>
      </c>
      <c r="H1392" t="s">
        <v>81</v>
      </c>
      <c r="I1392" t="s">
        <v>52</v>
      </c>
      <c r="J1392" t="s">
        <v>34</v>
      </c>
      <c r="K1392">
        <v>2</v>
      </c>
      <c r="L1392">
        <v>799</v>
      </c>
      <c r="M1392">
        <v>0.1</v>
      </c>
      <c r="N1392">
        <v>1438.2</v>
      </c>
      <c r="O1392">
        <v>198.2</v>
      </c>
      <c r="P1392" t="s">
        <v>28</v>
      </c>
      <c r="Q1392" t="s">
        <v>91</v>
      </c>
      <c r="R1392" t="s">
        <v>30</v>
      </c>
      <c r="S1392">
        <v>3.2</v>
      </c>
      <c r="T1392">
        <f>YEAR(tblOrders[[#This Row],[Order Date]])</f>
        <v>2025</v>
      </c>
      <c r="U1392" t="str">
        <f>TEXT(tblOrders[[#This Row],[Order Date]],"mmm-yyyy")</f>
        <v>Jan-2025</v>
      </c>
      <c r="V1392" s="4">
        <f>tblOrders[[#This Row],[Profit]]/tblOrders[[#This Row],[Sales Amount]]</f>
        <v>0.13781115282992629</v>
      </c>
      <c r="W1392" t="str">
        <f>VLOOKUP(tblOrders[[#This Row],[City]],CityRegion,2,0)</f>
        <v>South</v>
      </c>
      <c r="X1392" t="str">
        <f>VLOOKUP(tblOrders[[#This Row],[City]],lookups!A:C,3,0)</f>
        <v>Kerala</v>
      </c>
    </row>
    <row r="1393" spans="1:24" x14ac:dyDescent="0.25">
      <c r="A1393" t="s">
        <v>2545</v>
      </c>
      <c r="B1393" s="1">
        <v>45908</v>
      </c>
      <c r="C1393" t="s">
        <v>1865</v>
      </c>
      <c r="D1393" t="s">
        <v>39</v>
      </c>
      <c r="E1393" t="s">
        <v>40</v>
      </c>
      <c r="F1393" t="s">
        <v>41</v>
      </c>
      <c r="G1393" t="s">
        <v>42</v>
      </c>
      <c r="H1393" t="s">
        <v>43</v>
      </c>
      <c r="I1393" t="s">
        <v>26</v>
      </c>
      <c r="J1393" t="s">
        <v>45</v>
      </c>
      <c r="K1393">
        <v>5</v>
      </c>
      <c r="L1393">
        <v>18</v>
      </c>
      <c r="M1393">
        <v>0.15</v>
      </c>
      <c r="N1393">
        <v>76.5</v>
      </c>
      <c r="O1393">
        <v>31.5</v>
      </c>
      <c r="P1393" t="s">
        <v>28</v>
      </c>
      <c r="Q1393" t="s">
        <v>46</v>
      </c>
      <c r="R1393" t="s">
        <v>36</v>
      </c>
      <c r="S1393">
        <v>3.1</v>
      </c>
      <c r="T1393">
        <f>YEAR(tblOrders[[#This Row],[Order Date]])</f>
        <v>2025</v>
      </c>
      <c r="U1393" t="str">
        <f>TEXT(tblOrders[[#This Row],[Order Date]],"mmm-yyyy")</f>
        <v>Sep-2025</v>
      </c>
      <c r="V1393" s="4">
        <f>tblOrders[[#This Row],[Profit]]/tblOrders[[#This Row],[Sales Amount]]</f>
        <v>0.41176470588235292</v>
      </c>
      <c r="W1393" t="str">
        <f>VLOOKUP(tblOrders[[#This Row],[City]],CityRegion,2,0)</f>
        <v>South</v>
      </c>
      <c r="X1393" t="str">
        <f>VLOOKUP(tblOrders[[#This Row],[City]],lookups!A:C,3,0)</f>
        <v>Karnataka</v>
      </c>
    </row>
    <row r="1394" spans="1:24" x14ac:dyDescent="0.25">
      <c r="A1394" t="s">
        <v>2546</v>
      </c>
      <c r="B1394" s="1">
        <v>45664</v>
      </c>
      <c r="C1394" t="s">
        <v>2547</v>
      </c>
      <c r="D1394" t="s">
        <v>21</v>
      </c>
      <c r="E1394" t="s">
        <v>49</v>
      </c>
      <c r="F1394" t="s">
        <v>50</v>
      </c>
      <c r="G1394" t="s">
        <v>24</v>
      </c>
      <c r="H1394" t="s">
        <v>51</v>
      </c>
      <c r="I1394" t="s">
        <v>130</v>
      </c>
      <c r="J1394" t="s">
        <v>45</v>
      </c>
      <c r="K1394">
        <v>4</v>
      </c>
      <c r="L1394">
        <v>85</v>
      </c>
      <c r="M1394">
        <v>0.1</v>
      </c>
      <c r="N1394">
        <v>306</v>
      </c>
      <c r="O1394">
        <v>98</v>
      </c>
      <c r="P1394" t="s">
        <v>28</v>
      </c>
      <c r="Q1394" t="s">
        <v>91</v>
      </c>
      <c r="R1394" t="s">
        <v>123</v>
      </c>
      <c r="S1394">
        <v>3.9</v>
      </c>
      <c r="T1394">
        <f>YEAR(tblOrders[[#This Row],[Order Date]])</f>
        <v>2025</v>
      </c>
      <c r="U1394" t="str">
        <f>TEXT(tblOrders[[#This Row],[Order Date]],"mmm-yyyy")</f>
        <v>Jan-2025</v>
      </c>
      <c r="V1394" s="4">
        <f>tblOrders[[#This Row],[Profit]]/tblOrders[[#This Row],[Sales Amount]]</f>
        <v>0.3202614379084967</v>
      </c>
      <c r="W1394" t="str">
        <f>VLOOKUP(tblOrders[[#This Row],[City]],CityRegion,2,0)</f>
        <v>West</v>
      </c>
      <c r="X1394" t="str">
        <f>VLOOKUP(tblOrders[[#This Row],[City]],lookups!A:C,3,0)</f>
        <v>Maharashtra</v>
      </c>
    </row>
    <row r="1395" spans="1:24" x14ac:dyDescent="0.25">
      <c r="A1395" t="s">
        <v>2548</v>
      </c>
      <c r="B1395" s="1">
        <v>45986</v>
      </c>
      <c r="C1395" t="s">
        <v>2549</v>
      </c>
      <c r="D1395" t="s">
        <v>39</v>
      </c>
      <c r="E1395" t="s">
        <v>22</v>
      </c>
      <c r="F1395" t="s">
        <v>23</v>
      </c>
      <c r="G1395" t="s">
        <v>24</v>
      </c>
      <c r="H1395" t="s">
        <v>25</v>
      </c>
      <c r="I1395" t="s">
        <v>139</v>
      </c>
      <c r="J1395" t="s">
        <v>34</v>
      </c>
      <c r="K1395">
        <v>4</v>
      </c>
      <c r="L1395">
        <v>190</v>
      </c>
      <c r="M1395">
        <v>0.05</v>
      </c>
      <c r="N1395">
        <v>722</v>
      </c>
      <c r="O1395">
        <v>222</v>
      </c>
      <c r="P1395" t="s">
        <v>111</v>
      </c>
      <c r="Q1395" t="s">
        <v>35</v>
      </c>
      <c r="R1395" t="s">
        <v>36</v>
      </c>
      <c r="S1395">
        <v>4.3</v>
      </c>
      <c r="T1395">
        <f>YEAR(tblOrders[[#This Row],[Order Date]])</f>
        <v>2025</v>
      </c>
      <c r="U1395" t="str">
        <f>TEXT(tblOrders[[#This Row],[Order Date]],"mmm-yyyy")</f>
        <v>Nov-2025</v>
      </c>
      <c r="V1395" s="4">
        <f>tblOrders[[#This Row],[Profit]]/tblOrders[[#This Row],[Sales Amount]]</f>
        <v>0.30747922437673131</v>
      </c>
      <c r="W1395" t="str">
        <f>VLOOKUP(tblOrders[[#This Row],[City]],CityRegion,2,0)</f>
        <v>South</v>
      </c>
      <c r="X1395" t="str">
        <f>VLOOKUP(tblOrders[[#This Row],[City]],lookups!A:C,3,0)</f>
        <v>Tamil Nadu</v>
      </c>
    </row>
    <row r="1396" spans="1:24" x14ac:dyDescent="0.25">
      <c r="A1396" t="s">
        <v>2550</v>
      </c>
      <c r="B1396" s="1">
        <v>45796</v>
      </c>
      <c r="C1396" t="s">
        <v>2551</v>
      </c>
      <c r="D1396" t="s">
        <v>21</v>
      </c>
      <c r="E1396" t="s">
        <v>101</v>
      </c>
      <c r="F1396" t="s">
        <v>102</v>
      </c>
      <c r="G1396" t="s">
        <v>24</v>
      </c>
      <c r="H1396" t="s">
        <v>103</v>
      </c>
      <c r="I1396" t="s">
        <v>33</v>
      </c>
      <c r="J1396" t="s">
        <v>27</v>
      </c>
      <c r="K1396">
        <v>2</v>
      </c>
      <c r="L1396">
        <v>120</v>
      </c>
      <c r="M1396">
        <v>0.15</v>
      </c>
      <c r="N1396">
        <v>204</v>
      </c>
      <c r="O1396">
        <v>48</v>
      </c>
      <c r="P1396" t="s">
        <v>28</v>
      </c>
      <c r="Q1396" t="s">
        <v>29</v>
      </c>
      <c r="R1396" t="s">
        <v>36</v>
      </c>
      <c r="S1396">
        <v>4.0999999999999996</v>
      </c>
      <c r="T1396">
        <f>YEAR(tblOrders[[#This Row],[Order Date]])</f>
        <v>2025</v>
      </c>
      <c r="U1396" t="str">
        <f>TEXT(tblOrders[[#This Row],[Order Date]],"mmm-yyyy")</f>
        <v>May-2025</v>
      </c>
      <c r="V1396" s="4">
        <f>tblOrders[[#This Row],[Profit]]/tblOrders[[#This Row],[Sales Amount]]</f>
        <v>0.23529411764705882</v>
      </c>
      <c r="W1396" t="str">
        <f>VLOOKUP(tblOrders[[#This Row],[City]],CityRegion,2,0)</f>
        <v>North</v>
      </c>
      <c r="X1396" t="str">
        <f>VLOOKUP(tblOrders[[#This Row],[City]],lookups!A:C,3,0)</f>
        <v>Delhi</v>
      </c>
    </row>
    <row r="1397" spans="1:24" x14ac:dyDescent="0.25">
      <c r="A1397" t="s">
        <v>2552</v>
      </c>
      <c r="B1397" s="1">
        <v>45811</v>
      </c>
      <c r="C1397" t="s">
        <v>1357</v>
      </c>
      <c r="D1397" t="s">
        <v>21</v>
      </c>
      <c r="E1397" t="s">
        <v>79</v>
      </c>
      <c r="F1397" t="s">
        <v>80</v>
      </c>
      <c r="G1397" t="s">
        <v>68</v>
      </c>
      <c r="H1397" t="s">
        <v>81</v>
      </c>
      <c r="I1397" t="s">
        <v>84</v>
      </c>
      <c r="J1397" t="s">
        <v>34</v>
      </c>
      <c r="K1397">
        <v>3</v>
      </c>
      <c r="L1397">
        <v>799</v>
      </c>
      <c r="M1397">
        <v>0.15</v>
      </c>
      <c r="N1397">
        <v>2037.45</v>
      </c>
      <c r="O1397">
        <v>177.45</v>
      </c>
      <c r="P1397" t="s">
        <v>28</v>
      </c>
      <c r="Q1397" t="s">
        <v>29</v>
      </c>
      <c r="R1397" t="s">
        <v>30</v>
      </c>
      <c r="S1397">
        <v>2.8</v>
      </c>
      <c r="T1397">
        <f>YEAR(tblOrders[[#This Row],[Order Date]])</f>
        <v>2025</v>
      </c>
      <c r="U1397" t="str">
        <f>TEXT(tblOrders[[#This Row],[Order Date]],"mmm-yyyy")</f>
        <v>Jun-2025</v>
      </c>
      <c r="V1397" s="4">
        <f>tblOrders[[#This Row],[Profit]]/tblOrders[[#This Row],[Sales Amount]]</f>
        <v>8.7094161819921953E-2</v>
      </c>
      <c r="W1397" t="str">
        <f>VLOOKUP(tblOrders[[#This Row],[City]],CityRegion,2,0)</f>
        <v>West</v>
      </c>
      <c r="X1397" t="str">
        <f>VLOOKUP(tblOrders[[#This Row],[City]],lookups!A:C,3,0)</f>
        <v>Maharashtra</v>
      </c>
    </row>
    <row r="1398" spans="1:24" x14ac:dyDescent="0.25">
      <c r="A1398" t="s">
        <v>2553</v>
      </c>
      <c r="B1398" s="1">
        <v>45961</v>
      </c>
      <c r="C1398" t="s">
        <v>682</v>
      </c>
      <c r="D1398" t="s">
        <v>21</v>
      </c>
      <c r="E1398" t="s">
        <v>66</v>
      </c>
      <c r="F1398" t="s">
        <v>67</v>
      </c>
      <c r="G1398" t="s">
        <v>68</v>
      </c>
      <c r="H1398" t="s">
        <v>69</v>
      </c>
      <c r="I1398" t="s">
        <v>84</v>
      </c>
      <c r="J1398" t="s">
        <v>34</v>
      </c>
      <c r="K1398">
        <v>5</v>
      </c>
      <c r="L1398">
        <v>149</v>
      </c>
      <c r="M1398">
        <v>0.05</v>
      </c>
      <c r="N1398">
        <v>707.75</v>
      </c>
      <c r="O1398">
        <v>232.75</v>
      </c>
      <c r="P1398" t="s">
        <v>28</v>
      </c>
      <c r="Q1398" t="s">
        <v>91</v>
      </c>
      <c r="R1398" t="s">
        <v>30</v>
      </c>
      <c r="S1398">
        <v>4</v>
      </c>
      <c r="T1398">
        <f>YEAR(tblOrders[[#This Row],[Order Date]])</f>
        <v>2025</v>
      </c>
      <c r="U1398" t="str">
        <f>TEXT(tblOrders[[#This Row],[Order Date]],"mmm-yyyy")</f>
        <v>Oct-2025</v>
      </c>
      <c r="V1398" s="4">
        <f>tblOrders[[#This Row],[Profit]]/tblOrders[[#This Row],[Sales Amount]]</f>
        <v>0.32885906040268459</v>
      </c>
      <c r="W1398" t="str">
        <f>VLOOKUP(tblOrders[[#This Row],[City]],CityRegion,2,0)</f>
        <v>West</v>
      </c>
      <c r="X1398" t="str">
        <f>VLOOKUP(tblOrders[[#This Row],[City]],lookups!A:C,3,0)</f>
        <v>Maharashtra</v>
      </c>
    </row>
    <row r="1399" spans="1:24" x14ac:dyDescent="0.25">
      <c r="A1399" t="s">
        <v>2554</v>
      </c>
      <c r="B1399" s="1">
        <v>45774</v>
      </c>
      <c r="C1399" t="s">
        <v>2555</v>
      </c>
      <c r="D1399" t="s">
        <v>39</v>
      </c>
      <c r="E1399" t="s">
        <v>66</v>
      </c>
      <c r="F1399" t="s">
        <v>67</v>
      </c>
      <c r="G1399" t="s">
        <v>68</v>
      </c>
      <c r="H1399" t="s">
        <v>69</v>
      </c>
      <c r="I1399" t="s">
        <v>33</v>
      </c>
      <c r="J1399" t="s">
        <v>34</v>
      </c>
      <c r="K1399">
        <v>4</v>
      </c>
      <c r="L1399">
        <v>149</v>
      </c>
      <c r="M1399">
        <v>0.1</v>
      </c>
      <c r="N1399">
        <v>536.4</v>
      </c>
      <c r="O1399">
        <v>156.4</v>
      </c>
      <c r="P1399" t="s">
        <v>28</v>
      </c>
      <c r="Q1399" t="s">
        <v>29</v>
      </c>
      <c r="R1399" t="s">
        <v>36</v>
      </c>
      <c r="S1399">
        <v>2.9</v>
      </c>
      <c r="T1399">
        <f>YEAR(tblOrders[[#This Row],[Order Date]])</f>
        <v>2025</v>
      </c>
      <c r="U1399" t="str">
        <f>TEXT(tblOrders[[#This Row],[Order Date]],"mmm-yyyy")</f>
        <v>Apr-2025</v>
      </c>
      <c r="V1399" s="4">
        <f>tblOrders[[#This Row],[Profit]]/tblOrders[[#This Row],[Sales Amount]]</f>
        <v>0.29157345264727819</v>
      </c>
      <c r="W1399" t="str">
        <f>VLOOKUP(tblOrders[[#This Row],[City]],CityRegion,2,0)</f>
        <v>North</v>
      </c>
      <c r="X1399" t="str">
        <f>VLOOKUP(tblOrders[[#This Row],[City]],lookups!A:C,3,0)</f>
        <v>Delhi</v>
      </c>
    </row>
    <row r="1400" spans="1:24" x14ac:dyDescent="0.25">
      <c r="A1400" t="s">
        <v>2556</v>
      </c>
      <c r="B1400" s="1">
        <v>45957</v>
      </c>
      <c r="C1400" t="s">
        <v>160</v>
      </c>
      <c r="D1400" t="s">
        <v>21</v>
      </c>
      <c r="E1400" t="s">
        <v>40</v>
      </c>
      <c r="F1400" t="s">
        <v>41</v>
      </c>
      <c r="G1400" t="s">
        <v>42</v>
      </c>
      <c r="H1400" t="s">
        <v>43</v>
      </c>
      <c r="I1400" t="s">
        <v>130</v>
      </c>
      <c r="J1400" t="s">
        <v>27</v>
      </c>
      <c r="K1400">
        <v>1</v>
      </c>
      <c r="L1400">
        <v>18</v>
      </c>
      <c r="M1400">
        <v>0.1</v>
      </c>
      <c r="N1400">
        <v>16.2</v>
      </c>
      <c r="O1400">
        <v>7.2</v>
      </c>
      <c r="P1400" t="s">
        <v>28</v>
      </c>
      <c r="Q1400" t="s">
        <v>29</v>
      </c>
      <c r="R1400" t="s">
        <v>36</v>
      </c>
      <c r="S1400">
        <v>2.8</v>
      </c>
      <c r="T1400">
        <f>YEAR(tblOrders[[#This Row],[Order Date]])</f>
        <v>2025</v>
      </c>
      <c r="U1400" t="str">
        <f>TEXT(tblOrders[[#This Row],[Order Date]],"mmm-yyyy")</f>
        <v>Oct-2025</v>
      </c>
      <c r="V1400" s="4">
        <f>tblOrders[[#This Row],[Profit]]/tblOrders[[#This Row],[Sales Amount]]</f>
        <v>0.44444444444444448</v>
      </c>
      <c r="W1400" t="str">
        <f>VLOOKUP(tblOrders[[#This Row],[City]],CityRegion,2,0)</f>
        <v>West</v>
      </c>
      <c r="X1400" t="str">
        <f>VLOOKUP(tblOrders[[#This Row],[City]],lookups!A:C,3,0)</f>
        <v>Maharashtra</v>
      </c>
    </row>
    <row r="1401" spans="1:24" x14ac:dyDescent="0.25">
      <c r="A1401" t="s">
        <v>2557</v>
      </c>
      <c r="B1401" s="1">
        <v>45758</v>
      </c>
      <c r="C1401" t="s">
        <v>2558</v>
      </c>
      <c r="D1401" t="s">
        <v>39</v>
      </c>
      <c r="E1401" t="s">
        <v>66</v>
      </c>
      <c r="F1401" t="s">
        <v>67</v>
      </c>
      <c r="G1401" t="s">
        <v>68</v>
      </c>
      <c r="H1401" t="s">
        <v>69</v>
      </c>
      <c r="I1401" t="s">
        <v>57</v>
      </c>
      <c r="J1401" t="s">
        <v>34</v>
      </c>
      <c r="K1401">
        <v>4</v>
      </c>
      <c r="L1401">
        <v>149</v>
      </c>
      <c r="M1401">
        <v>0.05</v>
      </c>
      <c r="N1401">
        <v>566.20000000000005</v>
      </c>
      <c r="O1401">
        <v>186.2</v>
      </c>
      <c r="P1401" t="s">
        <v>28</v>
      </c>
      <c r="Q1401" t="s">
        <v>29</v>
      </c>
      <c r="R1401" t="s">
        <v>30</v>
      </c>
      <c r="S1401">
        <v>3.1</v>
      </c>
      <c r="T1401">
        <f>YEAR(tblOrders[[#This Row],[Order Date]])</f>
        <v>2025</v>
      </c>
      <c r="U1401" t="str">
        <f>TEXT(tblOrders[[#This Row],[Order Date]],"mmm-yyyy")</f>
        <v>Apr-2025</v>
      </c>
      <c r="V1401" s="4">
        <f>tblOrders[[#This Row],[Profit]]/tblOrders[[#This Row],[Sales Amount]]</f>
        <v>0.32885906040268453</v>
      </c>
      <c r="W1401" t="str">
        <f>VLOOKUP(tblOrders[[#This Row],[City]],CityRegion,2,0)</f>
        <v>South</v>
      </c>
      <c r="X1401" t="str">
        <f>VLOOKUP(tblOrders[[#This Row],[City]],lookups!A:C,3,0)</f>
        <v>Kerala</v>
      </c>
    </row>
    <row r="1402" spans="1:24" x14ac:dyDescent="0.25">
      <c r="A1402" t="s">
        <v>2559</v>
      </c>
      <c r="B1402" s="1">
        <v>45888</v>
      </c>
      <c r="C1402" t="s">
        <v>864</v>
      </c>
      <c r="D1402" t="s">
        <v>21</v>
      </c>
      <c r="E1402" t="s">
        <v>49</v>
      </c>
      <c r="F1402" t="s">
        <v>50</v>
      </c>
      <c r="G1402" t="s">
        <v>24</v>
      </c>
      <c r="H1402" t="s">
        <v>51</v>
      </c>
      <c r="I1402" t="s">
        <v>52</v>
      </c>
      <c r="J1402" t="s">
        <v>34</v>
      </c>
      <c r="K1402">
        <v>2</v>
      </c>
      <c r="L1402">
        <v>85</v>
      </c>
      <c r="M1402">
        <v>0.1</v>
      </c>
      <c r="N1402">
        <v>153</v>
      </c>
      <c r="O1402">
        <v>49</v>
      </c>
      <c r="P1402" t="s">
        <v>28</v>
      </c>
      <c r="Q1402" t="s">
        <v>35</v>
      </c>
      <c r="R1402" t="s">
        <v>30</v>
      </c>
      <c r="S1402">
        <v>4.8</v>
      </c>
      <c r="T1402">
        <f>YEAR(tblOrders[[#This Row],[Order Date]])</f>
        <v>2025</v>
      </c>
      <c r="U1402" t="str">
        <f>TEXT(tblOrders[[#This Row],[Order Date]],"mmm-yyyy")</f>
        <v>Aug-2025</v>
      </c>
      <c r="V1402" s="4">
        <f>tblOrders[[#This Row],[Profit]]/tblOrders[[#This Row],[Sales Amount]]</f>
        <v>0.3202614379084967</v>
      </c>
      <c r="W1402" t="str">
        <f>VLOOKUP(tblOrders[[#This Row],[City]],CityRegion,2,0)</f>
        <v>South</v>
      </c>
      <c r="X1402" t="str">
        <f>VLOOKUP(tblOrders[[#This Row],[City]],lookups!A:C,3,0)</f>
        <v>Kerala</v>
      </c>
    </row>
    <row r="1403" spans="1:24" x14ac:dyDescent="0.25">
      <c r="A1403" t="s">
        <v>2560</v>
      </c>
      <c r="B1403" s="1">
        <v>45936</v>
      </c>
      <c r="C1403" t="s">
        <v>590</v>
      </c>
      <c r="D1403" t="s">
        <v>21</v>
      </c>
      <c r="E1403" t="s">
        <v>79</v>
      </c>
      <c r="F1403" t="s">
        <v>80</v>
      </c>
      <c r="G1403" t="s">
        <v>68</v>
      </c>
      <c r="H1403" t="s">
        <v>81</v>
      </c>
      <c r="I1403" t="s">
        <v>52</v>
      </c>
      <c r="J1403" t="s">
        <v>34</v>
      </c>
      <c r="K1403">
        <v>2</v>
      </c>
      <c r="L1403">
        <v>799</v>
      </c>
      <c r="M1403">
        <v>0.1</v>
      </c>
      <c r="N1403">
        <v>1438.2</v>
      </c>
      <c r="O1403">
        <v>198.2</v>
      </c>
      <c r="P1403" t="s">
        <v>111</v>
      </c>
      <c r="Q1403" t="s">
        <v>35</v>
      </c>
      <c r="R1403" t="s">
        <v>36</v>
      </c>
      <c r="S1403">
        <v>5</v>
      </c>
      <c r="T1403">
        <f>YEAR(tblOrders[[#This Row],[Order Date]])</f>
        <v>2025</v>
      </c>
      <c r="U1403" t="str">
        <f>TEXT(tblOrders[[#This Row],[Order Date]],"mmm-yyyy")</f>
        <v>Oct-2025</v>
      </c>
      <c r="V1403" s="4">
        <f>tblOrders[[#This Row],[Profit]]/tblOrders[[#This Row],[Sales Amount]]</f>
        <v>0.13781115282992629</v>
      </c>
      <c r="W1403" t="str">
        <f>VLOOKUP(tblOrders[[#This Row],[City]],CityRegion,2,0)</f>
        <v>South</v>
      </c>
      <c r="X1403" t="str">
        <f>VLOOKUP(tblOrders[[#This Row],[City]],lookups!A:C,3,0)</f>
        <v>Kerala</v>
      </c>
    </row>
    <row r="1404" spans="1:24" x14ac:dyDescent="0.25">
      <c r="A1404" t="s">
        <v>2561</v>
      </c>
      <c r="B1404" s="1">
        <v>45662</v>
      </c>
      <c r="C1404" t="s">
        <v>2562</v>
      </c>
      <c r="D1404" t="s">
        <v>21</v>
      </c>
      <c r="E1404" t="s">
        <v>101</v>
      </c>
      <c r="F1404" t="s">
        <v>102</v>
      </c>
      <c r="G1404" t="s">
        <v>24</v>
      </c>
      <c r="H1404" t="s">
        <v>103</v>
      </c>
      <c r="I1404" t="s">
        <v>33</v>
      </c>
      <c r="J1404" t="s">
        <v>45</v>
      </c>
      <c r="K1404">
        <v>4</v>
      </c>
      <c r="L1404">
        <v>120</v>
      </c>
      <c r="M1404">
        <v>0.2</v>
      </c>
      <c r="N1404">
        <v>384</v>
      </c>
      <c r="O1404">
        <v>72</v>
      </c>
      <c r="P1404" t="s">
        <v>28</v>
      </c>
      <c r="Q1404" t="s">
        <v>46</v>
      </c>
      <c r="R1404" t="s">
        <v>36</v>
      </c>
      <c r="S1404">
        <v>2.6</v>
      </c>
      <c r="T1404">
        <f>YEAR(tblOrders[[#This Row],[Order Date]])</f>
        <v>2025</v>
      </c>
      <c r="U1404" t="str">
        <f>TEXT(tblOrders[[#This Row],[Order Date]],"mmm-yyyy")</f>
        <v>Jan-2025</v>
      </c>
      <c r="V1404" s="4">
        <f>tblOrders[[#This Row],[Profit]]/tblOrders[[#This Row],[Sales Amount]]</f>
        <v>0.1875</v>
      </c>
      <c r="W1404" t="str">
        <f>VLOOKUP(tblOrders[[#This Row],[City]],CityRegion,2,0)</f>
        <v>North</v>
      </c>
      <c r="X1404" t="str">
        <f>VLOOKUP(tblOrders[[#This Row],[City]],lookups!A:C,3,0)</f>
        <v>Delhi</v>
      </c>
    </row>
    <row r="1405" spans="1:24" x14ac:dyDescent="0.25">
      <c r="A1405" t="s">
        <v>2563</v>
      </c>
      <c r="B1405" s="1">
        <v>45744</v>
      </c>
      <c r="C1405" t="s">
        <v>1398</v>
      </c>
      <c r="D1405" t="s">
        <v>39</v>
      </c>
      <c r="E1405" t="s">
        <v>49</v>
      </c>
      <c r="F1405" t="s">
        <v>50</v>
      </c>
      <c r="G1405" t="s">
        <v>24</v>
      </c>
      <c r="H1405" t="s">
        <v>51</v>
      </c>
      <c r="I1405" t="s">
        <v>57</v>
      </c>
      <c r="J1405" t="s">
        <v>34</v>
      </c>
      <c r="K1405">
        <v>3</v>
      </c>
      <c r="L1405">
        <v>85</v>
      </c>
      <c r="M1405">
        <v>0.2</v>
      </c>
      <c r="N1405">
        <v>204</v>
      </c>
      <c r="O1405">
        <v>48</v>
      </c>
      <c r="P1405" t="s">
        <v>28</v>
      </c>
      <c r="Q1405" t="s">
        <v>29</v>
      </c>
      <c r="R1405" t="s">
        <v>36</v>
      </c>
      <c r="S1405">
        <v>2.7</v>
      </c>
      <c r="T1405">
        <f>YEAR(tblOrders[[#This Row],[Order Date]])</f>
        <v>2025</v>
      </c>
      <c r="U1405" t="str">
        <f>TEXT(tblOrders[[#This Row],[Order Date]],"mmm-yyyy")</f>
        <v>Mar-2025</v>
      </c>
      <c r="V1405" s="4">
        <f>tblOrders[[#This Row],[Profit]]/tblOrders[[#This Row],[Sales Amount]]</f>
        <v>0.23529411764705882</v>
      </c>
      <c r="W1405" t="str">
        <f>VLOOKUP(tblOrders[[#This Row],[City]],CityRegion,2,0)</f>
        <v>South</v>
      </c>
      <c r="X1405" t="str">
        <f>VLOOKUP(tblOrders[[#This Row],[City]],lookups!A:C,3,0)</f>
        <v>Kerala</v>
      </c>
    </row>
    <row r="1406" spans="1:24" x14ac:dyDescent="0.25">
      <c r="A1406" t="s">
        <v>2564</v>
      </c>
      <c r="B1406" s="1">
        <v>45826</v>
      </c>
      <c r="C1406" t="s">
        <v>2565</v>
      </c>
      <c r="D1406" t="s">
        <v>39</v>
      </c>
      <c r="E1406" t="s">
        <v>94</v>
      </c>
      <c r="F1406" t="s">
        <v>95</v>
      </c>
      <c r="G1406" t="s">
        <v>68</v>
      </c>
      <c r="H1406" t="s">
        <v>96</v>
      </c>
      <c r="I1406" t="s">
        <v>139</v>
      </c>
      <c r="J1406" t="s">
        <v>45</v>
      </c>
      <c r="K1406">
        <v>5</v>
      </c>
      <c r="L1406">
        <v>89</v>
      </c>
      <c r="M1406">
        <v>0.05</v>
      </c>
      <c r="N1406">
        <v>422.75</v>
      </c>
      <c r="O1406">
        <v>147.75</v>
      </c>
      <c r="P1406" t="s">
        <v>111</v>
      </c>
      <c r="Q1406" t="s">
        <v>91</v>
      </c>
      <c r="R1406" t="s">
        <v>30</v>
      </c>
      <c r="S1406">
        <v>3.1</v>
      </c>
      <c r="T1406">
        <f>YEAR(tblOrders[[#This Row],[Order Date]])</f>
        <v>2025</v>
      </c>
      <c r="U1406" t="str">
        <f>TEXT(tblOrders[[#This Row],[Order Date]],"mmm-yyyy")</f>
        <v>Jun-2025</v>
      </c>
      <c r="V1406" s="4">
        <f>tblOrders[[#This Row],[Profit]]/tblOrders[[#This Row],[Sales Amount]]</f>
        <v>0.34949733885274986</v>
      </c>
      <c r="W1406" t="str">
        <f>VLOOKUP(tblOrders[[#This Row],[City]],CityRegion,2,0)</f>
        <v>South</v>
      </c>
      <c r="X1406" t="str">
        <f>VLOOKUP(tblOrders[[#This Row],[City]],lookups!A:C,3,0)</f>
        <v>Tamil Nadu</v>
      </c>
    </row>
    <row r="1407" spans="1:24" x14ac:dyDescent="0.25">
      <c r="A1407" t="s">
        <v>2566</v>
      </c>
      <c r="B1407" s="1">
        <v>45952</v>
      </c>
      <c r="C1407" t="s">
        <v>107</v>
      </c>
      <c r="D1407" t="s">
        <v>21</v>
      </c>
      <c r="E1407" t="s">
        <v>108</v>
      </c>
      <c r="F1407" t="s">
        <v>109</v>
      </c>
      <c r="G1407" t="s">
        <v>62</v>
      </c>
      <c r="H1407" t="s">
        <v>110</v>
      </c>
      <c r="I1407" t="s">
        <v>139</v>
      </c>
      <c r="J1407" t="s">
        <v>27</v>
      </c>
      <c r="K1407">
        <v>1</v>
      </c>
      <c r="L1407">
        <v>110</v>
      </c>
      <c r="M1407">
        <v>0</v>
      </c>
      <c r="N1407">
        <v>110</v>
      </c>
      <c r="O1407">
        <v>42</v>
      </c>
      <c r="P1407" t="s">
        <v>148</v>
      </c>
      <c r="Q1407" t="s">
        <v>86</v>
      </c>
      <c r="R1407" t="s">
        <v>123</v>
      </c>
      <c r="S1407">
        <v>2.6</v>
      </c>
      <c r="T1407">
        <f>YEAR(tblOrders[[#This Row],[Order Date]])</f>
        <v>2025</v>
      </c>
      <c r="U1407" t="str">
        <f>TEXT(tblOrders[[#This Row],[Order Date]],"mmm-yyyy")</f>
        <v>Oct-2025</v>
      </c>
      <c r="V1407" s="4">
        <f>tblOrders[[#This Row],[Profit]]/tblOrders[[#This Row],[Sales Amount]]</f>
        <v>0.38181818181818183</v>
      </c>
      <c r="W1407" t="str">
        <f>VLOOKUP(tblOrders[[#This Row],[City]],CityRegion,2,0)</f>
        <v>South</v>
      </c>
      <c r="X1407" t="str">
        <f>VLOOKUP(tblOrders[[#This Row],[City]],lookups!A:C,3,0)</f>
        <v>Tamil Nadu</v>
      </c>
    </row>
    <row r="1408" spans="1:24" x14ac:dyDescent="0.25">
      <c r="A1408" t="s">
        <v>2567</v>
      </c>
      <c r="B1408" s="1">
        <v>45955</v>
      </c>
      <c r="C1408" t="s">
        <v>134</v>
      </c>
      <c r="D1408" t="s">
        <v>39</v>
      </c>
      <c r="E1408" t="s">
        <v>22</v>
      </c>
      <c r="F1408" t="s">
        <v>23</v>
      </c>
      <c r="G1408" t="s">
        <v>24</v>
      </c>
      <c r="H1408" t="s">
        <v>25</v>
      </c>
      <c r="I1408" t="s">
        <v>44</v>
      </c>
      <c r="J1408" t="s">
        <v>34</v>
      </c>
      <c r="K1408">
        <v>3</v>
      </c>
      <c r="L1408">
        <v>190</v>
      </c>
      <c r="M1408">
        <v>0</v>
      </c>
      <c r="N1408">
        <v>570</v>
      </c>
      <c r="O1408">
        <v>195</v>
      </c>
      <c r="P1408" t="s">
        <v>28</v>
      </c>
      <c r="Q1408" t="s">
        <v>46</v>
      </c>
      <c r="R1408" t="s">
        <v>123</v>
      </c>
      <c r="S1408">
        <v>3.6</v>
      </c>
      <c r="T1408">
        <f>YEAR(tblOrders[[#This Row],[Order Date]])</f>
        <v>2025</v>
      </c>
      <c r="U1408" t="str">
        <f>TEXT(tblOrders[[#This Row],[Order Date]],"mmm-yyyy")</f>
        <v>Oct-2025</v>
      </c>
      <c r="V1408" s="4">
        <f>tblOrders[[#This Row],[Profit]]/tblOrders[[#This Row],[Sales Amount]]</f>
        <v>0.34210526315789475</v>
      </c>
      <c r="W1408" t="str">
        <f>VLOOKUP(tblOrders[[#This Row],[City]],CityRegion,2,0)</f>
        <v>South</v>
      </c>
      <c r="X1408" t="str">
        <f>VLOOKUP(tblOrders[[#This Row],[City]],lookups!A:C,3,0)</f>
        <v>Kerala</v>
      </c>
    </row>
    <row r="1409" spans="1:24" x14ac:dyDescent="0.25">
      <c r="A1409" t="s">
        <v>2568</v>
      </c>
      <c r="B1409" s="1">
        <v>45948</v>
      </c>
      <c r="C1409" t="s">
        <v>2569</v>
      </c>
      <c r="D1409" t="s">
        <v>21</v>
      </c>
      <c r="E1409" t="s">
        <v>94</v>
      </c>
      <c r="F1409" t="s">
        <v>95</v>
      </c>
      <c r="G1409" t="s">
        <v>68</v>
      </c>
      <c r="H1409" t="s">
        <v>96</v>
      </c>
      <c r="I1409" t="s">
        <v>33</v>
      </c>
      <c r="J1409" t="s">
        <v>27</v>
      </c>
      <c r="K1409">
        <v>1</v>
      </c>
      <c r="L1409">
        <v>89</v>
      </c>
      <c r="M1409">
        <v>0.05</v>
      </c>
      <c r="N1409">
        <v>84.55</v>
      </c>
      <c r="O1409">
        <v>29.55</v>
      </c>
      <c r="P1409" t="s">
        <v>28</v>
      </c>
      <c r="Q1409" t="s">
        <v>29</v>
      </c>
      <c r="R1409" t="s">
        <v>36</v>
      </c>
      <c r="S1409">
        <v>4.5</v>
      </c>
      <c r="T1409">
        <f>YEAR(tblOrders[[#This Row],[Order Date]])</f>
        <v>2025</v>
      </c>
      <c r="U1409" t="str">
        <f>TEXT(tblOrders[[#This Row],[Order Date]],"mmm-yyyy")</f>
        <v>Oct-2025</v>
      </c>
      <c r="V1409" s="4">
        <f>tblOrders[[#This Row],[Profit]]/tblOrders[[#This Row],[Sales Amount]]</f>
        <v>0.34949733885274986</v>
      </c>
      <c r="W1409" t="str">
        <f>VLOOKUP(tblOrders[[#This Row],[City]],CityRegion,2,0)</f>
        <v>North</v>
      </c>
      <c r="X1409" t="str">
        <f>VLOOKUP(tblOrders[[#This Row],[City]],lookups!A:C,3,0)</f>
        <v>Delhi</v>
      </c>
    </row>
    <row r="1410" spans="1:24" x14ac:dyDescent="0.25">
      <c r="A1410" t="s">
        <v>2570</v>
      </c>
      <c r="B1410" s="1">
        <v>45855</v>
      </c>
      <c r="C1410" t="s">
        <v>1375</v>
      </c>
      <c r="D1410" t="s">
        <v>39</v>
      </c>
      <c r="E1410" t="s">
        <v>55</v>
      </c>
      <c r="F1410" t="s">
        <v>56</v>
      </c>
      <c r="G1410" t="s">
        <v>24</v>
      </c>
      <c r="H1410" t="s">
        <v>51</v>
      </c>
      <c r="I1410" t="s">
        <v>44</v>
      </c>
      <c r="J1410" t="s">
        <v>45</v>
      </c>
      <c r="K1410">
        <v>2</v>
      </c>
      <c r="L1410">
        <v>42</v>
      </c>
      <c r="M1410">
        <v>0.2</v>
      </c>
      <c r="N1410">
        <v>67.2</v>
      </c>
      <c r="O1410">
        <v>19.2</v>
      </c>
      <c r="P1410" t="s">
        <v>28</v>
      </c>
      <c r="Q1410" t="s">
        <v>29</v>
      </c>
      <c r="R1410" t="s">
        <v>123</v>
      </c>
      <c r="S1410">
        <v>4.2</v>
      </c>
      <c r="T1410">
        <f>YEAR(tblOrders[[#This Row],[Order Date]])</f>
        <v>2025</v>
      </c>
      <c r="U1410" t="str">
        <f>TEXT(tblOrders[[#This Row],[Order Date]],"mmm-yyyy")</f>
        <v>Jul-2025</v>
      </c>
      <c r="V1410" s="4">
        <f>tblOrders[[#This Row],[Profit]]/tblOrders[[#This Row],[Sales Amount]]</f>
        <v>0.2857142857142857</v>
      </c>
      <c r="W1410" t="str">
        <f>VLOOKUP(tblOrders[[#This Row],[City]],CityRegion,2,0)</f>
        <v>South</v>
      </c>
      <c r="X1410" t="str">
        <f>VLOOKUP(tblOrders[[#This Row],[City]],lookups!A:C,3,0)</f>
        <v>Kerala</v>
      </c>
    </row>
    <row r="1411" spans="1:24" x14ac:dyDescent="0.25">
      <c r="A1411" t="s">
        <v>2571</v>
      </c>
      <c r="B1411" s="1">
        <v>45983</v>
      </c>
      <c r="C1411" t="s">
        <v>2572</v>
      </c>
      <c r="D1411" t="s">
        <v>39</v>
      </c>
      <c r="E1411" t="s">
        <v>49</v>
      </c>
      <c r="F1411" t="s">
        <v>50</v>
      </c>
      <c r="G1411" t="s">
        <v>24</v>
      </c>
      <c r="H1411" t="s">
        <v>51</v>
      </c>
      <c r="I1411" t="s">
        <v>84</v>
      </c>
      <c r="J1411" t="s">
        <v>27</v>
      </c>
      <c r="K1411">
        <v>1</v>
      </c>
      <c r="L1411">
        <v>85</v>
      </c>
      <c r="M1411">
        <v>0.2</v>
      </c>
      <c r="N1411">
        <v>68</v>
      </c>
      <c r="O1411">
        <v>16</v>
      </c>
      <c r="P1411" t="s">
        <v>28</v>
      </c>
      <c r="Q1411" t="s">
        <v>91</v>
      </c>
      <c r="R1411" t="s">
        <v>30</v>
      </c>
      <c r="S1411">
        <v>2.7</v>
      </c>
      <c r="T1411">
        <f>YEAR(tblOrders[[#This Row],[Order Date]])</f>
        <v>2025</v>
      </c>
      <c r="U1411" t="str">
        <f>TEXT(tblOrders[[#This Row],[Order Date]],"mmm-yyyy")</f>
        <v>Nov-2025</v>
      </c>
      <c r="V1411" s="4">
        <f>tblOrders[[#This Row],[Profit]]/tblOrders[[#This Row],[Sales Amount]]</f>
        <v>0.23529411764705882</v>
      </c>
      <c r="W1411" t="str">
        <f>VLOOKUP(tblOrders[[#This Row],[City]],CityRegion,2,0)</f>
        <v>West</v>
      </c>
      <c r="X1411" t="str">
        <f>VLOOKUP(tblOrders[[#This Row],[City]],lookups!A:C,3,0)</f>
        <v>Maharashtra</v>
      </c>
    </row>
    <row r="1412" spans="1:24" x14ac:dyDescent="0.25">
      <c r="A1412" t="s">
        <v>2573</v>
      </c>
      <c r="B1412" s="1">
        <v>45883</v>
      </c>
      <c r="C1412" t="s">
        <v>2574</v>
      </c>
      <c r="D1412" t="s">
        <v>21</v>
      </c>
      <c r="E1412" t="s">
        <v>94</v>
      </c>
      <c r="F1412" t="s">
        <v>95</v>
      </c>
      <c r="G1412" t="s">
        <v>68</v>
      </c>
      <c r="H1412" t="s">
        <v>96</v>
      </c>
      <c r="I1412" t="s">
        <v>70</v>
      </c>
      <c r="J1412" t="s">
        <v>34</v>
      </c>
      <c r="K1412">
        <v>1</v>
      </c>
      <c r="L1412">
        <v>89</v>
      </c>
      <c r="M1412">
        <v>0.1</v>
      </c>
      <c r="N1412">
        <v>80.099999999999994</v>
      </c>
      <c r="O1412">
        <v>25.1</v>
      </c>
      <c r="P1412" t="s">
        <v>28</v>
      </c>
      <c r="Q1412" t="s">
        <v>29</v>
      </c>
      <c r="R1412" t="s">
        <v>123</v>
      </c>
      <c r="S1412">
        <v>3.8</v>
      </c>
      <c r="T1412">
        <f>YEAR(tblOrders[[#This Row],[Order Date]])</f>
        <v>2025</v>
      </c>
      <c r="U1412" t="str">
        <f>TEXT(tblOrders[[#This Row],[Order Date]],"mmm-yyyy")</f>
        <v>Aug-2025</v>
      </c>
      <c r="V1412" s="4">
        <f>tblOrders[[#This Row],[Profit]]/tblOrders[[#This Row],[Sales Amount]]</f>
        <v>0.31335830212234711</v>
      </c>
      <c r="W1412" t="str">
        <f>VLOOKUP(tblOrders[[#This Row],[City]],CityRegion,2,0)</f>
        <v>South</v>
      </c>
      <c r="X1412" t="str">
        <f>VLOOKUP(tblOrders[[#This Row],[City]],lookups!A:C,3,0)</f>
        <v>Telengana</v>
      </c>
    </row>
    <row r="1413" spans="1:24" x14ac:dyDescent="0.25">
      <c r="A1413" t="s">
        <v>2575</v>
      </c>
      <c r="B1413" s="1">
        <v>45998</v>
      </c>
      <c r="C1413" t="s">
        <v>1173</v>
      </c>
      <c r="D1413" t="s">
        <v>39</v>
      </c>
      <c r="E1413" t="s">
        <v>22</v>
      </c>
      <c r="F1413" t="s">
        <v>23</v>
      </c>
      <c r="G1413" t="s">
        <v>24</v>
      </c>
      <c r="H1413" t="s">
        <v>25</v>
      </c>
      <c r="I1413" t="s">
        <v>44</v>
      </c>
      <c r="J1413" t="s">
        <v>34</v>
      </c>
      <c r="K1413">
        <v>4</v>
      </c>
      <c r="L1413">
        <v>190</v>
      </c>
      <c r="M1413">
        <v>0</v>
      </c>
      <c r="N1413">
        <v>760</v>
      </c>
      <c r="O1413">
        <v>260</v>
      </c>
      <c r="P1413" t="s">
        <v>28</v>
      </c>
      <c r="Q1413" t="s">
        <v>46</v>
      </c>
      <c r="R1413" t="s">
        <v>30</v>
      </c>
      <c r="S1413">
        <v>3.4</v>
      </c>
      <c r="T1413">
        <f>YEAR(tblOrders[[#This Row],[Order Date]])</f>
        <v>2025</v>
      </c>
      <c r="U1413" t="str">
        <f>TEXT(tblOrders[[#This Row],[Order Date]],"mmm-yyyy")</f>
        <v>Dec-2025</v>
      </c>
      <c r="V1413" s="4">
        <f>tblOrders[[#This Row],[Profit]]/tblOrders[[#This Row],[Sales Amount]]</f>
        <v>0.34210526315789475</v>
      </c>
      <c r="W1413" t="str">
        <f>VLOOKUP(tblOrders[[#This Row],[City]],CityRegion,2,0)</f>
        <v>South</v>
      </c>
      <c r="X1413" t="str">
        <f>VLOOKUP(tblOrders[[#This Row],[City]],lookups!A:C,3,0)</f>
        <v>Kerala</v>
      </c>
    </row>
    <row r="1414" spans="1:24" x14ac:dyDescent="0.25">
      <c r="A1414" t="s">
        <v>2576</v>
      </c>
      <c r="B1414" s="1">
        <v>45688</v>
      </c>
      <c r="C1414" t="s">
        <v>424</v>
      </c>
      <c r="D1414" t="s">
        <v>21</v>
      </c>
      <c r="E1414" t="s">
        <v>108</v>
      </c>
      <c r="F1414" t="s">
        <v>109</v>
      </c>
      <c r="G1414" t="s">
        <v>62</v>
      </c>
      <c r="H1414" t="s">
        <v>110</v>
      </c>
      <c r="I1414" t="s">
        <v>33</v>
      </c>
      <c r="J1414" t="s">
        <v>34</v>
      </c>
      <c r="K1414">
        <v>1</v>
      </c>
      <c r="L1414">
        <v>110</v>
      </c>
      <c r="M1414">
        <v>0.05</v>
      </c>
      <c r="N1414">
        <v>104.5</v>
      </c>
      <c r="O1414">
        <v>36.5</v>
      </c>
      <c r="P1414" t="s">
        <v>28</v>
      </c>
      <c r="Q1414" t="s">
        <v>86</v>
      </c>
      <c r="R1414" t="s">
        <v>36</v>
      </c>
      <c r="S1414">
        <v>3.4</v>
      </c>
      <c r="T1414">
        <f>YEAR(tblOrders[[#This Row],[Order Date]])</f>
        <v>2025</v>
      </c>
      <c r="U1414" t="str">
        <f>TEXT(tblOrders[[#This Row],[Order Date]],"mmm-yyyy")</f>
        <v>Jan-2025</v>
      </c>
      <c r="V1414" s="4">
        <f>tblOrders[[#This Row],[Profit]]/tblOrders[[#This Row],[Sales Amount]]</f>
        <v>0.34928229665071769</v>
      </c>
      <c r="W1414" t="str">
        <f>VLOOKUP(tblOrders[[#This Row],[City]],CityRegion,2,0)</f>
        <v>North</v>
      </c>
      <c r="X1414" t="str">
        <f>VLOOKUP(tblOrders[[#This Row],[City]],lookups!A:C,3,0)</f>
        <v>Delhi</v>
      </c>
    </row>
    <row r="1415" spans="1:24" x14ac:dyDescent="0.25">
      <c r="A1415" t="s">
        <v>2577</v>
      </c>
      <c r="B1415" s="1">
        <v>45749</v>
      </c>
      <c r="C1415" t="s">
        <v>1661</v>
      </c>
      <c r="D1415" t="s">
        <v>39</v>
      </c>
      <c r="E1415" t="s">
        <v>60</v>
      </c>
      <c r="F1415" t="s">
        <v>61</v>
      </c>
      <c r="G1415" t="s">
        <v>62</v>
      </c>
      <c r="H1415" t="s">
        <v>63</v>
      </c>
      <c r="I1415" t="s">
        <v>76</v>
      </c>
      <c r="J1415" t="s">
        <v>45</v>
      </c>
      <c r="K1415">
        <v>5</v>
      </c>
      <c r="L1415">
        <v>45</v>
      </c>
      <c r="M1415">
        <v>0.05</v>
      </c>
      <c r="N1415">
        <v>213.75</v>
      </c>
      <c r="O1415">
        <v>83.75</v>
      </c>
      <c r="P1415" t="s">
        <v>28</v>
      </c>
      <c r="Q1415" t="s">
        <v>91</v>
      </c>
      <c r="R1415" t="s">
        <v>30</v>
      </c>
      <c r="S1415">
        <v>4.2</v>
      </c>
      <c r="T1415">
        <f>YEAR(tblOrders[[#This Row],[Order Date]])</f>
        <v>2025</v>
      </c>
      <c r="U1415" t="str">
        <f>TEXT(tblOrders[[#This Row],[Order Date]],"mmm-yyyy")</f>
        <v>Apr-2025</v>
      </c>
      <c r="V1415" s="4">
        <f>tblOrders[[#This Row],[Profit]]/tblOrders[[#This Row],[Sales Amount]]</f>
        <v>0.391812865497076</v>
      </c>
      <c r="W1415" t="str">
        <f>VLOOKUP(tblOrders[[#This Row],[City]],CityRegion,2,0)</f>
        <v>South</v>
      </c>
      <c r="X1415" t="str">
        <f>VLOOKUP(tblOrders[[#This Row],[City]],lookups!A:C,3,0)</f>
        <v>Kerala</v>
      </c>
    </row>
    <row r="1416" spans="1:24" x14ac:dyDescent="0.25">
      <c r="A1416" t="s">
        <v>2578</v>
      </c>
      <c r="B1416" s="1">
        <v>45933</v>
      </c>
      <c r="C1416" t="s">
        <v>216</v>
      </c>
      <c r="D1416" t="s">
        <v>21</v>
      </c>
      <c r="E1416" t="s">
        <v>60</v>
      </c>
      <c r="F1416" t="s">
        <v>61</v>
      </c>
      <c r="G1416" t="s">
        <v>62</v>
      </c>
      <c r="H1416" t="s">
        <v>63</v>
      </c>
      <c r="I1416" t="s">
        <v>44</v>
      </c>
      <c r="J1416" t="s">
        <v>27</v>
      </c>
      <c r="K1416">
        <v>2</v>
      </c>
      <c r="L1416">
        <v>45</v>
      </c>
      <c r="M1416">
        <v>0</v>
      </c>
      <c r="N1416">
        <v>90</v>
      </c>
      <c r="O1416">
        <v>38</v>
      </c>
      <c r="P1416" t="s">
        <v>28</v>
      </c>
      <c r="Q1416" t="s">
        <v>46</v>
      </c>
      <c r="R1416" t="s">
        <v>36</v>
      </c>
      <c r="S1416">
        <v>4</v>
      </c>
      <c r="T1416">
        <f>YEAR(tblOrders[[#This Row],[Order Date]])</f>
        <v>2025</v>
      </c>
      <c r="U1416" t="str">
        <f>TEXT(tblOrders[[#This Row],[Order Date]],"mmm-yyyy")</f>
        <v>Oct-2025</v>
      </c>
      <c r="V1416" s="4">
        <f>tblOrders[[#This Row],[Profit]]/tblOrders[[#This Row],[Sales Amount]]</f>
        <v>0.42222222222222222</v>
      </c>
      <c r="W1416" t="str">
        <f>VLOOKUP(tblOrders[[#This Row],[City]],CityRegion,2,0)</f>
        <v>South</v>
      </c>
      <c r="X1416" t="str">
        <f>VLOOKUP(tblOrders[[#This Row],[City]],lookups!A:C,3,0)</f>
        <v>Kerala</v>
      </c>
    </row>
    <row r="1417" spans="1:24" x14ac:dyDescent="0.25">
      <c r="A1417" t="s">
        <v>2579</v>
      </c>
      <c r="B1417" s="1">
        <v>45906</v>
      </c>
      <c r="C1417" t="s">
        <v>457</v>
      </c>
      <c r="D1417" t="s">
        <v>21</v>
      </c>
      <c r="E1417" t="s">
        <v>79</v>
      </c>
      <c r="F1417" t="s">
        <v>80</v>
      </c>
      <c r="G1417" t="s">
        <v>68</v>
      </c>
      <c r="H1417" t="s">
        <v>81</v>
      </c>
      <c r="I1417" t="s">
        <v>52</v>
      </c>
      <c r="J1417" t="s">
        <v>27</v>
      </c>
      <c r="K1417">
        <v>2</v>
      </c>
      <c r="L1417">
        <v>799</v>
      </c>
      <c r="M1417">
        <v>0.1</v>
      </c>
      <c r="N1417">
        <v>1438.2</v>
      </c>
      <c r="O1417">
        <v>198.2</v>
      </c>
      <c r="P1417" t="s">
        <v>28</v>
      </c>
      <c r="Q1417" t="s">
        <v>29</v>
      </c>
      <c r="R1417" t="s">
        <v>36</v>
      </c>
      <c r="S1417">
        <v>4.8</v>
      </c>
      <c r="T1417">
        <f>YEAR(tblOrders[[#This Row],[Order Date]])</f>
        <v>2025</v>
      </c>
      <c r="U1417" t="str">
        <f>TEXT(tblOrders[[#This Row],[Order Date]],"mmm-yyyy")</f>
        <v>Sep-2025</v>
      </c>
      <c r="V1417" s="4">
        <f>tblOrders[[#This Row],[Profit]]/tblOrders[[#This Row],[Sales Amount]]</f>
        <v>0.13781115282992629</v>
      </c>
      <c r="W1417" t="str">
        <f>VLOOKUP(tblOrders[[#This Row],[City]],CityRegion,2,0)</f>
        <v>South</v>
      </c>
      <c r="X1417" t="str">
        <f>VLOOKUP(tblOrders[[#This Row],[City]],lookups!A:C,3,0)</f>
        <v>Kerala</v>
      </c>
    </row>
    <row r="1418" spans="1:24" x14ac:dyDescent="0.25">
      <c r="A1418" t="s">
        <v>2580</v>
      </c>
      <c r="B1418" s="1">
        <v>45956</v>
      </c>
      <c r="C1418" t="s">
        <v>132</v>
      </c>
      <c r="D1418" t="s">
        <v>39</v>
      </c>
      <c r="E1418" t="s">
        <v>55</v>
      </c>
      <c r="F1418" t="s">
        <v>56</v>
      </c>
      <c r="G1418" t="s">
        <v>24</v>
      </c>
      <c r="H1418" t="s">
        <v>51</v>
      </c>
      <c r="I1418" t="s">
        <v>57</v>
      </c>
      <c r="J1418" t="s">
        <v>45</v>
      </c>
      <c r="K1418">
        <v>5</v>
      </c>
      <c r="L1418">
        <v>42</v>
      </c>
      <c r="M1418">
        <v>0.05</v>
      </c>
      <c r="N1418">
        <v>199.5</v>
      </c>
      <c r="O1418">
        <v>79.5</v>
      </c>
      <c r="P1418" t="s">
        <v>28</v>
      </c>
      <c r="Q1418" t="s">
        <v>91</v>
      </c>
      <c r="R1418" t="s">
        <v>30</v>
      </c>
      <c r="S1418">
        <v>3.8</v>
      </c>
      <c r="T1418">
        <f>YEAR(tblOrders[[#This Row],[Order Date]])</f>
        <v>2025</v>
      </c>
      <c r="U1418" t="str">
        <f>TEXT(tblOrders[[#This Row],[Order Date]],"mmm-yyyy")</f>
        <v>Oct-2025</v>
      </c>
      <c r="V1418" s="4">
        <f>tblOrders[[#This Row],[Profit]]/tblOrders[[#This Row],[Sales Amount]]</f>
        <v>0.39849624060150374</v>
      </c>
      <c r="W1418" t="str">
        <f>VLOOKUP(tblOrders[[#This Row],[City]],CityRegion,2,0)</f>
        <v>South</v>
      </c>
      <c r="X1418" t="str">
        <f>VLOOKUP(tblOrders[[#This Row],[City]],lookups!A:C,3,0)</f>
        <v>Kerala</v>
      </c>
    </row>
    <row r="1419" spans="1:24" x14ac:dyDescent="0.25">
      <c r="A1419" t="s">
        <v>2581</v>
      </c>
      <c r="B1419" s="1">
        <v>45907</v>
      </c>
      <c r="C1419" t="s">
        <v>1977</v>
      </c>
      <c r="D1419" t="s">
        <v>21</v>
      </c>
      <c r="E1419" t="s">
        <v>114</v>
      </c>
      <c r="F1419" t="s">
        <v>115</v>
      </c>
      <c r="G1419" t="s">
        <v>42</v>
      </c>
      <c r="H1419" t="s">
        <v>116</v>
      </c>
      <c r="I1419" t="s">
        <v>57</v>
      </c>
      <c r="J1419" t="s">
        <v>34</v>
      </c>
      <c r="K1419">
        <v>4</v>
      </c>
      <c r="L1419">
        <v>12</v>
      </c>
      <c r="M1419">
        <v>0.15</v>
      </c>
      <c r="N1419">
        <v>40.799999999999997</v>
      </c>
      <c r="O1419">
        <v>16.8</v>
      </c>
      <c r="P1419" t="s">
        <v>28</v>
      </c>
      <c r="Q1419" t="s">
        <v>46</v>
      </c>
      <c r="R1419" t="s">
        <v>123</v>
      </c>
      <c r="S1419">
        <v>4.7</v>
      </c>
      <c r="T1419">
        <f>YEAR(tblOrders[[#This Row],[Order Date]])</f>
        <v>2025</v>
      </c>
      <c r="U1419" t="str">
        <f>TEXT(tblOrders[[#This Row],[Order Date]],"mmm-yyyy")</f>
        <v>Sep-2025</v>
      </c>
      <c r="V1419" s="4">
        <f>tblOrders[[#This Row],[Profit]]/tblOrders[[#This Row],[Sales Amount]]</f>
        <v>0.41176470588235298</v>
      </c>
      <c r="W1419" t="str">
        <f>VLOOKUP(tblOrders[[#This Row],[City]],CityRegion,2,0)</f>
        <v>South</v>
      </c>
      <c r="X1419" t="str">
        <f>VLOOKUP(tblOrders[[#This Row],[City]],lookups!A:C,3,0)</f>
        <v>Kerala</v>
      </c>
    </row>
    <row r="1420" spans="1:24" x14ac:dyDescent="0.25">
      <c r="A1420" t="s">
        <v>2582</v>
      </c>
      <c r="B1420" s="1">
        <v>45777</v>
      </c>
      <c r="C1420" t="s">
        <v>2391</v>
      </c>
      <c r="D1420" t="s">
        <v>39</v>
      </c>
      <c r="E1420" t="s">
        <v>114</v>
      </c>
      <c r="F1420" t="s">
        <v>115</v>
      </c>
      <c r="G1420" t="s">
        <v>42</v>
      </c>
      <c r="H1420" t="s">
        <v>116</v>
      </c>
      <c r="I1420" t="s">
        <v>139</v>
      </c>
      <c r="J1420" t="s">
        <v>45</v>
      </c>
      <c r="K1420">
        <v>3</v>
      </c>
      <c r="L1420">
        <v>12</v>
      </c>
      <c r="M1420">
        <v>0</v>
      </c>
      <c r="N1420">
        <v>36</v>
      </c>
      <c r="O1420">
        <v>18</v>
      </c>
      <c r="P1420" t="s">
        <v>148</v>
      </c>
      <c r="Q1420" t="s">
        <v>91</v>
      </c>
      <c r="R1420" t="s">
        <v>30</v>
      </c>
      <c r="S1420">
        <v>3.7</v>
      </c>
      <c r="T1420">
        <f>YEAR(tblOrders[[#This Row],[Order Date]])</f>
        <v>2025</v>
      </c>
      <c r="U1420" t="str">
        <f>TEXT(tblOrders[[#This Row],[Order Date]],"mmm-yyyy")</f>
        <v>Apr-2025</v>
      </c>
      <c r="V1420" s="4">
        <f>tblOrders[[#This Row],[Profit]]/tblOrders[[#This Row],[Sales Amount]]</f>
        <v>0.5</v>
      </c>
      <c r="W1420" t="str">
        <f>VLOOKUP(tblOrders[[#This Row],[City]],CityRegion,2,0)</f>
        <v>South</v>
      </c>
      <c r="X1420" t="str">
        <f>VLOOKUP(tblOrders[[#This Row],[City]],lookups!A:C,3,0)</f>
        <v>Tamil Nadu</v>
      </c>
    </row>
    <row r="1421" spans="1:24" x14ac:dyDescent="0.25">
      <c r="A1421" t="s">
        <v>2583</v>
      </c>
      <c r="B1421" s="1">
        <v>45828</v>
      </c>
      <c r="C1421" t="s">
        <v>733</v>
      </c>
      <c r="D1421" t="s">
        <v>21</v>
      </c>
      <c r="E1421" t="s">
        <v>40</v>
      </c>
      <c r="F1421" t="s">
        <v>41</v>
      </c>
      <c r="G1421" t="s">
        <v>42</v>
      </c>
      <c r="H1421" t="s">
        <v>43</v>
      </c>
      <c r="I1421" t="s">
        <v>84</v>
      </c>
      <c r="J1421" t="s">
        <v>34</v>
      </c>
      <c r="K1421">
        <v>5</v>
      </c>
      <c r="L1421">
        <v>18</v>
      </c>
      <c r="M1421">
        <v>0.05</v>
      </c>
      <c r="N1421">
        <v>85.5</v>
      </c>
      <c r="O1421">
        <v>40.5</v>
      </c>
      <c r="P1421" t="s">
        <v>28</v>
      </c>
      <c r="Q1421" t="s">
        <v>86</v>
      </c>
      <c r="R1421" t="s">
        <v>30</v>
      </c>
      <c r="S1421">
        <v>2.8</v>
      </c>
      <c r="T1421">
        <f>YEAR(tblOrders[[#This Row],[Order Date]])</f>
        <v>2025</v>
      </c>
      <c r="U1421" t="str">
        <f>TEXT(tblOrders[[#This Row],[Order Date]],"mmm-yyyy")</f>
        <v>Jun-2025</v>
      </c>
      <c r="V1421" s="4">
        <f>tblOrders[[#This Row],[Profit]]/tblOrders[[#This Row],[Sales Amount]]</f>
        <v>0.47368421052631576</v>
      </c>
      <c r="W1421" t="str">
        <f>VLOOKUP(tblOrders[[#This Row],[City]],CityRegion,2,0)</f>
        <v>West</v>
      </c>
      <c r="X1421" t="str">
        <f>VLOOKUP(tblOrders[[#This Row],[City]],lookups!A:C,3,0)</f>
        <v>Maharashtra</v>
      </c>
    </row>
    <row r="1422" spans="1:24" x14ac:dyDescent="0.25">
      <c r="A1422" t="s">
        <v>2584</v>
      </c>
      <c r="B1422" s="1">
        <v>45822</v>
      </c>
      <c r="C1422" t="s">
        <v>2585</v>
      </c>
      <c r="D1422" t="s">
        <v>39</v>
      </c>
      <c r="E1422" t="s">
        <v>60</v>
      </c>
      <c r="F1422" t="s">
        <v>61</v>
      </c>
      <c r="G1422" t="s">
        <v>62</v>
      </c>
      <c r="H1422" t="s">
        <v>63</v>
      </c>
      <c r="I1422" t="s">
        <v>26</v>
      </c>
      <c r="J1422" t="s">
        <v>27</v>
      </c>
      <c r="K1422">
        <v>1</v>
      </c>
      <c r="L1422">
        <v>45</v>
      </c>
      <c r="M1422">
        <v>0.1</v>
      </c>
      <c r="N1422">
        <v>40.5</v>
      </c>
      <c r="O1422">
        <v>14.5</v>
      </c>
      <c r="P1422" t="s">
        <v>28</v>
      </c>
      <c r="Q1422" t="s">
        <v>35</v>
      </c>
      <c r="R1422" t="s">
        <v>36</v>
      </c>
      <c r="S1422">
        <v>3.2</v>
      </c>
      <c r="T1422">
        <f>YEAR(tblOrders[[#This Row],[Order Date]])</f>
        <v>2025</v>
      </c>
      <c r="U1422" t="str">
        <f>TEXT(tblOrders[[#This Row],[Order Date]],"mmm-yyyy")</f>
        <v>Jun-2025</v>
      </c>
      <c r="V1422" s="4">
        <f>tblOrders[[#This Row],[Profit]]/tblOrders[[#This Row],[Sales Amount]]</f>
        <v>0.35802469135802467</v>
      </c>
      <c r="W1422" t="str">
        <f>VLOOKUP(tblOrders[[#This Row],[City]],CityRegion,2,0)</f>
        <v>South</v>
      </c>
      <c r="X1422" t="str">
        <f>VLOOKUP(tblOrders[[#This Row],[City]],lookups!A:C,3,0)</f>
        <v>Karnataka</v>
      </c>
    </row>
    <row r="1423" spans="1:24" x14ac:dyDescent="0.25">
      <c r="A1423" t="s">
        <v>2586</v>
      </c>
      <c r="B1423" s="1">
        <v>45815</v>
      </c>
      <c r="C1423" t="s">
        <v>2587</v>
      </c>
      <c r="D1423" t="s">
        <v>21</v>
      </c>
      <c r="E1423" t="s">
        <v>22</v>
      </c>
      <c r="F1423" t="s">
        <v>23</v>
      </c>
      <c r="G1423" t="s">
        <v>24</v>
      </c>
      <c r="H1423" t="s">
        <v>25</v>
      </c>
      <c r="I1423" t="s">
        <v>139</v>
      </c>
      <c r="J1423" t="s">
        <v>45</v>
      </c>
      <c r="K1423">
        <v>4</v>
      </c>
      <c r="L1423">
        <v>190</v>
      </c>
      <c r="M1423">
        <v>0.15</v>
      </c>
      <c r="N1423">
        <v>646</v>
      </c>
      <c r="O1423">
        <v>146</v>
      </c>
      <c r="P1423" t="s">
        <v>28</v>
      </c>
      <c r="Q1423" t="s">
        <v>35</v>
      </c>
      <c r="R1423" t="s">
        <v>36</v>
      </c>
      <c r="S1423">
        <v>4.4000000000000004</v>
      </c>
      <c r="T1423">
        <f>YEAR(tblOrders[[#This Row],[Order Date]])</f>
        <v>2025</v>
      </c>
      <c r="U1423" t="str">
        <f>TEXT(tblOrders[[#This Row],[Order Date]],"mmm-yyyy")</f>
        <v>Jun-2025</v>
      </c>
      <c r="V1423" s="4">
        <f>tblOrders[[#This Row],[Profit]]/tblOrders[[#This Row],[Sales Amount]]</f>
        <v>0.2260061919504644</v>
      </c>
      <c r="W1423" t="str">
        <f>VLOOKUP(tblOrders[[#This Row],[City]],CityRegion,2,0)</f>
        <v>South</v>
      </c>
      <c r="X1423" t="str">
        <f>VLOOKUP(tblOrders[[#This Row],[City]],lookups!A:C,3,0)</f>
        <v>Tamil Nadu</v>
      </c>
    </row>
    <row r="1424" spans="1:24" x14ac:dyDescent="0.25">
      <c r="A1424" t="s">
        <v>2588</v>
      </c>
      <c r="B1424" s="1">
        <v>45860</v>
      </c>
      <c r="C1424" t="s">
        <v>2589</v>
      </c>
      <c r="D1424" t="s">
        <v>21</v>
      </c>
      <c r="E1424" t="s">
        <v>94</v>
      </c>
      <c r="F1424" t="s">
        <v>95</v>
      </c>
      <c r="G1424" t="s">
        <v>68</v>
      </c>
      <c r="H1424" t="s">
        <v>96</v>
      </c>
      <c r="I1424" t="s">
        <v>130</v>
      </c>
      <c r="J1424" t="s">
        <v>27</v>
      </c>
      <c r="K1424">
        <v>5</v>
      </c>
      <c r="L1424">
        <v>89</v>
      </c>
      <c r="M1424">
        <v>0</v>
      </c>
      <c r="N1424">
        <v>445</v>
      </c>
      <c r="O1424">
        <v>170</v>
      </c>
      <c r="P1424" t="s">
        <v>28</v>
      </c>
      <c r="Q1424" t="s">
        <v>86</v>
      </c>
      <c r="R1424" t="s">
        <v>36</v>
      </c>
      <c r="S1424">
        <v>4.7</v>
      </c>
      <c r="T1424">
        <f>YEAR(tblOrders[[#This Row],[Order Date]])</f>
        <v>2025</v>
      </c>
      <c r="U1424" t="str">
        <f>TEXT(tblOrders[[#This Row],[Order Date]],"mmm-yyyy")</f>
        <v>Jul-2025</v>
      </c>
      <c r="V1424" s="4">
        <f>tblOrders[[#This Row],[Profit]]/tblOrders[[#This Row],[Sales Amount]]</f>
        <v>0.38202247191011235</v>
      </c>
      <c r="W1424" t="str">
        <f>VLOOKUP(tblOrders[[#This Row],[City]],CityRegion,2,0)</f>
        <v>West</v>
      </c>
      <c r="X1424" t="str">
        <f>VLOOKUP(tblOrders[[#This Row],[City]],lookups!A:C,3,0)</f>
        <v>Maharashtra</v>
      </c>
    </row>
    <row r="1425" spans="1:24" x14ac:dyDescent="0.25">
      <c r="A1425" t="s">
        <v>2590</v>
      </c>
      <c r="B1425" s="1">
        <v>45993</v>
      </c>
      <c r="C1425" t="s">
        <v>2591</v>
      </c>
      <c r="D1425" t="s">
        <v>21</v>
      </c>
      <c r="E1425" t="s">
        <v>60</v>
      </c>
      <c r="F1425" t="s">
        <v>61</v>
      </c>
      <c r="G1425" t="s">
        <v>62</v>
      </c>
      <c r="H1425" t="s">
        <v>63</v>
      </c>
      <c r="I1425" t="s">
        <v>84</v>
      </c>
      <c r="J1425" t="s">
        <v>45</v>
      </c>
      <c r="K1425">
        <v>2</v>
      </c>
      <c r="L1425">
        <v>45</v>
      </c>
      <c r="M1425">
        <v>0.2</v>
      </c>
      <c r="N1425">
        <v>72</v>
      </c>
      <c r="O1425">
        <v>20</v>
      </c>
      <c r="P1425" t="s">
        <v>28</v>
      </c>
      <c r="Q1425" t="s">
        <v>29</v>
      </c>
      <c r="R1425" t="s">
        <v>30</v>
      </c>
      <c r="S1425">
        <v>3.2</v>
      </c>
      <c r="T1425">
        <f>YEAR(tblOrders[[#This Row],[Order Date]])</f>
        <v>2025</v>
      </c>
      <c r="U1425" t="str">
        <f>TEXT(tblOrders[[#This Row],[Order Date]],"mmm-yyyy")</f>
        <v>Dec-2025</v>
      </c>
      <c r="V1425" s="4">
        <f>tblOrders[[#This Row],[Profit]]/tblOrders[[#This Row],[Sales Amount]]</f>
        <v>0.27777777777777779</v>
      </c>
      <c r="W1425" t="str">
        <f>VLOOKUP(tblOrders[[#This Row],[City]],CityRegion,2,0)</f>
        <v>West</v>
      </c>
      <c r="X1425" t="str">
        <f>VLOOKUP(tblOrders[[#This Row],[City]],lookups!A:C,3,0)</f>
        <v>Maharashtra</v>
      </c>
    </row>
    <row r="1426" spans="1:24" x14ac:dyDescent="0.25">
      <c r="A1426" t="s">
        <v>2592</v>
      </c>
      <c r="B1426" s="1">
        <v>45804</v>
      </c>
      <c r="C1426" t="s">
        <v>2393</v>
      </c>
      <c r="D1426" t="s">
        <v>21</v>
      </c>
      <c r="E1426" t="s">
        <v>22</v>
      </c>
      <c r="F1426" t="s">
        <v>23</v>
      </c>
      <c r="G1426" t="s">
        <v>24</v>
      </c>
      <c r="H1426" t="s">
        <v>25</v>
      </c>
      <c r="I1426" t="s">
        <v>139</v>
      </c>
      <c r="J1426" t="s">
        <v>45</v>
      </c>
      <c r="K1426">
        <v>5</v>
      </c>
      <c r="L1426">
        <v>190</v>
      </c>
      <c r="M1426">
        <v>0.15</v>
      </c>
      <c r="N1426">
        <v>807.5</v>
      </c>
      <c r="O1426">
        <v>182.5</v>
      </c>
      <c r="P1426" t="s">
        <v>28</v>
      </c>
      <c r="Q1426" t="s">
        <v>35</v>
      </c>
      <c r="R1426" t="s">
        <v>30</v>
      </c>
      <c r="S1426">
        <v>3.1</v>
      </c>
      <c r="T1426">
        <f>YEAR(tblOrders[[#This Row],[Order Date]])</f>
        <v>2025</v>
      </c>
      <c r="U1426" t="str">
        <f>TEXT(tblOrders[[#This Row],[Order Date]],"mmm-yyyy")</f>
        <v>May-2025</v>
      </c>
      <c r="V1426" s="4">
        <f>tblOrders[[#This Row],[Profit]]/tblOrders[[#This Row],[Sales Amount]]</f>
        <v>0.2260061919504644</v>
      </c>
      <c r="W1426" t="str">
        <f>VLOOKUP(tblOrders[[#This Row],[City]],CityRegion,2,0)</f>
        <v>South</v>
      </c>
      <c r="X1426" t="str">
        <f>VLOOKUP(tblOrders[[#This Row],[City]],lookups!A:C,3,0)</f>
        <v>Tamil Nadu</v>
      </c>
    </row>
    <row r="1427" spans="1:24" x14ac:dyDescent="0.25">
      <c r="A1427" t="s">
        <v>2593</v>
      </c>
      <c r="B1427" s="1">
        <v>45690</v>
      </c>
      <c r="C1427" t="s">
        <v>2002</v>
      </c>
      <c r="D1427" t="s">
        <v>21</v>
      </c>
      <c r="E1427" t="s">
        <v>55</v>
      </c>
      <c r="F1427" t="s">
        <v>56</v>
      </c>
      <c r="G1427" t="s">
        <v>24</v>
      </c>
      <c r="H1427" t="s">
        <v>51</v>
      </c>
      <c r="I1427" t="s">
        <v>33</v>
      </c>
      <c r="J1427" t="s">
        <v>27</v>
      </c>
      <c r="K1427">
        <v>2</v>
      </c>
      <c r="L1427">
        <v>42</v>
      </c>
      <c r="M1427">
        <v>0</v>
      </c>
      <c r="N1427">
        <v>84</v>
      </c>
      <c r="O1427">
        <v>36</v>
      </c>
      <c r="P1427" t="s">
        <v>28</v>
      </c>
      <c r="Q1427" t="s">
        <v>35</v>
      </c>
      <c r="R1427" t="s">
        <v>123</v>
      </c>
      <c r="S1427">
        <v>2.6</v>
      </c>
      <c r="T1427">
        <f>YEAR(tblOrders[[#This Row],[Order Date]])</f>
        <v>2025</v>
      </c>
      <c r="U1427" t="str">
        <f>TEXT(tblOrders[[#This Row],[Order Date]],"mmm-yyyy")</f>
        <v>Feb-2025</v>
      </c>
      <c r="V1427" s="4">
        <f>tblOrders[[#This Row],[Profit]]/tblOrders[[#This Row],[Sales Amount]]</f>
        <v>0.42857142857142855</v>
      </c>
      <c r="W1427" t="str">
        <f>VLOOKUP(tblOrders[[#This Row],[City]],CityRegion,2,0)</f>
        <v>North</v>
      </c>
      <c r="X1427" t="str">
        <f>VLOOKUP(tblOrders[[#This Row],[City]],lookups!A:C,3,0)</f>
        <v>Delhi</v>
      </c>
    </row>
    <row r="1428" spans="1:24" x14ac:dyDescent="0.25">
      <c r="A1428" t="s">
        <v>2594</v>
      </c>
      <c r="B1428" s="1">
        <v>46010</v>
      </c>
      <c r="C1428" t="s">
        <v>2595</v>
      </c>
      <c r="D1428" t="s">
        <v>39</v>
      </c>
      <c r="E1428" t="s">
        <v>73</v>
      </c>
      <c r="F1428" t="s">
        <v>74</v>
      </c>
      <c r="G1428" t="s">
        <v>68</v>
      </c>
      <c r="H1428" t="s">
        <v>75</v>
      </c>
      <c r="I1428" t="s">
        <v>70</v>
      </c>
      <c r="J1428" t="s">
        <v>45</v>
      </c>
      <c r="K1428">
        <v>3</v>
      </c>
      <c r="L1428">
        <v>65</v>
      </c>
      <c r="M1428">
        <v>0.05</v>
      </c>
      <c r="N1428">
        <v>185.25</v>
      </c>
      <c r="O1428">
        <v>71.25</v>
      </c>
      <c r="P1428" t="s">
        <v>28</v>
      </c>
      <c r="Q1428" t="s">
        <v>29</v>
      </c>
      <c r="R1428" t="s">
        <v>36</v>
      </c>
      <c r="S1428">
        <v>4.8</v>
      </c>
      <c r="T1428">
        <f>YEAR(tblOrders[[#This Row],[Order Date]])</f>
        <v>2025</v>
      </c>
      <c r="U1428" t="str">
        <f>TEXT(tblOrders[[#This Row],[Order Date]],"mmm-yyyy")</f>
        <v>Dec-2025</v>
      </c>
      <c r="V1428" s="4">
        <f>tblOrders[[#This Row],[Profit]]/tblOrders[[#This Row],[Sales Amount]]</f>
        <v>0.38461538461538464</v>
      </c>
      <c r="W1428" t="str">
        <f>VLOOKUP(tblOrders[[#This Row],[City]],CityRegion,2,0)</f>
        <v>South</v>
      </c>
      <c r="X1428" t="str">
        <f>VLOOKUP(tblOrders[[#This Row],[City]],lookups!A:C,3,0)</f>
        <v>Telengana</v>
      </c>
    </row>
    <row r="1429" spans="1:24" x14ac:dyDescent="0.25">
      <c r="A1429" t="s">
        <v>2596</v>
      </c>
      <c r="B1429" s="1">
        <v>45749</v>
      </c>
      <c r="C1429" t="s">
        <v>2597</v>
      </c>
      <c r="D1429" t="s">
        <v>39</v>
      </c>
      <c r="E1429" t="s">
        <v>66</v>
      </c>
      <c r="F1429" t="s">
        <v>67</v>
      </c>
      <c r="G1429" t="s">
        <v>68</v>
      </c>
      <c r="H1429" t="s">
        <v>69</v>
      </c>
      <c r="I1429" t="s">
        <v>84</v>
      </c>
      <c r="J1429" t="s">
        <v>45</v>
      </c>
      <c r="K1429">
        <v>2</v>
      </c>
      <c r="L1429">
        <v>149</v>
      </c>
      <c r="M1429">
        <v>0.1</v>
      </c>
      <c r="N1429">
        <v>268.2</v>
      </c>
      <c r="O1429">
        <v>78.2</v>
      </c>
      <c r="P1429" t="s">
        <v>28</v>
      </c>
      <c r="Q1429" t="s">
        <v>29</v>
      </c>
      <c r="R1429" t="s">
        <v>30</v>
      </c>
      <c r="S1429">
        <v>3.1</v>
      </c>
      <c r="T1429">
        <f>YEAR(tblOrders[[#This Row],[Order Date]])</f>
        <v>2025</v>
      </c>
      <c r="U1429" t="str">
        <f>TEXT(tblOrders[[#This Row],[Order Date]],"mmm-yyyy")</f>
        <v>Apr-2025</v>
      </c>
      <c r="V1429" s="4">
        <f>tblOrders[[#This Row],[Profit]]/tblOrders[[#This Row],[Sales Amount]]</f>
        <v>0.29157345264727819</v>
      </c>
      <c r="W1429" t="str">
        <f>VLOOKUP(tblOrders[[#This Row],[City]],CityRegion,2,0)</f>
        <v>West</v>
      </c>
      <c r="X1429" t="str">
        <f>VLOOKUP(tblOrders[[#This Row],[City]],lookups!A:C,3,0)</f>
        <v>Maharashtra</v>
      </c>
    </row>
    <row r="1430" spans="1:24" x14ac:dyDescent="0.25">
      <c r="A1430" t="s">
        <v>2598</v>
      </c>
      <c r="B1430" s="1">
        <v>45759</v>
      </c>
      <c r="C1430" t="s">
        <v>2599</v>
      </c>
      <c r="D1430" t="s">
        <v>21</v>
      </c>
      <c r="E1430" t="s">
        <v>94</v>
      </c>
      <c r="F1430" t="s">
        <v>95</v>
      </c>
      <c r="G1430" t="s">
        <v>68</v>
      </c>
      <c r="H1430" t="s">
        <v>96</v>
      </c>
      <c r="I1430" t="s">
        <v>57</v>
      </c>
      <c r="J1430" t="s">
        <v>34</v>
      </c>
      <c r="K1430">
        <v>3</v>
      </c>
      <c r="L1430">
        <v>89</v>
      </c>
      <c r="M1430">
        <v>0.1</v>
      </c>
      <c r="N1430">
        <v>240.3</v>
      </c>
      <c r="O1430">
        <v>75.3</v>
      </c>
      <c r="P1430" t="s">
        <v>28</v>
      </c>
      <c r="Q1430" t="s">
        <v>86</v>
      </c>
      <c r="R1430" t="s">
        <v>36</v>
      </c>
      <c r="S1430">
        <v>3.1</v>
      </c>
      <c r="T1430">
        <f>YEAR(tblOrders[[#This Row],[Order Date]])</f>
        <v>2025</v>
      </c>
      <c r="U1430" t="str">
        <f>TEXT(tblOrders[[#This Row],[Order Date]],"mmm-yyyy")</f>
        <v>Apr-2025</v>
      </c>
      <c r="V1430" s="4">
        <f>tblOrders[[#This Row],[Profit]]/tblOrders[[#This Row],[Sales Amount]]</f>
        <v>0.31335830212234705</v>
      </c>
      <c r="W1430" t="str">
        <f>VLOOKUP(tblOrders[[#This Row],[City]],CityRegion,2,0)</f>
        <v>South</v>
      </c>
      <c r="X1430" t="str">
        <f>VLOOKUP(tblOrders[[#This Row],[City]],lookups!A:C,3,0)</f>
        <v>Kerala</v>
      </c>
    </row>
    <row r="1431" spans="1:24" x14ac:dyDescent="0.25">
      <c r="A1431" t="s">
        <v>2600</v>
      </c>
      <c r="B1431" s="1">
        <v>45953</v>
      </c>
      <c r="C1431" t="s">
        <v>1328</v>
      </c>
      <c r="D1431" t="s">
        <v>39</v>
      </c>
      <c r="E1431" t="s">
        <v>49</v>
      </c>
      <c r="F1431" t="s">
        <v>50</v>
      </c>
      <c r="G1431" t="s">
        <v>24</v>
      </c>
      <c r="H1431" t="s">
        <v>51</v>
      </c>
      <c r="I1431" t="s">
        <v>130</v>
      </c>
      <c r="J1431" t="s">
        <v>45</v>
      </c>
      <c r="K1431">
        <v>5</v>
      </c>
      <c r="L1431">
        <v>85</v>
      </c>
      <c r="M1431">
        <v>0.2</v>
      </c>
      <c r="N1431">
        <v>340</v>
      </c>
      <c r="O1431">
        <v>80</v>
      </c>
      <c r="P1431" t="s">
        <v>28</v>
      </c>
      <c r="Q1431" t="s">
        <v>46</v>
      </c>
      <c r="R1431" t="s">
        <v>30</v>
      </c>
      <c r="S1431">
        <v>3.8</v>
      </c>
      <c r="T1431">
        <f>YEAR(tblOrders[[#This Row],[Order Date]])</f>
        <v>2025</v>
      </c>
      <c r="U1431" t="str">
        <f>TEXT(tblOrders[[#This Row],[Order Date]],"mmm-yyyy")</f>
        <v>Oct-2025</v>
      </c>
      <c r="V1431" s="4">
        <f>tblOrders[[#This Row],[Profit]]/tblOrders[[#This Row],[Sales Amount]]</f>
        <v>0.23529411764705882</v>
      </c>
      <c r="W1431" t="str">
        <f>VLOOKUP(tblOrders[[#This Row],[City]],CityRegion,2,0)</f>
        <v>West</v>
      </c>
      <c r="X1431" t="str">
        <f>VLOOKUP(tblOrders[[#This Row],[City]],lookups!A:C,3,0)</f>
        <v>Maharashtra</v>
      </c>
    </row>
    <row r="1432" spans="1:24" x14ac:dyDescent="0.25">
      <c r="A1432" t="s">
        <v>2601</v>
      </c>
      <c r="B1432" s="1">
        <v>45697</v>
      </c>
      <c r="C1432" t="s">
        <v>1034</v>
      </c>
      <c r="D1432" t="s">
        <v>39</v>
      </c>
      <c r="E1432" t="s">
        <v>94</v>
      </c>
      <c r="F1432" t="s">
        <v>95</v>
      </c>
      <c r="G1432" t="s">
        <v>68</v>
      </c>
      <c r="H1432" t="s">
        <v>96</v>
      </c>
      <c r="I1432" t="s">
        <v>70</v>
      </c>
      <c r="J1432" t="s">
        <v>27</v>
      </c>
      <c r="K1432">
        <v>1</v>
      </c>
      <c r="L1432">
        <v>89</v>
      </c>
      <c r="M1432">
        <v>0.05</v>
      </c>
      <c r="N1432">
        <v>84.55</v>
      </c>
      <c r="O1432">
        <v>29.55</v>
      </c>
      <c r="P1432" t="s">
        <v>148</v>
      </c>
      <c r="Q1432" t="s">
        <v>46</v>
      </c>
      <c r="R1432" t="s">
        <v>36</v>
      </c>
      <c r="S1432">
        <v>3.7</v>
      </c>
      <c r="T1432">
        <f>YEAR(tblOrders[[#This Row],[Order Date]])</f>
        <v>2025</v>
      </c>
      <c r="U1432" t="str">
        <f>TEXT(tblOrders[[#This Row],[Order Date]],"mmm-yyyy")</f>
        <v>Feb-2025</v>
      </c>
      <c r="V1432" s="4">
        <f>tblOrders[[#This Row],[Profit]]/tblOrders[[#This Row],[Sales Amount]]</f>
        <v>0.34949733885274986</v>
      </c>
      <c r="W1432" t="str">
        <f>VLOOKUP(tblOrders[[#This Row],[City]],CityRegion,2,0)</f>
        <v>South</v>
      </c>
      <c r="X1432" t="str">
        <f>VLOOKUP(tblOrders[[#This Row],[City]],lookups!A:C,3,0)</f>
        <v>Telengana</v>
      </c>
    </row>
    <row r="1433" spans="1:24" x14ac:dyDescent="0.25">
      <c r="A1433" t="s">
        <v>2602</v>
      </c>
      <c r="B1433" s="1">
        <v>45950</v>
      </c>
      <c r="C1433" t="s">
        <v>695</v>
      </c>
      <c r="D1433" t="s">
        <v>39</v>
      </c>
      <c r="E1433" t="s">
        <v>73</v>
      </c>
      <c r="F1433" t="s">
        <v>74</v>
      </c>
      <c r="G1433" t="s">
        <v>68</v>
      </c>
      <c r="H1433" t="s">
        <v>75</v>
      </c>
      <c r="I1433" t="s">
        <v>52</v>
      </c>
      <c r="J1433" t="s">
        <v>45</v>
      </c>
      <c r="K1433">
        <v>1</v>
      </c>
      <c r="L1433">
        <v>65</v>
      </c>
      <c r="M1433">
        <v>0.05</v>
      </c>
      <c r="N1433">
        <v>61.75</v>
      </c>
      <c r="O1433">
        <v>23.75</v>
      </c>
      <c r="P1433" t="s">
        <v>28</v>
      </c>
      <c r="Q1433" t="s">
        <v>46</v>
      </c>
      <c r="R1433" t="s">
        <v>36</v>
      </c>
      <c r="S1433">
        <v>2.7</v>
      </c>
      <c r="T1433">
        <f>YEAR(tblOrders[[#This Row],[Order Date]])</f>
        <v>2025</v>
      </c>
      <c r="U1433" t="str">
        <f>TEXT(tblOrders[[#This Row],[Order Date]],"mmm-yyyy")</f>
        <v>Oct-2025</v>
      </c>
      <c r="V1433" s="4">
        <f>tblOrders[[#This Row],[Profit]]/tblOrders[[#This Row],[Sales Amount]]</f>
        <v>0.38461538461538464</v>
      </c>
      <c r="W1433" t="str">
        <f>VLOOKUP(tblOrders[[#This Row],[City]],CityRegion,2,0)</f>
        <v>South</v>
      </c>
      <c r="X1433" t="str">
        <f>VLOOKUP(tblOrders[[#This Row],[City]],lookups!A:C,3,0)</f>
        <v>Kerala</v>
      </c>
    </row>
    <row r="1434" spans="1:24" x14ac:dyDescent="0.25">
      <c r="A1434" t="s">
        <v>2603</v>
      </c>
      <c r="B1434" s="1">
        <v>45853</v>
      </c>
      <c r="C1434" t="s">
        <v>2604</v>
      </c>
      <c r="D1434" t="s">
        <v>21</v>
      </c>
      <c r="E1434" t="s">
        <v>22</v>
      </c>
      <c r="F1434" t="s">
        <v>23</v>
      </c>
      <c r="G1434" t="s">
        <v>24</v>
      </c>
      <c r="H1434" t="s">
        <v>25</v>
      </c>
      <c r="I1434" t="s">
        <v>130</v>
      </c>
      <c r="J1434" t="s">
        <v>45</v>
      </c>
      <c r="K1434">
        <v>5</v>
      </c>
      <c r="L1434">
        <v>190</v>
      </c>
      <c r="M1434">
        <v>0.15</v>
      </c>
      <c r="N1434">
        <v>807.5</v>
      </c>
      <c r="O1434">
        <v>182.5</v>
      </c>
      <c r="P1434" t="s">
        <v>28</v>
      </c>
      <c r="Q1434" t="s">
        <v>29</v>
      </c>
      <c r="R1434" t="s">
        <v>36</v>
      </c>
      <c r="S1434">
        <v>3</v>
      </c>
      <c r="T1434">
        <f>YEAR(tblOrders[[#This Row],[Order Date]])</f>
        <v>2025</v>
      </c>
      <c r="U1434" t="str">
        <f>TEXT(tblOrders[[#This Row],[Order Date]],"mmm-yyyy")</f>
        <v>Jul-2025</v>
      </c>
      <c r="V1434" s="4">
        <f>tblOrders[[#This Row],[Profit]]/tblOrders[[#This Row],[Sales Amount]]</f>
        <v>0.2260061919504644</v>
      </c>
      <c r="W1434" t="str">
        <f>VLOOKUP(tblOrders[[#This Row],[City]],CityRegion,2,0)</f>
        <v>West</v>
      </c>
      <c r="X1434" t="str">
        <f>VLOOKUP(tblOrders[[#This Row],[City]],lookups!A:C,3,0)</f>
        <v>Maharashtra</v>
      </c>
    </row>
    <row r="1435" spans="1:24" x14ac:dyDescent="0.25">
      <c r="A1435" t="s">
        <v>2605</v>
      </c>
      <c r="B1435" s="1">
        <v>45807</v>
      </c>
      <c r="C1435" t="s">
        <v>1010</v>
      </c>
      <c r="D1435" t="s">
        <v>21</v>
      </c>
      <c r="E1435" t="s">
        <v>49</v>
      </c>
      <c r="F1435" t="s">
        <v>50</v>
      </c>
      <c r="G1435" t="s">
        <v>24</v>
      </c>
      <c r="H1435" t="s">
        <v>51</v>
      </c>
      <c r="I1435" t="s">
        <v>44</v>
      </c>
      <c r="J1435" t="s">
        <v>27</v>
      </c>
      <c r="K1435">
        <v>3</v>
      </c>
      <c r="L1435">
        <v>85</v>
      </c>
      <c r="M1435">
        <v>0</v>
      </c>
      <c r="N1435">
        <v>255</v>
      </c>
      <c r="O1435">
        <v>99</v>
      </c>
      <c r="P1435" t="s">
        <v>28</v>
      </c>
      <c r="Q1435" t="s">
        <v>35</v>
      </c>
      <c r="R1435" t="s">
        <v>36</v>
      </c>
      <c r="S1435">
        <v>4.8</v>
      </c>
      <c r="T1435">
        <f>YEAR(tblOrders[[#This Row],[Order Date]])</f>
        <v>2025</v>
      </c>
      <c r="U1435" t="str">
        <f>TEXT(tblOrders[[#This Row],[Order Date]],"mmm-yyyy")</f>
        <v>May-2025</v>
      </c>
      <c r="V1435" s="4">
        <f>tblOrders[[#This Row],[Profit]]/tblOrders[[#This Row],[Sales Amount]]</f>
        <v>0.38823529411764707</v>
      </c>
      <c r="W1435" t="str">
        <f>VLOOKUP(tblOrders[[#This Row],[City]],CityRegion,2,0)</f>
        <v>South</v>
      </c>
      <c r="X1435" t="str">
        <f>VLOOKUP(tblOrders[[#This Row],[City]],lookups!A:C,3,0)</f>
        <v>Kerala</v>
      </c>
    </row>
    <row r="1436" spans="1:24" x14ac:dyDescent="0.25">
      <c r="A1436" t="s">
        <v>2606</v>
      </c>
      <c r="B1436" s="1">
        <v>45852</v>
      </c>
      <c r="C1436" t="s">
        <v>2607</v>
      </c>
      <c r="D1436" t="s">
        <v>21</v>
      </c>
      <c r="E1436" t="s">
        <v>94</v>
      </c>
      <c r="F1436" t="s">
        <v>95</v>
      </c>
      <c r="G1436" t="s">
        <v>68</v>
      </c>
      <c r="H1436" t="s">
        <v>96</v>
      </c>
      <c r="I1436" t="s">
        <v>84</v>
      </c>
      <c r="J1436" t="s">
        <v>27</v>
      </c>
      <c r="K1436">
        <v>4</v>
      </c>
      <c r="L1436">
        <v>89</v>
      </c>
      <c r="M1436">
        <v>0.2</v>
      </c>
      <c r="N1436">
        <v>284.8</v>
      </c>
      <c r="O1436">
        <v>64.8</v>
      </c>
      <c r="P1436" t="s">
        <v>28</v>
      </c>
      <c r="Q1436" t="s">
        <v>86</v>
      </c>
      <c r="R1436" t="s">
        <v>36</v>
      </c>
      <c r="S1436">
        <v>3.3</v>
      </c>
      <c r="T1436">
        <f>YEAR(tblOrders[[#This Row],[Order Date]])</f>
        <v>2025</v>
      </c>
      <c r="U1436" t="str">
        <f>TEXT(tblOrders[[#This Row],[Order Date]],"mmm-yyyy")</f>
        <v>Jul-2025</v>
      </c>
      <c r="V1436" s="4">
        <f>tblOrders[[#This Row],[Profit]]/tblOrders[[#This Row],[Sales Amount]]</f>
        <v>0.22752808988764042</v>
      </c>
      <c r="W1436" t="str">
        <f>VLOOKUP(tblOrders[[#This Row],[City]],CityRegion,2,0)</f>
        <v>West</v>
      </c>
      <c r="X1436" t="str">
        <f>VLOOKUP(tblOrders[[#This Row],[City]],lookups!A:C,3,0)</f>
        <v>Maharashtra</v>
      </c>
    </row>
    <row r="1437" spans="1:24" x14ac:dyDescent="0.25">
      <c r="A1437" t="s">
        <v>2608</v>
      </c>
      <c r="B1437" s="1">
        <v>45897</v>
      </c>
      <c r="C1437" t="s">
        <v>2609</v>
      </c>
      <c r="D1437" t="s">
        <v>39</v>
      </c>
      <c r="E1437" t="s">
        <v>60</v>
      </c>
      <c r="F1437" t="s">
        <v>61</v>
      </c>
      <c r="G1437" t="s">
        <v>62</v>
      </c>
      <c r="H1437" t="s">
        <v>63</v>
      </c>
      <c r="I1437" t="s">
        <v>84</v>
      </c>
      <c r="J1437" t="s">
        <v>27</v>
      </c>
      <c r="K1437">
        <v>4</v>
      </c>
      <c r="L1437">
        <v>45</v>
      </c>
      <c r="M1437">
        <v>0.15</v>
      </c>
      <c r="N1437">
        <v>153</v>
      </c>
      <c r="O1437">
        <v>49</v>
      </c>
      <c r="P1437" t="s">
        <v>28</v>
      </c>
      <c r="Q1437" t="s">
        <v>29</v>
      </c>
      <c r="R1437" t="s">
        <v>36</v>
      </c>
      <c r="S1437">
        <v>4.3</v>
      </c>
      <c r="T1437">
        <f>YEAR(tblOrders[[#This Row],[Order Date]])</f>
        <v>2025</v>
      </c>
      <c r="U1437" t="str">
        <f>TEXT(tblOrders[[#This Row],[Order Date]],"mmm-yyyy")</f>
        <v>Aug-2025</v>
      </c>
      <c r="V1437" s="4">
        <f>tblOrders[[#This Row],[Profit]]/tblOrders[[#This Row],[Sales Amount]]</f>
        <v>0.3202614379084967</v>
      </c>
      <c r="W1437" t="str">
        <f>VLOOKUP(tblOrders[[#This Row],[City]],CityRegion,2,0)</f>
        <v>West</v>
      </c>
      <c r="X1437" t="str">
        <f>VLOOKUP(tblOrders[[#This Row],[City]],lookups!A:C,3,0)</f>
        <v>Maharashtra</v>
      </c>
    </row>
    <row r="1438" spans="1:24" x14ac:dyDescent="0.25">
      <c r="A1438" t="s">
        <v>2610</v>
      </c>
      <c r="B1438" s="1">
        <v>45843</v>
      </c>
      <c r="C1438" t="s">
        <v>2611</v>
      </c>
      <c r="D1438" t="s">
        <v>21</v>
      </c>
      <c r="E1438" t="s">
        <v>79</v>
      </c>
      <c r="F1438" t="s">
        <v>80</v>
      </c>
      <c r="G1438" t="s">
        <v>68</v>
      </c>
      <c r="H1438" t="s">
        <v>81</v>
      </c>
      <c r="I1438" t="s">
        <v>33</v>
      </c>
      <c r="J1438" t="s">
        <v>34</v>
      </c>
      <c r="K1438">
        <v>1</v>
      </c>
      <c r="L1438">
        <v>799</v>
      </c>
      <c r="M1438">
        <v>0.2</v>
      </c>
      <c r="N1438">
        <v>639.20000000000005</v>
      </c>
      <c r="O1438">
        <v>19.2</v>
      </c>
      <c r="P1438" t="s">
        <v>85</v>
      </c>
      <c r="Q1438" t="s">
        <v>29</v>
      </c>
      <c r="R1438" t="s">
        <v>36</v>
      </c>
      <c r="S1438">
        <v>2.6</v>
      </c>
      <c r="T1438">
        <f>YEAR(tblOrders[[#This Row],[Order Date]])</f>
        <v>2025</v>
      </c>
      <c r="U1438" t="str">
        <f>TEXT(tblOrders[[#This Row],[Order Date]],"mmm-yyyy")</f>
        <v>Jul-2025</v>
      </c>
      <c r="V1438" s="4">
        <f>tblOrders[[#This Row],[Profit]]/tblOrders[[#This Row],[Sales Amount]]</f>
        <v>3.0037546933667079E-2</v>
      </c>
      <c r="W1438" t="str">
        <f>VLOOKUP(tblOrders[[#This Row],[City]],CityRegion,2,0)</f>
        <v>North</v>
      </c>
      <c r="X1438" t="str">
        <f>VLOOKUP(tblOrders[[#This Row],[City]],lookups!A:C,3,0)</f>
        <v>Delhi</v>
      </c>
    </row>
    <row r="1439" spans="1:24" x14ac:dyDescent="0.25">
      <c r="A1439" t="s">
        <v>2612</v>
      </c>
      <c r="B1439" s="1">
        <v>45748</v>
      </c>
      <c r="C1439" t="s">
        <v>2243</v>
      </c>
      <c r="D1439" t="s">
        <v>21</v>
      </c>
      <c r="E1439" t="s">
        <v>79</v>
      </c>
      <c r="F1439" t="s">
        <v>80</v>
      </c>
      <c r="G1439" t="s">
        <v>68</v>
      </c>
      <c r="H1439" t="s">
        <v>81</v>
      </c>
      <c r="I1439" t="s">
        <v>57</v>
      </c>
      <c r="J1439" t="s">
        <v>45</v>
      </c>
      <c r="K1439">
        <v>2</v>
      </c>
      <c r="L1439">
        <v>799</v>
      </c>
      <c r="M1439">
        <v>0.2</v>
      </c>
      <c r="N1439">
        <v>1278.4000000000001</v>
      </c>
      <c r="O1439">
        <v>38.4</v>
      </c>
      <c r="P1439" t="s">
        <v>28</v>
      </c>
      <c r="Q1439" t="s">
        <v>35</v>
      </c>
      <c r="R1439" t="s">
        <v>36</v>
      </c>
      <c r="S1439">
        <v>3.5</v>
      </c>
      <c r="T1439">
        <f>YEAR(tblOrders[[#This Row],[Order Date]])</f>
        <v>2025</v>
      </c>
      <c r="U1439" t="str">
        <f>TEXT(tblOrders[[#This Row],[Order Date]],"mmm-yyyy")</f>
        <v>Apr-2025</v>
      </c>
      <c r="V1439" s="4">
        <f>tblOrders[[#This Row],[Profit]]/tblOrders[[#This Row],[Sales Amount]]</f>
        <v>3.0037546933667079E-2</v>
      </c>
      <c r="W1439" t="str">
        <f>VLOOKUP(tblOrders[[#This Row],[City]],CityRegion,2,0)</f>
        <v>South</v>
      </c>
      <c r="X1439" t="str">
        <f>VLOOKUP(tblOrders[[#This Row],[City]],lookups!A:C,3,0)</f>
        <v>Kerala</v>
      </c>
    </row>
    <row r="1440" spans="1:24" x14ac:dyDescent="0.25">
      <c r="A1440" t="s">
        <v>2613</v>
      </c>
      <c r="B1440" s="1">
        <v>45747</v>
      </c>
      <c r="C1440" t="s">
        <v>502</v>
      </c>
      <c r="D1440" t="s">
        <v>39</v>
      </c>
      <c r="E1440" t="s">
        <v>60</v>
      </c>
      <c r="F1440" t="s">
        <v>61</v>
      </c>
      <c r="G1440" t="s">
        <v>62</v>
      </c>
      <c r="H1440" t="s">
        <v>63</v>
      </c>
      <c r="I1440" t="s">
        <v>26</v>
      </c>
      <c r="J1440" t="s">
        <v>27</v>
      </c>
      <c r="K1440">
        <v>3</v>
      </c>
      <c r="L1440">
        <v>45</v>
      </c>
      <c r="M1440">
        <v>0.15</v>
      </c>
      <c r="N1440">
        <v>114.75</v>
      </c>
      <c r="O1440">
        <v>36.75</v>
      </c>
      <c r="P1440" t="s">
        <v>28</v>
      </c>
      <c r="Q1440" t="s">
        <v>35</v>
      </c>
      <c r="R1440" t="s">
        <v>36</v>
      </c>
      <c r="S1440">
        <v>3</v>
      </c>
      <c r="T1440">
        <f>YEAR(tblOrders[[#This Row],[Order Date]])</f>
        <v>2025</v>
      </c>
      <c r="U1440" t="str">
        <f>TEXT(tblOrders[[#This Row],[Order Date]],"mmm-yyyy")</f>
        <v>Mar-2025</v>
      </c>
      <c r="V1440" s="4">
        <f>tblOrders[[#This Row],[Profit]]/tblOrders[[#This Row],[Sales Amount]]</f>
        <v>0.3202614379084967</v>
      </c>
      <c r="W1440" t="str">
        <f>VLOOKUP(tblOrders[[#This Row],[City]],CityRegion,2,0)</f>
        <v>South</v>
      </c>
      <c r="X1440" t="str">
        <f>VLOOKUP(tblOrders[[#This Row],[City]],lookups!A:C,3,0)</f>
        <v>Karnataka</v>
      </c>
    </row>
    <row r="1441" spans="1:24" x14ac:dyDescent="0.25">
      <c r="A1441" t="s">
        <v>2614</v>
      </c>
      <c r="B1441" s="1">
        <v>45702</v>
      </c>
      <c r="C1441" t="s">
        <v>2615</v>
      </c>
      <c r="D1441" t="s">
        <v>21</v>
      </c>
      <c r="E1441" t="s">
        <v>40</v>
      </c>
      <c r="F1441" t="s">
        <v>41</v>
      </c>
      <c r="G1441" t="s">
        <v>42</v>
      </c>
      <c r="H1441" t="s">
        <v>43</v>
      </c>
      <c r="I1441" t="s">
        <v>33</v>
      </c>
      <c r="J1441" t="s">
        <v>34</v>
      </c>
      <c r="K1441">
        <v>5</v>
      </c>
      <c r="L1441">
        <v>18</v>
      </c>
      <c r="M1441">
        <v>0.15</v>
      </c>
      <c r="N1441">
        <v>76.5</v>
      </c>
      <c r="O1441">
        <v>31.5</v>
      </c>
      <c r="P1441" t="s">
        <v>111</v>
      </c>
      <c r="Q1441" t="s">
        <v>29</v>
      </c>
      <c r="R1441" t="s">
        <v>30</v>
      </c>
      <c r="S1441">
        <v>2.8</v>
      </c>
      <c r="T1441">
        <f>YEAR(tblOrders[[#This Row],[Order Date]])</f>
        <v>2025</v>
      </c>
      <c r="U1441" t="str">
        <f>TEXT(tblOrders[[#This Row],[Order Date]],"mmm-yyyy")</f>
        <v>Feb-2025</v>
      </c>
      <c r="V1441" s="4">
        <f>tblOrders[[#This Row],[Profit]]/tblOrders[[#This Row],[Sales Amount]]</f>
        <v>0.41176470588235292</v>
      </c>
      <c r="W1441" t="str">
        <f>VLOOKUP(tblOrders[[#This Row],[City]],CityRegion,2,0)</f>
        <v>North</v>
      </c>
      <c r="X1441" t="str">
        <f>VLOOKUP(tblOrders[[#This Row],[City]],lookups!A:C,3,0)</f>
        <v>Delhi</v>
      </c>
    </row>
    <row r="1442" spans="1:24" x14ac:dyDescent="0.25">
      <c r="A1442" t="s">
        <v>2616</v>
      </c>
      <c r="B1442" s="1">
        <v>45661</v>
      </c>
      <c r="C1442" t="s">
        <v>420</v>
      </c>
      <c r="D1442" t="s">
        <v>21</v>
      </c>
      <c r="E1442" t="s">
        <v>60</v>
      </c>
      <c r="F1442" t="s">
        <v>61</v>
      </c>
      <c r="G1442" t="s">
        <v>62</v>
      </c>
      <c r="H1442" t="s">
        <v>63</v>
      </c>
      <c r="I1442" t="s">
        <v>130</v>
      </c>
      <c r="J1442" t="s">
        <v>27</v>
      </c>
      <c r="K1442">
        <v>1</v>
      </c>
      <c r="L1442">
        <v>45</v>
      </c>
      <c r="M1442">
        <v>0</v>
      </c>
      <c r="N1442">
        <v>45</v>
      </c>
      <c r="O1442">
        <v>19</v>
      </c>
      <c r="P1442" t="s">
        <v>28</v>
      </c>
      <c r="Q1442" t="s">
        <v>35</v>
      </c>
      <c r="R1442" t="s">
        <v>36</v>
      </c>
      <c r="S1442">
        <v>3.5</v>
      </c>
      <c r="T1442">
        <f>YEAR(tblOrders[[#This Row],[Order Date]])</f>
        <v>2025</v>
      </c>
      <c r="U1442" t="str">
        <f>TEXT(tblOrders[[#This Row],[Order Date]],"mmm-yyyy")</f>
        <v>Jan-2025</v>
      </c>
      <c r="V1442" s="4">
        <f>tblOrders[[#This Row],[Profit]]/tblOrders[[#This Row],[Sales Amount]]</f>
        <v>0.42222222222222222</v>
      </c>
      <c r="W1442" t="str">
        <f>VLOOKUP(tblOrders[[#This Row],[City]],CityRegion,2,0)</f>
        <v>West</v>
      </c>
      <c r="X1442" t="str">
        <f>VLOOKUP(tblOrders[[#This Row],[City]],lookups!A:C,3,0)</f>
        <v>Maharashtra</v>
      </c>
    </row>
    <row r="1443" spans="1:24" x14ac:dyDescent="0.25">
      <c r="A1443" t="s">
        <v>2617</v>
      </c>
      <c r="B1443" s="1">
        <v>45750</v>
      </c>
      <c r="C1443" t="s">
        <v>1503</v>
      </c>
      <c r="D1443" t="s">
        <v>39</v>
      </c>
      <c r="E1443" t="s">
        <v>94</v>
      </c>
      <c r="F1443" t="s">
        <v>95</v>
      </c>
      <c r="G1443" t="s">
        <v>68</v>
      </c>
      <c r="H1443" t="s">
        <v>96</v>
      </c>
      <c r="I1443" t="s">
        <v>26</v>
      </c>
      <c r="J1443" t="s">
        <v>34</v>
      </c>
      <c r="K1443">
        <v>5</v>
      </c>
      <c r="L1443">
        <v>89</v>
      </c>
      <c r="M1443">
        <v>0.1</v>
      </c>
      <c r="N1443">
        <v>400.5</v>
      </c>
      <c r="O1443">
        <v>125.5</v>
      </c>
      <c r="P1443" t="s">
        <v>28</v>
      </c>
      <c r="Q1443" t="s">
        <v>91</v>
      </c>
      <c r="R1443" t="s">
        <v>36</v>
      </c>
      <c r="S1443">
        <v>3.3</v>
      </c>
      <c r="T1443">
        <f>YEAR(tblOrders[[#This Row],[Order Date]])</f>
        <v>2025</v>
      </c>
      <c r="U1443" t="str">
        <f>TEXT(tblOrders[[#This Row],[Order Date]],"mmm-yyyy")</f>
        <v>Apr-2025</v>
      </c>
      <c r="V1443" s="4">
        <f>tblOrders[[#This Row],[Profit]]/tblOrders[[#This Row],[Sales Amount]]</f>
        <v>0.31335830212234705</v>
      </c>
      <c r="W1443" t="str">
        <f>VLOOKUP(tblOrders[[#This Row],[City]],CityRegion,2,0)</f>
        <v>South</v>
      </c>
      <c r="X1443" t="str">
        <f>VLOOKUP(tblOrders[[#This Row],[City]],lookups!A:C,3,0)</f>
        <v>Karnataka</v>
      </c>
    </row>
    <row r="1444" spans="1:24" x14ac:dyDescent="0.25">
      <c r="A1444" t="s">
        <v>2618</v>
      </c>
      <c r="B1444" s="1">
        <v>45914</v>
      </c>
      <c r="C1444" t="s">
        <v>2164</v>
      </c>
      <c r="D1444" t="s">
        <v>39</v>
      </c>
      <c r="E1444" t="s">
        <v>40</v>
      </c>
      <c r="F1444" t="s">
        <v>41</v>
      </c>
      <c r="G1444" t="s">
        <v>42</v>
      </c>
      <c r="H1444" t="s">
        <v>43</v>
      </c>
      <c r="I1444" t="s">
        <v>76</v>
      </c>
      <c r="J1444" t="s">
        <v>34</v>
      </c>
      <c r="K1444">
        <v>3</v>
      </c>
      <c r="L1444">
        <v>18</v>
      </c>
      <c r="M1444">
        <v>0.1</v>
      </c>
      <c r="N1444">
        <v>48.6</v>
      </c>
      <c r="O1444">
        <v>21.6</v>
      </c>
      <c r="P1444" t="s">
        <v>28</v>
      </c>
      <c r="Q1444" t="s">
        <v>46</v>
      </c>
      <c r="R1444" t="s">
        <v>30</v>
      </c>
      <c r="S1444">
        <v>3.4</v>
      </c>
      <c r="T1444">
        <f>YEAR(tblOrders[[#This Row],[Order Date]])</f>
        <v>2025</v>
      </c>
      <c r="U1444" t="str">
        <f>TEXT(tblOrders[[#This Row],[Order Date]],"mmm-yyyy")</f>
        <v>Sep-2025</v>
      </c>
      <c r="V1444" s="4">
        <f>tblOrders[[#This Row],[Profit]]/tblOrders[[#This Row],[Sales Amount]]</f>
        <v>0.44444444444444448</v>
      </c>
      <c r="W1444" t="str">
        <f>VLOOKUP(tblOrders[[#This Row],[City]],CityRegion,2,0)</f>
        <v>South</v>
      </c>
      <c r="X1444" t="str">
        <f>VLOOKUP(tblOrders[[#This Row],[City]],lookups!A:C,3,0)</f>
        <v>Kerala</v>
      </c>
    </row>
    <row r="1445" spans="1:24" x14ac:dyDescent="0.25">
      <c r="A1445" t="s">
        <v>2619</v>
      </c>
      <c r="B1445" s="1">
        <v>45750</v>
      </c>
      <c r="C1445" t="s">
        <v>2620</v>
      </c>
      <c r="D1445" t="s">
        <v>21</v>
      </c>
      <c r="E1445" t="s">
        <v>108</v>
      </c>
      <c r="F1445" t="s">
        <v>109</v>
      </c>
      <c r="G1445" t="s">
        <v>62</v>
      </c>
      <c r="H1445" t="s">
        <v>110</v>
      </c>
      <c r="I1445" t="s">
        <v>139</v>
      </c>
      <c r="J1445" t="s">
        <v>45</v>
      </c>
      <c r="K1445">
        <v>5</v>
      </c>
      <c r="L1445">
        <v>110</v>
      </c>
      <c r="M1445">
        <v>0.1</v>
      </c>
      <c r="N1445">
        <v>495</v>
      </c>
      <c r="O1445">
        <v>155</v>
      </c>
      <c r="P1445" t="s">
        <v>28</v>
      </c>
      <c r="Q1445" t="s">
        <v>91</v>
      </c>
      <c r="R1445" t="s">
        <v>30</v>
      </c>
      <c r="S1445">
        <v>4.7</v>
      </c>
      <c r="T1445">
        <f>YEAR(tblOrders[[#This Row],[Order Date]])</f>
        <v>2025</v>
      </c>
      <c r="U1445" t="str">
        <f>TEXT(tblOrders[[#This Row],[Order Date]],"mmm-yyyy")</f>
        <v>Apr-2025</v>
      </c>
      <c r="V1445" s="4">
        <f>tblOrders[[#This Row],[Profit]]/tblOrders[[#This Row],[Sales Amount]]</f>
        <v>0.31313131313131315</v>
      </c>
      <c r="W1445" t="str">
        <f>VLOOKUP(tblOrders[[#This Row],[City]],CityRegion,2,0)</f>
        <v>South</v>
      </c>
      <c r="X1445" t="str">
        <f>VLOOKUP(tblOrders[[#This Row],[City]],lookups!A:C,3,0)</f>
        <v>Tamil Nadu</v>
      </c>
    </row>
    <row r="1446" spans="1:24" x14ac:dyDescent="0.25">
      <c r="A1446" t="s">
        <v>2621</v>
      </c>
      <c r="B1446" s="1">
        <v>45857</v>
      </c>
      <c r="C1446" t="s">
        <v>2622</v>
      </c>
      <c r="D1446" t="s">
        <v>21</v>
      </c>
      <c r="E1446" t="s">
        <v>66</v>
      </c>
      <c r="F1446" t="s">
        <v>67</v>
      </c>
      <c r="G1446" t="s">
        <v>68</v>
      </c>
      <c r="H1446" t="s">
        <v>69</v>
      </c>
      <c r="I1446" t="s">
        <v>130</v>
      </c>
      <c r="J1446" t="s">
        <v>45</v>
      </c>
      <c r="K1446">
        <v>1</v>
      </c>
      <c r="L1446">
        <v>149</v>
      </c>
      <c r="M1446">
        <v>0.05</v>
      </c>
      <c r="N1446">
        <v>141.55000000000001</v>
      </c>
      <c r="O1446">
        <v>46.55</v>
      </c>
      <c r="P1446" t="s">
        <v>28</v>
      </c>
      <c r="Q1446" t="s">
        <v>35</v>
      </c>
      <c r="R1446" t="s">
        <v>36</v>
      </c>
      <c r="S1446">
        <v>2.7</v>
      </c>
      <c r="T1446">
        <f>YEAR(tblOrders[[#This Row],[Order Date]])</f>
        <v>2025</v>
      </c>
      <c r="U1446" t="str">
        <f>TEXT(tblOrders[[#This Row],[Order Date]],"mmm-yyyy")</f>
        <v>Jul-2025</v>
      </c>
      <c r="V1446" s="4">
        <f>tblOrders[[#This Row],[Profit]]/tblOrders[[#This Row],[Sales Amount]]</f>
        <v>0.32885906040268453</v>
      </c>
      <c r="W1446" t="str">
        <f>VLOOKUP(tblOrders[[#This Row],[City]],CityRegion,2,0)</f>
        <v>West</v>
      </c>
      <c r="X1446" t="str">
        <f>VLOOKUP(tblOrders[[#This Row],[City]],lookups!A:C,3,0)</f>
        <v>Maharashtra</v>
      </c>
    </row>
    <row r="1447" spans="1:24" x14ac:dyDescent="0.25">
      <c r="A1447" t="s">
        <v>2623</v>
      </c>
      <c r="B1447" s="1">
        <v>45929</v>
      </c>
      <c r="C1447" t="s">
        <v>1328</v>
      </c>
      <c r="D1447" t="s">
        <v>21</v>
      </c>
      <c r="E1447" t="s">
        <v>60</v>
      </c>
      <c r="F1447" t="s">
        <v>61</v>
      </c>
      <c r="G1447" t="s">
        <v>62</v>
      </c>
      <c r="H1447" t="s">
        <v>63</v>
      </c>
      <c r="I1447" t="s">
        <v>26</v>
      </c>
      <c r="J1447" t="s">
        <v>45</v>
      </c>
      <c r="K1447">
        <v>1</v>
      </c>
      <c r="L1447">
        <v>45</v>
      </c>
      <c r="M1447">
        <v>0</v>
      </c>
      <c r="N1447">
        <v>45</v>
      </c>
      <c r="O1447">
        <v>19</v>
      </c>
      <c r="P1447" t="s">
        <v>28</v>
      </c>
      <c r="Q1447" t="s">
        <v>46</v>
      </c>
      <c r="R1447" t="s">
        <v>36</v>
      </c>
      <c r="S1447">
        <v>4.4000000000000004</v>
      </c>
      <c r="T1447">
        <f>YEAR(tblOrders[[#This Row],[Order Date]])</f>
        <v>2025</v>
      </c>
      <c r="U1447" t="str">
        <f>TEXT(tblOrders[[#This Row],[Order Date]],"mmm-yyyy")</f>
        <v>Sep-2025</v>
      </c>
      <c r="V1447" s="4">
        <f>tblOrders[[#This Row],[Profit]]/tblOrders[[#This Row],[Sales Amount]]</f>
        <v>0.42222222222222222</v>
      </c>
      <c r="W1447" t="str">
        <f>VLOOKUP(tblOrders[[#This Row],[City]],CityRegion,2,0)</f>
        <v>South</v>
      </c>
      <c r="X1447" t="str">
        <f>VLOOKUP(tblOrders[[#This Row],[City]],lookups!A:C,3,0)</f>
        <v>Karnataka</v>
      </c>
    </row>
    <row r="1448" spans="1:24" x14ac:dyDescent="0.25">
      <c r="A1448" t="s">
        <v>2624</v>
      </c>
      <c r="B1448" s="1">
        <v>45950</v>
      </c>
      <c r="C1448" t="s">
        <v>1361</v>
      </c>
      <c r="D1448" t="s">
        <v>21</v>
      </c>
      <c r="E1448" t="s">
        <v>49</v>
      </c>
      <c r="F1448" t="s">
        <v>50</v>
      </c>
      <c r="G1448" t="s">
        <v>24</v>
      </c>
      <c r="H1448" t="s">
        <v>51</v>
      </c>
      <c r="I1448" t="s">
        <v>76</v>
      </c>
      <c r="J1448" t="s">
        <v>27</v>
      </c>
      <c r="K1448">
        <v>5</v>
      </c>
      <c r="L1448">
        <v>85</v>
      </c>
      <c r="M1448">
        <v>0.15</v>
      </c>
      <c r="N1448">
        <v>361.25</v>
      </c>
      <c r="O1448">
        <v>101.25</v>
      </c>
      <c r="P1448" t="s">
        <v>28</v>
      </c>
      <c r="Q1448" t="s">
        <v>29</v>
      </c>
      <c r="R1448" t="s">
        <v>30</v>
      </c>
      <c r="S1448">
        <v>4.7</v>
      </c>
      <c r="T1448">
        <f>YEAR(tblOrders[[#This Row],[Order Date]])</f>
        <v>2025</v>
      </c>
      <c r="U1448" t="str">
        <f>TEXT(tblOrders[[#This Row],[Order Date]],"mmm-yyyy")</f>
        <v>Oct-2025</v>
      </c>
      <c r="V1448" s="4">
        <f>tblOrders[[#This Row],[Profit]]/tblOrders[[#This Row],[Sales Amount]]</f>
        <v>0.28027681660899656</v>
      </c>
      <c r="W1448" t="str">
        <f>VLOOKUP(tblOrders[[#This Row],[City]],CityRegion,2,0)</f>
        <v>South</v>
      </c>
      <c r="X1448" t="str">
        <f>VLOOKUP(tblOrders[[#This Row],[City]],lookups!A:C,3,0)</f>
        <v>Kerala</v>
      </c>
    </row>
    <row r="1449" spans="1:24" x14ac:dyDescent="0.25">
      <c r="A1449" t="s">
        <v>2625</v>
      </c>
      <c r="B1449" s="1">
        <v>46018</v>
      </c>
      <c r="C1449" t="s">
        <v>2626</v>
      </c>
      <c r="D1449" t="s">
        <v>21</v>
      </c>
      <c r="E1449" t="s">
        <v>94</v>
      </c>
      <c r="F1449" t="s">
        <v>95</v>
      </c>
      <c r="G1449" t="s">
        <v>68</v>
      </c>
      <c r="H1449" t="s">
        <v>96</v>
      </c>
      <c r="I1449" t="s">
        <v>70</v>
      </c>
      <c r="J1449" t="s">
        <v>45</v>
      </c>
      <c r="K1449">
        <v>4</v>
      </c>
      <c r="L1449">
        <v>89</v>
      </c>
      <c r="M1449">
        <v>0.15</v>
      </c>
      <c r="N1449">
        <v>302.60000000000002</v>
      </c>
      <c r="O1449">
        <v>82.6</v>
      </c>
      <c r="P1449" t="s">
        <v>85</v>
      </c>
      <c r="Q1449" t="s">
        <v>86</v>
      </c>
      <c r="R1449" t="s">
        <v>36</v>
      </c>
      <c r="S1449">
        <v>3.4</v>
      </c>
      <c r="T1449">
        <f>YEAR(tblOrders[[#This Row],[Order Date]])</f>
        <v>2025</v>
      </c>
      <c r="U1449" t="str">
        <f>TEXT(tblOrders[[#This Row],[Order Date]],"mmm-yyyy")</f>
        <v>Dec-2025</v>
      </c>
      <c r="V1449" s="4">
        <f>tblOrders[[#This Row],[Profit]]/tblOrders[[#This Row],[Sales Amount]]</f>
        <v>0.27296761401189684</v>
      </c>
      <c r="W1449" t="str">
        <f>VLOOKUP(tblOrders[[#This Row],[City]],CityRegion,2,0)</f>
        <v>South</v>
      </c>
      <c r="X1449" t="str">
        <f>VLOOKUP(tblOrders[[#This Row],[City]],lookups!A:C,3,0)</f>
        <v>Telengana</v>
      </c>
    </row>
    <row r="1450" spans="1:24" x14ac:dyDescent="0.25">
      <c r="A1450" t="s">
        <v>2627</v>
      </c>
      <c r="B1450" s="1">
        <v>45834</v>
      </c>
      <c r="C1450" t="s">
        <v>293</v>
      </c>
      <c r="D1450" t="s">
        <v>21</v>
      </c>
      <c r="E1450" t="s">
        <v>101</v>
      </c>
      <c r="F1450" t="s">
        <v>102</v>
      </c>
      <c r="G1450" t="s">
        <v>24</v>
      </c>
      <c r="H1450" t="s">
        <v>103</v>
      </c>
      <c r="I1450" t="s">
        <v>52</v>
      </c>
      <c r="J1450" t="s">
        <v>34</v>
      </c>
      <c r="K1450">
        <v>5</v>
      </c>
      <c r="L1450">
        <v>120</v>
      </c>
      <c r="M1450">
        <v>0.15</v>
      </c>
      <c r="N1450">
        <v>510</v>
      </c>
      <c r="O1450">
        <v>120</v>
      </c>
      <c r="P1450" t="s">
        <v>111</v>
      </c>
      <c r="Q1450" t="s">
        <v>86</v>
      </c>
      <c r="R1450" t="s">
        <v>123</v>
      </c>
      <c r="S1450">
        <v>4.0999999999999996</v>
      </c>
      <c r="T1450">
        <f>YEAR(tblOrders[[#This Row],[Order Date]])</f>
        <v>2025</v>
      </c>
      <c r="U1450" t="str">
        <f>TEXT(tblOrders[[#This Row],[Order Date]],"mmm-yyyy")</f>
        <v>Jun-2025</v>
      </c>
      <c r="V1450" s="4">
        <f>tblOrders[[#This Row],[Profit]]/tblOrders[[#This Row],[Sales Amount]]</f>
        <v>0.23529411764705882</v>
      </c>
      <c r="W1450" t="str">
        <f>VLOOKUP(tblOrders[[#This Row],[City]],CityRegion,2,0)</f>
        <v>South</v>
      </c>
      <c r="X1450" t="str">
        <f>VLOOKUP(tblOrders[[#This Row],[City]],lookups!A:C,3,0)</f>
        <v>Kerala</v>
      </c>
    </row>
    <row r="1451" spans="1:24" x14ac:dyDescent="0.25">
      <c r="A1451" t="s">
        <v>2628</v>
      </c>
      <c r="B1451" s="1">
        <v>45995</v>
      </c>
      <c r="C1451" t="s">
        <v>1112</v>
      </c>
      <c r="D1451" t="s">
        <v>39</v>
      </c>
      <c r="E1451" t="s">
        <v>40</v>
      </c>
      <c r="F1451" t="s">
        <v>41</v>
      </c>
      <c r="G1451" t="s">
        <v>42</v>
      </c>
      <c r="H1451" t="s">
        <v>43</v>
      </c>
      <c r="I1451" t="s">
        <v>26</v>
      </c>
      <c r="J1451" t="s">
        <v>34</v>
      </c>
      <c r="K1451">
        <v>5</v>
      </c>
      <c r="L1451">
        <v>18</v>
      </c>
      <c r="M1451">
        <v>0.2</v>
      </c>
      <c r="N1451">
        <v>72</v>
      </c>
      <c r="O1451">
        <v>27</v>
      </c>
      <c r="P1451" t="s">
        <v>28</v>
      </c>
      <c r="Q1451" t="s">
        <v>91</v>
      </c>
      <c r="R1451" t="s">
        <v>123</v>
      </c>
      <c r="S1451">
        <v>3.7</v>
      </c>
      <c r="T1451">
        <f>YEAR(tblOrders[[#This Row],[Order Date]])</f>
        <v>2025</v>
      </c>
      <c r="U1451" t="str">
        <f>TEXT(tblOrders[[#This Row],[Order Date]],"mmm-yyyy")</f>
        <v>Dec-2025</v>
      </c>
      <c r="V1451" s="4">
        <f>tblOrders[[#This Row],[Profit]]/tblOrders[[#This Row],[Sales Amount]]</f>
        <v>0.375</v>
      </c>
      <c r="W1451" t="str">
        <f>VLOOKUP(tblOrders[[#This Row],[City]],CityRegion,2,0)</f>
        <v>South</v>
      </c>
      <c r="X1451" t="str">
        <f>VLOOKUP(tblOrders[[#This Row],[City]],lookups!A:C,3,0)</f>
        <v>Karnataka</v>
      </c>
    </row>
    <row r="1452" spans="1:24" x14ac:dyDescent="0.25">
      <c r="A1452" t="s">
        <v>2629</v>
      </c>
      <c r="B1452" s="1">
        <v>45869</v>
      </c>
      <c r="C1452" t="s">
        <v>1823</v>
      </c>
      <c r="D1452" t="s">
        <v>39</v>
      </c>
      <c r="E1452" t="s">
        <v>94</v>
      </c>
      <c r="F1452" t="s">
        <v>95</v>
      </c>
      <c r="G1452" t="s">
        <v>68</v>
      </c>
      <c r="H1452" t="s">
        <v>96</v>
      </c>
      <c r="I1452" t="s">
        <v>70</v>
      </c>
      <c r="J1452" t="s">
        <v>45</v>
      </c>
      <c r="K1452">
        <v>3</v>
      </c>
      <c r="L1452">
        <v>89</v>
      </c>
      <c r="M1452">
        <v>0.05</v>
      </c>
      <c r="N1452">
        <v>253.65</v>
      </c>
      <c r="O1452">
        <v>88.65</v>
      </c>
      <c r="P1452" t="s">
        <v>28</v>
      </c>
      <c r="Q1452" t="s">
        <v>86</v>
      </c>
      <c r="R1452" t="s">
        <v>30</v>
      </c>
      <c r="S1452">
        <v>4.0999999999999996</v>
      </c>
      <c r="T1452">
        <f>YEAR(tblOrders[[#This Row],[Order Date]])</f>
        <v>2025</v>
      </c>
      <c r="U1452" t="str">
        <f>TEXT(tblOrders[[#This Row],[Order Date]],"mmm-yyyy")</f>
        <v>Jul-2025</v>
      </c>
      <c r="V1452" s="4">
        <f>tblOrders[[#This Row],[Profit]]/tblOrders[[#This Row],[Sales Amount]]</f>
        <v>0.34949733885274986</v>
      </c>
      <c r="W1452" t="str">
        <f>VLOOKUP(tblOrders[[#This Row],[City]],CityRegion,2,0)</f>
        <v>South</v>
      </c>
      <c r="X1452" t="str">
        <f>VLOOKUP(tblOrders[[#This Row],[City]],lookups!A:C,3,0)</f>
        <v>Telengana</v>
      </c>
    </row>
    <row r="1453" spans="1:24" x14ac:dyDescent="0.25">
      <c r="A1453" t="s">
        <v>2630</v>
      </c>
      <c r="B1453" s="1">
        <v>45975</v>
      </c>
      <c r="C1453" t="s">
        <v>2631</v>
      </c>
      <c r="D1453" t="s">
        <v>21</v>
      </c>
      <c r="E1453" t="s">
        <v>94</v>
      </c>
      <c r="F1453" t="s">
        <v>95</v>
      </c>
      <c r="G1453" t="s">
        <v>68</v>
      </c>
      <c r="H1453" t="s">
        <v>96</v>
      </c>
      <c r="I1453" t="s">
        <v>26</v>
      </c>
      <c r="J1453" t="s">
        <v>34</v>
      </c>
      <c r="K1453">
        <v>5</v>
      </c>
      <c r="L1453">
        <v>89</v>
      </c>
      <c r="M1453">
        <v>0.2</v>
      </c>
      <c r="N1453">
        <v>356</v>
      </c>
      <c r="O1453">
        <v>81</v>
      </c>
      <c r="P1453" t="s">
        <v>28</v>
      </c>
      <c r="Q1453" t="s">
        <v>91</v>
      </c>
      <c r="R1453" t="s">
        <v>36</v>
      </c>
      <c r="S1453">
        <v>4.5999999999999996</v>
      </c>
      <c r="T1453">
        <f>YEAR(tblOrders[[#This Row],[Order Date]])</f>
        <v>2025</v>
      </c>
      <c r="U1453" t="str">
        <f>TEXT(tblOrders[[#This Row],[Order Date]],"mmm-yyyy")</f>
        <v>Nov-2025</v>
      </c>
      <c r="V1453" s="4">
        <f>tblOrders[[#This Row],[Profit]]/tblOrders[[#This Row],[Sales Amount]]</f>
        <v>0.22752808988764045</v>
      </c>
      <c r="W1453" t="str">
        <f>VLOOKUP(tblOrders[[#This Row],[City]],CityRegion,2,0)</f>
        <v>South</v>
      </c>
      <c r="X1453" t="str">
        <f>VLOOKUP(tblOrders[[#This Row],[City]],lookups!A:C,3,0)</f>
        <v>Karnataka</v>
      </c>
    </row>
    <row r="1454" spans="1:24" x14ac:dyDescent="0.25">
      <c r="A1454" t="s">
        <v>2632</v>
      </c>
      <c r="B1454" s="1">
        <v>45732</v>
      </c>
      <c r="C1454" t="s">
        <v>2633</v>
      </c>
      <c r="D1454" t="s">
        <v>39</v>
      </c>
      <c r="E1454" t="s">
        <v>49</v>
      </c>
      <c r="F1454" t="s">
        <v>50</v>
      </c>
      <c r="G1454" t="s">
        <v>24</v>
      </c>
      <c r="H1454" t="s">
        <v>51</v>
      </c>
      <c r="I1454" t="s">
        <v>139</v>
      </c>
      <c r="J1454" t="s">
        <v>34</v>
      </c>
      <c r="K1454">
        <v>3</v>
      </c>
      <c r="L1454">
        <v>85</v>
      </c>
      <c r="M1454">
        <v>0</v>
      </c>
      <c r="N1454">
        <v>255</v>
      </c>
      <c r="O1454">
        <v>99</v>
      </c>
      <c r="P1454" t="s">
        <v>28</v>
      </c>
      <c r="Q1454" t="s">
        <v>29</v>
      </c>
      <c r="R1454" t="s">
        <v>36</v>
      </c>
      <c r="S1454">
        <v>3.8</v>
      </c>
      <c r="T1454">
        <f>YEAR(tblOrders[[#This Row],[Order Date]])</f>
        <v>2025</v>
      </c>
      <c r="U1454" t="str">
        <f>TEXT(tblOrders[[#This Row],[Order Date]],"mmm-yyyy")</f>
        <v>Mar-2025</v>
      </c>
      <c r="V1454" s="4">
        <f>tblOrders[[#This Row],[Profit]]/tblOrders[[#This Row],[Sales Amount]]</f>
        <v>0.38823529411764707</v>
      </c>
      <c r="W1454" t="str">
        <f>VLOOKUP(tblOrders[[#This Row],[City]],CityRegion,2,0)</f>
        <v>South</v>
      </c>
      <c r="X1454" t="str">
        <f>VLOOKUP(tblOrders[[#This Row],[City]],lookups!A:C,3,0)</f>
        <v>Tamil Nadu</v>
      </c>
    </row>
    <row r="1455" spans="1:24" x14ac:dyDescent="0.25">
      <c r="A1455" t="s">
        <v>2634</v>
      </c>
      <c r="B1455" s="1">
        <v>45871</v>
      </c>
      <c r="C1455" t="s">
        <v>406</v>
      </c>
      <c r="D1455" t="s">
        <v>21</v>
      </c>
      <c r="E1455" t="s">
        <v>60</v>
      </c>
      <c r="F1455" t="s">
        <v>61</v>
      </c>
      <c r="G1455" t="s">
        <v>62</v>
      </c>
      <c r="H1455" t="s">
        <v>63</v>
      </c>
      <c r="I1455" t="s">
        <v>26</v>
      </c>
      <c r="J1455" t="s">
        <v>27</v>
      </c>
      <c r="K1455">
        <v>3</v>
      </c>
      <c r="L1455">
        <v>45</v>
      </c>
      <c r="M1455">
        <v>0.05</v>
      </c>
      <c r="N1455">
        <v>128.25</v>
      </c>
      <c r="O1455">
        <v>50.25</v>
      </c>
      <c r="P1455" t="s">
        <v>28</v>
      </c>
      <c r="Q1455" t="s">
        <v>46</v>
      </c>
      <c r="R1455" t="s">
        <v>36</v>
      </c>
      <c r="S1455">
        <v>4.9000000000000004</v>
      </c>
      <c r="T1455">
        <f>YEAR(tblOrders[[#This Row],[Order Date]])</f>
        <v>2025</v>
      </c>
      <c r="U1455" t="str">
        <f>TEXT(tblOrders[[#This Row],[Order Date]],"mmm-yyyy")</f>
        <v>Aug-2025</v>
      </c>
      <c r="V1455" s="4">
        <f>tblOrders[[#This Row],[Profit]]/tblOrders[[#This Row],[Sales Amount]]</f>
        <v>0.391812865497076</v>
      </c>
      <c r="W1455" t="str">
        <f>VLOOKUP(tblOrders[[#This Row],[City]],CityRegion,2,0)</f>
        <v>South</v>
      </c>
      <c r="X1455" t="str">
        <f>VLOOKUP(tblOrders[[#This Row],[City]],lookups!A:C,3,0)</f>
        <v>Karnataka</v>
      </c>
    </row>
    <row r="1456" spans="1:24" x14ac:dyDescent="0.25">
      <c r="A1456" t="s">
        <v>2635</v>
      </c>
      <c r="B1456" s="1">
        <v>45829</v>
      </c>
      <c r="C1456" t="s">
        <v>1089</v>
      </c>
      <c r="D1456" t="s">
        <v>21</v>
      </c>
      <c r="E1456" t="s">
        <v>22</v>
      </c>
      <c r="F1456" t="s">
        <v>23</v>
      </c>
      <c r="G1456" t="s">
        <v>24</v>
      </c>
      <c r="H1456" t="s">
        <v>25</v>
      </c>
      <c r="I1456" t="s">
        <v>139</v>
      </c>
      <c r="J1456" t="s">
        <v>45</v>
      </c>
      <c r="K1456">
        <v>3</v>
      </c>
      <c r="L1456">
        <v>190</v>
      </c>
      <c r="M1456">
        <v>0.1</v>
      </c>
      <c r="N1456">
        <v>513</v>
      </c>
      <c r="O1456">
        <v>138</v>
      </c>
      <c r="P1456" t="s">
        <v>28</v>
      </c>
      <c r="Q1456" t="s">
        <v>46</v>
      </c>
      <c r="R1456" t="s">
        <v>30</v>
      </c>
      <c r="S1456">
        <v>4</v>
      </c>
      <c r="T1456">
        <f>YEAR(tblOrders[[#This Row],[Order Date]])</f>
        <v>2025</v>
      </c>
      <c r="U1456" t="str">
        <f>TEXT(tblOrders[[#This Row],[Order Date]],"mmm-yyyy")</f>
        <v>Jun-2025</v>
      </c>
      <c r="V1456" s="4">
        <f>tblOrders[[#This Row],[Profit]]/tblOrders[[#This Row],[Sales Amount]]</f>
        <v>0.26900584795321636</v>
      </c>
      <c r="W1456" t="str">
        <f>VLOOKUP(tblOrders[[#This Row],[City]],CityRegion,2,0)</f>
        <v>South</v>
      </c>
      <c r="X1456" t="str">
        <f>VLOOKUP(tblOrders[[#This Row],[City]],lookups!A:C,3,0)</f>
        <v>Tamil Nadu</v>
      </c>
    </row>
    <row r="1457" spans="1:24" x14ac:dyDescent="0.25">
      <c r="A1457" t="s">
        <v>2636</v>
      </c>
      <c r="B1457" s="1">
        <v>45873</v>
      </c>
      <c r="C1457" t="s">
        <v>2637</v>
      </c>
      <c r="D1457" t="s">
        <v>39</v>
      </c>
      <c r="E1457" t="s">
        <v>60</v>
      </c>
      <c r="F1457" t="s">
        <v>61</v>
      </c>
      <c r="G1457" t="s">
        <v>62</v>
      </c>
      <c r="H1457" t="s">
        <v>63</v>
      </c>
      <c r="I1457" t="s">
        <v>52</v>
      </c>
      <c r="J1457" t="s">
        <v>27</v>
      </c>
      <c r="K1457">
        <v>4</v>
      </c>
      <c r="L1457">
        <v>45</v>
      </c>
      <c r="M1457">
        <v>0.2</v>
      </c>
      <c r="N1457">
        <v>144</v>
      </c>
      <c r="O1457">
        <v>40</v>
      </c>
      <c r="P1457" t="s">
        <v>28</v>
      </c>
      <c r="Q1457" t="s">
        <v>46</v>
      </c>
      <c r="R1457" t="s">
        <v>30</v>
      </c>
      <c r="S1457">
        <v>2.6</v>
      </c>
      <c r="T1457">
        <f>YEAR(tblOrders[[#This Row],[Order Date]])</f>
        <v>2025</v>
      </c>
      <c r="U1457" t="str">
        <f>TEXT(tblOrders[[#This Row],[Order Date]],"mmm-yyyy")</f>
        <v>Aug-2025</v>
      </c>
      <c r="V1457" s="4">
        <f>tblOrders[[#This Row],[Profit]]/tblOrders[[#This Row],[Sales Amount]]</f>
        <v>0.27777777777777779</v>
      </c>
      <c r="W1457" t="str">
        <f>VLOOKUP(tblOrders[[#This Row],[City]],CityRegion,2,0)</f>
        <v>South</v>
      </c>
      <c r="X1457" t="str">
        <f>VLOOKUP(tblOrders[[#This Row],[City]],lookups!A:C,3,0)</f>
        <v>Kerala</v>
      </c>
    </row>
    <row r="1458" spans="1:24" x14ac:dyDescent="0.25">
      <c r="A1458" t="s">
        <v>2638</v>
      </c>
      <c r="B1458" s="1">
        <v>46009</v>
      </c>
      <c r="C1458" t="s">
        <v>2445</v>
      </c>
      <c r="D1458" t="s">
        <v>21</v>
      </c>
      <c r="E1458" t="s">
        <v>55</v>
      </c>
      <c r="F1458" t="s">
        <v>56</v>
      </c>
      <c r="G1458" t="s">
        <v>24</v>
      </c>
      <c r="H1458" t="s">
        <v>51</v>
      </c>
      <c r="I1458" t="s">
        <v>130</v>
      </c>
      <c r="J1458" t="s">
        <v>45</v>
      </c>
      <c r="K1458">
        <v>5</v>
      </c>
      <c r="L1458">
        <v>42</v>
      </c>
      <c r="M1458">
        <v>0.2</v>
      </c>
      <c r="N1458">
        <v>168</v>
      </c>
      <c r="O1458">
        <v>48</v>
      </c>
      <c r="P1458" t="s">
        <v>28</v>
      </c>
      <c r="Q1458" t="s">
        <v>29</v>
      </c>
      <c r="R1458" t="s">
        <v>36</v>
      </c>
      <c r="S1458">
        <v>3.8</v>
      </c>
      <c r="T1458">
        <f>YEAR(tblOrders[[#This Row],[Order Date]])</f>
        <v>2025</v>
      </c>
      <c r="U1458" t="str">
        <f>TEXT(tblOrders[[#This Row],[Order Date]],"mmm-yyyy")</f>
        <v>Dec-2025</v>
      </c>
      <c r="V1458" s="4">
        <f>tblOrders[[#This Row],[Profit]]/tblOrders[[#This Row],[Sales Amount]]</f>
        <v>0.2857142857142857</v>
      </c>
      <c r="W1458" t="str">
        <f>VLOOKUP(tblOrders[[#This Row],[City]],CityRegion,2,0)</f>
        <v>West</v>
      </c>
      <c r="X1458" t="str">
        <f>VLOOKUP(tblOrders[[#This Row],[City]],lookups!A:C,3,0)</f>
        <v>Maharashtra</v>
      </c>
    </row>
    <row r="1459" spans="1:24" x14ac:dyDescent="0.25">
      <c r="A1459" t="s">
        <v>2639</v>
      </c>
      <c r="B1459" s="1">
        <v>45843</v>
      </c>
      <c r="C1459" t="s">
        <v>2640</v>
      </c>
      <c r="D1459" t="s">
        <v>21</v>
      </c>
      <c r="E1459" t="s">
        <v>94</v>
      </c>
      <c r="F1459" t="s">
        <v>95</v>
      </c>
      <c r="G1459" t="s">
        <v>68</v>
      </c>
      <c r="H1459" t="s">
        <v>96</v>
      </c>
      <c r="I1459" t="s">
        <v>26</v>
      </c>
      <c r="J1459" t="s">
        <v>34</v>
      </c>
      <c r="K1459">
        <v>5</v>
      </c>
      <c r="L1459">
        <v>89</v>
      </c>
      <c r="M1459">
        <v>0.15</v>
      </c>
      <c r="N1459">
        <v>378.25</v>
      </c>
      <c r="O1459">
        <v>103.25</v>
      </c>
      <c r="P1459" t="s">
        <v>85</v>
      </c>
      <c r="Q1459" t="s">
        <v>86</v>
      </c>
      <c r="R1459" t="s">
        <v>36</v>
      </c>
      <c r="S1459">
        <v>3.2</v>
      </c>
      <c r="T1459">
        <f>YEAR(tblOrders[[#This Row],[Order Date]])</f>
        <v>2025</v>
      </c>
      <c r="U1459" t="str">
        <f>TEXT(tblOrders[[#This Row],[Order Date]],"mmm-yyyy")</f>
        <v>Jul-2025</v>
      </c>
      <c r="V1459" s="4">
        <f>tblOrders[[#This Row],[Profit]]/tblOrders[[#This Row],[Sales Amount]]</f>
        <v>0.2729676140118969</v>
      </c>
      <c r="W1459" t="str">
        <f>VLOOKUP(tblOrders[[#This Row],[City]],CityRegion,2,0)</f>
        <v>South</v>
      </c>
      <c r="X1459" t="str">
        <f>VLOOKUP(tblOrders[[#This Row],[City]],lookups!A:C,3,0)</f>
        <v>Karnataka</v>
      </c>
    </row>
    <row r="1460" spans="1:24" x14ac:dyDescent="0.25">
      <c r="A1460" t="s">
        <v>2641</v>
      </c>
      <c r="B1460" s="1">
        <v>45811</v>
      </c>
      <c r="C1460" t="s">
        <v>391</v>
      </c>
      <c r="D1460" t="s">
        <v>21</v>
      </c>
      <c r="E1460" t="s">
        <v>40</v>
      </c>
      <c r="F1460" t="s">
        <v>41</v>
      </c>
      <c r="G1460" t="s">
        <v>42</v>
      </c>
      <c r="H1460" t="s">
        <v>43</v>
      </c>
      <c r="I1460" t="s">
        <v>26</v>
      </c>
      <c r="J1460" t="s">
        <v>27</v>
      </c>
      <c r="K1460">
        <v>2</v>
      </c>
      <c r="L1460">
        <v>18</v>
      </c>
      <c r="M1460">
        <v>0.05</v>
      </c>
      <c r="N1460">
        <v>34.200000000000003</v>
      </c>
      <c r="O1460">
        <v>16.2</v>
      </c>
      <c r="P1460" t="s">
        <v>28</v>
      </c>
      <c r="Q1460" t="s">
        <v>46</v>
      </c>
      <c r="R1460" t="s">
        <v>30</v>
      </c>
      <c r="S1460">
        <v>3.2</v>
      </c>
      <c r="T1460">
        <f>YEAR(tblOrders[[#This Row],[Order Date]])</f>
        <v>2025</v>
      </c>
      <c r="U1460" t="str">
        <f>TEXT(tblOrders[[#This Row],[Order Date]],"mmm-yyyy")</f>
        <v>Jun-2025</v>
      </c>
      <c r="V1460" s="4">
        <f>tblOrders[[#This Row],[Profit]]/tblOrders[[#This Row],[Sales Amount]]</f>
        <v>0.47368421052631571</v>
      </c>
      <c r="W1460" t="str">
        <f>VLOOKUP(tblOrders[[#This Row],[City]],CityRegion,2,0)</f>
        <v>South</v>
      </c>
      <c r="X1460" t="str">
        <f>VLOOKUP(tblOrders[[#This Row],[City]],lookups!A:C,3,0)</f>
        <v>Karnataka</v>
      </c>
    </row>
    <row r="1461" spans="1:24" x14ac:dyDescent="0.25">
      <c r="A1461" t="s">
        <v>2642</v>
      </c>
      <c r="B1461" s="1">
        <v>45706</v>
      </c>
      <c r="C1461" t="s">
        <v>465</v>
      </c>
      <c r="D1461" t="s">
        <v>21</v>
      </c>
      <c r="E1461" t="s">
        <v>60</v>
      </c>
      <c r="F1461" t="s">
        <v>61</v>
      </c>
      <c r="G1461" t="s">
        <v>62</v>
      </c>
      <c r="H1461" t="s">
        <v>63</v>
      </c>
      <c r="I1461" t="s">
        <v>26</v>
      </c>
      <c r="J1461" t="s">
        <v>45</v>
      </c>
      <c r="K1461">
        <v>5</v>
      </c>
      <c r="L1461">
        <v>45</v>
      </c>
      <c r="M1461">
        <v>0</v>
      </c>
      <c r="N1461">
        <v>225</v>
      </c>
      <c r="O1461">
        <v>95</v>
      </c>
      <c r="P1461" t="s">
        <v>111</v>
      </c>
      <c r="Q1461" t="s">
        <v>35</v>
      </c>
      <c r="R1461" t="s">
        <v>30</v>
      </c>
      <c r="S1461">
        <v>4.3</v>
      </c>
      <c r="T1461">
        <f>YEAR(tblOrders[[#This Row],[Order Date]])</f>
        <v>2025</v>
      </c>
      <c r="U1461" t="str">
        <f>TEXT(tblOrders[[#This Row],[Order Date]],"mmm-yyyy")</f>
        <v>Feb-2025</v>
      </c>
      <c r="V1461" s="4">
        <f>tblOrders[[#This Row],[Profit]]/tblOrders[[#This Row],[Sales Amount]]</f>
        <v>0.42222222222222222</v>
      </c>
      <c r="W1461" t="str">
        <f>VLOOKUP(tblOrders[[#This Row],[City]],CityRegion,2,0)</f>
        <v>South</v>
      </c>
      <c r="X1461" t="str">
        <f>VLOOKUP(tblOrders[[#This Row],[City]],lookups!A:C,3,0)</f>
        <v>Karnataka</v>
      </c>
    </row>
    <row r="1462" spans="1:24" x14ac:dyDescent="0.25">
      <c r="A1462" t="s">
        <v>2643</v>
      </c>
      <c r="B1462" s="1">
        <v>45833</v>
      </c>
      <c r="C1462" t="s">
        <v>2644</v>
      </c>
      <c r="D1462" t="s">
        <v>21</v>
      </c>
      <c r="E1462" t="s">
        <v>40</v>
      </c>
      <c r="F1462" t="s">
        <v>41</v>
      </c>
      <c r="G1462" t="s">
        <v>42</v>
      </c>
      <c r="H1462" t="s">
        <v>43</v>
      </c>
      <c r="I1462" t="s">
        <v>57</v>
      </c>
      <c r="J1462" t="s">
        <v>45</v>
      </c>
      <c r="K1462">
        <v>3</v>
      </c>
      <c r="L1462">
        <v>18</v>
      </c>
      <c r="M1462">
        <v>0.2</v>
      </c>
      <c r="N1462">
        <v>43.2</v>
      </c>
      <c r="O1462">
        <v>16.2</v>
      </c>
      <c r="P1462" t="s">
        <v>28</v>
      </c>
      <c r="Q1462" t="s">
        <v>91</v>
      </c>
      <c r="R1462" t="s">
        <v>30</v>
      </c>
      <c r="S1462">
        <v>2.9</v>
      </c>
      <c r="T1462">
        <f>YEAR(tblOrders[[#This Row],[Order Date]])</f>
        <v>2025</v>
      </c>
      <c r="U1462" t="str">
        <f>TEXT(tblOrders[[#This Row],[Order Date]],"mmm-yyyy")</f>
        <v>Jun-2025</v>
      </c>
      <c r="V1462" s="4">
        <f>tblOrders[[#This Row],[Profit]]/tblOrders[[#This Row],[Sales Amount]]</f>
        <v>0.37499999999999994</v>
      </c>
      <c r="W1462" t="str">
        <f>VLOOKUP(tblOrders[[#This Row],[City]],CityRegion,2,0)</f>
        <v>South</v>
      </c>
      <c r="X1462" t="str">
        <f>VLOOKUP(tblOrders[[#This Row],[City]],lookups!A:C,3,0)</f>
        <v>Kerala</v>
      </c>
    </row>
    <row r="1463" spans="1:24" x14ac:dyDescent="0.25">
      <c r="A1463" t="s">
        <v>2645</v>
      </c>
      <c r="B1463" s="1">
        <v>45777</v>
      </c>
      <c r="C1463" t="s">
        <v>2646</v>
      </c>
      <c r="D1463" t="s">
        <v>21</v>
      </c>
      <c r="E1463" t="s">
        <v>40</v>
      </c>
      <c r="F1463" t="s">
        <v>41</v>
      </c>
      <c r="G1463" t="s">
        <v>42</v>
      </c>
      <c r="H1463" t="s">
        <v>43</v>
      </c>
      <c r="I1463" t="s">
        <v>130</v>
      </c>
      <c r="J1463" t="s">
        <v>34</v>
      </c>
      <c r="K1463">
        <v>3</v>
      </c>
      <c r="L1463">
        <v>18</v>
      </c>
      <c r="M1463">
        <v>0.05</v>
      </c>
      <c r="N1463">
        <v>51.3</v>
      </c>
      <c r="O1463">
        <v>24.3</v>
      </c>
      <c r="P1463" t="s">
        <v>28</v>
      </c>
      <c r="Q1463" t="s">
        <v>29</v>
      </c>
      <c r="R1463" t="s">
        <v>30</v>
      </c>
      <c r="S1463">
        <v>3.5</v>
      </c>
      <c r="T1463">
        <f>YEAR(tblOrders[[#This Row],[Order Date]])</f>
        <v>2025</v>
      </c>
      <c r="U1463" t="str">
        <f>TEXT(tblOrders[[#This Row],[Order Date]],"mmm-yyyy")</f>
        <v>Apr-2025</v>
      </c>
      <c r="V1463" s="4">
        <f>tblOrders[[#This Row],[Profit]]/tblOrders[[#This Row],[Sales Amount]]</f>
        <v>0.47368421052631582</v>
      </c>
      <c r="W1463" t="str">
        <f>VLOOKUP(tblOrders[[#This Row],[City]],CityRegion,2,0)</f>
        <v>West</v>
      </c>
      <c r="X1463" t="str">
        <f>VLOOKUP(tblOrders[[#This Row],[City]],lookups!A:C,3,0)</f>
        <v>Maharashtra</v>
      </c>
    </row>
    <row r="1464" spans="1:24" x14ac:dyDescent="0.25">
      <c r="A1464" t="s">
        <v>2647</v>
      </c>
      <c r="B1464" s="1">
        <v>45934</v>
      </c>
      <c r="C1464" t="s">
        <v>2648</v>
      </c>
      <c r="D1464" t="s">
        <v>21</v>
      </c>
      <c r="E1464" t="s">
        <v>94</v>
      </c>
      <c r="F1464" t="s">
        <v>95</v>
      </c>
      <c r="G1464" t="s">
        <v>68</v>
      </c>
      <c r="H1464" t="s">
        <v>96</v>
      </c>
      <c r="I1464" t="s">
        <v>44</v>
      </c>
      <c r="J1464" t="s">
        <v>34</v>
      </c>
      <c r="K1464">
        <v>1</v>
      </c>
      <c r="L1464">
        <v>89</v>
      </c>
      <c r="M1464">
        <v>0</v>
      </c>
      <c r="N1464">
        <v>89</v>
      </c>
      <c r="O1464">
        <v>34</v>
      </c>
      <c r="P1464" t="s">
        <v>28</v>
      </c>
      <c r="Q1464" t="s">
        <v>91</v>
      </c>
      <c r="R1464" t="s">
        <v>36</v>
      </c>
      <c r="S1464">
        <v>4.5</v>
      </c>
      <c r="T1464">
        <f>YEAR(tblOrders[[#This Row],[Order Date]])</f>
        <v>2025</v>
      </c>
      <c r="U1464" t="str">
        <f>TEXT(tblOrders[[#This Row],[Order Date]],"mmm-yyyy")</f>
        <v>Oct-2025</v>
      </c>
      <c r="V1464" s="4">
        <f>tblOrders[[#This Row],[Profit]]/tblOrders[[#This Row],[Sales Amount]]</f>
        <v>0.38202247191011235</v>
      </c>
      <c r="W1464" t="str">
        <f>VLOOKUP(tblOrders[[#This Row],[City]],CityRegion,2,0)</f>
        <v>South</v>
      </c>
      <c r="X1464" t="str">
        <f>VLOOKUP(tblOrders[[#This Row],[City]],lookups!A:C,3,0)</f>
        <v>Kerala</v>
      </c>
    </row>
    <row r="1465" spans="1:24" x14ac:dyDescent="0.25">
      <c r="A1465" t="s">
        <v>2649</v>
      </c>
      <c r="B1465" s="1">
        <v>46012</v>
      </c>
      <c r="C1465" t="s">
        <v>2650</v>
      </c>
      <c r="D1465" t="s">
        <v>21</v>
      </c>
      <c r="E1465" t="s">
        <v>114</v>
      </c>
      <c r="F1465" t="s">
        <v>115</v>
      </c>
      <c r="G1465" t="s">
        <v>42</v>
      </c>
      <c r="H1465" t="s">
        <v>116</v>
      </c>
      <c r="I1465" t="s">
        <v>44</v>
      </c>
      <c r="J1465" t="s">
        <v>34</v>
      </c>
      <c r="K1465">
        <v>1</v>
      </c>
      <c r="L1465">
        <v>12</v>
      </c>
      <c r="M1465">
        <v>0.2</v>
      </c>
      <c r="N1465">
        <v>9.6</v>
      </c>
      <c r="O1465">
        <v>3.6</v>
      </c>
      <c r="P1465" t="s">
        <v>28</v>
      </c>
      <c r="Q1465" t="s">
        <v>86</v>
      </c>
      <c r="R1465" t="s">
        <v>30</v>
      </c>
      <c r="S1465">
        <v>4.7</v>
      </c>
      <c r="T1465">
        <f>YEAR(tblOrders[[#This Row],[Order Date]])</f>
        <v>2025</v>
      </c>
      <c r="U1465" t="str">
        <f>TEXT(tblOrders[[#This Row],[Order Date]],"mmm-yyyy")</f>
        <v>Dec-2025</v>
      </c>
      <c r="V1465" s="4">
        <f>tblOrders[[#This Row],[Profit]]/tblOrders[[#This Row],[Sales Amount]]</f>
        <v>0.375</v>
      </c>
      <c r="W1465" t="str">
        <f>VLOOKUP(tblOrders[[#This Row],[City]],CityRegion,2,0)</f>
        <v>South</v>
      </c>
      <c r="X1465" t="str">
        <f>VLOOKUP(tblOrders[[#This Row],[City]],lookups!A:C,3,0)</f>
        <v>Kerala</v>
      </c>
    </row>
    <row r="1466" spans="1:24" x14ac:dyDescent="0.25">
      <c r="A1466" t="s">
        <v>2651</v>
      </c>
      <c r="B1466" s="1">
        <v>45892</v>
      </c>
      <c r="C1466" t="s">
        <v>2652</v>
      </c>
      <c r="D1466" t="s">
        <v>39</v>
      </c>
      <c r="E1466" t="s">
        <v>73</v>
      </c>
      <c r="F1466" t="s">
        <v>74</v>
      </c>
      <c r="G1466" t="s">
        <v>68</v>
      </c>
      <c r="H1466" t="s">
        <v>75</v>
      </c>
      <c r="I1466" t="s">
        <v>84</v>
      </c>
      <c r="J1466" t="s">
        <v>45</v>
      </c>
      <c r="K1466">
        <v>4</v>
      </c>
      <c r="L1466">
        <v>65</v>
      </c>
      <c r="M1466">
        <v>0</v>
      </c>
      <c r="N1466">
        <v>260</v>
      </c>
      <c r="O1466">
        <v>108</v>
      </c>
      <c r="P1466" t="s">
        <v>28</v>
      </c>
      <c r="Q1466" t="s">
        <v>86</v>
      </c>
      <c r="R1466" t="s">
        <v>123</v>
      </c>
      <c r="S1466">
        <v>4.7</v>
      </c>
      <c r="T1466">
        <f>YEAR(tblOrders[[#This Row],[Order Date]])</f>
        <v>2025</v>
      </c>
      <c r="U1466" t="str">
        <f>TEXT(tblOrders[[#This Row],[Order Date]],"mmm-yyyy")</f>
        <v>Aug-2025</v>
      </c>
      <c r="V1466" s="4">
        <f>tblOrders[[#This Row],[Profit]]/tblOrders[[#This Row],[Sales Amount]]</f>
        <v>0.41538461538461541</v>
      </c>
      <c r="W1466" t="str">
        <f>VLOOKUP(tblOrders[[#This Row],[City]],CityRegion,2,0)</f>
        <v>West</v>
      </c>
      <c r="X1466" t="str">
        <f>VLOOKUP(tblOrders[[#This Row],[City]],lookups!A:C,3,0)</f>
        <v>Maharashtra</v>
      </c>
    </row>
    <row r="1467" spans="1:24" x14ac:dyDescent="0.25">
      <c r="A1467" t="s">
        <v>2653</v>
      </c>
      <c r="B1467" s="1">
        <v>45795</v>
      </c>
      <c r="C1467" t="s">
        <v>2654</v>
      </c>
      <c r="D1467" t="s">
        <v>21</v>
      </c>
      <c r="E1467" t="s">
        <v>55</v>
      </c>
      <c r="F1467" t="s">
        <v>56</v>
      </c>
      <c r="G1467" t="s">
        <v>24</v>
      </c>
      <c r="H1467" t="s">
        <v>51</v>
      </c>
      <c r="I1467" t="s">
        <v>26</v>
      </c>
      <c r="J1467" t="s">
        <v>34</v>
      </c>
      <c r="K1467">
        <v>1</v>
      </c>
      <c r="L1467">
        <v>42</v>
      </c>
      <c r="M1467">
        <v>0</v>
      </c>
      <c r="N1467">
        <v>42</v>
      </c>
      <c r="O1467">
        <v>18</v>
      </c>
      <c r="P1467" t="s">
        <v>111</v>
      </c>
      <c r="Q1467" t="s">
        <v>46</v>
      </c>
      <c r="R1467" t="s">
        <v>123</v>
      </c>
      <c r="S1467">
        <v>3.1</v>
      </c>
      <c r="T1467">
        <f>YEAR(tblOrders[[#This Row],[Order Date]])</f>
        <v>2025</v>
      </c>
      <c r="U1467" t="str">
        <f>TEXT(tblOrders[[#This Row],[Order Date]],"mmm-yyyy")</f>
        <v>May-2025</v>
      </c>
      <c r="V1467" s="4">
        <f>tblOrders[[#This Row],[Profit]]/tblOrders[[#This Row],[Sales Amount]]</f>
        <v>0.42857142857142855</v>
      </c>
      <c r="W1467" t="str">
        <f>VLOOKUP(tblOrders[[#This Row],[City]],CityRegion,2,0)</f>
        <v>South</v>
      </c>
      <c r="X1467" t="str">
        <f>VLOOKUP(tblOrders[[#This Row],[City]],lookups!A:C,3,0)</f>
        <v>Karnataka</v>
      </c>
    </row>
    <row r="1468" spans="1:24" x14ac:dyDescent="0.25">
      <c r="A1468" t="s">
        <v>2655</v>
      </c>
      <c r="B1468" s="1">
        <v>45754</v>
      </c>
      <c r="C1468" t="s">
        <v>2656</v>
      </c>
      <c r="D1468" t="s">
        <v>21</v>
      </c>
      <c r="E1468" t="s">
        <v>101</v>
      </c>
      <c r="F1468" t="s">
        <v>102</v>
      </c>
      <c r="G1468" t="s">
        <v>24</v>
      </c>
      <c r="H1468" t="s">
        <v>103</v>
      </c>
      <c r="I1468" t="s">
        <v>130</v>
      </c>
      <c r="J1468" t="s">
        <v>27</v>
      </c>
      <c r="K1468">
        <v>2</v>
      </c>
      <c r="L1468">
        <v>120</v>
      </c>
      <c r="M1468">
        <v>0.05</v>
      </c>
      <c r="N1468">
        <v>228</v>
      </c>
      <c r="O1468">
        <v>72</v>
      </c>
      <c r="P1468" t="s">
        <v>28</v>
      </c>
      <c r="Q1468" t="s">
        <v>91</v>
      </c>
      <c r="R1468" t="s">
        <v>36</v>
      </c>
      <c r="S1468">
        <v>4.2</v>
      </c>
      <c r="T1468">
        <f>YEAR(tblOrders[[#This Row],[Order Date]])</f>
        <v>2025</v>
      </c>
      <c r="U1468" t="str">
        <f>TEXT(tblOrders[[#This Row],[Order Date]],"mmm-yyyy")</f>
        <v>Apr-2025</v>
      </c>
      <c r="V1468" s="4">
        <f>tblOrders[[#This Row],[Profit]]/tblOrders[[#This Row],[Sales Amount]]</f>
        <v>0.31578947368421051</v>
      </c>
      <c r="W1468" t="str">
        <f>VLOOKUP(tblOrders[[#This Row],[City]],CityRegion,2,0)</f>
        <v>West</v>
      </c>
      <c r="X1468" t="str">
        <f>VLOOKUP(tblOrders[[#This Row],[City]],lookups!A:C,3,0)</f>
        <v>Maharashtra</v>
      </c>
    </row>
    <row r="1469" spans="1:24" x14ac:dyDescent="0.25">
      <c r="A1469" t="s">
        <v>2657</v>
      </c>
      <c r="B1469" s="1">
        <v>45702</v>
      </c>
      <c r="C1469" t="s">
        <v>2658</v>
      </c>
      <c r="D1469" t="s">
        <v>21</v>
      </c>
      <c r="E1469" t="s">
        <v>108</v>
      </c>
      <c r="F1469" t="s">
        <v>109</v>
      </c>
      <c r="G1469" t="s">
        <v>62</v>
      </c>
      <c r="H1469" t="s">
        <v>110</v>
      </c>
      <c r="I1469" t="s">
        <v>130</v>
      </c>
      <c r="J1469" t="s">
        <v>34</v>
      </c>
      <c r="K1469">
        <v>5</v>
      </c>
      <c r="L1469">
        <v>110</v>
      </c>
      <c r="M1469">
        <v>0</v>
      </c>
      <c r="N1469">
        <v>550</v>
      </c>
      <c r="O1469">
        <v>210</v>
      </c>
      <c r="P1469" t="s">
        <v>28</v>
      </c>
      <c r="Q1469" t="s">
        <v>86</v>
      </c>
      <c r="R1469" t="s">
        <v>36</v>
      </c>
      <c r="S1469">
        <v>2.8</v>
      </c>
      <c r="T1469">
        <f>YEAR(tblOrders[[#This Row],[Order Date]])</f>
        <v>2025</v>
      </c>
      <c r="U1469" t="str">
        <f>TEXT(tblOrders[[#This Row],[Order Date]],"mmm-yyyy")</f>
        <v>Feb-2025</v>
      </c>
      <c r="V1469" s="4">
        <f>tblOrders[[#This Row],[Profit]]/tblOrders[[#This Row],[Sales Amount]]</f>
        <v>0.38181818181818183</v>
      </c>
      <c r="W1469" t="str">
        <f>VLOOKUP(tblOrders[[#This Row],[City]],CityRegion,2,0)</f>
        <v>West</v>
      </c>
      <c r="X1469" t="str">
        <f>VLOOKUP(tblOrders[[#This Row],[City]],lookups!A:C,3,0)</f>
        <v>Maharashtra</v>
      </c>
    </row>
    <row r="1470" spans="1:24" x14ac:dyDescent="0.25">
      <c r="A1470" t="s">
        <v>2659</v>
      </c>
      <c r="B1470" s="1">
        <v>46006</v>
      </c>
      <c r="C1470" t="s">
        <v>2660</v>
      </c>
      <c r="D1470" t="s">
        <v>21</v>
      </c>
      <c r="E1470" t="s">
        <v>66</v>
      </c>
      <c r="F1470" t="s">
        <v>67</v>
      </c>
      <c r="G1470" t="s">
        <v>68</v>
      </c>
      <c r="H1470" t="s">
        <v>69</v>
      </c>
      <c r="I1470" t="s">
        <v>26</v>
      </c>
      <c r="J1470" t="s">
        <v>34</v>
      </c>
      <c r="K1470">
        <v>2</v>
      </c>
      <c r="L1470">
        <v>149</v>
      </c>
      <c r="M1470">
        <v>0</v>
      </c>
      <c r="N1470">
        <v>298</v>
      </c>
      <c r="O1470">
        <v>108</v>
      </c>
      <c r="P1470" t="s">
        <v>28</v>
      </c>
      <c r="Q1470" t="s">
        <v>91</v>
      </c>
      <c r="R1470" t="s">
        <v>36</v>
      </c>
      <c r="S1470">
        <v>3.9</v>
      </c>
      <c r="T1470">
        <f>YEAR(tblOrders[[#This Row],[Order Date]])</f>
        <v>2025</v>
      </c>
      <c r="U1470" t="str">
        <f>TEXT(tblOrders[[#This Row],[Order Date]],"mmm-yyyy")</f>
        <v>Dec-2025</v>
      </c>
      <c r="V1470" s="4">
        <f>tblOrders[[#This Row],[Profit]]/tblOrders[[#This Row],[Sales Amount]]</f>
        <v>0.36241610738255031</v>
      </c>
      <c r="W1470" t="str">
        <f>VLOOKUP(tblOrders[[#This Row],[City]],CityRegion,2,0)</f>
        <v>South</v>
      </c>
      <c r="X1470" t="str">
        <f>VLOOKUP(tblOrders[[#This Row],[City]],lookups!A:C,3,0)</f>
        <v>Karnataka</v>
      </c>
    </row>
    <row r="1471" spans="1:24" x14ac:dyDescent="0.25">
      <c r="A1471" t="s">
        <v>2661</v>
      </c>
      <c r="B1471" s="1">
        <v>46006</v>
      </c>
      <c r="C1471" t="s">
        <v>2662</v>
      </c>
      <c r="D1471" t="s">
        <v>21</v>
      </c>
      <c r="E1471" t="s">
        <v>49</v>
      </c>
      <c r="F1471" t="s">
        <v>50</v>
      </c>
      <c r="G1471" t="s">
        <v>24</v>
      </c>
      <c r="H1471" t="s">
        <v>51</v>
      </c>
      <c r="I1471" t="s">
        <v>139</v>
      </c>
      <c r="J1471" t="s">
        <v>34</v>
      </c>
      <c r="K1471">
        <v>5</v>
      </c>
      <c r="L1471">
        <v>85</v>
      </c>
      <c r="M1471">
        <v>0.15</v>
      </c>
      <c r="N1471">
        <v>361.25</v>
      </c>
      <c r="O1471">
        <v>101.25</v>
      </c>
      <c r="P1471" t="s">
        <v>28</v>
      </c>
      <c r="Q1471" t="s">
        <v>35</v>
      </c>
      <c r="R1471" t="s">
        <v>30</v>
      </c>
      <c r="S1471">
        <v>4.8</v>
      </c>
      <c r="T1471">
        <f>YEAR(tblOrders[[#This Row],[Order Date]])</f>
        <v>2025</v>
      </c>
      <c r="U1471" t="str">
        <f>TEXT(tblOrders[[#This Row],[Order Date]],"mmm-yyyy")</f>
        <v>Dec-2025</v>
      </c>
      <c r="V1471" s="4">
        <f>tblOrders[[#This Row],[Profit]]/tblOrders[[#This Row],[Sales Amount]]</f>
        <v>0.28027681660899656</v>
      </c>
      <c r="W1471" t="str">
        <f>VLOOKUP(tblOrders[[#This Row],[City]],CityRegion,2,0)</f>
        <v>South</v>
      </c>
      <c r="X1471" t="str">
        <f>VLOOKUP(tblOrders[[#This Row],[City]],lookups!A:C,3,0)</f>
        <v>Tamil Nadu</v>
      </c>
    </row>
    <row r="1472" spans="1:24" x14ac:dyDescent="0.25">
      <c r="A1472" t="s">
        <v>2663</v>
      </c>
      <c r="B1472" s="1">
        <v>45693</v>
      </c>
      <c r="C1472" t="s">
        <v>956</v>
      </c>
      <c r="D1472" t="s">
        <v>39</v>
      </c>
      <c r="E1472" t="s">
        <v>101</v>
      </c>
      <c r="F1472" t="s">
        <v>102</v>
      </c>
      <c r="G1472" t="s">
        <v>24</v>
      </c>
      <c r="H1472" t="s">
        <v>103</v>
      </c>
      <c r="I1472" t="s">
        <v>84</v>
      </c>
      <c r="J1472" t="s">
        <v>34</v>
      </c>
      <c r="K1472">
        <v>3</v>
      </c>
      <c r="L1472">
        <v>120</v>
      </c>
      <c r="M1472">
        <v>0.15</v>
      </c>
      <c r="N1472">
        <v>306</v>
      </c>
      <c r="O1472">
        <v>72</v>
      </c>
      <c r="P1472" t="s">
        <v>28</v>
      </c>
      <c r="Q1472" t="s">
        <v>86</v>
      </c>
      <c r="R1472" t="s">
        <v>36</v>
      </c>
      <c r="S1472">
        <v>3.5</v>
      </c>
      <c r="T1472">
        <f>YEAR(tblOrders[[#This Row],[Order Date]])</f>
        <v>2025</v>
      </c>
      <c r="U1472" t="str">
        <f>TEXT(tblOrders[[#This Row],[Order Date]],"mmm-yyyy")</f>
        <v>Feb-2025</v>
      </c>
      <c r="V1472" s="4">
        <f>tblOrders[[#This Row],[Profit]]/tblOrders[[#This Row],[Sales Amount]]</f>
        <v>0.23529411764705882</v>
      </c>
      <c r="W1472" t="str">
        <f>VLOOKUP(tblOrders[[#This Row],[City]],CityRegion,2,0)</f>
        <v>West</v>
      </c>
      <c r="X1472" t="str">
        <f>VLOOKUP(tblOrders[[#This Row],[City]],lookups!A:C,3,0)</f>
        <v>Maharashtra</v>
      </c>
    </row>
    <row r="1473" spans="1:24" x14ac:dyDescent="0.25">
      <c r="A1473" t="s">
        <v>2664</v>
      </c>
      <c r="B1473" s="1">
        <v>45721</v>
      </c>
      <c r="C1473" t="s">
        <v>2665</v>
      </c>
      <c r="D1473" t="s">
        <v>39</v>
      </c>
      <c r="E1473" t="s">
        <v>40</v>
      </c>
      <c r="F1473" t="s">
        <v>41</v>
      </c>
      <c r="G1473" t="s">
        <v>42</v>
      </c>
      <c r="H1473" t="s">
        <v>43</v>
      </c>
      <c r="I1473" t="s">
        <v>52</v>
      </c>
      <c r="J1473" t="s">
        <v>45</v>
      </c>
      <c r="K1473">
        <v>5</v>
      </c>
      <c r="L1473">
        <v>18</v>
      </c>
      <c r="M1473">
        <v>0.2</v>
      </c>
      <c r="N1473">
        <v>72</v>
      </c>
      <c r="O1473">
        <v>27</v>
      </c>
      <c r="P1473" t="s">
        <v>28</v>
      </c>
      <c r="Q1473" t="s">
        <v>29</v>
      </c>
      <c r="R1473" t="s">
        <v>36</v>
      </c>
      <c r="S1473">
        <v>2.7</v>
      </c>
      <c r="T1473">
        <f>YEAR(tblOrders[[#This Row],[Order Date]])</f>
        <v>2025</v>
      </c>
      <c r="U1473" t="str">
        <f>TEXT(tblOrders[[#This Row],[Order Date]],"mmm-yyyy")</f>
        <v>Mar-2025</v>
      </c>
      <c r="V1473" s="4">
        <f>tblOrders[[#This Row],[Profit]]/tblOrders[[#This Row],[Sales Amount]]</f>
        <v>0.375</v>
      </c>
      <c r="W1473" t="str">
        <f>VLOOKUP(tblOrders[[#This Row],[City]],CityRegion,2,0)</f>
        <v>South</v>
      </c>
      <c r="X1473" t="str">
        <f>VLOOKUP(tblOrders[[#This Row],[City]],lookups!A:C,3,0)</f>
        <v>Kerala</v>
      </c>
    </row>
    <row r="1474" spans="1:24" x14ac:dyDescent="0.25">
      <c r="A1474" t="s">
        <v>2666</v>
      </c>
      <c r="B1474" s="1">
        <v>45956</v>
      </c>
      <c r="C1474" t="s">
        <v>2667</v>
      </c>
      <c r="D1474" t="s">
        <v>39</v>
      </c>
      <c r="E1474" t="s">
        <v>40</v>
      </c>
      <c r="F1474" t="s">
        <v>41</v>
      </c>
      <c r="G1474" t="s">
        <v>42</v>
      </c>
      <c r="H1474" t="s">
        <v>43</v>
      </c>
      <c r="I1474" t="s">
        <v>84</v>
      </c>
      <c r="J1474" t="s">
        <v>27</v>
      </c>
      <c r="K1474">
        <v>3</v>
      </c>
      <c r="L1474">
        <v>18</v>
      </c>
      <c r="M1474">
        <v>0</v>
      </c>
      <c r="N1474">
        <v>54</v>
      </c>
      <c r="O1474">
        <v>27</v>
      </c>
      <c r="P1474" t="s">
        <v>28</v>
      </c>
      <c r="Q1474" t="s">
        <v>91</v>
      </c>
      <c r="R1474" t="s">
        <v>36</v>
      </c>
      <c r="S1474">
        <v>4.4000000000000004</v>
      </c>
      <c r="T1474">
        <f>YEAR(tblOrders[[#This Row],[Order Date]])</f>
        <v>2025</v>
      </c>
      <c r="U1474" t="str">
        <f>TEXT(tblOrders[[#This Row],[Order Date]],"mmm-yyyy")</f>
        <v>Oct-2025</v>
      </c>
      <c r="V1474" s="4">
        <f>tblOrders[[#This Row],[Profit]]/tblOrders[[#This Row],[Sales Amount]]</f>
        <v>0.5</v>
      </c>
      <c r="W1474" t="str">
        <f>VLOOKUP(tblOrders[[#This Row],[City]],CityRegion,2,0)</f>
        <v>West</v>
      </c>
      <c r="X1474" t="str">
        <f>VLOOKUP(tblOrders[[#This Row],[City]],lookups!A:C,3,0)</f>
        <v>Maharashtra</v>
      </c>
    </row>
    <row r="1475" spans="1:24" x14ac:dyDescent="0.25">
      <c r="A1475" t="s">
        <v>2668</v>
      </c>
      <c r="B1475" s="1">
        <v>45918</v>
      </c>
      <c r="C1475" t="s">
        <v>2669</v>
      </c>
      <c r="D1475" t="s">
        <v>21</v>
      </c>
      <c r="E1475" t="s">
        <v>79</v>
      </c>
      <c r="F1475" t="s">
        <v>80</v>
      </c>
      <c r="G1475" t="s">
        <v>68</v>
      </c>
      <c r="H1475" t="s">
        <v>81</v>
      </c>
      <c r="I1475" t="s">
        <v>139</v>
      </c>
      <c r="J1475" t="s">
        <v>34</v>
      </c>
      <c r="K1475">
        <v>2</v>
      </c>
      <c r="L1475">
        <v>799</v>
      </c>
      <c r="M1475">
        <v>0.1</v>
      </c>
      <c r="N1475">
        <v>1438.2</v>
      </c>
      <c r="O1475">
        <v>198.2</v>
      </c>
      <c r="P1475" t="s">
        <v>28</v>
      </c>
      <c r="Q1475" t="s">
        <v>91</v>
      </c>
      <c r="R1475" t="s">
        <v>30</v>
      </c>
      <c r="S1475">
        <v>5</v>
      </c>
      <c r="T1475">
        <f>YEAR(tblOrders[[#This Row],[Order Date]])</f>
        <v>2025</v>
      </c>
      <c r="U1475" t="str">
        <f>TEXT(tblOrders[[#This Row],[Order Date]],"mmm-yyyy")</f>
        <v>Sep-2025</v>
      </c>
      <c r="V1475" s="4">
        <f>tblOrders[[#This Row],[Profit]]/tblOrders[[#This Row],[Sales Amount]]</f>
        <v>0.13781115282992629</v>
      </c>
      <c r="W1475" t="str">
        <f>VLOOKUP(tblOrders[[#This Row],[City]],CityRegion,2,0)</f>
        <v>South</v>
      </c>
      <c r="X1475" t="str">
        <f>VLOOKUP(tblOrders[[#This Row],[City]],lookups!A:C,3,0)</f>
        <v>Tamil Nadu</v>
      </c>
    </row>
    <row r="1476" spans="1:24" x14ac:dyDescent="0.25">
      <c r="A1476" t="s">
        <v>2670</v>
      </c>
      <c r="B1476" s="1">
        <v>45891</v>
      </c>
      <c r="C1476" t="s">
        <v>906</v>
      </c>
      <c r="D1476" t="s">
        <v>39</v>
      </c>
      <c r="E1476" t="s">
        <v>108</v>
      </c>
      <c r="F1476" t="s">
        <v>109</v>
      </c>
      <c r="G1476" t="s">
        <v>62</v>
      </c>
      <c r="H1476" t="s">
        <v>110</v>
      </c>
      <c r="I1476" t="s">
        <v>139</v>
      </c>
      <c r="J1476" t="s">
        <v>45</v>
      </c>
      <c r="K1476">
        <v>3</v>
      </c>
      <c r="L1476">
        <v>110</v>
      </c>
      <c r="M1476">
        <v>0</v>
      </c>
      <c r="N1476">
        <v>330</v>
      </c>
      <c r="O1476">
        <v>126</v>
      </c>
      <c r="P1476" t="s">
        <v>28</v>
      </c>
      <c r="Q1476" t="s">
        <v>91</v>
      </c>
      <c r="R1476" t="s">
        <v>36</v>
      </c>
      <c r="S1476">
        <v>3.6</v>
      </c>
      <c r="T1476">
        <f>YEAR(tblOrders[[#This Row],[Order Date]])</f>
        <v>2025</v>
      </c>
      <c r="U1476" t="str">
        <f>TEXT(tblOrders[[#This Row],[Order Date]],"mmm-yyyy")</f>
        <v>Aug-2025</v>
      </c>
      <c r="V1476" s="4">
        <f>tblOrders[[#This Row],[Profit]]/tblOrders[[#This Row],[Sales Amount]]</f>
        <v>0.38181818181818183</v>
      </c>
      <c r="W1476" t="str">
        <f>VLOOKUP(tblOrders[[#This Row],[City]],CityRegion,2,0)</f>
        <v>South</v>
      </c>
      <c r="X1476" t="str">
        <f>VLOOKUP(tblOrders[[#This Row],[City]],lookups!A:C,3,0)</f>
        <v>Tamil Nadu</v>
      </c>
    </row>
    <row r="1477" spans="1:24" x14ac:dyDescent="0.25">
      <c r="A1477" t="s">
        <v>2671</v>
      </c>
      <c r="B1477" s="1">
        <v>45779</v>
      </c>
      <c r="C1477" t="s">
        <v>2672</v>
      </c>
      <c r="D1477" t="s">
        <v>39</v>
      </c>
      <c r="E1477" t="s">
        <v>114</v>
      </c>
      <c r="F1477" t="s">
        <v>115</v>
      </c>
      <c r="G1477" t="s">
        <v>42</v>
      </c>
      <c r="H1477" t="s">
        <v>116</v>
      </c>
      <c r="I1477" t="s">
        <v>70</v>
      </c>
      <c r="J1477" t="s">
        <v>27</v>
      </c>
      <c r="K1477">
        <v>1</v>
      </c>
      <c r="L1477">
        <v>12</v>
      </c>
      <c r="M1477">
        <v>0</v>
      </c>
      <c r="N1477">
        <v>12</v>
      </c>
      <c r="O1477">
        <v>6</v>
      </c>
      <c r="P1477" t="s">
        <v>28</v>
      </c>
      <c r="Q1477" t="s">
        <v>46</v>
      </c>
      <c r="R1477" t="s">
        <v>36</v>
      </c>
      <c r="S1477">
        <v>4.5999999999999996</v>
      </c>
      <c r="T1477">
        <f>YEAR(tblOrders[[#This Row],[Order Date]])</f>
        <v>2025</v>
      </c>
      <c r="U1477" t="str">
        <f>TEXT(tblOrders[[#This Row],[Order Date]],"mmm-yyyy")</f>
        <v>May-2025</v>
      </c>
      <c r="V1477" s="4">
        <f>tblOrders[[#This Row],[Profit]]/tblOrders[[#This Row],[Sales Amount]]</f>
        <v>0.5</v>
      </c>
      <c r="W1477" t="str">
        <f>VLOOKUP(tblOrders[[#This Row],[City]],CityRegion,2,0)</f>
        <v>South</v>
      </c>
      <c r="X1477" t="str">
        <f>VLOOKUP(tblOrders[[#This Row],[City]],lookups!A:C,3,0)</f>
        <v>Telengana</v>
      </c>
    </row>
    <row r="1478" spans="1:24" x14ac:dyDescent="0.25">
      <c r="A1478" t="s">
        <v>2673</v>
      </c>
      <c r="B1478" s="1">
        <v>45814</v>
      </c>
      <c r="C1478" t="s">
        <v>2674</v>
      </c>
      <c r="D1478" t="s">
        <v>21</v>
      </c>
      <c r="E1478" t="s">
        <v>60</v>
      </c>
      <c r="F1478" t="s">
        <v>61</v>
      </c>
      <c r="G1478" t="s">
        <v>62</v>
      </c>
      <c r="H1478" t="s">
        <v>63</v>
      </c>
      <c r="I1478" t="s">
        <v>33</v>
      </c>
      <c r="J1478" t="s">
        <v>45</v>
      </c>
      <c r="K1478">
        <v>3</v>
      </c>
      <c r="L1478">
        <v>45</v>
      </c>
      <c r="M1478">
        <v>0.15</v>
      </c>
      <c r="N1478">
        <v>114.75</v>
      </c>
      <c r="O1478">
        <v>36.75</v>
      </c>
      <c r="P1478" t="s">
        <v>28</v>
      </c>
      <c r="Q1478" t="s">
        <v>86</v>
      </c>
      <c r="R1478" t="s">
        <v>36</v>
      </c>
      <c r="S1478">
        <v>2.8</v>
      </c>
      <c r="T1478">
        <f>YEAR(tblOrders[[#This Row],[Order Date]])</f>
        <v>2025</v>
      </c>
      <c r="U1478" t="str">
        <f>TEXT(tblOrders[[#This Row],[Order Date]],"mmm-yyyy")</f>
        <v>Jun-2025</v>
      </c>
      <c r="V1478" s="4">
        <f>tblOrders[[#This Row],[Profit]]/tblOrders[[#This Row],[Sales Amount]]</f>
        <v>0.3202614379084967</v>
      </c>
      <c r="W1478" t="str">
        <f>VLOOKUP(tblOrders[[#This Row],[City]],CityRegion,2,0)</f>
        <v>North</v>
      </c>
      <c r="X1478" t="str">
        <f>VLOOKUP(tblOrders[[#This Row],[City]],lookups!A:C,3,0)</f>
        <v>Delhi</v>
      </c>
    </row>
    <row r="1479" spans="1:24" x14ac:dyDescent="0.25">
      <c r="A1479" t="s">
        <v>2675</v>
      </c>
      <c r="B1479" s="1">
        <v>46016</v>
      </c>
      <c r="C1479" t="s">
        <v>1159</v>
      </c>
      <c r="D1479" t="s">
        <v>39</v>
      </c>
      <c r="E1479" t="s">
        <v>79</v>
      </c>
      <c r="F1479" t="s">
        <v>80</v>
      </c>
      <c r="G1479" t="s">
        <v>68</v>
      </c>
      <c r="H1479" t="s">
        <v>81</v>
      </c>
      <c r="I1479" t="s">
        <v>26</v>
      </c>
      <c r="J1479" t="s">
        <v>27</v>
      </c>
      <c r="K1479">
        <v>3</v>
      </c>
      <c r="L1479">
        <v>799</v>
      </c>
      <c r="M1479">
        <v>0.05</v>
      </c>
      <c r="N1479">
        <v>2277.15</v>
      </c>
      <c r="O1479">
        <v>417.15</v>
      </c>
      <c r="P1479" t="s">
        <v>28</v>
      </c>
      <c r="Q1479" t="s">
        <v>46</v>
      </c>
      <c r="R1479" t="s">
        <v>36</v>
      </c>
      <c r="S1479">
        <v>3.3</v>
      </c>
      <c r="T1479">
        <f>YEAR(tblOrders[[#This Row],[Order Date]])</f>
        <v>2025</v>
      </c>
      <c r="U1479" t="str">
        <f>TEXT(tblOrders[[#This Row],[Order Date]],"mmm-yyyy")</f>
        <v>Dec-2025</v>
      </c>
      <c r="V1479" s="4">
        <f>tblOrders[[#This Row],[Profit]]/tblOrders[[#This Row],[Sales Amount]]</f>
        <v>0.18318951320729859</v>
      </c>
      <c r="W1479" t="str">
        <f>VLOOKUP(tblOrders[[#This Row],[City]],CityRegion,2,0)</f>
        <v>South</v>
      </c>
      <c r="X1479" t="str">
        <f>VLOOKUP(tblOrders[[#This Row],[City]],lookups!A:C,3,0)</f>
        <v>Karnataka</v>
      </c>
    </row>
    <row r="1480" spans="1:24" x14ac:dyDescent="0.25">
      <c r="A1480" t="s">
        <v>2676</v>
      </c>
      <c r="B1480" s="1">
        <v>45776</v>
      </c>
      <c r="C1480" t="s">
        <v>2677</v>
      </c>
      <c r="D1480" t="s">
        <v>21</v>
      </c>
      <c r="E1480" t="s">
        <v>101</v>
      </c>
      <c r="F1480" t="s">
        <v>102</v>
      </c>
      <c r="G1480" t="s">
        <v>24</v>
      </c>
      <c r="H1480" t="s">
        <v>103</v>
      </c>
      <c r="I1480" t="s">
        <v>33</v>
      </c>
      <c r="J1480" t="s">
        <v>27</v>
      </c>
      <c r="K1480">
        <v>5</v>
      </c>
      <c r="L1480">
        <v>120</v>
      </c>
      <c r="M1480">
        <v>0.05</v>
      </c>
      <c r="N1480">
        <v>570</v>
      </c>
      <c r="O1480">
        <v>180</v>
      </c>
      <c r="P1480" t="s">
        <v>28</v>
      </c>
      <c r="Q1480" t="s">
        <v>29</v>
      </c>
      <c r="R1480" t="s">
        <v>30</v>
      </c>
      <c r="S1480">
        <v>3.9</v>
      </c>
      <c r="T1480">
        <f>YEAR(tblOrders[[#This Row],[Order Date]])</f>
        <v>2025</v>
      </c>
      <c r="U1480" t="str">
        <f>TEXT(tblOrders[[#This Row],[Order Date]],"mmm-yyyy")</f>
        <v>Apr-2025</v>
      </c>
      <c r="V1480" s="4">
        <f>tblOrders[[#This Row],[Profit]]/tblOrders[[#This Row],[Sales Amount]]</f>
        <v>0.31578947368421051</v>
      </c>
      <c r="W1480" t="str">
        <f>VLOOKUP(tblOrders[[#This Row],[City]],CityRegion,2,0)</f>
        <v>North</v>
      </c>
      <c r="X1480" t="str">
        <f>VLOOKUP(tblOrders[[#This Row],[City]],lookups!A:C,3,0)</f>
        <v>Delhi</v>
      </c>
    </row>
    <row r="1481" spans="1:24" x14ac:dyDescent="0.25">
      <c r="A1481" t="s">
        <v>2678</v>
      </c>
      <c r="B1481" s="1">
        <v>46018</v>
      </c>
      <c r="C1481" t="s">
        <v>339</v>
      </c>
      <c r="D1481" t="s">
        <v>21</v>
      </c>
      <c r="E1481" t="s">
        <v>73</v>
      </c>
      <c r="F1481" t="s">
        <v>74</v>
      </c>
      <c r="G1481" t="s">
        <v>68</v>
      </c>
      <c r="H1481" t="s">
        <v>75</v>
      </c>
      <c r="I1481" t="s">
        <v>33</v>
      </c>
      <c r="J1481" t="s">
        <v>45</v>
      </c>
      <c r="K1481">
        <v>2</v>
      </c>
      <c r="L1481">
        <v>65</v>
      </c>
      <c r="M1481">
        <v>0.2</v>
      </c>
      <c r="N1481">
        <v>104</v>
      </c>
      <c r="O1481">
        <v>28</v>
      </c>
      <c r="P1481" t="s">
        <v>111</v>
      </c>
      <c r="Q1481" t="s">
        <v>46</v>
      </c>
      <c r="R1481" t="s">
        <v>36</v>
      </c>
      <c r="S1481">
        <v>4.9000000000000004</v>
      </c>
      <c r="T1481">
        <f>YEAR(tblOrders[[#This Row],[Order Date]])</f>
        <v>2025</v>
      </c>
      <c r="U1481" t="str">
        <f>TEXT(tblOrders[[#This Row],[Order Date]],"mmm-yyyy")</f>
        <v>Dec-2025</v>
      </c>
      <c r="V1481" s="4">
        <f>tblOrders[[#This Row],[Profit]]/tblOrders[[#This Row],[Sales Amount]]</f>
        <v>0.26923076923076922</v>
      </c>
      <c r="W1481" t="str">
        <f>VLOOKUP(tblOrders[[#This Row],[City]],CityRegion,2,0)</f>
        <v>North</v>
      </c>
      <c r="X1481" t="str">
        <f>VLOOKUP(tblOrders[[#This Row],[City]],lookups!A:C,3,0)</f>
        <v>Delhi</v>
      </c>
    </row>
    <row r="1482" spans="1:24" x14ac:dyDescent="0.25">
      <c r="A1482" t="s">
        <v>2679</v>
      </c>
      <c r="B1482" s="1">
        <v>45820</v>
      </c>
      <c r="C1482" t="s">
        <v>729</v>
      </c>
      <c r="D1482" t="s">
        <v>21</v>
      </c>
      <c r="E1482" t="s">
        <v>49</v>
      </c>
      <c r="F1482" t="s">
        <v>50</v>
      </c>
      <c r="G1482" t="s">
        <v>24</v>
      </c>
      <c r="H1482" t="s">
        <v>51</v>
      </c>
      <c r="I1482" t="s">
        <v>33</v>
      </c>
      <c r="J1482" t="s">
        <v>45</v>
      </c>
      <c r="K1482">
        <v>1</v>
      </c>
      <c r="L1482">
        <v>85</v>
      </c>
      <c r="M1482">
        <v>0.1</v>
      </c>
      <c r="N1482">
        <v>76.5</v>
      </c>
      <c r="O1482">
        <v>24.5</v>
      </c>
      <c r="P1482" t="s">
        <v>28</v>
      </c>
      <c r="Q1482" t="s">
        <v>91</v>
      </c>
      <c r="R1482" t="s">
        <v>36</v>
      </c>
      <c r="S1482">
        <v>3</v>
      </c>
      <c r="T1482">
        <f>YEAR(tblOrders[[#This Row],[Order Date]])</f>
        <v>2025</v>
      </c>
      <c r="U1482" t="str">
        <f>TEXT(tblOrders[[#This Row],[Order Date]],"mmm-yyyy")</f>
        <v>Jun-2025</v>
      </c>
      <c r="V1482" s="4">
        <f>tblOrders[[#This Row],[Profit]]/tblOrders[[#This Row],[Sales Amount]]</f>
        <v>0.3202614379084967</v>
      </c>
      <c r="W1482" t="str">
        <f>VLOOKUP(tblOrders[[#This Row],[City]],CityRegion,2,0)</f>
        <v>North</v>
      </c>
      <c r="X1482" t="str">
        <f>VLOOKUP(tblOrders[[#This Row],[City]],lookups!A:C,3,0)</f>
        <v>Delhi</v>
      </c>
    </row>
    <row r="1483" spans="1:24" x14ac:dyDescent="0.25">
      <c r="A1483" t="s">
        <v>2680</v>
      </c>
      <c r="B1483" s="1">
        <v>46003</v>
      </c>
      <c r="C1483" t="s">
        <v>1051</v>
      </c>
      <c r="D1483" t="s">
        <v>21</v>
      </c>
      <c r="E1483" t="s">
        <v>101</v>
      </c>
      <c r="F1483" t="s">
        <v>102</v>
      </c>
      <c r="G1483" t="s">
        <v>24</v>
      </c>
      <c r="H1483" t="s">
        <v>103</v>
      </c>
      <c r="I1483" t="s">
        <v>44</v>
      </c>
      <c r="J1483" t="s">
        <v>45</v>
      </c>
      <c r="K1483">
        <v>5</v>
      </c>
      <c r="L1483">
        <v>120</v>
      </c>
      <c r="M1483">
        <v>0.15</v>
      </c>
      <c r="N1483">
        <v>510</v>
      </c>
      <c r="O1483">
        <v>120</v>
      </c>
      <c r="P1483" t="s">
        <v>28</v>
      </c>
      <c r="Q1483" t="s">
        <v>46</v>
      </c>
      <c r="R1483" t="s">
        <v>36</v>
      </c>
      <c r="S1483">
        <v>4.8</v>
      </c>
      <c r="T1483">
        <f>YEAR(tblOrders[[#This Row],[Order Date]])</f>
        <v>2025</v>
      </c>
      <c r="U1483" t="str">
        <f>TEXT(tblOrders[[#This Row],[Order Date]],"mmm-yyyy")</f>
        <v>Dec-2025</v>
      </c>
      <c r="V1483" s="4">
        <f>tblOrders[[#This Row],[Profit]]/tblOrders[[#This Row],[Sales Amount]]</f>
        <v>0.23529411764705882</v>
      </c>
      <c r="W1483" t="str">
        <f>VLOOKUP(tblOrders[[#This Row],[City]],CityRegion,2,0)</f>
        <v>South</v>
      </c>
      <c r="X1483" t="str">
        <f>VLOOKUP(tblOrders[[#This Row],[City]],lookups!A:C,3,0)</f>
        <v>Kerala</v>
      </c>
    </row>
    <row r="1484" spans="1:24" x14ac:dyDescent="0.25">
      <c r="A1484" t="s">
        <v>2681</v>
      </c>
      <c r="B1484" s="1">
        <v>45766</v>
      </c>
      <c r="C1484" t="s">
        <v>2682</v>
      </c>
      <c r="D1484" t="s">
        <v>21</v>
      </c>
      <c r="E1484" t="s">
        <v>55</v>
      </c>
      <c r="F1484" t="s">
        <v>56</v>
      </c>
      <c r="G1484" t="s">
        <v>24</v>
      </c>
      <c r="H1484" t="s">
        <v>51</v>
      </c>
      <c r="I1484" t="s">
        <v>44</v>
      </c>
      <c r="J1484" t="s">
        <v>27</v>
      </c>
      <c r="K1484">
        <v>2</v>
      </c>
      <c r="L1484">
        <v>42</v>
      </c>
      <c r="M1484">
        <v>0.05</v>
      </c>
      <c r="N1484">
        <v>79.8</v>
      </c>
      <c r="O1484">
        <v>31.8</v>
      </c>
      <c r="P1484" t="s">
        <v>28</v>
      </c>
      <c r="Q1484" t="s">
        <v>35</v>
      </c>
      <c r="R1484" t="s">
        <v>36</v>
      </c>
      <c r="S1484">
        <v>4.5</v>
      </c>
      <c r="T1484">
        <f>YEAR(tblOrders[[#This Row],[Order Date]])</f>
        <v>2025</v>
      </c>
      <c r="U1484" t="str">
        <f>TEXT(tblOrders[[#This Row],[Order Date]],"mmm-yyyy")</f>
        <v>Apr-2025</v>
      </c>
      <c r="V1484" s="4">
        <f>tblOrders[[#This Row],[Profit]]/tblOrders[[#This Row],[Sales Amount]]</f>
        <v>0.39849624060150379</v>
      </c>
      <c r="W1484" t="str">
        <f>VLOOKUP(tblOrders[[#This Row],[City]],CityRegion,2,0)</f>
        <v>South</v>
      </c>
      <c r="X1484" t="str">
        <f>VLOOKUP(tblOrders[[#This Row],[City]],lookups!A:C,3,0)</f>
        <v>Kerala</v>
      </c>
    </row>
    <row r="1485" spans="1:24" x14ac:dyDescent="0.25">
      <c r="A1485" t="s">
        <v>2683</v>
      </c>
      <c r="B1485" s="1">
        <v>45751</v>
      </c>
      <c r="C1485" t="s">
        <v>2684</v>
      </c>
      <c r="D1485" t="s">
        <v>39</v>
      </c>
      <c r="E1485" t="s">
        <v>101</v>
      </c>
      <c r="F1485" t="s">
        <v>102</v>
      </c>
      <c r="G1485" t="s">
        <v>24</v>
      </c>
      <c r="H1485" t="s">
        <v>103</v>
      </c>
      <c r="I1485" t="s">
        <v>84</v>
      </c>
      <c r="J1485" t="s">
        <v>27</v>
      </c>
      <c r="K1485">
        <v>5</v>
      </c>
      <c r="L1485">
        <v>120</v>
      </c>
      <c r="M1485">
        <v>0.2</v>
      </c>
      <c r="N1485">
        <v>480</v>
      </c>
      <c r="O1485">
        <v>90</v>
      </c>
      <c r="P1485" t="s">
        <v>28</v>
      </c>
      <c r="Q1485" t="s">
        <v>29</v>
      </c>
      <c r="R1485" t="s">
        <v>36</v>
      </c>
      <c r="S1485">
        <v>3.9</v>
      </c>
      <c r="T1485">
        <f>YEAR(tblOrders[[#This Row],[Order Date]])</f>
        <v>2025</v>
      </c>
      <c r="U1485" t="str">
        <f>TEXT(tblOrders[[#This Row],[Order Date]],"mmm-yyyy")</f>
        <v>Apr-2025</v>
      </c>
      <c r="V1485" s="4">
        <f>tblOrders[[#This Row],[Profit]]/tblOrders[[#This Row],[Sales Amount]]</f>
        <v>0.1875</v>
      </c>
      <c r="W1485" t="str">
        <f>VLOOKUP(tblOrders[[#This Row],[City]],CityRegion,2,0)</f>
        <v>West</v>
      </c>
      <c r="X1485" t="str">
        <f>VLOOKUP(tblOrders[[#This Row],[City]],lookups!A:C,3,0)</f>
        <v>Maharashtra</v>
      </c>
    </row>
    <row r="1486" spans="1:24" x14ac:dyDescent="0.25">
      <c r="A1486" t="s">
        <v>2685</v>
      </c>
      <c r="B1486" s="1">
        <v>45765</v>
      </c>
      <c r="C1486" t="s">
        <v>2686</v>
      </c>
      <c r="D1486" t="s">
        <v>21</v>
      </c>
      <c r="E1486" t="s">
        <v>94</v>
      </c>
      <c r="F1486" t="s">
        <v>95</v>
      </c>
      <c r="G1486" t="s">
        <v>68</v>
      </c>
      <c r="H1486" t="s">
        <v>96</v>
      </c>
      <c r="I1486" t="s">
        <v>139</v>
      </c>
      <c r="J1486" t="s">
        <v>27</v>
      </c>
      <c r="K1486">
        <v>1</v>
      </c>
      <c r="L1486">
        <v>89</v>
      </c>
      <c r="M1486">
        <v>0.15</v>
      </c>
      <c r="N1486">
        <v>75.650000000000006</v>
      </c>
      <c r="O1486">
        <v>20.65</v>
      </c>
      <c r="P1486" t="s">
        <v>28</v>
      </c>
      <c r="Q1486" t="s">
        <v>91</v>
      </c>
      <c r="R1486" t="s">
        <v>36</v>
      </c>
      <c r="S1486">
        <v>4.9000000000000004</v>
      </c>
      <c r="T1486">
        <f>YEAR(tblOrders[[#This Row],[Order Date]])</f>
        <v>2025</v>
      </c>
      <c r="U1486" t="str">
        <f>TEXT(tblOrders[[#This Row],[Order Date]],"mmm-yyyy")</f>
        <v>Apr-2025</v>
      </c>
      <c r="V1486" s="4">
        <f>tblOrders[[#This Row],[Profit]]/tblOrders[[#This Row],[Sales Amount]]</f>
        <v>0.27296761401189684</v>
      </c>
      <c r="W1486" t="str">
        <f>VLOOKUP(tblOrders[[#This Row],[City]],CityRegion,2,0)</f>
        <v>South</v>
      </c>
      <c r="X1486" t="str">
        <f>VLOOKUP(tblOrders[[#This Row],[City]],lookups!A:C,3,0)</f>
        <v>Tamil Nadu</v>
      </c>
    </row>
    <row r="1487" spans="1:24" x14ac:dyDescent="0.25">
      <c r="A1487" t="s">
        <v>2687</v>
      </c>
      <c r="B1487" s="1">
        <v>46019</v>
      </c>
      <c r="C1487" t="s">
        <v>2688</v>
      </c>
      <c r="D1487" t="s">
        <v>21</v>
      </c>
      <c r="E1487" t="s">
        <v>22</v>
      </c>
      <c r="F1487" t="s">
        <v>23</v>
      </c>
      <c r="G1487" t="s">
        <v>24</v>
      </c>
      <c r="H1487" t="s">
        <v>25</v>
      </c>
      <c r="I1487" t="s">
        <v>44</v>
      </c>
      <c r="J1487" t="s">
        <v>45</v>
      </c>
      <c r="K1487">
        <v>5</v>
      </c>
      <c r="L1487">
        <v>190</v>
      </c>
      <c r="M1487">
        <v>0.1</v>
      </c>
      <c r="N1487">
        <v>855</v>
      </c>
      <c r="O1487">
        <v>230</v>
      </c>
      <c r="P1487" t="s">
        <v>28</v>
      </c>
      <c r="Q1487" t="s">
        <v>91</v>
      </c>
      <c r="R1487" t="s">
        <v>36</v>
      </c>
      <c r="S1487">
        <v>2.9</v>
      </c>
      <c r="T1487">
        <f>YEAR(tblOrders[[#This Row],[Order Date]])</f>
        <v>2025</v>
      </c>
      <c r="U1487" t="str">
        <f>TEXT(tblOrders[[#This Row],[Order Date]],"mmm-yyyy")</f>
        <v>Dec-2025</v>
      </c>
      <c r="V1487" s="4">
        <f>tblOrders[[#This Row],[Profit]]/tblOrders[[#This Row],[Sales Amount]]</f>
        <v>0.26900584795321636</v>
      </c>
      <c r="W1487" t="str">
        <f>VLOOKUP(tblOrders[[#This Row],[City]],CityRegion,2,0)</f>
        <v>South</v>
      </c>
      <c r="X1487" t="str">
        <f>VLOOKUP(tblOrders[[#This Row],[City]],lookups!A:C,3,0)</f>
        <v>Kerala</v>
      </c>
    </row>
    <row r="1488" spans="1:24" x14ac:dyDescent="0.25">
      <c r="A1488" t="s">
        <v>2689</v>
      </c>
      <c r="B1488" s="1">
        <v>45681</v>
      </c>
      <c r="C1488" t="s">
        <v>2690</v>
      </c>
      <c r="D1488" t="s">
        <v>39</v>
      </c>
      <c r="E1488" t="s">
        <v>60</v>
      </c>
      <c r="F1488" t="s">
        <v>61</v>
      </c>
      <c r="G1488" t="s">
        <v>62</v>
      </c>
      <c r="H1488" t="s">
        <v>63</v>
      </c>
      <c r="I1488" t="s">
        <v>33</v>
      </c>
      <c r="J1488" t="s">
        <v>27</v>
      </c>
      <c r="K1488">
        <v>3</v>
      </c>
      <c r="L1488">
        <v>45</v>
      </c>
      <c r="M1488">
        <v>0.2</v>
      </c>
      <c r="N1488">
        <v>108</v>
      </c>
      <c r="O1488">
        <v>30</v>
      </c>
      <c r="P1488" t="s">
        <v>28</v>
      </c>
      <c r="Q1488" t="s">
        <v>91</v>
      </c>
      <c r="R1488" t="s">
        <v>30</v>
      </c>
      <c r="S1488">
        <v>3.6</v>
      </c>
      <c r="T1488">
        <f>YEAR(tblOrders[[#This Row],[Order Date]])</f>
        <v>2025</v>
      </c>
      <c r="U1488" t="str">
        <f>TEXT(tblOrders[[#This Row],[Order Date]],"mmm-yyyy")</f>
        <v>Jan-2025</v>
      </c>
      <c r="V1488" s="4">
        <f>tblOrders[[#This Row],[Profit]]/tblOrders[[#This Row],[Sales Amount]]</f>
        <v>0.27777777777777779</v>
      </c>
      <c r="W1488" t="str">
        <f>VLOOKUP(tblOrders[[#This Row],[City]],CityRegion,2,0)</f>
        <v>North</v>
      </c>
      <c r="X1488" t="str">
        <f>VLOOKUP(tblOrders[[#This Row],[City]],lookups!A:C,3,0)</f>
        <v>Delhi</v>
      </c>
    </row>
    <row r="1489" spans="1:24" x14ac:dyDescent="0.25">
      <c r="A1489" t="s">
        <v>2691</v>
      </c>
      <c r="B1489" s="1">
        <v>45730</v>
      </c>
      <c r="C1489" t="s">
        <v>2692</v>
      </c>
      <c r="D1489" t="s">
        <v>39</v>
      </c>
      <c r="E1489" t="s">
        <v>49</v>
      </c>
      <c r="F1489" t="s">
        <v>50</v>
      </c>
      <c r="G1489" t="s">
        <v>24</v>
      </c>
      <c r="H1489" t="s">
        <v>51</v>
      </c>
      <c r="I1489" t="s">
        <v>130</v>
      </c>
      <c r="J1489" t="s">
        <v>27</v>
      </c>
      <c r="K1489">
        <v>2</v>
      </c>
      <c r="L1489">
        <v>85</v>
      </c>
      <c r="M1489">
        <v>0.1</v>
      </c>
      <c r="N1489">
        <v>153</v>
      </c>
      <c r="O1489">
        <v>49</v>
      </c>
      <c r="P1489" t="s">
        <v>28</v>
      </c>
      <c r="Q1489" t="s">
        <v>29</v>
      </c>
      <c r="R1489" t="s">
        <v>36</v>
      </c>
      <c r="S1489">
        <v>3.5</v>
      </c>
      <c r="T1489">
        <f>YEAR(tblOrders[[#This Row],[Order Date]])</f>
        <v>2025</v>
      </c>
      <c r="U1489" t="str">
        <f>TEXT(tblOrders[[#This Row],[Order Date]],"mmm-yyyy")</f>
        <v>Mar-2025</v>
      </c>
      <c r="V1489" s="4">
        <f>tblOrders[[#This Row],[Profit]]/tblOrders[[#This Row],[Sales Amount]]</f>
        <v>0.3202614379084967</v>
      </c>
      <c r="W1489" t="str">
        <f>VLOOKUP(tblOrders[[#This Row],[City]],CityRegion,2,0)</f>
        <v>West</v>
      </c>
      <c r="X1489" t="str">
        <f>VLOOKUP(tblOrders[[#This Row],[City]],lookups!A:C,3,0)</f>
        <v>Maharashtra</v>
      </c>
    </row>
    <row r="1490" spans="1:24" x14ac:dyDescent="0.25">
      <c r="A1490" t="s">
        <v>2693</v>
      </c>
      <c r="B1490" s="1">
        <v>45825</v>
      </c>
      <c r="C1490" t="s">
        <v>2021</v>
      </c>
      <c r="D1490" t="s">
        <v>39</v>
      </c>
      <c r="E1490" t="s">
        <v>73</v>
      </c>
      <c r="F1490" t="s">
        <v>74</v>
      </c>
      <c r="G1490" t="s">
        <v>68</v>
      </c>
      <c r="H1490" t="s">
        <v>75</v>
      </c>
      <c r="I1490" t="s">
        <v>130</v>
      </c>
      <c r="J1490" t="s">
        <v>45</v>
      </c>
      <c r="K1490">
        <v>1</v>
      </c>
      <c r="L1490">
        <v>65</v>
      </c>
      <c r="M1490">
        <v>0</v>
      </c>
      <c r="N1490">
        <v>65</v>
      </c>
      <c r="O1490">
        <v>27</v>
      </c>
      <c r="P1490" t="s">
        <v>28</v>
      </c>
      <c r="Q1490" t="s">
        <v>29</v>
      </c>
      <c r="R1490" t="s">
        <v>30</v>
      </c>
      <c r="S1490">
        <v>4.3</v>
      </c>
      <c r="T1490">
        <f>YEAR(tblOrders[[#This Row],[Order Date]])</f>
        <v>2025</v>
      </c>
      <c r="U1490" t="str">
        <f>TEXT(tblOrders[[#This Row],[Order Date]],"mmm-yyyy")</f>
        <v>Jun-2025</v>
      </c>
      <c r="V1490" s="4">
        <f>tblOrders[[#This Row],[Profit]]/tblOrders[[#This Row],[Sales Amount]]</f>
        <v>0.41538461538461541</v>
      </c>
      <c r="W1490" t="str">
        <f>VLOOKUP(tblOrders[[#This Row],[City]],CityRegion,2,0)</f>
        <v>West</v>
      </c>
      <c r="X1490" t="str">
        <f>VLOOKUP(tblOrders[[#This Row],[City]],lookups!A:C,3,0)</f>
        <v>Maharashtra</v>
      </c>
    </row>
    <row r="1491" spans="1:24" x14ac:dyDescent="0.25">
      <c r="A1491" t="s">
        <v>2694</v>
      </c>
      <c r="B1491" s="1">
        <v>45698</v>
      </c>
      <c r="C1491" t="s">
        <v>2695</v>
      </c>
      <c r="D1491" t="s">
        <v>21</v>
      </c>
      <c r="E1491" t="s">
        <v>66</v>
      </c>
      <c r="F1491" t="s">
        <v>67</v>
      </c>
      <c r="G1491" t="s">
        <v>68</v>
      </c>
      <c r="H1491" t="s">
        <v>69</v>
      </c>
      <c r="I1491" t="s">
        <v>26</v>
      </c>
      <c r="J1491" t="s">
        <v>27</v>
      </c>
      <c r="K1491">
        <v>5</v>
      </c>
      <c r="L1491">
        <v>149</v>
      </c>
      <c r="M1491">
        <v>0.15</v>
      </c>
      <c r="N1491">
        <v>633.25</v>
      </c>
      <c r="O1491">
        <v>158.25</v>
      </c>
      <c r="P1491" t="s">
        <v>28</v>
      </c>
      <c r="Q1491" t="s">
        <v>46</v>
      </c>
      <c r="R1491" t="s">
        <v>36</v>
      </c>
      <c r="S1491">
        <v>4.9000000000000004</v>
      </c>
      <c r="T1491">
        <f>YEAR(tblOrders[[#This Row],[Order Date]])</f>
        <v>2025</v>
      </c>
      <c r="U1491" t="str">
        <f>TEXT(tblOrders[[#This Row],[Order Date]],"mmm-yyyy")</f>
        <v>Feb-2025</v>
      </c>
      <c r="V1491" s="4">
        <f>tblOrders[[#This Row],[Profit]]/tblOrders[[#This Row],[Sales Amount]]</f>
        <v>0.24990130280300041</v>
      </c>
      <c r="W1491" t="str">
        <f>VLOOKUP(tblOrders[[#This Row],[City]],CityRegion,2,0)</f>
        <v>South</v>
      </c>
      <c r="X1491" t="str">
        <f>VLOOKUP(tblOrders[[#This Row],[City]],lookups!A:C,3,0)</f>
        <v>Karnataka</v>
      </c>
    </row>
    <row r="1492" spans="1:24" x14ac:dyDescent="0.25">
      <c r="A1492" t="s">
        <v>2696</v>
      </c>
      <c r="B1492" s="1">
        <v>45675</v>
      </c>
      <c r="C1492" t="s">
        <v>2697</v>
      </c>
      <c r="D1492" t="s">
        <v>21</v>
      </c>
      <c r="E1492" t="s">
        <v>40</v>
      </c>
      <c r="F1492" t="s">
        <v>41</v>
      </c>
      <c r="G1492" t="s">
        <v>42</v>
      </c>
      <c r="H1492" t="s">
        <v>43</v>
      </c>
      <c r="I1492" t="s">
        <v>52</v>
      </c>
      <c r="J1492" t="s">
        <v>27</v>
      </c>
      <c r="K1492">
        <v>4</v>
      </c>
      <c r="L1492">
        <v>18</v>
      </c>
      <c r="M1492">
        <v>0.05</v>
      </c>
      <c r="N1492">
        <v>68.400000000000006</v>
      </c>
      <c r="O1492">
        <v>32.4</v>
      </c>
      <c r="P1492" t="s">
        <v>28</v>
      </c>
      <c r="Q1492" t="s">
        <v>86</v>
      </c>
      <c r="R1492" t="s">
        <v>36</v>
      </c>
      <c r="S1492">
        <v>4.5</v>
      </c>
      <c r="T1492">
        <f>YEAR(tblOrders[[#This Row],[Order Date]])</f>
        <v>2025</v>
      </c>
      <c r="U1492" t="str">
        <f>TEXT(tblOrders[[#This Row],[Order Date]],"mmm-yyyy")</f>
        <v>Jan-2025</v>
      </c>
      <c r="V1492" s="4">
        <f>tblOrders[[#This Row],[Profit]]/tblOrders[[#This Row],[Sales Amount]]</f>
        <v>0.47368421052631571</v>
      </c>
      <c r="W1492" t="str">
        <f>VLOOKUP(tblOrders[[#This Row],[City]],CityRegion,2,0)</f>
        <v>South</v>
      </c>
      <c r="X1492" t="str">
        <f>VLOOKUP(tblOrders[[#This Row],[City]],lookups!A:C,3,0)</f>
        <v>Kerala</v>
      </c>
    </row>
    <row r="1493" spans="1:24" x14ac:dyDescent="0.25">
      <c r="A1493" t="s">
        <v>2698</v>
      </c>
      <c r="B1493" s="1">
        <v>45764</v>
      </c>
      <c r="C1493" t="s">
        <v>1525</v>
      </c>
      <c r="D1493" t="s">
        <v>21</v>
      </c>
      <c r="E1493" t="s">
        <v>108</v>
      </c>
      <c r="F1493" t="s">
        <v>109</v>
      </c>
      <c r="G1493" t="s">
        <v>62</v>
      </c>
      <c r="H1493" t="s">
        <v>110</v>
      </c>
      <c r="I1493" t="s">
        <v>130</v>
      </c>
      <c r="J1493" t="s">
        <v>45</v>
      </c>
      <c r="K1493">
        <v>4</v>
      </c>
      <c r="L1493">
        <v>110</v>
      </c>
      <c r="M1493">
        <v>0.05</v>
      </c>
      <c r="N1493">
        <v>418</v>
      </c>
      <c r="O1493">
        <v>146</v>
      </c>
      <c r="P1493" t="s">
        <v>28</v>
      </c>
      <c r="Q1493" t="s">
        <v>91</v>
      </c>
      <c r="R1493" t="s">
        <v>36</v>
      </c>
      <c r="S1493">
        <v>4.2</v>
      </c>
      <c r="T1493">
        <f>YEAR(tblOrders[[#This Row],[Order Date]])</f>
        <v>2025</v>
      </c>
      <c r="U1493" t="str">
        <f>TEXT(tblOrders[[#This Row],[Order Date]],"mmm-yyyy")</f>
        <v>Apr-2025</v>
      </c>
      <c r="V1493" s="4">
        <f>tblOrders[[#This Row],[Profit]]/tblOrders[[#This Row],[Sales Amount]]</f>
        <v>0.34928229665071769</v>
      </c>
      <c r="W1493" t="str">
        <f>VLOOKUP(tblOrders[[#This Row],[City]],CityRegion,2,0)</f>
        <v>West</v>
      </c>
      <c r="X1493" t="str">
        <f>VLOOKUP(tblOrders[[#This Row],[City]],lookups!A:C,3,0)</f>
        <v>Maharashtra</v>
      </c>
    </row>
    <row r="1494" spans="1:24" x14ac:dyDescent="0.25">
      <c r="A1494" t="s">
        <v>2699</v>
      </c>
      <c r="B1494" s="1">
        <v>45700</v>
      </c>
      <c r="C1494" t="s">
        <v>2700</v>
      </c>
      <c r="D1494" t="s">
        <v>21</v>
      </c>
      <c r="E1494" t="s">
        <v>40</v>
      </c>
      <c r="F1494" t="s">
        <v>41</v>
      </c>
      <c r="G1494" t="s">
        <v>42</v>
      </c>
      <c r="H1494" t="s">
        <v>43</v>
      </c>
      <c r="I1494" t="s">
        <v>33</v>
      </c>
      <c r="J1494" t="s">
        <v>34</v>
      </c>
      <c r="K1494">
        <v>3</v>
      </c>
      <c r="L1494">
        <v>18</v>
      </c>
      <c r="M1494">
        <v>0.15</v>
      </c>
      <c r="N1494">
        <v>45.9</v>
      </c>
      <c r="O1494">
        <v>18.899999999999999</v>
      </c>
      <c r="P1494" t="s">
        <v>85</v>
      </c>
      <c r="Q1494" t="s">
        <v>46</v>
      </c>
      <c r="R1494" t="s">
        <v>30</v>
      </c>
      <c r="S1494">
        <v>2.9</v>
      </c>
      <c r="T1494">
        <f>YEAR(tblOrders[[#This Row],[Order Date]])</f>
        <v>2025</v>
      </c>
      <c r="U1494" t="str">
        <f>TEXT(tblOrders[[#This Row],[Order Date]],"mmm-yyyy")</f>
        <v>Feb-2025</v>
      </c>
      <c r="V1494" s="4">
        <f>tblOrders[[#This Row],[Profit]]/tblOrders[[#This Row],[Sales Amount]]</f>
        <v>0.41176470588235292</v>
      </c>
      <c r="W1494" t="str">
        <f>VLOOKUP(tblOrders[[#This Row],[City]],CityRegion,2,0)</f>
        <v>North</v>
      </c>
      <c r="X1494" t="str">
        <f>VLOOKUP(tblOrders[[#This Row],[City]],lookups!A:C,3,0)</f>
        <v>Delhi</v>
      </c>
    </row>
    <row r="1495" spans="1:24" x14ac:dyDescent="0.25">
      <c r="A1495" t="s">
        <v>2701</v>
      </c>
      <c r="B1495" s="1">
        <v>45765</v>
      </c>
      <c r="C1495" t="s">
        <v>1151</v>
      </c>
      <c r="D1495" t="s">
        <v>21</v>
      </c>
      <c r="E1495" t="s">
        <v>49</v>
      </c>
      <c r="F1495" t="s">
        <v>50</v>
      </c>
      <c r="G1495" t="s">
        <v>24</v>
      </c>
      <c r="H1495" t="s">
        <v>51</v>
      </c>
      <c r="I1495" t="s">
        <v>26</v>
      </c>
      <c r="J1495" t="s">
        <v>45</v>
      </c>
      <c r="K1495">
        <v>5</v>
      </c>
      <c r="L1495">
        <v>85</v>
      </c>
      <c r="M1495">
        <v>0.05</v>
      </c>
      <c r="N1495">
        <v>403.75</v>
      </c>
      <c r="O1495">
        <v>143.75</v>
      </c>
      <c r="P1495" t="s">
        <v>85</v>
      </c>
      <c r="Q1495" t="s">
        <v>86</v>
      </c>
      <c r="R1495" t="s">
        <v>30</v>
      </c>
      <c r="S1495">
        <v>4.9000000000000004</v>
      </c>
      <c r="T1495">
        <f>YEAR(tblOrders[[#This Row],[Order Date]])</f>
        <v>2025</v>
      </c>
      <c r="U1495" t="str">
        <f>TEXT(tblOrders[[#This Row],[Order Date]],"mmm-yyyy")</f>
        <v>Apr-2025</v>
      </c>
      <c r="V1495" s="4">
        <f>tblOrders[[#This Row],[Profit]]/tblOrders[[#This Row],[Sales Amount]]</f>
        <v>0.35603715170278638</v>
      </c>
      <c r="W1495" t="str">
        <f>VLOOKUP(tblOrders[[#This Row],[City]],CityRegion,2,0)</f>
        <v>South</v>
      </c>
      <c r="X1495" t="str">
        <f>VLOOKUP(tblOrders[[#This Row],[City]],lookups!A:C,3,0)</f>
        <v>Karnataka</v>
      </c>
    </row>
    <row r="1496" spans="1:24" x14ac:dyDescent="0.25">
      <c r="A1496" t="s">
        <v>2702</v>
      </c>
      <c r="B1496" s="1">
        <v>45763</v>
      </c>
      <c r="C1496" t="s">
        <v>341</v>
      </c>
      <c r="D1496" t="s">
        <v>21</v>
      </c>
      <c r="E1496" t="s">
        <v>114</v>
      </c>
      <c r="F1496" t="s">
        <v>115</v>
      </c>
      <c r="G1496" t="s">
        <v>42</v>
      </c>
      <c r="H1496" t="s">
        <v>116</v>
      </c>
      <c r="I1496" t="s">
        <v>26</v>
      </c>
      <c r="J1496" t="s">
        <v>45</v>
      </c>
      <c r="K1496">
        <v>5</v>
      </c>
      <c r="L1496">
        <v>12</v>
      </c>
      <c r="M1496">
        <v>0.05</v>
      </c>
      <c r="N1496">
        <v>57</v>
      </c>
      <c r="O1496">
        <v>27</v>
      </c>
      <c r="P1496" t="s">
        <v>28</v>
      </c>
      <c r="Q1496" t="s">
        <v>86</v>
      </c>
      <c r="R1496" t="s">
        <v>36</v>
      </c>
      <c r="S1496">
        <v>3.2</v>
      </c>
      <c r="T1496">
        <f>YEAR(tblOrders[[#This Row],[Order Date]])</f>
        <v>2025</v>
      </c>
      <c r="U1496" t="str">
        <f>TEXT(tblOrders[[#This Row],[Order Date]],"mmm-yyyy")</f>
        <v>Apr-2025</v>
      </c>
      <c r="V1496" s="4">
        <f>tblOrders[[#This Row],[Profit]]/tblOrders[[#This Row],[Sales Amount]]</f>
        <v>0.47368421052631576</v>
      </c>
      <c r="W1496" t="str">
        <f>VLOOKUP(tblOrders[[#This Row],[City]],CityRegion,2,0)</f>
        <v>South</v>
      </c>
      <c r="X1496" t="str">
        <f>VLOOKUP(tblOrders[[#This Row],[City]],lookups!A:C,3,0)</f>
        <v>Karnataka</v>
      </c>
    </row>
    <row r="1497" spans="1:24" x14ac:dyDescent="0.25">
      <c r="A1497" t="s">
        <v>2703</v>
      </c>
      <c r="B1497" s="1">
        <v>45724</v>
      </c>
      <c r="C1497" t="s">
        <v>852</v>
      </c>
      <c r="D1497" t="s">
        <v>21</v>
      </c>
      <c r="E1497" t="s">
        <v>114</v>
      </c>
      <c r="F1497" t="s">
        <v>115</v>
      </c>
      <c r="G1497" t="s">
        <v>42</v>
      </c>
      <c r="H1497" t="s">
        <v>116</v>
      </c>
      <c r="I1497" t="s">
        <v>130</v>
      </c>
      <c r="J1497" t="s">
        <v>27</v>
      </c>
      <c r="K1497">
        <v>3</v>
      </c>
      <c r="L1497">
        <v>12</v>
      </c>
      <c r="M1497">
        <v>0.1</v>
      </c>
      <c r="N1497">
        <v>32.4</v>
      </c>
      <c r="O1497">
        <v>14.4</v>
      </c>
      <c r="P1497" t="s">
        <v>28</v>
      </c>
      <c r="Q1497" t="s">
        <v>46</v>
      </c>
      <c r="R1497" t="s">
        <v>36</v>
      </c>
      <c r="S1497">
        <v>4</v>
      </c>
      <c r="T1497">
        <f>YEAR(tblOrders[[#This Row],[Order Date]])</f>
        <v>2025</v>
      </c>
      <c r="U1497" t="str">
        <f>TEXT(tblOrders[[#This Row],[Order Date]],"mmm-yyyy")</f>
        <v>Mar-2025</v>
      </c>
      <c r="V1497" s="4">
        <f>tblOrders[[#This Row],[Profit]]/tblOrders[[#This Row],[Sales Amount]]</f>
        <v>0.44444444444444448</v>
      </c>
      <c r="W1497" t="str">
        <f>VLOOKUP(tblOrders[[#This Row],[City]],CityRegion,2,0)</f>
        <v>West</v>
      </c>
      <c r="X1497" t="str">
        <f>VLOOKUP(tblOrders[[#This Row],[City]],lookups!A:C,3,0)</f>
        <v>Maharashtra</v>
      </c>
    </row>
    <row r="1498" spans="1:24" x14ac:dyDescent="0.25">
      <c r="A1498" t="s">
        <v>2704</v>
      </c>
      <c r="B1498" s="1">
        <v>45737</v>
      </c>
      <c r="C1498" t="s">
        <v>2705</v>
      </c>
      <c r="D1498" t="s">
        <v>21</v>
      </c>
      <c r="E1498" t="s">
        <v>108</v>
      </c>
      <c r="F1498" t="s">
        <v>109</v>
      </c>
      <c r="G1498" t="s">
        <v>62</v>
      </c>
      <c r="H1498" t="s">
        <v>110</v>
      </c>
      <c r="I1498" t="s">
        <v>52</v>
      </c>
      <c r="J1498" t="s">
        <v>34</v>
      </c>
      <c r="K1498">
        <v>4</v>
      </c>
      <c r="L1498">
        <v>110</v>
      </c>
      <c r="M1498">
        <v>0</v>
      </c>
      <c r="N1498">
        <v>440</v>
      </c>
      <c r="O1498">
        <v>168</v>
      </c>
      <c r="P1498" t="s">
        <v>85</v>
      </c>
      <c r="Q1498" t="s">
        <v>91</v>
      </c>
      <c r="R1498" t="s">
        <v>123</v>
      </c>
      <c r="S1498">
        <v>5</v>
      </c>
      <c r="T1498">
        <f>YEAR(tblOrders[[#This Row],[Order Date]])</f>
        <v>2025</v>
      </c>
      <c r="U1498" t="str">
        <f>TEXT(tblOrders[[#This Row],[Order Date]],"mmm-yyyy")</f>
        <v>Mar-2025</v>
      </c>
      <c r="V1498" s="4">
        <f>tblOrders[[#This Row],[Profit]]/tblOrders[[#This Row],[Sales Amount]]</f>
        <v>0.38181818181818183</v>
      </c>
      <c r="W1498" t="str">
        <f>VLOOKUP(tblOrders[[#This Row],[City]],CityRegion,2,0)</f>
        <v>South</v>
      </c>
      <c r="X1498" t="str">
        <f>VLOOKUP(tblOrders[[#This Row],[City]],lookups!A:C,3,0)</f>
        <v>Kerala</v>
      </c>
    </row>
    <row r="1499" spans="1:24" x14ac:dyDescent="0.25">
      <c r="A1499" t="s">
        <v>2706</v>
      </c>
      <c r="B1499" s="1">
        <v>45720</v>
      </c>
      <c r="C1499" t="s">
        <v>689</v>
      </c>
      <c r="D1499" t="s">
        <v>21</v>
      </c>
      <c r="E1499" t="s">
        <v>101</v>
      </c>
      <c r="F1499" t="s">
        <v>102</v>
      </c>
      <c r="G1499" t="s">
        <v>24</v>
      </c>
      <c r="H1499" t="s">
        <v>103</v>
      </c>
      <c r="I1499" t="s">
        <v>26</v>
      </c>
      <c r="J1499" t="s">
        <v>34</v>
      </c>
      <c r="K1499">
        <v>1</v>
      </c>
      <c r="L1499">
        <v>120</v>
      </c>
      <c r="M1499">
        <v>0.1</v>
      </c>
      <c r="N1499">
        <v>108</v>
      </c>
      <c r="O1499">
        <v>30</v>
      </c>
      <c r="P1499" t="s">
        <v>28</v>
      </c>
      <c r="Q1499" t="s">
        <v>86</v>
      </c>
      <c r="R1499" t="s">
        <v>36</v>
      </c>
      <c r="S1499">
        <v>2.9</v>
      </c>
      <c r="T1499">
        <f>YEAR(tblOrders[[#This Row],[Order Date]])</f>
        <v>2025</v>
      </c>
      <c r="U1499" t="str">
        <f>TEXT(tblOrders[[#This Row],[Order Date]],"mmm-yyyy")</f>
        <v>Mar-2025</v>
      </c>
      <c r="V1499" s="4">
        <f>tblOrders[[#This Row],[Profit]]/tblOrders[[#This Row],[Sales Amount]]</f>
        <v>0.27777777777777779</v>
      </c>
      <c r="W1499" t="str">
        <f>VLOOKUP(tblOrders[[#This Row],[City]],CityRegion,2,0)</f>
        <v>South</v>
      </c>
      <c r="X1499" t="str">
        <f>VLOOKUP(tblOrders[[#This Row],[City]],lookups!A:C,3,0)</f>
        <v>Karnataka</v>
      </c>
    </row>
    <row r="1500" spans="1:24" x14ac:dyDescent="0.25">
      <c r="A1500" t="s">
        <v>2707</v>
      </c>
      <c r="B1500" s="1">
        <v>45907</v>
      </c>
      <c r="C1500" t="s">
        <v>2708</v>
      </c>
      <c r="D1500" t="s">
        <v>39</v>
      </c>
      <c r="E1500" t="s">
        <v>108</v>
      </c>
      <c r="F1500" t="s">
        <v>109</v>
      </c>
      <c r="G1500" t="s">
        <v>62</v>
      </c>
      <c r="H1500" t="s">
        <v>110</v>
      </c>
      <c r="I1500" t="s">
        <v>84</v>
      </c>
      <c r="J1500" t="s">
        <v>34</v>
      </c>
      <c r="K1500">
        <v>5</v>
      </c>
      <c r="L1500">
        <v>110</v>
      </c>
      <c r="M1500">
        <v>0</v>
      </c>
      <c r="N1500">
        <v>550</v>
      </c>
      <c r="O1500">
        <v>210</v>
      </c>
      <c r="P1500" t="s">
        <v>111</v>
      </c>
      <c r="Q1500" t="s">
        <v>46</v>
      </c>
      <c r="R1500" t="s">
        <v>36</v>
      </c>
      <c r="S1500">
        <v>5</v>
      </c>
      <c r="T1500">
        <f>YEAR(tblOrders[[#This Row],[Order Date]])</f>
        <v>2025</v>
      </c>
      <c r="U1500" t="str">
        <f>TEXT(tblOrders[[#This Row],[Order Date]],"mmm-yyyy")</f>
        <v>Sep-2025</v>
      </c>
      <c r="V1500" s="4">
        <f>tblOrders[[#This Row],[Profit]]/tblOrders[[#This Row],[Sales Amount]]</f>
        <v>0.38181818181818183</v>
      </c>
      <c r="W1500" t="str">
        <f>VLOOKUP(tblOrders[[#This Row],[City]],CityRegion,2,0)</f>
        <v>West</v>
      </c>
      <c r="X1500" t="str">
        <f>VLOOKUP(tblOrders[[#This Row],[City]],lookups!A:C,3,0)</f>
        <v>Maharashtra</v>
      </c>
    </row>
    <row r="1501" spans="1:24" x14ac:dyDescent="0.25">
      <c r="A1501" t="s">
        <v>2709</v>
      </c>
      <c r="B1501" s="1">
        <v>45897</v>
      </c>
      <c r="C1501" t="s">
        <v>2128</v>
      </c>
      <c r="D1501" t="s">
        <v>21</v>
      </c>
      <c r="E1501" t="s">
        <v>73</v>
      </c>
      <c r="F1501" t="s">
        <v>74</v>
      </c>
      <c r="G1501" t="s">
        <v>68</v>
      </c>
      <c r="H1501" t="s">
        <v>75</v>
      </c>
      <c r="I1501" t="s">
        <v>130</v>
      </c>
      <c r="J1501" t="s">
        <v>34</v>
      </c>
      <c r="K1501">
        <v>4</v>
      </c>
      <c r="L1501">
        <v>65</v>
      </c>
      <c r="M1501">
        <v>0.15</v>
      </c>
      <c r="N1501">
        <v>221</v>
      </c>
      <c r="O1501">
        <v>69</v>
      </c>
      <c r="P1501" t="s">
        <v>28</v>
      </c>
      <c r="Q1501" t="s">
        <v>46</v>
      </c>
      <c r="R1501" t="s">
        <v>30</v>
      </c>
      <c r="S1501">
        <v>3.6</v>
      </c>
      <c r="T1501">
        <f>YEAR(tblOrders[[#This Row],[Order Date]])</f>
        <v>2025</v>
      </c>
      <c r="U1501" t="str">
        <f>TEXT(tblOrders[[#This Row],[Order Date]],"mmm-yyyy")</f>
        <v>Aug-2025</v>
      </c>
      <c r="V1501" s="4">
        <f>tblOrders[[#This Row],[Profit]]/tblOrders[[#This Row],[Sales Amount]]</f>
        <v>0.31221719457013575</v>
      </c>
      <c r="W1501" t="str">
        <f>VLOOKUP(tblOrders[[#This Row],[City]],CityRegion,2,0)</f>
        <v>West</v>
      </c>
      <c r="X1501" t="str">
        <f>VLOOKUP(tblOrders[[#This Row],[City]],lookups!A:C,3,0)</f>
        <v>Maharashtra</v>
      </c>
    </row>
    <row r="1502" spans="1:24" x14ac:dyDescent="0.25">
      <c r="A1502" t="s">
        <v>2710</v>
      </c>
      <c r="B1502" s="1">
        <v>46002</v>
      </c>
      <c r="C1502" t="s">
        <v>2711</v>
      </c>
      <c r="D1502" t="s">
        <v>21</v>
      </c>
      <c r="E1502" t="s">
        <v>114</v>
      </c>
      <c r="F1502" t="s">
        <v>115</v>
      </c>
      <c r="G1502" t="s">
        <v>42</v>
      </c>
      <c r="H1502" t="s">
        <v>116</v>
      </c>
      <c r="I1502" t="s">
        <v>70</v>
      </c>
      <c r="J1502" t="s">
        <v>34</v>
      </c>
      <c r="K1502">
        <v>4</v>
      </c>
      <c r="L1502">
        <v>12</v>
      </c>
      <c r="M1502">
        <v>0.05</v>
      </c>
      <c r="N1502">
        <v>45.6</v>
      </c>
      <c r="O1502">
        <v>21.6</v>
      </c>
      <c r="P1502" t="s">
        <v>85</v>
      </c>
      <c r="Q1502" t="s">
        <v>86</v>
      </c>
      <c r="R1502" t="s">
        <v>36</v>
      </c>
      <c r="S1502">
        <v>4.3</v>
      </c>
      <c r="T1502">
        <f>YEAR(tblOrders[[#This Row],[Order Date]])</f>
        <v>2025</v>
      </c>
      <c r="U1502" t="str">
        <f>TEXT(tblOrders[[#This Row],[Order Date]],"mmm-yyyy")</f>
        <v>Dec-2025</v>
      </c>
      <c r="V1502" s="4">
        <f>tblOrders[[#This Row],[Profit]]/tblOrders[[#This Row],[Sales Amount]]</f>
        <v>0.47368421052631582</v>
      </c>
      <c r="W1502" t="str">
        <f>VLOOKUP(tblOrders[[#This Row],[City]],CityRegion,2,0)</f>
        <v>South</v>
      </c>
      <c r="X1502" t="str">
        <f>VLOOKUP(tblOrders[[#This Row],[City]],lookups!A:C,3,0)</f>
        <v>Telengana</v>
      </c>
    </row>
    <row r="1503" spans="1:24" x14ac:dyDescent="0.25">
      <c r="A1503" t="s">
        <v>2712</v>
      </c>
      <c r="B1503" s="1">
        <v>45922</v>
      </c>
      <c r="C1503" t="s">
        <v>1964</v>
      </c>
      <c r="D1503" t="s">
        <v>21</v>
      </c>
      <c r="E1503" t="s">
        <v>101</v>
      </c>
      <c r="F1503" t="s">
        <v>102</v>
      </c>
      <c r="G1503" t="s">
        <v>24</v>
      </c>
      <c r="H1503" t="s">
        <v>103</v>
      </c>
      <c r="I1503" t="s">
        <v>26</v>
      </c>
      <c r="J1503" t="s">
        <v>45</v>
      </c>
      <c r="K1503">
        <v>1</v>
      </c>
      <c r="L1503">
        <v>120</v>
      </c>
      <c r="M1503">
        <v>0</v>
      </c>
      <c r="N1503">
        <v>120</v>
      </c>
      <c r="O1503">
        <v>42</v>
      </c>
      <c r="P1503" t="s">
        <v>28</v>
      </c>
      <c r="Q1503" t="s">
        <v>29</v>
      </c>
      <c r="R1503" t="s">
        <v>36</v>
      </c>
      <c r="S1503">
        <v>4.8</v>
      </c>
      <c r="T1503">
        <f>YEAR(tblOrders[[#This Row],[Order Date]])</f>
        <v>2025</v>
      </c>
      <c r="U1503" t="str">
        <f>TEXT(tblOrders[[#This Row],[Order Date]],"mmm-yyyy")</f>
        <v>Sep-2025</v>
      </c>
      <c r="V1503" s="4">
        <f>tblOrders[[#This Row],[Profit]]/tblOrders[[#This Row],[Sales Amount]]</f>
        <v>0.35</v>
      </c>
      <c r="W1503" t="str">
        <f>VLOOKUP(tblOrders[[#This Row],[City]],CityRegion,2,0)</f>
        <v>South</v>
      </c>
      <c r="X1503" t="str">
        <f>VLOOKUP(tblOrders[[#This Row],[City]],lookups!A:C,3,0)</f>
        <v>Karnataka</v>
      </c>
    </row>
    <row r="1504" spans="1:24" x14ac:dyDescent="0.25">
      <c r="A1504" t="s">
        <v>2713</v>
      </c>
      <c r="B1504" s="1">
        <v>45972</v>
      </c>
      <c r="C1504" t="s">
        <v>2050</v>
      </c>
      <c r="D1504" t="s">
        <v>21</v>
      </c>
      <c r="E1504" t="s">
        <v>55</v>
      </c>
      <c r="F1504" t="s">
        <v>56</v>
      </c>
      <c r="G1504" t="s">
        <v>24</v>
      </c>
      <c r="H1504" t="s">
        <v>51</v>
      </c>
      <c r="I1504" t="s">
        <v>52</v>
      </c>
      <c r="J1504" t="s">
        <v>34</v>
      </c>
      <c r="K1504">
        <v>2</v>
      </c>
      <c r="L1504">
        <v>42</v>
      </c>
      <c r="M1504">
        <v>0.2</v>
      </c>
      <c r="N1504">
        <v>67.2</v>
      </c>
      <c r="O1504">
        <v>19.2</v>
      </c>
      <c r="P1504" t="s">
        <v>28</v>
      </c>
      <c r="Q1504" t="s">
        <v>91</v>
      </c>
      <c r="R1504" t="s">
        <v>30</v>
      </c>
      <c r="S1504">
        <v>3.9</v>
      </c>
      <c r="T1504">
        <f>YEAR(tblOrders[[#This Row],[Order Date]])</f>
        <v>2025</v>
      </c>
      <c r="U1504" t="str">
        <f>TEXT(tblOrders[[#This Row],[Order Date]],"mmm-yyyy")</f>
        <v>Nov-2025</v>
      </c>
      <c r="V1504" s="4">
        <f>tblOrders[[#This Row],[Profit]]/tblOrders[[#This Row],[Sales Amount]]</f>
        <v>0.2857142857142857</v>
      </c>
      <c r="W1504" t="str">
        <f>VLOOKUP(tblOrders[[#This Row],[City]],CityRegion,2,0)</f>
        <v>South</v>
      </c>
      <c r="X1504" t="str">
        <f>VLOOKUP(tblOrders[[#This Row],[City]],lookups!A:C,3,0)</f>
        <v>Kerala</v>
      </c>
    </row>
    <row r="1505" spans="1:24" x14ac:dyDescent="0.25">
      <c r="A1505" t="s">
        <v>2714</v>
      </c>
      <c r="B1505" s="1">
        <v>45886</v>
      </c>
      <c r="C1505" t="s">
        <v>2715</v>
      </c>
      <c r="D1505" t="s">
        <v>21</v>
      </c>
      <c r="E1505" t="s">
        <v>22</v>
      </c>
      <c r="F1505" t="s">
        <v>23</v>
      </c>
      <c r="G1505" t="s">
        <v>24</v>
      </c>
      <c r="H1505" t="s">
        <v>25</v>
      </c>
      <c r="I1505" t="s">
        <v>70</v>
      </c>
      <c r="J1505" t="s">
        <v>27</v>
      </c>
      <c r="K1505">
        <v>5</v>
      </c>
      <c r="L1505">
        <v>190</v>
      </c>
      <c r="M1505">
        <v>0.1</v>
      </c>
      <c r="N1505">
        <v>855</v>
      </c>
      <c r="O1505">
        <v>230</v>
      </c>
      <c r="P1505" t="s">
        <v>28</v>
      </c>
      <c r="Q1505" t="s">
        <v>91</v>
      </c>
      <c r="R1505" t="s">
        <v>36</v>
      </c>
      <c r="S1505">
        <v>2.6</v>
      </c>
      <c r="T1505">
        <f>YEAR(tblOrders[[#This Row],[Order Date]])</f>
        <v>2025</v>
      </c>
      <c r="U1505" t="str">
        <f>TEXT(tblOrders[[#This Row],[Order Date]],"mmm-yyyy")</f>
        <v>Aug-2025</v>
      </c>
      <c r="V1505" s="4">
        <f>tblOrders[[#This Row],[Profit]]/tblOrders[[#This Row],[Sales Amount]]</f>
        <v>0.26900584795321636</v>
      </c>
      <c r="W1505" t="str">
        <f>VLOOKUP(tblOrders[[#This Row],[City]],CityRegion,2,0)</f>
        <v>South</v>
      </c>
      <c r="X1505" t="str">
        <f>VLOOKUP(tblOrders[[#This Row],[City]],lookups!A:C,3,0)</f>
        <v>Telengana</v>
      </c>
    </row>
    <row r="1506" spans="1:24" x14ac:dyDescent="0.25">
      <c r="A1506" t="s">
        <v>2716</v>
      </c>
      <c r="B1506" s="1">
        <v>45971</v>
      </c>
      <c r="C1506" t="s">
        <v>2717</v>
      </c>
      <c r="D1506" t="s">
        <v>39</v>
      </c>
      <c r="E1506" t="s">
        <v>55</v>
      </c>
      <c r="F1506" t="s">
        <v>56</v>
      </c>
      <c r="G1506" t="s">
        <v>24</v>
      </c>
      <c r="H1506" t="s">
        <v>51</v>
      </c>
      <c r="I1506" t="s">
        <v>70</v>
      </c>
      <c r="J1506" t="s">
        <v>27</v>
      </c>
      <c r="K1506">
        <v>4</v>
      </c>
      <c r="L1506">
        <v>42</v>
      </c>
      <c r="M1506">
        <v>0</v>
      </c>
      <c r="N1506">
        <v>168</v>
      </c>
      <c r="O1506">
        <v>72</v>
      </c>
      <c r="P1506" t="s">
        <v>28</v>
      </c>
      <c r="Q1506" t="s">
        <v>91</v>
      </c>
      <c r="R1506" t="s">
        <v>36</v>
      </c>
      <c r="S1506">
        <v>4</v>
      </c>
      <c r="T1506">
        <f>YEAR(tblOrders[[#This Row],[Order Date]])</f>
        <v>2025</v>
      </c>
      <c r="U1506" t="str">
        <f>TEXT(tblOrders[[#This Row],[Order Date]],"mmm-yyyy")</f>
        <v>Nov-2025</v>
      </c>
      <c r="V1506" s="4">
        <f>tblOrders[[#This Row],[Profit]]/tblOrders[[#This Row],[Sales Amount]]</f>
        <v>0.42857142857142855</v>
      </c>
      <c r="W1506" t="str">
        <f>VLOOKUP(tblOrders[[#This Row],[City]],CityRegion,2,0)</f>
        <v>South</v>
      </c>
      <c r="X1506" t="str">
        <f>VLOOKUP(tblOrders[[#This Row],[City]],lookups!A:C,3,0)</f>
        <v>Telengana</v>
      </c>
    </row>
    <row r="1507" spans="1:24" x14ac:dyDescent="0.25">
      <c r="A1507" t="s">
        <v>2718</v>
      </c>
      <c r="B1507" s="1">
        <v>45845</v>
      </c>
      <c r="C1507" t="s">
        <v>107</v>
      </c>
      <c r="D1507" t="s">
        <v>21</v>
      </c>
      <c r="E1507" t="s">
        <v>79</v>
      </c>
      <c r="F1507" t="s">
        <v>80</v>
      </c>
      <c r="G1507" t="s">
        <v>68</v>
      </c>
      <c r="H1507" t="s">
        <v>81</v>
      </c>
      <c r="I1507" t="s">
        <v>52</v>
      </c>
      <c r="J1507" t="s">
        <v>45</v>
      </c>
      <c r="K1507">
        <v>4</v>
      </c>
      <c r="L1507">
        <v>799</v>
      </c>
      <c r="M1507">
        <v>0</v>
      </c>
      <c r="N1507">
        <v>3196</v>
      </c>
      <c r="O1507">
        <v>716</v>
      </c>
      <c r="P1507" t="s">
        <v>28</v>
      </c>
      <c r="Q1507" t="s">
        <v>86</v>
      </c>
      <c r="R1507" t="s">
        <v>36</v>
      </c>
      <c r="S1507">
        <v>4</v>
      </c>
      <c r="T1507">
        <f>YEAR(tblOrders[[#This Row],[Order Date]])</f>
        <v>2025</v>
      </c>
      <c r="U1507" t="str">
        <f>TEXT(tblOrders[[#This Row],[Order Date]],"mmm-yyyy")</f>
        <v>Jul-2025</v>
      </c>
      <c r="V1507" s="4">
        <f>tblOrders[[#This Row],[Profit]]/tblOrders[[#This Row],[Sales Amount]]</f>
        <v>0.22403003754693368</v>
      </c>
      <c r="W1507" t="str">
        <f>VLOOKUP(tblOrders[[#This Row],[City]],CityRegion,2,0)</f>
        <v>South</v>
      </c>
      <c r="X1507" t="str">
        <f>VLOOKUP(tblOrders[[#This Row],[City]],lookups!A:C,3,0)</f>
        <v>Kerala</v>
      </c>
    </row>
    <row r="1508" spans="1:24" x14ac:dyDescent="0.25">
      <c r="A1508" t="s">
        <v>2719</v>
      </c>
      <c r="B1508" s="1">
        <v>45940</v>
      </c>
      <c r="C1508" t="s">
        <v>1984</v>
      </c>
      <c r="D1508" t="s">
        <v>39</v>
      </c>
      <c r="E1508" t="s">
        <v>79</v>
      </c>
      <c r="F1508" t="s">
        <v>80</v>
      </c>
      <c r="G1508" t="s">
        <v>68</v>
      </c>
      <c r="H1508" t="s">
        <v>81</v>
      </c>
      <c r="I1508" t="s">
        <v>130</v>
      </c>
      <c r="J1508" t="s">
        <v>34</v>
      </c>
      <c r="K1508">
        <v>1</v>
      </c>
      <c r="L1508">
        <v>799</v>
      </c>
      <c r="M1508">
        <v>0.05</v>
      </c>
      <c r="N1508">
        <v>759.05</v>
      </c>
      <c r="O1508">
        <v>139.05000000000001</v>
      </c>
      <c r="P1508" t="s">
        <v>28</v>
      </c>
      <c r="Q1508" t="s">
        <v>86</v>
      </c>
      <c r="R1508" t="s">
        <v>36</v>
      </c>
      <c r="S1508">
        <v>4.7</v>
      </c>
      <c r="T1508">
        <f>YEAR(tblOrders[[#This Row],[Order Date]])</f>
        <v>2025</v>
      </c>
      <c r="U1508" t="str">
        <f>TEXT(tblOrders[[#This Row],[Order Date]],"mmm-yyyy")</f>
        <v>Oct-2025</v>
      </c>
      <c r="V1508" s="4">
        <f>tblOrders[[#This Row],[Profit]]/tblOrders[[#This Row],[Sales Amount]]</f>
        <v>0.18318951320729862</v>
      </c>
      <c r="W1508" t="str">
        <f>VLOOKUP(tblOrders[[#This Row],[City]],CityRegion,2,0)</f>
        <v>West</v>
      </c>
      <c r="X1508" t="str">
        <f>VLOOKUP(tblOrders[[#This Row],[City]],lookups!A:C,3,0)</f>
        <v>Maharashtra</v>
      </c>
    </row>
    <row r="1509" spans="1:24" x14ac:dyDescent="0.25">
      <c r="A1509" t="s">
        <v>2720</v>
      </c>
      <c r="B1509" s="1">
        <v>46007</v>
      </c>
      <c r="C1509" t="s">
        <v>2721</v>
      </c>
      <c r="D1509" t="s">
        <v>39</v>
      </c>
      <c r="E1509" t="s">
        <v>114</v>
      </c>
      <c r="F1509" t="s">
        <v>115</v>
      </c>
      <c r="G1509" t="s">
        <v>42</v>
      </c>
      <c r="H1509" t="s">
        <v>116</v>
      </c>
      <c r="I1509" t="s">
        <v>130</v>
      </c>
      <c r="J1509" t="s">
        <v>34</v>
      </c>
      <c r="K1509">
        <v>4</v>
      </c>
      <c r="L1509">
        <v>12</v>
      </c>
      <c r="M1509">
        <v>0</v>
      </c>
      <c r="N1509">
        <v>48</v>
      </c>
      <c r="O1509">
        <v>24</v>
      </c>
      <c r="P1509" t="s">
        <v>111</v>
      </c>
      <c r="Q1509" t="s">
        <v>46</v>
      </c>
      <c r="R1509" t="s">
        <v>30</v>
      </c>
      <c r="S1509">
        <v>4.4000000000000004</v>
      </c>
      <c r="T1509">
        <f>YEAR(tblOrders[[#This Row],[Order Date]])</f>
        <v>2025</v>
      </c>
      <c r="U1509" t="str">
        <f>TEXT(tblOrders[[#This Row],[Order Date]],"mmm-yyyy")</f>
        <v>Dec-2025</v>
      </c>
      <c r="V1509" s="4">
        <f>tblOrders[[#This Row],[Profit]]/tblOrders[[#This Row],[Sales Amount]]</f>
        <v>0.5</v>
      </c>
      <c r="W1509" t="str">
        <f>VLOOKUP(tblOrders[[#This Row],[City]],CityRegion,2,0)</f>
        <v>West</v>
      </c>
      <c r="X1509" t="str">
        <f>VLOOKUP(tblOrders[[#This Row],[City]],lookups!A:C,3,0)</f>
        <v>Maharashtra</v>
      </c>
    </row>
    <row r="1510" spans="1:24" x14ac:dyDescent="0.25">
      <c r="A1510" t="s">
        <v>2722</v>
      </c>
      <c r="B1510" s="1">
        <v>45907</v>
      </c>
      <c r="C1510" t="s">
        <v>2723</v>
      </c>
      <c r="D1510" t="s">
        <v>39</v>
      </c>
      <c r="E1510" t="s">
        <v>60</v>
      </c>
      <c r="F1510" t="s">
        <v>61</v>
      </c>
      <c r="G1510" t="s">
        <v>62</v>
      </c>
      <c r="H1510" t="s">
        <v>63</v>
      </c>
      <c r="I1510" t="s">
        <v>52</v>
      </c>
      <c r="J1510" t="s">
        <v>45</v>
      </c>
      <c r="K1510">
        <v>4</v>
      </c>
      <c r="L1510">
        <v>45</v>
      </c>
      <c r="M1510">
        <v>0</v>
      </c>
      <c r="N1510">
        <v>180</v>
      </c>
      <c r="O1510">
        <v>76</v>
      </c>
      <c r="P1510" t="s">
        <v>28</v>
      </c>
      <c r="Q1510" t="s">
        <v>29</v>
      </c>
      <c r="R1510" t="s">
        <v>30</v>
      </c>
      <c r="S1510">
        <v>3.8</v>
      </c>
      <c r="T1510">
        <f>YEAR(tblOrders[[#This Row],[Order Date]])</f>
        <v>2025</v>
      </c>
      <c r="U1510" t="str">
        <f>TEXT(tblOrders[[#This Row],[Order Date]],"mmm-yyyy")</f>
        <v>Sep-2025</v>
      </c>
      <c r="V1510" s="4">
        <f>tblOrders[[#This Row],[Profit]]/tblOrders[[#This Row],[Sales Amount]]</f>
        <v>0.42222222222222222</v>
      </c>
      <c r="W1510" t="str">
        <f>VLOOKUP(tblOrders[[#This Row],[City]],CityRegion,2,0)</f>
        <v>South</v>
      </c>
      <c r="X1510" t="str">
        <f>VLOOKUP(tblOrders[[#This Row],[City]],lookups!A:C,3,0)</f>
        <v>Kerala</v>
      </c>
    </row>
    <row r="1511" spans="1:24" x14ac:dyDescent="0.25">
      <c r="A1511" t="s">
        <v>2724</v>
      </c>
      <c r="B1511" s="1">
        <v>45816</v>
      </c>
      <c r="C1511" t="s">
        <v>2348</v>
      </c>
      <c r="D1511" t="s">
        <v>21</v>
      </c>
      <c r="E1511" t="s">
        <v>40</v>
      </c>
      <c r="F1511" t="s">
        <v>41</v>
      </c>
      <c r="G1511" t="s">
        <v>42</v>
      </c>
      <c r="H1511" t="s">
        <v>43</v>
      </c>
      <c r="I1511" t="s">
        <v>26</v>
      </c>
      <c r="J1511" t="s">
        <v>45</v>
      </c>
      <c r="K1511">
        <v>4</v>
      </c>
      <c r="L1511">
        <v>18</v>
      </c>
      <c r="M1511">
        <v>0.15</v>
      </c>
      <c r="N1511">
        <v>61.2</v>
      </c>
      <c r="O1511">
        <v>25.2</v>
      </c>
      <c r="P1511" t="s">
        <v>28</v>
      </c>
      <c r="Q1511" t="s">
        <v>91</v>
      </c>
      <c r="R1511" t="s">
        <v>36</v>
      </c>
      <c r="S1511">
        <v>2.6</v>
      </c>
      <c r="T1511">
        <f>YEAR(tblOrders[[#This Row],[Order Date]])</f>
        <v>2025</v>
      </c>
      <c r="U1511" t="str">
        <f>TEXT(tblOrders[[#This Row],[Order Date]],"mmm-yyyy")</f>
        <v>Jun-2025</v>
      </c>
      <c r="V1511" s="4">
        <f>tblOrders[[#This Row],[Profit]]/tblOrders[[#This Row],[Sales Amount]]</f>
        <v>0.41176470588235292</v>
      </c>
      <c r="W1511" t="str">
        <f>VLOOKUP(tblOrders[[#This Row],[City]],CityRegion,2,0)</f>
        <v>South</v>
      </c>
      <c r="X1511" t="str">
        <f>VLOOKUP(tblOrders[[#This Row],[City]],lookups!A:C,3,0)</f>
        <v>Karnataka</v>
      </c>
    </row>
    <row r="1512" spans="1:24" x14ac:dyDescent="0.25">
      <c r="A1512" t="s">
        <v>2725</v>
      </c>
      <c r="B1512" s="1">
        <v>45871</v>
      </c>
      <c r="C1512" t="s">
        <v>2726</v>
      </c>
      <c r="D1512" t="s">
        <v>21</v>
      </c>
      <c r="E1512" t="s">
        <v>55</v>
      </c>
      <c r="F1512" t="s">
        <v>56</v>
      </c>
      <c r="G1512" t="s">
        <v>24</v>
      </c>
      <c r="H1512" t="s">
        <v>51</v>
      </c>
      <c r="I1512" t="s">
        <v>76</v>
      </c>
      <c r="J1512" t="s">
        <v>34</v>
      </c>
      <c r="K1512">
        <v>4</v>
      </c>
      <c r="L1512">
        <v>42</v>
      </c>
      <c r="M1512">
        <v>0.2</v>
      </c>
      <c r="N1512">
        <v>134.4</v>
      </c>
      <c r="O1512">
        <v>38.4</v>
      </c>
      <c r="P1512" t="s">
        <v>28</v>
      </c>
      <c r="Q1512" t="s">
        <v>29</v>
      </c>
      <c r="R1512" t="s">
        <v>36</v>
      </c>
      <c r="S1512">
        <v>5</v>
      </c>
      <c r="T1512">
        <f>YEAR(tblOrders[[#This Row],[Order Date]])</f>
        <v>2025</v>
      </c>
      <c r="U1512" t="str">
        <f>TEXT(tblOrders[[#This Row],[Order Date]],"mmm-yyyy")</f>
        <v>Aug-2025</v>
      </c>
      <c r="V1512" s="4">
        <f>tblOrders[[#This Row],[Profit]]/tblOrders[[#This Row],[Sales Amount]]</f>
        <v>0.2857142857142857</v>
      </c>
      <c r="W1512" t="str">
        <f>VLOOKUP(tblOrders[[#This Row],[City]],CityRegion,2,0)</f>
        <v>South</v>
      </c>
      <c r="X1512" t="str">
        <f>VLOOKUP(tblOrders[[#This Row],[City]],lookups!A:C,3,0)</f>
        <v>Kerala</v>
      </c>
    </row>
    <row r="1513" spans="1:24" x14ac:dyDescent="0.25">
      <c r="A1513" t="s">
        <v>2727</v>
      </c>
      <c r="B1513" s="1">
        <v>45977</v>
      </c>
      <c r="C1513" t="s">
        <v>1908</v>
      </c>
      <c r="D1513" t="s">
        <v>21</v>
      </c>
      <c r="E1513" t="s">
        <v>22</v>
      </c>
      <c r="F1513" t="s">
        <v>23</v>
      </c>
      <c r="G1513" t="s">
        <v>24</v>
      </c>
      <c r="H1513" t="s">
        <v>25</v>
      </c>
      <c r="I1513" t="s">
        <v>52</v>
      </c>
      <c r="J1513" t="s">
        <v>27</v>
      </c>
      <c r="K1513">
        <v>5</v>
      </c>
      <c r="L1513">
        <v>190</v>
      </c>
      <c r="M1513">
        <v>0.15</v>
      </c>
      <c r="N1513">
        <v>807.5</v>
      </c>
      <c r="O1513">
        <v>182.5</v>
      </c>
      <c r="P1513" t="s">
        <v>85</v>
      </c>
      <c r="Q1513" t="s">
        <v>91</v>
      </c>
      <c r="R1513" t="s">
        <v>30</v>
      </c>
      <c r="S1513">
        <v>3</v>
      </c>
      <c r="T1513">
        <f>YEAR(tblOrders[[#This Row],[Order Date]])</f>
        <v>2025</v>
      </c>
      <c r="U1513" t="str">
        <f>TEXT(tblOrders[[#This Row],[Order Date]],"mmm-yyyy")</f>
        <v>Nov-2025</v>
      </c>
      <c r="V1513" s="4">
        <f>tblOrders[[#This Row],[Profit]]/tblOrders[[#This Row],[Sales Amount]]</f>
        <v>0.2260061919504644</v>
      </c>
      <c r="W1513" t="str">
        <f>VLOOKUP(tblOrders[[#This Row],[City]],CityRegion,2,0)</f>
        <v>South</v>
      </c>
      <c r="X1513" t="str">
        <f>VLOOKUP(tblOrders[[#This Row],[City]],lookups!A:C,3,0)</f>
        <v>Kerala</v>
      </c>
    </row>
    <row r="1514" spans="1:24" x14ac:dyDescent="0.25">
      <c r="A1514" t="s">
        <v>2728</v>
      </c>
      <c r="B1514" s="1">
        <v>45679</v>
      </c>
      <c r="C1514" t="s">
        <v>2729</v>
      </c>
      <c r="D1514" t="s">
        <v>39</v>
      </c>
      <c r="E1514" t="s">
        <v>60</v>
      </c>
      <c r="F1514" t="s">
        <v>61</v>
      </c>
      <c r="G1514" t="s">
        <v>62</v>
      </c>
      <c r="H1514" t="s">
        <v>63</v>
      </c>
      <c r="I1514" t="s">
        <v>139</v>
      </c>
      <c r="J1514" t="s">
        <v>27</v>
      </c>
      <c r="K1514">
        <v>3</v>
      </c>
      <c r="L1514">
        <v>45</v>
      </c>
      <c r="M1514">
        <v>0.1</v>
      </c>
      <c r="N1514">
        <v>121.5</v>
      </c>
      <c r="O1514">
        <v>43.5</v>
      </c>
      <c r="P1514" t="s">
        <v>28</v>
      </c>
      <c r="Q1514" t="s">
        <v>46</v>
      </c>
      <c r="R1514" t="s">
        <v>30</v>
      </c>
      <c r="S1514">
        <v>2.6</v>
      </c>
      <c r="T1514">
        <f>YEAR(tblOrders[[#This Row],[Order Date]])</f>
        <v>2025</v>
      </c>
      <c r="U1514" t="str">
        <f>TEXT(tblOrders[[#This Row],[Order Date]],"mmm-yyyy")</f>
        <v>Jan-2025</v>
      </c>
      <c r="V1514" s="4">
        <f>tblOrders[[#This Row],[Profit]]/tblOrders[[#This Row],[Sales Amount]]</f>
        <v>0.35802469135802467</v>
      </c>
      <c r="W1514" t="str">
        <f>VLOOKUP(tblOrders[[#This Row],[City]],CityRegion,2,0)</f>
        <v>South</v>
      </c>
      <c r="X1514" t="str">
        <f>VLOOKUP(tblOrders[[#This Row],[City]],lookups!A:C,3,0)</f>
        <v>Tamil Nadu</v>
      </c>
    </row>
    <row r="1515" spans="1:24" x14ac:dyDescent="0.25">
      <c r="A1515" t="s">
        <v>2730</v>
      </c>
      <c r="B1515" s="1">
        <v>45700</v>
      </c>
      <c r="C1515" t="s">
        <v>1083</v>
      </c>
      <c r="D1515" t="s">
        <v>39</v>
      </c>
      <c r="E1515" t="s">
        <v>40</v>
      </c>
      <c r="F1515" t="s">
        <v>41</v>
      </c>
      <c r="G1515" t="s">
        <v>42</v>
      </c>
      <c r="H1515" t="s">
        <v>43</v>
      </c>
      <c r="I1515" t="s">
        <v>52</v>
      </c>
      <c r="J1515" t="s">
        <v>27</v>
      </c>
      <c r="K1515">
        <v>1</v>
      </c>
      <c r="L1515">
        <v>18</v>
      </c>
      <c r="M1515">
        <v>0.1</v>
      </c>
      <c r="N1515">
        <v>16.2</v>
      </c>
      <c r="O1515">
        <v>7.2</v>
      </c>
      <c r="P1515" t="s">
        <v>28</v>
      </c>
      <c r="Q1515" t="s">
        <v>46</v>
      </c>
      <c r="R1515" t="s">
        <v>36</v>
      </c>
      <c r="S1515">
        <v>4.5</v>
      </c>
      <c r="T1515">
        <f>YEAR(tblOrders[[#This Row],[Order Date]])</f>
        <v>2025</v>
      </c>
      <c r="U1515" t="str">
        <f>TEXT(tblOrders[[#This Row],[Order Date]],"mmm-yyyy")</f>
        <v>Feb-2025</v>
      </c>
      <c r="V1515" s="4">
        <f>tblOrders[[#This Row],[Profit]]/tblOrders[[#This Row],[Sales Amount]]</f>
        <v>0.44444444444444448</v>
      </c>
      <c r="W1515" t="str">
        <f>VLOOKUP(tblOrders[[#This Row],[City]],CityRegion,2,0)</f>
        <v>South</v>
      </c>
      <c r="X1515" t="str">
        <f>VLOOKUP(tblOrders[[#This Row],[City]],lookups!A:C,3,0)</f>
        <v>Kerala</v>
      </c>
    </row>
    <row r="1516" spans="1:24" x14ac:dyDescent="0.25">
      <c r="A1516" t="s">
        <v>2731</v>
      </c>
      <c r="B1516" s="1">
        <v>45854</v>
      </c>
      <c r="C1516" t="s">
        <v>426</v>
      </c>
      <c r="D1516" t="s">
        <v>21</v>
      </c>
      <c r="E1516" t="s">
        <v>79</v>
      </c>
      <c r="F1516" t="s">
        <v>80</v>
      </c>
      <c r="G1516" t="s">
        <v>68</v>
      </c>
      <c r="H1516" t="s">
        <v>81</v>
      </c>
      <c r="I1516" t="s">
        <v>76</v>
      </c>
      <c r="J1516" t="s">
        <v>45</v>
      </c>
      <c r="K1516">
        <v>4</v>
      </c>
      <c r="L1516">
        <v>799</v>
      </c>
      <c r="M1516">
        <v>0</v>
      </c>
      <c r="N1516">
        <v>3196</v>
      </c>
      <c r="O1516">
        <v>716</v>
      </c>
      <c r="P1516" t="s">
        <v>28</v>
      </c>
      <c r="Q1516" t="s">
        <v>29</v>
      </c>
      <c r="R1516" t="s">
        <v>36</v>
      </c>
      <c r="S1516">
        <v>3.5</v>
      </c>
      <c r="T1516">
        <f>YEAR(tblOrders[[#This Row],[Order Date]])</f>
        <v>2025</v>
      </c>
      <c r="U1516" t="str">
        <f>TEXT(tblOrders[[#This Row],[Order Date]],"mmm-yyyy")</f>
        <v>Jul-2025</v>
      </c>
      <c r="V1516" s="4">
        <f>tblOrders[[#This Row],[Profit]]/tblOrders[[#This Row],[Sales Amount]]</f>
        <v>0.22403003754693368</v>
      </c>
      <c r="W1516" t="str">
        <f>VLOOKUP(tblOrders[[#This Row],[City]],CityRegion,2,0)</f>
        <v>South</v>
      </c>
      <c r="X1516" t="str">
        <f>VLOOKUP(tblOrders[[#This Row],[City]],lookups!A:C,3,0)</f>
        <v>Kerala</v>
      </c>
    </row>
    <row r="1517" spans="1:24" x14ac:dyDescent="0.25">
      <c r="A1517" t="s">
        <v>2732</v>
      </c>
      <c r="B1517" s="1">
        <v>45876</v>
      </c>
      <c r="C1517" t="s">
        <v>2733</v>
      </c>
      <c r="D1517" t="s">
        <v>21</v>
      </c>
      <c r="E1517" t="s">
        <v>40</v>
      </c>
      <c r="F1517" t="s">
        <v>41</v>
      </c>
      <c r="G1517" t="s">
        <v>42</v>
      </c>
      <c r="H1517" t="s">
        <v>43</v>
      </c>
      <c r="I1517" t="s">
        <v>52</v>
      </c>
      <c r="J1517" t="s">
        <v>45</v>
      </c>
      <c r="K1517">
        <v>3</v>
      </c>
      <c r="L1517">
        <v>18</v>
      </c>
      <c r="M1517">
        <v>0.2</v>
      </c>
      <c r="N1517">
        <v>43.2</v>
      </c>
      <c r="O1517">
        <v>16.2</v>
      </c>
      <c r="P1517" t="s">
        <v>28</v>
      </c>
      <c r="Q1517" t="s">
        <v>29</v>
      </c>
      <c r="R1517" t="s">
        <v>36</v>
      </c>
      <c r="S1517">
        <v>3.4</v>
      </c>
      <c r="T1517">
        <f>YEAR(tblOrders[[#This Row],[Order Date]])</f>
        <v>2025</v>
      </c>
      <c r="U1517" t="str">
        <f>TEXT(tblOrders[[#This Row],[Order Date]],"mmm-yyyy")</f>
        <v>Aug-2025</v>
      </c>
      <c r="V1517" s="4">
        <f>tblOrders[[#This Row],[Profit]]/tblOrders[[#This Row],[Sales Amount]]</f>
        <v>0.37499999999999994</v>
      </c>
      <c r="W1517" t="str">
        <f>VLOOKUP(tblOrders[[#This Row],[City]],CityRegion,2,0)</f>
        <v>South</v>
      </c>
      <c r="X1517" t="str">
        <f>VLOOKUP(tblOrders[[#This Row],[City]],lookups!A:C,3,0)</f>
        <v>Kerala</v>
      </c>
    </row>
    <row r="1518" spans="1:24" x14ac:dyDescent="0.25">
      <c r="A1518" t="s">
        <v>2734</v>
      </c>
      <c r="B1518" s="1">
        <v>45846</v>
      </c>
      <c r="C1518" t="s">
        <v>2735</v>
      </c>
      <c r="D1518" t="s">
        <v>39</v>
      </c>
      <c r="E1518" t="s">
        <v>79</v>
      </c>
      <c r="F1518" t="s">
        <v>80</v>
      </c>
      <c r="G1518" t="s">
        <v>68</v>
      </c>
      <c r="H1518" t="s">
        <v>81</v>
      </c>
      <c r="I1518" t="s">
        <v>57</v>
      </c>
      <c r="J1518" t="s">
        <v>34</v>
      </c>
      <c r="K1518">
        <v>3</v>
      </c>
      <c r="L1518">
        <v>799</v>
      </c>
      <c r="M1518">
        <v>0.15</v>
      </c>
      <c r="N1518">
        <v>2037.45</v>
      </c>
      <c r="O1518">
        <v>177.45</v>
      </c>
      <c r="P1518" t="s">
        <v>28</v>
      </c>
      <c r="Q1518" t="s">
        <v>35</v>
      </c>
      <c r="R1518" t="s">
        <v>30</v>
      </c>
      <c r="S1518">
        <v>3.6</v>
      </c>
      <c r="T1518">
        <f>YEAR(tblOrders[[#This Row],[Order Date]])</f>
        <v>2025</v>
      </c>
      <c r="U1518" t="str">
        <f>TEXT(tblOrders[[#This Row],[Order Date]],"mmm-yyyy")</f>
        <v>Jul-2025</v>
      </c>
      <c r="V1518" s="4">
        <f>tblOrders[[#This Row],[Profit]]/tblOrders[[#This Row],[Sales Amount]]</f>
        <v>8.7094161819921953E-2</v>
      </c>
      <c r="W1518" t="str">
        <f>VLOOKUP(tblOrders[[#This Row],[City]],CityRegion,2,0)</f>
        <v>South</v>
      </c>
      <c r="X1518" t="str">
        <f>VLOOKUP(tblOrders[[#This Row],[City]],lookups!A:C,3,0)</f>
        <v>Kerala</v>
      </c>
    </row>
    <row r="1519" spans="1:24" x14ac:dyDescent="0.25">
      <c r="A1519" t="s">
        <v>2736</v>
      </c>
      <c r="B1519" s="1">
        <v>46016</v>
      </c>
      <c r="C1519" t="s">
        <v>975</v>
      </c>
      <c r="D1519" t="s">
        <v>39</v>
      </c>
      <c r="E1519" t="s">
        <v>73</v>
      </c>
      <c r="F1519" t="s">
        <v>74</v>
      </c>
      <c r="G1519" t="s">
        <v>68</v>
      </c>
      <c r="H1519" t="s">
        <v>75</v>
      </c>
      <c r="I1519" t="s">
        <v>33</v>
      </c>
      <c r="J1519" t="s">
        <v>45</v>
      </c>
      <c r="K1519">
        <v>2</v>
      </c>
      <c r="L1519">
        <v>65</v>
      </c>
      <c r="M1519">
        <v>0.2</v>
      </c>
      <c r="N1519">
        <v>104</v>
      </c>
      <c r="O1519">
        <v>28</v>
      </c>
      <c r="P1519" t="s">
        <v>28</v>
      </c>
      <c r="Q1519" t="s">
        <v>91</v>
      </c>
      <c r="R1519" t="s">
        <v>30</v>
      </c>
      <c r="S1519">
        <v>4.3</v>
      </c>
      <c r="T1519">
        <f>YEAR(tblOrders[[#This Row],[Order Date]])</f>
        <v>2025</v>
      </c>
      <c r="U1519" t="str">
        <f>TEXT(tblOrders[[#This Row],[Order Date]],"mmm-yyyy")</f>
        <v>Dec-2025</v>
      </c>
      <c r="V1519" s="4">
        <f>tblOrders[[#This Row],[Profit]]/tblOrders[[#This Row],[Sales Amount]]</f>
        <v>0.26923076923076922</v>
      </c>
      <c r="W1519" t="str">
        <f>VLOOKUP(tblOrders[[#This Row],[City]],CityRegion,2,0)</f>
        <v>North</v>
      </c>
      <c r="X1519" t="str">
        <f>VLOOKUP(tblOrders[[#This Row],[City]],lookups!A:C,3,0)</f>
        <v>Delhi</v>
      </c>
    </row>
    <row r="1520" spans="1:24" x14ac:dyDescent="0.25">
      <c r="A1520" t="s">
        <v>2737</v>
      </c>
      <c r="B1520" s="1">
        <v>45835</v>
      </c>
      <c r="C1520" t="s">
        <v>389</v>
      </c>
      <c r="D1520" t="s">
        <v>39</v>
      </c>
      <c r="E1520" t="s">
        <v>60</v>
      </c>
      <c r="F1520" t="s">
        <v>61</v>
      </c>
      <c r="G1520" t="s">
        <v>62</v>
      </c>
      <c r="H1520" t="s">
        <v>63</v>
      </c>
      <c r="I1520" t="s">
        <v>70</v>
      </c>
      <c r="J1520" t="s">
        <v>34</v>
      </c>
      <c r="K1520">
        <v>3</v>
      </c>
      <c r="L1520">
        <v>45</v>
      </c>
      <c r="M1520">
        <v>0.2</v>
      </c>
      <c r="N1520">
        <v>108</v>
      </c>
      <c r="O1520">
        <v>30</v>
      </c>
      <c r="P1520" t="s">
        <v>111</v>
      </c>
      <c r="Q1520" t="s">
        <v>86</v>
      </c>
      <c r="R1520" t="s">
        <v>30</v>
      </c>
      <c r="S1520">
        <v>4.5</v>
      </c>
      <c r="T1520">
        <f>YEAR(tblOrders[[#This Row],[Order Date]])</f>
        <v>2025</v>
      </c>
      <c r="U1520" t="str">
        <f>TEXT(tblOrders[[#This Row],[Order Date]],"mmm-yyyy")</f>
        <v>Jun-2025</v>
      </c>
      <c r="V1520" s="4">
        <f>tblOrders[[#This Row],[Profit]]/tblOrders[[#This Row],[Sales Amount]]</f>
        <v>0.27777777777777779</v>
      </c>
      <c r="W1520" t="str">
        <f>VLOOKUP(tblOrders[[#This Row],[City]],CityRegion,2,0)</f>
        <v>South</v>
      </c>
      <c r="X1520" t="str">
        <f>VLOOKUP(tblOrders[[#This Row],[City]],lookups!A:C,3,0)</f>
        <v>Telengana</v>
      </c>
    </row>
    <row r="1521" spans="1:24" x14ac:dyDescent="0.25">
      <c r="A1521" t="s">
        <v>2738</v>
      </c>
      <c r="B1521" s="1">
        <v>45984</v>
      </c>
      <c r="C1521" t="s">
        <v>2739</v>
      </c>
      <c r="D1521" t="s">
        <v>39</v>
      </c>
      <c r="E1521" t="s">
        <v>60</v>
      </c>
      <c r="F1521" t="s">
        <v>61</v>
      </c>
      <c r="G1521" t="s">
        <v>62</v>
      </c>
      <c r="H1521" t="s">
        <v>63</v>
      </c>
      <c r="I1521" t="s">
        <v>84</v>
      </c>
      <c r="J1521" t="s">
        <v>45</v>
      </c>
      <c r="K1521">
        <v>4</v>
      </c>
      <c r="L1521">
        <v>45</v>
      </c>
      <c r="M1521">
        <v>0.05</v>
      </c>
      <c r="N1521">
        <v>171</v>
      </c>
      <c r="O1521">
        <v>67</v>
      </c>
      <c r="P1521" t="s">
        <v>148</v>
      </c>
      <c r="Q1521" t="s">
        <v>46</v>
      </c>
      <c r="R1521" t="s">
        <v>36</v>
      </c>
      <c r="S1521">
        <v>4.5999999999999996</v>
      </c>
      <c r="T1521">
        <f>YEAR(tblOrders[[#This Row],[Order Date]])</f>
        <v>2025</v>
      </c>
      <c r="U1521" t="str">
        <f>TEXT(tblOrders[[#This Row],[Order Date]],"mmm-yyyy")</f>
        <v>Nov-2025</v>
      </c>
      <c r="V1521" s="4">
        <f>tblOrders[[#This Row],[Profit]]/tblOrders[[#This Row],[Sales Amount]]</f>
        <v>0.391812865497076</v>
      </c>
      <c r="W1521" t="str">
        <f>VLOOKUP(tblOrders[[#This Row],[City]],CityRegion,2,0)</f>
        <v>West</v>
      </c>
      <c r="X1521" t="str">
        <f>VLOOKUP(tblOrders[[#This Row],[City]],lookups!A:C,3,0)</f>
        <v>Maharashtra</v>
      </c>
    </row>
    <row r="1522" spans="1:24" x14ac:dyDescent="0.25">
      <c r="A1522" t="s">
        <v>2740</v>
      </c>
      <c r="B1522" s="1">
        <v>45701</v>
      </c>
      <c r="C1522" t="s">
        <v>2741</v>
      </c>
      <c r="D1522" t="s">
        <v>21</v>
      </c>
      <c r="E1522" t="s">
        <v>73</v>
      </c>
      <c r="F1522" t="s">
        <v>74</v>
      </c>
      <c r="G1522" t="s">
        <v>68</v>
      </c>
      <c r="H1522" t="s">
        <v>75</v>
      </c>
      <c r="I1522" t="s">
        <v>70</v>
      </c>
      <c r="J1522" t="s">
        <v>27</v>
      </c>
      <c r="K1522">
        <v>3</v>
      </c>
      <c r="L1522">
        <v>65</v>
      </c>
      <c r="M1522">
        <v>0.1</v>
      </c>
      <c r="N1522">
        <v>175.5</v>
      </c>
      <c r="O1522">
        <v>61.5</v>
      </c>
      <c r="P1522" t="s">
        <v>28</v>
      </c>
      <c r="Q1522" t="s">
        <v>35</v>
      </c>
      <c r="R1522" t="s">
        <v>36</v>
      </c>
      <c r="S1522">
        <v>3</v>
      </c>
      <c r="T1522">
        <f>YEAR(tblOrders[[#This Row],[Order Date]])</f>
        <v>2025</v>
      </c>
      <c r="U1522" t="str">
        <f>TEXT(tblOrders[[#This Row],[Order Date]],"mmm-yyyy")</f>
        <v>Feb-2025</v>
      </c>
      <c r="V1522" s="4">
        <f>tblOrders[[#This Row],[Profit]]/tblOrders[[#This Row],[Sales Amount]]</f>
        <v>0.3504273504273504</v>
      </c>
      <c r="W1522" t="str">
        <f>VLOOKUP(tblOrders[[#This Row],[City]],CityRegion,2,0)</f>
        <v>South</v>
      </c>
      <c r="X1522" t="str">
        <f>VLOOKUP(tblOrders[[#This Row],[City]],lookups!A:C,3,0)</f>
        <v>Telengana</v>
      </c>
    </row>
    <row r="1523" spans="1:24" x14ac:dyDescent="0.25">
      <c r="A1523" t="s">
        <v>2742</v>
      </c>
      <c r="B1523" s="1">
        <v>45802</v>
      </c>
      <c r="C1523" t="s">
        <v>2609</v>
      </c>
      <c r="D1523" t="s">
        <v>21</v>
      </c>
      <c r="E1523" t="s">
        <v>79</v>
      </c>
      <c r="F1523" t="s">
        <v>80</v>
      </c>
      <c r="G1523" t="s">
        <v>68</v>
      </c>
      <c r="H1523" t="s">
        <v>81</v>
      </c>
      <c r="I1523" t="s">
        <v>44</v>
      </c>
      <c r="J1523" t="s">
        <v>45</v>
      </c>
      <c r="K1523">
        <v>4</v>
      </c>
      <c r="L1523">
        <v>799</v>
      </c>
      <c r="M1523">
        <v>0.15</v>
      </c>
      <c r="N1523">
        <v>2716.6</v>
      </c>
      <c r="O1523">
        <v>236.6</v>
      </c>
      <c r="P1523" t="s">
        <v>28</v>
      </c>
      <c r="Q1523" t="s">
        <v>86</v>
      </c>
      <c r="R1523" t="s">
        <v>30</v>
      </c>
      <c r="S1523">
        <v>5</v>
      </c>
      <c r="T1523">
        <f>YEAR(tblOrders[[#This Row],[Order Date]])</f>
        <v>2025</v>
      </c>
      <c r="U1523" t="str">
        <f>TEXT(tblOrders[[#This Row],[Order Date]],"mmm-yyyy")</f>
        <v>May-2025</v>
      </c>
      <c r="V1523" s="4">
        <f>tblOrders[[#This Row],[Profit]]/tblOrders[[#This Row],[Sales Amount]]</f>
        <v>8.7094161819921967E-2</v>
      </c>
      <c r="W1523" t="str">
        <f>VLOOKUP(tblOrders[[#This Row],[City]],CityRegion,2,0)</f>
        <v>South</v>
      </c>
      <c r="X1523" t="str">
        <f>VLOOKUP(tblOrders[[#This Row],[City]],lookups!A:C,3,0)</f>
        <v>Kerala</v>
      </c>
    </row>
    <row r="1524" spans="1:24" x14ac:dyDescent="0.25">
      <c r="A1524" t="s">
        <v>2743</v>
      </c>
      <c r="B1524" s="1">
        <v>45897</v>
      </c>
      <c r="C1524" t="s">
        <v>1112</v>
      </c>
      <c r="D1524" t="s">
        <v>39</v>
      </c>
      <c r="E1524" t="s">
        <v>60</v>
      </c>
      <c r="F1524" t="s">
        <v>61</v>
      </c>
      <c r="G1524" t="s">
        <v>62</v>
      </c>
      <c r="H1524" t="s">
        <v>63</v>
      </c>
      <c r="I1524" t="s">
        <v>33</v>
      </c>
      <c r="J1524" t="s">
        <v>45</v>
      </c>
      <c r="K1524">
        <v>2</v>
      </c>
      <c r="L1524">
        <v>45</v>
      </c>
      <c r="M1524">
        <v>0.2</v>
      </c>
      <c r="N1524">
        <v>72</v>
      </c>
      <c r="O1524">
        <v>20</v>
      </c>
      <c r="P1524" t="s">
        <v>28</v>
      </c>
      <c r="Q1524" t="s">
        <v>46</v>
      </c>
      <c r="R1524" t="s">
        <v>36</v>
      </c>
      <c r="S1524">
        <v>3</v>
      </c>
      <c r="T1524">
        <f>YEAR(tblOrders[[#This Row],[Order Date]])</f>
        <v>2025</v>
      </c>
      <c r="U1524" t="str">
        <f>TEXT(tblOrders[[#This Row],[Order Date]],"mmm-yyyy")</f>
        <v>Aug-2025</v>
      </c>
      <c r="V1524" s="4">
        <f>tblOrders[[#This Row],[Profit]]/tblOrders[[#This Row],[Sales Amount]]</f>
        <v>0.27777777777777779</v>
      </c>
      <c r="W1524" t="str">
        <f>VLOOKUP(tblOrders[[#This Row],[City]],CityRegion,2,0)</f>
        <v>North</v>
      </c>
      <c r="X1524" t="str">
        <f>VLOOKUP(tblOrders[[#This Row],[City]],lookups!A:C,3,0)</f>
        <v>Delhi</v>
      </c>
    </row>
    <row r="1525" spans="1:24" x14ac:dyDescent="0.25">
      <c r="A1525" t="s">
        <v>2744</v>
      </c>
      <c r="B1525" s="1">
        <v>45725</v>
      </c>
      <c r="C1525" t="s">
        <v>2292</v>
      </c>
      <c r="D1525" t="s">
        <v>39</v>
      </c>
      <c r="E1525" t="s">
        <v>114</v>
      </c>
      <c r="F1525" t="s">
        <v>115</v>
      </c>
      <c r="G1525" t="s">
        <v>42</v>
      </c>
      <c r="H1525" t="s">
        <v>116</v>
      </c>
      <c r="I1525" t="s">
        <v>84</v>
      </c>
      <c r="J1525" t="s">
        <v>27</v>
      </c>
      <c r="K1525">
        <v>2</v>
      </c>
      <c r="L1525">
        <v>12</v>
      </c>
      <c r="M1525">
        <v>0.1</v>
      </c>
      <c r="N1525">
        <v>21.6</v>
      </c>
      <c r="O1525">
        <v>9.6</v>
      </c>
      <c r="P1525" t="s">
        <v>28</v>
      </c>
      <c r="Q1525" t="s">
        <v>46</v>
      </c>
      <c r="R1525" t="s">
        <v>36</v>
      </c>
      <c r="S1525">
        <v>3</v>
      </c>
      <c r="T1525">
        <f>YEAR(tblOrders[[#This Row],[Order Date]])</f>
        <v>2025</v>
      </c>
      <c r="U1525" t="str">
        <f>TEXT(tblOrders[[#This Row],[Order Date]],"mmm-yyyy")</f>
        <v>Mar-2025</v>
      </c>
      <c r="V1525" s="4">
        <f>tblOrders[[#This Row],[Profit]]/tblOrders[[#This Row],[Sales Amount]]</f>
        <v>0.44444444444444442</v>
      </c>
      <c r="W1525" t="str">
        <f>VLOOKUP(tblOrders[[#This Row],[City]],CityRegion,2,0)</f>
        <v>West</v>
      </c>
      <c r="X1525" t="str">
        <f>VLOOKUP(tblOrders[[#This Row],[City]],lookups!A:C,3,0)</f>
        <v>Maharashtra</v>
      </c>
    </row>
    <row r="1526" spans="1:24" x14ac:dyDescent="0.25">
      <c r="A1526" t="s">
        <v>2745</v>
      </c>
      <c r="B1526" s="1">
        <v>45815</v>
      </c>
      <c r="C1526" t="s">
        <v>2746</v>
      </c>
      <c r="D1526" t="s">
        <v>21</v>
      </c>
      <c r="E1526" t="s">
        <v>66</v>
      </c>
      <c r="F1526" t="s">
        <v>67</v>
      </c>
      <c r="G1526" t="s">
        <v>68</v>
      </c>
      <c r="H1526" t="s">
        <v>69</v>
      </c>
      <c r="I1526" t="s">
        <v>76</v>
      </c>
      <c r="J1526" t="s">
        <v>45</v>
      </c>
      <c r="K1526">
        <v>3</v>
      </c>
      <c r="L1526">
        <v>149</v>
      </c>
      <c r="M1526">
        <v>0.1</v>
      </c>
      <c r="N1526">
        <v>402.3</v>
      </c>
      <c r="O1526">
        <v>117.3</v>
      </c>
      <c r="P1526" t="s">
        <v>28</v>
      </c>
      <c r="Q1526" t="s">
        <v>86</v>
      </c>
      <c r="R1526" t="s">
        <v>36</v>
      </c>
      <c r="S1526">
        <v>4.8</v>
      </c>
      <c r="T1526">
        <f>YEAR(tblOrders[[#This Row],[Order Date]])</f>
        <v>2025</v>
      </c>
      <c r="U1526" t="str">
        <f>TEXT(tblOrders[[#This Row],[Order Date]],"mmm-yyyy")</f>
        <v>Jun-2025</v>
      </c>
      <c r="V1526" s="4">
        <f>tblOrders[[#This Row],[Profit]]/tblOrders[[#This Row],[Sales Amount]]</f>
        <v>0.29157345264727813</v>
      </c>
      <c r="W1526" t="str">
        <f>VLOOKUP(tblOrders[[#This Row],[City]],CityRegion,2,0)</f>
        <v>South</v>
      </c>
      <c r="X1526" t="str">
        <f>VLOOKUP(tblOrders[[#This Row],[City]],lookups!A:C,3,0)</f>
        <v>Kerala</v>
      </c>
    </row>
    <row r="1527" spans="1:24" x14ac:dyDescent="0.25">
      <c r="A1527" t="s">
        <v>2747</v>
      </c>
      <c r="B1527" s="1">
        <v>45884</v>
      </c>
      <c r="C1527" t="s">
        <v>2748</v>
      </c>
      <c r="D1527" t="s">
        <v>21</v>
      </c>
      <c r="E1527" t="s">
        <v>60</v>
      </c>
      <c r="F1527" t="s">
        <v>61</v>
      </c>
      <c r="G1527" t="s">
        <v>62</v>
      </c>
      <c r="H1527" t="s">
        <v>63</v>
      </c>
      <c r="I1527" t="s">
        <v>70</v>
      </c>
      <c r="J1527" t="s">
        <v>45</v>
      </c>
      <c r="K1527">
        <v>3</v>
      </c>
      <c r="L1527">
        <v>45</v>
      </c>
      <c r="M1527">
        <v>0</v>
      </c>
      <c r="N1527">
        <v>135</v>
      </c>
      <c r="O1527">
        <v>57</v>
      </c>
      <c r="P1527" t="s">
        <v>28</v>
      </c>
      <c r="Q1527" t="s">
        <v>29</v>
      </c>
      <c r="R1527" t="s">
        <v>30</v>
      </c>
      <c r="S1527">
        <v>4.3</v>
      </c>
      <c r="T1527">
        <f>YEAR(tblOrders[[#This Row],[Order Date]])</f>
        <v>2025</v>
      </c>
      <c r="U1527" t="str">
        <f>TEXT(tblOrders[[#This Row],[Order Date]],"mmm-yyyy")</f>
        <v>Aug-2025</v>
      </c>
      <c r="V1527" s="4">
        <f>tblOrders[[#This Row],[Profit]]/tblOrders[[#This Row],[Sales Amount]]</f>
        <v>0.42222222222222222</v>
      </c>
      <c r="W1527" t="str">
        <f>VLOOKUP(tblOrders[[#This Row],[City]],CityRegion,2,0)</f>
        <v>South</v>
      </c>
      <c r="X1527" t="str">
        <f>VLOOKUP(tblOrders[[#This Row],[City]],lookups!A:C,3,0)</f>
        <v>Telengana</v>
      </c>
    </row>
    <row r="1528" spans="1:24" x14ac:dyDescent="0.25">
      <c r="A1528" t="s">
        <v>2749</v>
      </c>
      <c r="B1528" s="1">
        <v>45863</v>
      </c>
      <c r="C1528" t="s">
        <v>2750</v>
      </c>
      <c r="D1528" t="s">
        <v>21</v>
      </c>
      <c r="E1528" t="s">
        <v>40</v>
      </c>
      <c r="F1528" t="s">
        <v>41</v>
      </c>
      <c r="G1528" t="s">
        <v>42</v>
      </c>
      <c r="H1528" t="s">
        <v>43</v>
      </c>
      <c r="I1528" t="s">
        <v>130</v>
      </c>
      <c r="J1528" t="s">
        <v>45</v>
      </c>
      <c r="K1528">
        <v>4</v>
      </c>
      <c r="L1528">
        <v>18</v>
      </c>
      <c r="M1528">
        <v>0.15</v>
      </c>
      <c r="N1528">
        <v>61.2</v>
      </c>
      <c r="O1528">
        <v>25.2</v>
      </c>
      <c r="P1528" t="s">
        <v>85</v>
      </c>
      <c r="Q1528" t="s">
        <v>35</v>
      </c>
      <c r="R1528" t="s">
        <v>30</v>
      </c>
      <c r="S1528">
        <v>3.1</v>
      </c>
      <c r="T1528">
        <f>YEAR(tblOrders[[#This Row],[Order Date]])</f>
        <v>2025</v>
      </c>
      <c r="U1528" t="str">
        <f>TEXT(tblOrders[[#This Row],[Order Date]],"mmm-yyyy")</f>
        <v>Jul-2025</v>
      </c>
      <c r="V1528" s="4">
        <f>tblOrders[[#This Row],[Profit]]/tblOrders[[#This Row],[Sales Amount]]</f>
        <v>0.41176470588235292</v>
      </c>
      <c r="W1528" t="str">
        <f>VLOOKUP(tblOrders[[#This Row],[City]],CityRegion,2,0)</f>
        <v>West</v>
      </c>
      <c r="X1528" t="str">
        <f>VLOOKUP(tblOrders[[#This Row],[City]],lookups!A:C,3,0)</f>
        <v>Maharashtra</v>
      </c>
    </row>
    <row r="1529" spans="1:24" x14ac:dyDescent="0.25">
      <c r="A1529" t="s">
        <v>2751</v>
      </c>
      <c r="B1529" s="1">
        <v>45759</v>
      </c>
      <c r="C1529" t="s">
        <v>2752</v>
      </c>
      <c r="D1529" t="s">
        <v>21</v>
      </c>
      <c r="E1529" t="s">
        <v>108</v>
      </c>
      <c r="F1529" t="s">
        <v>109</v>
      </c>
      <c r="G1529" t="s">
        <v>62</v>
      </c>
      <c r="H1529" t="s">
        <v>110</v>
      </c>
      <c r="I1529" t="s">
        <v>76</v>
      </c>
      <c r="J1529" t="s">
        <v>27</v>
      </c>
      <c r="K1529">
        <v>5</v>
      </c>
      <c r="L1529">
        <v>110</v>
      </c>
      <c r="M1529">
        <v>0.1</v>
      </c>
      <c r="N1529">
        <v>495</v>
      </c>
      <c r="O1529">
        <v>155</v>
      </c>
      <c r="P1529" t="s">
        <v>28</v>
      </c>
      <c r="Q1529" t="s">
        <v>91</v>
      </c>
      <c r="R1529" t="s">
        <v>30</v>
      </c>
      <c r="S1529">
        <v>3.7</v>
      </c>
      <c r="T1529">
        <f>YEAR(tblOrders[[#This Row],[Order Date]])</f>
        <v>2025</v>
      </c>
      <c r="U1529" t="str">
        <f>TEXT(tblOrders[[#This Row],[Order Date]],"mmm-yyyy")</f>
        <v>Apr-2025</v>
      </c>
      <c r="V1529" s="4">
        <f>tblOrders[[#This Row],[Profit]]/tblOrders[[#This Row],[Sales Amount]]</f>
        <v>0.31313131313131315</v>
      </c>
      <c r="W1529" t="str">
        <f>VLOOKUP(tblOrders[[#This Row],[City]],CityRegion,2,0)</f>
        <v>South</v>
      </c>
      <c r="X1529" t="str">
        <f>VLOOKUP(tblOrders[[#This Row],[City]],lookups!A:C,3,0)</f>
        <v>Kerala</v>
      </c>
    </row>
    <row r="1530" spans="1:24" x14ac:dyDescent="0.25">
      <c r="A1530" t="s">
        <v>2753</v>
      </c>
      <c r="B1530" s="1">
        <v>45718</v>
      </c>
      <c r="C1530" t="s">
        <v>2754</v>
      </c>
      <c r="D1530" t="s">
        <v>21</v>
      </c>
      <c r="E1530" t="s">
        <v>101</v>
      </c>
      <c r="F1530" t="s">
        <v>102</v>
      </c>
      <c r="G1530" t="s">
        <v>24</v>
      </c>
      <c r="H1530" t="s">
        <v>103</v>
      </c>
      <c r="I1530" t="s">
        <v>33</v>
      </c>
      <c r="J1530" t="s">
        <v>34</v>
      </c>
      <c r="K1530">
        <v>3</v>
      </c>
      <c r="L1530">
        <v>120</v>
      </c>
      <c r="M1530">
        <v>0.05</v>
      </c>
      <c r="N1530">
        <v>342</v>
      </c>
      <c r="O1530">
        <v>108</v>
      </c>
      <c r="P1530" t="s">
        <v>28</v>
      </c>
      <c r="Q1530" t="s">
        <v>91</v>
      </c>
      <c r="R1530" t="s">
        <v>36</v>
      </c>
      <c r="S1530">
        <v>2.8</v>
      </c>
      <c r="T1530">
        <f>YEAR(tblOrders[[#This Row],[Order Date]])</f>
        <v>2025</v>
      </c>
      <c r="U1530" t="str">
        <f>TEXT(tblOrders[[#This Row],[Order Date]],"mmm-yyyy")</f>
        <v>Mar-2025</v>
      </c>
      <c r="V1530" s="4">
        <f>tblOrders[[#This Row],[Profit]]/tblOrders[[#This Row],[Sales Amount]]</f>
        <v>0.31578947368421051</v>
      </c>
      <c r="W1530" t="str">
        <f>VLOOKUP(tblOrders[[#This Row],[City]],CityRegion,2,0)</f>
        <v>North</v>
      </c>
      <c r="X1530" t="str">
        <f>VLOOKUP(tblOrders[[#This Row],[City]],lookups!A:C,3,0)</f>
        <v>Delhi</v>
      </c>
    </row>
    <row r="1531" spans="1:24" x14ac:dyDescent="0.25">
      <c r="A1531" t="s">
        <v>2755</v>
      </c>
      <c r="B1531" s="1">
        <v>45856</v>
      </c>
      <c r="C1531" t="s">
        <v>2756</v>
      </c>
      <c r="D1531" t="s">
        <v>39</v>
      </c>
      <c r="E1531" t="s">
        <v>79</v>
      </c>
      <c r="F1531" t="s">
        <v>80</v>
      </c>
      <c r="G1531" t="s">
        <v>68</v>
      </c>
      <c r="H1531" t="s">
        <v>81</v>
      </c>
      <c r="I1531" t="s">
        <v>139</v>
      </c>
      <c r="J1531" t="s">
        <v>34</v>
      </c>
      <c r="K1531">
        <v>1</v>
      </c>
      <c r="L1531">
        <v>799</v>
      </c>
      <c r="M1531">
        <v>0.2</v>
      </c>
      <c r="N1531">
        <v>639.20000000000005</v>
      </c>
      <c r="O1531">
        <v>19.2</v>
      </c>
      <c r="P1531" t="s">
        <v>28</v>
      </c>
      <c r="Q1531" t="s">
        <v>35</v>
      </c>
      <c r="R1531" t="s">
        <v>30</v>
      </c>
      <c r="S1531">
        <v>3.6</v>
      </c>
      <c r="T1531">
        <f>YEAR(tblOrders[[#This Row],[Order Date]])</f>
        <v>2025</v>
      </c>
      <c r="U1531" t="str">
        <f>TEXT(tblOrders[[#This Row],[Order Date]],"mmm-yyyy")</f>
        <v>Jul-2025</v>
      </c>
      <c r="V1531" s="4">
        <f>tblOrders[[#This Row],[Profit]]/tblOrders[[#This Row],[Sales Amount]]</f>
        <v>3.0037546933667079E-2</v>
      </c>
      <c r="W1531" t="str">
        <f>VLOOKUP(tblOrders[[#This Row],[City]],CityRegion,2,0)</f>
        <v>South</v>
      </c>
      <c r="X1531" t="str">
        <f>VLOOKUP(tblOrders[[#This Row],[City]],lookups!A:C,3,0)</f>
        <v>Tamil Nadu</v>
      </c>
    </row>
    <row r="1532" spans="1:24" x14ac:dyDescent="0.25">
      <c r="A1532" t="s">
        <v>2757</v>
      </c>
      <c r="B1532" s="1">
        <v>45858</v>
      </c>
      <c r="C1532" t="s">
        <v>653</v>
      </c>
      <c r="D1532" t="s">
        <v>21</v>
      </c>
      <c r="E1532" t="s">
        <v>94</v>
      </c>
      <c r="F1532" t="s">
        <v>95</v>
      </c>
      <c r="G1532" t="s">
        <v>68</v>
      </c>
      <c r="H1532" t="s">
        <v>96</v>
      </c>
      <c r="I1532" t="s">
        <v>139</v>
      </c>
      <c r="J1532" t="s">
        <v>27</v>
      </c>
      <c r="K1532">
        <v>1</v>
      </c>
      <c r="L1532">
        <v>89</v>
      </c>
      <c r="M1532">
        <v>0.1</v>
      </c>
      <c r="N1532">
        <v>80.099999999999994</v>
      </c>
      <c r="O1532">
        <v>25.1</v>
      </c>
      <c r="P1532" t="s">
        <v>28</v>
      </c>
      <c r="Q1532" t="s">
        <v>86</v>
      </c>
      <c r="R1532" t="s">
        <v>36</v>
      </c>
      <c r="S1532">
        <v>2.5</v>
      </c>
      <c r="T1532">
        <f>YEAR(tblOrders[[#This Row],[Order Date]])</f>
        <v>2025</v>
      </c>
      <c r="U1532" t="str">
        <f>TEXT(tblOrders[[#This Row],[Order Date]],"mmm-yyyy")</f>
        <v>Jul-2025</v>
      </c>
      <c r="V1532" s="4">
        <f>tblOrders[[#This Row],[Profit]]/tblOrders[[#This Row],[Sales Amount]]</f>
        <v>0.31335830212234711</v>
      </c>
      <c r="W1532" t="str">
        <f>VLOOKUP(tblOrders[[#This Row],[City]],CityRegion,2,0)</f>
        <v>South</v>
      </c>
      <c r="X1532" t="str">
        <f>VLOOKUP(tblOrders[[#This Row],[City]],lookups!A:C,3,0)</f>
        <v>Tamil Nadu</v>
      </c>
    </row>
    <row r="1533" spans="1:24" x14ac:dyDescent="0.25">
      <c r="A1533" t="s">
        <v>2758</v>
      </c>
      <c r="B1533" s="1">
        <v>46022</v>
      </c>
      <c r="C1533" t="s">
        <v>2759</v>
      </c>
      <c r="D1533" t="s">
        <v>21</v>
      </c>
      <c r="E1533" t="s">
        <v>66</v>
      </c>
      <c r="F1533" t="s">
        <v>67</v>
      </c>
      <c r="G1533" t="s">
        <v>68</v>
      </c>
      <c r="H1533" t="s">
        <v>69</v>
      </c>
      <c r="I1533" t="s">
        <v>33</v>
      </c>
      <c r="J1533" t="s">
        <v>27</v>
      </c>
      <c r="K1533">
        <v>5</v>
      </c>
      <c r="L1533">
        <v>149</v>
      </c>
      <c r="M1533">
        <v>0</v>
      </c>
      <c r="N1533">
        <v>745</v>
      </c>
      <c r="O1533">
        <v>270</v>
      </c>
      <c r="P1533" t="s">
        <v>28</v>
      </c>
      <c r="Q1533" t="s">
        <v>91</v>
      </c>
      <c r="R1533" t="s">
        <v>36</v>
      </c>
      <c r="S1533">
        <v>3.6</v>
      </c>
      <c r="T1533">
        <f>YEAR(tblOrders[[#This Row],[Order Date]])</f>
        <v>2025</v>
      </c>
      <c r="U1533" t="str">
        <f>TEXT(tblOrders[[#This Row],[Order Date]],"mmm-yyyy")</f>
        <v>Dec-2025</v>
      </c>
      <c r="V1533" s="4">
        <f>tblOrders[[#This Row],[Profit]]/tblOrders[[#This Row],[Sales Amount]]</f>
        <v>0.36241610738255031</v>
      </c>
      <c r="W1533" t="str">
        <f>VLOOKUP(tblOrders[[#This Row],[City]],CityRegion,2,0)</f>
        <v>North</v>
      </c>
      <c r="X1533" t="str">
        <f>VLOOKUP(tblOrders[[#This Row],[City]],lookups!A:C,3,0)</f>
        <v>Delhi</v>
      </c>
    </row>
    <row r="1534" spans="1:24" x14ac:dyDescent="0.25">
      <c r="A1534" t="s">
        <v>2760</v>
      </c>
      <c r="B1534" s="1">
        <v>45677</v>
      </c>
      <c r="C1534" t="s">
        <v>2761</v>
      </c>
      <c r="D1534" t="s">
        <v>21</v>
      </c>
      <c r="E1534" t="s">
        <v>40</v>
      </c>
      <c r="F1534" t="s">
        <v>41</v>
      </c>
      <c r="G1534" t="s">
        <v>42</v>
      </c>
      <c r="H1534" t="s">
        <v>43</v>
      </c>
      <c r="I1534" t="s">
        <v>84</v>
      </c>
      <c r="J1534" t="s">
        <v>34</v>
      </c>
      <c r="K1534">
        <v>3</v>
      </c>
      <c r="L1534">
        <v>18</v>
      </c>
      <c r="M1534">
        <v>0.1</v>
      </c>
      <c r="N1534">
        <v>48.6</v>
      </c>
      <c r="O1534">
        <v>21.6</v>
      </c>
      <c r="P1534" t="s">
        <v>28</v>
      </c>
      <c r="Q1534" t="s">
        <v>29</v>
      </c>
      <c r="R1534" t="s">
        <v>36</v>
      </c>
      <c r="S1534">
        <v>2.8</v>
      </c>
      <c r="T1534">
        <f>YEAR(tblOrders[[#This Row],[Order Date]])</f>
        <v>2025</v>
      </c>
      <c r="U1534" t="str">
        <f>TEXT(tblOrders[[#This Row],[Order Date]],"mmm-yyyy")</f>
        <v>Jan-2025</v>
      </c>
      <c r="V1534" s="4">
        <f>tblOrders[[#This Row],[Profit]]/tblOrders[[#This Row],[Sales Amount]]</f>
        <v>0.44444444444444448</v>
      </c>
      <c r="W1534" t="str">
        <f>VLOOKUP(tblOrders[[#This Row],[City]],CityRegion,2,0)</f>
        <v>West</v>
      </c>
      <c r="X1534" t="str">
        <f>VLOOKUP(tblOrders[[#This Row],[City]],lookups!A:C,3,0)</f>
        <v>Maharashtra</v>
      </c>
    </row>
    <row r="1535" spans="1:24" x14ac:dyDescent="0.25">
      <c r="A1535" t="s">
        <v>2762</v>
      </c>
      <c r="B1535" s="1">
        <v>45843</v>
      </c>
      <c r="C1535" t="s">
        <v>2763</v>
      </c>
      <c r="D1535" t="s">
        <v>21</v>
      </c>
      <c r="E1535" t="s">
        <v>73</v>
      </c>
      <c r="F1535" t="s">
        <v>74</v>
      </c>
      <c r="G1535" t="s">
        <v>68</v>
      </c>
      <c r="H1535" t="s">
        <v>75</v>
      </c>
      <c r="I1535" t="s">
        <v>52</v>
      </c>
      <c r="J1535" t="s">
        <v>27</v>
      </c>
      <c r="K1535">
        <v>1</v>
      </c>
      <c r="L1535">
        <v>65</v>
      </c>
      <c r="M1535">
        <v>0.15</v>
      </c>
      <c r="N1535">
        <v>55.25</v>
      </c>
      <c r="O1535">
        <v>17.25</v>
      </c>
      <c r="P1535" t="s">
        <v>28</v>
      </c>
      <c r="Q1535" t="s">
        <v>86</v>
      </c>
      <c r="R1535" t="s">
        <v>36</v>
      </c>
      <c r="S1535">
        <v>2.5</v>
      </c>
      <c r="T1535">
        <f>YEAR(tblOrders[[#This Row],[Order Date]])</f>
        <v>2025</v>
      </c>
      <c r="U1535" t="str">
        <f>TEXT(tblOrders[[#This Row],[Order Date]],"mmm-yyyy")</f>
        <v>Jul-2025</v>
      </c>
      <c r="V1535" s="4">
        <f>tblOrders[[#This Row],[Profit]]/tblOrders[[#This Row],[Sales Amount]]</f>
        <v>0.31221719457013575</v>
      </c>
      <c r="W1535" t="str">
        <f>VLOOKUP(tblOrders[[#This Row],[City]],CityRegion,2,0)</f>
        <v>South</v>
      </c>
      <c r="X1535" t="str">
        <f>VLOOKUP(tblOrders[[#This Row],[City]],lookups!A:C,3,0)</f>
        <v>Kerala</v>
      </c>
    </row>
    <row r="1536" spans="1:24" x14ac:dyDescent="0.25">
      <c r="A1536" t="s">
        <v>2764</v>
      </c>
      <c r="B1536" s="1">
        <v>45869</v>
      </c>
      <c r="C1536" t="s">
        <v>2765</v>
      </c>
      <c r="D1536" t="s">
        <v>21</v>
      </c>
      <c r="E1536" t="s">
        <v>79</v>
      </c>
      <c r="F1536" t="s">
        <v>80</v>
      </c>
      <c r="G1536" t="s">
        <v>68</v>
      </c>
      <c r="H1536" t="s">
        <v>81</v>
      </c>
      <c r="I1536" t="s">
        <v>70</v>
      </c>
      <c r="J1536" t="s">
        <v>45</v>
      </c>
      <c r="K1536">
        <v>2</v>
      </c>
      <c r="L1536">
        <v>799</v>
      </c>
      <c r="M1536">
        <v>0</v>
      </c>
      <c r="N1536">
        <v>1598</v>
      </c>
      <c r="O1536">
        <v>358</v>
      </c>
      <c r="P1536" t="s">
        <v>28</v>
      </c>
      <c r="Q1536" t="s">
        <v>35</v>
      </c>
      <c r="R1536" t="s">
        <v>30</v>
      </c>
      <c r="S1536">
        <v>4.2</v>
      </c>
      <c r="T1536">
        <f>YEAR(tblOrders[[#This Row],[Order Date]])</f>
        <v>2025</v>
      </c>
      <c r="U1536" t="str">
        <f>TEXT(tblOrders[[#This Row],[Order Date]],"mmm-yyyy")</f>
        <v>Jul-2025</v>
      </c>
      <c r="V1536" s="4">
        <f>tblOrders[[#This Row],[Profit]]/tblOrders[[#This Row],[Sales Amount]]</f>
        <v>0.22403003754693368</v>
      </c>
      <c r="W1536" t="str">
        <f>VLOOKUP(tblOrders[[#This Row],[City]],CityRegion,2,0)</f>
        <v>South</v>
      </c>
      <c r="X1536" t="str">
        <f>VLOOKUP(tblOrders[[#This Row],[City]],lookups!A:C,3,0)</f>
        <v>Telengana</v>
      </c>
    </row>
    <row r="1537" spans="1:24" x14ac:dyDescent="0.25">
      <c r="A1537" t="s">
        <v>2766</v>
      </c>
      <c r="B1537" s="1">
        <v>45925</v>
      </c>
      <c r="C1537" t="s">
        <v>714</v>
      </c>
      <c r="D1537" t="s">
        <v>39</v>
      </c>
      <c r="E1537" t="s">
        <v>114</v>
      </c>
      <c r="F1537" t="s">
        <v>115</v>
      </c>
      <c r="G1537" t="s">
        <v>42</v>
      </c>
      <c r="H1537" t="s">
        <v>116</v>
      </c>
      <c r="I1537" t="s">
        <v>84</v>
      </c>
      <c r="J1537" t="s">
        <v>45</v>
      </c>
      <c r="K1537">
        <v>1</v>
      </c>
      <c r="L1537">
        <v>12</v>
      </c>
      <c r="M1537">
        <v>0.2</v>
      </c>
      <c r="N1537">
        <v>9.6</v>
      </c>
      <c r="O1537">
        <v>3.6</v>
      </c>
      <c r="P1537" t="s">
        <v>28</v>
      </c>
      <c r="Q1537" t="s">
        <v>46</v>
      </c>
      <c r="R1537" t="s">
        <v>30</v>
      </c>
      <c r="S1537">
        <v>3.2</v>
      </c>
      <c r="T1537">
        <f>YEAR(tblOrders[[#This Row],[Order Date]])</f>
        <v>2025</v>
      </c>
      <c r="U1537" t="str">
        <f>TEXT(tblOrders[[#This Row],[Order Date]],"mmm-yyyy")</f>
        <v>Sep-2025</v>
      </c>
      <c r="V1537" s="4">
        <f>tblOrders[[#This Row],[Profit]]/tblOrders[[#This Row],[Sales Amount]]</f>
        <v>0.375</v>
      </c>
      <c r="W1537" t="str">
        <f>VLOOKUP(tblOrders[[#This Row],[City]],CityRegion,2,0)</f>
        <v>West</v>
      </c>
      <c r="X1537" t="str">
        <f>VLOOKUP(tblOrders[[#This Row],[City]],lookups!A:C,3,0)</f>
        <v>Maharashtra</v>
      </c>
    </row>
    <row r="1538" spans="1:24" x14ac:dyDescent="0.25">
      <c r="A1538" t="s">
        <v>2767</v>
      </c>
      <c r="B1538" s="1">
        <v>45660</v>
      </c>
      <c r="C1538" t="s">
        <v>2768</v>
      </c>
      <c r="D1538" t="s">
        <v>21</v>
      </c>
      <c r="E1538" t="s">
        <v>114</v>
      </c>
      <c r="F1538" t="s">
        <v>115</v>
      </c>
      <c r="G1538" t="s">
        <v>42</v>
      </c>
      <c r="H1538" t="s">
        <v>116</v>
      </c>
      <c r="I1538" t="s">
        <v>76</v>
      </c>
      <c r="J1538" t="s">
        <v>45</v>
      </c>
      <c r="K1538">
        <v>2</v>
      </c>
      <c r="L1538">
        <v>12</v>
      </c>
      <c r="M1538">
        <v>0.1</v>
      </c>
      <c r="N1538">
        <v>21.6</v>
      </c>
      <c r="O1538">
        <v>9.6</v>
      </c>
      <c r="P1538" t="s">
        <v>28</v>
      </c>
      <c r="Q1538" t="s">
        <v>86</v>
      </c>
      <c r="R1538" t="s">
        <v>123</v>
      </c>
      <c r="S1538">
        <v>2.9</v>
      </c>
      <c r="T1538">
        <f>YEAR(tblOrders[[#This Row],[Order Date]])</f>
        <v>2025</v>
      </c>
      <c r="U1538" t="str">
        <f>TEXT(tblOrders[[#This Row],[Order Date]],"mmm-yyyy")</f>
        <v>Jan-2025</v>
      </c>
      <c r="V1538" s="4">
        <f>tblOrders[[#This Row],[Profit]]/tblOrders[[#This Row],[Sales Amount]]</f>
        <v>0.44444444444444442</v>
      </c>
      <c r="W1538" t="str">
        <f>VLOOKUP(tblOrders[[#This Row],[City]],CityRegion,2,0)</f>
        <v>South</v>
      </c>
      <c r="X1538" t="str">
        <f>VLOOKUP(tblOrders[[#This Row],[City]],lookups!A:C,3,0)</f>
        <v>Kerala</v>
      </c>
    </row>
    <row r="1539" spans="1:24" x14ac:dyDescent="0.25">
      <c r="A1539" t="s">
        <v>2769</v>
      </c>
      <c r="B1539" s="1">
        <v>45721</v>
      </c>
      <c r="C1539" t="s">
        <v>2770</v>
      </c>
      <c r="D1539" t="s">
        <v>21</v>
      </c>
      <c r="E1539" t="s">
        <v>73</v>
      </c>
      <c r="F1539" t="s">
        <v>74</v>
      </c>
      <c r="G1539" t="s">
        <v>68</v>
      </c>
      <c r="H1539" t="s">
        <v>75</v>
      </c>
      <c r="I1539" t="s">
        <v>130</v>
      </c>
      <c r="J1539" t="s">
        <v>45</v>
      </c>
      <c r="K1539">
        <v>1</v>
      </c>
      <c r="L1539">
        <v>65</v>
      </c>
      <c r="M1539">
        <v>0.15</v>
      </c>
      <c r="N1539">
        <v>55.25</v>
      </c>
      <c r="O1539">
        <v>17.25</v>
      </c>
      <c r="P1539" t="s">
        <v>28</v>
      </c>
      <c r="Q1539" t="s">
        <v>29</v>
      </c>
      <c r="R1539" t="s">
        <v>36</v>
      </c>
      <c r="S1539">
        <v>3.1</v>
      </c>
      <c r="T1539">
        <f>YEAR(tblOrders[[#This Row],[Order Date]])</f>
        <v>2025</v>
      </c>
      <c r="U1539" t="str">
        <f>TEXT(tblOrders[[#This Row],[Order Date]],"mmm-yyyy")</f>
        <v>Mar-2025</v>
      </c>
      <c r="V1539" s="4">
        <f>tblOrders[[#This Row],[Profit]]/tblOrders[[#This Row],[Sales Amount]]</f>
        <v>0.31221719457013575</v>
      </c>
      <c r="W1539" t="str">
        <f>VLOOKUP(tblOrders[[#This Row],[City]],CityRegion,2,0)</f>
        <v>West</v>
      </c>
      <c r="X1539" t="str">
        <f>VLOOKUP(tblOrders[[#This Row],[City]],lookups!A:C,3,0)</f>
        <v>Maharashtra</v>
      </c>
    </row>
    <row r="1540" spans="1:24" x14ac:dyDescent="0.25">
      <c r="A1540" t="s">
        <v>2771</v>
      </c>
      <c r="B1540" s="1">
        <v>45665</v>
      </c>
      <c r="C1540" t="s">
        <v>968</v>
      </c>
      <c r="D1540" t="s">
        <v>39</v>
      </c>
      <c r="E1540" t="s">
        <v>114</v>
      </c>
      <c r="F1540" t="s">
        <v>115</v>
      </c>
      <c r="G1540" t="s">
        <v>42</v>
      </c>
      <c r="H1540" t="s">
        <v>116</v>
      </c>
      <c r="I1540" t="s">
        <v>130</v>
      </c>
      <c r="J1540" t="s">
        <v>27</v>
      </c>
      <c r="K1540">
        <v>1</v>
      </c>
      <c r="L1540">
        <v>12</v>
      </c>
      <c r="M1540">
        <v>0.1</v>
      </c>
      <c r="N1540">
        <v>10.8</v>
      </c>
      <c r="O1540">
        <v>4.8</v>
      </c>
      <c r="P1540" t="s">
        <v>28</v>
      </c>
      <c r="Q1540" t="s">
        <v>35</v>
      </c>
      <c r="R1540" t="s">
        <v>36</v>
      </c>
      <c r="S1540">
        <v>3.9</v>
      </c>
      <c r="T1540">
        <f>YEAR(tblOrders[[#This Row],[Order Date]])</f>
        <v>2025</v>
      </c>
      <c r="U1540" t="str">
        <f>TEXT(tblOrders[[#This Row],[Order Date]],"mmm-yyyy")</f>
        <v>Jan-2025</v>
      </c>
      <c r="V1540" s="4">
        <f>tblOrders[[#This Row],[Profit]]/tblOrders[[#This Row],[Sales Amount]]</f>
        <v>0.44444444444444442</v>
      </c>
      <c r="W1540" t="str">
        <f>VLOOKUP(tblOrders[[#This Row],[City]],CityRegion,2,0)</f>
        <v>West</v>
      </c>
      <c r="X1540" t="str">
        <f>VLOOKUP(tblOrders[[#This Row],[City]],lookups!A:C,3,0)</f>
        <v>Maharashtra</v>
      </c>
    </row>
    <row r="1541" spans="1:24" x14ac:dyDescent="0.25">
      <c r="A1541" t="s">
        <v>2772</v>
      </c>
      <c r="B1541" s="1">
        <v>45675</v>
      </c>
      <c r="C1541" t="s">
        <v>1772</v>
      </c>
      <c r="D1541" t="s">
        <v>21</v>
      </c>
      <c r="E1541" t="s">
        <v>94</v>
      </c>
      <c r="F1541" t="s">
        <v>95</v>
      </c>
      <c r="G1541" t="s">
        <v>68</v>
      </c>
      <c r="H1541" t="s">
        <v>96</v>
      </c>
      <c r="I1541" t="s">
        <v>33</v>
      </c>
      <c r="J1541" t="s">
        <v>45</v>
      </c>
      <c r="K1541">
        <v>4</v>
      </c>
      <c r="L1541">
        <v>89</v>
      </c>
      <c r="M1541">
        <v>0.05</v>
      </c>
      <c r="N1541">
        <v>338.2</v>
      </c>
      <c r="O1541">
        <v>118.2</v>
      </c>
      <c r="P1541" t="s">
        <v>28</v>
      </c>
      <c r="Q1541" t="s">
        <v>35</v>
      </c>
      <c r="R1541" t="s">
        <v>36</v>
      </c>
      <c r="S1541">
        <v>2.9</v>
      </c>
      <c r="T1541">
        <f>YEAR(tblOrders[[#This Row],[Order Date]])</f>
        <v>2025</v>
      </c>
      <c r="U1541" t="str">
        <f>TEXT(tblOrders[[#This Row],[Order Date]],"mmm-yyyy")</f>
        <v>Jan-2025</v>
      </c>
      <c r="V1541" s="4">
        <f>tblOrders[[#This Row],[Profit]]/tblOrders[[#This Row],[Sales Amount]]</f>
        <v>0.34949733885274986</v>
      </c>
      <c r="W1541" t="str">
        <f>VLOOKUP(tblOrders[[#This Row],[City]],CityRegion,2,0)</f>
        <v>North</v>
      </c>
      <c r="X1541" t="str">
        <f>VLOOKUP(tblOrders[[#This Row],[City]],lookups!A:C,3,0)</f>
        <v>Delhi</v>
      </c>
    </row>
    <row r="1542" spans="1:24" x14ac:dyDescent="0.25">
      <c r="A1542" t="s">
        <v>2773</v>
      </c>
      <c r="B1542" s="1">
        <v>45702</v>
      </c>
      <c r="C1542" t="s">
        <v>600</v>
      </c>
      <c r="D1542" t="s">
        <v>39</v>
      </c>
      <c r="E1542" t="s">
        <v>22</v>
      </c>
      <c r="F1542" t="s">
        <v>23</v>
      </c>
      <c r="G1542" t="s">
        <v>24</v>
      </c>
      <c r="H1542" t="s">
        <v>25</v>
      </c>
      <c r="I1542" t="s">
        <v>84</v>
      </c>
      <c r="J1542" t="s">
        <v>34</v>
      </c>
      <c r="K1542">
        <v>5</v>
      </c>
      <c r="L1542">
        <v>190</v>
      </c>
      <c r="M1542">
        <v>0</v>
      </c>
      <c r="N1542">
        <v>950</v>
      </c>
      <c r="O1542">
        <v>325</v>
      </c>
      <c r="P1542" t="s">
        <v>28</v>
      </c>
      <c r="Q1542" t="s">
        <v>91</v>
      </c>
      <c r="R1542" t="s">
        <v>36</v>
      </c>
      <c r="S1542">
        <v>4.4000000000000004</v>
      </c>
      <c r="T1542">
        <f>YEAR(tblOrders[[#This Row],[Order Date]])</f>
        <v>2025</v>
      </c>
      <c r="U1542" t="str">
        <f>TEXT(tblOrders[[#This Row],[Order Date]],"mmm-yyyy")</f>
        <v>Feb-2025</v>
      </c>
      <c r="V1542" s="4">
        <f>tblOrders[[#This Row],[Profit]]/tblOrders[[#This Row],[Sales Amount]]</f>
        <v>0.34210526315789475</v>
      </c>
      <c r="W1542" t="str">
        <f>VLOOKUP(tblOrders[[#This Row],[City]],CityRegion,2,0)</f>
        <v>West</v>
      </c>
      <c r="X1542" t="str">
        <f>VLOOKUP(tblOrders[[#This Row],[City]],lookups!A:C,3,0)</f>
        <v>Maharashtra</v>
      </c>
    </row>
    <row r="1543" spans="1:24" x14ac:dyDescent="0.25">
      <c r="A1543" t="s">
        <v>2774</v>
      </c>
      <c r="B1543" s="1">
        <v>45735</v>
      </c>
      <c r="C1543" t="s">
        <v>1126</v>
      </c>
      <c r="D1543" t="s">
        <v>21</v>
      </c>
      <c r="E1543" t="s">
        <v>66</v>
      </c>
      <c r="F1543" t="s">
        <v>67</v>
      </c>
      <c r="G1543" t="s">
        <v>68</v>
      </c>
      <c r="H1543" t="s">
        <v>69</v>
      </c>
      <c r="I1543" t="s">
        <v>26</v>
      </c>
      <c r="J1543" t="s">
        <v>45</v>
      </c>
      <c r="K1543">
        <v>5</v>
      </c>
      <c r="L1543">
        <v>149</v>
      </c>
      <c r="M1543">
        <v>0.1</v>
      </c>
      <c r="N1543">
        <v>670.5</v>
      </c>
      <c r="O1543">
        <v>195.5</v>
      </c>
      <c r="P1543" t="s">
        <v>28</v>
      </c>
      <c r="Q1543" t="s">
        <v>86</v>
      </c>
      <c r="R1543" t="s">
        <v>30</v>
      </c>
      <c r="S1543">
        <v>3.8</v>
      </c>
      <c r="T1543">
        <f>YEAR(tblOrders[[#This Row],[Order Date]])</f>
        <v>2025</v>
      </c>
      <c r="U1543" t="str">
        <f>TEXT(tblOrders[[#This Row],[Order Date]],"mmm-yyyy")</f>
        <v>Mar-2025</v>
      </c>
      <c r="V1543" s="4">
        <f>tblOrders[[#This Row],[Profit]]/tblOrders[[#This Row],[Sales Amount]]</f>
        <v>0.29157345264727813</v>
      </c>
      <c r="W1543" t="str">
        <f>VLOOKUP(tblOrders[[#This Row],[City]],CityRegion,2,0)</f>
        <v>South</v>
      </c>
      <c r="X1543" t="str">
        <f>VLOOKUP(tblOrders[[#This Row],[City]],lookups!A:C,3,0)</f>
        <v>Karnataka</v>
      </c>
    </row>
    <row r="1544" spans="1:24" x14ac:dyDescent="0.25">
      <c r="A1544" t="s">
        <v>2775</v>
      </c>
      <c r="B1544" s="1">
        <v>45697</v>
      </c>
      <c r="C1544" t="s">
        <v>2514</v>
      </c>
      <c r="D1544" t="s">
        <v>21</v>
      </c>
      <c r="E1544" t="s">
        <v>66</v>
      </c>
      <c r="F1544" t="s">
        <v>67</v>
      </c>
      <c r="G1544" t="s">
        <v>68</v>
      </c>
      <c r="H1544" t="s">
        <v>69</v>
      </c>
      <c r="I1544" t="s">
        <v>44</v>
      </c>
      <c r="J1544" t="s">
        <v>34</v>
      </c>
      <c r="K1544">
        <v>4</v>
      </c>
      <c r="L1544">
        <v>149</v>
      </c>
      <c r="M1544">
        <v>0.1</v>
      </c>
      <c r="N1544">
        <v>536.4</v>
      </c>
      <c r="O1544">
        <v>156.4</v>
      </c>
      <c r="P1544" t="s">
        <v>28</v>
      </c>
      <c r="Q1544" t="s">
        <v>29</v>
      </c>
      <c r="R1544" t="s">
        <v>30</v>
      </c>
      <c r="S1544">
        <v>2.7</v>
      </c>
      <c r="T1544">
        <f>YEAR(tblOrders[[#This Row],[Order Date]])</f>
        <v>2025</v>
      </c>
      <c r="U1544" t="str">
        <f>TEXT(tblOrders[[#This Row],[Order Date]],"mmm-yyyy")</f>
        <v>Feb-2025</v>
      </c>
      <c r="V1544" s="4">
        <f>tblOrders[[#This Row],[Profit]]/tblOrders[[#This Row],[Sales Amount]]</f>
        <v>0.29157345264727819</v>
      </c>
      <c r="W1544" t="str">
        <f>VLOOKUP(tblOrders[[#This Row],[City]],CityRegion,2,0)</f>
        <v>South</v>
      </c>
      <c r="X1544" t="str">
        <f>VLOOKUP(tblOrders[[#This Row],[City]],lookups!A:C,3,0)</f>
        <v>Kerala</v>
      </c>
    </row>
    <row r="1545" spans="1:24" x14ac:dyDescent="0.25">
      <c r="A1545" t="s">
        <v>2776</v>
      </c>
      <c r="B1545" s="1">
        <v>45942</v>
      </c>
      <c r="C1545" t="s">
        <v>2777</v>
      </c>
      <c r="D1545" t="s">
        <v>39</v>
      </c>
      <c r="E1545" t="s">
        <v>101</v>
      </c>
      <c r="F1545" t="s">
        <v>102</v>
      </c>
      <c r="G1545" t="s">
        <v>24</v>
      </c>
      <c r="H1545" t="s">
        <v>103</v>
      </c>
      <c r="I1545" t="s">
        <v>70</v>
      </c>
      <c r="J1545" t="s">
        <v>34</v>
      </c>
      <c r="K1545">
        <v>3</v>
      </c>
      <c r="L1545">
        <v>120</v>
      </c>
      <c r="M1545">
        <v>0.05</v>
      </c>
      <c r="N1545">
        <v>342</v>
      </c>
      <c r="O1545">
        <v>108</v>
      </c>
      <c r="P1545" t="s">
        <v>28</v>
      </c>
      <c r="Q1545" t="s">
        <v>29</v>
      </c>
      <c r="R1545" t="s">
        <v>36</v>
      </c>
      <c r="S1545">
        <v>4.5999999999999996</v>
      </c>
      <c r="T1545">
        <f>YEAR(tblOrders[[#This Row],[Order Date]])</f>
        <v>2025</v>
      </c>
      <c r="U1545" t="str">
        <f>TEXT(tblOrders[[#This Row],[Order Date]],"mmm-yyyy")</f>
        <v>Oct-2025</v>
      </c>
      <c r="V1545" s="4">
        <f>tblOrders[[#This Row],[Profit]]/tblOrders[[#This Row],[Sales Amount]]</f>
        <v>0.31578947368421051</v>
      </c>
      <c r="W1545" t="str">
        <f>VLOOKUP(tblOrders[[#This Row],[City]],CityRegion,2,0)</f>
        <v>South</v>
      </c>
      <c r="X1545" t="str">
        <f>VLOOKUP(tblOrders[[#This Row],[City]],lookups!A:C,3,0)</f>
        <v>Telengana</v>
      </c>
    </row>
    <row r="1546" spans="1:24" x14ac:dyDescent="0.25">
      <c r="A1546" t="s">
        <v>2778</v>
      </c>
      <c r="B1546" s="1">
        <v>45748</v>
      </c>
      <c r="C1546" t="s">
        <v>2779</v>
      </c>
      <c r="D1546" t="s">
        <v>39</v>
      </c>
      <c r="E1546" t="s">
        <v>22</v>
      </c>
      <c r="F1546" t="s">
        <v>23</v>
      </c>
      <c r="G1546" t="s">
        <v>24</v>
      </c>
      <c r="H1546" t="s">
        <v>25</v>
      </c>
      <c r="I1546" t="s">
        <v>52</v>
      </c>
      <c r="J1546" t="s">
        <v>45</v>
      </c>
      <c r="K1546">
        <v>5</v>
      </c>
      <c r="L1546">
        <v>190</v>
      </c>
      <c r="M1546">
        <v>0.1</v>
      </c>
      <c r="N1546">
        <v>855</v>
      </c>
      <c r="O1546">
        <v>230</v>
      </c>
      <c r="P1546" t="s">
        <v>111</v>
      </c>
      <c r="Q1546" t="s">
        <v>29</v>
      </c>
      <c r="R1546" t="s">
        <v>30</v>
      </c>
      <c r="S1546">
        <v>3.7</v>
      </c>
      <c r="T1546">
        <f>YEAR(tblOrders[[#This Row],[Order Date]])</f>
        <v>2025</v>
      </c>
      <c r="U1546" t="str">
        <f>TEXT(tblOrders[[#This Row],[Order Date]],"mmm-yyyy")</f>
        <v>Apr-2025</v>
      </c>
      <c r="V1546" s="4">
        <f>tblOrders[[#This Row],[Profit]]/tblOrders[[#This Row],[Sales Amount]]</f>
        <v>0.26900584795321636</v>
      </c>
      <c r="W1546" t="str">
        <f>VLOOKUP(tblOrders[[#This Row],[City]],CityRegion,2,0)</f>
        <v>South</v>
      </c>
      <c r="X1546" t="str">
        <f>VLOOKUP(tblOrders[[#This Row],[City]],lookups!A:C,3,0)</f>
        <v>Kerala</v>
      </c>
    </row>
    <row r="1547" spans="1:24" x14ac:dyDescent="0.25">
      <c r="A1547" t="s">
        <v>2780</v>
      </c>
      <c r="B1547" s="1">
        <v>45953</v>
      </c>
      <c r="C1547" t="s">
        <v>2781</v>
      </c>
      <c r="D1547" t="s">
        <v>21</v>
      </c>
      <c r="E1547" t="s">
        <v>66</v>
      </c>
      <c r="F1547" t="s">
        <v>67</v>
      </c>
      <c r="G1547" t="s">
        <v>68</v>
      </c>
      <c r="H1547" t="s">
        <v>69</v>
      </c>
      <c r="I1547" t="s">
        <v>139</v>
      </c>
      <c r="J1547" t="s">
        <v>27</v>
      </c>
      <c r="K1547">
        <v>1</v>
      </c>
      <c r="L1547">
        <v>149</v>
      </c>
      <c r="M1547">
        <v>0.15</v>
      </c>
      <c r="N1547">
        <v>126.65</v>
      </c>
      <c r="O1547">
        <v>31.65</v>
      </c>
      <c r="P1547" t="s">
        <v>28</v>
      </c>
      <c r="Q1547" t="s">
        <v>35</v>
      </c>
      <c r="R1547" t="s">
        <v>36</v>
      </c>
      <c r="S1547">
        <v>3.3</v>
      </c>
      <c r="T1547">
        <f>YEAR(tblOrders[[#This Row],[Order Date]])</f>
        <v>2025</v>
      </c>
      <c r="U1547" t="str">
        <f>TEXT(tblOrders[[#This Row],[Order Date]],"mmm-yyyy")</f>
        <v>Oct-2025</v>
      </c>
      <c r="V1547" s="4">
        <f>tblOrders[[#This Row],[Profit]]/tblOrders[[#This Row],[Sales Amount]]</f>
        <v>0.24990130280300038</v>
      </c>
      <c r="W1547" t="str">
        <f>VLOOKUP(tblOrders[[#This Row],[City]],CityRegion,2,0)</f>
        <v>South</v>
      </c>
      <c r="X1547" t="str">
        <f>VLOOKUP(tblOrders[[#This Row],[City]],lookups!A:C,3,0)</f>
        <v>Tamil Nadu</v>
      </c>
    </row>
    <row r="1548" spans="1:24" x14ac:dyDescent="0.25">
      <c r="A1548" t="s">
        <v>2782</v>
      </c>
      <c r="B1548" s="1">
        <v>45980</v>
      </c>
      <c r="C1548" t="s">
        <v>2783</v>
      </c>
      <c r="D1548" t="s">
        <v>39</v>
      </c>
      <c r="E1548" t="s">
        <v>79</v>
      </c>
      <c r="F1548" t="s">
        <v>80</v>
      </c>
      <c r="G1548" t="s">
        <v>68</v>
      </c>
      <c r="H1548" t="s">
        <v>81</v>
      </c>
      <c r="I1548" t="s">
        <v>139</v>
      </c>
      <c r="J1548" t="s">
        <v>34</v>
      </c>
      <c r="K1548">
        <v>5</v>
      </c>
      <c r="L1548">
        <v>799</v>
      </c>
      <c r="M1548">
        <v>0.15</v>
      </c>
      <c r="N1548">
        <v>3395.75</v>
      </c>
      <c r="O1548">
        <v>295.75</v>
      </c>
      <c r="P1548" t="s">
        <v>28</v>
      </c>
      <c r="Q1548" t="s">
        <v>86</v>
      </c>
      <c r="R1548" t="s">
        <v>30</v>
      </c>
      <c r="S1548">
        <v>4.9000000000000004</v>
      </c>
      <c r="T1548">
        <f>YEAR(tblOrders[[#This Row],[Order Date]])</f>
        <v>2025</v>
      </c>
      <c r="U1548" t="str">
        <f>TEXT(tblOrders[[#This Row],[Order Date]],"mmm-yyyy")</f>
        <v>Nov-2025</v>
      </c>
      <c r="V1548" s="4">
        <f>tblOrders[[#This Row],[Profit]]/tblOrders[[#This Row],[Sales Amount]]</f>
        <v>8.7094161819921967E-2</v>
      </c>
      <c r="W1548" t="str">
        <f>VLOOKUP(tblOrders[[#This Row],[City]],CityRegion,2,0)</f>
        <v>South</v>
      </c>
      <c r="X1548" t="str">
        <f>VLOOKUP(tblOrders[[#This Row],[City]],lookups!A:C,3,0)</f>
        <v>Tamil Nadu</v>
      </c>
    </row>
    <row r="1549" spans="1:24" x14ac:dyDescent="0.25">
      <c r="A1549" t="s">
        <v>2784</v>
      </c>
      <c r="B1549" s="1">
        <v>45934</v>
      </c>
      <c r="C1549" t="s">
        <v>1669</v>
      </c>
      <c r="D1549" t="s">
        <v>39</v>
      </c>
      <c r="E1549" t="s">
        <v>49</v>
      </c>
      <c r="F1549" t="s">
        <v>50</v>
      </c>
      <c r="G1549" t="s">
        <v>24</v>
      </c>
      <c r="H1549" t="s">
        <v>51</v>
      </c>
      <c r="I1549" t="s">
        <v>76</v>
      </c>
      <c r="J1549" t="s">
        <v>34</v>
      </c>
      <c r="K1549">
        <v>4</v>
      </c>
      <c r="L1549">
        <v>85</v>
      </c>
      <c r="M1549">
        <v>0</v>
      </c>
      <c r="N1549">
        <v>340</v>
      </c>
      <c r="O1549">
        <v>132</v>
      </c>
      <c r="P1549" t="s">
        <v>85</v>
      </c>
      <c r="Q1549" t="s">
        <v>35</v>
      </c>
      <c r="R1549" t="s">
        <v>123</v>
      </c>
      <c r="S1549">
        <v>2.8</v>
      </c>
      <c r="T1549">
        <f>YEAR(tblOrders[[#This Row],[Order Date]])</f>
        <v>2025</v>
      </c>
      <c r="U1549" t="str">
        <f>TEXT(tblOrders[[#This Row],[Order Date]],"mmm-yyyy")</f>
        <v>Oct-2025</v>
      </c>
      <c r="V1549" s="4">
        <f>tblOrders[[#This Row],[Profit]]/tblOrders[[#This Row],[Sales Amount]]</f>
        <v>0.38823529411764707</v>
      </c>
      <c r="W1549" t="str">
        <f>VLOOKUP(tblOrders[[#This Row],[City]],CityRegion,2,0)</f>
        <v>South</v>
      </c>
      <c r="X1549" t="str">
        <f>VLOOKUP(tblOrders[[#This Row],[City]],lookups!A:C,3,0)</f>
        <v>Kerala</v>
      </c>
    </row>
    <row r="1550" spans="1:24" x14ac:dyDescent="0.25">
      <c r="A1550" t="s">
        <v>2785</v>
      </c>
      <c r="B1550" s="1">
        <v>45830</v>
      </c>
      <c r="C1550" t="s">
        <v>2786</v>
      </c>
      <c r="D1550" t="s">
        <v>21</v>
      </c>
      <c r="E1550" t="s">
        <v>55</v>
      </c>
      <c r="F1550" t="s">
        <v>56</v>
      </c>
      <c r="G1550" t="s">
        <v>24</v>
      </c>
      <c r="H1550" t="s">
        <v>51</v>
      </c>
      <c r="I1550" t="s">
        <v>139</v>
      </c>
      <c r="J1550" t="s">
        <v>34</v>
      </c>
      <c r="K1550">
        <v>5</v>
      </c>
      <c r="L1550">
        <v>42</v>
      </c>
      <c r="M1550">
        <v>0</v>
      </c>
      <c r="N1550">
        <v>210</v>
      </c>
      <c r="O1550">
        <v>90</v>
      </c>
      <c r="P1550" t="s">
        <v>28</v>
      </c>
      <c r="Q1550" t="s">
        <v>86</v>
      </c>
      <c r="R1550" t="s">
        <v>30</v>
      </c>
      <c r="S1550">
        <v>5</v>
      </c>
      <c r="T1550">
        <f>YEAR(tblOrders[[#This Row],[Order Date]])</f>
        <v>2025</v>
      </c>
      <c r="U1550" t="str">
        <f>TEXT(tblOrders[[#This Row],[Order Date]],"mmm-yyyy")</f>
        <v>Jun-2025</v>
      </c>
      <c r="V1550" s="4">
        <f>tblOrders[[#This Row],[Profit]]/tblOrders[[#This Row],[Sales Amount]]</f>
        <v>0.42857142857142855</v>
      </c>
      <c r="W1550" t="str">
        <f>VLOOKUP(tblOrders[[#This Row],[City]],CityRegion,2,0)</f>
        <v>South</v>
      </c>
      <c r="X1550" t="str">
        <f>VLOOKUP(tblOrders[[#This Row],[City]],lookups!A:C,3,0)</f>
        <v>Tamil Nadu</v>
      </c>
    </row>
    <row r="1551" spans="1:24" x14ac:dyDescent="0.25">
      <c r="A1551" t="s">
        <v>2787</v>
      </c>
      <c r="B1551" s="1">
        <v>45923</v>
      </c>
      <c r="C1551" t="s">
        <v>714</v>
      </c>
      <c r="D1551" t="s">
        <v>21</v>
      </c>
      <c r="E1551" t="s">
        <v>114</v>
      </c>
      <c r="F1551" t="s">
        <v>115</v>
      </c>
      <c r="G1551" t="s">
        <v>42</v>
      </c>
      <c r="H1551" t="s">
        <v>116</v>
      </c>
      <c r="I1551" t="s">
        <v>70</v>
      </c>
      <c r="J1551" t="s">
        <v>34</v>
      </c>
      <c r="K1551">
        <v>5</v>
      </c>
      <c r="L1551">
        <v>12</v>
      </c>
      <c r="M1551">
        <v>0.1</v>
      </c>
      <c r="N1551">
        <v>54</v>
      </c>
      <c r="O1551">
        <v>24</v>
      </c>
      <c r="P1551" t="s">
        <v>28</v>
      </c>
      <c r="Q1551" t="s">
        <v>29</v>
      </c>
      <c r="R1551" t="s">
        <v>36</v>
      </c>
      <c r="S1551">
        <v>3.2</v>
      </c>
      <c r="T1551">
        <f>YEAR(tblOrders[[#This Row],[Order Date]])</f>
        <v>2025</v>
      </c>
      <c r="U1551" t="str">
        <f>TEXT(tblOrders[[#This Row],[Order Date]],"mmm-yyyy")</f>
        <v>Sep-2025</v>
      </c>
      <c r="V1551" s="4">
        <f>tblOrders[[#This Row],[Profit]]/tblOrders[[#This Row],[Sales Amount]]</f>
        <v>0.44444444444444442</v>
      </c>
      <c r="W1551" t="str">
        <f>VLOOKUP(tblOrders[[#This Row],[City]],CityRegion,2,0)</f>
        <v>South</v>
      </c>
      <c r="X1551" t="str">
        <f>VLOOKUP(tblOrders[[#This Row],[City]],lookups!A:C,3,0)</f>
        <v>Telengana</v>
      </c>
    </row>
    <row r="1552" spans="1:24" x14ac:dyDescent="0.25">
      <c r="A1552" t="s">
        <v>2788</v>
      </c>
      <c r="B1552" s="1">
        <v>45922</v>
      </c>
      <c r="C1552" t="s">
        <v>2789</v>
      </c>
      <c r="D1552" t="s">
        <v>39</v>
      </c>
      <c r="E1552" t="s">
        <v>108</v>
      </c>
      <c r="F1552" t="s">
        <v>109</v>
      </c>
      <c r="G1552" t="s">
        <v>62</v>
      </c>
      <c r="H1552" t="s">
        <v>110</v>
      </c>
      <c r="I1552" t="s">
        <v>57</v>
      </c>
      <c r="J1552" t="s">
        <v>27</v>
      </c>
      <c r="K1552">
        <v>5</v>
      </c>
      <c r="L1552">
        <v>110</v>
      </c>
      <c r="M1552">
        <v>0.2</v>
      </c>
      <c r="N1552">
        <v>440</v>
      </c>
      <c r="O1552">
        <v>100</v>
      </c>
      <c r="P1552" t="s">
        <v>28</v>
      </c>
      <c r="Q1552" t="s">
        <v>46</v>
      </c>
      <c r="R1552" t="s">
        <v>123</v>
      </c>
      <c r="S1552">
        <v>3.2</v>
      </c>
      <c r="T1552">
        <f>YEAR(tblOrders[[#This Row],[Order Date]])</f>
        <v>2025</v>
      </c>
      <c r="U1552" t="str">
        <f>TEXT(tblOrders[[#This Row],[Order Date]],"mmm-yyyy")</f>
        <v>Sep-2025</v>
      </c>
      <c r="V1552" s="4">
        <f>tblOrders[[#This Row],[Profit]]/tblOrders[[#This Row],[Sales Amount]]</f>
        <v>0.22727272727272727</v>
      </c>
      <c r="W1552" t="str">
        <f>VLOOKUP(tblOrders[[#This Row],[City]],CityRegion,2,0)</f>
        <v>South</v>
      </c>
      <c r="X1552" t="str">
        <f>VLOOKUP(tblOrders[[#This Row],[City]],lookups!A:C,3,0)</f>
        <v>Kerala</v>
      </c>
    </row>
    <row r="1553" spans="1:24" x14ac:dyDescent="0.25">
      <c r="A1553" t="s">
        <v>2790</v>
      </c>
      <c r="B1553" s="1">
        <v>45935</v>
      </c>
      <c r="C1553" t="s">
        <v>2182</v>
      </c>
      <c r="D1553" t="s">
        <v>39</v>
      </c>
      <c r="E1553" t="s">
        <v>101</v>
      </c>
      <c r="F1553" t="s">
        <v>102</v>
      </c>
      <c r="G1553" t="s">
        <v>24</v>
      </c>
      <c r="H1553" t="s">
        <v>103</v>
      </c>
      <c r="I1553" t="s">
        <v>84</v>
      </c>
      <c r="J1553" t="s">
        <v>27</v>
      </c>
      <c r="K1553">
        <v>5</v>
      </c>
      <c r="L1553">
        <v>120</v>
      </c>
      <c r="M1553">
        <v>0</v>
      </c>
      <c r="N1553">
        <v>600</v>
      </c>
      <c r="O1553">
        <v>210</v>
      </c>
      <c r="P1553" t="s">
        <v>28</v>
      </c>
      <c r="Q1553" t="s">
        <v>46</v>
      </c>
      <c r="R1553" t="s">
        <v>30</v>
      </c>
      <c r="S1553">
        <v>4</v>
      </c>
      <c r="T1553">
        <f>YEAR(tblOrders[[#This Row],[Order Date]])</f>
        <v>2025</v>
      </c>
      <c r="U1553" t="str">
        <f>TEXT(tblOrders[[#This Row],[Order Date]],"mmm-yyyy")</f>
        <v>Oct-2025</v>
      </c>
      <c r="V1553" s="4">
        <f>tblOrders[[#This Row],[Profit]]/tblOrders[[#This Row],[Sales Amount]]</f>
        <v>0.35</v>
      </c>
      <c r="W1553" t="str">
        <f>VLOOKUP(tblOrders[[#This Row],[City]],CityRegion,2,0)</f>
        <v>West</v>
      </c>
      <c r="X1553" t="str">
        <f>VLOOKUP(tblOrders[[#This Row],[City]],lookups!A:C,3,0)</f>
        <v>Maharashtra</v>
      </c>
    </row>
    <row r="1554" spans="1:24" x14ac:dyDescent="0.25">
      <c r="A1554" t="s">
        <v>2791</v>
      </c>
      <c r="B1554" s="1">
        <v>45915</v>
      </c>
      <c r="C1554" t="s">
        <v>2723</v>
      </c>
      <c r="D1554" t="s">
        <v>39</v>
      </c>
      <c r="E1554" t="s">
        <v>94</v>
      </c>
      <c r="F1554" t="s">
        <v>95</v>
      </c>
      <c r="G1554" t="s">
        <v>68</v>
      </c>
      <c r="H1554" t="s">
        <v>96</v>
      </c>
      <c r="I1554" t="s">
        <v>33</v>
      </c>
      <c r="J1554" t="s">
        <v>27</v>
      </c>
      <c r="K1554">
        <v>2</v>
      </c>
      <c r="L1554">
        <v>89</v>
      </c>
      <c r="M1554">
        <v>0.2</v>
      </c>
      <c r="N1554">
        <v>142.4</v>
      </c>
      <c r="O1554">
        <v>32.4</v>
      </c>
      <c r="P1554" t="s">
        <v>28</v>
      </c>
      <c r="Q1554" t="s">
        <v>86</v>
      </c>
      <c r="R1554" t="s">
        <v>30</v>
      </c>
      <c r="S1554">
        <v>4.5</v>
      </c>
      <c r="T1554">
        <f>YEAR(tblOrders[[#This Row],[Order Date]])</f>
        <v>2025</v>
      </c>
      <c r="U1554" t="str">
        <f>TEXT(tblOrders[[#This Row],[Order Date]],"mmm-yyyy")</f>
        <v>Sep-2025</v>
      </c>
      <c r="V1554" s="4">
        <f>tblOrders[[#This Row],[Profit]]/tblOrders[[#This Row],[Sales Amount]]</f>
        <v>0.22752808988764042</v>
      </c>
      <c r="W1554" t="str">
        <f>VLOOKUP(tblOrders[[#This Row],[City]],CityRegion,2,0)</f>
        <v>North</v>
      </c>
      <c r="X1554" t="str">
        <f>VLOOKUP(tblOrders[[#This Row],[City]],lookups!A:C,3,0)</f>
        <v>Delhi</v>
      </c>
    </row>
    <row r="1555" spans="1:24" x14ac:dyDescent="0.25">
      <c r="A1555" t="s">
        <v>2792</v>
      </c>
      <c r="B1555" s="1">
        <v>45807</v>
      </c>
      <c r="C1555" t="s">
        <v>2793</v>
      </c>
      <c r="D1555" t="s">
        <v>21</v>
      </c>
      <c r="E1555" t="s">
        <v>108</v>
      </c>
      <c r="F1555" t="s">
        <v>109</v>
      </c>
      <c r="G1555" t="s">
        <v>62</v>
      </c>
      <c r="H1555" t="s">
        <v>110</v>
      </c>
      <c r="I1555" t="s">
        <v>33</v>
      </c>
      <c r="J1555" t="s">
        <v>45</v>
      </c>
      <c r="K1555">
        <v>5</v>
      </c>
      <c r="L1555">
        <v>110</v>
      </c>
      <c r="M1555">
        <v>0.15</v>
      </c>
      <c r="N1555">
        <v>467.5</v>
      </c>
      <c r="O1555">
        <v>127.5</v>
      </c>
      <c r="P1555" t="s">
        <v>28</v>
      </c>
      <c r="Q1555" t="s">
        <v>91</v>
      </c>
      <c r="R1555" t="s">
        <v>36</v>
      </c>
      <c r="S1555">
        <v>3.9</v>
      </c>
      <c r="T1555">
        <f>YEAR(tblOrders[[#This Row],[Order Date]])</f>
        <v>2025</v>
      </c>
      <c r="U1555" t="str">
        <f>TEXT(tblOrders[[#This Row],[Order Date]],"mmm-yyyy")</f>
        <v>May-2025</v>
      </c>
      <c r="V1555" s="4">
        <f>tblOrders[[#This Row],[Profit]]/tblOrders[[#This Row],[Sales Amount]]</f>
        <v>0.27272727272727271</v>
      </c>
      <c r="W1555" t="str">
        <f>VLOOKUP(tblOrders[[#This Row],[City]],CityRegion,2,0)</f>
        <v>North</v>
      </c>
      <c r="X1555" t="str">
        <f>VLOOKUP(tblOrders[[#This Row],[City]],lookups!A:C,3,0)</f>
        <v>Delhi</v>
      </c>
    </row>
    <row r="1556" spans="1:24" x14ac:dyDescent="0.25">
      <c r="A1556" t="s">
        <v>2794</v>
      </c>
      <c r="B1556" s="1">
        <v>45891</v>
      </c>
      <c r="C1556" t="s">
        <v>2795</v>
      </c>
      <c r="D1556" t="s">
        <v>39</v>
      </c>
      <c r="E1556" t="s">
        <v>55</v>
      </c>
      <c r="F1556" t="s">
        <v>56</v>
      </c>
      <c r="G1556" t="s">
        <v>24</v>
      </c>
      <c r="H1556" t="s">
        <v>51</v>
      </c>
      <c r="I1556" t="s">
        <v>52</v>
      </c>
      <c r="J1556" t="s">
        <v>34</v>
      </c>
      <c r="K1556">
        <v>1</v>
      </c>
      <c r="L1556">
        <v>42</v>
      </c>
      <c r="M1556">
        <v>0.1</v>
      </c>
      <c r="N1556">
        <v>37.799999999999997</v>
      </c>
      <c r="O1556">
        <v>13.8</v>
      </c>
      <c r="P1556" t="s">
        <v>28</v>
      </c>
      <c r="Q1556" t="s">
        <v>29</v>
      </c>
      <c r="R1556" t="s">
        <v>30</v>
      </c>
      <c r="S1556">
        <v>3.9</v>
      </c>
      <c r="T1556">
        <f>YEAR(tblOrders[[#This Row],[Order Date]])</f>
        <v>2025</v>
      </c>
      <c r="U1556" t="str">
        <f>TEXT(tblOrders[[#This Row],[Order Date]],"mmm-yyyy")</f>
        <v>Aug-2025</v>
      </c>
      <c r="V1556" s="4">
        <f>tblOrders[[#This Row],[Profit]]/tblOrders[[#This Row],[Sales Amount]]</f>
        <v>0.36507936507936511</v>
      </c>
      <c r="W1556" t="str">
        <f>VLOOKUP(tblOrders[[#This Row],[City]],CityRegion,2,0)</f>
        <v>South</v>
      </c>
      <c r="X1556" t="str">
        <f>VLOOKUP(tblOrders[[#This Row],[City]],lookups!A:C,3,0)</f>
        <v>Kerala</v>
      </c>
    </row>
    <row r="1557" spans="1:24" x14ac:dyDescent="0.25">
      <c r="A1557" t="s">
        <v>2796</v>
      </c>
      <c r="B1557" s="1">
        <v>45823</v>
      </c>
      <c r="C1557" t="s">
        <v>2797</v>
      </c>
      <c r="D1557" t="s">
        <v>21</v>
      </c>
      <c r="E1557" t="s">
        <v>49</v>
      </c>
      <c r="F1557" t="s">
        <v>50</v>
      </c>
      <c r="G1557" t="s">
        <v>24</v>
      </c>
      <c r="H1557" t="s">
        <v>51</v>
      </c>
      <c r="I1557" t="s">
        <v>44</v>
      </c>
      <c r="J1557" t="s">
        <v>45</v>
      </c>
      <c r="K1557">
        <v>4</v>
      </c>
      <c r="L1557">
        <v>85</v>
      </c>
      <c r="M1557">
        <v>0.05</v>
      </c>
      <c r="N1557">
        <v>323</v>
      </c>
      <c r="O1557">
        <v>115</v>
      </c>
      <c r="P1557" t="s">
        <v>28</v>
      </c>
      <c r="Q1557" t="s">
        <v>86</v>
      </c>
      <c r="R1557" t="s">
        <v>30</v>
      </c>
      <c r="S1557">
        <v>3.9</v>
      </c>
      <c r="T1557">
        <f>YEAR(tblOrders[[#This Row],[Order Date]])</f>
        <v>2025</v>
      </c>
      <c r="U1557" t="str">
        <f>TEXT(tblOrders[[#This Row],[Order Date]],"mmm-yyyy")</f>
        <v>Jun-2025</v>
      </c>
      <c r="V1557" s="4">
        <f>tblOrders[[#This Row],[Profit]]/tblOrders[[#This Row],[Sales Amount]]</f>
        <v>0.35603715170278638</v>
      </c>
      <c r="W1557" t="str">
        <f>VLOOKUP(tblOrders[[#This Row],[City]],CityRegion,2,0)</f>
        <v>South</v>
      </c>
      <c r="X1557" t="str">
        <f>VLOOKUP(tblOrders[[#This Row],[City]],lookups!A:C,3,0)</f>
        <v>Kerala</v>
      </c>
    </row>
    <row r="1558" spans="1:24" x14ac:dyDescent="0.25">
      <c r="A1558" t="s">
        <v>2798</v>
      </c>
      <c r="B1558" s="1">
        <v>45920</v>
      </c>
      <c r="C1558" t="s">
        <v>2799</v>
      </c>
      <c r="D1558" t="s">
        <v>21</v>
      </c>
      <c r="E1558" t="s">
        <v>22</v>
      </c>
      <c r="F1558" t="s">
        <v>23</v>
      </c>
      <c r="G1558" t="s">
        <v>24</v>
      </c>
      <c r="H1558" t="s">
        <v>25</v>
      </c>
      <c r="I1558" t="s">
        <v>139</v>
      </c>
      <c r="J1558" t="s">
        <v>27</v>
      </c>
      <c r="K1558">
        <v>1</v>
      </c>
      <c r="L1558">
        <v>190</v>
      </c>
      <c r="M1558">
        <v>0.15</v>
      </c>
      <c r="N1558">
        <v>161.5</v>
      </c>
      <c r="O1558">
        <v>36.5</v>
      </c>
      <c r="P1558" t="s">
        <v>28</v>
      </c>
      <c r="Q1558" t="s">
        <v>29</v>
      </c>
      <c r="R1558" t="s">
        <v>36</v>
      </c>
      <c r="S1558">
        <v>3.1</v>
      </c>
      <c r="T1558">
        <f>YEAR(tblOrders[[#This Row],[Order Date]])</f>
        <v>2025</v>
      </c>
      <c r="U1558" t="str">
        <f>TEXT(tblOrders[[#This Row],[Order Date]],"mmm-yyyy")</f>
        <v>Sep-2025</v>
      </c>
      <c r="V1558" s="4">
        <f>tblOrders[[#This Row],[Profit]]/tblOrders[[#This Row],[Sales Amount]]</f>
        <v>0.2260061919504644</v>
      </c>
      <c r="W1558" t="str">
        <f>VLOOKUP(tblOrders[[#This Row],[City]],CityRegion,2,0)</f>
        <v>South</v>
      </c>
      <c r="X1558" t="str">
        <f>VLOOKUP(tblOrders[[#This Row],[City]],lookups!A:C,3,0)</f>
        <v>Tamil Nadu</v>
      </c>
    </row>
    <row r="1559" spans="1:24" x14ac:dyDescent="0.25">
      <c r="A1559" t="s">
        <v>2800</v>
      </c>
      <c r="B1559" s="1">
        <v>45998</v>
      </c>
      <c r="C1559" t="s">
        <v>343</v>
      </c>
      <c r="D1559" t="s">
        <v>39</v>
      </c>
      <c r="E1559" t="s">
        <v>66</v>
      </c>
      <c r="F1559" t="s">
        <v>67</v>
      </c>
      <c r="G1559" t="s">
        <v>68</v>
      </c>
      <c r="H1559" t="s">
        <v>69</v>
      </c>
      <c r="I1559" t="s">
        <v>26</v>
      </c>
      <c r="J1559" t="s">
        <v>45</v>
      </c>
      <c r="K1559">
        <v>4</v>
      </c>
      <c r="L1559">
        <v>149</v>
      </c>
      <c r="M1559">
        <v>0</v>
      </c>
      <c r="N1559">
        <v>596</v>
      </c>
      <c r="O1559">
        <v>216</v>
      </c>
      <c r="P1559" t="s">
        <v>28</v>
      </c>
      <c r="Q1559" t="s">
        <v>35</v>
      </c>
      <c r="R1559" t="s">
        <v>36</v>
      </c>
      <c r="S1559">
        <v>4.0999999999999996</v>
      </c>
      <c r="T1559">
        <f>YEAR(tblOrders[[#This Row],[Order Date]])</f>
        <v>2025</v>
      </c>
      <c r="U1559" t="str">
        <f>TEXT(tblOrders[[#This Row],[Order Date]],"mmm-yyyy")</f>
        <v>Dec-2025</v>
      </c>
      <c r="V1559" s="4">
        <f>tblOrders[[#This Row],[Profit]]/tblOrders[[#This Row],[Sales Amount]]</f>
        <v>0.36241610738255031</v>
      </c>
      <c r="W1559" t="str">
        <f>VLOOKUP(tblOrders[[#This Row],[City]],CityRegion,2,0)</f>
        <v>South</v>
      </c>
      <c r="X1559" t="str">
        <f>VLOOKUP(tblOrders[[#This Row],[City]],lookups!A:C,3,0)</f>
        <v>Karnataka</v>
      </c>
    </row>
    <row r="1560" spans="1:24" x14ac:dyDescent="0.25">
      <c r="A1560" t="s">
        <v>2801</v>
      </c>
      <c r="B1560" s="1">
        <v>45876</v>
      </c>
      <c r="C1560" t="s">
        <v>1858</v>
      </c>
      <c r="D1560" t="s">
        <v>21</v>
      </c>
      <c r="E1560" t="s">
        <v>55</v>
      </c>
      <c r="F1560" t="s">
        <v>56</v>
      </c>
      <c r="G1560" t="s">
        <v>24</v>
      </c>
      <c r="H1560" t="s">
        <v>51</v>
      </c>
      <c r="I1560" t="s">
        <v>52</v>
      </c>
      <c r="J1560" t="s">
        <v>34</v>
      </c>
      <c r="K1560">
        <v>5</v>
      </c>
      <c r="L1560">
        <v>42</v>
      </c>
      <c r="M1560">
        <v>0.15</v>
      </c>
      <c r="N1560">
        <v>178.5</v>
      </c>
      <c r="O1560">
        <v>58.5</v>
      </c>
      <c r="P1560" t="s">
        <v>28</v>
      </c>
      <c r="Q1560" t="s">
        <v>86</v>
      </c>
      <c r="R1560" t="s">
        <v>36</v>
      </c>
      <c r="S1560">
        <v>3.1</v>
      </c>
      <c r="T1560">
        <f>YEAR(tblOrders[[#This Row],[Order Date]])</f>
        <v>2025</v>
      </c>
      <c r="U1560" t="str">
        <f>TEXT(tblOrders[[#This Row],[Order Date]],"mmm-yyyy")</f>
        <v>Aug-2025</v>
      </c>
      <c r="V1560" s="4">
        <f>tblOrders[[#This Row],[Profit]]/tblOrders[[#This Row],[Sales Amount]]</f>
        <v>0.32773109243697479</v>
      </c>
      <c r="W1560" t="str">
        <f>VLOOKUP(tblOrders[[#This Row],[City]],CityRegion,2,0)</f>
        <v>South</v>
      </c>
      <c r="X1560" t="str">
        <f>VLOOKUP(tblOrders[[#This Row],[City]],lookups!A:C,3,0)</f>
        <v>Kerala</v>
      </c>
    </row>
    <row r="1561" spans="1:24" x14ac:dyDescent="0.25">
      <c r="A1561" t="s">
        <v>2802</v>
      </c>
      <c r="B1561" s="1">
        <v>45887</v>
      </c>
      <c r="C1561" t="s">
        <v>2803</v>
      </c>
      <c r="D1561" t="s">
        <v>39</v>
      </c>
      <c r="E1561" t="s">
        <v>40</v>
      </c>
      <c r="F1561" t="s">
        <v>41</v>
      </c>
      <c r="G1561" t="s">
        <v>42</v>
      </c>
      <c r="H1561" t="s">
        <v>43</v>
      </c>
      <c r="I1561" t="s">
        <v>70</v>
      </c>
      <c r="J1561" t="s">
        <v>34</v>
      </c>
      <c r="K1561">
        <v>4</v>
      </c>
      <c r="L1561">
        <v>18</v>
      </c>
      <c r="M1561">
        <v>0.15</v>
      </c>
      <c r="N1561">
        <v>61.2</v>
      </c>
      <c r="O1561">
        <v>25.2</v>
      </c>
      <c r="P1561" t="s">
        <v>28</v>
      </c>
      <c r="Q1561" t="s">
        <v>29</v>
      </c>
      <c r="R1561" t="s">
        <v>30</v>
      </c>
      <c r="S1561">
        <v>2.6</v>
      </c>
      <c r="T1561">
        <f>YEAR(tblOrders[[#This Row],[Order Date]])</f>
        <v>2025</v>
      </c>
      <c r="U1561" t="str">
        <f>TEXT(tblOrders[[#This Row],[Order Date]],"mmm-yyyy")</f>
        <v>Aug-2025</v>
      </c>
      <c r="V1561" s="4">
        <f>tblOrders[[#This Row],[Profit]]/tblOrders[[#This Row],[Sales Amount]]</f>
        <v>0.41176470588235292</v>
      </c>
      <c r="W1561" t="str">
        <f>VLOOKUP(tblOrders[[#This Row],[City]],CityRegion,2,0)</f>
        <v>South</v>
      </c>
      <c r="X1561" t="str">
        <f>VLOOKUP(tblOrders[[#This Row],[City]],lookups!A:C,3,0)</f>
        <v>Telengana</v>
      </c>
    </row>
    <row r="1562" spans="1:24" x14ac:dyDescent="0.25">
      <c r="A1562" t="s">
        <v>2804</v>
      </c>
      <c r="B1562" s="1">
        <v>45783</v>
      </c>
      <c r="C1562" t="s">
        <v>2805</v>
      </c>
      <c r="D1562" t="s">
        <v>39</v>
      </c>
      <c r="E1562" t="s">
        <v>101</v>
      </c>
      <c r="F1562" t="s">
        <v>102</v>
      </c>
      <c r="G1562" t="s">
        <v>24</v>
      </c>
      <c r="H1562" t="s">
        <v>103</v>
      </c>
      <c r="I1562" t="s">
        <v>70</v>
      </c>
      <c r="J1562" t="s">
        <v>45</v>
      </c>
      <c r="K1562">
        <v>5</v>
      </c>
      <c r="L1562">
        <v>120</v>
      </c>
      <c r="M1562">
        <v>0.2</v>
      </c>
      <c r="N1562">
        <v>480</v>
      </c>
      <c r="O1562">
        <v>90</v>
      </c>
      <c r="P1562" t="s">
        <v>28</v>
      </c>
      <c r="Q1562" t="s">
        <v>86</v>
      </c>
      <c r="R1562" t="s">
        <v>36</v>
      </c>
      <c r="S1562">
        <v>4.9000000000000004</v>
      </c>
      <c r="T1562">
        <f>YEAR(tblOrders[[#This Row],[Order Date]])</f>
        <v>2025</v>
      </c>
      <c r="U1562" t="str">
        <f>TEXT(tblOrders[[#This Row],[Order Date]],"mmm-yyyy")</f>
        <v>May-2025</v>
      </c>
      <c r="V1562" s="4">
        <f>tblOrders[[#This Row],[Profit]]/tblOrders[[#This Row],[Sales Amount]]</f>
        <v>0.1875</v>
      </c>
      <c r="W1562" t="str">
        <f>VLOOKUP(tblOrders[[#This Row],[City]],CityRegion,2,0)</f>
        <v>South</v>
      </c>
      <c r="X1562" t="str">
        <f>VLOOKUP(tblOrders[[#This Row],[City]],lookups!A:C,3,0)</f>
        <v>Telengana</v>
      </c>
    </row>
    <row r="1563" spans="1:24" x14ac:dyDescent="0.25">
      <c r="A1563" t="s">
        <v>2806</v>
      </c>
      <c r="B1563" s="1">
        <v>45815</v>
      </c>
      <c r="C1563" t="s">
        <v>2807</v>
      </c>
      <c r="D1563" t="s">
        <v>21</v>
      </c>
      <c r="E1563" t="s">
        <v>49</v>
      </c>
      <c r="F1563" t="s">
        <v>50</v>
      </c>
      <c r="G1563" t="s">
        <v>24</v>
      </c>
      <c r="H1563" t="s">
        <v>51</v>
      </c>
      <c r="I1563" t="s">
        <v>84</v>
      </c>
      <c r="J1563" t="s">
        <v>34</v>
      </c>
      <c r="K1563">
        <v>2</v>
      </c>
      <c r="L1563">
        <v>85</v>
      </c>
      <c r="M1563">
        <v>0</v>
      </c>
      <c r="N1563">
        <v>170</v>
      </c>
      <c r="O1563">
        <v>66</v>
      </c>
      <c r="P1563" t="s">
        <v>28</v>
      </c>
      <c r="Q1563" t="s">
        <v>29</v>
      </c>
      <c r="R1563" t="s">
        <v>30</v>
      </c>
      <c r="S1563">
        <v>4.2</v>
      </c>
      <c r="T1563">
        <f>YEAR(tblOrders[[#This Row],[Order Date]])</f>
        <v>2025</v>
      </c>
      <c r="U1563" t="str">
        <f>TEXT(tblOrders[[#This Row],[Order Date]],"mmm-yyyy")</f>
        <v>Jun-2025</v>
      </c>
      <c r="V1563" s="4">
        <f>tblOrders[[#This Row],[Profit]]/tblOrders[[#This Row],[Sales Amount]]</f>
        <v>0.38823529411764707</v>
      </c>
      <c r="W1563" t="str">
        <f>VLOOKUP(tblOrders[[#This Row],[City]],CityRegion,2,0)</f>
        <v>West</v>
      </c>
      <c r="X1563" t="str">
        <f>VLOOKUP(tblOrders[[#This Row],[City]],lookups!A:C,3,0)</f>
        <v>Maharashtra</v>
      </c>
    </row>
    <row r="1564" spans="1:24" x14ac:dyDescent="0.25">
      <c r="A1564" t="s">
        <v>2808</v>
      </c>
      <c r="B1564" s="1">
        <v>45994</v>
      </c>
      <c r="C1564" t="s">
        <v>2809</v>
      </c>
      <c r="D1564" t="s">
        <v>39</v>
      </c>
      <c r="E1564" t="s">
        <v>94</v>
      </c>
      <c r="F1564" t="s">
        <v>95</v>
      </c>
      <c r="G1564" t="s">
        <v>68</v>
      </c>
      <c r="H1564" t="s">
        <v>96</v>
      </c>
      <c r="I1564" t="s">
        <v>130</v>
      </c>
      <c r="J1564" t="s">
        <v>45</v>
      </c>
      <c r="K1564">
        <v>1</v>
      </c>
      <c r="L1564">
        <v>89</v>
      </c>
      <c r="M1564">
        <v>0.1</v>
      </c>
      <c r="N1564">
        <v>80.099999999999994</v>
      </c>
      <c r="O1564">
        <v>25.1</v>
      </c>
      <c r="P1564" t="s">
        <v>28</v>
      </c>
      <c r="Q1564" t="s">
        <v>91</v>
      </c>
      <c r="R1564" t="s">
        <v>30</v>
      </c>
      <c r="S1564">
        <v>3.4</v>
      </c>
      <c r="T1564">
        <f>YEAR(tblOrders[[#This Row],[Order Date]])</f>
        <v>2025</v>
      </c>
      <c r="U1564" t="str">
        <f>TEXT(tblOrders[[#This Row],[Order Date]],"mmm-yyyy")</f>
        <v>Dec-2025</v>
      </c>
      <c r="V1564" s="4">
        <f>tblOrders[[#This Row],[Profit]]/tblOrders[[#This Row],[Sales Amount]]</f>
        <v>0.31335830212234711</v>
      </c>
      <c r="W1564" t="str">
        <f>VLOOKUP(tblOrders[[#This Row],[City]],CityRegion,2,0)</f>
        <v>West</v>
      </c>
      <c r="X1564" t="str">
        <f>VLOOKUP(tblOrders[[#This Row],[City]],lookups!A:C,3,0)</f>
        <v>Maharashtra</v>
      </c>
    </row>
    <row r="1565" spans="1:24" x14ac:dyDescent="0.25">
      <c r="A1565" t="s">
        <v>2810</v>
      </c>
      <c r="B1565" s="1">
        <v>45957</v>
      </c>
      <c r="C1565" t="s">
        <v>1247</v>
      </c>
      <c r="D1565" t="s">
        <v>39</v>
      </c>
      <c r="E1565" t="s">
        <v>73</v>
      </c>
      <c r="F1565" t="s">
        <v>74</v>
      </c>
      <c r="G1565" t="s">
        <v>68</v>
      </c>
      <c r="H1565" t="s">
        <v>75</v>
      </c>
      <c r="I1565" t="s">
        <v>139</v>
      </c>
      <c r="J1565" t="s">
        <v>34</v>
      </c>
      <c r="K1565">
        <v>2</v>
      </c>
      <c r="L1565">
        <v>65</v>
      </c>
      <c r="M1565">
        <v>0.05</v>
      </c>
      <c r="N1565">
        <v>123.5</v>
      </c>
      <c r="O1565">
        <v>47.5</v>
      </c>
      <c r="P1565" t="s">
        <v>28</v>
      </c>
      <c r="Q1565" t="s">
        <v>91</v>
      </c>
      <c r="R1565" t="s">
        <v>36</v>
      </c>
      <c r="S1565">
        <v>3.3</v>
      </c>
      <c r="T1565">
        <f>YEAR(tblOrders[[#This Row],[Order Date]])</f>
        <v>2025</v>
      </c>
      <c r="U1565" t="str">
        <f>TEXT(tblOrders[[#This Row],[Order Date]],"mmm-yyyy")</f>
        <v>Oct-2025</v>
      </c>
      <c r="V1565" s="4">
        <f>tblOrders[[#This Row],[Profit]]/tblOrders[[#This Row],[Sales Amount]]</f>
        <v>0.38461538461538464</v>
      </c>
      <c r="W1565" t="str">
        <f>VLOOKUP(tblOrders[[#This Row],[City]],CityRegion,2,0)</f>
        <v>South</v>
      </c>
      <c r="X1565" t="str">
        <f>VLOOKUP(tblOrders[[#This Row],[City]],lookups!A:C,3,0)</f>
        <v>Tamil Nadu</v>
      </c>
    </row>
    <row r="1566" spans="1:24" x14ac:dyDescent="0.25">
      <c r="A1566" t="s">
        <v>2811</v>
      </c>
      <c r="B1566" s="1">
        <v>45919</v>
      </c>
      <c r="C1566" t="s">
        <v>2812</v>
      </c>
      <c r="D1566" t="s">
        <v>21</v>
      </c>
      <c r="E1566" t="s">
        <v>108</v>
      </c>
      <c r="F1566" t="s">
        <v>109</v>
      </c>
      <c r="G1566" t="s">
        <v>62</v>
      </c>
      <c r="H1566" t="s">
        <v>110</v>
      </c>
      <c r="I1566" t="s">
        <v>130</v>
      </c>
      <c r="J1566" t="s">
        <v>34</v>
      </c>
      <c r="K1566">
        <v>5</v>
      </c>
      <c r="L1566">
        <v>110</v>
      </c>
      <c r="M1566">
        <v>0.1</v>
      </c>
      <c r="N1566">
        <v>495</v>
      </c>
      <c r="O1566">
        <v>155</v>
      </c>
      <c r="P1566" t="s">
        <v>28</v>
      </c>
      <c r="Q1566" t="s">
        <v>46</v>
      </c>
      <c r="R1566" t="s">
        <v>36</v>
      </c>
      <c r="S1566">
        <v>4.8</v>
      </c>
      <c r="T1566">
        <f>YEAR(tblOrders[[#This Row],[Order Date]])</f>
        <v>2025</v>
      </c>
      <c r="U1566" t="str">
        <f>TEXT(tblOrders[[#This Row],[Order Date]],"mmm-yyyy")</f>
        <v>Sep-2025</v>
      </c>
      <c r="V1566" s="4">
        <f>tblOrders[[#This Row],[Profit]]/tblOrders[[#This Row],[Sales Amount]]</f>
        <v>0.31313131313131315</v>
      </c>
      <c r="W1566" t="str">
        <f>VLOOKUP(tblOrders[[#This Row],[City]],CityRegion,2,0)</f>
        <v>West</v>
      </c>
      <c r="X1566" t="str">
        <f>VLOOKUP(tblOrders[[#This Row],[City]],lookups!A:C,3,0)</f>
        <v>Maharashtra</v>
      </c>
    </row>
    <row r="1567" spans="1:24" x14ac:dyDescent="0.25">
      <c r="A1567" t="s">
        <v>2813</v>
      </c>
      <c r="B1567" s="1">
        <v>45756</v>
      </c>
      <c r="C1567" t="s">
        <v>2814</v>
      </c>
      <c r="D1567" t="s">
        <v>21</v>
      </c>
      <c r="E1567" t="s">
        <v>101</v>
      </c>
      <c r="F1567" t="s">
        <v>102</v>
      </c>
      <c r="G1567" t="s">
        <v>24</v>
      </c>
      <c r="H1567" t="s">
        <v>103</v>
      </c>
      <c r="I1567" t="s">
        <v>84</v>
      </c>
      <c r="J1567" t="s">
        <v>34</v>
      </c>
      <c r="K1567">
        <v>5</v>
      </c>
      <c r="L1567">
        <v>120</v>
      </c>
      <c r="M1567">
        <v>0.05</v>
      </c>
      <c r="N1567">
        <v>570</v>
      </c>
      <c r="O1567">
        <v>180</v>
      </c>
      <c r="P1567" t="s">
        <v>28</v>
      </c>
      <c r="Q1567" t="s">
        <v>91</v>
      </c>
      <c r="R1567" t="s">
        <v>30</v>
      </c>
      <c r="S1567">
        <v>2.7</v>
      </c>
      <c r="T1567">
        <f>YEAR(tblOrders[[#This Row],[Order Date]])</f>
        <v>2025</v>
      </c>
      <c r="U1567" t="str">
        <f>TEXT(tblOrders[[#This Row],[Order Date]],"mmm-yyyy")</f>
        <v>Apr-2025</v>
      </c>
      <c r="V1567" s="4">
        <f>tblOrders[[#This Row],[Profit]]/tblOrders[[#This Row],[Sales Amount]]</f>
        <v>0.31578947368421051</v>
      </c>
      <c r="W1567" t="str">
        <f>VLOOKUP(tblOrders[[#This Row],[City]],CityRegion,2,0)</f>
        <v>West</v>
      </c>
      <c r="X1567" t="str">
        <f>VLOOKUP(tblOrders[[#This Row],[City]],lookups!A:C,3,0)</f>
        <v>Maharashtra</v>
      </c>
    </row>
    <row r="1568" spans="1:24" x14ac:dyDescent="0.25">
      <c r="A1568" t="s">
        <v>2815</v>
      </c>
      <c r="B1568" s="1">
        <v>45898</v>
      </c>
      <c r="C1568" t="s">
        <v>685</v>
      </c>
      <c r="D1568" t="s">
        <v>21</v>
      </c>
      <c r="E1568" t="s">
        <v>108</v>
      </c>
      <c r="F1568" t="s">
        <v>109</v>
      </c>
      <c r="G1568" t="s">
        <v>62</v>
      </c>
      <c r="H1568" t="s">
        <v>110</v>
      </c>
      <c r="I1568" t="s">
        <v>44</v>
      </c>
      <c r="J1568" t="s">
        <v>34</v>
      </c>
      <c r="K1568">
        <v>3</v>
      </c>
      <c r="L1568">
        <v>110</v>
      </c>
      <c r="M1568">
        <v>0.2</v>
      </c>
      <c r="N1568">
        <v>264</v>
      </c>
      <c r="O1568">
        <v>60</v>
      </c>
      <c r="P1568" t="s">
        <v>28</v>
      </c>
      <c r="Q1568" t="s">
        <v>29</v>
      </c>
      <c r="R1568" t="s">
        <v>36</v>
      </c>
      <c r="S1568">
        <v>2.5</v>
      </c>
      <c r="T1568">
        <f>YEAR(tblOrders[[#This Row],[Order Date]])</f>
        <v>2025</v>
      </c>
      <c r="U1568" t="str">
        <f>TEXT(tblOrders[[#This Row],[Order Date]],"mmm-yyyy")</f>
        <v>Aug-2025</v>
      </c>
      <c r="V1568" s="4">
        <f>tblOrders[[#This Row],[Profit]]/tblOrders[[#This Row],[Sales Amount]]</f>
        <v>0.22727272727272727</v>
      </c>
      <c r="W1568" t="str">
        <f>VLOOKUP(tblOrders[[#This Row],[City]],CityRegion,2,0)</f>
        <v>South</v>
      </c>
      <c r="X1568" t="str">
        <f>VLOOKUP(tblOrders[[#This Row],[City]],lookups!A:C,3,0)</f>
        <v>Kerala</v>
      </c>
    </row>
    <row r="1569" spans="1:24" x14ac:dyDescent="0.25">
      <c r="A1569" t="s">
        <v>2816</v>
      </c>
      <c r="B1569" s="1">
        <v>45730</v>
      </c>
      <c r="C1569" t="s">
        <v>2358</v>
      </c>
      <c r="D1569" t="s">
        <v>21</v>
      </c>
      <c r="E1569" t="s">
        <v>49</v>
      </c>
      <c r="F1569" t="s">
        <v>50</v>
      </c>
      <c r="G1569" t="s">
        <v>24</v>
      </c>
      <c r="H1569" t="s">
        <v>51</v>
      </c>
      <c r="I1569" t="s">
        <v>33</v>
      </c>
      <c r="J1569" t="s">
        <v>45</v>
      </c>
      <c r="K1569">
        <v>4</v>
      </c>
      <c r="L1569">
        <v>85</v>
      </c>
      <c r="M1569">
        <v>0.05</v>
      </c>
      <c r="N1569">
        <v>323</v>
      </c>
      <c r="O1569">
        <v>115</v>
      </c>
      <c r="P1569" t="s">
        <v>28</v>
      </c>
      <c r="Q1569" t="s">
        <v>35</v>
      </c>
      <c r="R1569" t="s">
        <v>36</v>
      </c>
      <c r="S1569">
        <v>3.4</v>
      </c>
      <c r="T1569">
        <f>YEAR(tblOrders[[#This Row],[Order Date]])</f>
        <v>2025</v>
      </c>
      <c r="U1569" t="str">
        <f>TEXT(tblOrders[[#This Row],[Order Date]],"mmm-yyyy")</f>
        <v>Mar-2025</v>
      </c>
      <c r="V1569" s="4">
        <f>tblOrders[[#This Row],[Profit]]/tblOrders[[#This Row],[Sales Amount]]</f>
        <v>0.35603715170278638</v>
      </c>
      <c r="W1569" t="str">
        <f>VLOOKUP(tblOrders[[#This Row],[City]],CityRegion,2,0)</f>
        <v>North</v>
      </c>
      <c r="X1569" t="str">
        <f>VLOOKUP(tblOrders[[#This Row],[City]],lookups!A:C,3,0)</f>
        <v>Delhi</v>
      </c>
    </row>
    <row r="1570" spans="1:24" x14ac:dyDescent="0.25">
      <c r="A1570" t="s">
        <v>2817</v>
      </c>
      <c r="B1570" s="1">
        <v>45992</v>
      </c>
      <c r="C1570" t="s">
        <v>2342</v>
      </c>
      <c r="D1570" t="s">
        <v>21</v>
      </c>
      <c r="E1570" t="s">
        <v>60</v>
      </c>
      <c r="F1570" t="s">
        <v>61</v>
      </c>
      <c r="G1570" t="s">
        <v>62</v>
      </c>
      <c r="H1570" t="s">
        <v>63</v>
      </c>
      <c r="I1570" t="s">
        <v>52</v>
      </c>
      <c r="J1570" t="s">
        <v>27</v>
      </c>
      <c r="K1570">
        <v>5</v>
      </c>
      <c r="L1570">
        <v>45</v>
      </c>
      <c r="M1570">
        <v>0.1</v>
      </c>
      <c r="N1570">
        <v>202.5</v>
      </c>
      <c r="O1570">
        <v>72.5</v>
      </c>
      <c r="P1570" t="s">
        <v>28</v>
      </c>
      <c r="Q1570" t="s">
        <v>91</v>
      </c>
      <c r="R1570" t="s">
        <v>30</v>
      </c>
      <c r="S1570">
        <v>2.5</v>
      </c>
      <c r="T1570">
        <f>YEAR(tblOrders[[#This Row],[Order Date]])</f>
        <v>2025</v>
      </c>
      <c r="U1570" t="str">
        <f>TEXT(tblOrders[[#This Row],[Order Date]],"mmm-yyyy")</f>
        <v>Dec-2025</v>
      </c>
      <c r="V1570" s="4">
        <f>tblOrders[[#This Row],[Profit]]/tblOrders[[#This Row],[Sales Amount]]</f>
        <v>0.35802469135802467</v>
      </c>
      <c r="W1570" t="str">
        <f>VLOOKUP(tblOrders[[#This Row],[City]],CityRegion,2,0)</f>
        <v>South</v>
      </c>
      <c r="X1570" t="str">
        <f>VLOOKUP(tblOrders[[#This Row],[City]],lookups!A:C,3,0)</f>
        <v>Kerala</v>
      </c>
    </row>
    <row r="1571" spans="1:24" x14ac:dyDescent="0.25">
      <c r="A1571" t="s">
        <v>2818</v>
      </c>
      <c r="B1571" s="1">
        <v>45841</v>
      </c>
      <c r="C1571" t="s">
        <v>2819</v>
      </c>
      <c r="D1571" t="s">
        <v>39</v>
      </c>
      <c r="E1571" t="s">
        <v>66</v>
      </c>
      <c r="F1571" t="s">
        <v>67</v>
      </c>
      <c r="G1571" t="s">
        <v>68</v>
      </c>
      <c r="H1571" t="s">
        <v>69</v>
      </c>
      <c r="I1571" t="s">
        <v>76</v>
      </c>
      <c r="J1571" t="s">
        <v>45</v>
      </c>
      <c r="K1571">
        <v>2</v>
      </c>
      <c r="L1571">
        <v>149</v>
      </c>
      <c r="M1571">
        <v>0.05</v>
      </c>
      <c r="N1571">
        <v>283.10000000000002</v>
      </c>
      <c r="O1571">
        <v>93.1</v>
      </c>
      <c r="P1571" t="s">
        <v>28</v>
      </c>
      <c r="Q1571" t="s">
        <v>91</v>
      </c>
      <c r="R1571" t="s">
        <v>36</v>
      </c>
      <c r="S1571">
        <v>2.9</v>
      </c>
      <c r="T1571">
        <f>YEAR(tblOrders[[#This Row],[Order Date]])</f>
        <v>2025</v>
      </c>
      <c r="U1571" t="str">
        <f>TEXT(tblOrders[[#This Row],[Order Date]],"mmm-yyyy")</f>
        <v>Jul-2025</v>
      </c>
      <c r="V1571" s="4">
        <f>tblOrders[[#This Row],[Profit]]/tblOrders[[#This Row],[Sales Amount]]</f>
        <v>0.32885906040268453</v>
      </c>
      <c r="W1571" t="str">
        <f>VLOOKUP(tblOrders[[#This Row],[City]],CityRegion,2,0)</f>
        <v>South</v>
      </c>
      <c r="X1571" t="str">
        <f>VLOOKUP(tblOrders[[#This Row],[City]],lookups!A:C,3,0)</f>
        <v>Kerala</v>
      </c>
    </row>
    <row r="1572" spans="1:24" x14ac:dyDescent="0.25">
      <c r="A1572" t="s">
        <v>2820</v>
      </c>
      <c r="B1572" s="1">
        <v>45748</v>
      </c>
      <c r="C1572" t="s">
        <v>1263</v>
      </c>
      <c r="D1572" t="s">
        <v>39</v>
      </c>
      <c r="E1572" t="s">
        <v>101</v>
      </c>
      <c r="F1572" t="s">
        <v>102</v>
      </c>
      <c r="G1572" t="s">
        <v>24</v>
      </c>
      <c r="H1572" t="s">
        <v>103</v>
      </c>
      <c r="I1572" t="s">
        <v>52</v>
      </c>
      <c r="J1572" t="s">
        <v>27</v>
      </c>
      <c r="K1572">
        <v>2</v>
      </c>
      <c r="L1572">
        <v>120</v>
      </c>
      <c r="M1572">
        <v>0.2</v>
      </c>
      <c r="N1572">
        <v>192</v>
      </c>
      <c r="O1572">
        <v>36</v>
      </c>
      <c r="P1572" t="s">
        <v>28</v>
      </c>
      <c r="Q1572" t="s">
        <v>46</v>
      </c>
      <c r="R1572" t="s">
        <v>36</v>
      </c>
      <c r="S1572">
        <v>3.4</v>
      </c>
      <c r="T1572">
        <f>YEAR(tblOrders[[#This Row],[Order Date]])</f>
        <v>2025</v>
      </c>
      <c r="U1572" t="str">
        <f>TEXT(tblOrders[[#This Row],[Order Date]],"mmm-yyyy")</f>
        <v>Apr-2025</v>
      </c>
      <c r="V1572" s="4">
        <f>tblOrders[[#This Row],[Profit]]/tblOrders[[#This Row],[Sales Amount]]</f>
        <v>0.1875</v>
      </c>
      <c r="W1572" t="str">
        <f>VLOOKUP(tblOrders[[#This Row],[City]],CityRegion,2,0)</f>
        <v>South</v>
      </c>
      <c r="X1572" t="str">
        <f>VLOOKUP(tblOrders[[#This Row],[City]],lookups!A:C,3,0)</f>
        <v>Kerala</v>
      </c>
    </row>
    <row r="1573" spans="1:24" x14ac:dyDescent="0.25">
      <c r="A1573" t="s">
        <v>2821</v>
      </c>
      <c r="B1573" s="1">
        <v>45976</v>
      </c>
      <c r="C1573" t="s">
        <v>2822</v>
      </c>
      <c r="D1573" t="s">
        <v>21</v>
      </c>
      <c r="E1573" t="s">
        <v>94</v>
      </c>
      <c r="F1573" t="s">
        <v>95</v>
      </c>
      <c r="G1573" t="s">
        <v>68</v>
      </c>
      <c r="H1573" t="s">
        <v>96</v>
      </c>
      <c r="I1573" t="s">
        <v>139</v>
      </c>
      <c r="J1573" t="s">
        <v>34</v>
      </c>
      <c r="K1573">
        <v>1</v>
      </c>
      <c r="L1573">
        <v>89</v>
      </c>
      <c r="M1573">
        <v>0.05</v>
      </c>
      <c r="N1573">
        <v>84.55</v>
      </c>
      <c r="O1573">
        <v>29.55</v>
      </c>
      <c r="P1573" t="s">
        <v>28</v>
      </c>
      <c r="Q1573" t="s">
        <v>86</v>
      </c>
      <c r="R1573" t="s">
        <v>30</v>
      </c>
      <c r="S1573">
        <v>4.5999999999999996</v>
      </c>
      <c r="T1573">
        <f>YEAR(tblOrders[[#This Row],[Order Date]])</f>
        <v>2025</v>
      </c>
      <c r="U1573" t="str">
        <f>TEXT(tblOrders[[#This Row],[Order Date]],"mmm-yyyy")</f>
        <v>Nov-2025</v>
      </c>
      <c r="V1573" s="4">
        <f>tblOrders[[#This Row],[Profit]]/tblOrders[[#This Row],[Sales Amount]]</f>
        <v>0.34949733885274986</v>
      </c>
      <c r="W1573" t="str">
        <f>VLOOKUP(tblOrders[[#This Row],[City]],CityRegion,2,0)</f>
        <v>South</v>
      </c>
      <c r="X1573" t="str">
        <f>VLOOKUP(tblOrders[[#This Row],[City]],lookups!A:C,3,0)</f>
        <v>Tamil Nadu</v>
      </c>
    </row>
    <row r="1574" spans="1:24" x14ac:dyDescent="0.25">
      <c r="A1574" t="s">
        <v>2823</v>
      </c>
      <c r="B1574" s="1">
        <v>45778</v>
      </c>
      <c r="C1574" t="s">
        <v>2824</v>
      </c>
      <c r="D1574" t="s">
        <v>39</v>
      </c>
      <c r="E1574" t="s">
        <v>55</v>
      </c>
      <c r="F1574" t="s">
        <v>56</v>
      </c>
      <c r="G1574" t="s">
        <v>24</v>
      </c>
      <c r="H1574" t="s">
        <v>51</v>
      </c>
      <c r="I1574" t="s">
        <v>130</v>
      </c>
      <c r="J1574" t="s">
        <v>27</v>
      </c>
      <c r="K1574">
        <v>3</v>
      </c>
      <c r="L1574">
        <v>42</v>
      </c>
      <c r="M1574">
        <v>0.1</v>
      </c>
      <c r="N1574">
        <v>113.4</v>
      </c>
      <c r="O1574">
        <v>41.4</v>
      </c>
      <c r="P1574" t="s">
        <v>28</v>
      </c>
      <c r="Q1574" t="s">
        <v>29</v>
      </c>
      <c r="R1574" t="s">
        <v>36</v>
      </c>
      <c r="S1574">
        <v>4.4000000000000004</v>
      </c>
      <c r="T1574">
        <f>YEAR(tblOrders[[#This Row],[Order Date]])</f>
        <v>2025</v>
      </c>
      <c r="U1574" t="str">
        <f>TEXT(tblOrders[[#This Row],[Order Date]],"mmm-yyyy")</f>
        <v>May-2025</v>
      </c>
      <c r="V1574" s="4">
        <f>tblOrders[[#This Row],[Profit]]/tblOrders[[#This Row],[Sales Amount]]</f>
        <v>0.36507936507936506</v>
      </c>
      <c r="W1574" t="str">
        <f>VLOOKUP(tblOrders[[#This Row],[City]],CityRegion,2,0)</f>
        <v>West</v>
      </c>
      <c r="X1574" t="str">
        <f>VLOOKUP(tblOrders[[#This Row],[City]],lookups!A:C,3,0)</f>
        <v>Maharashtra</v>
      </c>
    </row>
    <row r="1575" spans="1:24" x14ac:dyDescent="0.25">
      <c r="A1575" t="s">
        <v>2825</v>
      </c>
      <c r="B1575" s="1">
        <v>45748</v>
      </c>
      <c r="C1575" t="s">
        <v>2826</v>
      </c>
      <c r="D1575" t="s">
        <v>21</v>
      </c>
      <c r="E1575" t="s">
        <v>79</v>
      </c>
      <c r="F1575" t="s">
        <v>80</v>
      </c>
      <c r="G1575" t="s">
        <v>68</v>
      </c>
      <c r="H1575" t="s">
        <v>81</v>
      </c>
      <c r="I1575" t="s">
        <v>130</v>
      </c>
      <c r="J1575" t="s">
        <v>34</v>
      </c>
      <c r="K1575">
        <v>3</v>
      </c>
      <c r="L1575">
        <v>799</v>
      </c>
      <c r="M1575">
        <v>0.1</v>
      </c>
      <c r="N1575">
        <v>2157.3000000000002</v>
      </c>
      <c r="O1575">
        <v>297.3</v>
      </c>
      <c r="P1575" t="s">
        <v>28</v>
      </c>
      <c r="Q1575" t="s">
        <v>46</v>
      </c>
      <c r="R1575" t="s">
        <v>36</v>
      </c>
      <c r="S1575">
        <v>4.0999999999999996</v>
      </c>
      <c r="T1575">
        <f>YEAR(tblOrders[[#This Row],[Order Date]])</f>
        <v>2025</v>
      </c>
      <c r="U1575" t="str">
        <f>TEXT(tblOrders[[#This Row],[Order Date]],"mmm-yyyy")</f>
        <v>Apr-2025</v>
      </c>
      <c r="V1575" s="4">
        <f>tblOrders[[#This Row],[Profit]]/tblOrders[[#This Row],[Sales Amount]]</f>
        <v>0.13781115282992629</v>
      </c>
      <c r="W1575" t="str">
        <f>VLOOKUP(tblOrders[[#This Row],[City]],CityRegion,2,0)</f>
        <v>West</v>
      </c>
      <c r="X1575" t="str">
        <f>VLOOKUP(tblOrders[[#This Row],[City]],lookups!A:C,3,0)</f>
        <v>Maharashtra</v>
      </c>
    </row>
    <row r="1576" spans="1:24" x14ac:dyDescent="0.25">
      <c r="A1576" t="s">
        <v>2827</v>
      </c>
      <c r="B1576" s="1">
        <v>45982</v>
      </c>
      <c r="C1576" t="s">
        <v>2828</v>
      </c>
      <c r="D1576" t="s">
        <v>21</v>
      </c>
      <c r="E1576" t="s">
        <v>79</v>
      </c>
      <c r="F1576" t="s">
        <v>80</v>
      </c>
      <c r="G1576" t="s">
        <v>68</v>
      </c>
      <c r="H1576" t="s">
        <v>81</v>
      </c>
      <c r="I1576" t="s">
        <v>76</v>
      </c>
      <c r="J1576" t="s">
        <v>45</v>
      </c>
      <c r="K1576">
        <v>3</v>
      </c>
      <c r="L1576">
        <v>799</v>
      </c>
      <c r="M1576">
        <v>0.05</v>
      </c>
      <c r="N1576">
        <v>2277.15</v>
      </c>
      <c r="O1576">
        <v>417.15</v>
      </c>
      <c r="P1576" t="s">
        <v>28</v>
      </c>
      <c r="Q1576" t="s">
        <v>91</v>
      </c>
      <c r="R1576" t="s">
        <v>36</v>
      </c>
      <c r="S1576">
        <v>3.1</v>
      </c>
      <c r="T1576">
        <f>YEAR(tblOrders[[#This Row],[Order Date]])</f>
        <v>2025</v>
      </c>
      <c r="U1576" t="str">
        <f>TEXT(tblOrders[[#This Row],[Order Date]],"mmm-yyyy")</f>
        <v>Nov-2025</v>
      </c>
      <c r="V1576" s="4">
        <f>tblOrders[[#This Row],[Profit]]/tblOrders[[#This Row],[Sales Amount]]</f>
        <v>0.18318951320729859</v>
      </c>
      <c r="W1576" t="str">
        <f>VLOOKUP(tblOrders[[#This Row],[City]],CityRegion,2,0)</f>
        <v>South</v>
      </c>
      <c r="X1576" t="str">
        <f>VLOOKUP(tblOrders[[#This Row],[City]],lookups!A:C,3,0)</f>
        <v>Kerala</v>
      </c>
    </row>
    <row r="1577" spans="1:24" x14ac:dyDescent="0.25">
      <c r="A1577" t="s">
        <v>2829</v>
      </c>
      <c r="B1577" s="1">
        <v>45716</v>
      </c>
      <c r="C1577" t="s">
        <v>2591</v>
      </c>
      <c r="D1577" t="s">
        <v>21</v>
      </c>
      <c r="E1577" t="s">
        <v>108</v>
      </c>
      <c r="F1577" t="s">
        <v>109</v>
      </c>
      <c r="G1577" t="s">
        <v>62</v>
      </c>
      <c r="H1577" t="s">
        <v>110</v>
      </c>
      <c r="I1577" t="s">
        <v>44</v>
      </c>
      <c r="J1577" t="s">
        <v>34</v>
      </c>
      <c r="K1577">
        <v>1</v>
      </c>
      <c r="L1577">
        <v>110</v>
      </c>
      <c r="M1577">
        <v>0</v>
      </c>
      <c r="N1577">
        <v>110</v>
      </c>
      <c r="O1577">
        <v>42</v>
      </c>
      <c r="P1577" t="s">
        <v>28</v>
      </c>
      <c r="Q1577" t="s">
        <v>86</v>
      </c>
      <c r="R1577" t="s">
        <v>36</v>
      </c>
      <c r="S1577">
        <v>3.6</v>
      </c>
      <c r="T1577">
        <f>YEAR(tblOrders[[#This Row],[Order Date]])</f>
        <v>2025</v>
      </c>
      <c r="U1577" t="str">
        <f>TEXT(tblOrders[[#This Row],[Order Date]],"mmm-yyyy")</f>
        <v>Feb-2025</v>
      </c>
      <c r="V1577" s="4">
        <f>tblOrders[[#This Row],[Profit]]/tblOrders[[#This Row],[Sales Amount]]</f>
        <v>0.38181818181818183</v>
      </c>
      <c r="W1577" t="str">
        <f>VLOOKUP(tblOrders[[#This Row],[City]],CityRegion,2,0)</f>
        <v>South</v>
      </c>
      <c r="X1577" t="str">
        <f>VLOOKUP(tblOrders[[#This Row],[City]],lookups!A:C,3,0)</f>
        <v>Kerala</v>
      </c>
    </row>
    <row r="1578" spans="1:24" x14ac:dyDescent="0.25">
      <c r="A1578" t="s">
        <v>2830</v>
      </c>
      <c r="B1578" s="1">
        <v>45797</v>
      </c>
      <c r="C1578" t="s">
        <v>2831</v>
      </c>
      <c r="D1578" t="s">
        <v>39</v>
      </c>
      <c r="E1578" t="s">
        <v>101</v>
      </c>
      <c r="F1578" t="s">
        <v>102</v>
      </c>
      <c r="G1578" t="s">
        <v>24</v>
      </c>
      <c r="H1578" t="s">
        <v>103</v>
      </c>
      <c r="I1578" t="s">
        <v>57</v>
      </c>
      <c r="J1578" t="s">
        <v>27</v>
      </c>
      <c r="K1578">
        <v>2</v>
      </c>
      <c r="L1578">
        <v>120</v>
      </c>
      <c r="M1578">
        <v>0.05</v>
      </c>
      <c r="N1578">
        <v>228</v>
      </c>
      <c r="O1578">
        <v>72</v>
      </c>
      <c r="P1578" t="s">
        <v>28</v>
      </c>
      <c r="Q1578" t="s">
        <v>35</v>
      </c>
      <c r="R1578" t="s">
        <v>36</v>
      </c>
      <c r="S1578">
        <v>3.1</v>
      </c>
      <c r="T1578">
        <f>YEAR(tblOrders[[#This Row],[Order Date]])</f>
        <v>2025</v>
      </c>
      <c r="U1578" t="str">
        <f>TEXT(tblOrders[[#This Row],[Order Date]],"mmm-yyyy")</f>
        <v>May-2025</v>
      </c>
      <c r="V1578" s="4">
        <f>tblOrders[[#This Row],[Profit]]/tblOrders[[#This Row],[Sales Amount]]</f>
        <v>0.31578947368421051</v>
      </c>
      <c r="W1578" t="str">
        <f>VLOOKUP(tblOrders[[#This Row],[City]],CityRegion,2,0)</f>
        <v>South</v>
      </c>
      <c r="X1578" t="str">
        <f>VLOOKUP(tblOrders[[#This Row],[City]],lookups!A:C,3,0)</f>
        <v>Kerala</v>
      </c>
    </row>
    <row r="1579" spans="1:24" x14ac:dyDescent="0.25">
      <c r="A1579" t="s">
        <v>2832</v>
      </c>
      <c r="B1579" s="1">
        <v>46013</v>
      </c>
      <c r="C1579" t="s">
        <v>2443</v>
      </c>
      <c r="D1579" t="s">
        <v>39</v>
      </c>
      <c r="E1579" t="s">
        <v>73</v>
      </c>
      <c r="F1579" t="s">
        <v>74</v>
      </c>
      <c r="G1579" t="s">
        <v>68</v>
      </c>
      <c r="H1579" t="s">
        <v>75</v>
      </c>
      <c r="I1579" t="s">
        <v>76</v>
      </c>
      <c r="J1579" t="s">
        <v>45</v>
      </c>
      <c r="K1579">
        <v>3</v>
      </c>
      <c r="L1579">
        <v>65</v>
      </c>
      <c r="M1579">
        <v>0.1</v>
      </c>
      <c r="N1579">
        <v>175.5</v>
      </c>
      <c r="O1579">
        <v>61.5</v>
      </c>
      <c r="P1579" t="s">
        <v>28</v>
      </c>
      <c r="Q1579" t="s">
        <v>29</v>
      </c>
      <c r="R1579" t="s">
        <v>36</v>
      </c>
      <c r="S1579">
        <v>3.5</v>
      </c>
      <c r="T1579">
        <f>YEAR(tblOrders[[#This Row],[Order Date]])</f>
        <v>2025</v>
      </c>
      <c r="U1579" t="str">
        <f>TEXT(tblOrders[[#This Row],[Order Date]],"mmm-yyyy")</f>
        <v>Dec-2025</v>
      </c>
      <c r="V1579" s="4">
        <f>tblOrders[[#This Row],[Profit]]/tblOrders[[#This Row],[Sales Amount]]</f>
        <v>0.3504273504273504</v>
      </c>
      <c r="W1579" t="str">
        <f>VLOOKUP(tblOrders[[#This Row],[City]],CityRegion,2,0)</f>
        <v>South</v>
      </c>
      <c r="X1579" t="str">
        <f>VLOOKUP(tblOrders[[#This Row],[City]],lookups!A:C,3,0)</f>
        <v>Kerala</v>
      </c>
    </row>
    <row r="1580" spans="1:24" x14ac:dyDescent="0.25">
      <c r="A1580" t="s">
        <v>2833</v>
      </c>
      <c r="B1580" s="1">
        <v>45687</v>
      </c>
      <c r="C1580" t="s">
        <v>2834</v>
      </c>
      <c r="D1580" t="s">
        <v>39</v>
      </c>
      <c r="E1580" t="s">
        <v>73</v>
      </c>
      <c r="F1580" t="s">
        <v>74</v>
      </c>
      <c r="G1580" t="s">
        <v>68</v>
      </c>
      <c r="H1580" t="s">
        <v>75</v>
      </c>
      <c r="I1580" t="s">
        <v>130</v>
      </c>
      <c r="J1580" t="s">
        <v>34</v>
      </c>
      <c r="K1580">
        <v>5</v>
      </c>
      <c r="L1580">
        <v>65</v>
      </c>
      <c r="M1580">
        <v>0.15</v>
      </c>
      <c r="N1580">
        <v>276.25</v>
      </c>
      <c r="O1580">
        <v>86.25</v>
      </c>
      <c r="P1580" t="s">
        <v>28</v>
      </c>
      <c r="Q1580" t="s">
        <v>91</v>
      </c>
      <c r="R1580" t="s">
        <v>30</v>
      </c>
      <c r="S1580">
        <v>2.5</v>
      </c>
      <c r="T1580">
        <f>YEAR(tblOrders[[#This Row],[Order Date]])</f>
        <v>2025</v>
      </c>
      <c r="U1580" t="str">
        <f>TEXT(tblOrders[[#This Row],[Order Date]],"mmm-yyyy")</f>
        <v>Jan-2025</v>
      </c>
      <c r="V1580" s="4">
        <f>tblOrders[[#This Row],[Profit]]/tblOrders[[#This Row],[Sales Amount]]</f>
        <v>0.31221719457013575</v>
      </c>
      <c r="W1580" t="str">
        <f>VLOOKUP(tblOrders[[#This Row],[City]],CityRegion,2,0)</f>
        <v>West</v>
      </c>
      <c r="X1580" t="str">
        <f>VLOOKUP(tblOrders[[#This Row],[City]],lookups!A:C,3,0)</f>
        <v>Maharashtra</v>
      </c>
    </row>
    <row r="1581" spans="1:24" x14ac:dyDescent="0.25">
      <c r="A1581" t="s">
        <v>2835</v>
      </c>
      <c r="B1581" s="1">
        <v>45894</v>
      </c>
      <c r="C1581" t="s">
        <v>2836</v>
      </c>
      <c r="D1581" t="s">
        <v>21</v>
      </c>
      <c r="E1581" t="s">
        <v>73</v>
      </c>
      <c r="F1581" t="s">
        <v>74</v>
      </c>
      <c r="G1581" t="s">
        <v>68</v>
      </c>
      <c r="H1581" t="s">
        <v>75</v>
      </c>
      <c r="I1581" t="s">
        <v>76</v>
      </c>
      <c r="J1581" t="s">
        <v>27</v>
      </c>
      <c r="K1581">
        <v>2</v>
      </c>
      <c r="L1581">
        <v>65</v>
      </c>
      <c r="M1581">
        <v>0.2</v>
      </c>
      <c r="N1581">
        <v>104</v>
      </c>
      <c r="O1581">
        <v>28</v>
      </c>
      <c r="P1581" t="s">
        <v>85</v>
      </c>
      <c r="Q1581" t="s">
        <v>86</v>
      </c>
      <c r="R1581" t="s">
        <v>30</v>
      </c>
      <c r="S1581">
        <v>2.6</v>
      </c>
      <c r="T1581">
        <f>YEAR(tblOrders[[#This Row],[Order Date]])</f>
        <v>2025</v>
      </c>
      <c r="U1581" t="str">
        <f>TEXT(tblOrders[[#This Row],[Order Date]],"mmm-yyyy")</f>
        <v>Aug-2025</v>
      </c>
      <c r="V1581" s="4">
        <f>tblOrders[[#This Row],[Profit]]/tblOrders[[#This Row],[Sales Amount]]</f>
        <v>0.26923076923076922</v>
      </c>
      <c r="W1581" t="str">
        <f>VLOOKUP(tblOrders[[#This Row],[City]],CityRegion,2,0)</f>
        <v>South</v>
      </c>
      <c r="X1581" t="str">
        <f>VLOOKUP(tblOrders[[#This Row],[City]],lookups!A:C,3,0)</f>
        <v>Kerala</v>
      </c>
    </row>
    <row r="1582" spans="1:24" x14ac:dyDescent="0.25">
      <c r="A1582" t="s">
        <v>2837</v>
      </c>
      <c r="B1582" s="1">
        <v>45910</v>
      </c>
      <c r="C1582" t="s">
        <v>2838</v>
      </c>
      <c r="D1582" t="s">
        <v>39</v>
      </c>
      <c r="E1582" t="s">
        <v>94</v>
      </c>
      <c r="F1582" t="s">
        <v>95</v>
      </c>
      <c r="G1582" t="s">
        <v>68</v>
      </c>
      <c r="H1582" t="s">
        <v>96</v>
      </c>
      <c r="I1582" t="s">
        <v>70</v>
      </c>
      <c r="J1582" t="s">
        <v>45</v>
      </c>
      <c r="K1582">
        <v>2</v>
      </c>
      <c r="L1582">
        <v>89</v>
      </c>
      <c r="M1582">
        <v>0.2</v>
      </c>
      <c r="N1582">
        <v>142.4</v>
      </c>
      <c r="O1582">
        <v>32.4</v>
      </c>
      <c r="P1582" t="s">
        <v>28</v>
      </c>
      <c r="Q1582" t="s">
        <v>86</v>
      </c>
      <c r="R1582" t="s">
        <v>123</v>
      </c>
      <c r="S1582">
        <v>2.7</v>
      </c>
      <c r="T1582">
        <f>YEAR(tblOrders[[#This Row],[Order Date]])</f>
        <v>2025</v>
      </c>
      <c r="U1582" t="str">
        <f>TEXT(tblOrders[[#This Row],[Order Date]],"mmm-yyyy")</f>
        <v>Sep-2025</v>
      </c>
      <c r="V1582" s="4">
        <f>tblOrders[[#This Row],[Profit]]/tblOrders[[#This Row],[Sales Amount]]</f>
        <v>0.22752808988764042</v>
      </c>
      <c r="W1582" t="str">
        <f>VLOOKUP(tblOrders[[#This Row],[City]],CityRegion,2,0)</f>
        <v>South</v>
      </c>
      <c r="X1582" t="str">
        <f>VLOOKUP(tblOrders[[#This Row],[City]],lookups!A:C,3,0)</f>
        <v>Telengana</v>
      </c>
    </row>
    <row r="1583" spans="1:24" x14ac:dyDescent="0.25">
      <c r="A1583" t="s">
        <v>2839</v>
      </c>
      <c r="B1583" s="1">
        <v>45715</v>
      </c>
      <c r="C1583" t="s">
        <v>2840</v>
      </c>
      <c r="D1583" t="s">
        <v>39</v>
      </c>
      <c r="E1583" t="s">
        <v>49</v>
      </c>
      <c r="F1583" t="s">
        <v>50</v>
      </c>
      <c r="G1583" t="s">
        <v>24</v>
      </c>
      <c r="H1583" t="s">
        <v>51</v>
      </c>
      <c r="I1583" t="s">
        <v>26</v>
      </c>
      <c r="J1583" t="s">
        <v>45</v>
      </c>
      <c r="K1583">
        <v>2</v>
      </c>
      <c r="L1583">
        <v>85</v>
      </c>
      <c r="M1583">
        <v>0.1</v>
      </c>
      <c r="N1583">
        <v>153</v>
      </c>
      <c r="O1583">
        <v>49</v>
      </c>
      <c r="P1583" t="s">
        <v>85</v>
      </c>
      <c r="Q1583" t="s">
        <v>35</v>
      </c>
      <c r="R1583" t="s">
        <v>30</v>
      </c>
      <c r="S1583">
        <v>2.6</v>
      </c>
      <c r="T1583">
        <f>YEAR(tblOrders[[#This Row],[Order Date]])</f>
        <v>2025</v>
      </c>
      <c r="U1583" t="str">
        <f>TEXT(tblOrders[[#This Row],[Order Date]],"mmm-yyyy")</f>
        <v>Feb-2025</v>
      </c>
      <c r="V1583" s="4">
        <f>tblOrders[[#This Row],[Profit]]/tblOrders[[#This Row],[Sales Amount]]</f>
        <v>0.3202614379084967</v>
      </c>
      <c r="W1583" t="str">
        <f>VLOOKUP(tblOrders[[#This Row],[City]],CityRegion,2,0)</f>
        <v>South</v>
      </c>
      <c r="X1583" t="str">
        <f>VLOOKUP(tblOrders[[#This Row],[City]],lookups!A:C,3,0)</f>
        <v>Karnataka</v>
      </c>
    </row>
    <row r="1584" spans="1:24" x14ac:dyDescent="0.25">
      <c r="A1584" t="s">
        <v>2841</v>
      </c>
      <c r="B1584" s="1">
        <v>45762</v>
      </c>
      <c r="C1584" t="s">
        <v>1312</v>
      </c>
      <c r="D1584" t="s">
        <v>39</v>
      </c>
      <c r="E1584" t="s">
        <v>49</v>
      </c>
      <c r="F1584" t="s">
        <v>50</v>
      </c>
      <c r="G1584" t="s">
        <v>24</v>
      </c>
      <c r="H1584" t="s">
        <v>51</v>
      </c>
      <c r="I1584" t="s">
        <v>130</v>
      </c>
      <c r="J1584" t="s">
        <v>45</v>
      </c>
      <c r="K1584">
        <v>2</v>
      </c>
      <c r="L1584">
        <v>85</v>
      </c>
      <c r="M1584">
        <v>0.1</v>
      </c>
      <c r="N1584">
        <v>153</v>
      </c>
      <c r="O1584">
        <v>49</v>
      </c>
      <c r="P1584" t="s">
        <v>28</v>
      </c>
      <c r="Q1584" t="s">
        <v>46</v>
      </c>
      <c r="R1584" t="s">
        <v>36</v>
      </c>
      <c r="S1584">
        <v>3.6</v>
      </c>
      <c r="T1584">
        <f>YEAR(tblOrders[[#This Row],[Order Date]])</f>
        <v>2025</v>
      </c>
      <c r="U1584" t="str">
        <f>TEXT(tblOrders[[#This Row],[Order Date]],"mmm-yyyy")</f>
        <v>Apr-2025</v>
      </c>
      <c r="V1584" s="4">
        <f>tblOrders[[#This Row],[Profit]]/tblOrders[[#This Row],[Sales Amount]]</f>
        <v>0.3202614379084967</v>
      </c>
      <c r="W1584" t="str">
        <f>VLOOKUP(tblOrders[[#This Row],[City]],CityRegion,2,0)</f>
        <v>West</v>
      </c>
      <c r="X1584" t="str">
        <f>VLOOKUP(tblOrders[[#This Row],[City]],lookups!A:C,3,0)</f>
        <v>Maharashtra</v>
      </c>
    </row>
    <row r="1585" spans="1:24" x14ac:dyDescent="0.25">
      <c r="A1585" t="s">
        <v>2842</v>
      </c>
      <c r="B1585" s="1">
        <v>45756</v>
      </c>
      <c r="C1585" t="s">
        <v>2843</v>
      </c>
      <c r="D1585" t="s">
        <v>21</v>
      </c>
      <c r="E1585" t="s">
        <v>66</v>
      </c>
      <c r="F1585" t="s">
        <v>67</v>
      </c>
      <c r="G1585" t="s">
        <v>68</v>
      </c>
      <c r="H1585" t="s">
        <v>69</v>
      </c>
      <c r="I1585" t="s">
        <v>76</v>
      </c>
      <c r="J1585" t="s">
        <v>27</v>
      </c>
      <c r="K1585">
        <v>3</v>
      </c>
      <c r="L1585">
        <v>149</v>
      </c>
      <c r="M1585">
        <v>0.05</v>
      </c>
      <c r="N1585">
        <v>424.65</v>
      </c>
      <c r="O1585">
        <v>139.65</v>
      </c>
      <c r="P1585" t="s">
        <v>28</v>
      </c>
      <c r="Q1585" t="s">
        <v>86</v>
      </c>
      <c r="R1585" t="s">
        <v>36</v>
      </c>
      <c r="S1585">
        <v>4</v>
      </c>
      <c r="T1585">
        <f>YEAR(tblOrders[[#This Row],[Order Date]])</f>
        <v>2025</v>
      </c>
      <c r="U1585" t="str">
        <f>TEXT(tblOrders[[#This Row],[Order Date]],"mmm-yyyy")</f>
        <v>Apr-2025</v>
      </c>
      <c r="V1585" s="4">
        <f>tblOrders[[#This Row],[Profit]]/tblOrders[[#This Row],[Sales Amount]]</f>
        <v>0.32885906040268459</v>
      </c>
      <c r="W1585" t="str">
        <f>VLOOKUP(tblOrders[[#This Row],[City]],CityRegion,2,0)</f>
        <v>South</v>
      </c>
      <c r="X1585" t="str">
        <f>VLOOKUP(tblOrders[[#This Row],[City]],lookups!A:C,3,0)</f>
        <v>Kerala</v>
      </c>
    </row>
    <row r="1586" spans="1:24" x14ac:dyDescent="0.25">
      <c r="A1586" t="s">
        <v>2844</v>
      </c>
      <c r="B1586" s="1">
        <v>45779</v>
      </c>
      <c r="C1586" t="s">
        <v>2845</v>
      </c>
      <c r="D1586" t="s">
        <v>21</v>
      </c>
      <c r="E1586" t="s">
        <v>73</v>
      </c>
      <c r="F1586" t="s">
        <v>74</v>
      </c>
      <c r="G1586" t="s">
        <v>68</v>
      </c>
      <c r="H1586" t="s">
        <v>75</v>
      </c>
      <c r="I1586" t="s">
        <v>44</v>
      </c>
      <c r="J1586" t="s">
        <v>45</v>
      </c>
      <c r="K1586">
        <v>5</v>
      </c>
      <c r="L1586">
        <v>65</v>
      </c>
      <c r="M1586">
        <v>0.05</v>
      </c>
      <c r="N1586">
        <v>308.75</v>
      </c>
      <c r="O1586">
        <v>118.75</v>
      </c>
      <c r="P1586" t="s">
        <v>28</v>
      </c>
      <c r="Q1586" t="s">
        <v>46</v>
      </c>
      <c r="R1586" t="s">
        <v>36</v>
      </c>
      <c r="S1586">
        <v>3.9</v>
      </c>
      <c r="T1586">
        <f>YEAR(tblOrders[[#This Row],[Order Date]])</f>
        <v>2025</v>
      </c>
      <c r="U1586" t="str">
        <f>TEXT(tblOrders[[#This Row],[Order Date]],"mmm-yyyy")</f>
        <v>May-2025</v>
      </c>
      <c r="V1586" s="4">
        <f>tblOrders[[#This Row],[Profit]]/tblOrders[[#This Row],[Sales Amount]]</f>
        <v>0.38461538461538464</v>
      </c>
      <c r="W1586" t="str">
        <f>VLOOKUP(tblOrders[[#This Row],[City]],CityRegion,2,0)</f>
        <v>South</v>
      </c>
      <c r="X1586" t="str">
        <f>VLOOKUP(tblOrders[[#This Row],[City]],lookups!A:C,3,0)</f>
        <v>Kerala</v>
      </c>
    </row>
    <row r="1587" spans="1:24" x14ac:dyDescent="0.25">
      <c r="A1587" t="s">
        <v>2846</v>
      </c>
      <c r="B1587" s="1">
        <v>45772</v>
      </c>
      <c r="C1587" t="s">
        <v>2847</v>
      </c>
      <c r="D1587" t="s">
        <v>21</v>
      </c>
      <c r="E1587" t="s">
        <v>79</v>
      </c>
      <c r="F1587" t="s">
        <v>80</v>
      </c>
      <c r="G1587" t="s">
        <v>68</v>
      </c>
      <c r="H1587" t="s">
        <v>81</v>
      </c>
      <c r="I1587" t="s">
        <v>76</v>
      </c>
      <c r="J1587" t="s">
        <v>34</v>
      </c>
      <c r="K1587">
        <v>4</v>
      </c>
      <c r="L1587">
        <v>799</v>
      </c>
      <c r="M1587">
        <v>0.15</v>
      </c>
      <c r="N1587">
        <v>2716.6</v>
      </c>
      <c r="O1587">
        <v>236.6</v>
      </c>
      <c r="P1587" t="s">
        <v>85</v>
      </c>
      <c r="Q1587" t="s">
        <v>91</v>
      </c>
      <c r="R1587" t="s">
        <v>36</v>
      </c>
      <c r="S1587">
        <v>3.7</v>
      </c>
      <c r="T1587">
        <f>YEAR(tblOrders[[#This Row],[Order Date]])</f>
        <v>2025</v>
      </c>
      <c r="U1587" t="str">
        <f>TEXT(tblOrders[[#This Row],[Order Date]],"mmm-yyyy")</f>
        <v>Apr-2025</v>
      </c>
      <c r="V1587" s="4">
        <f>tblOrders[[#This Row],[Profit]]/tblOrders[[#This Row],[Sales Amount]]</f>
        <v>8.7094161819921967E-2</v>
      </c>
      <c r="W1587" t="str">
        <f>VLOOKUP(tblOrders[[#This Row],[City]],CityRegion,2,0)</f>
        <v>South</v>
      </c>
      <c r="X1587" t="str">
        <f>VLOOKUP(tblOrders[[#This Row],[City]],lookups!A:C,3,0)</f>
        <v>Kerala</v>
      </c>
    </row>
    <row r="1588" spans="1:24" x14ac:dyDescent="0.25">
      <c r="A1588" t="s">
        <v>2848</v>
      </c>
      <c r="B1588" s="1">
        <v>45820</v>
      </c>
      <c r="C1588" t="s">
        <v>93</v>
      </c>
      <c r="D1588" t="s">
        <v>21</v>
      </c>
      <c r="E1588" t="s">
        <v>66</v>
      </c>
      <c r="F1588" t="s">
        <v>67</v>
      </c>
      <c r="G1588" t="s">
        <v>68</v>
      </c>
      <c r="H1588" t="s">
        <v>69</v>
      </c>
      <c r="I1588" t="s">
        <v>33</v>
      </c>
      <c r="J1588" t="s">
        <v>34</v>
      </c>
      <c r="K1588">
        <v>2</v>
      </c>
      <c r="L1588">
        <v>149</v>
      </c>
      <c r="M1588">
        <v>0.05</v>
      </c>
      <c r="N1588">
        <v>283.10000000000002</v>
      </c>
      <c r="O1588">
        <v>93.1</v>
      </c>
      <c r="P1588" t="s">
        <v>148</v>
      </c>
      <c r="Q1588" t="s">
        <v>29</v>
      </c>
      <c r="R1588" t="s">
        <v>36</v>
      </c>
      <c r="S1588">
        <v>3.3</v>
      </c>
      <c r="T1588">
        <f>YEAR(tblOrders[[#This Row],[Order Date]])</f>
        <v>2025</v>
      </c>
      <c r="U1588" t="str">
        <f>TEXT(tblOrders[[#This Row],[Order Date]],"mmm-yyyy")</f>
        <v>Jun-2025</v>
      </c>
      <c r="V1588" s="4">
        <f>tblOrders[[#This Row],[Profit]]/tblOrders[[#This Row],[Sales Amount]]</f>
        <v>0.32885906040268453</v>
      </c>
      <c r="W1588" t="str">
        <f>VLOOKUP(tblOrders[[#This Row],[City]],CityRegion,2,0)</f>
        <v>North</v>
      </c>
      <c r="X1588" t="str">
        <f>VLOOKUP(tblOrders[[#This Row],[City]],lookups!A:C,3,0)</f>
        <v>Delhi</v>
      </c>
    </row>
    <row r="1589" spans="1:24" x14ac:dyDescent="0.25">
      <c r="A1589" t="s">
        <v>2849</v>
      </c>
      <c r="B1589" s="1">
        <v>45820</v>
      </c>
      <c r="C1589" t="s">
        <v>1055</v>
      </c>
      <c r="D1589" t="s">
        <v>39</v>
      </c>
      <c r="E1589" t="s">
        <v>60</v>
      </c>
      <c r="F1589" t="s">
        <v>61</v>
      </c>
      <c r="G1589" t="s">
        <v>62</v>
      </c>
      <c r="H1589" t="s">
        <v>63</v>
      </c>
      <c r="I1589" t="s">
        <v>44</v>
      </c>
      <c r="J1589" t="s">
        <v>34</v>
      </c>
      <c r="K1589">
        <v>5</v>
      </c>
      <c r="L1589">
        <v>45</v>
      </c>
      <c r="M1589">
        <v>0</v>
      </c>
      <c r="N1589">
        <v>225</v>
      </c>
      <c r="O1589">
        <v>95</v>
      </c>
      <c r="P1589" t="s">
        <v>28</v>
      </c>
      <c r="Q1589" t="s">
        <v>86</v>
      </c>
      <c r="R1589" t="s">
        <v>36</v>
      </c>
      <c r="S1589">
        <v>2.9</v>
      </c>
      <c r="T1589">
        <f>YEAR(tblOrders[[#This Row],[Order Date]])</f>
        <v>2025</v>
      </c>
      <c r="U1589" t="str">
        <f>TEXT(tblOrders[[#This Row],[Order Date]],"mmm-yyyy")</f>
        <v>Jun-2025</v>
      </c>
      <c r="V1589" s="4">
        <f>tblOrders[[#This Row],[Profit]]/tblOrders[[#This Row],[Sales Amount]]</f>
        <v>0.42222222222222222</v>
      </c>
      <c r="W1589" t="str">
        <f>VLOOKUP(tblOrders[[#This Row],[City]],CityRegion,2,0)</f>
        <v>South</v>
      </c>
      <c r="X1589" t="str">
        <f>VLOOKUP(tblOrders[[#This Row],[City]],lookups!A:C,3,0)</f>
        <v>Kerala</v>
      </c>
    </row>
    <row r="1590" spans="1:24" x14ac:dyDescent="0.25">
      <c r="A1590" t="s">
        <v>2850</v>
      </c>
      <c r="B1590" s="1">
        <v>45833</v>
      </c>
      <c r="C1590" t="s">
        <v>2851</v>
      </c>
      <c r="D1590" t="s">
        <v>39</v>
      </c>
      <c r="E1590" t="s">
        <v>73</v>
      </c>
      <c r="F1590" t="s">
        <v>74</v>
      </c>
      <c r="G1590" t="s">
        <v>68</v>
      </c>
      <c r="H1590" t="s">
        <v>75</v>
      </c>
      <c r="I1590" t="s">
        <v>70</v>
      </c>
      <c r="J1590" t="s">
        <v>34</v>
      </c>
      <c r="K1590">
        <v>2</v>
      </c>
      <c r="L1590">
        <v>65</v>
      </c>
      <c r="M1590">
        <v>0.05</v>
      </c>
      <c r="N1590">
        <v>123.5</v>
      </c>
      <c r="O1590">
        <v>47.5</v>
      </c>
      <c r="P1590" t="s">
        <v>28</v>
      </c>
      <c r="Q1590" t="s">
        <v>86</v>
      </c>
      <c r="R1590" t="s">
        <v>36</v>
      </c>
      <c r="S1590">
        <v>2.7</v>
      </c>
      <c r="T1590">
        <f>YEAR(tblOrders[[#This Row],[Order Date]])</f>
        <v>2025</v>
      </c>
      <c r="U1590" t="str">
        <f>TEXT(tblOrders[[#This Row],[Order Date]],"mmm-yyyy")</f>
        <v>Jun-2025</v>
      </c>
      <c r="V1590" s="4">
        <f>tblOrders[[#This Row],[Profit]]/tblOrders[[#This Row],[Sales Amount]]</f>
        <v>0.38461538461538464</v>
      </c>
      <c r="W1590" t="str">
        <f>VLOOKUP(tblOrders[[#This Row],[City]],CityRegion,2,0)</f>
        <v>South</v>
      </c>
      <c r="X1590" t="str">
        <f>VLOOKUP(tblOrders[[#This Row],[City]],lookups!A:C,3,0)</f>
        <v>Telengana</v>
      </c>
    </row>
    <row r="1591" spans="1:24" x14ac:dyDescent="0.25">
      <c r="A1591" t="s">
        <v>2852</v>
      </c>
      <c r="B1591" s="1">
        <v>45953</v>
      </c>
      <c r="C1591" t="s">
        <v>145</v>
      </c>
      <c r="D1591" t="s">
        <v>39</v>
      </c>
      <c r="E1591" t="s">
        <v>60</v>
      </c>
      <c r="F1591" t="s">
        <v>61</v>
      </c>
      <c r="G1591" t="s">
        <v>62</v>
      </c>
      <c r="H1591" t="s">
        <v>63</v>
      </c>
      <c r="I1591" t="s">
        <v>57</v>
      </c>
      <c r="J1591" t="s">
        <v>34</v>
      </c>
      <c r="K1591">
        <v>2</v>
      </c>
      <c r="L1591">
        <v>45</v>
      </c>
      <c r="M1591">
        <v>0.2</v>
      </c>
      <c r="N1591">
        <v>72</v>
      </c>
      <c r="O1591">
        <v>20</v>
      </c>
      <c r="P1591" t="s">
        <v>85</v>
      </c>
      <c r="Q1591" t="s">
        <v>29</v>
      </c>
      <c r="R1591" t="s">
        <v>30</v>
      </c>
      <c r="S1591">
        <v>4.5</v>
      </c>
      <c r="T1591">
        <f>YEAR(tblOrders[[#This Row],[Order Date]])</f>
        <v>2025</v>
      </c>
      <c r="U1591" t="str">
        <f>TEXT(tblOrders[[#This Row],[Order Date]],"mmm-yyyy")</f>
        <v>Oct-2025</v>
      </c>
      <c r="V1591" s="4">
        <f>tblOrders[[#This Row],[Profit]]/tblOrders[[#This Row],[Sales Amount]]</f>
        <v>0.27777777777777779</v>
      </c>
      <c r="W1591" t="str">
        <f>VLOOKUP(tblOrders[[#This Row],[City]],CityRegion,2,0)</f>
        <v>South</v>
      </c>
      <c r="X1591" t="str">
        <f>VLOOKUP(tblOrders[[#This Row],[City]],lookups!A:C,3,0)</f>
        <v>Kerala</v>
      </c>
    </row>
    <row r="1592" spans="1:24" x14ac:dyDescent="0.25">
      <c r="A1592" t="s">
        <v>2853</v>
      </c>
      <c r="B1592" s="1">
        <v>45961</v>
      </c>
      <c r="C1592" t="s">
        <v>1223</v>
      </c>
      <c r="D1592" t="s">
        <v>21</v>
      </c>
      <c r="E1592" t="s">
        <v>101</v>
      </c>
      <c r="F1592" t="s">
        <v>102</v>
      </c>
      <c r="G1592" t="s">
        <v>24</v>
      </c>
      <c r="H1592" t="s">
        <v>103</v>
      </c>
      <c r="I1592" t="s">
        <v>130</v>
      </c>
      <c r="J1592" t="s">
        <v>45</v>
      </c>
      <c r="K1592">
        <v>5</v>
      </c>
      <c r="L1592">
        <v>120</v>
      </c>
      <c r="M1592">
        <v>0.2</v>
      </c>
      <c r="N1592">
        <v>480</v>
      </c>
      <c r="O1592">
        <v>90</v>
      </c>
      <c r="P1592" t="s">
        <v>28</v>
      </c>
      <c r="Q1592" t="s">
        <v>35</v>
      </c>
      <c r="R1592" t="s">
        <v>36</v>
      </c>
      <c r="S1592">
        <v>3.4</v>
      </c>
      <c r="T1592">
        <f>YEAR(tblOrders[[#This Row],[Order Date]])</f>
        <v>2025</v>
      </c>
      <c r="U1592" t="str">
        <f>TEXT(tblOrders[[#This Row],[Order Date]],"mmm-yyyy")</f>
        <v>Oct-2025</v>
      </c>
      <c r="V1592" s="4">
        <f>tblOrders[[#This Row],[Profit]]/tblOrders[[#This Row],[Sales Amount]]</f>
        <v>0.1875</v>
      </c>
      <c r="W1592" t="str">
        <f>VLOOKUP(tblOrders[[#This Row],[City]],CityRegion,2,0)</f>
        <v>West</v>
      </c>
      <c r="X1592" t="str">
        <f>VLOOKUP(tblOrders[[#This Row],[City]],lookups!A:C,3,0)</f>
        <v>Maharashtra</v>
      </c>
    </row>
    <row r="1593" spans="1:24" x14ac:dyDescent="0.25">
      <c r="A1593" t="s">
        <v>2854</v>
      </c>
      <c r="B1593" s="1">
        <v>45886</v>
      </c>
      <c r="C1593" t="s">
        <v>178</v>
      </c>
      <c r="D1593" t="s">
        <v>21</v>
      </c>
      <c r="E1593" t="s">
        <v>49</v>
      </c>
      <c r="F1593" t="s">
        <v>50</v>
      </c>
      <c r="G1593" t="s">
        <v>24</v>
      </c>
      <c r="H1593" t="s">
        <v>51</v>
      </c>
      <c r="I1593" t="s">
        <v>70</v>
      </c>
      <c r="J1593" t="s">
        <v>34</v>
      </c>
      <c r="K1593">
        <v>1</v>
      </c>
      <c r="L1593">
        <v>85</v>
      </c>
      <c r="M1593">
        <v>0.05</v>
      </c>
      <c r="N1593">
        <v>80.75</v>
      </c>
      <c r="O1593">
        <v>28.75</v>
      </c>
      <c r="P1593" t="s">
        <v>28</v>
      </c>
      <c r="Q1593" t="s">
        <v>46</v>
      </c>
      <c r="R1593" t="s">
        <v>36</v>
      </c>
      <c r="S1593">
        <v>3.7</v>
      </c>
      <c r="T1593">
        <f>YEAR(tblOrders[[#This Row],[Order Date]])</f>
        <v>2025</v>
      </c>
      <c r="U1593" t="str">
        <f>TEXT(tblOrders[[#This Row],[Order Date]],"mmm-yyyy")</f>
        <v>Aug-2025</v>
      </c>
      <c r="V1593" s="4">
        <f>tblOrders[[#This Row],[Profit]]/tblOrders[[#This Row],[Sales Amount]]</f>
        <v>0.35603715170278638</v>
      </c>
      <c r="W1593" t="str">
        <f>VLOOKUP(tblOrders[[#This Row],[City]],CityRegion,2,0)</f>
        <v>South</v>
      </c>
      <c r="X1593" t="str">
        <f>VLOOKUP(tblOrders[[#This Row],[City]],lookups!A:C,3,0)</f>
        <v>Telengana</v>
      </c>
    </row>
    <row r="1594" spans="1:24" x14ac:dyDescent="0.25">
      <c r="A1594" t="s">
        <v>2855</v>
      </c>
      <c r="B1594" s="1">
        <v>45718</v>
      </c>
      <c r="C1594" t="s">
        <v>1527</v>
      </c>
      <c r="D1594" t="s">
        <v>39</v>
      </c>
      <c r="E1594" t="s">
        <v>66</v>
      </c>
      <c r="F1594" t="s">
        <v>67</v>
      </c>
      <c r="G1594" t="s">
        <v>68</v>
      </c>
      <c r="H1594" t="s">
        <v>69</v>
      </c>
      <c r="I1594" t="s">
        <v>52</v>
      </c>
      <c r="J1594" t="s">
        <v>34</v>
      </c>
      <c r="K1594">
        <v>2</v>
      </c>
      <c r="L1594">
        <v>149</v>
      </c>
      <c r="M1594">
        <v>0.1</v>
      </c>
      <c r="N1594">
        <v>268.2</v>
      </c>
      <c r="O1594">
        <v>78.2</v>
      </c>
      <c r="P1594" t="s">
        <v>28</v>
      </c>
      <c r="Q1594" t="s">
        <v>46</v>
      </c>
      <c r="R1594" t="s">
        <v>36</v>
      </c>
      <c r="S1594">
        <v>4.5</v>
      </c>
      <c r="T1594">
        <f>YEAR(tblOrders[[#This Row],[Order Date]])</f>
        <v>2025</v>
      </c>
      <c r="U1594" t="str">
        <f>TEXT(tblOrders[[#This Row],[Order Date]],"mmm-yyyy")</f>
        <v>Mar-2025</v>
      </c>
      <c r="V1594" s="4">
        <f>tblOrders[[#This Row],[Profit]]/tblOrders[[#This Row],[Sales Amount]]</f>
        <v>0.29157345264727819</v>
      </c>
      <c r="W1594" t="str">
        <f>VLOOKUP(tblOrders[[#This Row],[City]],CityRegion,2,0)</f>
        <v>South</v>
      </c>
      <c r="X1594" t="str">
        <f>VLOOKUP(tblOrders[[#This Row],[City]],lookups!A:C,3,0)</f>
        <v>Kerala</v>
      </c>
    </row>
    <row r="1595" spans="1:24" x14ac:dyDescent="0.25">
      <c r="A1595" t="s">
        <v>2856</v>
      </c>
      <c r="B1595" s="1">
        <v>45820</v>
      </c>
      <c r="C1595" t="s">
        <v>2429</v>
      </c>
      <c r="D1595" t="s">
        <v>21</v>
      </c>
      <c r="E1595" t="s">
        <v>114</v>
      </c>
      <c r="F1595" t="s">
        <v>115</v>
      </c>
      <c r="G1595" t="s">
        <v>42</v>
      </c>
      <c r="H1595" t="s">
        <v>116</v>
      </c>
      <c r="I1595" t="s">
        <v>33</v>
      </c>
      <c r="J1595" t="s">
        <v>45</v>
      </c>
      <c r="K1595">
        <v>5</v>
      </c>
      <c r="L1595">
        <v>12</v>
      </c>
      <c r="M1595">
        <v>0.2</v>
      </c>
      <c r="N1595">
        <v>48</v>
      </c>
      <c r="O1595">
        <v>18</v>
      </c>
      <c r="P1595" t="s">
        <v>28</v>
      </c>
      <c r="Q1595" t="s">
        <v>86</v>
      </c>
      <c r="R1595" t="s">
        <v>30</v>
      </c>
      <c r="S1595">
        <v>2.9</v>
      </c>
      <c r="T1595">
        <f>YEAR(tblOrders[[#This Row],[Order Date]])</f>
        <v>2025</v>
      </c>
      <c r="U1595" t="str">
        <f>TEXT(tblOrders[[#This Row],[Order Date]],"mmm-yyyy")</f>
        <v>Jun-2025</v>
      </c>
      <c r="V1595" s="4">
        <f>tblOrders[[#This Row],[Profit]]/tblOrders[[#This Row],[Sales Amount]]</f>
        <v>0.375</v>
      </c>
      <c r="W1595" t="str">
        <f>VLOOKUP(tblOrders[[#This Row],[City]],CityRegion,2,0)</f>
        <v>North</v>
      </c>
      <c r="X1595" t="str">
        <f>VLOOKUP(tblOrders[[#This Row],[City]],lookups!A:C,3,0)</f>
        <v>Delhi</v>
      </c>
    </row>
    <row r="1596" spans="1:24" x14ac:dyDescent="0.25">
      <c r="A1596" t="s">
        <v>2857</v>
      </c>
      <c r="B1596" s="1">
        <v>45828</v>
      </c>
      <c r="C1596" t="s">
        <v>2002</v>
      </c>
      <c r="D1596" t="s">
        <v>39</v>
      </c>
      <c r="E1596" t="s">
        <v>66</v>
      </c>
      <c r="F1596" t="s">
        <v>67</v>
      </c>
      <c r="G1596" t="s">
        <v>68</v>
      </c>
      <c r="H1596" t="s">
        <v>69</v>
      </c>
      <c r="I1596" t="s">
        <v>44</v>
      </c>
      <c r="J1596" t="s">
        <v>34</v>
      </c>
      <c r="K1596">
        <v>1</v>
      </c>
      <c r="L1596">
        <v>149</v>
      </c>
      <c r="M1596">
        <v>0.15</v>
      </c>
      <c r="N1596">
        <v>126.65</v>
      </c>
      <c r="O1596">
        <v>31.65</v>
      </c>
      <c r="P1596" t="s">
        <v>28</v>
      </c>
      <c r="Q1596" t="s">
        <v>86</v>
      </c>
      <c r="R1596" t="s">
        <v>36</v>
      </c>
      <c r="S1596">
        <v>3.4</v>
      </c>
      <c r="T1596">
        <f>YEAR(tblOrders[[#This Row],[Order Date]])</f>
        <v>2025</v>
      </c>
      <c r="U1596" t="str">
        <f>TEXT(tblOrders[[#This Row],[Order Date]],"mmm-yyyy")</f>
        <v>Jun-2025</v>
      </c>
      <c r="V1596" s="4">
        <f>tblOrders[[#This Row],[Profit]]/tblOrders[[#This Row],[Sales Amount]]</f>
        <v>0.24990130280300038</v>
      </c>
      <c r="W1596" t="str">
        <f>VLOOKUP(tblOrders[[#This Row],[City]],CityRegion,2,0)</f>
        <v>South</v>
      </c>
      <c r="X1596" t="str">
        <f>VLOOKUP(tblOrders[[#This Row],[City]],lookups!A:C,3,0)</f>
        <v>Kerala</v>
      </c>
    </row>
    <row r="1597" spans="1:24" x14ac:dyDescent="0.25">
      <c r="A1597" t="s">
        <v>2858</v>
      </c>
      <c r="B1597" s="1">
        <v>45882</v>
      </c>
      <c r="C1597" t="s">
        <v>1778</v>
      </c>
      <c r="D1597" t="s">
        <v>21</v>
      </c>
      <c r="E1597" t="s">
        <v>101</v>
      </c>
      <c r="F1597" t="s">
        <v>102</v>
      </c>
      <c r="G1597" t="s">
        <v>24</v>
      </c>
      <c r="H1597" t="s">
        <v>103</v>
      </c>
      <c r="I1597" t="s">
        <v>70</v>
      </c>
      <c r="J1597" t="s">
        <v>45</v>
      </c>
      <c r="K1597">
        <v>4</v>
      </c>
      <c r="L1597">
        <v>120</v>
      </c>
      <c r="M1597">
        <v>0</v>
      </c>
      <c r="N1597">
        <v>480</v>
      </c>
      <c r="O1597">
        <v>168</v>
      </c>
      <c r="P1597" t="s">
        <v>28</v>
      </c>
      <c r="Q1597" t="s">
        <v>91</v>
      </c>
      <c r="R1597" t="s">
        <v>36</v>
      </c>
      <c r="S1597">
        <v>4.0999999999999996</v>
      </c>
      <c r="T1597">
        <f>YEAR(tblOrders[[#This Row],[Order Date]])</f>
        <v>2025</v>
      </c>
      <c r="U1597" t="str">
        <f>TEXT(tblOrders[[#This Row],[Order Date]],"mmm-yyyy")</f>
        <v>Aug-2025</v>
      </c>
      <c r="V1597" s="4">
        <f>tblOrders[[#This Row],[Profit]]/tblOrders[[#This Row],[Sales Amount]]</f>
        <v>0.35</v>
      </c>
      <c r="W1597" t="str">
        <f>VLOOKUP(tblOrders[[#This Row],[City]],CityRegion,2,0)</f>
        <v>South</v>
      </c>
      <c r="X1597" t="str">
        <f>VLOOKUP(tblOrders[[#This Row],[City]],lookups!A:C,3,0)</f>
        <v>Telengana</v>
      </c>
    </row>
    <row r="1598" spans="1:24" x14ac:dyDescent="0.25">
      <c r="A1598" t="s">
        <v>2859</v>
      </c>
      <c r="B1598" s="1">
        <v>45805</v>
      </c>
      <c r="C1598" t="s">
        <v>1952</v>
      </c>
      <c r="D1598" t="s">
        <v>21</v>
      </c>
      <c r="E1598" t="s">
        <v>22</v>
      </c>
      <c r="F1598" t="s">
        <v>23</v>
      </c>
      <c r="G1598" t="s">
        <v>24</v>
      </c>
      <c r="H1598" t="s">
        <v>25</v>
      </c>
      <c r="I1598" t="s">
        <v>33</v>
      </c>
      <c r="J1598" t="s">
        <v>45</v>
      </c>
      <c r="K1598">
        <v>4</v>
      </c>
      <c r="L1598">
        <v>190</v>
      </c>
      <c r="M1598">
        <v>0</v>
      </c>
      <c r="N1598">
        <v>760</v>
      </c>
      <c r="O1598">
        <v>260</v>
      </c>
      <c r="P1598" t="s">
        <v>28</v>
      </c>
      <c r="Q1598" t="s">
        <v>46</v>
      </c>
      <c r="R1598" t="s">
        <v>30</v>
      </c>
      <c r="S1598">
        <v>4.4000000000000004</v>
      </c>
      <c r="T1598">
        <f>YEAR(tblOrders[[#This Row],[Order Date]])</f>
        <v>2025</v>
      </c>
      <c r="U1598" t="str">
        <f>TEXT(tblOrders[[#This Row],[Order Date]],"mmm-yyyy")</f>
        <v>May-2025</v>
      </c>
      <c r="V1598" s="4">
        <f>tblOrders[[#This Row],[Profit]]/tblOrders[[#This Row],[Sales Amount]]</f>
        <v>0.34210526315789475</v>
      </c>
      <c r="W1598" t="str">
        <f>VLOOKUP(tblOrders[[#This Row],[City]],CityRegion,2,0)</f>
        <v>North</v>
      </c>
      <c r="X1598" t="str">
        <f>VLOOKUP(tblOrders[[#This Row],[City]],lookups!A:C,3,0)</f>
        <v>Delhi</v>
      </c>
    </row>
    <row r="1599" spans="1:24" x14ac:dyDescent="0.25">
      <c r="A1599" t="s">
        <v>2860</v>
      </c>
      <c r="B1599" s="1">
        <v>45973</v>
      </c>
      <c r="C1599" t="s">
        <v>2861</v>
      </c>
      <c r="D1599" t="s">
        <v>21</v>
      </c>
      <c r="E1599" t="s">
        <v>79</v>
      </c>
      <c r="F1599" t="s">
        <v>80</v>
      </c>
      <c r="G1599" t="s">
        <v>68</v>
      </c>
      <c r="H1599" t="s">
        <v>81</v>
      </c>
      <c r="I1599" t="s">
        <v>84</v>
      </c>
      <c r="J1599" t="s">
        <v>34</v>
      </c>
      <c r="K1599">
        <v>2</v>
      </c>
      <c r="L1599">
        <v>799</v>
      </c>
      <c r="M1599">
        <v>0.1</v>
      </c>
      <c r="N1599">
        <v>1438.2</v>
      </c>
      <c r="O1599">
        <v>198.2</v>
      </c>
      <c r="P1599" t="s">
        <v>28</v>
      </c>
      <c r="Q1599" t="s">
        <v>86</v>
      </c>
      <c r="R1599" t="s">
        <v>36</v>
      </c>
      <c r="S1599">
        <v>4.5</v>
      </c>
      <c r="T1599">
        <f>YEAR(tblOrders[[#This Row],[Order Date]])</f>
        <v>2025</v>
      </c>
      <c r="U1599" t="str">
        <f>TEXT(tblOrders[[#This Row],[Order Date]],"mmm-yyyy")</f>
        <v>Nov-2025</v>
      </c>
      <c r="V1599" s="4">
        <f>tblOrders[[#This Row],[Profit]]/tblOrders[[#This Row],[Sales Amount]]</f>
        <v>0.13781115282992629</v>
      </c>
      <c r="W1599" t="str">
        <f>VLOOKUP(tblOrders[[#This Row],[City]],CityRegion,2,0)</f>
        <v>West</v>
      </c>
      <c r="X1599" t="str">
        <f>VLOOKUP(tblOrders[[#This Row],[City]],lookups!A:C,3,0)</f>
        <v>Maharashtra</v>
      </c>
    </row>
    <row r="1600" spans="1:24" x14ac:dyDescent="0.25">
      <c r="A1600" t="s">
        <v>2862</v>
      </c>
      <c r="B1600" s="1">
        <v>45824</v>
      </c>
      <c r="C1600" t="s">
        <v>1546</v>
      </c>
      <c r="D1600" t="s">
        <v>21</v>
      </c>
      <c r="E1600" t="s">
        <v>60</v>
      </c>
      <c r="F1600" t="s">
        <v>61</v>
      </c>
      <c r="G1600" t="s">
        <v>62</v>
      </c>
      <c r="H1600" t="s">
        <v>63</v>
      </c>
      <c r="I1600" t="s">
        <v>52</v>
      </c>
      <c r="J1600" t="s">
        <v>45</v>
      </c>
      <c r="K1600">
        <v>3</v>
      </c>
      <c r="L1600">
        <v>45</v>
      </c>
      <c r="M1600">
        <v>0</v>
      </c>
      <c r="N1600">
        <v>135</v>
      </c>
      <c r="O1600">
        <v>57</v>
      </c>
      <c r="P1600" t="s">
        <v>28</v>
      </c>
      <c r="Q1600" t="s">
        <v>29</v>
      </c>
      <c r="R1600" t="s">
        <v>36</v>
      </c>
      <c r="S1600">
        <v>4.4000000000000004</v>
      </c>
      <c r="T1600">
        <f>YEAR(tblOrders[[#This Row],[Order Date]])</f>
        <v>2025</v>
      </c>
      <c r="U1600" t="str">
        <f>TEXT(tblOrders[[#This Row],[Order Date]],"mmm-yyyy")</f>
        <v>Jun-2025</v>
      </c>
      <c r="V1600" s="4">
        <f>tblOrders[[#This Row],[Profit]]/tblOrders[[#This Row],[Sales Amount]]</f>
        <v>0.42222222222222222</v>
      </c>
      <c r="W1600" t="str">
        <f>VLOOKUP(tblOrders[[#This Row],[City]],CityRegion,2,0)</f>
        <v>South</v>
      </c>
      <c r="X1600" t="str">
        <f>VLOOKUP(tblOrders[[#This Row],[City]],lookups!A:C,3,0)</f>
        <v>Kerala</v>
      </c>
    </row>
    <row r="1601" spans="1:24" x14ac:dyDescent="0.25">
      <c r="A1601" t="s">
        <v>2863</v>
      </c>
      <c r="B1601" s="1">
        <v>45999</v>
      </c>
      <c r="C1601" t="s">
        <v>763</v>
      </c>
      <c r="D1601" t="s">
        <v>21</v>
      </c>
      <c r="E1601" t="s">
        <v>66</v>
      </c>
      <c r="F1601" t="s">
        <v>67</v>
      </c>
      <c r="G1601" t="s">
        <v>68</v>
      </c>
      <c r="H1601" t="s">
        <v>69</v>
      </c>
      <c r="I1601" t="s">
        <v>84</v>
      </c>
      <c r="J1601" t="s">
        <v>27</v>
      </c>
      <c r="K1601">
        <v>2</v>
      </c>
      <c r="L1601">
        <v>149</v>
      </c>
      <c r="M1601">
        <v>0</v>
      </c>
      <c r="N1601">
        <v>298</v>
      </c>
      <c r="O1601">
        <v>108</v>
      </c>
      <c r="P1601" t="s">
        <v>28</v>
      </c>
      <c r="Q1601" t="s">
        <v>35</v>
      </c>
      <c r="R1601" t="s">
        <v>30</v>
      </c>
      <c r="S1601">
        <v>3.3</v>
      </c>
      <c r="T1601">
        <f>YEAR(tblOrders[[#This Row],[Order Date]])</f>
        <v>2025</v>
      </c>
      <c r="U1601" t="str">
        <f>TEXT(tblOrders[[#This Row],[Order Date]],"mmm-yyyy")</f>
        <v>Dec-2025</v>
      </c>
      <c r="V1601" s="4">
        <f>tblOrders[[#This Row],[Profit]]/tblOrders[[#This Row],[Sales Amount]]</f>
        <v>0.36241610738255031</v>
      </c>
      <c r="W1601" t="str">
        <f>VLOOKUP(tblOrders[[#This Row],[City]],CityRegion,2,0)</f>
        <v>West</v>
      </c>
      <c r="X1601" t="str">
        <f>VLOOKUP(tblOrders[[#This Row],[City]],lookups!A:C,3,0)</f>
        <v>Maharashtra</v>
      </c>
    </row>
    <row r="1602" spans="1:24" x14ac:dyDescent="0.25">
      <c r="A1602" t="s">
        <v>2864</v>
      </c>
      <c r="B1602" s="1">
        <v>45759</v>
      </c>
      <c r="C1602" t="s">
        <v>2865</v>
      </c>
      <c r="D1602" t="s">
        <v>39</v>
      </c>
      <c r="E1602" t="s">
        <v>22</v>
      </c>
      <c r="F1602" t="s">
        <v>23</v>
      </c>
      <c r="G1602" t="s">
        <v>24</v>
      </c>
      <c r="H1602" t="s">
        <v>25</v>
      </c>
      <c r="I1602" t="s">
        <v>33</v>
      </c>
      <c r="J1602" t="s">
        <v>34</v>
      </c>
      <c r="K1602">
        <v>3</v>
      </c>
      <c r="L1602">
        <v>190</v>
      </c>
      <c r="M1602">
        <v>0.1</v>
      </c>
      <c r="N1602">
        <v>513</v>
      </c>
      <c r="O1602">
        <v>138</v>
      </c>
      <c r="P1602" t="s">
        <v>28</v>
      </c>
      <c r="Q1602" t="s">
        <v>46</v>
      </c>
      <c r="R1602" t="s">
        <v>36</v>
      </c>
      <c r="S1602">
        <v>4</v>
      </c>
      <c r="T1602">
        <f>YEAR(tblOrders[[#This Row],[Order Date]])</f>
        <v>2025</v>
      </c>
      <c r="U1602" t="str">
        <f>TEXT(tblOrders[[#This Row],[Order Date]],"mmm-yyyy")</f>
        <v>Apr-2025</v>
      </c>
      <c r="V1602" s="4">
        <f>tblOrders[[#This Row],[Profit]]/tblOrders[[#This Row],[Sales Amount]]</f>
        <v>0.26900584795321636</v>
      </c>
      <c r="W1602" t="str">
        <f>VLOOKUP(tblOrders[[#This Row],[City]],CityRegion,2,0)</f>
        <v>North</v>
      </c>
      <c r="X1602" t="str">
        <f>VLOOKUP(tblOrders[[#This Row],[City]],lookups!A:C,3,0)</f>
        <v>Delhi</v>
      </c>
    </row>
    <row r="1603" spans="1:24" x14ac:dyDescent="0.25">
      <c r="A1603" t="s">
        <v>2866</v>
      </c>
      <c r="B1603" s="1">
        <v>45958</v>
      </c>
      <c r="C1603" t="s">
        <v>2867</v>
      </c>
      <c r="D1603" t="s">
        <v>39</v>
      </c>
      <c r="E1603" t="s">
        <v>79</v>
      </c>
      <c r="F1603" t="s">
        <v>80</v>
      </c>
      <c r="G1603" t="s">
        <v>68</v>
      </c>
      <c r="H1603" t="s">
        <v>81</v>
      </c>
      <c r="I1603" t="s">
        <v>44</v>
      </c>
      <c r="J1603" t="s">
        <v>27</v>
      </c>
      <c r="K1603">
        <v>1</v>
      </c>
      <c r="L1603">
        <v>799</v>
      </c>
      <c r="M1603">
        <v>0.2</v>
      </c>
      <c r="N1603">
        <v>639.20000000000005</v>
      </c>
      <c r="O1603">
        <v>19.2</v>
      </c>
      <c r="P1603" t="s">
        <v>28</v>
      </c>
      <c r="Q1603" t="s">
        <v>46</v>
      </c>
      <c r="R1603" t="s">
        <v>36</v>
      </c>
      <c r="S1603">
        <v>3.3</v>
      </c>
      <c r="T1603">
        <f>YEAR(tblOrders[[#This Row],[Order Date]])</f>
        <v>2025</v>
      </c>
      <c r="U1603" t="str">
        <f>TEXT(tblOrders[[#This Row],[Order Date]],"mmm-yyyy")</f>
        <v>Oct-2025</v>
      </c>
      <c r="V1603" s="4">
        <f>tblOrders[[#This Row],[Profit]]/tblOrders[[#This Row],[Sales Amount]]</f>
        <v>3.0037546933667079E-2</v>
      </c>
      <c r="W1603" t="str">
        <f>VLOOKUP(tblOrders[[#This Row],[City]],CityRegion,2,0)</f>
        <v>South</v>
      </c>
      <c r="X1603" t="str">
        <f>VLOOKUP(tblOrders[[#This Row],[City]],lookups!A:C,3,0)</f>
        <v>Kerala</v>
      </c>
    </row>
    <row r="1604" spans="1:24" x14ac:dyDescent="0.25">
      <c r="A1604" t="s">
        <v>2868</v>
      </c>
      <c r="B1604" s="1">
        <v>45778</v>
      </c>
      <c r="C1604" t="s">
        <v>2869</v>
      </c>
      <c r="D1604" t="s">
        <v>21</v>
      </c>
      <c r="E1604" t="s">
        <v>55</v>
      </c>
      <c r="F1604" t="s">
        <v>56</v>
      </c>
      <c r="G1604" t="s">
        <v>24</v>
      </c>
      <c r="H1604" t="s">
        <v>51</v>
      </c>
      <c r="I1604" t="s">
        <v>26</v>
      </c>
      <c r="J1604" t="s">
        <v>27</v>
      </c>
      <c r="K1604">
        <v>3</v>
      </c>
      <c r="L1604">
        <v>42</v>
      </c>
      <c r="M1604">
        <v>0.1</v>
      </c>
      <c r="N1604">
        <v>113.4</v>
      </c>
      <c r="O1604">
        <v>41.4</v>
      </c>
      <c r="P1604" t="s">
        <v>85</v>
      </c>
      <c r="Q1604" t="s">
        <v>86</v>
      </c>
      <c r="R1604" t="s">
        <v>30</v>
      </c>
      <c r="S1604">
        <v>2.7</v>
      </c>
      <c r="T1604">
        <f>YEAR(tblOrders[[#This Row],[Order Date]])</f>
        <v>2025</v>
      </c>
      <c r="U1604" t="str">
        <f>TEXT(tblOrders[[#This Row],[Order Date]],"mmm-yyyy")</f>
        <v>May-2025</v>
      </c>
      <c r="V1604" s="4">
        <f>tblOrders[[#This Row],[Profit]]/tblOrders[[#This Row],[Sales Amount]]</f>
        <v>0.36507936507936506</v>
      </c>
      <c r="W1604" t="str">
        <f>VLOOKUP(tblOrders[[#This Row],[City]],CityRegion,2,0)</f>
        <v>South</v>
      </c>
      <c r="X1604" t="str">
        <f>VLOOKUP(tblOrders[[#This Row],[City]],lookups!A:C,3,0)</f>
        <v>Karnataka</v>
      </c>
    </row>
    <row r="1605" spans="1:24" x14ac:dyDescent="0.25">
      <c r="A1605" t="s">
        <v>2870</v>
      </c>
      <c r="B1605" s="1">
        <v>45854</v>
      </c>
      <c r="C1605" t="s">
        <v>2871</v>
      </c>
      <c r="D1605" t="s">
        <v>39</v>
      </c>
      <c r="E1605" t="s">
        <v>49</v>
      </c>
      <c r="F1605" t="s">
        <v>50</v>
      </c>
      <c r="G1605" t="s">
        <v>24</v>
      </c>
      <c r="H1605" t="s">
        <v>51</v>
      </c>
      <c r="I1605" t="s">
        <v>44</v>
      </c>
      <c r="J1605" t="s">
        <v>45</v>
      </c>
      <c r="K1605">
        <v>2</v>
      </c>
      <c r="L1605">
        <v>85</v>
      </c>
      <c r="M1605">
        <v>0</v>
      </c>
      <c r="N1605">
        <v>170</v>
      </c>
      <c r="O1605">
        <v>66</v>
      </c>
      <c r="P1605" t="s">
        <v>28</v>
      </c>
      <c r="Q1605" t="s">
        <v>91</v>
      </c>
      <c r="R1605" t="s">
        <v>30</v>
      </c>
      <c r="S1605">
        <v>2.7</v>
      </c>
      <c r="T1605">
        <f>YEAR(tblOrders[[#This Row],[Order Date]])</f>
        <v>2025</v>
      </c>
      <c r="U1605" t="str">
        <f>TEXT(tblOrders[[#This Row],[Order Date]],"mmm-yyyy")</f>
        <v>Jul-2025</v>
      </c>
      <c r="V1605" s="4">
        <f>tblOrders[[#This Row],[Profit]]/tblOrders[[#This Row],[Sales Amount]]</f>
        <v>0.38823529411764707</v>
      </c>
      <c r="W1605" t="str">
        <f>VLOOKUP(tblOrders[[#This Row],[City]],CityRegion,2,0)</f>
        <v>South</v>
      </c>
      <c r="X1605" t="str">
        <f>VLOOKUP(tblOrders[[#This Row],[City]],lookups!A:C,3,0)</f>
        <v>Kerala</v>
      </c>
    </row>
    <row r="1606" spans="1:24" x14ac:dyDescent="0.25">
      <c r="A1606" t="s">
        <v>2872</v>
      </c>
      <c r="B1606" s="1">
        <v>45945</v>
      </c>
      <c r="C1606" t="s">
        <v>125</v>
      </c>
      <c r="D1606" t="s">
        <v>21</v>
      </c>
      <c r="E1606" t="s">
        <v>79</v>
      </c>
      <c r="F1606" t="s">
        <v>80</v>
      </c>
      <c r="G1606" t="s">
        <v>68</v>
      </c>
      <c r="H1606" t="s">
        <v>81</v>
      </c>
      <c r="I1606" t="s">
        <v>44</v>
      </c>
      <c r="J1606" t="s">
        <v>45</v>
      </c>
      <c r="K1606">
        <v>1</v>
      </c>
      <c r="L1606">
        <v>799</v>
      </c>
      <c r="M1606">
        <v>0.1</v>
      </c>
      <c r="N1606">
        <v>719.1</v>
      </c>
      <c r="O1606">
        <v>99.1</v>
      </c>
      <c r="P1606" t="s">
        <v>85</v>
      </c>
      <c r="Q1606" t="s">
        <v>91</v>
      </c>
      <c r="R1606" t="s">
        <v>36</v>
      </c>
      <c r="S1606">
        <v>4.3</v>
      </c>
      <c r="T1606">
        <f>YEAR(tblOrders[[#This Row],[Order Date]])</f>
        <v>2025</v>
      </c>
      <c r="U1606" t="str">
        <f>TEXT(tblOrders[[#This Row],[Order Date]],"mmm-yyyy")</f>
        <v>Oct-2025</v>
      </c>
      <c r="V1606" s="4">
        <f>tblOrders[[#This Row],[Profit]]/tblOrders[[#This Row],[Sales Amount]]</f>
        <v>0.13781115282992629</v>
      </c>
      <c r="W1606" t="str">
        <f>VLOOKUP(tblOrders[[#This Row],[City]],CityRegion,2,0)</f>
        <v>South</v>
      </c>
      <c r="X1606" t="str">
        <f>VLOOKUP(tblOrders[[#This Row],[City]],lookups!A:C,3,0)</f>
        <v>Kerala</v>
      </c>
    </row>
    <row r="1607" spans="1:24" x14ac:dyDescent="0.25">
      <c r="A1607" t="s">
        <v>2873</v>
      </c>
      <c r="B1607" s="1">
        <v>45935</v>
      </c>
      <c r="C1607" t="s">
        <v>2874</v>
      </c>
      <c r="D1607" t="s">
        <v>21</v>
      </c>
      <c r="E1607" t="s">
        <v>60</v>
      </c>
      <c r="F1607" t="s">
        <v>61</v>
      </c>
      <c r="G1607" t="s">
        <v>62</v>
      </c>
      <c r="H1607" t="s">
        <v>63</v>
      </c>
      <c r="I1607" t="s">
        <v>130</v>
      </c>
      <c r="J1607" t="s">
        <v>27</v>
      </c>
      <c r="K1607">
        <v>4</v>
      </c>
      <c r="L1607">
        <v>45</v>
      </c>
      <c r="M1607">
        <v>0</v>
      </c>
      <c r="N1607">
        <v>180</v>
      </c>
      <c r="O1607">
        <v>76</v>
      </c>
      <c r="P1607" t="s">
        <v>28</v>
      </c>
      <c r="Q1607" t="s">
        <v>86</v>
      </c>
      <c r="R1607" t="s">
        <v>30</v>
      </c>
      <c r="S1607">
        <v>2.8</v>
      </c>
      <c r="T1607">
        <f>YEAR(tblOrders[[#This Row],[Order Date]])</f>
        <v>2025</v>
      </c>
      <c r="U1607" t="str">
        <f>TEXT(tblOrders[[#This Row],[Order Date]],"mmm-yyyy")</f>
        <v>Oct-2025</v>
      </c>
      <c r="V1607" s="4">
        <f>tblOrders[[#This Row],[Profit]]/tblOrders[[#This Row],[Sales Amount]]</f>
        <v>0.42222222222222222</v>
      </c>
      <c r="W1607" t="str">
        <f>VLOOKUP(tblOrders[[#This Row],[City]],CityRegion,2,0)</f>
        <v>West</v>
      </c>
      <c r="X1607" t="str">
        <f>VLOOKUP(tblOrders[[#This Row],[City]],lookups!A:C,3,0)</f>
        <v>Maharashtra</v>
      </c>
    </row>
    <row r="1608" spans="1:24" x14ac:dyDescent="0.25">
      <c r="A1608" t="s">
        <v>2875</v>
      </c>
      <c r="B1608" s="1">
        <v>45772</v>
      </c>
      <c r="C1608" t="s">
        <v>1718</v>
      </c>
      <c r="D1608" t="s">
        <v>21</v>
      </c>
      <c r="E1608" t="s">
        <v>79</v>
      </c>
      <c r="F1608" t="s">
        <v>80</v>
      </c>
      <c r="G1608" t="s">
        <v>68</v>
      </c>
      <c r="H1608" t="s">
        <v>81</v>
      </c>
      <c r="I1608" t="s">
        <v>139</v>
      </c>
      <c r="J1608" t="s">
        <v>34</v>
      </c>
      <c r="K1608">
        <v>4</v>
      </c>
      <c r="L1608">
        <v>799</v>
      </c>
      <c r="M1608">
        <v>0.15</v>
      </c>
      <c r="N1608">
        <v>2716.6</v>
      </c>
      <c r="O1608">
        <v>236.6</v>
      </c>
      <c r="P1608" t="s">
        <v>28</v>
      </c>
      <c r="Q1608" t="s">
        <v>91</v>
      </c>
      <c r="R1608" t="s">
        <v>36</v>
      </c>
      <c r="S1608">
        <v>2.9</v>
      </c>
      <c r="T1608">
        <f>YEAR(tblOrders[[#This Row],[Order Date]])</f>
        <v>2025</v>
      </c>
      <c r="U1608" t="str">
        <f>TEXT(tblOrders[[#This Row],[Order Date]],"mmm-yyyy")</f>
        <v>Apr-2025</v>
      </c>
      <c r="V1608" s="4">
        <f>tblOrders[[#This Row],[Profit]]/tblOrders[[#This Row],[Sales Amount]]</f>
        <v>8.7094161819921967E-2</v>
      </c>
      <c r="W1608" t="str">
        <f>VLOOKUP(tblOrders[[#This Row],[City]],CityRegion,2,0)</f>
        <v>South</v>
      </c>
      <c r="X1608" t="str">
        <f>VLOOKUP(tblOrders[[#This Row],[City]],lookups!A:C,3,0)</f>
        <v>Tamil Nadu</v>
      </c>
    </row>
    <row r="1609" spans="1:24" x14ac:dyDescent="0.25">
      <c r="A1609" t="s">
        <v>2876</v>
      </c>
      <c r="B1609" s="1">
        <v>45755</v>
      </c>
      <c r="C1609" t="s">
        <v>1030</v>
      </c>
      <c r="D1609" t="s">
        <v>21</v>
      </c>
      <c r="E1609" t="s">
        <v>73</v>
      </c>
      <c r="F1609" t="s">
        <v>74</v>
      </c>
      <c r="G1609" t="s">
        <v>68</v>
      </c>
      <c r="H1609" t="s">
        <v>75</v>
      </c>
      <c r="I1609" t="s">
        <v>44</v>
      </c>
      <c r="J1609" t="s">
        <v>45</v>
      </c>
      <c r="K1609">
        <v>1</v>
      </c>
      <c r="L1609">
        <v>65</v>
      </c>
      <c r="M1609">
        <v>0.15</v>
      </c>
      <c r="N1609">
        <v>55.25</v>
      </c>
      <c r="O1609">
        <v>17.25</v>
      </c>
      <c r="P1609" t="s">
        <v>28</v>
      </c>
      <c r="Q1609" t="s">
        <v>46</v>
      </c>
      <c r="R1609" t="s">
        <v>36</v>
      </c>
      <c r="S1609">
        <v>3.3</v>
      </c>
      <c r="T1609">
        <f>YEAR(tblOrders[[#This Row],[Order Date]])</f>
        <v>2025</v>
      </c>
      <c r="U1609" t="str">
        <f>TEXT(tblOrders[[#This Row],[Order Date]],"mmm-yyyy")</f>
        <v>Apr-2025</v>
      </c>
      <c r="V1609" s="4">
        <f>tblOrders[[#This Row],[Profit]]/tblOrders[[#This Row],[Sales Amount]]</f>
        <v>0.31221719457013575</v>
      </c>
      <c r="W1609" t="str">
        <f>VLOOKUP(tblOrders[[#This Row],[City]],CityRegion,2,0)</f>
        <v>South</v>
      </c>
      <c r="X1609" t="str">
        <f>VLOOKUP(tblOrders[[#This Row],[City]],lookups!A:C,3,0)</f>
        <v>Kerala</v>
      </c>
    </row>
    <row r="1610" spans="1:24" x14ac:dyDescent="0.25">
      <c r="A1610" t="s">
        <v>2877</v>
      </c>
      <c r="B1610" s="1">
        <v>45875</v>
      </c>
      <c r="C1610" t="s">
        <v>1829</v>
      </c>
      <c r="D1610" t="s">
        <v>21</v>
      </c>
      <c r="E1610" t="s">
        <v>94</v>
      </c>
      <c r="F1610" t="s">
        <v>95</v>
      </c>
      <c r="G1610" t="s">
        <v>68</v>
      </c>
      <c r="H1610" t="s">
        <v>96</v>
      </c>
      <c r="I1610" t="s">
        <v>84</v>
      </c>
      <c r="J1610" t="s">
        <v>27</v>
      </c>
      <c r="K1610">
        <v>3</v>
      </c>
      <c r="L1610">
        <v>89</v>
      </c>
      <c r="M1610">
        <v>0.05</v>
      </c>
      <c r="N1610">
        <v>253.65</v>
      </c>
      <c r="O1610">
        <v>88.65</v>
      </c>
      <c r="P1610" t="s">
        <v>28</v>
      </c>
      <c r="Q1610" t="s">
        <v>29</v>
      </c>
      <c r="R1610" t="s">
        <v>36</v>
      </c>
      <c r="S1610">
        <v>4.9000000000000004</v>
      </c>
      <c r="T1610">
        <f>YEAR(tblOrders[[#This Row],[Order Date]])</f>
        <v>2025</v>
      </c>
      <c r="U1610" t="str">
        <f>TEXT(tblOrders[[#This Row],[Order Date]],"mmm-yyyy")</f>
        <v>Aug-2025</v>
      </c>
      <c r="V1610" s="4">
        <f>tblOrders[[#This Row],[Profit]]/tblOrders[[#This Row],[Sales Amount]]</f>
        <v>0.34949733885274986</v>
      </c>
      <c r="W1610" t="str">
        <f>VLOOKUP(tblOrders[[#This Row],[City]],CityRegion,2,0)</f>
        <v>West</v>
      </c>
      <c r="X1610" t="str">
        <f>VLOOKUP(tblOrders[[#This Row],[City]],lookups!A:C,3,0)</f>
        <v>Maharashtra</v>
      </c>
    </row>
    <row r="1611" spans="1:24" x14ac:dyDescent="0.25">
      <c r="A1611" t="s">
        <v>2878</v>
      </c>
      <c r="B1611" s="1">
        <v>45929</v>
      </c>
      <c r="C1611" t="s">
        <v>2836</v>
      </c>
      <c r="D1611" t="s">
        <v>21</v>
      </c>
      <c r="E1611" t="s">
        <v>94</v>
      </c>
      <c r="F1611" t="s">
        <v>95</v>
      </c>
      <c r="G1611" t="s">
        <v>68</v>
      </c>
      <c r="H1611" t="s">
        <v>96</v>
      </c>
      <c r="I1611" t="s">
        <v>130</v>
      </c>
      <c r="J1611" t="s">
        <v>27</v>
      </c>
      <c r="K1611">
        <v>5</v>
      </c>
      <c r="L1611">
        <v>89</v>
      </c>
      <c r="M1611">
        <v>0.15</v>
      </c>
      <c r="N1611">
        <v>378.25</v>
      </c>
      <c r="O1611">
        <v>103.25</v>
      </c>
      <c r="P1611" t="s">
        <v>28</v>
      </c>
      <c r="Q1611" t="s">
        <v>91</v>
      </c>
      <c r="R1611" t="s">
        <v>30</v>
      </c>
      <c r="S1611">
        <v>4.9000000000000004</v>
      </c>
      <c r="T1611">
        <f>YEAR(tblOrders[[#This Row],[Order Date]])</f>
        <v>2025</v>
      </c>
      <c r="U1611" t="str">
        <f>TEXT(tblOrders[[#This Row],[Order Date]],"mmm-yyyy")</f>
        <v>Sep-2025</v>
      </c>
      <c r="V1611" s="4">
        <f>tblOrders[[#This Row],[Profit]]/tblOrders[[#This Row],[Sales Amount]]</f>
        <v>0.2729676140118969</v>
      </c>
      <c r="W1611" t="str">
        <f>VLOOKUP(tblOrders[[#This Row],[City]],CityRegion,2,0)</f>
        <v>West</v>
      </c>
      <c r="X1611" t="str">
        <f>VLOOKUP(tblOrders[[#This Row],[City]],lookups!A:C,3,0)</f>
        <v>Maharashtra</v>
      </c>
    </row>
    <row r="1612" spans="1:24" x14ac:dyDescent="0.25">
      <c r="A1612" t="s">
        <v>2879</v>
      </c>
      <c r="B1612" s="1">
        <v>45824</v>
      </c>
      <c r="C1612" t="s">
        <v>2880</v>
      </c>
      <c r="D1612" t="s">
        <v>21</v>
      </c>
      <c r="E1612" t="s">
        <v>108</v>
      </c>
      <c r="F1612" t="s">
        <v>109</v>
      </c>
      <c r="G1612" t="s">
        <v>62</v>
      </c>
      <c r="H1612" t="s">
        <v>110</v>
      </c>
      <c r="I1612" t="s">
        <v>26</v>
      </c>
      <c r="J1612" t="s">
        <v>27</v>
      </c>
      <c r="K1612">
        <v>4</v>
      </c>
      <c r="L1612">
        <v>110</v>
      </c>
      <c r="M1612">
        <v>0.1</v>
      </c>
      <c r="N1612">
        <v>396</v>
      </c>
      <c r="O1612">
        <v>124</v>
      </c>
      <c r="P1612" t="s">
        <v>28</v>
      </c>
      <c r="Q1612" t="s">
        <v>86</v>
      </c>
      <c r="R1612" t="s">
        <v>123</v>
      </c>
      <c r="S1612">
        <v>3.5</v>
      </c>
      <c r="T1612">
        <f>YEAR(tblOrders[[#This Row],[Order Date]])</f>
        <v>2025</v>
      </c>
      <c r="U1612" t="str">
        <f>TEXT(tblOrders[[#This Row],[Order Date]],"mmm-yyyy")</f>
        <v>Jun-2025</v>
      </c>
      <c r="V1612" s="4">
        <f>tblOrders[[#This Row],[Profit]]/tblOrders[[#This Row],[Sales Amount]]</f>
        <v>0.31313131313131315</v>
      </c>
      <c r="W1612" t="str">
        <f>VLOOKUP(tblOrders[[#This Row],[City]],CityRegion,2,0)</f>
        <v>South</v>
      </c>
      <c r="X1612" t="str">
        <f>VLOOKUP(tblOrders[[#This Row],[City]],lookups!A:C,3,0)</f>
        <v>Karnataka</v>
      </c>
    </row>
    <row r="1613" spans="1:24" x14ac:dyDescent="0.25">
      <c r="A1613" t="s">
        <v>2881</v>
      </c>
      <c r="B1613" s="1">
        <v>45954</v>
      </c>
      <c r="C1613" t="s">
        <v>2882</v>
      </c>
      <c r="D1613" t="s">
        <v>21</v>
      </c>
      <c r="E1613" t="s">
        <v>22</v>
      </c>
      <c r="F1613" t="s">
        <v>23</v>
      </c>
      <c r="G1613" t="s">
        <v>24</v>
      </c>
      <c r="H1613" t="s">
        <v>25</v>
      </c>
      <c r="I1613" t="s">
        <v>84</v>
      </c>
      <c r="J1613" t="s">
        <v>27</v>
      </c>
      <c r="K1613">
        <v>4</v>
      </c>
      <c r="L1613">
        <v>190</v>
      </c>
      <c r="M1613">
        <v>0</v>
      </c>
      <c r="N1613">
        <v>760</v>
      </c>
      <c r="O1613">
        <v>260</v>
      </c>
      <c r="P1613" t="s">
        <v>28</v>
      </c>
      <c r="Q1613" t="s">
        <v>46</v>
      </c>
      <c r="R1613" t="s">
        <v>36</v>
      </c>
      <c r="S1613">
        <v>4.4000000000000004</v>
      </c>
      <c r="T1613">
        <f>YEAR(tblOrders[[#This Row],[Order Date]])</f>
        <v>2025</v>
      </c>
      <c r="U1613" t="str">
        <f>TEXT(tblOrders[[#This Row],[Order Date]],"mmm-yyyy")</f>
        <v>Oct-2025</v>
      </c>
      <c r="V1613" s="4">
        <f>tblOrders[[#This Row],[Profit]]/tblOrders[[#This Row],[Sales Amount]]</f>
        <v>0.34210526315789475</v>
      </c>
      <c r="W1613" t="str">
        <f>VLOOKUP(tblOrders[[#This Row],[City]],CityRegion,2,0)</f>
        <v>West</v>
      </c>
      <c r="X1613" t="str">
        <f>VLOOKUP(tblOrders[[#This Row],[City]],lookups!A:C,3,0)</f>
        <v>Maharashtra</v>
      </c>
    </row>
    <row r="1614" spans="1:24" x14ac:dyDescent="0.25">
      <c r="A1614" t="s">
        <v>2883</v>
      </c>
      <c r="B1614" s="1">
        <v>45869</v>
      </c>
      <c r="C1614" t="s">
        <v>2884</v>
      </c>
      <c r="D1614" t="s">
        <v>21</v>
      </c>
      <c r="E1614" t="s">
        <v>101</v>
      </c>
      <c r="F1614" t="s">
        <v>102</v>
      </c>
      <c r="G1614" t="s">
        <v>24</v>
      </c>
      <c r="H1614" t="s">
        <v>103</v>
      </c>
      <c r="I1614" t="s">
        <v>52</v>
      </c>
      <c r="J1614" t="s">
        <v>34</v>
      </c>
      <c r="K1614">
        <v>1</v>
      </c>
      <c r="L1614">
        <v>120</v>
      </c>
      <c r="M1614">
        <v>0</v>
      </c>
      <c r="N1614">
        <v>120</v>
      </c>
      <c r="O1614">
        <v>42</v>
      </c>
      <c r="P1614" t="s">
        <v>28</v>
      </c>
      <c r="Q1614" t="s">
        <v>91</v>
      </c>
      <c r="R1614" t="s">
        <v>36</v>
      </c>
      <c r="S1614">
        <v>3.8</v>
      </c>
      <c r="T1614">
        <f>YEAR(tblOrders[[#This Row],[Order Date]])</f>
        <v>2025</v>
      </c>
      <c r="U1614" t="str">
        <f>TEXT(tblOrders[[#This Row],[Order Date]],"mmm-yyyy")</f>
        <v>Jul-2025</v>
      </c>
      <c r="V1614" s="4">
        <f>tblOrders[[#This Row],[Profit]]/tblOrders[[#This Row],[Sales Amount]]</f>
        <v>0.35</v>
      </c>
      <c r="W1614" t="str">
        <f>VLOOKUP(tblOrders[[#This Row],[City]],CityRegion,2,0)</f>
        <v>South</v>
      </c>
      <c r="X1614" t="str">
        <f>VLOOKUP(tblOrders[[#This Row],[City]],lookups!A:C,3,0)</f>
        <v>Kerala</v>
      </c>
    </row>
    <row r="1615" spans="1:24" x14ac:dyDescent="0.25">
      <c r="A1615" t="s">
        <v>2885</v>
      </c>
      <c r="B1615" s="1">
        <v>45703</v>
      </c>
      <c r="C1615" t="s">
        <v>2886</v>
      </c>
      <c r="D1615" t="s">
        <v>39</v>
      </c>
      <c r="E1615" t="s">
        <v>73</v>
      </c>
      <c r="F1615" t="s">
        <v>74</v>
      </c>
      <c r="G1615" t="s">
        <v>68</v>
      </c>
      <c r="H1615" t="s">
        <v>75</v>
      </c>
      <c r="I1615" t="s">
        <v>130</v>
      </c>
      <c r="J1615" t="s">
        <v>34</v>
      </c>
      <c r="K1615">
        <v>2</v>
      </c>
      <c r="L1615">
        <v>65</v>
      </c>
      <c r="M1615">
        <v>0.1</v>
      </c>
      <c r="N1615">
        <v>117</v>
      </c>
      <c r="O1615">
        <v>41</v>
      </c>
      <c r="P1615" t="s">
        <v>85</v>
      </c>
      <c r="Q1615" t="s">
        <v>46</v>
      </c>
      <c r="R1615" t="s">
        <v>36</v>
      </c>
      <c r="S1615">
        <v>2.8</v>
      </c>
      <c r="T1615">
        <f>YEAR(tblOrders[[#This Row],[Order Date]])</f>
        <v>2025</v>
      </c>
      <c r="U1615" t="str">
        <f>TEXT(tblOrders[[#This Row],[Order Date]],"mmm-yyyy")</f>
        <v>Feb-2025</v>
      </c>
      <c r="V1615" s="4">
        <f>tblOrders[[#This Row],[Profit]]/tblOrders[[#This Row],[Sales Amount]]</f>
        <v>0.3504273504273504</v>
      </c>
      <c r="W1615" t="str">
        <f>VLOOKUP(tblOrders[[#This Row],[City]],CityRegion,2,0)</f>
        <v>West</v>
      </c>
      <c r="X1615" t="str">
        <f>VLOOKUP(tblOrders[[#This Row],[City]],lookups!A:C,3,0)</f>
        <v>Maharashtra</v>
      </c>
    </row>
    <row r="1616" spans="1:24" x14ac:dyDescent="0.25">
      <c r="A1616" t="s">
        <v>2887</v>
      </c>
      <c r="B1616" s="1">
        <v>45703</v>
      </c>
      <c r="C1616" t="s">
        <v>1000</v>
      </c>
      <c r="D1616" t="s">
        <v>21</v>
      </c>
      <c r="E1616" t="s">
        <v>94</v>
      </c>
      <c r="F1616" t="s">
        <v>95</v>
      </c>
      <c r="G1616" t="s">
        <v>68</v>
      </c>
      <c r="H1616" t="s">
        <v>96</v>
      </c>
      <c r="I1616" t="s">
        <v>139</v>
      </c>
      <c r="J1616" t="s">
        <v>45</v>
      </c>
      <c r="K1616">
        <v>1</v>
      </c>
      <c r="L1616">
        <v>89</v>
      </c>
      <c r="M1616">
        <v>0.1</v>
      </c>
      <c r="N1616">
        <v>80.099999999999994</v>
      </c>
      <c r="O1616">
        <v>25.1</v>
      </c>
      <c r="P1616" t="s">
        <v>28</v>
      </c>
      <c r="Q1616" t="s">
        <v>29</v>
      </c>
      <c r="R1616" t="s">
        <v>36</v>
      </c>
      <c r="S1616">
        <v>4.5</v>
      </c>
      <c r="T1616">
        <f>YEAR(tblOrders[[#This Row],[Order Date]])</f>
        <v>2025</v>
      </c>
      <c r="U1616" t="str">
        <f>TEXT(tblOrders[[#This Row],[Order Date]],"mmm-yyyy")</f>
        <v>Feb-2025</v>
      </c>
      <c r="V1616" s="4">
        <f>tblOrders[[#This Row],[Profit]]/tblOrders[[#This Row],[Sales Amount]]</f>
        <v>0.31335830212234711</v>
      </c>
      <c r="W1616" t="str">
        <f>VLOOKUP(tblOrders[[#This Row],[City]],CityRegion,2,0)</f>
        <v>South</v>
      </c>
      <c r="X1616" t="str">
        <f>VLOOKUP(tblOrders[[#This Row],[City]],lookups!A:C,3,0)</f>
        <v>Tamil Nadu</v>
      </c>
    </row>
    <row r="1617" spans="1:24" x14ac:dyDescent="0.25">
      <c r="A1617" t="s">
        <v>2888</v>
      </c>
      <c r="B1617" s="1">
        <v>45943</v>
      </c>
      <c r="C1617" t="s">
        <v>2889</v>
      </c>
      <c r="D1617" t="s">
        <v>39</v>
      </c>
      <c r="E1617" t="s">
        <v>60</v>
      </c>
      <c r="F1617" t="s">
        <v>61</v>
      </c>
      <c r="G1617" t="s">
        <v>62</v>
      </c>
      <c r="H1617" t="s">
        <v>63</v>
      </c>
      <c r="I1617" t="s">
        <v>33</v>
      </c>
      <c r="J1617" t="s">
        <v>27</v>
      </c>
      <c r="K1617">
        <v>2</v>
      </c>
      <c r="L1617">
        <v>45</v>
      </c>
      <c r="M1617">
        <v>0.15</v>
      </c>
      <c r="N1617">
        <v>76.5</v>
      </c>
      <c r="O1617">
        <v>24.5</v>
      </c>
      <c r="P1617" t="s">
        <v>28</v>
      </c>
      <c r="Q1617" t="s">
        <v>86</v>
      </c>
      <c r="R1617" t="s">
        <v>36</v>
      </c>
      <c r="S1617">
        <v>3.9</v>
      </c>
      <c r="T1617">
        <f>YEAR(tblOrders[[#This Row],[Order Date]])</f>
        <v>2025</v>
      </c>
      <c r="U1617" t="str">
        <f>TEXT(tblOrders[[#This Row],[Order Date]],"mmm-yyyy")</f>
        <v>Oct-2025</v>
      </c>
      <c r="V1617" s="4">
        <f>tblOrders[[#This Row],[Profit]]/tblOrders[[#This Row],[Sales Amount]]</f>
        <v>0.3202614379084967</v>
      </c>
      <c r="W1617" t="str">
        <f>VLOOKUP(tblOrders[[#This Row],[City]],CityRegion,2,0)</f>
        <v>North</v>
      </c>
      <c r="X1617" t="str">
        <f>VLOOKUP(tblOrders[[#This Row],[City]],lookups!A:C,3,0)</f>
        <v>Delhi</v>
      </c>
    </row>
    <row r="1618" spans="1:24" x14ac:dyDescent="0.25">
      <c r="A1618" t="s">
        <v>2890</v>
      </c>
      <c r="B1618" s="1">
        <v>45736</v>
      </c>
      <c r="C1618" t="s">
        <v>2891</v>
      </c>
      <c r="D1618" t="s">
        <v>39</v>
      </c>
      <c r="E1618" t="s">
        <v>55</v>
      </c>
      <c r="F1618" t="s">
        <v>56</v>
      </c>
      <c r="G1618" t="s">
        <v>24</v>
      </c>
      <c r="H1618" t="s">
        <v>51</v>
      </c>
      <c r="I1618" t="s">
        <v>130</v>
      </c>
      <c r="J1618" t="s">
        <v>34</v>
      </c>
      <c r="K1618">
        <v>3</v>
      </c>
      <c r="L1618">
        <v>42</v>
      </c>
      <c r="M1618">
        <v>0.05</v>
      </c>
      <c r="N1618">
        <v>119.7</v>
      </c>
      <c r="O1618">
        <v>47.7</v>
      </c>
      <c r="P1618" t="s">
        <v>28</v>
      </c>
      <c r="Q1618" t="s">
        <v>29</v>
      </c>
      <c r="R1618" t="s">
        <v>36</v>
      </c>
      <c r="S1618">
        <v>3.9</v>
      </c>
      <c r="T1618">
        <f>YEAR(tblOrders[[#This Row],[Order Date]])</f>
        <v>2025</v>
      </c>
      <c r="U1618" t="str">
        <f>TEXT(tblOrders[[#This Row],[Order Date]],"mmm-yyyy")</f>
        <v>Mar-2025</v>
      </c>
      <c r="V1618" s="4">
        <f>tblOrders[[#This Row],[Profit]]/tblOrders[[#This Row],[Sales Amount]]</f>
        <v>0.39849624060150379</v>
      </c>
      <c r="W1618" t="str">
        <f>VLOOKUP(tblOrders[[#This Row],[City]],CityRegion,2,0)</f>
        <v>West</v>
      </c>
      <c r="X1618" t="str">
        <f>VLOOKUP(tblOrders[[#This Row],[City]],lookups!A:C,3,0)</f>
        <v>Maharashtra</v>
      </c>
    </row>
    <row r="1619" spans="1:24" x14ac:dyDescent="0.25">
      <c r="A1619" t="s">
        <v>2892</v>
      </c>
      <c r="B1619" s="1">
        <v>45733</v>
      </c>
      <c r="C1619" t="s">
        <v>461</v>
      </c>
      <c r="D1619" t="s">
        <v>21</v>
      </c>
      <c r="E1619" t="s">
        <v>94</v>
      </c>
      <c r="F1619" t="s">
        <v>95</v>
      </c>
      <c r="G1619" t="s">
        <v>68</v>
      </c>
      <c r="H1619" t="s">
        <v>96</v>
      </c>
      <c r="I1619" t="s">
        <v>70</v>
      </c>
      <c r="J1619" t="s">
        <v>34</v>
      </c>
      <c r="K1619">
        <v>4</v>
      </c>
      <c r="L1619">
        <v>89</v>
      </c>
      <c r="M1619">
        <v>0.05</v>
      </c>
      <c r="N1619">
        <v>338.2</v>
      </c>
      <c r="O1619">
        <v>118.2</v>
      </c>
      <c r="P1619" t="s">
        <v>28</v>
      </c>
      <c r="Q1619" t="s">
        <v>91</v>
      </c>
      <c r="R1619" t="s">
        <v>36</v>
      </c>
      <c r="S1619">
        <v>4</v>
      </c>
      <c r="T1619">
        <f>YEAR(tblOrders[[#This Row],[Order Date]])</f>
        <v>2025</v>
      </c>
      <c r="U1619" t="str">
        <f>TEXT(tblOrders[[#This Row],[Order Date]],"mmm-yyyy")</f>
        <v>Mar-2025</v>
      </c>
      <c r="V1619" s="4">
        <f>tblOrders[[#This Row],[Profit]]/tblOrders[[#This Row],[Sales Amount]]</f>
        <v>0.34949733885274986</v>
      </c>
      <c r="W1619" t="str">
        <f>VLOOKUP(tblOrders[[#This Row],[City]],CityRegion,2,0)</f>
        <v>South</v>
      </c>
      <c r="X1619" t="str">
        <f>VLOOKUP(tblOrders[[#This Row],[City]],lookups!A:C,3,0)</f>
        <v>Telengana</v>
      </c>
    </row>
    <row r="1620" spans="1:24" x14ac:dyDescent="0.25">
      <c r="A1620" t="s">
        <v>2893</v>
      </c>
      <c r="B1620" s="1">
        <v>45874</v>
      </c>
      <c r="C1620" t="s">
        <v>2894</v>
      </c>
      <c r="D1620" t="s">
        <v>39</v>
      </c>
      <c r="E1620" t="s">
        <v>73</v>
      </c>
      <c r="F1620" t="s">
        <v>74</v>
      </c>
      <c r="G1620" t="s">
        <v>68</v>
      </c>
      <c r="H1620" t="s">
        <v>75</v>
      </c>
      <c r="I1620" t="s">
        <v>76</v>
      </c>
      <c r="J1620" t="s">
        <v>34</v>
      </c>
      <c r="K1620">
        <v>1</v>
      </c>
      <c r="L1620">
        <v>65</v>
      </c>
      <c r="M1620">
        <v>0</v>
      </c>
      <c r="N1620">
        <v>65</v>
      </c>
      <c r="O1620">
        <v>27</v>
      </c>
      <c r="P1620" t="s">
        <v>111</v>
      </c>
      <c r="Q1620" t="s">
        <v>91</v>
      </c>
      <c r="R1620" t="s">
        <v>30</v>
      </c>
      <c r="S1620">
        <v>4.5999999999999996</v>
      </c>
      <c r="T1620">
        <f>YEAR(tblOrders[[#This Row],[Order Date]])</f>
        <v>2025</v>
      </c>
      <c r="U1620" t="str">
        <f>TEXT(tblOrders[[#This Row],[Order Date]],"mmm-yyyy")</f>
        <v>Aug-2025</v>
      </c>
      <c r="V1620" s="4">
        <f>tblOrders[[#This Row],[Profit]]/tblOrders[[#This Row],[Sales Amount]]</f>
        <v>0.41538461538461541</v>
      </c>
      <c r="W1620" t="str">
        <f>VLOOKUP(tblOrders[[#This Row],[City]],CityRegion,2,0)</f>
        <v>South</v>
      </c>
      <c r="X1620" t="str">
        <f>VLOOKUP(tblOrders[[#This Row],[City]],lookups!A:C,3,0)</f>
        <v>Kerala</v>
      </c>
    </row>
    <row r="1621" spans="1:24" x14ac:dyDescent="0.25">
      <c r="A1621" t="s">
        <v>2895</v>
      </c>
      <c r="B1621" s="1">
        <v>45733</v>
      </c>
      <c r="C1621" t="s">
        <v>129</v>
      </c>
      <c r="D1621" t="s">
        <v>21</v>
      </c>
      <c r="E1621" t="s">
        <v>101</v>
      </c>
      <c r="F1621" t="s">
        <v>102</v>
      </c>
      <c r="G1621" t="s">
        <v>24</v>
      </c>
      <c r="H1621" t="s">
        <v>103</v>
      </c>
      <c r="I1621" t="s">
        <v>139</v>
      </c>
      <c r="J1621" t="s">
        <v>34</v>
      </c>
      <c r="K1621">
        <v>4</v>
      </c>
      <c r="L1621">
        <v>120</v>
      </c>
      <c r="M1621">
        <v>0.05</v>
      </c>
      <c r="N1621">
        <v>456</v>
      </c>
      <c r="O1621">
        <v>144</v>
      </c>
      <c r="P1621" t="s">
        <v>28</v>
      </c>
      <c r="Q1621" t="s">
        <v>91</v>
      </c>
      <c r="R1621" t="s">
        <v>36</v>
      </c>
      <c r="S1621">
        <v>4.2</v>
      </c>
      <c r="T1621">
        <f>YEAR(tblOrders[[#This Row],[Order Date]])</f>
        <v>2025</v>
      </c>
      <c r="U1621" t="str">
        <f>TEXT(tblOrders[[#This Row],[Order Date]],"mmm-yyyy")</f>
        <v>Mar-2025</v>
      </c>
      <c r="V1621" s="4">
        <f>tblOrders[[#This Row],[Profit]]/tblOrders[[#This Row],[Sales Amount]]</f>
        <v>0.31578947368421051</v>
      </c>
      <c r="W1621" t="str">
        <f>VLOOKUP(tblOrders[[#This Row],[City]],CityRegion,2,0)</f>
        <v>South</v>
      </c>
      <c r="X1621" t="str">
        <f>VLOOKUP(tblOrders[[#This Row],[City]],lookups!A:C,3,0)</f>
        <v>Tamil Nadu</v>
      </c>
    </row>
    <row r="1622" spans="1:24" x14ac:dyDescent="0.25">
      <c r="A1622" t="s">
        <v>2896</v>
      </c>
      <c r="B1622" s="1">
        <v>45665</v>
      </c>
      <c r="C1622" t="s">
        <v>2897</v>
      </c>
      <c r="D1622" t="s">
        <v>21</v>
      </c>
      <c r="E1622" t="s">
        <v>55</v>
      </c>
      <c r="F1622" t="s">
        <v>56</v>
      </c>
      <c r="G1622" t="s">
        <v>24</v>
      </c>
      <c r="H1622" t="s">
        <v>51</v>
      </c>
      <c r="I1622" t="s">
        <v>57</v>
      </c>
      <c r="J1622" t="s">
        <v>34</v>
      </c>
      <c r="K1622">
        <v>3</v>
      </c>
      <c r="L1622">
        <v>42</v>
      </c>
      <c r="M1622">
        <v>0</v>
      </c>
      <c r="N1622">
        <v>126</v>
      </c>
      <c r="O1622">
        <v>54</v>
      </c>
      <c r="P1622" t="s">
        <v>28</v>
      </c>
      <c r="Q1622" t="s">
        <v>91</v>
      </c>
      <c r="R1622" t="s">
        <v>36</v>
      </c>
      <c r="S1622">
        <v>4.2</v>
      </c>
      <c r="T1622">
        <f>YEAR(tblOrders[[#This Row],[Order Date]])</f>
        <v>2025</v>
      </c>
      <c r="U1622" t="str">
        <f>TEXT(tblOrders[[#This Row],[Order Date]],"mmm-yyyy")</f>
        <v>Jan-2025</v>
      </c>
      <c r="V1622" s="4">
        <f>tblOrders[[#This Row],[Profit]]/tblOrders[[#This Row],[Sales Amount]]</f>
        <v>0.42857142857142855</v>
      </c>
      <c r="W1622" t="str">
        <f>VLOOKUP(tblOrders[[#This Row],[City]],CityRegion,2,0)</f>
        <v>South</v>
      </c>
      <c r="X1622" t="str">
        <f>VLOOKUP(tblOrders[[#This Row],[City]],lookups!A:C,3,0)</f>
        <v>Kerala</v>
      </c>
    </row>
    <row r="1623" spans="1:24" x14ac:dyDescent="0.25">
      <c r="A1623" t="s">
        <v>2898</v>
      </c>
      <c r="B1623" s="1">
        <v>45784</v>
      </c>
      <c r="C1623" t="s">
        <v>267</v>
      </c>
      <c r="D1623" t="s">
        <v>39</v>
      </c>
      <c r="E1623" t="s">
        <v>108</v>
      </c>
      <c r="F1623" t="s">
        <v>109</v>
      </c>
      <c r="G1623" t="s">
        <v>62</v>
      </c>
      <c r="H1623" t="s">
        <v>110</v>
      </c>
      <c r="I1623" t="s">
        <v>33</v>
      </c>
      <c r="J1623" t="s">
        <v>27</v>
      </c>
      <c r="K1623">
        <v>2</v>
      </c>
      <c r="L1623">
        <v>110</v>
      </c>
      <c r="M1623">
        <v>0.1</v>
      </c>
      <c r="N1623">
        <v>198</v>
      </c>
      <c r="O1623">
        <v>62</v>
      </c>
      <c r="P1623" t="s">
        <v>28</v>
      </c>
      <c r="Q1623" t="s">
        <v>91</v>
      </c>
      <c r="R1623" t="s">
        <v>36</v>
      </c>
      <c r="S1623">
        <v>3.8</v>
      </c>
      <c r="T1623">
        <f>YEAR(tblOrders[[#This Row],[Order Date]])</f>
        <v>2025</v>
      </c>
      <c r="U1623" t="str">
        <f>TEXT(tblOrders[[#This Row],[Order Date]],"mmm-yyyy")</f>
        <v>May-2025</v>
      </c>
      <c r="V1623" s="4">
        <f>tblOrders[[#This Row],[Profit]]/tblOrders[[#This Row],[Sales Amount]]</f>
        <v>0.31313131313131315</v>
      </c>
      <c r="W1623" t="str">
        <f>VLOOKUP(tblOrders[[#This Row],[City]],CityRegion,2,0)</f>
        <v>North</v>
      </c>
      <c r="X1623" t="str">
        <f>VLOOKUP(tblOrders[[#This Row],[City]],lookups!A:C,3,0)</f>
        <v>Delhi</v>
      </c>
    </row>
    <row r="1624" spans="1:24" x14ac:dyDescent="0.25">
      <c r="A1624" t="s">
        <v>2899</v>
      </c>
      <c r="B1624" s="1">
        <v>45670</v>
      </c>
      <c r="C1624" t="s">
        <v>2900</v>
      </c>
      <c r="D1624" t="s">
        <v>21</v>
      </c>
      <c r="E1624" t="s">
        <v>94</v>
      </c>
      <c r="F1624" t="s">
        <v>95</v>
      </c>
      <c r="G1624" t="s">
        <v>68</v>
      </c>
      <c r="H1624" t="s">
        <v>96</v>
      </c>
      <c r="I1624" t="s">
        <v>33</v>
      </c>
      <c r="J1624" t="s">
        <v>34</v>
      </c>
      <c r="K1624">
        <v>4</v>
      </c>
      <c r="L1624">
        <v>89</v>
      </c>
      <c r="M1624">
        <v>0.1</v>
      </c>
      <c r="N1624">
        <v>320.39999999999998</v>
      </c>
      <c r="O1624">
        <v>100.4</v>
      </c>
      <c r="P1624" t="s">
        <v>28</v>
      </c>
      <c r="Q1624" t="s">
        <v>86</v>
      </c>
      <c r="R1624" t="s">
        <v>30</v>
      </c>
      <c r="S1624">
        <v>2.8</v>
      </c>
      <c r="T1624">
        <f>YEAR(tblOrders[[#This Row],[Order Date]])</f>
        <v>2025</v>
      </c>
      <c r="U1624" t="str">
        <f>TEXT(tblOrders[[#This Row],[Order Date]],"mmm-yyyy")</f>
        <v>Jan-2025</v>
      </c>
      <c r="V1624" s="4">
        <f>tblOrders[[#This Row],[Profit]]/tblOrders[[#This Row],[Sales Amount]]</f>
        <v>0.31335830212234711</v>
      </c>
      <c r="W1624" t="str">
        <f>VLOOKUP(tblOrders[[#This Row],[City]],CityRegion,2,0)</f>
        <v>North</v>
      </c>
      <c r="X1624" t="str">
        <f>VLOOKUP(tblOrders[[#This Row],[City]],lookups!A:C,3,0)</f>
        <v>Delhi</v>
      </c>
    </row>
    <row r="1625" spans="1:24" x14ac:dyDescent="0.25">
      <c r="A1625" t="s">
        <v>2901</v>
      </c>
      <c r="B1625" s="1">
        <v>45935</v>
      </c>
      <c r="C1625" t="s">
        <v>2902</v>
      </c>
      <c r="D1625" t="s">
        <v>39</v>
      </c>
      <c r="E1625" t="s">
        <v>66</v>
      </c>
      <c r="F1625" t="s">
        <v>67</v>
      </c>
      <c r="G1625" t="s">
        <v>68</v>
      </c>
      <c r="H1625" t="s">
        <v>69</v>
      </c>
      <c r="I1625" t="s">
        <v>57</v>
      </c>
      <c r="J1625" t="s">
        <v>45</v>
      </c>
      <c r="K1625">
        <v>3</v>
      </c>
      <c r="L1625">
        <v>149</v>
      </c>
      <c r="M1625">
        <v>0.2</v>
      </c>
      <c r="N1625">
        <v>357.6</v>
      </c>
      <c r="O1625">
        <v>72.599999999999994</v>
      </c>
      <c r="P1625" t="s">
        <v>28</v>
      </c>
      <c r="Q1625" t="s">
        <v>86</v>
      </c>
      <c r="R1625" t="s">
        <v>36</v>
      </c>
      <c r="S1625">
        <v>3.1</v>
      </c>
      <c r="T1625">
        <f>YEAR(tblOrders[[#This Row],[Order Date]])</f>
        <v>2025</v>
      </c>
      <c r="U1625" t="str">
        <f>TEXT(tblOrders[[#This Row],[Order Date]],"mmm-yyyy")</f>
        <v>Oct-2025</v>
      </c>
      <c r="V1625" s="4">
        <f>tblOrders[[#This Row],[Profit]]/tblOrders[[#This Row],[Sales Amount]]</f>
        <v>0.2030201342281879</v>
      </c>
      <c r="W1625" t="str">
        <f>VLOOKUP(tblOrders[[#This Row],[City]],CityRegion,2,0)</f>
        <v>South</v>
      </c>
      <c r="X1625" t="str">
        <f>VLOOKUP(tblOrders[[#This Row],[City]],lookups!A:C,3,0)</f>
        <v>Kerala</v>
      </c>
    </row>
    <row r="1626" spans="1:24" x14ac:dyDescent="0.25">
      <c r="A1626" t="s">
        <v>2903</v>
      </c>
      <c r="B1626" s="1">
        <v>45805</v>
      </c>
      <c r="C1626" t="s">
        <v>180</v>
      </c>
      <c r="D1626" t="s">
        <v>39</v>
      </c>
      <c r="E1626" t="s">
        <v>101</v>
      </c>
      <c r="F1626" t="s">
        <v>102</v>
      </c>
      <c r="G1626" t="s">
        <v>24</v>
      </c>
      <c r="H1626" t="s">
        <v>103</v>
      </c>
      <c r="I1626" t="s">
        <v>70</v>
      </c>
      <c r="J1626" t="s">
        <v>27</v>
      </c>
      <c r="K1626">
        <v>5</v>
      </c>
      <c r="L1626">
        <v>120</v>
      </c>
      <c r="M1626">
        <v>0.1</v>
      </c>
      <c r="N1626">
        <v>540</v>
      </c>
      <c r="O1626">
        <v>150</v>
      </c>
      <c r="P1626" t="s">
        <v>28</v>
      </c>
      <c r="Q1626" t="s">
        <v>29</v>
      </c>
      <c r="R1626" t="s">
        <v>30</v>
      </c>
      <c r="S1626">
        <v>4.5</v>
      </c>
      <c r="T1626">
        <f>YEAR(tblOrders[[#This Row],[Order Date]])</f>
        <v>2025</v>
      </c>
      <c r="U1626" t="str">
        <f>TEXT(tblOrders[[#This Row],[Order Date]],"mmm-yyyy")</f>
        <v>May-2025</v>
      </c>
      <c r="V1626" s="4">
        <f>tblOrders[[#This Row],[Profit]]/tblOrders[[#This Row],[Sales Amount]]</f>
        <v>0.27777777777777779</v>
      </c>
      <c r="W1626" t="str">
        <f>VLOOKUP(tblOrders[[#This Row],[City]],CityRegion,2,0)</f>
        <v>South</v>
      </c>
      <c r="X1626" t="str">
        <f>VLOOKUP(tblOrders[[#This Row],[City]],lookups!A:C,3,0)</f>
        <v>Telengana</v>
      </c>
    </row>
    <row r="1627" spans="1:24" x14ac:dyDescent="0.25">
      <c r="A1627" t="s">
        <v>2904</v>
      </c>
      <c r="B1627" s="1">
        <v>45973</v>
      </c>
      <c r="C1627" t="s">
        <v>2905</v>
      </c>
      <c r="D1627" t="s">
        <v>21</v>
      </c>
      <c r="E1627" t="s">
        <v>66</v>
      </c>
      <c r="F1627" t="s">
        <v>67</v>
      </c>
      <c r="G1627" t="s">
        <v>68</v>
      </c>
      <c r="H1627" t="s">
        <v>69</v>
      </c>
      <c r="I1627" t="s">
        <v>130</v>
      </c>
      <c r="J1627" t="s">
        <v>34</v>
      </c>
      <c r="K1627">
        <v>3</v>
      </c>
      <c r="L1627">
        <v>149</v>
      </c>
      <c r="M1627">
        <v>0.2</v>
      </c>
      <c r="N1627">
        <v>357.6</v>
      </c>
      <c r="O1627">
        <v>72.599999999999994</v>
      </c>
      <c r="P1627" t="s">
        <v>28</v>
      </c>
      <c r="Q1627" t="s">
        <v>46</v>
      </c>
      <c r="R1627" t="s">
        <v>30</v>
      </c>
      <c r="S1627">
        <v>3</v>
      </c>
      <c r="T1627">
        <f>YEAR(tblOrders[[#This Row],[Order Date]])</f>
        <v>2025</v>
      </c>
      <c r="U1627" t="str">
        <f>TEXT(tblOrders[[#This Row],[Order Date]],"mmm-yyyy")</f>
        <v>Nov-2025</v>
      </c>
      <c r="V1627" s="4">
        <f>tblOrders[[#This Row],[Profit]]/tblOrders[[#This Row],[Sales Amount]]</f>
        <v>0.2030201342281879</v>
      </c>
      <c r="W1627" t="str">
        <f>VLOOKUP(tblOrders[[#This Row],[City]],CityRegion,2,0)</f>
        <v>West</v>
      </c>
      <c r="X1627" t="str">
        <f>VLOOKUP(tblOrders[[#This Row],[City]],lookups!A:C,3,0)</f>
        <v>Maharashtra</v>
      </c>
    </row>
    <row r="1628" spans="1:24" x14ac:dyDescent="0.25">
      <c r="A1628" t="s">
        <v>2906</v>
      </c>
      <c r="B1628" s="1">
        <v>45709</v>
      </c>
      <c r="C1628" t="s">
        <v>1599</v>
      </c>
      <c r="D1628" t="s">
        <v>21</v>
      </c>
      <c r="E1628" t="s">
        <v>40</v>
      </c>
      <c r="F1628" t="s">
        <v>41</v>
      </c>
      <c r="G1628" t="s">
        <v>42</v>
      </c>
      <c r="H1628" t="s">
        <v>43</v>
      </c>
      <c r="I1628" t="s">
        <v>70</v>
      </c>
      <c r="J1628" t="s">
        <v>34</v>
      </c>
      <c r="K1628">
        <v>1</v>
      </c>
      <c r="L1628">
        <v>18</v>
      </c>
      <c r="M1628">
        <v>0.1</v>
      </c>
      <c r="N1628">
        <v>16.2</v>
      </c>
      <c r="O1628">
        <v>7.2</v>
      </c>
      <c r="P1628" t="s">
        <v>28</v>
      </c>
      <c r="Q1628" t="s">
        <v>46</v>
      </c>
      <c r="R1628" t="s">
        <v>36</v>
      </c>
      <c r="S1628">
        <v>4.5999999999999996</v>
      </c>
      <c r="T1628">
        <f>YEAR(tblOrders[[#This Row],[Order Date]])</f>
        <v>2025</v>
      </c>
      <c r="U1628" t="str">
        <f>TEXT(tblOrders[[#This Row],[Order Date]],"mmm-yyyy")</f>
        <v>Feb-2025</v>
      </c>
      <c r="V1628" s="4">
        <f>tblOrders[[#This Row],[Profit]]/tblOrders[[#This Row],[Sales Amount]]</f>
        <v>0.44444444444444448</v>
      </c>
      <c r="W1628" t="str">
        <f>VLOOKUP(tblOrders[[#This Row],[City]],CityRegion,2,0)</f>
        <v>South</v>
      </c>
      <c r="X1628" t="str">
        <f>VLOOKUP(tblOrders[[#This Row],[City]],lookups!A:C,3,0)</f>
        <v>Telengana</v>
      </c>
    </row>
    <row r="1629" spans="1:24" x14ac:dyDescent="0.25">
      <c r="A1629" t="s">
        <v>2907</v>
      </c>
      <c r="B1629" s="1">
        <v>45790</v>
      </c>
      <c r="C1629" t="s">
        <v>718</v>
      </c>
      <c r="D1629" t="s">
        <v>21</v>
      </c>
      <c r="E1629" t="s">
        <v>108</v>
      </c>
      <c r="F1629" t="s">
        <v>109</v>
      </c>
      <c r="G1629" t="s">
        <v>62</v>
      </c>
      <c r="H1629" t="s">
        <v>110</v>
      </c>
      <c r="I1629" t="s">
        <v>84</v>
      </c>
      <c r="J1629" t="s">
        <v>27</v>
      </c>
      <c r="K1629">
        <v>5</v>
      </c>
      <c r="L1629">
        <v>110</v>
      </c>
      <c r="M1629">
        <v>0.15</v>
      </c>
      <c r="N1629">
        <v>467.5</v>
      </c>
      <c r="O1629">
        <v>127.5</v>
      </c>
      <c r="P1629" t="s">
        <v>28</v>
      </c>
      <c r="Q1629" t="s">
        <v>46</v>
      </c>
      <c r="R1629" t="s">
        <v>36</v>
      </c>
      <c r="S1629">
        <v>5</v>
      </c>
      <c r="T1629">
        <f>YEAR(tblOrders[[#This Row],[Order Date]])</f>
        <v>2025</v>
      </c>
      <c r="U1629" t="str">
        <f>TEXT(tblOrders[[#This Row],[Order Date]],"mmm-yyyy")</f>
        <v>May-2025</v>
      </c>
      <c r="V1629" s="4">
        <f>tblOrders[[#This Row],[Profit]]/tblOrders[[#This Row],[Sales Amount]]</f>
        <v>0.27272727272727271</v>
      </c>
      <c r="W1629" t="str">
        <f>VLOOKUP(tblOrders[[#This Row],[City]],CityRegion,2,0)</f>
        <v>West</v>
      </c>
      <c r="X1629" t="str">
        <f>VLOOKUP(tblOrders[[#This Row],[City]],lookups!A:C,3,0)</f>
        <v>Maharashtra</v>
      </c>
    </row>
    <row r="1630" spans="1:24" x14ac:dyDescent="0.25">
      <c r="A1630" t="s">
        <v>2908</v>
      </c>
      <c r="B1630" s="1">
        <v>45737</v>
      </c>
      <c r="C1630" t="s">
        <v>492</v>
      </c>
      <c r="D1630" t="s">
        <v>21</v>
      </c>
      <c r="E1630" t="s">
        <v>114</v>
      </c>
      <c r="F1630" t="s">
        <v>115</v>
      </c>
      <c r="G1630" t="s">
        <v>42</v>
      </c>
      <c r="H1630" t="s">
        <v>116</v>
      </c>
      <c r="I1630" t="s">
        <v>57</v>
      </c>
      <c r="J1630" t="s">
        <v>27</v>
      </c>
      <c r="K1630">
        <v>4</v>
      </c>
      <c r="L1630">
        <v>12</v>
      </c>
      <c r="M1630">
        <v>0.15</v>
      </c>
      <c r="N1630">
        <v>40.799999999999997</v>
      </c>
      <c r="O1630">
        <v>16.8</v>
      </c>
      <c r="P1630" t="s">
        <v>28</v>
      </c>
      <c r="Q1630" t="s">
        <v>91</v>
      </c>
      <c r="R1630" t="s">
        <v>36</v>
      </c>
      <c r="S1630">
        <v>3.8</v>
      </c>
      <c r="T1630">
        <f>YEAR(tblOrders[[#This Row],[Order Date]])</f>
        <v>2025</v>
      </c>
      <c r="U1630" t="str">
        <f>TEXT(tblOrders[[#This Row],[Order Date]],"mmm-yyyy")</f>
        <v>Mar-2025</v>
      </c>
      <c r="V1630" s="4">
        <f>tblOrders[[#This Row],[Profit]]/tblOrders[[#This Row],[Sales Amount]]</f>
        <v>0.41176470588235298</v>
      </c>
      <c r="W1630" t="str">
        <f>VLOOKUP(tblOrders[[#This Row],[City]],CityRegion,2,0)</f>
        <v>South</v>
      </c>
      <c r="X1630" t="str">
        <f>VLOOKUP(tblOrders[[#This Row],[City]],lookups!A:C,3,0)</f>
        <v>Kerala</v>
      </c>
    </row>
    <row r="1631" spans="1:24" x14ac:dyDescent="0.25">
      <c r="A1631" t="s">
        <v>2909</v>
      </c>
      <c r="B1631" s="1">
        <v>45971</v>
      </c>
      <c r="C1631" t="s">
        <v>78</v>
      </c>
      <c r="D1631" t="s">
        <v>39</v>
      </c>
      <c r="E1631" t="s">
        <v>66</v>
      </c>
      <c r="F1631" t="s">
        <v>67</v>
      </c>
      <c r="G1631" t="s">
        <v>68</v>
      </c>
      <c r="H1631" t="s">
        <v>69</v>
      </c>
      <c r="I1631" t="s">
        <v>44</v>
      </c>
      <c r="J1631" t="s">
        <v>45</v>
      </c>
      <c r="K1631">
        <v>4</v>
      </c>
      <c r="L1631">
        <v>149</v>
      </c>
      <c r="M1631">
        <v>0.15</v>
      </c>
      <c r="N1631">
        <v>506.6</v>
      </c>
      <c r="O1631">
        <v>126.6</v>
      </c>
      <c r="P1631" t="s">
        <v>111</v>
      </c>
      <c r="Q1631" t="s">
        <v>35</v>
      </c>
      <c r="R1631" t="s">
        <v>36</v>
      </c>
      <c r="S1631">
        <v>4.5999999999999996</v>
      </c>
      <c r="T1631">
        <f>YEAR(tblOrders[[#This Row],[Order Date]])</f>
        <v>2025</v>
      </c>
      <c r="U1631" t="str">
        <f>TEXT(tblOrders[[#This Row],[Order Date]],"mmm-yyyy")</f>
        <v>Nov-2025</v>
      </c>
      <c r="V1631" s="4">
        <f>tblOrders[[#This Row],[Profit]]/tblOrders[[#This Row],[Sales Amount]]</f>
        <v>0.24990130280300038</v>
      </c>
      <c r="W1631" t="str">
        <f>VLOOKUP(tblOrders[[#This Row],[City]],CityRegion,2,0)</f>
        <v>South</v>
      </c>
      <c r="X1631" t="str">
        <f>VLOOKUP(tblOrders[[#This Row],[City]],lookups!A:C,3,0)</f>
        <v>Kerala</v>
      </c>
    </row>
    <row r="1632" spans="1:24" x14ac:dyDescent="0.25">
      <c r="A1632" t="s">
        <v>2910</v>
      </c>
      <c r="B1632" s="1">
        <v>45826</v>
      </c>
      <c r="C1632" t="s">
        <v>927</v>
      </c>
      <c r="D1632" t="s">
        <v>39</v>
      </c>
      <c r="E1632" t="s">
        <v>49</v>
      </c>
      <c r="F1632" t="s">
        <v>50</v>
      </c>
      <c r="G1632" t="s">
        <v>24</v>
      </c>
      <c r="H1632" t="s">
        <v>51</v>
      </c>
      <c r="I1632" t="s">
        <v>139</v>
      </c>
      <c r="J1632" t="s">
        <v>27</v>
      </c>
      <c r="K1632">
        <v>2</v>
      </c>
      <c r="L1632">
        <v>85</v>
      </c>
      <c r="M1632">
        <v>0.1</v>
      </c>
      <c r="N1632">
        <v>153</v>
      </c>
      <c r="O1632">
        <v>49</v>
      </c>
      <c r="P1632" t="s">
        <v>111</v>
      </c>
      <c r="Q1632" t="s">
        <v>86</v>
      </c>
      <c r="R1632" t="s">
        <v>36</v>
      </c>
      <c r="S1632">
        <v>3.6</v>
      </c>
      <c r="T1632">
        <f>YEAR(tblOrders[[#This Row],[Order Date]])</f>
        <v>2025</v>
      </c>
      <c r="U1632" t="str">
        <f>TEXT(tblOrders[[#This Row],[Order Date]],"mmm-yyyy")</f>
        <v>Jun-2025</v>
      </c>
      <c r="V1632" s="4">
        <f>tblOrders[[#This Row],[Profit]]/tblOrders[[#This Row],[Sales Amount]]</f>
        <v>0.3202614379084967</v>
      </c>
      <c r="W1632" t="str">
        <f>VLOOKUP(tblOrders[[#This Row],[City]],CityRegion,2,0)</f>
        <v>South</v>
      </c>
      <c r="X1632" t="str">
        <f>VLOOKUP(tblOrders[[#This Row],[City]],lookups!A:C,3,0)</f>
        <v>Tamil Nadu</v>
      </c>
    </row>
    <row r="1633" spans="1:24" x14ac:dyDescent="0.25">
      <c r="A1633" t="s">
        <v>2911</v>
      </c>
      <c r="B1633" s="1">
        <v>45866</v>
      </c>
      <c r="C1633" t="s">
        <v>504</v>
      </c>
      <c r="D1633" t="s">
        <v>39</v>
      </c>
      <c r="E1633" t="s">
        <v>66</v>
      </c>
      <c r="F1633" t="s">
        <v>67</v>
      </c>
      <c r="G1633" t="s">
        <v>68</v>
      </c>
      <c r="H1633" t="s">
        <v>69</v>
      </c>
      <c r="I1633" t="s">
        <v>139</v>
      </c>
      <c r="J1633" t="s">
        <v>45</v>
      </c>
      <c r="K1633">
        <v>1</v>
      </c>
      <c r="L1633">
        <v>149</v>
      </c>
      <c r="M1633">
        <v>0</v>
      </c>
      <c r="N1633">
        <v>149</v>
      </c>
      <c r="O1633">
        <v>54</v>
      </c>
      <c r="P1633" t="s">
        <v>28</v>
      </c>
      <c r="Q1633" t="s">
        <v>35</v>
      </c>
      <c r="R1633" t="s">
        <v>30</v>
      </c>
      <c r="S1633">
        <v>3.6</v>
      </c>
      <c r="T1633">
        <f>YEAR(tblOrders[[#This Row],[Order Date]])</f>
        <v>2025</v>
      </c>
      <c r="U1633" t="str">
        <f>TEXT(tblOrders[[#This Row],[Order Date]],"mmm-yyyy")</f>
        <v>Jul-2025</v>
      </c>
      <c r="V1633" s="4">
        <f>tblOrders[[#This Row],[Profit]]/tblOrders[[#This Row],[Sales Amount]]</f>
        <v>0.36241610738255031</v>
      </c>
      <c r="W1633" t="str">
        <f>VLOOKUP(tblOrders[[#This Row],[City]],CityRegion,2,0)</f>
        <v>South</v>
      </c>
      <c r="X1633" t="str">
        <f>VLOOKUP(tblOrders[[#This Row],[City]],lookups!A:C,3,0)</f>
        <v>Tamil Nadu</v>
      </c>
    </row>
    <row r="1634" spans="1:24" x14ac:dyDescent="0.25">
      <c r="A1634" t="s">
        <v>2912</v>
      </c>
      <c r="B1634" s="1">
        <v>45807</v>
      </c>
      <c r="C1634" t="s">
        <v>1612</v>
      </c>
      <c r="D1634" t="s">
        <v>39</v>
      </c>
      <c r="E1634" t="s">
        <v>114</v>
      </c>
      <c r="F1634" t="s">
        <v>115</v>
      </c>
      <c r="G1634" t="s">
        <v>42</v>
      </c>
      <c r="H1634" t="s">
        <v>116</v>
      </c>
      <c r="I1634" t="s">
        <v>52</v>
      </c>
      <c r="J1634" t="s">
        <v>27</v>
      </c>
      <c r="K1634">
        <v>4</v>
      </c>
      <c r="L1634">
        <v>12</v>
      </c>
      <c r="M1634">
        <v>0.2</v>
      </c>
      <c r="N1634">
        <v>38.4</v>
      </c>
      <c r="O1634">
        <v>14.4</v>
      </c>
      <c r="P1634" t="s">
        <v>148</v>
      </c>
      <c r="Q1634" t="s">
        <v>29</v>
      </c>
      <c r="R1634" t="s">
        <v>123</v>
      </c>
      <c r="S1634">
        <v>4.0999999999999996</v>
      </c>
      <c r="T1634">
        <f>YEAR(tblOrders[[#This Row],[Order Date]])</f>
        <v>2025</v>
      </c>
      <c r="U1634" t="str">
        <f>TEXT(tblOrders[[#This Row],[Order Date]],"mmm-yyyy")</f>
        <v>May-2025</v>
      </c>
      <c r="V1634" s="4">
        <f>tblOrders[[#This Row],[Profit]]/tblOrders[[#This Row],[Sales Amount]]</f>
        <v>0.375</v>
      </c>
      <c r="W1634" t="str">
        <f>VLOOKUP(tblOrders[[#This Row],[City]],CityRegion,2,0)</f>
        <v>South</v>
      </c>
      <c r="X1634" t="str">
        <f>VLOOKUP(tblOrders[[#This Row],[City]],lookups!A:C,3,0)</f>
        <v>Kerala</v>
      </c>
    </row>
    <row r="1635" spans="1:24" x14ac:dyDescent="0.25">
      <c r="A1635" t="s">
        <v>2913</v>
      </c>
      <c r="B1635" s="1">
        <v>45866</v>
      </c>
      <c r="C1635" t="s">
        <v>297</v>
      </c>
      <c r="D1635" t="s">
        <v>21</v>
      </c>
      <c r="E1635" t="s">
        <v>55</v>
      </c>
      <c r="F1635" t="s">
        <v>56</v>
      </c>
      <c r="G1635" t="s">
        <v>24</v>
      </c>
      <c r="H1635" t="s">
        <v>51</v>
      </c>
      <c r="I1635" t="s">
        <v>44</v>
      </c>
      <c r="J1635" t="s">
        <v>34</v>
      </c>
      <c r="K1635">
        <v>2</v>
      </c>
      <c r="L1635">
        <v>42</v>
      </c>
      <c r="M1635">
        <v>0.2</v>
      </c>
      <c r="N1635">
        <v>67.2</v>
      </c>
      <c r="O1635">
        <v>19.2</v>
      </c>
      <c r="P1635" t="s">
        <v>28</v>
      </c>
      <c r="Q1635" t="s">
        <v>29</v>
      </c>
      <c r="R1635" t="s">
        <v>36</v>
      </c>
      <c r="S1635">
        <v>2.8</v>
      </c>
      <c r="T1635">
        <f>YEAR(tblOrders[[#This Row],[Order Date]])</f>
        <v>2025</v>
      </c>
      <c r="U1635" t="str">
        <f>TEXT(tblOrders[[#This Row],[Order Date]],"mmm-yyyy")</f>
        <v>Jul-2025</v>
      </c>
      <c r="V1635" s="4">
        <f>tblOrders[[#This Row],[Profit]]/tblOrders[[#This Row],[Sales Amount]]</f>
        <v>0.2857142857142857</v>
      </c>
      <c r="W1635" t="str">
        <f>VLOOKUP(tblOrders[[#This Row],[City]],CityRegion,2,0)</f>
        <v>South</v>
      </c>
      <c r="X1635" t="str">
        <f>VLOOKUP(tblOrders[[#This Row],[City]],lookups!A:C,3,0)</f>
        <v>Kerala</v>
      </c>
    </row>
    <row r="1636" spans="1:24" x14ac:dyDescent="0.25">
      <c r="A1636" t="s">
        <v>2914</v>
      </c>
      <c r="B1636" s="1">
        <v>45734</v>
      </c>
      <c r="C1636" t="s">
        <v>2915</v>
      </c>
      <c r="D1636" t="s">
        <v>21</v>
      </c>
      <c r="E1636" t="s">
        <v>49</v>
      </c>
      <c r="F1636" t="s">
        <v>50</v>
      </c>
      <c r="G1636" t="s">
        <v>24</v>
      </c>
      <c r="H1636" t="s">
        <v>51</v>
      </c>
      <c r="I1636" t="s">
        <v>26</v>
      </c>
      <c r="J1636" t="s">
        <v>45</v>
      </c>
      <c r="K1636">
        <v>5</v>
      </c>
      <c r="L1636">
        <v>85</v>
      </c>
      <c r="M1636">
        <v>0.05</v>
      </c>
      <c r="N1636">
        <v>403.75</v>
      </c>
      <c r="O1636">
        <v>143.75</v>
      </c>
      <c r="P1636" t="s">
        <v>28</v>
      </c>
      <c r="Q1636" t="s">
        <v>35</v>
      </c>
      <c r="R1636" t="s">
        <v>30</v>
      </c>
      <c r="S1636">
        <v>2.8</v>
      </c>
      <c r="T1636">
        <f>YEAR(tblOrders[[#This Row],[Order Date]])</f>
        <v>2025</v>
      </c>
      <c r="U1636" t="str">
        <f>TEXT(tblOrders[[#This Row],[Order Date]],"mmm-yyyy")</f>
        <v>Mar-2025</v>
      </c>
      <c r="V1636" s="4">
        <f>tblOrders[[#This Row],[Profit]]/tblOrders[[#This Row],[Sales Amount]]</f>
        <v>0.35603715170278638</v>
      </c>
      <c r="W1636" t="str">
        <f>VLOOKUP(tblOrders[[#This Row],[City]],CityRegion,2,0)</f>
        <v>South</v>
      </c>
      <c r="X1636" t="str">
        <f>VLOOKUP(tblOrders[[#This Row],[City]],lookups!A:C,3,0)</f>
        <v>Karnataka</v>
      </c>
    </row>
    <row r="1637" spans="1:24" x14ac:dyDescent="0.25">
      <c r="A1637" t="s">
        <v>2916</v>
      </c>
      <c r="B1637" s="1">
        <v>45664</v>
      </c>
      <c r="C1637" t="s">
        <v>1997</v>
      </c>
      <c r="D1637" t="s">
        <v>21</v>
      </c>
      <c r="E1637" t="s">
        <v>60</v>
      </c>
      <c r="F1637" t="s">
        <v>61</v>
      </c>
      <c r="G1637" t="s">
        <v>62</v>
      </c>
      <c r="H1637" t="s">
        <v>63</v>
      </c>
      <c r="I1637" t="s">
        <v>57</v>
      </c>
      <c r="J1637" t="s">
        <v>27</v>
      </c>
      <c r="K1637">
        <v>5</v>
      </c>
      <c r="L1637">
        <v>45</v>
      </c>
      <c r="M1637">
        <v>0.15</v>
      </c>
      <c r="N1637">
        <v>191.25</v>
      </c>
      <c r="O1637">
        <v>61.25</v>
      </c>
      <c r="P1637" t="s">
        <v>28</v>
      </c>
      <c r="Q1637" t="s">
        <v>91</v>
      </c>
      <c r="R1637" t="s">
        <v>30</v>
      </c>
      <c r="S1637">
        <v>4</v>
      </c>
      <c r="T1637">
        <f>YEAR(tblOrders[[#This Row],[Order Date]])</f>
        <v>2025</v>
      </c>
      <c r="U1637" t="str">
        <f>TEXT(tblOrders[[#This Row],[Order Date]],"mmm-yyyy")</f>
        <v>Jan-2025</v>
      </c>
      <c r="V1637" s="4">
        <f>tblOrders[[#This Row],[Profit]]/tblOrders[[#This Row],[Sales Amount]]</f>
        <v>0.3202614379084967</v>
      </c>
      <c r="W1637" t="str">
        <f>VLOOKUP(tblOrders[[#This Row],[City]],CityRegion,2,0)</f>
        <v>South</v>
      </c>
      <c r="X1637" t="str">
        <f>VLOOKUP(tblOrders[[#This Row],[City]],lookups!A:C,3,0)</f>
        <v>Kerala</v>
      </c>
    </row>
    <row r="1638" spans="1:24" x14ac:dyDescent="0.25">
      <c r="A1638" t="s">
        <v>2917</v>
      </c>
      <c r="B1638" s="1">
        <v>46012</v>
      </c>
      <c r="C1638" t="s">
        <v>2918</v>
      </c>
      <c r="D1638" t="s">
        <v>39</v>
      </c>
      <c r="E1638" t="s">
        <v>101</v>
      </c>
      <c r="F1638" t="s">
        <v>102</v>
      </c>
      <c r="G1638" t="s">
        <v>24</v>
      </c>
      <c r="H1638" t="s">
        <v>103</v>
      </c>
      <c r="I1638" t="s">
        <v>130</v>
      </c>
      <c r="J1638" t="s">
        <v>34</v>
      </c>
      <c r="K1638">
        <v>3</v>
      </c>
      <c r="L1638">
        <v>120</v>
      </c>
      <c r="M1638">
        <v>0.15</v>
      </c>
      <c r="N1638">
        <v>306</v>
      </c>
      <c r="O1638">
        <v>72</v>
      </c>
      <c r="P1638" t="s">
        <v>28</v>
      </c>
      <c r="Q1638" t="s">
        <v>35</v>
      </c>
      <c r="R1638" t="s">
        <v>36</v>
      </c>
      <c r="S1638">
        <v>4.8</v>
      </c>
      <c r="T1638">
        <f>YEAR(tblOrders[[#This Row],[Order Date]])</f>
        <v>2025</v>
      </c>
      <c r="U1638" t="str">
        <f>TEXT(tblOrders[[#This Row],[Order Date]],"mmm-yyyy")</f>
        <v>Dec-2025</v>
      </c>
      <c r="V1638" s="4">
        <f>tblOrders[[#This Row],[Profit]]/tblOrders[[#This Row],[Sales Amount]]</f>
        <v>0.23529411764705882</v>
      </c>
      <c r="W1638" t="str">
        <f>VLOOKUP(tblOrders[[#This Row],[City]],CityRegion,2,0)</f>
        <v>West</v>
      </c>
      <c r="X1638" t="str">
        <f>VLOOKUP(tblOrders[[#This Row],[City]],lookups!A:C,3,0)</f>
        <v>Maharashtra</v>
      </c>
    </row>
    <row r="1639" spans="1:24" x14ac:dyDescent="0.25">
      <c r="A1639" t="s">
        <v>2919</v>
      </c>
      <c r="B1639" s="1">
        <v>45920</v>
      </c>
      <c r="C1639" t="s">
        <v>307</v>
      </c>
      <c r="D1639" t="s">
        <v>39</v>
      </c>
      <c r="E1639" t="s">
        <v>73</v>
      </c>
      <c r="F1639" t="s">
        <v>74</v>
      </c>
      <c r="G1639" t="s">
        <v>68</v>
      </c>
      <c r="H1639" t="s">
        <v>75</v>
      </c>
      <c r="I1639" t="s">
        <v>44</v>
      </c>
      <c r="J1639" t="s">
        <v>45</v>
      </c>
      <c r="K1639">
        <v>3</v>
      </c>
      <c r="L1639">
        <v>65</v>
      </c>
      <c r="M1639">
        <v>0.1</v>
      </c>
      <c r="N1639">
        <v>175.5</v>
      </c>
      <c r="O1639">
        <v>61.5</v>
      </c>
      <c r="P1639" t="s">
        <v>28</v>
      </c>
      <c r="Q1639" t="s">
        <v>46</v>
      </c>
      <c r="R1639" t="s">
        <v>36</v>
      </c>
      <c r="S1639">
        <v>4.4000000000000004</v>
      </c>
      <c r="T1639">
        <f>YEAR(tblOrders[[#This Row],[Order Date]])</f>
        <v>2025</v>
      </c>
      <c r="U1639" t="str">
        <f>TEXT(tblOrders[[#This Row],[Order Date]],"mmm-yyyy")</f>
        <v>Sep-2025</v>
      </c>
      <c r="V1639" s="4">
        <f>tblOrders[[#This Row],[Profit]]/tblOrders[[#This Row],[Sales Amount]]</f>
        <v>0.3504273504273504</v>
      </c>
      <c r="W1639" t="str">
        <f>VLOOKUP(tblOrders[[#This Row],[City]],CityRegion,2,0)</f>
        <v>South</v>
      </c>
      <c r="X1639" t="str">
        <f>VLOOKUP(tblOrders[[#This Row],[City]],lookups!A:C,3,0)</f>
        <v>Kerala</v>
      </c>
    </row>
    <row r="1640" spans="1:24" x14ac:dyDescent="0.25">
      <c r="A1640" t="s">
        <v>2920</v>
      </c>
      <c r="B1640" s="1">
        <v>45758</v>
      </c>
      <c r="C1640" t="s">
        <v>1720</v>
      </c>
      <c r="D1640" t="s">
        <v>39</v>
      </c>
      <c r="E1640" t="s">
        <v>94</v>
      </c>
      <c r="F1640" t="s">
        <v>95</v>
      </c>
      <c r="G1640" t="s">
        <v>68</v>
      </c>
      <c r="H1640" t="s">
        <v>96</v>
      </c>
      <c r="I1640" t="s">
        <v>70</v>
      </c>
      <c r="J1640" t="s">
        <v>34</v>
      </c>
      <c r="K1640">
        <v>4</v>
      </c>
      <c r="L1640">
        <v>89</v>
      </c>
      <c r="M1640">
        <v>0</v>
      </c>
      <c r="N1640">
        <v>356</v>
      </c>
      <c r="O1640">
        <v>136</v>
      </c>
      <c r="P1640" t="s">
        <v>28</v>
      </c>
      <c r="Q1640" t="s">
        <v>35</v>
      </c>
      <c r="R1640" t="s">
        <v>123</v>
      </c>
      <c r="S1640">
        <v>2.5</v>
      </c>
      <c r="T1640">
        <f>YEAR(tblOrders[[#This Row],[Order Date]])</f>
        <v>2025</v>
      </c>
      <c r="U1640" t="str">
        <f>TEXT(tblOrders[[#This Row],[Order Date]],"mmm-yyyy")</f>
        <v>Apr-2025</v>
      </c>
      <c r="V1640" s="4">
        <f>tblOrders[[#This Row],[Profit]]/tblOrders[[#This Row],[Sales Amount]]</f>
        <v>0.38202247191011235</v>
      </c>
      <c r="W1640" t="str">
        <f>VLOOKUP(tblOrders[[#This Row],[City]],CityRegion,2,0)</f>
        <v>South</v>
      </c>
      <c r="X1640" t="str">
        <f>VLOOKUP(tblOrders[[#This Row],[City]],lookups!A:C,3,0)</f>
        <v>Telengana</v>
      </c>
    </row>
    <row r="1641" spans="1:24" x14ac:dyDescent="0.25">
      <c r="A1641" t="s">
        <v>2921</v>
      </c>
      <c r="B1641" s="1">
        <v>45788</v>
      </c>
      <c r="C1641" t="s">
        <v>1690</v>
      </c>
      <c r="D1641" t="s">
        <v>39</v>
      </c>
      <c r="E1641" t="s">
        <v>94</v>
      </c>
      <c r="F1641" t="s">
        <v>95</v>
      </c>
      <c r="G1641" t="s">
        <v>68</v>
      </c>
      <c r="H1641" t="s">
        <v>96</v>
      </c>
      <c r="I1641" t="s">
        <v>26</v>
      </c>
      <c r="J1641" t="s">
        <v>34</v>
      </c>
      <c r="K1641">
        <v>4</v>
      </c>
      <c r="L1641">
        <v>89</v>
      </c>
      <c r="M1641">
        <v>0.15</v>
      </c>
      <c r="N1641">
        <v>302.60000000000002</v>
      </c>
      <c r="O1641">
        <v>82.6</v>
      </c>
      <c r="P1641" t="s">
        <v>111</v>
      </c>
      <c r="Q1641" t="s">
        <v>91</v>
      </c>
      <c r="R1641" t="s">
        <v>30</v>
      </c>
      <c r="S1641">
        <v>3.6</v>
      </c>
      <c r="T1641">
        <f>YEAR(tblOrders[[#This Row],[Order Date]])</f>
        <v>2025</v>
      </c>
      <c r="U1641" t="str">
        <f>TEXT(tblOrders[[#This Row],[Order Date]],"mmm-yyyy")</f>
        <v>May-2025</v>
      </c>
      <c r="V1641" s="4">
        <f>tblOrders[[#This Row],[Profit]]/tblOrders[[#This Row],[Sales Amount]]</f>
        <v>0.27296761401189684</v>
      </c>
      <c r="W1641" t="str">
        <f>VLOOKUP(tblOrders[[#This Row],[City]],CityRegion,2,0)</f>
        <v>South</v>
      </c>
      <c r="X1641" t="str">
        <f>VLOOKUP(tblOrders[[#This Row],[City]],lookups!A:C,3,0)</f>
        <v>Karnataka</v>
      </c>
    </row>
    <row r="1642" spans="1:24" x14ac:dyDescent="0.25">
      <c r="A1642" t="s">
        <v>2922</v>
      </c>
      <c r="B1642" s="1">
        <v>45767</v>
      </c>
      <c r="C1642" t="s">
        <v>2923</v>
      </c>
      <c r="D1642" t="s">
        <v>21</v>
      </c>
      <c r="E1642" t="s">
        <v>79</v>
      </c>
      <c r="F1642" t="s">
        <v>80</v>
      </c>
      <c r="G1642" t="s">
        <v>68</v>
      </c>
      <c r="H1642" t="s">
        <v>81</v>
      </c>
      <c r="I1642" t="s">
        <v>57</v>
      </c>
      <c r="J1642" t="s">
        <v>45</v>
      </c>
      <c r="K1642">
        <v>4</v>
      </c>
      <c r="L1642">
        <v>799</v>
      </c>
      <c r="M1642">
        <v>0</v>
      </c>
      <c r="N1642">
        <v>3196</v>
      </c>
      <c r="O1642">
        <v>716</v>
      </c>
      <c r="P1642" t="s">
        <v>111</v>
      </c>
      <c r="Q1642" t="s">
        <v>35</v>
      </c>
      <c r="R1642" t="s">
        <v>30</v>
      </c>
      <c r="S1642">
        <v>3.9</v>
      </c>
      <c r="T1642">
        <f>YEAR(tblOrders[[#This Row],[Order Date]])</f>
        <v>2025</v>
      </c>
      <c r="U1642" t="str">
        <f>TEXT(tblOrders[[#This Row],[Order Date]],"mmm-yyyy")</f>
        <v>Apr-2025</v>
      </c>
      <c r="V1642" s="4">
        <f>tblOrders[[#This Row],[Profit]]/tblOrders[[#This Row],[Sales Amount]]</f>
        <v>0.22403003754693368</v>
      </c>
      <c r="W1642" t="str">
        <f>VLOOKUP(tblOrders[[#This Row],[City]],CityRegion,2,0)</f>
        <v>South</v>
      </c>
      <c r="X1642" t="str">
        <f>VLOOKUP(tblOrders[[#This Row],[City]],lookups!A:C,3,0)</f>
        <v>Kerala</v>
      </c>
    </row>
    <row r="1643" spans="1:24" x14ac:dyDescent="0.25">
      <c r="A1643" t="s">
        <v>2924</v>
      </c>
      <c r="B1643" s="1">
        <v>45705</v>
      </c>
      <c r="C1643" t="s">
        <v>2828</v>
      </c>
      <c r="D1643" t="s">
        <v>39</v>
      </c>
      <c r="E1643" t="s">
        <v>49</v>
      </c>
      <c r="F1643" t="s">
        <v>50</v>
      </c>
      <c r="G1643" t="s">
        <v>24</v>
      </c>
      <c r="H1643" t="s">
        <v>51</v>
      </c>
      <c r="I1643" t="s">
        <v>44</v>
      </c>
      <c r="J1643" t="s">
        <v>45</v>
      </c>
      <c r="K1643">
        <v>5</v>
      </c>
      <c r="L1643">
        <v>85</v>
      </c>
      <c r="M1643">
        <v>0.15</v>
      </c>
      <c r="N1643">
        <v>361.25</v>
      </c>
      <c r="O1643">
        <v>101.25</v>
      </c>
      <c r="P1643" t="s">
        <v>28</v>
      </c>
      <c r="Q1643" t="s">
        <v>35</v>
      </c>
      <c r="R1643" t="s">
        <v>36</v>
      </c>
      <c r="S1643">
        <v>4.5999999999999996</v>
      </c>
      <c r="T1643">
        <f>YEAR(tblOrders[[#This Row],[Order Date]])</f>
        <v>2025</v>
      </c>
      <c r="U1643" t="str">
        <f>TEXT(tblOrders[[#This Row],[Order Date]],"mmm-yyyy")</f>
        <v>Feb-2025</v>
      </c>
      <c r="V1643" s="4">
        <f>tblOrders[[#This Row],[Profit]]/tblOrders[[#This Row],[Sales Amount]]</f>
        <v>0.28027681660899656</v>
      </c>
      <c r="W1643" t="str">
        <f>VLOOKUP(tblOrders[[#This Row],[City]],CityRegion,2,0)</f>
        <v>South</v>
      </c>
      <c r="X1643" t="str">
        <f>VLOOKUP(tblOrders[[#This Row],[City]],lookups!A:C,3,0)</f>
        <v>Kerala</v>
      </c>
    </row>
    <row r="1644" spans="1:24" x14ac:dyDescent="0.25">
      <c r="A1644" t="s">
        <v>2925</v>
      </c>
      <c r="B1644" s="1">
        <v>45731</v>
      </c>
      <c r="C1644" t="s">
        <v>2926</v>
      </c>
      <c r="D1644" t="s">
        <v>39</v>
      </c>
      <c r="E1644" t="s">
        <v>60</v>
      </c>
      <c r="F1644" t="s">
        <v>61</v>
      </c>
      <c r="G1644" t="s">
        <v>62</v>
      </c>
      <c r="H1644" t="s">
        <v>63</v>
      </c>
      <c r="I1644" t="s">
        <v>139</v>
      </c>
      <c r="J1644" t="s">
        <v>45</v>
      </c>
      <c r="K1644">
        <v>3</v>
      </c>
      <c r="L1644">
        <v>45</v>
      </c>
      <c r="M1644">
        <v>0.15</v>
      </c>
      <c r="N1644">
        <v>114.75</v>
      </c>
      <c r="O1644">
        <v>36.75</v>
      </c>
      <c r="P1644" t="s">
        <v>28</v>
      </c>
      <c r="Q1644" t="s">
        <v>86</v>
      </c>
      <c r="R1644" t="s">
        <v>123</v>
      </c>
      <c r="S1644">
        <v>3.5</v>
      </c>
      <c r="T1644">
        <f>YEAR(tblOrders[[#This Row],[Order Date]])</f>
        <v>2025</v>
      </c>
      <c r="U1644" t="str">
        <f>TEXT(tblOrders[[#This Row],[Order Date]],"mmm-yyyy")</f>
        <v>Mar-2025</v>
      </c>
      <c r="V1644" s="4">
        <f>tblOrders[[#This Row],[Profit]]/tblOrders[[#This Row],[Sales Amount]]</f>
        <v>0.3202614379084967</v>
      </c>
      <c r="W1644" t="str">
        <f>VLOOKUP(tblOrders[[#This Row],[City]],CityRegion,2,0)</f>
        <v>South</v>
      </c>
      <c r="X1644" t="str">
        <f>VLOOKUP(tblOrders[[#This Row],[City]],lookups!A:C,3,0)</f>
        <v>Tamil Nadu</v>
      </c>
    </row>
    <row r="1645" spans="1:24" x14ac:dyDescent="0.25">
      <c r="A1645" t="s">
        <v>2927</v>
      </c>
      <c r="B1645" s="1">
        <v>45659</v>
      </c>
      <c r="C1645" t="s">
        <v>2928</v>
      </c>
      <c r="D1645" t="s">
        <v>21</v>
      </c>
      <c r="E1645" t="s">
        <v>40</v>
      </c>
      <c r="F1645" t="s">
        <v>41</v>
      </c>
      <c r="G1645" t="s">
        <v>42</v>
      </c>
      <c r="H1645" t="s">
        <v>43</v>
      </c>
      <c r="I1645" t="s">
        <v>130</v>
      </c>
      <c r="J1645" t="s">
        <v>45</v>
      </c>
      <c r="K1645">
        <v>1</v>
      </c>
      <c r="L1645">
        <v>18</v>
      </c>
      <c r="M1645">
        <v>0</v>
      </c>
      <c r="N1645">
        <v>18</v>
      </c>
      <c r="O1645">
        <v>9</v>
      </c>
      <c r="P1645" t="s">
        <v>28</v>
      </c>
      <c r="Q1645" t="s">
        <v>29</v>
      </c>
      <c r="R1645" t="s">
        <v>36</v>
      </c>
      <c r="S1645">
        <v>3.5</v>
      </c>
      <c r="T1645">
        <f>YEAR(tblOrders[[#This Row],[Order Date]])</f>
        <v>2025</v>
      </c>
      <c r="U1645" t="str">
        <f>TEXT(tblOrders[[#This Row],[Order Date]],"mmm-yyyy")</f>
        <v>Jan-2025</v>
      </c>
      <c r="V1645" s="4">
        <f>tblOrders[[#This Row],[Profit]]/tblOrders[[#This Row],[Sales Amount]]</f>
        <v>0.5</v>
      </c>
      <c r="W1645" t="str">
        <f>VLOOKUP(tblOrders[[#This Row],[City]],CityRegion,2,0)</f>
        <v>West</v>
      </c>
      <c r="X1645" t="str">
        <f>VLOOKUP(tblOrders[[#This Row],[City]],lookups!A:C,3,0)</f>
        <v>Maharashtra</v>
      </c>
    </row>
    <row r="1646" spans="1:24" x14ac:dyDescent="0.25">
      <c r="A1646" t="s">
        <v>2929</v>
      </c>
      <c r="B1646" s="1">
        <v>45838</v>
      </c>
      <c r="C1646" t="s">
        <v>1901</v>
      </c>
      <c r="D1646" t="s">
        <v>21</v>
      </c>
      <c r="E1646" t="s">
        <v>108</v>
      </c>
      <c r="F1646" t="s">
        <v>109</v>
      </c>
      <c r="G1646" t="s">
        <v>62</v>
      </c>
      <c r="H1646" t="s">
        <v>110</v>
      </c>
      <c r="I1646" t="s">
        <v>44</v>
      </c>
      <c r="J1646" t="s">
        <v>34</v>
      </c>
      <c r="K1646">
        <v>2</v>
      </c>
      <c r="L1646">
        <v>110</v>
      </c>
      <c r="M1646">
        <v>0.2</v>
      </c>
      <c r="N1646">
        <v>176</v>
      </c>
      <c r="O1646">
        <v>40</v>
      </c>
      <c r="P1646" t="s">
        <v>28</v>
      </c>
      <c r="Q1646" t="s">
        <v>86</v>
      </c>
      <c r="R1646" t="s">
        <v>36</v>
      </c>
      <c r="S1646">
        <v>2.6</v>
      </c>
      <c r="T1646">
        <f>YEAR(tblOrders[[#This Row],[Order Date]])</f>
        <v>2025</v>
      </c>
      <c r="U1646" t="str">
        <f>TEXT(tblOrders[[#This Row],[Order Date]],"mmm-yyyy")</f>
        <v>Jun-2025</v>
      </c>
      <c r="V1646" s="4">
        <f>tblOrders[[#This Row],[Profit]]/tblOrders[[#This Row],[Sales Amount]]</f>
        <v>0.22727272727272727</v>
      </c>
      <c r="W1646" t="str">
        <f>VLOOKUP(tblOrders[[#This Row],[City]],CityRegion,2,0)</f>
        <v>South</v>
      </c>
      <c r="X1646" t="str">
        <f>VLOOKUP(tblOrders[[#This Row],[City]],lookups!A:C,3,0)</f>
        <v>Kerala</v>
      </c>
    </row>
    <row r="1647" spans="1:24" x14ac:dyDescent="0.25">
      <c r="A1647" t="s">
        <v>2930</v>
      </c>
      <c r="B1647" s="1">
        <v>45815</v>
      </c>
      <c r="C1647" t="s">
        <v>2931</v>
      </c>
      <c r="D1647" t="s">
        <v>21</v>
      </c>
      <c r="E1647" t="s">
        <v>101</v>
      </c>
      <c r="F1647" t="s">
        <v>102</v>
      </c>
      <c r="G1647" t="s">
        <v>24</v>
      </c>
      <c r="H1647" t="s">
        <v>103</v>
      </c>
      <c r="I1647" t="s">
        <v>57</v>
      </c>
      <c r="J1647" t="s">
        <v>45</v>
      </c>
      <c r="K1647">
        <v>1</v>
      </c>
      <c r="L1647">
        <v>120</v>
      </c>
      <c r="M1647">
        <v>0</v>
      </c>
      <c r="N1647">
        <v>120</v>
      </c>
      <c r="O1647">
        <v>42</v>
      </c>
      <c r="P1647" t="s">
        <v>148</v>
      </c>
      <c r="Q1647" t="s">
        <v>86</v>
      </c>
      <c r="R1647" t="s">
        <v>36</v>
      </c>
      <c r="S1647">
        <v>4.2</v>
      </c>
      <c r="T1647">
        <f>YEAR(tblOrders[[#This Row],[Order Date]])</f>
        <v>2025</v>
      </c>
      <c r="U1647" t="str">
        <f>TEXT(tblOrders[[#This Row],[Order Date]],"mmm-yyyy")</f>
        <v>Jun-2025</v>
      </c>
      <c r="V1647" s="4">
        <f>tblOrders[[#This Row],[Profit]]/tblOrders[[#This Row],[Sales Amount]]</f>
        <v>0.35</v>
      </c>
      <c r="W1647" t="str">
        <f>VLOOKUP(tblOrders[[#This Row],[City]],CityRegion,2,0)</f>
        <v>South</v>
      </c>
      <c r="X1647" t="str">
        <f>VLOOKUP(tblOrders[[#This Row],[City]],lookups!A:C,3,0)</f>
        <v>Kerala</v>
      </c>
    </row>
    <row r="1648" spans="1:24" x14ac:dyDescent="0.25">
      <c r="A1648" t="s">
        <v>2932</v>
      </c>
      <c r="B1648" s="1">
        <v>45894</v>
      </c>
      <c r="C1648" t="s">
        <v>2933</v>
      </c>
      <c r="D1648" t="s">
        <v>21</v>
      </c>
      <c r="E1648" t="s">
        <v>66</v>
      </c>
      <c r="F1648" t="s">
        <v>67</v>
      </c>
      <c r="G1648" t="s">
        <v>68</v>
      </c>
      <c r="H1648" t="s">
        <v>69</v>
      </c>
      <c r="I1648" t="s">
        <v>57</v>
      </c>
      <c r="J1648" t="s">
        <v>45</v>
      </c>
      <c r="K1648">
        <v>1</v>
      </c>
      <c r="L1648">
        <v>149</v>
      </c>
      <c r="M1648">
        <v>0.05</v>
      </c>
      <c r="N1648">
        <v>141.55000000000001</v>
      </c>
      <c r="O1648">
        <v>46.55</v>
      </c>
      <c r="P1648" t="s">
        <v>148</v>
      </c>
      <c r="Q1648" t="s">
        <v>46</v>
      </c>
      <c r="R1648" t="s">
        <v>36</v>
      </c>
      <c r="S1648">
        <v>4.4000000000000004</v>
      </c>
      <c r="T1648">
        <f>YEAR(tblOrders[[#This Row],[Order Date]])</f>
        <v>2025</v>
      </c>
      <c r="U1648" t="str">
        <f>TEXT(tblOrders[[#This Row],[Order Date]],"mmm-yyyy")</f>
        <v>Aug-2025</v>
      </c>
      <c r="V1648" s="4">
        <f>tblOrders[[#This Row],[Profit]]/tblOrders[[#This Row],[Sales Amount]]</f>
        <v>0.32885906040268453</v>
      </c>
      <c r="W1648" t="str">
        <f>VLOOKUP(tblOrders[[#This Row],[City]],CityRegion,2,0)</f>
        <v>South</v>
      </c>
      <c r="X1648" t="str">
        <f>VLOOKUP(tblOrders[[#This Row],[City]],lookups!A:C,3,0)</f>
        <v>Kerala</v>
      </c>
    </row>
    <row r="1649" spans="1:24" x14ac:dyDescent="0.25">
      <c r="A1649" t="s">
        <v>2934</v>
      </c>
      <c r="B1649" s="1">
        <v>45699</v>
      </c>
      <c r="C1649" t="s">
        <v>2935</v>
      </c>
      <c r="D1649" t="s">
        <v>21</v>
      </c>
      <c r="E1649" t="s">
        <v>22</v>
      </c>
      <c r="F1649" t="s">
        <v>23</v>
      </c>
      <c r="G1649" t="s">
        <v>24</v>
      </c>
      <c r="H1649" t="s">
        <v>25</v>
      </c>
      <c r="I1649" t="s">
        <v>76</v>
      </c>
      <c r="J1649" t="s">
        <v>45</v>
      </c>
      <c r="K1649">
        <v>1</v>
      </c>
      <c r="L1649">
        <v>190</v>
      </c>
      <c r="M1649">
        <v>0.1</v>
      </c>
      <c r="N1649">
        <v>171</v>
      </c>
      <c r="O1649">
        <v>46</v>
      </c>
      <c r="P1649" t="s">
        <v>148</v>
      </c>
      <c r="Q1649" t="s">
        <v>86</v>
      </c>
      <c r="R1649" t="s">
        <v>30</v>
      </c>
      <c r="S1649">
        <v>4.3</v>
      </c>
      <c r="T1649">
        <f>YEAR(tblOrders[[#This Row],[Order Date]])</f>
        <v>2025</v>
      </c>
      <c r="U1649" t="str">
        <f>TEXT(tblOrders[[#This Row],[Order Date]],"mmm-yyyy")</f>
        <v>Feb-2025</v>
      </c>
      <c r="V1649" s="4">
        <f>tblOrders[[#This Row],[Profit]]/tblOrders[[#This Row],[Sales Amount]]</f>
        <v>0.26900584795321636</v>
      </c>
      <c r="W1649" t="str">
        <f>VLOOKUP(tblOrders[[#This Row],[City]],CityRegion,2,0)</f>
        <v>South</v>
      </c>
      <c r="X1649" t="str">
        <f>VLOOKUP(tblOrders[[#This Row],[City]],lookups!A:C,3,0)</f>
        <v>Kerala</v>
      </c>
    </row>
    <row r="1650" spans="1:24" x14ac:dyDescent="0.25">
      <c r="A1650" t="s">
        <v>2936</v>
      </c>
      <c r="B1650" s="1">
        <v>45749</v>
      </c>
      <c r="C1650" t="s">
        <v>160</v>
      </c>
      <c r="D1650" t="s">
        <v>39</v>
      </c>
      <c r="E1650" t="s">
        <v>94</v>
      </c>
      <c r="F1650" t="s">
        <v>95</v>
      </c>
      <c r="G1650" t="s">
        <v>68</v>
      </c>
      <c r="H1650" t="s">
        <v>96</v>
      </c>
      <c r="I1650" t="s">
        <v>33</v>
      </c>
      <c r="J1650" t="s">
        <v>27</v>
      </c>
      <c r="K1650">
        <v>3</v>
      </c>
      <c r="L1650">
        <v>89</v>
      </c>
      <c r="M1650">
        <v>0.2</v>
      </c>
      <c r="N1650">
        <v>213.6</v>
      </c>
      <c r="O1650">
        <v>48.6</v>
      </c>
      <c r="P1650" t="s">
        <v>148</v>
      </c>
      <c r="Q1650" t="s">
        <v>91</v>
      </c>
      <c r="R1650" t="s">
        <v>36</v>
      </c>
      <c r="S1650">
        <v>5</v>
      </c>
      <c r="T1650">
        <f>YEAR(tblOrders[[#This Row],[Order Date]])</f>
        <v>2025</v>
      </c>
      <c r="U1650" t="str">
        <f>TEXT(tblOrders[[#This Row],[Order Date]],"mmm-yyyy")</f>
        <v>Apr-2025</v>
      </c>
      <c r="V1650" s="4">
        <f>tblOrders[[#This Row],[Profit]]/tblOrders[[#This Row],[Sales Amount]]</f>
        <v>0.22752808988764045</v>
      </c>
      <c r="W1650" t="str">
        <f>VLOOKUP(tblOrders[[#This Row],[City]],CityRegion,2,0)</f>
        <v>North</v>
      </c>
      <c r="X1650" t="str">
        <f>VLOOKUP(tblOrders[[#This Row],[City]],lookups!A:C,3,0)</f>
        <v>Delhi</v>
      </c>
    </row>
    <row r="1651" spans="1:24" x14ac:dyDescent="0.25">
      <c r="A1651" t="s">
        <v>2937</v>
      </c>
      <c r="B1651" s="1">
        <v>45667</v>
      </c>
      <c r="C1651" t="s">
        <v>331</v>
      </c>
      <c r="D1651" t="s">
        <v>21</v>
      </c>
      <c r="E1651" t="s">
        <v>108</v>
      </c>
      <c r="F1651" t="s">
        <v>109</v>
      </c>
      <c r="G1651" t="s">
        <v>62</v>
      </c>
      <c r="H1651" t="s">
        <v>110</v>
      </c>
      <c r="I1651" t="s">
        <v>44</v>
      </c>
      <c r="J1651" t="s">
        <v>45</v>
      </c>
      <c r="K1651">
        <v>4</v>
      </c>
      <c r="L1651">
        <v>110</v>
      </c>
      <c r="M1651">
        <v>0.2</v>
      </c>
      <c r="N1651">
        <v>352</v>
      </c>
      <c r="O1651">
        <v>80</v>
      </c>
      <c r="P1651" t="s">
        <v>28</v>
      </c>
      <c r="Q1651" t="s">
        <v>35</v>
      </c>
      <c r="R1651" t="s">
        <v>36</v>
      </c>
      <c r="S1651">
        <v>4.5999999999999996</v>
      </c>
      <c r="T1651">
        <f>YEAR(tblOrders[[#This Row],[Order Date]])</f>
        <v>2025</v>
      </c>
      <c r="U1651" t="str">
        <f>TEXT(tblOrders[[#This Row],[Order Date]],"mmm-yyyy")</f>
        <v>Jan-2025</v>
      </c>
      <c r="V1651" s="4">
        <f>tblOrders[[#This Row],[Profit]]/tblOrders[[#This Row],[Sales Amount]]</f>
        <v>0.22727272727272727</v>
      </c>
      <c r="W1651" t="str">
        <f>VLOOKUP(tblOrders[[#This Row],[City]],CityRegion,2,0)</f>
        <v>South</v>
      </c>
      <c r="X1651" t="str">
        <f>VLOOKUP(tblOrders[[#This Row],[City]],lookups!A:C,3,0)</f>
        <v>Kerala</v>
      </c>
    </row>
    <row r="1652" spans="1:24" x14ac:dyDescent="0.25">
      <c r="A1652" t="s">
        <v>2938</v>
      </c>
      <c r="B1652" s="1">
        <v>45673</v>
      </c>
      <c r="C1652" t="s">
        <v>2364</v>
      </c>
      <c r="D1652" t="s">
        <v>21</v>
      </c>
      <c r="E1652" t="s">
        <v>73</v>
      </c>
      <c r="F1652" t="s">
        <v>74</v>
      </c>
      <c r="G1652" t="s">
        <v>68</v>
      </c>
      <c r="H1652" t="s">
        <v>75</v>
      </c>
      <c r="I1652" t="s">
        <v>84</v>
      </c>
      <c r="J1652" t="s">
        <v>27</v>
      </c>
      <c r="K1652">
        <v>1</v>
      </c>
      <c r="L1652">
        <v>65</v>
      </c>
      <c r="M1652">
        <v>0.1</v>
      </c>
      <c r="N1652">
        <v>58.5</v>
      </c>
      <c r="O1652">
        <v>20.5</v>
      </c>
      <c r="P1652" t="s">
        <v>28</v>
      </c>
      <c r="Q1652" t="s">
        <v>46</v>
      </c>
      <c r="R1652" t="s">
        <v>36</v>
      </c>
      <c r="S1652">
        <v>3.2</v>
      </c>
      <c r="T1652">
        <f>YEAR(tblOrders[[#This Row],[Order Date]])</f>
        <v>2025</v>
      </c>
      <c r="U1652" t="str">
        <f>TEXT(tblOrders[[#This Row],[Order Date]],"mmm-yyyy")</f>
        <v>Jan-2025</v>
      </c>
      <c r="V1652" s="4">
        <f>tblOrders[[#This Row],[Profit]]/tblOrders[[#This Row],[Sales Amount]]</f>
        <v>0.3504273504273504</v>
      </c>
      <c r="W1652" t="str">
        <f>VLOOKUP(tblOrders[[#This Row],[City]],CityRegion,2,0)</f>
        <v>West</v>
      </c>
      <c r="X1652" t="str">
        <f>VLOOKUP(tblOrders[[#This Row],[City]],lookups!A:C,3,0)</f>
        <v>Maharashtra</v>
      </c>
    </row>
    <row r="1653" spans="1:24" x14ac:dyDescent="0.25">
      <c r="A1653" t="s">
        <v>2939</v>
      </c>
      <c r="B1653" s="1">
        <v>45894</v>
      </c>
      <c r="C1653" t="s">
        <v>2940</v>
      </c>
      <c r="D1653" t="s">
        <v>21</v>
      </c>
      <c r="E1653" t="s">
        <v>22</v>
      </c>
      <c r="F1653" t="s">
        <v>23</v>
      </c>
      <c r="G1653" t="s">
        <v>24</v>
      </c>
      <c r="H1653" t="s">
        <v>25</v>
      </c>
      <c r="I1653" t="s">
        <v>33</v>
      </c>
      <c r="J1653" t="s">
        <v>34</v>
      </c>
      <c r="K1653">
        <v>4</v>
      </c>
      <c r="L1653">
        <v>190</v>
      </c>
      <c r="M1653">
        <v>0.15</v>
      </c>
      <c r="N1653">
        <v>646</v>
      </c>
      <c r="O1653">
        <v>146</v>
      </c>
      <c r="P1653" t="s">
        <v>28</v>
      </c>
      <c r="Q1653" t="s">
        <v>86</v>
      </c>
      <c r="R1653" t="s">
        <v>123</v>
      </c>
      <c r="S1653">
        <v>4.5</v>
      </c>
      <c r="T1653">
        <f>YEAR(tblOrders[[#This Row],[Order Date]])</f>
        <v>2025</v>
      </c>
      <c r="U1653" t="str">
        <f>TEXT(tblOrders[[#This Row],[Order Date]],"mmm-yyyy")</f>
        <v>Aug-2025</v>
      </c>
      <c r="V1653" s="4">
        <f>tblOrders[[#This Row],[Profit]]/tblOrders[[#This Row],[Sales Amount]]</f>
        <v>0.2260061919504644</v>
      </c>
      <c r="W1653" t="str">
        <f>VLOOKUP(tblOrders[[#This Row],[City]],CityRegion,2,0)</f>
        <v>North</v>
      </c>
      <c r="X1653" t="str">
        <f>VLOOKUP(tblOrders[[#This Row],[City]],lookups!A:C,3,0)</f>
        <v>Delhi</v>
      </c>
    </row>
    <row r="1654" spans="1:24" x14ac:dyDescent="0.25">
      <c r="A1654" t="s">
        <v>2941</v>
      </c>
      <c r="B1654" s="1">
        <v>45893</v>
      </c>
      <c r="C1654" t="s">
        <v>471</v>
      </c>
      <c r="D1654" t="s">
        <v>21</v>
      </c>
      <c r="E1654" t="s">
        <v>60</v>
      </c>
      <c r="F1654" t="s">
        <v>61</v>
      </c>
      <c r="G1654" t="s">
        <v>62</v>
      </c>
      <c r="H1654" t="s">
        <v>63</v>
      </c>
      <c r="I1654" t="s">
        <v>76</v>
      </c>
      <c r="J1654" t="s">
        <v>45</v>
      </c>
      <c r="K1654">
        <v>2</v>
      </c>
      <c r="L1654">
        <v>45</v>
      </c>
      <c r="M1654">
        <v>0.2</v>
      </c>
      <c r="N1654">
        <v>72</v>
      </c>
      <c r="O1654">
        <v>20</v>
      </c>
      <c r="P1654" t="s">
        <v>28</v>
      </c>
      <c r="Q1654" t="s">
        <v>86</v>
      </c>
      <c r="R1654" t="s">
        <v>36</v>
      </c>
      <c r="S1654">
        <v>4.3</v>
      </c>
      <c r="T1654">
        <f>YEAR(tblOrders[[#This Row],[Order Date]])</f>
        <v>2025</v>
      </c>
      <c r="U1654" t="str">
        <f>TEXT(tblOrders[[#This Row],[Order Date]],"mmm-yyyy")</f>
        <v>Aug-2025</v>
      </c>
      <c r="V1654" s="4">
        <f>tblOrders[[#This Row],[Profit]]/tblOrders[[#This Row],[Sales Amount]]</f>
        <v>0.27777777777777779</v>
      </c>
      <c r="W1654" t="str">
        <f>VLOOKUP(tblOrders[[#This Row],[City]],CityRegion,2,0)</f>
        <v>South</v>
      </c>
      <c r="X1654" t="str">
        <f>VLOOKUP(tblOrders[[#This Row],[City]],lookups!A:C,3,0)</f>
        <v>Kerala</v>
      </c>
    </row>
    <row r="1655" spans="1:24" x14ac:dyDescent="0.25">
      <c r="A1655" t="s">
        <v>2942</v>
      </c>
      <c r="B1655" s="1">
        <v>45747</v>
      </c>
      <c r="C1655" t="s">
        <v>2943</v>
      </c>
      <c r="D1655" t="s">
        <v>21</v>
      </c>
      <c r="E1655" t="s">
        <v>114</v>
      </c>
      <c r="F1655" t="s">
        <v>115</v>
      </c>
      <c r="G1655" t="s">
        <v>42</v>
      </c>
      <c r="H1655" t="s">
        <v>116</v>
      </c>
      <c r="I1655" t="s">
        <v>44</v>
      </c>
      <c r="J1655" t="s">
        <v>27</v>
      </c>
      <c r="K1655">
        <v>5</v>
      </c>
      <c r="L1655">
        <v>12</v>
      </c>
      <c r="M1655">
        <v>0.2</v>
      </c>
      <c r="N1655">
        <v>48</v>
      </c>
      <c r="O1655">
        <v>18</v>
      </c>
      <c r="P1655" t="s">
        <v>28</v>
      </c>
      <c r="Q1655" t="s">
        <v>35</v>
      </c>
      <c r="R1655" t="s">
        <v>123</v>
      </c>
      <c r="S1655">
        <v>3.6</v>
      </c>
      <c r="T1655">
        <f>YEAR(tblOrders[[#This Row],[Order Date]])</f>
        <v>2025</v>
      </c>
      <c r="U1655" t="str">
        <f>TEXT(tblOrders[[#This Row],[Order Date]],"mmm-yyyy")</f>
        <v>Mar-2025</v>
      </c>
      <c r="V1655" s="4">
        <f>tblOrders[[#This Row],[Profit]]/tblOrders[[#This Row],[Sales Amount]]</f>
        <v>0.375</v>
      </c>
      <c r="W1655" t="str">
        <f>VLOOKUP(tblOrders[[#This Row],[City]],CityRegion,2,0)</f>
        <v>South</v>
      </c>
      <c r="X1655" t="str">
        <f>VLOOKUP(tblOrders[[#This Row],[City]],lookups!A:C,3,0)</f>
        <v>Kerala</v>
      </c>
    </row>
    <row r="1656" spans="1:24" x14ac:dyDescent="0.25">
      <c r="A1656" t="s">
        <v>2944</v>
      </c>
      <c r="B1656" s="1">
        <v>45710</v>
      </c>
      <c r="C1656" t="s">
        <v>2945</v>
      </c>
      <c r="D1656" t="s">
        <v>39</v>
      </c>
      <c r="E1656" t="s">
        <v>66</v>
      </c>
      <c r="F1656" t="s">
        <v>67</v>
      </c>
      <c r="G1656" t="s">
        <v>68</v>
      </c>
      <c r="H1656" t="s">
        <v>69</v>
      </c>
      <c r="I1656" t="s">
        <v>44</v>
      </c>
      <c r="J1656" t="s">
        <v>45</v>
      </c>
      <c r="K1656">
        <v>2</v>
      </c>
      <c r="L1656">
        <v>149</v>
      </c>
      <c r="M1656">
        <v>0.15</v>
      </c>
      <c r="N1656">
        <v>253.3</v>
      </c>
      <c r="O1656">
        <v>63.3</v>
      </c>
      <c r="P1656" t="s">
        <v>28</v>
      </c>
      <c r="Q1656" t="s">
        <v>86</v>
      </c>
      <c r="R1656" t="s">
        <v>36</v>
      </c>
      <c r="S1656">
        <v>4.4000000000000004</v>
      </c>
      <c r="T1656">
        <f>YEAR(tblOrders[[#This Row],[Order Date]])</f>
        <v>2025</v>
      </c>
      <c r="U1656" t="str">
        <f>TEXT(tblOrders[[#This Row],[Order Date]],"mmm-yyyy")</f>
        <v>Feb-2025</v>
      </c>
      <c r="V1656" s="4">
        <f>tblOrders[[#This Row],[Profit]]/tblOrders[[#This Row],[Sales Amount]]</f>
        <v>0.24990130280300038</v>
      </c>
      <c r="W1656" t="str">
        <f>VLOOKUP(tblOrders[[#This Row],[City]],CityRegion,2,0)</f>
        <v>South</v>
      </c>
      <c r="X1656" t="str">
        <f>VLOOKUP(tblOrders[[#This Row],[City]],lookups!A:C,3,0)</f>
        <v>Kerala</v>
      </c>
    </row>
    <row r="1657" spans="1:24" x14ac:dyDescent="0.25">
      <c r="A1657" t="s">
        <v>2946</v>
      </c>
      <c r="B1657" s="1">
        <v>45775</v>
      </c>
      <c r="C1657" t="s">
        <v>2947</v>
      </c>
      <c r="D1657" t="s">
        <v>39</v>
      </c>
      <c r="E1657" t="s">
        <v>114</v>
      </c>
      <c r="F1657" t="s">
        <v>115</v>
      </c>
      <c r="G1657" t="s">
        <v>42</v>
      </c>
      <c r="H1657" t="s">
        <v>116</v>
      </c>
      <c r="I1657" t="s">
        <v>70</v>
      </c>
      <c r="J1657" t="s">
        <v>34</v>
      </c>
      <c r="K1657">
        <v>5</v>
      </c>
      <c r="L1657">
        <v>12</v>
      </c>
      <c r="M1657">
        <v>0.1</v>
      </c>
      <c r="N1657">
        <v>54</v>
      </c>
      <c r="O1657">
        <v>24</v>
      </c>
      <c r="P1657" t="s">
        <v>28</v>
      </c>
      <c r="Q1657" t="s">
        <v>91</v>
      </c>
      <c r="R1657" t="s">
        <v>36</v>
      </c>
      <c r="S1657">
        <v>4</v>
      </c>
      <c r="T1657">
        <f>YEAR(tblOrders[[#This Row],[Order Date]])</f>
        <v>2025</v>
      </c>
      <c r="U1657" t="str">
        <f>TEXT(tblOrders[[#This Row],[Order Date]],"mmm-yyyy")</f>
        <v>Apr-2025</v>
      </c>
      <c r="V1657" s="4">
        <f>tblOrders[[#This Row],[Profit]]/tblOrders[[#This Row],[Sales Amount]]</f>
        <v>0.44444444444444442</v>
      </c>
      <c r="W1657" t="str">
        <f>VLOOKUP(tblOrders[[#This Row],[City]],CityRegion,2,0)</f>
        <v>South</v>
      </c>
      <c r="X1657" t="str">
        <f>VLOOKUP(tblOrders[[#This Row],[City]],lookups!A:C,3,0)</f>
        <v>Telengana</v>
      </c>
    </row>
    <row r="1658" spans="1:24" x14ac:dyDescent="0.25">
      <c r="A1658" t="s">
        <v>2948</v>
      </c>
      <c r="B1658" s="1">
        <v>45691</v>
      </c>
      <c r="C1658" t="s">
        <v>65</v>
      </c>
      <c r="D1658" t="s">
        <v>21</v>
      </c>
      <c r="E1658" t="s">
        <v>79</v>
      </c>
      <c r="F1658" t="s">
        <v>80</v>
      </c>
      <c r="G1658" t="s">
        <v>68</v>
      </c>
      <c r="H1658" t="s">
        <v>81</v>
      </c>
      <c r="I1658" t="s">
        <v>44</v>
      </c>
      <c r="J1658" t="s">
        <v>45</v>
      </c>
      <c r="K1658">
        <v>3</v>
      </c>
      <c r="L1658">
        <v>799</v>
      </c>
      <c r="M1658">
        <v>0</v>
      </c>
      <c r="N1658">
        <v>2397</v>
      </c>
      <c r="O1658">
        <v>537</v>
      </c>
      <c r="P1658" t="s">
        <v>28</v>
      </c>
      <c r="Q1658" t="s">
        <v>91</v>
      </c>
      <c r="R1658" t="s">
        <v>30</v>
      </c>
      <c r="S1658">
        <v>4.7</v>
      </c>
      <c r="T1658">
        <f>YEAR(tblOrders[[#This Row],[Order Date]])</f>
        <v>2025</v>
      </c>
      <c r="U1658" t="str">
        <f>TEXT(tblOrders[[#This Row],[Order Date]],"mmm-yyyy")</f>
        <v>Feb-2025</v>
      </c>
      <c r="V1658" s="4">
        <f>tblOrders[[#This Row],[Profit]]/tblOrders[[#This Row],[Sales Amount]]</f>
        <v>0.22403003754693368</v>
      </c>
      <c r="W1658" t="str">
        <f>VLOOKUP(tblOrders[[#This Row],[City]],CityRegion,2,0)</f>
        <v>South</v>
      </c>
      <c r="X1658" t="str">
        <f>VLOOKUP(tblOrders[[#This Row],[City]],lookups!A:C,3,0)</f>
        <v>Kerala</v>
      </c>
    </row>
    <row r="1659" spans="1:24" x14ac:dyDescent="0.25">
      <c r="A1659" t="s">
        <v>2949</v>
      </c>
      <c r="B1659" s="1">
        <v>45975</v>
      </c>
      <c r="C1659" t="s">
        <v>2950</v>
      </c>
      <c r="D1659" t="s">
        <v>21</v>
      </c>
      <c r="E1659" t="s">
        <v>114</v>
      </c>
      <c r="F1659" t="s">
        <v>115</v>
      </c>
      <c r="G1659" t="s">
        <v>42</v>
      </c>
      <c r="H1659" t="s">
        <v>116</v>
      </c>
      <c r="I1659" t="s">
        <v>44</v>
      </c>
      <c r="J1659" t="s">
        <v>27</v>
      </c>
      <c r="K1659">
        <v>1</v>
      </c>
      <c r="L1659">
        <v>12</v>
      </c>
      <c r="M1659">
        <v>0.15</v>
      </c>
      <c r="N1659">
        <v>10.199999999999999</v>
      </c>
      <c r="O1659">
        <v>4.2</v>
      </c>
      <c r="P1659" t="s">
        <v>111</v>
      </c>
      <c r="Q1659" t="s">
        <v>35</v>
      </c>
      <c r="R1659" t="s">
        <v>36</v>
      </c>
      <c r="S1659">
        <v>4.5</v>
      </c>
      <c r="T1659">
        <f>YEAR(tblOrders[[#This Row],[Order Date]])</f>
        <v>2025</v>
      </c>
      <c r="U1659" t="str">
        <f>TEXT(tblOrders[[#This Row],[Order Date]],"mmm-yyyy")</f>
        <v>Nov-2025</v>
      </c>
      <c r="V1659" s="4">
        <f>tblOrders[[#This Row],[Profit]]/tblOrders[[#This Row],[Sales Amount]]</f>
        <v>0.41176470588235298</v>
      </c>
      <c r="W1659" t="str">
        <f>VLOOKUP(tblOrders[[#This Row],[City]],CityRegion,2,0)</f>
        <v>South</v>
      </c>
      <c r="X1659" t="str">
        <f>VLOOKUP(tblOrders[[#This Row],[City]],lookups!A:C,3,0)</f>
        <v>Kerala</v>
      </c>
    </row>
    <row r="1660" spans="1:24" x14ac:dyDescent="0.25">
      <c r="A1660" t="s">
        <v>2951</v>
      </c>
      <c r="B1660" s="1">
        <v>45678</v>
      </c>
      <c r="C1660" t="s">
        <v>812</v>
      </c>
      <c r="D1660" t="s">
        <v>39</v>
      </c>
      <c r="E1660" t="s">
        <v>114</v>
      </c>
      <c r="F1660" t="s">
        <v>115</v>
      </c>
      <c r="G1660" t="s">
        <v>42</v>
      </c>
      <c r="H1660" t="s">
        <v>116</v>
      </c>
      <c r="I1660" t="s">
        <v>57</v>
      </c>
      <c r="J1660" t="s">
        <v>45</v>
      </c>
      <c r="K1660">
        <v>1</v>
      </c>
      <c r="L1660">
        <v>12</v>
      </c>
      <c r="M1660">
        <v>0.05</v>
      </c>
      <c r="N1660">
        <v>11.4</v>
      </c>
      <c r="O1660">
        <v>5.4</v>
      </c>
      <c r="P1660" t="s">
        <v>28</v>
      </c>
      <c r="Q1660" t="s">
        <v>86</v>
      </c>
      <c r="R1660" t="s">
        <v>36</v>
      </c>
      <c r="S1660">
        <v>4.4000000000000004</v>
      </c>
      <c r="T1660">
        <f>YEAR(tblOrders[[#This Row],[Order Date]])</f>
        <v>2025</v>
      </c>
      <c r="U1660" t="str">
        <f>TEXT(tblOrders[[#This Row],[Order Date]],"mmm-yyyy")</f>
        <v>Jan-2025</v>
      </c>
      <c r="V1660" s="4">
        <f>tblOrders[[#This Row],[Profit]]/tblOrders[[#This Row],[Sales Amount]]</f>
        <v>0.47368421052631582</v>
      </c>
      <c r="W1660" t="str">
        <f>VLOOKUP(tblOrders[[#This Row],[City]],CityRegion,2,0)</f>
        <v>South</v>
      </c>
      <c r="X1660" t="str">
        <f>VLOOKUP(tblOrders[[#This Row],[City]],lookups!A:C,3,0)</f>
        <v>Kerala</v>
      </c>
    </row>
    <row r="1661" spans="1:24" x14ac:dyDescent="0.25">
      <c r="A1661" t="s">
        <v>2952</v>
      </c>
      <c r="B1661" s="1">
        <v>45899</v>
      </c>
      <c r="C1661" t="s">
        <v>345</v>
      </c>
      <c r="D1661" t="s">
        <v>21</v>
      </c>
      <c r="E1661" t="s">
        <v>108</v>
      </c>
      <c r="F1661" t="s">
        <v>109</v>
      </c>
      <c r="G1661" t="s">
        <v>62</v>
      </c>
      <c r="H1661" t="s">
        <v>110</v>
      </c>
      <c r="I1661" t="s">
        <v>44</v>
      </c>
      <c r="J1661" t="s">
        <v>27</v>
      </c>
      <c r="K1661">
        <v>2</v>
      </c>
      <c r="L1661">
        <v>110</v>
      </c>
      <c r="M1661">
        <v>0.05</v>
      </c>
      <c r="N1661">
        <v>209</v>
      </c>
      <c r="O1661">
        <v>73</v>
      </c>
      <c r="P1661" t="s">
        <v>28</v>
      </c>
      <c r="Q1661" t="s">
        <v>29</v>
      </c>
      <c r="R1661" t="s">
        <v>30</v>
      </c>
      <c r="S1661">
        <v>3.8</v>
      </c>
      <c r="T1661">
        <f>YEAR(tblOrders[[#This Row],[Order Date]])</f>
        <v>2025</v>
      </c>
      <c r="U1661" t="str">
        <f>TEXT(tblOrders[[#This Row],[Order Date]],"mmm-yyyy")</f>
        <v>Aug-2025</v>
      </c>
      <c r="V1661" s="4">
        <f>tblOrders[[#This Row],[Profit]]/tblOrders[[#This Row],[Sales Amount]]</f>
        <v>0.34928229665071769</v>
      </c>
      <c r="W1661" t="str">
        <f>VLOOKUP(tblOrders[[#This Row],[City]],CityRegion,2,0)</f>
        <v>South</v>
      </c>
      <c r="X1661" t="str">
        <f>VLOOKUP(tblOrders[[#This Row],[City]],lookups!A:C,3,0)</f>
        <v>Kerala</v>
      </c>
    </row>
    <row r="1662" spans="1:24" x14ac:dyDescent="0.25">
      <c r="A1662" t="s">
        <v>2953</v>
      </c>
      <c r="B1662" s="1">
        <v>45873</v>
      </c>
      <c r="C1662" t="s">
        <v>2954</v>
      </c>
      <c r="D1662" t="s">
        <v>39</v>
      </c>
      <c r="E1662" t="s">
        <v>73</v>
      </c>
      <c r="F1662" t="s">
        <v>74</v>
      </c>
      <c r="G1662" t="s">
        <v>68</v>
      </c>
      <c r="H1662" t="s">
        <v>75</v>
      </c>
      <c r="I1662" t="s">
        <v>57</v>
      </c>
      <c r="J1662" t="s">
        <v>27</v>
      </c>
      <c r="K1662">
        <v>5</v>
      </c>
      <c r="L1662">
        <v>65</v>
      </c>
      <c r="M1662">
        <v>0.05</v>
      </c>
      <c r="N1662">
        <v>308.75</v>
      </c>
      <c r="O1662">
        <v>118.75</v>
      </c>
      <c r="P1662" t="s">
        <v>111</v>
      </c>
      <c r="Q1662" t="s">
        <v>46</v>
      </c>
      <c r="R1662" t="s">
        <v>30</v>
      </c>
      <c r="S1662">
        <v>4.3</v>
      </c>
      <c r="T1662">
        <f>YEAR(tblOrders[[#This Row],[Order Date]])</f>
        <v>2025</v>
      </c>
      <c r="U1662" t="str">
        <f>TEXT(tblOrders[[#This Row],[Order Date]],"mmm-yyyy")</f>
        <v>Aug-2025</v>
      </c>
      <c r="V1662" s="4">
        <f>tblOrders[[#This Row],[Profit]]/tblOrders[[#This Row],[Sales Amount]]</f>
        <v>0.38461538461538464</v>
      </c>
      <c r="W1662" t="str">
        <f>VLOOKUP(tblOrders[[#This Row],[City]],CityRegion,2,0)</f>
        <v>South</v>
      </c>
      <c r="X1662" t="str">
        <f>VLOOKUP(tblOrders[[#This Row],[City]],lookups!A:C,3,0)</f>
        <v>Kerala</v>
      </c>
    </row>
    <row r="1663" spans="1:24" x14ac:dyDescent="0.25">
      <c r="A1663" t="s">
        <v>2955</v>
      </c>
      <c r="B1663" s="1">
        <v>45853</v>
      </c>
      <c r="C1663" t="s">
        <v>2956</v>
      </c>
      <c r="D1663" t="s">
        <v>21</v>
      </c>
      <c r="E1663" t="s">
        <v>73</v>
      </c>
      <c r="F1663" t="s">
        <v>74</v>
      </c>
      <c r="G1663" t="s">
        <v>68</v>
      </c>
      <c r="H1663" t="s">
        <v>75</v>
      </c>
      <c r="I1663" t="s">
        <v>44</v>
      </c>
      <c r="J1663" t="s">
        <v>45</v>
      </c>
      <c r="K1663">
        <v>3</v>
      </c>
      <c r="L1663">
        <v>65</v>
      </c>
      <c r="M1663">
        <v>0.2</v>
      </c>
      <c r="N1663">
        <v>156</v>
      </c>
      <c r="O1663">
        <v>42</v>
      </c>
      <c r="P1663" t="s">
        <v>28</v>
      </c>
      <c r="Q1663" t="s">
        <v>46</v>
      </c>
      <c r="R1663" t="s">
        <v>36</v>
      </c>
      <c r="S1663">
        <v>3.9</v>
      </c>
      <c r="T1663">
        <f>YEAR(tblOrders[[#This Row],[Order Date]])</f>
        <v>2025</v>
      </c>
      <c r="U1663" t="str">
        <f>TEXT(tblOrders[[#This Row],[Order Date]],"mmm-yyyy")</f>
        <v>Jul-2025</v>
      </c>
      <c r="V1663" s="4">
        <f>tblOrders[[#This Row],[Profit]]/tblOrders[[#This Row],[Sales Amount]]</f>
        <v>0.26923076923076922</v>
      </c>
      <c r="W1663" t="str">
        <f>VLOOKUP(tblOrders[[#This Row],[City]],CityRegion,2,0)</f>
        <v>South</v>
      </c>
      <c r="X1663" t="str">
        <f>VLOOKUP(tblOrders[[#This Row],[City]],lookups!A:C,3,0)</f>
        <v>Kerala</v>
      </c>
    </row>
    <row r="1664" spans="1:24" x14ac:dyDescent="0.25">
      <c r="A1664" t="s">
        <v>2957</v>
      </c>
      <c r="B1664" s="1">
        <v>46003</v>
      </c>
      <c r="C1664" t="s">
        <v>1517</v>
      </c>
      <c r="D1664" t="s">
        <v>21</v>
      </c>
      <c r="E1664" t="s">
        <v>114</v>
      </c>
      <c r="F1664" t="s">
        <v>115</v>
      </c>
      <c r="G1664" t="s">
        <v>42</v>
      </c>
      <c r="H1664" t="s">
        <v>116</v>
      </c>
      <c r="I1664" t="s">
        <v>44</v>
      </c>
      <c r="J1664" t="s">
        <v>34</v>
      </c>
      <c r="K1664">
        <v>3</v>
      </c>
      <c r="L1664">
        <v>12</v>
      </c>
      <c r="M1664">
        <v>0</v>
      </c>
      <c r="N1664">
        <v>36</v>
      </c>
      <c r="O1664">
        <v>18</v>
      </c>
      <c r="P1664" t="s">
        <v>28</v>
      </c>
      <c r="Q1664" t="s">
        <v>91</v>
      </c>
      <c r="R1664" t="s">
        <v>36</v>
      </c>
      <c r="S1664">
        <v>3.5</v>
      </c>
      <c r="T1664">
        <f>YEAR(tblOrders[[#This Row],[Order Date]])</f>
        <v>2025</v>
      </c>
      <c r="U1664" t="str">
        <f>TEXT(tblOrders[[#This Row],[Order Date]],"mmm-yyyy")</f>
        <v>Dec-2025</v>
      </c>
      <c r="V1664" s="4">
        <f>tblOrders[[#This Row],[Profit]]/tblOrders[[#This Row],[Sales Amount]]</f>
        <v>0.5</v>
      </c>
      <c r="W1664" t="str">
        <f>VLOOKUP(tblOrders[[#This Row],[City]],CityRegion,2,0)</f>
        <v>South</v>
      </c>
      <c r="X1664" t="str">
        <f>VLOOKUP(tblOrders[[#This Row],[City]],lookups!A:C,3,0)</f>
        <v>Kerala</v>
      </c>
    </row>
    <row r="1665" spans="1:24" x14ac:dyDescent="0.25">
      <c r="A1665" t="s">
        <v>2958</v>
      </c>
      <c r="B1665" s="1">
        <v>45949</v>
      </c>
      <c r="C1665" t="s">
        <v>2959</v>
      </c>
      <c r="D1665" t="s">
        <v>39</v>
      </c>
      <c r="E1665" t="s">
        <v>22</v>
      </c>
      <c r="F1665" t="s">
        <v>23</v>
      </c>
      <c r="G1665" t="s">
        <v>24</v>
      </c>
      <c r="H1665" t="s">
        <v>25</v>
      </c>
      <c r="I1665" t="s">
        <v>84</v>
      </c>
      <c r="J1665" t="s">
        <v>45</v>
      </c>
      <c r="K1665">
        <v>3</v>
      </c>
      <c r="L1665">
        <v>190</v>
      </c>
      <c r="M1665">
        <v>0.2</v>
      </c>
      <c r="N1665">
        <v>456</v>
      </c>
      <c r="O1665">
        <v>81</v>
      </c>
      <c r="P1665" t="s">
        <v>28</v>
      </c>
      <c r="Q1665" t="s">
        <v>91</v>
      </c>
      <c r="R1665" t="s">
        <v>123</v>
      </c>
      <c r="S1665">
        <v>4.7</v>
      </c>
      <c r="T1665">
        <f>YEAR(tblOrders[[#This Row],[Order Date]])</f>
        <v>2025</v>
      </c>
      <c r="U1665" t="str">
        <f>TEXT(tblOrders[[#This Row],[Order Date]],"mmm-yyyy")</f>
        <v>Oct-2025</v>
      </c>
      <c r="V1665" s="4">
        <f>tblOrders[[#This Row],[Profit]]/tblOrders[[#This Row],[Sales Amount]]</f>
        <v>0.17763157894736842</v>
      </c>
      <c r="W1665" t="str">
        <f>VLOOKUP(tblOrders[[#This Row],[City]],CityRegion,2,0)</f>
        <v>West</v>
      </c>
      <c r="X1665" t="str">
        <f>VLOOKUP(tblOrders[[#This Row],[City]],lookups!A:C,3,0)</f>
        <v>Maharashtra</v>
      </c>
    </row>
    <row r="1666" spans="1:24" x14ac:dyDescent="0.25">
      <c r="A1666" t="s">
        <v>2960</v>
      </c>
      <c r="B1666" s="1">
        <v>45875</v>
      </c>
      <c r="C1666" t="s">
        <v>2961</v>
      </c>
      <c r="D1666" t="s">
        <v>39</v>
      </c>
      <c r="E1666" t="s">
        <v>22</v>
      </c>
      <c r="F1666" t="s">
        <v>23</v>
      </c>
      <c r="G1666" t="s">
        <v>24</v>
      </c>
      <c r="H1666" t="s">
        <v>25</v>
      </c>
      <c r="I1666" t="s">
        <v>84</v>
      </c>
      <c r="J1666" t="s">
        <v>27</v>
      </c>
      <c r="K1666">
        <v>5</v>
      </c>
      <c r="L1666">
        <v>190</v>
      </c>
      <c r="M1666">
        <v>0.1</v>
      </c>
      <c r="N1666">
        <v>855</v>
      </c>
      <c r="O1666">
        <v>230</v>
      </c>
      <c r="P1666" t="s">
        <v>85</v>
      </c>
      <c r="Q1666" t="s">
        <v>91</v>
      </c>
      <c r="R1666" t="s">
        <v>36</v>
      </c>
      <c r="S1666">
        <v>4.2</v>
      </c>
      <c r="T1666">
        <f>YEAR(tblOrders[[#This Row],[Order Date]])</f>
        <v>2025</v>
      </c>
      <c r="U1666" t="str">
        <f>TEXT(tblOrders[[#This Row],[Order Date]],"mmm-yyyy")</f>
        <v>Aug-2025</v>
      </c>
      <c r="V1666" s="4">
        <f>tblOrders[[#This Row],[Profit]]/tblOrders[[#This Row],[Sales Amount]]</f>
        <v>0.26900584795321636</v>
      </c>
      <c r="W1666" t="str">
        <f>VLOOKUP(tblOrders[[#This Row],[City]],CityRegion,2,0)</f>
        <v>West</v>
      </c>
      <c r="X1666" t="str">
        <f>VLOOKUP(tblOrders[[#This Row],[City]],lookups!A:C,3,0)</f>
        <v>Maharashtra</v>
      </c>
    </row>
    <row r="1667" spans="1:24" x14ac:dyDescent="0.25">
      <c r="A1667" t="s">
        <v>2962</v>
      </c>
      <c r="B1667" s="1">
        <v>45942</v>
      </c>
      <c r="C1667" t="s">
        <v>267</v>
      </c>
      <c r="D1667" t="s">
        <v>21</v>
      </c>
      <c r="E1667" t="s">
        <v>114</v>
      </c>
      <c r="F1667" t="s">
        <v>115</v>
      </c>
      <c r="G1667" t="s">
        <v>42</v>
      </c>
      <c r="H1667" t="s">
        <v>116</v>
      </c>
      <c r="I1667" t="s">
        <v>44</v>
      </c>
      <c r="J1667" t="s">
        <v>34</v>
      </c>
      <c r="K1667">
        <v>1</v>
      </c>
      <c r="L1667">
        <v>12</v>
      </c>
      <c r="M1667">
        <v>0.05</v>
      </c>
      <c r="N1667">
        <v>11.4</v>
      </c>
      <c r="O1667">
        <v>5.4</v>
      </c>
      <c r="P1667" t="s">
        <v>28</v>
      </c>
      <c r="Q1667" t="s">
        <v>29</v>
      </c>
      <c r="R1667" t="s">
        <v>36</v>
      </c>
      <c r="S1667">
        <v>4</v>
      </c>
      <c r="T1667">
        <f>YEAR(tblOrders[[#This Row],[Order Date]])</f>
        <v>2025</v>
      </c>
      <c r="U1667" t="str">
        <f>TEXT(tblOrders[[#This Row],[Order Date]],"mmm-yyyy")</f>
        <v>Oct-2025</v>
      </c>
      <c r="V1667" s="4">
        <f>tblOrders[[#This Row],[Profit]]/tblOrders[[#This Row],[Sales Amount]]</f>
        <v>0.47368421052631582</v>
      </c>
      <c r="W1667" t="str">
        <f>VLOOKUP(tblOrders[[#This Row],[City]],CityRegion,2,0)</f>
        <v>South</v>
      </c>
      <c r="X1667" t="str">
        <f>VLOOKUP(tblOrders[[#This Row],[City]],lookups!A:C,3,0)</f>
        <v>Kerala</v>
      </c>
    </row>
    <row r="1668" spans="1:24" x14ac:dyDescent="0.25">
      <c r="A1668" t="s">
        <v>2963</v>
      </c>
      <c r="B1668" s="1">
        <v>45800</v>
      </c>
      <c r="C1668" t="s">
        <v>1834</v>
      </c>
      <c r="D1668" t="s">
        <v>39</v>
      </c>
      <c r="E1668" t="s">
        <v>66</v>
      </c>
      <c r="F1668" t="s">
        <v>67</v>
      </c>
      <c r="G1668" t="s">
        <v>68</v>
      </c>
      <c r="H1668" t="s">
        <v>69</v>
      </c>
      <c r="I1668" t="s">
        <v>84</v>
      </c>
      <c r="J1668" t="s">
        <v>45</v>
      </c>
      <c r="K1668">
        <v>4</v>
      </c>
      <c r="L1668">
        <v>149</v>
      </c>
      <c r="M1668">
        <v>0.2</v>
      </c>
      <c r="N1668">
        <v>476.8</v>
      </c>
      <c r="O1668">
        <v>96.8</v>
      </c>
      <c r="P1668" t="s">
        <v>28</v>
      </c>
      <c r="Q1668" t="s">
        <v>29</v>
      </c>
      <c r="R1668" t="s">
        <v>36</v>
      </c>
      <c r="S1668">
        <v>3.9</v>
      </c>
      <c r="T1668">
        <f>YEAR(tblOrders[[#This Row],[Order Date]])</f>
        <v>2025</v>
      </c>
      <c r="U1668" t="str">
        <f>TEXT(tblOrders[[#This Row],[Order Date]],"mmm-yyyy")</f>
        <v>May-2025</v>
      </c>
      <c r="V1668" s="4">
        <f>tblOrders[[#This Row],[Profit]]/tblOrders[[#This Row],[Sales Amount]]</f>
        <v>0.2030201342281879</v>
      </c>
      <c r="W1668" t="str">
        <f>VLOOKUP(tblOrders[[#This Row],[City]],CityRegion,2,0)</f>
        <v>West</v>
      </c>
      <c r="X1668" t="str">
        <f>VLOOKUP(tblOrders[[#This Row],[City]],lookups!A:C,3,0)</f>
        <v>Maharashtra</v>
      </c>
    </row>
    <row r="1669" spans="1:24" x14ac:dyDescent="0.25">
      <c r="A1669" t="s">
        <v>2964</v>
      </c>
      <c r="B1669" s="1">
        <v>45919</v>
      </c>
      <c r="C1669" t="s">
        <v>1622</v>
      </c>
      <c r="D1669" t="s">
        <v>39</v>
      </c>
      <c r="E1669" t="s">
        <v>55</v>
      </c>
      <c r="F1669" t="s">
        <v>56</v>
      </c>
      <c r="G1669" t="s">
        <v>24</v>
      </c>
      <c r="H1669" t="s">
        <v>51</v>
      </c>
      <c r="I1669" t="s">
        <v>33</v>
      </c>
      <c r="J1669" t="s">
        <v>45</v>
      </c>
      <c r="K1669">
        <v>1</v>
      </c>
      <c r="L1669">
        <v>42</v>
      </c>
      <c r="M1669">
        <v>0.15</v>
      </c>
      <c r="N1669">
        <v>35.700000000000003</v>
      </c>
      <c r="O1669">
        <v>11.7</v>
      </c>
      <c r="P1669" t="s">
        <v>28</v>
      </c>
      <c r="Q1669" t="s">
        <v>29</v>
      </c>
      <c r="R1669" t="s">
        <v>36</v>
      </c>
      <c r="S1669">
        <v>4.4000000000000004</v>
      </c>
      <c r="T1669">
        <f>YEAR(tblOrders[[#This Row],[Order Date]])</f>
        <v>2025</v>
      </c>
      <c r="U1669" t="str">
        <f>TEXT(tblOrders[[#This Row],[Order Date]],"mmm-yyyy")</f>
        <v>Sep-2025</v>
      </c>
      <c r="V1669" s="4">
        <f>tblOrders[[#This Row],[Profit]]/tblOrders[[#This Row],[Sales Amount]]</f>
        <v>0.32773109243697474</v>
      </c>
      <c r="W1669" t="str">
        <f>VLOOKUP(tblOrders[[#This Row],[City]],CityRegion,2,0)</f>
        <v>North</v>
      </c>
      <c r="X1669" t="str">
        <f>VLOOKUP(tblOrders[[#This Row],[City]],lookups!A:C,3,0)</f>
        <v>Delhi</v>
      </c>
    </row>
    <row r="1670" spans="1:24" x14ac:dyDescent="0.25">
      <c r="A1670" t="s">
        <v>2965</v>
      </c>
      <c r="B1670" s="1">
        <v>45764</v>
      </c>
      <c r="C1670" t="s">
        <v>1330</v>
      </c>
      <c r="D1670" t="s">
        <v>21</v>
      </c>
      <c r="E1670" t="s">
        <v>60</v>
      </c>
      <c r="F1670" t="s">
        <v>61</v>
      </c>
      <c r="G1670" t="s">
        <v>62</v>
      </c>
      <c r="H1670" t="s">
        <v>63</v>
      </c>
      <c r="I1670" t="s">
        <v>130</v>
      </c>
      <c r="J1670" t="s">
        <v>34</v>
      </c>
      <c r="K1670">
        <v>4</v>
      </c>
      <c r="L1670">
        <v>45</v>
      </c>
      <c r="M1670">
        <v>0.1</v>
      </c>
      <c r="N1670">
        <v>162</v>
      </c>
      <c r="O1670">
        <v>58</v>
      </c>
      <c r="P1670" t="s">
        <v>148</v>
      </c>
      <c r="Q1670" t="s">
        <v>35</v>
      </c>
      <c r="R1670" t="s">
        <v>36</v>
      </c>
      <c r="S1670">
        <v>3</v>
      </c>
      <c r="T1670">
        <f>YEAR(tblOrders[[#This Row],[Order Date]])</f>
        <v>2025</v>
      </c>
      <c r="U1670" t="str">
        <f>TEXT(tblOrders[[#This Row],[Order Date]],"mmm-yyyy")</f>
        <v>Apr-2025</v>
      </c>
      <c r="V1670" s="4">
        <f>tblOrders[[#This Row],[Profit]]/tblOrders[[#This Row],[Sales Amount]]</f>
        <v>0.35802469135802467</v>
      </c>
      <c r="W1670" t="str">
        <f>VLOOKUP(tblOrders[[#This Row],[City]],CityRegion,2,0)</f>
        <v>West</v>
      </c>
      <c r="X1670" t="str">
        <f>VLOOKUP(tblOrders[[#This Row],[City]],lookups!A:C,3,0)</f>
        <v>Maharashtra</v>
      </c>
    </row>
    <row r="1671" spans="1:24" x14ac:dyDescent="0.25">
      <c r="A1671" t="s">
        <v>2966</v>
      </c>
      <c r="B1671" s="1">
        <v>45658</v>
      </c>
      <c r="C1671" t="s">
        <v>125</v>
      </c>
      <c r="D1671" t="s">
        <v>21</v>
      </c>
      <c r="E1671" t="s">
        <v>79</v>
      </c>
      <c r="F1671" t="s">
        <v>80</v>
      </c>
      <c r="G1671" t="s">
        <v>68</v>
      </c>
      <c r="H1671" t="s">
        <v>81</v>
      </c>
      <c r="I1671" t="s">
        <v>130</v>
      </c>
      <c r="J1671" t="s">
        <v>34</v>
      </c>
      <c r="K1671">
        <v>4</v>
      </c>
      <c r="L1671">
        <v>799</v>
      </c>
      <c r="M1671">
        <v>0.15</v>
      </c>
      <c r="N1671">
        <v>2716.6</v>
      </c>
      <c r="O1671">
        <v>236.6</v>
      </c>
      <c r="P1671" t="s">
        <v>28</v>
      </c>
      <c r="Q1671" t="s">
        <v>86</v>
      </c>
      <c r="R1671" t="s">
        <v>30</v>
      </c>
      <c r="S1671">
        <v>3.7</v>
      </c>
      <c r="T1671">
        <f>YEAR(tblOrders[[#This Row],[Order Date]])</f>
        <v>2025</v>
      </c>
      <c r="U1671" t="str">
        <f>TEXT(tblOrders[[#This Row],[Order Date]],"mmm-yyyy")</f>
        <v>Jan-2025</v>
      </c>
      <c r="V1671" s="4">
        <f>tblOrders[[#This Row],[Profit]]/tblOrders[[#This Row],[Sales Amount]]</f>
        <v>8.7094161819921967E-2</v>
      </c>
      <c r="W1671" t="str">
        <f>VLOOKUP(tblOrders[[#This Row],[City]],CityRegion,2,0)</f>
        <v>West</v>
      </c>
      <c r="X1671" t="str">
        <f>VLOOKUP(tblOrders[[#This Row],[City]],lookups!A:C,3,0)</f>
        <v>Maharashtra</v>
      </c>
    </row>
    <row r="1672" spans="1:24" x14ac:dyDescent="0.25">
      <c r="A1672" t="s">
        <v>2967</v>
      </c>
      <c r="B1672" s="1">
        <v>45694</v>
      </c>
      <c r="C1672" t="s">
        <v>188</v>
      </c>
      <c r="D1672" t="s">
        <v>21</v>
      </c>
      <c r="E1672" t="s">
        <v>114</v>
      </c>
      <c r="F1672" t="s">
        <v>115</v>
      </c>
      <c r="G1672" t="s">
        <v>42</v>
      </c>
      <c r="H1672" t="s">
        <v>116</v>
      </c>
      <c r="I1672" t="s">
        <v>52</v>
      </c>
      <c r="J1672" t="s">
        <v>45</v>
      </c>
      <c r="K1672">
        <v>4</v>
      </c>
      <c r="L1672">
        <v>12</v>
      </c>
      <c r="M1672">
        <v>0.1</v>
      </c>
      <c r="N1672">
        <v>43.2</v>
      </c>
      <c r="O1672">
        <v>19.2</v>
      </c>
      <c r="P1672" t="s">
        <v>28</v>
      </c>
      <c r="Q1672" t="s">
        <v>29</v>
      </c>
      <c r="R1672" t="s">
        <v>36</v>
      </c>
      <c r="S1672">
        <v>2.5</v>
      </c>
      <c r="T1672">
        <f>YEAR(tblOrders[[#This Row],[Order Date]])</f>
        <v>2025</v>
      </c>
      <c r="U1672" t="str">
        <f>TEXT(tblOrders[[#This Row],[Order Date]],"mmm-yyyy")</f>
        <v>Feb-2025</v>
      </c>
      <c r="V1672" s="4">
        <f>tblOrders[[#This Row],[Profit]]/tblOrders[[#This Row],[Sales Amount]]</f>
        <v>0.44444444444444442</v>
      </c>
      <c r="W1672" t="str">
        <f>VLOOKUP(tblOrders[[#This Row],[City]],CityRegion,2,0)</f>
        <v>South</v>
      </c>
      <c r="X1672" t="str">
        <f>VLOOKUP(tblOrders[[#This Row],[City]],lookups!A:C,3,0)</f>
        <v>Kerala</v>
      </c>
    </row>
    <row r="1673" spans="1:24" x14ac:dyDescent="0.25">
      <c r="A1673" t="s">
        <v>2968</v>
      </c>
      <c r="B1673" s="1">
        <v>45937</v>
      </c>
      <c r="C1673" t="s">
        <v>2969</v>
      </c>
      <c r="D1673" t="s">
        <v>21</v>
      </c>
      <c r="E1673" t="s">
        <v>49</v>
      </c>
      <c r="F1673" t="s">
        <v>50</v>
      </c>
      <c r="G1673" t="s">
        <v>24</v>
      </c>
      <c r="H1673" t="s">
        <v>51</v>
      </c>
      <c r="I1673" t="s">
        <v>130</v>
      </c>
      <c r="J1673" t="s">
        <v>45</v>
      </c>
      <c r="K1673">
        <v>2</v>
      </c>
      <c r="L1673">
        <v>85</v>
      </c>
      <c r="M1673">
        <v>0.1</v>
      </c>
      <c r="N1673">
        <v>153</v>
      </c>
      <c r="O1673">
        <v>49</v>
      </c>
      <c r="P1673" t="s">
        <v>28</v>
      </c>
      <c r="Q1673" t="s">
        <v>46</v>
      </c>
      <c r="R1673" t="s">
        <v>123</v>
      </c>
      <c r="S1673">
        <v>4.4000000000000004</v>
      </c>
      <c r="T1673">
        <f>YEAR(tblOrders[[#This Row],[Order Date]])</f>
        <v>2025</v>
      </c>
      <c r="U1673" t="str">
        <f>TEXT(tblOrders[[#This Row],[Order Date]],"mmm-yyyy")</f>
        <v>Oct-2025</v>
      </c>
      <c r="V1673" s="4">
        <f>tblOrders[[#This Row],[Profit]]/tblOrders[[#This Row],[Sales Amount]]</f>
        <v>0.3202614379084967</v>
      </c>
      <c r="W1673" t="str">
        <f>VLOOKUP(tblOrders[[#This Row],[City]],CityRegion,2,0)</f>
        <v>West</v>
      </c>
      <c r="X1673" t="str">
        <f>VLOOKUP(tblOrders[[#This Row],[City]],lookups!A:C,3,0)</f>
        <v>Maharashtra</v>
      </c>
    </row>
    <row r="1674" spans="1:24" x14ac:dyDescent="0.25">
      <c r="A1674" t="s">
        <v>2970</v>
      </c>
      <c r="B1674" s="1">
        <v>45701</v>
      </c>
      <c r="C1674" t="s">
        <v>804</v>
      </c>
      <c r="D1674" t="s">
        <v>21</v>
      </c>
      <c r="E1674" t="s">
        <v>73</v>
      </c>
      <c r="F1674" t="s">
        <v>74</v>
      </c>
      <c r="G1674" t="s">
        <v>68</v>
      </c>
      <c r="H1674" t="s">
        <v>75</v>
      </c>
      <c r="I1674" t="s">
        <v>26</v>
      </c>
      <c r="J1674" t="s">
        <v>27</v>
      </c>
      <c r="K1674">
        <v>2</v>
      </c>
      <c r="L1674">
        <v>65</v>
      </c>
      <c r="M1674">
        <v>0.15</v>
      </c>
      <c r="N1674">
        <v>110.5</v>
      </c>
      <c r="O1674">
        <v>34.5</v>
      </c>
      <c r="P1674" t="s">
        <v>28</v>
      </c>
      <c r="Q1674" t="s">
        <v>86</v>
      </c>
      <c r="R1674" t="s">
        <v>30</v>
      </c>
      <c r="S1674">
        <v>3.6</v>
      </c>
      <c r="T1674">
        <f>YEAR(tblOrders[[#This Row],[Order Date]])</f>
        <v>2025</v>
      </c>
      <c r="U1674" t="str">
        <f>TEXT(tblOrders[[#This Row],[Order Date]],"mmm-yyyy")</f>
        <v>Feb-2025</v>
      </c>
      <c r="V1674" s="4">
        <f>tblOrders[[#This Row],[Profit]]/tblOrders[[#This Row],[Sales Amount]]</f>
        <v>0.31221719457013575</v>
      </c>
      <c r="W1674" t="str">
        <f>VLOOKUP(tblOrders[[#This Row],[City]],CityRegion,2,0)</f>
        <v>South</v>
      </c>
      <c r="X1674" t="str">
        <f>VLOOKUP(tblOrders[[#This Row],[City]],lookups!A:C,3,0)</f>
        <v>Karnataka</v>
      </c>
    </row>
    <row r="1675" spans="1:24" x14ac:dyDescent="0.25">
      <c r="A1675" t="s">
        <v>2971</v>
      </c>
      <c r="B1675" s="1">
        <v>45913</v>
      </c>
      <c r="C1675" t="s">
        <v>1550</v>
      </c>
      <c r="D1675" t="s">
        <v>39</v>
      </c>
      <c r="E1675" t="s">
        <v>66</v>
      </c>
      <c r="F1675" t="s">
        <v>67</v>
      </c>
      <c r="G1675" t="s">
        <v>68</v>
      </c>
      <c r="H1675" t="s">
        <v>69</v>
      </c>
      <c r="I1675" t="s">
        <v>130</v>
      </c>
      <c r="J1675" t="s">
        <v>45</v>
      </c>
      <c r="K1675">
        <v>4</v>
      </c>
      <c r="L1675">
        <v>149</v>
      </c>
      <c r="M1675">
        <v>0.2</v>
      </c>
      <c r="N1675">
        <v>476.8</v>
      </c>
      <c r="O1675">
        <v>96.8</v>
      </c>
      <c r="P1675" t="s">
        <v>111</v>
      </c>
      <c r="Q1675" t="s">
        <v>46</v>
      </c>
      <c r="R1675" t="s">
        <v>36</v>
      </c>
      <c r="S1675">
        <v>3.6</v>
      </c>
      <c r="T1675">
        <f>YEAR(tblOrders[[#This Row],[Order Date]])</f>
        <v>2025</v>
      </c>
      <c r="U1675" t="str">
        <f>TEXT(tblOrders[[#This Row],[Order Date]],"mmm-yyyy")</f>
        <v>Sep-2025</v>
      </c>
      <c r="V1675" s="4">
        <f>tblOrders[[#This Row],[Profit]]/tblOrders[[#This Row],[Sales Amount]]</f>
        <v>0.2030201342281879</v>
      </c>
      <c r="W1675" t="str">
        <f>VLOOKUP(tblOrders[[#This Row],[City]],CityRegion,2,0)</f>
        <v>West</v>
      </c>
      <c r="X1675" t="str">
        <f>VLOOKUP(tblOrders[[#This Row],[City]],lookups!A:C,3,0)</f>
        <v>Maharashtra</v>
      </c>
    </row>
    <row r="1676" spans="1:24" x14ac:dyDescent="0.25">
      <c r="A1676" t="s">
        <v>2972</v>
      </c>
      <c r="B1676" s="1">
        <v>45918</v>
      </c>
      <c r="C1676" t="s">
        <v>194</v>
      </c>
      <c r="D1676" t="s">
        <v>21</v>
      </c>
      <c r="E1676" t="s">
        <v>49</v>
      </c>
      <c r="F1676" t="s">
        <v>50</v>
      </c>
      <c r="G1676" t="s">
        <v>24</v>
      </c>
      <c r="H1676" t="s">
        <v>51</v>
      </c>
      <c r="I1676" t="s">
        <v>57</v>
      </c>
      <c r="J1676" t="s">
        <v>45</v>
      </c>
      <c r="K1676">
        <v>1</v>
      </c>
      <c r="L1676">
        <v>85</v>
      </c>
      <c r="M1676">
        <v>0.1</v>
      </c>
      <c r="N1676">
        <v>76.5</v>
      </c>
      <c r="O1676">
        <v>24.5</v>
      </c>
      <c r="P1676" t="s">
        <v>28</v>
      </c>
      <c r="Q1676" t="s">
        <v>46</v>
      </c>
      <c r="R1676" t="s">
        <v>36</v>
      </c>
      <c r="S1676">
        <v>3</v>
      </c>
      <c r="T1676">
        <f>YEAR(tblOrders[[#This Row],[Order Date]])</f>
        <v>2025</v>
      </c>
      <c r="U1676" t="str">
        <f>TEXT(tblOrders[[#This Row],[Order Date]],"mmm-yyyy")</f>
        <v>Sep-2025</v>
      </c>
      <c r="V1676" s="4">
        <f>tblOrders[[#This Row],[Profit]]/tblOrders[[#This Row],[Sales Amount]]</f>
        <v>0.3202614379084967</v>
      </c>
      <c r="W1676" t="str">
        <f>VLOOKUP(tblOrders[[#This Row],[City]],CityRegion,2,0)</f>
        <v>South</v>
      </c>
      <c r="X1676" t="str">
        <f>VLOOKUP(tblOrders[[#This Row],[City]],lookups!A:C,3,0)</f>
        <v>Kerala</v>
      </c>
    </row>
    <row r="1677" spans="1:24" x14ac:dyDescent="0.25">
      <c r="A1677" t="s">
        <v>2973</v>
      </c>
      <c r="B1677" s="1">
        <v>45811</v>
      </c>
      <c r="C1677" t="s">
        <v>2974</v>
      </c>
      <c r="D1677" t="s">
        <v>21</v>
      </c>
      <c r="E1677" t="s">
        <v>40</v>
      </c>
      <c r="F1677" t="s">
        <v>41</v>
      </c>
      <c r="G1677" t="s">
        <v>42</v>
      </c>
      <c r="H1677" t="s">
        <v>43</v>
      </c>
      <c r="I1677" t="s">
        <v>84</v>
      </c>
      <c r="J1677" t="s">
        <v>27</v>
      </c>
      <c r="K1677">
        <v>4</v>
      </c>
      <c r="L1677">
        <v>18</v>
      </c>
      <c r="M1677">
        <v>0.2</v>
      </c>
      <c r="N1677">
        <v>57.6</v>
      </c>
      <c r="O1677">
        <v>21.6</v>
      </c>
      <c r="P1677" t="s">
        <v>28</v>
      </c>
      <c r="Q1677" t="s">
        <v>91</v>
      </c>
      <c r="R1677" t="s">
        <v>36</v>
      </c>
      <c r="S1677">
        <v>4</v>
      </c>
      <c r="T1677">
        <f>YEAR(tblOrders[[#This Row],[Order Date]])</f>
        <v>2025</v>
      </c>
      <c r="U1677" t="str">
        <f>TEXT(tblOrders[[#This Row],[Order Date]],"mmm-yyyy")</f>
        <v>Jun-2025</v>
      </c>
      <c r="V1677" s="4">
        <f>tblOrders[[#This Row],[Profit]]/tblOrders[[#This Row],[Sales Amount]]</f>
        <v>0.375</v>
      </c>
      <c r="W1677" t="str">
        <f>VLOOKUP(tblOrders[[#This Row],[City]],CityRegion,2,0)</f>
        <v>West</v>
      </c>
      <c r="X1677" t="str">
        <f>VLOOKUP(tblOrders[[#This Row],[City]],lookups!A:C,3,0)</f>
        <v>Maharashtra</v>
      </c>
    </row>
    <row r="1678" spans="1:24" x14ac:dyDescent="0.25">
      <c r="A1678" t="s">
        <v>2975</v>
      </c>
      <c r="B1678" s="1">
        <v>45818</v>
      </c>
      <c r="C1678" t="s">
        <v>2976</v>
      </c>
      <c r="D1678" t="s">
        <v>21</v>
      </c>
      <c r="E1678" t="s">
        <v>108</v>
      </c>
      <c r="F1678" t="s">
        <v>109</v>
      </c>
      <c r="G1678" t="s">
        <v>62</v>
      </c>
      <c r="H1678" t="s">
        <v>110</v>
      </c>
      <c r="I1678" t="s">
        <v>57</v>
      </c>
      <c r="J1678" t="s">
        <v>34</v>
      </c>
      <c r="K1678">
        <v>5</v>
      </c>
      <c r="L1678">
        <v>110</v>
      </c>
      <c r="M1678">
        <v>0.2</v>
      </c>
      <c r="N1678">
        <v>440</v>
      </c>
      <c r="O1678">
        <v>100</v>
      </c>
      <c r="P1678" t="s">
        <v>28</v>
      </c>
      <c r="Q1678" t="s">
        <v>86</v>
      </c>
      <c r="R1678" t="s">
        <v>36</v>
      </c>
      <c r="S1678">
        <v>4.0999999999999996</v>
      </c>
      <c r="T1678">
        <f>YEAR(tblOrders[[#This Row],[Order Date]])</f>
        <v>2025</v>
      </c>
      <c r="U1678" t="str">
        <f>TEXT(tblOrders[[#This Row],[Order Date]],"mmm-yyyy")</f>
        <v>Jun-2025</v>
      </c>
      <c r="V1678" s="4">
        <f>tblOrders[[#This Row],[Profit]]/tblOrders[[#This Row],[Sales Amount]]</f>
        <v>0.22727272727272727</v>
      </c>
      <c r="W1678" t="str">
        <f>VLOOKUP(tblOrders[[#This Row],[City]],CityRegion,2,0)</f>
        <v>South</v>
      </c>
      <c r="X1678" t="str">
        <f>VLOOKUP(tblOrders[[#This Row],[City]],lookups!A:C,3,0)</f>
        <v>Kerala</v>
      </c>
    </row>
    <row r="1679" spans="1:24" x14ac:dyDescent="0.25">
      <c r="A1679" t="s">
        <v>2977</v>
      </c>
      <c r="B1679" s="1">
        <v>45900</v>
      </c>
      <c r="C1679" t="s">
        <v>936</v>
      </c>
      <c r="D1679" t="s">
        <v>21</v>
      </c>
      <c r="E1679" t="s">
        <v>60</v>
      </c>
      <c r="F1679" t="s">
        <v>61</v>
      </c>
      <c r="G1679" t="s">
        <v>62</v>
      </c>
      <c r="H1679" t="s">
        <v>63</v>
      </c>
      <c r="I1679" t="s">
        <v>52</v>
      </c>
      <c r="J1679" t="s">
        <v>34</v>
      </c>
      <c r="K1679">
        <v>5</v>
      </c>
      <c r="L1679">
        <v>45</v>
      </c>
      <c r="M1679">
        <v>0.1</v>
      </c>
      <c r="N1679">
        <v>202.5</v>
      </c>
      <c r="O1679">
        <v>72.5</v>
      </c>
      <c r="P1679" t="s">
        <v>28</v>
      </c>
      <c r="Q1679" t="s">
        <v>91</v>
      </c>
      <c r="R1679" t="s">
        <v>36</v>
      </c>
      <c r="S1679">
        <v>4.0999999999999996</v>
      </c>
      <c r="T1679">
        <f>YEAR(tblOrders[[#This Row],[Order Date]])</f>
        <v>2025</v>
      </c>
      <c r="U1679" t="str">
        <f>TEXT(tblOrders[[#This Row],[Order Date]],"mmm-yyyy")</f>
        <v>Aug-2025</v>
      </c>
      <c r="V1679" s="4">
        <f>tblOrders[[#This Row],[Profit]]/tblOrders[[#This Row],[Sales Amount]]</f>
        <v>0.35802469135802467</v>
      </c>
      <c r="W1679" t="str">
        <f>VLOOKUP(tblOrders[[#This Row],[City]],CityRegion,2,0)</f>
        <v>South</v>
      </c>
      <c r="X1679" t="str">
        <f>VLOOKUP(tblOrders[[#This Row],[City]],lookups!A:C,3,0)</f>
        <v>Kerala</v>
      </c>
    </row>
    <row r="1680" spans="1:24" x14ac:dyDescent="0.25">
      <c r="A1680" t="s">
        <v>2978</v>
      </c>
      <c r="B1680" s="1">
        <v>45819</v>
      </c>
      <c r="C1680" t="s">
        <v>624</v>
      </c>
      <c r="D1680" t="s">
        <v>39</v>
      </c>
      <c r="E1680" t="s">
        <v>55</v>
      </c>
      <c r="F1680" t="s">
        <v>56</v>
      </c>
      <c r="G1680" t="s">
        <v>24</v>
      </c>
      <c r="H1680" t="s">
        <v>51</v>
      </c>
      <c r="I1680" t="s">
        <v>57</v>
      </c>
      <c r="J1680" t="s">
        <v>34</v>
      </c>
      <c r="K1680">
        <v>5</v>
      </c>
      <c r="L1680">
        <v>42</v>
      </c>
      <c r="M1680">
        <v>0.05</v>
      </c>
      <c r="N1680">
        <v>199.5</v>
      </c>
      <c r="O1680">
        <v>79.5</v>
      </c>
      <c r="P1680" t="s">
        <v>28</v>
      </c>
      <c r="Q1680" t="s">
        <v>91</v>
      </c>
      <c r="R1680" t="s">
        <v>36</v>
      </c>
      <c r="S1680">
        <v>2.7</v>
      </c>
      <c r="T1680">
        <f>YEAR(tblOrders[[#This Row],[Order Date]])</f>
        <v>2025</v>
      </c>
      <c r="U1680" t="str">
        <f>TEXT(tblOrders[[#This Row],[Order Date]],"mmm-yyyy")</f>
        <v>Jun-2025</v>
      </c>
      <c r="V1680" s="4">
        <f>tblOrders[[#This Row],[Profit]]/tblOrders[[#This Row],[Sales Amount]]</f>
        <v>0.39849624060150374</v>
      </c>
      <c r="W1680" t="str">
        <f>VLOOKUP(tblOrders[[#This Row],[City]],CityRegion,2,0)</f>
        <v>South</v>
      </c>
      <c r="X1680" t="str">
        <f>VLOOKUP(tblOrders[[#This Row],[City]],lookups!A:C,3,0)</f>
        <v>Kerala</v>
      </c>
    </row>
    <row r="1681" spans="1:24" x14ac:dyDescent="0.25">
      <c r="A1681" t="s">
        <v>2979</v>
      </c>
      <c r="B1681" s="1">
        <v>45934</v>
      </c>
      <c r="C1681" t="s">
        <v>2980</v>
      </c>
      <c r="D1681" t="s">
        <v>21</v>
      </c>
      <c r="E1681" t="s">
        <v>108</v>
      </c>
      <c r="F1681" t="s">
        <v>109</v>
      </c>
      <c r="G1681" t="s">
        <v>62</v>
      </c>
      <c r="H1681" t="s">
        <v>110</v>
      </c>
      <c r="I1681" t="s">
        <v>70</v>
      </c>
      <c r="J1681" t="s">
        <v>34</v>
      </c>
      <c r="K1681">
        <v>5</v>
      </c>
      <c r="L1681">
        <v>110</v>
      </c>
      <c r="M1681">
        <v>0.05</v>
      </c>
      <c r="N1681">
        <v>522.5</v>
      </c>
      <c r="O1681">
        <v>182.5</v>
      </c>
      <c r="P1681" t="s">
        <v>28</v>
      </c>
      <c r="Q1681" t="s">
        <v>86</v>
      </c>
      <c r="R1681" t="s">
        <v>36</v>
      </c>
      <c r="S1681">
        <v>2.7</v>
      </c>
      <c r="T1681">
        <f>YEAR(tblOrders[[#This Row],[Order Date]])</f>
        <v>2025</v>
      </c>
      <c r="U1681" t="str">
        <f>TEXT(tblOrders[[#This Row],[Order Date]],"mmm-yyyy")</f>
        <v>Oct-2025</v>
      </c>
      <c r="V1681" s="4">
        <f>tblOrders[[#This Row],[Profit]]/tblOrders[[#This Row],[Sales Amount]]</f>
        <v>0.34928229665071769</v>
      </c>
      <c r="W1681" t="str">
        <f>VLOOKUP(tblOrders[[#This Row],[City]],CityRegion,2,0)</f>
        <v>South</v>
      </c>
      <c r="X1681" t="str">
        <f>VLOOKUP(tblOrders[[#This Row],[City]],lookups!A:C,3,0)</f>
        <v>Telengana</v>
      </c>
    </row>
    <row r="1682" spans="1:24" x14ac:dyDescent="0.25">
      <c r="A1682" t="s">
        <v>2981</v>
      </c>
      <c r="B1682" s="1">
        <v>45779</v>
      </c>
      <c r="C1682" t="s">
        <v>2982</v>
      </c>
      <c r="D1682" t="s">
        <v>39</v>
      </c>
      <c r="E1682" t="s">
        <v>94</v>
      </c>
      <c r="F1682" t="s">
        <v>95</v>
      </c>
      <c r="G1682" t="s">
        <v>68</v>
      </c>
      <c r="H1682" t="s">
        <v>96</v>
      </c>
      <c r="I1682" t="s">
        <v>76</v>
      </c>
      <c r="J1682" t="s">
        <v>34</v>
      </c>
      <c r="K1682">
        <v>4</v>
      </c>
      <c r="L1682">
        <v>89</v>
      </c>
      <c r="M1682">
        <v>0.2</v>
      </c>
      <c r="N1682">
        <v>284.8</v>
      </c>
      <c r="O1682">
        <v>64.8</v>
      </c>
      <c r="P1682" t="s">
        <v>111</v>
      </c>
      <c r="Q1682" t="s">
        <v>29</v>
      </c>
      <c r="R1682" t="s">
        <v>36</v>
      </c>
      <c r="S1682">
        <v>3.6</v>
      </c>
      <c r="T1682">
        <f>YEAR(tblOrders[[#This Row],[Order Date]])</f>
        <v>2025</v>
      </c>
      <c r="U1682" t="str">
        <f>TEXT(tblOrders[[#This Row],[Order Date]],"mmm-yyyy")</f>
        <v>May-2025</v>
      </c>
      <c r="V1682" s="4">
        <f>tblOrders[[#This Row],[Profit]]/tblOrders[[#This Row],[Sales Amount]]</f>
        <v>0.22752808988764042</v>
      </c>
      <c r="W1682" t="str">
        <f>VLOOKUP(tblOrders[[#This Row],[City]],CityRegion,2,0)</f>
        <v>South</v>
      </c>
      <c r="X1682" t="str">
        <f>VLOOKUP(tblOrders[[#This Row],[City]],lookups!A:C,3,0)</f>
        <v>Kerala</v>
      </c>
    </row>
    <row r="1683" spans="1:24" x14ac:dyDescent="0.25">
      <c r="A1683" t="s">
        <v>2983</v>
      </c>
      <c r="B1683" s="1">
        <v>45763</v>
      </c>
      <c r="C1683" t="s">
        <v>2984</v>
      </c>
      <c r="D1683" t="s">
        <v>21</v>
      </c>
      <c r="E1683" t="s">
        <v>94</v>
      </c>
      <c r="F1683" t="s">
        <v>95</v>
      </c>
      <c r="G1683" t="s">
        <v>68</v>
      </c>
      <c r="H1683" t="s">
        <v>96</v>
      </c>
      <c r="I1683" t="s">
        <v>139</v>
      </c>
      <c r="J1683" t="s">
        <v>34</v>
      </c>
      <c r="K1683">
        <v>3</v>
      </c>
      <c r="L1683">
        <v>89</v>
      </c>
      <c r="M1683">
        <v>0.05</v>
      </c>
      <c r="N1683">
        <v>253.65</v>
      </c>
      <c r="O1683">
        <v>88.65</v>
      </c>
      <c r="P1683" t="s">
        <v>28</v>
      </c>
      <c r="Q1683" t="s">
        <v>86</v>
      </c>
      <c r="R1683" t="s">
        <v>36</v>
      </c>
      <c r="S1683">
        <v>3.4</v>
      </c>
      <c r="T1683">
        <f>YEAR(tblOrders[[#This Row],[Order Date]])</f>
        <v>2025</v>
      </c>
      <c r="U1683" t="str">
        <f>TEXT(tblOrders[[#This Row],[Order Date]],"mmm-yyyy")</f>
        <v>Apr-2025</v>
      </c>
      <c r="V1683" s="4">
        <f>tblOrders[[#This Row],[Profit]]/tblOrders[[#This Row],[Sales Amount]]</f>
        <v>0.34949733885274986</v>
      </c>
      <c r="W1683" t="str">
        <f>VLOOKUP(tblOrders[[#This Row],[City]],CityRegion,2,0)</f>
        <v>South</v>
      </c>
      <c r="X1683" t="str">
        <f>VLOOKUP(tblOrders[[#This Row],[City]],lookups!A:C,3,0)</f>
        <v>Tamil Nadu</v>
      </c>
    </row>
    <row r="1684" spans="1:24" x14ac:dyDescent="0.25">
      <c r="A1684" t="s">
        <v>2985</v>
      </c>
      <c r="B1684" s="1">
        <v>45798</v>
      </c>
      <c r="C1684" t="s">
        <v>2986</v>
      </c>
      <c r="D1684" t="s">
        <v>21</v>
      </c>
      <c r="E1684" t="s">
        <v>94</v>
      </c>
      <c r="F1684" t="s">
        <v>95</v>
      </c>
      <c r="G1684" t="s">
        <v>68</v>
      </c>
      <c r="H1684" t="s">
        <v>96</v>
      </c>
      <c r="I1684" t="s">
        <v>130</v>
      </c>
      <c r="J1684" t="s">
        <v>45</v>
      </c>
      <c r="K1684">
        <v>4</v>
      </c>
      <c r="L1684">
        <v>89</v>
      </c>
      <c r="M1684">
        <v>0.1</v>
      </c>
      <c r="N1684">
        <v>320.39999999999998</v>
      </c>
      <c r="O1684">
        <v>100.4</v>
      </c>
      <c r="P1684" t="s">
        <v>111</v>
      </c>
      <c r="Q1684" t="s">
        <v>35</v>
      </c>
      <c r="R1684" t="s">
        <v>36</v>
      </c>
      <c r="S1684">
        <v>2.6</v>
      </c>
      <c r="T1684">
        <f>YEAR(tblOrders[[#This Row],[Order Date]])</f>
        <v>2025</v>
      </c>
      <c r="U1684" t="str">
        <f>TEXT(tblOrders[[#This Row],[Order Date]],"mmm-yyyy")</f>
        <v>May-2025</v>
      </c>
      <c r="V1684" s="4">
        <f>tblOrders[[#This Row],[Profit]]/tblOrders[[#This Row],[Sales Amount]]</f>
        <v>0.31335830212234711</v>
      </c>
      <c r="W1684" t="str">
        <f>VLOOKUP(tblOrders[[#This Row],[City]],CityRegion,2,0)</f>
        <v>West</v>
      </c>
      <c r="X1684" t="str">
        <f>VLOOKUP(tblOrders[[#This Row],[City]],lookups!A:C,3,0)</f>
        <v>Maharashtra</v>
      </c>
    </row>
    <row r="1685" spans="1:24" x14ac:dyDescent="0.25">
      <c r="A1685" t="s">
        <v>2987</v>
      </c>
      <c r="B1685" s="1">
        <v>45727</v>
      </c>
      <c r="C1685" t="s">
        <v>2988</v>
      </c>
      <c r="D1685" t="s">
        <v>21</v>
      </c>
      <c r="E1685" t="s">
        <v>114</v>
      </c>
      <c r="F1685" t="s">
        <v>115</v>
      </c>
      <c r="G1685" t="s">
        <v>42</v>
      </c>
      <c r="H1685" t="s">
        <v>116</v>
      </c>
      <c r="I1685" t="s">
        <v>52</v>
      </c>
      <c r="J1685" t="s">
        <v>27</v>
      </c>
      <c r="K1685">
        <v>1</v>
      </c>
      <c r="L1685">
        <v>12</v>
      </c>
      <c r="M1685">
        <v>0</v>
      </c>
      <c r="N1685">
        <v>12</v>
      </c>
      <c r="O1685">
        <v>6</v>
      </c>
      <c r="P1685" t="s">
        <v>28</v>
      </c>
      <c r="Q1685" t="s">
        <v>86</v>
      </c>
      <c r="R1685" t="s">
        <v>36</v>
      </c>
      <c r="S1685">
        <v>3.5</v>
      </c>
      <c r="T1685">
        <f>YEAR(tblOrders[[#This Row],[Order Date]])</f>
        <v>2025</v>
      </c>
      <c r="U1685" t="str">
        <f>TEXT(tblOrders[[#This Row],[Order Date]],"mmm-yyyy")</f>
        <v>Mar-2025</v>
      </c>
      <c r="V1685" s="4">
        <f>tblOrders[[#This Row],[Profit]]/tblOrders[[#This Row],[Sales Amount]]</f>
        <v>0.5</v>
      </c>
      <c r="W1685" t="str">
        <f>VLOOKUP(tblOrders[[#This Row],[City]],CityRegion,2,0)</f>
        <v>South</v>
      </c>
      <c r="X1685" t="str">
        <f>VLOOKUP(tblOrders[[#This Row],[City]],lookups!A:C,3,0)</f>
        <v>Kerala</v>
      </c>
    </row>
    <row r="1686" spans="1:24" x14ac:dyDescent="0.25">
      <c r="A1686" t="s">
        <v>2989</v>
      </c>
      <c r="B1686" s="1">
        <v>45886</v>
      </c>
      <c r="C1686" t="s">
        <v>2990</v>
      </c>
      <c r="D1686" t="s">
        <v>21</v>
      </c>
      <c r="E1686" t="s">
        <v>73</v>
      </c>
      <c r="F1686" t="s">
        <v>74</v>
      </c>
      <c r="G1686" t="s">
        <v>68</v>
      </c>
      <c r="H1686" t="s">
        <v>75</v>
      </c>
      <c r="I1686" t="s">
        <v>44</v>
      </c>
      <c r="J1686" t="s">
        <v>27</v>
      </c>
      <c r="K1686">
        <v>3</v>
      </c>
      <c r="L1686">
        <v>65</v>
      </c>
      <c r="M1686">
        <v>0</v>
      </c>
      <c r="N1686">
        <v>195</v>
      </c>
      <c r="O1686">
        <v>81</v>
      </c>
      <c r="P1686" t="s">
        <v>28</v>
      </c>
      <c r="Q1686" t="s">
        <v>46</v>
      </c>
      <c r="R1686" t="s">
        <v>36</v>
      </c>
      <c r="S1686">
        <v>4.5999999999999996</v>
      </c>
      <c r="T1686">
        <f>YEAR(tblOrders[[#This Row],[Order Date]])</f>
        <v>2025</v>
      </c>
      <c r="U1686" t="str">
        <f>TEXT(tblOrders[[#This Row],[Order Date]],"mmm-yyyy")</f>
        <v>Aug-2025</v>
      </c>
      <c r="V1686" s="4">
        <f>tblOrders[[#This Row],[Profit]]/tblOrders[[#This Row],[Sales Amount]]</f>
        <v>0.41538461538461541</v>
      </c>
      <c r="W1686" t="str">
        <f>VLOOKUP(tblOrders[[#This Row],[City]],CityRegion,2,0)</f>
        <v>South</v>
      </c>
      <c r="X1686" t="str">
        <f>VLOOKUP(tblOrders[[#This Row],[City]],lookups!A:C,3,0)</f>
        <v>Kerala</v>
      </c>
    </row>
    <row r="1687" spans="1:24" x14ac:dyDescent="0.25">
      <c r="A1687" t="s">
        <v>2991</v>
      </c>
      <c r="B1687" s="1">
        <v>45870</v>
      </c>
      <c r="C1687" t="s">
        <v>2992</v>
      </c>
      <c r="D1687" t="s">
        <v>21</v>
      </c>
      <c r="E1687" t="s">
        <v>73</v>
      </c>
      <c r="F1687" t="s">
        <v>74</v>
      </c>
      <c r="G1687" t="s">
        <v>68</v>
      </c>
      <c r="H1687" t="s">
        <v>75</v>
      </c>
      <c r="I1687" t="s">
        <v>33</v>
      </c>
      <c r="J1687" t="s">
        <v>34</v>
      </c>
      <c r="K1687">
        <v>5</v>
      </c>
      <c r="L1687">
        <v>65</v>
      </c>
      <c r="M1687">
        <v>0</v>
      </c>
      <c r="N1687">
        <v>325</v>
      </c>
      <c r="O1687">
        <v>135</v>
      </c>
      <c r="P1687" t="s">
        <v>28</v>
      </c>
      <c r="Q1687" t="s">
        <v>29</v>
      </c>
      <c r="R1687" t="s">
        <v>36</v>
      </c>
      <c r="S1687">
        <v>4</v>
      </c>
      <c r="T1687">
        <f>YEAR(tblOrders[[#This Row],[Order Date]])</f>
        <v>2025</v>
      </c>
      <c r="U1687" t="str">
        <f>TEXT(tblOrders[[#This Row],[Order Date]],"mmm-yyyy")</f>
        <v>Aug-2025</v>
      </c>
      <c r="V1687" s="4">
        <f>tblOrders[[#This Row],[Profit]]/tblOrders[[#This Row],[Sales Amount]]</f>
        <v>0.41538461538461541</v>
      </c>
      <c r="W1687" t="str">
        <f>VLOOKUP(tblOrders[[#This Row],[City]],CityRegion,2,0)</f>
        <v>North</v>
      </c>
      <c r="X1687" t="str">
        <f>VLOOKUP(tblOrders[[#This Row],[City]],lookups!A:C,3,0)</f>
        <v>Delhi</v>
      </c>
    </row>
    <row r="1688" spans="1:24" x14ac:dyDescent="0.25">
      <c r="A1688" t="s">
        <v>2993</v>
      </c>
      <c r="B1688" s="1">
        <v>45998</v>
      </c>
      <c r="C1688" t="s">
        <v>2994</v>
      </c>
      <c r="D1688" t="s">
        <v>39</v>
      </c>
      <c r="E1688" t="s">
        <v>55</v>
      </c>
      <c r="F1688" t="s">
        <v>56</v>
      </c>
      <c r="G1688" t="s">
        <v>24</v>
      </c>
      <c r="H1688" t="s">
        <v>51</v>
      </c>
      <c r="I1688" t="s">
        <v>84</v>
      </c>
      <c r="J1688" t="s">
        <v>34</v>
      </c>
      <c r="K1688">
        <v>4</v>
      </c>
      <c r="L1688">
        <v>42</v>
      </c>
      <c r="M1688">
        <v>0.1</v>
      </c>
      <c r="N1688">
        <v>151.19999999999999</v>
      </c>
      <c r="O1688">
        <v>55.2</v>
      </c>
      <c r="P1688" t="s">
        <v>28</v>
      </c>
      <c r="Q1688" t="s">
        <v>86</v>
      </c>
      <c r="R1688" t="s">
        <v>30</v>
      </c>
      <c r="S1688">
        <v>2.6</v>
      </c>
      <c r="T1688">
        <f>YEAR(tblOrders[[#This Row],[Order Date]])</f>
        <v>2025</v>
      </c>
      <c r="U1688" t="str">
        <f>TEXT(tblOrders[[#This Row],[Order Date]],"mmm-yyyy")</f>
        <v>Dec-2025</v>
      </c>
      <c r="V1688" s="4">
        <f>tblOrders[[#This Row],[Profit]]/tblOrders[[#This Row],[Sales Amount]]</f>
        <v>0.36507936507936511</v>
      </c>
      <c r="W1688" t="str">
        <f>VLOOKUP(tblOrders[[#This Row],[City]],CityRegion,2,0)</f>
        <v>West</v>
      </c>
      <c r="X1688" t="str">
        <f>VLOOKUP(tblOrders[[#This Row],[City]],lookups!A:C,3,0)</f>
        <v>Maharashtra</v>
      </c>
    </row>
    <row r="1689" spans="1:24" x14ac:dyDescent="0.25">
      <c r="A1689" t="s">
        <v>2995</v>
      </c>
      <c r="B1689" s="1">
        <v>45974</v>
      </c>
      <c r="C1689" t="s">
        <v>2996</v>
      </c>
      <c r="D1689" t="s">
        <v>21</v>
      </c>
      <c r="E1689" t="s">
        <v>108</v>
      </c>
      <c r="F1689" t="s">
        <v>109</v>
      </c>
      <c r="G1689" t="s">
        <v>62</v>
      </c>
      <c r="H1689" t="s">
        <v>110</v>
      </c>
      <c r="I1689" t="s">
        <v>139</v>
      </c>
      <c r="J1689" t="s">
        <v>27</v>
      </c>
      <c r="K1689">
        <v>1</v>
      </c>
      <c r="L1689">
        <v>110</v>
      </c>
      <c r="M1689">
        <v>0</v>
      </c>
      <c r="N1689">
        <v>110</v>
      </c>
      <c r="O1689">
        <v>42</v>
      </c>
      <c r="P1689" t="s">
        <v>28</v>
      </c>
      <c r="Q1689" t="s">
        <v>46</v>
      </c>
      <c r="R1689" t="s">
        <v>36</v>
      </c>
      <c r="S1689">
        <v>3.7</v>
      </c>
      <c r="T1689">
        <f>YEAR(tblOrders[[#This Row],[Order Date]])</f>
        <v>2025</v>
      </c>
      <c r="U1689" t="str">
        <f>TEXT(tblOrders[[#This Row],[Order Date]],"mmm-yyyy")</f>
        <v>Nov-2025</v>
      </c>
      <c r="V1689" s="4">
        <f>tblOrders[[#This Row],[Profit]]/tblOrders[[#This Row],[Sales Amount]]</f>
        <v>0.38181818181818183</v>
      </c>
      <c r="W1689" t="str">
        <f>VLOOKUP(tblOrders[[#This Row],[City]],CityRegion,2,0)</f>
        <v>South</v>
      </c>
      <c r="X1689" t="str">
        <f>VLOOKUP(tblOrders[[#This Row],[City]],lookups!A:C,3,0)</f>
        <v>Tamil Nadu</v>
      </c>
    </row>
    <row r="1690" spans="1:24" x14ac:dyDescent="0.25">
      <c r="A1690" t="s">
        <v>2997</v>
      </c>
      <c r="B1690" s="1">
        <v>45693</v>
      </c>
      <c r="C1690" t="s">
        <v>2998</v>
      </c>
      <c r="D1690" t="s">
        <v>39</v>
      </c>
      <c r="E1690" t="s">
        <v>60</v>
      </c>
      <c r="F1690" t="s">
        <v>61</v>
      </c>
      <c r="G1690" t="s">
        <v>62</v>
      </c>
      <c r="H1690" t="s">
        <v>63</v>
      </c>
      <c r="I1690" t="s">
        <v>139</v>
      </c>
      <c r="J1690" t="s">
        <v>45</v>
      </c>
      <c r="K1690">
        <v>1</v>
      </c>
      <c r="L1690">
        <v>45</v>
      </c>
      <c r="M1690">
        <v>0.15</v>
      </c>
      <c r="N1690">
        <v>38.25</v>
      </c>
      <c r="O1690">
        <v>12.25</v>
      </c>
      <c r="P1690" t="s">
        <v>28</v>
      </c>
      <c r="Q1690" t="s">
        <v>29</v>
      </c>
      <c r="R1690" t="s">
        <v>36</v>
      </c>
      <c r="S1690">
        <v>3.9</v>
      </c>
      <c r="T1690">
        <f>YEAR(tblOrders[[#This Row],[Order Date]])</f>
        <v>2025</v>
      </c>
      <c r="U1690" t="str">
        <f>TEXT(tblOrders[[#This Row],[Order Date]],"mmm-yyyy")</f>
        <v>Feb-2025</v>
      </c>
      <c r="V1690" s="4">
        <f>tblOrders[[#This Row],[Profit]]/tblOrders[[#This Row],[Sales Amount]]</f>
        <v>0.3202614379084967</v>
      </c>
      <c r="W1690" t="str">
        <f>VLOOKUP(tblOrders[[#This Row],[City]],CityRegion,2,0)</f>
        <v>South</v>
      </c>
      <c r="X1690" t="str">
        <f>VLOOKUP(tblOrders[[#This Row],[City]],lookups!A:C,3,0)</f>
        <v>Tamil Nadu</v>
      </c>
    </row>
    <row r="1691" spans="1:24" x14ac:dyDescent="0.25">
      <c r="A1691" t="s">
        <v>2999</v>
      </c>
      <c r="B1691" s="1">
        <v>45700</v>
      </c>
      <c r="C1691" t="s">
        <v>3000</v>
      </c>
      <c r="D1691" t="s">
        <v>39</v>
      </c>
      <c r="E1691" t="s">
        <v>101</v>
      </c>
      <c r="F1691" t="s">
        <v>102</v>
      </c>
      <c r="G1691" t="s">
        <v>24</v>
      </c>
      <c r="H1691" t="s">
        <v>103</v>
      </c>
      <c r="I1691" t="s">
        <v>70</v>
      </c>
      <c r="J1691" t="s">
        <v>34</v>
      </c>
      <c r="K1691">
        <v>3</v>
      </c>
      <c r="L1691">
        <v>120</v>
      </c>
      <c r="M1691">
        <v>0</v>
      </c>
      <c r="N1691">
        <v>360</v>
      </c>
      <c r="O1691">
        <v>126</v>
      </c>
      <c r="P1691" t="s">
        <v>28</v>
      </c>
      <c r="Q1691" t="s">
        <v>91</v>
      </c>
      <c r="R1691" t="s">
        <v>36</v>
      </c>
      <c r="S1691">
        <v>2.7</v>
      </c>
      <c r="T1691">
        <f>YEAR(tblOrders[[#This Row],[Order Date]])</f>
        <v>2025</v>
      </c>
      <c r="U1691" t="str">
        <f>TEXT(tblOrders[[#This Row],[Order Date]],"mmm-yyyy")</f>
        <v>Feb-2025</v>
      </c>
      <c r="V1691" s="4">
        <f>tblOrders[[#This Row],[Profit]]/tblOrders[[#This Row],[Sales Amount]]</f>
        <v>0.35</v>
      </c>
      <c r="W1691" t="str">
        <f>VLOOKUP(tblOrders[[#This Row],[City]],CityRegion,2,0)</f>
        <v>South</v>
      </c>
      <c r="X1691" t="str">
        <f>VLOOKUP(tblOrders[[#This Row],[City]],lookups!A:C,3,0)</f>
        <v>Telengana</v>
      </c>
    </row>
    <row r="1692" spans="1:24" x14ac:dyDescent="0.25">
      <c r="A1692" t="s">
        <v>3001</v>
      </c>
      <c r="B1692" s="1">
        <v>45713</v>
      </c>
      <c r="C1692" t="s">
        <v>3002</v>
      </c>
      <c r="D1692" t="s">
        <v>39</v>
      </c>
      <c r="E1692" t="s">
        <v>55</v>
      </c>
      <c r="F1692" t="s">
        <v>56</v>
      </c>
      <c r="G1692" t="s">
        <v>24</v>
      </c>
      <c r="H1692" t="s">
        <v>51</v>
      </c>
      <c r="I1692" t="s">
        <v>130</v>
      </c>
      <c r="J1692" t="s">
        <v>45</v>
      </c>
      <c r="K1692">
        <v>1</v>
      </c>
      <c r="L1692">
        <v>42</v>
      </c>
      <c r="M1692">
        <v>0.1</v>
      </c>
      <c r="N1692">
        <v>37.799999999999997</v>
      </c>
      <c r="O1692">
        <v>13.8</v>
      </c>
      <c r="P1692" t="s">
        <v>28</v>
      </c>
      <c r="Q1692" t="s">
        <v>46</v>
      </c>
      <c r="R1692" t="s">
        <v>36</v>
      </c>
      <c r="S1692">
        <v>4</v>
      </c>
      <c r="T1692">
        <f>YEAR(tblOrders[[#This Row],[Order Date]])</f>
        <v>2025</v>
      </c>
      <c r="U1692" t="str">
        <f>TEXT(tblOrders[[#This Row],[Order Date]],"mmm-yyyy")</f>
        <v>Feb-2025</v>
      </c>
      <c r="V1692" s="4">
        <f>tblOrders[[#This Row],[Profit]]/tblOrders[[#This Row],[Sales Amount]]</f>
        <v>0.36507936507936511</v>
      </c>
      <c r="W1692" t="str">
        <f>VLOOKUP(tblOrders[[#This Row],[City]],CityRegion,2,0)</f>
        <v>West</v>
      </c>
      <c r="X1692" t="str">
        <f>VLOOKUP(tblOrders[[#This Row],[City]],lookups!A:C,3,0)</f>
        <v>Maharashtra</v>
      </c>
    </row>
    <row r="1693" spans="1:24" x14ac:dyDescent="0.25">
      <c r="A1693" t="s">
        <v>3003</v>
      </c>
      <c r="B1693" s="1">
        <v>45834</v>
      </c>
      <c r="C1693" t="s">
        <v>3004</v>
      </c>
      <c r="D1693" t="s">
        <v>21</v>
      </c>
      <c r="E1693" t="s">
        <v>101</v>
      </c>
      <c r="F1693" t="s">
        <v>102</v>
      </c>
      <c r="G1693" t="s">
        <v>24</v>
      </c>
      <c r="H1693" t="s">
        <v>103</v>
      </c>
      <c r="I1693" t="s">
        <v>84</v>
      </c>
      <c r="J1693" t="s">
        <v>27</v>
      </c>
      <c r="K1693">
        <v>4</v>
      </c>
      <c r="L1693">
        <v>120</v>
      </c>
      <c r="M1693">
        <v>0.2</v>
      </c>
      <c r="N1693">
        <v>384</v>
      </c>
      <c r="O1693">
        <v>72</v>
      </c>
      <c r="P1693" t="s">
        <v>28</v>
      </c>
      <c r="Q1693" t="s">
        <v>35</v>
      </c>
      <c r="R1693" t="s">
        <v>36</v>
      </c>
      <c r="S1693">
        <v>2.6</v>
      </c>
      <c r="T1693">
        <f>YEAR(tblOrders[[#This Row],[Order Date]])</f>
        <v>2025</v>
      </c>
      <c r="U1693" t="str">
        <f>TEXT(tblOrders[[#This Row],[Order Date]],"mmm-yyyy")</f>
        <v>Jun-2025</v>
      </c>
      <c r="V1693" s="4">
        <f>tblOrders[[#This Row],[Profit]]/tblOrders[[#This Row],[Sales Amount]]</f>
        <v>0.1875</v>
      </c>
      <c r="W1693" t="str">
        <f>VLOOKUP(tblOrders[[#This Row],[City]],CityRegion,2,0)</f>
        <v>West</v>
      </c>
      <c r="X1693" t="str">
        <f>VLOOKUP(tblOrders[[#This Row],[City]],lookups!A:C,3,0)</f>
        <v>Maharashtra</v>
      </c>
    </row>
    <row r="1694" spans="1:24" x14ac:dyDescent="0.25">
      <c r="A1694" t="s">
        <v>3005</v>
      </c>
      <c r="B1694" s="1">
        <v>45990</v>
      </c>
      <c r="C1694" t="s">
        <v>3006</v>
      </c>
      <c r="D1694" t="s">
        <v>39</v>
      </c>
      <c r="E1694" t="s">
        <v>79</v>
      </c>
      <c r="F1694" t="s">
        <v>80</v>
      </c>
      <c r="G1694" t="s">
        <v>68</v>
      </c>
      <c r="H1694" t="s">
        <v>81</v>
      </c>
      <c r="I1694" t="s">
        <v>139</v>
      </c>
      <c r="J1694" t="s">
        <v>45</v>
      </c>
      <c r="K1694">
        <v>3</v>
      </c>
      <c r="L1694">
        <v>799</v>
      </c>
      <c r="M1694">
        <v>0.15</v>
      </c>
      <c r="N1694">
        <v>2037.45</v>
      </c>
      <c r="O1694">
        <v>177.45</v>
      </c>
      <c r="P1694" t="s">
        <v>28</v>
      </c>
      <c r="Q1694" t="s">
        <v>91</v>
      </c>
      <c r="R1694" t="s">
        <v>123</v>
      </c>
      <c r="S1694">
        <v>3.9</v>
      </c>
      <c r="T1694">
        <f>YEAR(tblOrders[[#This Row],[Order Date]])</f>
        <v>2025</v>
      </c>
      <c r="U1694" t="str">
        <f>TEXT(tblOrders[[#This Row],[Order Date]],"mmm-yyyy")</f>
        <v>Nov-2025</v>
      </c>
      <c r="V1694" s="4">
        <f>tblOrders[[#This Row],[Profit]]/tblOrders[[#This Row],[Sales Amount]]</f>
        <v>8.7094161819921953E-2</v>
      </c>
      <c r="W1694" t="str">
        <f>VLOOKUP(tblOrders[[#This Row],[City]],CityRegion,2,0)</f>
        <v>South</v>
      </c>
      <c r="X1694" t="str">
        <f>VLOOKUP(tblOrders[[#This Row],[City]],lookups!A:C,3,0)</f>
        <v>Tamil Nadu</v>
      </c>
    </row>
    <row r="1695" spans="1:24" x14ac:dyDescent="0.25">
      <c r="A1695" t="s">
        <v>3007</v>
      </c>
      <c r="B1695" s="1">
        <v>45693</v>
      </c>
      <c r="C1695" t="s">
        <v>3008</v>
      </c>
      <c r="D1695" t="s">
        <v>39</v>
      </c>
      <c r="E1695" t="s">
        <v>94</v>
      </c>
      <c r="F1695" t="s">
        <v>95</v>
      </c>
      <c r="G1695" t="s">
        <v>68</v>
      </c>
      <c r="H1695" t="s">
        <v>96</v>
      </c>
      <c r="I1695" t="s">
        <v>26</v>
      </c>
      <c r="J1695" t="s">
        <v>34</v>
      </c>
      <c r="K1695">
        <v>4</v>
      </c>
      <c r="L1695">
        <v>89</v>
      </c>
      <c r="M1695">
        <v>0.15</v>
      </c>
      <c r="N1695">
        <v>302.60000000000002</v>
      </c>
      <c r="O1695">
        <v>82.6</v>
      </c>
      <c r="P1695" t="s">
        <v>111</v>
      </c>
      <c r="Q1695" t="s">
        <v>29</v>
      </c>
      <c r="R1695" t="s">
        <v>30</v>
      </c>
      <c r="S1695">
        <v>2.7</v>
      </c>
      <c r="T1695">
        <f>YEAR(tblOrders[[#This Row],[Order Date]])</f>
        <v>2025</v>
      </c>
      <c r="U1695" t="str">
        <f>TEXT(tblOrders[[#This Row],[Order Date]],"mmm-yyyy")</f>
        <v>Feb-2025</v>
      </c>
      <c r="V1695" s="4">
        <f>tblOrders[[#This Row],[Profit]]/tblOrders[[#This Row],[Sales Amount]]</f>
        <v>0.27296761401189684</v>
      </c>
      <c r="W1695" t="str">
        <f>VLOOKUP(tblOrders[[#This Row],[City]],CityRegion,2,0)</f>
        <v>South</v>
      </c>
      <c r="X1695" t="str">
        <f>VLOOKUP(tblOrders[[#This Row],[City]],lookups!A:C,3,0)</f>
        <v>Karnataka</v>
      </c>
    </row>
    <row r="1696" spans="1:24" x14ac:dyDescent="0.25">
      <c r="A1696" t="s">
        <v>3009</v>
      </c>
      <c r="B1696" s="1">
        <v>45850</v>
      </c>
      <c r="C1696" t="s">
        <v>566</v>
      </c>
      <c r="D1696" t="s">
        <v>21</v>
      </c>
      <c r="E1696" t="s">
        <v>94</v>
      </c>
      <c r="F1696" t="s">
        <v>95</v>
      </c>
      <c r="G1696" t="s">
        <v>68</v>
      </c>
      <c r="H1696" t="s">
        <v>96</v>
      </c>
      <c r="I1696" t="s">
        <v>70</v>
      </c>
      <c r="J1696" t="s">
        <v>45</v>
      </c>
      <c r="K1696">
        <v>5</v>
      </c>
      <c r="L1696">
        <v>89</v>
      </c>
      <c r="M1696">
        <v>0.2</v>
      </c>
      <c r="N1696">
        <v>356</v>
      </c>
      <c r="O1696">
        <v>81</v>
      </c>
      <c r="P1696" t="s">
        <v>28</v>
      </c>
      <c r="Q1696" t="s">
        <v>35</v>
      </c>
      <c r="R1696" t="s">
        <v>36</v>
      </c>
      <c r="S1696">
        <v>3.2</v>
      </c>
      <c r="T1696">
        <f>YEAR(tblOrders[[#This Row],[Order Date]])</f>
        <v>2025</v>
      </c>
      <c r="U1696" t="str">
        <f>TEXT(tblOrders[[#This Row],[Order Date]],"mmm-yyyy")</f>
        <v>Jul-2025</v>
      </c>
      <c r="V1696" s="4">
        <f>tblOrders[[#This Row],[Profit]]/tblOrders[[#This Row],[Sales Amount]]</f>
        <v>0.22752808988764045</v>
      </c>
      <c r="W1696" t="str">
        <f>VLOOKUP(tblOrders[[#This Row],[City]],CityRegion,2,0)</f>
        <v>South</v>
      </c>
      <c r="X1696" t="str">
        <f>VLOOKUP(tblOrders[[#This Row],[City]],lookups!A:C,3,0)</f>
        <v>Telengana</v>
      </c>
    </row>
    <row r="1697" spans="1:24" x14ac:dyDescent="0.25">
      <c r="A1697" t="s">
        <v>3010</v>
      </c>
      <c r="B1697" s="1">
        <v>45678</v>
      </c>
      <c r="C1697" t="s">
        <v>3011</v>
      </c>
      <c r="D1697" t="s">
        <v>21</v>
      </c>
      <c r="E1697" t="s">
        <v>79</v>
      </c>
      <c r="F1697" t="s">
        <v>80</v>
      </c>
      <c r="G1697" t="s">
        <v>68</v>
      </c>
      <c r="H1697" t="s">
        <v>81</v>
      </c>
      <c r="I1697" t="s">
        <v>139</v>
      </c>
      <c r="J1697" t="s">
        <v>27</v>
      </c>
      <c r="K1697">
        <v>1</v>
      </c>
      <c r="L1697">
        <v>799</v>
      </c>
      <c r="M1697">
        <v>0.2</v>
      </c>
      <c r="N1697">
        <v>639.20000000000005</v>
      </c>
      <c r="O1697">
        <v>19.2</v>
      </c>
      <c r="P1697" t="s">
        <v>28</v>
      </c>
      <c r="Q1697" t="s">
        <v>86</v>
      </c>
      <c r="R1697" t="s">
        <v>30</v>
      </c>
      <c r="S1697">
        <v>3.2</v>
      </c>
      <c r="T1697">
        <f>YEAR(tblOrders[[#This Row],[Order Date]])</f>
        <v>2025</v>
      </c>
      <c r="U1697" t="str">
        <f>TEXT(tblOrders[[#This Row],[Order Date]],"mmm-yyyy")</f>
        <v>Jan-2025</v>
      </c>
      <c r="V1697" s="4">
        <f>tblOrders[[#This Row],[Profit]]/tblOrders[[#This Row],[Sales Amount]]</f>
        <v>3.0037546933667079E-2</v>
      </c>
      <c r="W1697" t="str">
        <f>VLOOKUP(tblOrders[[#This Row],[City]],CityRegion,2,0)</f>
        <v>South</v>
      </c>
      <c r="X1697" t="str">
        <f>VLOOKUP(tblOrders[[#This Row],[City]],lookups!A:C,3,0)</f>
        <v>Tamil Nadu</v>
      </c>
    </row>
    <row r="1698" spans="1:24" x14ac:dyDescent="0.25">
      <c r="A1698" t="s">
        <v>3012</v>
      </c>
      <c r="B1698" s="1">
        <v>45677</v>
      </c>
      <c r="C1698" t="s">
        <v>3013</v>
      </c>
      <c r="D1698" t="s">
        <v>21</v>
      </c>
      <c r="E1698" t="s">
        <v>101</v>
      </c>
      <c r="F1698" t="s">
        <v>102</v>
      </c>
      <c r="G1698" t="s">
        <v>24</v>
      </c>
      <c r="H1698" t="s">
        <v>103</v>
      </c>
      <c r="I1698" t="s">
        <v>70</v>
      </c>
      <c r="J1698" t="s">
        <v>45</v>
      </c>
      <c r="K1698">
        <v>5</v>
      </c>
      <c r="L1698">
        <v>120</v>
      </c>
      <c r="M1698">
        <v>0.15</v>
      </c>
      <c r="N1698">
        <v>510</v>
      </c>
      <c r="O1698">
        <v>120</v>
      </c>
      <c r="P1698" t="s">
        <v>28</v>
      </c>
      <c r="Q1698" t="s">
        <v>35</v>
      </c>
      <c r="R1698" t="s">
        <v>123</v>
      </c>
      <c r="S1698">
        <v>4.8</v>
      </c>
      <c r="T1698">
        <f>YEAR(tblOrders[[#This Row],[Order Date]])</f>
        <v>2025</v>
      </c>
      <c r="U1698" t="str">
        <f>TEXT(tblOrders[[#This Row],[Order Date]],"mmm-yyyy")</f>
        <v>Jan-2025</v>
      </c>
      <c r="V1698" s="4">
        <f>tblOrders[[#This Row],[Profit]]/tblOrders[[#This Row],[Sales Amount]]</f>
        <v>0.23529411764705882</v>
      </c>
      <c r="W1698" t="str">
        <f>VLOOKUP(tblOrders[[#This Row],[City]],CityRegion,2,0)</f>
        <v>South</v>
      </c>
      <c r="X1698" t="str">
        <f>VLOOKUP(tblOrders[[#This Row],[City]],lookups!A:C,3,0)</f>
        <v>Telengana</v>
      </c>
    </row>
    <row r="1699" spans="1:24" x14ac:dyDescent="0.25">
      <c r="A1699" t="s">
        <v>3014</v>
      </c>
      <c r="B1699" s="1">
        <v>45907</v>
      </c>
      <c r="C1699" t="s">
        <v>1834</v>
      </c>
      <c r="D1699" t="s">
        <v>21</v>
      </c>
      <c r="E1699" t="s">
        <v>108</v>
      </c>
      <c r="F1699" t="s">
        <v>109</v>
      </c>
      <c r="G1699" t="s">
        <v>62</v>
      </c>
      <c r="H1699" t="s">
        <v>110</v>
      </c>
      <c r="I1699" t="s">
        <v>139</v>
      </c>
      <c r="J1699" t="s">
        <v>27</v>
      </c>
      <c r="K1699">
        <v>1</v>
      </c>
      <c r="L1699">
        <v>110</v>
      </c>
      <c r="M1699">
        <v>0.2</v>
      </c>
      <c r="N1699">
        <v>88</v>
      </c>
      <c r="O1699">
        <v>20</v>
      </c>
      <c r="P1699" t="s">
        <v>85</v>
      </c>
      <c r="Q1699" t="s">
        <v>46</v>
      </c>
      <c r="R1699" t="s">
        <v>123</v>
      </c>
      <c r="S1699">
        <v>4.2</v>
      </c>
      <c r="T1699">
        <f>YEAR(tblOrders[[#This Row],[Order Date]])</f>
        <v>2025</v>
      </c>
      <c r="U1699" t="str">
        <f>TEXT(tblOrders[[#This Row],[Order Date]],"mmm-yyyy")</f>
        <v>Sep-2025</v>
      </c>
      <c r="V1699" s="4">
        <f>tblOrders[[#This Row],[Profit]]/tblOrders[[#This Row],[Sales Amount]]</f>
        <v>0.22727272727272727</v>
      </c>
      <c r="W1699" t="str">
        <f>VLOOKUP(tblOrders[[#This Row],[City]],CityRegion,2,0)</f>
        <v>South</v>
      </c>
      <c r="X1699" t="str">
        <f>VLOOKUP(tblOrders[[#This Row],[City]],lookups!A:C,3,0)</f>
        <v>Tamil Nadu</v>
      </c>
    </row>
    <row r="1700" spans="1:24" x14ac:dyDescent="0.25">
      <c r="A1700" t="s">
        <v>3015</v>
      </c>
      <c r="B1700" s="1">
        <v>45936</v>
      </c>
      <c r="C1700" t="s">
        <v>3016</v>
      </c>
      <c r="D1700" t="s">
        <v>21</v>
      </c>
      <c r="E1700" t="s">
        <v>108</v>
      </c>
      <c r="F1700" t="s">
        <v>109</v>
      </c>
      <c r="G1700" t="s">
        <v>62</v>
      </c>
      <c r="H1700" t="s">
        <v>110</v>
      </c>
      <c r="I1700" t="s">
        <v>44</v>
      </c>
      <c r="J1700" t="s">
        <v>34</v>
      </c>
      <c r="K1700">
        <v>1</v>
      </c>
      <c r="L1700">
        <v>110</v>
      </c>
      <c r="M1700">
        <v>0.15</v>
      </c>
      <c r="N1700">
        <v>93.5</v>
      </c>
      <c r="O1700">
        <v>25.5</v>
      </c>
      <c r="P1700" t="s">
        <v>28</v>
      </c>
      <c r="Q1700" t="s">
        <v>91</v>
      </c>
      <c r="R1700" t="s">
        <v>36</v>
      </c>
      <c r="S1700">
        <v>3.5</v>
      </c>
      <c r="T1700">
        <f>YEAR(tblOrders[[#This Row],[Order Date]])</f>
        <v>2025</v>
      </c>
      <c r="U1700" t="str">
        <f>TEXT(tblOrders[[#This Row],[Order Date]],"mmm-yyyy")</f>
        <v>Oct-2025</v>
      </c>
      <c r="V1700" s="4">
        <f>tblOrders[[#This Row],[Profit]]/tblOrders[[#This Row],[Sales Amount]]</f>
        <v>0.27272727272727271</v>
      </c>
      <c r="W1700" t="str">
        <f>VLOOKUP(tblOrders[[#This Row],[City]],CityRegion,2,0)</f>
        <v>South</v>
      </c>
      <c r="X1700" t="str">
        <f>VLOOKUP(tblOrders[[#This Row],[City]],lookups!A:C,3,0)</f>
        <v>Kerala</v>
      </c>
    </row>
    <row r="1701" spans="1:24" x14ac:dyDescent="0.25">
      <c r="A1701" t="s">
        <v>3017</v>
      </c>
      <c r="B1701" s="1">
        <v>45767</v>
      </c>
      <c r="C1701" t="s">
        <v>3018</v>
      </c>
      <c r="D1701" t="s">
        <v>39</v>
      </c>
      <c r="E1701" t="s">
        <v>108</v>
      </c>
      <c r="F1701" t="s">
        <v>109</v>
      </c>
      <c r="G1701" t="s">
        <v>62</v>
      </c>
      <c r="H1701" t="s">
        <v>110</v>
      </c>
      <c r="I1701" t="s">
        <v>76</v>
      </c>
      <c r="J1701" t="s">
        <v>27</v>
      </c>
      <c r="K1701">
        <v>1</v>
      </c>
      <c r="L1701">
        <v>110</v>
      </c>
      <c r="M1701">
        <v>0.1</v>
      </c>
      <c r="N1701">
        <v>99</v>
      </c>
      <c r="O1701">
        <v>31</v>
      </c>
      <c r="P1701" t="s">
        <v>28</v>
      </c>
      <c r="Q1701" t="s">
        <v>91</v>
      </c>
      <c r="R1701" t="s">
        <v>123</v>
      </c>
      <c r="S1701">
        <v>4</v>
      </c>
      <c r="T1701">
        <f>YEAR(tblOrders[[#This Row],[Order Date]])</f>
        <v>2025</v>
      </c>
      <c r="U1701" t="str">
        <f>TEXT(tblOrders[[#This Row],[Order Date]],"mmm-yyyy")</f>
        <v>Apr-2025</v>
      </c>
      <c r="V1701" s="4">
        <f>tblOrders[[#This Row],[Profit]]/tblOrders[[#This Row],[Sales Amount]]</f>
        <v>0.31313131313131315</v>
      </c>
      <c r="W1701" t="str">
        <f>VLOOKUP(tblOrders[[#This Row],[City]],CityRegion,2,0)</f>
        <v>South</v>
      </c>
      <c r="X1701" t="str">
        <f>VLOOKUP(tblOrders[[#This Row],[City]],lookups!A:C,3,0)</f>
        <v>Kerala</v>
      </c>
    </row>
    <row r="1702" spans="1:24" x14ac:dyDescent="0.25">
      <c r="A1702" t="s">
        <v>3019</v>
      </c>
      <c r="B1702" s="1">
        <v>45734</v>
      </c>
      <c r="C1702" t="s">
        <v>3020</v>
      </c>
      <c r="D1702" t="s">
        <v>39</v>
      </c>
      <c r="E1702" t="s">
        <v>101</v>
      </c>
      <c r="F1702" t="s">
        <v>102</v>
      </c>
      <c r="G1702" t="s">
        <v>24</v>
      </c>
      <c r="H1702" t="s">
        <v>103</v>
      </c>
      <c r="I1702" t="s">
        <v>57</v>
      </c>
      <c r="J1702" t="s">
        <v>34</v>
      </c>
      <c r="K1702">
        <v>4</v>
      </c>
      <c r="L1702">
        <v>120</v>
      </c>
      <c r="M1702">
        <v>0.1</v>
      </c>
      <c r="N1702">
        <v>432</v>
      </c>
      <c r="O1702">
        <v>120</v>
      </c>
      <c r="P1702" t="s">
        <v>28</v>
      </c>
      <c r="Q1702" t="s">
        <v>46</v>
      </c>
      <c r="R1702" t="s">
        <v>36</v>
      </c>
      <c r="S1702">
        <v>4.7</v>
      </c>
      <c r="T1702">
        <f>YEAR(tblOrders[[#This Row],[Order Date]])</f>
        <v>2025</v>
      </c>
      <c r="U1702" t="str">
        <f>TEXT(tblOrders[[#This Row],[Order Date]],"mmm-yyyy")</f>
        <v>Mar-2025</v>
      </c>
      <c r="V1702" s="4">
        <f>tblOrders[[#This Row],[Profit]]/tblOrders[[#This Row],[Sales Amount]]</f>
        <v>0.27777777777777779</v>
      </c>
      <c r="W1702" t="str">
        <f>VLOOKUP(tblOrders[[#This Row],[City]],CityRegion,2,0)</f>
        <v>South</v>
      </c>
      <c r="X1702" t="str">
        <f>VLOOKUP(tblOrders[[#This Row],[City]],lookups!A:C,3,0)</f>
        <v>Kerala</v>
      </c>
    </row>
    <row r="1703" spans="1:24" x14ac:dyDescent="0.25">
      <c r="A1703" t="s">
        <v>3021</v>
      </c>
      <c r="B1703" s="1">
        <v>45956</v>
      </c>
      <c r="C1703" t="s">
        <v>2597</v>
      </c>
      <c r="D1703" t="s">
        <v>21</v>
      </c>
      <c r="E1703" t="s">
        <v>49</v>
      </c>
      <c r="F1703" t="s">
        <v>50</v>
      </c>
      <c r="G1703" t="s">
        <v>24</v>
      </c>
      <c r="H1703" t="s">
        <v>51</v>
      </c>
      <c r="I1703" t="s">
        <v>84</v>
      </c>
      <c r="J1703" t="s">
        <v>45</v>
      </c>
      <c r="K1703">
        <v>1</v>
      </c>
      <c r="L1703">
        <v>85</v>
      </c>
      <c r="M1703">
        <v>0.1</v>
      </c>
      <c r="N1703">
        <v>76.5</v>
      </c>
      <c r="O1703">
        <v>24.5</v>
      </c>
      <c r="P1703" t="s">
        <v>28</v>
      </c>
      <c r="Q1703" t="s">
        <v>86</v>
      </c>
      <c r="R1703" t="s">
        <v>36</v>
      </c>
      <c r="S1703">
        <v>3</v>
      </c>
      <c r="T1703">
        <f>YEAR(tblOrders[[#This Row],[Order Date]])</f>
        <v>2025</v>
      </c>
      <c r="U1703" t="str">
        <f>TEXT(tblOrders[[#This Row],[Order Date]],"mmm-yyyy")</f>
        <v>Oct-2025</v>
      </c>
      <c r="V1703" s="4">
        <f>tblOrders[[#This Row],[Profit]]/tblOrders[[#This Row],[Sales Amount]]</f>
        <v>0.3202614379084967</v>
      </c>
      <c r="W1703" t="str">
        <f>VLOOKUP(tblOrders[[#This Row],[City]],CityRegion,2,0)</f>
        <v>West</v>
      </c>
      <c r="X1703" t="str">
        <f>VLOOKUP(tblOrders[[#This Row],[City]],lookups!A:C,3,0)</f>
        <v>Maharashtra</v>
      </c>
    </row>
    <row r="1704" spans="1:24" x14ac:dyDescent="0.25">
      <c r="A1704" t="s">
        <v>3022</v>
      </c>
      <c r="B1704" s="1">
        <v>45765</v>
      </c>
      <c r="C1704" t="s">
        <v>3023</v>
      </c>
      <c r="D1704" t="s">
        <v>21</v>
      </c>
      <c r="E1704" t="s">
        <v>108</v>
      </c>
      <c r="F1704" t="s">
        <v>109</v>
      </c>
      <c r="G1704" t="s">
        <v>62</v>
      </c>
      <c r="H1704" t="s">
        <v>110</v>
      </c>
      <c r="I1704" t="s">
        <v>44</v>
      </c>
      <c r="J1704" t="s">
        <v>34</v>
      </c>
      <c r="K1704">
        <v>4</v>
      </c>
      <c r="L1704">
        <v>110</v>
      </c>
      <c r="M1704">
        <v>0.1</v>
      </c>
      <c r="N1704">
        <v>396</v>
      </c>
      <c r="O1704">
        <v>124</v>
      </c>
      <c r="P1704" t="s">
        <v>28</v>
      </c>
      <c r="Q1704" t="s">
        <v>86</v>
      </c>
      <c r="R1704" t="s">
        <v>36</v>
      </c>
      <c r="S1704">
        <v>3.8</v>
      </c>
      <c r="T1704">
        <f>YEAR(tblOrders[[#This Row],[Order Date]])</f>
        <v>2025</v>
      </c>
      <c r="U1704" t="str">
        <f>TEXT(tblOrders[[#This Row],[Order Date]],"mmm-yyyy")</f>
        <v>Apr-2025</v>
      </c>
      <c r="V1704" s="4">
        <f>tblOrders[[#This Row],[Profit]]/tblOrders[[#This Row],[Sales Amount]]</f>
        <v>0.31313131313131315</v>
      </c>
      <c r="W1704" t="str">
        <f>VLOOKUP(tblOrders[[#This Row],[City]],CityRegion,2,0)</f>
        <v>South</v>
      </c>
      <c r="X1704" t="str">
        <f>VLOOKUP(tblOrders[[#This Row],[City]],lookups!A:C,3,0)</f>
        <v>Kerala</v>
      </c>
    </row>
    <row r="1705" spans="1:24" x14ac:dyDescent="0.25">
      <c r="A1705" t="s">
        <v>3024</v>
      </c>
      <c r="B1705" s="1">
        <v>45855</v>
      </c>
      <c r="C1705" t="s">
        <v>3025</v>
      </c>
      <c r="D1705" t="s">
        <v>39</v>
      </c>
      <c r="E1705" t="s">
        <v>108</v>
      </c>
      <c r="F1705" t="s">
        <v>109</v>
      </c>
      <c r="G1705" t="s">
        <v>62</v>
      </c>
      <c r="H1705" t="s">
        <v>110</v>
      </c>
      <c r="I1705" t="s">
        <v>130</v>
      </c>
      <c r="J1705" t="s">
        <v>27</v>
      </c>
      <c r="K1705">
        <v>5</v>
      </c>
      <c r="L1705">
        <v>110</v>
      </c>
      <c r="M1705">
        <v>0</v>
      </c>
      <c r="N1705">
        <v>550</v>
      </c>
      <c r="O1705">
        <v>210</v>
      </c>
      <c r="P1705" t="s">
        <v>28</v>
      </c>
      <c r="Q1705" t="s">
        <v>35</v>
      </c>
      <c r="R1705" t="s">
        <v>36</v>
      </c>
      <c r="S1705">
        <v>3.4</v>
      </c>
      <c r="T1705">
        <f>YEAR(tblOrders[[#This Row],[Order Date]])</f>
        <v>2025</v>
      </c>
      <c r="U1705" t="str">
        <f>TEXT(tblOrders[[#This Row],[Order Date]],"mmm-yyyy")</f>
        <v>Jul-2025</v>
      </c>
      <c r="V1705" s="4">
        <f>tblOrders[[#This Row],[Profit]]/tblOrders[[#This Row],[Sales Amount]]</f>
        <v>0.38181818181818183</v>
      </c>
      <c r="W1705" t="str">
        <f>VLOOKUP(tblOrders[[#This Row],[City]],CityRegion,2,0)</f>
        <v>West</v>
      </c>
      <c r="X1705" t="str">
        <f>VLOOKUP(tblOrders[[#This Row],[City]],lookups!A:C,3,0)</f>
        <v>Maharashtra</v>
      </c>
    </row>
    <row r="1706" spans="1:24" x14ac:dyDescent="0.25">
      <c r="A1706" t="s">
        <v>3026</v>
      </c>
      <c r="B1706" s="1">
        <v>45888</v>
      </c>
      <c r="C1706" t="s">
        <v>1275</v>
      </c>
      <c r="D1706" t="s">
        <v>21</v>
      </c>
      <c r="E1706" t="s">
        <v>73</v>
      </c>
      <c r="F1706" t="s">
        <v>74</v>
      </c>
      <c r="G1706" t="s">
        <v>68</v>
      </c>
      <c r="H1706" t="s">
        <v>75</v>
      </c>
      <c r="I1706" t="s">
        <v>26</v>
      </c>
      <c r="J1706" t="s">
        <v>34</v>
      </c>
      <c r="K1706">
        <v>2</v>
      </c>
      <c r="L1706">
        <v>65</v>
      </c>
      <c r="M1706">
        <v>0.15</v>
      </c>
      <c r="N1706">
        <v>110.5</v>
      </c>
      <c r="O1706">
        <v>34.5</v>
      </c>
      <c r="P1706" t="s">
        <v>28</v>
      </c>
      <c r="Q1706" t="s">
        <v>29</v>
      </c>
      <c r="R1706" t="s">
        <v>36</v>
      </c>
      <c r="S1706">
        <v>2.7</v>
      </c>
      <c r="T1706">
        <f>YEAR(tblOrders[[#This Row],[Order Date]])</f>
        <v>2025</v>
      </c>
      <c r="U1706" t="str">
        <f>TEXT(tblOrders[[#This Row],[Order Date]],"mmm-yyyy")</f>
        <v>Aug-2025</v>
      </c>
      <c r="V1706" s="4">
        <f>tblOrders[[#This Row],[Profit]]/tblOrders[[#This Row],[Sales Amount]]</f>
        <v>0.31221719457013575</v>
      </c>
      <c r="W1706" t="str">
        <f>VLOOKUP(tblOrders[[#This Row],[City]],CityRegion,2,0)</f>
        <v>South</v>
      </c>
      <c r="X1706" t="str">
        <f>VLOOKUP(tblOrders[[#This Row],[City]],lookups!A:C,3,0)</f>
        <v>Karnataka</v>
      </c>
    </row>
    <row r="1707" spans="1:24" x14ac:dyDescent="0.25">
      <c r="A1707" t="s">
        <v>3027</v>
      </c>
      <c r="B1707" s="1">
        <v>45690</v>
      </c>
      <c r="C1707" t="s">
        <v>3028</v>
      </c>
      <c r="D1707" t="s">
        <v>21</v>
      </c>
      <c r="E1707" t="s">
        <v>94</v>
      </c>
      <c r="F1707" t="s">
        <v>95</v>
      </c>
      <c r="G1707" t="s">
        <v>68</v>
      </c>
      <c r="H1707" t="s">
        <v>96</v>
      </c>
      <c r="I1707" t="s">
        <v>52</v>
      </c>
      <c r="J1707" t="s">
        <v>34</v>
      </c>
      <c r="K1707">
        <v>4</v>
      </c>
      <c r="L1707">
        <v>89</v>
      </c>
      <c r="M1707">
        <v>0</v>
      </c>
      <c r="N1707">
        <v>356</v>
      </c>
      <c r="O1707">
        <v>136</v>
      </c>
      <c r="P1707" t="s">
        <v>28</v>
      </c>
      <c r="Q1707" t="s">
        <v>91</v>
      </c>
      <c r="R1707" t="s">
        <v>30</v>
      </c>
      <c r="S1707">
        <v>4.3</v>
      </c>
      <c r="T1707">
        <f>YEAR(tblOrders[[#This Row],[Order Date]])</f>
        <v>2025</v>
      </c>
      <c r="U1707" t="str">
        <f>TEXT(tblOrders[[#This Row],[Order Date]],"mmm-yyyy")</f>
        <v>Feb-2025</v>
      </c>
      <c r="V1707" s="4">
        <f>tblOrders[[#This Row],[Profit]]/tblOrders[[#This Row],[Sales Amount]]</f>
        <v>0.38202247191011235</v>
      </c>
      <c r="W1707" t="str">
        <f>VLOOKUP(tblOrders[[#This Row],[City]],CityRegion,2,0)</f>
        <v>South</v>
      </c>
      <c r="X1707" t="str">
        <f>VLOOKUP(tblOrders[[#This Row],[City]],lookups!A:C,3,0)</f>
        <v>Kerala</v>
      </c>
    </row>
    <row r="1708" spans="1:24" x14ac:dyDescent="0.25">
      <c r="A1708" t="s">
        <v>3029</v>
      </c>
      <c r="B1708" s="1">
        <v>45806</v>
      </c>
      <c r="C1708" t="s">
        <v>3030</v>
      </c>
      <c r="D1708" t="s">
        <v>21</v>
      </c>
      <c r="E1708" t="s">
        <v>49</v>
      </c>
      <c r="F1708" t="s">
        <v>50</v>
      </c>
      <c r="G1708" t="s">
        <v>24</v>
      </c>
      <c r="H1708" t="s">
        <v>51</v>
      </c>
      <c r="I1708" t="s">
        <v>33</v>
      </c>
      <c r="J1708" t="s">
        <v>34</v>
      </c>
      <c r="K1708">
        <v>3</v>
      </c>
      <c r="L1708">
        <v>85</v>
      </c>
      <c r="M1708">
        <v>0</v>
      </c>
      <c r="N1708">
        <v>255</v>
      </c>
      <c r="O1708">
        <v>99</v>
      </c>
      <c r="P1708" t="s">
        <v>28</v>
      </c>
      <c r="Q1708" t="s">
        <v>29</v>
      </c>
      <c r="R1708" t="s">
        <v>36</v>
      </c>
      <c r="S1708">
        <v>4.7</v>
      </c>
      <c r="T1708">
        <f>YEAR(tblOrders[[#This Row],[Order Date]])</f>
        <v>2025</v>
      </c>
      <c r="U1708" t="str">
        <f>TEXT(tblOrders[[#This Row],[Order Date]],"mmm-yyyy")</f>
        <v>May-2025</v>
      </c>
      <c r="V1708" s="4">
        <f>tblOrders[[#This Row],[Profit]]/tblOrders[[#This Row],[Sales Amount]]</f>
        <v>0.38823529411764707</v>
      </c>
      <c r="W1708" t="str">
        <f>VLOOKUP(tblOrders[[#This Row],[City]],CityRegion,2,0)</f>
        <v>North</v>
      </c>
      <c r="X1708" t="str">
        <f>VLOOKUP(tblOrders[[#This Row],[City]],lookups!A:C,3,0)</f>
        <v>Delhi</v>
      </c>
    </row>
    <row r="1709" spans="1:24" x14ac:dyDescent="0.25">
      <c r="A1709" t="s">
        <v>3031</v>
      </c>
      <c r="B1709" s="1">
        <v>45890</v>
      </c>
      <c r="C1709" t="s">
        <v>3032</v>
      </c>
      <c r="D1709" t="s">
        <v>21</v>
      </c>
      <c r="E1709" t="s">
        <v>79</v>
      </c>
      <c r="F1709" t="s">
        <v>80</v>
      </c>
      <c r="G1709" t="s">
        <v>68</v>
      </c>
      <c r="H1709" t="s">
        <v>81</v>
      </c>
      <c r="I1709" t="s">
        <v>70</v>
      </c>
      <c r="J1709" t="s">
        <v>27</v>
      </c>
      <c r="K1709">
        <v>1</v>
      </c>
      <c r="L1709">
        <v>799</v>
      </c>
      <c r="M1709">
        <v>0.05</v>
      </c>
      <c r="N1709">
        <v>759.05</v>
      </c>
      <c r="O1709">
        <v>139.05000000000001</v>
      </c>
      <c r="P1709" t="s">
        <v>28</v>
      </c>
      <c r="Q1709" t="s">
        <v>35</v>
      </c>
      <c r="R1709" t="s">
        <v>36</v>
      </c>
      <c r="S1709">
        <v>3.5</v>
      </c>
      <c r="T1709">
        <f>YEAR(tblOrders[[#This Row],[Order Date]])</f>
        <v>2025</v>
      </c>
      <c r="U1709" t="str">
        <f>TEXT(tblOrders[[#This Row],[Order Date]],"mmm-yyyy")</f>
        <v>Aug-2025</v>
      </c>
      <c r="V1709" s="4">
        <f>tblOrders[[#This Row],[Profit]]/tblOrders[[#This Row],[Sales Amount]]</f>
        <v>0.18318951320729862</v>
      </c>
      <c r="W1709" t="str">
        <f>VLOOKUP(tblOrders[[#This Row],[City]],CityRegion,2,0)</f>
        <v>South</v>
      </c>
      <c r="X1709" t="str">
        <f>VLOOKUP(tblOrders[[#This Row],[City]],lookups!A:C,3,0)</f>
        <v>Telengana</v>
      </c>
    </row>
    <row r="1710" spans="1:24" x14ac:dyDescent="0.25">
      <c r="A1710" t="s">
        <v>3033</v>
      </c>
      <c r="B1710" s="1">
        <v>45970</v>
      </c>
      <c r="C1710" t="s">
        <v>3034</v>
      </c>
      <c r="D1710" t="s">
        <v>21</v>
      </c>
      <c r="E1710" t="s">
        <v>101</v>
      </c>
      <c r="F1710" t="s">
        <v>102</v>
      </c>
      <c r="G1710" t="s">
        <v>24</v>
      </c>
      <c r="H1710" t="s">
        <v>103</v>
      </c>
      <c r="I1710" t="s">
        <v>26</v>
      </c>
      <c r="J1710" t="s">
        <v>45</v>
      </c>
      <c r="K1710">
        <v>4</v>
      </c>
      <c r="L1710">
        <v>120</v>
      </c>
      <c r="M1710">
        <v>0</v>
      </c>
      <c r="N1710">
        <v>480</v>
      </c>
      <c r="O1710">
        <v>168</v>
      </c>
      <c r="P1710" t="s">
        <v>28</v>
      </c>
      <c r="Q1710" t="s">
        <v>46</v>
      </c>
      <c r="R1710" t="s">
        <v>30</v>
      </c>
      <c r="S1710">
        <v>3.7</v>
      </c>
      <c r="T1710">
        <f>YEAR(tblOrders[[#This Row],[Order Date]])</f>
        <v>2025</v>
      </c>
      <c r="U1710" t="str">
        <f>TEXT(tblOrders[[#This Row],[Order Date]],"mmm-yyyy")</f>
        <v>Nov-2025</v>
      </c>
      <c r="V1710" s="4">
        <f>tblOrders[[#This Row],[Profit]]/tblOrders[[#This Row],[Sales Amount]]</f>
        <v>0.35</v>
      </c>
      <c r="W1710" t="str">
        <f>VLOOKUP(tblOrders[[#This Row],[City]],CityRegion,2,0)</f>
        <v>South</v>
      </c>
      <c r="X1710" t="str">
        <f>VLOOKUP(tblOrders[[#This Row],[City]],lookups!A:C,3,0)</f>
        <v>Karnataka</v>
      </c>
    </row>
    <row r="1711" spans="1:24" x14ac:dyDescent="0.25">
      <c r="A1711" t="s">
        <v>3035</v>
      </c>
      <c r="B1711" s="1">
        <v>45762</v>
      </c>
      <c r="C1711" t="s">
        <v>3036</v>
      </c>
      <c r="D1711" t="s">
        <v>21</v>
      </c>
      <c r="E1711" t="s">
        <v>73</v>
      </c>
      <c r="F1711" t="s">
        <v>74</v>
      </c>
      <c r="G1711" t="s">
        <v>68</v>
      </c>
      <c r="H1711" t="s">
        <v>75</v>
      </c>
      <c r="I1711" t="s">
        <v>26</v>
      </c>
      <c r="J1711" t="s">
        <v>45</v>
      </c>
      <c r="K1711">
        <v>1</v>
      </c>
      <c r="L1711">
        <v>65</v>
      </c>
      <c r="M1711">
        <v>0.1</v>
      </c>
      <c r="N1711">
        <v>58.5</v>
      </c>
      <c r="O1711">
        <v>20.5</v>
      </c>
      <c r="P1711" t="s">
        <v>85</v>
      </c>
      <c r="Q1711" t="s">
        <v>29</v>
      </c>
      <c r="R1711" t="s">
        <v>36</v>
      </c>
      <c r="S1711">
        <v>3</v>
      </c>
      <c r="T1711">
        <f>YEAR(tblOrders[[#This Row],[Order Date]])</f>
        <v>2025</v>
      </c>
      <c r="U1711" t="str">
        <f>TEXT(tblOrders[[#This Row],[Order Date]],"mmm-yyyy")</f>
        <v>Apr-2025</v>
      </c>
      <c r="V1711" s="4">
        <f>tblOrders[[#This Row],[Profit]]/tblOrders[[#This Row],[Sales Amount]]</f>
        <v>0.3504273504273504</v>
      </c>
      <c r="W1711" t="str">
        <f>VLOOKUP(tblOrders[[#This Row],[City]],CityRegion,2,0)</f>
        <v>South</v>
      </c>
      <c r="X1711" t="str">
        <f>VLOOKUP(tblOrders[[#This Row],[City]],lookups!A:C,3,0)</f>
        <v>Karnataka</v>
      </c>
    </row>
    <row r="1712" spans="1:24" x14ac:dyDescent="0.25">
      <c r="A1712" t="s">
        <v>3037</v>
      </c>
      <c r="B1712" s="1">
        <v>45907</v>
      </c>
      <c r="C1712" t="s">
        <v>2063</v>
      </c>
      <c r="D1712" t="s">
        <v>21</v>
      </c>
      <c r="E1712" t="s">
        <v>108</v>
      </c>
      <c r="F1712" t="s">
        <v>109</v>
      </c>
      <c r="G1712" t="s">
        <v>62</v>
      </c>
      <c r="H1712" t="s">
        <v>110</v>
      </c>
      <c r="I1712" t="s">
        <v>84</v>
      </c>
      <c r="J1712" t="s">
        <v>34</v>
      </c>
      <c r="K1712">
        <v>4</v>
      </c>
      <c r="L1712">
        <v>110</v>
      </c>
      <c r="M1712">
        <v>0</v>
      </c>
      <c r="N1712">
        <v>440</v>
      </c>
      <c r="O1712">
        <v>168</v>
      </c>
      <c r="P1712" t="s">
        <v>28</v>
      </c>
      <c r="Q1712" t="s">
        <v>29</v>
      </c>
      <c r="R1712" t="s">
        <v>30</v>
      </c>
      <c r="S1712">
        <v>4.0999999999999996</v>
      </c>
      <c r="T1712">
        <f>YEAR(tblOrders[[#This Row],[Order Date]])</f>
        <v>2025</v>
      </c>
      <c r="U1712" t="str">
        <f>TEXT(tblOrders[[#This Row],[Order Date]],"mmm-yyyy")</f>
        <v>Sep-2025</v>
      </c>
      <c r="V1712" s="4">
        <f>tblOrders[[#This Row],[Profit]]/tblOrders[[#This Row],[Sales Amount]]</f>
        <v>0.38181818181818183</v>
      </c>
      <c r="W1712" t="str">
        <f>VLOOKUP(tblOrders[[#This Row],[City]],CityRegion,2,0)</f>
        <v>West</v>
      </c>
      <c r="X1712" t="str">
        <f>VLOOKUP(tblOrders[[#This Row],[City]],lookups!A:C,3,0)</f>
        <v>Maharashtra</v>
      </c>
    </row>
    <row r="1713" spans="1:24" x14ac:dyDescent="0.25">
      <c r="A1713" t="s">
        <v>3038</v>
      </c>
      <c r="B1713" s="1">
        <v>45724</v>
      </c>
      <c r="C1713" t="s">
        <v>3039</v>
      </c>
      <c r="D1713" t="s">
        <v>21</v>
      </c>
      <c r="E1713" t="s">
        <v>40</v>
      </c>
      <c r="F1713" t="s">
        <v>41</v>
      </c>
      <c r="G1713" t="s">
        <v>42</v>
      </c>
      <c r="H1713" t="s">
        <v>43</v>
      </c>
      <c r="I1713" t="s">
        <v>139</v>
      </c>
      <c r="J1713" t="s">
        <v>45</v>
      </c>
      <c r="K1713">
        <v>4</v>
      </c>
      <c r="L1713">
        <v>18</v>
      </c>
      <c r="M1713">
        <v>0.15</v>
      </c>
      <c r="N1713">
        <v>61.2</v>
      </c>
      <c r="O1713">
        <v>25.2</v>
      </c>
      <c r="P1713" t="s">
        <v>28</v>
      </c>
      <c r="Q1713" t="s">
        <v>46</v>
      </c>
      <c r="R1713" t="s">
        <v>123</v>
      </c>
      <c r="S1713">
        <v>3.9</v>
      </c>
      <c r="T1713">
        <f>YEAR(tblOrders[[#This Row],[Order Date]])</f>
        <v>2025</v>
      </c>
      <c r="U1713" t="str">
        <f>TEXT(tblOrders[[#This Row],[Order Date]],"mmm-yyyy")</f>
        <v>Mar-2025</v>
      </c>
      <c r="V1713" s="4">
        <f>tblOrders[[#This Row],[Profit]]/tblOrders[[#This Row],[Sales Amount]]</f>
        <v>0.41176470588235292</v>
      </c>
      <c r="W1713" t="str">
        <f>VLOOKUP(tblOrders[[#This Row],[City]],CityRegion,2,0)</f>
        <v>South</v>
      </c>
      <c r="X1713" t="str">
        <f>VLOOKUP(tblOrders[[#This Row],[City]],lookups!A:C,3,0)</f>
        <v>Tamil Nadu</v>
      </c>
    </row>
    <row r="1714" spans="1:24" x14ac:dyDescent="0.25">
      <c r="A1714" t="s">
        <v>3040</v>
      </c>
      <c r="B1714" s="1">
        <v>45901</v>
      </c>
      <c r="C1714" t="s">
        <v>3041</v>
      </c>
      <c r="D1714" t="s">
        <v>21</v>
      </c>
      <c r="E1714" t="s">
        <v>73</v>
      </c>
      <c r="F1714" t="s">
        <v>74</v>
      </c>
      <c r="G1714" t="s">
        <v>68</v>
      </c>
      <c r="H1714" t="s">
        <v>75</v>
      </c>
      <c r="I1714" t="s">
        <v>33</v>
      </c>
      <c r="J1714" t="s">
        <v>34</v>
      </c>
      <c r="K1714">
        <v>3</v>
      </c>
      <c r="L1714">
        <v>65</v>
      </c>
      <c r="M1714">
        <v>0.05</v>
      </c>
      <c r="N1714">
        <v>185.25</v>
      </c>
      <c r="O1714">
        <v>71.25</v>
      </c>
      <c r="P1714" t="s">
        <v>111</v>
      </c>
      <c r="Q1714" t="s">
        <v>35</v>
      </c>
      <c r="R1714" t="s">
        <v>123</v>
      </c>
      <c r="S1714">
        <v>4.4000000000000004</v>
      </c>
      <c r="T1714">
        <f>YEAR(tblOrders[[#This Row],[Order Date]])</f>
        <v>2025</v>
      </c>
      <c r="U1714" t="str">
        <f>TEXT(tblOrders[[#This Row],[Order Date]],"mmm-yyyy")</f>
        <v>Sep-2025</v>
      </c>
      <c r="V1714" s="4">
        <f>tblOrders[[#This Row],[Profit]]/tblOrders[[#This Row],[Sales Amount]]</f>
        <v>0.38461538461538464</v>
      </c>
      <c r="W1714" t="str">
        <f>VLOOKUP(tblOrders[[#This Row],[City]],CityRegion,2,0)</f>
        <v>North</v>
      </c>
      <c r="X1714" t="str">
        <f>VLOOKUP(tblOrders[[#This Row],[City]],lookups!A:C,3,0)</f>
        <v>Delhi</v>
      </c>
    </row>
    <row r="1715" spans="1:24" x14ac:dyDescent="0.25">
      <c r="A1715" t="s">
        <v>3042</v>
      </c>
      <c r="B1715" s="1">
        <v>45912</v>
      </c>
      <c r="C1715" t="s">
        <v>3043</v>
      </c>
      <c r="D1715" t="s">
        <v>21</v>
      </c>
      <c r="E1715" t="s">
        <v>60</v>
      </c>
      <c r="F1715" t="s">
        <v>61</v>
      </c>
      <c r="G1715" t="s">
        <v>62</v>
      </c>
      <c r="H1715" t="s">
        <v>63</v>
      </c>
      <c r="I1715" t="s">
        <v>44</v>
      </c>
      <c r="J1715" t="s">
        <v>34</v>
      </c>
      <c r="K1715">
        <v>3</v>
      </c>
      <c r="L1715">
        <v>45</v>
      </c>
      <c r="M1715">
        <v>0.05</v>
      </c>
      <c r="N1715">
        <v>128.25</v>
      </c>
      <c r="O1715">
        <v>50.25</v>
      </c>
      <c r="P1715" t="s">
        <v>28</v>
      </c>
      <c r="Q1715" t="s">
        <v>35</v>
      </c>
      <c r="R1715" t="s">
        <v>36</v>
      </c>
      <c r="S1715">
        <v>4.8</v>
      </c>
      <c r="T1715">
        <f>YEAR(tblOrders[[#This Row],[Order Date]])</f>
        <v>2025</v>
      </c>
      <c r="U1715" t="str">
        <f>TEXT(tblOrders[[#This Row],[Order Date]],"mmm-yyyy")</f>
        <v>Sep-2025</v>
      </c>
      <c r="V1715" s="4">
        <f>tblOrders[[#This Row],[Profit]]/tblOrders[[#This Row],[Sales Amount]]</f>
        <v>0.391812865497076</v>
      </c>
      <c r="W1715" t="str">
        <f>VLOOKUP(tblOrders[[#This Row],[City]],CityRegion,2,0)</f>
        <v>South</v>
      </c>
      <c r="X1715" t="str">
        <f>VLOOKUP(tblOrders[[#This Row],[City]],lookups!A:C,3,0)</f>
        <v>Kerala</v>
      </c>
    </row>
    <row r="1716" spans="1:24" x14ac:dyDescent="0.25">
      <c r="A1716" t="s">
        <v>3044</v>
      </c>
      <c r="B1716" s="1">
        <v>45751</v>
      </c>
      <c r="C1716" t="s">
        <v>3045</v>
      </c>
      <c r="D1716" t="s">
        <v>21</v>
      </c>
      <c r="E1716" t="s">
        <v>79</v>
      </c>
      <c r="F1716" t="s">
        <v>80</v>
      </c>
      <c r="G1716" t="s">
        <v>68</v>
      </c>
      <c r="H1716" t="s">
        <v>81</v>
      </c>
      <c r="I1716" t="s">
        <v>70</v>
      </c>
      <c r="J1716" t="s">
        <v>45</v>
      </c>
      <c r="K1716">
        <v>4</v>
      </c>
      <c r="L1716">
        <v>799</v>
      </c>
      <c r="M1716">
        <v>0.1</v>
      </c>
      <c r="N1716">
        <v>2876.4</v>
      </c>
      <c r="O1716">
        <v>396.4</v>
      </c>
      <c r="P1716" t="s">
        <v>28</v>
      </c>
      <c r="Q1716" t="s">
        <v>35</v>
      </c>
      <c r="R1716" t="s">
        <v>36</v>
      </c>
      <c r="S1716">
        <v>3.2</v>
      </c>
      <c r="T1716">
        <f>YEAR(tblOrders[[#This Row],[Order Date]])</f>
        <v>2025</v>
      </c>
      <c r="U1716" t="str">
        <f>TEXT(tblOrders[[#This Row],[Order Date]],"mmm-yyyy")</f>
        <v>Apr-2025</v>
      </c>
      <c r="V1716" s="4">
        <f>tblOrders[[#This Row],[Profit]]/tblOrders[[#This Row],[Sales Amount]]</f>
        <v>0.13781115282992629</v>
      </c>
      <c r="W1716" t="str">
        <f>VLOOKUP(tblOrders[[#This Row],[City]],CityRegion,2,0)</f>
        <v>South</v>
      </c>
      <c r="X1716" t="str">
        <f>VLOOKUP(tblOrders[[#This Row],[City]],lookups!A:C,3,0)</f>
        <v>Telengana</v>
      </c>
    </row>
    <row r="1717" spans="1:24" x14ac:dyDescent="0.25">
      <c r="A1717" t="s">
        <v>3046</v>
      </c>
      <c r="B1717" s="1">
        <v>45893</v>
      </c>
      <c r="C1717" t="s">
        <v>1639</v>
      </c>
      <c r="D1717" t="s">
        <v>21</v>
      </c>
      <c r="E1717" t="s">
        <v>94</v>
      </c>
      <c r="F1717" t="s">
        <v>95</v>
      </c>
      <c r="G1717" t="s">
        <v>68</v>
      </c>
      <c r="H1717" t="s">
        <v>96</v>
      </c>
      <c r="I1717" t="s">
        <v>33</v>
      </c>
      <c r="J1717" t="s">
        <v>45</v>
      </c>
      <c r="K1717">
        <v>3</v>
      </c>
      <c r="L1717">
        <v>89</v>
      </c>
      <c r="M1717">
        <v>0.15</v>
      </c>
      <c r="N1717">
        <v>226.95</v>
      </c>
      <c r="O1717">
        <v>61.95</v>
      </c>
      <c r="P1717" t="s">
        <v>28</v>
      </c>
      <c r="Q1717" t="s">
        <v>35</v>
      </c>
      <c r="R1717" t="s">
        <v>36</v>
      </c>
      <c r="S1717">
        <v>3.4</v>
      </c>
      <c r="T1717">
        <f>YEAR(tblOrders[[#This Row],[Order Date]])</f>
        <v>2025</v>
      </c>
      <c r="U1717" t="str">
        <f>TEXT(tblOrders[[#This Row],[Order Date]],"mmm-yyyy")</f>
        <v>Aug-2025</v>
      </c>
      <c r="V1717" s="4">
        <f>tblOrders[[#This Row],[Profit]]/tblOrders[[#This Row],[Sales Amount]]</f>
        <v>0.2729676140118969</v>
      </c>
      <c r="W1717" t="str">
        <f>VLOOKUP(tblOrders[[#This Row],[City]],CityRegion,2,0)</f>
        <v>North</v>
      </c>
      <c r="X1717" t="str">
        <f>VLOOKUP(tblOrders[[#This Row],[City]],lookups!A:C,3,0)</f>
        <v>Delhi</v>
      </c>
    </row>
    <row r="1718" spans="1:24" x14ac:dyDescent="0.25">
      <c r="A1718" t="s">
        <v>3047</v>
      </c>
      <c r="B1718" s="1">
        <v>45658</v>
      </c>
      <c r="C1718" t="s">
        <v>2537</v>
      </c>
      <c r="D1718" t="s">
        <v>21</v>
      </c>
      <c r="E1718" t="s">
        <v>73</v>
      </c>
      <c r="F1718" t="s">
        <v>74</v>
      </c>
      <c r="G1718" t="s">
        <v>68</v>
      </c>
      <c r="H1718" t="s">
        <v>75</v>
      </c>
      <c r="I1718" t="s">
        <v>44</v>
      </c>
      <c r="J1718" t="s">
        <v>34</v>
      </c>
      <c r="K1718">
        <v>5</v>
      </c>
      <c r="L1718">
        <v>65</v>
      </c>
      <c r="M1718">
        <v>0.05</v>
      </c>
      <c r="N1718">
        <v>308.75</v>
      </c>
      <c r="O1718">
        <v>118.75</v>
      </c>
      <c r="P1718" t="s">
        <v>28</v>
      </c>
      <c r="Q1718" t="s">
        <v>46</v>
      </c>
      <c r="R1718" t="s">
        <v>30</v>
      </c>
      <c r="S1718">
        <v>3.2</v>
      </c>
      <c r="T1718">
        <f>YEAR(tblOrders[[#This Row],[Order Date]])</f>
        <v>2025</v>
      </c>
      <c r="U1718" t="str">
        <f>TEXT(tblOrders[[#This Row],[Order Date]],"mmm-yyyy")</f>
        <v>Jan-2025</v>
      </c>
      <c r="V1718" s="4">
        <f>tblOrders[[#This Row],[Profit]]/tblOrders[[#This Row],[Sales Amount]]</f>
        <v>0.38461538461538464</v>
      </c>
      <c r="W1718" t="str">
        <f>VLOOKUP(tblOrders[[#This Row],[City]],CityRegion,2,0)</f>
        <v>South</v>
      </c>
      <c r="X1718" t="str">
        <f>VLOOKUP(tblOrders[[#This Row],[City]],lookups!A:C,3,0)</f>
        <v>Kerala</v>
      </c>
    </row>
    <row r="1719" spans="1:24" x14ac:dyDescent="0.25">
      <c r="A1719" t="s">
        <v>3048</v>
      </c>
      <c r="B1719" s="1">
        <v>46019</v>
      </c>
      <c r="C1719" t="s">
        <v>1552</v>
      </c>
      <c r="D1719" t="s">
        <v>39</v>
      </c>
      <c r="E1719" t="s">
        <v>22</v>
      </c>
      <c r="F1719" t="s">
        <v>23</v>
      </c>
      <c r="G1719" t="s">
        <v>24</v>
      </c>
      <c r="H1719" t="s">
        <v>25</v>
      </c>
      <c r="I1719" t="s">
        <v>130</v>
      </c>
      <c r="J1719" t="s">
        <v>45</v>
      </c>
      <c r="K1719">
        <v>5</v>
      </c>
      <c r="L1719">
        <v>190</v>
      </c>
      <c r="M1719">
        <v>0.15</v>
      </c>
      <c r="N1719">
        <v>807.5</v>
      </c>
      <c r="O1719">
        <v>182.5</v>
      </c>
      <c r="P1719" t="s">
        <v>28</v>
      </c>
      <c r="Q1719" t="s">
        <v>91</v>
      </c>
      <c r="R1719" t="s">
        <v>30</v>
      </c>
      <c r="S1719">
        <v>3.6</v>
      </c>
      <c r="T1719">
        <f>YEAR(tblOrders[[#This Row],[Order Date]])</f>
        <v>2025</v>
      </c>
      <c r="U1719" t="str">
        <f>TEXT(tblOrders[[#This Row],[Order Date]],"mmm-yyyy")</f>
        <v>Dec-2025</v>
      </c>
      <c r="V1719" s="4">
        <f>tblOrders[[#This Row],[Profit]]/tblOrders[[#This Row],[Sales Amount]]</f>
        <v>0.2260061919504644</v>
      </c>
      <c r="W1719" t="str">
        <f>VLOOKUP(tblOrders[[#This Row],[City]],CityRegion,2,0)</f>
        <v>West</v>
      </c>
      <c r="X1719" t="str">
        <f>VLOOKUP(tblOrders[[#This Row],[City]],lookups!A:C,3,0)</f>
        <v>Maharashtra</v>
      </c>
    </row>
    <row r="1720" spans="1:24" x14ac:dyDescent="0.25">
      <c r="A1720" t="s">
        <v>3049</v>
      </c>
      <c r="B1720" s="1">
        <v>45767</v>
      </c>
      <c r="C1720" t="s">
        <v>400</v>
      </c>
      <c r="D1720" t="s">
        <v>39</v>
      </c>
      <c r="E1720" t="s">
        <v>40</v>
      </c>
      <c r="F1720" t="s">
        <v>41</v>
      </c>
      <c r="G1720" t="s">
        <v>42</v>
      </c>
      <c r="H1720" t="s">
        <v>43</v>
      </c>
      <c r="I1720" t="s">
        <v>33</v>
      </c>
      <c r="J1720" t="s">
        <v>27</v>
      </c>
      <c r="K1720">
        <v>3</v>
      </c>
      <c r="L1720">
        <v>18</v>
      </c>
      <c r="M1720">
        <v>0.1</v>
      </c>
      <c r="N1720">
        <v>48.6</v>
      </c>
      <c r="O1720">
        <v>21.6</v>
      </c>
      <c r="P1720" t="s">
        <v>28</v>
      </c>
      <c r="Q1720" t="s">
        <v>29</v>
      </c>
      <c r="R1720" t="s">
        <v>123</v>
      </c>
      <c r="S1720">
        <v>3</v>
      </c>
      <c r="T1720">
        <f>YEAR(tblOrders[[#This Row],[Order Date]])</f>
        <v>2025</v>
      </c>
      <c r="U1720" t="str">
        <f>TEXT(tblOrders[[#This Row],[Order Date]],"mmm-yyyy")</f>
        <v>Apr-2025</v>
      </c>
      <c r="V1720" s="4">
        <f>tblOrders[[#This Row],[Profit]]/tblOrders[[#This Row],[Sales Amount]]</f>
        <v>0.44444444444444448</v>
      </c>
      <c r="W1720" t="str">
        <f>VLOOKUP(tblOrders[[#This Row],[City]],CityRegion,2,0)</f>
        <v>North</v>
      </c>
      <c r="X1720" t="str">
        <f>VLOOKUP(tblOrders[[#This Row],[City]],lookups!A:C,3,0)</f>
        <v>Delhi</v>
      </c>
    </row>
    <row r="1721" spans="1:24" x14ac:dyDescent="0.25">
      <c r="A1721" t="s">
        <v>3050</v>
      </c>
      <c r="B1721" s="1">
        <v>45877</v>
      </c>
      <c r="C1721" t="s">
        <v>3051</v>
      </c>
      <c r="D1721" t="s">
        <v>21</v>
      </c>
      <c r="E1721" t="s">
        <v>22</v>
      </c>
      <c r="F1721" t="s">
        <v>23</v>
      </c>
      <c r="G1721" t="s">
        <v>24</v>
      </c>
      <c r="H1721" t="s">
        <v>25</v>
      </c>
      <c r="I1721" t="s">
        <v>70</v>
      </c>
      <c r="J1721" t="s">
        <v>27</v>
      </c>
      <c r="K1721">
        <v>5</v>
      </c>
      <c r="L1721">
        <v>190</v>
      </c>
      <c r="M1721">
        <v>0.05</v>
      </c>
      <c r="N1721">
        <v>902.5</v>
      </c>
      <c r="O1721">
        <v>277.5</v>
      </c>
      <c r="P1721" t="s">
        <v>28</v>
      </c>
      <c r="Q1721" t="s">
        <v>29</v>
      </c>
      <c r="R1721" t="s">
        <v>36</v>
      </c>
      <c r="S1721">
        <v>2.7</v>
      </c>
      <c r="T1721">
        <f>YEAR(tblOrders[[#This Row],[Order Date]])</f>
        <v>2025</v>
      </c>
      <c r="U1721" t="str">
        <f>TEXT(tblOrders[[#This Row],[Order Date]],"mmm-yyyy")</f>
        <v>Aug-2025</v>
      </c>
      <c r="V1721" s="4">
        <f>tblOrders[[#This Row],[Profit]]/tblOrders[[#This Row],[Sales Amount]]</f>
        <v>0.30747922437673131</v>
      </c>
      <c r="W1721" t="str">
        <f>VLOOKUP(tblOrders[[#This Row],[City]],CityRegion,2,0)</f>
        <v>South</v>
      </c>
      <c r="X1721" t="str">
        <f>VLOOKUP(tblOrders[[#This Row],[City]],lookups!A:C,3,0)</f>
        <v>Telengana</v>
      </c>
    </row>
    <row r="1722" spans="1:24" x14ac:dyDescent="0.25">
      <c r="A1722" t="s">
        <v>3052</v>
      </c>
      <c r="B1722" s="1">
        <v>46012</v>
      </c>
      <c r="C1722" t="s">
        <v>3053</v>
      </c>
      <c r="D1722" t="s">
        <v>21</v>
      </c>
      <c r="E1722" t="s">
        <v>94</v>
      </c>
      <c r="F1722" t="s">
        <v>95</v>
      </c>
      <c r="G1722" t="s">
        <v>68</v>
      </c>
      <c r="H1722" t="s">
        <v>96</v>
      </c>
      <c r="I1722" t="s">
        <v>52</v>
      </c>
      <c r="J1722" t="s">
        <v>45</v>
      </c>
      <c r="K1722">
        <v>4</v>
      </c>
      <c r="L1722">
        <v>89</v>
      </c>
      <c r="M1722">
        <v>0.05</v>
      </c>
      <c r="N1722">
        <v>338.2</v>
      </c>
      <c r="O1722">
        <v>118.2</v>
      </c>
      <c r="P1722" t="s">
        <v>28</v>
      </c>
      <c r="Q1722" t="s">
        <v>35</v>
      </c>
      <c r="R1722" t="s">
        <v>30</v>
      </c>
      <c r="S1722">
        <v>3.5</v>
      </c>
      <c r="T1722">
        <f>YEAR(tblOrders[[#This Row],[Order Date]])</f>
        <v>2025</v>
      </c>
      <c r="U1722" t="str">
        <f>TEXT(tblOrders[[#This Row],[Order Date]],"mmm-yyyy")</f>
        <v>Dec-2025</v>
      </c>
      <c r="V1722" s="4">
        <f>tblOrders[[#This Row],[Profit]]/tblOrders[[#This Row],[Sales Amount]]</f>
        <v>0.34949733885274986</v>
      </c>
      <c r="W1722" t="str">
        <f>VLOOKUP(tblOrders[[#This Row],[City]],CityRegion,2,0)</f>
        <v>South</v>
      </c>
      <c r="X1722" t="str">
        <f>VLOOKUP(tblOrders[[#This Row],[City]],lookups!A:C,3,0)</f>
        <v>Kerala</v>
      </c>
    </row>
    <row r="1723" spans="1:24" x14ac:dyDescent="0.25">
      <c r="A1723" t="s">
        <v>3054</v>
      </c>
      <c r="B1723" s="1">
        <v>45681</v>
      </c>
      <c r="C1723" t="s">
        <v>1521</v>
      </c>
      <c r="D1723" t="s">
        <v>39</v>
      </c>
      <c r="E1723" t="s">
        <v>114</v>
      </c>
      <c r="F1723" t="s">
        <v>115</v>
      </c>
      <c r="G1723" t="s">
        <v>42</v>
      </c>
      <c r="H1723" t="s">
        <v>116</v>
      </c>
      <c r="I1723" t="s">
        <v>70</v>
      </c>
      <c r="J1723" t="s">
        <v>27</v>
      </c>
      <c r="K1723">
        <v>1</v>
      </c>
      <c r="L1723">
        <v>12</v>
      </c>
      <c r="M1723">
        <v>0.1</v>
      </c>
      <c r="N1723">
        <v>10.8</v>
      </c>
      <c r="O1723">
        <v>4.8</v>
      </c>
      <c r="P1723" t="s">
        <v>28</v>
      </c>
      <c r="Q1723" t="s">
        <v>86</v>
      </c>
      <c r="R1723" t="s">
        <v>36</v>
      </c>
      <c r="S1723">
        <v>4.7</v>
      </c>
      <c r="T1723">
        <f>YEAR(tblOrders[[#This Row],[Order Date]])</f>
        <v>2025</v>
      </c>
      <c r="U1723" t="str">
        <f>TEXT(tblOrders[[#This Row],[Order Date]],"mmm-yyyy")</f>
        <v>Jan-2025</v>
      </c>
      <c r="V1723" s="4">
        <f>tblOrders[[#This Row],[Profit]]/tblOrders[[#This Row],[Sales Amount]]</f>
        <v>0.44444444444444442</v>
      </c>
      <c r="W1723" t="str">
        <f>VLOOKUP(tblOrders[[#This Row],[City]],CityRegion,2,0)</f>
        <v>South</v>
      </c>
      <c r="X1723" t="str">
        <f>VLOOKUP(tblOrders[[#This Row],[City]],lookups!A:C,3,0)</f>
        <v>Telengana</v>
      </c>
    </row>
    <row r="1724" spans="1:24" x14ac:dyDescent="0.25">
      <c r="A1724" t="s">
        <v>3055</v>
      </c>
      <c r="B1724" s="1">
        <v>45957</v>
      </c>
      <c r="C1724" t="s">
        <v>2677</v>
      </c>
      <c r="D1724" t="s">
        <v>21</v>
      </c>
      <c r="E1724" t="s">
        <v>108</v>
      </c>
      <c r="F1724" t="s">
        <v>109</v>
      </c>
      <c r="G1724" t="s">
        <v>62</v>
      </c>
      <c r="H1724" t="s">
        <v>110</v>
      </c>
      <c r="I1724" t="s">
        <v>130</v>
      </c>
      <c r="J1724" t="s">
        <v>45</v>
      </c>
      <c r="K1724">
        <v>5</v>
      </c>
      <c r="L1724">
        <v>110</v>
      </c>
      <c r="M1724">
        <v>0.05</v>
      </c>
      <c r="N1724">
        <v>522.5</v>
      </c>
      <c r="O1724">
        <v>182.5</v>
      </c>
      <c r="P1724" t="s">
        <v>28</v>
      </c>
      <c r="Q1724" t="s">
        <v>35</v>
      </c>
      <c r="R1724" t="s">
        <v>36</v>
      </c>
      <c r="S1724">
        <v>4.2</v>
      </c>
      <c r="T1724">
        <f>YEAR(tblOrders[[#This Row],[Order Date]])</f>
        <v>2025</v>
      </c>
      <c r="U1724" t="str">
        <f>TEXT(tblOrders[[#This Row],[Order Date]],"mmm-yyyy")</f>
        <v>Oct-2025</v>
      </c>
      <c r="V1724" s="4">
        <f>tblOrders[[#This Row],[Profit]]/tblOrders[[#This Row],[Sales Amount]]</f>
        <v>0.34928229665071769</v>
      </c>
      <c r="W1724" t="str">
        <f>VLOOKUP(tblOrders[[#This Row],[City]],CityRegion,2,0)</f>
        <v>West</v>
      </c>
      <c r="X1724" t="str">
        <f>VLOOKUP(tblOrders[[#This Row],[City]],lookups!A:C,3,0)</f>
        <v>Maharashtra</v>
      </c>
    </row>
    <row r="1725" spans="1:24" x14ac:dyDescent="0.25">
      <c r="A1725" t="s">
        <v>3056</v>
      </c>
      <c r="B1725" s="1">
        <v>45775</v>
      </c>
      <c r="C1725" t="s">
        <v>3057</v>
      </c>
      <c r="D1725" t="s">
        <v>21</v>
      </c>
      <c r="E1725" t="s">
        <v>22</v>
      </c>
      <c r="F1725" t="s">
        <v>23</v>
      </c>
      <c r="G1725" t="s">
        <v>24</v>
      </c>
      <c r="H1725" t="s">
        <v>25</v>
      </c>
      <c r="I1725" t="s">
        <v>33</v>
      </c>
      <c r="J1725" t="s">
        <v>34</v>
      </c>
      <c r="K1725">
        <v>2</v>
      </c>
      <c r="L1725">
        <v>190</v>
      </c>
      <c r="M1725">
        <v>0</v>
      </c>
      <c r="N1725">
        <v>380</v>
      </c>
      <c r="O1725">
        <v>130</v>
      </c>
      <c r="P1725" t="s">
        <v>28</v>
      </c>
      <c r="Q1725" t="s">
        <v>35</v>
      </c>
      <c r="R1725" t="s">
        <v>36</v>
      </c>
      <c r="S1725">
        <v>2.8</v>
      </c>
      <c r="T1725">
        <f>YEAR(tblOrders[[#This Row],[Order Date]])</f>
        <v>2025</v>
      </c>
      <c r="U1725" t="str">
        <f>TEXT(tblOrders[[#This Row],[Order Date]],"mmm-yyyy")</f>
        <v>Apr-2025</v>
      </c>
      <c r="V1725" s="4">
        <f>tblOrders[[#This Row],[Profit]]/tblOrders[[#This Row],[Sales Amount]]</f>
        <v>0.34210526315789475</v>
      </c>
      <c r="W1725" t="str">
        <f>VLOOKUP(tblOrders[[#This Row],[City]],CityRegion,2,0)</f>
        <v>North</v>
      </c>
      <c r="X1725" t="str">
        <f>VLOOKUP(tblOrders[[#This Row],[City]],lookups!A:C,3,0)</f>
        <v>Delhi</v>
      </c>
    </row>
    <row r="1726" spans="1:24" x14ac:dyDescent="0.25">
      <c r="A1726" t="s">
        <v>3058</v>
      </c>
      <c r="B1726" s="1">
        <v>45747</v>
      </c>
      <c r="C1726" t="s">
        <v>3059</v>
      </c>
      <c r="D1726" t="s">
        <v>39</v>
      </c>
      <c r="E1726" t="s">
        <v>114</v>
      </c>
      <c r="F1726" t="s">
        <v>115</v>
      </c>
      <c r="G1726" t="s">
        <v>42</v>
      </c>
      <c r="H1726" t="s">
        <v>116</v>
      </c>
      <c r="I1726" t="s">
        <v>130</v>
      </c>
      <c r="J1726" t="s">
        <v>34</v>
      </c>
      <c r="K1726">
        <v>3</v>
      </c>
      <c r="L1726">
        <v>12</v>
      </c>
      <c r="M1726">
        <v>0.2</v>
      </c>
      <c r="N1726">
        <v>28.8</v>
      </c>
      <c r="O1726">
        <v>10.8</v>
      </c>
      <c r="P1726" t="s">
        <v>148</v>
      </c>
      <c r="Q1726" t="s">
        <v>35</v>
      </c>
      <c r="R1726" t="s">
        <v>36</v>
      </c>
      <c r="S1726">
        <v>3.3</v>
      </c>
      <c r="T1726">
        <f>YEAR(tblOrders[[#This Row],[Order Date]])</f>
        <v>2025</v>
      </c>
      <c r="U1726" t="str">
        <f>TEXT(tblOrders[[#This Row],[Order Date]],"mmm-yyyy")</f>
        <v>Mar-2025</v>
      </c>
      <c r="V1726" s="4">
        <f>tblOrders[[#This Row],[Profit]]/tblOrders[[#This Row],[Sales Amount]]</f>
        <v>0.375</v>
      </c>
      <c r="W1726" t="str">
        <f>VLOOKUP(tblOrders[[#This Row],[City]],CityRegion,2,0)</f>
        <v>West</v>
      </c>
      <c r="X1726" t="str">
        <f>VLOOKUP(tblOrders[[#This Row],[City]],lookups!A:C,3,0)</f>
        <v>Maharashtra</v>
      </c>
    </row>
    <row r="1727" spans="1:24" x14ac:dyDescent="0.25">
      <c r="A1727" t="s">
        <v>3060</v>
      </c>
      <c r="B1727" s="1">
        <v>45774</v>
      </c>
      <c r="C1727" t="s">
        <v>1550</v>
      </c>
      <c r="D1727" t="s">
        <v>21</v>
      </c>
      <c r="E1727" t="s">
        <v>94</v>
      </c>
      <c r="F1727" t="s">
        <v>95</v>
      </c>
      <c r="G1727" t="s">
        <v>68</v>
      </c>
      <c r="H1727" t="s">
        <v>96</v>
      </c>
      <c r="I1727" t="s">
        <v>130</v>
      </c>
      <c r="J1727" t="s">
        <v>45</v>
      </c>
      <c r="K1727">
        <v>5</v>
      </c>
      <c r="L1727">
        <v>89</v>
      </c>
      <c r="M1727">
        <v>0.2</v>
      </c>
      <c r="N1727">
        <v>356</v>
      </c>
      <c r="O1727">
        <v>81</v>
      </c>
      <c r="P1727" t="s">
        <v>28</v>
      </c>
      <c r="Q1727" t="s">
        <v>35</v>
      </c>
      <c r="R1727" t="s">
        <v>36</v>
      </c>
      <c r="S1727">
        <v>3.8</v>
      </c>
      <c r="T1727">
        <f>YEAR(tblOrders[[#This Row],[Order Date]])</f>
        <v>2025</v>
      </c>
      <c r="U1727" t="str">
        <f>TEXT(tblOrders[[#This Row],[Order Date]],"mmm-yyyy")</f>
        <v>Apr-2025</v>
      </c>
      <c r="V1727" s="4">
        <f>tblOrders[[#This Row],[Profit]]/tblOrders[[#This Row],[Sales Amount]]</f>
        <v>0.22752808988764045</v>
      </c>
      <c r="W1727" t="str">
        <f>VLOOKUP(tblOrders[[#This Row],[City]],CityRegion,2,0)</f>
        <v>West</v>
      </c>
      <c r="X1727" t="str">
        <f>VLOOKUP(tblOrders[[#This Row],[City]],lookups!A:C,3,0)</f>
        <v>Maharashtra</v>
      </c>
    </row>
    <row r="1728" spans="1:24" x14ac:dyDescent="0.25">
      <c r="A1728" t="s">
        <v>3061</v>
      </c>
      <c r="B1728" s="1">
        <v>45888</v>
      </c>
      <c r="C1728" t="s">
        <v>3062</v>
      </c>
      <c r="D1728" t="s">
        <v>21</v>
      </c>
      <c r="E1728" t="s">
        <v>60</v>
      </c>
      <c r="F1728" t="s">
        <v>61</v>
      </c>
      <c r="G1728" t="s">
        <v>62</v>
      </c>
      <c r="H1728" t="s">
        <v>63</v>
      </c>
      <c r="I1728" t="s">
        <v>76</v>
      </c>
      <c r="J1728" t="s">
        <v>34</v>
      </c>
      <c r="K1728">
        <v>2</v>
      </c>
      <c r="L1728">
        <v>45</v>
      </c>
      <c r="M1728">
        <v>0.2</v>
      </c>
      <c r="N1728">
        <v>72</v>
      </c>
      <c r="O1728">
        <v>20</v>
      </c>
      <c r="P1728" t="s">
        <v>28</v>
      </c>
      <c r="Q1728" t="s">
        <v>46</v>
      </c>
      <c r="R1728" t="s">
        <v>30</v>
      </c>
      <c r="S1728">
        <v>4.5</v>
      </c>
      <c r="T1728">
        <f>YEAR(tblOrders[[#This Row],[Order Date]])</f>
        <v>2025</v>
      </c>
      <c r="U1728" t="str">
        <f>TEXT(tblOrders[[#This Row],[Order Date]],"mmm-yyyy")</f>
        <v>Aug-2025</v>
      </c>
      <c r="V1728" s="4">
        <f>tblOrders[[#This Row],[Profit]]/tblOrders[[#This Row],[Sales Amount]]</f>
        <v>0.27777777777777779</v>
      </c>
      <c r="W1728" t="str">
        <f>VLOOKUP(tblOrders[[#This Row],[City]],CityRegion,2,0)</f>
        <v>South</v>
      </c>
      <c r="X1728" t="str">
        <f>VLOOKUP(tblOrders[[#This Row],[City]],lookups!A:C,3,0)</f>
        <v>Kerala</v>
      </c>
    </row>
    <row r="1729" spans="1:24" x14ac:dyDescent="0.25">
      <c r="A1729" t="s">
        <v>3063</v>
      </c>
      <c r="B1729" s="1">
        <v>45874</v>
      </c>
      <c r="C1729" t="s">
        <v>3064</v>
      </c>
      <c r="D1729" t="s">
        <v>21</v>
      </c>
      <c r="E1729" t="s">
        <v>79</v>
      </c>
      <c r="F1729" t="s">
        <v>80</v>
      </c>
      <c r="G1729" t="s">
        <v>68</v>
      </c>
      <c r="H1729" t="s">
        <v>81</v>
      </c>
      <c r="I1729" t="s">
        <v>33</v>
      </c>
      <c r="J1729" t="s">
        <v>34</v>
      </c>
      <c r="K1729">
        <v>2</v>
      </c>
      <c r="L1729">
        <v>799</v>
      </c>
      <c r="M1729">
        <v>0.05</v>
      </c>
      <c r="N1729">
        <v>1518.1</v>
      </c>
      <c r="O1729">
        <v>278.10000000000002</v>
      </c>
      <c r="P1729" t="s">
        <v>28</v>
      </c>
      <c r="Q1729" t="s">
        <v>86</v>
      </c>
      <c r="R1729" t="s">
        <v>36</v>
      </c>
      <c r="S1729">
        <v>4.3</v>
      </c>
      <c r="T1729">
        <f>YEAR(tblOrders[[#This Row],[Order Date]])</f>
        <v>2025</v>
      </c>
      <c r="U1729" t="str">
        <f>TEXT(tblOrders[[#This Row],[Order Date]],"mmm-yyyy")</f>
        <v>Aug-2025</v>
      </c>
      <c r="V1729" s="4">
        <f>tblOrders[[#This Row],[Profit]]/tblOrders[[#This Row],[Sales Amount]]</f>
        <v>0.18318951320729862</v>
      </c>
      <c r="W1729" t="str">
        <f>VLOOKUP(tblOrders[[#This Row],[City]],CityRegion,2,0)</f>
        <v>North</v>
      </c>
      <c r="X1729" t="str">
        <f>VLOOKUP(tblOrders[[#This Row],[City]],lookups!A:C,3,0)</f>
        <v>Delhi</v>
      </c>
    </row>
    <row r="1730" spans="1:24" x14ac:dyDescent="0.25">
      <c r="A1730" t="s">
        <v>3065</v>
      </c>
      <c r="B1730" s="1">
        <v>45941</v>
      </c>
      <c r="C1730" t="s">
        <v>3066</v>
      </c>
      <c r="D1730" t="s">
        <v>39</v>
      </c>
      <c r="E1730" t="s">
        <v>22</v>
      </c>
      <c r="F1730" t="s">
        <v>23</v>
      </c>
      <c r="G1730" t="s">
        <v>24</v>
      </c>
      <c r="H1730" t="s">
        <v>25</v>
      </c>
      <c r="I1730" t="s">
        <v>139</v>
      </c>
      <c r="J1730" t="s">
        <v>45</v>
      </c>
      <c r="K1730">
        <v>3</v>
      </c>
      <c r="L1730">
        <v>190</v>
      </c>
      <c r="M1730">
        <v>0.15</v>
      </c>
      <c r="N1730">
        <v>484.5</v>
      </c>
      <c r="O1730">
        <v>109.5</v>
      </c>
      <c r="P1730" t="s">
        <v>28</v>
      </c>
      <c r="Q1730" t="s">
        <v>35</v>
      </c>
      <c r="R1730" t="s">
        <v>30</v>
      </c>
      <c r="S1730">
        <v>4.8</v>
      </c>
      <c r="T1730">
        <f>YEAR(tblOrders[[#This Row],[Order Date]])</f>
        <v>2025</v>
      </c>
      <c r="U1730" t="str">
        <f>TEXT(tblOrders[[#This Row],[Order Date]],"mmm-yyyy")</f>
        <v>Oct-2025</v>
      </c>
      <c r="V1730" s="4">
        <f>tblOrders[[#This Row],[Profit]]/tblOrders[[#This Row],[Sales Amount]]</f>
        <v>0.2260061919504644</v>
      </c>
      <c r="W1730" t="str">
        <f>VLOOKUP(tblOrders[[#This Row],[City]],CityRegion,2,0)</f>
        <v>South</v>
      </c>
      <c r="X1730" t="str">
        <f>VLOOKUP(tblOrders[[#This Row],[City]],lookups!A:C,3,0)</f>
        <v>Tamil Nadu</v>
      </c>
    </row>
    <row r="1731" spans="1:24" x14ac:dyDescent="0.25">
      <c r="A1731" t="s">
        <v>3067</v>
      </c>
      <c r="B1731" s="1">
        <v>46006</v>
      </c>
      <c r="C1731" t="s">
        <v>269</v>
      </c>
      <c r="D1731" t="s">
        <v>39</v>
      </c>
      <c r="E1731" t="s">
        <v>40</v>
      </c>
      <c r="F1731" t="s">
        <v>41</v>
      </c>
      <c r="G1731" t="s">
        <v>42</v>
      </c>
      <c r="H1731" t="s">
        <v>43</v>
      </c>
      <c r="I1731" t="s">
        <v>139</v>
      </c>
      <c r="J1731" t="s">
        <v>27</v>
      </c>
      <c r="K1731">
        <v>4</v>
      </c>
      <c r="L1731">
        <v>18</v>
      </c>
      <c r="M1731">
        <v>0</v>
      </c>
      <c r="N1731">
        <v>72</v>
      </c>
      <c r="O1731">
        <v>36</v>
      </c>
      <c r="P1731" t="s">
        <v>28</v>
      </c>
      <c r="Q1731" t="s">
        <v>91</v>
      </c>
      <c r="R1731" t="s">
        <v>36</v>
      </c>
      <c r="S1731">
        <v>4.2</v>
      </c>
      <c r="T1731">
        <f>YEAR(tblOrders[[#This Row],[Order Date]])</f>
        <v>2025</v>
      </c>
      <c r="U1731" t="str">
        <f>TEXT(tblOrders[[#This Row],[Order Date]],"mmm-yyyy")</f>
        <v>Dec-2025</v>
      </c>
      <c r="V1731" s="4">
        <f>tblOrders[[#This Row],[Profit]]/tblOrders[[#This Row],[Sales Amount]]</f>
        <v>0.5</v>
      </c>
      <c r="W1731" t="str">
        <f>VLOOKUP(tblOrders[[#This Row],[City]],CityRegion,2,0)</f>
        <v>South</v>
      </c>
      <c r="X1731" t="str">
        <f>VLOOKUP(tblOrders[[#This Row],[City]],lookups!A:C,3,0)</f>
        <v>Tamil Nadu</v>
      </c>
    </row>
    <row r="1732" spans="1:24" x14ac:dyDescent="0.25">
      <c r="A1732" t="s">
        <v>3068</v>
      </c>
      <c r="B1732" s="1">
        <v>45926</v>
      </c>
      <c r="C1732" t="s">
        <v>3069</v>
      </c>
      <c r="D1732" t="s">
        <v>21</v>
      </c>
      <c r="E1732" t="s">
        <v>60</v>
      </c>
      <c r="F1732" t="s">
        <v>61</v>
      </c>
      <c r="G1732" t="s">
        <v>62</v>
      </c>
      <c r="H1732" t="s">
        <v>63</v>
      </c>
      <c r="I1732" t="s">
        <v>26</v>
      </c>
      <c r="J1732" t="s">
        <v>34</v>
      </c>
      <c r="K1732">
        <v>3</v>
      </c>
      <c r="L1732">
        <v>45</v>
      </c>
      <c r="M1732">
        <v>0.15</v>
      </c>
      <c r="N1732">
        <v>114.75</v>
      </c>
      <c r="O1732">
        <v>36.75</v>
      </c>
      <c r="P1732" t="s">
        <v>28</v>
      </c>
      <c r="Q1732" t="s">
        <v>29</v>
      </c>
      <c r="R1732" t="s">
        <v>36</v>
      </c>
      <c r="S1732">
        <v>4.3</v>
      </c>
      <c r="T1732">
        <f>YEAR(tblOrders[[#This Row],[Order Date]])</f>
        <v>2025</v>
      </c>
      <c r="U1732" t="str">
        <f>TEXT(tblOrders[[#This Row],[Order Date]],"mmm-yyyy")</f>
        <v>Sep-2025</v>
      </c>
      <c r="V1732" s="4">
        <f>tblOrders[[#This Row],[Profit]]/tblOrders[[#This Row],[Sales Amount]]</f>
        <v>0.3202614379084967</v>
      </c>
      <c r="W1732" t="str">
        <f>VLOOKUP(tblOrders[[#This Row],[City]],CityRegion,2,0)</f>
        <v>South</v>
      </c>
      <c r="X1732" t="str">
        <f>VLOOKUP(tblOrders[[#This Row],[City]],lookups!A:C,3,0)</f>
        <v>Karnataka</v>
      </c>
    </row>
    <row r="1733" spans="1:24" x14ac:dyDescent="0.25">
      <c r="A1733" t="s">
        <v>3070</v>
      </c>
      <c r="B1733" s="1">
        <v>45825</v>
      </c>
      <c r="C1733" t="s">
        <v>1550</v>
      </c>
      <c r="D1733" t="s">
        <v>21</v>
      </c>
      <c r="E1733" t="s">
        <v>22</v>
      </c>
      <c r="F1733" t="s">
        <v>23</v>
      </c>
      <c r="G1733" t="s">
        <v>24</v>
      </c>
      <c r="H1733" t="s">
        <v>25</v>
      </c>
      <c r="I1733" t="s">
        <v>44</v>
      </c>
      <c r="J1733" t="s">
        <v>45</v>
      </c>
      <c r="K1733">
        <v>1</v>
      </c>
      <c r="L1733">
        <v>190</v>
      </c>
      <c r="M1733">
        <v>0.1</v>
      </c>
      <c r="N1733">
        <v>171</v>
      </c>
      <c r="O1733">
        <v>46</v>
      </c>
      <c r="P1733" t="s">
        <v>28</v>
      </c>
      <c r="Q1733" t="s">
        <v>86</v>
      </c>
      <c r="R1733" t="s">
        <v>30</v>
      </c>
      <c r="S1733">
        <v>4.2</v>
      </c>
      <c r="T1733">
        <f>YEAR(tblOrders[[#This Row],[Order Date]])</f>
        <v>2025</v>
      </c>
      <c r="U1733" t="str">
        <f>TEXT(tblOrders[[#This Row],[Order Date]],"mmm-yyyy")</f>
        <v>Jun-2025</v>
      </c>
      <c r="V1733" s="4">
        <f>tblOrders[[#This Row],[Profit]]/tblOrders[[#This Row],[Sales Amount]]</f>
        <v>0.26900584795321636</v>
      </c>
      <c r="W1733" t="str">
        <f>VLOOKUP(tblOrders[[#This Row],[City]],CityRegion,2,0)</f>
        <v>South</v>
      </c>
      <c r="X1733" t="str">
        <f>VLOOKUP(tblOrders[[#This Row],[City]],lookups!A:C,3,0)</f>
        <v>Kerala</v>
      </c>
    </row>
    <row r="1734" spans="1:24" x14ac:dyDescent="0.25">
      <c r="A1734" t="s">
        <v>3071</v>
      </c>
      <c r="B1734" s="1">
        <v>45858</v>
      </c>
      <c r="C1734" t="s">
        <v>3072</v>
      </c>
      <c r="D1734" t="s">
        <v>39</v>
      </c>
      <c r="E1734" t="s">
        <v>114</v>
      </c>
      <c r="F1734" t="s">
        <v>115</v>
      </c>
      <c r="G1734" t="s">
        <v>42</v>
      </c>
      <c r="H1734" t="s">
        <v>116</v>
      </c>
      <c r="I1734" t="s">
        <v>44</v>
      </c>
      <c r="J1734" t="s">
        <v>34</v>
      </c>
      <c r="K1734">
        <v>2</v>
      </c>
      <c r="L1734">
        <v>12</v>
      </c>
      <c r="M1734">
        <v>0.05</v>
      </c>
      <c r="N1734">
        <v>22.8</v>
      </c>
      <c r="O1734">
        <v>10.8</v>
      </c>
      <c r="P1734" t="s">
        <v>28</v>
      </c>
      <c r="Q1734" t="s">
        <v>35</v>
      </c>
      <c r="R1734" t="s">
        <v>30</v>
      </c>
      <c r="S1734">
        <v>4.2</v>
      </c>
      <c r="T1734">
        <f>YEAR(tblOrders[[#This Row],[Order Date]])</f>
        <v>2025</v>
      </c>
      <c r="U1734" t="str">
        <f>TEXT(tblOrders[[#This Row],[Order Date]],"mmm-yyyy")</f>
        <v>Jul-2025</v>
      </c>
      <c r="V1734" s="4">
        <f>tblOrders[[#This Row],[Profit]]/tblOrders[[#This Row],[Sales Amount]]</f>
        <v>0.47368421052631582</v>
      </c>
      <c r="W1734" t="str">
        <f>VLOOKUP(tblOrders[[#This Row],[City]],CityRegion,2,0)</f>
        <v>South</v>
      </c>
      <c r="X1734" t="str">
        <f>VLOOKUP(tblOrders[[#This Row],[City]],lookups!A:C,3,0)</f>
        <v>Kerala</v>
      </c>
    </row>
    <row r="1735" spans="1:24" x14ac:dyDescent="0.25">
      <c r="A1735" t="s">
        <v>3073</v>
      </c>
      <c r="B1735" s="1">
        <v>45768</v>
      </c>
      <c r="C1735" t="s">
        <v>3074</v>
      </c>
      <c r="D1735" t="s">
        <v>21</v>
      </c>
      <c r="E1735" t="s">
        <v>22</v>
      </c>
      <c r="F1735" t="s">
        <v>23</v>
      </c>
      <c r="G1735" t="s">
        <v>24</v>
      </c>
      <c r="H1735" t="s">
        <v>25</v>
      </c>
      <c r="I1735" t="s">
        <v>52</v>
      </c>
      <c r="J1735" t="s">
        <v>45</v>
      </c>
      <c r="K1735">
        <v>3</v>
      </c>
      <c r="L1735">
        <v>190</v>
      </c>
      <c r="M1735">
        <v>0.2</v>
      </c>
      <c r="N1735">
        <v>456</v>
      </c>
      <c r="O1735">
        <v>81</v>
      </c>
      <c r="P1735" t="s">
        <v>148</v>
      </c>
      <c r="Q1735" t="s">
        <v>91</v>
      </c>
      <c r="R1735" t="s">
        <v>36</v>
      </c>
      <c r="S1735">
        <v>3.3</v>
      </c>
      <c r="T1735">
        <f>YEAR(tblOrders[[#This Row],[Order Date]])</f>
        <v>2025</v>
      </c>
      <c r="U1735" t="str">
        <f>TEXT(tblOrders[[#This Row],[Order Date]],"mmm-yyyy")</f>
        <v>Apr-2025</v>
      </c>
      <c r="V1735" s="4">
        <f>tblOrders[[#This Row],[Profit]]/tblOrders[[#This Row],[Sales Amount]]</f>
        <v>0.17763157894736842</v>
      </c>
      <c r="W1735" t="str">
        <f>VLOOKUP(tblOrders[[#This Row],[City]],CityRegion,2,0)</f>
        <v>South</v>
      </c>
      <c r="X1735" t="str">
        <f>VLOOKUP(tblOrders[[#This Row],[City]],lookups!A:C,3,0)</f>
        <v>Kerala</v>
      </c>
    </row>
    <row r="1736" spans="1:24" x14ac:dyDescent="0.25">
      <c r="A1736" t="s">
        <v>3075</v>
      </c>
      <c r="B1736" s="1">
        <v>45957</v>
      </c>
      <c r="C1736" t="s">
        <v>2517</v>
      </c>
      <c r="D1736" t="s">
        <v>21</v>
      </c>
      <c r="E1736" t="s">
        <v>66</v>
      </c>
      <c r="F1736" t="s">
        <v>67</v>
      </c>
      <c r="G1736" t="s">
        <v>68</v>
      </c>
      <c r="H1736" t="s">
        <v>69</v>
      </c>
      <c r="I1736" t="s">
        <v>57</v>
      </c>
      <c r="J1736" t="s">
        <v>45</v>
      </c>
      <c r="K1736">
        <v>1</v>
      </c>
      <c r="L1736">
        <v>149</v>
      </c>
      <c r="M1736">
        <v>0.15</v>
      </c>
      <c r="N1736">
        <v>126.65</v>
      </c>
      <c r="O1736">
        <v>31.65</v>
      </c>
      <c r="P1736" t="s">
        <v>28</v>
      </c>
      <c r="Q1736" t="s">
        <v>29</v>
      </c>
      <c r="R1736" t="s">
        <v>123</v>
      </c>
      <c r="S1736">
        <v>4.8</v>
      </c>
      <c r="T1736">
        <f>YEAR(tblOrders[[#This Row],[Order Date]])</f>
        <v>2025</v>
      </c>
      <c r="U1736" t="str">
        <f>TEXT(tblOrders[[#This Row],[Order Date]],"mmm-yyyy")</f>
        <v>Oct-2025</v>
      </c>
      <c r="V1736" s="4">
        <f>tblOrders[[#This Row],[Profit]]/tblOrders[[#This Row],[Sales Amount]]</f>
        <v>0.24990130280300038</v>
      </c>
      <c r="W1736" t="str">
        <f>VLOOKUP(tblOrders[[#This Row],[City]],CityRegion,2,0)</f>
        <v>South</v>
      </c>
      <c r="X1736" t="str">
        <f>VLOOKUP(tblOrders[[#This Row],[City]],lookups!A:C,3,0)</f>
        <v>Kerala</v>
      </c>
    </row>
    <row r="1737" spans="1:24" x14ac:dyDescent="0.25">
      <c r="A1737" t="s">
        <v>3076</v>
      </c>
      <c r="B1737" s="1">
        <v>45773</v>
      </c>
      <c r="C1737" t="s">
        <v>3077</v>
      </c>
      <c r="D1737" t="s">
        <v>21</v>
      </c>
      <c r="E1737" t="s">
        <v>94</v>
      </c>
      <c r="F1737" t="s">
        <v>95</v>
      </c>
      <c r="G1737" t="s">
        <v>68</v>
      </c>
      <c r="H1737" t="s">
        <v>96</v>
      </c>
      <c r="I1737" t="s">
        <v>52</v>
      </c>
      <c r="J1737" t="s">
        <v>34</v>
      </c>
      <c r="K1737">
        <v>4</v>
      </c>
      <c r="L1737">
        <v>89</v>
      </c>
      <c r="M1737">
        <v>0</v>
      </c>
      <c r="N1737">
        <v>356</v>
      </c>
      <c r="O1737">
        <v>136</v>
      </c>
      <c r="P1737" t="s">
        <v>85</v>
      </c>
      <c r="Q1737" t="s">
        <v>29</v>
      </c>
      <c r="R1737" t="s">
        <v>30</v>
      </c>
      <c r="S1737">
        <v>4.7</v>
      </c>
      <c r="T1737">
        <f>YEAR(tblOrders[[#This Row],[Order Date]])</f>
        <v>2025</v>
      </c>
      <c r="U1737" t="str">
        <f>TEXT(tblOrders[[#This Row],[Order Date]],"mmm-yyyy")</f>
        <v>Apr-2025</v>
      </c>
      <c r="V1737" s="4">
        <f>tblOrders[[#This Row],[Profit]]/tblOrders[[#This Row],[Sales Amount]]</f>
        <v>0.38202247191011235</v>
      </c>
      <c r="W1737" t="str">
        <f>VLOOKUP(tblOrders[[#This Row],[City]],CityRegion,2,0)</f>
        <v>South</v>
      </c>
      <c r="X1737" t="str">
        <f>VLOOKUP(tblOrders[[#This Row],[City]],lookups!A:C,3,0)</f>
        <v>Kerala</v>
      </c>
    </row>
    <row r="1738" spans="1:24" x14ac:dyDescent="0.25">
      <c r="A1738" t="s">
        <v>3078</v>
      </c>
      <c r="B1738" s="1">
        <v>45893</v>
      </c>
      <c r="C1738" t="s">
        <v>3079</v>
      </c>
      <c r="D1738" t="s">
        <v>39</v>
      </c>
      <c r="E1738" t="s">
        <v>101</v>
      </c>
      <c r="F1738" t="s">
        <v>102</v>
      </c>
      <c r="G1738" t="s">
        <v>24</v>
      </c>
      <c r="H1738" t="s">
        <v>103</v>
      </c>
      <c r="I1738" t="s">
        <v>44</v>
      </c>
      <c r="J1738" t="s">
        <v>45</v>
      </c>
      <c r="K1738">
        <v>1</v>
      </c>
      <c r="L1738">
        <v>120</v>
      </c>
      <c r="M1738">
        <v>0.1</v>
      </c>
      <c r="N1738">
        <v>108</v>
      </c>
      <c r="O1738">
        <v>30</v>
      </c>
      <c r="P1738" t="s">
        <v>28</v>
      </c>
      <c r="Q1738" t="s">
        <v>29</v>
      </c>
      <c r="R1738" t="s">
        <v>30</v>
      </c>
      <c r="S1738">
        <v>3.3</v>
      </c>
      <c r="T1738">
        <f>YEAR(tblOrders[[#This Row],[Order Date]])</f>
        <v>2025</v>
      </c>
      <c r="U1738" t="str">
        <f>TEXT(tblOrders[[#This Row],[Order Date]],"mmm-yyyy")</f>
        <v>Aug-2025</v>
      </c>
      <c r="V1738" s="4">
        <f>tblOrders[[#This Row],[Profit]]/tblOrders[[#This Row],[Sales Amount]]</f>
        <v>0.27777777777777779</v>
      </c>
      <c r="W1738" t="str">
        <f>VLOOKUP(tblOrders[[#This Row],[City]],CityRegion,2,0)</f>
        <v>South</v>
      </c>
      <c r="X1738" t="str">
        <f>VLOOKUP(tblOrders[[#This Row],[City]],lookups!A:C,3,0)</f>
        <v>Kerala</v>
      </c>
    </row>
    <row r="1739" spans="1:24" x14ac:dyDescent="0.25">
      <c r="A1739" t="s">
        <v>3080</v>
      </c>
      <c r="B1739" s="1">
        <v>45659</v>
      </c>
      <c r="C1739" t="s">
        <v>216</v>
      </c>
      <c r="D1739" t="s">
        <v>21</v>
      </c>
      <c r="E1739" t="s">
        <v>114</v>
      </c>
      <c r="F1739" t="s">
        <v>115</v>
      </c>
      <c r="G1739" t="s">
        <v>42</v>
      </c>
      <c r="H1739" t="s">
        <v>116</v>
      </c>
      <c r="I1739" t="s">
        <v>130</v>
      </c>
      <c r="J1739" t="s">
        <v>45</v>
      </c>
      <c r="K1739">
        <v>2</v>
      </c>
      <c r="L1739">
        <v>12</v>
      </c>
      <c r="M1739">
        <v>0.15</v>
      </c>
      <c r="N1739">
        <v>20.399999999999999</v>
      </c>
      <c r="O1739">
        <v>8.4</v>
      </c>
      <c r="P1739" t="s">
        <v>148</v>
      </c>
      <c r="Q1739" t="s">
        <v>29</v>
      </c>
      <c r="R1739" t="s">
        <v>30</v>
      </c>
      <c r="S1739">
        <v>4.9000000000000004</v>
      </c>
      <c r="T1739">
        <f>YEAR(tblOrders[[#This Row],[Order Date]])</f>
        <v>2025</v>
      </c>
      <c r="U1739" t="str">
        <f>TEXT(tblOrders[[#This Row],[Order Date]],"mmm-yyyy")</f>
        <v>Jan-2025</v>
      </c>
      <c r="V1739" s="4">
        <f>tblOrders[[#This Row],[Profit]]/tblOrders[[#This Row],[Sales Amount]]</f>
        <v>0.41176470588235298</v>
      </c>
      <c r="W1739" t="str">
        <f>VLOOKUP(tblOrders[[#This Row],[City]],CityRegion,2,0)</f>
        <v>West</v>
      </c>
      <c r="X1739" t="str">
        <f>VLOOKUP(tblOrders[[#This Row],[City]],lookups!A:C,3,0)</f>
        <v>Maharashtra</v>
      </c>
    </row>
    <row r="1740" spans="1:24" x14ac:dyDescent="0.25">
      <c r="A1740" t="s">
        <v>3081</v>
      </c>
      <c r="B1740" s="1">
        <v>45683</v>
      </c>
      <c r="C1740" t="s">
        <v>573</v>
      </c>
      <c r="D1740" t="s">
        <v>21</v>
      </c>
      <c r="E1740" t="s">
        <v>94</v>
      </c>
      <c r="F1740" t="s">
        <v>95</v>
      </c>
      <c r="G1740" t="s">
        <v>68</v>
      </c>
      <c r="H1740" t="s">
        <v>96</v>
      </c>
      <c r="I1740" t="s">
        <v>139</v>
      </c>
      <c r="J1740" t="s">
        <v>45</v>
      </c>
      <c r="K1740">
        <v>2</v>
      </c>
      <c r="L1740">
        <v>89</v>
      </c>
      <c r="M1740">
        <v>0.1</v>
      </c>
      <c r="N1740">
        <v>160.19999999999999</v>
      </c>
      <c r="O1740">
        <v>50.2</v>
      </c>
      <c r="P1740" t="s">
        <v>111</v>
      </c>
      <c r="Q1740" t="s">
        <v>46</v>
      </c>
      <c r="R1740" t="s">
        <v>30</v>
      </c>
      <c r="S1740">
        <v>3.8</v>
      </c>
      <c r="T1740">
        <f>YEAR(tblOrders[[#This Row],[Order Date]])</f>
        <v>2025</v>
      </c>
      <c r="U1740" t="str">
        <f>TEXT(tblOrders[[#This Row],[Order Date]],"mmm-yyyy")</f>
        <v>Jan-2025</v>
      </c>
      <c r="V1740" s="4">
        <f>tblOrders[[#This Row],[Profit]]/tblOrders[[#This Row],[Sales Amount]]</f>
        <v>0.31335830212234711</v>
      </c>
      <c r="W1740" t="str">
        <f>VLOOKUP(tblOrders[[#This Row],[City]],CityRegion,2,0)</f>
        <v>South</v>
      </c>
      <c r="X1740" t="str">
        <f>VLOOKUP(tblOrders[[#This Row],[City]],lookups!A:C,3,0)</f>
        <v>Tamil Nadu</v>
      </c>
    </row>
    <row r="1741" spans="1:24" x14ac:dyDescent="0.25">
      <c r="A1741" t="s">
        <v>3082</v>
      </c>
      <c r="B1741" s="1">
        <v>45927</v>
      </c>
      <c r="C1741" t="s">
        <v>2845</v>
      </c>
      <c r="D1741" t="s">
        <v>39</v>
      </c>
      <c r="E1741" t="s">
        <v>114</v>
      </c>
      <c r="F1741" t="s">
        <v>115</v>
      </c>
      <c r="G1741" t="s">
        <v>42</v>
      </c>
      <c r="H1741" t="s">
        <v>116</v>
      </c>
      <c r="I1741" t="s">
        <v>33</v>
      </c>
      <c r="J1741" t="s">
        <v>27</v>
      </c>
      <c r="K1741">
        <v>5</v>
      </c>
      <c r="L1741">
        <v>12</v>
      </c>
      <c r="M1741">
        <v>0.1</v>
      </c>
      <c r="N1741">
        <v>54</v>
      </c>
      <c r="O1741">
        <v>24</v>
      </c>
      <c r="P1741" t="s">
        <v>28</v>
      </c>
      <c r="Q1741" t="s">
        <v>91</v>
      </c>
      <c r="R1741" t="s">
        <v>36</v>
      </c>
      <c r="S1741">
        <v>4.8</v>
      </c>
      <c r="T1741">
        <f>YEAR(tblOrders[[#This Row],[Order Date]])</f>
        <v>2025</v>
      </c>
      <c r="U1741" t="str">
        <f>TEXT(tblOrders[[#This Row],[Order Date]],"mmm-yyyy")</f>
        <v>Sep-2025</v>
      </c>
      <c r="V1741" s="4">
        <f>tblOrders[[#This Row],[Profit]]/tblOrders[[#This Row],[Sales Amount]]</f>
        <v>0.44444444444444442</v>
      </c>
      <c r="W1741" t="str">
        <f>VLOOKUP(tblOrders[[#This Row],[City]],CityRegion,2,0)</f>
        <v>North</v>
      </c>
      <c r="X1741" t="str">
        <f>VLOOKUP(tblOrders[[#This Row],[City]],lookups!A:C,3,0)</f>
        <v>Delhi</v>
      </c>
    </row>
    <row r="1742" spans="1:24" x14ac:dyDescent="0.25">
      <c r="A1742" t="s">
        <v>3083</v>
      </c>
      <c r="B1742" s="1">
        <v>45969</v>
      </c>
      <c r="C1742" t="s">
        <v>3084</v>
      </c>
      <c r="D1742" t="s">
        <v>21</v>
      </c>
      <c r="E1742" t="s">
        <v>49</v>
      </c>
      <c r="F1742" t="s">
        <v>50</v>
      </c>
      <c r="G1742" t="s">
        <v>24</v>
      </c>
      <c r="H1742" t="s">
        <v>51</v>
      </c>
      <c r="I1742" t="s">
        <v>76</v>
      </c>
      <c r="J1742" t="s">
        <v>45</v>
      </c>
      <c r="K1742">
        <v>4</v>
      </c>
      <c r="L1742">
        <v>85</v>
      </c>
      <c r="M1742">
        <v>0.15</v>
      </c>
      <c r="N1742">
        <v>289</v>
      </c>
      <c r="O1742">
        <v>81</v>
      </c>
      <c r="P1742" t="s">
        <v>28</v>
      </c>
      <c r="Q1742" t="s">
        <v>46</v>
      </c>
      <c r="R1742" t="s">
        <v>36</v>
      </c>
      <c r="S1742">
        <v>3.5</v>
      </c>
      <c r="T1742">
        <f>YEAR(tblOrders[[#This Row],[Order Date]])</f>
        <v>2025</v>
      </c>
      <c r="U1742" t="str">
        <f>TEXT(tblOrders[[#This Row],[Order Date]],"mmm-yyyy")</f>
        <v>Nov-2025</v>
      </c>
      <c r="V1742" s="4">
        <f>tblOrders[[#This Row],[Profit]]/tblOrders[[#This Row],[Sales Amount]]</f>
        <v>0.28027681660899656</v>
      </c>
      <c r="W1742" t="str">
        <f>VLOOKUP(tblOrders[[#This Row],[City]],CityRegion,2,0)</f>
        <v>South</v>
      </c>
      <c r="X1742" t="str">
        <f>VLOOKUP(tblOrders[[#This Row],[City]],lookups!A:C,3,0)</f>
        <v>Kerala</v>
      </c>
    </row>
    <row r="1743" spans="1:24" x14ac:dyDescent="0.25">
      <c r="A1743" t="s">
        <v>3085</v>
      </c>
      <c r="B1743" s="1">
        <v>45956</v>
      </c>
      <c r="C1743" t="s">
        <v>771</v>
      </c>
      <c r="D1743" t="s">
        <v>21</v>
      </c>
      <c r="E1743" t="s">
        <v>55</v>
      </c>
      <c r="F1743" t="s">
        <v>56</v>
      </c>
      <c r="G1743" t="s">
        <v>24</v>
      </c>
      <c r="H1743" t="s">
        <v>51</v>
      </c>
      <c r="I1743" t="s">
        <v>130</v>
      </c>
      <c r="J1743" t="s">
        <v>27</v>
      </c>
      <c r="K1743">
        <v>4</v>
      </c>
      <c r="L1743">
        <v>42</v>
      </c>
      <c r="M1743">
        <v>0.05</v>
      </c>
      <c r="N1743">
        <v>159.6</v>
      </c>
      <c r="O1743">
        <v>63.6</v>
      </c>
      <c r="P1743" t="s">
        <v>28</v>
      </c>
      <c r="Q1743" t="s">
        <v>91</v>
      </c>
      <c r="R1743" t="s">
        <v>36</v>
      </c>
      <c r="S1743">
        <v>3.9</v>
      </c>
      <c r="T1743">
        <f>YEAR(tblOrders[[#This Row],[Order Date]])</f>
        <v>2025</v>
      </c>
      <c r="U1743" t="str">
        <f>TEXT(tblOrders[[#This Row],[Order Date]],"mmm-yyyy")</f>
        <v>Oct-2025</v>
      </c>
      <c r="V1743" s="4">
        <f>tblOrders[[#This Row],[Profit]]/tblOrders[[#This Row],[Sales Amount]]</f>
        <v>0.39849624060150379</v>
      </c>
      <c r="W1743" t="str">
        <f>VLOOKUP(tblOrders[[#This Row],[City]],CityRegion,2,0)</f>
        <v>West</v>
      </c>
      <c r="X1743" t="str">
        <f>VLOOKUP(tblOrders[[#This Row],[City]],lookups!A:C,3,0)</f>
        <v>Maharashtra</v>
      </c>
    </row>
    <row r="1744" spans="1:24" x14ac:dyDescent="0.25">
      <c r="A1744" t="s">
        <v>3086</v>
      </c>
      <c r="B1744" s="1">
        <v>45705</v>
      </c>
      <c r="C1744" t="s">
        <v>2103</v>
      </c>
      <c r="D1744" t="s">
        <v>21</v>
      </c>
      <c r="E1744" t="s">
        <v>114</v>
      </c>
      <c r="F1744" t="s">
        <v>115</v>
      </c>
      <c r="G1744" t="s">
        <v>42</v>
      </c>
      <c r="H1744" t="s">
        <v>116</v>
      </c>
      <c r="I1744" t="s">
        <v>84</v>
      </c>
      <c r="J1744" t="s">
        <v>34</v>
      </c>
      <c r="K1744">
        <v>3</v>
      </c>
      <c r="L1744">
        <v>12</v>
      </c>
      <c r="M1744">
        <v>0.1</v>
      </c>
      <c r="N1744">
        <v>32.4</v>
      </c>
      <c r="O1744">
        <v>14.4</v>
      </c>
      <c r="P1744" t="s">
        <v>28</v>
      </c>
      <c r="Q1744" t="s">
        <v>91</v>
      </c>
      <c r="R1744" t="s">
        <v>30</v>
      </c>
      <c r="S1744">
        <v>4.0999999999999996</v>
      </c>
      <c r="T1744">
        <f>YEAR(tblOrders[[#This Row],[Order Date]])</f>
        <v>2025</v>
      </c>
      <c r="U1744" t="str">
        <f>TEXT(tblOrders[[#This Row],[Order Date]],"mmm-yyyy")</f>
        <v>Feb-2025</v>
      </c>
      <c r="V1744" s="4">
        <f>tblOrders[[#This Row],[Profit]]/tblOrders[[#This Row],[Sales Amount]]</f>
        <v>0.44444444444444448</v>
      </c>
      <c r="W1744" t="str">
        <f>VLOOKUP(tblOrders[[#This Row],[City]],CityRegion,2,0)</f>
        <v>West</v>
      </c>
      <c r="X1744" t="str">
        <f>VLOOKUP(tblOrders[[#This Row],[City]],lookups!A:C,3,0)</f>
        <v>Maharashtra</v>
      </c>
    </row>
    <row r="1745" spans="1:24" x14ac:dyDescent="0.25">
      <c r="A1745" t="s">
        <v>3087</v>
      </c>
      <c r="B1745" s="1">
        <v>45905</v>
      </c>
      <c r="C1745" t="s">
        <v>367</v>
      </c>
      <c r="D1745" t="s">
        <v>21</v>
      </c>
      <c r="E1745" t="s">
        <v>108</v>
      </c>
      <c r="F1745" t="s">
        <v>109</v>
      </c>
      <c r="G1745" t="s">
        <v>62</v>
      </c>
      <c r="H1745" t="s">
        <v>110</v>
      </c>
      <c r="I1745" t="s">
        <v>33</v>
      </c>
      <c r="J1745" t="s">
        <v>34</v>
      </c>
      <c r="K1745">
        <v>5</v>
      </c>
      <c r="L1745">
        <v>110</v>
      </c>
      <c r="M1745">
        <v>0.05</v>
      </c>
      <c r="N1745">
        <v>522.5</v>
      </c>
      <c r="O1745">
        <v>182.5</v>
      </c>
      <c r="P1745" t="s">
        <v>28</v>
      </c>
      <c r="Q1745" t="s">
        <v>35</v>
      </c>
      <c r="R1745" t="s">
        <v>36</v>
      </c>
      <c r="S1745">
        <v>3.6</v>
      </c>
      <c r="T1745">
        <f>YEAR(tblOrders[[#This Row],[Order Date]])</f>
        <v>2025</v>
      </c>
      <c r="U1745" t="str">
        <f>TEXT(tblOrders[[#This Row],[Order Date]],"mmm-yyyy")</f>
        <v>Sep-2025</v>
      </c>
      <c r="V1745" s="4">
        <f>tblOrders[[#This Row],[Profit]]/tblOrders[[#This Row],[Sales Amount]]</f>
        <v>0.34928229665071769</v>
      </c>
      <c r="W1745" t="str">
        <f>VLOOKUP(tblOrders[[#This Row],[City]],CityRegion,2,0)</f>
        <v>North</v>
      </c>
      <c r="X1745" t="str">
        <f>VLOOKUP(tblOrders[[#This Row],[City]],lookups!A:C,3,0)</f>
        <v>Delhi</v>
      </c>
    </row>
    <row r="1746" spans="1:24" x14ac:dyDescent="0.25">
      <c r="A1746" t="s">
        <v>3088</v>
      </c>
      <c r="B1746" s="1">
        <v>45912</v>
      </c>
      <c r="C1746" t="s">
        <v>3089</v>
      </c>
      <c r="D1746" t="s">
        <v>21</v>
      </c>
      <c r="E1746" t="s">
        <v>73</v>
      </c>
      <c r="F1746" t="s">
        <v>74</v>
      </c>
      <c r="G1746" t="s">
        <v>68</v>
      </c>
      <c r="H1746" t="s">
        <v>75</v>
      </c>
      <c r="I1746" t="s">
        <v>52</v>
      </c>
      <c r="J1746" t="s">
        <v>27</v>
      </c>
      <c r="K1746">
        <v>2</v>
      </c>
      <c r="L1746">
        <v>65</v>
      </c>
      <c r="M1746">
        <v>0.2</v>
      </c>
      <c r="N1746">
        <v>104</v>
      </c>
      <c r="O1746">
        <v>28</v>
      </c>
      <c r="P1746" t="s">
        <v>28</v>
      </c>
      <c r="Q1746" t="s">
        <v>29</v>
      </c>
      <c r="R1746" t="s">
        <v>36</v>
      </c>
      <c r="S1746">
        <v>2.9</v>
      </c>
      <c r="T1746">
        <f>YEAR(tblOrders[[#This Row],[Order Date]])</f>
        <v>2025</v>
      </c>
      <c r="U1746" t="str">
        <f>TEXT(tblOrders[[#This Row],[Order Date]],"mmm-yyyy")</f>
        <v>Sep-2025</v>
      </c>
      <c r="V1746" s="4">
        <f>tblOrders[[#This Row],[Profit]]/tblOrders[[#This Row],[Sales Amount]]</f>
        <v>0.26923076923076922</v>
      </c>
      <c r="W1746" t="str">
        <f>VLOOKUP(tblOrders[[#This Row],[City]],CityRegion,2,0)</f>
        <v>South</v>
      </c>
      <c r="X1746" t="str">
        <f>VLOOKUP(tblOrders[[#This Row],[City]],lookups!A:C,3,0)</f>
        <v>Kerala</v>
      </c>
    </row>
    <row r="1747" spans="1:24" x14ac:dyDescent="0.25">
      <c r="A1747" t="s">
        <v>3090</v>
      </c>
      <c r="B1747" s="1">
        <v>46009</v>
      </c>
      <c r="C1747" t="s">
        <v>1927</v>
      </c>
      <c r="D1747" t="s">
        <v>39</v>
      </c>
      <c r="E1747" t="s">
        <v>49</v>
      </c>
      <c r="F1747" t="s">
        <v>50</v>
      </c>
      <c r="G1747" t="s">
        <v>24</v>
      </c>
      <c r="H1747" t="s">
        <v>51</v>
      </c>
      <c r="I1747" t="s">
        <v>52</v>
      </c>
      <c r="J1747" t="s">
        <v>34</v>
      </c>
      <c r="K1747">
        <v>4</v>
      </c>
      <c r="L1747">
        <v>85</v>
      </c>
      <c r="M1747">
        <v>0.1</v>
      </c>
      <c r="N1747">
        <v>306</v>
      </c>
      <c r="O1747">
        <v>98</v>
      </c>
      <c r="P1747" t="s">
        <v>28</v>
      </c>
      <c r="Q1747" t="s">
        <v>91</v>
      </c>
      <c r="R1747" t="s">
        <v>36</v>
      </c>
      <c r="S1747">
        <v>3.6</v>
      </c>
      <c r="T1747">
        <f>YEAR(tblOrders[[#This Row],[Order Date]])</f>
        <v>2025</v>
      </c>
      <c r="U1747" t="str">
        <f>TEXT(tblOrders[[#This Row],[Order Date]],"mmm-yyyy")</f>
        <v>Dec-2025</v>
      </c>
      <c r="V1747" s="4">
        <f>tblOrders[[#This Row],[Profit]]/tblOrders[[#This Row],[Sales Amount]]</f>
        <v>0.3202614379084967</v>
      </c>
      <c r="W1747" t="str">
        <f>VLOOKUP(tblOrders[[#This Row],[City]],CityRegion,2,0)</f>
        <v>South</v>
      </c>
      <c r="X1747" t="str">
        <f>VLOOKUP(tblOrders[[#This Row],[City]],lookups!A:C,3,0)</f>
        <v>Kerala</v>
      </c>
    </row>
    <row r="1748" spans="1:24" x14ac:dyDescent="0.25">
      <c r="A1748" t="s">
        <v>3091</v>
      </c>
      <c r="B1748" s="1">
        <v>45894</v>
      </c>
      <c r="C1748" t="s">
        <v>3092</v>
      </c>
      <c r="D1748" t="s">
        <v>39</v>
      </c>
      <c r="E1748" t="s">
        <v>55</v>
      </c>
      <c r="F1748" t="s">
        <v>56</v>
      </c>
      <c r="G1748" t="s">
        <v>24</v>
      </c>
      <c r="H1748" t="s">
        <v>51</v>
      </c>
      <c r="I1748" t="s">
        <v>33</v>
      </c>
      <c r="J1748" t="s">
        <v>34</v>
      </c>
      <c r="K1748">
        <v>1</v>
      </c>
      <c r="L1748">
        <v>42</v>
      </c>
      <c r="M1748">
        <v>0.2</v>
      </c>
      <c r="N1748">
        <v>33.6</v>
      </c>
      <c r="O1748">
        <v>9.6</v>
      </c>
      <c r="P1748" t="s">
        <v>85</v>
      </c>
      <c r="Q1748" t="s">
        <v>35</v>
      </c>
      <c r="R1748" t="s">
        <v>36</v>
      </c>
      <c r="S1748">
        <v>4.4000000000000004</v>
      </c>
      <c r="T1748">
        <f>YEAR(tblOrders[[#This Row],[Order Date]])</f>
        <v>2025</v>
      </c>
      <c r="U1748" t="str">
        <f>TEXT(tblOrders[[#This Row],[Order Date]],"mmm-yyyy")</f>
        <v>Aug-2025</v>
      </c>
      <c r="V1748" s="4">
        <f>tblOrders[[#This Row],[Profit]]/tblOrders[[#This Row],[Sales Amount]]</f>
        <v>0.2857142857142857</v>
      </c>
      <c r="W1748" t="str">
        <f>VLOOKUP(tblOrders[[#This Row],[City]],CityRegion,2,0)</f>
        <v>North</v>
      </c>
      <c r="X1748" t="str">
        <f>VLOOKUP(tblOrders[[#This Row],[City]],lookups!A:C,3,0)</f>
        <v>Delhi</v>
      </c>
    </row>
    <row r="1749" spans="1:24" x14ac:dyDescent="0.25">
      <c r="A1749" t="s">
        <v>3093</v>
      </c>
      <c r="B1749" s="1">
        <v>45822</v>
      </c>
      <c r="C1749" t="s">
        <v>1122</v>
      </c>
      <c r="D1749" t="s">
        <v>21</v>
      </c>
      <c r="E1749" t="s">
        <v>73</v>
      </c>
      <c r="F1749" t="s">
        <v>74</v>
      </c>
      <c r="G1749" t="s">
        <v>68</v>
      </c>
      <c r="H1749" t="s">
        <v>75</v>
      </c>
      <c r="I1749" t="s">
        <v>44</v>
      </c>
      <c r="J1749" t="s">
        <v>45</v>
      </c>
      <c r="K1749">
        <v>2</v>
      </c>
      <c r="L1749">
        <v>65</v>
      </c>
      <c r="M1749">
        <v>0.2</v>
      </c>
      <c r="N1749">
        <v>104</v>
      </c>
      <c r="O1749">
        <v>28</v>
      </c>
      <c r="P1749" t="s">
        <v>111</v>
      </c>
      <c r="Q1749" t="s">
        <v>29</v>
      </c>
      <c r="R1749" t="s">
        <v>36</v>
      </c>
      <c r="S1749">
        <v>4.0999999999999996</v>
      </c>
      <c r="T1749">
        <f>YEAR(tblOrders[[#This Row],[Order Date]])</f>
        <v>2025</v>
      </c>
      <c r="U1749" t="str">
        <f>TEXT(tblOrders[[#This Row],[Order Date]],"mmm-yyyy")</f>
        <v>Jun-2025</v>
      </c>
      <c r="V1749" s="4">
        <f>tblOrders[[#This Row],[Profit]]/tblOrders[[#This Row],[Sales Amount]]</f>
        <v>0.26923076923076922</v>
      </c>
      <c r="W1749" t="str">
        <f>VLOOKUP(tblOrders[[#This Row],[City]],CityRegion,2,0)</f>
        <v>South</v>
      </c>
      <c r="X1749" t="str">
        <f>VLOOKUP(tblOrders[[#This Row],[City]],lookups!A:C,3,0)</f>
        <v>Kerala</v>
      </c>
    </row>
    <row r="1750" spans="1:24" x14ac:dyDescent="0.25">
      <c r="A1750" t="s">
        <v>3094</v>
      </c>
      <c r="B1750" s="1">
        <v>45920</v>
      </c>
      <c r="C1750" t="s">
        <v>3095</v>
      </c>
      <c r="D1750" t="s">
        <v>21</v>
      </c>
      <c r="E1750" t="s">
        <v>40</v>
      </c>
      <c r="F1750" t="s">
        <v>41</v>
      </c>
      <c r="G1750" t="s">
        <v>42</v>
      </c>
      <c r="H1750" t="s">
        <v>43</v>
      </c>
      <c r="I1750" t="s">
        <v>70</v>
      </c>
      <c r="J1750" t="s">
        <v>34</v>
      </c>
      <c r="K1750">
        <v>4</v>
      </c>
      <c r="L1750">
        <v>18</v>
      </c>
      <c r="M1750">
        <v>0.2</v>
      </c>
      <c r="N1750">
        <v>57.6</v>
      </c>
      <c r="O1750">
        <v>21.6</v>
      </c>
      <c r="P1750" t="s">
        <v>28</v>
      </c>
      <c r="Q1750" t="s">
        <v>29</v>
      </c>
      <c r="R1750" t="s">
        <v>30</v>
      </c>
      <c r="S1750">
        <v>4.4000000000000004</v>
      </c>
      <c r="T1750">
        <f>YEAR(tblOrders[[#This Row],[Order Date]])</f>
        <v>2025</v>
      </c>
      <c r="U1750" t="str">
        <f>TEXT(tblOrders[[#This Row],[Order Date]],"mmm-yyyy")</f>
        <v>Sep-2025</v>
      </c>
      <c r="V1750" s="4">
        <f>tblOrders[[#This Row],[Profit]]/tblOrders[[#This Row],[Sales Amount]]</f>
        <v>0.375</v>
      </c>
      <c r="W1750" t="str">
        <f>VLOOKUP(tblOrders[[#This Row],[City]],CityRegion,2,0)</f>
        <v>South</v>
      </c>
      <c r="X1750" t="str">
        <f>VLOOKUP(tblOrders[[#This Row],[City]],lookups!A:C,3,0)</f>
        <v>Telengana</v>
      </c>
    </row>
    <row r="1751" spans="1:24" x14ac:dyDescent="0.25">
      <c r="A1751" t="s">
        <v>3096</v>
      </c>
      <c r="B1751" s="1">
        <v>45747</v>
      </c>
      <c r="C1751" t="s">
        <v>315</v>
      </c>
      <c r="D1751" t="s">
        <v>39</v>
      </c>
      <c r="E1751" t="s">
        <v>94</v>
      </c>
      <c r="F1751" t="s">
        <v>95</v>
      </c>
      <c r="G1751" t="s">
        <v>68</v>
      </c>
      <c r="H1751" t="s">
        <v>96</v>
      </c>
      <c r="I1751" t="s">
        <v>139</v>
      </c>
      <c r="J1751" t="s">
        <v>27</v>
      </c>
      <c r="K1751">
        <v>4</v>
      </c>
      <c r="L1751">
        <v>89</v>
      </c>
      <c r="M1751">
        <v>0.1</v>
      </c>
      <c r="N1751">
        <v>320.39999999999998</v>
      </c>
      <c r="O1751">
        <v>100.4</v>
      </c>
      <c r="P1751" t="s">
        <v>28</v>
      </c>
      <c r="Q1751" t="s">
        <v>86</v>
      </c>
      <c r="R1751" t="s">
        <v>36</v>
      </c>
      <c r="S1751">
        <v>4.9000000000000004</v>
      </c>
      <c r="T1751">
        <f>YEAR(tblOrders[[#This Row],[Order Date]])</f>
        <v>2025</v>
      </c>
      <c r="U1751" t="str">
        <f>TEXT(tblOrders[[#This Row],[Order Date]],"mmm-yyyy")</f>
        <v>Mar-2025</v>
      </c>
      <c r="V1751" s="4">
        <f>tblOrders[[#This Row],[Profit]]/tblOrders[[#This Row],[Sales Amount]]</f>
        <v>0.31335830212234711</v>
      </c>
      <c r="W1751" t="str">
        <f>VLOOKUP(tblOrders[[#This Row],[City]],CityRegion,2,0)</f>
        <v>South</v>
      </c>
      <c r="X1751" t="str">
        <f>VLOOKUP(tblOrders[[#This Row],[City]],lookups!A:C,3,0)</f>
        <v>Tamil Nadu</v>
      </c>
    </row>
    <row r="1752" spans="1:24" x14ac:dyDescent="0.25">
      <c r="A1752" t="s">
        <v>3097</v>
      </c>
      <c r="B1752" s="1">
        <v>46004</v>
      </c>
      <c r="C1752" t="s">
        <v>3098</v>
      </c>
      <c r="D1752" t="s">
        <v>21</v>
      </c>
      <c r="E1752" t="s">
        <v>60</v>
      </c>
      <c r="F1752" t="s">
        <v>61</v>
      </c>
      <c r="G1752" t="s">
        <v>62</v>
      </c>
      <c r="H1752" t="s">
        <v>63</v>
      </c>
      <c r="I1752" t="s">
        <v>26</v>
      </c>
      <c r="J1752" t="s">
        <v>27</v>
      </c>
      <c r="K1752">
        <v>2</v>
      </c>
      <c r="L1752">
        <v>45</v>
      </c>
      <c r="M1752">
        <v>0.2</v>
      </c>
      <c r="N1752">
        <v>72</v>
      </c>
      <c r="O1752">
        <v>20</v>
      </c>
      <c r="P1752" t="s">
        <v>28</v>
      </c>
      <c r="Q1752" t="s">
        <v>46</v>
      </c>
      <c r="R1752" t="s">
        <v>36</v>
      </c>
      <c r="S1752">
        <v>4</v>
      </c>
      <c r="T1752">
        <f>YEAR(tblOrders[[#This Row],[Order Date]])</f>
        <v>2025</v>
      </c>
      <c r="U1752" t="str">
        <f>TEXT(tblOrders[[#This Row],[Order Date]],"mmm-yyyy")</f>
        <v>Dec-2025</v>
      </c>
      <c r="V1752" s="4">
        <f>tblOrders[[#This Row],[Profit]]/tblOrders[[#This Row],[Sales Amount]]</f>
        <v>0.27777777777777779</v>
      </c>
      <c r="W1752" t="str">
        <f>VLOOKUP(tblOrders[[#This Row],[City]],CityRegion,2,0)</f>
        <v>South</v>
      </c>
      <c r="X1752" t="str">
        <f>VLOOKUP(tblOrders[[#This Row],[City]],lookups!A:C,3,0)</f>
        <v>Karnataka</v>
      </c>
    </row>
    <row r="1753" spans="1:24" x14ac:dyDescent="0.25">
      <c r="A1753" t="s">
        <v>3099</v>
      </c>
      <c r="B1753" s="1">
        <v>46000</v>
      </c>
      <c r="C1753" t="s">
        <v>1817</v>
      </c>
      <c r="D1753" t="s">
        <v>21</v>
      </c>
      <c r="E1753" t="s">
        <v>60</v>
      </c>
      <c r="F1753" t="s">
        <v>61</v>
      </c>
      <c r="G1753" t="s">
        <v>62</v>
      </c>
      <c r="H1753" t="s">
        <v>63</v>
      </c>
      <c r="I1753" t="s">
        <v>33</v>
      </c>
      <c r="J1753" t="s">
        <v>27</v>
      </c>
      <c r="K1753">
        <v>3</v>
      </c>
      <c r="L1753">
        <v>45</v>
      </c>
      <c r="M1753">
        <v>0.15</v>
      </c>
      <c r="N1753">
        <v>114.75</v>
      </c>
      <c r="O1753">
        <v>36.75</v>
      </c>
      <c r="P1753" t="s">
        <v>28</v>
      </c>
      <c r="Q1753" t="s">
        <v>91</v>
      </c>
      <c r="R1753" t="s">
        <v>30</v>
      </c>
      <c r="S1753">
        <v>3.7</v>
      </c>
      <c r="T1753">
        <f>YEAR(tblOrders[[#This Row],[Order Date]])</f>
        <v>2025</v>
      </c>
      <c r="U1753" t="str">
        <f>TEXT(tblOrders[[#This Row],[Order Date]],"mmm-yyyy")</f>
        <v>Dec-2025</v>
      </c>
      <c r="V1753" s="4">
        <f>tblOrders[[#This Row],[Profit]]/tblOrders[[#This Row],[Sales Amount]]</f>
        <v>0.3202614379084967</v>
      </c>
      <c r="W1753" t="str">
        <f>VLOOKUP(tblOrders[[#This Row],[City]],CityRegion,2,0)</f>
        <v>North</v>
      </c>
      <c r="X1753" t="str">
        <f>VLOOKUP(tblOrders[[#This Row],[City]],lookups!A:C,3,0)</f>
        <v>Delhi</v>
      </c>
    </row>
    <row r="1754" spans="1:24" x14ac:dyDescent="0.25">
      <c r="A1754" t="s">
        <v>3100</v>
      </c>
      <c r="B1754" s="1">
        <v>45770</v>
      </c>
      <c r="C1754" t="s">
        <v>3101</v>
      </c>
      <c r="D1754" t="s">
        <v>21</v>
      </c>
      <c r="E1754" t="s">
        <v>49</v>
      </c>
      <c r="F1754" t="s">
        <v>50</v>
      </c>
      <c r="G1754" t="s">
        <v>24</v>
      </c>
      <c r="H1754" t="s">
        <v>51</v>
      </c>
      <c r="I1754" t="s">
        <v>26</v>
      </c>
      <c r="J1754" t="s">
        <v>45</v>
      </c>
      <c r="K1754">
        <v>4</v>
      </c>
      <c r="L1754">
        <v>85</v>
      </c>
      <c r="M1754">
        <v>0.05</v>
      </c>
      <c r="N1754">
        <v>323</v>
      </c>
      <c r="O1754">
        <v>115</v>
      </c>
      <c r="P1754" t="s">
        <v>28</v>
      </c>
      <c r="Q1754" t="s">
        <v>35</v>
      </c>
      <c r="R1754" t="s">
        <v>36</v>
      </c>
      <c r="S1754">
        <v>4.2</v>
      </c>
      <c r="T1754">
        <f>YEAR(tblOrders[[#This Row],[Order Date]])</f>
        <v>2025</v>
      </c>
      <c r="U1754" t="str">
        <f>TEXT(tblOrders[[#This Row],[Order Date]],"mmm-yyyy")</f>
        <v>Apr-2025</v>
      </c>
      <c r="V1754" s="4">
        <f>tblOrders[[#This Row],[Profit]]/tblOrders[[#This Row],[Sales Amount]]</f>
        <v>0.35603715170278638</v>
      </c>
      <c r="W1754" t="str">
        <f>VLOOKUP(tblOrders[[#This Row],[City]],CityRegion,2,0)</f>
        <v>South</v>
      </c>
      <c r="X1754" t="str">
        <f>VLOOKUP(tblOrders[[#This Row],[City]],lookups!A:C,3,0)</f>
        <v>Karnataka</v>
      </c>
    </row>
    <row r="1755" spans="1:24" x14ac:dyDescent="0.25">
      <c r="A1755" t="s">
        <v>3102</v>
      </c>
      <c r="B1755" s="1">
        <v>45660</v>
      </c>
      <c r="C1755" t="s">
        <v>3103</v>
      </c>
      <c r="D1755" t="s">
        <v>39</v>
      </c>
      <c r="E1755" t="s">
        <v>66</v>
      </c>
      <c r="F1755" t="s">
        <v>67</v>
      </c>
      <c r="G1755" t="s">
        <v>68</v>
      </c>
      <c r="H1755" t="s">
        <v>69</v>
      </c>
      <c r="I1755" t="s">
        <v>130</v>
      </c>
      <c r="J1755" t="s">
        <v>45</v>
      </c>
      <c r="K1755">
        <v>5</v>
      </c>
      <c r="L1755">
        <v>149</v>
      </c>
      <c r="M1755">
        <v>0.05</v>
      </c>
      <c r="N1755">
        <v>707.75</v>
      </c>
      <c r="O1755">
        <v>232.75</v>
      </c>
      <c r="P1755" t="s">
        <v>28</v>
      </c>
      <c r="Q1755" t="s">
        <v>29</v>
      </c>
      <c r="R1755" t="s">
        <v>36</v>
      </c>
      <c r="S1755">
        <v>3.5</v>
      </c>
      <c r="T1755">
        <f>YEAR(tblOrders[[#This Row],[Order Date]])</f>
        <v>2025</v>
      </c>
      <c r="U1755" t="str">
        <f>TEXT(tblOrders[[#This Row],[Order Date]],"mmm-yyyy")</f>
        <v>Jan-2025</v>
      </c>
      <c r="V1755" s="4">
        <f>tblOrders[[#This Row],[Profit]]/tblOrders[[#This Row],[Sales Amount]]</f>
        <v>0.32885906040268459</v>
      </c>
      <c r="W1755" t="str">
        <f>VLOOKUP(tblOrders[[#This Row],[City]],CityRegion,2,0)</f>
        <v>West</v>
      </c>
      <c r="X1755" t="str">
        <f>VLOOKUP(tblOrders[[#This Row],[City]],lookups!A:C,3,0)</f>
        <v>Maharashtra</v>
      </c>
    </row>
    <row r="1756" spans="1:24" x14ac:dyDescent="0.25">
      <c r="A1756" t="s">
        <v>3104</v>
      </c>
      <c r="B1756" s="1">
        <v>45691</v>
      </c>
      <c r="C1756" t="s">
        <v>1819</v>
      </c>
      <c r="D1756" t="s">
        <v>39</v>
      </c>
      <c r="E1756" t="s">
        <v>73</v>
      </c>
      <c r="F1756" t="s">
        <v>74</v>
      </c>
      <c r="G1756" t="s">
        <v>68</v>
      </c>
      <c r="H1756" t="s">
        <v>75</v>
      </c>
      <c r="I1756" t="s">
        <v>33</v>
      </c>
      <c r="J1756" t="s">
        <v>34</v>
      </c>
      <c r="K1756">
        <v>1</v>
      </c>
      <c r="L1756">
        <v>65</v>
      </c>
      <c r="M1756">
        <v>0.1</v>
      </c>
      <c r="N1756">
        <v>58.5</v>
      </c>
      <c r="O1756">
        <v>20.5</v>
      </c>
      <c r="P1756" t="s">
        <v>28</v>
      </c>
      <c r="Q1756" t="s">
        <v>86</v>
      </c>
      <c r="R1756" t="s">
        <v>36</v>
      </c>
      <c r="S1756">
        <v>3.8</v>
      </c>
      <c r="T1756">
        <f>YEAR(tblOrders[[#This Row],[Order Date]])</f>
        <v>2025</v>
      </c>
      <c r="U1756" t="str">
        <f>TEXT(tblOrders[[#This Row],[Order Date]],"mmm-yyyy")</f>
        <v>Feb-2025</v>
      </c>
      <c r="V1756" s="4">
        <f>tblOrders[[#This Row],[Profit]]/tblOrders[[#This Row],[Sales Amount]]</f>
        <v>0.3504273504273504</v>
      </c>
      <c r="W1756" t="str">
        <f>VLOOKUP(tblOrders[[#This Row],[City]],CityRegion,2,0)</f>
        <v>North</v>
      </c>
      <c r="X1756" t="str">
        <f>VLOOKUP(tblOrders[[#This Row],[City]],lookups!A:C,3,0)</f>
        <v>Delhi</v>
      </c>
    </row>
    <row r="1757" spans="1:24" x14ac:dyDescent="0.25">
      <c r="A1757" t="s">
        <v>3105</v>
      </c>
      <c r="B1757" s="1">
        <v>45765</v>
      </c>
      <c r="C1757" t="s">
        <v>3106</v>
      </c>
      <c r="D1757" t="s">
        <v>21</v>
      </c>
      <c r="E1757" t="s">
        <v>94</v>
      </c>
      <c r="F1757" t="s">
        <v>95</v>
      </c>
      <c r="G1757" t="s">
        <v>68</v>
      </c>
      <c r="H1757" t="s">
        <v>96</v>
      </c>
      <c r="I1757" t="s">
        <v>76</v>
      </c>
      <c r="J1757" t="s">
        <v>27</v>
      </c>
      <c r="K1757">
        <v>4</v>
      </c>
      <c r="L1757">
        <v>89</v>
      </c>
      <c r="M1757">
        <v>0.1</v>
      </c>
      <c r="N1757">
        <v>320.39999999999998</v>
      </c>
      <c r="O1757">
        <v>100.4</v>
      </c>
      <c r="P1757" t="s">
        <v>28</v>
      </c>
      <c r="Q1757" t="s">
        <v>91</v>
      </c>
      <c r="R1757" t="s">
        <v>36</v>
      </c>
      <c r="S1757">
        <v>3.4</v>
      </c>
      <c r="T1757">
        <f>YEAR(tblOrders[[#This Row],[Order Date]])</f>
        <v>2025</v>
      </c>
      <c r="U1757" t="str">
        <f>TEXT(tblOrders[[#This Row],[Order Date]],"mmm-yyyy")</f>
        <v>Apr-2025</v>
      </c>
      <c r="V1757" s="4">
        <f>tblOrders[[#This Row],[Profit]]/tblOrders[[#This Row],[Sales Amount]]</f>
        <v>0.31335830212234711</v>
      </c>
      <c r="W1757" t="str">
        <f>VLOOKUP(tblOrders[[#This Row],[City]],CityRegion,2,0)</f>
        <v>South</v>
      </c>
      <c r="X1757" t="str">
        <f>VLOOKUP(tblOrders[[#This Row],[City]],lookups!A:C,3,0)</f>
        <v>Kerala</v>
      </c>
    </row>
    <row r="1758" spans="1:24" x14ac:dyDescent="0.25">
      <c r="A1758" t="s">
        <v>3107</v>
      </c>
      <c r="B1758" s="1">
        <v>45665</v>
      </c>
      <c r="C1758" t="s">
        <v>301</v>
      </c>
      <c r="D1758" t="s">
        <v>39</v>
      </c>
      <c r="E1758" t="s">
        <v>79</v>
      </c>
      <c r="F1758" t="s">
        <v>80</v>
      </c>
      <c r="G1758" t="s">
        <v>68</v>
      </c>
      <c r="H1758" t="s">
        <v>81</v>
      </c>
      <c r="I1758" t="s">
        <v>57</v>
      </c>
      <c r="J1758" t="s">
        <v>27</v>
      </c>
      <c r="K1758">
        <v>4</v>
      </c>
      <c r="L1758">
        <v>799</v>
      </c>
      <c r="M1758">
        <v>0</v>
      </c>
      <c r="N1758">
        <v>3196</v>
      </c>
      <c r="O1758">
        <v>716</v>
      </c>
      <c r="P1758" t="s">
        <v>28</v>
      </c>
      <c r="Q1758" t="s">
        <v>29</v>
      </c>
      <c r="R1758" t="s">
        <v>36</v>
      </c>
      <c r="S1758">
        <v>4.5</v>
      </c>
      <c r="T1758">
        <f>YEAR(tblOrders[[#This Row],[Order Date]])</f>
        <v>2025</v>
      </c>
      <c r="U1758" t="str">
        <f>TEXT(tblOrders[[#This Row],[Order Date]],"mmm-yyyy")</f>
        <v>Jan-2025</v>
      </c>
      <c r="V1758" s="4">
        <f>tblOrders[[#This Row],[Profit]]/tblOrders[[#This Row],[Sales Amount]]</f>
        <v>0.22403003754693368</v>
      </c>
      <c r="W1758" t="str">
        <f>VLOOKUP(tblOrders[[#This Row],[City]],CityRegion,2,0)</f>
        <v>South</v>
      </c>
      <c r="X1758" t="str">
        <f>VLOOKUP(tblOrders[[#This Row],[City]],lookups!A:C,3,0)</f>
        <v>Kerala</v>
      </c>
    </row>
    <row r="1759" spans="1:24" x14ac:dyDescent="0.25">
      <c r="A1759" t="s">
        <v>3108</v>
      </c>
      <c r="B1759" s="1">
        <v>45817</v>
      </c>
      <c r="C1759" t="s">
        <v>484</v>
      </c>
      <c r="D1759" t="s">
        <v>21</v>
      </c>
      <c r="E1759" t="s">
        <v>114</v>
      </c>
      <c r="F1759" t="s">
        <v>115</v>
      </c>
      <c r="G1759" t="s">
        <v>42</v>
      </c>
      <c r="H1759" t="s">
        <v>116</v>
      </c>
      <c r="I1759" t="s">
        <v>33</v>
      </c>
      <c r="J1759" t="s">
        <v>45</v>
      </c>
      <c r="K1759">
        <v>5</v>
      </c>
      <c r="L1759">
        <v>12</v>
      </c>
      <c r="M1759">
        <v>0.1</v>
      </c>
      <c r="N1759">
        <v>54</v>
      </c>
      <c r="O1759">
        <v>24</v>
      </c>
      <c r="P1759" t="s">
        <v>28</v>
      </c>
      <c r="Q1759" t="s">
        <v>35</v>
      </c>
      <c r="R1759" t="s">
        <v>36</v>
      </c>
      <c r="S1759">
        <v>4.7</v>
      </c>
      <c r="T1759">
        <f>YEAR(tblOrders[[#This Row],[Order Date]])</f>
        <v>2025</v>
      </c>
      <c r="U1759" t="str">
        <f>TEXT(tblOrders[[#This Row],[Order Date]],"mmm-yyyy")</f>
        <v>Jun-2025</v>
      </c>
      <c r="V1759" s="4">
        <f>tblOrders[[#This Row],[Profit]]/tblOrders[[#This Row],[Sales Amount]]</f>
        <v>0.44444444444444442</v>
      </c>
      <c r="W1759" t="str">
        <f>VLOOKUP(tblOrders[[#This Row],[City]],CityRegion,2,0)</f>
        <v>North</v>
      </c>
      <c r="X1759" t="str">
        <f>VLOOKUP(tblOrders[[#This Row],[City]],lookups!A:C,3,0)</f>
        <v>Delhi</v>
      </c>
    </row>
    <row r="1760" spans="1:24" x14ac:dyDescent="0.25">
      <c r="A1760" t="s">
        <v>3109</v>
      </c>
      <c r="B1760" s="1">
        <v>45878</v>
      </c>
      <c r="C1760" t="s">
        <v>631</v>
      </c>
      <c r="D1760" t="s">
        <v>21</v>
      </c>
      <c r="E1760" t="s">
        <v>40</v>
      </c>
      <c r="F1760" t="s">
        <v>41</v>
      </c>
      <c r="G1760" t="s">
        <v>42</v>
      </c>
      <c r="H1760" t="s">
        <v>43</v>
      </c>
      <c r="I1760" t="s">
        <v>52</v>
      </c>
      <c r="J1760" t="s">
        <v>34</v>
      </c>
      <c r="K1760">
        <v>1</v>
      </c>
      <c r="L1760">
        <v>18</v>
      </c>
      <c r="M1760">
        <v>0</v>
      </c>
      <c r="N1760">
        <v>18</v>
      </c>
      <c r="O1760">
        <v>9</v>
      </c>
      <c r="P1760" t="s">
        <v>111</v>
      </c>
      <c r="Q1760" t="s">
        <v>29</v>
      </c>
      <c r="R1760" t="s">
        <v>30</v>
      </c>
      <c r="S1760">
        <v>2.6</v>
      </c>
      <c r="T1760">
        <f>YEAR(tblOrders[[#This Row],[Order Date]])</f>
        <v>2025</v>
      </c>
      <c r="U1760" t="str">
        <f>TEXT(tblOrders[[#This Row],[Order Date]],"mmm-yyyy")</f>
        <v>Aug-2025</v>
      </c>
      <c r="V1760" s="4">
        <f>tblOrders[[#This Row],[Profit]]/tblOrders[[#This Row],[Sales Amount]]</f>
        <v>0.5</v>
      </c>
      <c r="W1760" t="str">
        <f>VLOOKUP(tblOrders[[#This Row],[City]],CityRegion,2,0)</f>
        <v>South</v>
      </c>
      <c r="X1760" t="str">
        <f>VLOOKUP(tblOrders[[#This Row],[City]],lookups!A:C,3,0)</f>
        <v>Kerala</v>
      </c>
    </row>
    <row r="1761" spans="1:24" x14ac:dyDescent="0.25">
      <c r="A1761" t="s">
        <v>3110</v>
      </c>
      <c r="B1761" s="1">
        <v>46019</v>
      </c>
      <c r="C1761" t="s">
        <v>510</v>
      </c>
      <c r="D1761" t="s">
        <v>21</v>
      </c>
      <c r="E1761" t="s">
        <v>101</v>
      </c>
      <c r="F1761" t="s">
        <v>102</v>
      </c>
      <c r="G1761" t="s">
        <v>24</v>
      </c>
      <c r="H1761" t="s">
        <v>103</v>
      </c>
      <c r="I1761" t="s">
        <v>44</v>
      </c>
      <c r="J1761" t="s">
        <v>34</v>
      </c>
      <c r="K1761">
        <v>1</v>
      </c>
      <c r="L1761">
        <v>120</v>
      </c>
      <c r="M1761">
        <v>0</v>
      </c>
      <c r="N1761">
        <v>120</v>
      </c>
      <c r="O1761">
        <v>42</v>
      </c>
      <c r="P1761" t="s">
        <v>85</v>
      </c>
      <c r="Q1761" t="s">
        <v>35</v>
      </c>
      <c r="R1761" t="s">
        <v>36</v>
      </c>
      <c r="S1761">
        <v>4.5999999999999996</v>
      </c>
      <c r="T1761">
        <f>YEAR(tblOrders[[#This Row],[Order Date]])</f>
        <v>2025</v>
      </c>
      <c r="U1761" t="str">
        <f>TEXT(tblOrders[[#This Row],[Order Date]],"mmm-yyyy")</f>
        <v>Dec-2025</v>
      </c>
      <c r="V1761" s="4">
        <f>tblOrders[[#This Row],[Profit]]/tblOrders[[#This Row],[Sales Amount]]</f>
        <v>0.35</v>
      </c>
      <c r="W1761" t="str">
        <f>VLOOKUP(tblOrders[[#This Row],[City]],CityRegion,2,0)</f>
        <v>South</v>
      </c>
      <c r="X1761" t="str">
        <f>VLOOKUP(tblOrders[[#This Row],[City]],lookups!A:C,3,0)</f>
        <v>Kerala</v>
      </c>
    </row>
    <row r="1762" spans="1:24" x14ac:dyDescent="0.25">
      <c r="A1762" t="s">
        <v>3111</v>
      </c>
      <c r="B1762" s="1">
        <v>45844</v>
      </c>
      <c r="C1762" t="s">
        <v>2099</v>
      </c>
      <c r="D1762" t="s">
        <v>21</v>
      </c>
      <c r="E1762" t="s">
        <v>60</v>
      </c>
      <c r="F1762" t="s">
        <v>61</v>
      </c>
      <c r="G1762" t="s">
        <v>62</v>
      </c>
      <c r="H1762" t="s">
        <v>63</v>
      </c>
      <c r="I1762" t="s">
        <v>139</v>
      </c>
      <c r="J1762" t="s">
        <v>34</v>
      </c>
      <c r="K1762">
        <v>5</v>
      </c>
      <c r="L1762">
        <v>45</v>
      </c>
      <c r="M1762">
        <v>0.2</v>
      </c>
      <c r="N1762">
        <v>180</v>
      </c>
      <c r="O1762">
        <v>50</v>
      </c>
      <c r="P1762" t="s">
        <v>28</v>
      </c>
      <c r="Q1762" t="s">
        <v>46</v>
      </c>
      <c r="R1762" t="s">
        <v>36</v>
      </c>
      <c r="S1762">
        <v>3.1</v>
      </c>
      <c r="T1762">
        <f>YEAR(tblOrders[[#This Row],[Order Date]])</f>
        <v>2025</v>
      </c>
      <c r="U1762" t="str">
        <f>TEXT(tblOrders[[#This Row],[Order Date]],"mmm-yyyy")</f>
        <v>Jul-2025</v>
      </c>
      <c r="V1762" s="4">
        <f>tblOrders[[#This Row],[Profit]]/tblOrders[[#This Row],[Sales Amount]]</f>
        <v>0.27777777777777779</v>
      </c>
      <c r="W1762" t="str">
        <f>VLOOKUP(tblOrders[[#This Row],[City]],CityRegion,2,0)</f>
        <v>South</v>
      </c>
      <c r="X1762" t="str">
        <f>VLOOKUP(tblOrders[[#This Row],[City]],lookups!A:C,3,0)</f>
        <v>Tamil Nadu</v>
      </c>
    </row>
    <row r="1763" spans="1:24" x14ac:dyDescent="0.25">
      <c r="A1763" t="s">
        <v>3112</v>
      </c>
      <c r="B1763" s="1">
        <v>45999</v>
      </c>
      <c r="C1763" t="s">
        <v>347</v>
      </c>
      <c r="D1763" t="s">
        <v>21</v>
      </c>
      <c r="E1763" t="s">
        <v>94</v>
      </c>
      <c r="F1763" t="s">
        <v>95</v>
      </c>
      <c r="G1763" t="s">
        <v>68</v>
      </c>
      <c r="H1763" t="s">
        <v>96</v>
      </c>
      <c r="I1763" t="s">
        <v>84</v>
      </c>
      <c r="J1763" t="s">
        <v>45</v>
      </c>
      <c r="K1763">
        <v>3</v>
      </c>
      <c r="L1763">
        <v>89</v>
      </c>
      <c r="M1763">
        <v>0.05</v>
      </c>
      <c r="N1763">
        <v>253.65</v>
      </c>
      <c r="O1763">
        <v>88.65</v>
      </c>
      <c r="P1763" t="s">
        <v>28</v>
      </c>
      <c r="Q1763" t="s">
        <v>29</v>
      </c>
      <c r="R1763" t="s">
        <v>36</v>
      </c>
      <c r="S1763">
        <v>3.2</v>
      </c>
      <c r="T1763">
        <f>YEAR(tblOrders[[#This Row],[Order Date]])</f>
        <v>2025</v>
      </c>
      <c r="U1763" t="str">
        <f>TEXT(tblOrders[[#This Row],[Order Date]],"mmm-yyyy")</f>
        <v>Dec-2025</v>
      </c>
      <c r="V1763" s="4">
        <f>tblOrders[[#This Row],[Profit]]/tblOrders[[#This Row],[Sales Amount]]</f>
        <v>0.34949733885274986</v>
      </c>
      <c r="W1763" t="str">
        <f>VLOOKUP(tblOrders[[#This Row],[City]],CityRegion,2,0)</f>
        <v>West</v>
      </c>
      <c r="X1763" t="str">
        <f>VLOOKUP(tblOrders[[#This Row],[City]],lookups!A:C,3,0)</f>
        <v>Maharashtra</v>
      </c>
    </row>
    <row r="1764" spans="1:24" x14ac:dyDescent="0.25">
      <c r="A1764" t="s">
        <v>3113</v>
      </c>
      <c r="B1764" s="1">
        <v>46001</v>
      </c>
      <c r="C1764" t="s">
        <v>447</v>
      </c>
      <c r="D1764" t="s">
        <v>21</v>
      </c>
      <c r="E1764" t="s">
        <v>60</v>
      </c>
      <c r="F1764" t="s">
        <v>61</v>
      </c>
      <c r="G1764" t="s">
        <v>62</v>
      </c>
      <c r="H1764" t="s">
        <v>63</v>
      </c>
      <c r="I1764" t="s">
        <v>70</v>
      </c>
      <c r="J1764" t="s">
        <v>45</v>
      </c>
      <c r="K1764">
        <v>5</v>
      </c>
      <c r="L1764">
        <v>45</v>
      </c>
      <c r="M1764">
        <v>0.15</v>
      </c>
      <c r="N1764">
        <v>191.25</v>
      </c>
      <c r="O1764">
        <v>61.25</v>
      </c>
      <c r="P1764" t="s">
        <v>28</v>
      </c>
      <c r="Q1764" t="s">
        <v>29</v>
      </c>
      <c r="R1764" t="s">
        <v>30</v>
      </c>
      <c r="S1764">
        <v>4.5</v>
      </c>
      <c r="T1764">
        <f>YEAR(tblOrders[[#This Row],[Order Date]])</f>
        <v>2025</v>
      </c>
      <c r="U1764" t="str">
        <f>TEXT(tblOrders[[#This Row],[Order Date]],"mmm-yyyy")</f>
        <v>Dec-2025</v>
      </c>
      <c r="V1764" s="4">
        <f>tblOrders[[#This Row],[Profit]]/tblOrders[[#This Row],[Sales Amount]]</f>
        <v>0.3202614379084967</v>
      </c>
      <c r="W1764" t="str">
        <f>VLOOKUP(tblOrders[[#This Row],[City]],CityRegion,2,0)</f>
        <v>South</v>
      </c>
      <c r="X1764" t="str">
        <f>VLOOKUP(tblOrders[[#This Row],[City]],lookups!A:C,3,0)</f>
        <v>Telengana</v>
      </c>
    </row>
    <row r="1765" spans="1:24" x14ac:dyDescent="0.25">
      <c r="A1765" t="s">
        <v>3114</v>
      </c>
      <c r="B1765" s="1">
        <v>45921</v>
      </c>
      <c r="C1765" t="s">
        <v>3115</v>
      </c>
      <c r="D1765" t="s">
        <v>39</v>
      </c>
      <c r="E1765" t="s">
        <v>55</v>
      </c>
      <c r="F1765" t="s">
        <v>56</v>
      </c>
      <c r="G1765" t="s">
        <v>24</v>
      </c>
      <c r="H1765" t="s">
        <v>51</v>
      </c>
      <c r="I1765" t="s">
        <v>52</v>
      </c>
      <c r="J1765" t="s">
        <v>45</v>
      </c>
      <c r="K1765">
        <v>5</v>
      </c>
      <c r="L1765">
        <v>42</v>
      </c>
      <c r="M1765">
        <v>0</v>
      </c>
      <c r="N1765">
        <v>210</v>
      </c>
      <c r="O1765">
        <v>90</v>
      </c>
      <c r="P1765" t="s">
        <v>28</v>
      </c>
      <c r="Q1765" t="s">
        <v>46</v>
      </c>
      <c r="R1765" t="s">
        <v>36</v>
      </c>
      <c r="S1765">
        <v>4.0999999999999996</v>
      </c>
      <c r="T1765">
        <f>YEAR(tblOrders[[#This Row],[Order Date]])</f>
        <v>2025</v>
      </c>
      <c r="U1765" t="str">
        <f>TEXT(tblOrders[[#This Row],[Order Date]],"mmm-yyyy")</f>
        <v>Sep-2025</v>
      </c>
      <c r="V1765" s="4">
        <f>tblOrders[[#This Row],[Profit]]/tblOrders[[#This Row],[Sales Amount]]</f>
        <v>0.42857142857142855</v>
      </c>
      <c r="W1765" t="str">
        <f>VLOOKUP(tblOrders[[#This Row],[City]],CityRegion,2,0)</f>
        <v>South</v>
      </c>
      <c r="X1765" t="str">
        <f>VLOOKUP(tblOrders[[#This Row],[City]],lookups!A:C,3,0)</f>
        <v>Kerala</v>
      </c>
    </row>
    <row r="1766" spans="1:24" x14ac:dyDescent="0.25">
      <c r="A1766" t="s">
        <v>3116</v>
      </c>
      <c r="B1766" s="1">
        <v>45892</v>
      </c>
      <c r="C1766" t="s">
        <v>3117</v>
      </c>
      <c r="D1766" t="s">
        <v>21</v>
      </c>
      <c r="E1766" t="s">
        <v>73</v>
      </c>
      <c r="F1766" t="s">
        <v>74</v>
      </c>
      <c r="G1766" t="s">
        <v>68</v>
      </c>
      <c r="H1766" t="s">
        <v>75</v>
      </c>
      <c r="I1766" t="s">
        <v>57</v>
      </c>
      <c r="J1766" t="s">
        <v>45</v>
      </c>
      <c r="K1766">
        <v>1</v>
      </c>
      <c r="L1766">
        <v>65</v>
      </c>
      <c r="M1766">
        <v>0.15</v>
      </c>
      <c r="N1766">
        <v>55.25</v>
      </c>
      <c r="O1766">
        <v>17.25</v>
      </c>
      <c r="P1766" t="s">
        <v>111</v>
      </c>
      <c r="Q1766" t="s">
        <v>91</v>
      </c>
      <c r="R1766" t="s">
        <v>30</v>
      </c>
      <c r="S1766">
        <v>4.5999999999999996</v>
      </c>
      <c r="T1766">
        <f>YEAR(tblOrders[[#This Row],[Order Date]])</f>
        <v>2025</v>
      </c>
      <c r="U1766" t="str">
        <f>TEXT(tblOrders[[#This Row],[Order Date]],"mmm-yyyy")</f>
        <v>Aug-2025</v>
      </c>
      <c r="V1766" s="4">
        <f>tblOrders[[#This Row],[Profit]]/tblOrders[[#This Row],[Sales Amount]]</f>
        <v>0.31221719457013575</v>
      </c>
      <c r="W1766" t="str">
        <f>VLOOKUP(tblOrders[[#This Row],[City]],CityRegion,2,0)</f>
        <v>South</v>
      </c>
      <c r="X1766" t="str">
        <f>VLOOKUP(tblOrders[[#This Row],[City]],lookups!A:C,3,0)</f>
        <v>Kerala</v>
      </c>
    </row>
    <row r="1767" spans="1:24" x14ac:dyDescent="0.25">
      <c r="A1767" t="s">
        <v>3118</v>
      </c>
      <c r="B1767" s="1">
        <v>45935</v>
      </c>
      <c r="C1767" t="s">
        <v>1995</v>
      </c>
      <c r="D1767" t="s">
        <v>21</v>
      </c>
      <c r="E1767" t="s">
        <v>55</v>
      </c>
      <c r="F1767" t="s">
        <v>56</v>
      </c>
      <c r="G1767" t="s">
        <v>24</v>
      </c>
      <c r="H1767" t="s">
        <v>51</v>
      </c>
      <c r="I1767" t="s">
        <v>84</v>
      </c>
      <c r="J1767" t="s">
        <v>34</v>
      </c>
      <c r="K1767">
        <v>1</v>
      </c>
      <c r="L1767">
        <v>42</v>
      </c>
      <c r="M1767">
        <v>0.1</v>
      </c>
      <c r="N1767">
        <v>37.799999999999997</v>
      </c>
      <c r="O1767">
        <v>13.8</v>
      </c>
      <c r="P1767" t="s">
        <v>28</v>
      </c>
      <c r="Q1767" t="s">
        <v>86</v>
      </c>
      <c r="R1767" t="s">
        <v>36</v>
      </c>
      <c r="S1767">
        <v>4.0999999999999996</v>
      </c>
      <c r="T1767">
        <f>YEAR(tblOrders[[#This Row],[Order Date]])</f>
        <v>2025</v>
      </c>
      <c r="U1767" t="str">
        <f>TEXT(tblOrders[[#This Row],[Order Date]],"mmm-yyyy")</f>
        <v>Oct-2025</v>
      </c>
      <c r="V1767" s="4">
        <f>tblOrders[[#This Row],[Profit]]/tblOrders[[#This Row],[Sales Amount]]</f>
        <v>0.36507936507936511</v>
      </c>
      <c r="W1767" t="str">
        <f>VLOOKUP(tblOrders[[#This Row],[City]],CityRegion,2,0)</f>
        <v>West</v>
      </c>
      <c r="X1767" t="str">
        <f>VLOOKUP(tblOrders[[#This Row],[City]],lookups!A:C,3,0)</f>
        <v>Maharashtra</v>
      </c>
    </row>
    <row r="1768" spans="1:24" x14ac:dyDescent="0.25">
      <c r="A1768" t="s">
        <v>3119</v>
      </c>
      <c r="B1768" s="1">
        <v>45784</v>
      </c>
      <c r="C1768" t="s">
        <v>3120</v>
      </c>
      <c r="D1768" t="s">
        <v>21</v>
      </c>
      <c r="E1768" t="s">
        <v>60</v>
      </c>
      <c r="F1768" t="s">
        <v>61</v>
      </c>
      <c r="G1768" t="s">
        <v>62</v>
      </c>
      <c r="H1768" t="s">
        <v>63</v>
      </c>
      <c r="I1768" t="s">
        <v>76</v>
      </c>
      <c r="J1768" t="s">
        <v>27</v>
      </c>
      <c r="K1768">
        <v>3</v>
      </c>
      <c r="L1768">
        <v>45</v>
      </c>
      <c r="M1768">
        <v>0.2</v>
      </c>
      <c r="N1768">
        <v>108</v>
      </c>
      <c r="O1768">
        <v>30</v>
      </c>
      <c r="P1768" t="s">
        <v>111</v>
      </c>
      <c r="Q1768" t="s">
        <v>46</v>
      </c>
      <c r="R1768" t="s">
        <v>36</v>
      </c>
      <c r="S1768">
        <v>4.9000000000000004</v>
      </c>
      <c r="T1768">
        <f>YEAR(tblOrders[[#This Row],[Order Date]])</f>
        <v>2025</v>
      </c>
      <c r="U1768" t="str">
        <f>TEXT(tblOrders[[#This Row],[Order Date]],"mmm-yyyy")</f>
        <v>May-2025</v>
      </c>
      <c r="V1768" s="4">
        <f>tblOrders[[#This Row],[Profit]]/tblOrders[[#This Row],[Sales Amount]]</f>
        <v>0.27777777777777779</v>
      </c>
      <c r="W1768" t="str">
        <f>VLOOKUP(tblOrders[[#This Row],[City]],CityRegion,2,0)</f>
        <v>South</v>
      </c>
      <c r="X1768" t="str">
        <f>VLOOKUP(tblOrders[[#This Row],[City]],lookups!A:C,3,0)</f>
        <v>Kerala</v>
      </c>
    </row>
    <row r="1769" spans="1:24" x14ac:dyDescent="0.25">
      <c r="A1769" t="s">
        <v>3121</v>
      </c>
      <c r="B1769" s="1">
        <v>45904</v>
      </c>
      <c r="C1769" t="s">
        <v>3122</v>
      </c>
      <c r="D1769" t="s">
        <v>39</v>
      </c>
      <c r="E1769" t="s">
        <v>40</v>
      </c>
      <c r="F1769" t="s">
        <v>41</v>
      </c>
      <c r="G1769" t="s">
        <v>42</v>
      </c>
      <c r="H1769" t="s">
        <v>43</v>
      </c>
      <c r="I1769" t="s">
        <v>44</v>
      </c>
      <c r="J1769" t="s">
        <v>34</v>
      </c>
      <c r="K1769">
        <v>3</v>
      </c>
      <c r="L1769">
        <v>18</v>
      </c>
      <c r="M1769">
        <v>0.2</v>
      </c>
      <c r="N1769">
        <v>43.2</v>
      </c>
      <c r="O1769">
        <v>16.2</v>
      </c>
      <c r="P1769" t="s">
        <v>28</v>
      </c>
      <c r="Q1769" t="s">
        <v>29</v>
      </c>
      <c r="R1769" t="s">
        <v>30</v>
      </c>
      <c r="S1769">
        <v>4</v>
      </c>
      <c r="T1769">
        <f>YEAR(tblOrders[[#This Row],[Order Date]])</f>
        <v>2025</v>
      </c>
      <c r="U1769" t="str">
        <f>TEXT(tblOrders[[#This Row],[Order Date]],"mmm-yyyy")</f>
        <v>Sep-2025</v>
      </c>
      <c r="V1769" s="4">
        <f>tblOrders[[#This Row],[Profit]]/tblOrders[[#This Row],[Sales Amount]]</f>
        <v>0.37499999999999994</v>
      </c>
      <c r="W1769" t="str">
        <f>VLOOKUP(tblOrders[[#This Row],[City]],CityRegion,2,0)</f>
        <v>South</v>
      </c>
      <c r="X1769" t="str">
        <f>VLOOKUP(tblOrders[[#This Row],[City]],lookups!A:C,3,0)</f>
        <v>Kerala</v>
      </c>
    </row>
    <row r="1770" spans="1:24" x14ac:dyDescent="0.25">
      <c r="A1770" t="s">
        <v>3123</v>
      </c>
      <c r="B1770" s="1">
        <v>45921</v>
      </c>
      <c r="C1770" t="s">
        <v>3124</v>
      </c>
      <c r="D1770" t="s">
        <v>21</v>
      </c>
      <c r="E1770" t="s">
        <v>101</v>
      </c>
      <c r="F1770" t="s">
        <v>102</v>
      </c>
      <c r="G1770" t="s">
        <v>24</v>
      </c>
      <c r="H1770" t="s">
        <v>103</v>
      </c>
      <c r="I1770" t="s">
        <v>139</v>
      </c>
      <c r="J1770" t="s">
        <v>45</v>
      </c>
      <c r="K1770">
        <v>3</v>
      </c>
      <c r="L1770">
        <v>120</v>
      </c>
      <c r="M1770">
        <v>0.05</v>
      </c>
      <c r="N1770">
        <v>342</v>
      </c>
      <c r="O1770">
        <v>108</v>
      </c>
      <c r="P1770" t="s">
        <v>28</v>
      </c>
      <c r="Q1770" t="s">
        <v>91</v>
      </c>
      <c r="R1770" t="s">
        <v>30</v>
      </c>
      <c r="S1770">
        <v>4.3</v>
      </c>
      <c r="T1770">
        <f>YEAR(tblOrders[[#This Row],[Order Date]])</f>
        <v>2025</v>
      </c>
      <c r="U1770" t="str">
        <f>TEXT(tblOrders[[#This Row],[Order Date]],"mmm-yyyy")</f>
        <v>Sep-2025</v>
      </c>
      <c r="V1770" s="4">
        <f>tblOrders[[#This Row],[Profit]]/tblOrders[[#This Row],[Sales Amount]]</f>
        <v>0.31578947368421051</v>
      </c>
      <c r="W1770" t="str">
        <f>VLOOKUP(tblOrders[[#This Row],[City]],CityRegion,2,0)</f>
        <v>South</v>
      </c>
      <c r="X1770" t="str">
        <f>VLOOKUP(tblOrders[[#This Row],[City]],lookups!A:C,3,0)</f>
        <v>Tamil Nadu</v>
      </c>
    </row>
    <row r="1771" spans="1:24" x14ac:dyDescent="0.25">
      <c r="A1771" t="s">
        <v>3125</v>
      </c>
      <c r="B1771" s="1">
        <v>45685</v>
      </c>
      <c r="C1771" t="s">
        <v>739</v>
      </c>
      <c r="D1771" t="s">
        <v>21</v>
      </c>
      <c r="E1771" t="s">
        <v>49</v>
      </c>
      <c r="F1771" t="s">
        <v>50</v>
      </c>
      <c r="G1771" t="s">
        <v>24</v>
      </c>
      <c r="H1771" t="s">
        <v>51</v>
      </c>
      <c r="I1771" t="s">
        <v>52</v>
      </c>
      <c r="J1771" t="s">
        <v>27</v>
      </c>
      <c r="K1771">
        <v>2</v>
      </c>
      <c r="L1771">
        <v>85</v>
      </c>
      <c r="M1771">
        <v>0</v>
      </c>
      <c r="N1771">
        <v>170</v>
      </c>
      <c r="O1771">
        <v>66</v>
      </c>
      <c r="P1771" t="s">
        <v>148</v>
      </c>
      <c r="Q1771" t="s">
        <v>91</v>
      </c>
      <c r="R1771" t="s">
        <v>36</v>
      </c>
      <c r="S1771">
        <v>4.3</v>
      </c>
      <c r="T1771">
        <f>YEAR(tblOrders[[#This Row],[Order Date]])</f>
        <v>2025</v>
      </c>
      <c r="U1771" t="str">
        <f>TEXT(tblOrders[[#This Row],[Order Date]],"mmm-yyyy")</f>
        <v>Jan-2025</v>
      </c>
      <c r="V1771" s="4">
        <f>tblOrders[[#This Row],[Profit]]/tblOrders[[#This Row],[Sales Amount]]</f>
        <v>0.38823529411764707</v>
      </c>
      <c r="W1771" t="str">
        <f>VLOOKUP(tblOrders[[#This Row],[City]],CityRegion,2,0)</f>
        <v>South</v>
      </c>
      <c r="X1771" t="str">
        <f>VLOOKUP(tblOrders[[#This Row],[City]],lookups!A:C,3,0)</f>
        <v>Kerala</v>
      </c>
    </row>
    <row r="1772" spans="1:24" x14ac:dyDescent="0.25">
      <c r="A1772" t="s">
        <v>3126</v>
      </c>
      <c r="B1772" s="1">
        <v>45713</v>
      </c>
      <c r="C1772" t="s">
        <v>59</v>
      </c>
      <c r="D1772" t="s">
        <v>39</v>
      </c>
      <c r="E1772" t="s">
        <v>40</v>
      </c>
      <c r="F1772" t="s">
        <v>41</v>
      </c>
      <c r="G1772" t="s">
        <v>42</v>
      </c>
      <c r="H1772" t="s">
        <v>43</v>
      </c>
      <c r="I1772" t="s">
        <v>26</v>
      </c>
      <c r="J1772" t="s">
        <v>34</v>
      </c>
      <c r="K1772">
        <v>3</v>
      </c>
      <c r="L1772">
        <v>18</v>
      </c>
      <c r="M1772">
        <v>0.15</v>
      </c>
      <c r="N1772">
        <v>45.9</v>
      </c>
      <c r="O1772">
        <v>18.899999999999999</v>
      </c>
      <c r="P1772" t="s">
        <v>28</v>
      </c>
      <c r="Q1772" t="s">
        <v>29</v>
      </c>
      <c r="R1772" t="s">
        <v>30</v>
      </c>
      <c r="S1772">
        <v>3</v>
      </c>
      <c r="T1772">
        <f>YEAR(tblOrders[[#This Row],[Order Date]])</f>
        <v>2025</v>
      </c>
      <c r="U1772" t="str">
        <f>TEXT(tblOrders[[#This Row],[Order Date]],"mmm-yyyy")</f>
        <v>Feb-2025</v>
      </c>
      <c r="V1772" s="4">
        <f>tblOrders[[#This Row],[Profit]]/tblOrders[[#This Row],[Sales Amount]]</f>
        <v>0.41176470588235292</v>
      </c>
      <c r="W1772" t="str">
        <f>VLOOKUP(tblOrders[[#This Row],[City]],CityRegion,2,0)</f>
        <v>South</v>
      </c>
      <c r="X1772" t="str">
        <f>VLOOKUP(tblOrders[[#This Row],[City]],lookups!A:C,3,0)</f>
        <v>Karnataka</v>
      </c>
    </row>
    <row r="1773" spans="1:24" x14ac:dyDescent="0.25">
      <c r="A1773" t="s">
        <v>3127</v>
      </c>
      <c r="B1773" s="1">
        <v>45934</v>
      </c>
      <c r="C1773" t="s">
        <v>1550</v>
      </c>
      <c r="D1773" t="s">
        <v>39</v>
      </c>
      <c r="E1773" t="s">
        <v>66</v>
      </c>
      <c r="F1773" t="s">
        <v>67</v>
      </c>
      <c r="G1773" t="s">
        <v>68</v>
      </c>
      <c r="H1773" t="s">
        <v>69</v>
      </c>
      <c r="I1773" t="s">
        <v>70</v>
      </c>
      <c r="J1773" t="s">
        <v>27</v>
      </c>
      <c r="K1773">
        <v>3</v>
      </c>
      <c r="L1773">
        <v>149</v>
      </c>
      <c r="M1773">
        <v>0.15</v>
      </c>
      <c r="N1773">
        <v>379.95</v>
      </c>
      <c r="O1773">
        <v>94.95</v>
      </c>
      <c r="P1773" t="s">
        <v>28</v>
      </c>
      <c r="Q1773" t="s">
        <v>86</v>
      </c>
      <c r="R1773" t="s">
        <v>30</v>
      </c>
      <c r="S1773">
        <v>2.8</v>
      </c>
      <c r="T1773">
        <f>YEAR(tblOrders[[#This Row],[Order Date]])</f>
        <v>2025</v>
      </c>
      <c r="U1773" t="str">
        <f>TEXT(tblOrders[[#This Row],[Order Date]],"mmm-yyyy")</f>
        <v>Oct-2025</v>
      </c>
      <c r="V1773" s="4">
        <f>tblOrders[[#This Row],[Profit]]/tblOrders[[#This Row],[Sales Amount]]</f>
        <v>0.24990130280300041</v>
      </c>
      <c r="W1773" t="str">
        <f>VLOOKUP(tblOrders[[#This Row],[City]],CityRegion,2,0)</f>
        <v>South</v>
      </c>
      <c r="X1773" t="str">
        <f>VLOOKUP(tblOrders[[#This Row],[City]],lookups!A:C,3,0)</f>
        <v>Telengana</v>
      </c>
    </row>
    <row r="1774" spans="1:24" x14ac:dyDescent="0.25">
      <c r="A1774" t="s">
        <v>3128</v>
      </c>
      <c r="B1774" s="1">
        <v>45769</v>
      </c>
      <c r="C1774" t="s">
        <v>3129</v>
      </c>
      <c r="D1774" t="s">
        <v>21</v>
      </c>
      <c r="E1774" t="s">
        <v>94</v>
      </c>
      <c r="F1774" t="s">
        <v>95</v>
      </c>
      <c r="G1774" t="s">
        <v>68</v>
      </c>
      <c r="H1774" t="s">
        <v>96</v>
      </c>
      <c r="I1774" t="s">
        <v>26</v>
      </c>
      <c r="J1774" t="s">
        <v>45</v>
      </c>
      <c r="K1774">
        <v>4</v>
      </c>
      <c r="L1774">
        <v>89</v>
      </c>
      <c r="M1774">
        <v>0.05</v>
      </c>
      <c r="N1774">
        <v>338.2</v>
      </c>
      <c r="O1774">
        <v>118.2</v>
      </c>
      <c r="P1774" t="s">
        <v>28</v>
      </c>
      <c r="Q1774" t="s">
        <v>91</v>
      </c>
      <c r="R1774" t="s">
        <v>36</v>
      </c>
      <c r="S1774">
        <v>2.7</v>
      </c>
      <c r="T1774">
        <f>YEAR(tblOrders[[#This Row],[Order Date]])</f>
        <v>2025</v>
      </c>
      <c r="U1774" t="str">
        <f>TEXT(tblOrders[[#This Row],[Order Date]],"mmm-yyyy")</f>
        <v>Apr-2025</v>
      </c>
      <c r="V1774" s="4">
        <f>tblOrders[[#This Row],[Profit]]/tblOrders[[#This Row],[Sales Amount]]</f>
        <v>0.34949733885274986</v>
      </c>
      <c r="W1774" t="str">
        <f>VLOOKUP(tblOrders[[#This Row],[City]],CityRegion,2,0)</f>
        <v>South</v>
      </c>
      <c r="X1774" t="str">
        <f>VLOOKUP(tblOrders[[#This Row],[City]],lookups!A:C,3,0)</f>
        <v>Karnataka</v>
      </c>
    </row>
    <row r="1775" spans="1:24" x14ac:dyDescent="0.25">
      <c r="A1775" t="s">
        <v>3130</v>
      </c>
      <c r="B1775" s="1">
        <v>45728</v>
      </c>
      <c r="C1775" t="s">
        <v>3131</v>
      </c>
      <c r="D1775" t="s">
        <v>21</v>
      </c>
      <c r="E1775" t="s">
        <v>55</v>
      </c>
      <c r="F1775" t="s">
        <v>56</v>
      </c>
      <c r="G1775" t="s">
        <v>24</v>
      </c>
      <c r="H1775" t="s">
        <v>51</v>
      </c>
      <c r="I1775" t="s">
        <v>76</v>
      </c>
      <c r="J1775" t="s">
        <v>34</v>
      </c>
      <c r="K1775">
        <v>2</v>
      </c>
      <c r="L1775">
        <v>42</v>
      </c>
      <c r="M1775">
        <v>0</v>
      </c>
      <c r="N1775">
        <v>84</v>
      </c>
      <c r="O1775">
        <v>36</v>
      </c>
      <c r="P1775" t="s">
        <v>28</v>
      </c>
      <c r="Q1775" t="s">
        <v>35</v>
      </c>
      <c r="R1775" t="s">
        <v>36</v>
      </c>
      <c r="S1775">
        <v>4.9000000000000004</v>
      </c>
      <c r="T1775">
        <f>YEAR(tblOrders[[#This Row],[Order Date]])</f>
        <v>2025</v>
      </c>
      <c r="U1775" t="str">
        <f>TEXT(tblOrders[[#This Row],[Order Date]],"mmm-yyyy")</f>
        <v>Mar-2025</v>
      </c>
      <c r="V1775" s="4">
        <f>tblOrders[[#This Row],[Profit]]/tblOrders[[#This Row],[Sales Amount]]</f>
        <v>0.42857142857142855</v>
      </c>
      <c r="W1775" t="str">
        <f>VLOOKUP(tblOrders[[#This Row],[City]],CityRegion,2,0)</f>
        <v>South</v>
      </c>
      <c r="X1775" t="str">
        <f>VLOOKUP(tblOrders[[#This Row],[City]],lookups!A:C,3,0)</f>
        <v>Kerala</v>
      </c>
    </row>
    <row r="1776" spans="1:24" x14ac:dyDescent="0.25">
      <c r="A1776" t="s">
        <v>3132</v>
      </c>
      <c r="B1776" s="1">
        <v>46003</v>
      </c>
      <c r="C1776" t="s">
        <v>247</v>
      </c>
      <c r="D1776" t="s">
        <v>39</v>
      </c>
      <c r="E1776" t="s">
        <v>114</v>
      </c>
      <c r="F1776" t="s">
        <v>115</v>
      </c>
      <c r="G1776" t="s">
        <v>42</v>
      </c>
      <c r="H1776" t="s">
        <v>116</v>
      </c>
      <c r="I1776" t="s">
        <v>139</v>
      </c>
      <c r="J1776" t="s">
        <v>27</v>
      </c>
      <c r="K1776">
        <v>1</v>
      </c>
      <c r="L1776">
        <v>12</v>
      </c>
      <c r="M1776">
        <v>0.15</v>
      </c>
      <c r="N1776">
        <v>10.199999999999999</v>
      </c>
      <c r="O1776">
        <v>4.2</v>
      </c>
      <c r="P1776" t="s">
        <v>85</v>
      </c>
      <c r="Q1776" t="s">
        <v>46</v>
      </c>
      <c r="R1776" t="s">
        <v>36</v>
      </c>
      <c r="S1776">
        <v>2.5</v>
      </c>
      <c r="T1776">
        <f>YEAR(tblOrders[[#This Row],[Order Date]])</f>
        <v>2025</v>
      </c>
      <c r="U1776" t="str">
        <f>TEXT(tblOrders[[#This Row],[Order Date]],"mmm-yyyy")</f>
        <v>Dec-2025</v>
      </c>
      <c r="V1776" s="4">
        <f>tblOrders[[#This Row],[Profit]]/tblOrders[[#This Row],[Sales Amount]]</f>
        <v>0.41176470588235298</v>
      </c>
      <c r="W1776" t="str">
        <f>VLOOKUP(tblOrders[[#This Row],[City]],CityRegion,2,0)</f>
        <v>South</v>
      </c>
      <c r="X1776" t="str">
        <f>VLOOKUP(tblOrders[[#This Row],[City]],lookups!A:C,3,0)</f>
        <v>Tamil Nadu</v>
      </c>
    </row>
    <row r="1777" spans="1:24" x14ac:dyDescent="0.25">
      <c r="A1777" t="s">
        <v>3133</v>
      </c>
      <c r="B1777" s="1">
        <v>45773</v>
      </c>
      <c r="C1777" t="s">
        <v>3134</v>
      </c>
      <c r="D1777" t="s">
        <v>21</v>
      </c>
      <c r="E1777" t="s">
        <v>108</v>
      </c>
      <c r="F1777" t="s">
        <v>109</v>
      </c>
      <c r="G1777" t="s">
        <v>62</v>
      </c>
      <c r="H1777" t="s">
        <v>110</v>
      </c>
      <c r="I1777" t="s">
        <v>76</v>
      </c>
      <c r="J1777" t="s">
        <v>45</v>
      </c>
      <c r="K1777">
        <v>2</v>
      </c>
      <c r="L1777">
        <v>110</v>
      </c>
      <c r="M1777">
        <v>0.2</v>
      </c>
      <c r="N1777">
        <v>176</v>
      </c>
      <c r="O1777">
        <v>40</v>
      </c>
      <c r="P1777" t="s">
        <v>28</v>
      </c>
      <c r="Q1777" t="s">
        <v>91</v>
      </c>
      <c r="R1777" t="s">
        <v>36</v>
      </c>
      <c r="S1777">
        <v>4.7</v>
      </c>
      <c r="T1777">
        <f>YEAR(tblOrders[[#This Row],[Order Date]])</f>
        <v>2025</v>
      </c>
      <c r="U1777" t="str">
        <f>TEXT(tblOrders[[#This Row],[Order Date]],"mmm-yyyy")</f>
        <v>Apr-2025</v>
      </c>
      <c r="V1777" s="4">
        <f>tblOrders[[#This Row],[Profit]]/tblOrders[[#This Row],[Sales Amount]]</f>
        <v>0.22727272727272727</v>
      </c>
      <c r="W1777" t="str">
        <f>VLOOKUP(tblOrders[[#This Row],[City]],CityRegion,2,0)</f>
        <v>South</v>
      </c>
      <c r="X1777" t="str">
        <f>VLOOKUP(tblOrders[[#This Row],[City]],lookups!A:C,3,0)</f>
        <v>Kerala</v>
      </c>
    </row>
    <row r="1778" spans="1:24" x14ac:dyDescent="0.25">
      <c r="A1778" t="s">
        <v>3135</v>
      </c>
      <c r="B1778" s="1">
        <v>45776</v>
      </c>
      <c r="C1778" t="s">
        <v>2497</v>
      </c>
      <c r="D1778" t="s">
        <v>21</v>
      </c>
      <c r="E1778" t="s">
        <v>22</v>
      </c>
      <c r="F1778" t="s">
        <v>23</v>
      </c>
      <c r="G1778" t="s">
        <v>24</v>
      </c>
      <c r="H1778" t="s">
        <v>25</v>
      </c>
      <c r="I1778" t="s">
        <v>33</v>
      </c>
      <c r="J1778" t="s">
        <v>45</v>
      </c>
      <c r="K1778">
        <v>1</v>
      </c>
      <c r="L1778">
        <v>190</v>
      </c>
      <c r="M1778">
        <v>0.2</v>
      </c>
      <c r="N1778">
        <v>152</v>
      </c>
      <c r="O1778">
        <v>27</v>
      </c>
      <c r="P1778" t="s">
        <v>28</v>
      </c>
      <c r="Q1778" t="s">
        <v>29</v>
      </c>
      <c r="R1778" t="s">
        <v>30</v>
      </c>
      <c r="S1778">
        <v>3.1</v>
      </c>
      <c r="T1778">
        <f>YEAR(tblOrders[[#This Row],[Order Date]])</f>
        <v>2025</v>
      </c>
      <c r="U1778" t="str">
        <f>TEXT(tblOrders[[#This Row],[Order Date]],"mmm-yyyy")</f>
        <v>Apr-2025</v>
      </c>
      <c r="V1778" s="4">
        <f>tblOrders[[#This Row],[Profit]]/tblOrders[[#This Row],[Sales Amount]]</f>
        <v>0.17763157894736842</v>
      </c>
      <c r="W1778" t="str">
        <f>VLOOKUP(tblOrders[[#This Row],[City]],CityRegion,2,0)</f>
        <v>North</v>
      </c>
      <c r="X1778" t="str">
        <f>VLOOKUP(tblOrders[[#This Row],[City]],lookups!A:C,3,0)</f>
        <v>Delhi</v>
      </c>
    </row>
    <row r="1779" spans="1:24" x14ac:dyDescent="0.25">
      <c r="A1779" t="s">
        <v>3136</v>
      </c>
      <c r="B1779" s="1">
        <v>45693</v>
      </c>
      <c r="C1779" t="s">
        <v>3137</v>
      </c>
      <c r="D1779" t="s">
        <v>21</v>
      </c>
      <c r="E1779" t="s">
        <v>73</v>
      </c>
      <c r="F1779" t="s">
        <v>74</v>
      </c>
      <c r="G1779" t="s">
        <v>68</v>
      </c>
      <c r="H1779" t="s">
        <v>75</v>
      </c>
      <c r="I1779" t="s">
        <v>44</v>
      </c>
      <c r="J1779" t="s">
        <v>27</v>
      </c>
      <c r="K1779">
        <v>4</v>
      </c>
      <c r="L1779">
        <v>65</v>
      </c>
      <c r="M1779">
        <v>0.2</v>
      </c>
      <c r="N1779">
        <v>208</v>
      </c>
      <c r="O1779">
        <v>56</v>
      </c>
      <c r="P1779" t="s">
        <v>28</v>
      </c>
      <c r="Q1779" t="s">
        <v>86</v>
      </c>
      <c r="R1779" t="s">
        <v>36</v>
      </c>
      <c r="S1779">
        <v>4.7</v>
      </c>
      <c r="T1779">
        <f>YEAR(tblOrders[[#This Row],[Order Date]])</f>
        <v>2025</v>
      </c>
      <c r="U1779" t="str">
        <f>TEXT(tblOrders[[#This Row],[Order Date]],"mmm-yyyy")</f>
        <v>Feb-2025</v>
      </c>
      <c r="V1779" s="4">
        <f>tblOrders[[#This Row],[Profit]]/tblOrders[[#This Row],[Sales Amount]]</f>
        <v>0.26923076923076922</v>
      </c>
      <c r="W1779" t="str">
        <f>VLOOKUP(tblOrders[[#This Row],[City]],CityRegion,2,0)</f>
        <v>South</v>
      </c>
      <c r="X1779" t="str">
        <f>VLOOKUP(tblOrders[[#This Row],[City]],lookups!A:C,3,0)</f>
        <v>Kerala</v>
      </c>
    </row>
    <row r="1780" spans="1:24" x14ac:dyDescent="0.25">
      <c r="A1780" t="s">
        <v>3138</v>
      </c>
      <c r="B1780" s="1">
        <v>45736</v>
      </c>
      <c r="C1780" t="s">
        <v>3139</v>
      </c>
      <c r="D1780" t="s">
        <v>39</v>
      </c>
      <c r="E1780" t="s">
        <v>60</v>
      </c>
      <c r="F1780" t="s">
        <v>61</v>
      </c>
      <c r="G1780" t="s">
        <v>62</v>
      </c>
      <c r="H1780" t="s">
        <v>63</v>
      </c>
      <c r="I1780" t="s">
        <v>84</v>
      </c>
      <c r="J1780" t="s">
        <v>45</v>
      </c>
      <c r="K1780">
        <v>4</v>
      </c>
      <c r="L1780">
        <v>45</v>
      </c>
      <c r="M1780">
        <v>0.2</v>
      </c>
      <c r="N1780">
        <v>144</v>
      </c>
      <c r="O1780">
        <v>40</v>
      </c>
      <c r="P1780" t="s">
        <v>28</v>
      </c>
      <c r="Q1780" t="s">
        <v>86</v>
      </c>
      <c r="R1780" t="s">
        <v>36</v>
      </c>
      <c r="S1780">
        <v>2.7</v>
      </c>
      <c r="T1780">
        <f>YEAR(tblOrders[[#This Row],[Order Date]])</f>
        <v>2025</v>
      </c>
      <c r="U1780" t="str">
        <f>TEXT(tblOrders[[#This Row],[Order Date]],"mmm-yyyy")</f>
        <v>Mar-2025</v>
      </c>
      <c r="V1780" s="4">
        <f>tblOrders[[#This Row],[Profit]]/tblOrders[[#This Row],[Sales Amount]]</f>
        <v>0.27777777777777779</v>
      </c>
      <c r="W1780" t="str">
        <f>VLOOKUP(tblOrders[[#This Row],[City]],CityRegion,2,0)</f>
        <v>West</v>
      </c>
      <c r="X1780" t="str">
        <f>VLOOKUP(tblOrders[[#This Row],[City]],lookups!A:C,3,0)</f>
        <v>Maharashtra</v>
      </c>
    </row>
    <row r="1781" spans="1:24" x14ac:dyDescent="0.25">
      <c r="A1781" t="s">
        <v>3140</v>
      </c>
      <c r="B1781" s="1">
        <v>45762</v>
      </c>
      <c r="C1781" t="s">
        <v>2992</v>
      </c>
      <c r="D1781" t="s">
        <v>39</v>
      </c>
      <c r="E1781" t="s">
        <v>101</v>
      </c>
      <c r="F1781" t="s">
        <v>102</v>
      </c>
      <c r="G1781" t="s">
        <v>24</v>
      </c>
      <c r="H1781" t="s">
        <v>103</v>
      </c>
      <c r="I1781" t="s">
        <v>57</v>
      </c>
      <c r="J1781" t="s">
        <v>34</v>
      </c>
      <c r="K1781">
        <v>4</v>
      </c>
      <c r="L1781">
        <v>120</v>
      </c>
      <c r="M1781">
        <v>0</v>
      </c>
      <c r="N1781">
        <v>480</v>
      </c>
      <c r="O1781">
        <v>168</v>
      </c>
      <c r="P1781" t="s">
        <v>28</v>
      </c>
      <c r="Q1781" t="s">
        <v>46</v>
      </c>
      <c r="R1781" t="s">
        <v>36</v>
      </c>
      <c r="S1781">
        <v>3.6</v>
      </c>
      <c r="T1781">
        <f>YEAR(tblOrders[[#This Row],[Order Date]])</f>
        <v>2025</v>
      </c>
      <c r="U1781" t="str">
        <f>TEXT(tblOrders[[#This Row],[Order Date]],"mmm-yyyy")</f>
        <v>Apr-2025</v>
      </c>
      <c r="V1781" s="4">
        <f>tblOrders[[#This Row],[Profit]]/tblOrders[[#This Row],[Sales Amount]]</f>
        <v>0.35</v>
      </c>
      <c r="W1781" t="str">
        <f>VLOOKUP(tblOrders[[#This Row],[City]],CityRegion,2,0)</f>
        <v>South</v>
      </c>
      <c r="X1781" t="str">
        <f>VLOOKUP(tblOrders[[#This Row],[City]],lookups!A:C,3,0)</f>
        <v>Kerala</v>
      </c>
    </row>
    <row r="1782" spans="1:24" x14ac:dyDescent="0.25">
      <c r="A1782" t="s">
        <v>3141</v>
      </c>
      <c r="B1782" s="1">
        <v>45984</v>
      </c>
      <c r="C1782" t="s">
        <v>3142</v>
      </c>
      <c r="D1782" t="s">
        <v>39</v>
      </c>
      <c r="E1782" t="s">
        <v>101</v>
      </c>
      <c r="F1782" t="s">
        <v>102</v>
      </c>
      <c r="G1782" t="s">
        <v>24</v>
      </c>
      <c r="H1782" t="s">
        <v>103</v>
      </c>
      <c r="I1782" t="s">
        <v>52</v>
      </c>
      <c r="J1782" t="s">
        <v>27</v>
      </c>
      <c r="K1782">
        <v>2</v>
      </c>
      <c r="L1782">
        <v>120</v>
      </c>
      <c r="M1782">
        <v>0.05</v>
      </c>
      <c r="N1782">
        <v>228</v>
      </c>
      <c r="O1782">
        <v>72</v>
      </c>
      <c r="P1782" t="s">
        <v>111</v>
      </c>
      <c r="Q1782" t="s">
        <v>91</v>
      </c>
      <c r="R1782" t="s">
        <v>36</v>
      </c>
      <c r="S1782">
        <v>3.4</v>
      </c>
      <c r="T1782">
        <f>YEAR(tblOrders[[#This Row],[Order Date]])</f>
        <v>2025</v>
      </c>
      <c r="U1782" t="str">
        <f>TEXT(tblOrders[[#This Row],[Order Date]],"mmm-yyyy")</f>
        <v>Nov-2025</v>
      </c>
      <c r="V1782" s="4">
        <f>tblOrders[[#This Row],[Profit]]/tblOrders[[#This Row],[Sales Amount]]</f>
        <v>0.31578947368421051</v>
      </c>
      <c r="W1782" t="str">
        <f>VLOOKUP(tblOrders[[#This Row],[City]],CityRegion,2,0)</f>
        <v>South</v>
      </c>
      <c r="X1782" t="str">
        <f>VLOOKUP(tblOrders[[#This Row],[City]],lookups!A:C,3,0)</f>
        <v>Kerala</v>
      </c>
    </row>
    <row r="1783" spans="1:24" x14ac:dyDescent="0.25">
      <c r="A1783" t="s">
        <v>3143</v>
      </c>
      <c r="B1783" s="1">
        <v>45970</v>
      </c>
      <c r="C1783" t="s">
        <v>1193</v>
      </c>
      <c r="D1783" t="s">
        <v>39</v>
      </c>
      <c r="E1783" t="s">
        <v>73</v>
      </c>
      <c r="F1783" t="s">
        <v>74</v>
      </c>
      <c r="G1783" t="s">
        <v>68</v>
      </c>
      <c r="H1783" t="s">
        <v>75</v>
      </c>
      <c r="I1783" t="s">
        <v>76</v>
      </c>
      <c r="J1783" t="s">
        <v>27</v>
      </c>
      <c r="K1783">
        <v>2</v>
      </c>
      <c r="L1783">
        <v>65</v>
      </c>
      <c r="M1783">
        <v>0.1</v>
      </c>
      <c r="N1783">
        <v>117</v>
      </c>
      <c r="O1783">
        <v>41</v>
      </c>
      <c r="P1783" t="s">
        <v>28</v>
      </c>
      <c r="Q1783" t="s">
        <v>46</v>
      </c>
      <c r="R1783" t="s">
        <v>36</v>
      </c>
      <c r="S1783">
        <v>3</v>
      </c>
      <c r="T1783">
        <f>YEAR(tblOrders[[#This Row],[Order Date]])</f>
        <v>2025</v>
      </c>
      <c r="U1783" t="str">
        <f>TEXT(tblOrders[[#This Row],[Order Date]],"mmm-yyyy")</f>
        <v>Nov-2025</v>
      </c>
      <c r="V1783" s="4">
        <f>tblOrders[[#This Row],[Profit]]/tblOrders[[#This Row],[Sales Amount]]</f>
        <v>0.3504273504273504</v>
      </c>
      <c r="W1783" t="str">
        <f>VLOOKUP(tblOrders[[#This Row],[City]],CityRegion,2,0)</f>
        <v>South</v>
      </c>
      <c r="X1783" t="str">
        <f>VLOOKUP(tblOrders[[#This Row],[City]],lookups!A:C,3,0)</f>
        <v>Kerala</v>
      </c>
    </row>
    <row r="1784" spans="1:24" x14ac:dyDescent="0.25">
      <c r="A1784" t="s">
        <v>3144</v>
      </c>
      <c r="B1784" s="1">
        <v>45669</v>
      </c>
      <c r="C1784" t="s">
        <v>283</v>
      </c>
      <c r="D1784" t="s">
        <v>21</v>
      </c>
      <c r="E1784" t="s">
        <v>114</v>
      </c>
      <c r="F1784" t="s">
        <v>115</v>
      </c>
      <c r="G1784" t="s">
        <v>42</v>
      </c>
      <c r="H1784" t="s">
        <v>116</v>
      </c>
      <c r="I1784" t="s">
        <v>139</v>
      </c>
      <c r="J1784" t="s">
        <v>27</v>
      </c>
      <c r="K1784">
        <v>1</v>
      </c>
      <c r="L1784">
        <v>12</v>
      </c>
      <c r="M1784">
        <v>0.15</v>
      </c>
      <c r="N1784">
        <v>10.199999999999999</v>
      </c>
      <c r="O1784">
        <v>4.2</v>
      </c>
      <c r="P1784" t="s">
        <v>28</v>
      </c>
      <c r="Q1784" t="s">
        <v>86</v>
      </c>
      <c r="R1784" t="s">
        <v>36</v>
      </c>
      <c r="S1784">
        <v>4.3</v>
      </c>
      <c r="T1784">
        <f>YEAR(tblOrders[[#This Row],[Order Date]])</f>
        <v>2025</v>
      </c>
      <c r="U1784" t="str">
        <f>TEXT(tblOrders[[#This Row],[Order Date]],"mmm-yyyy")</f>
        <v>Jan-2025</v>
      </c>
      <c r="V1784" s="4">
        <f>tblOrders[[#This Row],[Profit]]/tblOrders[[#This Row],[Sales Amount]]</f>
        <v>0.41176470588235298</v>
      </c>
      <c r="W1784" t="str">
        <f>VLOOKUP(tblOrders[[#This Row],[City]],CityRegion,2,0)</f>
        <v>South</v>
      </c>
      <c r="X1784" t="str">
        <f>VLOOKUP(tblOrders[[#This Row],[City]],lookups!A:C,3,0)</f>
        <v>Tamil Nadu</v>
      </c>
    </row>
    <row r="1785" spans="1:24" x14ac:dyDescent="0.25">
      <c r="A1785" t="s">
        <v>3145</v>
      </c>
      <c r="B1785" s="1">
        <v>45959</v>
      </c>
      <c r="C1785" t="s">
        <v>3098</v>
      </c>
      <c r="D1785" t="s">
        <v>21</v>
      </c>
      <c r="E1785" t="s">
        <v>55</v>
      </c>
      <c r="F1785" t="s">
        <v>56</v>
      </c>
      <c r="G1785" t="s">
        <v>24</v>
      </c>
      <c r="H1785" t="s">
        <v>51</v>
      </c>
      <c r="I1785" t="s">
        <v>70</v>
      </c>
      <c r="J1785" t="s">
        <v>45</v>
      </c>
      <c r="K1785">
        <v>2</v>
      </c>
      <c r="L1785">
        <v>42</v>
      </c>
      <c r="M1785">
        <v>0.15</v>
      </c>
      <c r="N1785">
        <v>71.400000000000006</v>
      </c>
      <c r="O1785">
        <v>23.4</v>
      </c>
      <c r="P1785" t="s">
        <v>28</v>
      </c>
      <c r="Q1785" t="s">
        <v>46</v>
      </c>
      <c r="R1785" t="s">
        <v>36</v>
      </c>
      <c r="S1785">
        <v>3.1</v>
      </c>
      <c r="T1785">
        <f>YEAR(tblOrders[[#This Row],[Order Date]])</f>
        <v>2025</v>
      </c>
      <c r="U1785" t="str">
        <f>TEXT(tblOrders[[#This Row],[Order Date]],"mmm-yyyy")</f>
        <v>Oct-2025</v>
      </c>
      <c r="V1785" s="4">
        <f>tblOrders[[#This Row],[Profit]]/tblOrders[[#This Row],[Sales Amount]]</f>
        <v>0.32773109243697474</v>
      </c>
      <c r="W1785" t="str">
        <f>VLOOKUP(tblOrders[[#This Row],[City]],CityRegion,2,0)</f>
        <v>South</v>
      </c>
      <c r="X1785" t="str">
        <f>VLOOKUP(tblOrders[[#This Row],[City]],lookups!A:C,3,0)</f>
        <v>Telengana</v>
      </c>
    </row>
    <row r="1786" spans="1:24" x14ac:dyDescent="0.25">
      <c r="A1786" t="s">
        <v>3146</v>
      </c>
      <c r="B1786" s="1">
        <v>45977</v>
      </c>
      <c r="C1786" t="s">
        <v>3147</v>
      </c>
      <c r="D1786" t="s">
        <v>21</v>
      </c>
      <c r="E1786" t="s">
        <v>66</v>
      </c>
      <c r="F1786" t="s">
        <v>67</v>
      </c>
      <c r="G1786" t="s">
        <v>68</v>
      </c>
      <c r="H1786" t="s">
        <v>69</v>
      </c>
      <c r="I1786" t="s">
        <v>33</v>
      </c>
      <c r="J1786" t="s">
        <v>34</v>
      </c>
      <c r="K1786">
        <v>1</v>
      </c>
      <c r="L1786">
        <v>149</v>
      </c>
      <c r="M1786">
        <v>0.1</v>
      </c>
      <c r="N1786">
        <v>134.1</v>
      </c>
      <c r="O1786">
        <v>39.1</v>
      </c>
      <c r="P1786" t="s">
        <v>28</v>
      </c>
      <c r="Q1786" t="s">
        <v>35</v>
      </c>
      <c r="R1786" t="s">
        <v>30</v>
      </c>
      <c r="S1786">
        <v>4.8</v>
      </c>
      <c r="T1786">
        <f>YEAR(tblOrders[[#This Row],[Order Date]])</f>
        <v>2025</v>
      </c>
      <c r="U1786" t="str">
        <f>TEXT(tblOrders[[#This Row],[Order Date]],"mmm-yyyy")</f>
        <v>Nov-2025</v>
      </c>
      <c r="V1786" s="4">
        <f>tblOrders[[#This Row],[Profit]]/tblOrders[[#This Row],[Sales Amount]]</f>
        <v>0.29157345264727819</v>
      </c>
      <c r="W1786" t="str">
        <f>VLOOKUP(tblOrders[[#This Row],[City]],CityRegion,2,0)</f>
        <v>North</v>
      </c>
      <c r="X1786" t="str">
        <f>VLOOKUP(tblOrders[[#This Row],[City]],lookups!A:C,3,0)</f>
        <v>Delhi</v>
      </c>
    </row>
    <row r="1787" spans="1:24" x14ac:dyDescent="0.25">
      <c r="A1787" t="s">
        <v>3148</v>
      </c>
      <c r="B1787" s="1">
        <v>45963</v>
      </c>
      <c r="C1787" t="s">
        <v>3149</v>
      </c>
      <c r="D1787" t="s">
        <v>39</v>
      </c>
      <c r="E1787" t="s">
        <v>114</v>
      </c>
      <c r="F1787" t="s">
        <v>115</v>
      </c>
      <c r="G1787" t="s">
        <v>42</v>
      </c>
      <c r="H1787" t="s">
        <v>116</v>
      </c>
      <c r="I1787" t="s">
        <v>130</v>
      </c>
      <c r="J1787" t="s">
        <v>27</v>
      </c>
      <c r="K1787">
        <v>3</v>
      </c>
      <c r="L1787">
        <v>12</v>
      </c>
      <c r="M1787">
        <v>0.2</v>
      </c>
      <c r="N1787">
        <v>28.8</v>
      </c>
      <c r="O1787">
        <v>10.8</v>
      </c>
      <c r="P1787" t="s">
        <v>28</v>
      </c>
      <c r="Q1787" t="s">
        <v>91</v>
      </c>
      <c r="R1787" t="s">
        <v>123</v>
      </c>
      <c r="S1787">
        <v>2.8</v>
      </c>
      <c r="T1787">
        <f>YEAR(tblOrders[[#This Row],[Order Date]])</f>
        <v>2025</v>
      </c>
      <c r="U1787" t="str">
        <f>TEXT(tblOrders[[#This Row],[Order Date]],"mmm-yyyy")</f>
        <v>Nov-2025</v>
      </c>
      <c r="V1787" s="4">
        <f>tblOrders[[#This Row],[Profit]]/tblOrders[[#This Row],[Sales Amount]]</f>
        <v>0.375</v>
      </c>
      <c r="W1787" t="str">
        <f>VLOOKUP(tblOrders[[#This Row],[City]],CityRegion,2,0)</f>
        <v>West</v>
      </c>
      <c r="X1787" t="str">
        <f>VLOOKUP(tblOrders[[#This Row],[City]],lookups!A:C,3,0)</f>
        <v>Maharashtra</v>
      </c>
    </row>
    <row r="1788" spans="1:24" x14ac:dyDescent="0.25">
      <c r="A1788" t="s">
        <v>3150</v>
      </c>
      <c r="B1788" s="1">
        <v>45755</v>
      </c>
      <c r="C1788" t="s">
        <v>3151</v>
      </c>
      <c r="D1788" t="s">
        <v>21</v>
      </c>
      <c r="E1788" t="s">
        <v>40</v>
      </c>
      <c r="F1788" t="s">
        <v>41</v>
      </c>
      <c r="G1788" t="s">
        <v>42</v>
      </c>
      <c r="H1788" t="s">
        <v>43</v>
      </c>
      <c r="I1788" t="s">
        <v>76</v>
      </c>
      <c r="J1788" t="s">
        <v>34</v>
      </c>
      <c r="K1788">
        <v>2</v>
      </c>
      <c r="L1788">
        <v>18</v>
      </c>
      <c r="M1788">
        <v>0.2</v>
      </c>
      <c r="N1788">
        <v>28.8</v>
      </c>
      <c r="O1788">
        <v>10.8</v>
      </c>
      <c r="P1788" t="s">
        <v>28</v>
      </c>
      <c r="Q1788" t="s">
        <v>91</v>
      </c>
      <c r="R1788" t="s">
        <v>36</v>
      </c>
      <c r="S1788">
        <v>2.8</v>
      </c>
      <c r="T1788">
        <f>YEAR(tblOrders[[#This Row],[Order Date]])</f>
        <v>2025</v>
      </c>
      <c r="U1788" t="str">
        <f>TEXT(tblOrders[[#This Row],[Order Date]],"mmm-yyyy")</f>
        <v>Apr-2025</v>
      </c>
      <c r="V1788" s="4">
        <f>tblOrders[[#This Row],[Profit]]/tblOrders[[#This Row],[Sales Amount]]</f>
        <v>0.375</v>
      </c>
      <c r="W1788" t="str">
        <f>VLOOKUP(tblOrders[[#This Row],[City]],CityRegion,2,0)</f>
        <v>South</v>
      </c>
      <c r="X1788" t="str">
        <f>VLOOKUP(tblOrders[[#This Row],[City]],lookups!A:C,3,0)</f>
        <v>Kerala</v>
      </c>
    </row>
    <row r="1789" spans="1:24" x14ac:dyDescent="0.25">
      <c r="A1789" t="s">
        <v>3152</v>
      </c>
      <c r="B1789" s="1">
        <v>45755</v>
      </c>
      <c r="C1789" t="s">
        <v>846</v>
      </c>
      <c r="D1789" t="s">
        <v>39</v>
      </c>
      <c r="E1789" t="s">
        <v>101</v>
      </c>
      <c r="F1789" t="s">
        <v>102</v>
      </c>
      <c r="G1789" t="s">
        <v>24</v>
      </c>
      <c r="H1789" t="s">
        <v>103</v>
      </c>
      <c r="I1789" t="s">
        <v>130</v>
      </c>
      <c r="J1789" t="s">
        <v>34</v>
      </c>
      <c r="K1789">
        <v>5</v>
      </c>
      <c r="L1789">
        <v>120</v>
      </c>
      <c r="M1789">
        <v>0.2</v>
      </c>
      <c r="N1789">
        <v>480</v>
      </c>
      <c r="O1789">
        <v>90</v>
      </c>
      <c r="P1789" t="s">
        <v>28</v>
      </c>
      <c r="Q1789" t="s">
        <v>29</v>
      </c>
      <c r="R1789" t="s">
        <v>36</v>
      </c>
      <c r="S1789">
        <v>3.2</v>
      </c>
      <c r="T1789">
        <f>YEAR(tblOrders[[#This Row],[Order Date]])</f>
        <v>2025</v>
      </c>
      <c r="U1789" t="str">
        <f>TEXT(tblOrders[[#This Row],[Order Date]],"mmm-yyyy")</f>
        <v>Apr-2025</v>
      </c>
      <c r="V1789" s="4">
        <f>tblOrders[[#This Row],[Profit]]/tblOrders[[#This Row],[Sales Amount]]</f>
        <v>0.1875</v>
      </c>
      <c r="W1789" t="str">
        <f>VLOOKUP(tblOrders[[#This Row],[City]],CityRegion,2,0)</f>
        <v>West</v>
      </c>
      <c r="X1789" t="str">
        <f>VLOOKUP(tblOrders[[#This Row],[City]],lookups!A:C,3,0)</f>
        <v>Maharashtra</v>
      </c>
    </row>
    <row r="1790" spans="1:24" x14ac:dyDescent="0.25">
      <c r="A1790" t="s">
        <v>3153</v>
      </c>
      <c r="B1790" s="1">
        <v>45947</v>
      </c>
      <c r="C1790" t="s">
        <v>3154</v>
      </c>
      <c r="D1790" t="s">
        <v>39</v>
      </c>
      <c r="E1790" t="s">
        <v>60</v>
      </c>
      <c r="F1790" t="s">
        <v>61</v>
      </c>
      <c r="G1790" t="s">
        <v>62</v>
      </c>
      <c r="H1790" t="s">
        <v>63</v>
      </c>
      <c r="I1790" t="s">
        <v>26</v>
      </c>
      <c r="J1790" t="s">
        <v>27</v>
      </c>
      <c r="K1790">
        <v>4</v>
      </c>
      <c r="L1790">
        <v>45</v>
      </c>
      <c r="M1790">
        <v>0.05</v>
      </c>
      <c r="N1790">
        <v>171</v>
      </c>
      <c r="O1790">
        <v>67</v>
      </c>
      <c r="P1790" t="s">
        <v>28</v>
      </c>
      <c r="Q1790" t="s">
        <v>29</v>
      </c>
      <c r="R1790" t="s">
        <v>36</v>
      </c>
      <c r="S1790">
        <v>3.3</v>
      </c>
      <c r="T1790">
        <f>YEAR(tblOrders[[#This Row],[Order Date]])</f>
        <v>2025</v>
      </c>
      <c r="U1790" t="str">
        <f>TEXT(tblOrders[[#This Row],[Order Date]],"mmm-yyyy")</f>
        <v>Oct-2025</v>
      </c>
      <c r="V1790" s="4">
        <f>tblOrders[[#This Row],[Profit]]/tblOrders[[#This Row],[Sales Amount]]</f>
        <v>0.391812865497076</v>
      </c>
      <c r="W1790" t="str">
        <f>VLOOKUP(tblOrders[[#This Row],[City]],CityRegion,2,0)</f>
        <v>South</v>
      </c>
      <c r="X1790" t="str">
        <f>VLOOKUP(tblOrders[[#This Row],[City]],lookups!A:C,3,0)</f>
        <v>Karnataka</v>
      </c>
    </row>
    <row r="1791" spans="1:24" x14ac:dyDescent="0.25">
      <c r="A1791" t="s">
        <v>3155</v>
      </c>
      <c r="B1791" s="1">
        <v>45663</v>
      </c>
      <c r="C1791" t="s">
        <v>204</v>
      </c>
      <c r="D1791" t="s">
        <v>21</v>
      </c>
      <c r="E1791" t="s">
        <v>55</v>
      </c>
      <c r="F1791" t="s">
        <v>56</v>
      </c>
      <c r="G1791" t="s">
        <v>24</v>
      </c>
      <c r="H1791" t="s">
        <v>51</v>
      </c>
      <c r="I1791" t="s">
        <v>44</v>
      </c>
      <c r="J1791" t="s">
        <v>45</v>
      </c>
      <c r="K1791">
        <v>3</v>
      </c>
      <c r="L1791">
        <v>42</v>
      </c>
      <c r="M1791">
        <v>0.15</v>
      </c>
      <c r="N1791">
        <v>107.1</v>
      </c>
      <c r="O1791">
        <v>35.1</v>
      </c>
      <c r="P1791" t="s">
        <v>28</v>
      </c>
      <c r="Q1791" t="s">
        <v>86</v>
      </c>
      <c r="R1791" t="s">
        <v>30</v>
      </c>
      <c r="S1791">
        <v>3.3</v>
      </c>
      <c r="T1791">
        <f>YEAR(tblOrders[[#This Row],[Order Date]])</f>
        <v>2025</v>
      </c>
      <c r="U1791" t="str">
        <f>TEXT(tblOrders[[#This Row],[Order Date]],"mmm-yyyy")</f>
        <v>Jan-2025</v>
      </c>
      <c r="V1791" s="4">
        <f>tblOrders[[#This Row],[Profit]]/tblOrders[[#This Row],[Sales Amount]]</f>
        <v>0.32773109243697485</v>
      </c>
      <c r="W1791" t="str">
        <f>VLOOKUP(tblOrders[[#This Row],[City]],CityRegion,2,0)</f>
        <v>South</v>
      </c>
      <c r="X1791" t="str">
        <f>VLOOKUP(tblOrders[[#This Row],[City]],lookups!A:C,3,0)</f>
        <v>Kerala</v>
      </c>
    </row>
    <row r="1792" spans="1:24" x14ac:dyDescent="0.25">
      <c r="A1792" t="s">
        <v>3156</v>
      </c>
      <c r="B1792" s="1">
        <v>45798</v>
      </c>
      <c r="C1792" t="s">
        <v>400</v>
      </c>
      <c r="D1792" t="s">
        <v>21</v>
      </c>
      <c r="E1792" t="s">
        <v>40</v>
      </c>
      <c r="F1792" t="s">
        <v>41</v>
      </c>
      <c r="G1792" t="s">
        <v>42</v>
      </c>
      <c r="H1792" t="s">
        <v>43</v>
      </c>
      <c r="I1792" t="s">
        <v>70</v>
      </c>
      <c r="J1792" t="s">
        <v>27</v>
      </c>
      <c r="K1792">
        <v>4</v>
      </c>
      <c r="L1792">
        <v>18</v>
      </c>
      <c r="M1792">
        <v>0.05</v>
      </c>
      <c r="N1792">
        <v>68.400000000000006</v>
      </c>
      <c r="O1792">
        <v>32.4</v>
      </c>
      <c r="P1792" t="s">
        <v>28</v>
      </c>
      <c r="Q1792" t="s">
        <v>86</v>
      </c>
      <c r="R1792" t="s">
        <v>30</v>
      </c>
      <c r="S1792">
        <v>2.7</v>
      </c>
      <c r="T1792">
        <f>YEAR(tblOrders[[#This Row],[Order Date]])</f>
        <v>2025</v>
      </c>
      <c r="U1792" t="str">
        <f>TEXT(tblOrders[[#This Row],[Order Date]],"mmm-yyyy")</f>
        <v>May-2025</v>
      </c>
      <c r="V1792" s="4">
        <f>tblOrders[[#This Row],[Profit]]/tblOrders[[#This Row],[Sales Amount]]</f>
        <v>0.47368421052631571</v>
      </c>
      <c r="W1792" t="str">
        <f>VLOOKUP(tblOrders[[#This Row],[City]],CityRegion,2,0)</f>
        <v>South</v>
      </c>
      <c r="X1792" t="str">
        <f>VLOOKUP(tblOrders[[#This Row],[City]],lookups!A:C,3,0)</f>
        <v>Telengana</v>
      </c>
    </row>
    <row r="1793" spans="1:24" x14ac:dyDescent="0.25">
      <c r="A1793" t="s">
        <v>3157</v>
      </c>
      <c r="B1793" s="1">
        <v>45960</v>
      </c>
      <c r="C1793" t="s">
        <v>3158</v>
      </c>
      <c r="D1793" t="s">
        <v>21</v>
      </c>
      <c r="E1793" t="s">
        <v>22</v>
      </c>
      <c r="F1793" t="s">
        <v>23</v>
      </c>
      <c r="G1793" t="s">
        <v>24</v>
      </c>
      <c r="H1793" t="s">
        <v>25</v>
      </c>
      <c r="I1793" t="s">
        <v>76</v>
      </c>
      <c r="J1793" t="s">
        <v>27</v>
      </c>
      <c r="K1793">
        <v>3</v>
      </c>
      <c r="L1793">
        <v>190</v>
      </c>
      <c r="M1793">
        <v>0.2</v>
      </c>
      <c r="N1793">
        <v>456</v>
      </c>
      <c r="O1793">
        <v>81</v>
      </c>
      <c r="P1793" t="s">
        <v>85</v>
      </c>
      <c r="Q1793" t="s">
        <v>46</v>
      </c>
      <c r="R1793" t="s">
        <v>36</v>
      </c>
      <c r="S1793">
        <v>2.9</v>
      </c>
      <c r="T1793">
        <f>YEAR(tblOrders[[#This Row],[Order Date]])</f>
        <v>2025</v>
      </c>
      <c r="U1793" t="str">
        <f>TEXT(tblOrders[[#This Row],[Order Date]],"mmm-yyyy")</f>
        <v>Oct-2025</v>
      </c>
      <c r="V1793" s="4">
        <f>tblOrders[[#This Row],[Profit]]/tblOrders[[#This Row],[Sales Amount]]</f>
        <v>0.17763157894736842</v>
      </c>
      <c r="W1793" t="str">
        <f>VLOOKUP(tblOrders[[#This Row],[City]],CityRegion,2,0)</f>
        <v>South</v>
      </c>
      <c r="X1793" t="str">
        <f>VLOOKUP(tblOrders[[#This Row],[City]],lookups!A:C,3,0)</f>
        <v>Kerala</v>
      </c>
    </row>
    <row r="1794" spans="1:24" x14ac:dyDescent="0.25">
      <c r="A1794" t="s">
        <v>3159</v>
      </c>
      <c r="B1794" s="1">
        <v>45674</v>
      </c>
      <c r="C1794" t="s">
        <v>3160</v>
      </c>
      <c r="D1794" t="s">
        <v>39</v>
      </c>
      <c r="E1794" t="s">
        <v>22</v>
      </c>
      <c r="F1794" t="s">
        <v>23</v>
      </c>
      <c r="G1794" t="s">
        <v>24</v>
      </c>
      <c r="H1794" t="s">
        <v>25</v>
      </c>
      <c r="I1794" t="s">
        <v>26</v>
      </c>
      <c r="J1794" t="s">
        <v>45</v>
      </c>
      <c r="K1794">
        <v>2</v>
      </c>
      <c r="L1794">
        <v>190</v>
      </c>
      <c r="M1794">
        <v>0.1</v>
      </c>
      <c r="N1794">
        <v>342</v>
      </c>
      <c r="O1794">
        <v>92</v>
      </c>
      <c r="P1794" t="s">
        <v>28</v>
      </c>
      <c r="Q1794" t="s">
        <v>86</v>
      </c>
      <c r="R1794" t="s">
        <v>36</v>
      </c>
      <c r="S1794">
        <v>3.3</v>
      </c>
      <c r="T1794">
        <f>YEAR(tblOrders[[#This Row],[Order Date]])</f>
        <v>2025</v>
      </c>
      <c r="U1794" t="str">
        <f>TEXT(tblOrders[[#This Row],[Order Date]],"mmm-yyyy")</f>
        <v>Jan-2025</v>
      </c>
      <c r="V1794" s="4">
        <f>tblOrders[[#This Row],[Profit]]/tblOrders[[#This Row],[Sales Amount]]</f>
        <v>0.26900584795321636</v>
      </c>
      <c r="W1794" t="str">
        <f>VLOOKUP(tblOrders[[#This Row],[City]],CityRegion,2,0)</f>
        <v>South</v>
      </c>
      <c r="X1794" t="str">
        <f>VLOOKUP(tblOrders[[#This Row],[City]],lookups!A:C,3,0)</f>
        <v>Karnataka</v>
      </c>
    </row>
    <row r="1795" spans="1:24" x14ac:dyDescent="0.25">
      <c r="A1795" t="s">
        <v>3161</v>
      </c>
      <c r="B1795" s="1">
        <v>45882</v>
      </c>
      <c r="C1795" t="s">
        <v>3162</v>
      </c>
      <c r="D1795" t="s">
        <v>21</v>
      </c>
      <c r="E1795" t="s">
        <v>108</v>
      </c>
      <c r="F1795" t="s">
        <v>109</v>
      </c>
      <c r="G1795" t="s">
        <v>62</v>
      </c>
      <c r="H1795" t="s">
        <v>110</v>
      </c>
      <c r="I1795" t="s">
        <v>57</v>
      </c>
      <c r="J1795" t="s">
        <v>45</v>
      </c>
      <c r="K1795">
        <v>4</v>
      </c>
      <c r="L1795">
        <v>110</v>
      </c>
      <c r="M1795">
        <v>0</v>
      </c>
      <c r="N1795">
        <v>440</v>
      </c>
      <c r="O1795">
        <v>168</v>
      </c>
      <c r="P1795" t="s">
        <v>111</v>
      </c>
      <c r="Q1795" t="s">
        <v>35</v>
      </c>
      <c r="R1795" t="s">
        <v>36</v>
      </c>
      <c r="S1795">
        <v>2.7</v>
      </c>
      <c r="T1795">
        <f>YEAR(tblOrders[[#This Row],[Order Date]])</f>
        <v>2025</v>
      </c>
      <c r="U1795" t="str">
        <f>TEXT(tblOrders[[#This Row],[Order Date]],"mmm-yyyy")</f>
        <v>Aug-2025</v>
      </c>
      <c r="V1795" s="4">
        <f>tblOrders[[#This Row],[Profit]]/tblOrders[[#This Row],[Sales Amount]]</f>
        <v>0.38181818181818183</v>
      </c>
      <c r="W1795" t="str">
        <f>VLOOKUP(tblOrders[[#This Row],[City]],CityRegion,2,0)</f>
        <v>South</v>
      </c>
      <c r="X1795" t="str">
        <f>VLOOKUP(tblOrders[[#This Row],[City]],lookups!A:C,3,0)</f>
        <v>Kerala</v>
      </c>
    </row>
    <row r="1796" spans="1:24" x14ac:dyDescent="0.25">
      <c r="A1796" t="s">
        <v>3163</v>
      </c>
      <c r="B1796" s="1">
        <v>45783</v>
      </c>
      <c r="C1796" t="s">
        <v>3164</v>
      </c>
      <c r="D1796" t="s">
        <v>21</v>
      </c>
      <c r="E1796" t="s">
        <v>79</v>
      </c>
      <c r="F1796" t="s">
        <v>80</v>
      </c>
      <c r="G1796" t="s">
        <v>68</v>
      </c>
      <c r="H1796" t="s">
        <v>81</v>
      </c>
      <c r="I1796" t="s">
        <v>84</v>
      </c>
      <c r="J1796" t="s">
        <v>45</v>
      </c>
      <c r="K1796">
        <v>2</v>
      </c>
      <c r="L1796">
        <v>799</v>
      </c>
      <c r="M1796">
        <v>0.05</v>
      </c>
      <c r="N1796">
        <v>1518.1</v>
      </c>
      <c r="O1796">
        <v>278.10000000000002</v>
      </c>
      <c r="P1796" t="s">
        <v>28</v>
      </c>
      <c r="Q1796" t="s">
        <v>35</v>
      </c>
      <c r="R1796" t="s">
        <v>30</v>
      </c>
      <c r="S1796">
        <v>3.4</v>
      </c>
      <c r="T1796">
        <f>YEAR(tblOrders[[#This Row],[Order Date]])</f>
        <v>2025</v>
      </c>
      <c r="U1796" t="str">
        <f>TEXT(tblOrders[[#This Row],[Order Date]],"mmm-yyyy")</f>
        <v>May-2025</v>
      </c>
      <c r="V1796" s="4">
        <f>tblOrders[[#This Row],[Profit]]/tblOrders[[#This Row],[Sales Amount]]</f>
        <v>0.18318951320729862</v>
      </c>
      <c r="W1796" t="str">
        <f>VLOOKUP(tblOrders[[#This Row],[City]],CityRegion,2,0)</f>
        <v>West</v>
      </c>
      <c r="X1796" t="str">
        <f>VLOOKUP(tblOrders[[#This Row],[City]],lookups!A:C,3,0)</f>
        <v>Maharashtra</v>
      </c>
    </row>
    <row r="1797" spans="1:24" x14ac:dyDescent="0.25">
      <c r="A1797" t="s">
        <v>3165</v>
      </c>
      <c r="B1797" s="1">
        <v>45726</v>
      </c>
      <c r="C1797" t="s">
        <v>2874</v>
      </c>
      <c r="D1797" t="s">
        <v>21</v>
      </c>
      <c r="E1797" t="s">
        <v>22</v>
      </c>
      <c r="F1797" t="s">
        <v>23</v>
      </c>
      <c r="G1797" t="s">
        <v>24</v>
      </c>
      <c r="H1797" t="s">
        <v>25</v>
      </c>
      <c r="I1797" t="s">
        <v>44</v>
      </c>
      <c r="J1797" t="s">
        <v>27</v>
      </c>
      <c r="K1797">
        <v>3</v>
      </c>
      <c r="L1797">
        <v>190</v>
      </c>
      <c r="M1797">
        <v>0.2</v>
      </c>
      <c r="N1797">
        <v>456</v>
      </c>
      <c r="O1797">
        <v>81</v>
      </c>
      <c r="P1797" t="s">
        <v>28</v>
      </c>
      <c r="Q1797" t="s">
        <v>86</v>
      </c>
      <c r="R1797" t="s">
        <v>36</v>
      </c>
      <c r="S1797">
        <v>4.2</v>
      </c>
      <c r="T1797">
        <f>YEAR(tblOrders[[#This Row],[Order Date]])</f>
        <v>2025</v>
      </c>
      <c r="U1797" t="str">
        <f>TEXT(tblOrders[[#This Row],[Order Date]],"mmm-yyyy")</f>
        <v>Mar-2025</v>
      </c>
      <c r="V1797" s="4">
        <f>tblOrders[[#This Row],[Profit]]/tblOrders[[#This Row],[Sales Amount]]</f>
        <v>0.17763157894736842</v>
      </c>
      <c r="W1797" t="str">
        <f>VLOOKUP(tblOrders[[#This Row],[City]],CityRegion,2,0)</f>
        <v>South</v>
      </c>
      <c r="X1797" t="str">
        <f>VLOOKUP(tblOrders[[#This Row],[City]],lookups!A:C,3,0)</f>
        <v>Kerala</v>
      </c>
    </row>
    <row r="1798" spans="1:24" x14ac:dyDescent="0.25">
      <c r="A1798" t="s">
        <v>3166</v>
      </c>
      <c r="B1798" s="1">
        <v>45912</v>
      </c>
      <c r="C1798" t="s">
        <v>3167</v>
      </c>
      <c r="D1798" t="s">
        <v>39</v>
      </c>
      <c r="E1798" t="s">
        <v>60</v>
      </c>
      <c r="F1798" t="s">
        <v>61</v>
      </c>
      <c r="G1798" t="s">
        <v>62</v>
      </c>
      <c r="H1798" t="s">
        <v>63</v>
      </c>
      <c r="I1798" t="s">
        <v>76</v>
      </c>
      <c r="J1798" t="s">
        <v>34</v>
      </c>
      <c r="K1798">
        <v>1</v>
      </c>
      <c r="L1798">
        <v>45</v>
      </c>
      <c r="M1798">
        <v>0.2</v>
      </c>
      <c r="N1798">
        <v>36</v>
      </c>
      <c r="O1798">
        <v>10</v>
      </c>
      <c r="P1798" t="s">
        <v>28</v>
      </c>
      <c r="Q1798" t="s">
        <v>91</v>
      </c>
      <c r="R1798" t="s">
        <v>36</v>
      </c>
      <c r="S1798">
        <v>3.7</v>
      </c>
      <c r="T1798">
        <f>YEAR(tblOrders[[#This Row],[Order Date]])</f>
        <v>2025</v>
      </c>
      <c r="U1798" t="str">
        <f>TEXT(tblOrders[[#This Row],[Order Date]],"mmm-yyyy")</f>
        <v>Sep-2025</v>
      </c>
      <c r="V1798" s="4">
        <f>tblOrders[[#This Row],[Profit]]/tblOrders[[#This Row],[Sales Amount]]</f>
        <v>0.27777777777777779</v>
      </c>
      <c r="W1798" t="str">
        <f>VLOOKUP(tblOrders[[#This Row],[City]],CityRegion,2,0)</f>
        <v>South</v>
      </c>
      <c r="X1798" t="str">
        <f>VLOOKUP(tblOrders[[#This Row],[City]],lookups!A:C,3,0)</f>
        <v>Kerala</v>
      </c>
    </row>
    <row r="1799" spans="1:24" x14ac:dyDescent="0.25">
      <c r="A1799" t="s">
        <v>3168</v>
      </c>
      <c r="B1799" s="1">
        <v>45814</v>
      </c>
      <c r="C1799" t="s">
        <v>3169</v>
      </c>
      <c r="D1799" t="s">
        <v>21</v>
      </c>
      <c r="E1799" t="s">
        <v>114</v>
      </c>
      <c r="F1799" t="s">
        <v>115</v>
      </c>
      <c r="G1799" t="s">
        <v>42</v>
      </c>
      <c r="H1799" t="s">
        <v>116</v>
      </c>
      <c r="I1799" t="s">
        <v>44</v>
      </c>
      <c r="J1799" t="s">
        <v>34</v>
      </c>
      <c r="K1799">
        <v>3</v>
      </c>
      <c r="L1799">
        <v>12</v>
      </c>
      <c r="M1799">
        <v>0</v>
      </c>
      <c r="N1799">
        <v>36</v>
      </c>
      <c r="O1799">
        <v>18</v>
      </c>
      <c r="P1799" t="s">
        <v>28</v>
      </c>
      <c r="Q1799" t="s">
        <v>29</v>
      </c>
      <c r="R1799" t="s">
        <v>36</v>
      </c>
      <c r="S1799">
        <v>2.9</v>
      </c>
      <c r="T1799">
        <f>YEAR(tblOrders[[#This Row],[Order Date]])</f>
        <v>2025</v>
      </c>
      <c r="U1799" t="str">
        <f>TEXT(tblOrders[[#This Row],[Order Date]],"mmm-yyyy")</f>
        <v>Jun-2025</v>
      </c>
      <c r="V1799" s="4">
        <f>tblOrders[[#This Row],[Profit]]/tblOrders[[#This Row],[Sales Amount]]</f>
        <v>0.5</v>
      </c>
      <c r="W1799" t="str">
        <f>VLOOKUP(tblOrders[[#This Row],[City]],CityRegion,2,0)</f>
        <v>South</v>
      </c>
      <c r="X1799" t="str">
        <f>VLOOKUP(tblOrders[[#This Row],[City]],lookups!A:C,3,0)</f>
        <v>Kerala</v>
      </c>
    </row>
    <row r="1800" spans="1:24" x14ac:dyDescent="0.25">
      <c r="A1800" t="s">
        <v>3170</v>
      </c>
      <c r="B1800" s="1">
        <v>45858</v>
      </c>
      <c r="C1800" t="s">
        <v>2607</v>
      </c>
      <c r="D1800" t="s">
        <v>21</v>
      </c>
      <c r="E1800" t="s">
        <v>49</v>
      </c>
      <c r="F1800" t="s">
        <v>50</v>
      </c>
      <c r="G1800" t="s">
        <v>24</v>
      </c>
      <c r="H1800" t="s">
        <v>51</v>
      </c>
      <c r="I1800" t="s">
        <v>84</v>
      </c>
      <c r="J1800" t="s">
        <v>34</v>
      </c>
      <c r="K1800">
        <v>3</v>
      </c>
      <c r="L1800">
        <v>85</v>
      </c>
      <c r="M1800">
        <v>0.15</v>
      </c>
      <c r="N1800">
        <v>216.75</v>
      </c>
      <c r="O1800">
        <v>60.75</v>
      </c>
      <c r="P1800" t="s">
        <v>28</v>
      </c>
      <c r="Q1800" t="s">
        <v>86</v>
      </c>
      <c r="R1800" t="s">
        <v>36</v>
      </c>
      <c r="S1800">
        <v>2.5</v>
      </c>
      <c r="T1800">
        <f>YEAR(tblOrders[[#This Row],[Order Date]])</f>
        <v>2025</v>
      </c>
      <c r="U1800" t="str">
        <f>TEXT(tblOrders[[#This Row],[Order Date]],"mmm-yyyy")</f>
        <v>Jul-2025</v>
      </c>
      <c r="V1800" s="4">
        <f>tblOrders[[#This Row],[Profit]]/tblOrders[[#This Row],[Sales Amount]]</f>
        <v>0.28027681660899656</v>
      </c>
      <c r="W1800" t="str">
        <f>VLOOKUP(tblOrders[[#This Row],[City]],CityRegion,2,0)</f>
        <v>West</v>
      </c>
      <c r="X1800" t="str">
        <f>VLOOKUP(tblOrders[[#This Row],[City]],lookups!A:C,3,0)</f>
        <v>Maharashtra</v>
      </c>
    </row>
    <row r="1801" spans="1:24" x14ac:dyDescent="0.25">
      <c r="A1801" t="s">
        <v>3171</v>
      </c>
      <c r="B1801" s="1">
        <v>45695</v>
      </c>
      <c r="C1801" t="s">
        <v>3172</v>
      </c>
      <c r="D1801" t="s">
        <v>21</v>
      </c>
      <c r="E1801" t="s">
        <v>60</v>
      </c>
      <c r="F1801" t="s">
        <v>61</v>
      </c>
      <c r="G1801" t="s">
        <v>62</v>
      </c>
      <c r="H1801" t="s">
        <v>63</v>
      </c>
      <c r="I1801" t="s">
        <v>57</v>
      </c>
      <c r="J1801" t="s">
        <v>45</v>
      </c>
      <c r="K1801">
        <v>1</v>
      </c>
      <c r="L1801">
        <v>45</v>
      </c>
      <c r="M1801">
        <v>0.05</v>
      </c>
      <c r="N1801">
        <v>42.75</v>
      </c>
      <c r="O1801">
        <v>16.75</v>
      </c>
      <c r="P1801" t="s">
        <v>28</v>
      </c>
      <c r="Q1801" t="s">
        <v>86</v>
      </c>
      <c r="R1801" t="s">
        <v>36</v>
      </c>
      <c r="S1801">
        <v>4.5999999999999996</v>
      </c>
      <c r="T1801">
        <f>YEAR(tblOrders[[#This Row],[Order Date]])</f>
        <v>2025</v>
      </c>
      <c r="U1801" t="str">
        <f>TEXT(tblOrders[[#This Row],[Order Date]],"mmm-yyyy")</f>
        <v>Feb-2025</v>
      </c>
      <c r="V1801" s="4">
        <f>tblOrders[[#This Row],[Profit]]/tblOrders[[#This Row],[Sales Amount]]</f>
        <v>0.391812865497076</v>
      </c>
      <c r="W1801" t="str">
        <f>VLOOKUP(tblOrders[[#This Row],[City]],CityRegion,2,0)</f>
        <v>South</v>
      </c>
      <c r="X1801" t="str">
        <f>VLOOKUP(tblOrders[[#This Row],[City]],lookups!A:C,3,0)</f>
        <v>Kerala</v>
      </c>
    </row>
    <row r="1802" spans="1:24" x14ac:dyDescent="0.25">
      <c r="A1802" t="s">
        <v>3173</v>
      </c>
      <c r="B1802" s="1">
        <v>45686</v>
      </c>
      <c r="C1802" t="s">
        <v>1388</v>
      </c>
      <c r="D1802" t="s">
        <v>21</v>
      </c>
      <c r="E1802" t="s">
        <v>101</v>
      </c>
      <c r="F1802" t="s">
        <v>102</v>
      </c>
      <c r="G1802" t="s">
        <v>24</v>
      </c>
      <c r="H1802" t="s">
        <v>103</v>
      </c>
      <c r="I1802" t="s">
        <v>52</v>
      </c>
      <c r="J1802" t="s">
        <v>45</v>
      </c>
      <c r="K1802">
        <v>3</v>
      </c>
      <c r="L1802">
        <v>120</v>
      </c>
      <c r="M1802">
        <v>0.2</v>
      </c>
      <c r="N1802">
        <v>288</v>
      </c>
      <c r="O1802">
        <v>54</v>
      </c>
      <c r="P1802" t="s">
        <v>28</v>
      </c>
      <c r="Q1802" t="s">
        <v>29</v>
      </c>
      <c r="R1802" t="s">
        <v>30</v>
      </c>
      <c r="S1802">
        <v>3.2</v>
      </c>
      <c r="T1802">
        <f>YEAR(tblOrders[[#This Row],[Order Date]])</f>
        <v>2025</v>
      </c>
      <c r="U1802" t="str">
        <f>TEXT(tblOrders[[#This Row],[Order Date]],"mmm-yyyy")</f>
        <v>Jan-2025</v>
      </c>
      <c r="V1802" s="4">
        <f>tblOrders[[#This Row],[Profit]]/tblOrders[[#This Row],[Sales Amount]]</f>
        <v>0.1875</v>
      </c>
      <c r="W1802" t="str">
        <f>VLOOKUP(tblOrders[[#This Row],[City]],CityRegion,2,0)</f>
        <v>South</v>
      </c>
      <c r="X1802" t="str">
        <f>VLOOKUP(tblOrders[[#This Row],[City]],lookups!A:C,3,0)</f>
        <v>Kerala</v>
      </c>
    </row>
    <row r="1803" spans="1:24" x14ac:dyDescent="0.25">
      <c r="A1803" t="s">
        <v>3174</v>
      </c>
      <c r="B1803" s="1">
        <v>45918</v>
      </c>
      <c r="C1803" t="s">
        <v>2547</v>
      </c>
      <c r="D1803" t="s">
        <v>21</v>
      </c>
      <c r="E1803" t="s">
        <v>101</v>
      </c>
      <c r="F1803" t="s">
        <v>102</v>
      </c>
      <c r="G1803" t="s">
        <v>24</v>
      </c>
      <c r="H1803" t="s">
        <v>103</v>
      </c>
      <c r="I1803" t="s">
        <v>26</v>
      </c>
      <c r="J1803" t="s">
        <v>34</v>
      </c>
      <c r="K1803">
        <v>4</v>
      </c>
      <c r="L1803">
        <v>120</v>
      </c>
      <c r="M1803">
        <v>0.1</v>
      </c>
      <c r="N1803">
        <v>432</v>
      </c>
      <c r="O1803">
        <v>120</v>
      </c>
      <c r="P1803" t="s">
        <v>111</v>
      </c>
      <c r="Q1803" t="s">
        <v>46</v>
      </c>
      <c r="R1803" t="s">
        <v>30</v>
      </c>
      <c r="S1803">
        <v>2.8</v>
      </c>
      <c r="T1803">
        <f>YEAR(tblOrders[[#This Row],[Order Date]])</f>
        <v>2025</v>
      </c>
      <c r="U1803" t="str">
        <f>TEXT(tblOrders[[#This Row],[Order Date]],"mmm-yyyy")</f>
        <v>Sep-2025</v>
      </c>
      <c r="V1803" s="4">
        <f>tblOrders[[#This Row],[Profit]]/tblOrders[[#This Row],[Sales Amount]]</f>
        <v>0.27777777777777779</v>
      </c>
      <c r="W1803" t="str">
        <f>VLOOKUP(tblOrders[[#This Row],[City]],CityRegion,2,0)</f>
        <v>South</v>
      </c>
      <c r="X1803" t="str">
        <f>VLOOKUP(tblOrders[[#This Row],[City]],lookups!A:C,3,0)</f>
        <v>Karnataka</v>
      </c>
    </row>
    <row r="1804" spans="1:24" x14ac:dyDescent="0.25">
      <c r="A1804" t="s">
        <v>3175</v>
      </c>
      <c r="B1804" s="1">
        <v>45914</v>
      </c>
      <c r="C1804" t="s">
        <v>3176</v>
      </c>
      <c r="D1804" t="s">
        <v>39</v>
      </c>
      <c r="E1804" t="s">
        <v>101</v>
      </c>
      <c r="F1804" t="s">
        <v>102</v>
      </c>
      <c r="G1804" t="s">
        <v>24</v>
      </c>
      <c r="H1804" t="s">
        <v>103</v>
      </c>
      <c r="I1804" t="s">
        <v>26</v>
      </c>
      <c r="J1804" t="s">
        <v>34</v>
      </c>
      <c r="K1804">
        <v>4</v>
      </c>
      <c r="L1804">
        <v>120</v>
      </c>
      <c r="M1804">
        <v>0</v>
      </c>
      <c r="N1804">
        <v>480</v>
      </c>
      <c r="O1804">
        <v>168</v>
      </c>
      <c r="P1804" t="s">
        <v>28</v>
      </c>
      <c r="Q1804" t="s">
        <v>35</v>
      </c>
      <c r="R1804" t="s">
        <v>36</v>
      </c>
      <c r="S1804">
        <v>5</v>
      </c>
      <c r="T1804">
        <f>YEAR(tblOrders[[#This Row],[Order Date]])</f>
        <v>2025</v>
      </c>
      <c r="U1804" t="str">
        <f>TEXT(tblOrders[[#This Row],[Order Date]],"mmm-yyyy")</f>
        <v>Sep-2025</v>
      </c>
      <c r="V1804" s="4">
        <f>tblOrders[[#This Row],[Profit]]/tblOrders[[#This Row],[Sales Amount]]</f>
        <v>0.35</v>
      </c>
      <c r="W1804" t="str">
        <f>VLOOKUP(tblOrders[[#This Row],[City]],CityRegion,2,0)</f>
        <v>South</v>
      </c>
      <c r="X1804" t="str">
        <f>VLOOKUP(tblOrders[[#This Row],[City]],lookups!A:C,3,0)</f>
        <v>Karnataka</v>
      </c>
    </row>
    <row r="1805" spans="1:24" x14ac:dyDescent="0.25">
      <c r="A1805" t="s">
        <v>3177</v>
      </c>
      <c r="B1805" s="1">
        <v>45735</v>
      </c>
      <c r="C1805" t="s">
        <v>307</v>
      </c>
      <c r="D1805" t="s">
        <v>21</v>
      </c>
      <c r="E1805" t="s">
        <v>79</v>
      </c>
      <c r="F1805" t="s">
        <v>80</v>
      </c>
      <c r="G1805" t="s">
        <v>68</v>
      </c>
      <c r="H1805" t="s">
        <v>81</v>
      </c>
      <c r="I1805" t="s">
        <v>84</v>
      </c>
      <c r="J1805" t="s">
        <v>45</v>
      </c>
      <c r="K1805">
        <v>3</v>
      </c>
      <c r="L1805">
        <v>799</v>
      </c>
      <c r="M1805">
        <v>0.1</v>
      </c>
      <c r="N1805">
        <v>2157.3000000000002</v>
      </c>
      <c r="O1805">
        <v>297.3</v>
      </c>
      <c r="P1805" t="s">
        <v>111</v>
      </c>
      <c r="Q1805" t="s">
        <v>46</v>
      </c>
      <c r="R1805" t="s">
        <v>30</v>
      </c>
      <c r="S1805">
        <v>5</v>
      </c>
      <c r="T1805">
        <f>YEAR(tblOrders[[#This Row],[Order Date]])</f>
        <v>2025</v>
      </c>
      <c r="U1805" t="str">
        <f>TEXT(tblOrders[[#This Row],[Order Date]],"mmm-yyyy")</f>
        <v>Mar-2025</v>
      </c>
      <c r="V1805" s="4">
        <f>tblOrders[[#This Row],[Profit]]/tblOrders[[#This Row],[Sales Amount]]</f>
        <v>0.13781115282992629</v>
      </c>
      <c r="W1805" t="str">
        <f>VLOOKUP(tblOrders[[#This Row],[City]],CityRegion,2,0)</f>
        <v>West</v>
      </c>
      <c r="X1805" t="str">
        <f>VLOOKUP(tblOrders[[#This Row],[City]],lookups!A:C,3,0)</f>
        <v>Maharashtra</v>
      </c>
    </row>
    <row r="1806" spans="1:24" x14ac:dyDescent="0.25">
      <c r="A1806" t="s">
        <v>3178</v>
      </c>
      <c r="B1806" s="1">
        <v>45719</v>
      </c>
      <c r="C1806" t="s">
        <v>424</v>
      </c>
      <c r="D1806" t="s">
        <v>21</v>
      </c>
      <c r="E1806" t="s">
        <v>79</v>
      </c>
      <c r="F1806" t="s">
        <v>80</v>
      </c>
      <c r="G1806" t="s">
        <v>68</v>
      </c>
      <c r="H1806" t="s">
        <v>81</v>
      </c>
      <c r="I1806" t="s">
        <v>84</v>
      </c>
      <c r="J1806" t="s">
        <v>45</v>
      </c>
      <c r="K1806">
        <v>1</v>
      </c>
      <c r="L1806">
        <v>799</v>
      </c>
      <c r="M1806">
        <v>0.2</v>
      </c>
      <c r="N1806">
        <v>639.20000000000005</v>
      </c>
      <c r="O1806">
        <v>19.2</v>
      </c>
      <c r="P1806" t="s">
        <v>111</v>
      </c>
      <c r="Q1806" t="s">
        <v>35</v>
      </c>
      <c r="R1806" t="s">
        <v>36</v>
      </c>
      <c r="S1806">
        <v>4.5</v>
      </c>
      <c r="T1806">
        <f>YEAR(tblOrders[[#This Row],[Order Date]])</f>
        <v>2025</v>
      </c>
      <c r="U1806" t="str">
        <f>TEXT(tblOrders[[#This Row],[Order Date]],"mmm-yyyy")</f>
        <v>Mar-2025</v>
      </c>
      <c r="V1806" s="4">
        <f>tblOrders[[#This Row],[Profit]]/tblOrders[[#This Row],[Sales Amount]]</f>
        <v>3.0037546933667079E-2</v>
      </c>
      <c r="W1806" t="str">
        <f>VLOOKUP(tblOrders[[#This Row],[City]],CityRegion,2,0)</f>
        <v>West</v>
      </c>
      <c r="X1806" t="str">
        <f>VLOOKUP(tblOrders[[#This Row],[City]],lookups!A:C,3,0)</f>
        <v>Maharashtra</v>
      </c>
    </row>
    <row r="1807" spans="1:24" x14ac:dyDescent="0.25">
      <c r="A1807" t="s">
        <v>3179</v>
      </c>
      <c r="B1807" s="1">
        <v>45736</v>
      </c>
      <c r="C1807" t="s">
        <v>3180</v>
      </c>
      <c r="D1807" t="s">
        <v>39</v>
      </c>
      <c r="E1807" t="s">
        <v>108</v>
      </c>
      <c r="F1807" t="s">
        <v>109</v>
      </c>
      <c r="G1807" t="s">
        <v>62</v>
      </c>
      <c r="H1807" t="s">
        <v>110</v>
      </c>
      <c r="I1807" t="s">
        <v>44</v>
      </c>
      <c r="J1807" t="s">
        <v>34</v>
      </c>
      <c r="K1807">
        <v>4</v>
      </c>
      <c r="L1807">
        <v>110</v>
      </c>
      <c r="M1807">
        <v>0.05</v>
      </c>
      <c r="N1807">
        <v>418</v>
      </c>
      <c r="O1807">
        <v>146</v>
      </c>
      <c r="P1807" t="s">
        <v>28</v>
      </c>
      <c r="Q1807" t="s">
        <v>29</v>
      </c>
      <c r="R1807" t="s">
        <v>30</v>
      </c>
      <c r="S1807">
        <v>3.8</v>
      </c>
      <c r="T1807">
        <f>YEAR(tblOrders[[#This Row],[Order Date]])</f>
        <v>2025</v>
      </c>
      <c r="U1807" t="str">
        <f>TEXT(tblOrders[[#This Row],[Order Date]],"mmm-yyyy")</f>
        <v>Mar-2025</v>
      </c>
      <c r="V1807" s="4">
        <f>tblOrders[[#This Row],[Profit]]/tblOrders[[#This Row],[Sales Amount]]</f>
        <v>0.34928229665071769</v>
      </c>
      <c r="W1807" t="str">
        <f>VLOOKUP(tblOrders[[#This Row],[City]],CityRegion,2,0)</f>
        <v>South</v>
      </c>
      <c r="X1807" t="str">
        <f>VLOOKUP(tblOrders[[#This Row],[City]],lookups!A:C,3,0)</f>
        <v>Kerala</v>
      </c>
    </row>
    <row r="1808" spans="1:24" x14ac:dyDescent="0.25">
      <c r="A1808" t="s">
        <v>3181</v>
      </c>
      <c r="B1808" s="1">
        <v>45912</v>
      </c>
      <c r="C1808" t="s">
        <v>526</v>
      </c>
      <c r="D1808" t="s">
        <v>21</v>
      </c>
      <c r="E1808" t="s">
        <v>114</v>
      </c>
      <c r="F1808" t="s">
        <v>115</v>
      </c>
      <c r="G1808" t="s">
        <v>42</v>
      </c>
      <c r="H1808" t="s">
        <v>116</v>
      </c>
      <c r="I1808" t="s">
        <v>26</v>
      </c>
      <c r="J1808" t="s">
        <v>45</v>
      </c>
      <c r="K1808">
        <v>3</v>
      </c>
      <c r="L1808">
        <v>12</v>
      </c>
      <c r="M1808">
        <v>0.15</v>
      </c>
      <c r="N1808">
        <v>30.6</v>
      </c>
      <c r="O1808">
        <v>12.6</v>
      </c>
      <c r="P1808" t="s">
        <v>28</v>
      </c>
      <c r="Q1808" t="s">
        <v>35</v>
      </c>
      <c r="R1808" t="s">
        <v>36</v>
      </c>
      <c r="S1808">
        <v>3.3</v>
      </c>
      <c r="T1808">
        <f>YEAR(tblOrders[[#This Row],[Order Date]])</f>
        <v>2025</v>
      </c>
      <c r="U1808" t="str">
        <f>TEXT(tblOrders[[#This Row],[Order Date]],"mmm-yyyy")</f>
        <v>Sep-2025</v>
      </c>
      <c r="V1808" s="4">
        <f>tblOrders[[#This Row],[Profit]]/tblOrders[[#This Row],[Sales Amount]]</f>
        <v>0.41176470588235292</v>
      </c>
      <c r="W1808" t="str">
        <f>VLOOKUP(tblOrders[[#This Row],[City]],CityRegion,2,0)</f>
        <v>South</v>
      </c>
      <c r="X1808" t="str">
        <f>VLOOKUP(tblOrders[[#This Row],[City]],lookups!A:C,3,0)</f>
        <v>Karnataka</v>
      </c>
    </row>
    <row r="1809" spans="1:24" x14ac:dyDescent="0.25">
      <c r="A1809" t="s">
        <v>3182</v>
      </c>
      <c r="B1809" s="1">
        <v>45681</v>
      </c>
      <c r="C1809" t="s">
        <v>3183</v>
      </c>
      <c r="D1809" t="s">
        <v>39</v>
      </c>
      <c r="E1809" t="s">
        <v>66</v>
      </c>
      <c r="F1809" t="s">
        <v>67</v>
      </c>
      <c r="G1809" t="s">
        <v>68</v>
      </c>
      <c r="H1809" t="s">
        <v>69</v>
      </c>
      <c r="I1809" t="s">
        <v>44</v>
      </c>
      <c r="J1809" t="s">
        <v>34</v>
      </c>
      <c r="K1809">
        <v>2</v>
      </c>
      <c r="L1809">
        <v>149</v>
      </c>
      <c r="M1809">
        <v>0</v>
      </c>
      <c r="N1809">
        <v>298</v>
      </c>
      <c r="O1809">
        <v>108</v>
      </c>
      <c r="P1809" t="s">
        <v>28</v>
      </c>
      <c r="Q1809" t="s">
        <v>86</v>
      </c>
      <c r="R1809" t="s">
        <v>30</v>
      </c>
      <c r="S1809">
        <v>5</v>
      </c>
      <c r="T1809">
        <f>YEAR(tblOrders[[#This Row],[Order Date]])</f>
        <v>2025</v>
      </c>
      <c r="U1809" t="str">
        <f>TEXT(tblOrders[[#This Row],[Order Date]],"mmm-yyyy")</f>
        <v>Jan-2025</v>
      </c>
      <c r="V1809" s="4">
        <f>tblOrders[[#This Row],[Profit]]/tblOrders[[#This Row],[Sales Amount]]</f>
        <v>0.36241610738255031</v>
      </c>
      <c r="W1809" t="str">
        <f>VLOOKUP(tblOrders[[#This Row],[City]],CityRegion,2,0)</f>
        <v>South</v>
      </c>
      <c r="X1809" t="str">
        <f>VLOOKUP(tblOrders[[#This Row],[City]],lookups!A:C,3,0)</f>
        <v>Kerala</v>
      </c>
    </row>
    <row r="1810" spans="1:24" x14ac:dyDescent="0.25">
      <c r="A1810" t="s">
        <v>3184</v>
      </c>
      <c r="B1810" s="1">
        <v>45891</v>
      </c>
      <c r="C1810" t="s">
        <v>2281</v>
      </c>
      <c r="D1810" t="s">
        <v>21</v>
      </c>
      <c r="E1810" t="s">
        <v>49</v>
      </c>
      <c r="F1810" t="s">
        <v>50</v>
      </c>
      <c r="G1810" t="s">
        <v>24</v>
      </c>
      <c r="H1810" t="s">
        <v>51</v>
      </c>
      <c r="I1810" t="s">
        <v>52</v>
      </c>
      <c r="J1810" t="s">
        <v>45</v>
      </c>
      <c r="K1810">
        <v>5</v>
      </c>
      <c r="L1810">
        <v>85</v>
      </c>
      <c r="M1810">
        <v>0.2</v>
      </c>
      <c r="N1810">
        <v>340</v>
      </c>
      <c r="O1810">
        <v>80</v>
      </c>
      <c r="P1810" t="s">
        <v>28</v>
      </c>
      <c r="Q1810" t="s">
        <v>29</v>
      </c>
      <c r="R1810" t="s">
        <v>36</v>
      </c>
      <c r="S1810">
        <v>3.7</v>
      </c>
      <c r="T1810">
        <f>YEAR(tblOrders[[#This Row],[Order Date]])</f>
        <v>2025</v>
      </c>
      <c r="U1810" t="str">
        <f>TEXT(tblOrders[[#This Row],[Order Date]],"mmm-yyyy")</f>
        <v>Aug-2025</v>
      </c>
      <c r="V1810" s="4">
        <f>tblOrders[[#This Row],[Profit]]/tblOrders[[#This Row],[Sales Amount]]</f>
        <v>0.23529411764705882</v>
      </c>
      <c r="W1810" t="str">
        <f>VLOOKUP(tblOrders[[#This Row],[City]],CityRegion,2,0)</f>
        <v>South</v>
      </c>
      <c r="X1810" t="str">
        <f>VLOOKUP(tblOrders[[#This Row],[City]],lookups!A:C,3,0)</f>
        <v>Kerala</v>
      </c>
    </row>
    <row r="1811" spans="1:24" x14ac:dyDescent="0.25">
      <c r="A1811" t="s">
        <v>3185</v>
      </c>
      <c r="B1811" s="1">
        <v>45887</v>
      </c>
      <c r="C1811" t="s">
        <v>3186</v>
      </c>
      <c r="D1811" t="s">
        <v>21</v>
      </c>
      <c r="E1811" t="s">
        <v>40</v>
      </c>
      <c r="F1811" t="s">
        <v>41</v>
      </c>
      <c r="G1811" t="s">
        <v>42</v>
      </c>
      <c r="H1811" t="s">
        <v>43</v>
      </c>
      <c r="I1811" t="s">
        <v>33</v>
      </c>
      <c r="J1811" t="s">
        <v>27</v>
      </c>
      <c r="K1811">
        <v>1</v>
      </c>
      <c r="L1811">
        <v>18</v>
      </c>
      <c r="M1811">
        <v>0.05</v>
      </c>
      <c r="N1811">
        <v>17.100000000000001</v>
      </c>
      <c r="O1811">
        <v>8.1</v>
      </c>
      <c r="P1811" t="s">
        <v>28</v>
      </c>
      <c r="Q1811" t="s">
        <v>35</v>
      </c>
      <c r="R1811" t="s">
        <v>30</v>
      </c>
      <c r="S1811">
        <v>4</v>
      </c>
      <c r="T1811">
        <f>YEAR(tblOrders[[#This Row],[Order Date]])</f>
        <v>2025</v>
      </c>
      <c r="U1811" t="str">
        <f>TEXT(tblOrders[[#This Row],[Order Date]],"mmm-yyyy")</f>
        <v>Aug-2025</v>
      </c>
      <c r="V1811" s="4">
        <f>tblOrders[[#This Row],[Profit]]/tblOrders[[#This Row],[Sales Amount]]</f>
        <v>0.47368421052631571</v>
      </c>
      <c r="W1811" t="str">
        <f>VLOOKUP(tblOrders[[#This Row],[City]],CityRegion,2,0)</f>
        <v>North</v>
      </c>
      <c r="X1811" t="str">
        <f>VLOOKUP(tblOrders[[#This Row],[City]],lookups!A:C,3,0)</f>
        <v>Delhi</v>
      </c>
    </row>
    <row r="1812" spans="1:24" x14ac:dyDescent="0.25">
      <c r="A1812" t="s">
        <v>3187</v>
      </c>
      <c r="B1812" s="1">
        <v>45891</v>
      </c>
      <c r="C1812" t="s">
        <v>3188</v>
      </c>
      <c r="D1812" t="s">
        <v>21</v>
      </c>
      <c r="E1812" t="s">
        <v>60</v>
      </c>
      <c r="F1812" t="s">
        <v>61</v>
      </c>
      <c r="G1812" t="s">
        <v>62</v>
      </c>
      <c r="H1812" t="s">
        <v>63</v>
      </c>
      <c r="I1812" t="s">
        <v>52</v>
      </c>
      <c r="J1812" t="s">
        <v>27</v>
      </c>
      <c r="K1812">
        <v>5</v>
      </c>
      <c r="L1812">
        <v>45</v>
      </c>
      <c r="M1812">
        <v>0.1</v>
      </c>
      <c r="N1812">
        <v>202.5</v>
      </c>
      <c r="O1812">
        <v>72.5</v>
      </c>
      <c r="P1812" t="s">
        <v>28</v>
      </c>
      <c r="Q1812" t="s">
        <v>29</v>
      </c>
      <c r="R1812" t="s">
        <v>36</v>
      </c>
      <c r="S1812">
        <v>5</v>
      </c>
      <c r="T1812">
        <f>YEAR(tblOrders[[#This Row],[Order Date]])</f>
        <v>2025</v>
      </c>
      <c r="U1812" t="str">
        <f>TEXT(tblOrders[[#This Row],[Order Date]],"mmm-yyyy")</f>
        <v>Aug-2025</v>
      </c>
      <c r="V1812" s="4">
        <f>tblOrders[[#This Row],[Profit]]/tblOrders[[#This Row],[Sales Amount]]</f>
        <v>0.35802469135802467</v>
      </c>
      <c r="W1812" t="str">
        <f>VLOOKUP(tblOrders[[#This Row],[City]],CityRegion,2,0)</f>
        <v>South</v>
      </c>
      <c r="X1812" t="str">
        <f>VLOOKUP(tblOrders[[#This Row],[City]],lookups!A:C,3,0)</f>
        <v>Kerala</v>
      </c>
    </row>
    <row r="1813" spans="1:24" x14ac:dyDescent="0.25">
      <c r="A1813" t="s">
        <v>3189</v>
      </c>
      <c r="B1813" s="1">
        <v>45744</v>
      </c>
      <c r="C1813" t="s">
        <v>1521</v>
      </c>
      <c r="D1813" t="s">
        <v>21</v>
      </c>
      <c r="E1813" t="s">
        <v>60</v>
      </c>
      <c r="F1813" t="s">
        <v>61</v>
      </c>
      <c r="G1813" t="s">
        <v>62</v>
      </c>
      <c r="H1813" t="s">
        <v>63</v>
      </c>
      <c r="I1813" t="s">
        <v>76</v>
      </c>
      <c r="J1813" t="s">
        <v>27</v>
      </c>
      <c r="K1813">
        <v>4</v>
      </c>
      <c r="L1813">
        <v>45</v>
      </c>
      <c r="M1813">
        <v>0</v>
      </c>
      <c r="N1813">
        <v>180</v>
      </c>
      <c r="O1813">
        <v>76</v>
      </c>
      <c r="P1813" t="s">
        <v>28</v>
      </c>
      <c r="Q1813" t="s">
        <v>29</v>
      </c>
      <c r="R1813" t="s">
        <v>36</v>
      </c>
      <c r="S1813">
        <v>2.6</v>
      </c>
      <c r="T1813">
        <f>YEAR(tblOrders[[#This Row],[Order Date]])</f>
        <v>2025</v>
      </c>
      <c r="U1813" t="str">
        <f>TEXT(tblOrders[[#This Row],[Order Date]],"mmm-yyyy")</f>
        <v>Mar-2025</v>
      </c>
      <c r="V1813" s="4">
        <f>tblOrders[[#This Row],[Profit]]/tblOrders[[#This Row],[Sales Amount]]</f>
        <v>0.42222222222222222</v>
      </c>
      <c r="W1813" t="str">
        <f>VLOOKUP(tblOrders[[#This Row],[City]],CityRegion,2,0)</f>
        <v>South</v>
      </c>
      <c r="X1813" t="str">
        <f>VLOOKUP(tblOrders[[#This Row],[City]],lookups!A:C,3,0)</f>
        <v>Kerala</v>
      </c>
    </row>
    <row r="1814" spans="1:24" x14ac:dyDescent="0.25">
      <c r="A1814" t="s">
        <v>3190</v>
      </c>
      <c r="B1814" s="1">
        <v>45888</v>
      </c>
      <c r="C1814" t="s">
        <v>3191</v>
      </c>
      <c r="D1814" t="s">
        <v>39</v>
      </c>
      <c r="E1814" t="s">
        <v>79</v>
      </c>
      <c r="F1814" t="s">
        <v>80</v>
      </c>
      <c r="G1814" t="s">
        <v>68</v>
      </c>
      <c r="H1814" t="s">
        <v>81</v>
      </c>
      <c r="I1814" t="s">
        <v>33</v>
      </c>
      <c r="J1814" t="s">
        <v>27</v>
      </c>
      <c r="K1814">
        <v>2</v>
      </c>
      <c r="L1814">
        <v>799</v>
      </c>
      <c r="M1814">
        <v>0.1</v>
      </c>
      <c r="N1814">
        <v>1438.2</v>
      </c>
      <c r="O1814">
        <v>198.2</v>
      </c>
      <c r="P1814" t="s">
        <v>28</v>
      </c>
      <c r="Q1814" t="s">
        <v>91</v>
      </c>
      <c r="R1814" t="s">
        <v>36</v>
      </c>
      <c r="S1814">
        <v>3.4</v>
      </c>
      <c r="T1814">
        <f>YEAR(tblOrders[[#This Row],[Order Date]])</f>
        <v>2025</v>
      </c>
      <c r="U1814" t="str">
        <f>TEXT(tblOrders[[#This Row],[Order Date]],"mmm-yyyy")</f>
        <v>Aug-2025</v>
      </c>
      <c r="V1814" s="4">
        <f>tblOrders[[#This Row],[Profit]]/tblOrders[[#This Row],[Sales Amount]]</f>
        <v>0.13781115282992629</v>
      </c>
      <c r="W1814" t="str">
        <f>VLOOKUP(tblOrders[[#This Row],[City]],CityRegion,2,0)</f>
        <v>North</v>
      </c>
      <c r="X1814" t="str">
        <f>VLOOKUP(tblOrders[[#This Row],[City]],lookups!A:C,3,0)</f>
        <v>Delhi</v>
      </c>
    </row>
    <row r="1815" spans="1:24" x14ac:dyDescent="0.25">
      <c r="A1815" t="s">
        <v>3192</v>
      </c>
      <c r="B1815" s="1">
        <v>45765</v>
      </c>
      <c r="C1815" t="s">
        <v>3193</v>
      </c>
      <c r="D1815" t="s">
        <v>21</v>
      </c>
      <c r="E1815" t="s">
        <v>79</v>
      </c>
      <c r="F1815" t="s">
        <v>80</v>
      </c>
      <c r="G1815" t="s">
        <v>68</v>
      </c>
      <c r="H1815" t="s">
        <v>81</v>
      </c>
      <c r="I1815" t="s">
        <v>52</v>
      </c>
      <c r="J1815" t="s">
        <v>34</v>
      </c>
      <c r="K1815">
        <v>1</v>
      </c>
      <c r="L1815">
        <v>799</v>
      </c>
      <c r="M1815">
        <v>0.15</v>
      </c>
      <c r="N1815">
        <v>679.15</v>
      </c>
      <c r="O1815">
        <v>59.15</v>
      </c>
      <c r="P1815" t="s">
        <v>28</v>
      </c>
      <c r="Q1815" t="s">
        <v>91</v>
      </c>
      <c r="R1815" t="s">
        <v>30</v>
      </c>
      <c r="S1815">
        <v>4.8</v>
      </c>
      <c r="T1815">
        <f>YEAR(tblOrders[[#This Row],[Order Date]])</f>
        <v>2025</v>
      </c>
      <c r="U1815" t="str">
        <f>TEXT(tblOrders[[#This Row],[Order Date]],"mmm-yyyy")</f>
        <v>Apr-2025</v>
      </c>
      <c r="V1815" s="4">
        <f>tblOrders[[#This Row],[Profit]]/tblOrders[[#This Row],[Sales Amount]]</f>
        <v>8.7094161819921967E-2</v>
      </c>
      <c r="W1815" t="str">
        <f>VLOOKUP(tblOrders[[#This Row],[City]],CityRegion,2,0)</f>
        <v>South</v>
      </c>
      <c r="X1815" t="str">
        <f>VLOOKUP(tblOrders[[#This Row],[City]],lookups!A:C,3,0)</f>
        <v>Kerala</v>
      </c>
    </row>
    <row r="1816" spans="1:24" x14ac:dyDescent="0.25">
      <c r="A1816" t="s">
        <v>3194</v>
      </c>
      <c r="B1816" s="1">
        <v>45690</v>
      </c>
      <c r="C1816" t="s">
        <v>891</v>
      </c>
      <c r="D1816" t="s">
        <v>39</v>
      </c>
      <c r="E1816" t="s">
        <v>55</v>
      </c>
      <c r="F1816" t="s">
        <v>56</v>
      </c>
      <c r="G1816" t="s">
        <v>24</v>
      </c>
      <c r="H1816" t="s">
        <v>51</v>
      </c>
      <c r="I1816" t="s">
        <v>84</v>
      </c>
      <c r="J1816" t="s">
        <v>45</v>
      </c>
      <c r="K1816">
        <v>4</v>
      </c>
      <c r="L1816">
        <v>42</v>
      </c>
      <c r="M1816">
        <v>0.15</v>
      </c>
      <c r="N1816">
        <v>142.80000000000001</v>
      </c>
      <c r="O1816">
        <v>46.8</v>
      </c>
      <c r="P1816" t="s">
        <v>28</v>
      </c>
      <c r="Q1816" t="s">
        <v>86</v>
      </c>
      <c r="R1816" t="s">
        <v>123</v>
      </c>
      <c r="S1816">
        <v>3.3</v>
      </c>
      <c r="T1816">
        <f>YEAR(tblOrders[[#This Row],[Order Date]])</f>
        <v>2025</v>
      </c>
      <c r="U1816" t="str">
        <f>TEXT(tblOrders[[#This Row],[Order Date]],"mmm-yyyy")</f>
        <v>Feb-2025</v>
      </c>
      <c r="V1816" s="4">
        <f>tblOrders[[#This Row],[Profit]]/tblOrders[[#This Row],[Sales Amount]]</f>
        <v>0.32773109243697474</v>
      </c>
      <c r="W1816" t="str">
        <f>VLOOKUP(tblOrders[[#This Row],[City]],CityRegion,2,0)</f>
        <v>West</v>
      </c>
      <c r="X1816" t="str">
        <f>VLOOKUP(tblOrders[[#This Row],[City]],lookups!A:C,3,0)</f>
        <v>Maharashtra</v>
      </c>
    </row>
    <row r="1817" spans="1:24" x14ac:dyDescent="0.25">
      <c r="A1817" t="s">
        <v>3195</v>
      </c>
      <c r="B1817" s="1">
        <v>45888</v>
      </c>
      <c r="C1817" t="s">
        <v>2843</v>
      </c>
      <c r="D1817" t="s">
        <v>21</v>
      </c>
      <c r="E1817" t="s">
        <v>101</v>
      </c>
      <c r="F1817" t="s">
        <v>102</v>
      </c>
      <c r="G1817" t="s">
        <v>24</v>
      </c>
      <c r="H1817" t="s">
        <v>103</v>
      </c>
      <c r="I1817" t="s">
        <v>130</v>
      </c>
      <c r="J1817" t="s">
        <v>34</v>
      </c>
      <c r="K1817">
        <v>3</v>
      </c>
      <c r="L1817">
        <v>120</v>
      </c>
      <c r="M1817">
        <v>0.2</v>
      </c>
      <c r="N1817">
        <v>288</v>
      </c>
      <c r="O1817">
        <v>54</v>
      </c>
      <c r="P1817" t="s">
        <v>28</v>
      </c>
      <c r="Q1817" t="s">
        <v>91</v>
      </c>
      <c r="R1817" t="s">
        <v>36</v>
      </c>
      <c r="S1817">
        <v>4.8</v>
      </c>
      <c r="T1817">
        <f>YEAR(tblOrders[[#This Row],[Order Date]])</f>
        <v>2025</v>
      </c>
      <c r="U1817" t="str">
        <f>TEXT(tblOrders[[#This Row],[Order Date]],"mmm-yyyy")</f>
        <v>Aug-2025</v>
      </c>
      <c r="V1817" s="4">
        <f>tblOrders[[#This Row],[Profit]]/tblOrders[[#This Row],[Sales Amount]]</f>
        <v>0.1875</v>
      </c>
      <c r="W1817" t="str">
        <f>VLOOKUP(tblOrders[[#This Row],[City]],CityRegion,2,0)</f>
        <v>West</v>
      </c>
      <c r="X1817" t="str">
        <f>VLOOKUP(tblOrders[[#This Row],[City]],lookups!A:C,3,0)</f>
        <v>Maharashtra</v>
      </c>
    </row>
    <row r="1818" spans="1:24" x14ac:dyDescent="0.25">
      <c r="A1818" t="s">
        <v>3196</v>
      </c>
      <c r="B1818" s="1">
        <v>45874</v>
      </c>
      <c r="C1818" t="s">
        <v>3197</v>
      </c>
      <c r="D1818" t="s">
        <v>21</v>
      </c>
      <c r="E1818" t="s">
        <v>60</v>
      </c>
      <c r="F1818" t="s">
        <v>61</v>
      </c>
      <c r="G1818" t="s">
        <v>62</v>
      </c>
      <c r="H1818" t="s">
        <v>63</v>
      </c>
      <c r="I1818" t="s">
        <v>57</v>
      </c>
      <c r="J1818" t="s">
        <v>27</v>
      </c>
      <c r="K1818">
        <v>4</v>
      </c>
      <c r="L1818">
        <v>45</v>
      </c>
      <c r="M1818">
        <v>0.1</v>
      </c>
      <c r="N1818">
        <v>162</v>
      </c>
      <c r="O1818">
        <v>58</v>
      </c>
      <c r="P1818" t="s">
        <v>28</v>
      </c>
      <c r="Q1818" t="s">
        <v>46</v>
      </c>
      <c r="R1818" t="s">
        <v>36</v>
      </c>
      <c r="S1818">
        <v>3.3</v>
      </c>
      <c r="T1818">
        <f>YEAR(tblOrders[[#This Row],[Order Date]])</f>
        <v>2025</v>
      </c>
      <c r="U1818" t="str">
        <f>TEXT(tblOrders[[#This Row],[Order Date]],"mmm-yyyy")</f>
        <v>Aug-2025</v>
      </c>
      <c r="V1818" s="4">
        <f>tblOrders[[#This Row],[Profit]]/tblOrders[[#This Row],[Sales Amount]]</f>
        <v>0.35802469135802467</v>
      </c>
      <c r="W1818" t="str">
        <f>VLOOKUP(tblOrders[[#This Row],[City]],CityRegion,2,0)</f>
        <v>South</v>
      </c>
      <c r="X1818" t="str">
        <f>VLOOKUP(tblOrders[[#This Row],[City]],lookups!A:C,3,0)</f>
        <v>Kerala</v>
      </c>
    </row>
    <row r="1819" spans="1:24" x14ac:dyDescent="0.25">
      <c r="A1819" t="s">
        <v>3198</v>
      </c>
      <c r="B1819" s="1">
        <v>45737</v>
      </c>
      <c r="C1819" t="s">
        <v>227</v>
      </c>
      <c r="D1819" t="s">
        <v>39</v>
      </c>
      <c r="E1819" t="s">
        <v>49</v>
      </c>
      <c r="F1819" t="s">
        <v>50</v>
      </c>
      <c r="G1819" t="s">
        <v>24</v>
      </c>
      <c r="H1819" t="s">
        <v>51</v>
      </c>
      <c r="I1819" t="s">
        <v>52</v>
      </c>
      <c r="J1819" t="s">
        <v>27</v>
      </c>
      <c r="K1819">
        <v>1</v>
      </c>
      <c r="L1819">
        <v>85</v>
      </c>
      <c r="M1819">
        <v>0</v>
      </c>
      <c r="N1819">
        <v>85</v>
      </c>
      <c r="O1819">
        <v>33</v>
      </c>
      <c r="P1819" t="s">
        <v>148</v>
      </c>
      <c r="Q1819" t="s">
        <v>86</v>
      </c>
      <c r="R1819" t="s">
        <v>36</v>
      </c>
      <c r="S1819">
        <v>4.3</v>
      </c>
      <c r="T1819">
        <f>YEAR(tblOrders[[#This Row],[Order Date]])</f>
        <v>2025</v>
      </c>
      <c r="U1819" t="str">
        <f>TEXT(tblOrders[[#This Row],[Order Date]],"mmm-yyyy")</f>
        <v>Mar-2025</v>
      </c>
      <c r="V1819" s="4">
        <f>tblOrders[[#This Row],[Profit]]/tblOrders[[#This Row],[Sales Amount]]</f>
        <v>0.38823529411764707</v>
      </c>
      <c r="W1819" t="str">
        <f>VLOOKUP(tblOrders[[#This Row],[City]],CityRegion,2,0)</f>
        <v>South</v>
      </c>
      <c r="X1819" t="str">
        <f>VLOOKUP(tblOrders[[#This Row],[City]],lookups!A:C,3,0)</f>
        <v>Kerala</v>
      </c>
    </row>
    <row r="1820" spans="1:24" x14ac:dyDescent="0.25">
      <c r="A1820" t="s">
        <v>3199</v>
      </c>
      <c r="B1820" s="1">
        <v>45671</v>
      </c>
      <c r="C1820" t="s">
        <v>3200</v>
      </c>
      <c r="D1820" t="s">
        <v>39</v>
      </c>
      <c r="E1820" t="s">
        <v>22</v>
      </c>
      <c r="F1820" t="s">
        <v>23</v>
      </c>
      <c r="G1820" t="s">
        <v>24</v>
      </c>
      <c r="H1820" t="s">
        <v>25</v>
      </c>
      <c r="I1820" t="s">
        <v>33</v>
      </c>
      <c r="J1820" t="s">
        <v>27</v>
      </c>
      <c r="K1820">
        <v>3</v>
      </c>
      <c r="L1820">
        <v>190</v>
      </c>
      <c r="M1820">
        <v>0.1</v>
      </c>
      <c r="N1820">
        <v>513</v>
      </c>
      <c r="O1820">
        <v>138</v>
      </c>
      <c r="P1820" t="s">
        <v>28</v>
      </c>
      <c r="Q1820" t="s">
        <v>86</v>
      </c>
      <c r="R1820" t="s">
        <v>36</v>
      </c>
      <c r="S1820">
        <v>2.9</v>
      </c>
      <c r="T1820">
        <f>YEAR(tblOrders[[#This Row],[Order Date]])</f>
        <v>2025</v>
      </c>
      <c r="U1820" t="str">
        <f>TEXT(tblOrders[[#This Row],[Order Date]],"mmm-yyyy")</f>
        <v>Jan-2025</v>
      </c>
      <c r="V1820" s="4">
        <f>tblOrders[[#This Row],[Profit]]/tblOrders[[#This Row],[Sales Amount]]</f>
        <v>0.26900584795321636</v>
      </c>
      <c r="W1820" t="str">
        <f>VLOOKUP(tblOrders[[#This Row],[City]],CityRegion,2,0)</f>
        <v>North</v>
      </c>
      <c r="X1820" t="str">
        <f>VLOOKUP(tblOrders[[#This Row],[City]],lookups!A:C,3,0)</f>
        <v>Delhi</v>
      </c>
    </row>
    <row r="1821" spans="1:24" x14ac:dyDescent="0.25">
      <c r="A1821" t="s">
        <v>3201</v>
      </c>
      <c r="B1821" s="1">
        <v>45899</v>
      </c>
      <c r="C1821" t="s">
        <v>3202</v>
      </c>
      <c r="D1821" t="s">
        <v>21</v>
      </c>
      <c r="E1821" t="s">
        <v>40</v>
      </c>
      <c r="F1821" t="s">
        <v>41</v>
      </c>
      <c r="G1821" t="s">
        <v>42</v>
      </c>
      <c r="H1821" t="s">
        <v>43</v>
      </c>
      <c r="I1821" t="s">
        <v>57</v>
      </c>
      <c r="J1821" t="s">
        <v>27</v>
      </c>
      <c r="K1821">
        <v>4</v>
      </c>
      <c r="L1821">
        <v>18</v>
      </c>
      <c r="M1821">
        <v>0.15</v>
      </c>
      <c r="N1821">
        <v>61.2</v>
      </c>
      <c r="O1821">
        <v>25.2</v>
      </c>
      <c r="P1821" t="s">
        <v>28</v>
      </c>
      <c r="Q1821" t="s">
        <v>35</v>
      </c>
      <c r="R1821" t="s">
        <v>36</v>
      </c>
      <c r="S1821">
        <v>3</v>
      </c>
      <c r="T1821">
        <f>YEAR(tblOrders[[#This Row],[Order Date]])</f>
        <v>2025</v>
      </c>
      <c r="U1821" t="str">
        <f>TEXT(tblOrders[[#This Row],[Order Date]],"mmm-yyyy")</f>
        <v>Aug-2025</v>
      </c>
      <c r="V1821" s="4">
        <f>tblOrders[[#This Row],[Profit]]/tblOrders[[#This Row],[Sales Amount]]</f>
        <v>0.41176470588235292</v>
      </c>
      <c r="W1821" t="str">
        <f>VLOOKUP(tblOrders[[#This Row],[City]],CityRegion,2,0)</f>
        <v>South</v>
      </c>
      <c r="X1821" t="str">
        <f>VLOOKUP(tblOrders[[#This Row],[City]],lookups!A:C,3,0)</f>
        <v>Kerala</v>
      </c>
    </row>
    <row r="1822" spans="1:24" x14ac:dyDescent="0.25">
      <c r="A1822" t="s">
        <v>3203</v>
      </c>
      <c r="B1822" s="1">
        <v>45811</v>
      </c>
      <c r="C1822" t="s">
        <v>333</v>
      </c>
      <c r="D1822" t="s">
        <v>39</v>
      </c>
      <c r="E1822" t="s">
        <v>101</v>
      </c>
      <c r="F1822" t="s">
        <v>102</v>
      </c>
      <c r="G1822" t="s">
        <v>24</v>
      </c>
      <c r="H1822" t="s">
        <v>103</v>
      </c>
      <c r="I1822" t="s">
        <v>130</v>
      </c>
      <c r="J1822" t="s">
        <v>34</v>
      </c>
      <c r="K1822">
        <v>4</v>
      </c>
      <c r="L1822">
        <v>120</v>
      </c>
      <c r="M1822">
        <v>0.05</v>
      </c>
      <c r="N1822">
        <v>456</v>
      </c>
      <c r="O1822">
        <v>144</v>
      </c>
      <c r="P1822" t="s">
        <v>28</v>
      </c>
      <c r="Q1822" t="s">
        <v>46</v>
      </c>
      <c r="R1822" t="s">
        <v>36</v>
      </c>
      <c r="S1822">
        <v>3.2</v>
      </c>
      <c r="T1822">
        <f>YEAR(tblOrders[[#This Row],[Order Date]])</f>
        <v>2025</v>
      </c>
      <c r="U1822" t="str">
        <f>TEXT(tblOrders[[#This Row],[Order Date]],"mmm-yyyy")</f>
        <v>Jun-2025</v>
      </c>
      <c r="V1822" s="4">
        <f>tblOrders[[#This Row],[Profit]]/tblOrders[[#This Row],[Sales Amount]]</f>
        <v>0.31578947368421051</v>
      </c>
      <c r="W1822" t="str">
        <f>VLOOKUP(tblOrders[[#This Row],[City]],CityRegion,2,0)</f>
        <v>West</v>
      </c>
      <c r="X1822" t="str">
        <f>VLOOKUP(tblOrders[[#This Row],[City]],lookups!A:C,3,0)</f>
        <v>Maharashtra</v>
      </c>
    </row>
    <row r="1823" spans="1:24" x14ac:dyDescent="0.25">
      <c r="A1823" t="s">
        <v>3204</v>
      </c>
      <c r="B1823" s="1">
        <v>45811</v>
      </c>
      <c r="C1823" t="s">
        <v>522</v>
      </c>
      <c r="D1823" t="s">
        <v>39</v>
      </c>
      <c r="E1823" t="s">
        <v>22</v>
      </c>
      <c r="F1823" t="s">
        <v>23</v>
      </c>
      <c r="G1823" t="s">
        <v>24</v>
      </c>
      <c r="H1823" t="s">
        <v>25</v>
      </c>
      <c r="I1823" t="s">
        <v>130</v>
      </c>
      <c r="J1823" t="s">
        <v>34</v>
      </c>
      <c r="K1823">
        <v>3</v>
      </c>
      <c r="L1823">
        <v>190</v>
      </c>
      <c r="M1823">
        <v>0.2</v>
      </c>
      <c r="N1823">
        <v>456</v>
      </c>
      <c r="O1823">
        <v>81</v>
      </c>
      <c r="P1823" t="s">
        <v>28</v>
      </c>
      <c r="Q1823" t="s">
        <v>86</v>
      </c>
      <c r="R1823" t="s">
        <v>36</v>
      </c>
      <c r="S1823">
        <v>4.9000000000000004</v>
      </c>
      <c r="T1823">
        <f>YEAR(tblOrders[[#This Row],[Order Date]])</f>
        <v>2025</v>
      </c>
      <c r="U1823" t="str">
        <f>TEXT(tblOrders[[#This Row],[Order Date]],"mmm-yyyy")</f>
        <v>Jun-2025</v>
      </c>
      <c r="V1823" s="4">
        <f>tblOrders[[#This Row],[Profit]]/tblOrders[[#This Row],[Sales Amount]]</f>
        <v>0.17763157894736842</v>
      </c>
      <c r="W1823" t="str">
        <f>VLOOKUP(tblOrders[[#This Row],[City]],CityRegion,2,0)</f>
        <v>West</v>
      </c>
      <c r="X1823" t="str">
        <f>VLOOKUP(tblOrders[[#This Row],[City]],lookups!A:C,3,0)</f>
        <v>Maharashtra</v>
      </c>
    </row>
    <row r="1824" spans="1:24" x14ac:dyDescent="0.25">
      <c r="A1824" t="s">
        <v>3205</v>
      </c>
      <c r="B1824" s="1">
        <v>45683</v>
      </c>
      <c r="C1824" t="s">
        <v>3206</v>
      </c>
      <c r="D1824" t="s">
        <v>39</v>
      </c>
      <c r="E1824" t="s">
        <v>114</v>
      </c>
      <c r="F1824" t="s">
        <v>115</v>
      </c>
      <c r="G1824" t="s">
        <v>42</v>
      </c>
      <c r="H1824" t="s">
        <v>116</v>
      </c>
      <c r="I1824" t="s">
        <v>139</v>
      </c>
      <c r="J1824" t="s">
        <v>27</v>
      </c>
      <c r="K1824">
        <v>3</v>
      </c>
      <c r="L1824">
        <v>12</v>
      </c>
      <c r="M1824">
        <v>0.1</v>
      </c>
      <c r="N1824">
        <v>32.4</v>
      </c>
      <c r="O1824">
        <v>14.4</v>
      </c>
      <c r="P1824" t="s">
        <v>28</v>
      </c>
      <c r="Q1824" t="s">
        <v>29</v>
      </c>
      <c r="R1824" t="s">
        <v>36</v>
      </c>
      <c r="S1824">
        <v>4</v>
      </c>
      <c r="T1824">
        <f>YEAR(tblOrders[[#This Row],[Order Date]])</f>
        <v>2025</v>
      </c>
      <c r="U1824" t="str">
        <f>TEXT(tblOrders[[#This Row],[Order Date]],"mmm-yyyy")</f>
        <v>Jan-2025</v>
      </c>
      <c r="V1824" s="4">
        <f>tblOrders[[#This Row],[Profit]]/tblOrders[[#This Row],[Sales Amount]]</f>
        <v>0.44444444444444448</v>
      </c>
      <c r="W1824" t="str">
        <f>VLOOKUP(tblOrders[[#This Row],[City]],CityRegion,2,0)</f>
        <v>South</v>
      </c>
      <c r="X1824" t="str">
        <f>VLOOKUP(tblOrders[[#This Row],[City]],lookups!A:C,3,0)</f>
        <v>Tamil Nadu</v>
      </c>
    </row>
    <row r="1825" spans="1:24" x14ac:dyDescent="0.25">
      <c r="A1825" t="s">
        <v>3207</v>
      </c>
      <c r="B1825" s="1">
        <v>45694</v>
      </c>
      <c r="C1825" t="s">
        <v>3208</v>
      </c>
      <c r="D1825" t="s">
        <v>39</v>
      </c>
      <c r="E1825" t="s">
        <v>22</v>
      </c>
      <c r="F1825" t="s">
        <v>23</v>
      </c>
      <c r="G1825" t="s">
        <v>24</v>
      </c>
      <c r="H1825" t="s">
        <v>25</v>
      </c>
      <c r="I1825" t="s">
        <v>52</v>
      </c>
      <c r="J1825" t="s">
        <v>27</v>
      </c>
      <c r="K1825">
        <v>4</v>
      </c>
      <c r="L1825">
        <v>190</v>
      </c>
      <c r="M1825">
        <v>0.15</v>
      </c>
      <c r="N1825">
        <v>646</v>
      </c>
      <c r="O1825">
        <v>146</v>
      </c>
      <c r="P1825" t="s">
        <v>28</v>
      </c>
      <c r="Q1825" t="s">
        <v>29</v>
      </c>
      <c r="R1825" t="s">
        <v>30</v>
      </c>
      <c r="S1825">
        <v>4</v>
      </c>
      <c r="T1825">
        <f>YEAR(tblOrders[[#This Row],[Order Date]])</f>
        <v>2025</v>
      </c>
      <c r="U1825" t="str">
        <f>TEXT(tblOrders[[#This Row],[Order Date]],"mmm-yyyy")</f>
        <v>Feb-2025</v>
      </c>
      <c r="V1825" s="4">
        <f>tblOrders[[#This Row],[Profit]]/tblOrders[[#This Row],[Sales Amount]]</f>
        <v>0.2260061919504644</v>
      </c>
      <c r="W1825" t="str">
        <f>VLOOKUP(tblOrders[[#This Row],[City]],CityRegion,2,0)</f>
        <v>South</v>
      </c>
      <c r="X1825" t="str">
        <f>VLOOKUP(tblOrders[[#This Row],[City]],lookups!A:C,3,0)</f>
        <v>Kerala</v>
      </c>
    </row>
    <row r="1826" spans="1:24" x14ac:dyDescent="0.25">
      <c r="A1826" t="s">
        <v>3209</v>
      </c>
      <c r="B1826" s="1">
        <v>45729</v>
      </c>
      <c r="C1826" t="s">
        <v>3210</v>
      </c>
      <c r="D1826" t="s">
        <v>39</v>
      </c>
      <c r="E1826" t="s">
        <v>60</v>
      </c>
      <c r="F1826" t="s">
        <v>61</v>
      </c>
      <c r="G1826" t="s">
        <v>62</v>
      </c>
      <c r="H1826" t="s">
        <v>63</v>
      </c>
      <c r="I1826" t="s">
        <v>52</v>
      </c>
      <c r="J1826" t="s">
        <v>27</v>
      </c>
      <c r="K1826">
        <v>3</v>
      </c>
      <c r="L1826">
        <v>45</v>
      </c>
      <c r="M1826">
        <v>0.2</v>
      </c>
      <c r="N1826">
        <v>108</v>
      </c>
      <c r="O1826">
        <v>30</v>
      </c>
      <c r="P1826" t="s">
        <v>28</v>
      </c>
      <c r="Q1826" t="s">
        <v>46</v>
      </c>
      <c r="R1826" t="s">
        <v>36</v>
      </c>
      <c r="S1826">
        <v>4.5999999999999996</v>
      </c>
      <c r="T1826">
        <f>YEAR(tblOrders[[#This Row],[Order Date]])</f>
        <v>2025</v>
      </c>
      <c r="U1826" t="str">
        <f>TEXT(tblOrders[[#This Row],[Order Date]],"mmm-yyyy")</f>
        <v>Mar-2025</v>
      </c>
      <c r="V1826" s="4">
        <f>tblOrders[[#This Row],[Profit]]/tblOrders[[#This Row],[Sales Amount]]</f>
        <v>0.27777777777777779</v>
      </c>
      <c r="W1826" t="str">
        <f>VLOOKUP(tblOrders[[#This Row],[City]],CityRegion,2,0)</f>
        <v>South</v>
      </c>
      <c r="X1826" t="str">
        <f>VLOOKUP(tblOrders[[#This Row],[City]],lookups!A:C,3,0)</f>
        <v>Kerala</v>
      </c>
    </row>
    <row r="1827" spans="1:24" x14ac:dyDescent="0.25">
      <c r="A1827" t="s">
        <v>3211</v>
      </c>
      <c r="B1827" s="1">
        <v>45971</v>
      </c>
      <c r="C1827" t="s">
        <v>3212</v>
      </c>
      <c r="D1827" t="s">
        <v>21</v>
      </c>
      <c r="E1827" t="s">
        <v>66</v>
      </c>
      <c r="F1827" t="s">
        <v>67</v>
      </c>
      <c r="G1827" t="s">
        <v>68</v>
      </c>
      <c r="H1827" t="s">
        <v>69</v>
      </c>
      <c r="I1827" t="s">
        <v>70</v>
      </c>
      <c r="J1827" t="s">
        <v>34</v>
      </c>
      <c r="K1827">
        <v>3</v>
      </c>
      <c r="L1827">
        <v>149</v>
      </c>
      <c r="M1827">
        <v>0.05</v>
      </c>
      <c r="N1827">
        <v>424.65</v>
      </c>
      <c r="O1827">
        <v>139.65</v>
      </c>
      <c r="P1827" t="s">
        <v>28</v>
      </c>
      <c r="Q1827" t="s">
        <v>91</v>
      </c>
      <c r="R1827" t="s">
        <v>123</v>
      </c>
      <c r="S1827">
        <v>3.7</v>
      </c>
      <c r="T1827">
        <f>YEAR(tblOrders[[#This Row],[Order Date]])</f>
        <v>2025</v>
      </c>
      <c r="U1827" t="str">
        <f>TEXT(tblOrders[[#This Row],[Order Date]],"mmm-yyyy")</f>
        <v>Nov-2025</v>
      </c>
      <c r="V1827" s="4">
        <f>tblOrders[[#This Row],[Profit]]/tblOrders[[#This Row],[Sales Amount]]</f>
        <v>0.32885906040268459</v>
      </c>
      <c r="W1827" t="str">
        <f>VLOOKUP(tblOrders[[#This Row],[City]],CityRegion,2,0)</f>
        <v>South</v>
      </c>
      <c r="X1827" t="str">
        <f>VLOOKUP(tblOrders[[#This Row],[City]],lookups!A:C,3,0)</f>
        <v>Telengana</v>
      </c>
    </row>
    <row r="1828" spans="1:24" x14ac:dyDescent="0.25">
      <c r="A1828" t="s">
        <v>3213</v>
      </c>
      <c r="B1828" s="1">
        <v>45950</v>
      </c>
      <c r="C1828" t="s">
        <v>1326</v>
      </c>
      <c r="D1828" t="s">
        <v>21</v>
      </c>
      <c r="E1828" t="s">
        <v>49</v>
      </c>
      <c r="F1828" t="s">
        <v>50</v>
      </c>
      <c r="G1828" t="s">
        <v>24</v>
      </c>
      <c r="H1828" t="s">
        <v>51</v>
      </c>
      <c r="I1828" t="s">
        <v>130</v>
      </c>
      <c r="J1828" t="s">
        <v>27</v>
      </c>
      <c r="K1828">
        <v>4</v>
      </c>
      <c r="L1828">
        <v>85</v>
      </c>
      <c r="M1828">
        <v>0.2</v>
      </c>
      <c r="N1828">
        <v>272</v>
      </c>
      <c r="O1828">
        <v>64</v>
      </c>
      <c r="P1828" t="s">
        <v>28</v>
      </c>
      <c r="Q1828" t="s">
        <v>91</v>
      </c>
      <c r="R1828" t="s">
        <v>36</v>
      </c>
      <c r="S1828">
        <v>2.5</v>
      </c>
      <c r="T1828">
        <f>YEAR(tblOrders[[#This Row],[Order Date]])</f>
        <v>2025</v>
      </c>
      <c r="U1828" t="str">
        <f>TEXT(tblOrders[[#This Row],[Order Date]],"mmm-yyyy")</f>
        <v>Oct-2025</v>
      </c>
      <c r="V1828" s="4">
        <f>tblOrders[[#This Row],[Profit]]/tblOrders[[#This Row],[Sales Amount]]</f>
        <v>0.23529411764705882</v>
      </c>
      <c r="W1828" t="str">
        <f>VLOOKUP(tblOrders[[#This Row],[City]],CityRegion,2,0)</f>
        <v>West</v>
      </c>
      <c r="X1828" t="str">
        <f>VLOOKUP(tblOrders[[#This Row],[City]],lookups!A:C,3,0)</f>
        <v>Maharashtra</v>
      </c>
    </row>
    <row r="1829" spans="1:24" x14ac:dyDescent="0.25">
      <c r="A1829" t="s">
        <v>3214</v>
      </c>
      <c r="B1829" s="1">
        <v>45961</v>
      </c>
      <c r="C1829" t="s">
        <v>3215</v>
      </c>
      <c r="D1829" t="s">
        <v>21</v>
      </c>
      <c r="E1829" t="s">
        <v>49</v>
      </c>
      <c r="F1829" t="s">
        <v>50</v>
      </c>
      <c r="G1829" t="s">
        <v>24</v>
      </c>
      <c r="H1829" t="s">
        <v>51</v>
      </c>
      <c r="I1829" t="s">
        <v>84</v>
      </c>
      <c r="J1829" t="s">
        <v>34</v>
      </c>
      <c r="K1829">
        <v>2</v>
      </c>
      <c r="L1829">
        <v>85</v>
      </c>
      <c r="M1829">
        <v>0.2</v>
      </c>
      <c r="N1829">
        <v>136</v>
      </c>
      <c r="O1829">
        <v>32</v>
      </c>
      <c r="P1829" t="s">
        <v>28</v>
      </c>
      <c r="Q1829" t="s">
        <v>86</v>
      </c>
      <c r="R1829" t="s">
        <v>30</v>
      </c>
      <c r="S1829">
        <v>3.9</v>
      </c>
      <c r="T1829">
        <f>YEAR(tblOrders[[#This Row],[Order Date]])</f>
        <v>2025</v>
      </c>
      <c r="U1829" t="str">
        <f>TEXT(tblOrders[[#This Row],[Order Date]],"mmm-yyyy")</f>
        <v>Oct-2025</v>
      </c>
      <c r="V1829" s="4">
        <f>tblOrders[[#This Row],[Profit]]/tblOrders[[#This Row],[Sales Amount]]</f>
        <v>0.23529411764705882</v>
      </c>
      <c r="W1829" t="str">
        <f>VLOOKUP(tblOrders[[#This Row],[City]],CityRegion,2,0)</f>
        <v>West</v>
      </c>
      <c r="X1829" t="str">
        <f>VLOOKUP(tblOrders[[#This Row],[City]],lookups!A:C,3,0)</f>
        <v>Maharashtra</v>
      </c>
    </row>
    <row r="1830" spans="1:24" x14ac:dyDescent="0.25">
      <c r="A1830" t="s">
        <v>3216</v>
      </c>
      <c r="B1830" s="1">
        <v>45776</v>
      </c>
      <c r="C1830" t="s">
        <v>1964</v>
      </c>
      <c r="D1830" t="s">
        <v>39</v>
      </c>
      <c r="E1830" t="s">
        <v>55</v>
      </c>
      <c r="F1830" t="s">
        <v>56</v>
      </c>
      <c r="G1830" t="s">
        <v>24</v>
      </c>
      <c r="H1830" t="s">
        <v>51</v>
      </c>
      <c r="I1830" t="s">
        <v>76</v>
      </c>
      <c r="J1830" t="s">
        <v>45</v>
      </c>
      <c r="K1830">
        <v>3</v>
      </c>
      <c r="L1830">
        <v>42</v>
      </c>
      <c r="M1830">
        <v>0</v>
      </c>
      <c r="N1830">
        <v>126</v>
      </c>
      <c r="O1830">
        <v>54</v>
      </c>
      <c r="P1830" t="s">
        <v>28</v>
      </c>
      <c r="Q1830" t="s">
        <v>91</v>
      </c>
      <c r="R1830" t="s">
        <v>30</v>
      </c>
      <c r="S1830">
        <v>3.9</v>
      </c>
      <c r="T1830">
        <f>YEAR(tblOrders[[#This Row],[Order Date]])</f>
        <v>2025</v>
      </c>
      <c r="U1830" t="str">
        <f>TEXT(tblOrders[[#This Row],[Order Date]],"mmm-yyyy")</f>
        <v>Apr-2025</v>
      </c>
      <c r="V1830" s="4">
        <f>tblOrders[[#This Row],[Profit]]/tblOrders[[#This Row],[Sales Amount]]</f>
        <v>0.42857142857142855</v>
      </c>
      <c r="W1830" t="str">
        <f>VLOOKUP(tblOrders[[#This Row],[City]],CityRegion,2,0)</f>
        <v>South</v>
      </c>
      <c r="X1830" t="str">
        <f>VLOOKUP(tblOrders[[#This Row],[City]],lookups!A:C,3,0)</f>
        <v>Kerala</v>
      </c>
    </row>
    <row r="1831" spans="1:24" x14ac:dyDescent="0.25">
      <c r="A1831" t="s">
        <v>3217</v>
      </c>
      <c r="B1831" s="1">
        <v>45728</v>
      </c>
      <c r="C1831" t="s">
        <v>3103</v>
      </c>
      <c r="D1831" t="s">
        <v>21</v>
      </c>
      <c r="E1831" t="s">
        <v>79</v>
      </c>
      <c r="F1831" t="s">
        <v>80</v>
      </c>
      <c r="G1831" t="s">
        <v>68</v>
      </c>
      <c r="H1831" t="s">
        <v>81</v>
      </c>
      <c r="I1831" t="s">
        <v>33</v>
      </c>
      <c r="J1831" t="s">
        <v>45</v>
      </c>
      <c r="K1831">
        <v>2</v>
      </c>
      <c r="L1831">
        <v>799</v>
      </c>
      <c r="M1831">
        <v>0.05</v>
      </c>
      <c r="N1831">
        <v>1518.1</v>
      </c>
      <c r="O1831">
        <v>278.10000000000002</v>
      </c>
      <c r="P1831" t="s">
        <v>28</v>
      </c>
      <c r="Q1831" t="s">
        <v>29</v>
      </c>
      <c r="R1831" t="s">
        <v>30</v>
      </c>
      <c r="S1831">
        <v>4.4000000000000004</v>
      </c>
      <c r="T1831">
        <f>YEAR(tblOrders[[#This Row],[Order Date]])</f>
        <v>2025</v>
      </c>
      <c r="U1831" t="str">
        <f>TEXT(tblOrders[[#This Row],[Order Date]],"mmm-yyyy")</f>
        <v>Mar-2025</v>
      </c>
      <c r="V1831" s="4">
        <f>tblOrders[[#This Row],[Profit]]/tblOrders[[#This Row],[Sales Amount]]</f>
        <v>0.18318951320729862</v>
      </c>
      <c r="W1831" t="str">
        <f>VLOOKUP(tblOrders[[#This Row],[City]],CityRegion,2,0)</f>
        <v>North</v>
      </c>
      <c r="X1831" t="str">
        <f>VLOOKUP(tblOrders[[#This Row],[City]],lookups!A:C,3,0)</f>
        <v>Delhi</v>
      </c>
    </row>
    <row r="1832" spans="1:24" x14ac:dyDescent="0.25">
      <c r="A1832" t="s">
        <v>3218</v>
      </c>
      <c r="B1832" s="1">
        <v>45840</v>
      </c>
      <c r="C1832" t="s">
        <v>1750</v>
      </c>
      <c r="D1832" t="s">
        <v>39</v>
      </c>
      <c r="E1832" t="s">
        <v>60</v>
      </c>
      <c r="F1832" t="s">
        <v>61</v>
      </c>
      <c r="G1832" t="s">
        <v>62</v>
      </c>
      <c r="H1832" t="s">
        <v>63</v>
      </c>
      <c r="I1832" t="s">
        <v>57</v>
      </c>
      <c r="J1832" t="s">
        <v>27</v>
      </c>
      <c r="K1832">
        <v>5</v>
      </c>
      <c r="L1832">
        <v>45</v>
      </c>
      <c r="M1832">
        <v>0.2</v>
      </c>
      <c r="N1832">
        <v>180</v>
      </c>
      <c r="O1832">
        <v>50</v>
      </c>
      <c r="P1832" t="s">
        <v>28</v>
      </c>
      <c r="Q1832" t="s">
        <v>46</v>
      </c>
      <c r="R1832" t="s">
        <v>36</v>
      </c>
      <c r="S1832">
        <v>3.2</v>
      </c>
      <c r="T1832">
        <f>YEAR(tblOrders[[#This Row],[Order Date]])</f>
        <v>2025</v>
      </c>
      <c r="U1832" t="str">
        <f>TEXT(tblOrders[[#This Row],[Order Date]],"mmm-yyyy")</f>
        <v>Jul-2025</v>
      </c>
      <c r="V1832" s="4">
        <f>tblOrders[[#This Row],[Profit]]/tblOrders[[#This Row],[Sales Amount]]</f>
        <v>0.27777777777777779</v>
      </c>
      <c r="W1832" t="str">
        <f>VLOOKUP(tblOrders[[#This Row],[City]],CityRegion,2,0)</f>
        <v>South</v>
      </c>
      <c r="X1832" t="str">
        <f>VLOOKUP(tblOrders[[#This Row],[City]],lookups!A:C,3,0)</f>
        <v>Kerala</v>
      </c>
    </row>
    <row r="1833" spans="1:24" x14ac:dyDescent="0.25">
      <c r="A1833" t="s">
        <v>3219</v>
      </c>
      <c r="B1833" s="1">
        <v>45997</v>
      </c>
      <c r="C1833" t="s">
        <v>337</v>
      </c>
      <c r="D1833" t="s">
        <v>39</v>
      </c>
      <c r="E1833" t="s">
        <v>55</v>
      </c>
      <c r="F1833" t="s">
        <v>56</v>
      </c>
      <c r="G1833" t="s">
        <v>24</v>
      </c>
      <c r="H1833" t="s">
        <v>51</v>
      </c>
      <c r="I1833" t="s">
        <v>70</v>
      </c>
      <c r="J1833" t="s">
        <v>45</v>
      </c>
      <c r="K1833">
        <v>3</v>
      </c>
      <c r="L1833">
        <v>42</v>
      </c>
      <c r="M1833">
        <v>0.05</v>
      </c>
      <c r="N1833">
        <v>119.7</v>
      </c>
      <c r="O1833">
        <v>47.7</v>
      </c>
      <c r="P1833" t="s">
        <v>28</v>
      </c>
      <c r="Q1833" t="s">
        <v>35</v>
      </c>
      <c r="R1833" t="s">
        <v>123</v>
      </c>
      <c r="S1833">
        <v>3.4</v>
      </c>
      <c r="T1833">
        <f>YEAR(tblOrders[[#This Row],[Order Date]])</f>
        <v>2025</v>
      </c>
      <c r="U1833" t="str">
        <f>TEXT(tblOrders[[#This Row],[Order Date]],"mmm-yyyy")</f>
        <v>Dec-2025</v>
      </c>
      <c r="V1833" s="4">
        <f>tblOrders[[#This Row],[Profit]]/tblOrders[[#This Row],[Sales Amount]]</f>
        <v>0.39849624060150379</v>
      </c>
      <c r="W1833" t="str">
        <f>VLOOKUP(tblOrders[[#This Row],[City]],CityRegion,2,0)</f>
        <v>South</v>
      </c>
      <c r="X1833" t="str">
        <f>VLOOKUP(tblOrders[[#This Row],[City]],lookups!A:C,3,0)</f>
        <v>Telengana</v>
      </c>
    </row>
    <row r="1834" spans="1:24" x14ac:dyDescent="0.25">
      <c r="A1834" t="s">
        <v>3220</v>
      </c>
      <c r="B1834" s="1">
        <v>45681</v>
      </c>
      <c r="C1834" t="s">
        <v>1126</v>
      </c>
      <c r="D1834" t="s">
        <v>21</v>
      </c>
      <c r="E1834" t="s">
        <v>73</v>
      </c>
      <c r="F1834" t="s">
        <v>74</v>
      </c>
      <c r="G1834" t="s">
        <v>68</v>
      </c>
      <c r="H1834" t="s">
        <v>75</v>
      </c>
      <c r="I1834" t="s">
        <v>130</v>
      </c>
      <c r="J1834" t="s">
        <v>45</v>
      </c>
      <c r="K1834">
        <v>3</v>
      </c>
      <c r="L1834">
        <v>65</v>
      </c>
      <c r="M1834">
        <v>0.1</v>
      </c>
      <c r="N1834">
        <v>175.5</v>
      </c>
      <c r="O1834">
        <v>61.5</v>
      </c>
      <c r="P1834" t="s">
        <v>28</v>
      </c>
      <c r="Q1834" t="s">
        <v>91</v>
      </c>
      <c r="R1834" t="s">
        <v>36</v>
      </c>
      <c r="S1834">
        <v>3</v>
      </c>
      <c r="T1834">
        <f>YEAR(tblOrders[[#This Row],[Order Date]])</f>
        <v>2025</v>
      </c>
      <c r="U1834" t="str">
        <f>TEXT(tblOrders[[#This Row],[Order Date]],"mmm-yyyy")</f>
        <v>Jan-2025</v>
      </c>
      <c r="V1834" s="4">
        <f>tblOrders[[#This Row],[Profit]]/tblOrders[[#This Row],[Sales Amount]]</f>
        <v>0.3504273504273504</v>
      </c>
      <c r="W1834" t="str">
        <f>VLOOKUP(tblOrders[[#This Row],[City]],CityRegion,2,0)</f>
        <v>West</v>
      </c>
      <c r="X1834" t="str">
        <f>VLOOKUP(tblOrders[[#This Row],[City]],lookups!A:C,3,0)</f>
        <v>Maharashtra</v>
      </c>
    </row>
    <row r="1835" spans="1:24" x14ac:dyDescent="0.25">
      <c r="A1835" t="s">
        <v>3221</v>
      </c>
      <c r="B1835" s="1">
        <v>45916</v>
      </c>
      <c r="C1835" t="s">
        <v>3222</v>
      </c>
      <c r="D1835" t="s">
        <v>21</v>
      </c>
      <c r="E1835" t="s">
        <v>55</v>
      </c>
      <c r="F1835" t="s">
        <v>56</v>
      </c>
      <c r="G1835" t="s">
        <v>24</v>
      </c>
      <c r="H1835" t="s">
        <v>51</v>
      </c>
      <c r="I1835" t="s">
        <v>70</v>
      </c>
      <c r="J1835" t="s">
        <v>45</v>
      </c>
      <c r="K1835">
        <v>1</v>
      </c>
      <c r="L1835">
        <v>42</v>
      </c>
      <c r="M1835">
        <v>0.1</v>
      </c>
      <c r="N1835">
        <v>37.799999999999997</v>
      </c>
      <c r="O1835">
        <v>13.8</v>
      </c>
      <c r="P1835" t="s">
        <v>28</v>
      </c>
      <c r="Q1835" t="s">
        <v>29</v>
      </c>
      <c r="R1835" t="s">
        <v>30</v>
      </c>
      <c r="S1835">
        <v>3.3</v>
      </c>
      <c r="T1835">
        <f>YEAR(tblOrders[[#This Row],[Order Date]])</f>
        <v>2025</v>
      </c>
      <c r="U1835" t="str">
        <f>TEXT(tblOrders[[#This Row],[Order Date]],"mmm-yyyy")</f>
        <v>Sep-2025</v>
      </c>
      <c r="V1835" s="4">
        <f>tblOrders[[#This Row],[Profit]]/tblOrders[[#This Row],[Sales Amount]]</f>
        <v>0.36507936507936511</v>
      </c>
      <c r="W1835" t="str">
        <f>VLOOKUP(tblOrders[[#This Row],[City]],CityRegion,2,0)</f>
        <v>South</v>
      </c>
      <c r="X1835" t="str">
        <f>VLOOKUP(tblOrders[[#This Row],[City]],lookups!A:C,3,0)</f>
        <v>Telengana</v>
      </c>
    </row>
    <row r="1836" spans="1:24" x14ac:dyDescent="0.25">
      <c r="A1836" t="s">
        <v>3223</v>
      </c>
      <c r="B1836" s="1">
        <v>46016</v>
      </c>
      <c r="C1836" t="s">
        <v>2042</v>
      </c>
      <c r="D1836" t="s">
        <v>21</v>
      </c>
      <c r="E1836" t="s">
        <v>114</v>
      </c>
      <c r="F1836" t="s">
        <v>115</v>
      </c>
      <c r="G1836" t="s">
        <v>42</v>
      </c>
      <c r="H1836" t="s">
        <v>116</v>
      </c>
      <c r="I1836" t="s">
        <v>70</v>
      </c>
      <c r="J1836" t="s">
        <v>45</v>
      </c>
      <c r="K1836">
        <v>3</v>
      </c>
      <c r="L1836">
        <v>12</v>
      </c>
      <c r="M1836">
        <v>0.2</v>
      </c>
      <c r="N1836">
        <v>28.8</v>
      </c>
      <c r="O1836">
        <v>10.8</v>
      </c>
      <c r="P1836" t="s">
        <v>28</v>
      </c>
      <c r="Q1836" t="s">
        <v>86</v>
      </c>
      <c r="R1836" t="s">
        <v>30</v>
      </c>
      <c r="S1836">
        <v>3.6</v>
      </c>
      <c r="T1836">
        <f>YEAR(tblOrders[[#This Row],[Order Date]])</f>
        <v>2025</v>
      </c>
      <c r="U1836" t="str">
        <f>TEXT(tblOrders[[#This Row],[Order Date]],"mmm-yyyy")</f>
        <v>Dec-2025</v>
      </c>
      <c r="V1836" s="4">
        <f>tblOrders[[#This Row],[Profit]]/tblOrders[[#This Row],[Sales Amount]]</f>
        <v>0.375</v>
      </c>
      <c r="W1836" t="str">
        <f>VLOOKUP(tblOrders[[#This Row],[City]],CityRegion,2,0)</f>
        <v>South</v>
      </c>
      <c r="X1836" t="str">
        <f>VLOOKUP(tblOrders[[#This Row],[City]],lookups!A:C,3,0)</f>
        <v>Telengana</v>
      </c>
    </row>
    <row r="1837" spans="1:24" x14ac:dyDescent="0.25">
      <c r="A1837" t="s">
        <v>3224</v>
      </c>
      <c r="B1837" s="1">
        <v>45700</v>
      </c>
      <c r="C1837" t="s">
        <v>2512</v>
      </c>
      <c r="D1837" t="s">
        <v>39</v>
      </c>
      <c r="E1837" t="s">
        <v>108</v>
      </c>
      <c r="F1837" t="s">
        <v>109</v>
      </c>
      <c r="G1837" t="s">
        <v>62</v>
      </c>
      <c r="H1837" t="s">
        <v>110</v>
      </c>
      <c r="I1837" t="s">
        <v>130</v>
      </c>
      <c r="J1837" t="s">
        <v>34</v>
      </c>
      <c r="K1837">
        <v>1</v>
      </c>
      <c r="L1837">
        <v>110</v>
      </c>
      <c r="M1837">
        <v>0.15</v>
      </c>
      <c r="N1837">
        <v>93.5</v>
      </c>
      <c r="O1837">
        <v>25.5</v>
      </c>
      <c r="P1837" t="s">
        <v>28</v>
      </c>
      <c r="Q1837" t="s">
        <v>86</v>
      </c>
      <c r="R1837" t="s">
        <v>36</v>
      </c>
      <c r="S1837">
        <v>3.9</v>
      </c>
      <c r="T1837">
        <f>YEAR(tblOrders[[#This Row],[Order Date]])</f>
        <v>2025</v>
      </c>
      <c r="U1837" t="str">
        <f>TEXT(tblOrders[[#This Row],[Order Date]],"mmm-yyyy")</f>
        <v>Feb-2025</v>
      </c>
      <c r="V1837" s="4">
        <f>tblOrders[[#This Row],[Profit]]/tblOrders[[#This Row],[Sales Amount]]</f>
        <v>0.27272727272727271</v>
      </c>
      <c r="W1837" t="str">
        <f>VLOOKUP(tblOrders[[#This Row],[City]],CityRegion,2,0)</f>
        <v>West</v>
      </c>
      <c r="X1837" t="str">
        <f>VLOOKUP(tblOrders[[#This Row],[City]],lookups!A:C,3,0)</f>
        <v>Maharashtra</v>
      </c>
    </row>
    <row r="1838" spans="1:24" x14ac:dyDescent="0.25">
      <c r="A1838" t="s">
        <v>3225</v>
      </c>
      <c r="B1838" s="1">
        <v>45773</v>
      </c>
      <c r="C1838" t="s">
        <v>1008</v>
      </c>
      <c r="D1838" t="s">
        <v>21</v>
      </c>
      <c r="E1838" t="s">
        <v>108</v>
      </c>
      <c r="F1838" t="s">
        <v>109</v>
      </c>
      <c r="G1838" t="s">
        <v>62</v>
      </c>
      <c r="H1838" t="s">
        <v>110</v>
      </c>
      <c r="I1838" t="s">
        <v>70</v>
      </c>
      <c r="J1838" t="s">
        <v>34</v>
      </c>
      <c r="K1838">
        <v>5</v>
      </c>
      <c r="L1838">
        <v>110</v>
      </c>
      <c r="M1838">
        <v>0</v>
      </c>
      <c r="N1838">
        <v>550</v>
      </c>
      <c r="O1838">
        <v>210</v>
      </c>
      <c r="P1838" t="s">
        <v>28</v>
      </c>
      <c r="Q1838" t="s">
        <v>46</v>
      </c>
      <c r="R1838" t="s">
        <v>36</v>
      </c>
      <c r="S1838">
        <v>4</v>
      </c>
      <c r="T1838">
        <f>YEAR(tblOrders[[#This Row],[Order Date]])</f>
        <v>2025</v>
      </c>
      <c r="U1838" t="str">
        <f>TEXT(tblOrders[[#This Row],[Order Date]],"mmm-yyyy")</f>
        <v>Apr-2025</v>
      </c>
      <c r="V1838" s="4">
        <f>tblOrders[[#This Row],[Profit]]/tblOrders[[#This Row],[Sales Amount]]</f>
        <v>0.38181818181818183</v>
      </c>
      <c r="W1838" t="str">
        <f>VLOOKUP(tblOrders[[#This Row],[City]],CityRegion,2,0)</f>
        <v>South</v>
      </c>
      <c r="X1838" t="str">
        <f>VLOOKUP(tblOrders[[#This Row],[City]],lookups!A:C,3,0)</f>
        <v>Telengana</v>
      </c>
    </row>
    <row r="1839" spans="1:24" x14ac:dyDescent="0.25">
      <c r="A1839" t="s">
        <v>3226</v>
      </c>
      <c r="B1839" s="1">
        <v>45701</v>
      </c>
      <c r="C1839" t="s">
        <v>2611</v>
      </c>
      <c r="D1839" t="s">
        <v>21</v>
      </c>
      <c r="E1839" t="s">
        <v>73</v>
      </c>
      <c r="F1839" t="s">
        <v>74</v>
      </c>
      <c r="G1839" t="s">
        <v>68</v>
      </c>
      <c r="H1839" t="s">
        <v>75</v>
      </c>
      <c r="I1839" t="s">
        <v>84</v>
      </c>
      <c r="J1839" t="s">
        <v>27</v>
      </c>
      <c r="K1839">
        <v>1</v>
      </c>
      <c r="L1839">
        <v>65</v>
      </c>
      <c r="M1839">
        <v>0.1</v>
      </c>
      <c r="N1839">
        <v>58.5</v>
      </c>
      <c r="O1839">
        <v>20.5</v>
      </c>
      <c r="P1839" t="s">
        <v>28</v>
      </c>
      <c r="Q1839" t="s">
        <v>35</v>
      </c>
      <c r="R1839" t="s">
        <v>36</v>
      </c>
      <c r="S1839">
        <v>5</v>
      </c>
      <c r="T1839">
        <f>YEAR(tblOrders[[#This Row],[Order Date]])</f>
        <v>2025</v>
      </c>
      <c r="U1839" t="str">
        <f>TEXT(tblOrders[[#This Row],[Order Date]],"mmm-yyyy")</f>
        <v>Feb-2025</v>
      </c>
      <c r="V1839" s="4">
        <f>tblOrders[[#This Row],[Profit]]/tblOrders[[#This Row],[Sales Amount]]</f>
        <v>0.3504273504273504</v>
      </c>
      <c r="W1839" t="str">
        <f>VLOOKUP(tblOrders[[#This Row],[City]],CityRegion,2,0)</f>
        <v>West</v>
      </c>
      <c r="X1839" t="str">
        <f>VLOOKUP(tblOrders[[#This Row],[City]],lookups!A:C,3,0)</f>
        <v>Maharashtra</v>
      </c>
    </row>
    <row r="1840" spans="1:24" x14ac:dyDescent="0.25">
      <c r="A1840" t="s">
        <v>3227</v>
      </c>
      <c r="B1840" s="1">
        <v>45893</v>
      </c>
      <c r="C1840" t="s">
        <v>3228</v>
      </c>
      <c r="D1840" t="s">
        <v>21</v>
      </c>
      <c r="E1840" t="s">
        <v>114</v>
      </c>
      <c r="F1840" t="s">
        <v>115</v>
      </c>
      <c r="G1840" t="s">
        <v>42</v>
      </c>
      <c r="H1840" t="s">
        <v>116</v>
      </c>
      <c r="I1840" t="s">
        <v>76</v>
      </c>
      <c r="J1840" t="s">
        <v>34</v>
      </c>
      <c r="K1840">
        <v>2</v>
      </c>
      <c r="L1840">
        <v>12</v>
      </c>
      <c r="M1840">
        <v>0.1</v>
      </c>
      <c r="N1840">
        <v>21.6</v>
      </c>
      <c r="O1840">
        <v>9.6</v>
      </c>
      <c r="P1840" t="s">
        <v>85</v>
      </c>
      <c r="Q1840" t="s">
        <v>91</v>
      </c>
      <c r="R1840" t="s">
        <v>30</v>
      </c>
      <c r="S1840">
        <v>4.2</v>
      </c>
      <c r="T1840">
        <f>YEAR(tblOrders[[#This Row],[Order Date]])</f>
        <v>2025</v>
      </c>
      <c r="U1840" t="str">
        <f>TEXT(tblOrders[[#This Row],[Order Date]],"mmm-yyyy")</f>
        <v>Aug-2025</v>
      </c>
      <c r="V1840" s="4">
        <f>tblOrders[[#This Row],[Profit]]/tblOrders[[#This Row],[Sales Amount]]</f>
        <v>0.44444444444444442</v>
      </c>
      <c r="W1840" t="str">
        <f>VLOOKUP(tblOrders[[#This Row],[City]],CityRegion,2,0)</f>
        <v>South</v>
      </c>
      <c r="X1840" t="str">
        <f>VLOOKUP(tblOrders[[#This Row],[City]],lookups!A:C,3,0)</f>
        <v>Kerala</v>
      </c>
    </row>
    <row r="1841" spans="1:24" x14ac:dyDescent="0.25">
      <c r="A1841" t="s">
        <v>3229</v>
      </c>
      <c r="B1841" s="1">
        <v>45834</v>
      </c>
      <c r="C1841" t="s">
        <v>3230</v>
      </c>
      <c r="D1841" t="s">
        <v>21</v>
      </c>
      <c r="E1841" t="s">
        <v>94</v>
      </c>
      <c r="F1841" t="s">
        <v>95</v>
      </c>
      <c r="G1841" t="s">
        <v>68</v>
      </c>
      <c r="H1841" t="s">
        <v>96</v>
      </c>
      <c r="I1841" t="s">
        <v>130</v>
      </c>
      <c r="J1841" t="s">
        <v>34</v>
      </c>
      <c r="K1841">
        <v>5</v>
      </c>
      <c r="L1841">
        <v>89</v>
      </c>
      <c r="M1841">
        <v>0</v>
      </c>
      <c r="N1841">
        <v>445</v>
      </c>
      <c r="O1841">
        <v>170</v>
      </c>
      <c r="P1841" t="s">
        <v>28</v>
      </c>
      <c r="Q1841" t="s">
        <v>29</v>
      </c>
      <c r="R1841" t="s">
        <v>36</v>
      </c>
      <c r="S1841">
        <v>2.6</v>
      </c>
      <c r="T1841">
        <f>YEAR(tblOrders[[#This Row],[Order Date]])</f>
        <v>2025</v>
      </c>
      <c r="U1841" t="str">
        <f>TEXT(tblOrders[[#This Row],[Order Date]],"mmm-yyyy")</f>
        <v>Jun-2025</v>
      </c>
      <c r="V1841" s="4">
        <f>tblOrders[[#This Row],[Profit]]/tblOrders[[#This Row],[Sales Amount]]</f>
        <v>0.38202247191011235</v>
      </c>
      <c r="W1841" t="str">
        <f>VLOOKUP(tblOrders[[#This Row],[City]],CityRegion,2,0)</f>
        <v>West</v>
      </c>
      <c r="X1841" t="str">
        <f>VLOOKUP(tblOrders[[#This Row],[City]],lookups!A:C,3,0)</f>
        <v>Maharashtra</v>
      </c>
    </row>
    <row r="1842" spans="1:24" x14ac:dyDescent="0.25">
      <c r="A1842" t="s">
        <v>3231</v>
      </c>
      <c r="B1842" s="1">
        <v>45898</v>
      </c>
      <c r="C1842" t="s">
        <v>2040</v>
      </c>
      <c r="D1842" t="s">
        <v>21</v>
      </c>
      <c r="E1842" t="s">
        <v>73</v>
      </c>
      <c r="F1842" t="s">
        <v>74</v>
      </c>
      <c r="G1842" t="s">
        <v>68</v>
      </c>
      <c r="H1842" t="s">
        <v>75</v>
      </c>
      <c r="I1842" t="s">
        <v>70</v>
      </c>
      <c r="J1842" t="s">
        <v>27</v>
      </c>
      <c r="K1842">
        <v>5</v>
      </c>
      <c r="L1842">
        <v>65</v>
      </c>
      <c r="M1842">
        <v>0.2</v>
      </c>
      <c r="N1842">
        <v>260</v>
      </c>
      <c r="O1842">
        <v>70</v>
      </c>
      <c r="P1842" t="s">
        <v>28</v>
      </c>
      <c r="Q1842" t="s">
        <v>29</v>
      </c>
      <c r="R1842" t="s">
        <v>30</v>
      </c>
      <c r="S1842">
        <v>3.2</v>
      </c>
      <c r="T1842">
        <f>YEAR(tblOrders[[#This Row],[Order Date]])</f>
        <v>2025</v>
      </c>
      <c r="U1842" t="str">
        <f>TEXT(tblOrders[[#This Row],[Order Date]],"mmm-yyyy")</f>
        <v>Aug-2025</v>
      </c>
      <c r="V1842" s="4">
        <f>tblOrders[[#This Row],[Profit]]/tblOrders[[#This Row],[Sales Amount]]</f>
        <v>0.26923076923076922</v>
      </c>
      <c r="W1842" t="str">
        <f>VLOOKUP(tblOrders[[#This Row],[City]],CityRegion,2,0)</f>
        <v>South</v>
      </c>
      <c r="X1842" t="str">
        <f>VLOOKUP(tblOrders[[#This Row],[City]],lookups!A:C,3,0)</f>
        <v>Telengana</v>
      </c>
    </row>
    <row r="1843" spans="1:24" x14ac:dyDescent="0.25">
      <c r="A1843" t="s">
        <v>3232</v>
      </c>
      <c r="B1843" s="1">
        <v>45688</v>
      </c>
      <c r="C1843" t="s">
        <v>2086</v>
      </c>
      <c r="D1843" t="s">
        <v>21</v>
      </c>
      <c r="E1843" t="s">
        <v>55</v>
      </c>
      <c r="F1843" t="s">
        <v>56</v>
      </c>
      <c r="G1843" t="s">
        <v>24</v>
      </c>
      <c r="H1843" t="s">
        <v>51</v>
      </c>
      <c r="I1843" t="s">
        <v>57</v>
      </c>
      <c r="J1843" t="s">
        <v>45</v>
      </c>
      <c r="K1843">
        <v>1</v>
      </c>
      <c r="L1843">
        <v>42</v>
      </c>
      <c r="M1843">
        <v>0</v>
      </c>
      <c r="N1843">
        <v>42</v>
      </c>
      <c r="O1843">
        <v>18</v>
      </c>
      <c r="P1843" t="s">
        <v>28</v>
      </c>
      <c r="Q1843" t="s">
        <v>35</v>
      </c>
      <c r="R1843" t="s">
        <v>36</v>
      </c>
      <c r="S1843">
        <v>4.5999999999999996</v>
      </c>
      <c r="T1843">
        <f>YEAR(tblOrders[[#This Row],[Order Date]])</f>
        <v>2025</v>
      </c>
      <c r="U1843" t="str">
        <f>TEXT(tblOrders[[#This Row],[Order Date]],"mmm-yyyy")</f>
        <v>Jan-2025</v>
      </c>
      <c r="V1843" s="4">
        <f>tblOrders[[#This Row],[Profit]]/tblOrders[[#This Row],[Sales Amount]]</f>
        <v>0.42857142857142855</v>
      </c>
      <c r="W1843" t="str">
        <f>VLOOKUP(tblOrders[[#This Row],[City]],CityRegion,2,0)</f>
        <v>South</v>
      </c>
      <c r="X1843" t="str">
        <f>VLOOKUP(tblOrders[[#This Row],[City]],lookups!A:C,3,0)</f>
        <v>Kerala</v>
      </c>
    </row>
    <row r="1844" spans="1:24" x14ac:dyDescent="0.25">
      <c r="A1844" t="s">
        <v>3233</v>
      </c>
      <c r="B1844" s="1">
        <v>45976</v>
      </c>
      <c r="C1844" t="s">
        <v>3234</v>
      </c>
      <c r="D1844" t="s">
        <v>21</v>
      </c>
      <c r="E1844" t="s">
        <v>55</v>
      </c>
      <c r="F1844" t="s">
        <v>56</v>
      </c>
      <c r="G1844" t="s">
        <v>24</v>
      </c>
      <c r="H1844" t="s">
        <v>51</v>
      </c>
      <c r="I1844" t="s">
        <v>52</v>
      </c>
      <c r="J1844" t="s">
        <v>45</v>
      </c>
      <c r="K1844">
        <v>1</v>
      </c>
      <c r="L1844">
        <v>42</v>
      </c>
      <c r="M1844">
        <v>0.15</v>
      </c>
      <c r="N1844">
        <v>35.700000000000003</v>
      </c>
      <c r="O1844">
        <v>11.7</v>
      </c>
      <c r="P1844" t="s">
        <v>111</v>
      </c>
      <c r="Q1844" t="s">
        <v>86</v>
      </c>
      <c r="R1844" t="s">
        <v>123</v>
      </c>
      <c r="S1844">
        <v>3.3</v>
      </c>
      <c r="T1844">
        <f>YEAR(tblOrders[[#This Row],[Order Date]])</f>
        <v>2025</v>
      </c>
      <c r="U1844" t="str">
        <f>TEXT(tblOrders[[#This Row],[Order Date]],"mmm-yyyy")</f>
        <v>Nov-2025</v>
      </c>
      <c r="V1844" s="4">
        <f>tblOrders[[#This Row],[Profit]]/tblOrders[[#This Row],[Sales Amount]]</f>
        <v>0.32773109243697474</v>
      </c>
      <c r="W1844" t="str">
        <f>VLOOKUP(tblOrders[[#This Row],[City]],CityRegion,2,0)</f>
        <v>South</v>
      </c>
      <c r="X1844" t="str">
        <f>VLOOKUP(tblOrders[[#This Row],[City]],lookups!A:C,3,0)</f>
        <v>Kerala</v>
      </c>
    </row>
    <row r="1845" spans="1:24" x14ac:dyDescent="0.25">
      <c r="A1845" t="s">
        <v>3235</v>
      </c>
      <c r="B1845" s="1">
        <v>45752</v>
      </c>
      <c r="C1845" t="s">
        <v>2450</v>
      </c>
      <c r="D1845" t="s">
        <v>39</v>
      </c>
      <c r="E1845" t="s">
        <v>40</v>
      </c>
      <c r="F1845" t="s">
        <v>41</v>
      </c>
      <c r="G1845" t="s">
        <v>42</v>
      </c>
      <c r="H1845" t="s">
        <v>43</v>
      </c>
      <c r="I1845" t="s">
        <v>70</v>
      </c>
      <c r="J1845" t="s">
        <v>27</v>
      </c>
      <c r="K1845">
        <v>2</v>
      </c>
      <c r="L1845">
        <v>18</v>
      </c>
      <c r="M1845">
        <v>0.15</v>
      </c>
      <c r="N1845">
        <v>30.6</v>
      </c>
      <c r="O1845">
        <v>12.6</v>
      </c>
      <c r="P1845" t="s">
        <v>28</v>
      </c>
      <c r="Q1845" t="s">
        <v>29</v>
      </c>
      <c r="R1845" t="s">
        <v>30</v>
      </c>
      <c r="S1845">
        <v>3.5</v>
      </c>
      <c r="T1845">
        <f>YEAR(tblOrders[[#This Row],[Order Date]])</f>
        <v>2025</v>
      </c>
      <c r="U1845" t="str">
        <f>TEXT(tblOrders[[#This Row],[Order Date]],"mmm-yyyy")</f>
        <v>Apr-2025</v>
      </c>
      <c r="V1845" s="4">
        <f>tblOrders[[#This Row],[Profit]]/tblOrders[[#This Row],[Sales Amount]]</f>
        <v>0.41176470588235292</v>
      </c>
      <c r="W1845" t="str">
        <f>VLOOKUP(tblOrders[[#This Row],[City]],CityRegion,2,0)</f>
        <v>South</v>
      </c>
      <c r="X1845" t="str">
        <f>VLOOKUP(tblOrders[[#This Row],[City]],lookups!A:C,3,0)</f>
        <v>Telengana</v>
      </c>
    </row>
    <row r="1846" spans="1:24" x14ac:dyDescent="0.25">
      <c r="A1846" t="s">
        <v>3236</v>
      </c>
      <c r="B1846" s="1">
        <v>45870</v>
      </c>
      <c r="C1846" t="s">
        <v>1527</v>
      </c>
      <c r="D1846" t="s">
        <v>39</v>
      </c>
      <c r="E1846" t="s">
        <v>108</v>
      </c>
      <c r="F1846" t="s">
        <v>109</v>
      </c>
      <c r="G1846" t="s">
        <v>62</v>
      </c>
      <c r="H1846" t="s">
        <v>110</v>
      </c>
      <c r="I1846" t="s">
        <v>26</v>
      </c>
      <c r="J1846" t="s">
        <v>45</v>
      </c>
      <c r="K1846">
        <v>3</v>
      </c>
      <c r="L1846">
        <v>110</v>
      </c>
      <c r="M1846">
        <v>0.05</v>
      </c>
      <c r="N1846">
        <v>313.5</v>
      </c>
      <c r="O1846">
        <v>109.5</v>
      </c>
      <c r="P1846" t="s">
        <v>85</v>
      </c>
      <c r="Q1846" t="s">
        <v>35</v>
      </c>
      <c r="R1846" t="s">
        <v>36</v>
      </c>
      <c r="S1846">
        <v>3</v>
      </c>
      <c r="T1846">
        <f>YEAR(tblOrders[[#This Row],[Order Date]])</f>
        <v>2025</v>
      </c>
      <c r="U1846" t="str">
        <f>TEXT(tblOrders[[#This Row],[Order Date]],"mmm-yyyy")</f>
        <v>Aug-2025</v>
      </c>
      <c r="V1846" s="4">
        <f>tblOrders[[#This Row],[Profit]]/tblOrders[[#This Row],[Sales Amount]]</f>
        <v>0.34928229665071769</v>
      </c>
      <c r="W1846" t="str">
        <f>VLOOKUP(tblOrders[[#This Row],[City]],CityRegion,2,0)</f>
        <v>South</v>
      </c>
      <c r="X1846" t="str">
        <f>VLOOKUP(tblOrders[[#This Row],[City]],lookups!A:C,3,0)</f>
        <v>Karnataka</v>
      </c>
    </row>
    <row r="1847" spans="1:24" x14ac:dyDescent="0.25">
      <c r="A1847" t="s">
        <v>3237</v>
      </c>
      <c r="B1847" s="1">
        <v>45863</v>
      </c>
      <c r="C1847" t="s">
        <v>3238</v>
      </c>
      <c r="D1847" t="s">
        <v>39</v>
      </c>
      <c r="E1847" t="s">
        <v>60</v>
      </c>
      <c r="F1847" t="s">
        <v>61</v>
      </c>
      <c r="G1847" t="s">
        <v>62</v>
      </c>
      <c r="H1847" t="s">
        <v>63</v>
      </c>
      <c r="I1847" t="s">
        <v>76</v>
      </c>
      <c r="J1847" t="s">
        <v>45</v>
      </c>
      <c r="K1847">
        <v>3</v>
      </c>
      <c r="L1847">
        <v>45</v>
      </c>
      <c r="M1847">
        <v>0.05</v>
      </c>
      <c r="N1847">
        <v>128.25</v>
      </c>
      <c r="O1847">
        <v>50.25</v>
      </c>
      <c r="P1847" t="s">
        <v>28</v>
      </c>
      <c r="Q1847" t="s">
        <v>29</v>
      </c>
      <c r="R1847" t="s">
        <v>123</v>
      </c>
      <c r="S1847">
        <v>2.9</v>
      </c>
      <c r="T1847">
        <f>YEAR(tblOrders[[#This Row],[Order Date]])</f>
        <v>2025</v>
      </c>
      <c r="U1847" t="str">
        <f>TEXT(tblOrders[[#This Row],[Order Date]],"mmm-yyyy")</f>
        <v>Jul-2025</v>
      </c>
      <c r="V1847" s="4">
        <f>tblOrders[[#This Row],[Profit]]/tblOrders[[#This Row],[Sales Amount]]</f>
        <v>0.391812865497076</v>
      </c>
      <c r="W1847" t="str">
        <f>VLOOKUP(tblOrders[[#This Row],[City]],CityRegion,2,0)</f>
        <v>South</v>
      </c>
      <c r="X1847" t="str">
        <f>VLOOKUP(tblOrders[[#This Row],[City]],lookups!A:C,3,0)</f>
        <v>Kerala</v>
      </c>
    </row>
    <row r="1848" spans="1:24" x14ac:dyDescent="0.25">
      <c r="A1848" t="s">
        <v>3239</v>
      </c>
      <c r="B1848" s="1">
        <v>45929</v>
      </c>
      <c r="C1848" t="s">
        <v>1530</v>
      </c>
      <c r="D1848" t="s">
        <v>21</v>
      </c>
      <c r="E1848" t="s">
        <v>49</v>
      </c>
      <c r="F1848" t="s">
        <v>50</v>
      </c>
      <c r="G1848" t="s">
        <v>24</v>
      </c>
      <c r="H1848" t="s">
        <v>51</v>
      </c>
      <c r="I1848" t="s">
        <v>139</v>
      </c>
      <c r="J1848" t="s">
        <v>34</v>
      </c>
      <c r="K1848">
        <v>3</v>
      </c>
      <c r="L1848">
        <v>85</v>
      </c>
      <c r="M1848">
        <v>0.05</v>
      </c>
      <c r="N1848">
        <v>242.25</v>
      </c>
      <c r="O1848">
        <v>86.25</v>
      </c>
      <c r="P1848" t="s">
        <v>28</v>
      </c>
      <c r="Q1848" t="s">
        <v>35</v>
      </c>
      <c r="R1848" t="s">
        <v>36</v>
      </c>
      <c r="S1848">
        <v>5</v>
      </c>
      <c r="T1848">
        <f>YEAR(tblOrders[[#This Row],[Order Date]])</f>
        <v>2025</v>
      </c>
      <c r="U1848" t="str">
        <f>TEXT(tblOrders[[#This Row],[Order Date]],"mmm-yyyy")</f>
        <v>Sep-2025</v>
      </c>
      <c r="V1848" s="4">
        <f>tblOrders[[#This Row],[Profit]]/tblOrders[[#This Row],[Sales Amount]]</f>
        <v>0.35603715170278638</v>
      </c>
      <c r="W1848" t="str">
        <f>VLOOKUP(tblOrders[[#This Row],[City]],CityRegion,2,0)</f>
        <v>South</v>
      </c>
      <c r="X1848" t="str">
        <f>VLOOKUP(tblOrders[[#This Row],[City]],lookups!A:C,3,0)</f>
        <v>Tamil Nadu</v>
      </c>
    </row>
    <row r="1849" spans="1:24" x14ac:dyDescent="0.25">
      <c r="A1849" t="s">
        <v>3240</v>
      </c>
      <c r="B1849" s="1">
        <v>46021</v>
      </c>
      <c r="C1849" t="s">
        <v>2057</v>
      </c>
      <c r="D1849" t="s">
        <v>21</v>
      </c>
      <c r="E1849" t="s">
        <v>22</v>
      </c>
      <c r="F1849" t="s">
        <v>23</v>
      </c>
      <c r="G1849" t="s">
        <v>24</v>
      </c>
      <c r="H1849" t="s">
        <v>25</v>
      </c>
      <c r="I1849" t="s">
        <v>33</v>
      </c>
      <c r="J1849" t="s">
        <v>45</v>
      </c>
      <c r="K1849">
        <v>5</v>
      </c>
      <c r="L1849">
        <v>190</v>
      </c>
      <c r="M1849">
        <v>0.15</v>
      </c>
      <c r="N1849">
        <v>807.5</v>
      </c>
      <c r="O1849">
        <v>182.5</v>
      </c>
      <c r="P1849" t="s">
        <v>111</v>
      </c>
      <c r="Q1849" t="s">
        <v>91</v>
      </c>
      <c r="R1849" t="s">
        <v>30</v>
      </c>
      <c r="S1849">
        <v>4.8</v>
      </c>
      <c r="T1849">
        <f>YEAR(tblOrders[[#This Row],[Order Date]])</f>
        <v>2025</v>
      </c>
      <c r="U1849" t="str">
        <f>TEXT(tblOrders[[#This Row],[Order Date]],"mmm-yyyy")</f>
        <v>Dec-2025</v>
      </c>
      <c r="V1849" s="4">
        <f>tblOrders[[#This Row],[Profit]]/tblOrders[[#This Row],[Sales Amount]]</f>
        <v>0.2260061919504644</v>
      </c>
      <c r="W1849" t="str">
        <f>VLOOKUP(tblOrders[[#This Row],[City]],CityRegion,2,0)</f>
        <v>North</v>
      </c>
      <c r="X1849" t="str">
        <f>VLOOKUP(tblOrders[[#This Row],[City]],lookups!A:C,3,0)</f>
        <v>Delhi</v>
      </c>
    </row>
    <row r="1850" spans="1:24" x14ac:dyDescent="0.25">
      <c r="A1850" t="s">
        <v>3241</v>
      </c>
      <c r="B1850" s="1">
        <v>45864</v>
      </c>
      <c r="C1850" t="s">
        <v>418</v>
      </c>
      <c r="D1850" t="s">
        <v>21</v>
      </c>
      <c r="E1850" t="s">
        <v>40</v>
      </c>
      <c r="F1850" t="s">
        <v>41</v>
      </c>
      <c r="G1850" t="s">
        <v>42</v>
      </c>
      <c r="H1850" t="s">
        <v>43</v>
      </c>
      <c r="I1850" t="s">
        <v>139</v>
      </c>
      <c r="J1850" t="s">
        <v>27</v>
      </c>
      <c r="K1850">
        <v>3</v>
      </c>
      <c r="L1850">
        <v>18</v>
      </c>
      <c r="M1850">
        <v>0.15</v>
      </c>
      <c r="N1850">
        <v>45.9</v>
      </c>
      <c r="O1850">
        <v>18.899999999999999</v>
      </c>
      <c r="P1850" t="s">
        <v>148</v>
      </c>
      <c r="Q1850" t="s">
        <v>46</v>
      </c>
      <c r="R1850" t="s">
        <v>36</v>
      </c>
      <c r="S1850">
        <v>4.5999999999999996</v>
      </c>
      <c r="T1850">
        <f>YEAR(tblOrders[[#This Row],[Order Date]])</f>
        <v>2025</v>
      </c>
      <c r="U1850" t="str">
        <f>TEXT(tblOrders[[#This Row],[Order Date]],"mmm-yyyy")</f>
        <v>Jul-2025</v>
      </c>
      <c r="V1850" s="4">
        <f>tblOrders[[#This Row],[Profit]]/tblOrders[[#This Row],[Sales Amount]]</f>
        <v>0.41176470588235292</v>
      </c>
      <c r="W1850" t="str">
        <f>VLOOKUP(tblOrders[[#This Row],[City]],CityRegion,2,0)</f>
        <v>South</v>
      </c>
      <c r="X1850" t="str">
        <f>VLOOKUP(tblOrders[[#This Row],[City]],lookups!A:C,3,0)</f>
        <v>Tamil Nadu</v>
      </c>
    </row>
    <row r="1851" spans="1:24" x14ac:dyDescent="0.25">
      <c r="A1851" t="s">
        <v>3242</v>
      </c>
      <c r="B1851" s="1">
        <v>46002</v>
      </c>
      <c r="C1851" t="s">
        <v>3243</v>
      </c>
      <c r="D1851" t="s">
        <v>21</v>
      </c>
      <c r="E1851" t="s">
        <v>22</v>
      </c>
      <c r="F1851" t="s">
        <v>23</v>
      </c>
      <c r="G1851" t="s">
        <v>24</v>
      </c>
      <c r="H1851" t="s">
        <v>25</v>
      </c>
      <c r="I1851" t="s">
        <v>130</v>
      </c>
      <c r="J1851" t="s">
        <v>27</v>
      </c>
      <c r="K1851">
        <v>3</v>
      </c>
      <c r="L1851">
        <v>190</v>
      </c>
      <c r="M1851">
        <v>0.1</v>
      </c>
      <c r="N1851">
        <v>513</v>
      </c>
      <c r="O1851">
        <v>138</v>
      </c>
      <c r="P1851" t="s">
        <v>28</v>
      </c>
      <c r="Q1851" t="s">
        <v>29</v>
      </c>
      <c r="R1851" t="s">
        <v>36</v>
      </c>
      <c r="S1851">
        <v>3.4</v>
      </c>
      <c r="T1851">
        <f>YEAR(tblOrders[[#This Row],[Order Date]])</f>
        <v>2025</v>
      </c>
      <c r="U1851" t="str">
        <f>TEXT(tblOrders[[#This Row],[Order Date]],"mmm-yyyy")</f>
        <v>Dec-2025</v>
      </c>
      <c r="V1851" s="4">
        <f>tblOrders[[#This Row],[Profit]]/tblOrders[[#This Row],[Sales Amount]]</f>
        <v>0.26900584795321636</v>
      </c>
      <c r="W1851" t="str">
        <f>VLOOKUP(tblOrders[[#This Row],[City]],CityRegion,2,0)</f>
        <v>West</v>
      </c>
      <c r="X1851" t="str">
        <f>VLOOKUP(tblOrders[[#This Row],[City]],lookups!A:C,3,0)</f>
        <v>Maharashtra</v>
      </c>
    </row>
    <row r="1852" spans="1:24" x14ac:dyDescent="0.25">
      <c r="A1852" t="s">
        <v>3244</v>
      </c>
      <c r="B1852" s="1">
        <v>45841</v>
      </c>
      <c r="C1852" t="s">
        <v>512</v>
      </c>
      <c r="D1852" t="s">
        <v>21</v>
      </c>
      <c r="E1852" t="s">
        <v>101</v>
      </c>
      <c r="F1852" t="s">
        <v>102</v>
      </c>
      <c r="G1852" t="s">
        <v>24</v>
      </c>
      <c r="H1852" t="s">
        <v>103</v>
      </c>
      <c r="I1852" t="s">
        <v>33</v>
      </c>
      <c r="J1852" t="s">
        <v>45</v>
      </c>
      <c r="K1852">
        <v>1</v>
      </c>
      <c r="L1852">
        <v>120</v>
      </c>
      <c r="M1852">
        <v>0.1</v>
      </c>
      <c r="N1852">
        <v>108</v>
      </c>
      <c r="O1852">
        <v>30</v>
      </c>
      <c r="P1852" t="s">
        <v>28</v>
      </c>
      <c r="Q1852" t="s">
        <v>86</v>
      </c>
      <c r="R1852" t="s">
        <v>30</v>
      </c>
      <c r="S1852">
        <v>2.6</v>
      </c>
      <c r="T1852">
        <f>YEAR(tblOrders[[#This Row],[Order Date]])</f>
        <v>2025</v>
      </c>
      <c r="U1852" t="str">
        <f>TEXT(tblOrders[[#This Row],[Order Date]],"mmm-yyyy")</f>
        <v>Jul-2025</v>
      </c>
      <c r="V1852" s="4">
        <f>tblOrders[[#This Row],[Profit]]/tblOrders[[#This Row],[Sales Amount]]</f>
        <v>0.27777777777777779</v>
      </c>
      <c r="W1852" t="str">
        <f>VLOOKUP(tblOrders[[#This Row],[City]],CityRegion,2,0)</f>
        <v>North</v>
      </c>
      <c r="X1852" t="str">
        <f>VLOOKUP(tblOrders[[#This Row],[City]],lookups!A:C,3,0)</f>
        <v>Delhi</v>
      </c>
    </row>
    <row r="1853" spans="1:24" x14ac:dyDescent="0.25">
      <c r="A1853" t="s">
        <v>3245</v>
      </c>
      <c r="B1853" s="1">
        <v>45674</v>
      </c>
      <c r="C1853" t="s">
        <v>3246</v>
      </c>
      <c r="D1853" t="s">
        <v>21</v>
      </c>
      <c r="E1853" t="s">
        <v>60</v>
      </c>
      <c r="F1853" t="s">
        <v>61</v>
      </c>
      <c r="G1853" t="s">
        <v>62</v>
      </c>
      <c r="H1853" t="s">
        <v>63</v>
      </c>
      <c r="I1853" t="s">
        <v>57</v>
      </c>
      <c r="J1853" t="s">
        <v>45</v>
      </c>
      <c r="K1853">
        <v>3</v>
      </c>
      <c r="L1853">
        <v>45</v>
      </c>
      <c r="M1853">
        <v>0.1</v>
      </c>
      <c r="N1853">
        <v>121.5</v>
      </c>
      <c r="O1853">
        <v>43.5</v>
      </c>
      <c r="P1853" t="s">
        <v>28</v>
      </c>
      <c r="Q1853" t="s">
        <v>86</v>
      </c>
      <c r="R1853" t="s">
        <v>36</v>
      </c>
      <c r="S1853">
        <v>2.8</v>
      </c>
      <c r="T1853">
        <f>YEAR(tblOrders[[#This Row],[Order Date]])</f>
        <v>2025</v>
      </c>
      <c r="U1853" t="str">
        <f>TEXT(tblOrders[[#This Row],[Order Date]],"mmm-yyyy")</f>
        <v>Jan-2025</v>
      </c>
      <c r="V1853" s="4">
        <f>tblOrders[[#This Row],[Profit]]/tblOrders[[#This Row],[Sales Amount]]</f>
        <v>0.35802469135802467</v>
      </c>
      <c r="W1853" t="str">
        <f>VLOOKUP(tblOrders[[#This Row],[City]],CityRegion,2,0)</f>
        <v>South</v>
      </c>
      <c r="X1853" t="str">
        <f>VLOOKUP(tblOrders[[#This Row],[City]],lookups!A:C,3,0)</f>
        <v>Kerala</v>
      </c>
    </row>
    <row r="1854" spans="1:24" x14ac:dyDescent="0.25">
      <c r="A1854" t="s">
        <v>3247</v>
      </c>
      <c r="B1854" s="1">
        <v>45698</v>
      </c>
      <c r="C1854" t="s">
        <v>1718</v>
      </c>
      <c r="D1854" t="s">
        <v>39</v>
      </c>
      <c r="E1854" t="s">
        <v>101</v>
      </c>
      <c r="F1854" t="s">
        <v>102</v>
      </c>
      <c r="G1854" t="s">
        <v>24</v>
      </c>
      <c r="H1854" t="s">
        <v>103</v>
      </c>
      <c r="I1854" t="s">
        <v>76</v>
      </c>
      <c r="J1854" t="s">
        <v>27</v>
      </c>
      <c r="K1854">
        <v>1</v>
      </c>
      <c r="L1854">
        <v>120</v>
      </c>
      <c r="M1854">
        <v>0.05</v>
      </c>
      <c r="N1854">
        <v>114</v>
      </c>
      <c r="O1854">
        <v>36</v>
      </c>
      <c r="P1854" t="s">
        <v>111</v>
      </c>
      <c r="Q1854" t="s">
        <v>86</v>
      </c>
      <c r="R1854" t="s">
        <v>30</v>
      </c>
      <c r="S1854">
        <v>3.9</v>
      </c>
      <c r="T1854">
        <f>YEAR(tblOrders[[#This Row],[Order Date]])</f>
        <v>2025</v>
      </c>
      <c r="U1854" t="str">
        <f>TEXT(tblOrders[[#This Row],[Order Date]],"mmm-yyyy")</f>
        <v>Feb-2025</v>
      </c>
      <c r="V1854" s="4">
        <f>tblOrders[[#This Row],[Profit]]/tblOrders[[#This Row],[Sales Amount]]</f>
        <v>0.31578947368421051</v>
      </c>
      <c r="W1854" t="str">
        <f>VLOOKUP(tblOrders[[#This Row],[City]],CityRegion,2,0)</f>
        <v>South</v>
      </c>
      <c r="X1854" t="str">
        <f>VLOOKUP(tblOrders[[#This Row],[City]],lookups!A:C,3,0)</f>
        <v>Kerala</v>
      </c>
    </row>
    <row r="1855" spans="1:24" x14ac:dyDescent="0.25">
      <c r="A1855" t="s">
        <v>3248</v>
      </c>
      <c r="B1855" s="1">
        <v>45944</v>
      </c>
      <c r="C1855" t="s">
        <v>3249</v>
      </c>
      <c r="D1855" t="s">
        <v>21</v>
      </c>
      <c r="E1855" t="s">
        <v>60</v>
      </c>
      <c r="F1855" t="s">
        <v>61</v>
      </c>
      <c r="G1855" t="s">
        <v>62</v>
      </c>
      <c r="H1855" t="s">
        <v>63</v>
      </c>
      <c r="I1855" t="s">
        <v>70</v>
      </c>
      <c r="J1855" t="s">
        <v>45</v>
      </c>
      <c r="K1855">
        <v>1</v>
      </c>
      <c r="L1855">
        <v>45</v>
      </c>
      <c r="M1855">
        <v>0.15</v>
      </c>
      <c r="N1855">
        <v>38.25</v>
      </c>
      <c r="O1855">
        <v>12.25</v>
      </c>
      <c r="P1855" t="s">
        <v>28</v>
      </c>
      <c r="Q1855" t="s">
        <v>35</v>
      </c>
      <c r="R1855" t="s">
        <v>36</v>
      </c>
      <c r="S1855">
        <v>5</v>
      </c>
      <c r="T1855">
        <f>YEAR(tblOrders[[#This Row],[Order Date]])</f>
        <v>2025</v>
      </c>
      <c r="U1855" t="str">
        <f>TEXT(tblOrders[[#This Row],[Order Date]],"mmm-yyyy")</f>
        <v>Oct-2025</v>
      </c>
      <c r="V1855" s="4">
        <f>tblOrders[[#This Row],[Profit]]/tblOrders[[#This Row],[Sales Amount]]</f>
        <v>0.3202614379084967</v>
      </c>
      <c r="W1855" t="str">
        <f>VLOOKUP(tblOrders[[#This Row],[City]],CityRegion,2,0)</f>
        <v>South</v>
      </c>
      <c r="X1855" t="str">
        <f>VLOOKUP(tblOrders[[#This Row],[City]],lookups!A:C,3,0)</f>
        <v>Telengana</v>
      </c>
    </row>
    <row r="1856" spans="1:24" x14ac:dyDescent="0.25">
      <c r="A1856" t="s">
        <v>3250</v>
      </c>
      <c r="B1856" s="1">
        <v>45732</v>
      </c>
      <c r="C1856" t="s">
        <v>3251</v>
      </c>
      <c r="D1856" t="s">
        <v>21</v>
      </c>
      <c r="E1856" t="s">
        <v>73</v>
      </c>
      <c r="F1856" t="s">
        <v>74</v>
      </c>
      <c r="G1856" t="s">
        <v>68</v>
      </c>
      <c r="H1856" t="s">
        <v>75</v>
      </c>
      <c r="I1856" t="s">
        <v>52</v>
      </c>
      <c r="J1856" t="s">
        <v>45</v>
      </c>
      <c r="K1856">
        <v>1</v>
      </c>
      <c r="L1856">
        <v>65</v>
      </c>
      <c r="M1856">
        <v>0.2</v>
      </c>
      <c r="N1856">
        <v>52</v>
      </c>
      <c r="O1856">
        <v>14</v>
      </c>
      <c r="P1856" t="s">
        <v>28</v>
      </c>
      <c r="Q1856" t="s">
        <v>46</v>
      </c>
      <c r="R1856" t="s">
        <v>36</v>
      </c>
      <c r="S1856">
        <v>3.8</v>
      </c>
      <c r="T1856">
        <f>YEAR(tblOrders[[#This Row],[Order Date]])</f>
        <v>2025</v>
      </c>
      <c r="U1856" t="str">
        <f>TEXT(tblOrders[[#This Row],[Order Date]],"mmm-yyyy")</f>
        <v>Mar-2025</v>
      </c>
      <c r="V1856" s="4">
        <f>tblOrders[[#This Row],[Profit]]/tblOrders[[#This Row],[Sales Amount]]</f>
        <v>0.26923076923076922</v>
      </c>
      <c r="W1856" t="str">
        <f>VLOOKUP(tblOrders[[#This Row],[City]],CityRegion,2,0)</f>
        <v>South</v>
      </c>
      <c r="X1856" t="str">
        <f>VLOOKUP(tblOrders[[#This Row],[City]],lookups!A:C,3,0)</f>
        <v>Kerala</v>
      </c>
    </row>
    <row r="1857" spans="1:24" x14ac:dyDescent="0.25">
      <c r="A1857" t="s">
        <v>3252</v>
      </c>
      <c r="B1857" s="1">
        <v>45919</v>
      </c>
      <c r="C1857" t="s">
        <v>1682</v>
      </c>
      <c r="D1857" t="s">
        <v>39</v>
      </c>
      <c r="E1857" t="s">
        <v>66</v>
      </c>
      <c r="F1857" t="s">
        <v>67</v>
      </c>
      <c r="G1857" t="s">
        <v>68</v>
      </c>
      <c r="H1857" t="s">
        <v>69</v>
      </c>
      <c r="I1857" t="s">
        <v>70</v>
      </c>
      <c r="J1857" t="s">
        <v>45</v>
      </c>
      <c r="K1857">
        <v>2</v>
      </c>
      <c r="L1857">
        <v>149</v>
      </c>
      <c r="M1857">
        <v>0.15</v>
      </c>
      <c r="N1857">
        <v>253.3</v>
      </c>
      <c r="O1857">
        <v>63.3</v>
      </c>
      <c r="P1857" t="s">
        <v>111</v>
      </c>
      <c r="Q1857" t="s">
        <v>91</v>
      </c>
      <c r="R1857" t="s">
        <v>36</v>
      </c>
      <c r="S1857">
        <v>3.2</v>
      </c>
      <c r="T1857">
        <f>YEAR(tblOrders[[#This Row],[Order Date]])</f>
        <v>2025</v>
      </c>
      <c r="U1857" t="str">
        <f>TEXT(tblOrders[[#This Row],[Order Date]],"mmm-yyyy")</f>
        <v>Sep-2025</v>
      </c>
      <c r="V1857" s="4">
        <f>tblOrders[[#This Row],[Profit]]/tblOrders[[#This Row],[Sales Amount]]</f>
        <v>0.24990130280300038</v>
      </c>
      <c r="W1857" t="str">
        <f>VLOOKUP(tblOrders[[#This Row],[City]],CityRegion,2,0)</f>
        <v>South</v>
      </c>
      <c r="X1857" t="str">
        <f>VLOOKUP(tblOrders[[#This Row],[City]],lookups!A:C,3,0)</f>
        <v>Telengana</v>
      </c>
    </row>
    <row r="1858" spans="1:24" x14ac:dyDescent="0.25">
      <c r="A1858" t="s">
        <v>3253</v>
      </c>
      <c r="B1858" s="1">
        <v>46015</v>
      </c>
      <c r="C1858" t="s">
        <v>2471</v>
      </c>
      <c r="D1858" t="s">
        <v>39</v>
      </c>
      <c r="E1858" t="s">
        <v>79</v>
      </c>
      <c r="F1858" t="s">
        <v>80</v>
      </c>
      <c r="G1858" t="s">
        <v>68</v>
      </c>
      <c r="H1858" t="s">
        <v>81</v>
      </c>
      <c r="I1858" t="s">
        <v>52</v>
      </c>
      <c r="J1858" t="s">
        <v>34</v>
      </c>
      <c r="K1858">
        <v>4</v>
      </c>
      <c r="L1858">
        <v>799</v>
      </c>
      <c r="M1858">
        <v>0.15</v>
      </c>
      <c r="N1858">
        <v>2716.6</v>
      </c>
      <c r="O1858">
        <v>236.6</v>
      </c>
      <c r="P1858" t="s">
        <v>28</v>
      </c>
      <c r="Q1858" t="s">
        <v>46</v>
      </c>
      <c r="R1858" t="s">
        <v>30</v>
      </c>
      <c r="S1858">
        <v>3.4</v>
      </c>
      <c r="T1858">
        <f>YEAR(tblOrders[[#This Row],[Order Date]])</f>
        <v>2025</v>
      </c>
      <c r="U1858" t="str">
        <f>TEXT(tblOrders[[#This Row],[Order Date]],"mmm-yyyy")</f>
        <v>Dec-2025</v>
      </c>
      <c r="V1858" s="4">
        <f>tblOrders[[#This Row],[Profit]]/tblOrders[[#This Row],[Sales Amount]]</f>
        <v>8.7094161819921967E-2</v>
      </c>
      <c r="W1858" t="str">
        <f>VLOOKUP(tblOrders[[#This Row],[City]],CityRegion,2,0)</f>
        <v>South</v>
      </c>
      <c r="X1858" t="str">
        <f>VLOOKUP(tblOrders[[#This Row],[City]],lookups!A:C,3,0)</f>
        <v>Kerala</v>
      </c>
    </row>
    <row r="1859" spans="1:24" x14ac:dyDescent="0.25">
      <c r="A1859" t="s">
        <v>3254</v>
      </c>
      <c r="B1859" s="1">
        <v>45790</v>
      </c>
      <c r="C1859" t="s">
        <v>1637</v>
      </c>
      <c r="D1859" t="s">
        <v>21</v>
      </c>
      <c r="E1859" t="s">
        <v>49</v>
      </c>
      <c r="F1859" t="s">
        <v>50</v>
      </c>
      <c r="G1859" t="s">
        <v>24</v>
      </c>
      <c r="H1859" t="s">
        <v>51</v>
      </c>
      <c r="I1859" t="s">
        <v>130</v>
      </c>
      <c r="J1859" t="s">
        <v>45</v>
      </c>
      <c r="K1859">
        <v>4</v>
      </c>
      <c r="L1859">
        <v>85</v>
      </c>
      <c r="M1859">
        <v>0.2</v>
      </c>
      <c r="N1859">
        <v>272</v>
      </c>
      <c r="O1859">
        <v>64</v>
      </c>
      <c r="P1859" t="s">
        <v>28</v>
      </c>
      <c r="Q1859" t="s">
        <v>35</v>
      </c>
      <c r="R1859" t="s">
        <v>36</v>
      </c>
      <c r="S1859">
        <v>5</v>
      </c>
      <c r="T1859">
        <f>YEAR(tblOrders[[#This Row],[Order Date]])</f>
        <v>2025</v>
      </c>
      <c r="U1859" t="str">
        <f>TEXT(tblOrders[[#This Row],[Order Date]],"mmm-yyyy")</f>
        <v>May-2025</v>
      </c>
      <c r="V1859" s="4">
        <f>tblOrders[[#This Row],[Profit]]/tblOrders[[#This Row],[Sales Amount]]</f>
        <v>0.23529411764705882</v>
      </c>
      <c r="W1859" t="str">
        <f>VLOOKUP(tblOrders[[#This Row],[City]],CityRegion,2,0)</f>
        <v>West</v>
      </c>
      <c r="X1859" t="str">
        <f>VLOOKUP(tblOrders[[#This Row],[City]],lookups!A:C,3,0)</f>
        <v>Maharashtra</v>
      </c>
    </row>
    <row r="1860" spans="1:24" x14ac:dyDescent="0.25">
      <c r="A1860" t="s">
        <v>3255</v>
      </c>
      <c r="B1860" s="1">
        <v>45782</v>
      </c>
      <c r="C1860" t="s">
        <v>3256</v>
      </c>
      <c r="D1860" t="s">
        <v>39</v>
      </c>
      <c r="E1860" t="s">
        <v>40</v>
      </c>
      <c r="F1860" t="s">
        <v>41</v>
      </c>
      <c r="G1860" t="s">
        <v>42</v>
      </c>
      <c r="H1860" t="s">
        <v>43</v>
      </c>
      <c r="I1860" t="s">
        <v>33</v>
      </c>
      <c r="J1860" t="s">
        <v>34</v>
      </c>
      <c r="K1860">
        <v>1</v>
      </c>
      <c r="L1860">
        <v>18</v>
      </c>
      <c r="M1860">
        <v>0.15</v>
      </c>
      <c r="N1860">
        <v>15.3</v>
      </c>
      <c r="O1860">
        <v>6.3</v>
      </c>
      <c r="P1860" t="s">
        <v>28</v>
      </c>
      <c r="Q1860" t="s">
        <v>35</v>
      </c>
      <c r="R1860" t="s">
        <v>36</v>
      </c>
      <c r="S1860">
        <v>2.6</v>
      </c>
      <c r="T1860">
        <f>YEAR(tblOrders[[#This Row],[Order Date]])</f>
        <v>2025</v>
      </c>
      <c r="U1860" t="str">
        <f>TEXT(tblOrders[[#This Row],[Order Date]],"mmm-yyyy")</f>
        <v>May-2025</v>
      </c>
      <c r="V1860" s="4">
        <f>tblOrders[[#This Row],[Profit]]/tblOrders[[#This Row],[Sales Amount]]</f>
        <v>0.41176470588235292</v>
      </c>
      <c r="W1860" t="str">
        <f>VLOOKUP(tblOrders[[#This Row],[City]],CityRegion,2,0)</f>
        <v>North</v>
      </c>
      <c r="X1860" t="str">
        <f>VLOOKUP(tblOrders[[#This Row],[City]],lookups!A:C,3,0)</f>
        <v>Delhi</v>
      </c>
    </row>
    <row r="1861" spans="1:24" x14ac:dyDescent="0.25">
      <c r="A1861" t="s">
        <v>3257</v>
      </c>
      <c r="B1861" s="1">
        <v>45674</v>
      </c>
      <c r="C1861" t="s">
        <v>3258</v>
      </c>
      <c r="D1861" t="s">
        <v>39</v>
      </c>
      <c r="E1861" t="s">
        <v>108</v>
      </c>
      <c r="F1861" t="s">
        <v>109</v>
      </c>
      <c r="G1861" t="s">
        <v>62</v>
      </c>
      <c r="H1861" t="s">
        <v>110</v>
      </c>
      <c r="I1861" t="s">
        <v>70</v>
      </c>
      <c r="J1861" t="s">
        <v>27</v>
      </c>
      <c r="K1861">
        <v>3</v>
      </c>
      <c r="L1861">
        <v>110</v>
      </c>
      <c r="M1861">
        <v>0.15</v>
      </c>
      <c r="N1861">
        <v>280.5</v>
      </c>
      <c r="O1861">
        <v>76.5</v>
      </c>
      <c r="P1861" t="s">
        <v>28</v>
      </c>
      <c r="Q1861" t="s">
        <v>46</v>
      </c>
      <c r="R1861" t="s">
        <v>123</v>
      </c>
      <c r="S1861">
        <v>3.8</v>
      </c>
      <c r="T1861">
        <f>YEAR(tblOrders[[#This Row],[Order Date]])</f>
        <v>2025</v>
      </c>
      <c r="U1861" t="str">
        <f>TEXT(tblOrders[[#This Row],[Order Date]],"mmm-yyyy")</f>
        <v>Jan-2025</v>
      </c>
      <c r="V1861" s="4">
        <f>tblOrders[[#This Row],[Profit]]/tblOrders[[#This Row],[Sales Amount]]</f>
        <v>0.27272727272727271</v>
      </c>
      <c r="W1861" t="str">
        <f>VLOOKUP(tblOrders[[#This Row],[City]],CityRegion,2,0)</f>
        <v>South</v>
      </c>
      <c r="X1861" t="str">
        <f>VLOOKUP(tblOrders[[#This Row],[City]],lookups!A:C,3,0)</f>
        <v>Telengana</v>
      </c>
    </row>
    <row r="1862" spans="1:24" x14ac:dyDescent="0.25">
      <c r="A1862" t="s">
        <v>3259</v>
      </c>
      <c r="B1862" s="1">
        <v>45873</v>
      </c>
      <c r="C1862" t="s">
        <v>3260</v>
      </c>
      <c r="D1862" t="s">
        <v>21</v>
      </c>
      <c r="E1862" t="s">
        <v>73</v>
      </c>
      <c r="F1862" t="s">
        <v>74</v>
      </c>
      <c r="G1862" t="s">
        <v>68</v>
      </c>
      <c r="H1862" t="s">
        <v>75</v>
      </c>
      <c r="I1862" t="s">
        <v>52</v>
      </c>
      <c r="J1862" t="s">
        <v>27</v>
      </c>
      <c r="K1862">
        <v>4</v>
      </c>
      <c r="L1862">
        <v>65</v>
      </c>
      <c r="M1862">
        <v>0.15</v>
      </c>
      <c r="N1862">
        <v>221</v>
      </c>
      <c r="O1862">
        <v>69</v>
      </c>
      <c r="P1862" t="s">
        <v>28</v>
      </c>
      <c r="Q1862" t="s">
        <v>29</v>
      </c>
      <c r="R1862" t="s">
        <v>36</v>
      </c>
      <c r="S1862">
        <v>4.4000000000000004</v>
      </c>
      <c r="T1862">
        <f>YEAR(tblOrders[[#This Row],[Order Date]])</f>
        <v>2025</v>
      </c>
      <c r="U1862" t="str">
        <f>TEXT(tblOrders[[#This Row],[Order Date]],"mmm-yyyy")</f>
        <v>Aug-2025</v>
      </c>
      <c r="V1862" s="4">
        <f>tblOrders[[#This Row],[Profit]]/tblOrders[[#This Row],[Sales Amount]]</f>
        <v>0.31221719457013575</v>
      </c>
      <c r="W1862" t="str">
        <f>VLOOKUP(tblOrders[[#This Row],[City]],CityRegion,2,0)</f>
        <v>South</v>
      </c>
      <c r="X1862" t="str">
        <f>VLOOKUP(tblOrders[[#This Row],[City]],lookups!A:C,3,0)</f>
        <v>Kerala</v>
      </c>
    </row>
    <row r="1863" spans="1:24" x14ac:dyDescent="0.25">
      <c r="A1863" t="s">
        <v>3261</v>
      </c>
      <c r="B1863" s="1">
        <v>46011</v>
      </c>
      <c r="C1863" t="s">
        <v>3262</v>
      </c>
      <c r="D1863" t="s">
        <v>39</v>
      </c>
      <c r="E1863" t="s">
        <v>66</v>
      </c>
      <c r="F1863" t="s">
        <v>67</v>
      </c>
      <c r="G1863" t="s">
        <v>68</v>
      </c>
      <c r="H1863" t="s">
        <v>69</v>
      </c>
      <c r="I1863" t="s">
        <v>76</v>
      </c>
      <c r="J1863" t="s">
        <v>45</v>
      </c>
      <c r="K1863">
        <v>4</v>
      </c>
      <c r="L1863">
        <v>149</v>
      </c>
      <c r="M1863">
        <v>0.15</v>
      </c>
      <c r="N1863">
        <v>506.6</v>
      </c>
      <c r="O1863">
        <v>126.6</v>
      </c>
      <c r="P1863" t="s">
        <v>28</v>
      </c>
      <c r="Q1863" t="s">
        <v>86</v>
      </c>
      <c r="R1863" t="s">
        <v>36</v>
      </c>
      <c r="S1863">
        <v>2.6</v>
      </c>
      <c r="T1863">
        <f>YEAR(tblOrders[[#This Row],[Order Date]])</f>
        <v>2025</v>
      </c>
      <c r="U1863" t="str">
        <f>TEXT(tblOrders[[#This Row],[Order Date]],"mmm-yyyy")</f>
        <v>Dec-2025</v>
      </c>
      <c r="V1863" s="4">
        <f>tblOrders[[#This Row],[Profit]]/tblOrders[[#This Row],[Sales Amount]]</f>
        <v>0.24990130280300038</v>
      </c>
      <c r="W1863" t="str">
        <f>VLOOKUP(tblOrders[[#This Row],[City]],CityRegion,2,0)</f>
        <v>South</v>
      </c>
      <c r="X1863" t="str">
        <f>VLOOKUP(tblOrders[[#This Row],[City]],lookups!A:C,3,0)</f>
        <v>Kerala</v>
      </c>
    </row>
    <row r="1864" spans="1:24" x14ac:dyDescent="0.25">
      <c r="A1864" t="s">
        <v>3263</v>
      </c>
      <c r="B1864" s="1">
        <v>45846</v>
      </c>
      <c r="C1864" t="s">
        <v>2389</v>
      </c>
      <c r="D1864" t="s">
        <v>39</v>
      </c>
      <c r="E1864" t="s">
        <v>40</v>
      </c>
      <c r="F1864" t="s">
        <v>41</v>
      </c>
      <c r="G1864" t="s">
        <v>42</v>
      </c>
      <c r="H1864" t="s">
        <v>43</v>
      </c>
      <c r="I1864" t="s">
        <v>139</v>
      </c>
      <c r="J1864" t="s">
        <v>27</v>
      </c>
      <c r="K1864">
        <v>3</v>
      </c>
      <c r="L1864">
        <v>18</v>
      </c>
      <c r="M1864">
        <v>0.15</v>
      </c>
      <c r="N1864">
        <v>45.9</v>
      </c>
      <c r="O1864">
        <v>18.899999999999999</v>
      </c>
      <c r="P1864" t="s">
        <v>111</v>
      </c>
      <c r="Q1864" t="s">
        <v>46</v>
      </c>
      <c r="R1864" t="s">
        <v>36</v>
      </c>
      <c r="S1864">
        <v>3.7</v>
      </c>
      <c r="T1864">
        <f>YEAR(tblOrders[[#This Row],[Order Date]])</f>
        <v>2025</v>
      </c>
      <c r="U1864" t="str">
        <f>TEXT(tblOrders[[#This Row],[Order Date]],"mmm-yyyy")</f>
        <v>Jul-2025</v>
      </c>
      <c r="V1864" s="4">
        <f>tblOrders[[#This Row],[Profit]]/tblOrders[[#This Row],[Sales Amount]]</f>
        <v>0.41176470588235292</v>
      </c>
      <c r="W1864" t="str">
        <f>VLOOKUP(tblOrders[[#This Row],[City]],CityRegion,2,0)</f>
        <v>South</v>
      </c>
      <c r="X1864" t="str">
        <f>VLOOKUP(tblOrders[[#This Row],[City]],lookups!A:C,3,0)</f>
        <v>Tamil Nadu</v>
      </c>
    </row>
    <row r="1865" spans="1:24" x14ac:dyDescent="0.25">
      <c r="A1865" t="s">
        <v>3264</v>
      </c>
      <c r="B1865" s="1">
        <v>45957</v>
      </c>
      <c r="C1865" t="s">
        <v>3265</v>
      </c>
      <c r="D1865" t="s">
        <v>21</v>
      </c>
      <c r="E1865" t="s">
        <v>108</v>
      </c>
      <c r="F1865" t="s">
        <v>109</v>
      </c>
      <c r="G1865" t="s">
        <v>62</v>
      </c>
      <c r="H1865" t="s">
        <v>110</v>
      </c>
      <c r="I1865" t="s">
        <v>33</v>
      </c>
      <c r="J1865" t="s">
        <v>45</v>
      </c>
      <c r="K1865">
        <v>5</v>
      </c>
      <c r="L1865">
        <v>110</v>
      </c>
      <c r="M1865">
        <v>0.1</v>
      </c>
      <c r="N1865">
        <v>495</v>
      </c>
      <c r="O1865">
        <v>155</v>
      </c>
      <c r="P1865" t="s">
        <v>85</v>
      </c>
      <c r="Q1865" t="s">
        <v>86</v>
      </c>
      <c r="R1865" t="s">
        <v>36</v>
      </c>
      <c r="S1865">
        <v>4.0999999999999996</v>
      </c>
      <c r="T1865">
        <f>YEAR(tblOrders[[#This Row],[Order Date]])</f>
        <v>2025</v>
      </c>
      <c r="U1865" t="str">
        <f>TEXT(tblOrders[[#This Row],[Order Date]],"mmm-yyyy")</f>
        <v>Oct-2025</v>
      </c>
      <c r="V1865" s="4">
        <f>tblOrders[[#This Row],[Profit]]/tblOrders[[#This Row],[Sales Amount]]</f>
        <v>0.31313131313131315</v>
      </c>
      <c r="W1865" t="str">
        <f>VLOOKUP(tblOrders[[#This Row],[City]],CityRegion,2,0)</f>
        <v>North</v>
      </c>
      <c r="X1865" t="str">
        <f>VLOOKUP(tblOrders[[#This Row],[City]],lookups!A:C,3,0)</f>
        <v>Delhi</v>
      </c>
    </row>
    <row r="1866" spans="1:24" x14ac:dyDescent="0.25">
      <c r="A1866" t="s">
        <v>3266</v>
      </c>
      <c r="B1866" s="1">
        <v>45752</v>
      </c>
      <c r="C1866" t="s">
        <v>3267</v>
      </c>
      <c r="D1866" t="s">
        <v>21</v>
      </c>
      <c r="E1866" t="s">
        <v>108</v>
      </c>
      <c r="F1866" t="s">
        <v>109</v>
      </c>
      <c r="G1866" t="s">
        <v>62</v>
      </c>
      <c r="H1866" t="s">
        <v>110</v>
      </c>
      <c r="I1866" t="s">
        <v>44</v>
      </c>
      <c r="J1866" t="s">
        <v>27</v>
      </c>
      <c r="K1866">
        <v>2</v>
      </c>
      <c r="L1866">
        <v>110</v>
      </c>
      <c r="M1866">
        <v>0.2</v>
      </c>
      <c r="N1866">
        <v>176</v>
      </c>
      <c r="O1866">
        <v>40</v>
      </c>
      <c r="P1866" t="s">
        <v>28</v>
      </c>
      <c r="Q1866" t="s">
        <v>29</v>
      </c>
      <c r="R1866" t="s">
        <v>30</v>
      </c>
      <c r="S1866">
        <v>4.5999999999999996</v>
      </c>
      <c r="T1866">
        <f>YEAR(tblOrders[[#This Row],[Order Date]])</f>
        <v>2025</v>
      </c>
      <c r="U1866" t="str">
        <f>TEXT(tblOrders[[#This Row],[Order Date]],"mmm-yyyy")</f>
        <v>Apr-2025</v>
      </c>
      <c r="V1866" s="4">
        <f>tblOrders[[#This Row],[Profit]]/tblOrders[[#This Row],[Sales Amount]]</f>
        <v>0.22727272727272727</v>
      </c>
      <c r="W1866" t="str">
        <f>VLOOKUP(tblOrders[[#This Row],[City]],CityRegion,2,0)</f>
        <v>South</v>
      </c>
      <c r="X1866" t="str">
        <f>VLOOKUP(tblOrders[[#This Row],[City]],lookups!A:C,3,0)</f>
        <v>Kerala</v>
      </c>
    </row>
    <row r="1867" spans="1:24" x14ac:dyDescent="0.25">
      <c r="A1867" t="s">
        <v>3268</v>
      </c>
      <c r="B1867" s="1">
        <v>46003</v>
      </c>
      <c r="C1867" t="s">
        <v>2294</v>
      </c>
      <c r="D1867" t="s">
        <v>39</v>
      </c>
      <c r="E1867" t="s">
        <v>94</v>
      </c>
      <c r="F1867" t="s">
        <v>95</v>
      </c>
      <c r="G1867" t="s">
        <v>68</v>
      </c>
      <c r="H1867" t="s">
        <v>96</v>
      </c>
      <c r="I1867" t="s">
        <v>52</v>
      </c>
      <c r="J1867" t="s">
        <v>34</v>
      </c>
      <c r="K1867">
        <v>3</v>
      </c>
      <c r="L1867">
        <v>89</v>
      </c>
      <c r="M1867">
        <v>0.05</v>
      </c>
      <c r="N1867">
        <v>253.65</v>
      </c>
      <c r="O1867">
        <v>88.65</v>
      </c>
      <c r="P1867" t="s">
        <v>28</v>
      </c>
      <c r="Q1867" t="s">
        <v>35</v>
      </c>
      <c r="R1867" t="s">
        <v>123</v>
      </c>
      <c r="S1867">
        <v>4.2</v>
      </c>
      <c r="T1867">
        <f>YEAR(tblOrders[[#This Row],[Order Date]])</f>
        <v>2025</v>
      </c>
      <c r="U1867" t="str">
        <f>TEXT(tblOrders[[#This Row],[Order Date]],"mmm-yyyy")</f>
        <v>Dec-2025</v>
      </c>
      <c r="V1867" s="4">
        <f>tblOrders[[#This Row],[Profit]]/tblOrders[[#This Row],[Sales Amount]]</f>
        <v>0.34949733885274986</v>
      </c>
      <c r="W1867" t="str">
        <f>VLOOKUP(tblOrders[[#This Row],[City]],CityRegion,2,0)</f>
        <v>South</v>
      </c>
      <c r="X1867" t="str">
        <f>VLOOKUP(tblOrders[[#This Row],[City]],lookups!A:C,3,0)</f>
        <v>Kerala</v>
      </c>
    </row>
    <row r="1868" spans="1:24" x14ac:dyDescent="0.25">
      <c r="A1868" t="s">
        <v>3269</v>
      </c>
      <c r="B1868" s="1">
        <v>45941</v>
      </c>
      <c r="C1868" t="s">
        <v>2445</v>
      </c>
      <c r="D1868" t="s">
        <v>39</v>
      </c>
      <c r="E1868" t="s">
        <v>114</v>
      </c>
      <c r="F1868" t="s">
        <v>115</v>
      </c>
      <c r="G1868" t="s">
        <v>42</v>
      </c>
      <c r="H1868" t="s">
        <v>116</v>
      </c>
      <c r="I1868" t="s">
        <v>33</v>
      </c>
      <c r="J1868" t="s">
        <v>27</v>
      </c>
      <c r="K1868">
        <v>2</v>
      </c>
      <c r="L1868">
        <v>12</v>
      </c>
      <c r="M1868">
        <v>0.05</v>
      </c>
      <c r="N1868">
        <v>22.8</v>
      </c>
      <c r="O1868">
        <v>10.8</v>
      </c>
      <c r="P1868" t="s">
        <v>28</v>
      </c>
      <c r="Q1868" t="s">
        <v>35</v>
      </c>
      <c r="R1868" t="s">
        <v>36</v>
      </c>
      <c r="S1868">
        <v>3</v>
      </c>
      <c r="T1868">
        <f>YEAR(tblOrders[[#This Row],[Order Date]])</f>
        <v>2025</v>
      </c>
      <c r="U1868" t="str">
        <f>TEXT(tblOrders[[#This Row],[Order Date]],"mmm-yyyy")</f>
        <v>Oct-2025</v>
      </c>
      <c r="V1868" s="4">
        <f>tblOrders[[#This Row],[Profit]]/tblOrders[[#This Row],[Sales Amount]]</f>
        <v>0.47368421052631582</v>
      </c>
      <c r="W1868" t="str">
        <f>VLOOKUP(tblOrders[[#This Row],[City]],CityRegion,2,0)</f>
        <v>North</v>
      </c>
      <c r="X1868" t="str">
        <f>VLOOKUP(tblOrders[[#This Row],[City]],lookups!A:C,3,0)</f>
        <v>Delhi</v>
      </c>
    </row>
    <row r="1869" spans="1:24" x14ac:dyDescent="0.25">
      <c r="A1869" t="s">
        <v>3270</v>
      </c>
      <c r="B1869" s="1">
        <v>45852</v>
      </c>
      <c r="C1869" t="s">
        <v>2880</v>
      </c>
      <c r="D1869" t="s">
        <v>39</v>
      </c>
      <c r="E1869" t="s">
        <v>66</v>
      </c>
      <c r="F1869" t="s">
        <v>67</v>
      </c>
      <c r="G1869" t="s">
        <v>68</v>
      </c>
      <c r="H1869" t="s">
        <v>69</v>
      </c>
      <c r="I1869" t="s">
        <v>26</v>
      </c>
      <c r="J1869" t="s">
        <v>45</v>
      </c>
      <c r="K1869">
        <v>4</v>
      </c>
      <c r="L1869">
        <v>149</v>
      </c>
      <c r="M1869">
        <v>0.15</v>
      </c>
      <c r="N1869">
        <v>506.6</v>
      </c>
      <c r="O1869">
        <v>126.6</v>
      </c>
      <c r="P1869" t="s">
        <v>28</v>
      </c>
      <c r="Q1869" t="s">
        <v>46</v>
      </c>
      <c r="R1869" t="s">
        <v>36</v>
      </c>
      <c r="S1869">
        <v>3.2</v>
      </c>
      <c r="T1869">
        <f>YEAR(tblOrders[[#This Row],[Order Date]])</f>
        <v>2025</v>
      </c>
      <c r="U1869" t="str">
        <f>TEXT(tblOrders[[#This Row],[Order Date]],"mmm-yyyy")</f>
        <v>Jul-2025</v>
      </c>
      <c r="V1869" s="4">
        <f>tblOrders[[#This Row],[Profit]]/tblOrders[[#This Row],[Sales Amount]]</f>
        <v>0.24990130280300038</v>
      </c>
      <c r="W1869" t="str">
        <f>VLOOKUP(tblOrders[[#This Row],[City]],CityRegion,2,0)</f>
        <v>South</v>
      </c>
      <c r="X1869" t="str">
        <f>VLOOKUP(tblOrders[[#This Row],[City]],lookups!A:C,3,0)</f>
        <v>Karnataka</v>
      </c>
    </row>
    <row r="1870" spans="1:24" x14ac:dyDescent="0.25">
      <c r="A1870" t="s">
        <v>3271</v>
      </c>
      <c r="B1870" s="1">
        <v>46001</v>
      </c>
      <c r="C1870" t="s">
        <v>3272</v>
      </c>
      <c r="D1870" t="s">
        <v>21</v>
      </c>
      <c r="E1870" t="s">
        <v>73</v>
      </c>
      <c r="F1870" t="s">
        <v>74</v>
      </c>
      <c r="G1870" t="s">
        <v>68</v>
      </c>
      <c r="H1870" t="s">
        <v>75</v>
      </c>
      <c r="I1870" t="s">
        <v>44</v>
      </c>
      <c r="J1870" t="s">
        <v>45</v>
      </c>
      <c r="K1870">
        <v>3</v>
      </c>
      <c r="L1870">
        <v>65</v>
      </c>
      <c r="M1870">
        <v>0.1</v>
      </c>
      <c r="N1870">
        <v>175.5</v>
      </c>
      <c r="O1870">
        <v>61.5</v>
      </c>
      <c r="P1870" t="s">
        <v>28</v>
      </c>
      <c r="Q1870" t="s">
        <v>86</v>
      </c>
      <c r="R1870" t="s">
        <v>36</v>
      </c>
      <c r="S1870">
        <v>3.9</v>
      </c>
      <c r="T1870">
        <f>YEAR(tblOrders[[#This Row],[Order Date]])</f>
        <v>2025</v>
      </c>
      <c r="U1870" t="str">
        <f>TEXT(tblOrders[[#This Row],[Order Date]],"mmm-yyyy")</f>
        <v>Dec-2025</v>
      </c>
      <c r="V1870" s="4">
        <f>tblOrders[[#This Row],[Profit]]/tblOrders[[#This Row],[Sales Amount]]</f>
        <v>0.3504273504273504</v>
      </c>
      <c r="W1870" t="str">
        <f>VLOOKUP(tblOrders[[#This Row],[City]],CityRegion,2,0)</f>
        <v>South</v>
      </c>
      <c r="X1870" t="str">
        <f>VLOOKUP(tblOrders[[#This Row],[City]],lookups!A:C,3,0)</f>
        <v>Kerala</v>
      </c>
    </row>
    <row r="1871" spans="1:24" x14ac:dyDescent="0.25">
      <c r="A1871" t="s">
        <v>3273</v>
      </c>
      <c r="B1871" s="1">
        <v>45797</v>
      </c>
      <c r="C1871" t="s">
        <v>3274</v>
      </c>
      <c r="D1871" t="s">
        <v>21</v>
      </c>
      <c r="E1871" t="s">
        <v>22</v>
      </c>
      <c r="F1871" t="s">
        <v>23</v>
      </c>
      <c r="G1871" t="s">
        <v>24</v>
      </c>
      <c r="H1871" t="s">
        <v>25</v>
      </c>
      <c r="I1871" t="s">
        <v>44</v>
      </c>
      <c r="J1871" t="s">
        <v>34</v>
      </c>
      <c r="K1871">
        <v>2</v>
      </c>
      <c r="L1871">
        <v>190</v>
      </c>
      <c r="M1871">
        <v>0.15</v>
      </c>
      <c r="N1871">
        <v>323</v>
      </c>
      <c r="O1871">
        <v>73</v>
      </c>
      <c r="P1871" t="s">
        <v>85</v>
      </c>
      <c r="Q1871" t="s">
        <v>86</v>
      </c>
      <c r="R1871" t="s">
        <v>36</v>
      </c>
      <c r="S1871">
        <v>2.5</v>
      </c>
      <c r="T1871">
        <f>YEAR(tblOrders[[#This Row],[Order Date]])</f>
        <v>2025</v>
      </c>
      <c r="U1871" t="str">
        <f>TEXT(tblOrders[[#This Row],[Order Date]],"mmm-yyyy")</f>
        <v>May-2025</v>
      </c>
      <c r="V1871" s="4">
        <f>tblOrders[[#This Row],[Profit]]/tblOrders[[#This Row],[Sales Amount]]</f>
        <v>0.2260061919504644</v>
      </c>
      <c r="W1871" t="str">
        <f>VLOOKUP(tblOrders[[#This Row],[City]],CityRegion,2,0)</f>
        <v>South</v>
      </c>
      <c r="X1871" t="str">
        <f>VLOOKUP(tblOrders[[#This Row],[City]],lookups!A:C,3,0)</f>
        <v>Kerala</v>
      </c>
    </row>
    <row r="1872" spans="1:24" x14ac:dyDescent="0.25">
      <c r="A1872" t="s">
        <v>3275</v>
      </c>
      <c r="B1872" s="1">
        <v>45737</v>
      </c>
      <c r="C1872" t="s">
        <v>2178</v>
      </c>
      <c r="D1872" t="s">
        <v>21</v>
      </c>
      <c r="E1872" t="s">
        <v>101</v>
      </c>
      <c r="F1872" t="s">
        <v>102</v>
      </c>
      <c r="G1872" t="s">
        <v>24</v>
      </c>
      <c r="H1872" t="s">
        <v>103</v>
      </c>
      <c r="I1872" t="s">
        <v>44</v>
      </c>
      <c r="J1872" t="s">
        <v>45</v>
      </c>
      <c r="K1872">
        <v>2</v>
      </c>
      <c r="L1872">
        <v>120</v>
      </c>
      <c r="M1872">
        <v>0.2</v>
      </c>
      <c r="N1872">
        <v>192</v>
      </c>
      <c r="O1872">
        <v>36</v>
      </c>
      <c r="P1872" t="s">
        <v>28</v>
      </c>
      <c r="Q1872" t="s">
        <v>46</v>
      </c>
      <c r="R1872" t="s">
        <v>36</v>
      </c>
      <c r="S1872">
        <v>3.9</v>
      </c>
      <c r="T1872">
        <f>YEAR(tblOrders[[#This Row],[Order Date]])</f>
        <v>2025</v>
      </c>
      <c r="U1872" t="str">
        <f>TEXT(tblOrders[[#This Row],[Order Date]],"mmm-yyyy")</f>
        <v>Mar-2025</v>
      </c>
      <c r="V1872" s="4">
        <f>tblOrders[[#This Row],[Profit]]/tblOrders[[#This Row],[Sales Amount]]</f>
        <v>0.1875</v>
      </c>
      <c r="W1872" t="str">
        <f>VLOOKUP(tblOrders[[#This Row],[City]],CityRegion,2,0)</f>
        <v>South</v>
      </c>
      <c r="X1872" t="str">
        <f>VLOOKUP(tblOrders[[#This Row],[City]],lookups!A:C,3,0)</f>
        <v>Kerala</v>
      </c>
    </row>
    <row r="1873" spans="1:24" x14ac:dyDescent="0.25">
      <c r="A1873" t="s">
        <v>3276</v>
      </c>
      <c r="B1873" s="1">
        <v>45697</v>
      </c>
      <c r="C1873" t="s">
        <v>3277</v>
      </c>
      <c r="D1873" t="s">
        <v>39</v>
      </c>
      <c r="E1873" t="s">
        <v>108</v>
      </c>
      <c r="F1873" t="s">
        <v>109</v>
      </c>
      <c r="G1873" t="s">
        <v>62</v>
      </c>
      <c r="H1873" t="s">
        <v>110</v>
      </c>
      <c r="I1873" t="s">
        <v>84</v>
      </c>
      <c r="J1873" t="s">
        <v>27</v>
      </c>
      <c r="K1873">
        <v>5</v>
      </c>
      <c r="L1873">
        <v>110</v>
      </c>
      <c r="M1873">
        <v>0.15</v>
      </c>
      <c r="N1873">
        <v>467.5</v>
      </c>
      <c r="O1873">
        <v>127.5</v>
      </c>
      <c r="P1873" t="s">
        <v>28</v>
      </c>
      <c r="Q1873" t="s">
        <v>91</v>
      </c>
      <c r="R1873" t="s">
        <v>36</v>
      </c>
      <c r="S1873">
        <v>3.9</v>
      </c>
      <c r="T1873">
        <f>YEAR(tblOrders[[#This Row],[Order Date]])</f>
        <v>2025</v>
      </c>
      <c r="U1873" t="str">
        <f>TEXT(tblOrders[[#This Row],[Order Date]],"mmm-yyyy")</f>
        <v>Feb-2025</v>
      </c>
      <c r="V1873" s="4">
        <f>tblOrders[[#This Row],[Profit]]/tblOrders[[#This Row],[Sales Amount]]</f>
        <v>0.27272727272727271</v>
      </c>
      <c r="W1873" t="str">
        <f>VLOOKUP(tblOrders[[#This Row],[City]],CityRegion,2,0)</f>
        <v>West</v>
      </c>
      <c r="X1873" t="str">
        <f>VLOOKUP(tblOrders[[#This Row],[City]],lookups!A:C,3,0)</f>
        <v>Maharashtra</v>
      </c>
    </row>
    <row r="1874" spans="1:24" x14ac:dyDescent="0.25">
      <c r="A1874" t="s">
        <v>3278</v>
      </c>
      <c r="B1874" s="1">
        <v>45762</v>
      </c>
      <c r="C1874" t="s">
        <v>3053</v>
      </c>
      <c r="D1874" t="s">
        <v>21</v>
      </c>
      <c r="E1874" t="s">
        <v>40</v>
      </c>
      <c r="F1874" t="s">
        <v>41</v>
      </c>
      <c r="G1874" t="s">
        <v>42</v>
      </c>
      <c r="H1874" t="s">
        <v>43</v>
      </c>
      <c r="I1874" t="s">
        <v>44</v>
      </c>
      <c r="J1874" t="s">
        <v>27</v>
      </c>
      <c r="K1874">
        <v>5</v>
      </c>
      <c r="L1874">
        <v>18</v>
      </c>
      <c r="M1874">
        <v>0.05</v>
      </c>
      <c r="N1874">
        <v>85.5</v>
      </c>
      <c r="O1874">
        <v>40.5</v>
      </c>
      <c r="P1874" t="s">
        <v>28</v>
      </c>
      <c r="Q1874" t="s">
        <v>29</v>
      </c>
      <c r="R1874" t="s">
        <v>36</v>
      </c>
      <c r="S1874">
        <v>4.3</v>
      </c>
      <c r="T1874">
        <f>YEAR(tblOrders[[#This Row],[Order Date]])</f>
        <v>2025</v>
      </c>
      <c r="U1874" t="str">
        <f>TEXT(tblOrders[[#This Row],[Order Date]],"mmm-yyyy")</f>
        <v>Apr-2025</v>
      </c>
      <c r="V1874" s="4">
        <f>tblOrders[[#This Row],[Profit]]/tblOrders[[#This Row],[Sales Amount]]</f>
        <v>0.47368421052631576</v>
      </c>
      <c r="W1874" t="str">
        <f>VLOOKUP(tblOrders[[#This Row],[City]],CityRegion,2,0)</f>
        <v>South</v>
      </c>
      <c r="X1874" t="str">
        <f>VLOOKUP(tblOrders[[#This Row],[City]],lookups!A:C,3,0)</f>
        <v>Kerala</v>
      </c>
    </row>
    <row r="1875" spans="1:24" x14ac:dyDescent="0.25">
      <c r="A1875" t="s">
        <v>3279</v>
      </c>
      <c r="B1875" s="1">
        <v>46004</v>
      </c>
      <c r="C1875" t="s">
        <v>3280</v>
      </c>
      <c r="D1875" t="s">
        <v>39</v>
      </c>
      <c r="E1875" t="s">
        <v>49</v>
      </c>
      <c r="F1875" t="s">
        <v>50</v>
      </c>
      <c r="G1875" t="s">
        <v>24</v>
      </c>
      <c r="H1875" t="s">
        <v>51</v>
      </c>
      <c r="I1875" t="s">
        <v>33</v>
      </c>
      <c r="J1875" t="s">
        <v>34</v>
      </c>
      <c r="K1875">
        <v>2</v>
      </c>
      <c r="L1875">
        <v>85</v>
      </c>
      <c r="M1875">
        <v>0</v>
      </c>
      <c r="N1875">
        <v>170</v>
      </c>
      <c r="O1875">
        <v>66</v>
      </c>
      <c r="P1875" t="s">
        <v>111</v>
      </c>
      <c r="Q1875" t="s">
        <v>91</v>
      </c>
      <c r="R1875" t="s">
        <v>36</v>
      </c>
      <c r="S1875">
        <v>2.8</v>
      </c>
      <c r="T1875">
        <f>YEAR(tblOrders[[#This Row],[Order Date]])</f>
        <v>2025</v>
      </c>
      <c r="U1875" t="str">
        <f>TEXT(tblOrders[[#This Row],[Order Date]],"mmm-yyyy")</f>
        <v>Dec-2025</v>
      </c>
      <c r="V1875" s="4">
        <f>tblOrders[[#This Row],[Profit]]/tblOrders[[#This Row],[Sales Amount]]</f>
        <v>0.38823529411764707</v>
      </c>
      <c r="W1875" t="str">
        <f>VLOOKUP(tblOrders[[#This Row],[City]],CityRegion,2,0)</f>
        <v>North</v>
      </c>
      <c r="X1875" t="str">
        <f>VLOOKUP(tblOrders[[#This Row],[City]],lookups!A:C,3,0)</f>
        <v>Delhi</v>
      </c>
    </row>
    <row r="1876" spans="1:24" x14ac:dyDescent="0.25">
      <c r="A1876" t="s">
        <v>3281</v>
      </c>
      <c r="B1876" s="1">
        <v>45866</v>
      </c>
      <c r="C1876" t="s">
        <v>3282</v>
      </c>
      <c r="D1876" t="s">
        <v>39</v>
      </c>
      <c r="E1876" t="s">
        <v>22</v>
      </c>
      <c r="F1876" t="s">
        <v>23</v>
      </c>
      <c r="G1876" t="s">
        <v>24</v>
      </c>
      <c r="H1876" t="s">
        <v>25</v>
      </c>
      <c r="I1876" t="s">
        <v>76</v>
      </c>
      <c r="J1876" t="s">
        <v>27</v>
      </c>
      <c r="K1876">
        <v>5</v>
      </c>
      <c r="L1876">
        <v>190</v>
      </c>
      <c r="M1876">
        <v>0.15</v>
      </c>
      <c r="N1876">
        <v>807.5</v>
      </c>
      <c r="O1876">
        <v>182.5</v>
      </c>
      <c r="P1876" t="s">
        <v>28</v>
      </c>
      <c r="Q1876" t="s">
        <v>35</v>
      </c>
      <c r="R1876" t="s">
        <v>123</v>
      </c>
      <c r="S1876">
        <v>4.7</v>
      </c>
      <c r="T1876">
        <f>YEAR(tblOrders[[#This Row],[Order Date]])</f>
        <v>2025</v>
      </c>
      <c r="U1876" t="str">
        <f>TEXT(tblOrders[[#This Row],[Order Date]],"mmm-yyyy")</f>
        <v>Jul-2025</v>
      </c>
      <c r="V1876" s="4">
        <f>tblOrders[[#This Row],[Profit]]/tblOrders[[#This Row],[Sales Amount]]</f>
        <v>0.2260061919504644</v>
      </c>
      <c r="W1876" t="str">
        <f>VLOOKUP(tblOrders[[#This Row],[City]],CityRegion,2,0)</f>
        <v>South</v>
      </c>
      <c r="X1876" t="str">
        <f>VLOOKUP(tblOrders[[#This Row],[City]],lookups!A:C,3,0)</f>
        <v>Kerala</v>
      </c>
    </row>
    <row r="1877" spans="1:24" x14ac:dyDescent="0.25">
      <c r="A1877" t="s">
        <v>3283</v>
      </c>
      <c r="B1877" s="1">
        <v>45961</v>
      </c>
      <c r="C1877" t="s">
        <v>3284</v>
      </c>
      <c r="D1877" t="s">
        <v>39</v>
      </c>
      <c r="E1877" t="s">
        <v>22</v>
      </c>
      <c r="F1877" t="s">
        <v>23</v>
      </c>
      <c r="G1877" t="s">
        <v>24</v>
      </c>
      <c r="H1877" t="s">
        <v>25</v>
      </c>
      <c r="I1877" t="s">
        <v>70</v>
      </c>
      <c r="J1877" t="s">
        <v>34</v>
      </c>
      <c r="K1877">
        <v>1</v>
      </c>
      <c r="L1877">
        <v>190</v>
      </c>
      <c r="M1877">
        <v>0.15</v>
      </c>
      <c r="N1877">
        <v>161.5</v>
      </c>
      <c r="O1877">
        <v>36.5</v>
      </c>
      <c r="P1877" t="s">
        <v>28</v>
      </c>
      <c r="Q1877" t="s">
        <v>29</v>
      </c>
      <c r="R1877" t="s">
        <v>30</v>
      </c>
      <c r="S1877">
        <v>3.5</v>
      </c>
      <c r="T1877">
        <f>YEAR(tblOrders[[#This Row],[Order Date]])</f>
        <v>2025</v>
      </c>
      <c r="U1877" t="str">
        <f>TEXT(tblOrders[[#This Row],[Order Date]],"mmm-yyyy")</f>
        <v>Oct-2025</v>
      </c>
      <c r="V1877" s="4">
        <f>tblOrders[[#This Row],[Profit]]/tblOrders[[#This Row],[Sales Amount]]</f>
        <v>0.2260061919504644</v>
      </c>
      <c r="W1877" t="str">
        <f>VLOOKUP(tblOrders[[#This Row],[City]],CityRegion,2,0)</f>
        <v>South</v>
      </c>
      <c r="X1877" t="str">
        <f>VLOOKUP(tblOrders[[#This Row],[City]],lookups!A:C,3,0)</f>
        <v>Telengana</v>
      </c>
    </row>
    <row r="1878" spans="1:24" x14ac:dyDescent="0.25">
      <c r="A1878" t="s">
        <v>3285</v>
      </c>
      <c r="B1878" s="1">
        <v>45969</v>
      </c>
      <c r="C1878" t="s">
        <v>3286</v>
      </c>
      <c r="D1878" t="s">
        <v>21</v>
      </c>
      <c r="E1878" t="s">
        <v>108</v>
      </c>
      <c r="F1878" t="s">
        <v>109</v>
      </c>
      <c r="G1878" t="s">
        <v>62</v>
      </c>
      <c r="H1878" t="s">
        <v>110</v>
      </c>
      <c r="I1878" t="s">
        <v>44</v>
      </c>
      <c r="J1878" t="s">
        <v>27</v>
      </c>
      <c r="K1878">
        <v>4</v>
      </c>
      <c r="L1878">
        <v>110</v>
      </c>
      <c r="M1878">
        <v>0.15</v>
      </c>
      <c r="N1878">
        <v>374</v>
      </c>
      <c r="O1878">
        <v>102</v>
      </c>
      <c r="P1878" t="s">
        <v>111</v>
      </c>
      <c r="Q1878" t="s">
        <v>29</v>
      </c>
      <c r="R1878" t="s">
        <v>30</v>
      </c>
      <c r="S1878">
        <v>4</v>
      </c>
      <c r="T1878">
        <f>YEAR(tblOrders[[#This Row],[Order Date]])</f>
        <v>2025</v>
      </c>
      <c r="U1878" t="str">
        <f>TEXT(tblOrders[[#This Row],[Order Date]],"mmm-yyyy")</f>
        <v>Nov-2025</v>
      </c>
      <c r="V1878" s="4">
        <f>tblOrders[[#This Row],[Profit]]/tblOrders[[#This Row],[Sales Amount]]</f>
        <v>0.27272727272727271</v>
      </c>
      <c r="W1878" t="str">
        <f>VLOOKUP(tblOrders[[#This Row],[City]],CityRegion,2,0)</f>
        <v>South</v>
      </c>
      <c r="X1878" t="str">
        <f>VLOOKUP(tblOrders[[#This Row],[City]],lookups!A:C,3,0)</f>
        <v>Kerala</v>
      </c>
    </row>
    <row r="1879" spans="1:24" x14ac:dyDescent="0.25">
      <c r="A1879" t="s">
        <v>3287</v>
      </c>
      <c r="B1879" s="1">
        <v>45931</v>
      </c>
      <c r="C1879" t="s">
        <v>3288</v>
      </c>
      <c r="D1879" t="s">
        <v>39</v>
      </c>
      <c r="E1879" t="s">
        <v>79</v>
      </c>
      <c r="F1879" t="s">
        <v>80</v>
      </c>
      <c r="G1879" t="s">
        <v>68</v>
      </c>
      <c r="H1879" t="s">
        <v>81</v>
      </c>
      <c r="I1879" t="s">
        <v>76</v>
      </c>
      <c r="J1879" t="s">
        <v>27</v>
      </c>
      <c r="K1879">
        <v>5</v>
      </c>
      <c r="L1879">
        <v>799</v>
      </c>
      <c r="M1879">
        <v>0.1</v>
      </c>
      <c r="N1879">
        <v>3595.5</v>
      </c>
      <c r="O1879">
        <v>495.5</v>
      </c>
      <c r="P1879" t="s">
        <v>28</v>
      </c>
      <c r="Q1879" t="s">
        <v>35</v>
      </c>
      <c r="R1879" t="s">
        <v>36</v>
      </c>
      <c r="S1879">
        <v>3.9</v>
      </c>
      <c r="T1879">
        <f>YEAR(tblOrders[[#This Row],[Order Date]])</f>
        <v>2025</v>
      </c>
      <c r="U1879" t="str">
        <f>TEXT(tblOrders[[#This Row],[Order Date]],"mmm-yyyy")</f>
        <v>Oct-2025</v>
      </c>
      <c r="V1879" s="4">
        <f>tblOrders[[#This Row],[Profit]]/tblOrders[[#This Row],[Sales Amount]]</f>
        <v>0.13781115282992629</v>
      </c>
      <c r="W1879" t="str">
        <f>VLOOKUP(tblOrders[[#This Row],[City]],CityRegion,2,0)</f>
        <v>South</v>
      </c>
      <c r="X1879" t="str">
        <f>VLOOKUP(tblOrders[[#This Row],[City]],lookups!A:C,3,0)</f>
        <v>Kerala</v>
      </c>
    </row>
    <row r="1880" spans="1:24" x14ac:dyDescent="0.25">
      <c r="A1880" t="s">
        <v>3289</v>
      </c>
      <c r="B1880" s="1">
        <v>45737</v>
      </c>
      <c r="C1880" t="s">
        <v>2871</v>
      </c>
      <c r="D1880" t="s">
        <v>21</v>
      </c>
      <c r="E1880" t="s">
        <v>66</v>
      </c>
      <c r="F1880" t="s">
        <v>67</v>
      </c>
      <c r="G1880" t="s">
        <v>68</v>
      </c>
      <c r="H1880" t="s">
        <v>69</v>
      </c>
      <c r="I1880" t="s">
        <v>139</v>
      </c>
      <c r="J1880" t="s">
        <v>45</v>
      </c>
      <c r="K1880">
        <v>5</v>
      </c>
      <c r="L1880">
        <v>149</v>
      </c>
      <c r="M1880">
        <v>0.05</v>
      </c>
      <c r="N1880">
        <v>707.75</v>
      </c>
      <c r="O1880">
        <v>232.75</v>
      </c>
      <c r="P1880" t="s">
        <v>28</v>
      </c>
      <c r="Q1880" t="s">
        <v>29</v>
      </c>
      <c r="R1880" t="s">
        <v>36</v>
      </c>
      <c r="S1880">
        <v>3.2</v>
      </c>
      <c r="T1880">
        <f>YEAR(tblOrders[[#This Row],[Order Date]])</f>
        <v>2025</v>
      </c>
      <c r="U1880" t="str">
        <f>TEXT(tblOrders[[#This Row],[Order Date]],"mmm-yyyy")</f>
        <v>Mar-2025</v>
      </c>
      <c r="V1880" s="4">
        <f>tblOrders[[#This Row],[Profit]]/tblOrders[[#This Row],[Sales Amount]]</f>
        <v>0.32885906040268459</v>
      </c>
      <c r="W1880" t="str">
        <f>VLOOKUP(tblOrders[[#This Row],[City]],CityRegion,2,0)</f>
        <v>South</v>
      </c>
      <c r="X1880" t="str">
        <f>VLOOKUP(tblOrders[[#This Row],[City]],lookups!A:C,3,0)</f>
        <v>Tamil Nadu</v>
      </c>
    </row>
    <row r="1881" spans="1:24" x14ac:dyDescent="0.25">
      <c r="A1881" t="s">
        <v>3290</v>
      </c>
      <c r="B1881" s="1">
        <v>45710</v>
      </c>
      <c r="C1881" t="s">
        <v>3267</v>
      </c>
      <c r="D1881" t="s">
        <v>21</v>
      </c>
      <c r="E1881" t="s">
        <v>114</v>
      </c>
      <c r="F1881" t="s">
        <v>115</v>
      </c>
      <c r="G1881" t="s">
        <v>42</v>
      </c>
      <c r="H1881" t="s">
        <v>116</v>
      </c>
      <c r="I1881" t="s">
        <v>26</v>
      </c>
      <c r="J1881" t="s">
        <v>45</v>
      </c>
      <c r="K1881">
        <v>5</v>
      </c>
      <c r="L1881">
        <v>12</v>
      </c>
      <c r="M1881">
        <v>0.2</v>
      </c>
      <c r="N1881">
        <v>48</v>
      </c>
      <c r="O1881">
        <v>18</v>
      </c>
      <c r="P1881" t="s">
        <v>28</v>
      </c>
      <c r="Q1881" t="s">
        <v>46</v>
      </c>
      <c r="R1881" t="s">
        <v>30</v>
      </c>
      <c r="S1881">
        <v>4.8</v>
      </c>
      <c r="T1881">
        <f>YEAR(tblOrders[[#This Row],[Order Date]])</f>
        <v>2025</v>
      </c>
      <c r="U1881" t="str">
        <f>TEXT(tblOrders[[#This Row],[Order Date]],"mmm-yyyy")</f>
        <v>Feb-2025</v>
      </c>
      <c r="V1881" s="4">
        <f>tblOrders[[#This Row],[Profit]]/tblOrders[[#This Row],[Sales Amount]]</f>
        <v>0.375</v>
      </c>
      <c r="W1881" t="str">
        <f>VLOOKUP(tblOrders[[#This Row],[City]],CityRegion,2,0)</f>
        <v>South</v>
      </c>
      <c r="X1881" t="str">
        <f>VLOOKUP(tblOrders[[#This Row],[City]],lookups!A:C,3,0)</f>
        <v>Karnataka</v>
      </c>
    </row>
    <row r="1882" spans="1:24" x14ac:dyDescent="0.25">
      <c r="A1882" t="s">
        <v>3291</v>
      </c>
      <c r="B1882" s="1">
        <v>45891</v>
      </c>
      <c r="C1882" t="s">
        <v>3292</v>
      </c>
      <c r="D1882" t="s">
        <v>39</v>
      </c>
      <c r="E1882" t="s">
        <v>40</v>
      </c>
      <c r="F1882" t="s">
        <v>41</v>
      </c>
      <c r="G1882" t="s">
        <v>42</v>
      </c>
      <c r="H1882" t="s">
        <v>43</v>
      </c>
      <c r="I1882" t="s">
        <v>33</v>
      </c>
      <c r="J1882" t="s">
        <v>45</v>
      </c>
      <c r="K1882">
        <v>4</v>
      </c>
      <c r="L1882">
        <v>18</v>
      </c>
      <c r="M1882">
        <v>0.05</v>
      </c>
      <c r="N1882">
        <v>68.400000000000006</v>
      </c>
      <c r="O1882">
        <v>32.4</v>
      </c>
      <c r="P1882" t="s">
        <v>28</v>
      </c>
      <c r="Q1882" t="s">
        <v>29</v>
      </c>
      <c r="R1882" t="s">
        <v>36</v>
      </c>
      <c r="S1882">
        <v>4.2</v>
      </c>
      <c r="T1882">
        <f>YEAR(tblOrders[[#This Row],[Order Date]])</f>
        <v>2025</v>
      </c>
      <c r="U1882" t="str">
        <f>TEXT(tblOrders[[#This Row],[Order Date]],"mmm-yyyy")</f>
        <v>Aug-2025</v>
      </c>
      <c r="V1882" s="4">
        <f>tblOrders[[#This Row],[Profit]]/tblOrders[[#This Row],[Sales Amount]]</f>
        <v>0.47368421052631571</v>
      </c>
      <c r="W1882" t="str">
        <f>VLOOKUP(tblOrders[[#This Row],[City]],CityRegion,2,0)</f>
        <v>North</v>
      </c>
      <c r="X1882" t="str">
        <f>VLOOKUP(tblOrders[[#This Row],[City]],lookups!A:C,3,0)</f>
        <v>Delhi</v>
      </c>
    </row>
    <row r="1883" spans="1:24" x14ac:dyDescent="0.25">
      <c r="A1883" t="s">
        <v>3293</v>
      </c>
      <c r="B1883" s="1">
        <v>45985</v>
      </c>
      <c r="C1883" t="s">
        <v>3294</v>
      </c>
      <c r="D1883" t="s">
        <v>21</v>
      </c>
      <c r="E1883" t="s">
        <v>60</v>
      </c>
      <c r="F1883" t="s">
        <v>61</v>
      </c>
      <c r="G1883" t="s">
        <v>62</v>
      </c>
      <c r="H1883" t="s">
        <v>63</v>
      </c>
      <c r="I1883" t="s">
        <v>52</v>
      </c>
      <c r="J1883" t="s">
        <v>27</v>
      </c>
      <c r="K1883">
        <v>2</v>
      </c>
      <c r="L1883">
        <v>45</v>
      </c>
      <c r="M1883">
        <v>0.1</v>
      </c>
      <c r="N1883">
        <v>81</v>
      </c>
      <c r="O1883">
        <v>29</v>
      </c>
      <c r="P1883" t="s">
        <v>28</v>
      </c>
      <c r="Q1883" t="s">
        <v>91</v>
      </c>
      <c r="R1883" t="s">
        <v>123</v>
      </c>
      <c r="S1883">
        <v>3.5</v>
      </c>
      <c r="T1883">
        <f>YEAR(tblOrders[[#This Row],[Order Date]])</f>
        <v>2025</v>
      </c>
      <c r="U1883" t="str">
        <f>TEXT(tblOrders[[#This Row],[Order Date]],"mmm-yyyy")</f>
        <v>Nov-2025</v>
      </c>
      <c r="V1883" s="4">
        <f>tblOrders[[#This Row],[Profit]]/tblOrders[[#This Row],[Sales Amount]]</f>
        <v>0.35802469135802467</v>
      </c>
      <c r="W1883" t="str">
        <f>VLOOKUP(tblOrders[[#This Row],[City]],CityRegion,2,0)</f>
        <v>South</v>
      </c>
      <c r="X1883" t="str">
        <f>VLOOKUP(tblOrders[[#This Row],[City]],lookups!A:C,3,0)</f>
        <v>Kerala</v>
      </c>
    </row>
    <row r="1884" spans="1:24" x14ac:dyDescent="0.25">
      <c r="A1884" t="s">
        <v>3295</v>
      </c>
      <c r="B1884" s="1">
        <v>45941</v>
      </c>
      <c r="C1884" t="s">
        <v>3296</v>
      </c>
      <c r="D1884" t="s">
        <v>21</v>
      </c>
      <c r="E1884" t="s">
        <v>114</v>
      </c>
      <c r="F1884" t="s">
        <v>115</v>
      </c>
      <c r="G1884" t="s">
        <v>42</v>
      </c>
      <c r="H1884" t="s">
        <v>116</v>
      </c>
      <c r="I1884" t="s">
        <v>57</v>
      </c>
      <c r="J1884" t="s">
        <v>45</v>
      </c>
      <c r="K1884">
        <v>3</v>
      </c>
      <c r="L1884">
        <v>12</v>
      </c>
      <c r="M1884">
        <v>0.1</v>
      </c>
      <c r="N1884">
        <v>32.4</v>
      </c>
      <c r="O1884">
        <v>14.4</v>
      </c>
      <c r="P1884" t="s">
        <v>28</v>
      </c>
      <c r="Q1884" t="s">
        <v>35</v>
      </c>
      <c r="R1884" t="s">
        <v>30</v>
      </c>
      <c r="S1884">
        <v>3</v>
      </c>
      <c r="T1884">
        <f>YEAR(tblOrders[[#This Row],[Order Date]])</f>
        <v>2025</v>
      </c>
      <c r="U1884" t="str">
        <f>TEXT(tblOrders[[#This Row],[Order Date]],"mmm-yyyy")</f>
        <v>Oct-2025</v>
      </c>
      <c r="V1884" s="4">
        <f>tblOrders[[#This Row],[Profit]]/tblOrders[[#This Row],[Sales Amount]]</f>
        <v>0.44444444444444448</v>
      </c>
      <c r="W1884" t="str">
        <f>VLOOKUP(tblOrders[[#This Row],[City]],CityRegion,2,0)</f>
        <v>South</v>
      </c>
      <c r="X1884" t="str">
        <f>VLOOKUP(tblOrders[[#This Row],[City]],lookups!A:C,3,0)</f>
        <v>Kerala</v>
      </c>
    </row>
    <row r="1885" spans="1:24" x14ac:dyDescent="0.25">
      <c r="A1885" t="s">
        <v>3297</v>
      </c>
      <c r="B1885" s="1">
        <v>45792</v>
      </c>
      <c r="C1885" t="s">
        <v>3298</v>
      </c>
      <c r="D1885" t="s">
        <v>21</v>
      </c>
      <c r="E1885" t="s">
        <v>66</v>
      </c>
      <c r="F1885" t="s">
        <v>67</v>
      </c>
      <c r="G1885" t="s">
        <v>68</v>
      </c>
      <c r="H1885" t="s">
        <v>69</v>
      </c>
      <c r="I1885" t="s">
        <v>139</v>
      </c>
      <c r="J1885" t="s">
        <v>45</v>
      </c>
      <c r="K1885">
        <v>3</v>
      </c>
      <c r="L1885">
        <v>149</v>
      </c>
      <c r="M1885">
        <v>0.2</v>
      </c>
      <c r="N1885">
        <v>357.6</v>
      </c>
      <c r="O1885">
        <v>72.599999999999994</v>
      </c>
      <c r="P1885" t="s">
        <v>28</v>
      </c>
      <c r="Q1885" t="s">
        <v>35</v>
      </c>
      <c r="R1885" t="s">
        <v>30</v>
      </c>
      <c r="S1885">
        <v>3.4</v>
      </c>
      <c r="T1885">
        <f>YEAR(tblOrders[[#This Row],[Order Date]])</f>
        <v>2025</v>
      </c>
      <c r="U1885" t="str">
        <f>TEXT(tblOrders[[#This Row],[Order Date]],"mmm-yyyy")</f>
        <v>May-2025</v>
      </c>
      <c r="V1885" s="4">
        <f>tblOrders[[#This Row],[Profit]]/tblOrders[[#This Row],[Sales Amount]]</f>
        <v>0.2030201342281879</v>
      </c>
      <c r="W1885" t="str">
        <f>VLOOKUP(tblOrders[[#This Row],[City]],CityRegion,2,0)</f>
        <v>South</v>
      </c>
      <c r="X1885" t="str">
        <f>VLOOKUP(tblOrders[[#This Row],[City]],lookups!A:C,3,0)</f>
        <v>Tamil Nadu</v>
      </c>
    </row>
    <row r="1886" spans="1:24" x14ac:dyDescent="0.25">
      <c r="A1886" t="s">
        <v>3299</v>
      </c>
      <c r="B1886" s="1">
        <v>45981</v>
      </c>
      <c r="C1886" t="s">
        <v>3032</v>
      </c>
      <c r="D1886" t="s">
        <v>21</v>
      </c>
      <c r="E1886" t="s">
        <v>101</v>
      </c>
      <c r="F1886" t="s">
        <v>102</v>
      </c>
      <c r="G1886" t="s">
        <v>24</v>
      </c>
      <c r="H1886" t="s">
        <v>103</v>
      </c>
      <c r="I1886" t="s">
        <v>139</v>
      </c>
      <c r="J1886" t="s">
        <v>45</v>
      </c>
      <c r="K1886">
        <v>5</v>
      </c>
      <c r="L1886">
        <v>120</v>
      </c>
      <c r="M1886">
        <v>0</v>
      </c>
      <c r="N1886">
        <v>600</v>
      </c>
      <c r="O1886">
        <v>210</v>
      </c>
      <c r="P1886" t="s">
        <v>28</v>
      </c>
      <c r="Q1886" t="s">
        <v>35</v>
      </c>
      <c r="R1886" t="s">
        <v>36</v>
      </c>
      <c r="S1886">
        <v>3.9</v>
      </c>
      <c r="T1886">
        <f>YEAR(tblOrders[[#This Row],[Order Date]])</f>
        <v>2025</v>
      </c>
      <c r="U1886" t="str">
        <f>TEXT(tblOrders[[#This Row],[Order Date]],"mmm-yyyy")</f>
        <v>Nov-2025</v>
      </c>
      <c r="V1886" s="4">
        <f>tblOrders[[#This Row],[Profit]]/tblOrders[[#This Row],[Sales Amount]]</f>
        <v>0.35</v>
      </c>
      <c r="W1886" t="str">
        <f>VLOOKUP(tblOrders[[#This Row],[City]],CityRegion,2,0)</f>
        <v>South</v>
      </c>
      <c r="X1886" t="str">
        <f>VLOOKUP(tblOrders[[#This Row],[City]],lookups!A:C,3,0)</f>
        <v>Tamil Nadu</v>
      </c>
    </row>
    <row r="1887" spans="1:24" x14ac:dyDescent="0.25">
      <c r="A1887" t="s">
        <v>3300</v>
      </c>
      <c r="B1887" s="1">
        <v>45683</v>
      </c>
      <c r="C1887" t="s">
        <v>3301</v>
      </c>
      <c r="D1887" t="s">
        <v>21</v>
      </c>
      <c r="E1887" t="s">
        <v>66</v>
      </c>
      <c r="F1887" t="s">
        <v>67</v>
      </c>
      <c r="G1887" t="s">
        <v>68</v>
      </c>
      <c r="H1887" t="s">
        <v>69</v>
      </c>
      <c r="I1887" t="s">
        <v>130</v>
      </c>
      <c r="J1887" t="s">
        <v>45</v>
      </c>
      <c r="K1887">
        <v>5</v>
      </c>
      <c r="L1887">
        <v>149</v>
      </c>
      <c r="M1887">
        <v>0.1</v>
      </c>
      <c r="N1887">
        <v>670.5</v>
      </c>
      <c r="O1887">
        <v>195.5</v>
      </c>
      <c r="P1887" t="s">
        <v>85</v>
      </c>
      <c r="Q1887" t="s">
        <v>35</v>
      </c>
      <c r="R1887" t="s">
        <v>36</v>
      </c>
      <c r="S1887">
        <v>4.5</v>
      </c>
      <c r="T1887">
        <f>YEAR(tblOrders[[#This Row],[Order Date]])</f>
        <v>2025</v>
      </c>
      <c r="U1887" t="str">
        <f>TEXT(tblOrders[[#This Row],[Order Date]],"mmm-yyyy")</f>
        <v>Jan-2025</v>
      </c>
      <c r="V1887" s="4">
        <f>tblOrders[[#This Row],[Profit]]/tblOrders[[#This Row],[Sales Amount]]</f>
        <v>0.29157345264727813</v>
      </c>
      <c r="W1887" t="str">
        <f>VLOOKUP(tblOrders[[#This Row],[City]],CityRegion,2,0)</f>
        <v>West</v>
      </c>
      <c r="X1887" t="str">
        <f>VLOOKUP(tblOrders[[#This Row],[City]],lookups!A:C,3,0)</f>
        <v>Maharashtra</v>
      </c>
    </row>
    <row r="1888" spans="1:24" x14ac:dyDescent="0.25">
      <c r="A1888" t="s">
        <v>3302</v>
      </c>
      <c r="B1888" s="1">
        <v>45981</v>
      </c>
      <c r="C1888" t="s">
        <v>950</v>
      </c>
      <c r="D1888" t="s">
        <v>21</v>
      </c>
      <c r="E1888" t="s">
        <v>114</v>
      </c>
      <c r="F1888" t="s">
        <v>115</v>
      </c>
      <c r="G1888" t="s">
        <v>42</v>
      </c>
      <c r="H1888" t="s">
        <v>116</v>
      </c>
      <c r="I1888" t="s">
        <v>52</v>
      </c>
      <c r="J1888" t="s">
        <v>27</v>
      </c>
      <c r="K1888">
        <v>1</v>
      </c>
      <c r="L1888">
        <v>12</v>
      </c>
      <c r="M1888">
        <v>0.1</v>
      </c>
      <c r="N1888">
        <v>10.8</v>
      </c>
      <c r="O1888">
        <v>4.8</v>
      </c>
      <c r="P1888" t="s">
        <v>28</v>
      </c>
      <c r="Q1888" t="s">
        <v>91</v>
      </c>
      <c r="R1888" t="s">
        <v>30</v>
      </c>
      <c r="S1888">
        <v>4.9000000000000004</v>
      </c>
      <c r="T1888">
        <f>YEAR(tblOrders[[#This Row],[Order Date]])</f>
        <v>2025</v>
      </c>
      <c r="U1888" t="str">
        <f>TEXT(tblOrders[[#This Row],[Order Date]],"mmm-yyyy")</f>
        <v>Nov-2025</v>
      </c>
      <c r="V1888" s="4">
        <f>tblOrders[[#This Row],[Profit]]/tblOrders[[#This Row],[Sales Amount]]</f>
        <v>0.44444444444444442</v>
      </c>
      <c r="W1888" t="str">
        <f>VLOOKUP(tblOrders[[#This Row],[City]],CityRegion,2,0)</f>
        <v>South</v>
      </c>
      <c r="X1888" t="str">
        <f>VLOOKUP(tblOrders[[#This Row],[City]],lookups!A:C,3,0)</f>
        <v>Kerala</v>
      </c>
    </row>
    <row r="1889" spans="1:24" x14ac:dyDescent="0.25">
      <c r="A1889" t="s">
        <v>3303</v>
      </c>
      <c r="B1889" s="1">
        <v>45816</v>
      </c>
      <c r="C1889" t="s">
        <v>3304</v>
      </c>
      <c r="D1889" t="s">
        <v>21</v>
      </c>
      <c r="E1889" t="s">
        <v>66</v>
      </c>
      <c r="F1889" t="s">
        <v>67</v>
      </c>
      <c r="G1889" t="s">
        <v>68</v>
      </c>
      <c r="H1889" t="s">
        <v>69</v>
      </c>
      <c r="I1889" t="s">
        <v>70</v>
      </c>
      <c r="J1889" t="s">
        <v>34</v>
      </c>
      <c r="K1889">
        <v>1</v>
      </c>
      <c r="L1889">
        <v>149</v>
      </c>
      <c r="M1889">
        <v>0</v>
      </c>
      <c r="N1889">
        <v>149</v>
      </c>
      <c r="O1889">
        <v>54</v>
      </c>
      <c r="P1889" t="s">
        <v>28</v>
      </c>
      <c r="Q1889" t="s">
        <v>29</v>
      </c>
      <c r="R1889" t="s">
        <v>36</v>
      </c>
      <c r="S1889">
        <v>3</v>
      </c>
      <c r="T1889">
        <f>YEAR(tblOrders[[#This Row],[Order Date]])</f>
        <v>2025</v>
      </c>
      <c r="U1889" t="str">
        <f>TEXT(tblOrders[[#This Row],[Order Date]],"mmm-yyyy")</f>
        <v>Jun-2025</v>
      </c>
      <c r="V1889" s="4">
        <f>tblOrders[[#This Row],[Profit]]/tblOrders[[#This Row],[Sales Amount]]</f>
        <v>0.36241610738255031</v>
      </c>
      <c r="W1889" t="str">
        <f>VLOOKUP(tblOrders[[#This Row],[City]],CityRegion,2,0)</f>
        <v>South</v>
      </c>
      <c r="X1889" t="str">
        <f>VLOOKUP(tblOrders[[#This Row],[City]],lookups!A:C,3,0)</f>
        <v>Telengana</v>
      </c>
    </row>
    <row r="1890" spans="1:24" x14ac:dyDescent="0.25">
      <c r="A1890" t="s">
        <v>3305</v>
      </c>
      <c r="B1890" s="1">
        <v>45962</v>
      </c>
      <c r="C1890" t="s">
        <v>3306</v>
      </c>
      <c r="D1890" t="s">
        <v>39</v>
      </c>
      <c r="E1890" t="s">
        <v>108</v>
      </c>
      <c r="F1890" t="s">
        <v>109</v>
      </c>
      <c r="G1890" t="s">
        <v>62</v>
      </c>
      <c r="H1890" t="s">
        <v>110</v>
      </c>
      <c r="I1890" t="s">
        <v>57</v>
      </c>
      <c r="J1890" t="s">
        <v>45</v>
      </c>
      <c r="K1890">
        <v>5</v>
      </c>
      <c r="L1890">
        <v>110</v>
      </c>
      <c r="M1890">
        <v>0.05</v>
      </c>
      <c r="N1890">
        <v>522.5</v>
      </c>
      <c r="O1890">
        <v>182.5</v>
      </c>
      <c r="P1890" t="s">
        <v>28</v>
      </c>
      <c r="Q1890" t="s">
        <v>46</v>
      </c>
      <c r="R1890" t="s">
        <v>30</v>
      </c>
      <c r="S1890">
        <v>4.3</v>
      </c>
      <c r="T1890">
        <f>YEAR(tblOrders[[#This Row],[Order Date]])</f>
        <v>2025</v>
      </c>
      <c r="U1890" t="str">
        <f>TEXT(tblOrders[[#This Row],[Order Date]],"mmm-yyyy")</f>
        <v>Nov-2025</v>
      </c>
      <c r="V1890" s="4">
        <f>tblOrders[[#This Row],[Profit]]/tblOrders[[#This Row],[Sales Amount]]</f>
        <v>0.34928229665071769</v>
      </c>
      <c r="W1890" t="str">
        <f>VLOOKUP(tblOrders[[#This Row],[City]],CityRegion,2,0)</f>
        <v>South</v>
      </c>
      <c r="X1890" t="str">
        <f>VLOOKUP(tblOrders[[#This Row],[City]],lookups!A:C,3,0)</f>
        <v>Kerala</v>
      </c>
    </row>
    <row r="1891" spans="1:24" x14ac:dyDescent="0.25">
      <c r="A1891" t="s">
        <v>3307</v>
      </c>
      <c r="B1891" s="1">
        <v>45954</v>
      </c>
      <c r="C1891" t="s">
        <v>3308</v>
      </c>
      <c r="D1891" t="s">
        <v>21</v>
      </c>
      <c r="E1891" t="s">
        <v>60</v>
      </c>
      <c r="F1891" t="s">
        <v>61</v>
      </c>
      <c r="G1891" t="s">
        <v>62</v>
      </c>
      <c r="H1891" t="s">
        <v>63</v>
      </c>
      <c r="I1891" t="s">
        <v>76</v>
      </c>
      <c r="J1891" t="s">
        <v>27</v>
      </c>
      <c r="K1891">
        <v>3</v>
      </c>
      <c r="L1891">
        <v>45</v>
      </c>
      <c r="M1891">
        <v>0.1</v>
      </c>
      <c r="N1891">
        <v>121.5</v>
      </c>
      <c r="O1891">
        <v>43.5</v>
      </c>
      <c r="P1891" t="s">
        <v>28</v>
      </c>
      <c r="Q1891" t="s">
        <v>35</v>
      </c>
      <c r="R1891" t="s">
        <v>36</v>
      </c>
      <c r="S1891">
        <v>2.6</v>
      </c>
      <c r="T1891">
        <f>YEAR(tblOrders[[#This Row],[Order Date]])</f>
        <v>2025</v>
      </c>
      <c r="U1891" t="str">
        <f>TEXT(tblOrders[[#This Row],[Order Date]],"mmm-yyyy")</f>
        <v>Oct-2025</v>
      </c>
      <c r="V1891" s="4">
        <f>tblOrders[[#This Row],[Profit]]/tblOrders[[#This Row],[Sales Amount]]</f>
        <v>0.35802469135802467</v>
      </c>
      <c r="W1891" t="str">
        <f>VLOOKUP(tblOrders[[#This Row],[City]],CityRegion,2,0)</f>
        <v>South</v>
      </c>
      <c r="X1891" t="str">
        <f>VLOOKUP(tblOrders[[#This Row],[City]],lookups!A:C,3,0)</f>
        <v>Kerala</v>
      </c>
    </row>
    <row r="1892" spans="1:24" x14ac:dyDescent="0.25">
      <c r="A1892" t="s">
        <v>3309</v>
      </c>
      <c r="B1892" s="1">
        <v>45757</v>
      </c>
      <c r="C1892" t="s">
        <v>1733</v>
      </c>
      <c r="D1892" t="s">
        <v>21</v>
      </c>
      <c r="E1892" t="s">
        <v>101</v>
      </c>
      <c r="F1892" t="s">
        <v>102</v>
      </c>
      <c r="G1892" t="s">
        <v>24</v>
      </c>
      <c r="H1892" t="s">
        <v>103</v>
      </c>
      <c r="I1892" t="s">
        <v>130</v>
      </c>
      <c r="J1892" t="s">
        <v>45</v>
      </c>
      <c r="K1892">
        <v>1</v>
      </c>
      <c r="L1892">
        <v>120</v>
      </c>
      <c r="M1892">
        <v>0.1</v>
      </c>
      <c r="N1892">
        <v>108</v>
      </c>
      <c r="O1892">
        <v>30</v>
      </c>
      <c r="P1892" t="s">
        <v>111</v>
      </c>
      <c r="Q1892" t="s">
        <v>35</v>
      </c>
      <c r="R1892" t="s">
        <v>36</v>
      </c>
      <c r="S1892">
        <v>4.2</v>
      </c>
      <c r="T1892">
        <f>YEAR(tblOrders[[#This Row],[Order Date]])</f>
        <v>2025</v>
      </c>
      <c r="U1892" t="str">
        <f>TEXT(tblOrders[[#This Row],[Order Date]],"mmm-yyyy")</f>
        <v>Apr-2025</v>
      </c>
      <c r="V1892" s="4">
        <f>tblOrders[[#This Row],[Profit]]/tblOrders[[#This Row],[Sales Amount]]</f>
        <v>0.27777777777777779</v>
      </c>
      <c r="W1892" t="str">
        <f>VLOOKUP(tblOrders[[#This Row],[City]],CityRegion,2,0)</f>
        <v>West</v>
      </c>
      <c r="X1892" t="str">
        <f>VLOOKUP(tblOrders[[#This Row],[City]],lookups!A:C,3,0)</f>
        <v>Maharashtra</v>
      </c>
    </row>
    <row r="1893" spans="1:24" x14ac:dyDescent="0.25">
      <c r="A1893" t="s">
        <v>3310</v>
      </c>
      <c r="B1893" s="1">
        <v>45700</v>
      </c>
      <c r="C1893" t="s">
        <v>1316</v>
      </c>
      <c r="D1893" t="s">
        <v>39</v>
      </c>
      <c r="E1893" t="s">
        <v>60</v>
      </c>
      <c r="F1893" t="s">
        <v>61</v>
      </c>
      <c r="G1893" t="s">
        <v>62</v>
      </c>
      <c r="H1893" t="s">
        <v>63</v>
      </c>
      <c r="I1893" t="s">
        <v>26</v>
      </c>
      <c r="J1893" t="s">
        <v>34</v>
      </c>
      <c r="K1893">
        <v>3</v>
      </c>
      <c r="L1893">
        <v>45</v>
      </c>
      <c r="M1893">
        <v>0.15</v>
      </c>
      <c r="N1893">
        <v>114.75</v>
      </c>
      <c r="O1893">
        <v>36.75</v>
      </c>
      <c r="P1893" t="s">
        <v>28</v>
      </c>
      <c r="Q1893" t="s">
        <v>86</v>
      </c>
      <c r="R1893" t="s">
        <v>36</v>
      </c>
      <c r="S1893">
        <v>4.8</v>
      </c>
      <c r="T1893">
        <f>YEAR(tblOrders[[#This Row],[Order Date]])</f>
        <v>2025</v>
      </c>
      <c r="U1893" t="str">
        <f>TEXT(tblOrders[[#This Row],[Order Date]],"mmm-yyyy")</f>
        <v>Feb-2025</v>
      </c>
      <c r="V1893" s="4">
        <f>tblOrders[[#This Row],[Profit]]/tblOrders[[#This Row],[Sales Amount]]</f>
        <v>0.3202614379084967</v>
      </c>
      <c r="W1893" t="str">
        <f>VLOOKUP(tblOrders[[#This Row],[City]],CityRegion,2,0)</f>
        <v>South</v>
      </c>
      <c r="X1893" t="str">
        <f>VLOOKUP(tblOrders[[#This Row],[City]],lookups!A:C,3,0)</f>
        <v>Karnataka</v>
      </c>
    </row>
    <row r="1894" spans="1:24" x14ac:dyDescent="0.25">
      <c r="A1894" t="s">
        <v>3311</v>
      </c>
      <c r="B1894" s="1">
        <v>45894</v>
      </c>
      <c r="C1894" t="s">
        <v>3312</v>
      </c>
      <c r="D1894" t="s">
        <v>21</v>
      </c>
      <c r="E1894" t="s">
        <v>79</v>
      </c>
      <c r="F1894" t="s">
        <v>80</v>
      </c>
      <c r="G1894" t="s">
        <v>68</v>
      </c>
      <c r="H1894" t="s">
        <v>81</v>
      </c>
      <c r="I1894" t="s">
        <v>70</v>
      </c>
      <c r="J1894" t="s">
        <v>45</v>
      </c>
      <c r="K1894">
        <v>5</v>
      </c>
      <c r="L1894">
        <v>799</v>
      </c>
      <c r="M1894">
        <v>0.2</v>
      </c>
      <c r="N1894">
        <v>3196</v>
      </c>
      <c r="O1894">
        <v>96</v>
      </c>
      <c r="P1894" t="s">
        <v>28</v>
      </c>
      <c r="Q1894" t="s">
        <v>35</v>
      </c>
      <c r="R1894" t="s">
        <v>36</v>
      </c>
      <c r="S1894">
        <v>3.3</v>
      </c>
      <c r="T1894">
        <f>YEAR(tblOrders[[#This Row],[Order Date]])</f>
        <v>2025</v>
      </c>
      <c r="U1894" t="str">
        <f>TEXT(tblOrders[[#This Row],[Order Date]],"mmm-yyyy")</f>
        <v>Aug-2025</v>
      </c>
      <c r="V1894" s="4">
        <f>tblOrders[[#This Row],[Profit]]/tblOrders[[#This Row],[Sales Amount]]</f>
        <v>3.0037546933667083E-2</v>
      </c>
      <c r="W1894" t="str">
        <f>VLOOKUP(tblOrders[[#This Row],[City]],CityRegion,2,0)</f>
        <v>South</v>
      </c>
      <c r="X1894" t="str">
        <f>VLOOKUP(tblOrders[[#This Row],[City]],lookups!A:C,3,0)</f>
        <v>Telengana</v>
      </c>
    </row>
    <row r="1895" spans="1:24" x14ac:dyDescent="0.25">
      <c r="A1895" t="s">
        <v>3313</v>
      </c>
      <c r="B1895" s="1">
        <v>45841</v>
      </c>
      <c r="C1895" t="s">
        <v>727</v>
      </c>
      <c r="D1895" t="s">
        <v>39</v>
      </c>
      <c r="E1895" t="s">
        <v>55</v>
      </c>
      <c r="F1895" t="s">
        <v>56</v>
      </c>
      <c r="G1895" t="s">
        <v>24</v>
      </c>
      <c r="H1895" t="s">
        <v>51</v>
      </c>
      <c r="I1895" t="s">
        <v>57</v>
      </c>
      <c r="J1895" t="s">
        <v>34</v>
      </c>
      <c r="K1895">
        <v>4</v>
      </c>
      <c r="L1895">
        <v>42</v>
      </c>
      <c r="M1895">
        <v>0</v>
      </c>
      <c r="N1895">
        <v>168</v>
      </c>
      <c r="O1895">
        <v>72</v>
      </c>
      <c r="P1895" t="s">
        <v>28</v>
      </c>
      <c r="Q1895" t="s">
        <v>46</v>
      </c>
      <c r="R1895" t="s">
        <v>36</v>
      </c>
      <c r="S1895">
        <v>3.4</v>
      </c>
      <c r="T1895">
        <f>YEAR(tblOrders[[#This Row],[Order Date]])</f>
        <v>2025</v>
      </c>
      <c r="U1895" t="str">
        <f>TEXT(tblOrders[[#This Row],[Order Date]],"mmm-yyyy")</f>
        <v>Jul-2025</v>
      </c>
      <c r="V1895" s="4">
        <f>tblOrders[[#This Row],[Profit]]/tblOrders[[#This Row],[Sales Amount]]</f>
        <v>0.42857142857142855</v>
      </c>
      <c r="W1895" t="str">
        <f>VLOOKUP(tblOrders[[#This Row],[City]],CityRegion,2,0)</f>
        <v>South</v>
      </c>
      <c r="X1895" t="str">
        <f>VLOOKUP(tblOrders[[#This Row],[City]],lookups!A:C,3,0)</f>
        <v>Kerala</v>
      </c>
    </row>
    <row r="1896" spans="1:24" x14ac:dyDescent="0.25">
      <c r="A1896" t="s">
        <v>3314</v>
      </c>
      <c r="B1896" s="1">
        <v>45789</v>
      </c>
      <c r="C1896" t="s">
        <v>3315</v>
      </c>
      <c r="D1896" t="s">
        <v>39</v>
      </c>
      <c r="E1896" t="s">
        <v>94</v>
      </c>
      <c r="F1896" t="s">
        <v>95</v>
      </c>
      <c r="G1896" t="s">
        <v>68</v>
      </c>
      <c r="H1896" t="s">
        <v>96</v>
      </c>
      <c r="I1896" t="s">
        <v>57</v>
      </c>
      <c r="J1896" t="s">
        <v>34</v>
      </c>
      <c r="K1896">
        <v>4</v>
      </c>
      <c r="L1896">
        <v>89</v>
      </c>
      <c r="M1896">
        <v>0.2</v>
      </c>
      <c r="N1896">
        <v>284.8</v>
      </c>
      <c r="O1896">
        <v>64.8</v>
      </c>
      <c r="P1896" t="s">
        <v>28</v>
      </c>
      <c r="Q1896" t="s">
        <v>91</v>
      </c>
      <c r="R1896" t="s">
        <v>30</v>
      </c>
      <c r="S1896">
        <v>3.5</v>
      </c>
      <c r="T1896">
        <f>YEAR(tblOrders[[#This Row],[Order Date]])</f>
        <v>2025</v>
      </c>
      <c r="U1896" t="str">
        <f>TEXT(tblOrders[[#This Row],[Order Date]],"mmm-yyyy")</f>
        <v>May-2025</v>
      </c>
      <c r="V1896" s="4">
        <f>tblOrders[[#This Row],[Profit]]/tblOrders[[#This Row],[Sales Amount]]</f>
        <v>0.22752808988764042</v>
      </c>
      <c r="W1896" t="str">
        <f>VLOOKUP(tblOrders[[#This Row],[City]],CityRegion,2,0)</f>
        <v>South</v>
      </c>
      <c r="X1896" t="str">
        <f>VLOOKUP(tblOrders[[#This Row],[City]],lookups!A:C,3,0)</f>
        <v>Kerala</v>
      </c>
    </row>
    <row r="1897" spans="1:24" x14ac:dyDescent="0.25">
      <c r="A1897" t="s">
        <v>3316</v>
      </c>
      <c r="B1897" s="1">
        <v>45895</v>
      </c>
      <c r="C1897" t="s">
        <v>3317</v>
      </c>
      <c r="D1897" t="s">
        <v>39</v>
      </c>
      <c r="E1897" t="s">
        <v>108</v>
      </c>
      <c r="F1897" t="s">
        <v>109</v>
      </c>
      <c r="G1897" t="s">
        <v>62</v>
      </c>
      <c r="H1897" t="s">
        <v>110</v>
      </c>
      <c r="I1897" t="s">
        <v>33</v>
      </c>
      <c r="J1897" t="s">
        <v>34</v>
      </c>
      <c r="K1897">
        <v>2</v>
      </c>
      <c r="L1897">
        <v>110</v>
      </c>
      <c r="M1897">
        <v>0</v>
      </c>
      <c r="N1897">
        <v>220</v>
      </c>
      <c r="O1897">
        <v>84</v>
      </c>
      <c r="P1897" t="s">
        <v>28</v>
      </c>
      <c r="Q1897" t="s">
        <v>91</v>
      </c>
      <c r="R1897" t="s">
        <v>36</v>
      </c>
      <c r="S1897">
        <v>4.3</v>
      </c>
      <c r="T1897">
        <f>YEAR(tblOrders[[#This Row],[Order Date]])</f>
        <v>2025</v>
      </c>
      <c r="U1897" t="str">
        <f>TEXT(tblOrders[[#This Row],[Order Date]],"mmm-yyyy")</f>
        <v>Aug-2025</v>
      </c>
      <c r="V1897" s="4">
        <f>tblOrders[[#This Row],[Profit]]/tblOrders[[#This Row],[Sales Amount]]</f>
        <v>0.38181818181818183</v>
      </c>
      <c r="W1897" t="str">
        <f>VLOOKUP(tblOrders[[#This Row],[City]],CityRegion,2,0)</f>
        <v>North</v>
      </c>
      <c r="X1897" t="str">
        <f>VLOOKUP(tblOrders[[#This Row],[City]],lookups!A:C,3,0)</f>
        <v>Delhi</v>
      </c>
    </row>
    <row r="1898" spans="1:24" x14ac:dyDescent="0.25">
      <c r="A1898" t="s">
        <v>3318</v>
      </c>
      <c r="B1898" s="1">
        <v>45845</v>
      </c>
      <c r="C1898" t="s">
        <v>2391</v>
      </c>
      <c r="D1898" t="s">
        <v>21</v>
      </c>
      <c r="E1898" t="s">
        <v>101</v>
      </c>
      <c r="F1898" t="s">
        <v>102</v>
      </c>
      <c r="G1898" t="s">
        <v>24</v>
      </c>
      <c r="H1898" t="s">
        <v>103</v>
      </c>
      <c r="I1898" t="s">
        <v>52</v>
      </c>
      <c r="J1898" t="s">
        <v>45</v>
      </c>
      <c r="K1898">
        <v>1</v>
      </c>
      <c r="L1898">
        <v>120</v>
      </c>
      <c r="M1898">
        <v>0.2</v>
      </c>
      <c r="N1898">
        <v>96</v>
      </c>
      <c r="O1898">
        <v>18</v>
      </c>
      <c r="P1898" t="s">
        <v>111</v>
      </c>
      <c r="Q1898" t="s">
        <v>29</v>
      </c>
      <c r="R1898" t="s">
        <v>36</v>
      </c>
      <c r="S1898">
        <v>3</v>
      </c>
      <c r="T1898">
        <f>YEAR(tblOrders[[#This Row],[Order Date]])</f>
        <v>2025</v>
      </c>
      <c r="U1898" t="str">
        <f>TEXT(tblOrders[[#This Row],[Order Date]],"mmm-yyyy")</f>
        <v>Jul-2025</v>
      </c>
      <c r="V1898" s="4">
        <f>tblOrders[[#This Row],[Profit]]/tblOrders[[#This Row],[Sales Amount]]</f>
        <v>0.1875</v>
      </c>
      <c r="W1898" t="str">
        <f>VLOOKUP(tblOrders[[#This Row],[City]],CityRegion,2,0)</f>
        <v>South</v>
      </c>
      <c r="X1898" t="str">
        <f>VLOOKUP(tblOrders[[#This Row],[City]],lookups!A:C,3,0)</f>
        <v>Kerala</v>
      </c>
    </row>
    <row r="1899" spans="1:24" x14ac:dyDescent="0.25">
      <c r="A1899" t="s">
        <v>3319</v>
      </c>
      <c r="B1899" s="1">
        <v>45923</v>
      </c>
      <c r="C1899" t="s">
        <v>3320</v>
      </c>
      <c r="D1899" t="s">
        <v>21</v>
      </c>
      <c r="E1899" t="s">
        <v>49</v>
      </c>
      <c r="F1899" t="s">
        <v>50</v>
      </c>
      <c r="G1899" t="s">
        <v>24</v>
      </c>
      <c r="H1899" t="s">
        <v>51</v>
      </c>
      <c r="I1899" t="s">
        <v>33</v>
      </c>
      <c r="J1899" t="s">
        <v>45</v>
      </c>
      <c r="K1899">
        <v>2</v>
      </c>
      <c r="L1899">
        <v>85</v>
      </c>
      <c r="M1899">
        <v>0.05</v>
      </c>
      <c r="N1899">
        <v>161.5</v>
      </c>
      <c r="O1899">
        <v>57.5</v>
      </c>
      <c r="P1899" t="s">
        <v>28</v>
      </c>
      <c r="Q1899" t="s">
        <v>91</v>
      </c>
      <c r="R1899" t="s">
        <v>36</v>
      </c>
      <c r="S1899">
        <v>2.9</v>
      </c>
      <c r="T1899">
        <f>YEAR(tblOrders[[#This Row],[Order Date]])</f>
        <v>2025</v>
      </c>
      <c r="U1899" t="str">
        <f>TEXT(tblOrders[[#This Row],[Order Date]],"mmm-yyyy")</f>
        <v>Sep-2025</v>
      </c>
      <c r="V1899" s="4">
        <f>tblOrders[[#This Row],[Profit]]/tblOrders[[#This Row],[Sales Amount]]</f>
        <v>0.35603715170278638</v>
      </c>
      <c r="W1899" t="str">
        <f>VLOOKUP(tblOrders[[#This Row],[City]],CityRegion,2,0)</f>
        <v>North</v>
      </c>
      <c r="X1899" t="str">
        <f>VLOOKUP(tblOrders[[#This Row],[City]],lookups!A:C,3,0)</f>
        <v>Delhi</v>
      </c>
    </row>
    <row r="1900" spans="1:24" x14ac:dyDescent="0.25">
      <c r="A1900" t="s">
        <v>3321</v>
      </c>
      <c r="B1900" s="1">
        <v>45954</v>
      </c>
      <c r="C1900" t="s">
        <v>3322</v>
      </c>
      <c r="D1900" t="s">
        <v>21</v>
      </c>
      <c r="E1900" t="s">
        <v>73</v>
      </c>
      <c r="F1900" t="s">
        <v>74</v>
      </c>
      <c r="G1900" t="s">
        <v>68</v>
      </c>
      <c r="H1900" t="s">
        <v>75</v>
      </c>
      <c r="I1900" t="s">
        <v>70</v>
      </c>
      <c r="J1900" t="s">
        <v>34</v>
      </c>
      <c r="K1900">
        <v>1</v>
      </c>
      <c r="L1900">
        <v>65</v>
      </c>
      <c r="M1900">
        <v>0.15</v>
      </c>
      <c r="N1900">
        <v>55.25</v>
      </c>
      <c r="O1900">
        <v>17.25</v>
      </c>
      <c r="P1900" t="s">
        <v>28</v>
      </c>
      <c r="Q1900" t="s">
        <v>91</v>
      </c>
      <c r="R1900" t="s">
        <v>36</v>
      </c>
      <c r="S1900">
        <v>3.1</v>
      </c>
      <c r="T1900">
        <f>YEAR(tblOrders[[#This Row],[Order Date]])</f>
        <v>2025</v>
      </c>
      <c r="U1900" t="str">
        <f>TEXT(tblOrders[[#This Row],[Order Date]],"mmm-yyyy")</f>
        <v>Oct-2025</v>
      </c>
      <c r="V1900" s="4">
        <f>tblOrders[[#This Row],[Profit]]/tblOrders[[#This Row],[Sales Amount]]</f>
        <v>0.31221719457013575</v>
      </c>
      <c r="W1900" t="str">
        <f>VLOOKUP(tblOrders[[#This Row],[City]],CityRegion,2,0)</f>
        <v>South</v>
      </c>
      <c r="X1900" t="str">
        <f>VLOOKUP(tblOrders[[#This Row],[City]],lookups!A:C,3,0)</f>
        <v>Telengana</v>
      </c>
    </row>
    <row r="1901" spans="1:24" x14ac:dyDescent="0.25">
      <c r="A1901" t="s">
        <v>3323</v>
      </c>
      <c r="B1901" s="1">
        <v>45660</v>
      </c>
      <c r="C1901" t="s">
        <v>3324</v>
      </c>
      <c r="D1901" t="s">
        <v>39</v>
      </c>
      <c r="E1901" t="s">
        <v>55</v>
      </c>
      <c r="F1901" t="s">
        <v>56</v>
      </c>
      <c r="G1901" t="s">
        <v>24</v>
      </c>
      <c r="H1901" t="s">
        <v>51</v>
      </c>
      <c r="I1901" t="s">
        <v>70</v>
      </c>
      <c r="J1901" t="s">
        <v>45</v>
      </c>
      <c r="K1901">
        <v>1</v>
      </c>
      <c r="L1901">
        <v>42</v>
      </c>
      <c r="M1901">
        <v>0.05</v>
      </c>
      <c r="N1901">
        <v>39.9</v>
      </c>
      <c r="O1901">
        <v>15.9</v>
      </c>
      <c r="P1901" t="s">
        <v>111</v>
      </c>
      <c r="Q1901" t="s">
        <v>46</v>
      </c>
      <c r="R1901" t="s">
        <v>30</v>
      </c>
      <c r="S1901">
        <v>4.3</v>
      </c>
      <c r="T1901">
        <f>YEAR(tblOrders[[#This Row],[Order Date]])</f>
        <v>2025</v>
      </c>
      <c r="U1901" t="str">
        <f>TEXT(tblOrders[[#This Row],[Order Date]],"mmm-yyyy")</f>
        <v>Jan-2025</v>
      </c>
      <c r="V1901" s="4">
        <f>tblOrders[[#This Row],[Profit]]/tblOrders[[#This Row],[Sales Amount]]</f>
        <v>0.39849624060150379</v>
      </c>
      <c r="W1901" t="str">
        <f>VLOOKUP(tblOrders[[#This Row],[City]],CityRegion,2,0)</f>
        <v>South</v>
      </c>
      <c r="X1901" t="str">
        <f>VLOOKUP(tblOrders[[#This Row],[City]],lookups!A:C,3,0)</f>
        <v>Telengana</v>
      </c>
    </row>
    <row r="1902" spans="1:24" x14ac:dyDescent="0.25">
      <c r="A1902" t="s">
        <v>3325</v>
      </c>
      <c r="B1902" s="1">
        <v>45986</v>
      </c>
      <c r="C1902" t="s">
        <v>964</v>
      </c>
      <c r="D1902" t="s">
        <v>21</v>
      </c>
      <c r="E1902" t="s">
        <v>49</v>
      </c>
      <c r="F1902" t="s">
        <v>50</v>
      </c>
      <c r="G1902" t="s">
        <v>24</v>
      </c>
      <c r="H1902" t="s">
        <v>51</v>
      </c>
      <c r="I1902" t="s">
        <v>130</v>
      </c>
      <c r="J1902" t="s">
        <v>45</v>
      </c>
      <c r="K1902">
        <v>2</v>
      </c>
      <c r="L1902">
        <v>85</v>
      </c>
      <c r="M1902">
        <v>0.15</v>
      </c>
      <c r="N1902">
        <v>144.5</v>
      </c>
      <c r="O1902">
        <v>40.5</v>
      </c>
      <c r="P1902" t="s">
        <v>28</v>
      </c>
      <c r="Q1902" t="s">
        <v>91</v>
      </c>
      <c r="R1902" t="s">
        <v>36</v>
      </c>
      <c r="S1902">
        <v>3.8</v>
      </c>
      <c r="T1902">
        <f>YEAR(tblOrders[[#This Row],[Order Date]])</f>
        <v>2025</v>
      </c>
      <c r="U1902" t="str">
        <f>TEXT(tblOrders[[#This Row],[Order Date]],"mmm-yyyy")</f>
        <v>Nov-2025</v>
      </c>
      <c r="V1902" s="4">
        <f>tblOrders[[#This Row],[Profit]]/tblOrders[[#This Row],[Sales Amount]]</f>
        <v>0.28027681660899656</v>
      </c>
      <c r="W1902" t="str">
        <f>VLOOKUP(tblOrders[[#This Row],[City]],CityRegion,2,0)</f>
        <v>West</v>
      </c>
      <c r="X1902" t="str">
        <f>VLOOKUP(tblOrders[[#This Row],[City]],lookups!A:C,3,0)</f>
        <v>Maharashtra</v>
      </c>
    </row>
    <row r="1903" spans="1:24" x14ac:dyDescent="0.25">
      <c r="A1903" t="s">
        <v>3326</v>
      </c>
      <c r="B1903" s="1">
        <v>45667</v>
      </c>
      <c r="C1903" t="s">
        <v>2230</v>
      </c>
      <c r="D1903" t="s">
        <v>21</v>
      </c>
      <c r="E1903" t="s">
        <v>49</v>
      </c>
      <c r="F1903" t="s">
        <v>50</v>
      </c>
      <c r="G1903" t="s">
        <v>24</v>
      </c>
      <c r="H1903" t="s">
        <v>51</v>
      </c>
      <c r="I1903" t="s">
        <v>70</v>
      </c>
      <c r="J1903" t="s">
        <v>45</v>
      </c>
      <c r="K1903">
        <v>1</v>
      </c>
      <c r="L1903">
        <v>85</v>
      </c>
      <c r="M1903">
        <v>0.2</v>
      </c>
      <c r="N1903">
        <v>68</v>
      </c>
      <c r="O1903">
        <v>16</v>
      </c>
      <c r="P1903" t="s">
        <v>28</v>
      </c>
      <c r="Q1903" t="s">
        <v>29</v>
      </c>
      <c r="R1903" t="s">
        <v>36</v>
      </c>
      <c r="S1903">
        <v>3.8</v>
      </c>
      <c r="T1903">
        <f>YEAR(tblOrders[[#This Row],[Order Date]])</f>
        <v>2025</v>
      </c>
      <c r="U1903" t="str">
        <f>TEXT(tblOrders[[#This Row],[Order Date]],"mmm-yyyy")</f>
        <v>Jan-2025</v>
      </c>
      <c r="V1903" s="4">
        <f>tblOrders[[#This Row],[Profit]]/tblOrders[[#This Row],[Sales Amount]]</f>
        <v>0.23529411764705882</v>
      </c>
      <c r="W1903" t="str">
        <f>VLOOKUP(tblOrders[[#This Row],[City]],CityRegion,2,0)</f>
        <v>South</v>
      </c>
      <c r="X1903" t="str">
        <f>VLOOKUP(tblOrders[[#This Row],[City]],lookups!A:C,3,0)</f>
        <v>Telengana</v>
      </c>
    </row>
    <row r="1904" spans="1:24" x14ac:dyDescent="0.25">
      <c r="A1904" t="s">
        <v>3327</v>
      </c>
      <c r="B1904" s="1">
        <v>45993</v>
      </c>
      <c r="C1904" t="s">
        <v>3328</v>
      </c>
      <c r="D1904" t="s">
        <v>21</v>
      </c>
      <c r="E1904" t="s">
        <v>108</v>
      </c>
      <c r="F1904" t="s">
        <v>109</v>
      </c>
      <c r="G1904" t="s">
        <v>62</v>
      </c>
      <c r="H1904" t="s">
        <v>110</v>
      </c>
      <c r="I1904" t="s">
        <v>84</v>
      </c>
      <c r="J1904" t="s">
        <v>34</v>
      </c>
      <c r="K1904">
        <v>4</v>
      </c>
      <c r="L1904">
        <v>110</v>
      </c>
      <c r="M1904">
        <v>0.05</v>
      </c>
      <c r="N1904">
        <v>418</v>
      </c>
      <c r="O1904">
        <v>146</v>
      </c>
      <c r="P1904" t="s">
        <v>28</v>
      </c>
      <c r="Q1904" t="s">
        <v>35</v>
      </c>
      <c r="R1904" t="s">
        <v>36</v>
      </c>
      <c r="S1904">
        <v>4.7</v>
      </c>
      <c r="T1904">
        <f>YEAR(tblOrders[[#This Row],[Order Date]])</f>
        <v>2025</v>
      </c>
      <c r="U1904" t="str">
        <f>TEXT(tblOrders[[#This Row],[Order Date]],"mmm-yyyy")</f>
        <v>Dec-2025</v>
      </c>
      <c r="V1904" s="4">
        <f>tblOrders[[#This Row],[Profit]]/tblOrders[[#This Row],[Sales Amount]]</f>
        <v>0.34928229665071769</v>
      </c>
      <c r="W1904" t="str">
        <f>VLOOKUP(tblOrders[[#This Row],[City]],CityRegion,2,0)</f>
        <v>West</v>
      </c>
      <c r="X1904" t="str">
        <f>VLOOKUP(tblOrders[[#This Row],[City]],lookups!A:C,3,0)</f>
        <v>Maharashtra</v>
      </c>
    </row>
    <row r="1905" spans="1:24" x14ac:dyDescent="0.25">
      <c r="A1905" t="s">
        <v>3329</v>
      </c>
      <c r="B1905" s="1">
        <v>45673</v>
      </c>
      <c r="C1905" t="s">
        <v>2891</v>
      </c>
      <c r="D1905" t="s">
        <v>39</v>
      </c>
      <c r="E1905" t="s">
        <v>73</v>
      </c>
      <c r="F1905" t="s">
        <v>74</v>
      </c>
      <c r="G1905" t="s">
        <v>68</v>
      </c>
      <c r="H1905" t="s">
        <v>75</v>
      </c>
      <c r="I1905" t="s">
        <v>70</v>
      </c>
      <c r="J1905" t="s">
        <v>34</v>
      </c>
      <c r="K1905">
        <v>1</v>
      </c>
      <c r="L1905">
        <v>65</v>
      </c>
      <c r="M1905">
        <v>0.1</v>
      </c>
      <c r="N1905">
        <v>58.5</v>
      </c>
      <c r="O1905">
        <v>20.5</v>
      </c>
      <c r="P1905" t="s">
        <v>28</v>
      </c>
      <c r="Q1905" t="s">
        <v>29</v>
      </c>
      <c r="R1905" t="s">
        <v>30</v>
      </c>
      <c r="S1905">
        <v>4.4000000000000004</v>
      </c>
      <c r="T1905">
        <f>YEAR(tblOrders[[#This Row],[Order Date]])</f>
        <v>2025</v>
      </c>
      <c r="U1905" t="str">
        <f>TEXT(tblOrders[[#This Row],[Order Date]],"mmm-yyyy")</f>
        <v>Jan-2025</v>
      </c>
      <c r="V1905" s="4">
        <f>tblOrders[[#This Row],[Profit]]/tblOrders[[#This Row],[Sales Amount]]</f>
        <v>0.3504273504273504</v>
      </c>
      <c r="W1905" t="str">
        <f>VLOOKUP(tblOrders[[#This Row],[City]],CityRegion,2,0)</f>
        <v>South</v>
      </c>
      <c r="X1905" t="str">
        <f>VLOOKUP(tblOrders[[#This Row],[City]],lookups!A:C,3,0)</f>
        <v>Telengana</v>
      </c>
    </row>
    <row r="1906" spans="1:24" x14ac:dyDescent="0.25">
      <c r="A1906" t="s">
        <v>3330</v>
      </c>
      <c r="B1906" s="1">
        <v>46009</v>
      </c>
      <c r="C1906" t="s">
        <v>1455</v>
      </c>
      <c r="D1906" t="s">
        <v>21</v>
      </c>
      <c r="E1906" t="s">
        <v>79</v>
      </c>
      <c r="F1906" t="s">
        <v>80</v>
      </c>
      <c r="G1906" t="s">
        <v>68</v>
      </c>
      <c r="H1906" t="s">
        <v>81</v>
      </c>
      <c r="I1906" t="s">
        <v>130</v>
      </c>
      <c r="J1906" t="s">
        <v>34</v>
      </c>
      <c r="K1906">
        <v>3</v>
      </c>
      <c r="L1906">
        <v>799</v>
      </c>
      <c r="M1906">
        <v>0.15</v>
      </c>
      <c r="N1906">
        <v>2037.45</v>
      </c>
      <c r="O1906">
        <v>177.45</v>
      </c>
      <c r="P1906" t="s">
        <v>28</v>
      </c>
      <c r="Q1906" t="s">
        <v>91</v>
      </c>
      <c r="R1906" t="s">
        <v>30</v>
      </c>
      <c r="S1906">
        <v>4.0999999999999996</v>
      </c>
      <c r="T1906">
        <f>YEAR(tblOrders[[#This Row],[Order Date]])</f>
        <v>2025</v>
      </c>
      <c r="U1906" t="str">
        <f>TEXT(tblOrders[[#This Row],[Order Date]],"mmm-yyyy")</f>
        <v>Dec-2025</v>
      </c>
      <c r="V1906" s="4">
        <f>tblOrders[[#This Row],[Profit]]/tblOrders[[#This Row],[Sales Amount]]</f>
        <v>8.7094161819921953E-2</v>
      </c>
      <c r="W1906" t="str">
        <f>VLOOKUP(tblOrders[[#This Row],[City]],CityRegion,2,0)</f>
        <v>West</v>
      </c>
      <c r="X1906" t="str">
        <f>VLOOKUP(tblOrders[[#This Row],[City]],lookups!A:C,3,0)</f>
        <v>Maharashtra</v>
      </c>
    </row>
    <row r="1907" spans="1:24" x14ac:dyDescent="0.25">
      <c r="A1907" t="s">
        <v>3331</v>
      </c>
      <c r="B1907" s="1">
        <v>45876</v>
      </c>
      <c r="C1907" t="s">
        <v>3332</v>
      </c>
      <c r="D1907" t="s">
        <v>21</v>
      </c>
      <c r="E1907" t="s">
        <v>60</v>
      </c>
      <c r="F1907" t="s">
        <v>61</v>
      </c>
      <c r="G1907" t="s">
        <v>62</v>
      </c>
      <c r="H1907" t="s">
        <v>63</v>
      </c>
      <c r="I1907" t="s">
        <v>44</v>
      </c>
      <c r="J1907" t="s">
        <v>27</v>
      </c>
      <c r="K1907">
        <v>4</v>
      </c>
      <c r="L1907">
        <v>45</v>
      </c>
      <c r="M1907">
        <v>0.05</v>
      </c>
      <c r="N1907">
        <v>171</v>
      </c>
      <c r="O1907">
        <v>67</v>
      </c>
      <c r="P1907" t="s">
        <v>148</v>
      </c>
      <c r="Q1907" t="s">
        <v>29</v>
      </c>
      <c r="R1907" t="s">
        <v>30</v>
      </c>
      <c r="S1907">
        <v>3.1</v>
      </c>
      <c r="T1907">
        <f>YEAR(tblOrders[[#This Row],[Order Date]])</f>
        <v>2025</v>
      </c>
      <c r="U1907" t="str">
        <f>TEXT(tblOrders[[#This Row],[Order Date]],"mmm-yyyy")</f>
        <v>Aug-2025</v>
      </c>
      <c r="V1907" s="4">
        <f>tblOrders[[#This Row],[Profit]]/tblOrders[[#This Row],[Sales Amount]]</f>
        <v>0.391812865497076</v>
      </c>
      <c r="W1907" t="str">
        <f>VLOOKUP(tblOrders[[#This Row],[City]],CityRegion,2,0)</f>
        <v>South</v>
      </c>
      <c r="X1907" t="str">
        <f>VLOOKUP(tblOrders[[#This Row],[City]],lookups!A:C,3,0)</f>
        <v>Kerala</v>
      </c>
    </row>
    <row r="1908" spans="1:24" x14ac:dyDescent="0.25">
      <c r="A1908" t="s">
        <v>3333</v>
      </c>
      <c r="B1908" s="1">
        <v>45863</v>
      </c>
      <c r="C1908" t="s">
        <v>3334</v>
      </c>
      <c r="D1908" t="s">
        <v>21</v>
      </c>
      <c r="E1908" t="s">
        <v>114</v>
      </c>
      <c r="F1908" t="s">
        <v>115</v>
      </c>
      <c r="G1908" t="s">
        <v>42</v>
      </c>
      <c r="H1908" t="s">
        <v>116</v>
      </c>
      <c r="I1908" t="s">
        <v>57</v>
      </c>
      <c r="J1908" t="s">
        <v>27</v>
      </c>
      <c r="K1908">
        <v>3</v>
      </c>
      <c r="L1908">
        <v>12</v>
      </c>
      <c r="M1908">
        <v>0</v>
      </c>
      <c r="N1908">
        <v>36</v>
      </c>
      <c r="O1908">
        <v>18</v>
      </c>
      <c r="P1908" t="s">
        <v>85</v>
      </c>
      <c r="Q1908" t="s">
        <v>86</v>
      </c>
      <c r="R1908" t="s">
        <v>30</v>
      </c>
      <c r="S1908">
        <v>4.4000000000000004</v>
      </c>
      <c r="T1908">
        <f>YEAR(tblOrders[[#This Row],[Order Date]])</f>
        <v>2025</v>
      </c>
      <c r="U1908" t="str">
        <f>TEXT(tblOrders[[#This Row],[Order Date]],"mmm-yyyy")</f>
        <v>Jul-2025</v>
      </c>
      <c r="V1908" s="4">
        <f>tblOrders[[#This Row],[Profit]]/tblOrders[[#This Row],[Sales Amount]]</f>
        <v>0.5</v>
      </c>
      <c r="W1908" t="str">
        <f>VLOOKUP(tblOrders[[#This Row],[City]],CityRegion,2,0)</f>
        <v>South</v>
      </c>
      <c r="X1908" t="str">
        <f>VLOOKUP(tblOrders[[#This Row],[City]],lookups!A:C,3,0)</f>
        <v>Kerala</v>
      </c>
    </row>
    <row r="1909" spans="1:24" x14ac:dyDescent="0.25">
      <c r="A1909" t="s">
        <v>3335</v>
      </c>
      <c r="B1909" s="1">
        <v>45744</v>
      </c>
      <c r="C1909" t="s">
        <v>3336</v>
      </c>
      <c r="D1909" t="s">
        <v>39</v>
      </c>
      <c r="E1909" t="s">
        <v>49</v>
      </c>
      <c r="F1909" t="s">
        <v>50</v>
      </c>
      <c r="G1909" t="s">
        <v>24</v>
      </c>
      <c r="H1909" t="s">
        <v>51</v>
      </c>
      <c r="I1909" t="s">
        <v>84</v>
      </c>
      <c r="J1909" t="s">
        <v>45</v>
      </c>
      <c r="K1909">
        <v>1</v>
      </c>
      <c r="L1909">
        <v>85</v>
      </c>
      <c r="M1909">
        <v>0.05</v>
      </c>
      <c r="N1909">
        <v>80.75</v>
      </c>
      <c r="O1909">
        <v>28.75</v>
      </c>
      <c r="P1909" t="s">
        <v>28</v>
      </c>
      <c r="Q1909" t="s">
        <v>91</v>
      </c>
      <c r="R1909" t="s">
        <v>30</v>
      </c>
      <c r="S1909">
        <v>2.9</v>
      </c>
      <c r="T1909">
        <f>YEAR(tblOrders[[#This Row],[Order Date]])</f>
        <v>2025</v>
      </c>
      <c r="U1909" t="str">
        <f>TEXT(tblOrders[[#This Row],[Order Date]],"mmm-yyyy")</f>
        <v>Mar-2025</v>
      </c>
      <c r="V1909" s="4">
        <f>tblOrders[[#This Row],[Profit]]/tblOrders[[#This Row],[Sales Amount]]</f>
        <v>0.35603715170278638</v>
      </c>
      <c r="W1909" t="str">
        <f>VLOOKUP(tblOrders[[#This Row],[City]],CityRegion,2,0)</f>
        <v>West</v>
      </c>
      <c r="X1909" t="str">
        <f>VLOOKUP(tblOrders[[#This Row],[City]],lookups!A:C,3,0)</f>
        <v>Maharashtra</v>
      </c>
    </row>
    <row r="1910" spans="1:24" x14ac:dyDescent="0.25">
      <c r="A1910" t="s">
        <v>3337</v>
      </c>
      <c r="B1910" s="1">
        <v>45780</v>
      </c>
      <c r="C1910" t="s">
        <v>721</v>
      </c>
      <c r="D1910" t="s">
        <v>21</v>
      </c>
      <c r="E1910" t="s">
        <v>79</v>
      </c>
      <c r="F1910" t="s">
        <v>80</v>
      </c>
      <c r="G1910" t="s">
        <v>68</v>
      </c>
      <c r="H1910" t="s">
        <v>81</v>
      </c>
      <c r="I1910" t="s">
        <v>52</v>
      </c>
      <c r="J1910" t="s">
        <v>27</v>
      </c>
      <c r="K1910">
        <v>3</v>
      </c>
      <c r="L1910">
        <v>799</v>
      </c>
      <c r="M1910">
        <v>0</v>
      </c>
      <c r="N1910">
        <v>2397</v>
      </c>
      <c r="O1910">
        <v>537</v>
      </c>
      <c r="P1910" t="s">
        <v>148</v>
      </c>
      <c r="Q1910" t="s">
        <v>86</v>
      </c>
      <c r="R1910" t="s">
        <v>36</v>
      </c>
      <c r="S1910">
        <v>4.7</v>
      </c>
      <c r="T1910">
        <f>YEAR(tblOrders[[#This Row],[Order Date]])</f>
        <v>2025</v>
      </c>
      <c r="U1910" t="str">
        <f>TEXT(tblOrders[[#This Row],[Order Date]],"mmm-yyyy")</f>
        <v>May-2025</v>
      </c>
      <c r="V1910" s="4">
        <f>tblOrders[[#This Row],[Profit]]/tblOrders[[#This Row],[Sales Amount]]</f>
        <v>0.22403003754693368</v>
      </c>
      <c r="W1910" t="str">
        <f>VLOOKUP(tblOrders[[#This Row],[City]],CityRegion,2,0)</f>
        <v>South</v>
      </c>
      <c r="X1910" t="str">
        <f>VLOOKUP(tblOrders[[#This Row],[City]],lookups!A:C,3,0)</f>
        <v>Kerala</v>
      </c>
    </row>
    <row r="1911" spans="1:24" x14ac:dyDescent="0.25">
      <c r="A1911" t="s">
        <v>3338</v>
      </c>
      <c r="B1911" s="1">
        <v>45818</v>
      </c>
      <c r="C1911" t="s">
        <v>3339</v>
      </c>
      <c r="D1911" t="s">
        <v>39</v>
      </c>
      <c r="E1911" t="s">
        <v>79</v>
      </c>
      <c r="F1911" t="s">
        <v>80</v>
      </c>
      <c r="G1911" t="s">
        <v>68</v>
      </c>
      <c r="H1911" t="s">
        <v>81</v>
      </c>
      <c r="I1911" t="s">
        <v>130</v>
      </c>
      <c r="J1911" t="s">
        <v>45</v>
      </c>
      <c r="K1911">
        <v>3</v>
      </c>
      <c r="L1911">
        <v>799</v>
      </c>
      <c r="M1911">
        <v>0.05</v>
      </c>
      <c r="N1911">
        <v>2277.15</v>
      </c>
      <c r="O1911">
        <v>417.15</v>
      </c>
      <c r="P1911" t="s">
        <v>111</v>
      </c>
      <c r="Q1911" t="s">
        <v>35</v>
      </c>
      <c r="R1911" t="s">
        <v>36</v>
      </c>
      <c r="S1911">
        <v>3.6</v>
      </c>
      <c r="T1911">
        <f>YEAR(tblOrders[[#This Row],[Order Date]])</f>
        <v>2025</v>
      </c>
      <c r="U1911" t="str">
        <f>TEXT(tblOrders[[#This Row],[Order Date]],"mmm-yyyy")</f>
        <v>Jun-2025</v>
      </c>
      <c r="V1911" s="4">
        <f>tblOrders[[#This Row],[Profit]]/tblOrders[[#This Row],[Sales Amount]]</f>
        <v>0.18318951320729859</v>
      </c>
      <c r="W1911" t="str">
        <f>VLOOKUP(tblOrders[[#This Row],[City]],CityRegion,2,0)</f>
        <v>West</v>
      </c>
      <c r="X1911" t="str">
        <f>VLOOKUP(tblOrders[[#This Row],[City]],lookups!A:C,3,0)</f>
        <v>Maharashtra</v>
      </c>
    </row>
    <row r="1912" spans="1:24" x14ac:dyDescent="0.25">
      <c r="A1912" t="s">
        <v>3340</v>
      </c>
      <c r="B1912" s="1">
        <v>45962</v>
      </c>
      <c r="C1912" t="s">
        <v>2340</v>
      </c>
      <c r="D1912" t="s">
        <v>21</v>
      </c>
      <c r="E1912" t="s">
        <v>79</v>
      </c>
      <c r="F1912" t="s">
        <v>80</v>
      </c>
      <c r="G1912" t="s">
        <v>68</v>
      </c>
      <c r="H1912" t="s">
        <v>81</v>
      </c>
      <c r="I1912" t="s">
        <v>44</v>
      </c>
      <c r="J1912" t="s">
        <v>45</v>
      </c>
      <c r="K1912">
        <v>5</v>
      </c>
      <c r="L1912">
        <v>799</v>
      </c>
      <c r="M1912">
        <v>0.15</v>
      </c>
      <c r="N1912">
        <v>3395.75</v>
      </c>
      <c r="O1912">
        <v>295.75</v>
      </c>
      <c r="P1912" t="s">
        <v>28</v>
      </c>
      <c r="Q1912" t="s">
        <v>91</v>
      </c>
      <c r="R1912" t="s">
        <v>36</v>
      </c>
      <c r="S1912">
        <v>3.3</v>
      </c>
      <c r="T1912">
        <f>YEAR(tblOrders[[#This Row],[Order Date]])</f>
        <v>2025</v>
      </c>
      <c r="U1912" t="str">
        <f>TEXT(tblOrders[[#This Row],[Order Date]],"mmm-yyyy")</f>
        <v>Nov-2025</v>
      </c>
      <c r="V1912" s="4">
        <f>tblOrders[[#This Row],[Profit]]/tblOrders[[#This Row],[Sales Amount]]</f>
        <v>8.7094161819921967E-2</v>
      </c>
      <c r="W1912" t="str">
        <f>VLOOKUP(tblOrders[[#This Row],[City]],CityRegion,2,0)</f>
        <v>South</v>
      </c>
      <c r="X1912" t="str">
        <f>VLOOKUP(tblOrders[[#This Row],[City]],lookups!A:C,3,0)</f>
        <v>Kerala</v>
      </c>
    </row>
    <row r="1913" spans="1:24" x14ac:dyDescent="0.25">
      <c r="A1913" t="s">
        <v>3341</v>
      </c>
      <c r="B1913" s="1">
        <v>45672</v>
      </c>
      <c r="C1913" t="s">
        <v>3342</v>
      </c>
      <c r="D1913" t="s">
        <v>21</v>
      </c>
      <c r="E1913" t="s">
        <v>66</v>
      </c>
      <c r="F1913" t="s">
        <v>67</v>
      </c>
      <c r="G1913" t="s">
        <v>68</v>
      </c>
      <c r="H1913" t="s">
        <v>69</v>
      </c>
      <c r="I1913" t="s">
        <v>52</v>
      </c>
      <c r="J1913" t="s">
        <v>34</v>
      </c>
      <c r="K1913">
        <v>4</v>
      </c>
      <c r="L1913">
        <v>149</v>
      </c>
      <c r="M1913">
        <v>0.05</v>
      </c>
      <c r="N1913">
        <v>566.20000000000005</v>
      </c>
      <c r="O1913">
        <v>186.2</v>
      </c>
      <c r="P1913" t="s">
        <v>28</v>
      </c>
      <c r="Q1913" t="s">
        <v>35</v>
      </c>
      <c r="R1913" t="s">
        <v>36</v>
      </c>
      <c r="S1913">
        <v>3.7</v>
      </c>
      <c r="T1913">
        <f>YEAR(tblOrders[[#This Row],[Order Date]])</f>
        <v>2025</v>
      </c>
      <c r="U1913" t="str">
        <f>TEXT(tblOrders[[#This Row],[Order Date]],"mmm-yyyy")</f>
        <v>Jan-2025</v>
      </c>
      <c r="V1913" s="4">
        <f>tblOrders[[#This Row],[Profit]]/tblOrders[[#This Row],[Sales Amount]]</f>
        <v>0.32885906040268453</v>
      </c>
      <c r="W1913" t="str">
        <f>VLOOKUP(tblOrders[[#This Row],[City]],CityRegion,2,0)</f>
        <v>South</v>
      </c>
      <c r="X1913" t="str">
        <f>VLOOKUP(tblOrders[[#This Row],[City]],lookups!A:C,3,0)</f>
        <v>Kerala</v>
      </c>
    </row>
    <row r="1914" spans="1:24" x14ac:dyDescent="0.25">
      <c r="A1914" t="s">
        <v>3343</v>
      </c>
      <c r="B1914" s="1">
        <v>45670</v>
      </c>
      <c r="C1914" t="s">
        <v>3344</v>
      </c>
      <c r="D1914" t="s">
        <v>21</v>
      </c>
      <c r="E1914" t="s">
        <v>22</v>
      </c>
      <c r="F1914" t="s">
        <v>23</v>
      </c>
      <c r="G1914" t="s">
        <v>24</v>
      </c>
      <c r="H1914" t="s">
        <v>25</v>
      </c>
      <c r="I1914" t="s">
        <v>57</v>
      </c>
      <c r="J1914" t="s">
        <v>34</v>
      </c>
      <c r="K1914">
        <v>5</v>
      </c>
      <c r="L1914">
        <v>190</v>
      </c>
      <c r="M1914">
        <v>0.05</v>
      </c>
      <c r="N1914">
        <v>902.5</v>
      </c>
      <c r="O1914">
        <v>277.5</v>
      </c>
      <c r="P1914" t="s">
        <v>28</v>
      </c>
      <c r="Q1914" t="s">
        <v>29</v>
      </c>
      <c r="R1914" t="s">
        <v>30</v>
      </c>
      <c r="S1914">
        <v>4.9000000000000004</v>
      </c>
      <c r="T1914">
        <f>YEAR(tblOrders[[#This Row],[Order Date]])</f>
        <v>2025</v>
      </c>
      <c r="U1914" t="str">
        <f>TEXT(tblOrders[[#This Row],[Order Date]],"mmm-yyyy")</f>
        <v>Jan-2025</v>
      </c>
      <c r="V1914" s="4">
        <f>tblOrders[[#This Row],[Profit]]/tblOrders[[#This Row],[Sales Amount]]</f>
        <v>0.30747922437673131</v>
      </c>
      <c r="W1914" t="str">
        <f>VLOOKUP(tblOrders[[#This Row],[City]],CityRegion,2,0)</f>
        <v>South</v>
      </c>
      <c r="X1914" t="str">
        <f>VLOOKUP(tblOrders[[#This Row],[City]],lookups!A:C,3,0)</f>
        <v>Kerala</v>
      </c>
    </row>
    <row r="1915" spans="1:24" x14ac:dyDescent="0.25">
      <c r="A1915" t="s">
        <v>3345</v>
      </c>
      <c r="B1915" s="1">
        <v>45793</v>
      </c>
      <c r="C1915" t="s">
        <v>295</v>
      </c>
      <c r="D1915" t="s">
        <v>21</v>
      </c>
      <c r="E1915" t="s">
        <v>101</v>
      </c>
      <c r="F1915" t="s">
        <v>102</v>
      </c>
      <c r="G1915" t="s">
        <v>24</v>
      </c>
      <c r="H1915" t="s">
        <v>103</v>
      </c>
      <c r="I1915" t="s">
        <v>52</v>
      </c>
      <c r="J1915" t="s">
        <v>34</v>
      </c>
      <c r="K1915">
        <v>2</v>
      </c>
      <c r="L1915">
        <v>120</v>
      </c>
      <c r="M1915">
        <v>0</v>
      </c>
      <c r="N1915">
        <v>240</v>
      </c>
      <c r="O1915">
        <v>84</v>
      </c>
      <c r="P1915" t="s">
        <v>111</v>
      </c>
      <c r="Q1915" t="s">
        <v>35</v>
      </c>
      <c r="R1915" t="s">
        <v>36</v>
      </c>
      <c r="S1915">
        <v>5</v>
      </c>
      <c r="T1915">
        <f>YEAR(tblOrders[[#This Row],[Order Date]])</f>
        <v>2025</v>
      </c>
      <c r="U1915" t="str">
        <f>TEXT(tblOrders[[#This Row],[Order Date]],"mmm-yyyy")</f>
        <v>May-2025</v>
      </c>
      <c r="V1915" s="4">
        <f>tblOrders[[#This Row],[Profit]]/tblOrders[[#This Row],[Sales Amount]]</f>
        <v>0.35</v>
      </c>
      <c r="W1915" t="str">
        <f>VLOOKUP(tblOrders[[#This Row],[City]],CityRegion,2,0)</f>
        <v>South</v>
      </c>
      <c r="X1915" t="str">
        <f>VLOOKUP(tblOrders[[#This Row],[City]],lookups!A:C,3,0)</f>
        <v>Kerala</v>
      </c>
    </row>
    <row r="1916" spans="1:24" x14ac:dyDescent="0.25">
      <c r="A1916" t="s">
        <v>3346</v>
      </c>
      <c r="B1916" s="1">
        <v>45665</v>
      </c>
      <c r="C1916" t="s">
        <v>1521</v>
      </c>
      <c r="D1916" t="s">
        <v>21</v>
      </c>
      <c r="E1916" t="s">
        <v>66</v>
      </c>
      <c r="F1916" t="s">
        <v>67</v>
      </c>
      <c r="G1916" t="s">
        <v>68</v>
      </c>
      <c r="H1916" t="s">
        <v>69</v>
      </c>
      <c r="I1916" t="s">
        <v>130</v>
      </c>
      <c r="J1916" t="s">
        <v>34</v>
      </c>
      <c r="K1916">
        <v>3</v>
      </c>
      <c r="L1916">
        <v>149</v>
      </c>
      <c r="M1916">
        <v>0.1</v>
      </c>
      <c r="N1916">
        <v>402.3</v>
      </c>
      <c r="O1916">
        <v>117.3</v>
      </c>
      <c r="P1916" t="s">
        <v>28</v>
      </c>
      <c r="Q1916" t="s">
        <v>29</v>
      </c>
      <c r="R1916" t="s">
        <v>30</v>
      </c>
      <c r="S1916">
        <v>3.7</v>
      </c>
      <c r="T1916">
        <f>YEAR(tblOrders[[#This Row],[Order Date]])</f>
        <v>2025</v>
      </c>
      <c r="U1916" t="str">
        <f>TEXT(tblOrders[[#This Row],[Order Date]],"mmm-yyyy")</f>
        <v>Jan-2025</v>
      </c>
      <c r="V1916" s="4">
        <f>tblOrders[[#This Row],[Profit]]/tblOrders[[#This Row],[Sales Amount]]</f>
        <v>0.29157345264727813</v>
      </c>
      <c r="W1916" t="str">
        <f>VLOOKUP(tblOrders[[#This Row],[City]],CityRegion,2,0)</f>
        <v>West</v>
      </c>
      <c r="X1916" t="str">
        <f>VLOOKUP(tblOrders[[#This Row],[City]],lookups!A:C,3,0)</f>
        <v>Maharashtra</v>
      </c>
    </row>
    <row r="1917" spans="1:24" x14ac:dyDescent="0.25">
      <c r="A1917" t="s">
        <v>3347</v>
      </c>
      <c r="B1917" s="1">
        <v>45798</v>
      </c>
      <c r="C1917" t="s">
        <v>2658</v>
      </c>
      <c r="D1917" t="s">
        <v>39</v>
      </c>
      <c r="E1917" t="s">
        <v>94</v>
      </c>
      <c r="F1917" t="s">
        <v>95</v>
      </c>
      <c r="G1917" t="s">
        <v>68</v>
      </c>
      <c r="H1917" t="s">
        <v>96</v>
      </c>
      <c r="I1917" t="s">
        <v>70</v>
      </c>
      <c r="J1917" t="s">
        <v>45</v>
      </c>
      <c r="K1917">
        <v>2</v>
      </c>
      <c r="L1917">
        <v>89</v>
      </c>
      <c r="M1917">
        <v>0.05</v>
      </c>
      <c r="N1917">
        <v>169.1</v>
      </c>
      <c r="O1917">
        <v>59.1</v>
      </c>
      <c r="P1917" t="s">
        <v>28</v>
      </c>
      <c r="Q1917" t="s">
        <v>86</v>
      </c>
      <c r="R1917" t="s">
        <v>30</v>
      </c>
      <c r="S1917">
        <v>4.5999999999999996</v>
      </c>
      <c r="T1917">
        <f>YEAR(tblOrders[[#This Row],[Order Date]])</f>
        <v>2025</v>
      </c>
      <c r="U1917" t="str">
        <f>TEXT(tblOrders[[#This Row],[Order Date]],"mmm-yyyy")</f>
        <v>May-2025</v>
      </c>
      <c r="V1917" s="4">
        <f>tblOrders[[#This Row],[Profit]]/tblOrders[[#This Row],[Sales Amount]]</f>
        <v>0.34949733885274986</v>
      </c>
      <c r="W1917" t="str">
        <f>VLOOKUP(tblOrders[[#This Row],[City]],CityRegion,2,0)</f>
        <v>South</v>
      </c>
      <c r="X1917" t="str">
        <f>VLOOKUP(tblOrders[[#This Row],[City]],lookups!A:C,3,0)</f>
        <v>Telengana</v>
      </c>
    </row>
    <row r="1918" spans="1:24" x14ac:dyDescent="0.25">
      <c r="A1918" t="s">
        <v>3348</v>
      </c>
      <c r="B1918" s="1">
        <v>45769</v>
      </c>
      <c r="C1918" t="s">
        <v>3349</v>
      </c>
      <c r="D1918" t="s">
        <v>21</v>
      </c>
      <c r="E1918" t="s">
        <v>94</v>
      </c>
      <c r="F1918" t="s">
        <v>95</v>
      </c>
      <c r="G1918" t="s">
        <v>68</v>
      </c>
      <c r="H1918" t="s">
        <v>96</v>
      </c>
      <c r="I1918" t="s">
        <v>130</v>
      </c>
      <c r="J1918" t="s">
        <v>34</v>
      </c>
      <c r="K1918">
        <v>3</v>
      </c>
      <c r="L1918">
        <v>89</v>
      </c>
      <c r="M1918">
        <v>0.1</v>
      </c>
      <c r="N1918">
        <v>240.3</v>
      </c>
      <c r="O1918">
        <v>75.3</v>
      </c>
      <c r="P1918" t="s">
        <v>28</v>
      </c>
      <c r="Q1918" t="s">
        <v>35</v>
      </c>
      <c r="R1918" t="s">
        <v>36</v>
      </c>
      <c r="S1918">
        <v>3.4</v>
      </c>
      <c r="T1918">
        <f>YEAR(tblOrders[[#This Row],[Order Date]])</f>
        <v>2025</v>
      </c>
      <c r="U1918" t="str">
        <f>TEXT(tblOrders[[#This Row],[Order Date]],"mmm-yyyy")</f>
        <v>Apr-2025</v>
      </c>
      <c r="V1918" s="4">
        <f>tblOrders[[#This Row],[Profit]]/tblOrders[[#This Row],[Sales Amount]]</f>
        <v>0.31335830212234705</v>
      </c>
      <c r="W1918" t="str">
        <f>VLOOKUP(tblOrders[[#This Row],[City]],CityRegion,2,0)</f>
        <v>West</v>
      </c>
      <c r="X1918" t="str">
        <f>VLOOKUP(tblOrders[[#This Row],[City]],lookups!A:C,3,0)</f>
        <v>Maharashtra</v>
      </c>
    </row>
    <row r="1919" spans="1:24" x14ac:dyDescent="0.25">
      <c r="A1919" t="s">
        <v>3350</v>
      </c>
      <c r="B1919" s="1">
        <v>45727</v>
      </c>
      <c r="C1919" t="s">
        <v>917</v>
      </c>
      <c r="D1919" t="s">
        <v>39</v>
      </c>
      <c r="E1919" t="s">
        <v>49</v>
      </c>
      <c r="F1919" t="s">
        <v>50</v>
      </c>
      <c r="G1919" t="s">
        <v>24</v>
      </c>
      <c r="H1919" t="s">
        <v>51</v>
      </c>
      <c r="I1919" t="s">
        <v>52</v>
      </c>
      <c r="J1919" t="s">
        <v>34</v>
      </c>
      <c r="K1919">
        <v>2</v>
      </c>
      <c r="L1919">
        <v>85</v>
      </c>
      <c r="M1919">
        <v>0.2</v>
      </c>
      <c r="N1919">
        <v>136</v>
      </c>
      <c r="O1919">
        <v>32</v>
      </c>
      <c r="P1919" t="s">
        <v>28</v>
      </c>
      <c r="Q1919" t="s">
        <v>46</v>
      </c>
      <c r="R1919" t="s">
        <v>36</v>
      </c>
      <c r="S1919">
        <v>4.4000000000000004</v>
      </c>
      <c r="T1919">
        <f>YEAR(tblOrders[[#This Row],[Order Date]])</f>
        <v>2025</v>
      </c>
      <c r="U1919" t="str">
        <f>TEXT(tblOrders[[#This Row],[Order Date]],"mmm-yyyy")</f>
        <v>Mar-2025</v>
      </c>
      <c r="V1919" s="4">
        <f>tblOrders[[#This Row],[Profit]]/tblOrders[[#This Row],[Sales Amount]]</f>
        <v>0.23529411764705882</v>
      </c>
      <c r="W1919" t="str">
        <f>VLOOKUP(tblOrders[[#This Row],[City]],CityRegion,2,0)</f>
        <v>South</v>
      </c>
      <c r="X1919" t="str">
        <f>VLOOKUP(tblOrders[[#This Row],[City]],lookups!A:C,3,0)</f>
        <v>Kerala</v>
      </c>
    </row>
    <row r="1920" spans="1:24" x14ac:dyDescent="0.25">
      <c r="A1920" t="s">
        <v>3351</v>
      </c>
      <c r="B1920" s="1">
        <v>45975</v>
      </c>
      <c r="C1920" t="s">
        <v>964</v>
      </c>
      <c r="D1920" t="s">
        <v>39</v>
      </c>
      <c r="E1920" t="s">
        <v>60</v>
      </c>
      <c r="F1920" t="s">
        <v>61</v>
      </c>
      <c r="G1920" t="s">
        <v>62</v>
      </c>
      <c r="H1920" t="s">
        <v>63</v>
      </c>
      <c r="I1920" t="s">
        <v>52</v>
      </c>
      <c r="J1920" t="s">
        <v>27</v>
      </c>
      <c r="K1920">
        <v>1</v>
      </c>
      <c r="L1920">
        <v>45</v>
      </c>
      <c r="M1920">
        <v>0.2</v>
      </c>
      <c r="N1920">
        <v>36</v>
      </c>
      <c r="O1920">
        <v>10</v>
      </c>
      <c r="P1920" t="s">
        <v>28</v>
      </c>
      <c r="Q1920" t="s">
        <v>35</v>
      </c>
      <c r="R1920" t="s">
        <v>36</v>
      </c>
      <c r="S1920">
        <v>3</v>
      </c>
      <c r="T1920">
        <f>YEAR(tblOrders[[#This Row],[Order Date]])</f>
        <v>2025</v>
      </c>
      <c r="U1920" t="str">
        <f>TEXT(tblOrders[[#This Row],[Order Date]],"mmm-yyyy")</f>
        <v>Nov-2025</v>
      </c>
      <c r="V1920" s="4">
        <f>tblOrders[[#This Row],[Profit]]/tblOrders[[#This Row],[Sales Amount]]</f>
        <v>0.27777777777777779</v>
      </c>
      <c r="W1920" t="str">
        <f>VLOOKUP(tblOrders[[#This Row],[City]],CityRegion,2,0)</f>
        <v>South</v>
      </c>
      <c r="X1920" t="str">
        <f>VLOOKUP(tblOrders[[#This Row],[City]],lookups!A:C,3,0)</f>
        <v>Kerala</v>
      </c>
    </row>
    <row r="1921" spans="1:24" x14ac:dyDescent="0.25">
      <c r="A1921" t="s">
        <v>3352</v>
      </c>
      <c r="B1921" s="1">
        <v>45787</v>
      </c>
      <c r="C1921" t="s">
        <v>3353</v>
      </c>
      <c r="D1921" t="s">
        <v>39</v>
      </c>
      <c r="E1921" t="s">
        <v>94</v>
      </c>
      <c r="F1921" t="s">
        <v>95</v>
      </c>
      <c r="G1921" t="s">
        <v>68</v>
      </c>
      <c r="H1921" t="s">
        <v>96</v>
      </c>
      <c r="I1921" t="s">
        <v>76</v>
      </c>
      <c r="J1921" t="s">
        <v>45</v>
      </c>
      <c r="K1921">
        <v>4</v>
      </c>
      <c r="L1921">
        <v>89</v>
      </c>
      <c r="M1921">
        <v>0.05</v>
      </c>
      <c r="N1921">
        <v>338.2</v>
      </c>
      <c r="O1921">
        <v>118.2</v>
      </c>
      <c r="P1921" t="s">
        <v>28</v>
      </c>
      <c r="Q1921" t="s">
        <v>46</v>
      </c>
      <c r="R1921" t="s">
        <v>36</v>
      </c>
      <c r="S1921">
        <v>4.2</v>
      </c>
      <c r="T1921">
        <f>YEAR(tblOrders[[#This Row],[Order Date]])</f>
        <v>2025</v>
      </c>
      <c r="U1921" t="str">
        <f>TEXT(tblOrders[[#This Row],[Order Date]],"mmm-yyyy")</f>
        <v>May-2025</v>
      </c>
      <c r="V1921" s="4">
        <f>tblOrders[[#This Row],[Profit]]/tblOrders[[#This Row],[Sales Amount]]</f>
        <v>0.34949733885274986</v>
      </c>
      <c r="W1921" t="str">
        <f>VLOOKUP(tblOrders[[#This Row],[City]],CityRegion,2,0)</f>
        <v>South</v>
      </c>
      <c r="X1921" t="str">
        <f>VLOOKUP(tblOrders[[#This Row],[City]],lookups!A:C,3,0)</f>
        <v>Kerala</v>
      </c>
    </row>
    <row r="1922" spans="1:24" x14ac:dyDescent="0.25">
      <c r="A1922" t="s">
        <v>3354</v>
      </c>
      <c r="B1922" s="1">
        <v>45767</v>
      </c>
      <c r="C1922" t="s">
        <v>2595</v>
      </c>
      <c r="D1922" t="s">
        <v>39</v>
      </c>
      <c r="E1922" t="s">
        <v>114</v>
      </c>
      <c r="F1922" t="s">
        <v>115</v>
      </c>
      <c r="G1922" t="s">
        <v>42</v>
      </c>
      <c r="H1922" t="s">
        <v>116</v>
      </c>
      <c r="I1922" t="s">
        <v>130</v>
      </c>
      <c r="J1922" t="s">
        <v>27</v>
      </c>
      <c r="K1922">
        <v>4</v>
      </c>
      <c r="L1922">
        <v>12</v>
      </c>
      <c r="M1922">
        <v>0.2</v>
      </c>
      <c r="N1922">
        <v>38.4</v>
      </c>
      <c r="O1922">
        <v>14.4</v>
      </c>
      <c r="P1922" t="s">
        <v>28</v>
      </c>
      <c r="Q1922" t="s">
        <v>29</v>
      </c>
      <c r="R1922" t="s">
        <v>30</v>
      </c>
      <c r="S1922">
        <v>2.7</v>
      </c>
      <c r="T1922">
        <f>YEAR(tblOrders[[#This Row],[Order Date]])</f>
        <v>2025</v>
      </c>
      <c r="U1922" t="str">
        <f>TEXT(tblOrders[[#This Row],[Order Date]],"mmm-yyyy")</f>
        <v>Apr-2025</v>
      </c>
      <c r="V1922" s="4">
        <f>tblOrders[[#This Row],[Profit]]/tblOrders[[#This Row],[Sales Amount]]</f>
        <v>0.375</v>
      </c>
      <c r="W1922" t="str">
        <f>VLOOKUP(tblOrders[[#This Row],[City]],CityRegion,2,0)</f>
        <v>West</v>
      </c>
      <c r="X1922" t="str">
        <f>VLOOKUP(tblOrders[[#This Row],[City]],lookups!A:C,3,0)</f>
        <v>Maharashtra</v>
      </c>
    </row>
    <row r="1923" spans="1:24" x14ac:dyDescent="0.25">
      <c r="A1923" t="s">
        <v>3355</v>
      </c>
      <c r="B1923" s="1">
        <v>45810</v>
      </c>
      <c r="C1923" t="s">
        <v>3356</v>
      </c>
      <c r="D1923" t="s">
        <v>21</v>
      </c>
      <c r="E1923" t="s">
        <v>94</v>
      </c>
      <c r="F1923" t="s">
        <v>95</v>
      </c>
      <c r="G1923" t="s">
        <v>68</v>
      </c>
      <c r="H1923" t="s">
        <v>96</v>
      </c>
      <c r="I1923" t="s">
        <v>130</v>
      </c>
      <c r="J1923" t="s">
        <v>45</v>
      </c>
      <c r="K1923">
        <v>2</v>
      </c>
      <c r="L1923">
        <v>89</v>
      </c>
      <c r="M1923">
        <v>0.1</v>
      </c>
      <c r="N1923">
        <v>160.19999999999999</v>
      </c>
      <c r="O1923">
        <v>50.2</v>
      </c>
      <c r="P1923" t="s">
        <v>28</v>
      </c>
      <c r="Q1923" t="s">
        <v>86</v>
      </c>
      <c r="R1923" t="s">
        <v>36</v>
      </c>
      <c r="S1923">
        <v>3.6</v>
      </c>
      <c r="T1923">
        <f>YEAR(tblOrders[[#This Row],[Order Date]])</f>
        <v>2025</v>
      </c>
      <c r="U1923" t="str">
        <f>TEXT(tblOrders[[#This Row],[Order Date]],"mmm-yyyy")</f>
        <v>Jun-2025</v>
      </c>
      <c r="V1923" s="4">
        <f>tblOrders[[#This Row],[Profit]]/tblOrders[[#This Row],[Sales Amount]]</f>
        <v>0.31335830212234711</v>
      </c>
      <c r="W1923" t="str">
        <f>VLOOKUP(tblOrders[[#This Row],[City]],CityRegion,2,0)</f>
        <v>West</v>
      </c>
      <c r="X1923" t="str">
        <f>VLOOKUP(tblOrders[[#This Row],[City]],lookups!A:C,3,0)</f>
        <v>Maharashtra</v>
      </c>
    </row>
    <row r="1924" spans="1:24" x14ac:dyDescent="0.25">
      <c r="A1924" t="s">
        <v>3357</v>
      </c>
      <c r="B1924" s="1">
        <v>45740</v>
      </c>
      <c r="C1924" t="s">
        <v>3358</v>
      </c>
      <c r="D1924" t="s">
        <v>39</v>
      </c>
      <c r="E1924" t="s">
        <v>60</v>
      </c>
      <c r="F1924" t="s">
        <v>61</v>
      </c>
      <c r="G1924" t="s">
        <v>62</v>
      </c>
      <c r="H1924" t="s">
        <v>63</v>
      </c>
      <c r="I1924" t="s">
        <v>84</v>
      </c>
      <c r="J1924" t="s">
        <v>45</v>
      </c>
      <c r="K1924">
        <v>3</v>
      </c>
      <c r="L1924">
        <v>45</v>
      </c>
      <c r="M1924">
        <v>0.2</v>
      </c>
      <c r="N1924">
        <v>108</v>
      </c>
      <c r="O1924">
        <v>30</v>
      </c>
      <c r="P1924" t="s">
        <v>28</v>
      </c>
      <c r="Q1924" t="s">
        <v>35</v>
      </c>
      <c r="R1924" t="s">
        <v>30</v>
      </c>
      <c r="S1924">
        <v>3.5</v>
      </c>
      <c r="T1924">
        <f>YEAR(tblOrders[[#This Row],[Order Date]])</f>
        <v>2025</v>
      </c>
      <c r="U1924" t="str">
        <f>TEXT(tblOrders[[#This Row],[Order Date]],"mmm-yyyy")</f>
        <v>Mar-2025</v>
      </c>
      <c r="V1924" s="4">
        <f>tblOrders[[#This Row],[Profit]]/tblOrders[[#This Row],[Sales Amount]]</f>
        <v>0.27777777777777779</v>
      </c>
      <c r="W1924" t="str">
        <f>VLOOKUP(tblOrders[[#This Row],[City]],CityRegion,2,0)</f>
        <v>West</v>
      </c>
      <c r="X1924" t="str">
        <f>VLOOKUP(tblOrders[[#This Row],[City]],lookups!A:C,3,0)</f>
        <v>Maharashtra</v>
      </c>
    </row>
    <row r="1925" spans="1:24" x14ac:dyDescent="0.25">
      <c r="A1925" t="s">
        <v>3359</v>
      </c>
      <c r="B1925" s="1">
        <v>45858</v>
      </c>
      <c r="C1925" t="s">
        <v>1345</v>
      </c>
      <c r="D1925" t="s">
        <v>21</v>
      </c>
      <c r="E1925" t="s">
        <v>79</v>
      </c>
      <c r="F1925" t="s">
        <v>80</v>
      </c>
      <c r="G1925" t="s">
        <v>68</v>
      </c>
      <c r="H1925" t="s">
        <v>81</v>
      </c>
      <c r="I1925" t="s">
        <v>76</v>
      </c>
      <c r="J1925" t="s">
        <v>45</v>
      </c>
      <c r="K1925">
        <v>2</v>
      </c>
      <c r="L1925">
        <v>799</v>
      </c>
      <c r="M1925">
        <v>0</v>
      </c>
      <c r="N1925">
        <v>1598</v>
      </c>
      <c r="O1925">
        <v>358</v>
      </c>
      <c r="P1925" t="s">
        <v>28</v>
      </c>
      <c r="Q1925" t="s">
        <v>86</v>
      </c>
      <c r="R1925" t="s">
        <v>36</v>
      </c>
      <c r="S1925">
        <v>4.5999999999999996</v>
      </c>
      <c r="T1925">
        <f>YEAR(tblOrders[[#This Row],[Order Date]])</f>
        <v>2025</v>
      </c>
      <c r="U1925" t="str">
        <f>TEXT(tblOrders[[#This Row],[Order Date]],"mmm-yyyy")</f>
        <v>Jul-2025</v>
      </c>
      <c r="V1925" s="4">
        <f>tblOrders[[#This Row],[Profit]]/tblOrders[[#This Row],[Sales Amount]]</f>
        <v>0.22403003754693368</v>
      </c>
      <c r="W1925" t="str">
        <f>VLOOKUP(tblOrders[[#This Row],[City]],CityRegion,2,0)</f>
        <v>South</v>
      </c>
      <c r="X1925" t="str">
        <f>VLOOKUP(tblOrders[[#This Row],[City]],lookups!A:C,3,0)</f>
        <v>Kerala</v>
      </c>
    </row>
    <row r="1926" spans="1:24" x14ac:dyDescent="0.25">
      <c r="A1926" t="s">
        <v>3360</v>
      </c>
      <c r="B1926" s="1">
        <v>45723</v>
      </c>
      <c r="C1926" t="s">
        <v>3361</v>
      </c>
      <c r="D1926" t="s">
        <v>39</v>
      </c>
      <c r="E1926" t="s">
        <v>94</v>
      </c>
      <c r="F1926" t="s">
        <v>95</v>
      </c>
      <c r="G1926" t="s">
        <v>68</v>
      </c>
      <c r="H1926" t="s">
        <v>96</v>
      </c>
      <c r="I1926" t="s">
        <v>33</v>
      </c>
      <c r="J1926" t="s">
        <v>45</v>
      </c>
      <c r="K1926">
        <v>1</v>
      </c>
      <c r="L1926">
        <v>89</v>
      </c>
      <c r="M1926">
        <v>0.1</v>
      </c>
      <c r="N1926">
        <v>80.099999999999994</v>
      </c>
      <c r="O1926">
        <v>25.1</v>
      </c>
      <c r="P1926" t="s">
        <v>85</v>
      </c>
      <c r="Q1926" t="s">
        <v>35</v>
      </c>
      <c r="R1926" t="s">
        <v>30</v>
      </c>
      <c r="S1926">
        <v>3.8</v>
      </c>
      <c r="T1926">
        <f>YEAR(tblOrders[[#This Row],[Order Date]])</f>
        <v>2025</v>
      </c>
      <c r="U1926" t="str">
        <f>TEXT(tblOrders[[#This Row],[Order Date]],"mmm-yyyy")</f>
        <v>Mar-2025</v>
      </c>
      <c r="V1926" s="4">
        <f>tblOrders[[#This Row],[Profit]]/tblOrders[[#This Row],[Sales Amount]]</f>
        <v>0.31335830212234711</v>
      </c>
      <c r="W1926" t="str">
        <f>VLOOKUP(tblOrders[[#This Row],[City]],CityRegion,2,0)</f>
        <v>North</v>
      </c>
      <c r="X1926" t="str">
        <f>VLOOKUP(tblOrders[[#This Row],[City]],lookups!A:C,3,0)</f>
        <v>Delhi</v>
      </c>
    </row>
    <row r="1927" spans="1:24" x14ac:dyDescent="0.25">
      <c r="A1927" t="s">
        <v>3362</v>
      </c>
      <c r="B1927" s="1">
        <v>45726</v>
      </c>
      <c r="C1927" t="s">
        <v>3363</v>
      </c>
      <c r="D1927" t="s">
        <v>21</v>
      </c>
      <c r="E1927" t="s">
        <v>79</v>
      </c>
      <c r="F1927" t="s">
        <v>80</v>
      </c>
      <c r="G1927" t="s">
        <v>68</v>
      </c>
      <c r="H1927" t="s">
        <v>81</v>
      </c>
      <c r="I1927" t="s">
        <v>44</v>
      </c>
      <c r="J1927" t="s">
        <v>27</v>
      </c>
      <c r="K1927">
        <v>1</v>
      </c>
      <c r="L1927">
        <v>799</v>
      </c>
      <c r="M1927">
        <v>0</v>
      </c>
      <c r="N1927">
        <v>799</v>
      </c>
      <c r="O1927">
        <v>179</v>
      </c>
      <c r="P1927" t="s">
        <v>28</v>
      </c>
      <c r="Q1927" t="s">
        <v>91</v>
      </c>
      <c r="R1927" t="s">
        <v>36</v>
      </c>
      <c r="S1927">
        <v>5</v>
      </c>
      <c r="T1927">
        <f>YEAR(tblOrders[[#This Row],[Order Date]])</f>
        <v>2025</v>
      </c>
      <c r="U1927" t="str">
        <f>TEXT(tblOrders[[#This Row],[Order Date]],"mmm-yyyy")</f>
        <v>Mar-2025</v>
      </c>
      <c r="V1927" s="4">
        <f>tblOrders[[#This Row],[Profit]]/tblOrders[[#This Row],[Sales Amount]]</f>
        <v>0.22403003754693368</v>
      </c>
      <c r="W1927" t="str">
        <f>VLOOKUP(tblOrders[[#This Row],[City]],CityRegion,2,0)</f>
        <v>South</v>
      </c>
      <c r="X1927" t="str">
        <f>VLOOKUP(tblOrders[[#This Row],[City]],lookups!A:C,3,0)</f>
        <v>Kerala</v>
      </c>
    </row>
    <row r="1928" spans="1:24" x14ac:dyDescent="0.25">
      <c r="A1928" t="s">
        <v>3364</v>
      </c>
      <c r="B1928" s="1">
        <v>45782</v>
      </c>
      <c r="C1928" t="s">
        <v>3365</v>
      </c>
      <c r="D1928" t="s">
        <v>39</v>
      </c>
      <c r="E1928" t="s">
        <v>49</v>
      </c>
      <c r="F1928" t="s">
        <v>50</v>
      </c>
      <c r="G1928" t="s">
        <v>24</v>
      </c>
      <c r="H1928" t="s">
        <v>51</v>
      </c>
      <c r="I1928" t="s">
        <v>52</v>
      </c>
      <c r="J1928" t="s">
        <v>45</v>
      </c>
      <c r="K1928">
        <v>2</v>
      </c>
      <c r="L1928">
        <v>85</v>
      </c>
      <c r="M1928">
        <v>0.2</v>
      </c>
      <c r="N1928">
        <v>136</v>
      </c>
      <c r="O1928">
        <v>32</v>
      </c>
      <c r="P1928" t="s">
        <v>148</v>
      </c>
      <c r="Q1928" t="s">
        <v>46</v>
      </c>
      <c r="R1928" t="s">
        <v>36</v>
      </c>
      <c r="S1928">
        <v>3.5</v>
      </c>
      <c r="T1928">
        <f>YEAR(tblOrders[[#This Row],[Order Date]])</f>
        <v>2025</v>
      </c>
      <c r="U1928" t="str">
        <f>TEXT(tblOrders[[#This Row],[Order Date]],"mmm-yyyy")</f>
        <v>May-2025</v>
      </c>
      <c r="V1928" s="4">
        <f>tblOrders[[#This Row],[Profit]]/tblOrders[[#This Row],[Sales Amount]]</f>
        <v>0.23529411764705882</v>
      </c>
      <c r="W1928" t="str">
        <f>VLOOKUP(tblOrders[[#This Row],[City]],CityRegion,2,0)</f>
        <v>South</v>
      </c>
      <c r="X1928" t="str">
        <f>VLOOKUP(tblOrders[[#This Row],[City]],lookups!A:C,3,0)</f>
        <v>Kerala</v>
      </c>
    </row>
    <row r="1929" spans="1:24" x14ac:dyDescent="0.25">
      <c r="A1929" t="s">
        <v>3366</v>
      </c>
      <c r="B1929" s="1">
        <v>45838</v>
      </c>
      <c r="C1929" t="s">
        <v>573</v>
      </c>
      <c r="D1929" t="s">
        <v>21</v>
      </c>
      <c r="E1929" t="s">
        <v>94</v>
      </c>
      <c r="F1929" t="s">
        <v>95</v>
      </c>
      <c r="G1929" t="s">
        <v>68</v>
      </c>
      <c r="H1929" t="s">
        <v>96</v>
      </c>
      <c r="I1929" t="s">
        <v>44</v>
      </c>
      <c r="J1929" t="s">
        <v>45</v>
      </c>
      <c r="K1929">
        <v>1</v>
      </c>
      <c r="L1929">
        <v>89</v>
      </c>
      <c r="M1929">
        <v>0</v>
      </c>
      <c r="N1929">
        <v>89</v>
      </c>
      <c r="O1929">
        <v>34</v>
      </c>
      <c r="P1929" t="s">
        <v>28</v>
      </c>
      <c r="Q1929" t="s">
        <v>86</v>
      </c>
      <c r="R1929" t="s">
        <v>36</v>
      </c>
      <c r="S1929">
        <v>4.5999999999999996</v>
      </c>
      <c r="T1929">
        <f>YEAR(tblOrders[[#This Row],[Order Date]])</f>
        <v>2025</v>
      </c>
      <c r="U1929" t="str">
        <f>TEXT(tblOrders[[#This Row],[Order Date]],"mmm-yyyy")</f>
        <v>Jun-2025</v>
      </c>
      <c r="V1929" s="4">
        <f>tblOrders[[#This Row],[Profit]]/tblOrders[[#This Row],[Sales Amount]]</f>
        <v>0.38202247191011235</v>
      </c>
      <c r="W1929" t="str">
        <f>VLOOKUP(tblOrders[[#This Row],[City]],CityRegion,2,0)</f>
        <v>South</v>
      </c>
      <c r="X1929" t="str">
        <f>VLOOKUP(tblOrders[[#This Row],[City]],lookups!A:C,3,0)</f>
        <v>Kerala</v>
      </c>
    </row>
    <row r="1930" spans="1:24" x14ac:dyDescent="0.25">
      <c r="A1930" t="s">
        <v>3367</v>
      </c>
      <c r="B1930" s="1">
        <v>45789</v>
      </c>
      <c r="C1930" t="s">
        <v>1834</v>
      </c>
      <c r="D1930" t="s">
        <v>21</v>
      </c>
      <c r="E1930" t="s">
        <v>94</v>
      </c>
      <c r="F1930" t="s">
        <v>95</v>
      </c>
      <c r="G1930" t="s">
        <v>68</v>
      </c>
      <c r="H1930" t="s">
        <v>96</v>
      </c>
      <c r="I1930" t="s">
        <v>26</v>
      </c>
      <c r="J1930" t="s">
        <v>34</v>
      </c>
      <c r="K1930">
        <v>3</v>
      </c>
      <c r="L1930">
        <v>89</v>
      </c>
      <c r="M1930">
        <v>0</v>
      </c>
      <c r="N1930">
        <v>267</v>
      </c>
      <c r="O1930">
        <v>102</v>
      </c>
      <c r="P1930" t="s">
        <v>28</v>
      </c>
      <c r="Q1930" t="s">
        <v>46</v>
      </c>
      <c r="R1930" t="s">
        <v>36</v>
      </c>
      <c r="S1930">
        <v>3.9</v>
      </c>
      <c r="T1930">
        <f>YEAR(tblOrders[[#This Row],[Order Date]])</f>
        <v>2025</v>
      </c>
      <c r="U1930" t="str">
        <f>TEXT(tblOrders[[#This Row],[Order Date]],"mmm-yyyy")</f>
        <v>May-2025</v>
      </c>
      <c r="V1930" s="4">
        <f>tblOrders[[#This Row],[Profit]]/tblOrders[[#This Row],[Sales Amount]]</f>
        <v>0.38202247191011235</v>
      </c>
      <c r="W1930" t="str">
        <f>VLOOKUP(tblOrders[[#This Row],[City]],CityRegion,2,0)</f>
        <v>South</v>
      </c>
      <c r="X1930" t="str">
        <f>VLOOKUP(tblOrders[[#This Row],[City]],lookups!A:C,3,0)</f>
        <v>Karnataka</v>
      </c>
    </row>
    <row r="1931" spans="1:24" x14ac:dyDescent="0.25">
      <c r="A1931" t="s">
        <v>3368</v>
      </c>
      <c r="B1931" s="1">
        <v>45746</v>
      </c>
      <c r="C1931" t="s">
        <v>2700</v>
      </c>
      <c r="D1931" t="s">
        <v>21</v>
      </c>
      <c r="E1931" t="s">
        <v>114</v>
      </c>
      <c r="F1931" t="s">
        <v>115</v>
      </c>
      <c r="G1931" t="s">
        <v>42</v>
      </c>
      <c r="H1931" t="s">
        <v>116</v>
      </c>
      <c r="I1931" t="s">
        <v>84</v>
      </c>
      <c r="J1931" t="s">
        <v>45</v>
      </c>
      <c r="K1931">
        <v>4</v>
      </c>
      <c r="L1931">
        <v>12</v>
      </c>
      <c r="M1931">
        <v>0.15</v>
      </c>
      <c r="N1931">
        <v>40.799999999999997</v>
      </c>
      <c r="O1931">
        <v>16.8</v>
      </c>
      <c r="P1931" t="s">
        <v>28</v>
      </c>
      <c r="Q1931" t="s">
        <v>29</v>
      </c>
      <c r="R1931" t="s">
        <v>36</v>
      </c>
      <c r="S1931">
        <v>3.2</v>
      </c>
      <c r="T1931">
        <f>YEAR(tblOrders[[#This Row],[Order Date]])</f>
        <v>2025</v>
      </c>
      <c r="U1931" t="str">
        <f>TEXT(tblOrders[[#This Row],[Order Date]],"mmm-yyyy")</f>
        <v>Mar-2025</v>
      </c>
      <c r="V1931" s="4">
        <f>tblOrders[[#This Row],[Profit]]/tblOrders[[#This Row],[Sales Amount]]</f>
        <v>0.41176470588235298</v>
      </c>
      <c r="W1931" t="str">
        <f>VLOOKUP(tblOrders[[#This Row],[City]],CityRegion,2,0)</f>
        <v>West</v>
      </c>
      <c r="X1931" t="str">
        <f>VLOOKUP(tblOrders[[#This Row],[City]],lookups!A:C,3,0)</f>
        <v>Maharashtra</v>
      </c>
    </row>
    <row r="1932" spans="1:24" x14ac:dyDescent="0.25">
      <c r="A1932" t="s">
        <v>3369</v>
      </c>
      <c r="B1932" s="1">
        <v>45685</v>
      </c>
      <c r="C1932" t="s">
        <v>1169</v>
      </c>
      <c r="D1932" t="s">
        <v>39</v>
      </c>
      <c r="E1932" t="s">
        <v>60</v>
      </c>
      <c r="F1932" t="s">
        <v>61</v>
      </c>
      <c r="G1932" t="s">
        <v>62</v>
      </c>
      <c r="H1932" t="s">
        <v>63</v>
      </c>
      <c r="I1932" t="s">
        <v>84</v>
      </c>
      <c r="J1932" t="s">
        <v>34</v>
      </c>
      <c r="K1932">
        <v>2</v>
      </c>
      <c r="L1932">
        <v>45</v>
      </c>
      <c r="M1932">
        <v>0.2</v>
      </c>
      <c r="N1932">
        <v>72</v>
      </c>
      <c r="O1932">
        <v>20</v>
      </c>
      <c r="P1932" t="s">
        <v>28</v>
      </c>
      <c r="Q1932" t="s">
        <v>35</v>
      </c>
      <c r="R1932" t="s">
        <v>36</v>
      </c>
      <c r="S1932">
        <v>4.5</v>
      </c>
      <c r="T1932">
        <f>YEAR(tblOrders[[#This Row],[Order Date]])</f>
        <v>2025</v>
      </c>
      <c r="U1932" t="str">
        <f>TEXT(tblOrders[[#This Row],[Order Date]],"mmm-yyyy")</f>
        <v>Jan-2025</v>
      </c>
      <c r="V1932" s="4">
        <f>tblOrders[[#This Row],[Profit]]/tblOrders[[#This Row],[Sales Amount]]</f>
        <v>0.27777777777777779</v>
      </c>
      <c r="W1932" t="str">
        <f>VLOOKUP(tblOrders[[#This Row],[City]],CityRegion,2,0)</f>
        <v>West</v>
      </c>
      <c r="X1932" t="str">
        <f>VLOOKUP(tblOrders[[#This Row],[City]],lookups!A:C,3,0)</f>
        <v>Maharashtra</v>
      </c>
    </row>
    <row r="1933" spans="1:24" x14ac:dyDescent="0.25">
      <c r="A1933" t="s">
        <v>3370</v>
      </c>
      <c r="B1933" s="1">
        <v>45875</v>
      </c>
      <c r="C1933" t="s">
        <v>3371</v>
      </c>
      <c r="D1933" t="s">
        <v>21</v>
      </c>
      <c r="E1933" t="s">
        <v>66</v>
      </c>
      <c r="F1933" t="s">
        <v>67</v>
      </c>
      <c r="G1933" t="s">
        <v>68</v>
      </c>
      <c r="H1933" t="s">
        <v>69</v>
      </c>
      <c r="I1933" t="s">
        <v>44</v>
      </c>
      <c r="J1933" t="s">
        <v>45</v>
      </c>
      <c r="K1933">
        <v>1</v>
      </c>
      <c r="L1933">
        <v>149</v>
      </c>
      <c r="M1933">
        <v>0.15</v>
      </c>
      <c r="N1933">
        <v>126.65</v>
      </c>
      <c r="O1933">
        <v>31.65</v>
      </c>
      <c r="P1933" t="s">
        <v>28</v>
      </c>
      <c r="Q1933" t="s">
        <v>86</v>
      </c>
      <c r="R1933" t="s">
        <v>30</v>
      </c>
      <c r="S1933">
        <v>4.4000000000000004</v>
      </c>
      <c r="T1933">
        <f>YEAR(tblOrders[[#This Row],[Order Date]])</f>
        <v>2025</v>
      </c>
      <c r="U1933" t="str">
        <f>TEXT(tblOrders[[#This Row],[Order Date]],"mmm-yyyy")</f>
        <v>Aug-2025</v>
      </c>
      <c r="V1933" s="4">
        <f>tblOrders[[#This Row],[Profit]]/tblOrders[[#This Row],[Sales Amount]]</f>
        <v>0.24990130280300038</v>
      </c>
      <c r="W1933" t="str">
        <f>VLOOKUP(tblOrders[[#This Row],[City]],CityRegion,2,0)</f>
        <v>South</v>
      </c>
      <c r="X1933" t="str">
        <f>VLOOKUP(tblOrders[[#This Row],[City]],lookups!A:C,3,0)</f>
        <v>Kerala</v>
      </c>
    </row>
    <row r="1934" spans="1:24" x14ac:dyDescent="0.25">
      <c r="A1934" t="s">
        <v>3372</v>
      </c>
      <c r="B1934" s="1">
        <v>45986</v>
      </c>
      <c r="C1934" t="s">
        <v>233</v>
      </c>
      <c r="D1934" t="s">
        <v>21</v>
      </c>
      <c r="E1934" t="s">
        <v>108</v>
      </c>
      <c r="F1934" t="s">
        <v>109</v>
      </c>
      <c r="G1934" t="s">
        <v>62</v>
      </c>
      <c r="H1934" t="s">
        <v>110</v>
      </c>
      <c r="I1934" t="s">
        <v>57</v>
      </c>
      <c r="J1934" t="s">
        <v>34</v>
      </c>
      <c r="K1934">
        <v>1</v>
      </c>
      <c r="L1934">
        <v>110</v>
      </c>
      <c r="M1934">
        <v>0.1</v>
      </c>
      <c r="N1934">
        <v>99</v>
      </c>
      <c r="O1934">
        <v>31</v>
      </c>
      <c r="P1934" t="s">
        <v>28</v>
      </c>
      <c r="Q1934" t="s">
        <v>46</v>
      </c>
      <c r="R1934" t="s">
        <v>123</v>
      </c>
      <c r="S1934">
        <v>3.9</v>
      </c>
      <c r="T1934">
        <f>YEAR(tblOrders[[#This Row],[Order Date]])</f>
        <v>2025</v>
      </c>
      <c r="U1934" t="str">
        <f>TEXT(tblOrders[[#This Row],[Order Date]],"mmm-yyyy")</f>
        <v>Nov-2025</v>
      </c>
      <c r="V1934" s="4">
        <f>tblOrders[[#This Row],[Profit]]/tblOrders[[#This Row],[Sales Amount]]</f>
        <v>0.31313131313131315</v>
      </c>
      <c r="W1934" t="str">
        <f>VLOOKUP(tblOrders[[#This Row],[City]],CityRegion,2,0)</f>
        <v>South</v>
      </c>
      <c r="X1934" t="str">
        <f>VLOOKUP(tblOrders[[#This Row],[City]],lookups!A:C,3,0)</f>
        <v>Kerala</v>
      </c>
    </row>
    <row r="1935" spans="1:24" x14ac:dyDescent="0.25">
      <c r="A1935" t="s">
        <v>3373</v>
      </c>
      <c r="B1935" s="1">
        <v>45793</v>
      </c>
      <c r="C1935" t="s">
        <v>3374</v>
      </c>
      <c r="D1935" t="s">
        <v>39</v>
      </c>
      <c r="E1935" t="s">
        <v>49</v>
      </c>
      <c r="F1935" t="s">
        <v>50</v>
      </c>
      <c r="G1935" t="s">
        <v>24</v>
      </c>
      <c r="H1935" t="s">
        <v>51</v>
      </c>
      <c r="I1935" t="s">
        <v>52</v>
      </c>
      <c r="J1935" t="s">
        <v>45</v>
      </c>
      <c r="K1935">
        <v>5</v>
      </c>
      <c r="L1935">
        <v>85</v>
      </c>
      <c r="M1935">
        <v>0.1</v>
      </c>
      <c r="N1935">
        <v>382.5</v>
      </c>
      <c r="O1935">
        <v>122.5</v>
      </c>
      <c r="P1935" t="s">
        <v>28</v>
      </c>
      <c r="Q1935" t="s">
        <v>35</v>
      </c>
      <c r="R1935" t="s">
        <v>36</v>
      </c>
      <c r="S1935">
        <v>4</v>
      </c>
      <c r="T1935">
        <f>YEAR(tblOrders[[#This Row],[Order Date]])</f>
        <v>2025</v>
      </c>
      <c r="U1935" t="str">
        <f>TEXT(tblOrders[[#This Row],[Order Date]],"mmm-yyyy")</f>
        <v>May-2025</v>
      </c>
      <c r="V1935" s="4">
        <f>tblOrders[[#This Row],[Profit]]/tblOrders[[#This Row],[Sales Amount]]</f>
        <v>0.3202614379084967</v>
      </c>
      <c r="W1935" t="str">
        <f>VLOOKUP(tblOrders[[#This Row],[City]],CityRegion,2,0)</f>
        <v>South</v>
      </c>
      <c r="X1935" t="str">
        <f>VLOOKUP(tblOrders[[#This Row],[City]],lookups!A:C,3,0)</f>
        <v>Kerala</v>
      </c>
    </row>
    <row r="1936" spans="1:24" x14ac:dyDescent="0.25">
      <c r="A1936" t="s">
        <v>3375</v>
      </c>
      <c r="B1936" s="1">
        <v>45774</v>
      </c>
      <c r="C1936" t="s">
        <v>3376</v>
      </c>
      <c r="D1936" t="s">
        <v>21</v>
      </c>
      <c r="E1936" t="s">
        <v>73</v>
      </c>
      <c r="F1936" t="s">
        <v>74</v>
      </c>
      <c r="G1936" t="s">
        <v>68</v>
      </c>
      <c r="H1936" t="s">
        <v>75</v>
      </c>
      <c r="I1936" t="s">
        <v>57</v>
      </c>
      <c r="J1936" t="s">
        <v>45</v>
      </c>
      <c r="K1936">
        <v>2</v>
      </c>
      <c r="L1936">
        <v>65</v>
      </c>
      <c r="M1936">
        <v>0.2</v>
      </c>
      <c r="N1936">
        <v>104</v>
      </c>
      <c r="O1936">
        <v>28</v>
      </c>
      <c r="P1936" t="s">
        <v>28</v>
      </c>
      <c r="Q1936" t="s">
        <v>35</v>
      </c>
      <c r="R1936" t="s">
        <v>30</v>
      </c>
      <c r="S1936">
        <v>3.8</v>
      </c>
      <c r="T1936">
        <f>YEAR(tblOrders[[#This Row],[Order Date]])</f>
        <v>2025</v>
      </c>
      <c r="U1936" t="str">
        <f>TEXT(tblOrders[[#This Row],[Order Date]],"mmm-yyyy")</f>
        <v>Apr-2025</v>
      </c>
      <c r="V1936" s="4">
        <f>tblOrders[[#This Row],[Profit]]/tblOrders[[#This Row],[Sales Amount]]</f>
        <v>0.26923076923076922</v>
      </c>
      <c r="W1936" t="str">
        <f>VLOOKUP(tblOrders[[#This Row],[City]],CityRegion,2,0)</f>
        <v>South</v>
      </c>
      <c r="X1936" t="str">
        <f>VLOOKUP(tblOrders[[#This Row],[City]],lookups!A:C,3,0)</f>
        <v>Kerala</v>
      </c>
    </row>
    <row r="1937" spans="1:24" x14ac:dyDescent="0.25">
      <c r="A1937" t="s">
        <v>3377</v>
      </c>
      <c r="B1937" s="1">
        <v>45900</v>
      </c>
      <c r="C1937" t="s">
        <v>1620</v>
      </c>
      <c r="D1937" t="s">
        <v>39</v>
      </c>
      <c r="E1937" t="s">
        <v>73</v>
      </c>
      <c r="F1937" t="s">
        <v>74</v>
      </c>
      <c r="G1937" t="s">
        <v>68</v>
      </c>
      <c r="H1937" t="s">
        <v>75</v>
      </c>
      <c r="I1937" t="s">
        <v>52</v>
      </c>
      <c r="J1937" t="s">
        <v>27</v>
      </c>
      <c r="K1937">
        <v>1</v>
      </c>
      <c r="L1937">
        <v>65</v>
      </c>
      <c r="M1937">
        <v>0.15</v>
      </c>
      <c r="N1937">
        <v>55.25</v>
      </c>
      <c r="O1937">
        <v>17.25</v>
      </c>
      <c r="P1937" t="s">
        <v>28</v>
      </c>
      <c r="Q1937" t="s">
        <v>91</v>
      </c>
      <c r="R1937" t="s">
        <v>30</v>
      </c>
      <c r="S1937">
        <v>3.1</v>
      </c>
      <c r="T1937">
        <f>YEAR(tblOrders[[#This Row],[Order Date]])</f>
        <v>2025</v>
      </c>
      <c r="U1937" t="str">
        <f>TEXT(tblOrders[[#This Row],[Order Date]],"mmm-yyyy")</f>
        <v>Aug-2025</v>
      </c>
      <c r="V1937" s="4">
        <f>tblOrders[[#This Row],[Profit]]/tblOrders[[#This Row],[Sales Amount]]</f>
        <v>0.31221719457013575</v>
      </c>
      <c r="W1937" t="str">
        <f>VLOOKUP(tblOrders[[#This Row],[City]],CityRegion,2,0)</f>
        <v>South</v>
      </c>
      <c r="X1937" t="str">
        <f>VLOOKUP(tblOrders[[#This Row],[City]],lookups!A:C,3,0)</f>
        <v>Kerala</v>
      </c>
    </row>
    <row r="1938" spans="1:24" x14ac:dyDescent="0.25">
      <c r="A1938" t="s">
        <v>3378</v>
      </c>
      <c r="B1938" s="1">
        <v>45874</v>
      </c>
      <c r="C1938" t="s">
        <v>2386</v>
      </c>
      <c r="D1938" t="s">
        <v>21</v>
      </c>
      <c r="E1938" t="s">
        <v>49</v>
      </c>
      <c r="F1938" t="s">
        <v>50</v>
      </c>
      <c r="G1938" t="s">
        <v>24</v>
      </c>
      <c r="H1938" t="s">
        <v>51</v>
      </c>
      <c r="I1938" t="s">
        <v>70</v>
      </c>
      <c r="J1938" t="s">
        <v>45</v>
      </c>
      <c r="K1938">
        <v>2</v>
      </c>
      <c r="L1938">
        <v>85</v>
      </c>
      <c r="M1938">
        <v>0.1</v>
      </c>
      <c r="N1938">
        <v>153</v>
      </c>
      <c r="O1938">
        <v>49</v>
      </c>
      <c r="P1938" t="s">
        <v>85</v>
      </c>
      <c r="Q1938" t="s">
        <v>91</v>
      </c>
      <c r="R1938" t="s">
        <v>36</v>
      </c>
      <c r="S1938">
        <v>4.5999999999999996</v>
      </c>
      <c r="T1938">
        <f>YEAR(tblOrders[[#This Row],[Order Date]])</f>
        <v>2025</v>
      </c>
      <c r="U1938" t="str">
        <f>TEXT(tblOrders[[#This Row],[Order Date]],"mmm-yyyy")</f>
        <v>Aug-2025</v>
      </c>
      <c r="V1938" s="4">
        <f>tblOrders[[#This Row],[Profit]]/tblOrders[[#This Row],[Sales Amount]]</f>
        <v>0.3202614379084967</v>
      </c>
      <c r="W1938" t="str">
        <f>VLOOKUP(tblOrders[[#This Row],[City]],CityRegion,2,0)</f>
        <v>South</v>
      </c>
      <c r="X1938" t="str">
        <f>VLOOKUP(tblOrders[[#This Row],[City]],lookups!A:C,3,0)</f>
        <v>Telengana</v>
      </c>
    </row>
    <row r="1939" spans="1:24" x14ac:dyDescent="0.25">
      <c r="A1939" t="s">
        <v>3379</v>
      </c>
      <c r="B1939" s="1">
        <v>45867</v>
      </c>
      <c r="C1939" t="s">
        <v>3380</v>
      </c>
      <c r="D1939" t="s">
        <v>21</v>
      </c>
      <c r="E1939" t="s">
        <v>55</v>
      </c>
      <c r="F1939" t="s">
        <v>56</v>
      </c>
      <c r="G1939" t="s">
        <v>24</v>
      </c>
      <c r="H1939" t="s">
        <v>51</v>
      </c>
      <c r="I1939" t="s">
        <v>130</v>
      </c>
      <c r="J1939" t="s">
        <v>27</v>
      </c>
      <c r="K1939">
        <v>2</v>
      </c>
      <c r="L1939">
        <v>42</v>
      </c>
      <c r="M1939">
        <v>0.15</v>
      </c>
      <c r="N1939">
        <v>71.400000000000006</v>
      </c>
      <c r="O1939">
        <v>23.4</v>
      </c>
      <c r="P1939" t="s">
        <v>28</v>
      </c>
      <c r="Q1939" t="s">
        <v>46</v>
      </c>
      <c r="R1939" t="s">
        <v>36</v>
      </c>
      <c r="S1939">
        <v>4.2</v>
      </c>
      <c r="T1939">
        <f>YEAR(tblOrders[[#This Row],[Order Date]])</f>
        <v>2025</v>
      </c>
      <c r="U1939" t="str">
        <f>TEXT(tblOrders[[#This Row],[Order Date]],"mmm-yyyy")</f>
        <v>Jul-2025</v>
      </c>
      <c r="V1939" s="4">
        <f>tblOrders[[#This Row],[Profit]]/tblOrders[[#This Row],[Sales Amount]]</f>
        <v>0.32773109243697474</v>
      </c>
      <c r="W1939" t="str">
        <f>VLOOKUP(tblOrders[[#This Row],[City]],CityRegion,2,0)</f>
        <v>West</v>
      </c>
      <c r="X1939" t="str">
        <f>VLOOKUP(tblOrders[[#This Row],[City]],lookups!A:C,3,0)</f>
        <v>Maharashtra</v>
      </c>
    </row>
    <row r="1940" spans="1:24" x14ac:dyDescent="0.25">
      <c r="A1940" t="s">
        <v>3381</v>
      </c>
      <c r="B1940" s="1">
        <v>45743</v>
      </c>
      <c r="C1940" t="s">
        <v>2055</v>
      </c>
      <c r="D1940" t="s">
        <v>21</v>
      </c>
      <c r="E1940" t="s">
        <v>66</v>
      </c>
      <c r="F1940" t="s">
        <v>67</v>
      </c>
      <c r="G1940" t="s">
        <v>68</v>
      </c>
      <c r="H1940" t="s">
        <v>69</v>
      </c>
      <c r="I1940" t="s">
        <v>44</v>
      </c>
      <c r="J1940" t="s">
        <v>34</v>
      </c>
      <c r="K1940">
        <v>1</v>
      </c>
      <c r="L1940">
        <v>149</v>
      </c>
      <c r="M1940">
        <v>0.1</v>
      </c>
      <c r="N1940">
        <v>134.1</v>
      </c>
      <c r="O1940">
        <v>39.1</v>
      </c>
      <c r="P1940" t="s">
        <v>28</v>
      </c>
      <c r="Q1940" t="s">
        <v>29</v>
      </c>
      <c r="R1940" t="s">
        <v>30</v>
      </c>
      <c r="S1940">
        <v>3</v>
      </c>
      <c r="T1940">
        <f>YEAR(tblOrders[[#This Row],[Order Date]])</f>
        <v>2025</v>
      </c>
      <c r="U1940" t="str">
        <f>TEXT(tblOrders[[#This Row],[Order Date]],"mmm-yyyy")</f>
        <v>Mar-2025</v>
      </c>
      <c r="V1940" s="4">
        <f>tblOrders[[#This Row],[Profit]]/tblOrders[[#This Row],[Sales Amount]]</f>
        <v>0.29157345264727819</v>
      </c>
      <c r="W1940" t="str">
        <f>VLOOKUP(tblOrders[[#This Row],[City]],CityRegion,2,0)</f>
        <v>South</v>
      </c>
      <c r="X1940" t="str">
        <f>VLOOKUP(tblOrders[[#This Row],[City]],lookups!A:C,3,0)</f>
        <v>Kerala</v>
      </c>
    </row>
    <row r="1941" spans="1:24" x14ac:dyDescent="0.25">
      <c r="A1941" t="s">
        <v>3382</v>
      </c>
      <c r="B1941" s="1">
        <v>45969</v>
      </c>
      <c r="C1941" t="s">
        <v>1014</v>
      </c>
      <c r="D1941" t="s">
        <v>39</v>
      </c>
      <c r="E1941" t="s">
        <v>40</v>
      </c>
      <c r="F1941" t="s">
        <v>41</v>
      </c>
      <c r="G1941" t="s">
        <v>42</v>
      </c>
      <c r="H1941" t="s">
        <v>43</v>
      </c>
      <c r="I1941" t="s">
        <v>84</v>
      </c>
      <c r="J1941" t="s">
        <v>34</v>
      </c>
      <c r="K1941">
        <v>4</v>
      </c>
      <c r="L1941">
        <v>18</v>
      </c>
      <c r="M1941">
        <v>0</v>
      </c>
      <c r="N1941">
        <v>72</v>
      </c>
      <c r="O1941">
        <v>36</v>
      </c>
      <c r="P1941" t="s">
        <v>28</v>
      </c>
      <c r="Q1941" t="s">
        <v>86</v>
      </c>
      <c r="R1941" t="s">
        <v>36</v>
      </c>
      <c r="S1941">
        <v>3.7</v>
      </c>
      <c r="T1941">
        <f>YEAR(tblOrders[[#This Row],[Order Date]])</f>
        <v>2025</v>
      </c>
      <c r="U1941" t="str">
        <f>TEXT(tblOrders[[#This Row],[Order Date]],"mmm-yyyy")</f>
        <v>Nov-2025</v>
      </c>
      <c r="V1941" s="4">
        <f>tblOrders[[#This Row],[Profit]]/tblOrders[[#This Row],[Sales Amount]]</f>
        <v>0.5</v>
      </c>
      <c r="W1941" t="str">
        <f>VLOOKUP(tblOrders[[#This Row],[City]],CityRegion,2,0)</f>
        <v>West</v>
      </c>
      <c r="X1941" t="str">
        <f>VLOOKUP(tblOrders[[#This Row],[City]],lookups!A:C,3,0)</f>
        <v>Maharashtra</v>
      </c>
    </row>
    <row r="1942" spans="1:24" x14ac:dyDescent="0.25">
      <c r="A1942" t="s">
        <v>3383</v>
      </c>
      <c r="B1942" s="1">
        <v>45845</v>
      </c>
      <c r="C1942" t="s">
        <v>3361</v>
      </c>
      <c r="D1942" t="s">
        <v>21</v>
      </c>
      <c r="E1942" t="s">
        <v>40</v>
      </c>
      <c r="F1942" t="s">
        <v>41</v>
      </c>
      <c r="G1942" t="s">
        <v>42</v>
      </c>
      <c r="H1942" t="s">
        <v>43</v>
      </c>
      <c r="I1942" t="s">
        <v>130</v>
      </c>
      <c r="J1942" t="s">
        <v>45</v>
      </c>
      <c r="K1942">
        <v>1</v>
      </c>
      <c r="L1942">
        <v>18</v>
      </c>
      <c r="M1942">
        <v>0</v>
      </c>
      <c r="N1942">
        <v>18</v>
      </c>
      <c r="O1942">
        <v>9</v>
      </c>
      <c r="P1942" t="s">
        <v>28</v>
      </c>
      <c r="Q1942" t="s">
        <v>46</v>
      </c>
      <c r="R1942" t="s">
        <v>36</v>
      </c>
      <c r="S1942">
        <v>2.9</v>
      </c>
      <c r="T1942">
        <f>YEAR(tblOrders[[#This Row],[Order Date]])</f>
        <v>2025</v>
      </c>
      <c r="U1942" t="str">
        <f>TEXT(tblOrders[[#This Row],[Order Date]],"mmm-yyyy")</f>
        <v>Jul-2025</v>
      </c>
      <c r="V1942" s="4">
        <f>tblOrders[[#This Row],[Profit]]/tblOrders[[#This Row],[Sales Amount]]</f>
        <v>0.5</v>
      </c>
      <c r="W1942" t="str">
        <f>VLOOKUP(tblOrders[[#This Row],[City]],CityRegion,2,0)</f>
        <v>West</v>
      </c>
      <c r="X1942" t="str">
        <f>VLOOKUP(tblOrders[[#This Row],[City]],lookups!A:C,3,0)</f>
        <v>Maharashtra</v>
      </c>
    </row>
    <row r="1943" spans="1:24" x14ac:dyDescent="0.25">
      <c r="A1943" t="s">
        <v>3384</v>
      </c>
      <c r="B1943" s="1">
        <v>45889</v>
      </c>
      <c r="C1943" t="s">
        <v>1455</v>
      </c>
      <c r="D1943" t="s">
        <v>21</v>
      </c>
      <c r="E1943" t="s">
        <v>73</v>
      </c>
      <c r="F1943" t="s">
        <v>74</v>
      </c>
      <c r="G1943" t="s">
        <v>68</v>
      </c>
      <c r="H1943" t="s">
        <v>75</v>
      </c>
      <c r="I1943" t="s">
        <v>57</v>
      </c>
      <c r="J1943" t="s">
        <v>45</v>
      </c>
      <c r="K1943">
        <v>3</v>
      </c>
      <c r="L1943">
        <v>65</v>
      </c>
      <c r="M1943">
        <v>0.1</v>
      </c>
      <c r="N1943">
        <v>175.5</v>
      </c>
      <c r="O1943">
        <v>61.5</v>
      </c>
      <c r="P1943" t="s">
        <v>85</v>
      </c>
      <c r="Q1943" t="s">
        <v>46</v>
      </c>
      <c r="R1943" t="s">
        <v>123</v>
      </c>
      <c r="S1943">
        <v>2.8</v>
      </c>
      <c r="T1943">
        <f>YEAR(tblOrders[[#This Row],[Order Date]])</f>
        <v>2025</v>
      </c>
      <c r="U1943" t="str">
        <f>TEXT(tblOrders[[#This Row],[Order Date]],"mmm-yyyy")</f>
        <v>Aug-2025</v>
      </c>
      <c r="V1943" s="4">
        <f>tblOrders[[#This Row],[Profit]]/tblOrders[[#This Row],[Sales Amount]]</f>
        <v>0.3504273504273504</v>
      </c>
      <c r="W1943" t="str">
        <f>VLOOKUP(tblOrders[[#This Row],[City]],CityRegion,2,0)</f>
        <v>South</v>
      </c>
      <c r="X1943" t="str">
        <f>VLOOKUP(tblOrders[[#This Row],[City]],lookups!A:C,3,0)</f>
        <v>Kerala</v>
      </c>
    </row>
    <row r="1944" spans="1:24" x14ac:dyDescent="0.25">
      <c r="A1944" t="s">
        <v>3385</v>
      </c>
      <c r="B1944" s="1">
        <v>45897</v>
      </c>
      <c r="C1944" t="s">
        <v>158</v>
      </c>
      <c r="D1944" t="s">
        <v>21</v>
      </c>
      <c r="E1944" t="s">
        <v>66</v>
      </c>
      <c r="F1944" t="s">
        <v>67</v>
      </c>
      <c r="G1944" t="s">
        <v>68</v>
      </c>
      <c r="H1944" t="s">
        <v>69</v>
      </c>
      <c r="I1944" t="s">
        <v>26</v>
      </c>
      <c r="J1944" t="s">
        <v>45</v>
      </c>
      <c r="K1944">
        <v>4</v>
      </c>
      <c r="L1944">
        <v>149</v>
      </c>
      <c r="M1944">
        <v>0.15</v>
      </c>
      <c r="N1944">
        <v>506.6</v>
      </c>
      <c r="O1944">
        <v>126.6</v>
      </c>
      <c r="P1944" t="s">
        <v>28</v>
      </c>
      <c r="Q1944" t="s">
        <v>86</v>
      </c>
      <c r="R1944" t="s">
        <v>36</v>
      </c>
      <c r="S1944">
        <v>4.5</v>
      </c>
      <c r="T1944">
        <f>YEAR(tblOrders[[#This Row],[Order Date]])</f>
        <v>2025</v>
      </c>
      <c r="U1944" t="str">
        <f>TEXT(tblOrders[[#This Row],[Order Date]],"mmm-yyyy")</f>
        <v>Aug-2025</v>
      </c>
      <c r="V1944" s="4">
        <f>tblOrders[[#This Row],[Profit]]/tblOrders[[#This Row],[Sales Amount]]</f>
        <v>0.24990130280300038</v>
      </c>
      <c r="W1944" t="str">
        <f>VLOOKUP(tblOrders[[#This Row],[City]],CityRegion,2,0)</f>
        <v>South</v>
      </c>
      <c r="X1944" t="str">
        <f>VLOOKUP(tblOrders[[#This Row],[City]],lookups!A:C,3,0)</f>
        <v>Karnataka</v>
      </c>
    </row>
    <row r="1945" spans="1:24" x14ac:dyDescent="0.25">
      <c r="A1945" t="s">
        <v>3386</v>
      </c>
      <c r="B1945" s="1">
        <v>45936</v>
      </c>
      <c r="C1945" t="s">
        <v>1838</v>
      </c>
      <c r="D1945" t="s">
        <v>21</v>
      </c>
      <c r="E1945" t="s">
        <v>79</v>
      </c>
      <c r="F1945" t="s">
        <v>80</v>
      </c>
      <c r="G1945" t="s">
        <v>68</v>
      </c>
      <c r="H1945" t="s">
        <v>81</v>
      </c>
      <c r="I1945" t="s">
        <v>44</v>
      </c>
      <c r="J1945" t="s">
        <v>34</v>
      </c>
      <c r="K1945">
        <v>4</v>
      </c>
      <c r="L1945">
        <v>799</v>
      </c>
      <c r="M1945">
        <v>0.05</v>
      </c>
      <c r="N1945">
        <v>3036.2</v>
      </c>
      <c r="O1945">
        <v>556.20000000000005</v>
      </c>
      <c r="P1945" t="s">
        <v>28</v>
      </c>
      <c r="Q1945" t="s">
        <v>35</v>
      </c>
      <c r="R1945" t="s">
        <v>36</v>
      </c>
      <c r="S1945">
        <v>3.3</v>
      </c>
      <c r="T1945">
        <f>YEAR(tblOrders[[#This Row],[Order Date]])</f>
        <v>2025</v>
      </c>
      <c r="U1945" t="str">
        <f>TEXT(tblOrders[[#This Row],[Order Date]],"mmm-yyyy")</f>
        <v>Oct-2025</v>
      </c>
      <c r="V1945" s="4">
        <f>tblOrders[[#This Row],[Profit]]/tblOrders[[#This Row],[Sales Amount]]</f>
        <v>0.18318951320729862</v>
      </c>
      <c r="W1945" t="str">
        <f>VLOOKUP(tblOrders[[#This Row],[City]],CityRegion,2,0)</f>
        <v>South</v>
      </c>
      <c r="X1945" t="str">
        <f>VLOOKUP(tblOrders[[#This Row],[City]],lookups!A:C,3,0)</f>
        <v>Kerala</v>
      </c>
    </row>
    <row r="1946" spans="1:24" x14ac:dyDescent="0.25">
      <c r="A1946" t="s">
        <v>3387</v>
      </c>
      <c r="B1946" s="1">
        <v>45751</v>
      </c>
      <c r="C1946" t="s">
        <v>674</v>
      </c>
      <c r="D1946" t="s">
        <v>21</v>
      </c>
      <c r="E1946" t="s">
        <v>40</v>
      </c>
      <c r="F1946" t="s">
        <v>41</v>
      </c>
      <c r="G1946" t="s">
        <v>42</v>
      </c>
      <c r="H1946" t="s">
        <v>43</v>
      </c>
      <c r="I1946" t="s">
        <v>26</v>
      </c>
      <c r="J1946" t="s">
        <v>34</v>
      </c>
      <c r="K1946">
        <v>3</v>
      </c>
      <c r="L1946">
        <v>18</v>
      </c>
      <c r="M1946">
        <v>0.1</v>
      </c>
      <c r="N1946">
        <v>48.6</v>
      </c>
      <c r="O1946">
        <v>21.6</v>
      </c>
      <c r="P1946" t="s">
        <v>28</v>
      </c>
      <c r="Q1946" t="s">
        <v>91</v>
      </c>
      <c r="R1946" t="s">
        <v>123</v>
      </c>
      <c r="S1946">
        <v>3.1</v>
      </c>
      <c r="T1946">
        <f>YEAR(tblOrders[[#This Row],[Order Date]])</f>
        <v>2025</v>
      </c>
      <c r="U1946" t="str">
        <f>TEXT(tblOrders[[#This Row],[Order Date]],"mmm-yyyy")</f>
        <v>Apr-2025</v>
      </c>
      <c r="V1946" s="4">
        <f>tblOrders[[#This Row],[Profit]]/tblOrders[[#This Row],[Sales Amount]]</f>
        <v>0.44444444444444448</v>
      </c>
      <c r="W1946" t="str">
        <f>VLOOKUP(tblOrders[[#This Row],[City]],CityRegion,2,0)</f>
        <v>South</v>
      </c>
      <c r="X1946" t="str">
        <f>VLOOKUP(tblOrders[[#This Row],[City]],lookups!A:C,3,0)</f>
        <v>Karnataka</v>
      </c>
    </row>
    <row r="1947" spans="1:24" x14ac:dyDescent="0.25">
      <c r="A1947" t="s">
        <v>3388</v>
      </c>
      <c r="B1947" s="1">
        <v>45960</v>
      </c>
      <c r="C1947" t="s">
        <v>3228</v>
      </c>
      <c r="D1947" t="s">
        <v>21</v>
      </c>
      <c r="E1947" t="s">
        <v>49</v>
      </c>
      <c r="F1947" t="s">
        <v>50</v>
      </c>
      <c r="G1947" t="s">
        <v>24</v>
      </c>
      <c r="H1947" t="s">
        <v>51</v>
      </c>
      <c r="I1947" t="s">
        <v>130</v>
      </c>
      <c r="J1947" t="s">
        <v>45</v>
      </c>
      <c r="K1947">
        <v>3</v>
      </c>
      <c r="L1947">
        <v>85</v>
      </c>
      <c r="M1947">
        <v>0</v>
      </c>
      <c r="N1947">
        <v>255</v>
      </c>
      <c r="O1947">
        <v>99</v>
      </c>
      <c r="P1947" t="s">
        <v>85</v>
      </c>
      <c r="Q1947" t="s">
        <v>91</v>
      </c>
      <c r="R1947" t="s">
        <v>36</v>
      </c>
      <c r="S1947">
        <v>3.3</v>
      </c>
      <c r="T1947">
        <f>YEAR(tblOrders[[#This Row],[Order Date]])</f>
        <v>2025</v>
      </c>
      <c r="U1947" t="str">
        <f>TEXT(tblOrders[[#This Row],[Order Date]],"mmm-yyyy")</f>
        <v>Oct-2025</v>
      </c>
      <c r="V1947" s="4">
        <f>tblOrders[[#This Row],[Profit]]/tblOrders[[#This Row],[Sales Amount]]</f>
        <v>0.38823529411764707</v>
      </c>
      <c r="W1947" t="str">
        <f>VLOOKUP(tblOrders[[#This Row],[City]],CityRegion,2,0)</f>
        <v>West</v>
      </c>
      <c r="X1947" t="str">
        <f>VLOOKUP(tblOrders[[#This Row],[City]],lookups!A:C,3,0)</f>
        <v>Maharashtra</v>
      </c>
    </row>
    <row r="1948" spans="1:24" x14ac:dyDescent="0.25">
      <c r="A1948" t="s">
        <v>3389</v>
      </c>
      <c r="B1948" s="1">
        <v>45957</v>
      </c>
      <c r="C1948" t="s">
        <v>3390</v>
      </c>
      <c r="D1948" t="s">
        <v>21</v>
      </c>
      <c r="E1948" t="s">
        <v>101</v>
      </c>
      <c r="F1948" t="s">
        <v>102</v>
      </c>
      <c r="G1948" t="s">
        <v>24</v>
      </c>
      <c r="H1948" t="s">
        <v>103</v>
      </c>
      <c r="I1948" t="s">
        <v>52</v>
      </c>
      <c r="J1948" t="s">
        <v>27</v>
      </c>
      <c r="K1948">
        <v>1</v>
      </c>
      <c r="L1948">
        <v>120</v>
      </c>
      <c r="M1948">
        <v>0.05</v>
      </c>
      <c r="N1948">
        <v>114</v>
      </c>
      <c r="O1948">
        <v>36</v>
      </c>
      <c r="P1948" t="s">
        <v>28</v>
      </c>
      <c r="Q1948" t="s">
        <v>35</v>
      </c>
      <c r="R1948" t="s">
        <v>36</v>
      </c>
      <c r="S1948">
        <v>3.2</v>
      </c>
      <c r="T1948">
        <f>YEAR(tblOrders[[#This Row],[Order Date]])</f>
        <v>2025</v>
      </c>
      <c r="U1948" t="str">
        <f>TEXT(tblOrders[[#This Row],[Order Date]],"mmm-yyyy")</f>
        <v>Oct-2025</v>
      </c>
      <c r="V1948" s="4">
        <f>tblOrders[[#This Row],[Profit]]/tblOrders[[#This Row],[Sales Amount]]</f>
        <v>0.31578947368421051</v>
      </c>
      <c r="W1948" t="str">
        <f>VLOOKUP(tblOrders[[#This Row],[City]],CityRegion,2,0)</f>
        <v>South</v>
      </c>
      <c r="X1948" t="str">
        <f>VLOOKUP(tblOrders[[#This Row],[City]],lookups!A:C,3,0)</f>
        <v>Kerala</v>
      </c>
    </row>
    <row r="1949" spans="1:24" x14ac:dyDescent="0.25">
      <c r="A1949" t="s">
        <v>3391</v>
      </c>
      <c r="B1949" s="1">
        <v>45723</v>
      </c>
      <c r="C1949" t="s">
        <v>426</v>
      </c>
      <c r="D1949" t="s">
        <v>21</v>
      </c>
      <c r="E1949" t="s">
        <v>94</v>
      </c>
      <c r="F1949" t="s">
        <v>95</v>
      </c>
      <c r="G1949" t="s">
        <v>68</v>
      </c>
      <c r="H1949" t="s">
        <v>96</v>
      </c>
      <c r="I1949" t="s">
        <v>76</v>
      </c>
      <c r="J1949" t="s">
        <v>45</v>
      </c>
      <c r="K1949">
        <v>4</v>
      </c>
      <c r="L1949">
        <v>89</v>
      </c>
      <c r="M1949">
        <v>0</v>
      </c>
      <c r="N1949">
        <v>356</v>
      </c>
      <c r="O1949">
        <v>136</v>
      </c>
      <c r="P1949" t="s">
        <v>148</v>
      </c>
      <c r="Q1949" t="s">
        <v>86</v>
      </c>
      <c r="R1949" t="s">
        <v>36</v>
      </c>
      <c r="S1949">
        <v>3.8</v>
      </c>
      <c r="T1949">
        <f>YEAR(tblOrders[[#This Row],[Order Date]])</f>
        <v>2025</v>
      </c>
      <c r="U1949" t="str">
        <f>TEXT(tblOrders[[#This Row],[Order Date]],"mmm-yyyy")</f>
        <v>Mar-2025</v>
      </c>
      <c r="V1949" s="4">
        <f>tblOrders[[#This Row],[Profit]]/tblOrders[[#This Row],[Sales Amount]]</f>
        <v>0.38202247191011235</v>
      </c>
      <c r="W1949" t="str">
        <f>VLOOKUP(tblOrders[[#This Row],[City]],CityRegion,2,0)</f>
        <v>South</v>
      </c>
      <c r="X1949" t="str">
        <f>VLOOKUP(tblOrders[[#This Row],[City]],lookups!A:C,3,0)</f>
        <v>Kerala</v>
      </c>
    </row>
    <row r="1950" spans="1:24" x14ac:dyDescent="0.25">
      <c r="A1950" t="s">
        <v>3392</v>
      </c>
      <c r="B1950" s="1">
        <v>45875</v>
      </c>
      <c r="C1950" t="s">
        <v>3393</v>
      </c>
      <c r="D1950" t="s">
        <v>39</v>
      </c>
      <c r="E1950" t="s">
        <v>60</v>
      </c>
      <c r="F1950" t="s">
        <v>61</v>
      </c>
      <c r="G1950" t="s">
        <v>62</v>
      </c>
      <c r="H1950" t="s">
        <v>63</v>
      </c>
      <c r="I1950" t="s">
        <v>44</v>
      </c>
      <c r="J1950" t="s">
        <v>34</v>
      </c>
      <c r="K1950">
        <v>2</v>
      </c>
      <c r="L1950">
        <v>45</v>
      </c>
      <c r="M1950">
        <v>0.15</v>
      </c>
      <c r="N1950">
        <v>76.5</v>
      </c>
      <c r="O1950">
        <v>24.5</v>
      </c>
      <c r="P1950" t="s">
        <v>111</v>
      </c>
      <c r="Q1950" t="s">
        <v>29</v>
      </c>
      <c r="R1950" t="s">
        <v>123</v>
      </c>
      <c r="S1950">
        <v>3.3</v>
      </c>
      <c r="T1950">
        <f>YEAR(tblOrders[[#This Row],[Order Date]])</f>
        <v>2025</v>
      </c>
      <c r="U1950" t="str">
        <f>TEXT(tblOrders[[#This Row],[Order Date]],"mmm-yyyy")</f>
        <v>Aug-2025</v>
      </c>
      <c r="V1950" s="4">
        <f>tblOrders[[#This Row],[Profit]]/tblOrders[[#This Row],[Sales Amount]]</f>
        <v>0.3202614379084967</v>
      </c>
      <c r="W1950" t="str">
        <f>VLOOKUP(tblOrders[[#This Row],[City]],CityRegion,2,0)</f>
        <v>South</v>
      </c>
      <c r="X1950" t="str">
        <f>VLOOKUP(tblOrders[[#This Row],[City]],lookups!A:C,3,0)</f>
        <v>Kerala</v>
      </c>
    </row>
    <row r="1951" spans="1:24" x14ac:dyDescent="0.25">
      <c r="A1951" t="s">
        <v>3394</v>
      </c>
      <c r="B1951" s="1">
        <v>45956</v>
      </c>
      <c r="C1951" t="s">
        <v>295</v>
      </c>
      <c r="D1951" t="s">
        <v>39</v>
      </c>
      <c r="E1951" t="s">
        <v>55</v>
      </c>
      <c r="F1951" t="s">
        <v>56</v>
      </c>
      <c r="G1951" t="s">
        <v>24</v>
      </c>
      <c r="H1951" t="s">
        <v>51</v>
      </c>
      <c r="I1951" t="s">
        <v>70</v>
      </c>
      <c r="J1951" t="s">
        <v>34</v>
      </c>
      <c r="K1951">
        <v>4</v>
      </c>
      <c r="L1951">
        <v>42</v>
      </c>
      <c r="M1951">
        <v>0.15</v>
      </c>
      <c r="N1951">
        <v>142.80000000000001</v>
      </c>
      <c r="O1951">
        <v>46.8</v>
      </c>
      <c r="P1951" t="s">
        <v>28</v>
      </c>
      <c r="Q1951" t="s">
        <v>46</v>
      </c>
      <c r="R1951" t="s">
        <v>30</v>
      </c>
      <c r="S1951">
        <v>3.7</v>
      </c>
      <c r="T1951">
        <f>YEAR(tblOrders[[#This Row],[Order Date]])</f>
        <v>2025</v>
      </c>
      <c r="U1951" t="str">
        <f>TEXT(tblOrders[[#This Row],[Order Date]],"mmm-yyyy")</f>
        <v>Oct-2025</v>
      </c>
      <c r="V1951" s="4">
        <f>tblOrders[[#This Row],[Profit]]/tblOrders[[#This Row],[Sales Amount]]</f>
        <v>0.32773109243697474</v>
      </c>
      <c r="W1951" t="str">
        <f>VLOOKUP(tblOrders[[#This Row],[City]],CityRegion,2,0)</f>
        <v>South</v>
      </c>
      <c r="X1951" t="str">
        <f>VLOOKUP(tblOrders[[#This Row],[City]],lookups!A:C,3,0)</f>
        <v>Telengana</v>
      </c>
    </row>
    <row r="1952" spans="1:24" x14ac:dyDescent="0.25">
      <c r="A1952" t="s">
        <v>3395</v>
      </c>
      <c r="B1952" s="1">
        <v>45840</v>
      </c>
      <c r="C1952" t="s">
        <v>3396</v>
      </c>
      <c r="D1952" t="s">
        <v>21</v>
      </c>
      <c r="E1952" t="s">
        <v>79</v>
      </c>
      <c r="F1952" t="s">
        <v>80</v>
      </c>
      <c r="G1952" t="s">
        <v>68</v>
      </c>
      <c r="H1952" t="s">
        <v>81</v>
      </c>
      <c r="I1952" t="s">
        <v>70</v>
      </c>
      <c r="J1952" t="s">
        <v>45</v>
      </c>
      <c r="K1952">
        <v>1</v>
      </c>
      <c r="L1952">
        <v>799</v>
      </c>
      <c r="M1952">
        <v>0.05</v>
      </c>
      <c r="N1952">
        <v>759.05</v>
      </c>
      <c r="O1952">
        <v>139.05000000000001</v>
      </c>
      <c r="P1952" t="s">
        <v>28</v>
      </c>
      <c r="Q1952" t="s">
        <v>35</v>
      </c>
      <c r="R1952" t="s">
        <v>36</v>
      </c>
      <c r="S1952">
        <v>3.5</v>
      </c>
      <c r="T1952">
        <f>YEAR(tblOrders[[#This Row],[Order Date]])</f>
        <v>2025</v>
      </c>
      <c r="U1952" t="str">
        <f>TEXT(tblOrders[[#This Row],[Order Date]],"mmm-yyyy")</f>
        <v>Jul-2025</v>
      </c>
      <c r="V1952" s="4">
        <f>tblOrders[[#This Row],[Profit]]/tblOrders[[#This Row],[Sales Amount]]</f>
        <v>0.18318951320729862</v>
      </c>
      <c r="W1952" t="str">
        <f>VLOOKUP(tblOrders[[#This Row],[City]],CityRegion,2,0)</f>
        <v>South</v>
      </c>
      <c r="X1952" t="str">
        <f>VLOOKUP(tblOrders[[#This Row],[City]],lookups!A:C,3,0)</f>
        <v>Telengana</v>
      </c>
    </row>
    <row r="1953" spans="1:24" x14ac:dyDescent="0.25">
      <c r="A1953" t="s">
        <v>3397</v>
      </c>
      <c r="B1953" s="1">
        <v>45920</v>
      </c>
      <c r="C1953" t="s">
        <v>428</v>
      </c>
      <c r="D1953" t="s">
        <v>21</v>
      </c>
      <c r="E1953" t="s">
        <v>79</v>
      </c>
      <c r="F1953" t="s">
        <v>80</v>
      </c>
      <c r="G1953" t="s">
        <v>68</v>
      </c>
      <c r="H1953" t="s">
        <v>81</v>
      </c>
      <c r="I1953" t="s">
        <v>44</v>
      </c>
      <c r="J1953" t="s">
        <v>45</v>
      </c>
      <c r="K1953">
        <v>1</v>
      </c>
      <c r="L1953">
        <v>799</v>
      </c>
      <c r="M1953">
        <v>0.15</v>
      </c>
      <c r="N1953">
        <v>679.15</v>
      </c>
      <c r="O1953">
        <v>59.15</v>
      </c>
      <c r="P1953" t="s">
        <v>28</v>
      </c>
      <c r="Q1953" t="s">
        <v>91</v>
      </c>
      <c r="R1953" t="s">
        <v>36</v>
      </c>
      <c r="S1953">
        <v>3.1</v>
      </c>
      <c r="T1953">
        <f>YEAR(tblOrders[[#This Row],[Order Date]])</f>
        <v>2025</v>
      </c>
      <c r="U1953" t="str">
        <f>TEXT(tblOrders[[#This Row],[Order Date]],"mmm-yyyy")</f>
        <v>Sep-2025</v>
      </c>
      <c r="V1953" s="4">
        <f>tblOrders[[#This Row],[Profit]]/tblOrders[[#This Row],[Sales Amount]]</f>
        <v>8.7094161819921967E-2</v>
      </c>
      <c r="W1953" t="str">
        <f>VLOOKUP(tblOrders[[#This Row],[City]],CityRegion,2,0)</f>
        <v>South</v>
      </c>
      <c r="X1953" t="str">
        <f>VLOOKUP(tblOrders[[#This Row],[City]],lookups!A:C,3,0)</f>
        <v>Kerala</v>
      </c>
    </row>
    <row r="1954" spans="1:24" x14ac:dyDescent="0.25">
      <c r="A1954" t="s">
        <v>3398</v>
      </c>
      <c r="B1954" s="1">
        <v>45814</v>
      </c>
      <c r="C1954" t="s">
        <v>471</v>
      </c>
      <c r="D1954" t="s">
        <v>39</v>
      </c>
      <c r="E1954" t="s">
        <v>49</v>
      </c>
      <c r="F1954" t="s">
        <v>50</v>
      </c>
      <c r="G1954" t="s">
        <v>24</v>
      </c>
      <c r="H1954" t="s">
        <v>51</v>
      </c>
      <c r="I1954" t="s">
        <v>70</v>
      </c>
      <c r="J1954" t="s">
        <v>27</v>
      </c>
      <c r="K1954">
        <v>1</v>
      </c>
      <c r="L1954">
        <v>85</v>
      </c>
      <c r="M1954">
        <v>0.2</v>
      </c>
      <c r="N1954">
        <v>68</v>
      </c>
      <c r="O1954">
        <v>16</v>
      </c>
      <c r="P1954" t="s">
        <v>28</v>
      </c>
      <c r="Q1954" t="s">
        <v>46</v>
      </c>
      <c r="R1954" t="s">
        <v>36</v>
      </c>
      <c r="S1954">
        <v>3.6</v>
      </c>
      <c r="T1954">
        <f>YEAR(tblOrders[[#This Row],[Order Date]])</f>
        <v>2025</v>
      </c>
      <c r="U1954" t="str">
        <f>TEXT(tblOrders[[#This Row],[Order Date]],"mmm-yyyy")</f>
        <v>Jun-2025</v>
      </c>
      <c r="V1954" s="4">
        <f>tblOrders[[#This Row],[Profit]]/tblOrders[[#This Row],[Sales Amount]]</f>
        <v>0.23529411764705882</v>
      </c>
      <c r="W1954" t="str">
        <f>VLOOKUP(tblOrders[[#This Row],[City]],CityRegion,2,0)</f>
        <v>South</v>
      </c>
      <c r="X1954" t="str">
        <f>VLOOKUP(tblOrders[[#This Row],[City]],lookups!A:C,3,0)</f>
        <v>Telengana</v>
      </c>
    </row>
    <row r="1955" spans="1:24" x14ac:dyDescent="0.25">
      <c r="A1955" t="s">
        <v>3399</v>
      </c>
      <c r="B1955" s="1">
        <v>45898</v>
      </c>
      <c r="C1955" t="s">
        <v>2537</v>
      </c>
      <c r="D1955" t="s">
        <v>21</v>
      </c>
      <c r="E1955" t="s">
        <v>79</v>
      </c>
      <c r="F1955" t="s">
        <v>80</v>
      </c>
      <c r="G1955" t="s">
        <v>68</v>
      </c>
      <c r="H1955" t="s">
        <v>81</v>
      </c>
      <c r="I1955" t="s">
        <v>84</v>
      </c>
      <c r="J1955" t="s">
        <v>34</v>
      </c>
      <c r="K1955">
        <v>4</v>
      </c>
      <c r="L1955">
        <v>799</v>
      </c>
      <c r="M1955">
        <v>0.2</v>
      </c>
      <c r="N1955">
        <v>2556.8000000000002</v>
      </c>
      <c r="O1955">
        <v>76.8</v>
      </c>
      <c r="P1955" t="s">
        <v>28</v>
      </c>
      <c r="Q1955" t="s">
        <v>86</v>
      </c>
      <c r="R1955" t="s">
        <v>36</v>
      </c>
      <c r="S1955">
        <v>4.0999999999999996</v>
      </c>
      <c r="T1955">
        <f>YEAR(tblOrders[[#This Row],[Order Date]])</f>
        <v>2025</v>
      </c>
      <c r="U1955" t="str">
        <f>TEXT(tblOrders[[#This Row],[Order Date]],"mmm-yyyy")</f>
        <v>Aug-2025</v>
      </c>
      <c r="V1955" s="4">
        <f>tblOrders[[#This Row],[Profit]]/tblOrders[[#This Row],[Sales Amount]]</f>
        <v>3.0037546933667079E-2</v>
      </c>
      <c r="W1955" t="str">
        <f>VLOOKUP(tblOrders[[#This Row],[City]],CityRegion,2,0)</f>
        <v>West</v>
      </c>
      <c r="X1955" t="str">
        <f>VLOOKUP(tblOrders[[#This Row],[City]],lookups!A:C,3,0)</f>
        <v>Maharashtra</v>
      </c>
    </row>
    <row r="1956" spans="1:24" x14ac:dyDescent="0.25">
      <c r="A1956" t="s">
        <v>3400</v>
      </c>
      <c r="B1956" s="1">
        <v>45700</v>
      </c>
      <c r="C1956" t="s">
        <v>3258</v>
      </c>
      <c r="D1956" t="s">
        <v>21</v>
      </c>
      <c r="E1956" t="s">
        <v>79</v>
      </c>
      <c r="F1956" t="s">
        <v>80</v>
      </c>
      <c r="G1956" t="s">
        <v>68</v>
      </c>
      <c r="H1956" t="s">
        <v>81</v>
      </c>
      <c r="I1956" t="s">
        <v>26</v>
      </c>
      <c r="J1956" t="s">
        <v>45</v>
      </c>
      <c r="K1956">
        <v>3</v>
      </c>
      <c r="L1956">
        <v>799</v>
      </c>
      <c r="M1956">
        <v>0.2</v>
      </c>
      <c r="N1956">
        <v>1917.6</v>
      </c>
      <c r="O1956">
        <v>57.6</v>
      </c>
      <c r="P1956" t="s">
        <v>28</v>
      </c>
      <c r="Q1956" t="s">
        <v>29</v>
      </c>
      <c r="R1956" t="s">
        <v>36</v>
      </c>
      <c r="S1956">
        <v>3</v>
      </c>
      <c r="T1956">
        <f>YEAR(tblOrders[[#This Row],[Order Date]])</f>
        <v>2025</v>
      </c>
      <c r="U1956" t="str">
        <f>TEXT(tblOrders[[#This Row],[Order Date]],"mmm-yyyy")</f>
        <v>Feb-2025</v>
      </c>
      <c r="V1956" s="4">
        <f>tblOrders[[#This Row],[Profit]]/tblOrders[[#This Row],[Sales Amount]]</f>
        <v>3.0037546933667086E-2</v>
      </c>
      <c r="W1956" t="str">
        <f>VLOOKUP(tblOrders[[#This Row],[City]],CityRegion,2,0)</f>
        <v>South</v>
      </c>
      <c r="X1956" t="str">
        <f>VLOOKUP(tblOrders[[#This Row],[City]],lookups!A:C,3,0)</f>
        <v>Karnataka</v>
      </c>
    </row>
    <row r="1957" spans="1:24" x14ac:dyDescent="0.25">
      <c r="A1957" t="s">
        <v>3401</v>
      </c>
      <c r="B1957" s="1">
        <v>45716</v>
      </c>
      <c r="C1957" t="s">
        <v>3402</v>
      </c>
      <c r="D1957" t="s">
        <v>39</v>
      </c>
      <c r="E1957" t="s">
        <v>94</v>
      </c>
      <c r="F1957" t="s">
        <v>95</v>
      </c>
      <c r="G1957" t="s">
        <v>68</v>
      </c>
      <c r="H1957" t="s">
        <v>96</v>
      </c>
      <c r="I1957" t="s">
        <v>52</v>
      </c>
      <c r="J1957" t="s">
        <v>27</v>
      </c>
      <c r="K1957">
        <v>1</v>
      </c>
      <c r="L1957">
        <v>89</v>
      </c>
      <c r="M1957">
        <v>0.2</v>
      </c>
      <c r="N1957">
        <v>71.2</v>
      </c>
      <c r="O1957">
        <v>16.2</v>
      </c>
      <c r="P1957" t="s">
        <v>111</v>
      </c>
      <c r="Q1957" t="s">
        <v>35</v>
      </c>
      <c r="R1957" t="s">
        <v>36</v>
      </c>
      <c r="S1957">
        <v>3.7</v>
      </c>
      <c r="T1957">
        <f>YEAR(tblOrders[[#This Row],[Order Date]])</f>
        <v>2025</v>
      </c>
      <c r="U1957" t="str">
        <f>TEXT(tblOrders[[#This Row],[Order Date]],"mmm-yyyy")</f>
        <v>Feb-2025</v>
      </c>
      <c r="V1957" s="4">
        <f>tblOrders[[#This Row],[Profit]]/tblOrders[[#This Row],[Sales Amount]]</f>
        <v>0.22752808988764042</v>
      </c>
      <c r="W1957" t="str">
        <f>VLOOKUP(tblOrders[[#This Row],[City]],CityRegion,2,0)</f>
        <v>South</v>
      </c>
      <c r="X1957" t="str">
        <f>VLOOKUP(tblOrders[[#This Row],[City]],lookups!A:C,3,0)</f>
        <v>Kerala</v>
      </c>
    </row>
    <row r="1958" spans="1:24" x14ac:dyDescent="0.25">
      <c r="A1958" t="s">
        <v>3403</v>
      </c>
      <c r="B1958" s="1">
        <v>45707</v>
      </c>
      <c r="C1958" t="s">
        <v>2765</v>
      </c>
      <c r="D1958" t="s">
        <v>21</v>
      </c>
      <c r="E1958" t="s">
        <v>22</v>
      </c>
      <c r="F1958" t="s">
        <v>23</v>
      </c>
      <c r="G1958" t="s">
        <v>24</v>
      </c>
      <c r="H1958" t="s">
        <v>25</v>
      </c>
      <c r="I1958" t="s">
        <v>76</v>
      </c>
      <c r="J1958" t="s">
        <v>34</v>
      </c>
      <c r="K1958">
        <v>3</v>
      </c>
      <c r="L1958">
        <v>190</v>
      </c>
      <c r="M1958">
        <v>0.05</v>
      </c>
      <c r="N1958">
        <v>541.5</v>
      </c>
      <c r="O1958">
        <v>166.5</v>
      </c>
      <c r="P1958" t="s">
        <v>28</v>
      </c>
      <c r="Q1958" t="s">
        <v>35</v>
      </c>
      <c r="R1958" t="s">
        <v>30</v>
      </c>
      <c r="S1958">
        <v>3.5</v>
      </c>
      <c r="T1958">
        <f>YEAR(tblOrders[[#This Row],[Order Date]])</f>
        <v>2025</v>
      </c>
      <c r="U1958" t="str">
        <f>TEXT(tblOrders[[#This Row],[Order Date]],"mmm-yyyy")</f>
        <v>Feb-2025</v>
      </c>
      <c r="V1958" s="4">
        <f>tblOrders[[#This Row],[Profit]]/tblOrders[[#This Row],[Sales Amount]]</f>
        <v>0.30747922437673131</v>
      </c>
      <c r="W1958" t="str">
        <f>VLOOKUP(tblOrders[[#This Row],[City]],CityRegion,2,0)</f>
        <v>South</v>
      </c>
      <c r="X1958" t="str">
        <f>VLOOKUP(tblOrders[[#This Row],[City]],lookups!A:C,3,0)</f>
        <v>Kerala</v>
      </c>
    </row>
    <row r="1959" spans="1:24" x14ac:dyDescent="0.25">
      <c r="A1959" t="s">
        <v>3404</v>
      </c>
      <c r="B1959" s="1">
        <v>45822</v>
      </c>
      <c r="C1959" t="s">
        <v>1328</v>
      </c>
      <c r="D1959" t="s">
        <v>39</v>
      </c>
      <c r="E1959" t="s">
        <v>49</v>
      </c>
      <c r="F1959" t="s">
        <v>50</v>
      </c>
      <c r="G1959" t="s">
        <v>24</v>
      </c>
      <c r="H1959" t="s">
        <v>51</v>
      </c>
      <c r="I1959" t="s">
        <v>26</v>
      </c>
      <c r="J1959" t="s">
        <v>34</v>
      </c>
      <c r="K1959">
        <v>2</v>
      </c>
      <c r="L1959">
        <v>85</v>
      </c>
      <c r="M1959">
        <v>0.15</v>
      </c>
      <c r="N1959">
        <v>144.5</v>
      </c>
      <c r="O1959">
        <v>40.5</v>
      </c>
      <c r="P1959" t="s">
        <v>28</v>
      </c>
      <c r="Q1959" t="s">
        <v>86</v>
      </c>
      <c r="R1959" t="s">
        <v>36</v>
      </c>
      <c r="S1959">
        <v>4</v>
      </c>
      <c r="T1959">
        <f>YEAR(tblOrders[[#This Row],[Order Date]])</f>
        <v>2025</v>
      </c>
      <c r="U1959" t="str">
        <f>TEXT(tblOrders[[#This Row],[Order Date]],"mmm-yyyy")</f>
        <v>Jun-2025</v>
      </c>
      <c r="V1959" s="4">
        <f>tblOrders[[#This Row],[Profit]]/tblOrders[[#This Row],[Sales Amount]]</f>
        <v>0.28027681660899656</v>
      </c>
      <c r="W1959" t="str">
        <f>VLOOKUP(tblOrders[[#This Row],[City]],CityRegion,2,0)</f>
        <v>South</v>
      </c>
      <c r="X1959" t="str">
        <f>VLOOKUP(tblOrders[[#This Row],[City]],lookups!A:C,3,0)</f>
        <v>Karnataka</v>
      </c>
    </row>
    <row r="1960" spans="1:24" x14ac:dyDescent="0.25">
      <c r="A1960" t="s">
        <v>3405</v>
      </c>
      <c r="B1960" s="1">
        <v>45876</v>
      </c>
      <c r="C1960" t="s">
        <v>1332</v>
      </c>
      <c r="D1960" t="s">
        <v>21</v>
      </c>
      <c r="E1960" t="s">
        <v>101</v>
      </c>
      <c r="F1960" t="s">
        <v>102</v>
      </c>
      <c r="G1960" t="s">
        <v>24</v>
      </c>
      <c r="H1960" t="s">
        <v>103</v>
      </c>
      <c r="I1960" t="s">
        <v>52</v>
      </c>
      <c r="J1960" t="s">
        <v>27</v>
      </c>
      <c r="K1960">
        <v>4</v>
      </c>
      <c r="L1960">
        <v>120</v>
      </c>
      <c r="M1960">
        <v>0</v>
      </c>
      <c r="N1960">
        <v>480</v>
      </c>
      <c r="O1960">
        <v>168</v>
      </c>
      <c r="P1960" t="s">
        <v>28</v>
      </c>
      <c r="Q1960" t="s">
        <v>86</v>
      </c>
      <c r="R1960" t="s">
        <v>36</v>
      </c>
      <c r="S1960">
        <v>3</v>
      </c>
      <c r="T1960">
        <f>YEAR(tblOrders[[#This Row],[Order Date]])</f>
        <v>2025</v>
      </c>
      <c r="U1960" t="str">
        <f>TEXT(tblOrders[[#This Row],[Order Date]],"mmm-yyyy")</f>
        <v>Aug-2025</v>
      </c>
      <c r="V1960" s="4">
        <f>tblOrders[[#This Row],[Profit]]/tblOrders[[#This Row],[Sales Amount]]</f>
        <v>0.35</v>
      </c>
      <c r="W1960" t="str">
        <f>VLOOKUP(tblOrders[[#This Row],[City]],CityRegion,2,0)</f>
        <v>South</v>
      </c>
      <c r="X1960" t="str">
        <f>VLOOKUP(tblOrders[[#This Row],[City]],lookups!A:C,3,0)</f>
        <v>Kerala</v>
      </c>
    </row>
    <row r="1961" spans="1:24" x14ac:dyDescent="0.25">
      <c r="A1961" t="s">
        <v>3406</v>
      </c>
      <c r="B1961" s="1">
        <v>45805</v>
      </c>
      <c r="C1961" t="s">
        <v>3407</v>
      </c>
      <c r="D1961" t="s">
        <v>39</v>
      </c>
      <c r="E1961" t="s">
        <v>114</v>
      </c>
      <c r="F1961" t="s">
        <v>115</v>
      </c>
      <c r="G1961" t="s">
        <v>42</v>
      </c>
      <c r="H1961" t="s">
        <v>116</v>
      </c>
      <c r="I1961" t="s">
        <v>130</v>
      </c>
      <c r="J1961" t="s">
        <v>34</v>
      </c>
      <c r="K1961">
        <v>5</v>
      </c>
      <c r="L1961">
        <v>12</v>
      </c>
      <c r="M1961">
        <v>0.1</v>
      </c>
      <c r="N1961">
        <v>54</v>
      </c>
      <c r="O1961">
        <v>24</v>
      </c>
      <c r="P1961" t="s">
        <v>28</v>
      </c>
      <c r="Q1961" t="s">
        <v>29</v>
      </c>
      <c r="R1961" t="s">
        <v>36</v>
      </c>
      <c r="S1961">
        <v>4</v>
      </c>
      <c r="T1961">
        <f>YEAR(tblOrders[[#This Row],[Order Date]])</f>
        <v>2025</v>
      </c>
      <c r="U1961" t="str">
        <f>TEXT(tblOrders[[#This Row],[Order Date]],"mmm-yyyy")</f>
        <v>May-2025</v>
      </c>
      <c r="V1961" s="4">
        <f>tblOrders[[#This Row],[Profit]]/tblOrders[[#This Row],[Sales Amount]]</f>
        <v>0.44444444444444442</v>
      </c>
      <c r="W1961" t="str">
        <f>VLOOKUP(tblOrders[[#This Row],[City]],CityRegion,2,0)</f>
        <v>West</v>
      </c>
      <c r="X1961" t="str">
        <f>VLOOKUP(tblOrders[[#This Row],[City]],lookups!A:C,3,0)</f>
        <v>Maharashtra</v>
      </c>
    </row>
    <row r="1962" spans="1:24" x14ac:dyDescent="0.25">
      <c r="A1962" t="s">
        <v>3408</v>
      </c>
      <c r="B1962" s="1">
        <v>45929</v>
      </c>
      <c r="C1962" t="s">
        <v>1511</v>
      </c>
      <c r="D1962" t="s">
        <v>39</v>
      </c>
      <c r="E1962" t="s">
        <v>40</v>
      </c>
      <c r="F1962" t="s">
        <v>41</v>
      </c>
      <c r="G1962" t="s">
        <v>42</v>
      </c>
      <c r="H1962" t="s">
        <v>43</v>
      </c>
      <c r="I1962" t="s">
        <v>76</v>
      </c>
      <c r="J1962" t="s">
        <v>27</v>
      </c>
      <c r="K1962">
        <v>5</v>
      </c>
      <c r="L1962">
        <v>18</v>
      </c>
      <c r="M1962">
        <v>0.1</v>
      </c>
      <c r="N1962">
        <v>81</v>
      </c>
      <c r="O1962">
        <v>36</v>
      </c>
      <c r="P1962" t="s">
        <v>111</v>
      </c>
      <c r="Q1962" t="s">
        <v>91</v>
      </c>
      <c r="R1962" t="s">
        <v>30</v>
      </c>
      <c r="S1962">
        <v>4.5999999999999996</v>
      </c>
      <c r="T1962">
        <f>YEAR(tblOrders[[#This Row],[Order Date]])</f>
        <v>2025</v>
      </c>
      <c r="U1962" t="str">
        <f>TEXT(tblOrders[[#This Row],[Order Date]],"mmm-yyyy")</f>
        <v>Sep-2025</v>
      </c>
      <c r="V1962" s="4">
        <f>tblOrders[[#This Row],[Profit]]/tblOrders[[#This Row],[Sales Amount]]</f>
        <v>0.44444444444444442</v>
      </c>
      <c r="W1962" t="str">
        <f>VLOOKUP(tblOrders[[#This Row],[City]],CityRegion,2,0)</f>
        <v>South</v>
      </c>
      <c r="X1962" t="str">
        <f>VLOOKUP(tblOrders[[#This Row],[City]],lookups!A:C,3,0)</f>
        <v>Kerala</v>
      </c>
    </row>
    <row r="1963" spans="1:24" x14ac:dyDescent="0.25">
      <c r="A1963" t="s">
        <v>3409</v>
      </c>
      <c r="B1963" s="1">
        <v>45938</v>
      </c>
      <c r="C1963" t="s">
        <v>3410</v>
      </c>
      <c r="D1963" t="s">
        <v>39</v>
      </c>
      <c r="E1963" t="s">
        <v>94</v>
      </c>
      <c r="F1963" t="s">
        <v>95</v>
      </c>
      <c r="G1963" t="s">
        <v>68</v>
      </c>
      <c r="H1963" t="s">
        <v>96</v>
      </c>
      <c r="I1963" t="s">
        <v>139</v>
      </c>
      <c r="J1963" t="s">
        <v>45</v>
      </c>
      <c r="K1963">
        <v>2</v>
      </c>
      <c r="L1963">
        <v>89</v>
      </c>
      <c r="M1963">
        <v>0.1</v>
      </c>
      <c r="N1963">
        <v>160.19999999999999</v>
      </c>
      <c r="O1963">
        <v>50.2</v>
      </c>
      <c r="P1963" t="s">
        <v>28</v>
      </c>
      <c r="Q1963" t="s">
        <v>86</v>
      </c>
      <c r="R1963" t="s">
        <v>30</v>
      </c>
      <c r="S1963">
        <v>2.5</v>
      </c>
      <c r="T1963">
        <f>YEAR(tblOrders[[#This Row],[Order Date]])</f>
        <v>2025</v>
      </c>
      <c r="U1963" t="str">
        <f>TEXT(tblOrders[[#This Row],[Order Date]],"mmm-yyyy")</f>
        <v>Oct-2025</v>
      </c>
      <c r="V1963" s="4">
        <f>tblOrders[[#This Row],[Profit]]/tblOrders[[#This Row],[Sales Amount]]</f>
        <v>0.31335830212234711</v>
      </c>
      <c r="W1963" t="str">
        <f>VLOOKUP(tblOrders[[#This Row],[City]],CityRegion,2,0)</f>
        <v>South</v>
      </c>
      <c r="X1963" t="str">
        <f>VLOOKUP(tblOrders[[#This Row],[City]],lookups!A:C,3,0)</f>
        <v>Tamil Nadu</v>
      </c>
    </row>
    <row r="1964" spans="1:24" x14ac:dyDescent="0.25">
      <c r="A1964" t="s">
        <v>3411</v>
      </c>
      <c r="B1964" s="1">
        <v>45872</v>
      </c>
      <c r="C1964" t="s">
        <v>2034</v>
      </c>
      <c r="D1964" t="s">
        <v>21</v>
      </c>
      <c r="E1964" t="s">
        <v>108</v>
      </c>
      <c r="F1964" t="s">
        <v>109</v>
      </c>
      <c r="G1964" t="s">
        <v>62</v>
      </c>
      <c r="H1964" t="s">
        <v>110</v>
      </c>
      <c r="I1964" t="s">
        <v>33</v>
      </c>
      <c r="J1964" t="s">
        <v>27</v>
      </c>
      <c r="K1964">
        <v>4</v>
      </c>
      <c r="L1964">
        <v>110</v>
      </c>
      <c r="M1964">
        <v>0.2</v>
      </c>
      <c r="N1964">
        <v>352</v>
      </c>
      <c r="O1964">
        <v>80</v>
      </c>
      <c r="P1964" t="s">
        <v>28</v>
      </c>
      <c r="Q1964" t="s">
        <v>29</v>
      </c>
      <c r="R1964" t="s">
        <v>36</v>
      </c>
      <c r="S1964">
        <v>4.2</v>
      </c>
      <c r="T1964">
        <f>YEAR(tblOrders[[#This Row],[Order Date]])</f>
        <v>2025</v>
      </c>
      <c r="U1964" t="str">
        <f>TEXT(tblOrders[[#This Row],[Order Date]],"mmm-yyyy")</f>
        <v>Aug-2025</v>
      </c>
      <c r="V1964" s="4">
        <f>tblOrders[[#This Row],[Profit]]/tblOrders[[#This Row],[Sales Amount]]</f>
        <v>0.22727272727272727</v>
      </c>
      <c r="W1964" t="str">
        <f>VLOOKUP(tblOrders[[#This Row],[City]],CityRegion,2,0)</f>
        <v>North</v>
      </c>
      <c r="X1964" t="str">
        <f>VLOOKUP(tblOrders[[#This Row],[City]],lookups!A:C,3,0)</f>
        <v>Delhi</v>
      </c>
    </row>
    <row r="1965" spans="1:24" x14ac:dyDescent="0.25">
      <c r="A1965" t="s">
        <v>3412</v>
      </c>
      <c r="B1965" s="1">
        <v>45802</v>
      </c>
      <c r="C1965" t="s">
        <v>1357</v>
      </c>
      <c r="D1965" t="s">
        <v>39</v>
      </c>
      <c r="E1965" t="s">
        <v>55</v>
      </c>
      <c r="F1965" t="s">
        <v>56</v>
      </c>
      <c r="G1965" t="s">
        <v>24</v>
      </c>
      <c r="H1965" t="s">
        <v>51</v>
      </c>
      <c r="I1965" t="s">
        <v>26</v>
      </c>
      <c r="J1965" t="s">
        <v>45</v>
      </c>
      <c r="K1965">
        <v>2</v>
      </c>
      <c r="L1965">
        <v>42</v>
      </c>
      <c r="M1965">
        <v>0.1</v>
      </c>
      <c r="N1965">
        <v>75.599999999999994</v>
      </c>
      <c r="O1965">
        <v>27.6</v>
      </c>
      <c r="P1965" t="s">
        <v>28</v>
      </c>
      <c r="Q1965" t="s">
        <v>46</v>
      </c>
      <c r="R1965" t="s">
        <v>36</v>
      </c>
      <c r="S1965">
        <v>3.2</v>
      </c>
      <c r="T1965">
        <f>YEAR(tblOrders[[#This Row],[Order Date]])</f>
        <v>2025</v>
      </c>
      <c r="U1965" t="str">
        <f>TEXT(tblOrders[[#This Row],[Order Date]],"mmm-yyyy")</f>
        <v>May-2025</v>
      </c>
      <c r="V1965" s="4">
        <f>tblOrders[[#This Row],[Profit]]/tblOrders[[#This Row],[Sales Amount]]</f>
        <v>0.36507936507936511</v>
      </c>
      <c r="W1965" t="str">
        <f>VLOOKUP(tblOrders[[#This Row],[City]],CityRegion,2,0)</f>
        <v>South</v>
      </c>
      <c r="X1965" t="str">
        <f>VLOOKUP(tblOrders[[#This Row],[City]],lookups!A:C,3,0)</f>
        <v>Karnataka</v>
      </c>
    </row>
    <row r="1966" spans="1:24" x14ac:dyDescent="0.25">
      <c r="A1966" t="s">
        <v>3413</v>
      </c>
      <c r="B1966" s="1">
        <v>45991</v>
      </c>
      <c r="C1966" t="s">
        <v>379</v>
      </c>
      <c r="D1966" t="s">
        <v>21</v>
      </c>
      <c r="E1966" t="s">
        <v>73</v>
      </c>
      <c r="F1966" t="s">
        <v>74</v>
      </c>
      <c r="G1966" t="s">
        <v>68</v>
      </c>
      <c r="H1966" t="s">
        <v>75</v>
      </c>
      <c r="I1966" t="s">
        <v>26</v>
      </c>
      <c r="J1966" t="s">
        <v>27</v>
      </c>
      <c r="K1966">
        <v>4</v>
      </c>
      <c r="L1966">
        <v>65</v>
      </c>
      <c r="M1966">
        <v>0.2</v>
      </c>
      <c r="N1966">
        <v>208</v>
      </c>
      <c r="O1966">
        <v>56</v>
      </c>
      <c r="P1966" t="s">
        <v>28</v>
      </c>
      <c r="Q1966" t="s">
        <v>91</v>
      </c>
      <c r="R1966" t="s">
        <v>36</v>
      </c>
      <c r="S1966">
        <v>3.3</v>
      </c>
      <c r="T1966">
        <f>YEAR(tblOrders[[#This Row],[Order Date]])</f>
        <v>2025</v>
      </c>
      <c r="U1966" t="str">
        <f>TEXT(tblOrders[[#This Row],[Order Date]],"mmm-yyyy")</f>
        <v>Nov-2025</v>
      </c>
      <c r="V1966" s="4">
        <f>tblOrders[[#This Row],[Profit]]/tblOrders[[#This Row],[Sales Amount]]</f>
        <v>0.26923076923076922</v>
      </c>
      <c r="W1966" t="str">
        <f>VLOOKUP(tblOrders[[#This Row],[City]],CityRegion,2,0)</f>
        <v>South</v>
      </c>
      <c r="X1966" t="str">
        <f>VLOOKUP(tblOrders[[#This Row],[City]],lookups!A:C,3,0)</f>
        <v>Karnataka</v>
      </c>
    </row>
    <row r="1967" spans="1:24" x14ac:dyDescent="0.25">
      <c r="A1967" t="s">
        <v>3414</v>
      </c>
      <c r="B1967" s="1">
        <v>45849</v>
      </c>
      <c r="C1967" t="s">
        <v>3415</v>
      </c>
      <c r="D1967" t="s">
        <v>39</v>
      </c>
      <c r="E1967" t="s">
        <v>114</v>
      </c>
      <c r="F1967" t="s">
        <v>115</v>
      </c>
      <c r="G1967" t="s">
        <v>42</v>
      </c>
      <c r="H1967" t="s">
        <v>116</v>
      </c>
      <c r="I1967" t="s">
        <v>84</v>
      </c>
      <c r="J1967" t="s">
        <v>27</v>
      </c>
      <c r="K1967">
        <v>2</v>
      </c>
      <c r="L1967">
        <v>12</v>
      </c>
      <c r="M1967">
        <v>0</v>
      </c>
      <c r="N1967">
        <v>24</v>
      </c>
      <c r="O1967">
        <v>12</v>
      </c>
      <c r="P1967" t="s">
        <v>28</v>
      </c>
      <c r="Q1967" t="s">
        <v>35</v>
      </c>
      <c r="R1967" t="s">
        <v>36</v>
      </c>
      <c r="S1967">
        <v>3</v>
      </c>
      <c r="T1967">
        <f>YEAR(tblOrders[[#This Row],[Order Date]])</f>
        <v>2025</v>
      </c>
      <c r="U1967" t="str">
        <f>TEXT(tblOrders[[#This Row],[Order Date]],"mmm-yyyy")</f>
        <v>Jul-2025</v>
      </c>
      <c r="V1967" s="4">
        <f>tblOrders[[#This Row],[Profit]]/tblOrders[[#This Row],[Sales Amount]]</f>
        <v>0.5</v>
      </c>
      <c r="W1967" t="str">
        <f>VLOOKUP(tblOrders[[#This Row],[City]],CityRegion,2,0)</f>
        <v>West</v>
      </c>
      <c r="X1967" t="str">
        <f>VLOOKUP(tblOrders[[#This Row],[City]],lookups!A:C,3,0)</f>
        <v>Maharashtra</v>
      </c>
    </row>
    <row r="1968" spans="1:24" x14ac:dyDescent="0.25">
      <c r="A1968" t="s">
        <v>3416</v>
      </c>
      <c r="B1968" s="1">
        <v>45978</v>
      </c>
      <c r="C1968" t="s">
        <v>1012</v>
      </c>
      <c r="D1968" t="s">
        <v>21</v>
      </c>
      <c r="E1968" t="s">
        <v>49</v>
      </c>
      <c r="F1968" t="s">
        <v>50</v>
      </c>
      <c r="G1968" t="s">
        <v>24</v>
      </c>
      <c r="H1968" t="s">
        <v>51</v>
      </c>
      <c r="I1968" t="s">
        <v>139</v>
      </c>
      <c r="J1968" t="s">
        <v>45</v>
      </c>
      <c r="K1968">
        <v>4</v>
      </c>
      <c r="L1968">
        <v>85</v>
      </c>
      <c r="M1968">
        <v>0</v>
      </c>
      <c r="N1968">
        <v>340</v>
      </c>
      <c r="O1968">
        <v>132</v>
      </c>
      <c r="P1968" t="s">
        <v>28</v>
      </c>
      <c r="Q1968" t="s">
        <v>46</v>
      </c>
      <c r="R1968" t="s">
        <v>36</v>
      </c>
      <c r="S1968">
        <v>4.9000000000000004</v>
      </c>
      <c r="T1968">
        <f>YEAR(tblOrders[[#This Row],[Order Date]])</f>
        <v>2025</v>
      </c>
      <c r="U1968" t="str">
        <f>TEXT(tblOrders[[#This Row],[Order Date]],"mmm-yyyy")</f>
        <v>Nov-2025</v>
      </c>
      <c r="V1968" s="4">
        <f>tblOrders[[#This Row],[Profit]]/tblOrders[[#This Row],[Sales Amount]]</f>
        <v>0.38823529411764707</v>
      </c>
      <c r="W1968" t="str">
        <f>VLOOKUP(tblOrders[[#This Row],[City]],CityRegion,2,0)</f>
        <v>South</v>
      </c>
      <c r="X1968" t="str">
        <f>VLOOKUP(tblOrders[[#This Row],[City]],lookups!A:C,3,0)</f>
        <v>Tamil Nadu</v>
      </c>
    </row>
    <row r="1969" spans="1:24" x14ac:dyDescent="0.25">
      <c r="A1969" t="s">
        <v>3417</v>
      </c>
      <c r="B1969" s="1">
        <v>45886</v>
      </c>
      <c r="C1969" t="s">
        <v>3418</v>
      </c>
      <c r="D1969" t="s">
        <v>21</v>
      </c>
      <c r="E1969" t="s">
        <v>66</v>
      </c>
      <c r="F1969" t="s">
        <v>67</v>
      </c>
      <c r="G1969" t="s">
        <v>68</v>
      </c>
      <c r="H1969" t="s">
        <v>69</v>
      </c>
      <c r="I1969" t="s">
        <v>52</v>
      </c>
      <c r="J1969" t="s">
        <v>27</v>
      </c>
      <c r="K1969">
        <v>3</v>
      </c>
      <c r="L1969">
        <v>149</v>
      </c>
      <c r="M1969">
        <v>0.15</v>
      </c>
      <c r="N1969">
        <v>379.95</v>
      </c>
      <c r="O1969">
        <v>94.95</v>
      </c>
      <c r="P1969" t="s">
        <v>111</v>
      </c>
      <c r="Q1969" t="s">
        <v>46</v>
      </c>
      <c r="R1969" t="s">
        <v>30</v>
      </c>
      <c r="S1969">
        <v>3</v>
      </c>
      <c r="T1969">
        <f>YEAR(tblOrders[[#This Row],[Order Date]])</f>
        <v>2025</v>
      </c>
      <c r="U1969" t="str">
        <f>TEXT(tblOrders[[#This Row],[Order Date]],"mmm-yyyy")</f>
        <v>Aug-2025</v>
      </c>
      <c r="V1969" s="4">
        <f>tblOrders[[#This Row],[Profit]]/tblOrders[[#This Row],[Sales Amount]]</f>
        <v>0.24990130280300041</v>
      </c>
      <c r="W1969" t="str">
        <f>VLOOKUP(tblOrders[[#This Row],[City]],CityRegion,2,0)</f>
        <v>South</v>
      </c>
      <c r="X1969" t="str">
        <f>VLOOKUP(tblOrders[[#This Row],[City]],lookups!A:C,3,0)</f>
        <v>Kerala</v>
      </c>
    </row>
    <row r="1970" spans="1:24" x14ac:dyDescent="0.25">
      <c r="A1970" t="s">
        <v>3419</v>
      </c>
      <c r="B1970" s="1">
        <v>45752</v>
      </c>
      <c r="C1970" t="s">
        <v>3420</v>
      </c>
      <c r="D1970" t="s">
        <v>21</v>
      </c>
      <c r="E1970" t="s">
        <v>114</v>
      </c>
      <c r="F1970" t="s">
        <v>115</v>
      </c>
      <c r="G1970" t="s">
        <v>42</v>
      </c>
      <c r="H1970" t="s">
        <v>116</v>
      </c>
      <c r="I1970" t="s">
        <v>76</v>
      </c>
      <c r="J1970" t="s">
        <v>27</v>
      </c>
      <c r="K1970">
        <v>5</v>
      </c>
      <c r="L1970">
        <v>12</v>
      </c>
      <c r="M1970">
        <v>0.1</v>
      </c>
      <c r="N1970">
        <v>54</v>
      </c>
      <c r="O1970">
        <v>24</v>
      </c>
      <c r="P1970" t="s">
        <v>28</v>
      </c>
      <c r="Q1970" t="s">
        <v>29</v>
      </c>
      <c r="R1970" t="s">
        <v>36</v>
      </c>
      <c r="S1970">
        <v>2.7</v>
      </c>
      <c r="T1970">
        <f>YEAR(tblOrders[[#This Row],[Order Date]])</f>
        <v>2025</v>
      </c>
      <c r="U1970" t="str">
        <f>TEXT(tblOrders[[#This Row],[Order Date]],"mmm-yyyy")</f>
        <v>Apr-2025</v>
      </c>
      <c r="V1970" s="4">
        <f>tblOrders[[#This Row],[Profit]]/tblOrders[[#This Row],[Sales Amount]]</f>
        <v>0.44444444444444442</v>
      </c>
      <c r="W1970" t="str">
        <f>VLOOKUP(tblOrders[[#This Row],[City]],CityRegion,2,0)</f>
        <v>South</v>
      </c>
      <c r="X1970" t="str">
        <f>VLOOKUP(tblOrders[[#This Row],[City]],lookups!A:C,3,0)</f>
        <v>Kerala</v>
      </c>
    </row>
    <row r="1971" spans="1:24" x14ac:dyDescent="0.25">
      <c r="A1971" t="s">
        <v>3421</v>
      </c>
      <c r="B1971" s="1">
        <v>45890</v>
      </c>
      <c r="C1971" t="s">
        <v>3422</v>
      </c>
      <c r="D1971" t="s">
        <v>21</v>
      </c>
      <c r="E1971" t="s">
        <v>73</v>
      </c>
      <c r="F1971" t="s">
        <v>74</v>
      </c>
      <c r="G1971" t="s">
        <v>68</v>
      </c>
      <c r="H1971" t="s">
        <v>75</v>
      </c>
      <c r="I1971" t="s">
        <v>52</v>
      </c>
      <c r="J1971" t="s">
        <v>27</v>
      </c>
      <c r="K1971">
        <v>3</v>
      </c>
      <c r="L1971">
        <v>65</v>
      </c>
      <c r="M1971">
        <v>0.15</v>
      </c>
      <c r="N1971">
        <v>165.75</v>
      </c>
      <c r="O1971">
        <v>51.75</v>
      </c>
      <c r="P1971" t="s">
        <v>28</v>
      </c>
      <c r="Q1971" t="s">
        <v>46</v>
      </c>
      <c r="R1971" t="s">
        <v>36</v>
      </c>
      <c r="S1971">
        <v>4.7</v>
      </c>
      <c r="T1971">
        <f>YEAR(tblOrders[[#This Row],[Order Date]])</f>
        <v>2025</v>
      </c>
      <c r="U1971" t="str">
        <f>TEXT(tblOrders[[#This Row],[Order Date]],"mmm-yyyy")</f>
        <v>Aug-2025</v>
      </c>
      <c r="V1971" s="4">
        <f>tblOrders[[#This Row],[Profit]]/tblOrders[[#This Row],[Sales Amount]]</f>
        <v>0.31221719457013575</v>
      </c>
      <c r="W1971" t="str">
        <f>VLOOKUP(tblOrders[[#This Row],[City]],CityRegion,2,0)</f>
        <v>South</v>
      </c>
      <c r="X1971" t="str">
        <f>VLOOKUP(tblOrders[[#This Row],[City]],lookups!A:C,3,0)</f>
        <v>Kerala</v>
      </c>
    </row>
    <row r="1972" spans="1:24" x14ac:dyDescent="0.25">
      <c r="A1972" t="s">
        <v>3423</v>
      </c>
      <c r="B1972" s="1">
        <v>45947</v>
      </c>
      <c r="C1972" t="s">
        <v>2499</v>
      </c>
      <c r="D1972" t="s">
        <v>21</v>
      </c>
      <c r="E1972" t="s">
        <v>66</v>
      </c>
      <c r="F1972" t="s">
        <v>67</v>
      </c>
      <c r="G1972" t="s">
        <v>68</v>
      </c>
      <c r="H1972" t="s">
        <v>69</v>
      </c>
      <c r="I1972" t="s">
        <v>84</v>
      </c>
      <c r="J1972" t="s">
        <v>34</v>
      </c>
      <c r="K1972">
        <v>3</v>
      </c>
      <c r="L1972">
        <v>149</v>
      </c>
      <c r="M1972">
        <v>0.1</v>
      </c>
      <c r="N1972">
        <v>402.3</v>
      </c>
      <c r="O1972">
        <v>117.3</v>
      </c>
      <c r="P1972" t="s">
        <v>28</v>
      </c>
      <c r="Q1972" t="s">
        <v>86</v>
      </c>
      <c r="R1972" t="s">
        <v>36</v>
      </c>
      <c r="S1972">
        <v>3.9</v>
      </c>
      <c r="T1972">
        <f>YEAR(tblOrders[[#This Row],[Order Date]])</f>
        <v>2025</v>
      </c>
      <c r="U1972" t="str">
        <f>TEXT(tblOrders[[#This Row],[Order Date]],"mmm-yyyy")</f>
        <v>Oct-2025</v>
      </c>
      <c r="V1972" s="4">
        <f>tblOrders[[#This Row],[Profit]]/tblOrders[[#This Row],[Sales Amount]]</f>
        <v>0.29157345264727813</v>
      </c>
      <c r="W1972" t="str">
        <f>VLOOKUP(tblOrders[[#This Row],[City]],CityRegion,2,0)</f>
        <v>West</v>
      </c>
      <c r="X1972" t="str">
        <f>VLOOKUP(tblOrders[[#This Row],[City]],lookups!A:C,3,0)</f>
        <v>Maharashtra</v>
      </c>
    </row>
    <row r="1973" spans="1:24" x14ac:dyDescent="0.25">
      <c r="A1973" t="s">
        <v>3424</v>
      </c>
      <c r="B1973" s="1">
        <v>45854</v>
      </c>
      <c r="C1973" t="s">
        <v>3425</v>
      </c>
      <c r="D1973" t="s">
        <v>21</v>
      </c>
      <c r="E1973" t="s">
        <v>101</v>
      </c>
      <c r="F1973" t="s">
        <v>102</v>
      </c>
      <c r="G1973" t="s">
        <v>24</v>
      </c>
      <c r="H1973" t="s">
        <v>103</v>
      </c>
      <c r="I1973" t="s">
        <v>33</v>
      </c>
      <c r="J1973" t="s">
        <v>27</v>
      </c>
      <c r="K1973">
        <v>4</v>
      </c>
      <c r="L1973">
        <v>120</v>
      </c>
      <c r="M1973">
        <v>0.05</v>
      </c>
      <c r="N1973">
        <v>456</v>
      </c>
      <c r="O1973">
        <v>144</v>
      </c>
      <c r="P1973" t="s">
        <v>28</v>
      </c>
      <c r="Q1973" t="s">
        <v>46</v>
      </c>
      <c r="R1973" t="s">
        <v>36</v>
      </c>
      <c r="S1973">
        <v>4.0999999999999996</v>
      </c>
      <c r="T1973">
        <f>YEAR(tblOrders[[#This Row],[Order Date]])</f>
        <v>2025</v>
      </c>
      <c r="U1973" t="str">
        <f>TEXT(tblOrders[[#This Row],[Order Date]],"mmm-yyyy")</f>
        <v>Jul-2025</v>
      </c>
      <c r="V1973" s="4">
        <f>tblOrders[[#This Row],[Profit]]/tblOrders[[#This Row],[Sales Amount]]</f>
        <v>0.31578947368421051</v>
      </c>
      <c r="W1973" t="str">
        <f>VLOOKUP(tblOrders[[#This Row],[City]],CityRegion,2,0)</f>
        <v>North</v>
      </c>
      <c r="X1973" t="str">
        <f>VLOOKUP(tblOrders[[#This Row],[City]],lookups!A:C,3,0)</f>
        <v>Delhi</v>
      </c>
    </row>
    <row r="1974" spans="1:24" x14ac:dyDescent="0.25">
      <c r="A1974" t="s">
        <v>3426</v>
      </c>
      <c r="B1974" s="1">
        <v>45741</v>
      </c>
      <c r="C1974" t="s">
        <v>2182</v>
      </c>
      <c r="D1974" t="s">
        <v>39</v>
      </c>
      <c r="E1974" t="s">
        <v>60</v>
      </c>
      <c r="F1974" t="s">
        <v>61</v>
      </c>
      <c r="G1974" t="s">
        <v>62</v>
      </c>
      <c r="H1974" t="s">
        <v>63</v>
      </c>
      <c r="I1974" t="s">
        <v>139</v>
      </c>
      <c r="J1974" t="s">
        <v>34</v>
      </c>
      <c r="K1974">
        <v>2</v>
      </c>
      <c r="L1974">
        <v>45</v>
      </c>
      <c r="M1974">
        <v>0.1</v>
      </c>
      <c r="N1974">
        <v>81</v>
      </c>
      <c r="O1974">
        <v>29</v>
      </c>
      <c r="P1974" t="s">
        <v>28</v>
      </c>
      <c r="Q1974" t="s">
        <v>46</v>
      </c>
      <c r="R1974" t="s">
        <v>30</v>
      </c>
      <c r="S1974">
        <v>3.5</v>
      </c>
      <c r="T1974">
        <f>YEAR(tblOrders[[#This Row],[Order Date]])</f>
        <v>2025</v>
      </c>
      <c r="U1974" t="str">
        <f>TEXT(tblOrders[[#This Row],[Order Date]],"mmm-yyyy")</f>
        <v>Mar-2025</v>
      </c>
      <c r="V1974" s="4">
        <f>tblOrders[[#This Row],[Profit]]/tblOrders[[#This Row],[Sales Amount]]</f>
        <v>0.35802469135802467</v>
      </c>
      <c r="W1974" t="str">
        <f>VLOOKUP(tblOrders[[#This Row],[City]],CityRegion,2,0)</f>
        <v>South</v>
      </c>
      <c r="X1974" t="str">
        <f>VLOOKUP(tblOrders[[#This Row],[City]],lookups!A:C,3,0)</f>
        <v>Tamil Nadu</v>
      </c>
    </row>
    <row r="1975" spans="1:24" x14ac:dyDescent="0.25">
      <c r="A1975" t="s">
        <v>3427</v>
      </c>
      <c r="B1975" s="1">
        <v>45726</v>
      </c>
      <c r="C1975" t="s">
        <v>2517</v>
      </c>
      <c r="D1975" t="s">
        <v>21</v>
      </c>
      <c r="E1975" t="s">
        <v>60</v>
      </c>
      <c r="F1975" t="s">
        <v>61</v>
      </c>
      <c r="G1975" t="s">
        <v>62</v>
      </c>
      <c r="H1975" t="s">
        <v>63</v>
      </c>
      <c r="I1975" t="s">
        <v>44</v>
      </c>
      <c r="J1975" t="s">
        <v>34</v>
      </c>
      <c r="K1975">
        <v>3</v>
      </c>
      <c r="L1975">
        <v>45</v>
      </c>
      <c r="M1975">
        <v>0.05</v>
      </c>
      <c r="N1975">
        <v>128.25</v>
      </c>
      <c r="O1975">
        <v>50.25</v>
      </c>
      <c r="P1975" t="s">
        <v>28</v>
      </c>
      <c r="Q1975" t="s">
        <v>86</v>
      </c>
      <c r="R1975" t="s">
        <v>36</v>
      </c>
      <c r="S1975">
        <v>3.4</v>
      </c>
      <c r="T1975">
        <f>YEAR(tblOrders[[#This Row],[Order Date]])</f>
        <v>2025</v>
      </c>
      <c r="U1975" t="str">
        <f>TEXT(tblOrders[[#This Row],[Order Date]],"mmm-yyyy")</f>
        <v>Mar-2025</v>
      </c>
      <c r="V1975" s="4">
        <f>tblOrders[[#This Row],[Profit]]/tblOrders[[#This Row],[Sales Amount]]</f>
        <v>0.391812865497076</v>
      </c>
      <c r="W1975" t="str">
        <f>VLOOKUP(tblOrders[[#This Row],[City]],CityRegion,2,0)</f>
        <v>South</v>
      </c>
      <c r="X1975" t="str">
        <f>VLOOKUP(tblOrders[[#This Row],[City]],lookups!A:C,3,0)</f>
        <v>Kerala</v>
      </c>
    </row>
    <row r="1976" spans="1:24" x14ac:dyDescent="0.25">
      <c r="A1976" t="s">
        <v>3428</v>
      </c>
      <c r="B1976" s="1">
        <v>45786</v>
      </c>
      <c r="C1976" t="s">
        <v>1682</v>
      </c>
      <c r="D1976" t="s">
        <v>21</v>
      </c>
      <c r="E1976" t="s">
        <v>55</v>
      </c>
      <c r="F1976" t="s">
        <v>56</v>
      </c>
      <c r="G1976" t="s">
        <v>24</v>
      </c>
      <c r="H1976" t="s">
        <v>51</v>
      </c>
      <c r="I1976" t="s">
        <v>52</v>
      </c>
      <c r="J1976" t="s">
        <v>34</v>
      </c>
      <c r="K1976">
        <v>3</v>
      </c>
      <c r="L1976">
        <v>42</v>
      </c>
      <c r="M1976">
        <v>0.1</v>
      </c>
      <c r="N1976">
        <v>113.4</v>
      </c>
      <c r="O1976">
        <v>41.4</v>
      </c>
      <c r="P1976" t="s">
        <v>111</v>
      </c>
      <c r="Q1976" t="s">
        <v>35</v>
      </c>
      <c r="R1976" t="s">
        <v>36</v>
      </c>
      <c r="S1976">
        <v>3.1</v>
      </c>
      <c r="T1976">
        <f>YEAR(tblOrders[[#This Row],[Order Date]])</f>
        <v>2025</v>
      </c>
      <c r="U1976" t="str">
        <f>TEXT(tblOrders[[#This Row],[Order Date]],"mmm-yyyy")</f>
        <v>May-2025</v>
      </c>
      <c r="V1976" s="4">
        <f>tblOrders[[#This Row],[Profit]]/tblOrders[[#This Row],[Sales Amount]]</f>
        <v>0.36507936507936506</v>
      </c>
      <c r="W1976" t="str">
        <f>VLOOKUP(tblOrders[[#This Row],[City]],CityRegion,2,0)</f>
        <v>South</v>
      </c>
      <c r="X1976" t="str">
        <f>VLOOKUP(tblOrders[[#This Row],[City]],lookups!A:C,3,0)</f>
        <v>Kerala</v>
      </c>
    </row>
    <row r="1977" spans="1:24" x14ac:dyDescent="0.25">
      <c r="A1977" t="s">
        <v>3429</v>
      </c>
      <c r="B1977" s="1">
        <v>45744</v>
      </c>
      <c r="C1977" t="s">
        <v>2490</v>
      </c>
      <c r="D1977" t="s">
        <v>39</v>
      </c>
      <c r="E1977" t="s">
        <v>108</v>
      </c>
      <c r="F1977" t="s">
        <v>109</v>
      </c>
      <c r="G1977" t="s">
        <v>62</v>
      </c>
      <c r="H1977" t="s">
        <v>110</v>
      </c>
      <c r="I1977" t="s">
        <v>52</v>
      </c>
      <c r="J1977" t="s">
        <v>27</v>
      </c>
      <c r="K1977">
        <v>1</v>
      </c>
      <c r="L1977">
        <v>110</v>
      </c>
      <c r="M1977">
        <v>0.1</v>
      </c>
      <c r="N1977">
        <v>99</v>
      </c>
      <c r="O1977">
        <v>31</v>
      </c>
      <c r="P1977" t="s">
        <v>28</v>
      </c>
      <c r="Q1977" t="s">
        <v>46</v>
      </c>
      <c r="R1977" t="s">
        <v>36</v>
      </c>
      <c r="S1977">
        <v>3</v>
      </c>
      <c r="T1977">
        <f>YEAR(tblOrders[[#This Row],[Order Date]])</f>
        <v>2025</v>
      </c>
      <c r="U1977" t="str">
        <f>TEXT(tblOrders[[#This Row],[Order Date]],"mmm-yyyy")</f>
        <v>Mar-2025</v>
      </c>
      <c r="V1977" s="4">
        <f>tblOrders[[#This Row],[Profit]]/tblOrders[[#This Row],[Sales Amount]]</f>
        <v>0.31313131313131315</v>
      </c>
      <c r="W1977" t="str">
        <f>VLOOKUP(tblOrders[[#This Row],[City]],CityRegion,2,0)</f>
        <v>South</v>
      </c>
      <c r="X1977" t="str">
        <f>VLOOKUP(tblOrders[[#This Row],[City]],lookups!A:C,3,0)</f>
        <v>Kerala</v>
      </c>
    </row>
    <row r="1978" spans="1:24" x14ac:dyDescent="0.25">
      <c r="A1978" t="s">
        <v>3430</v>
      </c>
      <c r="B1978" s="1">
        <v>45840</v>
      </c>
      <c r="C1978" t="s">
        <v>1733</v>
      </c>
      <c r="D1978" t="s">
        <v>21</v>
      </c>
      <c r="E1978" t="s">
        <v>49</v>
      </c>
      <c r="F1978" t="s">
        <v>50</v>
      </c>
      <c r="G1978" t="s">
        <v>24</v>
      </c>
      <c r="H1978" t="s">
        <v>51</v>
      </c>
      <c r="I1978" t="s">
        <v>130</v>
      </c>
      <c r="J1978" t="s">
        <v>34</v>
      </c>
      <c r="K1978">
        <v>5</v>
      </c>
      <c r="L1978">
        <v>85</v>
      </c>
      <c r="M1978">
        <v>0.2</v>
      </c>
      <c r="N1978">
        <v>340</v>
      </c>
      <c r="O1978">
        <v>80</v>
      </c>
      <c r="P1978" t="s">
        <v>148</v>
      </c>
      <c r="Q1978" t="s">
        <v>91</v>
      </c>
      <c r="R1978" t="s">
        <v>36</v>
      </c>
      <c r="S1978">
        <v>4.5999999999999996</v>
      </c>
      <c r="T1978">
        <f>YEAR(tblOrders[[#This Row],[Order Date]])</f>
        <v>2025</v>
      </c>
      <c r="U1978" t="str">
        <f>TEXT(tblOrders[[#This Row],[Order Date]],"mmm-yyyy")</f>
        <v>Jul-2025</v>
      </c>
      <c r="V1978" s="4">
        <f>tblOrders[[#This Row],[Profit]]/tblOrders[[#This Row],[Sales Amount]]</f>
        <v>0.23529411764705882</v>
      </c>
      <c r="W1978" t="str">
        <f>VLOOKUP(tblOrders[[#This Row],[City]],CityRegion,2,0)</f>
        <v>West</v>
      </c>
      <c r="X1978" t="str">
        <f>VLOOKUP(tblOrders[[#This Row],[City]],lookups!A:C,3,0)</f>
        <v>Maharashtra</v>
      </c>
    </row>
    <row r="1979" spans="1:24" x14ac:dyDescent="0.25">
      <c r="A1979" t="s">
        <v>3431</v>
      </c>
      <c r="B1979" s="1">
        <v>46010</v>
      </c>
      <c r="C1979" t="s">
        <v>3262</v>
      </c>
      <c r="D1979" t="s">
        <v>21</v>
      </c>
      <c r="E1979" t="s">
        <v>108</v>
      </c>
      <c r="F1979" t="s">
        <v>109</v>
      </c>
      <c r="G1979" t="s">
        <v>62</v>
      </c>
      <c r="H1979" t="s">
        <v>110</v>
      </c>
      <c r="I1979" t="s">
        <v>44</v>
      </c>
      <c r="J1979" t="s">
        <v>34</v>
      </c>
      <c r="K1979">
        <v>5</v>
      </c>
      <c r="L1979">
        <v>110</v>
      </c>
      <c r="M1979">
        <v>0.15</v>
      </c>
      <c r="N1979">
        <v>467.5</v>
      </c>
      <c r="O1979">
        <v>127.5</v>
      </c>
      <c r="P1979" t="s">
        <v>28</v>
      </c>
      <c r="Q1979" t="s">
        <v>86</v>
      </c>
      <c r="R1979" t="s">
        <v>36</v>
      </c>
      <c r="S1979">
        <v>4</v>
      </c>
      <c r="T1979">
        <f>YEAR(tblOrders[[#This Row],[Order Date]])</f>
        <v>2025</v>
      </c>
      <c r="U1979" t="str">
        <f>TEXT(tblOrders[[#This Row],[Order Date]],"mmm-yyyy")</f>
        <v>Dec-2025</v>
      </c>
      <c r="V1979" s="4">
        <f>tblOrders[[#This Row],[Profit]]/tblOrders[[#This Row],[Sales Amount]]</f>
        <v>0.27272727272727271</v>
      </c>
      <c r="W1979" t="str">
        <f>VLOOKUP(tblOrders[[#This Row],[City]],CityRegion,2,0)</f>
        <v>South</v>
      </c>
      <c r="X1979" t="str">
        <f>VLOOKUP(tblOrders[[#This Row],[City]],lookups!A:C,3,0)</f>
        <v>Kerala</v>
      </c>
    </row>
    <row r="1980" spans="1:24" x14ac:dyDescent="0.25">
      <c r="A1980" t="s">
        <v>3432</v>
      </c>
      <c r="B1980" s="1">
        <v>45857</v>
      </c>
      <c r="C1980" t="s">
        <v>3433</v>
      </c>
      <c r="D1980" t="s">
        <v>21</v>
      </c>
      <c r="E1980" t="s">
        <v>108</v>
      </c>
      <c r="F1980" t="s">
        <v>109</v>
      </c>
      <c r="G1980" t="s">
        <v>62</v>
      </c>
      <c r="H1980" t="s">
        <v>110</v>
      </c>
      <c r="I1980" t="s">
        <v>139</v>
      </c>
      <c r="J1980" t="s">
        <v>34</v>
      </c>
      <c r="K1980">
        <v>5</v>
      </c>
      <c r="L1980">
        <v>110</v>
      </c>
      <c r="M1980">
        <v>0.05</v>
      </c>
      <c r="N1980">
        <v>522.5</v>
      </c>
      <c r="O1980">
        <v>182.5</v>
      </c>
      <c r="P1980" t="s">
        <v>28</v>
      </c>
      <c r="Q1980" t="s">
        <v>91</v>
      </c>
      <c r="R1980" t="s">
        <v>30</v>
      </c>
      <c r="S1980">
        <v>5</v>
      </c>
      <c r="T1980">
        <f>YEAR(tblOrders[[#This Row],[Order Date]])</f>
        <v>2025</v>
      </c>
      <c r="U1980" t="str">
        <f>TEXT(tblOrders[[#This Row],[Order Date]],"mmm-yyyy")</f>
        <v>Jul-2025</v>
      </c>
      <c r="V1980" s="4">
        <f>tblOrders[[#This Row],[Profit]]/tblOrders[[#This Row],[Sales Amount]]</f>
        <v>0.34928229665071769</v>
      </c>
      <c r="W1980" t="str">
        <f>VLOOKUP(tblOrders[[#This Row],[City]],CityRegion,2,0)</f>
        <v>South</v>
      </c>
      <c r="X1980" t="str">
        <f>VLOOKUP(tblOrders[[#This Row],[City]],lookups!A:C,3,0)</f>
        <v>Tamil Nadu</v>
      </c>
    </row>
    <row r="1981" spans="1:24" x14ac:dyDescent="0.25">
      <c r="A1981" t="s">
        <v>3434</v>
      </c>
      <c r="B1981" s="1">
        <v>45956</v>
      </c>
      <c r="C1981" t="s">
        <v>3435</v>
      </c>
      <c r="D1981" t="s">
        <v>21</v>
      </c>
      <c r="E1981" t="s">
        <v>22</v>
      </c>
      <c r="F1981" t="s">
        <v>23</v>
      </c>
      <c r="G1981" t="s">
        <v>24</v>
      </c>
      <c r="H1981" t="s">
        <v>25</v>
      </c>
      <c r="I1981" t="s">
        <v>139</v>
      </c>
      <c r="J1981" t="s">
        <v>27</v>
      </c>
      <c r="K1981">
        <v>3</v>
      </c>
      <c r="L1981">
        <v>190</v>
      </c>
      <c r="M1981">
        <v>0.05</v>
      </c>
      <c r="N1981">
        <v>541.5</v>
      </c>
      <c r="O1981">
        <v>166.5</v>
      </c>
      <c r="P1981" t="s">
        <v>28</v>
      </c>
      <c r="Q1981" t="s">
        <v>86</v>
      </c>
      <c r="R1981" t="s">
        <v>30</v>
      </c>
      <c r="S1981">
        <v>4</v>
      </c>
      <c r="T1981">
        <f>YEAR(tblOrders[[#This Row],[Order Date]])</f>
        <v>2025</v>
      </c>
      <c r="U1981" t="str">
        <f>TEXT(tblOrders[[#This Row],[Order Date]],"mmm-yyyy")</f>
        <v>Oct-2025</v>
      </c>
      <c r="V1981" s="4">
        <f>tblOrders[[#This Row],[Profit]]/tblOrders[[#This Row],[Sales Amount]]</f>
        <v>0.30747922437673131</v>
      </c>
      <c r="W1981" t="str">
        <f>VLOOKUP(tblOrders[[#This Row],[City]],CityRegion,2,0)</f>
        <v>South</v>
      </c>
      <c r="X1981" t="str">
        <f>VLOOKUP(tblOrders[[#This Row],[City]],lookups!A:C,3,0)</f>
        <v>Tamil Nadu</v>
      </c>
    </row>
    <row r="1982" spans="1:24" x14ac:dyDescent="0.25">
      <c r="A1982" t="s">
        <v>3436</v>
      </c>
      <c r="B1982" s="1">
        <v>46022</v>
      </c>
      <c r="C1982" t="s">
        <v>3304</v>
      </c>
      <c r="D1982" t="s">
        <v>39</v>
      </c>
      <c r="E1982" t="s">
        <v>60</v>
      </c>
      <c r="F1982" t="s">
        <v>61</v>
      </c>
      <c r="G1982" t="s">
        <v>62</v>
      </c>
      <c r="H1982" t="s">
        <v>63</v>
      </c>
      <c r="I1982" t="s">
        <v>26</v>
      </c>
      <c r="J1982" t="s">
        <v>45</v>
      </c>
      <c r="K1982">
        <v>3</v>
      </c>
      <c r="L1982">
        <v>45</v>
      </c>
      <c r="M1982">
        <v>0.05</v>
      </c>
      <c r="N1982">
        <v>128.25</v>
      </c>
      <c r="O1982">
        <v>50.25</v>
      </c>
      <c r="P1982" t="s">
        <v>28</v>
      </c>
      <c r="Q1982" t="s">
        <v>35</v>
      </c>
      <c r="R1982" t="s">
        <v>30</v>
      </c>
      <c r="S1982">
        <v>2.8</v>
      </c>
      <c r="T1982">
        <f>YEAR(tblOrders[[#This Row],[Order Date]])</f>
        <v>2025</v>
      </c>
      <c r="U1982" t="str">
        <f>TEXT(tblOrders[[#This Row],[Order Date]],"mmm-yyyy")</f>
        <v>Dec-2025</v>
      </c>
      <c r="V1982" s="4">
        <f>tblOrders[[#This Row],[Profit]]/tblOrders[[#This Row],[Sales Amount]]</f>
        <v>0.391812865497076</v>
      </c>
      <c r="W1982" t="str">
        <f>VLOOKUP(tblOrders[[#This Row],[City]],CityRegion,2,0)</f>
        <v>South</v>
      </c>
      <c r="X1982" t="str">
        <f>VLOOKUP(tblOrders[[#This Row],[City]],lookups!A:C,3,0)</f>
        <v>Karnataka</v>
      </c>
    </row>
    <row r="1983" spans="1:24" x14ac:dyDescent="0.25">
      <c r="A1983" t="s">
        <v>3437</v>
      </c>
      <c r="B1983" s="1">
        <v>45759</v>
      </c>
      <c r="C1983" t="s">
        <v>3438</v>
      </c>
      <c r="D1983" t="s">
        <v>21</v>
      </c>
      <c r="E1983" t="s">
        <v>40</v>
      </c>
      <c r="F1983" t="s">
        <v>41</v>
      </c>
      <c r="G1983" t="s">
        <v>42</v>
      </c>
      <c r="H1983" t="s">
        <v>43</v>
      </c>
      <c r="I1983" t="s">
        <v>130</v>
      </c>
      <c r="J1983" t="s">
        <v>34</v>
      </c>
      <c r="K1983">
        <v>1</v>
      </c>
      <c r="L1983">
        <v>18</v>
      </c>
      <c r="M1983">
        <v>0.05</v>
      </c>
      <c r="N1983">
        <v>17.100000000000001</v>
      </c>
      <c r="O1983">
        <v>8.1</v>
      </c>
      <c r="P1983" t="s">
        <v>28</v>
      </c>
      <c r="Q1983" t="s">
        <v>29</v>
      </c>
      <c r="R1983" t="s">
        <v>36</v>
      </c>
      <c r="S1983">
        <v>3.8</v>
      </c>
      <c r="T1983">
        <f>YEAR(tblOrders[[#This Row],[Order Date]])</f>
        <v>2025</v>
      </c>
      <c r="U1983" t="str">
        <f>TEXT(tblOrders[[#This Row],[Order Date]],"mmm-yyyy")</f>
        <v>Apr-2025</v>
      </c>
      <c r="V1983" s="4">
        <f>tblOrders[[#This Row],[Profit]]/tblOrders[[#This Row],[Sales Amount]]</f>
        <v>0.47368421052631571</v>
      </c>
      <c r="W1983" t="str">
        <f>VLOOKUP(tblOrders[[#This Row],[City]],CityRegion,2,0)</f>
        <v>West</v>
      </c>
      <c r="X1983" t="str">
        <f>VLOOKUP(tblOrders[[#This Row],[City]],lookups!A:C,3,0)</f>
        <v>Maharashtra</v>
      </c>
    </row>
    <row r="1984" spans="1:24" x14ac:dyDescent="0.25">
      <c r="A1984" t="s">
        <v>3439</v>
      </c>
      <c r="B1984" s="1">
        <v>45969</v>
      </c>
      <c r="C1984" t="s">
        <v>1538</v>
      </c>
      <c r="D1984" t="s">
        <v>21</v>
      </c>
      <c r="E1984" t="s">
        <v>49</v>
      </c>
      <c r="F1984" t="s">
        <v>50</v>
      </c>
      <c r="G1984" t="s">
        <v>24</v>
      </c>
      <c r="H1984" t="s">
        <v>51</v>
      </c>
      <c r="I1984" t="s">
        <v>57</v>
      </c>
      <c r="J1984" t="s">
        <v>34</v>
      </c>
      <c r="K1984">
        <v>5</v>
      </c>
      <c r="L1984">
        <v>85</v>
      </c>
      <c r="M1984">
        <v>0.1</v>
      </c>
      <c r="N1984">
        <v>382.5</v>
      </c>
      <c r="O1984">
        <v>122.5</v>
      </c>
      <c r="P1984" t="s">
        <v>28</v>
      </c>
      <c r="Q1984" t="s">
        <v>29</v>
      </c>
      <c r="R1984" t="s">
        <v>36</v>
      </c>
      <c r="S1984">
        <v>2.7</v>
      </c>
      <c r="T1984">
        <f>YEAR(tblOrders[[#This Row],[Order Date]])</f>
        <v>2025</v>
      </c>
      <c r="U1984" t="str">
        <f>TEXT(tblOrders[[#This Row],[Order Date]],"mmm-yyyy")</f>
        <v>Nov-2025</v>
      </c>
      <c r="V1984" s="4">
        <f>tblOrders[[#This Row],[Profit]]/tblOrders[[#This Row],[Sales Amount]]</f>
        <v>0.3202614379084967</v>
      </c>
      <c r="W1984" t="str">
        <f>VLOOKUP(tblOrders[[#This Row],[City]],CityRegion,2,0)</f>
        <v>South</v>
      </c>
      <c r="X1984" t="str">
        <f>VLOOKUP(tblOrders[[#This Row],[City]],lookups!A:C,3,0)</f>
        <v>Kerala</v>
      </c>
    </row>
    <row r="1985" spans="1:24" x14ac:dyDescent="0.25">
      <c r="A1985" t="s">
        <v>3440</v>
      </c>
      <c r="B1985" s="1">
        <v>45689</v>
      </c>
      <c r="C1985" t="s">
        <v>3441</v>
      </c>
      <c r="D1985" t="s">
        <v>21</v>
      </c>
      <c r="E1985" t="s">
        <v>22</v>
      </c>
      <c r="F1985" t="s">
        <v>23</v>
      </c>
      <c r="G1985" t="s">
        <v>24</v>
      </c>
      <c r="H1985" t="s">
        <v>25</v>
      </c>
      <c r="I1985" t="s">
        <v>84</v>
      </c>
      <c r="J1985" t="s">
        <v>34</v>
      </c>
      <c r="K1985">
        <v>1</v>
      </c>
      <c r="L1985">
        <v>190</v>
      </c>
      <c r="M1985">
        <v>0.15</v>
      </c>
      <c r="N1985">
        <v>161.5</v>
      </c>
      <c r="O1985">
        <v>36.5</v>
      </c>
      <c r="P1985" t="s">
        <v>28</v>
      </c>
      <c r="Q1985" t="s">
        <v>35</v>
      </c>
      <c r="R1985" t="s">
        <v>36</v>
      </c>
      <c r="S1985">
        <v>5</v>
      </c>
      <c r="T1985">
        <f>YEAR(tblOrders[[#This Row],[Order Date]])</f>
        <v>2025</v>
      </c>
      <c r="U1985" t="str">
        <f>TEXT(tblOrders[[#This Row],[Order Date]],"mmm-yyyy")</f>
        <v>Feb-2025</v>
      </c>
      <c r="V1985" s="4">
        <f>tblOrders[[#This Row],[Profit]]/tblOrders[[#This Row],[Sales Amount]]</f>
        <v>0.2260061919504644</v>
      </c>
      <c r="W1985" t="str">
        <f>VLOOKUP(tblOrders[[#This Row],[City]],CityRegion,2,0)</f>
        <v>West</v>
      </c>
      <c r="X1985" t="str">
        <f>VLOOKUP(tblOrders[[#This Row],[City]],lookups!A:C,3,0)</f>
        <v>Maharashtra</v>
      </c>
    </row>
    <row r="1986" spans="1:24" x14ac:dyDescent="0.25">
      <c r="A1986" t="s">
        <v>3442</v>
      </c>
      <c r="B1986" s="1">
        <v>45943</v>
      </c>
      <c r="C1986" t="s">
        <v>1429</v>
      </c>
      <c r="D1986" t="s">
        <v>21</v>
      </c>
      <c r="E1986" t="s">
        <v>22</v>
      </c>
      <c r="F1986" t="s">
        <v>23</v>
      </c>
      <c r="G1986" t="s">
        <v>24</v>
      </c>
      <c r="H1986" t="s">
        <v>25</v>
      </c>
      <c r="I1986" t="s">
        <v>33</v>
      </c>
      <c r="J1986" t="s">
        <v>34</v>
      </c>
      <c r="K1986">
        <v>2</v>
      </c>
      <c r="L1986">
        <v>190</v>
      </c>
      <c r="M1986">
        <v>0.2</v>
      </c>
      <c r="N1986">
        <v>304</v>
      </c>
      <c r="O1986">
        <v>54</v>
      </c>
      <c r="P1986" t="s">
        <v>28</v>
      </c>
      <c r="Q1986" t="s">
        <v>91</v>
      </c>
      <c r="R1986" t="s">
        <v>36</v>
      </c>
      <c r="S1986">
        <v>4.5</v>
      </c>
      <c r="T1986">
        <f>YEAR(tblOrders[[#This Row],[Order Date]])</f>
        <v>2025</v>
      </c>
      <c r="U1986" t="str">
        <f>TEXT(tblOrders[[#This Row],[Order Date]],"mmm-yyyy")</f>
        <v>Oct-2025</v>
      </c>
      <c r="V1986" s="4">
        <f>tblOrders[[#This Row],[Profit]]/tblOrders[[#This Row],[Sales Amount]]</f>
        <v>0.17763157894736842</v>
      </c>
      <c r="W1986" t="str">
        <f>VLOOKUP(tblOrders[[#This Row],[City]],CityRegion,2,0)</f>
        <v>North</v>
      </c>
      <c r="X1986" t="str">
        <f>VLOOKUP(tblOrders[[#This Row],[City]],lookups!A:C,3,0)</f>
        <v>Delhi</v>
      </c>
    </row>
    <row r="1987" spans="1:24" x14ac:dyDescent="0.25">
      <c r="A1987" t="s">
        <v>3443</v>
      </c>
      <c r="B1987" s="1">
        <v>45871</v>
      </c>
      <c r="C1987" t="s">
        <v>953</v>
      </c>
      <c r="D1987" t="s">
        <v>21</v>
      </c>
      <c r="E1987" t="s">
        <v>40</v>
      </c>
      <c r="F1987" t="s">
        <v>41</v>
      </c>
      <c r="G1987" t="s">
        <v>42</v>
      </c>
      <c r="H1987" t="s">
        <v>43</v>
      </c>
      <c r="I1987" t="s">
        <v>139</v>
      </c>
      <c r="J1987" t="s">
        <v>27</v>
      </c>
      <c r="K1987">
        <v>5</v>
      </c>
      <c r="L1987">
        <v>18</v>
      </c>
      <c r="M1987">
        <v>0</v>
      </c>
      <c r="N1987">
        <v>90</v>
      </c>
      <c r="O1987">
        <v>45</v>
      </c>
      <c r="P1987" t="s">
        <v>28</v>
      </c>
      <c r="Q1987" t="s">
        <v>86</v>
      </c>
      <c r="R1987" t="s">
        <v>36</v>
      </c>
      <c r="S1987">
        <v>4.3</v>
      </c>
      <c r="T1987">
        <f>YEAR(tblOrders[[#This Row],[Order Date]])</f>
        <v>2025</v>
      </c>
      <c r="U1987" t="str">
        <f>TEXT(tblOrders[[#This Row],[Order Date]],"mmm-yyyy")</f>
        <v>Aug-2025</v>
      </c>
      <c r="V1987" s="4">
        <f>tblOrders[[#This Row],[Profit]]/tblOrders[[#This Row],[Sales Amount]]</f>
        <v>0.5</v>
      </c>
      <c r="W1987" t="str">
        <f>VLOOKUP(tblOrders[[#This Row],[City]],CityRegion,2,0)</f>
        <v>South</v>
      </c>
      <c r="X1987" t="str">
        <f>VLOOKUP(tblOrders[[#This Row],[City]],lookups!A:C,3,0)</f>
        <v>Tamil Nadu</v>
      </c>
    </row>
    <row r="1988" spans="1:24" x14ac:dyDescent="0.25">
      <c r="A1988" t="s">
        <v>3444</v>
      </c>
      <c r="B1988" s="1">
        <v>45958</v>
      </c>
      <c r="C1988" t="s">
        <v>822</v>
      </c>
      <c r="D1988" t="s">
        <v>21</v>
      </c>
      <c r="E1988" t="s">
        <v>66</v>
      </c>
      <c r="F1988" t="s">
        <v>67</v>
      </c>
      <c r="G1988" t="s">
        <v>68</v>
      </c>
      <c r="H1988" t="s">
        <v>69</v>
      </c>
      <c r="I1988" t="s">
        <v>44</v>
      </c>
      <c r="J1988" t="s">
        <v>27</v>
      </c>
      <c r="K1988">
        <v>5</v>
      </c>
      <c r="L1988">
        <v>149</v>
      </c>
      <c r="M1988">
        <v>0</v>
      </c>
      <c r="N1988">
        <v>745</v>
      </c>
      <c r="O1988">
        <v>270</v>
      </c>
      <c r="P1988" t="s">
        <v>85</v>
      </c>
      <c r="Q1988" t="s">
        <v>91</v>
      </c>
      <c r="R1988" t="s">
        <v>36</v>
      </c>
      <c r="S1988">
        <v>3.4</v>
      </c>
      <c r="T1988">
        <f>YEAR(tblOrders[[#This Row],[Order Date]])</f>
        <v>2025</v>
      </c>
      <c r="U1988" t="str">
        <f>TEXT(tblOrders[[#This Row],[Order Date]],"mmm-yyyy")</f>
        <v>Oct-2025</v>
      </c>
      <c r="V1988" s="4">
        <f>tblOrders[[#This Row],[Profit]]/tblOrders[[#This Row],[Sales Amount]]</f>
        <v>0.36241610738255031</v>
      </c>
      <c r="W1988" t="str">
        <f>VLOOKUP(tblOrders[[#This Row],[City]],CityRegion,2,0)</f>
        <v>South</v>
      </c>
      <c r="X1988" t="str">
        <f>VLOOKUP(tblOrders[[#This Row],[City]],lookups!A:C,3,0)</f>
        <v>Kerala</v>
      </c>
    </row>
    <row r="1989" spans="1:24" x14ac:dyDescent="0.25">
      <c r="A1989" t="s">
        <v>3445</v>
      </c>
      <c r="B1989" s="1">
        <v>45851</v>
      </c>
      <c r="C1989" t="s">
        <v>3446</v>
      </c>
      <c r="D1989" t="s">
        <v>39</v>
      </c>
      <c r="E1989" t="s">
        <v>60</v>
      </c>
      <c r="F1989" t="s">
        <v>61</v>
      </c>
      <c r="G1989" t="s">
        <v>62</v>
      </c>
      <c r="H1989" t="s">
        <v>63</v>
      </c>
      <c r="I1989" t="s">
        <v>76</v>
      </c>
      <c r="J1989" t="s">
        <v>34</v>
      </c>
      <c r="K1989">
        <v>3</v>
      </c>
      <c r="L1989">
        <v>45</v>
      </c>
      <c r="M1989">
        <v>0</v>
      </c>
      <c r="N1989">
        <v>135</v>
      </c>
      <c r="O1989">
        <v>57</v>
      </c>
      <c r="P1989" t="s">
        <v>28</v>
      </c>
      <c r="Q1989" t="s">
        <v>29</v>
      </c>
      <c r="R1989" t="s">
        <v>36</v>
      </c>
      <c r="S1989">
        <v>2.9</v>
      </c>
      <c r="T1989">
        <f>YEAR(tblOrders[[#This Row],[Order Date]])</f>
        <v>2025</v>
      </c>
      <c r="U1989" t="str">
        <f>TEXT(tblOrders[[#This Row],[Order Date]],"mmm-yyyy")</f>
        <v>Jul-2025</v>
      </c>
      <c r="V1989" s="4">
        <f>tblOrders[[#This Row],[Profit]]/tblOrders[[#This Row],[Sales Amount]]</f>
        <v>0.42222222222222222</v>
      </c>
      <c r="W1989" t="str">
        <f>VLOOKUP(tblOrders[[#This Row],[City]],CityRegion,2,0)</f>
        <v>South</v>
      </c>
      <c r="X1989" t="str">
        <f>VLOOKUP(tblOrders[[#This Row],[City]],lookups!A:C,3,0)</f>
        <v>Kerala</v>
      </c>
    </row>
    <row r="1990" spans="1:24" x14ac:dyDescent="0.25">
      <c r="A1990" t="s">
        <v>3447</v>
      </c>
      <c r="B1990" s="1">
        <v>45697</v>
      </c>
      <c r="C1990" t="s">
        <v>2296</v>
      </c>
      <c r="D1990" t="s">
        <v>39</v>
      </c>
      <c r="E1990" t="s">
        <v>101</v>
      </c>
      <c r="F1990" t="s">
        <v>102</v>
      </c>
      <c r="G1990" t="s">
        <v>24</v>
      </c>
      <c r="H1990" t="s">
        <v>103</v>
      </c>
      <c r="I1990" t="s">
        <v>26</v>
      </c>
      <c r="J1990" t="s">
        <v>34</v>
      </c>
      <c r="K1990">
        <v>2</v>
      </c>
      <c r="L1990">
        <v>120</v>
      </c>
      <c r="M1990">
        <v>0</v>
      </c>
      <c r="N1990">
        <v>240</v>
      </c>
      <c r="O1990">
        <v>84</v>
      </c>
      <c r="P1990" t="s">
        <v>148</v>
      </c>
      <c r="Q1990" t="s">
        <v>91</v>
      </c>
      <c r="R1990" t="s">
        <v>36</v>
      </c>
      <c r="S1990">
        <v>4.0999999999999996</v>
      </c>
      <c r="T1990">
        <f>YEAR(tblOrders[[#This Row],[Order Date]])</f>
        <v>2025</v>
      </c>
      <c r="U1990" t="str">
        <f>TEXT(tblOrders[[#This Row],[Order Date]],"mmm-yyyy")</f>
        <v>Feb-2025</v>
      </c>
      <c r="V1990" s="4">
        <f>tblOrders[[#This Row],[Profit]]/tblOrders[[#This Row],[Sales Amount]]</f>
        <v>0.35</v>
      </c>
      <c r="W1990" t="str">
        <f>VLOOKUP(tblOrders[[#This Row],[City]],CityRegion,2,0)</f>
        <v>South</v>
      </c>
      <c r="X1990" t="str">
        <f>VLOOKUP(tblOrders[[#This Row],[City]],lookups!A:C,3,0)</f>
        <v>Karnataka</v>
      </c>
    </row>
    <row r="1991" spans="1:24" x14ac:dyDescent="0.25">
      <c r="A1991" t="s">
        <v>3448</v>
      </c>
      <c r="B1991" s="1">
        <v>45889</v>
      </c>
      <c r="C1991" t="s">
        <v>3449</v>
      </c>
      <c r="D1991" t="s">
        <v>39</v>
      </c>
      <c r="E1991" t="s">
        <v>114</v>
      </c>
      <c r="F1991" t="s">
        <v>115</v>
      </c>
      <c r="G1991" t="s">
        <v>42</v>
      </c>
      <c r="H1991" t="s">
        <v>116</v>
      </c>
      <c r="I1991" t="s">
        <v>70</v>
      </c>
      <c r="J1991" t="s">
        <v>45</v>
      </c>
      <c r="K1991">
        <v>4</v>
      </c>
      <c r="L1991">
        <v>12</v>
      </c>
      <c r="M1991">
        <v>0.15</v>
      </c>
      <c r="N1991">
        <v>40.799999999999997</v>
      </c>
      <c r="O1991">
        <v>16.8</v>
      </c>
      <c r="P1991" t="s">
        <v>148</v>
      </c>
      <c r="Q1991" t="s">
        <v>91</v>
      </c>
      <c r="R1991" t="s">
        <v>36</v>
      </c>
      <c r="S1991">
        <v>3.3</v>
      </c>
      <c r="T1991">
        <f>YEAR(tblOrders[[#This Row],[Order Date]])</f>
        <v>2025</v>
      </c>
      <c r="U1991" t="str">
        <f>TEXT(tblOrders[[#This Row],[Order Date]],"mmm-yyyy")</f>
        <v>Aug-2025</v>
      </c>
      <c r="V1991" s="4">
        <f>tblOrders[[#This Row],[Profit]]/tblOrders[[#This Row],[Sales Amount]]</f>
        <v>0.41176470588235298</v>
      </c>
      <c r="W1991" t="str">
        <f>VLOOKUP(tblOrders[[#This Row],[City]],CityRegion,2,0)</f>
        <v>South</v>
      </c>
      <c r="X1991" t="str">
        <f>VLOOKUP(tblOrders[[#This Row],[City]],lookups!A:C,3,0)</f>
        <v>Telengana</v>
      </c>
    </row>
    <row r="1992" spans="1:24" x14ac:dyDescent="0.25">
      <c r="A1992" t="s">
        <v>3450</v>
      </c>
      <c r="B1992" s="1">
        <v>45947</v>
      </c>
      <c r="C1992" t="s">
        <v>867</v>
      </c>
      <c r="D1992" t="s">
        <v>21</v>
      </c>
      <c r="E1992" t="s">
        <v>101</v>
      </c>
      <c r="F1992" t="s">
        <v>102</v>
      </c>
      <c r="G1992" t="s">
        <v>24</v>
      </c>
      <c r="H1992" t="s">
        <v>103</v>
      </c>
      <c r="I1992" t="s">
        <v>26</v>
      </c>
      <c r="J1992" t="s">
        <v>34</v>
      </c>
      <c r="K1992">
        <v>4</v>
      </c>
      <c r="L1992">
        <v>120</v>
      </c>
      <c r="M1992">
        <v>0.2</v>
      </c>
      <c r="N1992">
        <v>384</v>
      </c>
      <c r="O1992">
        <v>72</v>
      </c>
      <c r="P1992" t="s">
        <v>28</v>
      </c>
      <c r="Q1992" t="s">
        <v>46</v>
      </c>
      <c r="R1992" t="s">
        <v>36</v>
      </c>
      <c r="S1992">
        <v>4.5</v>
      </c>
      <c r="T1992">
        <f>YEAR(tblOrders[[#This Row],[Order Date]])</f>
        <v>2025</v>
      </c>
      <c r="U1992" t="str">
        <f>TEXT(tblOrders[[#This Row],[Order Date]],"mmm-yyyy")</f>
        <v>Oct-2025</v>
      </c>
      <c r="V1992" s="4">
        <f>tblOrders[[#This Row],[Profit]]/tblOrders[[#This Row],[Sales Amount]]</f>
        <v>0.1875</v>
      </c>
      <c r="W1992" t="str">
        <f>VLOOKUP(tblOrders[[#This Row],[City]],CityRegion,2,0)</f>
        <v>South</v>
      </c>
      <c r="X1992" t="str">
        <f>VLOOKUP(tblOrders[[#This Row],[City]],lookups!A:C,3,0)</f>
        <v>Karnataka</v>
      </c>
    </row>
    <row r="1993" spans="1:24" x14ac:dyDescent="0.25">
      <c r="A1993" t="s">
        <v>3451</v>
      </c>
      <c r="B1993" s="1">
        <v>45810</v>
      </c>
      <c r="C1993" t="s">
        <v>3371</v>
      </c>
      <c r="D1993" t="s">
        <v>21</v>
      </c>
      <c r="E1993" t="s">
        <v>79</v>
      </c>
      <c r="F1993" t="s">
        <v>80</v>
      </c>
      <c r="G1993" t="s">
        <v>68</v>
      </c>
      <c r="H1993" t="s">
        <v>81</v>
      </c>
      <c r="I1993" t="s">
        <v>139</v>
      </c>
      <c r="J1993" t="s">
        <v>27</v>
      </c>
      <c r="K1993">
        <v>1</v>
      </c>
      <c r="L1993">
        <v>799</v>
      </c>
      <c r="M1993">
        <v>0.2</v>
      </c>
      <c r="N1993">
        <v>639.20000000000005</v>
      </c>
      <c r="O1993">
        <v>19.2</v>
      </c>
      <c r="P1993" t="s">
        <v>28</v>
      </c>
      <c r="Q1993" t="s">
        <v>46</v>
      </c>
      <c r="R1993" t="s">
        <v>36</v>
      </c>
      <c r="S1993">
        <v>4.4000000000000004</v>
      </c>
      <c r="T1993">
        <f>YEAR(tblOrders[[#This Row],[Order Date]])</f>
        <v>2025</v>
      </c>
      <c r="U1993" t="str">
        <f>TEXT(tblOrders[[#This Row],[Order Date]],"mmm-yyyy")</f>
        <v>Jun-2025</v>
      </c>
      <c r="V1993" s="4">
        <f>tblOrders[[#This Row],[Profit]]/tblOrders[[#This Row],[Sales Amount]]</f>
        <v>3.0037546933667079E-2</v>
      </c>
      <c r="W1993" t="str">
        <f>VLOOKUP(tblOrders[[#This Row],[City]],CityRegion,2,0)</f>
        <v>South</v>
      </c>
      <c r="X1993" t="str">
        <f>VLOOKUP(tblOrders[[#This Row],[City]],lookups!A:C,3,0)</f>
        <v>Tamil Nadu</v>
      </c>
    </row>
    <row r="1994" spans="1:24" x14ac:dyDescent="0.25">
      <c r="A1994" t="s">
        <v>3452</v>
      </c>
      <c r="B1994" s="1">
        <v>45811</v>
      </c>
      <c r="C1994" t="s">
        <v>1459</v>
      </c>
      <c r="D1994" t="s">
        <v>21</v>
      </c>
      <c r="E1994" t="s">
        <v>55</v>
      </c>
      <c r="F1994" t="s">
        <v>56</v>
      </c>
      <c r="G1994" t="s">
        <v>24</v>
      </c>
      <c r="H1994" t="s">
        <v>51</v>
      </c>
      <c r="I1994" t="s">
        <v>139</v>
      </c>
      <c r="J1994" t="s">
        <v>27</v>
      </c>
      <c r="K1994">
        <v>5</v>
      </c>
      <c r="L1994">
        <v>42</v>
      </c>
      <c r="M1994">
        <v>0.1</v>
      </c>
      <c r="N1994">
        <v>189</v>
      </c>
      <c r="O1994">
        <v>69</v>
      </c>
      <c r="P1994" t="s">
        <v>28</v>
      </c>
      <c r="Q1994" t="s">
        <v>46</v>
      </c>
      <c r="R1994" t="s">
        <v>30</v>
      </c>
      <c r="S1994">
        <v>4.5999999999999996</v>
      </c>
      <c r="T1994">
        <f>YEAR(tblOrders[[#This Row],[Order Date]])</f>
        <v>2025</v>
      </c>
      <c r="U1994" t="str">
        <f>TEXT(tblOrders[[#This Row],[Order Date]],"mmm-yyyy")</f>
        <v>Jun-2025</v>
      </c>
      <c r="V1994" s="4">
        <f>tblOrders[[#This Row],[Profit]]/tblOrders[[#This Row],[Sales Amount]]</f>
        <v>0.36507936507936506</v>
      </c>
      <c r="W1994" t="str">
        <f>VLOOKUP(tblOrders[[#This Row],[City]],CityRegion,2,0)</f>
        <v>South</v>
      </c>
      <c r="X1994" t="str">
        <f>VLOOKUP(tblOrders[[#This Row],[City]],lookups!A:C,3,0)</f>
        <v>Tamil Nadu</v>
      </c>
    </row>
    <row r="1995" spans="1:24" x14ac:dyDescent="0.25">
      <c r="A1995" t="s">
        <v>3453</v>
      </c>
      <c r="B1995" s="1">
        <v>45938</v>
      </c>
      <c r="C1995" t="s">
        <v>3454</v>
      </c>
      <c r="D1995" t="s">
        <v>21</v>
      </c>
      <c r="E1995" t="s">
        <v>49</v>
      </c>
      <c r="F1995" t="s">
        <v>50</v>
      </c>
      <c r="G1995" t="s">
        <v>24</v>
      </c>
      <c r="H1995" t="s">
        <v>51</v>
      </c>
      <c r="I1995" t="s">
        <v>33</v>
      </c>
      <c r="J1995" t="s">
        <v>27</v>
      </c>
      <c r="K1995">
        <v>4</v>
      </c>
      <c r="L1995">
        <v>85</v>
      </c>
      <c r="M1995">
        <v>0.1</v>
      </c>
      <c r="N1995">
        <v>306</v>
      </c>
      <c r="O1995">
        <v>98</v>
      </c>
      <c r="P1995" t="s">
        <v>111</v>
      </c>
      <c r="Q1995" t="s">
        <v>91</v>
      </c>
      <c r="R1995" t="s">
        <v>36</v>
      </c>
      <c r="S1995">
        <v>3.8</v>
      </c>
      <c r="T1995">
        <f>YEAR(tblOrders[[#This Row],[Order Date]])</f>
        <v>2025</v>
      </c>
      <c r="U1995" t="str">
        <f>TEXT(tblOrders[[#This Row],[Order Date]],"mmm-yyyy")</f>
        <v>Oct-2025</v>
      </c>
      <c r="V1995" s="4">
        <f>tblOrders[[#This Row],[Profit]]/tblOrders[[#This Row],[Sales Amount]]</f>
        <v>0.3202614379084967</v>
      </c>
      <c r="W1995" t="str">
        <f>VLOOKUP(tblOrders[[#This Row],[City]],CityRegion,2,0)</f>
        <v>North</v>
      </c>
      <c r="X1995" t="str">
        <f>VLOOKUP(tblOrders[[#This Row],[City]],lookups!A:C,3,0)</f>
        <v>Delhi</v>
      </c>
    </row>
    <row r="1996" spans="1:24" x14ac:dyDescent="0.25">
      <c r="A1996" t="s">
        <v>3455</v>
      </c>
      <c r="B1996" s="1">
        <v>45719</v>
      </c>
      <c r="C1996" t="s">
        <v>3456</v>
      </c>
      <c r="D1996" t="s">
        <v>21</v>
      </c>
      <c r="E1996" t="s">
        <v>114</v>
      </c>
      <c r="F1996" t="s">
        <v>115</v>
      </c>
      <c r="G1996" t="s">
        <v>42</v>
      </c>
      <c r="H1996" t="s">
        <v>116</v>
      </c>
      <c r="I1996" t="s">
        <v>26</v>
      </c>
      <c r="J1996" t="s">
        <v>34</v>
      </c>
      <c r="K1996">
        <v>3</v>
      </c>
      <c r="L1996">
        <v>12</v>
      </c>
      <c r="M1996">
        <v>0.05</v>
      </c>
      <c r="N1996">
        <v>34.200000000000003</v>
      </c>
      <c r="O1996">
        <v>16.2</v>
      </c>
      <c r="P1996" t="s">
        <v>111</v>
      </c>
      <c r="Q1996" t="s">
        <v>46</v>
      </c>
      <c r="R1996" t="s">
        <v>36</v>
      </c>
      <c r="S1996">
        <v>4.7</v>
      </c>
      <c r="T1996">
        <f>YEAR(tblOrders[[#This Row],[Order Date]])</f>
        <v>2025</v>
      </c>
      <c r="U1996" t="str">
        <f>TEXT(tblOrders[[#This Row],[Order Date]],"mmm-yyyy")</f>
        <v>Mar-2025</v>
      </c>
      <c r="V1996" s="4">
        <f>tblOrders[[#This Row],[Profit]]/tblOrders[[#This Row],[Sales Amount]]</f>
        <v>0.47368421052631571</v>
      </c>
      <c r="W1996" t="str">
        <f>VLOOKUP(tblOrders[[#This Row],[City]],CityRegion,2,0)</f>
        <v>South</v>
      </c>
      <c r="X1996" t="str">
        <f>VLOOKUP(tblOrders[[#This Row],[City]],lookups!A:C,3,0)</f>
        <v>Karnataka</v>
      </c>
    </row>
    <row r="1997" spans="1:24" x14ac:dyDescent="0.25">
      <c r="A1997" t="s">
        <v>3457</v>
      </c>
      <c r="B1997" s="1">
        <v>45801</v>
      </c>
      <c r="C1997" t="s">
        <v>3458</v>
      </c>
      <c r="D1997" t="s">
        <v>21</v>
      </c>
      <c r="E1997" t="s">
        <v>49</v>
      </c>
      <c r="F1997" t="s">
        <v>50</v>
      </c>
      <c r="G1997" t="s">
        <v>24</v>
      </c>
      <c r="H1997" t="s">
        <v>51</v>
      </c>
      <c r="I1997" t="s">
        <v>44</v>
      </c>
      <c r="J1997" t="s">
        <v>45</v>
      </c>
      <c r="K1997">
        <v>4</v>
      </c>
      <c r="L1997">
        <v>85</v>
      </c>
      <c r="M1997">
        <v>0.15</v>
      </c>
      <c r="N1997">
        <v>289</v>
      </c>
      <c r="O1997">
        <v>81</v>
      </c>
      <c r="P1997" t="s">
        <v>28</v>
      </c>
      <c r="Q1997" t="s">
        <v>35</v>
      </c>
      <c r="R1997" t="s">
        <v>36</v>
      </c>
      <c r="S1997">
        <v>3.2</v>
      </c>
      <c r="T1997">
        <f>YEAR(tblOrders[[#This Row],[Order Date]])</f>
        <v>2025</v>
      </c>
      <c r="U1997" t="str">
        <f>TEXT(tblOrders[[#This Row],[Order Date]],"mmm-yyyy")</f>
        <v>May-2025</v>
      </c>
      <c r="V1997" s="4">
        <f>tblOrders[[#This Row],[Profit]]/tblOrders[[#This Row],[Sales Amount]]</f>
        <v>0.28027681660899656</v>
      </c>
      <c r="W1997" t="str">
        <f>VLOOKUP(tblOrders[[#This Row],[City]],CityRegion,2,0)</f>
        <v>South</v>
      </c>
      <c r="X1997" t="str">
        <f>VLOOKUP(tblOrders[[#This Row],[City]],lookups!A:C,3,0)</f>
        <v>Kerala</v>
      </c>
    </row>
    <row r="1998" spans="1:24" x14ac:dyDescent="0.25">
      <c r="A1998" t="s">
        <v>3459</v>
      </c>
      <c r="B1998" s="1">
        <v>46019</v>
      </c>
      <c r="C1998" t="s">
        <v>3460</v>
      </c>
      <c r="D1998" t="s">
        <v>21</v>
      </c>
      <c r="E1998" t="s">
        <v>66</v>
      </c>
      <c r="F1998" t="s">
        <v>67</v>
      </c>
      <c r="G1998" t="s">
        <v>68</v>
      </c>
      <c r="H1998" t="s">
        <v>69</v>
      </c>
      <c r="I1998" t="s">
        <v>130</v>
      </c>
      <c r="J1998" t="s">
        <v>34</v>
      </c>
      <c r="K1998">
        <v>4</v>
      </c>
      <c r="L1998">
        <v>149</v>
      </c>
      <c r="M1998">
        <v>0.2</v>
      </c>
      <c r="N1998">
        <v>476.8</v>
      </c>
      <c r="O1998">
        <v>96.8</v>
      </c>
      <c r="P1998" t="s">
        <v>28</v>
      </c>
      <c r="Q1998" t="s">
        <v>46</v>
      </c>
      <c r="R1998" t="s">
        <v>36</v>
      </c>
      <c r="S1998">
        <v>3.8</v>
      </c>
      <c r="T1998">
        <f>YEAR(tblOrders[[#This Row],[Order Date]])</f>
        <v>2025</v>
      </c>
      <c r="U1998" t="str">
        <f>TEXT(tblOrders[[#This Row],[Order Date]],"mmm-yyyy")</f>
        <v>Dec-2025</v>
      </c>
      <c r="V1998" s="4">
        <f>tblOrders[[#This Row],[Profit]]/tblOrders[[#This Row],[Sales Amount]]</f>
        <v>0.2030201342281879</v>
      </c>
      <c r="W1998" t="str">
        <f>VLOOKUP(tblOrders[[#This Row],[City]],CityRegion,2,0)</f>
        <v>West</v>
      </c>
      <c r="X1998" t="str">
        <f>VLOOKUP(tblOrders[[#This Row],[City]],lookups!A:C,3,0)</f>
        <v>Maharashtra</v>
      </c>
    </row>
    <row r="1999" spans="1:24" x14ac:dyDescent="0.25">
      <c r="A1999" t="s">
        <v>3461</v>
      </c>
      <c r="B1999" s="1">
        <v>45874</v>
      </c>
      <c r="C1999" t="s">
        <v>3462</v>
      </c>
      <c r="D1999" t="s">
        <v>21</v>
      </c>
      <c r="E1999" t="s">
        <v>49</v>
      </c>
      <c r="F1999" t="s">
        <v>50</v>
      </c>
      <c r="G1999" t="s">
        <v>24</v>
      </c>
      <c r="H1999" t="s">
        <v>51</v>
      </c>
      <c r="I1999" t="s">
        <v>26</v>
      </c>
      <c r="J1999" t="s">
        <v>27</v>
      </c>
      <c r="K1999">
        <v>1</v>
      </c>
      <c r="L1999">
        <v>85</v>
      </c>
      <c r="M1999">
        <v>0.05</v>
      </c>
      <c r="N1999">
        <v>80.75</v>
      </c>
      <c r="O1999">
        <v>28.75</v>
      </c>
      <c r="P1999" t="s">
        <v>28</v>
      </c>
      <c r="Q1999" t="s">
        <v>86</v>
      </c>
      <c r="R1999" t="s">
        <v>36</v>
      </c>
      <c r="S1999">
        <v>4.4000000000000004</v>
      </c>
      <c r="T1999">
        <f>YEAR(tblOrders[[#This Row],[Order Date]])</f>
        <v>2025</v>
      </c>
      <c r="U1999" t="str">
        <f>TEXT(tblOrders[[#This Row],[Order Date]],"mmm-yyyy")</f>
        <v>Aug-2025</v>
      </c>
      <c r="V1999" s="4">
        <f>tblOrders[[#This Row],[Profit]]/tblOrders[[#This Row],[Sales Amount]]</f>
        <v>0.35603715170278638</v>
      </c>
      <c r="W1999" t="str">
        <f>VLOOKUP(tblOrders[[#This Row],[City]],CityRegion,2,0)</f>
        <v>South</v>
      </c>
      <c r="X1999" t="str">
        <f>VLOOKUP(tblOrders[[#This Row],[City]],lookups!A:C,3,0)</f>
        <v>Karnataka</v>
      </c>
    </row>
    <row r="2000" spans="1:24" x14ac:dyDescent="0.25">
      <c r="A2000" t="s">
        <v>3463</v>
      </c>
      <c r="B2000" s="1">
        <v>45727</v>
      </c>
      <c r="C2000" t="s">
        <v>3464</v>
      </c>
      <c r="D2000" t="s">
        <v>39</v>
      </c>
      <c r="E2000" t="s">
        <v>40</v>
      </c>
      <c r="F2000" t="s">
        <v>41</v>
      </c>
      <c r="G2000" t="s">
        <v>42</v>
      </c>
      <c r="H2000" t="s">
        <v>43</v>
      </c>
      <c r="I2000" t="s">
        <v>52</v>
      </c>
      <c r="J2000" t="s">
        <v>27</v>
      </c>
      <c r="K2000">
        <v>1</v>
      </c>
      <c r="L2000">
        <v>18</v>
      </c>
      <c r="M2000">
        <v>0.05</v>
      </c>
      <c r="N2000">
        <v>17.100000000000001</v>
      </c>
      <c r="O2000">
        <v>8.1</v>
      </c>
      <c r="P2000" t="s">
        <v>28</v>
      </c>
      <c r="Q2000" t="s">
        <v>46</v>
      </c>
      <c r="R2000" t="s">
        <v>36</v>
      </c>
      <c r="S2000">
        <v>4</v>
      </c>
      <c r="T2000">
        <f>YEAR(tblOrders[[#This Row],[Order Date]])</f>
        <v>2025</v>
      </c>
      <c r="U2000" t="str">
        <f>TEXT(tblOrders[[#This Row],[Order Date]],"mmm-yyyy")</f>
        <v>Mar-2025</v>
      </c>
      <c r="V2000" s="4">
        <f>tblOrders[[#This Row],[Profit]]/tblOrders[[#This Row],[Sales Amount]]</f>
        <v>0.47368421052631571</v>
      </c>
      <c r="W2000" t="str">
        <f>VLOOKUP(tblOrders[[#This Row],[City]],CityRegion,2,0)</f>
        <v>South</v>
      </c>
      <c r="X2000" t="str">
        <f>VLOOKUP(tblOrders[[#This Row],[City]],lookups!A:C,3,0)</f>
        <v>Kerala</v>
      </c>
    </row>
    <row r="2001" spans="1:24" x14ac:dyDescent="0.25">
      <c r="A2001" t="s">
        <v>3465</v>
      </c>
      <c r="B2001" s="1">
        <v>45840</v>
      </c>
      <c r="C2001" t="s">
        <v>3466</v>
      </c>
      <c r="D2001" t="s">
        <v>21</v>
      </c>
      <c r="E2001" t="s">
        <v>40</v>
      </c>
      <c r="F2001" t="s">
        <v>41</v>
      </c>
      <c r="G2001" t="s">
        <v>42</v>
      </c>
      <c r="H2001" t="s">
        <v>43</v>
      </c>
      <c r="I2001" t="s">
        <v>139</v>
      </c>
      <c r="J2001" t="s">
        <v>34</v>
      </c>
      <c r="K2001">
        <v>3</v>
      </c>
      <c r="L2001">
        <v>18</v>
      </c>
      <c r="M2001">
        <v>0.2</v>
      </c>
      <c r="N2001">
        <v>43.2</v>
      </c>
      <c r="O2001">
        <v>16.2</v>
      </c>
      <c r="P2001" t="s">
        <v>28</v>
      </c>
      <c r="Q2001" t="s">
        <v>46</v>
      </c>
      <c r="R2001" t="s">
        <v>36</v>
      </c>
      <c r="S2001">
        <v>4.5</v>
      </c>
      <c r="T2001">
        <f>YEAR(tblOrders[[#This Row],[Order Date]])</f>
        <v>2025</v>
      </c>
      <c r="U2001" t="str">
        <f>TEXT(tblOrders[[#This Row],[Order Date]],"mmm-yyyy")</f>
        <v>Jul-2025</v>
      </c>
      <c r="V2001" s="4">
        <f>tblOrders[[#This Row],[Profit]]/tblOrders[[#This Row],[Sales Amount]]</f>
        <v>0.37499999999999994</v>
      </c>
      <c r="W2001" t="str">
        <f>VLOOKUP(tblOrders[[#This Row],[City]],CityRegion,2,0)</f>
        <v>South</v>
      </c>
      <c r="X2001" t="str">
        <f>VLOOKUP(tblOrders[[#This Row],[City]],lookups!A:C,3,0)</f>
        <v>Tamil Nadu</v>
      </c>
    </row>
    <row r="2002" spans="1:24" x14ac:dyDescent="0.25">
      <c r="A2002" t="s">
        <v>3467</v>
      </c>
      <c r="B2002" s="1">
        <v>45732</v>
      </c>
      <c r="C2002" t="s">
        <v>836</v>
      </c>
      <c r="D2002" t="s">
        <v>39</v>
      </c>
      <c r="E2002" t="s">
        <v>101</v>
      </c>
      <c r="F2002" t="s">
        <v>102</v>
      </c>
      <c r="G2002" t="s">
        <v>24</v>
      </c>
      <c r="H2002" t="s">
        <v>103</v>
      </c>
      <c r="I2002" t="s">
        <v>130</v>
      </c>
      <c r="J2002" t="s">
        <v>45</v>
      </c>
      <c r="K2002">
        <v>3</v>
      </c>
      <c r="L2002">
        <v>120</v>
      </c>
      <c r="M2002">
        <v>0.1</v>
      </c>
      <c r="N2002">
        <v>324</v>
      </c>
      <c r="O2002">
        <v>90</v>
      </c>
      <c r="P2002" t="s">
        <v>28</v>
      </c>
      <c r="Q2002" t="s">
        <v>29</v>
      </c>
      <c r="R2002" t="s">
        <v>36</v>
      </c>
      <c r="S2002">
        <v>4.4000000000000004</v>
      </c>
      <c r="T2002">
        <f>YEAR(tblOrders[[#This Row],[Order Date]])</f>
        <v>2025</v>
      </c>
      <c r="U2002" t="str">
        <f>TEXT(tblOrders[[#This Row],[Order Date]],"mmm-yyyy")</f>
        <v>Mar-2025</v>
      </c>
      <c r="V2002" s="4">
        <f>tblOrders[[#This Row],[Profit]]/tblOrders[[#This Row],[Sales Amount]]</f>
        <v>0.27777777777777779</v>
      </c>
      <c r="W2002" t="str">
        <f>VLOOKUP(tblOrders[[#This Row],[City]],CityRegion,2,0)</f>
        <v>West</v>
      </c>
      <c r="X2002" t="str">
        <f>VLOOKUP(tblOrders[[#This Row],[City]],lookups!A:C,3,0)</f>
        <v>Maharashtra</v>
      </c>
    </row>
    <row r="2003" spans="1:24" x14ac:dyDescent="0.25">
      <c r="A2003" t="s">
        <v>3468</v>
      </c>
      <c r="B2003" s="1">
        <v>45668</v>
      </c>
      <c r="C2003" t="s">
        <v>1171</v>
      </c>
      <c r="D2003" t="s">
        <v>21</v>
      </c>
      <c r="E2003" t="s">
        <v>55</v>
      </c>
      <c r="F2003" t="s">
        <v>56</v>
      </c>
      <c r="G2003" t="s">
        <v>24</v>
      </c>
      <c r="H2003" t="s">
        <v>51</v>
      </c>
      <c r="I2003" t="s">
        <v>76</v>
      </c>
      <c r="J2003" t="s">
        <v>34</v>
      </c>
      <c r="K2003">
        <v>1</v>
      </c>
      <c r="L2003">
        <v>42</v>
      </c>
      <c r="M2003">
        <v>0.1</v>
      </c>
      <c r="N2003">
        <v>37.799999999999997</v>
      </c>
      <c r="O2003">
        <v>13.8</v>
      </c>
      <c r="P2003" t="s">
        <v>28</v>
      </c>
      <c r="Q2003" t="s">
        <v>46</v>
      </c>
      <c r="R2003" t="s">
        <v>30</v>
      </c>
      <c r="S2003">
        <v>5</v>
      </c>
      <c r="T2003">
        <f>YEAR(tblOrders[[#This Row],[Order Date]])</f>
        <v>2025</v>
      </c>
      <c r="U2003" t="str">
        <f>TEXT(tblOrders[[#This Row],[Order Date]],"mmm-yyyy")</f>
        <v>Jan-2025</v>
      </c>
      <c r="V2003" s="4">
        <f>tblOrders[[#This Row],[Profit]]/tblOrders[[#This Row],[Sales Amount]]</f>
        <v>0.36507936507936511</v>
      </c>
      <c r="W2003" t="str">
        <f>VLOOKUP(tblOrders[[#This Row],[City]],CityRegion,2,0)</f>
        <v>South</v>
      </c>
      <c r="X2003" t="str">
        <f>VLOOKUP(tblOrders[[#This Row],[City]],lookups!A:C,3,0)</f>
        <v>Kerala</v>
      </c>
    </row>
    <row r="2004" spans="1:24" x14ac:dyDescent="0.25">
      <c r="A2004" t="s">
        <v>3469</v>
      </c>
      <c r="B2004" s="1">
        <v>45676</v>
      </c>
      <c r="C2004" t="s">
        <v>2752</v>
      </c>
      <c r="D2004" t="s">
        <v>21</v>
      </c>
      <c r="E2004" t="s">
        <v>49</v>
      </c>
      <c r="F2004" t="s">
        <v>50</v>
      </c>
      <c r="G2004" t="s">
        <v>24</v>
      </c>
      <c r="H2004" t="s">
        <v>51</v>
      </c>
      <c r="I2004" t="s">
        <v>26</v>
      </c>
      <c r="J2004" t="s">
        <v>27</v>
      </c>
      <c r="K2004">
        <v>2</v>
      </c>
      <c r="L2004">
        <v>85</v>
      </c>
      <c r="M2004">
        <v>0</v>
      </c>
      <c r="N2004">
        <v>170</v>
      </c>
      <c r="O2004">
        <v>66</v>
      </c>
      <c r="P2004" t="s">
        <v>28</v>
      </c>
      <c r="Q2004" t="s">
        <v>46</v>
      </c>
      <c r="R2004" t="s">
        <v>36</v>
      </c>
      <c r="S2004">
        <v>4.3</v>
      </c>
      <c r="T2004">
        <f>YEAR(tblOrders[[#This Row],[Order Date]])</f>
        <v>2025</v>
      </c>
      <c r="U2004" t="str">
        <f>TEXT(tblOrders[[#This Row],[Order Date]],"mmm-yyyy")</f>
        <v>Jan-2025</v>
      </c>
      <c r="V2004" s="4">
        <f>tblOrders[[#This Row],[Profit]]/tblOrders[[#This Row],[Sales Amount]]</f>
        <v>0.38823529411764707</v>
      </c>
      <c r="W2004" t="str">
        <f>VLOOKUP(tblOrders[[#This Row],[City]],CityRegion,2,0)</f>
        <v>South</v>
      </c>
      <c r="X2004" t="str">
        <f>VLOOKUP(tblOrders[[#This Row],[City]],lookups!A:C,3,0)</f>
        <v>Karnataka</v>
      </c>
    </row>
    <row r="2005" spans="1:24" x14ac:dyDescent="0.25">
      <c r="A2005" t="s">
        <v>3470</v>
      </c>
      <c r="B2005" s="1">
        <v>45783</v>
      </c>
      <c r="C2005" t="s">
        <v>3471</v>
      </c>
      <c r="D2005" t="s">
        <v>39</v>
      </c>
      <c r="E2005" t="s">
        <v>22</v>
      </c>
      <c r="F2005" t="s">
        <v>23</v>
      </c>
      <c r="G2005" t="s">
        <v>24</v>
      </c>
      <c r="H2005" t="s">
        <v>25</v>
      </c>
      <c r="I2005" t="s">
        <v>33</v>
      </c>
      <c r="J2005" t="s">
        <v>27</v>
      </c>
      <c r="K2005">
        <v>1</v>
      </c>
      <c r="L2005">
        <v>190</v>
      </c>
      <c r="M2005">
        <v>0.15</v>
      </c>
      <c r="N2005">
        <v>161.5</v>
      </c>
      <c r="O2005">
        <v>36.5</v>
      </c>
      <c r="P2005" t="s">
        <v>28</v>
      </c>
      <c r="Q2005" t="s">
        <v>91</v>
      </c>
      <c r="R2005" t="s">
        <v>123</v>
      </c>
      <c r="S2005">
        <v>2.9</v>
      </c>
      <c r="T2005">
        <f>YEAR(tblOrders[[#This Row],[Order Date]])</f>
        <v>2025</v>
      </c>
      <c r="U2005" t="str">
        <f>TEXT(tblOrders[[#This Row],[Order Date]],"mmm-yyyy")</f>
        <v>May-2025</v>
      </c>
      <c r="V2005" s="4">
        <f>tblOrders[[#This Row],[Profit]]/tblOrders[[#This Row],[Sales Amount]]</f>
        <v>0.2260061919504644</v>
      </c>
      <c r="W2005" t="str">
        <f>VLOOKUP(tblOrders[[#This Row],[City]],CityRegion,2,0)</f>
        <v>North</v>
      </c>
      <c r="X2005" t="str">
        <f>VLOOKUP(tblOrders[[#This Row],[City]],lookups!A:C,3,0)</f>
        <v>Delhi</v>
      </c>
    </row>
    <row r="2006" spans="1:24" x14ac:dyDescent="0.25">
      <c r="A2006" t="s">
        <v>3472</v>
      </c>
      <c r="B2006" s="1">
        <v>45768</v>
      </c>
      <c r="C2006" t="s">
        <v>3473</v>
      </c>
      <c r="D2006" t="s">
        <v>21</v>
      </c>
      <c r="E2006" t="s">
        <v>60</v>
      </c>
      <c r="F2006" t="s">
        <v>61</v>
      </c>
      <c r="G2006" t="s">
        <v>62</v>
      </c>
      <c r="H2006" t="s">
        <v>63</v>
      </c>
      <c r="I2006" t="s">
        <v>139</v>
      </c>
      <c r="J2006" t="s">
        <v>27</v>
      </c>
      <c r="K2006">
        <v>2</v>
      </c>
      <c r="L2006">
        <v>45</v>
      </c>
      <c r="M2006">
        <v>0.1</v>
      </c>
      <c r="N2006">
        <v>81</v>
      </c>
      <c r="O2006">
        <v>29</v>
      </c>
      <c r="P2006" t="s">
        <v>148</v>
      </c>
      <c r="Q2006" t="s">
        <v>91</v>
      </c>
      <c r="R2006" t="s">
        <v>36</v>
      </c>
      <c r="S2006">
        <v>3.1</v>
      </c>
      <c r="T2006">
        <f>YEAR(tblOrders[[#This Row],[Order Date]])</f>
        <v>2025</v>
      </c>
      <c r="U2006" t="str">
        <f>TEXT(tblOrders[[#This Row],[Order Date]],"mmm-yyyy")</f>
        <v>Apr-2025</v>
      </c>
      <c r="V2006" s="4">
        <f>tblOrders[[#This Row],[Profit]]/tblOrders[[#This Row],[Sales Amount]]</f>
        <v>0.35802469135802467</v>
      </c>
      <c r="W2006" t="str">
        <f>VLOOKUP(tblOrders[[#This Row],[City]],CityRegion,2,0)</f>
        <v>South</v>
      </c>
      <c r="X2006" t="str">
        <f>VLOOKUP(tblOrders[[#This Row],[City]],lookups!A:C,3,0)</f>
        <v>Tamil Nadu</v>
      </c>
    </row>
    <row r="2007" spans="1:24" x14ac:dyDescent="0.25">
      <c r="A2007" t="s">
        <v>3474</v>
      </c>
      <c r="B2007" s="1">
        <v>45888</v>
      </c>
      <c r="C2007" t="s">
        <v>3475</v>
      </c>
      <c r="D2007" t="s">
        <v>21</v>
      </c>
      <c r="E2007" t="s">
        <v>60</v>
      </c>
      <c r="F2007" t="s">
        <v>61</v>
      </c>
      <c r="G2007" t="s">
        <v>62</v>
      </c>
      <c r="H2007" t="s">
        <v>63</v>
      </c>
      <c r="I2007" t="s">
        <v>26</v>
      </c>
      <c r="J2007" t="s">
        <v>34</v>
      </c>
      <c r="K2007">
        <v>3</v>
      </c>
      <c r="L2007">
        <v>45</v>
      </c>
      <c r="M2007">
        <v>0.15</v>
      </c>
      <c r="N2007">
        <v>114.75</v>
      </c>
      <c r="O2007">
        <v>36.75</v>
      </c>
      <c r="P2007" t="s">
        <v>28</v>
      </c>
      <c r="Q2007" t="s">
        <v>91</v>
      </c>
      <c r="R2007" t="s">
        <v>30</v>
      </c>
      <c r="S2007">
        <v>2.9</v>
      </c>
      <c r="T2007">
        <f>YEAR(tblOrders[[#This Row],[Order Date]])</f>
        <v>2025</v>
      </c>
      <c r="U2007" t="str">
        <f>TEXT(tblOrders[[#This Row],[Order Date]],"mmm-yyyy")</f>
        <v>Aug-2025</v>
      </c>
      <c r="V2007" s="4">
        <f>tblOrders[[#This Row],[Profit]]/tblOrders[[#This Row],[Sales Amount]]</f>
        <v>0.3202614379084967</v>
      </c>
      <c r="W2007" t="str">
        <f>VLOOKUP(tblOrders[[#This Row],[City]],CityRegion,2,0)</f>
        <v>South</v>
      </c>
      <c r="X2007" t="str">
        <f>VLOOKUP(tblOrders[[#This Row],[City]],lookups!A:C,3,0)</f>
        <v>Karnataka</v>
      </c>
    </row>
    <row r="2008" spans="1:24" x14ac:dyDescent="0.25">
      <c r="A2008" t="s">
        <v>3476</v>
      </c>
      <c r="B2008" s="1">
        <v>45913</v>
      </c>
      <c r="C2008" t="s">
        <v>3477</v>
      </c>
      <c r="D2008" t="s">
        <v>21</v>
      </c>
      <c r="E2008" t="s">
        <v>101</v>
      </c>
      <c r="F2008" t="s">
        <v>102</v>
      </c>
      <c r="G2008" t="s">
        <v>24</v>
      </c>
      <c r="H2008" t="s">
        <v>103</v>
      </c>
      <c r="I2008" t="s">
        <v>76</v>
      </c>
      <c r="J2008" t="s">
        <v>45</v>
      </c>
      <c r="K2008">
        <v>5</v>
      </c>
      <c r="L2008">
        <v>120</v>
      </c>
      <c r="M2008">
        <v>0.15</v>
      </c>
      <c r="N2008">
        <v>510</v>
      </c>
      <c r="O2008">
        <v>120</v>
      </c>
      <c r="P2008" t="s">
        <v>28</v>
      </c>
      <c r="Q2008" t="s">
        <v>91</v>
      </c>
      <c r="R2008" t="s">
        <v>36</v>
      </c>
      <c r="S2008">
        <v>3.8</v>
      </c>
      <c r="T2008">
        <f>YEAR(tblOrders[[#This Row],[Order Date]])</f>
        <v>2025</v>
      </c>
      <c r="U2008" t="str">
        <f>TEXT(tblOrders[[#This Row],[Order Date]],"mmm-yyyy")</f>
        <v>Sep-2025</v>
      </c>
      <c r="V2008" s="4">
        <f>tblOrders[[#This Row],[Profit]]/tblOrders[[#This Row],[Sales Amount]]</f>
        <v>0.23529411764705882</v>
      </c>
      <c r="W2008" t="str">
        <f>VLOOKUP(tblOrders[[#This Row],[City]],CityRegion,2,0)</f>
        <v>South</v>
      </c>
      <c r="X2008" t="str">
        <f>VLOOKUP(tblOrders[[#This Row],[City]],lookups!A:C,3,0)</f>
        <v>Kerala</v>
      </c>
    </row>
    <row r="2009" spans="1:24" x14ac:dyDescent="0.25">
      <c r="A2009" t="s">
        <v>3478</v>
      </c>
      <c r="B2009" s="1">
        <v>45967</v>
      </c>
      <c r="C2009" t="s">
        <v>3479</v>
      </c>
      <c r="D2009" t="s">
        <v>21</v>
      </c>
      <c r="E2009" t="s">
        <v>73</v>
      </c>
      <c r="F2009" t="s">
        <v>74</v>
      </c>
      <c r="G2009" t="s">
        <v>68</v>
      </c>
      <c r="H2009" t="s">
        <v>75</v>
      </c>
      <c r="I2009" t="s">
        <v>26</v>
      </c>
      <c r="J2009" t="s">
        <v>34</v>
      </c>
      <c r="K2009">
        <v>2</v>
      </c>
      <c r="L2009">
        <v>65</v>
      </c>
      <c r="M2009">
        <v>0.15</v>
      </c>
      <c r="N2009">
        <v>110.5</v>
      </c>
      <c r="O2009">
        <v>34.5</v>
      </c>
      <c r="P2009" t="s">
        <v>28</v>
      </c>
      <c r="Q2009" t="s">
        <v>46</v>
      </c>
      <c r="R2009" t="s">
        <v>36</v>
      </c>
      <c r="S2009">
        <v>3.9</v>
      </c>
      <c r="T2009">
        <f>YEAR(tblOrders[[#This Row],[Order Date]])</f>
        <v>2025</v>
      </c>
      <c r="U2009" t="str">
        <f>TEXT(tblOrders[[#This Row],[Order Date]],"mmm-yyyy")</f>
        <v>Nov-2025</v>
      </c>
      <c r="V2009" s="4">
        <f>tblOrders[[#This Row],[Profit]]/tblOrders[[#This Row],[Sales Amount]]</f>
        <v>0.31221719457013575</v>
      </c>
      <c r="W2009" t="str">
        <f>VLOOKUP(tblOrders[[#This Row],[City]],CityRegion,2,0)</f>
        <v>South</v>
      </c>
      <c r="X2009" t="str">
        <f>VLOOKUP(tblOrders[[#This Row],[City]],lookups!A:C,3,0)</f>
        <v>Karnataka</v>
      </c>
    </row>
    <row r="2010" spans="1:24" x14ac:dyDescent="0.25">
      <c r="A2010" t="s">
        <v>3480</v>
      </c>
      <c r="B2010" s="1">
        <v>45713</v>
      </c>
      <c r="C2010" t="s">
        <v>1008</v>
      </c>
      <c r="D2010" t="s">
        <v>21</v>
      </c>
      <c r="E2010" t="s">
        <v>101</v>
      </c>
      <c r="F2010" t="s">
        <v>102</v>
      </c>
      <c r="G2010" t="s">
        <v>24</v>
      </c>
      <c r="H2010" t="s">
        <v>103</v>
      </c>
      <c r="I2010" t="s">
        <v>76</v>
      </c>
      <c r="J2010" t="s">
        <v>27</v>
      </c>
      <c r="K2010">
        <v>1</v>
      </c>
      <c r="L2010">
        <v>120</v>
      </c>
      <c r="M2010">
        <v>0.05</v>
      </c>
      <c r="N2010">
        <v>114</v>
      </c>
      <c r="O2010">
        <v>36</v>
      </c>
      <c r="P2010" t="s">
        <v>28</v>
      </c>
      <c r="Q2010" t="s">
        <v>86</v>
      </c>
      <c r="R2010" t="s">
        <v>36</v>
      </c>
      <c r="S2010">
        <v>2.9</v>
      </c>
      <c r="T2010">
        <f>YEAR(tblOrders[[#This Row],[Order Date]])</f>
        <v>2025</v>
      </c>
      <c r="U2010" t="str">
        <f>TEXT(tblOrders[[#This Row],[Order Date]],"mmm-yyyy")</f>
        <v>Feb-2025</v>
      </c>
      <c r="V2010" s="4">
        <f>tblOrders[[#This Row],[Profit]]/tblOrders[[#This Row],[Sales Amount]]</f>
        <v>0.31578947368421051</v>
      </c>
      <c r="W2010" t="str">
        <f>VLOOKUP(tblOrders[[#This Row],[City]],CityRegion,2,0)</f>
        <v>South</v>
      </c>
      <c r="X2010" t="str">
        <f>VLOOKUP(tblOrders[[#This Row],[City]],lookups!A:C,3,0)</f>
        <v>Kerala</v>
      </c>
    </row>
    <row r="2011" spans="1:24" x14ac:dyDescent="0.25">
      <c r="A2011" t="s">
        <v>3481</v>
      </c>
      <c r="B2011" s="1">
        <v>45800</v>
      </c>
      <c r="C2011" t="s">
        <v>3482</v>
      </c>
      <c r="D2011" t="s">
        <v>21</v>
      </c>
      <c r="E2011" t="s">
        <v>94</v>
      </c>
      <c r="F2011" t="s">
        <v>95</v>
      </c>
      <c r="G2011" t="s">
        <v>68</v>
      </c>
      <c r="H2011" t="s">
        <v>96</v>
      </c>
      <c r="I2011" t="s">
        <v>70</v>
      </c>
      <c r="J2011" t="s">
        <v>45</v>
      </c>
      <c r="K2011">
        <v>5</v>
      </c>
      <c r="L2011">
        <v>89</v>
      </c>
      <c r="M2011">
        <v>0.15</v>
      </c>
      <c r="N2011">
        <v>378.25</v>
      </c>
      <c r="O2011">
        <v>103.25</v>
      </c>
      <c r="P2011" t="s">
        <v>28</v>
      </c>
      <c r="Q2011" t="s">
        <v>91</v>
      </c>
      <c r="R2011" t="s">
        <v>36</v>
      </c>
      <c r="S2011">
        <v>2.8</v>
      </c>
      <c r="T2011">
        <f>YEAR(tblOrders[[#This Row],[Order Date]])</f>
        <v>2025</v>
      </c>
      <c r="U2011" t="str">
        <f>TEXT(tblOrders[[#This Row],[Order Date]],"mmm-yyyy")</f>
        <v>May-2025</v>
      </c>
      <c r="V2011" s="4">
        <f>tblOrders[[#This Row],[Profit]]/tblOrders[[#This Row],[Sales Amount]]</f>
        <v>0.2729676140118969</v>
      </c>
      <c r="W2011" t="str">
        <f>VLOOKUP(tblOrders[[#This Row],[City]],CityRegion,2,0)</f>
        <v>South</v>
      </c>
      <c r="X2011" t="str">
        <f>VLOOKUP(tblOrders[[#This Row],[City]],lookups!A:C,3,0)</f>
        <v>Telengana</v>
      </c>
    </row>
    <row r="2012" spans="1:24" x14ac:dyDescent="0.25">
      <c r="A2012" t="s">
        <v>3483</v>
      </c>
      <c r="B2012" s="1">
        <v>46009</v>
      </c>
      <c r="C2012" t="s">
        <v>3484</v>
      </c>
      <c r="D2012" t="s">
        <v>21</v>
      </c>
      <c r="E2012" t="s">
        <v>101</v>
      </c>
      <c r="F2012" t="s">
        <v>102</v>
      </c>
      <c r="G2012" t="s">
        <v>24</v>
      </c>
      <c r="H2012" t="s">
        <v>103</v>
      </c>
      <c r="I2012" t="s">
        <v>139</v>
      </c>
      <c r="J2012" t="s">
        <v>45</v>
      </c>
      <c r="K2012">
        <v>2</v>
      </c>
      <c r="L2012">
        <v>120</v>
      </c>
      <c r="M2012">
        <v>0.15</v>
      </c>
      <c r="N2012">
        <v>204</v>
      </c>
      <c r="O2012">
        <v>48</v>
      </c>
      <c r="P2012" t="s">
        <v>28</v>
      </c>
      <c r="Q2012" t="s">
        <v>46</v>
      </c>
      <c r="R2012" t="s">
        <v>36</v>
      </c>
      <c r="S2012">
        <v>4.5999999999999996</v>
      </c>
      <c r="T2012">
        <f>YEAR(tblOrders[[#This Row],[Order Date]])</f>
        <v>2025</v>
      </c>
      <c r="U2012" t="str">
        <f>TEXT(tblOrders[[#This Row],[Order Date]],"mmm-yyyy")</f>
        <v>Dec-2025</v>
      </c>
      <c r="V2012" s="4">
        <f>tblOrders[[#This Row],[Profit]]/tblOrders[[#This Row],[Sales Amount]]</f>
        <v>0.23529411764705882</v>
      </c>
      <c r="W2012" t="str">
        <f>VLOOKUP(tblOrders[[#This Row],[City]],CityRegion,2,0)</f>
        <v>South</v>
      </c>
      <c r="X2012" t="str">
        <f>VLOOKUP(tblOrders[[#This Row],[City]],lookups!A:C,3,0)</f>
        <v>Tamil Nadu</v>
      </c>
    </row>
    <row r="2013" spans="1:24" x14ac:dyDescent="0.25">
      <c r="A2013" t="s">
        <v>3485</v>
      </c>
      <c r="B2013" s="1">
        <v>45990</v>
      </c>
      <c r="C2013" t="s">
        <v>2032</v>
      </c>
      <c r="D2013" t="s">
        <v>39</v>
      </c>
      <c r="E2013" t="s">
        <v>55</v>
      </c>
      <c r="F2013" t="s">
        <v>56</v>
      </c>
      <c r="G2013" t="s">
        <v>24</v>
      </c>
      <c r="H2013" t="s">
        <v>51</v>
      </c>
      <c r="I2013" t="s">
        <v>57</v>
      </c>
      <c r="J2013" t="s">
        <v>27</v>
      </c>
      <c r="K2013">
        <v>1</v>
      </c>
      <c r="L2013">
        <v>42</v>
      </c>
      <c r="M2013">
        <v>0.15</v>
      </c>
      <c r="N2013">
        <v>35.700000000000003</v>
      </c>
      <c r="O2013">
        <v>11.7</v>
      </c>
      <c r="P2013" t="s">
        <v>111</v>
      </c>
      <c r="Q2013" t="s">
        <v>29</v>
      </c>
      <c r="R2013" t="s">
        <v>30</v>
      </c>
      <c r="S2013">
        <v>3.3</v>
      </c>
      <c r="T2013">
        <f>YEAR(tblOrders[[#This Row],[Order Date]])</f>
        <v>2025</v>
      </c>
      <c r="U2013" t="str">
        <f>TEXT(tblOrders[[#This Row],[Order Date]],"mmm-yyyy")</f>
        <v>Nov-2025</v>
      </c>
      <c r="V2013" s="4">
        <f>tblOrders[[#This Row],[Profit]]/tblOrders[[#This Row],[Sales Amount]]</f>
        <v>0.32773109243697474</v>
      </c>
      <c r="W2013" t="str">
        <f>VLOOKUP(tblOrders[[#This Row],[City]],CityRegion,2,0)</f>
        <v>South</v>
      </c>
      <c r="X2013" t="str">
        <f>VLOOKUP(tblOrders[[#This Row],[City]],lookups!A:C,3,0)</f>
        <v>Kerala</v>
      </c>
    </row>
    <row r="2014" spans="1:24" x14ac:dyDescent="0.25">
      <c r="A2014" t="s">
        <v>3486</v>
      </c>
      <c r="B2014" s="1">
        <v>45831</v>
      </c>
      <c r="C2014" t="s">
        <v>1275</v>
      </c>
      <c r="D2014" t="s">
        <v>21</v>
      </c>
      <c r="E2014" t="s">
        <v>108</v>
      </c>
      <c r="F2014" t="s">
        <v>109</v>
      </c>
      <c r="G2014" t="s">
        <v>62</v>
      </c>
      <c r="H2014" t="s">
        <v>110</v>
      </c>
      <c r="I2014" t="s">
        <v>33</v>
      </c>
      <c r="J2014" t="s">
        <v>34</v>
      </c>
      <c r="K2014">
        <v>3</v>
      </c>
      <c r="L2014">
        <v>110</v>
      </c>
      <c r="M2014">
        <v>0.2</v>
      </c>
      <c r="N2014">
        <v>264</v>
      </c>
      <c r="O2014">
        <v>60</v>
      </c>
      <c r="P2014" t="s">
        <v>28</v>
      </c>
      <c r="Q2014" t="s">
        <v>29</v>
      </c>
      <c r="R2014" t="s">
        <v>30</v>
      </c>
      <c r="S2014">
        <v>2.6</v>
      </c>
      <c r="T2014">
        <f>YEAR(tblOrders[[#This Row],[Order Date]])</f>
        <v>2025</v>
      </c>
      <c r="U2014" t="str">
        <f>TEXT(tblOrders[[#This Row],[Order Date]],"mmm-yyyy")</f>
        <v>Jun-2025</v>
      </c>
      <c r="V2014" s="4">
        <f>tblOrders[[#This Row],[Profit]]/tblOrders[[#This Row],[Sales Amount]]</f>
        <v>0.22727272727272727</v>
      </c>
      <c r="W2014" t="str">
        <f>VLOOKUP(tblOrders[[#This Row],[City]],CityRegion,2,0)</f>
        <v>North</v>
      </c>
      <c r="X2014" t="str">
        <f>VLOOKUP(tblOrders[[#This Row],[City]],lookups!A:C,3,0)</f>
        <v>Delhi</v>
      </c>
    </row>
    <row r="2015" spans="1:24" x14ac:dyDescent="0.25">
      <c r="A2015" t="s">
        <v>3487</v>
      </c>
      <c r="B2015" s="1">
        <v>46013</v>
      </c>
      <c r="C2015" t="s">
        <v>162</v>
      </c>
      <c r="D2015" t="s">
        <v>21</v>
      </c>
      <c r="E2015" t="s">
        <v>60</v>
      </c>
      <c r="F2015" t="s">
        <v>61</v>
      </c>
      <c r="G2015" t="s">
        <v>62</v>
      </c>
      <c r="H2015" t="s">
        <v>63</v>
      </c>
      <c r="I2015" t="s">
        <v>57</v>
      </c>
      <c r="J2015" t="s">
        <v>34</v>
      </c>
      <c r="K2015">
        <v>4</v>
      </c>
      <c r="L2015">
        <v>45</v>
      </c>
      <c r="M2015">
        <v>0.2</v>
      </c>
      <c r="N2015">
        <v>144</v>
      </c>
      <c r="O2015">
        <v>40</v>
      </c>
      <c r="P2015" t="s">
        <v>111</v>
      </c>
      <c r="Q2015" t="s">
        <v>86</v>
      </c>
      <c r="R2015" t="s">
        <v>36</v>
      </c>
      <c r="S2015">
        <v>4.5</v>
      </c>
      <c r="T2015">
        <f>YEAR(tblOrders[[#This Row],[Order Date]])</f>
        <v>2025</v>
      </c>
      <c r="U2015" t="str">
        <f>TEXT(tblOrders[[#This Row],[Order Date]],"mmm-yyyy")</f>
        <v>Dec-2025</v>
      </c>
      <c r="V2015" s="4">
        <f>tblOrders[[#This Row],[Profit]]/tblOrders[[#This Row],[Sales Amount]]</f>
        <v>0.27777777777777779</v>
      </c>
      <c r="W2015" t="str">
        <f>VLOOKUP(tblOrders[[#This Row],[City]],CityRegion,2,0)</f>
        <v>South</v>
      </c>
      <c r="X2015" t="str">
        <f>VLOOKUP(tblOrders[[#This Row],[City]],lookups!A:C,3,0)</f>
        <v>Kerala</v>
      </c>
    </row>
    <row r="2016" spans="1:24" x14ac:dyDescent="0.25">
      <c r="A2016" t="s">
        <v>3488</v>
      </c>
      <c r="B2016" s="1">
        <v>45986</v>
      </c>
      <c r="C2016" t="s">
        <v>3489</v>
      </c>
      <c r="D2016" t="s">
        <v>21</v>
      </c>
      <c r="E2016" t="s">
        <v>94</v>
      </c>
      <c r="F2016" t="s">
        <v>95</v>
      </c>
      <c r="G2016" t="s">
        <v>68</v>
      </c>
      <c r="H2016" t="s">
        <v>96</v>
      </c>
      <c r="I2016" t="s">
        <v>52</v>
      </c>
      <c r="J2016" t="s">
        <v>34</v>
      </c>
      <c r="K2016">
        <v>2</v>
      </c>
      <c r="L2016">
        <v>89</v>
      </c>
      <c r="M2016">
        <v>0.15</v>
      </c>
      <c r="N2016">
        <v>151.30000000000001</v>
      </c>
      <c r="O2016">
        <v>41.3</v>
      </c>
      <c r="P2016" t="s">
        <v>28</v>
      </c>
      <c r="Q2016" t="s">
        <v>91</v>
      </c>
      <c r="R2016" t="s">
        <v>30</v>
      </c>
      <c r="S2016">
        <v>2.9</v>
      </c>
      <c r="T2016">
        <f>YEAR(tblOrders[[#This Row],[Order Date]])</f>
        <v>2025</v>
      </c>
      <c r="U2016" t="str">
        <f>TEXT(tblOrders[[#This Row],[Order Date]],"mmm-yyyy")</f>
        <v>Nov-2025</v>
      </c>
      <c r="V2016" s="4">
        <f>tblOrders[[#This Row],[Profit]]/tblOrders[[#This Row],[Sales Amount]]</f>
        <v>0.27296761401189684</v>
      </c>
      <c r="W2016" t="str">
        <f>VLOOKUP(tblOrders[[#This Row],[City]],CityRegion,2,0)</f>
        <v>South</v>
      </c>
      <c r="X2016" t="str">
        <f>VLOOKUP(tblOrders[[#This Row],[City]],lookups!A:C,3,0)</f>
        <v>Kerala</v>
      </c>
    </row>
    <row r="2017" spans="1:24" x14ac:dyDescent="0.25">
      <c r="A2017" t="s">
        <v>3490</v>
      </c>
      <c r="B2017" s="1">
        <v>45915</v>
      </c>
      <c r="C2017" t="s">
        <v>1688</v>
      </c>
      <c r="D2017" t="s">
        <v>39</v>
      </c>
      <c r="E2017" t="s">
        <v>40</v>
      </c>
      <c r="F2017" t="s">
        <v>41</v>
      </c>
      <c r="G2017" t="s">
        <v>42</v>
      </c>
      <c r="H2017" t="s">
        <v>43</v>
      </c>
      <c r="I2017" t="s">
        <v>52</v>
      </c>
      <c r="J2017" t="s">
        <v>45</v>
      </c>
      <c r="K2017">
        <v>5</v>
      </c>
      <c r="L2017">
        <v>18</v>
      </c>
      <c r="M2017">
        <v>0.2</v>
      </c>
      <c r="N2017">
        <v>72</v>
      </c>
      <c r="O2017">
        <v>27</v>
      </c>
      <c r="P2017" t="s">
        <v>28</v>
      </c>
      <c r="Q2017" t="s">
        <v>86</v>
      </c>
      <c r="R2017" t="s">
        <v>36</v>
      </c>
      <c r="S2017">
        <v>4.4000000000000004</v>
      </c>
      <c r="T2017">
        <f>YEAR(tblOrders[[#This Row],[Order Date]])</f>
        <v>2025</v>
      </c>
      <c r="U2017" t="str">
        <f>TEXT(tblOrders[[#This Row],[Order Date]],"mmm-yyyy")</f>
        <v>Sep-2025</v>
      </c>
      <c r="V2017" s="4">
        <f>tblOrders[[#This Row],[Profit]]/tblOrders[[#This Row],[Sales Amount]]</f>
        <v>0.375</v>
      </c>
      <c r="W2017" t="str">
        <f>VLOOKUP(tblOrders[[#This Row],[City]],CityRegion,2,0)</f>
        <v>South</v>
      </c>
      <c r="X2017" t="str">
        <f>VLOOKUP(tblOrders[[#This Row],[City]],lookups!A:C,3,0)</f>
        <v>Kerala</v>
      </c>
    </row>
    <row r="2018" spans="1:24" x14ac:dyDescent="0.25">
      <c r="A2018" t="s">
        <v>3491</v>
      </c>
      <c r="B2018" s="1">
        <v>45736</v>
      </c>
      <c r="C2018" t="s">
        <v>3492</v>
      </c>
      <c r="D2018" t="s">
        <v>21</v>
      </c>
      <c r="E2018" t="s">
        <v>79</v>
      </c>
      <c r="F2018" t="s">
        <v>80</v>
      </c>
      <c r="G2018" t="s">
        <v>68</v>
      </c>
      <c r="H2018" t="s">
        <v>81</v>
      </c>
      <c r="I2018" t="s">
        <v>84</v>
      </c>
      <c r="J2018" t="s">
        <v>27</v>
      </c>
      <c r="K2018">
        <v>3</v>
      </c>
      <c r="L2018">
        <v>799</v>
      </c>
      <c r="M2018">
        <v>0</v>
      </c>
      <c r="N2018">
        <v>2397</v>
      </c>
      <c r="O2018">
        <v>537</v>
      </c>
      <c r="P2018" t="s">
        <v>28</v>
      </c>
      <c r="Q2018" t="s">
        <v>46</v>
      </c>
      <c r="R2018" t="s">
        <v>36</v>
      </c>
      <c r="S2018">
        <v>2.8</v>
      </c>
      <c r="T2018">
        <f>YEAR(tblOrders[[#This Row],[Order Date]])</f>
        <v>2025</v>
      </c>
      <c r="U2018" t="str">
        <f>TEXT(tblOrders[[#This Row],[Order Date]],"mmm-yyyy")</f>
        <v>Mar-2025</v>
      </c>
      <c r="V2018" s="4">
        <f>tblOrders[[#This Row],[Profit]]/tblOrders[[#This Row],[Sales Amount]]</f>
        <v>0.22403003754693368</v>
      </c>
      <c r="W2018" t="str">
        <f>VLOOKUP(tblOrders[[#This Row],[City]],CityRegion,2,0)</f>
        <v>West</v>
      </c>
      <c r="X2018" t="str">
        <f>VLOOKUP(tblOrders[[#This Row],[City]],lookups!A:C,3,0)</f>
        <v>Maharashtra</v>
      </c>
    </row>
    <row r="2019" spans="1:24" x14ac:dyDescent="0.25">
      <c r="A2019" t="s">
        <v>3493</v>
      </c>
      <c r="B2019" s="1">
        <v>45994</v>
      </c>
      <c r="C2019" t="s">
        <v>291</v>
      </c>
      <c r="D2019" t="s">
        <v>39</v>
      </c>
      <c r="E2019" t="s">
        <v>55</v>
      </c>
      <c r="F2019" t="s">
        <v>56</v>
      </c>
      <c r="G2019" t="s">
        <v>24</v>
      </c>
      <c r="H2019" t="s">
        <v>51</v>
      </c>
      <c r="I2019" t="s">
        <v>130</v>
      </c>
      <c r="J2019" t="s">
        <v>45</v>
      </c>
      <c r="K2019">
        <v>5</v>
      </c>
      <c r="L2019">
        <v>42</v>
      </c>
      <c r="M2019">
        <v>0.05</v>
      </c>
      <c r="N2019">
        <v>199.5</v>
      </c>
      <c r="O2019">
        <v>79.5</v>
      </c>
      <c r="P2019" t="s">
        <v>28</v>
      </c>
      <c r="Q2019" t="s">
        <v>91</v>
      </c>
      <c r="R2019" t="s">
        <v>30</v>
      </c>
      <c r="S2019">
        <v>2.7</v>
      </c>
      <c r="T2019">
        <f>YEAR(tblOrders[[#This Row],[Order Date]])</f>
        <v>2025</v>
      </c>
      <c r="U2019" t="str">
        <f>TEXT(tblOrders[[#This Row],[Order Date]],"mmm-yyyy")</f>
        <v>Dec-2025</v>
      </c>
      <c r="V2019" s="4">
        <f>tblOrders[[#This Row],[Profit]]/tblOrders[[#This Row],[Sales Amount]]</f>
        <v>0.39849624060150374</v>
      </c>
      <c r="W2019" t="str">
        <f>VLOOKUP(tblOrders[[#This Row],[City]],CityRegion,2,0)</f>
        <v>West</v>
      </c>
      <c r="X2019" t="str">
        <f>VLOOKUP(tblOrders[[#This Row],[City]],lookups!A:C,3,0)</f>
        <v>Maharashtra</v>
      </c>
    </row>
    <row r="2020" spans="1:24" x14ac:dyDescent="0.25">
      <c r="A2020" t="s">
        <v>3494</v>
      </c>
      <c r="B2020" s="1">
        <v>45938</v>
      </c>
      <c r="C2020" t="s">
        <v>3495</v>
      </c>
      <c r="D2020" t="s">
        <v>21</v>
      </c>
      <c r="E2020" t="s">
        <v>55</v>
      </c>
      <c r="F2020" t="s">
        <v>56</v>
      </c>
      <c r="G2020" t="s">
        <v>24</v>
      </c>
      <c r="H2020" t="s">
        <v>51</v>
      </c>
      <c r="I2020" t="s">
        <v>52</v>
      </c>
      <c r="J2020" t="s">
        <v>27</v>
      </c>
      <c r="K2020">
        <v>2</v>
      </c>
      <c r="L2020">
        <v>42</v>
      </c>
      <c r="M2020">
        <v>0.1</v>
      </c>
      <c r="N2020">
        <v>75.599999999999994</v>
      </c>
      <c r="O2020">
        <v>27.6</v>
      </c>
      <c r="P2020" t="s">
        <v>28</v>
      </c>
      <c r="Q2020" t="s">
        <v>29</v>
      </c>
      <c r="R2020" t="s">
        <v>30</v>
      </c>
      <c r="S2020">
        <v>3</v>
      </c>
      <c r="T2020">
        <f>YEAR(tblOrders[[#This Row],[Order Date]])</f>
        <v>2025</v>
      </c>
      <c r="U2020" t="str">
        <f>TEXT(tblOrders[[#This Row],[Order Date]],"mmm-yyyy")</f>
        <v>Oct-2025</v>
      </c>
      <c r="V2020" s="4">
        <f>tblOrders[[#This Row],[Profit]]/tblOrders[[#This Row],[Sales Amount]]</f>
        <v>0.36507936507936511</v>
      </c>
      <c r="W2020" t="str">
        <f>VLOOKUP(tblOrders[[#This Row],[City]],CityRegion,2,0)</f>
        <v>South</v>
      </c>
      <c r="X2020" t="str">
        <f>VLOOKUP(tblOrders[[#This Row],[City]],lookups!A:C,3,0)</f>
        <v>Kerala</v>
      </c>
    </row>
    <row r="2021" spans="1:24" x14ac:dyDescent="0.25">
      <c r="A2021" t="s">
        <v>3496</v>
      </c>
      <c r="B2021" s="1">
        <v>45695</v>
      </c>
      <c r="C2021" t="s">
        <v>3497</v>
      </c>
      <c r="D2021" t="s">
        <v>21</v>
      </c>
      <c r="E2021" t="s">
        <v>49</v>
      </c>
      <c r="F2021" t="s">
        <v>50</v>
      </c>
      <c r="G2021" t="s">
        <v>24</v>
      </c>
      <c r="H2021" t="s">
        <v>51</v>
      </c>
      <c r="I2021" t="s">
        <v>44</v>
      </c>
      <c r="J2021" t="s">
        <v>45</v>
      </c>
      <c r="K2021">
        <v>4</v>
      </c>
      <c r="L2021">
        <v>85</v>
      </c>
      <c r="M2021">
        <v>0.1</v>
      </c>
      <c r="N2021">
        <v>306</v>
      </c>
      <c r="O2021">
        <v>98</v>
      </c>
      <c r="P2021" t="s">
        <v>28</v>
      </c>
      <c r="Q2021" t="s">
        <v>35</v>
      </c>
      <c r="R2021" t="s">
        <v>36</v>
      </c>
      <c r="S2021">
        <v>4</v>
      </c>
      <c r="T2021">
        <f>YEAR(tblOrders[[#This Row],[Order Date]])</f>
        <v>2025</v>
      </c>
      <c r="U2021" t="str">
        <f>TEXT(tblOrders[[#This Row],[Order Date]],"mmm-yyyy")</f>
        <v>Feb-2025</v>
      </c>
      <c r="V2021" s="4">
        <f>tblOrders[[#This Row],[Profit]]/tblOrders[[#This Row],[Sales Amount]]</f>
        <v>0.3202614379084967</v>
      </c>
      <c r="W2021" t="str">
        <f>VLOOKUP(tblOrders[[#This Row],[City]],CityRegion,2,0)</f>
        <v>South</v>
      </c>
      <c r="X2021" t="str">
        <f>VLOOKUP(tblOrders[[#This Row],[City]],lookups!A:C,3,0)</f>
        <v>Kerala</v>
      </c>
    </row>
    <row r="2022" spans="1:24" x14ac:dyDescent="0.25">
      <c r="A2022" t="s">
        <v>3498</v>
      </c>
      <c r="B2022" s="1">
        <v>45681</v>
      </c>
      <c r="C2022" t="s">
        <v>3499</v>
      </c>
      <c r="D2022" t="s">
        <v>21</v>
      </c>
      <c r="E2022" t="s">
        <v>22</v>
      </c>
      <c r="F2022" t="s">
        <v>23</v>
      </c>
      <c r="G2022" t="s">
        <v>24</v>
      </c>
      <c r="H2022" t="s">
        <v>25</v>
      </c>
      <c r="I2022" t="s">
        <v>26</v>
      </c>
      <c r="J2022" t="s">
        <v>34</v>
      </c>
      <c r="K2022">
        <v>4</v>
      </c>
      <c r="L2022">
        <v>190</v>
      </c>
      <c r="M2022">
        <v>0.2</v>
      </c>
      <c r="N2022">
        <v>608</v>
      </c>
      <c r="O2022">
        <v>108</v>
      </c>
      <c r="P2022" t="s">
        <v>28</v>
      </c>
      <c r="Q2022" t="s">
        <v>35</v>
      </c>
      <c r="R2022" t="s">
        <v>36</v>
      </c>
      <c r="S2022">
        <v>4.7</v>
      </c>
      <c r="T2022">
        <f>YEAR(tblOrders[[#This Row],[Order Date]])</f>
        <v>2025</v>
      </c>
      <c r="U2022" t="str">
        <f>TEXT(tblOrders[[#This Row],[Order Date]],"mmm-yyyy")</f>
        <v>Jan-2025</v>
      </c>
      <c r="V2022" s="4">
        <f>tblOrders[[#This Row],[Profit]]/tblOrders[[#This Row],[Sales Amount]]</f>
        <v>0.17763157894736842</v>
      </c>
      <c r="W2022" t="str">
        <f>VLOOKUP(tblOrders[[#This Row],[City]],CityRegion,2,0)</f>
        <v>South</v>
      </c>
      <c r="X2022" t="str">
        <f>VLOOKUP(tblOrders[[#This Row],[City]],lookups!A:C,3,0)</f>
        <v>Karnataka</v>
      </c>
    </row>
    <row r="2023" spans="1:24" x14ac:dyDescent="0.25">
      <c r="A2023" t="s">
        <v>3500</v>
      </c>
      <c r="B2023" s="1">
        <v>46005</v>
      </c>
      <c r="C2023" t="s">
        <v>2770</v>
      </c>
      <c r="D2023" t="s">
        <v>21</v>
      </c>
      <c r="E2023" t="s">
        <v>108</v>
      </c>
      <c r="F2023" t="s">
        <v>109</v>
      </c>
      <c r="G2023" t="s">
        <v>62</v>
      </c>
      <c r="H2023" t="s">
        <v>110</v>
      </c>
      <c r="I2023" t="s">
        <v>44</v>
      </c>
      <c r="J2023" t="s">
        <v>27</v>
      </c>
      <c r="K2023">
        <v>5</v>
      </c>
      <c r="L2023">
        <v>110</v>
      </c>
      <c r="M2023">
        <v>0</v>
      </c>
      <c r="N2023">
        <v>550</v>
      </c>
      <c r="O2023">
        <v>210</v>
      </c>
      <c r="P2023" t="s">
        <v>28</v>
      </c>
      <c r="Q2023" t="s">
        <v>86</v>
      </c>
      <c r="R2023" t="s">
        <v>30</v>
      </c>
      <c r="S2023">
        <v>3.3</v>
      </c>
      <c r="T2023">
        <f>YEAR(tblOrders[[#This Row],[Order Date]])</f>
        <v>2025</v>
      </c>
      <c r="U2023" t="str">
        <f>TEXT(tblOrders[[#This Row],[Order Date]],"mmm-yyyy")</f>
        <v>Dec-2025</v>
      </c>
      <c r="V2023" s="4">
        <f>tblOrders[[#This Row],[Profit]]/tblOrders[[#This Row],[Sales Amount]]</f>
        <v>0.38181818181818183</v>
      </c>
      <c r="W2023" t="str">
        <f>VLOOKUP(tblOrders[[#This Row],[City]],CityRegion,2,0)</f>
        <v>South</v>
      </c>
      <c r="X2023" t="str">
        <f>VLOOKUP(tblOrders[[#This Row],[City]],lookups!A:C,3,0)</f>
        <v>Kerala</v>
      </c>
    </row>
    <row r="2024" spans="1:24" x14ac:dyDescent="0.25">
      <c r="A2024" t="s">
        <v>3501</v>
      </c>
      <c r="B2024" s="1">
        <v>45928</v>
      </c>
      <c r="C2024" t="s">
        <v>3502</v>
      </c>
      <c r="D2024" t="s">
        <v>21</v>
      </c>
      <c r="E2024" t="s">
        <v>79</v>
      </c>
      <c r="F2024" t="s">
        <v>80</v>
      </c>
      <c r="G2024" t="s">
        <v>68</v>
      </c>
      <c r="H2024" t="s">
        <v>81</v>
      </c>
      <c r="I2024" t="s">
        <v>130</v>
      </c>
      <c r="J2024" t="s">
        <v>34</v>
      </c>
      <c r="K2024">
        <v>3</v>
      </c>
      <c r="L2024">
        <v>799</v>
      </c>
      <c r="M2024">
        <v>0.1</v>
      </c>
      <c r="N2024">
        <v>2157.3000000000002</v>
      </c>
      <c r="O2024">
        <v>297.3</v>
      </c>
      <c r="P2024" t="s">
        <v>28</v>
      </c>
      <c r="Q2024" t="s">
        <v>46</v>
      </c>
      <c r="R2024" t="s">
        <v>30</v>
      </c>
      <c r="S2024">
        <v>2.6</v>
      </c>
      <c r="T2024">
        <f>YEAR(tblOrders[[#This Row],[Order Date]])</f>
        <v>2025</v>
      </c>
      <c r="U2024" t="str">
        <f>TEXT(tblOrders[[#This Row],[Order Date]],"mmm-yyyy")</f>
        <v>Sep-2025</v>
      </c>
      <c r="V2024" s="4">
        <f>tblOrders[[#This Row],[Profit]]/tblOrders[[#This Row],[Sales Amount]]</f>
        <v>0.13781115282992629</v>
      </c>
      <c r="W2024" t="str">
        <f>VLOOKUP(tblOrders[[#This Row],[City]],CityRegion,2,0)</f>
        <v>West</v>
      </c>
      <c r="X2024" t="str">
        <f>VLOOKUP(tblOrders[[#This Row],[City]],lookups!A:C,3,0)</f>
        <v>Maharashtra</v>
      </c>
    </row>
    <row r="2025" spans="1:24" x14ac:dyDescent="0.25">
      <c r="A2025" t="s">
        <v>3503</v>
      </c>
      <c r="B2025" s="1">
        <v>45695</v>
      </c>
      <c r="C2025" t="s">
        <v>1768</v>
      </c>
      <c r="D2025" t="s">
        <v>21</v>
      </c>
      <c r="E2025" t="s">
        <v>94</v>
      </c>
      <c r="F2025" t="s">
        <v>95</v>
      </c>
      <c r="G2025" t="s">
        <v>68</v>
      </c>
      <c r="H2025" t="s">
        <v>96</v>
      </c>
      <c r="I2025" t="s">
        <v>70</v>
      </c>
      <c r="J2025" t="s">
        <v>45</v>
      </c>
      <c r="K2025">
        <v>4</v>
      </c>
      <c r="L2025">
        <v>89</v>
      </c>
      <c r="M2025">
        <v>0.1</v>
      </c>
      <c r="N2025">
        <v>320.39999999999998</v>
      </c>
      <c r="O2025">
        <v>100.4</v>
      </c>
      <c r="P2025" t="s">
        <v>28</v>
      </c>
      <c r="Q2025" t="s">
        <v>86</v>
      </c>
      <c r="R2025" t="s">
        <v>36</v>
      </c>
      <c r="S2025">
        <v>3</v>
      </c>
      <c r="T2025">
        <f>YEAR(tblOrders[[#This Row],[Order Date]])</f>
        <v>2025</v>
      </c>
      <c r="U2025" t="str">
        <f>TEXT(tblOrders[[#This Row],[Order Date]],"mmm-yyyy")</f>
        <v>Feb-2025</v>
      </c>
      <c r="V2025" s="4">
        <f>tblOrders[[#This Row],[Profit]]/tblOrders[[#This Row],[Sales Amount]]</f>
        <v>0.31335830212234711</v>
      </c>
      <c r="W2025" t="str">
        <f>VLOOKUP(tblOrders[[#This Row],[City]],CityRegion,2,0)</f>
        <v>South</v>
      </c>
      <c r="X2025" t="str">
        <f>VLOOKUP(tblOrders[[#This Row],[City]],lookups!A:C,3,0)</f>
        <v>Telengana</v>
      </c>
    </row>
    <row r="2026" spans="1:24" x14ac:dyDescent="0.25">
      <c r="A2026" t="s">
        <v>3504</v>
      </c>
      <c r="B2026" s="1">
        <v>45767</v>
      </c>
      <c r="C2026" t="s">
        <v>3505</v>
      </c>
      <c r="D2026" t="s">
        <v>21</v>
      </c>
      <c r="E2026" t="s">
        <v>114</v>
      </c>
      <c r="F2026" t="s">
        <v>115</v>
      </c>
      <c r="G2026" t="s">
        <v>42</v>
      </c>
      <c r="H2026" t="s">
        <v>116</v>
      </c>
      <c r="I2026" t="s">
        <v>52</v>
      </c>
      <c r="J2026" t="s">
        <v>45</v>
      </c>
      <c r="K2026">
        <v>5</v>
      </c>
      <c r="L2026">
        <v>12</v>
      </c>
      <c r="M2026">
        <v>0.05</v>
      </c>
      <c r="N2026">
        <v>57</v>
      </c>
      <c r="O2026">
        <v>27</v>
      </c>
      <c r="P2026" t="s">
        <v>28</v>
      </c>
      <c r="Q2026" t="s">
        <v>46</v>
      </c>
      <c r="R2026" t="s">
        <v>36</v>
      </c>
      <c r="S2026">
        <v>3.8</v>
      </c>
      <c r="T2026">
        <f>YEAR(tblOrders[[#This Row],[Order Date]])</f>
        <v>2025</v>
      </c>
      <c r="U2026" t="str">
        <f>TEXT(tblOrders[[#This Row],[Order Date]],"mmm-yyyy")</f>
        <v>Apr-2025</v>
      </c>
      <c r="V2026" s="4">
        <f>tblOrders[[#This Row],[Profit]]/tblOrders[[#This Row],[Sales Amount]]</f>
        <v>0.47368421052631576</v>
      </c>
      <c r="W2026" t="str">
        <f>VLOOKUP(tblOrders[[#This Row],[City]],CityRegion,2,0)</f>
        <v>South</v>
      </c>
      <c r="X2026" t="str">
        <f>VLOOKUP(tblOrders[[#This Row],[City]],lookups!A:C,3,0)</f>
        <v>Kerala</v>
      </c>
    </row>
    <row r="2027" spans="1:24" x14ac:dyDescent="0.25">
      <c r="A2027" t="s">
        <v>3506</v>
      </c>
      <c r="B2027" s="1">
        <v>45878</v>
      </c>
      <c r="C2027" t="s">
        <v>3507</v>
      </c>
      <c r="D2027" t="s">
        <v>21</v>
      </c>
      <c r="E2027" t="s">
        <v>49</v>
      </c>
      <c r="F2027" t="s">
        <v>50</v>
      </c>
      <c r="G2027" t="s">
        <v>24</v>
      </c>
      <c r="H2027" t="s">
        <v>51</v>
      </c>
      <c r="I2027" t="s">
        <v>44</v>
      </c>
      <c r="J2027" t="s">
        <v>27</v>
      </c>
      <c r="K2027">
        <v>5</v>
      </c>
      <c r="L2027">
        <v>85</v>
      </c>
      <c r="M2027">
        <v>0.05</v>
      </c>
      <c r="N2027">
        <v>403.75</v>
      </c>
      <c r="O2027">
        <v>143.75</v>
      </c>
      <c r="P2027" t="s">
        <v>28</v>
      </c>
      <c r="Q2027" t="s">
        <v>91</v>
      </c>
      <c r="R2027" t="s">
        <v>36</v>
      </c>
      <c r="S2027">
        <v>2.6</v>
      </c>
      <c r="T2027">
        <f>YEAR(tblOrders[[#This Row],[Order Date]])</f>
        <v>2025</v>
      </c>
      <c r="U2027" t="str">
        <f>TEXT(tblOrders[[#This Row],[Order Date]],"mmm-yyyy")</f>
        <v>Aug-2025</v>
      </c>
      <c r="V2027" s="4">
        <f>tblOrders[[#This Row],[Profit]]/tblOrders[[#This Row],[Sales Amount]]</f>
        <v>0.35603715170278638</v>
      </c>
      <c r="W2027" t="str">
        <f>VLOOKUP(tblOrders[[#This Row],[City]],CityRegion,2,0)</f>
        <v>South</v>
      </c>
      <c r="X2027" t="str">
        <f>VLOOKUP(tblOrders[[#This Row],[City]],lookups!A:C,3,0)</f>
        <v>Kerala</v>
      </c>
    </row>
    <row r="2028" spans="1:24" x14ac:dyDescent="0.25">
      <c r="A2028" t="s">
        <v>3508</v>
      </c>
      <c r="B2028" s="1">
        <v>45941</v>
      </c>
      <c r="C2028" t="s">
        <v>358</v>
      </c>
      <c r="D2028" t="s">
        <v>39</v>
      </c>
      <c r="E2028" t="s">
        <v>55</v>
      </c>
      <c r="F2028" t="s">
        <v>56</v>
      </c>
      <c r="G2028" t="s">
        <v>24</v>
      </c>
      <c r="H2028" t="s">
        <v>51</v>
      </c>
      <c r="I2028" t="s">
        <v>44</v>
      </c>
      <c r="J2028" t="s">
        <v>27</v>
      </c>
      <c r="K2028">
        <v>1</v>
      </c>
      <c r="L2028">
        <v>42</v>
      </c>
      <c r="M2028">
        <v>0.15</v>
      </c>
      <c r="N2028">
        <v>35.700000000000003</v>
      </c>
      <c r="O2028">
        <v>11.7</v>
      </c>
      <c r="P2028" t="s">
        <v>28</v>
      </c>
      <c r="Q2028" t="s">
        <v>46</v>
      </c>
      <c r="R2028" t="s">
        <v>36</v>
      </c>
      <c r="S2028">
        <v>4.2</v>
      </c>
      <c r="T2028">
        <f>YEAR(tblOrders[[#This Row],[Order Date]])</f>
        <v>2025</v>
      </c>
      <c r="U2028" t="str">
        <f>TEXT(tblOrders[[#This Row],[Order Date]],"mmm-yyyy")</f>
        <v>Oct-2025</v>
      </c>
      <c r="V2028" s="4">
        <f>tblOrders[[#This Row],[Profit]]/tblOrders[[#This Row],[Sales Amount]]</f>
        <v>0.32773109243697474</v>
      </c>
      <c r="W2028" t="str">
        <f>VLOOKUP(tblOrders[[#This Row],[City]],CityRegion,2,0)</f>
        <v>South</v>
      </c>
      <c r="X2028" t="str">
        <f>VLOOKUP(tblOrders[[#This Row],[City]],lookups!A:C,3,0)</f>
        <v>Kerala</v>
      </c>
    </row>
    <row r="2029" spans="1:24" x14ac:dyDescent="0.25">
      <c r="A2029" t="s">
        <v>3509</v>
      </c>
      <c r="B2029" s="1">
        <v>45992</v>
      </c>
      <c r="C2029" t="s">
        <v>3510</v>
      </c>
      <c r="D2029" t="s">
        <v>21</v>
      </c>
      <c r="E2029" t="s">
        <v>60</v>
      </c>
      <c r="F2029" t="s">
        <v>61</v>
      </c>
      <c r="G2029" t="s">
        <v>62</v>
      </c>
      <c r="H2029" t="s">
        <v>63</v>
      </c>
      <c r="I2029" t="s">
        <v>139</v>
      </c>
      <c r="J2029" t="s">
        <v>45</v>
      </c>
      <c r="K2029">
        <v>2</v>
      </c>
      <c r="L2029">
        <v>45</v>
      </c>
      <c r="M2029">
        <v>0</v>
      </c>
      <c r="N2029">
        <v>90</v>
      </c>
      <c r="O2029">
        <v>38</v>
      </c>
      <c r="P2029" t="s">
        <v>148</v>
      </c>
      <c r="Q2029" t="s">
        <v>29</v>
      </c>
      <c r="R2029" t="s">
        <v>36</v>
      </c>
      <c r="S2029">
        <v>3.4</v>
      </c>
      <c r="T2029">
        <f>YEAR(tblOrders[[#This Row],[Order Date]])</f>
        <v>2025</v>
      </c>
      <c r="U2029" t="str">
        <f>TEXT(tblOrders[[#This Row],[Order Date]],"mmm-yyyy")</f>
        <v>Dec-2025</v>
      </c>
      <c r="V2029" s="4">
        <f>tblOrders[[#This Row],[Profit]]/tblOrders[[#This Row],[Sales Amount]]</f>
        <v>0.42222222222222222</v>
      </c>
      <c r="W2029" t="str">
        <f>VLOOKUP(tblOrders[[#This Row],[City]],CityRegion,2,0)</f>
        <v>South</v>
      </c>
      <c r="X2029" t="str">
        <f>VLOOKUP(tblOrders[[#This Row],[City]],lookups!A:C,3,0)</f>
        <v>Tamil Nadu</v>
      </c>
    </row>
    <row r="2030" spans="1:24" x14ac:dyDescent="0.25">
      <c r="A2030" t="s">
        <v>3511</v>
      </c>
      <c r="B2030" s="1">
        <v>45889</v>
      </c>
      <c r="C2030" t="s">
        <v>3512</v>
      </c>
      <c r="D2030" t="s">
        <v>21</v>
      </c>
      <c r="E2030" t="s">
        <v>40</v>
      </c>
      <c r="F2030" t="s">
        <v>41</v>
      </c>
      <c r="G2030" t="s">
        <v>42</v>
      </c>
      <c r="H2030" t="s">
        <v>43</v>
      </c>
      <c r="I2030" t="s">
        <v>84</v>
      </c>
      <c r="J2030" t="s">
        <v>27</v>
      </c>
      <c r="K2030">
        <v>5</v>
      </c>
      <c r="L2030">
        <v>18</v>
      </c>
      <c r="M2030">
        <v>0.1</v>
      </c>
      <c r="N2030">
        <v>81</v>
      </c>
      <c r="O2030">
        <v>36</v>
      </c>
      <c r="P2030" t="s">
        <v>28</v>
      </c>
      <c r="Q2030" t="s">
        <v>29</v>
      </c>
      <c r="R2030" t="s">
        <v>30</v>
      </c>
      <c r="S2030">
        <v>3.2</v>
      </c>
      <c r="T2030">
        <f>YEAR(tblOrders[[#This Row],[Order Date]])</f>
        <v>2025</v>
      </c>
      <c r="U2030" t="str">
        <f>TEXT(tblOrders[[#This Row],[Order Date]],"mmm-yyyy")</f>
        <v>Aug-2025</v>
      </c>
      <c r="V2030" s="4">
        <f>tblOrders[[#This Row],[Profit]]/tblOrders[[#This Row],[Sales Amount]]</f>
        <v>0.44444444444444442</v>
      </c>
      <c r="W2030" t="str">
        <f>VLOOKUP(tblOrders[[#This Row],[City]],CityRegion,2,0)</f>
        <v>West</v>
      </c>
      <c r="X2030" t="str">
        <f>VLOOKUP(tblOrders[[#This Row],[City]],lookups!A:C,3,0)</f>
        <v>Maharashtra</v>
      </c>
    </row>
    <row r="2031" spans="1:24" x14ac:dyDescent="0.25">
      <c r="A2031" t="s">
        <v>3513</v>
      </c>
      <c r="B2031" s="1">
        <v>45746</v>
      </c>
      <c r="C2031" t="s">
        <v>1055</v>
      </c>
      <c r="D2031" t="s">
        <v>39</v>
      </c>
      <c r="E2031" t="s">
        <v>66</v>
      </c>
      <c r="F2031" t="s">
        <v>67</v>
      </c>
      <c r="G2031" t="s">
        <v>68</v>
      </c>
      <c r="H2031" t="s">
        <v>69</v>
      </c>
      <c r="I2031" t="s">
        <v>57</v>
      </c>
      <c r="J2031" t="s">
        <v>27</v>
      </c>
      <c r="K2031">
        <v>2</v>
      </c>
      <c r="L2031">
        <v>149</v>
      </c>
      <c r="M2031">
        <v>0.05</v>
      </c>
      <c r="N2031">
        <v>283.10000000000002</v>
      </c>
      <c r="O2031">
        <v>93.1</v>
      </c>
      <c r="P2031" t="s">
        <v>28</v>
      </c>
      <c r="Q2031" t="s">
        <v>29</v>
      </c>
      <c r="R2031" t="s">
        <v>36</v>
      </c>
      <c r="S2031">
        <v>2.5</v>
      </c>
      <c r="T2031">
        <f>YEAR(tblOrders[[#This Row],[Order Date]])</f>
        <v>2025</v>
      </c>
      <c r="U2031" t="str">
        <f>TEXT(tblOrders[[#This Row],[Order Date]],"mmm-yyyy")</f>
        <v>Mar-2025</v>
      </c>
      <c r="V2031" s="4">
        <f>tblOrders[[#This Row],[Profit]]/tblOrders[[#This Row],[Sales Amount]]</f>
        <v>0.32885906040268453</v>
      </c>
      <c r="W2031" t="str">
        <f>VLOOKUP(tblOrders[[#This Row],[City]],CityRegion,2,0)</f>
        <v>South</v>
      </c>
      <c r="X2031" t="str">
        <f>VLOOKUP(tblOrders[[#This Row],[City]],lookups!A:C,3,0)</f>
        <v>Kerala</v>
      </c>
    </row>
    <row r="2032" spans="1:24" x14ac:dyDescent="0.25">
      <c r="A2032" t="s">
        <v>3514</v>
      </c>
      <c r="B2032" s="1">
        <v>45713</v>
      </c>
      <c r="C2032" t="s">
        <v>3515</v>
      </c>
      <c r="D2032" t="s">
        <v>21</v>
      </c>
      <c r="E2032" t="s">
        <v>49</v>
      </c>
      <c r="F2032" t="s">
        <v>50</v>
      </c>
      <c r="G2032" t="s">
        <v>24</v>
      </c>
      <c r="H2032" t="s">
        <v>51</v>
      </c>
      <c r="I2032" t="s">
        <v>26</v>
      </c>
      <c r="J2032" t="s">
        <v>45</v>
      </c>
      <c r="K2032">
        <v>3</v>
      </c>
      <c r="L2032">
        <v>85</v>
      </c>
      <c r="M2032">
        <v>0.2</v>
      </c>
      <c r="N2032">
        <v>204</v>
      </c>
      <c r="O2032">
        <v>48</v>
      </c>
      <c r="P2032" t="s">
        <v>111</v>
      </c>
      <c r="Q2032" t="s">
        <v>86</v>
      </c>
      <c r="R2032" t="s">
        <v>36</v>
      </c>
      <c r="S2032">
        <v>4.4000000000000004</v>
      </c>
      <c r="T2032">
        <f>YEAR(tblOrders[[#This Row],[Order Date]])</f>
        <v>2025</v>
      </c>
      <c r="U2032" t="str">
        <f>TEXT(tblOrders[[#This Row],[Order Date]],"mmm-yyyy")</f>
        <v>Feb-2025</v>
      </c>
      <c r="V2032" s="4">
        <f>tblOrders[[#This Row],[Profit]]/tblOrders[[#This Row],[Sales Amount]]</f>
        <v>0.23529411764705882</v>
      </c>
      <c r="W2032" t="str">
        <f>VLOOKUP(tblOrders[[#This Row],[City]],CityRegion,2,0)</f>
        <v>South</v>
      </c>
      <c r="X2032" t="str">
        <f>VLOOKUP(tblOrders[[#This Row],[City]],lookups!A:C,3,0)</f>
        <v>Karnataka</v>
      </c>
    </row>
    <row r="2033" spans="1:24" x14ac:dyDescent="0.25">
      <c r="A2033" t="s">
        <v>3516</v>
      </c>
      <c r="B2033" s="1">
        <v>45874</v>
      </c>
      <c r="C2033" t="s">
        <v>3425</v>
      </c>
      <c r="D2033" t="s">
        <v>21</v>
      </c>
      <c r="E2033" t="s">
        <v>40</v>
      </c>
      <c r="F2033" t="s">
        <v>41</v>
      </c>
      <c r="G2033" t="s">
        <v>42</v>
      </c>
      <c r="H2033" t="s">
        <v>43</v>
      </c>
      <c r="I2033" t="s">
        <v>139</v>
      </c>
      <c r="J2033" t="s">
        <v>45</v>
      </c>
      <c r="K2033">
        <v>5</v>
      </c>
      <c r="L2033">
        <v>18</v>
      </c>
      <c r="M2033">
        <v>0.2</v>
      </c>
      <c r="N2033">
        <v>72</v>
      </c>
      <c r="O2033">
        <v>27</v>
      </c>
      <c r="P2033" t="s">
        <v>28</v>
      </c>
      <c r="Q2033" t="s">
        <v>86</v>
      </c>
      <c r="R2033" t="s">
        <v>36</v>
      </c>
      <c r="S2033">
        <v>2.9</v>
      </c>
      <c r="T2033">
        <f>YEAR(tblOrders[[#This Row],[Order Date]])</f>
        <v>2025</v>
      </c>
      <c r="U2033" t="str">
        <f>TEXT(tblOrders[[#This Row],[Order Date]],"mmm-yyyy")</f>
        <v>Aug-2025</v>
      </c>
      <c r="V2033" s="4">
        <f>tblOrders[[#This Row],[Profit]]/tblOrders[[#This Row],[Sales Amount]]</f>
        <v>0.375</v>
      </c>
      <c r="W2033" t="str">
        <f>VLOOKUP(tblOrders[[#This Row],[City]],CityRegion,2,0)</f>
        <v>South</v>
      </c>
      <c r="X2033" t="str">
        <f>VLOOKUP(tblOrders[[#This Row],[City]],lookups!A:C,3,0)</f>
        <v>Tamil Nadu</v>
      </c>
    </row>
    <row r="2034" spans="1:24" x14ac:dyDescent="0.25">
      <c r="A2034" t="s">
        <v>3517</v>
      </c>
      <c r="B2034" s="1">
        <v>45667</v>
      </c>
      <c r="C2034" t="s">
        <v>594</v>
      </c>
      <c r="D2034" t="s">
        <v>21</v>
      </c>
      <c r="E2034" t="s">
        <v>79</v>
      </c>
      <c r="F2034" t="s">
        <v>80</v>
      </c>
      <c r="G2034" t="s">
        <v>68</v>
      </c>
      <c r="H2034" t="s">
        <v>81</v>
      </c>
      <c r="I2034" t="s">
        <v>33</v>
      </c>
      <c r="J2034" t="s">
        <v>27</v>
      </c>
      <c r="K2034">
        <v>1</v>
      </c>
      <c r="L2034">
        <v>799</v>
      </c>
      <c r="M2034">
        <v>0.15</v>
      </c>
      <c r="N2034">
        <v>679.15</v>
      </c>
      <c r="O2034">
        <v>59.15</v>
      </c>
      <c r="P2034" t="s">
        <v>28</v>
      </c>
      <c r="Q2034" t="s">
        <v>86</v>
      </c>
      <c r="R2034" t="s">
        <v>36</v>
      </c>
      <c r="S2034">
        <v>2.8</v>
      </c>
      <c r="T2034">
        <f>YEAR(tblOrders[[#This Row],[Order Date]])</f>
        <v>2025</v>
      </c>
      <c r="U2034" t="str">
        <f>TEXT(tblOrders[[#This Row],[Order Date]],"mmm-yyyy")</f>
        <v>Jan-2025</v>
      </c>
      <c r="V2034" s="4">
        <f>tblOrders[[#This Row],[Profit]]/tblOrders[[#This Row],[Sales Amount]]</f>
        <v>8.7094161819921967E-2</v>
      </c>
      <c r="W2034" t="str">
        <f>VLOOKUP(tblOrders[[#This Row],[City]],CityRegion,2,0)</f>
        <v>North</v>
      </c>
      <c r="X2034" t="str">
        <f>VLOOKUP(tblOrders[[#This Row],[City]],lookups!A:C,3,0)</f>
        <v>Delhi</v>
      </c>
    </row>
    <row r="2035" spans="1:24" x14ac:dyDescent="0.25">
      <c r="A2035" t="s">
        <v>3518</v>
      </c>
      <c r="B2035" s="1">
        <v>45674</v>
      </c>
      <c r="C2035" t="s">
        <v>3519</v>
      </c>
      <c r="D2035" t="s">
        <v>39</v>
      </c>
      <c r="E2035" t="s">
        <v>94</v>
      </c>
      <c r="F2035" t="s">
        <v>95</v>
      </c>
      <c r="G2035" t="s">
        <v>68</v>
      </c>
      <c r="H2035" t="s">
        <v>96</v>
      </c>
      <c r="I2035" t="s">
        <v>52</v>
      </c>
      <c r="J2035" t="s">
        <v>27</v>
      </c>
      <c r="K2035">
        <v>4</v>
      </c>
      <c r="L2035">
        <v>89</v>
      </c>
      <c r="M2035">
        <v>0.15</v>
      </c>
      <c r="N2035">
        <v>302.60000000000002</v>
      </c>
      <c r="O2035">
        <v>82.6</v>
      </c>
      <c r="P2035" t="s">
        <v>28</v>
      </c>
      <c r="Q2035" t="s">
        <v>29</v>
      </c>
      <c r="R2035" t="s">
        <v>123</v>
      </c>
      <c r="S2035">
        <v>3.3</v>
      </c>
      <c r="T2035">
        <f>YEAR(tblOrders[[#This Row],[Order Date]])</f>
        <v>2025</v>
      </c>
      <c r="U2035" t="str">
        <f>TEXT(tblOrders[[#This Row],[Order Date]],"mmm-yyyy")</f>
        <v>Jan-2025</v>
      </c>
      <c r="V2035" s="4">
        <f>tblOrders[[#This Row],[Profit]]/tblOrders[[#This Row],[Sales Amount]]</f>
        <v>0.27296761401189684</v>
      </c>
      <c r="W2035" t="str">
        <f>VLOOKUP(tblOrders[[#This Row],[City]],CityRegion,2,0)</f>
        <v>South</v>
      </c>
      <c r="X2035" t="str">
        <f>VLOOKUP(tblOrders[[#This Row],[City]],lookups!A:C,3,0)</f>
        <v>Kerala</v>
      </c>
    </row>
    <row r="2036" spans="1:24" x14ac:dyDescent="0.25">
      <c r="A2036" t="s">
        <v>3520</v>
      </c>
      <c r="B2036" s="1">
        <v>45901</v>
      </c>
      <c r="C2036" t="s">
        <v>3521</v>
      </c>
      <c r="D2036" t="s">
        <v>21</v>
      </c>
      <c r="E2036" t="s">
        <v>60</v>
      </c>
      <c r="F2036" t="s">
        <v>61</v>
      </c>
      <c r="G2036" t="s">
        <v>62</v>
      </c>
      <c r="H2036" t="s">
        <v>63</v>
      </c>
      <c r="I2036" t="s">
        <v>57</v>
      </c>
      <c r="J2036" t="s">
        <v>45</v>
      </c>
      <c r="K2036">
        <v>5</v>
      </c>
      <c r="L2036">
        <v>45</v>
      </c>
      <c r="M2036">
        <v>0.05</v>
      </c>
      <c r="N2036">
        <v>213.75</v>
      </c>
      <c r="O2036">
        <v>83.75</v>
      </c>
      <c r="P2036" t="s">
        <v>111</v>
      </c>
      <c r="Q2036" t="s">
        <v>35</v>
      </c>
      <c r="R2036" t="s">
        <v>123</v>
      </c>
      <c r="S2036">
        <v>2.7</v>
      </c>
      <c r="T2036">
        <f>YEAR(tblOrders[[#This Row],[Order Date]])</f>
        <v>2025</v>
      </c>
      <c r="U2036" t="str">
        <f>TEXT(tblOrders[[#This Row],[Order Date]],"mmm-yyyy")</f>
        <v>Sep-2025</v>
      </c>
      <c r="V2036" s="4">
        <f>tblOrders[[#This Row],[Profit]]/tblOrders[[#This Row],[Sales Amount]]</f>
        <v>0.391812865497076</v>
      </c>
      <c r="W2036" t="str">
        <f>VLOOKUP(tblOrders[[#This Row],[City]],CityRegion,2,0)</f>
        <v>South</v>
      </c>
      <c r="X2036" t="str">
        <f>VLOOKUP(tblOrders[[#This Row],[City]],lookups!A:C,3,0)</f>
        <v>Kerala</v>
      </c>
    </row>
    <row r="2037" spans="1:24" x14ac:dyDescent="0.25">
      <c r="A2037" t="s">
        <v>3522</v>
      </c>
      <c r="B2037" s="1">
        <v>45742</v>
      </c>
      <c r="C2037" t="s">
        <v>283</v>
      </c>
      <c r="D2037" t="s">
        <v>39</v>
      </c>
      <c r="E2037" t="s">
        <v>94</v>
      </c>
      <c r="F2037" t="s">
        <v>95</v>
      </c>
      <c r="G2037" t="s">
        <v>68</v>
      </c>
      <c r="H2037" t="s">
        <v>96</v>
      </c>
      <c r="I2037" t="s">
        <v>33</v>
      </c>
      <c r="J2037" t="s">
        <v>34</v>
      </c>
      <c r="K2037">
        <v>1</v>
      </c>
      <c r="L2037">
        <v>89</v>
      </c>
      <c r="M2037">
        <v>0.2</v>
      </c>
      <c r="N2037">
        <v>71.2</v>
      </c>
      <c r="O2037">
        <v>16.2</v>
      </c>
      <c r="P2037" t="s">
        <v>28</v>
      </c>
      <c r="Q2037" t="s">
        <v>86</v>
      </c>
      <c r="R2037" t="s">
        <v>123</v>
      </c>
      <c r="S2037">
        <v>4.5</v>
      </c>
      <c r="T2037">
        <f>YEAR(tblOrders[[#This Row],[Order Date]])</f>
        <v>2025</v>
      </c>
      <c r="U2037" t="str">
        <f>TEXT(tblOrders[[#This Row],[Order Date]],"mmm-yyyy")</f>
        <v>Mar-2025</v>
      </c>
      <c r="V2037" s="4">
        <f>tblOrders[[#This Row],[Profit]]/tblOrders[[#This Row],[Sales Amount]]</f>
        <v>0.22752808988764042</v>
      </c>
      <c r="W2037" t="str">
        <f>VLOOKUP(tblOrders[[#This Row],[City]],CityRegion,2,0)</f>
        <v>North</v>
      </c>
      <c r="X2037" t="str">
        <f>VLOOKUP(tblOrders[[#This Row],[City]],lookups!A:C,3,0)</f>
        <v>Delhi</v>
      </c>
    </row>
    <row r="2038" spans="1:24" x14ac:dyDescent="0.25">
      <c r="A2038" t="s">
        <v>3523</v>
      </c>
      <c r="B2038" s="1">
        <v>45900</v>
      </c>
      <c r="C2038" t="s">
        <v>3524</v>
      </c>
      <c r="D2038" t="s">
        <v>21</v>
      </c>
      <c r="E2038" t="s">
        <v>66</v>
      </c>
      <c r="F2038" t="s">
        <v>67</v>
      </c>
      <c r="G2038" t="s">
        <v>68</v>
      </c>
      <c r="H2038" t="s">
        <v>69</v>
      </c>
      <c r="I2038" t="s">
        <v>70</v>
      </c>
      <c r="J2038" t="s">
        <v>45</v>
      </c>
      <c r="K2038">
        <v>2</v>
      </c>
      <c r="L2038">
        <v>149</v>
      </c>
      <c r="M2038">
        <v>0.15</v>
      </c>
      <c r="N2038">
        <v>253.3</v>
      </c>
      <c r="O2038">
        <v>63.3</v>
      </c>
      <c r="P2038" t="s">
        <v>28</v>
      </c>
      <c r="Q2038" t="s">
        <v>29</v>
      </c>
      <c r="R2038" t="s">
        <v>36</v>
      </c>
      <c r="S2038">
        <v>4.3</v>
      </c>
      <c r="T2038">
        <f>YEAR(tblOrders[[#This Row],[Order Date]])</f>
        <v>2025</v>
      </c>
      <c r="U2038" t="str">
        <f>TEXT(tblOrders[[#This Row],[Order Date]],"mmm-yyyy")</f>
        <v>Aug-2025</v>
      </c>
      <c r="V2038" s="4">
        <f>tblOrders[[#This Row],[Profit]]/tblOrders[[#This Row],[Sales Amount]]</f>
        <v>0.24990130280300038</v>
      </c>
      <c r="W2038" t="str">
        <f>VLOOKUP(tblOrders[[#This Row],[City]],CityRegion,2,0)</f>
        <v>South</v>
      </c>
      <c r="X2038" t="str">
        <f>VLOOKUP(tblOrders[[#This Row],[City]],lookups!A:C,3,0)</f>
        <v>Telengana</v>
      </c>
    </row>
    <row r="2039" spans="1:24" x14ac:dyDescent="0.25">
      <c r="A2039" t="s">
        <v>3525</v>
      </c>
      <c r="B2039" s="1">
        <v>45921</v>
      </c>
      <c r="C2039" t="s">
        <v>1455</v>
      </c>
      <c r="D2039" t="s">
        <v>21</v>
      </c>
      <c r="E2039" t="s">
        <v>55</v>
      </c>
      <c r="F2039" t="s">
        <v>56</v>
      </c>
      <c r="G2039" t="s">
        <v>24</v>
      </c>
      <c r="H2039" t="s">
        <v>51</v>
      </c>
      <c r="I2039" t="s">
        <v>84</v>
      </c>
      <c r="J2039" t="s">
        <v>34</v>
      </c>
      <c r="K2039">
        <v>5</v>
      </c>
      <c r="L2039">
        <v>42</v>
      </c>
      <c r="M2039">
        <v>0.1</v>
      </c>
      <c r="N2039">
        <v>189</v>
      </c>
      <c r="O2039">
        <v>69</v>
      </c>
      <c r="P2039" t="s">
        <v>28</v>
      </c>
      <c r="Q2039" t="s">
        <v>86</v>
      </c>
      <c r="R2039" t="s">
        <v>36</v>
      </c>
      <c r="S2039">
        <v>2.7</v>
      </c>
      <c r="T2039">
        <f>YEAR(tblOrders[[#This Row],[Order Date]])</f>
        <v>2025</v>
      </c>
      <c r="U2039" t="str">
        <f>TEXT(tblOrders[[#This Row],[Order Date]],"mmm-yyyy")</f>
        <v>Sep-2025</v>
      </c>
      <c r="V2039" s="4">
        <f>tblOrders[[#This Row],[Profit]]/tblOrders[[#This Row],[Sales Amount]]</f>
        <v>0.36507936507936506</v>
      </c>
      <c r="W2039" t="str">
        <f>VLOOKUP(tblOrders[[#This Row],[City]],CityRegion,2,0)</f>
        <v>West</v>
      </c>
      <c r="X2039" t="str">
        <f>VLOOKUP(tblOrders[[#This Row],[City]],lookups!A:C,3,0)</f>
        <v>Maharashtra</v>
      </c>
    </row>
    <row r="2040" spans="1:24" x14ac:dyDescent="0.25">
      <c r="A2040" t="s">
        <v>3526</v>
      </c>
      <c r="B2040" s="1">
        <v>45707</v>
      </c>
      <c r="C2040" t="s">
        <v>1138</v>
      </c>
      <c r="D2040" t="s">
        <v>21</v>
      </c>
      <c r="E2040" t="s">
        <v>101</v>
      </c>
      <c r="F2040" t="s">
        <v>102</v>
      </c>
      <c r="G2040" t="s">
        <v>24</v>
      </c>
      <c r="H2040" t="s">
        <v>103</v>
      </c>
      <c r="I2040" t="s">
        <v>44</v>
      </c>
      <c r="J2040" t="s">
        <v>45</v>
      </c>
      <c r="K2040">
        <v>1</v>
      </c>
      <c r="L2040">
        <v>120</v>
      </c>
      <c r="M2040">
        <v>0</v>
      </c>
      <c r="N2040">
        <v>120</v>
      </c>
      <c r="O2040">
        <v>42</v>
      </c>
      <c r="P2040" t="s">
        <v>28</v>
      </c>
      <c r="Q2040" t="s">
        <v>46</v>
      </c>
      <c r="R2040" t="s">
        <v>36</v>
      </c>
      <c r="S2040">
        <v>4.9000000000000004</v>
      </c>
      <c r="T2040">
        <f>YEAR(tblOrders[[#This Row],[Order Date]])</f>
        <v>2025</v>
      </c>
      <c r="U2040" t="str">
        <f>TEXT(tblOrders[[#This Row],[Order Date]],"mmm-yyyy")</f>
        <v>Feb-2025</v>
      </c>
      <c r="V2040" s="4">
        <f>tblOrders[[#This Row],[Profit]]/tblOrders[[#This Row],[Sales Amount]]</f>
        <v>0.35</v>
      </c>
      <c r="W2040" t="str">
        <f>VLOOKUP(tblOrders[[#This Row],[City]],CityRegion,2,0)</f>
        <v>South</v>
      </c>
      <c r="X2040" t="str">
        <f>VLOOKUP(tblOrders[[#This Row],[City]],lookups!A:C,3,0)</f>
        <v>Kerala</v>
      </c>
    </row>
    <row r="2041" spans="1:24" x14ac:dyDescent="0.25">
      <c r="A2041" t="s">
        <v>3527</v>
      </c>
      <c r="B2041" s="1">
        <v>46009</v>
      </c>
      <c r="C2041" t="s">
        <v>3528</v>
      </c>
      <c r="D2041" t="s">
        <v>21</v>
      </c>
      <c r="E2041" t="s">
        <v>49</v>
      </c>
      <c r="F2041" t="s">
        <v>50</v>
      </c>
      <c r="G2041" t="s">
        <v>24</v>
      </c>
      <c r="H2041" t="s">
        <v>51</v>
      </c>
      <c r="I2041" t="s">
        <v>76</v>
      </c>
      <c r="J2041" t="s">
        <v>45</v>
      </c>
      <c r="K2041">
        <v>2</v>
      </c>
      <c r="L2041">
        <v>85</v>
      </c>
      <c r="M2041">
        <v>0.2</v>
      </c>
      <c r="N2041">
        <v>136</v>
      </c>
      <c r="O2041">
        <v>32</v>
      </c>
      <c r="P2041" t="s">
        <v>85</v>
      </c>
      <c r="Q2041" t="s">
        <v>91</v>
      </c>
      <c r="R2041" t="s">
        <v>36</v>
      </c>
      <c r="S2041">
        <v>2.7</v>
      </c>
      <c r="T2041">
        <f>YEAR(tblOrders[[#This Row],[Order Date]])</f>
        <v>2025</v>
      </c>
      <c r="U2041" t="str">
        <f>TEXT(tblOrders[[#This Row],[Order Date]],"mmm-yyyy")</f>
        <v>Dec-2025</v>
      </c>
      <c r="V2041" s="4">
        <f>tblOrders[[#This Row],[Profit]]/tblOrders[[#This Row],[Sales Amount]]</f>
        <v>0.23529411764705882</v>
      </c>
      <c r="W2041" t="str">
        <f>VLOOKUP(tblOrders[[#This Row],[City]],CityRegion,2,0)</f>
        <v>South</v>
      </c>
      <c r="X2041" t="str">
        <f>VLOOKUP(tblOrders[[#This Row],[City]],lookups!A:C,3,0)</f>
        <v>Kerala</v>
      </c>
    </row>
    <row r="2042" spans="1:24" x14ac:dyDescent="0.25">
      <c r="A2042" t="s">
        <v>3529</v>
      </c>
      <c r="B2042" s="1">
        <v>45740</v>
      </c>
      <c r="C2042" t="s">
        <v>1316</v>
      </c>
      <c r="D2042" t="s">
        <v>39</v>
      </c>
      <c r="E2042" t="s">
        <v>40</v>
      </c>
      <c r="F2042" t="s">
        <v>41</v>
      </c>
      <c r="G2042" t="s">
        <v>42</v>
      </c>
      <c r="H2042" t="s">
        <v>43</v>
      </c>
      <c r="I2042" t="s">
        <v>26</v>
      </c>
      <c r="J2042" t="s">
        <v>27</v>
      </c>
      <c r="K2042">
        <v>1</v>
      </c>
      <c r="L2042">
        <v>18</v>
      </c>
      <c r="M2042">
        <v>0</v>
      </c>
      <c r="N2042">
        <v>18</v>
      </c>
      <c r="O2042">
        <v>9</v>
      </c>
      <c r="P2042" t="s">
        <v>28</v>
      </c>
      <c r="Q2042" t="s">
        <v>29</v>
      </c>
      <c r="R2042" t="s">
        <v>36</v>
      </c>
      <c r="S2042">
        <v>2.5</v>
      </c>
      <c r="T2042">
        <f>YEAR(tblOrders[[#This Row],[Order Date]])</f>
        <v>2025</v>
      </c>
      <c r="U2042" t="str">
        <f>TEXT(tblOrders[[#This Row],[Order Date]],"mmm-yyyy")</f>
        <v>Mar-2025</v>
      </c>
      <c r="V2042" s="4">
        <f>tblOrders[[#This Row],[Profit]]/tblOrders[[#This Row],[Sales Amount]]</f>
        <v>0.5</v>
      </c>
      <c r="W2042" t="str">
        <f>VLOOKUP(tblOrders[[#This Row],[City]],CityRegion,2,0)</f>
        <v>South</v>
      </c>
      <c r="X2042" t="str">
        <f>VLOOKUP(tblOrders[[#This Row],[City]],lookups!A:C,3,0)</f>
        <v>Karnataka</v>
      </c>
    </row>
    <row r="2043" spans="1:24" x14ac:dyDescent="0.25">
      <c r="A2043" t="s">
        <v>3530</v>
      </c>
      <c r="B2043" s="1">
        <v>45729</v>
      </c>
      <c r="C2043" t="s">
        <v>3531</v>
      </c>
      <c r="D2043" t="s">
        <v>21</v>
      </c>
      <c r="E2043" t="s">
        <v>66</v>
      </c>
      <c r="F2043" t="s">
        <v>67</v>
      </c>
      <c r="G2043" t="s">
        <v>68</v>
      </c>
      <c r="H2043" t="s">
        <v>69</v>
      </c>
      <c r="I2043" t="s">
        <v>44</v>
      </c>
      <c r="J2043" t="s">
        <v>34</v>
      </c>
      <c r="K2043">
        <v>2</v>
      </c>
      <c r="L2043">
        <v>149</v>
      </c>
      <c r="M2043">
        <v>0</v>
      </c>
      <c r="N2043">
        <v>298</v>
      </c>
      <c r="O2043">
        <v>108</v>
      </c>
      <c r="P2043" t="s">
        <v>85</v>
      </c>
      <c r="Q2043" t="s">
        <v>29</v>
      </c>
      <c r="R2043" t="s">
        <v>36</v>
      </c>
      <c r="S2043">
        <v>4.2</v>
      </c>
      <c r="T2043">
        <f>YEAR(tblOrders[[#This Row],[Order Date]])</f>
        <v>2025</v>
      </c>
      <c r="U2043" t="str">
        <f>TEXT(tblOrders[[#This Row],[Order Date]],"mmm-yyyy")</f>
        <v>Mar-2025</v>
      </c>
      <c r="V2043" s="4">
        <f>tblOrders[[#This Row],[Profit]]/tblOrders[[#This Row],[Sales Amount]]</f>
        <v>0.36241610738255031</v>
      </c>
      <c r="W2043" t="str">
        <f>VLOOKUP(tblOrders[[#This Row],[City]],CityRegion,2,0)</f>
        <v>South</v>
      </c>
      <c r="X2043" t="str">
        <f>VLOOKUP(tblOrders[[#This Row],[City]],lookups!A:C,3,0)</f>
        <v>Kerala</v>
      </c>
    </row>
    <row r="2044" spans="1:24" x14ac:dyDescent="0.25">
      <c r="A2044" t="s">
        <v>3532</v>
      </c>
      <c r="B2044" s="1">
        <v>45982</v>
      </c>
      <c r="C2044" t="s">
        <v>712</v>
      </c>
      <c r="D2044" t="s">
        <v>21</v>
      </c>
      <c r="E2044" t="s">
        <v>114</v>
      </c>
      <c r="F2044" t="s">
        <v>115</v>
      </c>
      <c r="G2044" t="s">
        <v>42</v>
      </c>
      <c r="H2044" t="s">
        <v>116</v>
      </c>
      <c r="I2044" t="s">
        <v>139</v>
      </c>
      <c r="J2044" t="s">
        <v>27</v>
      </c>
      <c r="K2044">
        <v>5</v>
      </c>
      <c r="L2044">
        <v>12</v>
      </c>
      <c r="M2044">
        <v>0.05</v>
      </c>
      <c r="N2044">
        <v>57</v>
      </c>
      <c r="O2044">
        <v>27</v>
      </c>
      <c r="P2044" t="s">
        <v>28</v>
      </c>
      <c r="Q2044" t="s">
        <v>91</v>
      </c>
      <c r="R2044" t="s">
        <v>36</v>
      </c>
      <c r="S2044">
        <v>5</v>
      </c>
      <c r="T2044">
        <f>YEAR(tblOrders[[#This Row],[Order Date]])</f>
        <v>2025</v>
      </c>
      <c r="U2044" t="str">
        <f>TEXT(tblOrders[[#This Row],[Order Date]],"mmm-yyyy")</f>
        <v>Nov-2025</v>
      </c>
      <c r="V2044" s="4">
        <f>tblOrders[[#This Row],[Profit]]/tblOrders[[#This Row],[Sales Amount]]</f>
        <v>0.47368421052631576</v>
      </c>
      <c r="W2044" t="str">
        <f>VLOOKUP(tblOrders[[#This Row],[City]],CityRegion,2,0)</f>
        <v>South</v>
      </c>
      <c r="X2044" t="str">
        <f>VLOOKUP(tblOrders[[#This Row],[City]],lookups!A:C,3,0)</f>
        <v>Tamil Nadu</v>
      </c>
    </row>
    <row r="2045" spans="1:24" x14ac:dyDescent="0.25">
      <c r="A2045" t="s">
        <v>3533</v>
      </c>
      <c r="B2045" s="1">
        <v>45775</v>
      </c>
      <c r="C2045" t="s">
        <v>3534</v>
      </c>
      <c r="D2045" t="s">
        <v>39</v>
      </c>
      <c r="E2045" t="s">
        <v>55</v>
      </c>
      <c r="F2045" t="s">
        <v>56</v>
      </c>
      <c r="G2045" t="s">
        <v>24</v>
      </c>
      <c r="H2045" t="s">
        <v>51</v>
      </c>
      <c r="I2045" t="s">
        <v>26</v>
      </c>
      <c r="J2045" t="s">
        <v>34</v>
      </c>
      <c r="K2045">
        <v>4</v>
      </c>
      <c r="L2045">
        <v>42</v>
      </c>
      <c r="M2045">
        <v>0.05</v>
      </c>
      <c r="N2045">
        <v>159.6</v>
      </c>
      <c r="O2045">
        <v>63.6</v>
      </c>
      <c r="P2045" t="s">
        <v>28</v>
      </c>
      <c r="Q2045" t="s">
        <v>91</v>
      </c>
      <c r="R2045" t="s">
        <v>36</v>
      </c>
      <c r="S2045">
        <v>4.5999999999999996</v>
      </c>
      <c r="T2045">
        <f>YEAR(tblOrders[[#This Row],[Order Date]])</f>
        <v>2025</v>
      </c>
      <c r="U2045" t="str">
        <f>TEXT(tblOrders[[#This Row],[Order Date]],"mmm-yyyy")</f>
        <v>Apr-2025</v>
      </c>
      <c r="V2045" s="4">
        <f>tblOrders[[#This Row],[Profit]]/tblOrders[[#This Row],[Sales Amount]]</f>
        <v>0.39849624060150379</v>
      </c>
      <c r="W2045" t="str">
        <f>VLOOKUP(tblOrders[[#This Row],[City]],CityRegion,2,0)</f>
        <v>South</v>
      </c>
      <c r="X2045" t="str">
        <f>VLOOKUP(tblOrders[[#This Row],[City]],lookups!A:C,3,0)</f>
        <v>Karnataka</v>
      </c>
    </row>
    <row r="2046" spans="1:24" x14ac:dyDescent="0.25">
      <c r="A2046" t="s">
        <v>3535</v>
      </c>
      <c r="B2046" s="1">
        <v>45733</v>
      </c>
      <c r="C2046" t="s">
        <v>3536</v>
      </c>
      <c r="D2046" t="s">
        <v>39</v>
      </c>
      <c r="E2046" t="s">
        <v>55</v>
      </c>
      <c r="F2046" t="s">
        <v>56</v>
      </c>
      <c r="G2046" t="s">
        <v>24</v>
      </c>
      <c r="H2046" t="s">
        <v>51</v>
      </c>
      <c r="I2046" t="s">
        <v>130</v>
      </c>
      <c r="J2046" t="s">
        <v>27</v>
      </c>
      <c r="K2046">
        <v>3</v>
      </c>
      <c r="L2046">
        <v>42</v>
      </c>
      <c r="M2046">
        <v>0.05</v>
      </c>
      <c r="N2046">
        <v>119.7</v>
      </c>
      <c r="O2046">
        <v>47.7</v>
      </c>
      <c r="P2046" t="s">
        <v>28</v>
      </c>
      <c r="Q2046" t="s">
        <v>35</v>
      </c>
      <c r="R2046" t="s">
        <v>36</v>
      </c>
      <c r="S2046">
        <v>4.4000000000000004</v>
      </c>
      <c r="T2046">
        <f>YEAR(tblOrders[[#This Row],[Order Date]])</f>
        <v>2025</v>
      </c>
      <c r="U2046" t="str">
        <f>TEXT(tblOrders[[#This Row],[Order Date]],"mmm-yyyy")</f>
        <v>Mar-2025</v>
      </c>
      <c r="V2046" s="4">
        <f>tblOrders[[#This Row],[Profit]]/tblOrders[[#This Row],[Sales Amount]]</f>
        <v>0.39849624060150379</v>
      </c>
      <c r="W2046" t="str">
        <f>VLOOKUP(tblOrders[[#This Row],[City]],CityRegion,2,0)</f>
        <v>West</v>
      </c>
      <c r="X2046" t="str">
        <f>VLOOKUP(tblOrders[[#This Row],[City]],lookups!A:C,3,0)</f>
        <v>Maharashtra</v>
      </c>
    </row>
    <row r="2047" spans="1:24" x14ac:dyDescent="0.25">
      <c r="A2047" t="s">
        <v>3537</v>
      </c>
      <c r="B2047" s="1">
        <v>45722</v>
      </c>
      <c r="C2047" t="s">
        <v>2269</v>
      </c>
      <c r="D2047" t="s">
        <v>21</v>
      </c>
      <c r="E2047" t="s">
        <v>108</v>
      </c>
      <c r="F2047" t="s">
        <v>109</v>
      </c>
      <c r="G2047" t="s">
        <v>62</v>
      </c>
      <c r="H2047" t="s">
        <v>110</v>
      </c>
      <c r="I2047" t="s">
        <v>84</v>
      </c>
      <c r="J2047" t="s">
        <v>27</v>
      </c>
      <c r="K2047">
        <v>4</v>
      </c>
      <c r="L2047">
        <v>110</v>
      </c>
      <c r="M2047">
        <v>0.1</v>
      </c>
      <c r="N2047">
        <v>396</v>
      </c>
      <c r="O2047">
        <v>124</v>
      </c>
      <c r="P2047" t="s">
        <v>28</v>
      </c>
      <c r="Q2047" t="s">
        <v>35</v>
      </c>
      <c r="R2047" t="s">
        <v>30</v>
      </c>
      <c r="S2047">
        <v>2.8</v>
      </c>
      <c r="T2047">
        <f>YEAR(tblOrders[[#This Row],[Order Date]])</f>
        <v>2025</v>
      </c>
      <c r="U2047" t="str">
        <f>TEXT(tblOrders[[#This Row],[Order Date]],"mmm-yyyy")</f>
        <v>Mar-2025</v>
      </c>
      <c r="V2047" s="4">
        <f>tblOrders[[#This Row],[Profit]]/tblOrders[[#This Row],[Sales Amount]]</f>
        <v>0.31313131313131315</v>
      </c>
      <c r="W2047" t="str">
        <f>VLOOKUP(tblOrders[[#This Row],[City]],CityRegion,2,0)</f>
        <v>West</v>
      </c>
      <c r="X2047" t="str">
        <f>VLOOKUP(tblOrders[[#This Row],[City]],lookups!A:C,3,0)</f>
        <v>Maharashtra</v>
      </c>
    </row>
    <row r="2048" spans="1:24" x14ac:dyDescent="0.25">
      <c r="A2048" t="s">
        <v>3538</v>
      </c>
      <c r="B2048" s="1">
        <v>45879</v>
      </c>
      <c r="C2048" t="s">
        <v>3539</v>
      </c>
      <c r="D2048" t="s">
        <v>39</v>
      </c>
      <c r="E2048" t="s">
        <v>73</v>
      </c>
      <c r="F2048" t="s">
        <v>74</v>
      </c>
      <c r="G2048" t="s">
        <v>68</v>
      </c>
      <c r="H2048" t="s">
        <v>75</v>
      </c>
      <c r="I2048" t="s">
        <v>44</v>
      </c>
      <c r="J2048" t="s">
        <v>34</v>
      </c>
      <c r="K2048">
        <v>4</v>
      </c>
      <c r="L2048">
        <v>65</v>
      </c>
      <c r="M2048">
        <v>0.2</v>
      </c>
      <c r="N2048">
        <v>208</v>
      </c>
      <c r="O2048">
        <v>56</v>
      </c>
      <c r="P2048" t="s">
        <v>28</v>
      </c>
      <c r="Q2048" t="s">
        <v>29</v>
      </c>
      <c r="R2048" t="s">
        <v>30</v>
      </c>
      <c r="S2048">
        <v>2.7</v>
      </c>
      <c r="T2048">
        <f>YEAR(tblOrders[[#This Row],[Order Date]])</f>
        <v>2025</v>
      </c>
      <c r="U2048" t="str">
        <f>TEXT(tblOrders[[#This Row],[Order Date]],"mmm-yyyy")</f>
        <v>Aug-2025</v>
      </c>
      <c r="V2048" s="4">
        <f>tblOrders[[#This Row],[Profit]]/tblOrders[[#This Row],[Sales Amount]]</f>
        <v>0.26923076923076922</v>
      </c>
      <c r="W2048" t="str">
        <f>VLOOKUP(tblOrders[[#This Row],[City]],CityRegion,2,0)</f>
        <v>South</v>
      </c>
      <c r="X2048" t="str">
        <f>VLOOKUP(tblOrders[[#This Row],[City]],lookups!A:C,3,0)</f>
        <v>Kerala</v>
      </c>
    </row>
    <row r="2049" spans="1:24" x14ac:dyDescent="0.25">
      <c r="A2049" t="s">
        <v>3540</v>
      </c>
      <c r="B2049" s="1">
        <v>45670</v>
      </c>
      <c r="C2049" t="s">
        <v>3129</v>
      </c>
      <c r="D2049" t="s">
        <v>21</v>
      </c>
      <c r="E2049" t="s">
        <v>94</v>
      </c>
      <c r="F2049" t="s">
        <v>95</v>
      </c>
      <c r="G2049" t="s">
        <v>68</v>
      </c>
      <c r="H2049" t="s">
        <v>96</v>
      </c>
      <c r="I2049" t="s">
        <v>139</v>
      </c>
      <c r="J2049" t="s">
        <v>45</v>
      </c>
      <c r="K2049">
        <v>3</v>
      </c>
      <c r="L2049">
        <v>89</v>
      </c>
      <c r="M2049">
        <v>0.15</v>
      </c>
      <c r="N2049">
        <v>226.95</v>
      </c>
      <c r="O2049">
        <v>61.95</v>
      </c>
      <c r="P2049" t="s">
        <v>28</v>
      </c>
      <c r="Q2049" t="s">
        <v>46</v>
      </c>
      <c r="R2049" t="s">
        <v>36</v>
      </c>
      <c r="S2049">
        <v>3.5</v>
      </c>
      <c r="T2049">
        <f>YEAR(tblOrders[[#This Row],[Order Date]])</f>
        <v>2025</v>
      </c>
      <c r="U2049" t="str">
        <f>TEXT(tblOrders[[#This Row],[Order Date]],"mmm-yyyy")</f>
        <v>Jan-2025</v>
      </c>
      <c r="V2049" s="4">
        <f>tblOrders[[#This Row],[Profit]]/tblOrders[[#This Row],[Sales Amount]]</f>
        <v>0.2729676140118969</v>
      </c>
      <c r="W2049" t="str">
        <f>VLOOKUP(tblOrders[[#This Row],[City]],CityRegion,2,0)</f>
        <v>South</v>
      </c>
      <c r="X2049" t="str">
        <f>VLOOKUP(tblOrders[[#This Row],[City]],lookups!A:C,3,0)</f>
        <v>Tamil Nadu</v>
      </c>
    </row>
    <row r="2050" spans="1:24" x14ac:dyDescent="0.25">
      <c r="A2050" t="s">
        <v>3541</v>
      </c>
      <c r="B2050" s="1">
        <v>45716</v>
      </c>
      <c r="C2050" t="s">
        <v>3542</v>
      </c>
      <c r="D2050" t="s">
        <v>39</v>
      </c>
      <c r="E2050" t="s">
        <v>94</v>
      </c>
      <c r="F2050" t="s">
        <v>95</v>
      </c>
      <c r="G2050" t="s">
        <v>68</v>
      </c>
      <c r="H2050" t="s">
        <v>96</v>
      </c>
      <c r="I2050" t="s">
        <v>44</v>
      </c>
      <c r="J2050" t="s">
        <v>34</v>
      </c>
      <c r="K2050">
        <v>5</v>
      </c>
      <c r="L2050">
        <v>89</v>
      </c>
      <c r="M2050">
        <v>0.15</v>
      </c>
      <c r="N2050">
        <v>378.25</v>
      </c>
      <c r="O2050">
        <v>103.25</v>
      </c>
      <c r="P2050" t="s">
        <v>28</v>
      </c>
      <c r="Q2050" t="s">
        <v>86</v>
      </c>
      <c r="R2050" t="s">
        <v>30</v>
      </c>
      <c r="S2050">
        <v>4.2</v>
      </c>
      <c r="T2050">
        <f>YEAR(tblOrders[[#This Row],[Order Date]])</f>
        <v>2025</v>
      </c>
      <c r="U2050" t="str">
        <f>TEXT(tblOrders[[#This Row],[Order Date]],"mmm-yyyy")</f>
        <v>Feb-2025</v>
      </c>
      <c r="V2050" s="4">
        <f>tblOrders[[#This Row],[Profit]]/tblOrders[[#This Row],[Sales Amount]]</f>
        <v>0.2729676140118969</v>
      </c>
      <c r="W2050" t="str">
        <f>VLOOKUP(tblOrders[[#This Row],[City]],CityRegion,2,0)</f>
        <v>South</v>
      </c>
      <c r="X2050" t="str">
        <f>VLOOKUP(tblOrders[[#This Row],[City]],lookups!A:C,3,0)</f>
        <v>Kerala</v>
      </c>
    </row>
    <row r="2051" spans="1:24" x14ac:dyDescent="0.25">
      <c r="A2051" t="s">
        <v>3543</v>
      </c>
      <c r="B2051" s="1">
        <v>45897</v>
      </c>
      <c r="C2051" t="s">
        <v>3544</v>
      </c>
      <c r="D2051" t="s">
        <v>39</v>
      </c>
      <c r="E2051" t="s">
        <v>55</v>
      </c>
      <c r="F2051" t="s">
        <v>56</v>
      </c>
      <c r="G2051" t="s">
        <v>24</v>
      </c>
      <c r="H2051" t="s">
        <v>51</v>
      </c>
      <c r="I2051" t="s">
        <v>57</v>
      </c>
      <c r="J2051" t="s">
        <v>27</v>
      </c>
      <c r="K2051">
        <v>3</v>
      </c>
      <c r="L2051">
        <v>42</v>
      </c>
      <c r="M2051">
        <v>0.05</v>
      </c>
      <c r="N2051">
        <v>119.7</v>
      </c>
      <c r="O2051">
        <v>47.7</v>
      </c>
      <c r="P2051" t="s">
        <v>28</v>
      </c>
      <c r="Q2051" t="s">
        <v>29</v>
      </c>
      <c r="R2051" t="s">
        <v>36</v>
      </c>
      <c r="S2051">
        <v>3</v>
      </c>
      <c r="T2051">
        <f>YEAR(tblOrders[[#This Row],[Order Date]])</f>
        <v>2025</v>
      </c>
      <c r="U2051" t="str">
        <f>TEXT(tblOrders[[#This Row],[Order Date]],"mmm-yyyy")</f>
        <v>Aug-2025</v>
      </c>
      <c r="V2051" s="4">
        <f>tblOrders[[#This Row],[Profit]]/tblOrders[[#This Row],[Sales Amount]]</f>
        <v>0.39849624060150379</v>
      </c>
      <c r="W2051" t="str">
        <f>VLOOKUP(tblOrders[[#This Row],[City]],CityRegion,2,0)</f>
        <v>South</v>
      </c>
      <c r="X2051" t="str">
        <f>VLOOKUP(tblOrders[[#This Row],[City]],lookups!A:C,3,0)</f>
        <v>Kerala</v>
      </c>
    </row>
    <row r="2052" spans="1:24" x14ac:dyDescent="0.25">
      <c r="A2052" t="s">
        <v>3545</v>
      </c>
      <c r="B2052" s="1">
        <v>45924</v>
      </c>
      <c r="C2052" t="s">
        <v>775</v>
      </c>
      <c r="D2052" t="s">
        <v>39</v>
      </c>
      <c r="E2052" t="s">
        <v>40</v>
      </c>
      <c r="F2052" t="s">
        <v>41</v>
      </c>
      <c r="G2052" t="s">
        <v>42</v>
      </c>
      <c r="H2052" t="s">
        <v>43</v>
      </c>
      <c r="I2052" t="s">
        <v>76</v>
      </c>
      <c r="J2052" t="s">
        <v>34</v>
      </c>
      <c r="K2052">
        <v>2</v>
      </c>
      <c r="L2052">
        <v>18</v>
      </c>
      <c r="M2052">
        <v>0.15</v>
      </c>
      <c r="N2052">
        <v>30.6</v>
      </c>
      <c r="O2052">
        <v>12.6</v>
      </c>
      <c r="P2052" t="s">
        <v>28</v>
      </c>
      <c r="Q2052" t="s">
        <v>86</v>
      </c>
      <c r="R2052" t="s">
        <v>30</v>
      </c>
      <c r="S2052">
        <v>3.6</v>
      </c>
      <c r="T2052">
        <f>YEAR(tblOrders[[#This Row],[Order Date]])</f>
        <v>2025</v>
      </c>
      <c r="U2052" t="str">
        <f>TEXT(tblOrders[[#This Row],[Order Date]],"mmm-yyyy")</f>
        <v>Sep-2025</v>
      </c>
      <c r="V2052" s="4">
        <f>tblOrders[[#This Row],[Profit]]/tblOrders[[#This Row],[Sales Amount]]</f>
        <v>0.41176470588235292</v>
      </c>
      <c r="W2052" t="str">
        <f>VLOOKUP(tblOrders[[#This Row],[City]],CityRegion,2,0)</f>
        <v>South</v>
      </c>
      <c r="X2052" t="str">
        <f>VLOOKUP(tblOrders[[#This Row],[City]],lookups!A:C,3,0)</f>
        <v>Kerala</v>
      </c>
    </row>
    <row r="2053" spans="1:24" x14ac:dyDescent="0.25">
      <c r="A2053" t="s">
        <v>3546</v>
      </c>
      <c r="B2053" s="1">
        <v>45685</v>
      </c>
      <c r="C2053" t="s">
        <v>808</v>
      </c>
      <c r="D2053" t="s">
        <v>39</v>
      </c>
      <c r="E2053" t="s">
        <v>79</v>
      </c>
      <c r="F2053" t="s">
        <v>80</v>
      </c>
      <c r="G2053" t="s">
        <v>68</v>
      </c>
      <c r="H2053" t="s">
        <v>81</v>
      </c>
      <c r="I2053" t="s">
        <v>139</v>
      </c>
      <c r="J2053" t="s">
        <v>34</v>
      </c>
      <c r="K2053">
        <v>3</v>
      </c>
      <c r="L2053">
        <v>799</v>
      </c>
      <c r="M2053">
        <v>0.15</v>
      </c>
      <c r="N2053">
        <v>2037.45</v>
      </c>
      <c r="O2053">
        <v>177.45</v>
      </c>
      <c r="P2053" t="s">
        <v>28</v>
      </c>
      <c r="Q2053" t="s">
        <v>86</v>
      </c>
      <c r="R2053" t="s">
        <v>36</v>
      </c>
      <c r="S2053">
        <v>4.7</v>
      </c>
      <c r="T2053">
        <f>YEAR(tblOrders[[#This Row],[Order Date]])</f>
        <v>2025</v>
      </c>
      <c r="U2053" t="str">
        <f>TEXT(tblOrders[[#This Row],[Order Date]],"mmm-yyyy")</f>
        <v>Jan-2025</v>
      </c>
      <c r="V2053" s="4">
        <f>tblOrders[[#This Row],[Profit]]/tblOrders[[#This Row],[Sales Amount]]</f>
        <v>8.7094161819921953E-2</v>
      </c>
      <c r="W2053" t="str">
        <f>VLOOKUP(tblOrders[[#This Row],[City]],CityRegion,2,0)</f>
        <v>South</v>
      </c>
      <c r="X2053" t="str">
        <f>VLOOKUP(tblOrders[[#This Row],[City]],lookups!A:C,3,0)</f>
        <v>Tamil Nadu</v>
      </c>
    </row>
    <row r="2054" spans="1:24" x14ac:dyDescent="0.25">
      <c r="A2054" t="s">
        <v>3547</v>
      </c>
      <c r="B2054" s="1">
        <v>45893</v>
      </c>
      <c r="C2054" t="s">
        <v>2486</v>
      </c>
      <c r="D2054" t="s">
        <v>21</v>
      </c>
      <c r="E2054" t="s">
        <v>66</v>
      </c>
      <c r="F2054" t="s">
        <v>67</v>
      </c>
      <c r="G2054" t="s">
        <v>68</v>
      </c>
      <c r="H2054" t="s">
        <v>69</v>
      </c>
      <c r="I2054" t="s">
        <v>44</v>
      </c>
      <c r="J2054" t="s">
        <v>45</v>
      </c>
      <c r="K2054">
        <v>4</v>
      </c>
      <c r="L2054">
        <v>149</v>
      </c>
      <c r="M2054">
        <v>0</v>
      </c>
      <c r="N2054">
        <v>596</v>
      </c>
      <c r="O2054">
        <v>216</v>
      </c>
      <c r="P2054" t="s">
        <v>28</v>
      </c>
      <c r="Q2054" t="s">
        <v>29</v>
      </c>
      <c r="R2054" t="s">
        <v>30</v>
      </c>
      <c r="S2054">
        <v>2.6</v>
      </c>
      <c r="T2054">
        <f>YEAR(tblOrders[[#This Row],[Order Date]])</f>
        <v>2025</v>
      </c>
      <c r="U2054" t="str">
        <f>TEXT(tblOrders[[#This Row],[Order Date]],"mmm-yyyy")</f>
        <v>Aug-2025</v>
      </c>
      <c r="V2054" s="4">
        <f>tblOrders[[#This Row],[Profit]]/tblOrders[[#This Row],[Sales Amount]]</f>
        <v>0.36241610738255031</v>
      </c>
      <c r="W2054" t="str">
        <f>VLOOKUP(tblOrders[[#This Row],[City]],CityRegion,2,0)</f>
        <v>South</v>
      </c>
      <c r="X2054" t="str">
        <f>VLOOKUP(tblOrders[[#This Row],[City]],lookups!A:C,3,0)</f>
        <v>Kerala</v>
      </c>
    </row>
    <row r="2055" spans="1:24" x14ac:dyDescent="0.25">
      <c r="A2055" t="s">
        <v>3548</v>
      </c>
      <c r="B2055" s="1">
        <v>45755</v>
      </c>
      <c r="C2055" t="s">
        <v>3549</v>
      </c>
      <c r="D2055" t="s">
        <v>21</v>
      </c>
      <c r="E2055" t="s">
        <v>101</v>
      </c>
      <c r="F2055" t="s">
        <v>102</v>
      </c>
      <c r="G2055" t="s">
        <v>24</v>
      </c>
      <c r="H2055" t="s">
        <v>103</v>
      </c>
      <c r="I2055" t="s">
        <v>130</v>
      </c>
      <c r="J2055" t="s">
        <v>27</v>
      </c>
      <c r="K2055">
        <v>5</v>
      </c>
      <c r="L2055">
        <v>120</v>
      </c>
      <c r="M2055">
        <v>0.2</v>
      </c>
      <c r="N2055">
        <v>480</v>
      </c>
      <c r="O2055">
        <v>90</v>
      </c>
      <c r="P2055" t="s">
        <v>28</v>
      </c>
      <c r="Q2055" t="s">
        <v>35</v>
      </c>
      <c r="R2055" t="s">
        <v>30</v>
      </c>
      <c r="S2055">
        <v>3.4</v>
      </c>
      <c r="T2055">
        <f>YEAR(tblOrders[[#This Row],[Order Date]])</f>
        <v>2025</v>
      </c>
      <c r="U2055" t="str">
        <f>TEXT(tblOrders[[#This Row],[Order Date]],"mmm-yyyy")</f>
        <v>Apr-2025</v>
      </c>
      <c r="V2055" s="4">
        <f>tblOrders[[#This Row],[Profit]]/tblOrders[[#This Row],[Sales Amount]]</f>
        <v>0.1875</v>
      </c>
      <c r="W2055" t="str">
        <f>VLOOKUP(tblOrders[[#This Row],[City]],CityRegion,2,0)</f>
        <v>West</v>
      </c>
      <c r="X2055" t="str">
        <f>VLOOKUP(tblOrders[[#This Row],[City]],lookups!A:C,3,0)</f>
        <v>Maharashtra</v>
      </c>
    </row>
    <row r="2056" spans="1:24" x14ac:dyDescent="0.25">
      <c r="A2056" t="s">
        <v>3550</v>
      </c>
      <c r="B2056" s="1">
        <v>45781</v>
      </c>
      <c r="C2056" t="s">
        <v>3551</v>
      </c>
      <c r="D2056" t="s">
        <v>21</v>
      </c>
      <c r="E2056" t="s">
        <v>73</v>
      </c>
      <c r="F2056" t="s">
        <v>74</v>
      </c>
      <c r="G2056" t="s">
        <v>68</v>
      </c>
      <c r="H2056" t="s">
        <v>75</v>
      </c>
      <c r="I2056" t="s">
        <v>139</v>
      </c>
      <c r="J2056" t="s">
        <v>45</v>
      </c>
      <c r="K2056">
        <v>2</v>
      </c>
      <c r="L2056">
        <v>65</v>
      </c>
      <c r="M2056">
        <v>0.05</v>
      </c>
      <c r="N2056">
        <v>123.5</v>
      </c>
      <c r="O2056">
        <v>47.5</v>
      </c>
      <c r="P2056" t="s">
        <v>28</v>
      </c>
      <c r="Q2056" t="s">
        <v>91</v>
      </c>
      <c r="R2056" t="s">
        <v>36</v>
      </c>
      <c r="S2056">
        <v>3.3</v>
      </c>
      <c r="T2056">
        <f>YEAR(tblOrders[[#This Row],[Order Date]])</f>
        <v>2025</v>
      </c>
      <c r="U2056" t="str">
        <f>TEXT(tblOrders[[#This Row],[Order Date]],"mmm-yyyy")</f>
        <v>May-2025</v>
      </c>
      <c r="V2056" s="4">
        <f>tblOrders[[#This Row],[Profit]]/tblOrders[[#This Row],[Sales Amount]]</f>
        <v>0.38461538461538464</v>
      </c>
      <c r="W2056" t="str">
        <f>VLOOKUP(tblOrders[[#This Row],[City]],CityRegion,2,0)</f>
        <v>South</v>
      </c>
      <c r="X2056" t="str">
        <f>VLOOKUP(tblOrders[[#This Row],[City]],lookups!A:C,3,0)</f>
        <v>Tamil Nadu</v>
      </c>
    </row>
    <row r="2057" spans="1:24" x14ac:dyDescent="0.25">
      <c r="A2057" t="s">
        <v>3552</v>
      </c>
      <c r="B2057" s="1">
        <v>45763</v>
      </c>
      <c r="C2057" t="s">
        <v>2346</v>
      </c>
      <c r="D2057" t="s">
        <v>39</v>
      </c>
      <c r="E2057" t="s">
        <v>108</v>
      </c>
      <c r="F2057" t="s">
        <v>109</v>
      </c>
      <c r="G2057" t="s">
        <v>62</v>
      </c>
      <c r="H2057" t="s">
        <v>110</v>
      </c>
      <c r="I2057" t="s">
        <v>26</v>
      </c>
      <c r="J2057" t="s">
        <v>34</v>
      </c>
      <c r="K2057">
        <v>4</v>
      </c>
      <c r="L2057">
        <v>110</v>
      </c>
      <c r="M2057">
        <v>0.2</v>
      </c>
      <c r="N2057">
        <v>352</v>
      </c>
      <c r="O2057">
        <v>80</v>
      </c>
      <c r="P2057" t="s">
        <v>28</v>
      </c>
      <c r="Q2057" t="s">
        <v>91</v>
      </c>
      <c r="R2057" t="s">
        <v>36</v>
      </c>
      <c r="S2057">
        <v>3</v>
      </c>
      <c r="T2057">
        <f>YEAR(tblOrders[[#This Row],[Order Date]])</f>
        <v>2025</v>
      </c>
      <c r="U2057" t="str">
        <f>TEXT(tblOrders[[#This Row],[Order Date]],"mmm-yyyy")</f>
        <v>Apr-2025</v>
      </c>
      <c r="V2057" s="4">
        <f>tblOrders[[#This Row],[Profit]]/tblOrders[[#This Row],[Sales Amount]]</f>
        <v>0.22727272727272727</v>
      </c>
      <c r="W2057" t="str">
        <f>VLOOKUP(tblOrders[[#This Row],[City]],CityRegion,2,0)</f>
        <v>South</v>
      </c>
      <c r="X2057" t="str">
        <f>VLOOKUP(tblOrders[[#This Row],[City]],lookups!A:C,3,0)</f>
        <v>Karnataka</v>
      </c>
    </row>
    <row r="2058" spans="1:24" x14ac:dyDescent="0.25">
      <c r="A2058" t="s">
        <v>3553</v>
      </c>
      <c r="B2058" s="1">
        <v>46010</v>
      </c>
      <c r="C2058" t="s">
        <v>2547</v>
      </c>
      <c r="D2058" t="s">
        <v>21</v>
      </c>
      <c r="E2058" t="s">
        <v>40</v>
      </c>
      <c r="F2058" t="s">
        <v>41</v>
      </c>
      <c r="G2058" t="s">
        <v>42</v>
      </c>
      <c r="H2058" t="s">
        <v>43</v>
      </c>
      <c r="I2058" t="s">
        <v>26</v>
      </c>
      <c r="J2058" t="s">
        <v>45</v>
      </c>
      <c r="K2058">
        <v>5</v>
      </c>
      <c r="L2058">
        <v>18</v>
      </c>
      <c r="M2058">
        <v>0.15</v>
      </c>
      <c r="N2058">
        <v>76.5</v>
      </c>
      <c r="O2058">
        <v>31.5</v>
      </c>
      <c r="P2058" t="s">
        <v>85</v>
      </c>
      <c r="Q2058" t="s">
        <v>86</v>
      </c>
      <c r="R2058" t="s">
        <v>30</v>
      </c>
      <c r="S2058">
        <v>4.2</v>
      </c>
      <c r="T2058">
        <f>YEAR(tblOrders[[#This Row],[Order Date]])</f>
        <v>2025</v>
      </c>
      <c r="U2058" t="str">
        <f>TEXT(tblOrders[[#This Row],[Order Date]],"mmm-yyyy")</f>
        <v>Dec-2025</v>
      </c>
      <c r="V2058" s="4">
        <f>tblOrders[[#This Row],[Profit]]/tblOrders[[#This Row],[Sales Amount]]</f>
        <v>0.41176470588235292</v>
      </c>
      <c r="W2058" t="str">
        <f>VLOOKUP(tblOrders[[#This Row],[City]],CityRegion,2,0)</f>
        <v>South</v>
      </c>
      <c r="X2058" t="str">
        <f>VLOOKUP(tblOrders[[#This Row],[City]],lookups!A:C,3,0)</f>
        <v>Karnataka</v>
      </c>
    </row>
    <row r="2059" spans="1:24" x14ac:dyDescent="0.25">
      <c r="A2059" t="s">
        <v>3554</v>
      </c>
      <c r="B2059" s="1">
        <v>45731</v>
      </c>
      <c r="C2059" t="s">
        <v>3555</v>
      </c>
      <c r="D2059" t="s">
        <v>39</v>
      </c>
      <c r="E2059" t="s">
        <v>73</v>
      </c>
      <c r="F2059" t="s">
        <v>74</v>
      </c>
      <c r="G2059" t="s">
        <v>68</v>
      </c>
      <c r="H2059" t="s">
        <v>75</v>
      </c>
      <c r="I2059" t="s">
        <v>139</v>
      </c>
      <c r="J2059" t="s">
        <v>27</v>
      </c>
      <c r="K2059">
        <v>1</v>
      </c>
      <c r="L2059">
        <v>65</v>
      </c>
      <c r="M2059">
        <v>0</v>
      </c>
      <c r="N2059">
        <v>65</v>
      </c>
      <c r="O2059">
        <v>27</v>
      </c>
      <c r="P2059" t="s">
        <v>28</v>
      </c>
      <c r="Q2059" t="s">
        <v>86</v>
      </c>
      <c r="R2059" t="s">
        <v>36</v>
      </c>
      <c r="S2059">
        <v>4.4000000000000004</v>
      </c>
      <c r="T2059">
        <f>YEAR(tblOrders[[#This Row],[Order Date]])</f>
        <v>2025</v>
      </c>
      <c r="U2059" t="str">
        <f>TEXT(tblOrders[[#This Row],[Order Date]],"mmm-yyyy")</f>
        <v>Mar-2025</v>
      </c>
      <c r="V2059" s="4">
        <f>tblOrders[[#This Row],[Profit]]/tblOrders[[#This Row],[Sales Amount]]</f>
        <v>0.41538461538461541</v>
      </c>
      <c r="W2059" t="str">
        <f>VLOOKUP(tblOrders[[#This Row],[City]],CityRegion,2,0)</f>
        <v>South</v>
      </c>
      <c r="X2059" t="str">
        <f>VLOOKUP(tblOrders[[#This Row],[City]],lookups!A:C,3,0)</f>
        <v>Tamil Nadu</v>
      </c>
    </row>
    <row r="2060" spans="1:24" x14ac:dyDescent="0.25">
      <c r="A2060" t="s">
        <v>3556</v>
      </c>
      <c r="B2060" s="1">
        <v>45839</v>
      </c>
      <c r="C2060" t="s">
        <v>3557</v>
      </c>
      <c r="D2060" t="s">
        <v>21</v>
      </c>
      <c r="E2060" t="s">
        <v>101</v>
      </c>
      <c r="F2060" t="s">
        <v>102</v>
      </c>
      <c r="G2060" t="s">
        <v>24</v>
      </c>
      <c r="H2060" t="s">
        <v>103</v>
      </c>
      <c r="I2060" t="s">
        <v>57</v>
      </c>
      <c r="J2060" t="s">
        <v>27</v>
      </c>
      <c r="K2060">
        <v>1</v>
      </c>
      <c r="L2060">
        <v>120</v>
      </c>
      <c r="M2060">
        <v>0.05</v>
      </c>
      <c r="N2060">
        <v>114</v>
      </c>
      <c r="O2060">
        <v>36</v>
      </c>
      <c r="P2060" t="s">
        <v>28</v>
      </c>
      <c r="Q2060" t="s">
        <v>35</v>
      </c>
      <c r="R2060" t="s">
        <v>36</v>
      </c>
      <c r="S2060">
        <v>3.8</v>
      </c>
      <c r="T2060">
        <f>YEAR(tblOrders[[#This Row],[Order Date]])</f>
        <v>2025</v>
      </c>
      <c r="U2060" t="str">
        <f>TEXT(tblOrders[[#This Row],[Order Date]],"mmm-yyyy")</f>
        <v>Jul-2025</v>
      </c>
      <c r="V2060" s="4">
        <f>tblOrders[[#This Row],[Profit]]/tblOrders[[#This Row],[Sales Amount]]</f>
        <v>0.31578947368421051</v>
      </c>
      <c r="W2060" t="str">
        <f>VLOOKUP(tblOrders[[#This Row],[City]],CityRegion,2,0)</f>
        <v>South</v>
      </c>
      <c r="X2060" t="str">
        <f>VLOOKUP(tblOrders[[#This Row],[City]],lookups!A:C,3,0)</f>
        <v>Kerala</v>
      </c>
    </row>
    <row r="2061" spans="1:24" x14ac:dyDescent="0.25">
      <c r="A2061" t="s">
        <v>3558</v>
      </c>
      <c r="B2061" s="1">
        <v>45849</v>
      </c>
      <c r="C2061" t="s">
        <v>2923</v>
      </c>
      <c r="D2061" t="s">
        <v>21</v>
      </c>
      <c r="E2061" t="s">
        <v>66</v>
      </c>
      <c r="F2061" t="s">
        <v>67</v>
      </c>
      <c r="G2061" t="s">
        <v>68</v>
      </c>
      <c r="H2061" t="s">
        <v>69</v>
      </c>
      <c r="I2061" t="s">
        <v>57</v>
      </c>
      <c r="J2061" t="s">
        <v>27</v>
      </c>
      <c r="K2061">
        <v>5</v>
      </c>
      <c r="L2061">
        <v>149</v>
      </c>
      <c r="M2061">
        <v>0.2</v>
      </c>
      <c r="N2061">
        <v>596</v>
      </c>
      <c r="O2061">
        <v>121</v>
      </c>
      <c r="P2061" t="s">
        <v>28</v>
      </c>
      <c r="Q2061" t="s">
        <v>86</v>
      </c>
      <c r="R2061" t="s">
        <v>30</v>
      </c>
      <c r="S2061">
        <v>4.5</v>
      </c>
      <c r="T2061">
        <f>YEAR(tblOrders[[#This Row],[Order Date]])</f>
        <v>2025</v>
      </c>
      <c r="U2061" t="str">
        <f>TEXT(tblOrders[[#This Row],[Order Date]],"mmm-yyyy")</f>
        <v>Jul-2025</v>
      </c>
      <c r="V2061" s="4">
        <f>tblOrders[[#This Row],[Profit]]/tblOrders[[#This Row],[Sales Amount]]</f>
        <v>0.20302013422818793</v>
      </c>
      <c r="W2061" t="str">
        <f>VLOOKUP(tblOrders[[#This Row],[City]],CityRegion,2,0)</f>
        <v>South</v>
      </c>
      <c r="X2061" t="str">
        <f>VLOOKUP(tblOrders[[#This Row],[City]],lookups!A:C,3,0)</f>
        <v>Kerala</v>
      </c>
    </row>
    <row r="2062" spans="1:24" x14ac:dyDescent="0.25">
      <c r="A2062" t="s">
        <v>3559</v>
      </c>
      <c r="B2062" s="1">
        <v>45746</v>
      </c>
      <c r="C2062" t="s">
        <v>3560</v>
      </c>
      <c r="D2062" t="s">
        <v>21</v>
      </c>
      <c r="E2062" t="s">
        <v>66</v>
      </c>
      <c r="F2062" t="s">
        <v>67</v>
      </c>
      <c r="G2062" t="s">
        <v>68</v>
      </c>
      <c r="H2062" t="s">
        <v>69</v>
      </c>
      <c r="I2062" t="s">
        <v>139</v>
      </c>
      <c r="J2062" t="s">
        <v>34</v>
      </c>
      <c r="K2062">
        <v>4</v>
      </c>
      <c r="L2062">
        <v>149</v>
      </c>
      <c r="M2062">
        <v>0.2</v>
      </c>
      <c r="N2062">
        <v>476.8</v>
      </c>
      <c r="O2062">
        <v>96.8</v>
      </c>
      <c r="P2062" t="s">
        <v>111</v>
      </c>
      <c r="Q2062" t="s">
        <v>35</v>
      </c>
      <c r="R2062" t="s">
        <v>36</v>
      </c>
      <c r="S2062">
        <v>2.5</v>
      </c>
      <c r="T2062">
        <f>YEAR(tblOrders[[#This Row],[Order Date]])</f>
        <v>2025</v>
      </c>
      <c r="U2062" t="str">
        <f>TEXT(tblOrders[[#This Row],[Order Date]],"mmm-yyyy")</f>
        <v>Mar-2025</v>
      </c>
      <c r="V2062" s="4">
        <f>tblOrders[[#This Row],[Profit]]/tblOrders[[#This Row],[Sales Amount]]</f>
        <v>0.2030201342281879</v>
      </c>
      <c r="W2062" t="str">
        <f>VLOOKUP(tblOrders[[#This Row],[City]],CityRegion,2,0)</f>
        <v>South</v>
      </c>
      <c r="X2062" t="str">
        <f>VLOOKUP(tblOrders[[#This Row],[City]],lookups!A:C,3,0)</f>
        <v>Tamil Nadu</v>
      </c>
    </row>
    <row r="2063" spans="1:24" x14ac:dyDescent="0.25">
      <c r="A2063" t="s">
        <v>3561</v>
      </c>
      <c r="B2063" s="1">
        <v>45849</v>
      </c>
      <c r="C2063" t="s">
        <v>3363</v>
      </c>
      <c r="D2063" t="s">
        <v>39</v>
      </c>
      <c r="E2063" t="s">
        <v>79</v>
      </c>
      <c r="F2063" t="s">
        <v>80</v>
      </c>
      <c r="G2063" t="s">
        <v>68</v>
      </c>
      <c r="H2063" t="s">
        <v>81</v>
      </c>
      <c r="I2063" t="s">
        <v>26</v>
      </c>
      <c r="J2063" t="s">
        <v>27</v>
      </c>
      <c r="K2063">
        <v>5</v>
      </c>
      <c r="L2063">
        <v>799</v>
      </c>
      <c r="M2063">
        <v>0.05</v>
      </c>
      <c r="N2063">
        <v>3795.25</v>
      </c>
      <c r="O2063">
        <v>695.25</v>
      </c>
      <c r="P2063" t="s">
        <v>28</v>
      </c>
      <c r="Q2063" t="s">
        <v>29</v>
      </c>
      <c r="R2063" t="s">
        <v>30</v>
      </c>
      <c r="S2063">
        <v>4.0999999999999996</v>
      </c>
      <c r="T2063">
        <f>YEAR(tblOrders[[#This Row],[Order Date]])</f>
        <v>2025</v>
      </c>
      <c r="U2063" t="str">
        <f>TEXT(tblOrders[[#This Row],[Order Date]],"mmm-yyyy")</f>
        <v>Jul-2025</v>
      </c>
      <c r="V2063" s="4">
        <f>tblOrders[[#This Row],[Profit]]/tblOrders[[#This Row],[Sales Amount]]</f>
        <v>0.18318951320729859</v>
      </c>
      <c r="W2063" t="str">
        <f>VLOOKUP(tblOrders[[#This Row],[City]],CityRegion,2,0)</f>
        <v>South</v>
      </c>
      <c r="X2063" t="str">
        <f>VLOOKUP(tblOrders[[#This Row],[City]],lookups!A:C,3,0)</f>
        <v>Karnataka</v>
      </c>
    </row>
    <row r="2064" spans="1:24" x14ac:dyDescent="0.25">
      <c r="A2064" t="s">
        <v>3562</v>
      </c>
      <c r="B2064" s="1">
        <v>45845</v>
      </c>
      <c r="C2064" t="s">
        <v>3563</v>
      </c>
      <c r="D2064" t="s">
        <v>39</v>
      </c>
      <c r="E2064" t="s">
        <v>66</v>
      </c>
      <c r="F2064" t="s">
        <v>67</v>
      </c>
      <c r="G2064" t="s">
        <v>68</v>
      </c>
      <c r="H2064" t="s">
        <v>69</v>
      </c>
      <c r="I2064" t="s">
        <v>26</v>
      </c>
      <c r="J2064" t="s">
        <v>27</v>
      </c>
      <c r="K2064">
        <v>3</v>
      </c>
      <c r="L2064">
        <v>149</v>
      </c>
      <c r="M2064">
        <v>0.15</v>
      </c>
      <c r="N2064">
        <v>379.95</v>
      </c>
      <c r="O2064">
        <v>94.95</v>
      </c>
      <c r="P2064" t="s">
        <v>28</v>
      </c>
      <c r="Q2064" t="s">
        <v>91</v>
      </c>
      <c r="R2064" t="s">
        <v>30</v>
      </c>
      <c r="S2064">
        <v>3.7</v>
      </c>
      <c r="T2064">
        <f>YEAR(tblOrders[[#This Row],[Order Date]])</f>
        <v>2025</v>
      </c>
      <c r="U2064" t="str">
        <f>TEXT(tblOrders[[#This Row],[Order Date]],"mmm-yyyy")</f>
        <v>Jul-2025</v>
      </c>
      <c r="V2064" s="4">
        <f>tblOrders[[#This Row],[Profit]]/tblOrders[[#This Row],[Sales Amount]]</f>
        <v>0.24990130280300041</v>
      </c>
      <c r="W2064" t="str">
        <f>VLOOKUP(tblOrders[[#This Row],[City]],CityRegion,2,0)</f>
        <v>South</v>
      </c>
      <c r="X2064" t="str">
        <f>VLOOKUP(tblOrders[[#This Row],[City]],lookups!A:C,3,0)</f>
        <v>Karnataka</v>
      </c>
    </row>
    <row r="2065" spans="1:24" x14ac:dyDescent="0.25">
      <c r="A2065" t="s">
        <v>3564</v>
      </c>
      <c r="B2065" s="1">
        <v>45734</v>
      </c>
      <c r="C2065" t="s">
        <v>1271</v>
      </c>
      <c r="D2065" t="s">
        <v>39</v>
      </c>
      <c r="E2065" t="s">
        <v>40</v>
      </c>
      <c r="F2065" t="s">
        <v>41</v>
      </c>
      <c r="G2065" t="s">
        <v>42</v>
      </c>
      <c r="H2065" t="s">
        <v>43</v>
      </c>
      <c r="I2065" t="s">
        <v>84</v>
      </c>
      <c r="J2065" t="s">
        <v>34</v>
      </c>
      <c r="K2065">
        <v>1</v>
      </c>
      <c r="L2065">
        <v>18</v>
      </c>
      <c r="M2065">
        <v>0</v>
      </c>
      <c r="N2065">
        <v>18</v>
      </c>
      <c r="O2065">
        <v>9</v>
      </c>
      <c r="P2065" t="s">
        <v>28</v>
      </c>
      <c r="Q2065" t="s">
        <v>29</v>
      </c>
      <c r="R2065" t="s">
        <v>36</v>
      </c>
      <c r="S2065">
        <v>5</v>
      </c>
      <c r="T2065">
        <f>YEAR(tblOrders[[#This Row],[Order Date]])</f>
        <v>2025</v>
      </c>
      <c r="U2065" t="str">
        <f>TEXT(tblOrders[[#This Row],[Order Date]],"mmm-yyyy")</f>
        <v>Mar-2025</v>
      </c>
      <c r="V2065" s="4">
        <f>tblOrders[[#This Row],[Profit]]/tblOrders[[#This Row],[Sales Amount]]</f>
        <v>0.5</v>
      </c>
      <c r="W2065" t="str">
        <f>VLOOKUP(tblOrders[[#This Row],[City]],CityRegion,2,0)</f>
        <v>West</v>
      </c>
      <c r="X2065" t="str">
        <f>VLOOKUP(tblOrders[[#This Row],[City]],lookups!A:C,3,0)</f>
        <v>Maharashtra</v>
      </c>
    </row>
    <row r="2066" spans="1:24" x14ac:dyDescent="0.25">
      <c r="A2066" t="s">
        <v>3565</v>
      </c>
      <c r="B2066" s="1">
        <v>45944</v>
      </c>
      <c r="C2066" t="s">
        <v>3566</v>
      </c>
      <c r="D2066" t="s">
        <v>21</v>
      </c>
      <c r="E2066" t="s">
        <v>22</v>
      </c>
      <c r="F2066" t="s">
        <v>23</v>
      </c>
      <c r="G2066" t="s">
        <v>24</v>
      </c>
      <c r="H2066" t="s">
        <v>25</v>
      </c>
      <c r="I2066" t="s">
        <v>139</v>
      </c>
      <c r="J2066" t="s">
        <v>27</v>
      </c>
      <c r="K2066">
        <v>1</v>
      </c>
      <c r="L2066">
        <v>190</v>
      </c>
      <c r="M2066">
        <v>0.15</v>
      </c>
      <c r="N2066">
        <v>161.5</v>
      </c>
      <c r="O2066">
        <v>36.5</v>
      </c>
      <c r="P2066" t="s">
        <v>28</v>
      </c>
      <c r="Q2066" t="s">
        <v>35</v>
      </c>
      <c r="R2066" t="s">
        <v>36</v>
      </c>
      <c r="S2066">
        <v>3.5</v>
      </c>
      <c r="T2066">
        <f>YEAR(tblOrders[[#This Row],[Order Date]])</f>
        <v>2025</v>
      </c>
      <c r="U2066" t="str">
        <f>TEXT(tblOrders[[#This Row],[Order Date]],"mmm-yyyy")</f>
        <v>Oct-2025</v>
      </c>
      <c r="V2066" s="4">
        <f>tblOrders[[#This Row],[Profit]]/tblOrders[[#This Row],[Sales Amount]]</f>
        <v>0.2260061919504644</v>
      </c>
      <c r="W2066" t="str">
        <f>VLOOKUP(tblOrders[[#This Row],[City]],CityRegion,2,0)</f>
        <v>South</v>
      </c>
      <c r="X2066" t="str">
        <f>VLOOKUP(tblOrders[[#This Row],[City]],lookups!A:C,3,0)</f>
        <v>Tamil Nadu</v>
      </c>
    </row>
    <row r="2067" spans="1:24" x14ac:dyDescent="0.25">
      <c r="A2067" t="s">
        <v>3567</v>
      </c>
      <c r="B2067" s="1">
        <v>45712</v>
      </c>
      <c r="C2067" t="s">
        <v>1525</v>
      </c>
      <c r="D2067" t="s">
        <v>21</v>
      </c>
      <c r="E2067" t="s">
        <v>94</v>
      </c>
      <c r="F2067" t="s">
        <v>95</v>
      </c>
      <c r="G2067" t="s">
        <v>68</v>
      </c>
      <c r="H2067" t="s">
        <v>96</v>
      </c>
      <c r="I2067" t="s">
        <v>130</v>
      </c>
      <c r="J2067" t="s">
        <v>27</v>
      </c>
      <c r="K2067">
        <v>1</v>
      </c>
      <c r="L2067">
        <v>89</v>
      </c>
      <c r="M2067">
        <v>0.15</v>
      </c>
      <c r="N2067">
        <v>75.650000000000006</v>
      </c>
      <c r="O2067">
        <v>20.65</v>
      </c>
      <c r="P2067" t="s">
        <v>111</v>
      </c>
      <c r="Q2067" t="s">
        <v>29</v>
      </c>
      <c r="R2067" t="s">
        <v>36</v>
      </c>
      <c r="S2067">
        <v>4.5</v>
      </c>
      <c r="T2067">
        <f>YEAR(tblOrders[[#This Row],[Order Date]])</f>
        <v>2025</v>
      </c>
      <c r="U2067" t="str">
        <f>TEXT(tblOrders[[#This Row],[Order Date]],"mmm-yyyy")</f>
        <v>Feb-2025</v>
      </c>
      <c r="V2067" s="4">
        <f>tblOrders[[#This Row],[Profit]]/tblOrders[[#This Row],[Sales Amount]]</f>
        <v>0.27296761401189684</v>
      </c>
      <c r="W2067" t="str">
        <f>VLOOKUP(tblOrders[[#This Row],[City]],CityRegion,2,0)</f>
        <v>West</v>
      </c>
      <c r="X2067" t="str">
        <f>VLOOKUP(tblOrders[[#This Row],[City]],lookups!A:C,3,0)</f>
        <v>Maharashtra</v>
      </c>
    </row>
    <row r="2068" spans="1:24" x14ac:dyDescent="0.25">
      <c r="A2068" t="s">
        <v>3568</v>
      </c>
      <c r="B2068" s="1">
        <v>45748</v>
      </c>
      <c r="C2068" t="s">
        <v>3569</v>
      </c>
      <c r="D2068" t="s">
        <v>21</v>
      </c>
      <c r="E2068" t="s">
        <v>55</v>
      </c>
      <c r="F2068" t="s">
        <v>56</v>
      </c>
      <c r="G2068" t="s">
        <v>24</v>
      </c>
      <c r="H2068" t="s">
        <v>51</v>
      </c>
      <c r="I2068" t="s">
        <v>52</v>
      </c>
      <c r="J2068" t="s">
        <v>45</v>
      </c>
      <c r="K2068">
        <v>4</v>
      </c>
      <c r="L2068">
        <v>42</v>
      </c>
      <c r="M2068">
        <v>0</v>
      </c>
      <c r="N2068">
        <v>168</v>
      </c>
      <c r="O2068">
        <v>72</v>
      </c>
      <c r="P2068" t="s">
        <v>28</v>
      </c>
      <c r="Q2068" t="s">
        <v>35</v>
      </c>
      <c r="R2068" t="s">
        <v>36</v>
      </c>
      <c r="S2068">
        <v>3.6</v>
      </c>
      <c r="T2068">
        <f>YEAR(tblOrders[[#This Row],[Order Date]])</f>
        <v>2025</v>
      </c>
      <c r="U2068" t="str">
        <f>TEXT(tblOrders[[#This Row],[Order Date]],"mmm-yyyy")</f>
        <v>Apr-2025</v>
      </c>
      <c r="V2068" s="4">
        <f>tblOrders[[#This Row],[Profit]]/tblOrders[[#This Row],[Sales Amount]]</f>
        <v>0.42857142857142855</v>
      </c>
      <c r="W2068" t="str">
        <f>VLOOKUP(tblOrders[[#This Row],[City]],CityRegion,2,0)</f>
        <v>South</v>
      </c>
      <c r="X2068" t="str">
        <f>VLOOKUP(tblOrders[[#This Row],[City]],lookups!A:C,3,0)</f>
        <v>Kerala</v>
      </c>
    </row>
    <row r="2069" spans="1:24" x14ac:dyDescent="0.25">
      <c r="A2069" t="s">
        <v>3570</v>
      </c>
      <c r="B2069" s="1">
        <v>45877</v>
      </c>
      <c r="C2069" t="s">
        <v>3344</v>
      </c>
      <c r="D2069" t="s">
        <v>21</v>
      </c>
      <c r="E2069" t="s">
        <v>73</v>
      </c>
      <c r="F2069" t="s">
        <v>74</v>
      </c>
      <c r="G2069" t="s">
        <v>68</v>
      </c>
      <c r="H2069" t="s">
        <v>75</v>
      </c>
      <c r="I2069" t="s">
        <v>44</v>
      </c>
      <c r="J2069" t="s">
        <v>34</v>
      </c>
      <c r="K2069">
        <v>4</v>
      </c>
      <c r="L2069">
        <v>65</v>
      </c>
      <c r="M2069">
        <v>0.2</v>
      </c>
      <c r="N2069">
        <v>208</v>
      </c>
      <c r="O2069">
        <v>56</v>
      </c>
      <c r="P2069" t="s">
        <v>28</v>
      </c>
      <c r="Q2069" t="s">
        <v>91</v>
      </c>
      <c r="R2069" t="s">
        <v>36</v>
      </c>
      <c r="S2069">
        <v>3.2</v>
      </c>
      <c r="T2069">
        <f>YEAR(tblOrders[[#This Row],[Order Date]])</f>
        <v>2025</v>
      </c>
      <c r="U2069" t="str">
        <f>TEXT(tblOrders[[#This Row],[Order Date]],"mmm-yyyy")</f>
        <v>Aug-2025</v>
      </c>
      <c r="V2069" s="4">
        <f>tblOrders[[#This Row],[Profit]]/tblOrders[[#This Row],[Sales Amount]]</f>
        <v>0.26923076923076922</v>
      </c>
      <c r="W2069" t="str">
        <f>VLOOKUP(tblOrders[[#This Row],[City]],CityRegion,2,0)</f>
        <v>South</v>
      </c>
      <c r="X2069" t="str">
        <f>VLOOKUP(tblOrders[[#This Row],[City]],lookups!A:C,3,0)</f>
        <v>Kerala</v>
      </c>
    </row>
    <row r="2070" spans="1:24" x14ac:dyDescent="0.25">
      <c r="A2070" t="s">
        <v>3571</v>
      </c>
      <c r="B2070" s="1">
        <v>45835</v>
      </c>
      <c r="C2070" t="s">
        <v>3572</v>
      </c>
      <c r="D2070" t="s">
        <v>39</v>
      </c>
      <c r="E2070" t="s">
        <v>60</v>
      </c>
      <c r="F2070" t="s">
        <v>61</v>
      </c>
      <c r="G2070" t="s">
        <v>62</v>
      </c>
      <c r="H2070" t="s">
        <v>63</v>
      </c>
      <c r="I2070" t="s">
        <v>84</v>
      </c>
      <c r="J2070" t="s">
        <v>34</v>
      </c>
      <c r="K2070">
        <v>3</v>
      </c>
      <c r="L2070">
        <v>45</v>
      </c>
      <c r="M2070">
        <v>0.2</v>
      </c>
      <c r="N2070">
        <v>108</v>
      </c>
      <c r="O2070">
        <v>30</v>
      </c>
      <c r="P2070" t="s">
        <v>28</v>
      </c>
      <c r="Q2070" t="s">
        <v>29</v>
      </c>
      <c r="R2070" t="s">
        <v>30</v>
      </c>
      <c r="S2070">
        <v>3.1</v>
      </c>
      <c r="T2070">
        <f>YEAR(tblOrders[[#This Row],[Order Date]])</f>
        <v>2025</v>
      </c>
      <c r="U2070" t="str">
        <f>TEXT(tblOrders[[#This Row],[Order Date]],"mmm-yyyy")</f>
        <v>Jun-2025</v>
      </c>
      <c r="V2070" s="4">
        <f>tblOrders[[#This Row],[Profit]]/tblOrders[[#This Row],[Sales Amount]]</f>
        <v>0.27777777777777779</v>
      </c>
      <c r="W2070" t="str">
        <f>VLOOKUP(tblOrders[[#This Row],[City]],CityRegion,2,0)</f>
        <v>West</v>
      </c>
      <c r="X2070" t="str">
        <f>VLOOKUP(tblOrders[[#This Row],[City]],lookups!A:C,3,0)</f>
        <v>Maharashtra</v>
      </c>
    </row>
    <row r="2071" spans="1:24" x14ac:dyDescent="0.25">
      <c r="A2071" t="s">
        <v>3573</v>
      </c>
      <c r="B2071" s="1">
        <v>45887</v>
      </c>
      <c r="C2071" t="s">
        <v>819</v>
      </c>
      <c r="D2071" t="s">
        <v>21</v>
      </c>
      <c r="E2071" t="s">
        <v>40</v>
      </c>
      <c r="F2071" t="s">
        <v>41</v>
      </c>
      <c r="G2071" t="s">
        <v>42</v>
      </c>
      <c r="H2071" t="s">
        <v>43</v>
      </c>
      <c r="I2071" t="s">
        <v>52</v>
      </c>
      <c r="J2071" t="s">
        <v>45</v>
      </c>
      <c r="K2071">
        <v>2</v>
      </c>
      <c r="L2071">
        <v>18</v>
      </c>
      <c r="M2071">
        <v>0.15</v>
      </c>
      <c r="N2071">
        <v>30.6</v>
      </c>
      <c r="O2071">
        <v>12.6</v>
      </c>
      <c r="P2071" t="s">
        <v>28</v>
      </c>
      <c r="Q2071" t="s">
        <v>46</v>
      </c>
      <c r="R2071" t="s">
        <v>36</v>
      </c>
      <c r="S2071">
        <v>4.2</v>
      </c>
      <c r="T2071">
        <f>YEAR(tblOrders[[#This Row],[Order Date]])</f>
        <v>2025</v>
      </c>
      <c r="U2071" t="str">
        <f>TEXT(tblOrders[[#This Row],[Order Date]],"mmm-yyyy")</f>
        <v>Aug-2025</v>
      </c>
      <c r="V2071" s="4">
        <f>tblOrders[[#This Row],[Profit]]/tblOrders[[#This Row],[Sales Amount]]</f>
        <v>0.41176470588235292</v>
      </c>
      <c r="W2071" t="str">
        <f>VLOOKUP(tblOrders[[#This Row],[City]],CityRegion,2,0)</f>
        <v>South</v>
      </c>
      <c r="X2071" t="str">
        <f>VLOOKUP(tblOrders[[#This Row],[City]],lookups!A:C,3,0)</f>
        <v>Kerala</v>
      </c>
    </row>
    <row r="2072" spans="1:24" x14ac:dyDescent="0.25">
      <c r="A2072" t="s">
        <v>3574</v>
      </c>
      <c r="B2072" s="1">
        <v>45848</v>
      </c>
      <c r="C2072" t="s">
        <v>3575</v>
      </c>
      <c r="D2072" t="s">
        <v>21</v>
      </c>
      <c r="E2072" t="s">
        <v>79</v>
      </c>
      <c r="F2072" t="s">
        <v>80</v>
      </c>
      <c r="G2072" t="s">
        <v>68</v>
      </c>
      <c r="H2072" t="s">
        <v>81</v>
      </c>
      <c r="I2072" t="s">
        <v>52</v>
      </c>
      <c r="J2072" t="s">
        <v>34</v>
      </c>
      <c r="K2072">
        <v>3</v>
      </c>
      <c r="L2072">
        <v>799</v>
      </c>
      <c r="M2072">
        <v>0</v>
      </c>
      <c r="N2072">
        <v>2397</v>
      </c>
      <c r="O2072">
        <v>537</v>
      </c>
      <c r="P2072" t="s">
        <v>28</v>
      </c>
      <c r="Q2072" t="s">
        <v>46</v>
      </c>
      <c r="R2072" t="s">
        <v>36</v>
      </c>
      <c r="S2072">
        <v>3.4</v>
      </c>
      <c r="T2072">
        <f>YEAR(tblOrders[[#This Row],[Order Date]])</f>
        <v>2025</v>
      </c>
      <c r="U2072" t="str">
        <f>TEXT(tblOrders[[#This Row],[Order Date]],"mmm-yyyy")</f>
        <v>Jul-2025</v>
      </c>
      <c r="V2072" s="4">
        <f>tblOrders[[#This Row],[Profit]]/tblOrders[[#This Row],[Sales Amount]]</f>
        <v>0.22403003754693368</v>
      </c>
      <c r="W2072" t="str">
        <f>VLOOKUP(tblOrders[[#This Row],[City]],CityRegion,2,0)</f>
        <v>South</v>
      </c>
      <c r="X2072" t="str">
        <f>VLOOKUP(tblOrders[[#This Row],[City]],lookups!A:C,3,0)</f>
        <v>Kerala</v>
      </c>
    </row>
    <row r="2073" spans="1:24" x14ac:dyDescent="0.25">
      <c r="A2073" t="s">
        <v>3576</v>
      </c>
      <c r="B2073" s="1">
        <v>45761</v>
      </c>
      <c r="C2073" t="s">
        <v>3577</v>
      </c>
      <c r="D2073" t="s">
        <v>21</v>
      </c>
      <c r="E2073" t="s">
        <v>73</v>
      </c>
      <c r="F2073" t="s">
        <v>74</v>
      </c>
      <c r="G2073" t="s">
        <v>68</v>
      </c>
      <c r="H2073" t="s">
        <v>75</v>
      </c>
      <c r="I2073" t="s">
        <v>130</v>
      </c>
      <c r="J2073" t="s">
        <v>45</v>
      </c>
      <c r="K2073">
        <v>2</v>
      </c>
      <c r="L2073">
        <v>65</v>
      </c>
      <c r="M2073">
        <v>0.1</v>
      </c>
      <c r="N2073">
        <v>117</v>
      </c>
      <c r="O2073">
        <v>41</v>
      </c>
      <c r="P2073" t="s">
        <v>111</v>
      </c>
      <c r="Q2073" t="s">
        <v>86</v>
      </c>
      <c r="R2073" t="s">
        <v>36</v>
      </c>
      <c r="S2073">
        <v>2.5</v>
      </c>
      <c r="T2073">
        <f>YEAR(tblOrders[[#This Row],[Order Date]])</f>
        <v>2025</v>
      </c>
      <c r="U2073" t="str">
        <f>TEXT(tblOrders[[#This Row],[Order Date]],"mmm-yyyy")</f>
        <v>Apr-2025</v>
      </c>
      <c r="V2073" s="4">
        <f>tblOrders[[#This Row],[Profit]]/tblOrders[[#This Row],[Sales Amount]]</f>
        <v>0.3504273504273504</v>
      </c>
      <c r="W2073" t="str">
        <f>VLOOKUP(tblOrders[[#This Row],[City]],CityRegion,2,0)</f>
        <v>West</v>
      </c>
      <c r="X2073" t="str">
        <f>VLOOKUP(tblOrders[[#This Row],[City]],lookups!A:C,3,0)</f>
        <v>Maharashtra</v>
      </c>
    </row>
    <row r="2074" spans="1:24" x14ac:dyDescent="0.25">
      <c r="A2074" t="s">
        <v>3578</v>
      </c>
      <c r="B2074" s="1">
        <v>45887</v>
      </c>
      <c r="C2074" t="s">
        <v>1887</v>
      </c>
      <c r="D2074" t="s">
        <v>21</v>
      </c>
      <c r="E2074" t="s">
        <v>22</v>
      </c>
      <c r="F2074" t="s">
        <v>23</v>
      </c>
      <c r="G2074" t="s">
        <v>24</v>
      </c>
      <c r="H2074" t="s">
        <v>25</v>
      </c>
      <c r="I2074" t="s">
        <v>130</v>
      </c>
      <c r="J2074" t="s">
        <v>34</v>
      </c>
      <c r="K2074">
        <v>1</v>
      </c>
      <c r="L2074">
        <v>190</v>
      </c>
      <c r="M2074">
        <v>0.2</v>
      </c>
      <c r="N2074">
        <v>152</v>
      </c>
      <c r="O2074">
        <v>27</v>
      </c>
      <c r="P2074" t="s">
        <v>111</v>
      </c>
      <c r="Q2074" t="s">
        <v>91</v>
      </c>
      <c r="R2074" t="s">
        <v>123</v>
      </c>
      <c r="S2074">
        <v>2.9</v>
      </c>
      <c r="T2074">
        <f>YEAR(tblOrders[[#This Row],[Order Date]])</f>
        <v>2025</v>
      </c>
      <c r="U2074" t="str">
        <f>TEXT(tblOrders[[#This Row],[Order Date]],"mmm-yyyy")</f>
        <v>Aug-2025</v>
      </c>
      <c r="V2074" s="4">
        <f>tblOrders[[#This Row],[Profit]]/tblOrders[[#This Row],[Sales Amount]]</f>
        <v>0.17763157894736842</v>
      </c>
      <c r="W2074" t="str">
        <f>VLOOKUP(tblOrders[[#This Row],[City]],CityRegion,2,0)</f>
        <v>West</v>
      </c>
      <c r="X2074" t="str">
        <f>VLOOKUP(tblOrders[[#This Row],[City]],lookups!A:C,3,0)</f>
        <v>Maharashtra</v>
      </c>
    </row>
    <row r="2075" spans="1:24" x14ac:dyDescent="0.25">
      <c r="A2075" t="s">
        <v>3579</v>
      </c>
      <c r="B2075" s="1">
        <v>45920</v>
      </c>
      <c r="C2075" t="s">
        <v>3515</v>
      </c>
      <c r="D2075" t="s">
        <v>21</v>
      </c>
      <c r="E2075" t="s">
        <v>66</v>
      </c>
      <c r="F2075" t="s">
        <v>67</v>
      </c>
      <c r="G2075" t="s">
        <v>68</v>
      </c>
      <c r="H2075" t="s">
        <v>69</v>
      </c>
      <c r="I2075" t="s">
        <v>76</v>
      </c>
      <c r="J2075" t="s">
        <v>27</v>
      </c>
      <c r="K2075">
        <v>3</v>
      </c>
      <c r="L2075">
        <v>149</v>
      </c>
      <c r="M2075">
        <v>0.2</v>
      </c>
      <c r="N2075">
        <v>357.6</v>
      </c>
      <c r="O2075">
        <v>72.599999999999994</v>
      </c>
      <c r="P2075" t="s">
        <v>28</v>
      </c>
      <c r="Q2075" t="s">
        <v>86</v>
      </c>
      <c r="R2075" t="s">
        <v>36</v>
      </c>
      <c r="S2075">
        <v>4.3</v>
      </c>
      <c r="T2075">
        <f>YEAR(tblOrders[[#This Row],[Order Date]])</f>
        <v>2025</v>
      </c>
      <c r="U2075" t="str">
        <f>TEXT(tblOrders[[#This Row],[Order Date]],"mmm-yyyy")</f>
        <v>Sep-2025</v>
      </c>
      <c r="V2075" s="4">
        <f>tblOrders[[#This Row],[Profit]]/tblOrders[[#This Row],[Sales Amount]]</f>
        <v>0.2030201342281879</v>
      </c>
      <c r="W2075" t="str">
        <f>VLOOKUP(tblOrders[[#This Row],[City]],CityRegion,2,0)</f>
        <v>South</v>
      </c>
      <c r="X2075" t="str">
        <f>VLOOKUP(tblOrders[[#This Row],[City]],lookups!A:C,3,0)</f>
        <v>Kerala</v>
      </c>
    </row>
    <row r="2076" spans="1:24" x14ac:dyDescent="0.25">
      <c r="A2076" t="s">
        <v>3580</v>
      </c>
      <c r="B2076" s="1">
        <v>45871</v>
      </c>
      <c r="C2076" t="s">
        <v>1022</v>
      </c>
      <c r="D2076" t="s">
        <v>21</v>
      </c>
      <c r="E2076" t="s">
        <v>108</v>
      </c>
      <c r="F2076" t="s">
        <v>109</v>
      </c>
      <c r="G2076" t="s">
        <v>62</v>
      </c>
      <c r="H2076" t="s">
        <v>110</v>
      </c>
      <c r="I2076" t="s">
        <v>26</v>
      </c>
      <c r="J2076" t="s">
        <v>45</v>
      </c>
      <c r="K2076">
        <v>1</v>
      </c>
      <c r="L2076">
        <v>110</v>
      </c>
      <c r="M2076">
        <v>0.05</v>
      </c>
      <c r="N2076">
        <v>104.5</v>
      </c>
      <c r="O2076">
        <v>36.5</v>
      </c>
      <c r="P2076" t="s">
        <v>28</v>
      </c>
      <c r="Q2076" t="s">
        <v>29</v>
      </c>
      <c r="R2076" t="s">
        <v>36</v>
      </c>
      <c r="S2076">
        <v>3.9</v>
      </c>
      <c r="T2076">
        <f>YEAR(tblOrders[[#This Row],[Order Date]])</f>
        <v>2025</v>
      </c>
      <c r="U2076" t="str">
        <f>TEXT(tblOrders[[#This Row],[Order Date]],"mmm-yyyy")</f>
        <v>Aug-2025</v>
      </c>
      <c r="V2076" s="4">
        <f>tblOrders[[#This Row],[Profit]]/tblOrders[[#This Row],[Sales Amount]]</f>
        <v>0.34928229665071769</v>
      </c>
      <c r="W2076" t="str">
        <f>VLOOKUP(tblOrders[[#This Row],[City]],CityRegion,2,0)</f>
        <v>South</v>
      </c>
      <c r="X2076" t="str">
        <f>VLOOKUP(tblOrders[[#This Row],[City]],lookups!A:C,3,0)</f>
        <v>Karnataka</v>
      </c>
    </row>
    <row r="2077" spans="1:24" x14ac:dyDescent="0.25">
      <c r="A2077" t="s">
        <v>3581</v>
      </c>
      <c r="B2077" s="1">
        <v>45861</v>
      </c>
      <c r="C2077" t="s">
        <v>3243</v>
      </c>
      <c r="D2077" t="s">
        <v>21</v>
      </c>
      <c r="E2077" t="s">
        <v>73</v>
      </c>
      <c r="F2077" t="s">
        <v>74</v>
      </c>
      <c r="G2077" t="s">
        <v>68</v>
      </c>
      <c r="H2077" t="s">
        <v>75</v>
      </c>
      <c r="I2077" t="s">
        <v>33</v>
      </c>
      <c r="J2077" t="s">
        <v>27</v>
      </c>
      <c r="K2077">
        <v>3</v>
      </c>
      <c r="L2077">
        <v>65</v>
      </c>
      <c r="M2077">
        <v>0.2</v>
      </c>
      <c r="N2077">
        <v>156</v>
      </c>
      <c r="O2077">
        <v>42</v>
      </c>
      <c r="P2077" t="s">
        <v>28</v>
      </c>
      <c r="Q2077" t="s">
        <v>86</v>
      </c>
      <c r="R2077" t="s">
        <v>36</v>
      </c>
      <c r="S2077">
        <v>3.8</v>
      </c>
      <c r="T2077">
        <f>YEAR(tblOrders[[#This Row],[Order Date]])</f>
        <v>2025</v>
      </c>
      <c r="U2077" t="str">
        <f>TEXT(tblOrders[[#This Row],[Order Date]],"mmm-yyyy")</f>
        <v>Jul-2025</v>
      </c>
      <c r="V2077" s="4">
        <f>tblOrders[[#This Row],[Profit]]/tblOrders[[#This Row],[Sales Amount]]</f>
        <v>0.26923076923076922</v>
      </c>
      <c r="W2077" t="str">
        <f>VLOOKUP(tblOrders[[#This Row],[City]],CityRegion,2,0)</f>
        <v>North</v>
      </c>
      <c r="X2077" t="str">
        <f>VLOOKUP(tblOrders[[#This Row],[City]],lookups!A:C,3,0)</f>
        <v>Delhi</v>
      </c>
    </row>
    <row r="2078" spans="1:24" x14ac:dyDescent="0.25">
      <c r="A2078" t="s">
        <v>3582</v>
      </c>
      <c r="B2078" s="1">
        <v>45808</v>
      </c>
      <c r="C2078" t="s">
        <v>1875</v>
      </c>
      <c r="D2078" t="s">
        <v>21</v>
      </c>
      <c r="E2078" t="s">
        <v>94</v>
      </c>
      <c r="F2078" t="s">
        <v>95</v>
      </c>
      <c r="G2078" t="s">
        <v>68</v>
      </c>
      <c r="H2078" t="s">
        <v>96</v>
      </c>
      <c r="I2078" t="s">
        <v>70</v>
      </c>
      <c r="J2078" t="s">
        <v>34</v>
      </c>
      <c r="K2078">
        <v>1</v>
      </c>
      <c r="L2078">
        <v>89</v>
      </c>
      <c r="M2078">
        <v>0</v>
      </c>
      <c r="N2078">
        <v>89</v>
      </c>
      <c r="O2078">
        <v>34</v>
      </c>
      <c r="P2078" t="s">
        <v>28</v>
      </c>
      <c r="Q2078" t="s">
        <v>29</v>
      </c>
      <c r="R2078" t="s">
        <v>36</v>
      </c>
      <c r="S2078">
        <v>2.5</v>
      </c>
      <c r="T2078">
        <f>YEAR(tblOrders[[#This Row],[Order Date]])</f>
        <v>2025</v>
      </c>
      <c r="U2078" t="str">
        <f>TEXT(tblOrders[[#This Row],[Order Date]],"mmm-yyyy")</f>
        <v>May-2025</v>
      </c>
      <c r="V2078" s="4">
        <f>tblOrders[[#This Row],[Profit]]/tblOrders[[#This Row],[Sales Amount]]</f>
        <v>0.38202247191011235</v>
      </c>
      <c r="W2078" t="str">
        <f>VLOOKUP(tblOrders[[#This Row],[City]],CityRegion,2,0)</f>
        <v>South</v>
      </c>
      <c r="X2078" t="str">
        <f>VLOOKUP(tblOrders[[#This Row],[City]],lookups!A:C,3,0)</f>
        <v>Telengana</v>
      </c>
    </row>
    <row r="2079" spans="1:24" x14ac:dyDescent="0.25">
      <c r="A2079" t="s">
        <v>3583</v>
      </c>
      <c r="B2079" s="1">
        <v>45823</v>
      </c>
      <c r="C2079" t="s">
        <v>620</v>
      </c>
      <c r="D2079" t="s">
        <v>39</v>
      </c>
      <c r="E2079" t="s">
        <v>79</v>
      </c>
      <c r="F2079" t="s">
        <v>80</v>
      </c>
      <c r="G2079" t="s">
        <v>68</v>
      </c>
      <c r="H2079" t="s">
        <v>81</v>
      </c>
      <c r="I2079" t="s">
        <v>52</v>
      </c>
      <c r="J2079" t="s">
        <v>34</v>
      </c>
      <c r="K2079">
        <v>5</v>
      </c>
      <c r="L2079">
        <v>799</v>
      </c>
      <c r="M2079">
        <v>0</v>
      </c>
      <c r="N2079">
        <v>3995</v>
      </c>
      <c r="O2079">
        <v>895</v>
      </c>
      <c r="P2079" t="s">
        <v>111</v>
      </c>
      <c r="Q2079" t="s">
        <v>86</v>
      </c>
      <c r="R2079" t="s">
        <v>36</v>
      </c>
      <c r="S2079">
        <v>3.2</v>
      </c>
      <c r="T2079">
        <f>YEAR(tblOrders[[#This Row],[Order Date]])</f>
        <v>2025</v>
      </c>
      <c r="U2079" t="str">
        <f>TEXT(tblOrders[[#This Row],[Order Date]],"mmm-yyyy")</f>
        <v>Jun-2025</v>
      </c>
      <c r="V2079" s="4">
        <f>tblOrders[[#This Row],[Profit]]/tblOrders[[#This Row],[Sales Amount]]</f>
        <v>0.22403003754693368</v>
      </c>
      <c r="W2079" t="str">
        <f>VLOOKUP(tblOrders[[#This Row],[City]],CityRegion,2,0)</f>
        <v>South</v>
      </c>
      <c r="X2079" t="str">
        <f>VLOOKUP(tblOrders[[#This Row],[City]],lookups!A:C,3,0)</f>
        <v>Kerala</v>
      </c>
    </row>
    <row r="2080" spans="1:24" x14ac:dyDescent="0.25">
      <c r="A2080" t="s">
        <v>3584</v>
      </c>
      <c r="B2080" s="1">
        <v>45743</v>
      </c>
      <c r="C2080" t="s">
        <v>3585</v>
      </c>
      <c r="D2080" t="s">
        <v>21</v>
      </c>
      <c r="E2080" t="s">
        <v>73</v>
      </c>
      <c r="F2080" t="s">
        <v>74</v>
      </c>
      <c r="G2080" t="s">
        <v>68</v>
      </c>
      <c r="H2080" t="s">
        <v>75</v>
      </c>
      <c r="I2080" t="s">
        <v>33</v>
      </c>
      <c r="J2080" t="s">
        <v>34</v>
      </c>
      <c r="K2080">
        <v>3</v>
      </c>
      <c r="L2080">
        <v>65</v>
      </c>
      <c r="M2080">
        <v>0.1</v>
      </c>
      <c r="N2080">
        <v>175.5</v>
      </c>
      <c r="O2080">
        <v>61.5</v>
      </c>
      <c r="P2080" t="s">
        <v>28</v>
      </c>
      <c r="Q2080" t="s">
        <v>35</v>
      </c>
      <c r="R2080" t="s">
        <v>36</v>
      </c>
      <c r="S2080">
        <v>2.8</v>
      </c>
      <c r="T2080">
        <f>YEAR(tblOrders[[#This Row],[Order Date]])</f>
        <v>2025</v>
      </c>
      <c r="U2080" t="str">
        <f>TEXT(tblOrders[[#This Row],[Order Date]],"mmm-yyyy")</f>
        <v>Mar-2025</v>
      </c>
      <c r="V2080" s="4">
        <f>tblOrders[[#This Row],[Profit]]/tblOrders[[#This Row],[Sales Amount]]</f>
        <v>0.3504273504273504</v>
      </c>
      <c r="W2080" t="str">
        <f>VLOOKUP(tblOrders[[#This Row],[City]],CityRegion,2,0)</f>
        <v>North</v>
      </c>
      <c r="X2080" t="str">
        <f>VLOOKUP(tblOrders[[#This Row],[City]],lookups!A:C,3,0)</f>
        <v>Delhi</v>
      </c>
    </row>
    <row r="2081" spans="1:24" x14ac:dyDescent="0.25">
      <c r="A2081" t="s">
        <v>3586</v>
      </c>
      <c r="B2081" s="1">
        <v>45669</v>
      </c>
      <c r="C2081" t="s">
        <v>3587</v>
      </c>
      <c r="D2081" t="s">
        <v>21</v>
      </c>
      <c r="E2081" t="s">
        <v>40</v>
      </c>
      <c r="F2081" t="s">
        <v>41</v>
      </c>
      <c r="G2081" t="s">
        <v>42</v>
      </c>
      <c r="H2081" t="s">
        <v>43</v>
      </c>
      <c r="I2081" t="s">
        <v>26</v>
      </c>
      <c r="J2081" t="s">
        <v>34</v>
      </c>
      <c r="K2081">
        <v>5</v>
      </c>
      <c r="L2081">
        <v>18</v>
      </c>
      <c r="M2081">
        <v>0.05</v>
      </c>
      <c r="N2081">
        <v>85.5</v>
      </c>
      <c r="O2081">
        <v>40.5</v>
      </c>
      <c r="P2081" t="s">
        <v>28</v>
      </c>
      <c r="Q2081" t="s">
        <v>29</v>
      </c>
      <c r="R2081" t="s">
        <v>30</v>
      </c>
      <c r="S2081">
        <v>3.6</v>
      </c>
      <c r="T2081">
        <f>YEAR(tblOrders[[#This Row],[Order Date]])</f>
        <v>2025</v>
      </c>
      <c r="U2081" t="str">
        <f>TEXT(tblOrders[[#This Row],[Order Date]],"mmm-yyyy")</f>
        <v>Jan-2025</v>
      </c>
      <c r="V2081" s="4">
        <f>tblOrders[[#This Row],[Profit]]/tblOrders[[#This Row],[Sales Amount]]</f>
        <v>0.47368421052631576</v>
      </c>
      <c r="W2081" t="str">
        <f>VLOOKUP(tblOrders[[#This Row],[City]],CityRegion,2,0)</f>
        <v>South</v>
      </c>
      <c r="X2081" t="str">
        <f>VLOOKUP(tblOrders[[#This Row],[City]],lookups!A:C,3,0)</f>
        <v>Karnataka</v>
      </c>
    </row>
    <row r="2082" spans="1:24" x14ac:dyDescent="0.25">
      <c r="A2082" t="s">
        <v>3588</v>
      </c>
      <c r="B2082" s="1">
        <v>45920</v>
      </c>
      <c r="C2082" t="s">
        <v>3589</v>
      </c>
      <c r="D2082" t="s">
        <v>39</v>
      </c>
      <c r="E2082" t="s">
        <v>55</v>
      </c>
      <c r="F2082" t="s">
        <v>56</v>
      </c>
      <c r="G2082" t="s">
        <v>24</v>
      </c>
      <c r="H2082" t="s">
        <v>51</v>
      </c>
      <c r="I2082" t="s">
        <v>33</v>
      </c>
      <c r="J2082" t="s">
        <v>34</v>
      </c>
      <c r="K2082">
        <v>4</v>
      </c>
      <c r="L2082">
        <v>42</v>
      </c>
      <c r="M2082">
        <v>0.1</v>
      </c>
      <c r="N2082">
        <v>151.19999999999999</v>
      </c>
      <c r="O2082">
        <v>55.2</v>
      </c>
      <c r="P2082" t="s">
        <v>111</v>
      </c>
      <c r="Q2082" t="s">
        <v>35</v>
      </c>
      <c r="R2082" t="s">
        <v>123</v>
      </c>
      <c r="S2082">
        <v>4</v>
      </c>
      <c r="T2082">
        <f>YEAR(tblOrders[[#This Row],[Order Date]])</f>
        <v>2025</v>
      </c>
      <c r="U2082" t="str">
        <f>TEXT(tblOrders[[#This Row],[Order Date]],"mmm-yyyy")</f>
        <v>Sep-2025</v>
      </c>
      <c r="V2082" s="4">
        <f>tblOrders[[#This Row],[Profit]]/tblOrders[[#This Row],[Sales Amount]]</f>
        <v>0.36507936507936511</v>
      </c>
      <c r="W2082" t="str">
        <f>VLOOKUP(tblOrders[[#This Row],[City]],CityRegion,2,0)</f>
        <v>North</v>
      </c>
      <c r="X2082" t="str">
        <f>VLOOKUP(tblOrders[[#This Row],[City]],lookups!A:C,3,0)</f>
        <v>Delhi</v>
      </c>
    </row>
    <row r="2083" spans="1:24" x14ac:dyDescent="0.25">
      <c r="A2083" t="s">
        <v>3590</v>
      </c>
      <c r="B2083" s="1">
        <v>45676</v>
      </c>
      <c r="C2083" t="s">
        <v>1190</v>
      </c>
      <c r="D2083" t="s">
        <v>39</v>
      </c>
      <c r="E2083" t="s">
        <v>40</v>
      </c>
      <c r="F2083" t="s">
        <v>41</v>
      </c>
      <c r="G2083" t="s">
        <v>42</v>
      </c>
      <c r="H2083" t="s">
        <v>43</v>
      </c>
      <c r="I2083" t="s">
        <v>139</v>
      </c>
      <c r="J2083" t="s">
        <v>34</v>
      </c>
      <c r="K2083">
        <v>4</v>
      </c>
      <c r="L2083">
        <v>18</v>
      </c>
      <c r="M2083">
        <v>0.05</v>
      </c>
      <c r="N2083">
        <v>68.400000000000006</v>
      </c>
      <c r="O2083">
        <v>32.4</v>
      </c>
      <c r="P2083" t="s">
        <v>28</v>
      </c>
      <c r="Q2083" t="s">
        <v>91</v>
      </c>
      <c r="R2083" t="s">
        <v>36</v>
      </c>
      <c r="S2083">
        <v>3.7</v>
      </c>
      <c r="T2083">
        <f>YEAR(tblOrders[[#This Row],[Order Date]])</f>
        <v>2025</v>
      </c>
      <c r="U2083" t="str">
        <f>TEXT(tblOrders[[#This Row],[Order Date]],"mmm-yyyy")</f>
        <v>Jan-2025</v>
      </c>
      <c r="V2083" s="4">
        <f>tblOrders[[#This Row],[Profit]]/tblOrders[[#This Row],[Sales Amount]]</f>
        <v>0.47368421052631571</v>
      </c>
      <c r="W2083" t="str">
        <f>VLOOKUP(tblOrders[[#This Row],[City]],CityRegion,2,0)</f>
        <v>South</v>
      </c>
      <c r="X2083" t="str">
        <f>VLOOKUP(tblOrders[[#This Row],[City]],lookups!A:C,3,0)</f>
        <v>Tamil Nadu</v>
      </c>
    </row>
    <row r="2084" spans="1:24" x14ac:dyDescent="0.25">
      <c r="A2084" t="s">
        <v>3591</v>
      </c>
      <c r="B2084" s="1">
        <v>45944</v>
      </c>
      <c r="C2084" t="s">
        <v>3592</v>
      </c>
      <c r="D2084" t="s">
        <v>21</v>
      </c>
      <c r="E2084" t="s">
        <v>22</v>
      </c>
      <c r="F2084" t="s">
        <v>23</v>
      </c>
      <c r="G2084" t="s">
        <v>24</v>
      </c>
      <c r="H2084" t="s">
        <v>25</v>
      </c>
      <c r="I2084" t="s">
        <v>84</v>
      </c>
      <c r="J2084" t="s">
        <v>27</v>
      </c>
      <c r="K2084">
        <v>2</v>
      </c>
      <c r="L2084">
        <v>190</v>
      </c>
      <c r="M2084">
        <v>0.15</v>
      </c>
      <c r="N2084">
        <v>323</v>
      </c>
      <c r="O2084">
        <v>73</v>
      </c>
      <c r="P2084" t="s">
        <v>28</v>
      </c>
      <c r="Q2084" t="s">
        <v>46</v>
      </c>
      <c r="R2084" t="s">
        <v>123</v>
      </c>
      <c r="S2084">
        <v>3.5</v>
      </c>
      <c r="T2084">
        <f>YEAR(tblOrders[[#This Row],[Order Date]])</f>
        <v>2025</v>
      </c>
      <c r="U2084" t="str">
        <f>TEXT(tblOrders[[#This Row],[Order Date]],"mmm-yyyy")</f>
        <v>Oct-2025</v>
      </c>
      <c r="V2084" s="4">
        <f>tblOrders[[#This Row],[Profit]]/tblOrders[[#This Row],[Sales Amount]]</f>
        <v>0.2260061919504644</v>
      </c>
      <c r="W2084" t="str">
        <f>VLOOKUP(tblOrders[[#This Row],[City]],CityRegion,2,0)</f>
        <v>West</v>
      </c>
      <c r="X2084" t="str">
        <f>VLOOKUP(tblOrders[[#This Row],[City]],lookups!A:C,3,0)</f>
        <v>Maharashtra</v>
      </c>
    </row>
    <row r="2085" spans="1:24" x14ac:dyDescent="0.25">
      <c r="A2085" t="s">
        <v>3593</v>
      </c>
      <c r="B2085" s="1">
        <v>45976</v>
      </c>
      <c r="C2085" t="s">
        <v>152</v>
      </c>
      <c r="D2085" t="s">
        <v>21</v>
      </c>
      <c r="E2085" t="s">
        <v>60</v>
      </c>
      <c r="F2085" t="s">
        <v>61</v>
      </c>
      <c r="G2085" t="s">
        <v>62</v>
      </c>
      <c r="H2085" t="s">
        <v>63</v>
      </c>
      <c r="I2085" t="s">
        <v>76</v>
      </c>
      <c r="J2085" t="s">
        <v>45</v>
      </c>
      <c r="K2085">
        <v>3</v>
      </c>
      <c r="L2085">
        <v>45</v>
      </c>
      <c r="M2085">
        <v>0.05</v>
      </c>
      <c r="N2085">
        <v>128.25</v>
      </c>
      <c r="O2085">
        <v>50.25</v>
      </c>
      <c r="P2085" t="s">
        <v>28</v>
      </c>
      <c r="Q2085" t="s">
        <v>91</v>
      </c>
      <c r="R2085" t="s">
        <v>30</v>
      </c>
      <c r="S2085">
        <v>3.1</v>
      </c>
      <c r="T2085">
        <f>YEAR(tblOrders[[#This Row],[Order Date]])</f>
        <v>2025</v>
      </c>
      <c r="U2085" t="str">
        <f>TEXT(tblOrders[[#This Row],[Order Date]],"mmm-yyyy")</f>
        <v>Nov-2025</v>
      </c>
      <c r="V2085" s="4">
        <f>tblOrders[[#This Row],[Profit]]/tblOrders[[#This Row],[Sales Amount]]</f>
        <v>0.391812865497076</v>
      </c>
      <c r="W2085" t="str">
        <f>VLOOKUP(tblOrders[[#This Row],[City]],CityRegion,2,0)</f>
        <v>South</v>
      </c>
      <c r="X2085" t="str">
        <f>VLOOKUP(tblOrders[[#This Row],[City]],lookups!A:C,3,0)</f>
        <v>Kerala</v>
      </c>
    </row>
    <row r="2086" spans="1:24" x14ac:dyDescent="0.25">
      <c r="A2086" t="s">
        <v>3594</v>
      </c>
      <c r="B2086" s="1">
        <v>45778</v>
      </c>
      <c r="C2086" t="s">
        <v>3595</v>
      </c>
      <c r="D2086" t="s">
        <v>21</v>
      </c>
      <c r="E2086" t="s">
        <v>101</v>
      </c>
      <c r="F2086" t="s">
        <v>102</v>
      </c>
      <c r="G2086" t="s">
        <v>24</v>
      </c>
      <c r="H2086" t="s">
        <v>103</v>
      </c>
      <c r="I2086" t="s">
        <v>33</v>
      </c>
      <c r="J2086" t="s">
        <v>34</v>
      </c>
      <c r="K2086">
        <v>2</v>
      </c>
      <c r="L2086">
        <v>120</v>
      </c>
      <c r="M2086">
        <v>0.1</v>
      </c>
      <c r="N2086">
        <v>216</v>
      </c>
      <c r="O2086">
        <v>60</v>
      </c>
      <c r="P2086" t="s">
        <v>28</v>
      </c>
      <c r="Q2086" t="s">
        <v>29</v>
      </c>
      <c r="R2086" t="s">
        <v>123</v>
      </c>
      <c r="S2086">
        <v>3.6</v>
      </c>
      <c r="T2086">
        <f>YEAR(tblOrders[[#This Row],[Order Date]])</f>
        <v>2025</v>
      </c>
      <c r="U2086" t="str">
        <f>TEXT(tblOrders[[#This Row],[Order Date]],"mmm-yyyy")</f>
        <v>May-2025</v>
      </c>
      <c r="V2086" s="4">
        <f>tblOrders[[#This Row],[Profit]]/tblOrders[[#This Row],[Sales Amount]]</f>
        <v>0.27777777777777779</v>
      </c>
      <c r="W2086" t="str">
        <f>VLOOKUP(tblOrders[[#This Row],[City]],CityRegion,2,0)</f>
        <v>North</v>
      </c>
      <c r="X2086" t="str">
        <f>VLOOKUP(tblOrders[[#This Row],[City]],lookups!A:C,3,0)</f>
        <v>Delhi</v>
      </c>
    </row>
    <row r="2087" spans="1:24" x14ac:dyDescent="0.25">
      <c r="A2087" t="s">
        <v>3596</v>
      </c>
      <c r="B2087" s="1">
        <v>45825</v>
      </c>
      <c r="C2087" t="s">
        <v>689</v>
      </c>
      <c r="D2087" t="s">
        <v>39</v>
      </c>
      <c r="E2087" t="s">
        <v>40</v>
      </c>
      <c r="F2087" t="s">
        <v>41</v>
      </c>
      <c r="G2087" t="s">
        <v>42</v>
      </c>
      <c r="H2087" t="s">
        <v>43</v>
      </c>
      <c r="I2087" t="s">
        <v>26</v>
      </c>
      <c r="J2087" t="s">
        <v>27</v>
      </c>
      <c r="K2087">
        <v>5</v>
      </c>
      <c r="L2087">
        <v>18</v>
      </c>
      <c r="M2087">
        <v>0.05</v>
      </c>
      <c r="N2087">
        <v>85.5</v>
      </c>
      <c r="O2087">
        <v>40.5</v>
      </c>
      <c r="P2087" t="s">
        <v>28</v>
      </c>
      <c r="Q2087" t="s">
        <v>29</v>
      </c>
      <c r="R2087" t="s">
        <v>36</v>
      </c>
      <c r="S2087">
        <v>2.7</v>
      </c>
      <c r="T2087">
        <f>YEAR(tblOrders[[#This Row],[Order Date]])</f>
        <v>2025</v>
      </c>
      <c r="U2087" t="str">
        <f>TEXT(tblOrders[[#This Row],[Order Date]],"mmm-yyyy")</f>
        <v>Jun-2025</v>
      </c>
      <c r="V2087" s="4">
        <f>tblOrders[[#This Row],[Profit]]/tblOrders[[#This Row],[Sales Amount]]</f>
        <v>0.47368421052631576</v>
      </c>
      <c r="W2087" t="str">
        <f>VLOOKUP(tblOrders[[#This Row],[City]],CityRegion,2,0)</f>
        <v>South</v>
      </c>
      <c r="X2087" t="str">
        <f>VLOOKUP(tblOrders[[#This Row],[City]],lookups!A:C,3,0)</f>
        <v>Karnataka</v>
      </c>
    </row>
    <row r="2088" spans="1:24" x14ac:dyDescent="0.25">
      <c r="A2088" t="s">
        <v>3597</v>
      </c>
      <c r="B2088" s="1">
        <v>45914</v>
      </c>
      <c r="C2088" t="s">
        <v>850</v>
      </c>
      <c r="D2088" t="s">
        <v>21</v>
      </c>
      <c r="E2088" t="s">
        <v>94</v>
      </c>
      <c r="F2088" t="s">
        <v>95</v>
      </c>
      <c r="G2088" t="s">
        <v>68</v>
      </c>
      <c r="H2088" t="s">
        <v>96</v>
      </c>
      <c r="I2088" t="s">
        <v>139</v>
      </c>
      <c r="J2088" t="s">
        <v>27</v>
      </c>
      <c r="K2088">
        <v>1</v>
      </c>
      <c r="L2088">
        <v>89</v>
      </c>
      <c r="M2088">
        <v>0</v>
      </c>
      <c r="N2088">
        <v>89</v>
      </c>
      <c r="O2088">
        <v>34</v>
      </c>
      <c r="P2088" t="s">
        <v>28</v>
      </c>
      <c r="Q2088" t="s">
        <v>46</v>
      </c>
      <c r="R2088" t="s">
        <v>36</v>
      </c>
      <c r="S2088">
        <v>4.8</v>
      </c>
      <c r="T2088">
        <f>YEAR(tblOrders[[#This Row],[Order Date]])</f>
        <v>2025</v>
      </c>
      <c r="U2088" t="str">
        <f>TEXT(tblOrders[[#This Row],[Order Date]],"mmm-yyyy")</f>
        <v>Sep-2025</v>
      </c>
      <c r="V2088" s="4">
        <f>tblOrders[[#This Row],[Profit]]/tblOrders[[#This Row],[Sales Amount]]</f>
        <v>0.38202247191011235</v>
      </c>
      <c r="W2088" t="str">
        <f>VLOOKUP(tblOrders[[#This Row],[City]],CityRegion,2,0)</f>
        <v>South</v>
      </c>
      <c r="X2088" t="str">
        <f>VLOOKUP(tblOrders[[#This Row],[City]],lookups!A:C,3,0)</f>
        <v>Tamil Nadu</v>
      </c>
    </row>
    <row r="2089" spans="1:24" x14ac:dyDescent="0.25">
      <c r="A2089" t="s">
        <v>3598</v>
      </c>
      <c r="B2089" s="1">
        <v>45676</v>
      </c>
      <c r="C2089" t="s">
        <v>1359</v>
      </c>
      <c r="D2089" t="s">
        <v>39</v>
      </c>
      <c r="E2089" t="s">
        <v>114</v>
      </c>
      <c r="F2089" t="s">
        <v>115</v>
      </c>
      <c r="G2089" t="s">
        <v>42</v>
      </c>
      <c r="H2089" t="s">
        <v>116</v>
      </c>
      <c r="I2089" t="s">
        <v>139</v>
      </c>
      <c r="J2089" t="s">
        <v>27</v>
      </c>
      <c r="K2089">
        <v>3</v>
      </c>
      <c r="L2089">
        <v>12</v>
      </c>
      <c r="M2089">
        <v>0.2</v>
      </c>
      <c r="N2089">
        <v>28.8</v>
      </c>
      <c r="O2089">
        <v>10.8</v>
      </c>
      <c r="P2089" t="s">
        <v>148</v>
      </c>
      <c r="Q2089" t="s">
        <v>35</v>
      </c>
      <c r="R2089" t="s">
        <v>36</v>
      </c>
      <c r="S2089">
        <v>3.1</v>
      </c>
      <c r="T2089">
        <f>YEAR(tblOrders[[#This Row],[Order Date]])</f>
        <v>2025</v>
      </c>
      <c r="U2089" t="str">
        <f>TEXT(tblOrders[[#This Row],[Order Date]],"mmm-yyyy")</f>
        <v>Jan-2025</v>
      </c>
      <c r="V2089" s="4">
        <f>tblOrders[[#This Row],[Profit]]/tblOrders[[#This Row],[Sales Amount]]</f>
        <v>0.375</v>
      </c>
      <c r="W2089" t="str">
        <f>VLOOKUP(tblOrders[[#This Row],[City]],CityRegion,2,0)</f>
        <v>South</v>
      </c>
      <c r="X2089" t="str">
        <f>VLOOKUP(tblOrders[[#This Row],[City]],lookups!A:C,3,0)</f>
        <v>Tamil Nadu</v>
      </c>
    </row>
    <row r="2090" spans="1:24" x14ac:dyDescent="0.25">
      <c r="A2090" t="s">
        <v>3599</v>
      </c>
      <c r="B2090" s="1">
        <v>45662</v>
      </c>
      <c r="C2090" t="s">
        <v>3600</v>
      </c>
      <c r="D2090" t="s">
        <v>21</v>
      </c>
      <c r="E2090" t="s">
        <v>101</v>
      </c>
      <c r="F2090" t="s">
        <v>102</v>
      </c>
      <c r="G2090" t="s">
        <v>24</v>
      </c>
      <c r="H2090" t="s">
        <v>103</v>
      </c>
      <c r="I2090" t="s">
        <v>44</v>
      </c>
      <c r="J2090" t="s">
        <v>34</v>
      </c>
      <c r="K2090">
        <v>5</v>
      </c>
      <c r="L2090">
        <v>120</v>
      </c>
      <c r="M2090">
        <v>0.05</v>
      </c>
      <c r="N2090">
        <v>570</v>
      </c>
      <c r="O2090">
        <v>180</v>
      </c>
      <c r="P2090" t="s">
        <v>28</v>
      </c>
      <c r="Q2090" t="s">
        <v>91</v>
      </c>
      <c r="R2090" t="s">
        <v>30</v>
      </c>
      <c r="S2090">
        <v>3.9</v>
      </c>
      <c r="T2090">
        <f>YEAR(tblOrders[[#This Row],[Order Date]])</f>
        <v>2025</v>
      </c>
      <c r="U2090" t="str">
        <f>TEXT(tblOrders[[#This Row],[Order Date]],"mmm-yyyy")</f>
        <v>Jan-2025</v>
      </c>
      <c r="V2090" s="4">
        <f>tblOrders[[#This Row],[Profit]]/tblOrders[[#This Row],[Sales Amount]]</f>
        <v>0.31578947368421051</v>
      </c>
      <c r="W2090" t="str">
        <f>VLOOKUP(tblOrders[[#This Row],[City]],CityRegion,2,0)</f>
        <v>South</v>
      </c>
      <c r="X2090" t="str">
        <f>VLOOKUP(tblOrders[[#This Row],[City]],lookups!A:C,3,0)</f>
        <v>Kerala</v>
      </c>
    </row>
    <row r="2091" spans="1:24" x14ac:dyDescent="0.25">
      <c r="A2091" t="s">
        <v>3601</v>
      </c>
      <c r="B2091" s="1">
        <v>45733</v>
      </c>
      <c r="C2091" t="s">
        <v>2382</v>
      </c>
      <c r="D2091" t="s">
        <v>21</v>
      </c>
      <c r="E2091" t="s">
        <v>40</v>
      </c>
      <c r="F2091" t="s">
        <v>41</v>
      </c>
      <c r="G2091" t="s">
        <v>42</v>
      </c>
      <c r="H2091" t="s">
        <v>43</v>
      </c>
      <c r="I2091" t="s">
        <v>130</v>
      </c>
      <c r="J2091" t="s">
        <v>34</v>
      </c>
      <c r="K2091">
        <v>3</v>
      </c>
      <c r="L2091">
        <v>18</v>
      </c>
      <c r="M2091">
        <v>0.05</v>
      </c>
      <c r="N2091">
        <v>51.3</v>
      </c>
      <c r="O2091">
        <v>24.3</v>
      </c>
      <c r="P2091" t="s">
        <v>28</v>
      </c>
      <c r="Q2091" t="s">
        <v>91</v>
      </c>
      <c r="R2091" t="s">
        <v>36</v>
      </c>
      <c r="S2091">
        <v>3.4</v>
      </c>
      <c r="T2091">
        <f>YEAR(tblOrders[[#This Row],[Order Date]])</f>
        <v>2025</v>
      </c>
      <c r="U2091" t="str">
        <f>TEXT(tblOrders[[#This Row],[Order Date]],"mmm-yyyy")</f>
        <v>Mar-2025</v>
      </c>
      <c r="V2091" s="4">
        <f>tblOrders[[#This Row],[Profit]]/tblOrders[[#This Row],[Sales Amount]]</f>
        <v>0.47368421052631582</v>
      </c>
      <c r="W2091" t="str">
        <f>VLOOKUP(tblOrders[[#This Row],[City]],CityRegion,2,0)</f>
        <v>West</v>
      </c>
      <c r="X2091" t="str">
        <f>VLOOKUP(tblOrders[[#This Row],[City]],lookups!A:C,3,0)</f>
        <v>Maharashtra</v>
      </c>
    </row>
    <row r="2092" spans="1:24" x14ac:dyDescent="0.25">
      <c r="A2092" t="s">
        <v>3602</v>
      </c>
      <c r="B2092" s="1">
        <v>45831</v>
      </c>
      <c r="C2092" t="s">
        <v>1254</v>
      </c>
      <c r="D2092" t="s">
        <v>21</v>
      </c>
      <c r="E2092" t="s">
        <v>55</v>
      </c>
      <c r="F2092" t="s">
        <v>56</v>
      </c>
      <c r="G2092" t="s">
        <v>24</v>
      </c>
      <c r="H2092" t="s">
        <v>51</v>
      </c>
      <c r="I2092" t="s">
        <v>26</v>
      </c>
      <c r="J2092" t="s">
        <v>27</v>
      </c>
      <c r="K2092">
        <v>5</v>
      </c>
      <c r="L2092">
        <v>42</v>
      </c>
      <c r="M2092">
        <v>0.1</v>
      </c>
      <c r="N2092">
        <v>189</v>
      </c>
      <c r="O2092">
        <v>69</v>
      </c>
      <c r="P2092" t="s">
        <v>28</v>
      </c>
      <c r="Q2092" t="s">
        <v>46</v>
      </c>
      <c r="R2092" t="s">
        <v>30</v>
      </c>
      <c r="S2092">
        <v>4.4000000000000004</v>
      </c>
      <c r="T2092">
        <f>YEAR(tblOrders[[#This Row],[Order Date]])</f>
        <v>2025</v>
      </c>
      <c r="U2092" t="str">
        <f>TEXT(tblOrders[[#This Row],[Order Date]],"mmm-yyyy")</f>
        <v>Jun-2025</v>
      </c>
      <c r="V2092" s="4">
        <f>tblOrders[[#This Row],[Profit]]/tblOrders[[#This Row],[Sales Amount]]</f>
        <v>0.36507936507936506</v>
      </c>
      <c r="W2092" t="str">
        <f>VLOOKUP(tblOrders[[#This Row],[City]],CityRegion,2,0)</f>
        <v>South</v>
      </c>
      <c r="X2092" t="str">
        <f>VLOOKUP(tblOrders[[#This Row],[City]],lookups!A:C,3,0)</f>
        <v>Karnataka</v>
      </c>
    </row>
    <row r="2093" spans="1:24" x14ac:dyDescent="0.25">
      <c r="A2093" t="s">
        <v>3603</v>
      </c>
      <c r="B2093" s="1">
        <v>45807</v>
      </c>
      <c r="C2093" t="s">
        <v>214</v>
      </c>
      <c r="D2093" t="s">
        <v>39</v>
      </c>
      <c r="E2093" t="s">
        <v>114</v>
      </c>
      <c r="F2093" t="s">
        <v>115</v>
      </c>
      <c r="G2093" t="s">
        <v>42</v>
      </c>
      <c r="H2093" t="s">
        <v>116</v>
      </c>
      <c r="I2093" t="s">
        <v>130</v>
      </c>
      <c r="J2093" t="s">
        <v>27</v>
      </c>
      <c r="K2093">
        <v>2</v>
      </c>
      <c r="L2093">
        <v>12</v>
      </c>
      <c r="M2093">
        <v>0.15</v>
      </c>
      <c r="N2093">
        <v>20.399999999999999</v>
      </c>
      <c r="O2093">
        <v>8.4</v>
      </c>
      <c r="P2093" t="s">
        <v>28</v>
      </c>
      <c r="Q2093" t="s">
        <v>29</v>
      </c>
      <c r="R2093" t="s">
        <v>36</v>
      </c>
      <c r="S2093">
        <v>4.8</v>
      </c>
      <c r="T2093">
        <f>YEAR(tblOrders[[#This Row],[Order Date]])</f>
        <v>2025</v>
      </c>
      <c r="U2093" t="str">
        <f>TEXT(tblOrders[[#This Row],[Order Date]],"mmm-yyyy")</f>
        <v>May-2025</v>
      </c>
      <c r="V2093" s="4">
        <f>tblOrders[[#This Row],[Profit]]/tblOrders[[#This Row],[Sales Amount]]</f>
        <v>0.41176470588235298</v>
      </c>
      <c r="W2093" t="str">
        <f>VLOOKUP(tblOrders[[#This Row],[City]],CityRegion,2,0)</f>
        <v>West</v>
      </c>
      <c r="X2093" t="str">
        <f>VLOOKUP(tblOrders[[#This Row],[City]],lookups!A:C,3,0)</f>
        <v>Maharashtra</v>
      </c>
    </row>
    <row r="2094" spans="1:24" x14ac:dyDescent="0.25">
      <c r="A2094" t="s">
        <v>3604</v>
      </c>
      <c r="B2094" s="1">
        <v>45897</v>
      </c>
      <c r="C2094" t="s">
        <v>3605</v>
      </c>
      <c r="D2094" t="s">
        <v>21</v>
      </c>
      <c r="E2094" t="s">
        <v>55</v>
      </c>
      <c r="F2094" t="s">
        <v>56</v>
      </c>
      <c r="G2094" t="s">
        <v>24</v>
      </c>
      <c r="H2094" t="s">
        <v>51</v>
      </c>
      <c r="I2094" t="s">
        <v>76</v>
      </c>
      <c r="J2094" t="s">
        <v>45</v>
      </c>
      <c r="K2094">
        <v>1</v>
      </c>
      <c r="L2094">
        <v>42</v>
      </c>
      <c r="M2094">
        <v>0.05</v>
      </c>
      <c r="N2094">
        <v>39.9</v>
      </c>
      <c r="O2094">
        <v>15.9</v>
      </c>
      <c r="P2094" t="s">
        <v>28</v>
      </c>
      <c r="Q2094" t="s">
        <v>91</v>
      </c>
      <c r="R2094" t="s">
        <v>36</v>
      </c>
      <c r="S2094">
        <v>3.4</v>
      </c>
      <c r="T2094">
        <f>YEAR(tblOrders[[#This Row],[Order Date]])</f>
        <v>2025</v>
      </c>
      <c r="U2094" t="str">
        <f>TEXT(tblOrders[[#This Row],[Order Date]],"mmm-yyyy")</f>
        <v>Aug-2025</v>
      </c>
      <c r="V2094" s="4">
        <f>tblOrders[[#This Row],[Profit]]/tblOrders[[#This Row],[Sales Amount]]</f>
        <v>0.39849624060150379</v>
      </c>
      <c r="W2094" t="str">
        <f>VLOOKUP(tblOrders[[#This Row],[City]],CityRegion,2,0)</f>
        <v>South</v>
      </c>
      <c r="X2094" t="str">
        <f>VLOOKUP(tblOrders[[#This Row],[City]],lookups!A:C,3,0)</f>
        <v>Kerala</v>
      </c>
    </row>
    <row r="2095" spans="1:24" x14ac:dyDescent="0.25">
      <c r="A2095" t="s">
        <v>3606</v>
      </c>
      <c r="B2095" s="1">
        <v>45730</v>
      </c>
      <c r="C2095" t="s">
        <v>3607</v>
      </c>
      <c r="D2095" t="s">
        <v>21</v>
      </c>
      <c r="E2095" t="s">
        <v>79</v>
      </c>
      <c r="F2095" t="s">
        <v>80</v>
      </c>
      <c r="G2095" t="s">
        <v>68</v>
      </c>
      <c r="H2095" t="s">
        <v>81</v>
      </c>
      <c r="I2095" t="s">
        <v>57</v>
      </c>
      <c r="J2095" t="s">
        <v>45</v>
      </c>
      <c r="K2095">
        <v>1</v>
      </c>
      <c r="L2095">
        <v>799</v>
      </c>
      <c r="M2095">
        <v>0.05</v>
      </c>
      <c r="N2095">
        <v>759.05</v>
      </c>
      <c r="O2095">
        <v>139.05000000000001</v>
      </c>
      <c r="P2095" t="s">
        <v>28</v>
      </c>
      <c r="Q2095" t="s">
        <v>91</v>
      </c>
      <c r="R2095" t="s">
        <v>36</v>
      </c>
      <c r="S2095">
        <v>4.0999999999999996</v>
      </c>
      <c r="T2095">
        <f>YEAR(tblOrders[[#This Row],[Order Date]])</f>
        <v>2025</v>
      </c>
      <c r="U2095" t="str">
        <f>TEXT(tblOrders[[#This Row],[Order Date]],"mmm-yyyy")</f>
        <v>Mar-2025</v>
      </c>
      <c r="V2095" s="4">
        <f>tblOrders[[#This Row],[Profit]]/tblOrders[[#This Row],[Sales Amount]]</f>
        <v>0.18318951320729862</v>
      </c>
      <c r="W2095" t="str">
        <f>VLOOKUP(tblOrders[[#This Row],[City]],CityRegion,2,0)</f>
        <v>South</v>
      </c>
      <c r="X2095" t="str">
        <f>VLOOKUP(tblOrders[[#This Row],[City]],lookups!A:C,3,0)</f>
        <v>Kerala</v>
      </c>
    </row>
    <row r="2096" spans="1:24" x14ac:dyDescent="0.25">
      <c r="A2096" t="s">
        <v>3608</v>
      </c>
      <c r="B2096" s="1">
        <v>45919</v>
      </c>
      <c r="C2096" t="s">
        <v>3609</v>
      </c>
      <c r="D2096" t="s">
        <v>21</v>
      </c>
      <c r="E2096" t="s">
        <v>60</v>
      </c>
      <c r="F2096" t="s">
        <v>61</v>
      </c>
      <c r="G2096" t="s">
        <v>62</v>
      </c>
      <c r="H2096" t="s">
        <v>63</v>
      </c>
      <c r="I2096" t="s">
        <v>52</v>
      </c>
      <c r="J2096" t="s">
        <v>45</v>
      </c>
      <c r="K2096">
        <v>1</v>
      </c>
      <c r="L2096">
        <v>45</v>
      </c>
      <c r="M2096">
        <v>0</v>
      </c>
      <c r="N2096">
        <v>45</v>
      </c>
      <c r="O2096">
        <v>19</v>
      </c>
      <c r="P2096" t="s">
        <v>28</v>
      </c>
      <c r="Q2096" t="s">
        <v>91</v>
      </c>
      <c r="R2096" t="s">
        <v>123</v>
      </c>
      <c r="S2096">
        <v>4.9000000000000004</v>
      </c>
      <c r="T2096">
        <f>YEAR(tblOrders[[#This Row],[Order Date]])</f>
        <v>2025</v>
      </c>
      <c r="U2096" t="str">
        <f>TEXT(tblOrders[[#This Row],[Order Date]],"mmm-yyyy")</f>
        <v>Sep-2025</v>
      </c>
      <c r="V2096" s="4">
        <f>tblOrders[[#This Row],[Profit]]/tblOrders[[#This Row],[Sales Amount]]</f>
        <v>0.42222222222222222</v>
      </c>
      <c r="W2096" t="str">
        <f>VLOOKUP(tblOrders[[#This Row],[City]],CityRegion,2,0)</f>
        <v>South</v>
      </c>
      <c r="X2096" t="str">
        <f>VLOOKUP(tblOrders[[#This Row],[City]],lookups!A:C,3,0)</f>
        <v>Kerala</v>
      </c>
    </row>
    <row r="2097" spans="1:24" x14ac:dyDescent="0.25">
      <c r="A2097" t="s">
        <v>3610</v>
      </c>
      <c r="B2097" s="1">
        <v>45934</v>
      </c>
      <c r="C2097" t="s">
        <v>3611</v>
      </c>
      <c r="D2097" t="s">
        <v>39</v>
      </c>
      <c r="E2097" t="s">
        <v>101</v>
      </c>
      <c r="F2097" t="s">
        <v>102</v>
      </c>
      <c r="G2097" t="s">
        <v>24</v>
      </c>
      <c r="H2097" t="s">
        <v>103</v>
      </c>
      <c r="I2097" t="s">
        <v>33</v>
      </c>
      <c r="J2097" t="s">
        <v>45</v>
      </c>
      <c r="K2097">
        <v>4</v>
      </c>
      <c r="L2097">
        <v>120</v>
      </c>
      <c r="M2097">
        <v>0.15</v>
      </c>
      <c r="N2097">
        <v>408</v>
      </c>
      <c r="O2097">
        <v>96</v>
      </c>
      <c r="P2097" t="s">
        <v>85</v>
      </c>
      <c r="Q2097" t="s">
        <v>91</v>
      </c>
      <c r="R2097" t="s">
        <v>30</v>
      </c>
      <c r="S2097">
        <v>4</v>
      </c>
      <c r="T2097">
        <f>YEAR(tblOrders[[#This Row],[Order Date]])</f>
        <v>2025</v>
      </c>
      <c r="U2097" t="str">
        <f>TEXT(tblOrders[[#This Row],[Order Date]],"mmm-yyyy")</f>
        <v>Oct-2025</v>
      </c>
      <c r="V2097" s="4">
        <f>tblOrders[[#This Row],[Profit]]/tblOrders[[#This Row],[Sales Amount]]</f>
        <v>0.23529411764705882</v>
      </c>
      <c r="W2097" t="str">
        <f>VLOOKUP(tblOrders[[#This Row],[City]],CityRegion,2,0)</f>
        <v>North</v>
      </c>
      <c r="X2097" t="str">
        <f>VLOOKUP(tblOrders[[#This Row],[City]],lookups!A:C,3,0)</f>
        <v>Delhi</v>
      </c>
    </row>
    <row r="2098" spans="1:24" x14ac:dyDescent="0.25">
      <c r="A2098" t="s">
        <v>3612</v>
      </c>
      <c r="B2098" s="1">
        <v>45907</v>
      </c>
      <c r="C2098" t="s">
        <v>3023</v>
      </c>
      <c r="D2098" t="s">
        <v>21</v>
      </c>
      <c r="E2098" t="s">
        <v>94</v>
      </c>
      <c r="F2098" t="s">
        <v>95</v>
      </c>
      <c r="G2098" t="s">
        <v>68</v>
      </c>
      <c r="H2098" t="s">
        <v>96</v>
      </c>
      <c r="I2098" t="s">
        <v>52</v>
      </c>
      <c r="J2098" t="s">
        <v>27</v>
      </c>
      <c r="K2098">
        <v>5</v>
      </c>
      <c r="L2098">
        <v>89</v>
      </c>
      <c r="M2098">
        <v>0.1</v>
      </c>
      <c r="N2098">
        <v>400.5</v>
      </c>
      <c r="O2098">
        <v>125.5</v>
      </c>
      <c r="P2098" t="s">
        <v>28</v>
      </c>
      <c r="Q2098" t="s">
        <v>29</v>
      </c>
      <c r="R2098" t="s">
        <v>30</v>
      </c>
      <c r="S2098">
        <v>4.2</v>
      </c>
      <c r="T2098">
        <f>YEAR(tblOrders[[#This Row],[Order Date]])</f>
        <v>2025</v>
      </c>
      <c r="U2098" t="str">
        <f>TEXT(tblOrders[[#This Row],[Order Date]],"mmm-yyyy")</f>
        <v>Sep-2025</v>
      </c>
      <c r="V2098" s="4">
        <f>tblOrders[[#This Row],[Profit]]/tblOrders[[#This Row],[Sales Amount]]</f>
        <v>0.31335830212234705</v>
      </c>
      <c r="W2098" t="str">
        <f>VLOOKUP(tblOrders[[#This Row],[City]],CityRegion,2,0)</f>
        <v>South</v>
      </c>
      <c r="X2098" t="str">
        <f>VLOOKUP(tblOrders[[#This Row],[City]],lookups!A:C,3,0)</f>
        <v>Kerala</v>
      </c>
    </row>
    <row r="2099" spans="1:24" x14ac:dyDescent="0.25">
      <c r="A2099" t="s">
        <v>3613</v>
      </c>
      <c r="B2099" s="1">
        <v>45695</v>
      </c>
      <c r="C2099" t="s">
        <v>3614</v>
      </c>
      <c r="D2099" t="s">
        <v>39</v>
      </c>
      <c r="E2099" t="s">
        <v>40</v>
      </c>
      <c r="F2099" t="s">
        <v>41</v>
      </c>
      <c r="G2099" t="s">
        <v>42</v>
      </c>
      <c r="H2099" t="s">
        <v>43</v>
      </c>
      <c r="I2099" t="s">
        <v>84</v>
      </c>
      <c r="J2099" t="s">
        <v>34</v>
      </c>
      <c r="K2099">
        <v>1</v>
      </c>
      <c r="L2099">
        <v>18</v>
      </c>
      <c r="M2099">
        <v>0</v>
      </c>
      <c r="N2099">
        <v>18</v>
      </c>
      <c r="O2099">
        <v>9</v>
      </c>
      <c r="P2099" t="s">
        <v>28</v>
      </c>
      <c r="Q2099" t="s">
        <v>86</v>
      </c>
      <c r="R2099" t="s">
        <v>30</v>
      </c>
      <c r="S2099">
        <v>4.4000000000000004</v>
      </c>
      <c r="T2099">
        <f>YEAR(tblOrders[[#This Row],[Order Date]])</f>
        <v>2025</v>
      </c>
      <c r="U2099" t="str">
        <f>TEXT(tblOrders[[#This Row],[Order Date]],"mmm-yyyy")</f>
        <v>Feb-2025</v>
      </c>
      <c r="V2099" s="4">
        <f>tblOrders[[#This Row],[Profit]]/tblOrders[[#This Row],[Sales Amount]]</f>
        <v>0.5</v>
      </c>
      <c r="W2099" t="str">
        <f>VLOOKUP(tblOrders[[#This Row],[City]],CityRegion,2,0)</f>
        <v>West</v>
      </c>
      <c r="X2099" t="str">
        <f>VLOOKUP(tblOrders[[#This Row],[City]],lookups!A:C,3,0)</f>
        <v>Maharashtra</v>
      </c>
    </row>
    <row r="2100" spans="1:24" x14ac:dyDescent="0.25">
      <c r="A2100" t="s">
        <v>3615</v>
      </c>
      <c r="B2100" s="1">
        <v>45721</v>
      </c>
      <c r="C2100" t="s">
        <v>3616</v>
      </c>
      <c r="D2100" t="s">
        <v>21</v>
      </c>
      <c r="E2100" t="s">
        <v>40</v>
      </c>
      <c r="F2100" t="s">
        <v>41</v>
      </c>
      <c r="G2100" t="s">
        <v>42</v>
      </c>
      <c r="H2100" t="s">
        <v>43</v>
      </c>
      <c r="I2100" t="s">
        <v>70</v>
      </c>
      <c r="J2100" t="s">
        <v>27</v>
      </c>
      <c r="K2100">
        <v>1</v>
      </c>
      <c r="L2100">
        <v>18</v>
      </c>
      <c r="M2100">
        <v>0.15</v>
      </c>
      <c r="N2100">
        <v>15.3</v>
      </c>
      <c r="O2100">
        <v>6.3</v>
      </c>
      <c r="P2100" t="s">
        <v>111</v>
      </c>
      <c r="Q2100" t="s">
        <v>29</v>
      </c>
      <c r="R2100" t="s">
        <v>36</v>
      </c>
      <c r="S2100">
        <v>2.8</v>
      </c>
      <c r="T2100">
        <f>YEAR(tblOrders[[#This Row],[Order Date]])</f>
        <v>2025</v>
      </c>
      <c r="U2100" t="str">
        <f>TEXT(tblOrders[[#This Row],[Order Date]],"mmm-yyyy")</f>
        <v>Mar-2025</v>
      </c>
      <c r="V2100" s="4">
        <f>tblOrders[[#This Row],[Profit]]/tblOrders[[#This Row],[Sales Amount]]</f>
        <v>0.41176470588235292</v>
      </c>
      <c r="W2100" t="str">
        <f>VLOOKUP(tblOrders[[#This Row],[City]],CityRegion,2,0)</f>
        <v>South</v>
      </c>
      <c r="X2100" t="str">
        <f>VLOOKUP(tblOrders[[#This Row],[City]],lookups!A:C,3,0)</f>
        <v>Telengana</v>
      </c>
    </row>
    <row r="2101" spans="1:24" x14ac:dyDescent="0.25">
      <c r="A2101" t="s">
        <v>3617</v>
      </c>
      <c r="B2101" s="1">
        <v>45740</v>
      </c>
      <c r="C2101" t="s">
        <v>1227</v>
      </c>
      <c r="D2101" t="s">
        <v>21</v>
      </c>
      <c r="E2101" t="s">
        <v>40</v>
      </c>
      <c r="F2101" t="s">
        <v>41</v>
      </c>
      <c r="G2101" t="s">
        <v>42</v>
      </c>
      <c r="H2101" t="s">
        <v>43</v>
      </c>
      <c r="I2101" t="s">
        <v>57</v>
      </c>
      <c r="J2101" t="s">
        <v>27</v>
      </c>
      <c r="K2101">
        <v>3</v>
      </c>
      <c r="L2101">
        <v>18</v>
      </c>
      <c r="M2101">
        <v>0.15</v>
      </c>
      <c r="N2101">
        <v>45.9</v>
      </c>
      <c r="O2101">
        <v>18.899999999999999</v>
      </c>
      <c r="P2101" t="s">
        <v>28</v>
      </c>
      <c r="Q2101" t="s">
        <v>86</v>
      </c>
      <c r="R2101" t="s">
        <v>30</v>
      </c>
      <c r="S2101">
        <v>3.1</v>
      </c>
      <c r="T2101">
        <f>YEAR(tblOrders[[#This Row],[Order Date]])</f>
        <v>2025</v>
      </c>
      <c r="U2101" t="str">
        <f>TEXT(tblOrders[[#This Row],[Order Date]],"mmm-yyyy")</f>
        <v>Mar-2025</v>
      </c>
      <c r="V2101" s="4">
        <f>tblOrders[[#This Row],[Profit]]/tblOrders[[#This Row],[Sales Amount]]</f>
        <v>0.41176470588235292</v>
      </c>
      <c r="W2101" t="str">
        <f>VLOOKUP(tblOrders[[#This Row],[City]],CityRegion,2,0)</f>
        <v>South</v>
      </c>
      <c r="X2101" t="str">
        <f>VLOOKUP(tblOrders[[#This Row],[City]],lookups!A:C,3,0)</f>
        <v>Kerala</v>
      </c>
    </row>
    <row r="2102" spans="1:24" x14ac:dyDescent="0.25">
      <c r="A2102" t="s">
        <v>3618</v>
      </c>
      <c r="B2102" s="1">
        <v>45956</v>
      </c>
      <c r="C2102" t="s">
        <v>2688</v>
      </c>
      <c r="D2102" t="s">
        <v>21</v>
      </c>
      <c r="E2102" t="s">
        <v>66</v>
      </c>
      <c r="F2102" t="s">
        <v>67</v>
      </c>
      <c r="G2102" t="s">
        <v>68</v>
      </c>
      <c r="H2102" t="s">
        <v>69</v>
      </c>
      <c r="I2102" t="s">
        <v>33</v>
      </c>
      <c r="J2102" t="s">
        <v>27</v>
      </c>
      <c r="K2102">
        <v>4</v>
      </c>
      <c r="L2102">
        <v>149</v>
      </c>
      <c r="M2102">
        <v>0.1</v>
      </c>
      <c r="N2102">
        <v>536.4</v>
      </c>
      <c r="O2102">
        <v>156.4</v>
      </c>
      <c r="P2102" t="s">
        <v>28</v>
      </c>
      <c r="Q2102" t="s">
        <v>86</v>
      </c>
      <c r="R2102" t="s">
        <v>36</v>
      </c>
      <c r="S2102">
        <v>4</v>
      </c>
      <c r="T2102">
        <f>YEAR(tblOrders[[#This Row],[Order Date]])</f>
        <v>2025</v>
      </c>
      <c r="U2102" t="str">
        <f>TEXT(tblOrders[[#This Row],[Order Date]],"mmm-yyyy")</f>
        <v>Oct-2025</v>
      </c>
      <c r="V2102" s="4">
        <f>tblOrders[[#This Row],[Profit]]/tblOrders[[#This Row],[Sales Amount]]</f>
        <v>0.29157345264727819</v>
      </c>
      <c r="W2102" t="str">
        <f>VLOOKUP(tblOrders[[#This Row],[City]],CityRegion,2,0)</f>
        <v>North</v>
      </c>
      <c r="X2102" t="str">
        <f>VLOOKUP(tblOrders[[#This Row],[City]],lookups!A:C,3,0)</f>
        <v>Delhi</v>
      </c>
    </row>
    <row r="2103" spans="1:24" x14ac:dyDescent="0.25">
      <c r="A2103" t="s">
        <v>3619</v>
      </c>
      <c r="B2103" s="1">
        <v>45736</v>
      </c>
      <c r="C2103" t="s">
        <v>204</v>
      </c>
      <c r="D2103" t="s">
        <v>21</v>
      </c>
      <c r="E2103" t="s">
        <v>55</v>
      </c>
      <c r="F2103" t="s">
        <v>56</v>
      </c>
      <c r="G2103" t="s">
        <v>24</v>
      </c>
      <c r="H2103" t="s">
        <v>51</v>
      </c>
      <c r="I2103" t="s">
        <v>57</v>
      </c>
      <c r="J2103" t="s">
        <v>34</v>
      </c>
      <c r="K2103">
        <v>5</v>
      </c>
      <c r="L2103">
        <v>42</v>
      </c>
      <c r="M2103">
        <v>0.1</v>
      </c>
      <c r="N2103">
        <v>189</v>
      </c>
      <c r="O2103">
        <v>69</v>
      </c>
      <c r="P2103" t="s">
        <v>28</v>
      </c>
      <c r="Q2103" t="s">
        <v>46</v>
      </c>
      <c r="R2103" t="s">
        <v>123</v>
      </c>
      <c r="S2103">
        <v>3.2</v>
      </c>
      <c r="T2103">
        <f>YEAR(tblOrders[[#This Row],[Order Date]])</f>
        <v>2025</v>
      </c>
      <c r="U2103" t="str">
        <f>TEXT(tblOrders[[#This Row],[Order Date]],"mmm-yyyy")</f>
        <v>Mar-2025</v>
      </c>
      <c r="V2103" s="4">
        <f>tblOrders[[#This Row],[Profit]]/tblOrders[[#This Row],[Sales Amount]]</f>
        <v>0.36507936507936506</v>
      </c>
      <c r="W2103" t="str">
        <f>VLOOKUP(tblOrders[[#This Row],[City]],CityRegion,2,0)</f>
        <v>South</v>
      </c>
      <c r="X2103" t="str">
        <f>VLOOKUP(tblOrders[[#This Row],[City]],lookups!A:C,3,0)</f>
        <v>Kerala</v>
      </c>
    </row>
    <row r="2104" spans="1:24" x14ac:dyDescent="0.25">
      <c r="A2104" t="s">
        <v>3620</v>
      </c>
      <c r="B2104" s="1">
        <v>45752</v>
      </c>
      <c r="C2104" t="s">
        <v>3621</v>
      </c>
      <c r="D2104" t="s">
        <v>21</v>
      </c>
      <c r="E2104" t="s">
        <v>49</v>
      </c>
      <c r="F2104" t="s">
        <v>50</v>
      </c>
      <c r="G2104" t="s">
        <v>24</v>
      </c>
      <c r="H2104" t="s">
        <v>51</v>
      </c>
      <c r="I2104" t="s">
        <v>52</v>
      </c>
      <c r="J2104" t="s">
        <v>34</v>
      </c>
      <c r="K2104">
        <v>4</v>
      </c>
      <c r="L2104">
        <v>85</v>
      </c>
      <c r="M2104">
        <v>0.15</v>
      </c>
      <c r="N2104">
        <v>289</v>
      </c>
      <c r="O2104">
        <v>81</v>
      </c>
      <c r="P2104" t="s">
        <v>28</v>
      </c>
      <c r="Q2104" t="s">
        <v>29</v>
      </c>
      <c r="R2104" t="s">
        <v>30</v>
      </c>
      <c r="S2104">
        <v>3</v>
      </c>
      <c r="T2104">
        <f>YEAR(tblOrders[[#This Row],[Order Date]])</f>
        <v>2025</v>
      </c>
      <c r="U2104" t="str">
        <f>TEXT(tblOrders[[#This Row],[Order Date]],"mmm-yyyy")</f>
        <v>Apr-2025</v>
      </c>
      <c r="V2104" s="4">
        <f>tblOrders[[#This Row],[Profit]]/tblOrders[[#This Row],[Sales Amount]]</f>
        <v>0.28027681660899656</v>
      </c>
      <c r="W2104" t="str">
        <f>VLOOKUP(tblOrders[[#This Row],[City]],CityRegion,2,0)</f>
        <v>South</v>
      </c>
      <c r="X2104" t="str">
        <f>VLOOKUP(tblOrders[[#This Row],[City]],lookups!A:C,3,0)</f>
        <v>Kerala</v>
      </c>
    </row>
    <row r="2105" spans="1:24" x14ac:dyDescent="0.25">
      <c r="A2105" t="s">
        <v>3622</v>
      </c>
      <c r="B2105" s="1">
        <v>45746</v>
      </c>
      <c r="C2105" t="s">
        <v>3623</v>
      </c>
      <c r="D2105" t="s">
        <v>21</v>
      </c>
      <c r="E2105" t="s">
        <v>108</v>
      </c>
      <c r="F2105" t="s">
        <v>109</v>
      </c>
      <c r="G2105" t="s">
        <v>62</v>
      </c>
      <c r="H2105" t="s">
        <v>110</v>
      </c>
      <c r="I2105" t="s">
        <v>70</v>
      </c>
      <c r="J2105" t="s">
        <v>27</v>
      </c>
      <c r="K2105">
        <v>2</v>
      </c>
      <c r="L2105">
        <v>110</v>
      </c>
      <c r="M2105">
        <v>0</v>
      </c>
      <c r="N2105">
        <v>220</v>
      </c>
      <c r="O2105">
        <v>84</v>
      </c>
      <c r="P2105" t="s">
        <v>28</v>
      </c>
      <c r="Q2105" t="s">
        <v>29</v>
      </c>
      <c r="R2105" t="s">
        <v>30</v>
      </c>
      <c r="S2105">
        <v>3.4</v>
      </c>
      <c r="T2105">
        <f>YEAR(tblOrders[[#This Row],[Order Date]])</f>
        <v>2025</v>
      </c>
      <c r="U2105" t="str">
        <f>TEXT(tblOrders[[#This Row],[Order Date]],"mmm-yyyy")</f>
        <v>Mar-2025</v>
      </c>
      <c r="V2105" s="4">
        <f>tblOrders[[#This Row],[Profit]]/tblOrders[[#This Row],[Sales Amount]]</f>
        <v>0.38181818181818183</v>
      </c>
      <c r="W2105" t="str">
        <f>VLOOKUP(tblOrders[[#This Row],[City]],CityRegion,2,0)</f>
        <v>South</v>
      </c>
      <c r="X2105" t="str">
        <f>VLOOKUP(tblOrders[[#This Row],[City]],lookups!A:C,3,0)</f>
        <v>Telengana</v>
      </c>
    </row>
    <row r="2106" spans="1:24" x14ac:dyDescent="0.25">
      <c r="A2106" t="s">
        <v>3624</v>
      </c>
      <c r="B2106" s="1">
        <v>45667</v>
      </c>
      <c r="C2106" t="s">
        <v>3625</v>
      </c>
      <c r="D2106" t="s">
        <v>21</v>
      </c>
      <c r="E2106" t="s">
        <v>60</v>
      </c>
      <c r="F2106" t="s">
        <v>61</v>
      </c>
      <c r="G2106" t="s">
        <v>62</v>
      </c>
      <c r="H2106" t="s">
        <v>63</v>
      </c>
      <c r="I2106" t="s">
        <v>52</v>
      </c>
      <c r="J2106" t="s">
        <v>27</v>
      </c>
      <c r="K2106">
        <v>5</v>
      </c>
      <c r="L2106">
        <v>45</v>
      </c>
      <c r="M2106">
        <v>0.05</v>
      </c>
      <c r="N2106">
        <v>213.75</v>
      </c>
      <c r="O2106">
        <v>83.75</v>
      </c>
      <c r="P2106" t="s">
        <v>28</v>
      </c>
      <c r="Q2106" t="s">
        <v>35</v>
      </c>
      <c r="R2106" t="s">
        <v>30</v>
      </c>
      <c r="S2106">
        <v>4.0999999999999996</v>
      </c>
      <c r="T2106">
        <f>YEAR(tblOrders[[#This Row],[Order Date]])</f>
        <v>2025</v>
      </c>
      <c r="U2106" t="str">
        <f>TEXT(tblOrders[[#This Row],[Order Date]],"mmm-yyyy")</f>
        <v>Jan-2025</v>
      </c>
      <c r="V2106" s="4">
        <f>tblOrders[[#This Row],[Profit]]/tblOrders[[#This Row],[Sales Amount]]</f>
        <v>0.391812865497076</v>
      </c>
      <c r="W2106" t="str">
        <f>VLOOKUP(tblOrders[[#This Row],[City]],CityRegion,2,0)</f>
        <v>South</v>
      </c>
      <c r="X2106" t="str">
        <f>VLOOKUP(tblOrders[[#This Row],[City]],lookups!A:C,3,0)</f>
        <v>Kerala</v>
      </c>
    </row>
    <row r="2107" spans="1:24" x14ac:dyDescent="0.25">
      <c r="A2107" t="s">
        <v>3626</v>
      </c>
      <c r="B2107" s="1">
        <v>45812</v>
      </c>
      <c r="C2107" t="s">
        <v>3627</v>
      </c>
      <c r="D2107" t="s">
        <v>21</v>
      </c>
      <c r="E2107" t="s">
        <v>94</v>
      </c>
      <c r="F2107" t="s">
        <v>95</v>
      </c>
      <c r="G2107" t="s">
        <v>68</v>
      </c>
      <c r="H2107" t="s">
        <v>96</v>
      </c>
      <c r="I2107" t="s">
        <v>57</v>
      </c>
      <c r="J2107" t="s">
        <v>45</v>
      </c>
      <c r="K2107">
        <v>3</v>
      </c>
      <c r="L2107">
        <v>89</v>
      </c>
      <c r="M2107">
        <v>0.15</v>
      </c>
      <c r="N2107">
        <v>226.95</v>
      </c>
      <c r="O2107">
        <v>61.95</v>
      </c>
      <c r="P2107" t="s">
        <v>28</v>
      </c>
      <c r="Q2107" t="s">
        <v>35</v>
      </c>
      <c r="R2107" t="s">
        <v>123</v>
      </c>
      <c r="S2107">
        <v>4.5999999999999996</v>
      </c>
      <c r="T2107">
        <f>YEAR(tblOrders[[#This Row],[Order Date]])</f>
        <v>2025</v>
      </c>
      <c r="U2107" t="str">
        <f>TEXT(tblOrders[[#This Row],[Order Date]],"mmm-yyyy")</f>
        <v>Jun-2025</v>
      </c>
      <c r="V2107" s="4">
        <f>tblOrders[[#This Row],[Profit]]/tblOrders[[#This Row],[Sales Amount]]</f>
        <v>0.2729676140118969</v>
      </c>
      <c r="W2107" t="str">
        <f>VLOOKUP(tblOrders[[#This Row],[City]],CityRegion,2,0)</f>
        <v>South</v>
      </c>
      <c r="X2107" t="str">
        <f>VLOOKUP(tblOrders[[#This Row],[City]],lookups!A:C,3,0)</f>
        <v>Kerala</v>
      </c>
    </row>
    <row r="2108" spans="1:24" x14ac:dyDescent="0.25">
      <c r="A2108" t="s">
        <v>3628</v>
      </c>
      <c r="B2108" s="1">
        <v>46003</v>
      </c>
      <c r="C2108" t="s">
        <v>3629</v>
      </c>
      <c r="D2108" t="s">
        <v>21</v>
      </c>
      <c r="E2108" t="s">
        <v>94</v>
      </c>
      <c r="F2108" t="s">
        <v>95</v>
      </c>
      <c r="G2108" t="s">
        <v>68</v>
      </c>
      <c r="H2108" t="s">
        <v>96</v>
      </c>
      <c r="I2108" t="s">
        <v>70</v>
      </c>
      <c r="J2108" t="s">
        <v>45</v>
      </c>
      <c r="K2108">
        <v>2</v>
      </c>
      <c r="L2108">
        <v>89</v>
      </c>
      <c r="M2108">
        <v>0</v>
      </c>
      <c r="N2108">
        <v>178</v>
      </c>
      <c r="O2108">
        <v>68</v>
      </c>
      <c r="P2108" t="s">
        <v>28</v>
      </c>
      <c r="Q2108" t="s">
        <v>86</v>
      </c>
      <c r="R2108" t="s">
        <v>36</v>
      </c>
      <c r="S2108">
        <v>3.1</v>
      </c>
      <c r="T2108">
        <f>YEAR(tblOrders[[#This Row],[Order Date]])</f>
        <v>2025</v>
      </c>
      <c r="U2108" t="str">
        <f>TEXT(tblOrders[[#This Row],[Order Date]],"mmm-yyyy")</f>
        <v>Dec-2025</v>
      </c>
      <c r="V2108" s="4">
        <f>tblOrders[[#This Row],[Profit]]/tblOrders[[#This Row],[Sales Amount]]</f>
        <v>0.38202247191011235</v>
      </c>
      <c r="W2108" t="str">
        <f>VLOOKUP(tblOrders[[#This Row],[City]],CityRegion,2,0)</f>
        <v>South</v>
      </c>
      <c r="X2108" t="str">
        <f>VLOOKUP(tblOrders[[#This Row],[City]],lookups!A:C,3,0)</f>
        <v>Telengana</v>
      </c>
    </row>
    <row r="2109" spans="1:24" x14ac:dyDescent="0.25">
      <c r="A2109" t="s">
        <v>3630</v>
      </c>
      <c r="B2109" s="1">
        <v>45952</v>
      </c>
      <c r="C2109" t="s">
        <v>2162</v>
      </c>
      <c r="D2109" t="s">
        <v>21</v>
      </c>
      <c r="E2109" t="s">
        <v>73</v>
      </c>
      <c r="F2109" t="s">
        <v>74</v>
      </c>
      <c r="G2109" t="s">
        <v>68</v>
      </c>
      <c r="H2109" t="s">
        <v>75</v>
      </c>
      <c r="I2109" t="s">
        <v>139</v>
      </c>
      <c r="J2109" t="s">
        <v>34</v>
      </c>
      <c r="K2109">
        <v>5</v>
      </c>
      <c r="L2109">
        <v>65</v>
      </c>
      <c r="M2109">
        <v>0.05</v>
      </c>
      <c r="N2109">
        <v>308.75</v>
      </c>
      <c r="O2109">
        <v>118.75</v>
      </c>
      <c r="P2109" t="s">
        <v>28</v>
      </c>
      <c r="Q2109" t="s">
        <v>46</v>
      </c>
      <c r="R2109" t="s">
        <v>30</v>
      </c>
      <c r="S2109">
        <v>3.6</v>
      </c>
      <c r="T2109">
        <f>YEAR(tblOrders[[#This Row],[Order Date]])</f>
        <v>2025</v>
      </c>
      <c r="U2109" t="str">
        <f>TEXT(tblOrders[[#This Row],[Order Date]],"mmm-yyyy")</f>
        <v>Oct-2025</v>
      </c>
      <c r="V2109" s="4">
        <f>tblOrders[[#This Row],[Profit]]/tblOrders[[#This Row],[Sales Amount]]</f>
        <v>0.38461538461538464</v>
      </c>
      <c r="W2109" t="str">
        <f>VLOOKUP(tblOrders[[#This Row],[City]],CityRegion,2,0)</f>
        <v>South</v>
      </c>
      <c r="X2109" t="str">
        <f>VLOOKUP(tblOrders[[#This Row],[City]],lookups!A:C,3,0)</f>
        <v>Tamil Nadu</v>
      </c>
    </row>
    <row r="2110" spans="1:24" x14ac:dyDescent="0.25">
      <c r="A2110" t="s">
        <v>3631</v>
      </c>
      <c r="B2110" s="1">
        <v>45853</v>
      </c>
      <c r="C2110" t="s">
        <v>3632</v>
      </c>
      <c r="D2110" t="s">
        <v>21</v>
      </c>
      <c r="E2110" t="s">
        <v>60</v>
      </c>
      <c r="F2110" t="s">
        <v>61</v>
      </c>
      <c r="G2110" t="s">
        <v>62</v>
      </c>
      <c r="H2110" t="s">
        <v>63</v>
      </c>
      <c r="I2110" t="s">
        <v>70</v>
      </c>
      <c r="J2110" t="s">
        <v>45</v>
      </c>
      <c r="K2110">
        <v>4</v>
      </c>
      <c r="L2110">
        <v>45</v>
      </c>
      <c r="M2110">
        <v>0.15</v>
      </c>
      <c r="N2110">
        <v>153</v>
      </c>
      <c r="O2110">
        <v>49</v>
      </c>
      <c r="P2110" t="s">
        <v>28</v>
      </c>
      <c r="Q2110" t="s">
        <v>35</v>
      </c>
      <c r="R2110" t="s">
        <v>36</v>
      </c>
      <c r="S2110">
        <v>4.4000000000000004</v>
      </c>
      <c r="T2110">
        <f>YEAR(tblOrders[[#This Row],[Order Date]])</f>
        <v>2025</v>
      </c>
      <c r="U2110" t="str">
        <f>TEXT(tblOrders[[#This Row],[Order Date]],"mmm-yyyy")</f>
        <v>Jul-2025</v>
      </c>
      <c r="V2110" s="4">
        <f>tblOrders[[#This Row],[Profit]]/tblOrders[[#This Row],[Sales Amount]]</f>
        <v>0.3202614379084967</v>
      </c>
      <c r="W2110" t="str">
        <f>VLOOKUP(tblOrders[[#This Row],[City]],CityRegion,2,0)</f>
        <v>South</v>
      </c>
      <c r="X2110" t="str">
        <f>VLOOKUP(tblOrders[[#This Row],[City]],lookups!A:C,3,0)</f>
        <v>Telengana</v>
      </c>
    </row>
    <row r="2111" spans="1:24" x14ac:dyDescent="0.25">
      <c r="A2111" t="s">
        <v>3633</v>
      </c>
      <c r="B2111" s="1">
        <v>45667</v>
      </c>
      <c r="C2111" t="s">
        <v>3634</v>
      </c>
      <c r="D2111" t="s">
        <v>21</v>
      </c>
      <c r="E2111" t="s">
        <v>79</v>
      </c>
      <c r="F2111" t="s">
        <v>80</v>
      </c>
      <c r="G2111" t="s">
        <v>68</v>
      </c>
      <c r="H2111" t="s">
        <v>81</v>
      </c>
      <c r="I2111" t="s">
        <v>44</v>
      </c>
      <c r="J2111" t="s">
        <v>34</v>
      </c>
      <c r="K2111">
        <v>3</v>
      </c>
      <c r="L2111">
        <v>799</v>
      </c>
      <c r="M2111">
        <v>0.05</v>
      </c>
      <c r="N2111">
        <v>2277.15</v>
      </c>
      <c r="O2111">
        <v>417.15</v>
      </c>
      <c r="P2111" t="s">
        <v>111</v>
      </c>
      <c r="Q2111" t="s">
        <v>91</v>
      </c>
      <c r="R2111" t="s">
        <v>36</v>
      </c>
      <c r="S2111">
        <v>2.9</v>
      </c>
      <c r="T2111">
        <f>YEAR(tblOrders[[#This Row],[Order Date]])</f>
        <v>2025</v>
      </c>
      <c r="U2111" t="str">
        <f>TEXT(tblOrders[[#This Row],[Order Date]],"mmm-yyyy")</f>
        <v>Jan-2025</v>
      </c>
      <c r="V2111" s="4">
        <f>tblOrders[[#This Row],[Profit]]/tblOrders[[#This Row],[Sales Amount]]</f>
        <v>0.18318951320729859</v>
      </c>
      <c r="W2111" t="str">
        <f>VLOOKUP(tblOrders[[#This Row],[City]],CityRegion,2,0)</f>
        <v>South</v>
      </c>
      <c r="X2111" t="str">
        <f>VLOOKUP(tblOrders[[#This Row],[City]],lookups!A:C,3,0)</f>
        <v>Kerala</v>
      </c>
    </row>
    <row r="2112" spans="1:24" x14ac:dyDescent="0.25">
      <c r="A2112" t="s">
        <v>3635</v>
      </c>
      <c r="B2112" s="1">
        <v>45955</v>
      </c>
      <c r="C2112" t="s">
        <v>3636</v>
      </c>
      <c r="D2112" t="s">
        <v>21</v>
      </c>
      <c r="E2112" t="s">
        <v>55</v>
      </c>
      <c r="F2112" t="s">
        <v>56</v>
      </c>
      <c r="G2112" t="s">
        <v>24</v>
      </c>
      <c r="H2112" t="s">
        <v>51</v>
      </c>
      <c r="I2112" t="s">
        <v>84</v>
      </c>
      <c r="J2112" t="s">
        <v>27</v>
      </c>
      <c r="K2112">
        <v>4</v>
      </c>
      <c r="L2112">
        <v>42</v>
      </c>
      <c r="M2112">
        <v>0.15</v>
      </c>
      <c r="N2112">
        <v>142.80000000000001</v>
      </c>
      <c r="O2112">
        <v>46.8</v>
      </c>
      <c r="P2112" t="s">
        <v>148</v>
      </c>
      <c r="Q2112" t="s">
        <v>35</v>
      </c>
      <c r="R2112" t="s">
        <v>30</v>
      </c>
      <c r="S2112">
        <v>3.8</v>
      </c>
      <c r="T2112">
        <f>YEAR(tblOrders[[#This Row],[Order Date]])</f>
        <v>2025</v>
      </c>
      <c r="U2112" t="str">
        <f>TEXT(tblOrders[[#This Row],[Order Date]],"mmm-yyyy")</f>
        <v>Oct-2025</v>
      </c>
      <c r="V2112" s="4">
        <f>tblOrders[[#This Row],[Profit]]/tblOrders[[#This Row],[Sales Amount]]</f>
        <v>0.32773109243697474</v>
      </c>
      <c r="W2112" t="str">
        <f>VLOOKUP(tblOrders[[#This Row],[City]],CityRegion,2,0)</f>
        <v>West</v>
      </c>
      <c r="X2112" t="str">
        <f>VLOOKUP(tblOrders[[#This Row],[City]],lookups!A:C,3,0)</f>
        <v>Maharashtra</v>
      </c>
    </row>
    <row r="2113" spans="1:24" x14ac:dyDescent="0.25">
      <c r="A2113" t="s">
        <v>3637</v>
      </c>
      <c r="B2113" s="1">
        <v>45828</v>
      </c>
      <c r="C2113" t="s">
        <v>3312</v>
      </c>
      <c r="D2113" t="s">
        <v>21</v>
      </c>
      <c r="E2113" t="s">
        <v>55</v>
      </c>
      <c r="F2113" t="s">
        <v>56</v>
      </c>
      <c r="G2113" t="s">
        <v>24</v>
      </c>
      <c r="H2113" t="s">
        <v>51</v>
      </c>
      <c r="I2113" t="s">
        <v>70</v>
      </c>
      <c r="J2113" t="s">
        <v>45</v>
      </c>
      <c r="K2113">
        <v>2</v>
      </c>
      <c r="L2113">
        <v>42</v>
      </c>
      <c r="M2113">
        <v>0.1</v>
      </c>
      <c r="N2113">
        <v>75.599999999999994</v>
      </c>
      <c r="O2113">
        <v>27.6</v>
      </c>
      <c r="P2113" t="s">
        <v>28</v>
      </c>
      <c r="Q2113" t="s">
        <v>29</v>
      </c>
      <c r="R2113" t="s">
        <v>30</v>
      </c>
      <c r="S2113">
        <v>3</v>
      </c>
      <c r="T2113">
        <f>YEAR(tblOrders[[#This Row],[Order Date]])</f>
        <v>2025</v>
      </c>
      <c r="U2113" t="str">
        <f>TEXT(tblOrders[[#This Row],[Order Date]],"mmm-yyyy")</f>
        <v>Jun-2025</v>
      </c>
      <c r="V2113" s="4">
        <f>tblOrders[[#This Row],[Profit]]/tblOrders[[#This Row],[Sales Amount]]</f>
        <v>0.36507936507936511</v>
      </c>
      <c r="W2113" t="str">
        <f>VLOOKUP(tblOrders[[#This Row],[City]],CityRegion,2,0)</f>
        <v>South</v>
      </c>
      <c r="X2113" t="str">
        <f>VLOOKUP(tblOrders[[#This Row],[City]],lookups!A:C,3,0)</f>
        <v>Telengana</v>
      </c>
    </row>
    <row r="2114" spans="1:24" x14ac:dyDescent="0.25">
      <c r="A2114" t="s">
        <v>3638</v>
      </c>
      <c r="B2114" s="1">
        <v>45686</v>
      </c>
      <c r="C2114" t="s">
        <v>3639</v>
      </c>
      <c r="D2114" t="s">
        <v>39</v>
      </c>
      <c r="E2114" t="s">
        <v>22</v>
      </c>
      <c r="F2114" t="s">
        <v>23</v>
      </c>
      <c r="G2114" t="s">
        <v>24</v>
      </c>
      <c r="H2114" t="s">
        <v>25</v>
      </c>
      <c r="I2114" t="s">
        <v>139</v>
      </c>
      <c r="J2114" t="s">
        <v>34</v>
      </c>
      <c r="K2114">
        <v>2</v>
      </c>
      <c r="L2114">
        <v>190</v>
      </c>
      <c r="M2114">
        <v>0.1</v>
      </c>
      <c r="N2114">
        <v>342</v>
      </c>
      <c r="O2114">
        <v>92</v>
      </c>
      <c r="P2114" t="s">
        <v>28</v>
      </c>
      <c r="Q2114" t="s">
        <v>29</v>
      </c>
      <c r="R2114" t="s">
        <v>36</v>
      </c>
      <c r="S2114">
        <v>3.4</v>
      </c>
      <c r="T2114">
        <f>YEAR(tblOrders[[#This Row],[Order Date]])</f>
        <v>2025</v>
      </c>
      <c r="U2114" t="str">
        <f>TEXT(tblOrders[[#This Row],[Order Date]],"mmm-yyyy")</f>
        <v>Jan-2025</v>
      </c>
      <c r="V2114" s="4">
        <f>tblOrders[[#This Row],[Profit]]/tblOrders[[#This Row],[Sales Amount]]</f>
        <v>0.26900584795321636</v>
      </c>
      <c r="W2114" t="str">
        <f>VLOOKUP(tblOrders[[#This Row],[City]],CityRegion,2,0)</f>
        <v>South</v>
      </c>
      <c r="X2114" t="str">
        <f>VLOOKUP(tblOrders[[#This Row],[City]],lookups!A:C,3,0)</f>
        <v>Tamil Nadu</v>
      </c>
    </row>
    <row r="2115" spans="1:24" x14ac:dyDescent="0.25">
      <c r="A2115" t="s">
        <v>3640</v>
      </c>
      <c r="B2115" s="1">
        <v>45779</v>
      </c>
      <c r="C2115" t="s">
        <v>83</v>
      </c>
      <c r="D2115" t="s">
        <v>21</v>
      </c>
      <c r="E2115" t="s">
        <v>101</v>
      </c>
      <c r="F2115" t="s">
        <v>102</v>
      </c>
      <c r="G2115" t="s">
        <v>24</v>
      </c>
      <c r="H2115" t="s">
        <v>103</v>
      </c>
      <c r="I2115" t="s">
        <v>70</v>
      </c>
      <c r="J2115" t="s">
        <v>27</v>
      </c>
      <c r="K2115">
        <v>2</v>
      </c>
      <c r="L2115">
        <v>120</v>
      </c>
      <c r="M2115">
        <v>0.1</v>
      </c>
      <c r="N2115">
        <v>216</v>
      </c>
      <c r="O2115">
        <v>60</v>
      </c>
      <c r="P2115" t="s">
        <v>28</v>
      </c>
      <c r="Q2115" t="s">
        <v>46</v>
      </c>
      <c r="R2115" t="s">
        <v>36</v>
      </c>
      <c r="S2115">
        <v>4.0999999999999996</v>
      </c>
      <c r="T2115">
        <f>YEAR(tblOrders[[#This Row],[Order Date]])</f>
        <v>2025</v>
      </c>
      <c r="U2115" t="str">
        <f>TEXT(tblOrders[[#This Row],[Order Date]],"mmm-yyyy")</f>
        <v>May-2025</v>
      </c>
      <c r="V2115" s="4">
        <f>tblOrders[[#This Row],[Profit]]/tblOrders[[#This Row],[Sales Amount]]</f>
        <v>0.27777777777777779</v>
      </c>
      <c r="W2115" t="str">
        <f>VLOOKUP(tblOrders[[#This Row],[City]],CityRegion,2,0)</f>
        <v>South</v>
      </c>
      <c r="X2115" t="str">
        <f>VLOOKUP(tblOrders[[#This Row],[City]],lookups!A:C,3,0)</f>
        <v>Telengana</v>
      </c>
    </row>
    <row r="2116" spans="1:24" x14ac:dyDescent="0.25">
      <c r="A2116" t="s">
        <v>3641</v>
      </c>
      <c r="B2116" s="1">
        <v>45808</v>
      </c>
      <c r="C2116" t="s">
        <v>3642</v>
      </c>
      <c r="D2116" t="s">
        <v>21</v>
      </c>
      <c r="E2116" t="s">
        <v>55</v>
      </c>
      <c r="F2116" t="s">
        <v>56</v>
      </c>
      <c r="G2116" t="s">
        <v>24</v>
      </c>
      <c r="H2116" t="s">
        <v>51</v>
      </c>
      <c r="I2116" t="s">
        <v>139</v>
      </c>
      <c r="J2116" t="s">
        <v>34</v>
      </c>
      <c r="K2116">
        <v>4</v>
      </c>
      <c r="L2116">
        <v>42</v>
      </c>
      <c r="M2116">
        <v>0.05</v>
      </c>
      <c r="N2116">
        <v>159.6</v>
      </c>
      <c r="O2116">
        <v>63.6</v>
      </c>
      <c r="P2116" t="s">
        <v>28</v>
      </c>
      <c r="Q2116" t="s">
        <v>91</v>
      </c>
      <c r="R2116" t="s">
        <v>36</v>
      </c>
      <c r="S2116">
        <v>3.8</v>
      </c>
      <c r="T2116">
        <f>YEAR(tblOrders[[#This Row],[Order Date]])</f>
        <v>2025</v>
      </c>
      <c r="U2116" t="str">
        <f>TEXT(tblOrders[[#This Row],[Order Date]],"mmm-yyyy")</f>
        <v>May-2025</v>
      </c>
      <c r="V2116" s="4">
        <f>tblOrders[[#This Row],[Profit]]/tblOrders[[#This Row],[Sales Amount]]</f>
        <v>0.39849624060150379</v>
      </c>
      <c r="W2116" t="str">
        <f>VLOOKUP(tblOrders[[#This Row],[City]],CityRegion,2,0)</f>
        <v>South</v>
      </c>
      <c r="X2116" t="str">
        <f>VLOOKUP(tblOrders[[#This Row],[City]],lookups!A:C,3,0)</f>
        <v>Tamil Nadu</v>
      </c>
    </row>
    <row r="2117" spans="1:24" x14ac:dyDescent="0.25">
      <c r="A2117" t="s">
        <v>3643</v>
      </c>
      <c r="B2117" s="1">
        <v>45747</v>
      </c>
      <c r="C2117" t="s">
        <v>3644</v>
      </c>
      <c r="D2117" t="s">
        <v>39</v>
      </c>
      <c r="E2117" t="s">
        <v>108</v>
      </c>
      <c r="F2117" t="s">
        <v>109</v>
      </c>
      <c r="G2117" t="s">
        <v>62</v>
      </c>
      <c r="H2117" t="s">
        <v>110</v>
      </c>
      <c r="I2117" t="s">
        <v>139</v>
      </c>
      <c r="J2117" t="s">
        <v>27</v>
      </c>
      <c r="K2117">
        <v>1</v>
      </c>
      <c r="L2117">
        <v>110</v>
      </c>
      <c r="M2117">
        <v>0.1</v>
      </c>
      <c r="N2117">
        <v>99</v>
      </c>
      <c r="O2117">
        <v>31</v>
      </c>
      <c r="P2117" t="s">
        <v>111</v>
      </c>
      <c r="Q2117" t="s">
        <v>29</v>
      </c>
      <c r="R2117" t="s">
        <v>30</v>
      </c>
      <c r="S2117">
        <v>2.6</v>
      </c>
      <c r="T2117">
        <f>YEAR(tblOrders[[#This Row],[Order Date]])</f>
        <v>2025</v>
      </c>
      <c r="U2117" t="str">
        <f>TEXT(tblOrders[[#This Row],[Order Date]],"mmm-yyyy")</f>
        <v>Mar-2025</v>
      </c>
      <c r="V2117" s="4">
        <f>tblOrders[[#This Row],[Profit]]/tblOrders[[#This Row],[Sales Amount]]</f>
        <v>0.31313131313131315</v>
      </c>
      <c r="W2117" t="str">
        <f>VLOOKUP(tblOrders[[#This Row],[City]],CityRegion,2,0)</f>
        <v>South</v>
      </c>
      <c r="X2117" t="str">
        <f>VLOOKUP(tblOrders[[#This Row],[City]],lookups!A:C,3,0)</f>
        <v>Tamil Nadu</v>
      </c>
    </row>
    <row r="2118" spans="1:24" x14ac:dyDescent="0.25">
      <c r="A2118" t="s">
        <v>3645</v>
      </c>
      <c r="B2118" s="1">
        <v>45740</v>
      </c>
      <c r="C2118" t="s">
        <v>737</v>
      </c>
      <c r="D2118" t="s">
        <v>21</v>
      </c>
      <c r="E2118" t="s">
        <v>114</v>
      </c>
      <c r="F2118" t="s">
        <v>115</v>
      </c>
      <c r="G2118" t="s">
        <v>42</v>
      </c>
      <c r="H2118" t="s">
        <v>116</v>
      </c>
      <c r="I2118" t="s">
        <v>44</v>
      </c>
      <c r="J2118" t="s">
        <v>34</v>
      </c>
      <c r="K2118">
        <v>4</v>
      </c>
      <c r="L2118">
        <v>12</v>
      </c>
      <c r="M2118">
        <v>0</v>
      </c>
      <c r="N2118">
        <v>48</v>
      </c>
      <c r="O2118">
        <v>24</v>
      </c>
      <c r="P2118" t="s">
        <v>85</v>
      </c>
      <c r="Q2118" t="s">
        <v>46</v>
      </c>
      <c r="R2118" t="s">
        <v>36</v>
      </c>
      <c r="S2118">
        <v>4.2</v>
      </c>
      <c r="T2118">
        <f>YEAR(tblOrders[[#This Row],[Order Date]])</f>
        <v>2025</v>
      </c>
      <c r="U2118" t="str">
        <f>TEXT(tblOrders[[#This Row],[Order Date]],"mmm-yyyy")</f>
        <v>Mar-2025</v>
      </c>
      <c r="V2118" s="4">
        <f>tblOrders[[#This Row],[Profit]]/tblOrders[[#This Row],[Sales Amount]]</f>
        <v>0.5</v>
      </c>
      <c r="W2118" t="str">
        <f>VLOOKUP(tblOrders[[#This Row],[City]],CityRegion,2,0)</f>
        <v>South</v>
      </c>
      <c r="X2118" t="str">
        <f>VLOOKUP(tblOrders[[#This Row],[City]],lookups!A:C,3,0)</f>
        <v>Kerala</v>
      </c>
    </row>
    <row r="2119" spans="1:24" x14ac:dyDescent="0.25">
      <c r="A2119" t="s">
        <v>3646</v>
      </c>
      <c r="B2119" s="1">
        <v>45659</v>
      </c>
      <c r="C2119" t="s">
        <v>3600</v>
      </c>
      <c r="D2119" t="s">
        <v>39</v>
      </c>
      <c r="E2119" t="s">
        <v>66</v>
      </c>
      <c r="F2119" t="s">
        <v>67</v>
      </c>
      <c r="G2119" t="s">
        <v>68</v>
      </c>
      <c r="H2119" t="s">
        <v>69</v>
      </c>
      <c r="I2119" t="s">
        <v>139</v>
      </c>
      <c r="J2119" t="s">
        <v>34</v>
      </c>
      <c r="K2119">
        <v>4</v>
      </c>
      <c r="L2119">
        <v>149</v>
      </c>
      <c r="M2119">
        <v>0.05</v>
      </c>
      <c r="N2119">
        <v>566.20000000000005</v>
      </c>
      <c r="O2119">
        <v>186.2</v>
      </c>
      <c r="P2119" t="s">
        <v>28</v>
      </c>
      <c r="Q2119" t="s">
        <v>29</v>
      </c>
      <c r="R2119" t="s">
        <v>36</v>
      </c>
      <c r="S2119">
        <v>4.8</v>
      </c>
      <c r="T2119">
        <f>YEAR(tblOrders[[#This Row],[Order Date]])</f>
        <v>2025</v>
      </c>
      <c r="U2119" t="str">
        <f>TEXT(tblOrders[[#This Row],[Order Date]],"mmm-yyyy")</f>
        <v>Jan-2025</v>
      </c>
      <c r="V2119" s="4">
        <f>tblOrders[[#This Row],[Profit]]/tblOrders[[#This Row],[Sales Amount]]</f>
        <v>0.32885906040268453</v>
      </c>
      <c r="W2119" t="str">
        <f>VLOOKUP(tblOrders[[#This Row],[City]],CityRegion,2,0)</f>
        <v>South</v>
      </c>
      <c r="X2119" t="str">
        <f>VLOOKUP(tblOrders[[#This Row],[City]],lookups!A:C,3,0)</f>
        <v>Tamil Nadu</v>
      </c>
    </row>
    <row r="2120" spans="1:24" x14ac:dyDescent="0.25">
      <c r="A2120" t="s">
        <v>3647</v>
      </c>
      <c r="B2120" s="1">
        <v>45667</v>
      </c>
      <c r="C2120" t="s">
        <v>2273</v>
      </c>
      <c r="D2120" t="s">
        <v>21</v>
      </c>
      <c r="E2120" t="s">
        <v>94</v>
      </c>
      <c r="F2120" t="s">
        <v>95</v>
      </c>
      <c r="G2120" t="s">
        <v>68</v>
      </c>
      <c r="H2120" t="s">
        <v>96</v>
      </c>
      <c r="I2120" t="s">
        <v>52</v>
      </c>
      <c r="J2120" t="s">
        <v>34</v>
      </c>
      <c r="K2120">
        <v>4</v>
      </c>
      <c r="L2120">
        <v>89</v>
      </c>
      <c r="M2120">
        <v>0.15</v>
      </c>
      <c r="N2120">
        <v>302.60000000000002</v>
      </c>
      <c r="O2120">
        <v>82.6</v>
      </c>
      <c r="P2120" t="s">
        <v>28</v>
      </c>
      <c r="Q2120" t="s">
        <v>86</v>
      </c>
      <c r="R2120" t="s">
        <v>36</v>
      </c>
      <c r="S2120">
        <v>4.5999999999999996</v>
      </c>
      <c r="T2120">
        <f>YEAR(tblOrders[[#This Row],[Order Date]])</f>
        <v>2025</v>
      </c>
      <c r="U2120" t="str">
        <f>TEXT(tblOrders[[#This Row],[Order Date]],"mmm-yyyy")</f>
        <v>Jan-2025</v>
      </c>
      <c r="V2120" s="4">
        <f>tblOrders[[#This Row],[Profit]]/tblOrders[[#This Row],[Sales Amount]]</f>
        <v>0.27296761401189684</v>
      </c>
      <c r="W2120" t="str">
        <f>VLOOKUP(tblOrders[[#This Row],[City]],CityRegion,2,0)</f>
        <v>South</v>
      </c>
      <c r="X2120" t="str">
        <f>VLOOKUP(tblOrders[[#This Row],[City]],lookups!A:C,3,0)</f>
        <v>Kerala</v>
      </c>
    </row>
    <row r="2121" spans="1:24" x14ac:dyDescent="0.25">
      <c r="A2121" t="s">
        <v>3648</v>
      </c>
      <c r="B2121" s="1">
        <v>45792</v>
      </c>
      <c r="C2121" t="s">
        <v>3649</v>
      </c>
      <c r="D2121" t="s">
        <v>21</v>
      </c>
      <c r="E2121" t="s">
        <v>49</v>
      </c>
      <c r="F2121" t="s">
        <v>50</v>
      </c>
      <c r="G2121" t="s">
        <v>24</v>
      </c>
      <c r="H2121" t="s">
        <v>51</v>
      </c>
      <c r="I2121" t="s">
        <v>76</v>
      </c>
      <c r="J2121" t="s">
        <v>27</v>
      </c>
      <c r="K2121">
        <v>4</v>
      </c>
      <c r="L2121">
        <v>85</v>
      </c>
      <c r="M2121">
        <v>0.1</v>
      </c>
      <c r="N2121">
        <v>306</v>
      </c>
      <c r="O2121">
        <v>98</v>
      </c>
      <c r="P2121" t="s">
        <v>28</v>
      </c>
      <c r="Q2121" t="s">
        <v>35</v>
      </c>
      <c r="R2121" t="s">
        <v>36</v>
      </c>
      <c r="S2121">
        <v>2.9</v>
      </c>
      <c r="T2121">
        <f>YEAR(tblOrders[[#This Row],[Order Date]])</f>
        <v>2025</v>
      </c>
      <c r="U2121" t="str">
        <f>TEXT(tblOrders[[#This Row],[Order Date]],"mmm-yyyy")</f>
        <v>May-2025</v>
      </c>
      <c r="V2121" s="4">
        <f>tblOrders[[#This Row],[Profit]]/tblOrders[[#This Row],[Sales Amount]]</f>
        <v>0.3202614379084967</v>
      </c>
      <c r="W2121" t="str">
        <f>VLOOKUP(tblOrders[[#This Row],[City]],CityRegion,2,0)</f>
        <v>South</v>
      </c>
      <c r="X2121" t="str">
        <f>VLOOKUP(tblOrders[[#This Row],[City]],lookups!A:C,3,0)</f>
        <v>Kerala</v>
      </c>
    </row>
    <row r="2122" spans="1:24" x14ac:dyDescent="0.25">
      <c r="A2122" t="s">
        <v>3650</v>
      </c>
      <c r="B2122" s="1">
        <v>45752</v>
      </c>
      <c r="C2122" t="s">
        <v>2499</v>
      </c>
      <c r="D2122" t="s">
        <v>21</v>
      </c>
      <c r="E2122" t="s">
        <v>114</v>
      </c>
      <c r="F2122" t="s">
        <v>115</v>
      </c>
      <c r="G2122" t="s">
        <v>42</v>
      </c>
      <c r="H2122" t="s">
        <v>116</v>
      </c>
      <c r="I2122" t="s">
        <v>44</v>
      </c>
      <c r="J2122" t="s">
        <v>34</v>
      </c>
      <c r="K2122">
        <v>2</v>
      </c>
      <c r="L2122">
        <v>12</v>
      </c>
      <c r="M2122">
        <v>0</v>
      </c>
      <c r="N2122">
        <v>24</v>
      </c>
      <c r="O2122">
        <v>12</v>
      </c>
      <c r="P2122" t="s">
        <v>28</v>
      </c>
      <c r="Q2122" t="s">
        <v>46</v>
      </c>
      <c r="R2122" t="s">
        <v>36</v>
      </c>
      <c r="S2122">
        <v>5</v>
      </c>
      <c r="T2122">
        <f>YEAR(tblOrders[[#This Row],[Order Date]])</f>
        <v>2025</v>
      </c>
      <c r="U2122" t="str">
        <f>TEXT(tblOrders[[#This Row],[Order Date]],"mmm-yyyy")</f>
        <v>Apr-2025</v>
      </c>
      <c r="V2122" s="4">
        <f>tblOrders[[#This Row],[Profit]]/tblOrders[[#This Row],[Sales Amount]]</f>
        <v>0.5</v>
      </c>
      <c r="W2122" t="str">
        <f>VLOOKUP(tblOrders[[#This Row],[City]],CityRegion,2,0)</f>
        <v>South</v>
      </c>
      <c r="X2122" t="str">
        <f>VLOOKUP(tblOrders[[#This Row],[City]],lookups!A:C,3,0)</f>
        <v>Kerala</v>
      </c>
    </row>
    <row r="2123" spans="1:24" x14ac:dyDescent="0.25">
      <c r="A2123" t="s">
        <v>3651</v>
      </c>
      <c r="B2123" s="1">
        <v>45991</v>
      </c>
      <c r="C2123" t="s">
        <v>3652</v>
      </c>
      <c r="D2123" t="s">
        <v>21</v>
      </c>
      <c r="E2123" t="s">
        <v>49</v>
      </c>
      <c r="F2123" t="s">
        <v>50</v>
      </c>
      <c r="G2123" t="s">
        <v>24</v>
      </c>
      <c r="H2123" t="s">
        <v>51</v>
      </c>
      <c r="I2123" t="s">
        <v>139</v>
      </c>
      <c r="J2123" t="s">
        <v>27</v>
      </c>
      <c r="K2123">
        <v>1</v>
      </c>
      <c r="L2123">
        <v>85</v>
      </c>
      <c r="M2123">
        <v>0.2</v>
      </c>
      <c r="N2123">
        <v>68</v>
      </c>
      <c r="O2123">
        <v>16</v>
      </c>
      <c r="P2123" t="s">
        <v>28</v>
      </c>
      <c r="Q2123" t="s">
        <v>46</v>
      </c>
      <c r="R2123" t="s">
        <v>30</v>
      </c>
      <c r="S2123">
        <v>4.4000000000000004</v>
      </c>
      <c r="T2123">
        <f>YEAR(tblOrders[[#This Row],[Order Date]])</f>
        <v>2025</v>
      </c>
      <c r="U2123" t="str">
        <f>TEXT(tblOrders[[#This Row],[Order Date]],"mmm-yyyy")</f>
        <v>Nov-2025</v>
      </c>
      <c r="V2123" s="4">
        <f>tblOrders[[#This Row],[Profit]]/tblOrders[[#This Row],[Sales Amount]]</f>
        <v>0.23529411764705882</v>
      </c>
      <c r="W2123" t="str">
        <f>VLOOKUP(tblOrders[[#This Row],[City]],CityRegion,2,0)</f>
        <v>South</v>
      </c>
      <c r="X2123" t="str">
        <f>VLOOKUP(tblOrders[[#This Row],[City]],lookups!A:C,3,0)</f>
        <v>Tamil Nadu</v>
      </c>
    </row>
    <row r="2124" spans="1:24" x14ac:dyDescent="0.25">
      <c r="A2124" t="s">
        <v>3653</v>
      </c>
      <c r="B2124" s="1">
        <v>45750</v>
      </c>
      <c r="C2124" t="s">
        <v>257</v>
      </c>
      <c r="D2124" t="s">
        <v>21</v>
      </c>
      <c r="E2124" t="s">
        <v>101</v>
      </c>
      <c r="F2124" t="s">
        <v>102</v>
      </c>
      <c r="G2124" t="s">
        <v>24</v>
      </c>
      <c r="H2124" t="s">
        <v>103</v>
      </c>
      <c r="I2124" t="s">
        <v>57</v>
      </c>
      <c r="J2124" t="s">
        <v>34</v>
      </c>
      <c r="K2124">
        <v>1</v>
      </c>
      <c r="L2124">
        <v>120</v>
      </c>
      <c r="M2124">
        <v>0.1</v>
      </c>
      <c r="N2124">
        <v>108</v>
      </c>
      <c r="O2124">
        <v>30</v>
      </c>
      <c r="P2124" t="s">
        <v>85</v>
      </c>
      <c r="Q2124" t="s">
        <v>86</v>
      </c>
      <c r="R2124" t="s">
        <v>30</v>
      </c>
      <c r="S2124">
        <v>3.5</v>
      </c>
      <c r="T2124">
        <f>YEAR(tblOrders[[#This Row],[Order Date]])</f>
        <v>2025</v>
      </c>
      <c r="U2124" t="str">
        <f>TEXT(tblOrders[[#This Row],[Order Date]],"mmm-yyyy")</f>
        <v>Apr-2025</v>
      </c>
      <c r="V2124" s="4">
        <f>tblOrders[[#This Row],[Profit]]/tblOrders[[#This Row],[Sales Amount]]</f>
        <v>0.27777777777777779</v>
      </c>
      <c r="W2124" t="str">
        <f>VLOOKUP(tblOrders[[#This Row],[City]],CityRegion,2,0)</f>
        <v>South</v>
      </c>
      <c r="X2124" t="str">
        <f>VLOOKUP(tblOrders[[#This Row],[City]],lookups!A:C,3,0)</f>
        <v>Kerala</v>
      </c>
    </row>
    <row r="2125" spans="1:24" x14ac:dyDescent="0.25">
      <c r="A2125" t="s">
        <v>3654</v>
      </c>
      <c r="B2125" s="1">
        <v>45986</v>
      </c>
      <c r="C2125" t="s">
        <v>3655</v>
      </c>
      <c r="D2125" t="s">
        <v>21</v>
      </c>
      <c r="E2125" t="s">
        <v>66</v>
      </c>
      <c r="F2125" t="s">
        <v>67</v>
      </c>
      <c r="G2125" t="s">
        <v>68</v>
      </c>
      <c r="H2125" t="s">
        <v>69</v>
      </c>
      <c r="I2125" t="s">
        <v>33</v>
      </c>
      <c r="J2125" t="s">
        <v>45</v>
      </c>
      <c r="K2125">
        <v>2</v>
      </c>
      <c r="L2125">
        <v>149</v>
      </c>
      <c r="M2125">
        <v>0.2</v>
      </c>
      <c r="N2125">
        <v>238.4</v>
      </c>
      <c r="O2125">
        <v>48.4</v>
      </c>
      <c r="P2125" t="s">
        <v>28</v>
      </c>
      <c r="Q2125" t="s">
        <v>86</v>
      </c>
      <c r="R2125" t="s">
        <v>36</v>
      </c>
      <c r="S2125">
        <v>3.4</v>
      </c>
      <c r="T2125">
        <f>YEAR(tblOrders[[#This Row],[Order Date]])</f>
        <v>2025</v>
      </c>
      <c r="U2125" t="str">
        <f>TEXT(tblOrders[[#This Row],[Order Date]],"mmm-yyyy")</f>
        <v>Nov-2025</v>
      </c>
      <c r="V2125" s="4">
        <f>tblOrders[[#This Row],[Profit]]/tblOrders[[#This Row],[Sales Amount]]</f>
        <v>0.2030201342281879</v>
      </c>
      <c r="W2125" t="str">
        <f>VLOOKUP(tblOrders[[#This Row],[City]],CityRegion,2,0)</f>
        <v>North</v>
      </c>
      <c r="X2125" t="str">
        <f>VLOOKUP(tblOrders[[#This Row],[City]],lookups!A:C,3,0)</f>
        <v>Delhi</v>
      </c>
    </row>
    <row r="2126" spans="1:24" x14ac:dyDescent="0.25">
      <c r="A2126" t="s">
        <v>3656</v>
      </c>
      <c r="B2126" s="1">
        <v>45788</v>
      </c>
      <c r="C2126" t="s">
        <v>3657</v>
      </c>
      <c r="D2126" t="s">
        <v>39</v>
      </c>
      <c r="E2126" t="s">
        <v>49</v>
      </c>
      <c r="F2126" t="s">
        <v>50</v>
      </c>
      <c r="G2126" t="s">
        <v>24</v>
      </c>
      <c r="H2126" t="s">
        <v>51</v>
      </c>
      <c r="I2126" t="s">
        <v>52</v>
      </c>
      <c r="J2126" t="s">
        <v>34</v>
      </c>
      <c r="K2126">
        <v>4</v>
      </c>
      <c r="L2126">
        <v>85</v>
      </c>
      <c r="M2126">
        <v>0</v>
      </c>
      <c r="N2126">
        <v>340</v>
      </c>
      <c r="O2126">
        <v>132</v>
      </c>
      <c r="P2126" t="s">
        <v>28</v>
      </c>
      <c r="Q2126" t="s">
        <v>86</v>
      </c>
      <c r="R2126" t="s">
        <v>36</v>
      </c>
      <c r="S2126">
        <v>4.7</v>
      </c>
      <c r="T2126">
        <f>YEAR(tblOrders[[#This Row],[Order Date]])</f>
        <v>2025</v>
      </c>
      <c r="U2126" t="str">
        <f>TEXT(tblOrders[[#This Row],[Order Date]],"mmm-yyyy")</f>
        <v>May-2025</v>
      </c>
      <c r="V2126" s="4">
        <f>tblOrders[[#This Row],[Profit]]/tblOrders[[#This Row],[Sales Amount]]</f>
        <v>0.38823529411764707</v>
      </c>
      <c r="W2126" t="str">
        <f>VLOOKUP(tblOrders[[#This Row],[City]],CityRegion,2,0)</f>
        <v>South</v>
      </c>
      <c r="X2126" t="str">
        <f>VLOOKUP(tblOrders[[#This Row],[City]],lookups!A:C,3,0)</f>
        <v>Kerala</v>
      </c>
    </row>
    <row r="2127" spans="1:24" x14ac:dyDescent="0.25">
      <c r="A2127" t="s">
        <v>3658</v>
      </c>
      <c r="B2127" s="1">
        <v>45795</v>
      </c>
      <c r="C2127" t="s">
        <v>372</v>
      </c>
      <c r="D2127" t="s">
        <v>21</v>
      </c>
      <c r="E2127" t="s">
        <v>73</v>
      </c>
      <c r="F2127" t="s">
        <v>74</v>
      </c>
      <c r="G2127" t="s">
        <v>68</v>
      </c>
      <c r="H2127" t="s">
        <v>75</v>
      </c>
      <c r="I2127" t="s">
        <v>44</v>
      </c>
      <c r="J2127" t="s">
        <v>45</v>
      </c>
      <c r="K2127">
        <v>5</v>
      </c>
      <c r="L2127">
        <v>65</v>
      </c>
      <c r="M2127">
        <v>0.2</v>
      </c>
      <c r="N2127">
        <v>260</v>
      </c>
      <c r="O2127">
        <v>70</v>
      </c>
      <c r="P2127" t="s">
        <v>28</v>
      </c>
      <c r="Q2127" t="s">
        <v>91</v>
      </c>
      <c r="R2127" t="s">
        <v>30</v>
      </c>
      <c r="S2127">
        <v>3.7</v>
      </c>
      <c r="T2127">
        <f>YEAR(tblOrders[[#This Row],[Order Date]])</f>
        <v>2025</v>
      </c>
      <c r="U2127" t="str">
        <f>TEXT(tblOrders[[#This Row],[Order Date]],"mmm-yyyy")</f>
        <v>May-2025</v>
      </c>
      <c r="V2127" s="4">
        <f>tblOrders[[#This Row],[Profit]]/tblOrders[[#This Row],[Sales Amount]]</f>
        <v>0.26923076923076922</v>
      </c>
      <c r="W2127" t="str">
        <f>VLOOKUP(tblOrders[[#This Row],[City]],CityRegion,2,0)</f>
        <v>South</v>
      </c>
      <c r="X2127" t="str">
        <f>VLOOKUP(tblOrders[[#This Row],[City]],lookups!A:C,3,0)</f>
        <v>Kerala</v>
      </c>
    </row>
    <row r="2128" spans="1:24" x14ac:dyDescent="0.25">
      <c r="A2128" t="s">
        <v>3659</v>
      </c>
      <c r="B2128" s="1">
        <v>45725</v>
      </c>
      <c r="C2128" t="s">
        <v>3605</v>
      </c>
      <c r="D2128" t="s">
        <v>39</v>
      </c>
      <c r="E2128" t="s">
        <v>40</v>
      </c>
      <c r="F2128" t="s">
        <v>41</v>
      </c>
      <c r="G2128" t="s">
        <v>42</v>
      </c>
      <c r="H2128" t="s">
        <v>43</v>
      </c>
      <c r="I2128" t="s">
        <v>26</v>
      </c>
      <c r="J2128" t="s">
        <v>27</v>
      </c>
      <c r="K2128">
        <v>5</v>
      </c>
      <c r="L2128">
        <v>18</v>
      </c>
      <c r="M2128">
        <v>0</v>
      </c>
      <c r="N2128">
        <v>90</v>
      </c>
      <c r="O2128">
        <v>45</v>
      </c>
      <c r="P2128" t="s">
        <v>28</v>
      </c>
      <c r="Q2128" t="s">
        <v>86</v>
      </c>
      <c r="R2128" t="s">
        <v>30</v>
      </c>
      <c r="S2128">
        <v>4.3</v>
      </c>
      <c r="T2128">
        <f>YEAR(tblOrders[[#This Row],[Order Date]])</f>
        <v>2025</v>
      </c>
      <c r="U2128" t="str">
        <f>TEXT(tblOrders[[#This Row],[Order Date]],"mmm-yyyy")</f>
        <v>Mar-2025</v>
      </c>
      <c r="V2128" s="4">
        <f>tblOrders[[#This Row],[Profit]]/tblOrders[[#This Row],[Sales Amount]]</f>
        <v>0.5</v>
      </c>
      <c r="W2128" t="str">
        <f>VLOOKUP(tblOrders[[#This Row],[City]],CityRegion,2,0)</f>
        <v>South</v>
      </c>
      <c r="X2128" t="str">
        <f>VLOOKUP(tblOrders[[#This Row],[City]],lookups!A:C,3,0)</f>
        <v>Karnataka</v>
      </c>
    </row>
    <row r="2129" spans="1:24" x14ac:dyDescent="0.25">
      <c r="A2129" t="s">
        <v>3660</v>
      </c>
      <c r="B2129" s="1">
        <v>45969</v>
      </c>
      <c r="C2129" t="s">
        <v>3661</v>
      </c>
      <c r="D2129" t="s">
        <v>39</v>
      </c>
      <c r="E2129" t="s">
        <v>66</v>
      </c>
      <c r="F2129" t="s">
        <v>67</v>
      </c>
      <c r="G2129" t="s">
        <v>68</v>
      </c>
      <c r="H2129" t="s">
        <v>69</v>
      </c>
      <c r="I2129" t="s">
        <v>76</v>
      </c>
      <c r="J2129" t="s">
        <v>34</v>
      </c>
      <c r="K2129">
        <v>3</v>
      </c>
      <c r="L2129">
        <v>149</v>
      </c>
      <c r="M2129">
        <v>0.2</v>
      </c>
      <c r="N2129">
        <v>357.6</v>
      </c>
      <c r="O2129">
        <v>72.599999999999994</v>
      </c>
      <c r="P2129" t="s">
        <v>111</v>
      </c>
      <c r="Q2129" t="s">
        <v>86</v>
      </c>
      <c r="R2129" t="s">
        <v>30</v>
      </c>
      <c r="S2129">
        <v>4.7</v>
      </c>
      <c r="T2129">
        <f>YEAR(tblOrders[[#This Row],[Order Date]])</f>
        <v>2025</v>
      </c>
      <c r="U2129" t="str">
        <f>TEXT(tblOrders[[#This Row],[Order Date]],"mmm-yyyy")</f>
        <v>Nov-2025</v>
      </c>
      <c r="V2129" s="4">
        <f>tblOrders[[#This Row],[Profit]]/tblOrders[[#This Row],[Sales Amount]]</f>
        <v>0.2030201342281879</v>
      </c>
      <c r="W2129" t="str">
        <f>VLOOKUP(tblOrders[[#This Row],[City]],CityRegion,2,0)</f>
        <v>South</v>
      </c>
      <c r="X2129" t="str">
        <f>VLOOKUP(tblOrders[[#This Row],[City]],lookups!A:C,3,0)</f>
        <v>Kerala</v>
      </c>
    </row>
    <row r="2130" spans="1:24" x14ac:dyDescent="0.25">
      <c r="A2130" t="s">
        <v>3662</v>
      </c>
      <c r="B2130" s="1">
        <v>45821</v>
      </c>
      <c r="C2130" t="s">
        <v>3663</v>
      </c>
      <c r="D2130" t="s">
        <v>21</v>
      </c>
      <c r="E2130" t="s">
        <v>108</v>
      </c>
      <c r="F2130" t="s">
        <v>109</v>
      </c>
      <c r="G2130" t="s">
        <v>62</v>
      </c>
      <c r="H2130" t="s">
        <v>110</v>
      </c>
      <c r="I2130" t="s">
        <v>26</v>
      </c>
      <c r="J2130" t="s">
        <v>45</v>
      </c>
      <c r="K2130">
        <v>3</v>
      </c>
      <c r="L2130">
        <v>110</v>
      </c>
      <c r="M2130">
        <v>0.05</v>
      </c>
      <c r="N2130">
        <v>313.5</v>
      </c>
      <c r="O2130">
        <v>109.5</v>
      </c>
      <c r="P2130" t="s">
        <v>28</v>
      </c>
      <c r="Q2130" t="s">
        <v>86</v>
      </c>
      <c r="R2130" t="s">
        <v>36</v>
      </c>
      <c r="S2130">
        <v>4.2</v>
      </c>
      <c r="T2130">
        <f>YEAR(tblOrders[[#This Row],[Order Date]])</f>
        <v>2025</v>
      </c>
      <c r="U2130" t="str">
        <f>TEXT(tblOrders[[#This Row],[Order Date]],"mmm-yyyy")</f>
        <v>Jun-2025</v>
      </c>
      <c r="V2130" s="4">
        <f>tblOrders[[#This Row],[Profit]]/tblOrders[[#This Row],[Sales Amount]]</f>
        <v>0.34928229665071769</v>
      </c>
      <c r="W2130" t="str">
        <f>VLOOKUP(tblOrders[[#This Row],[City]],CityRegion,2,0)</f>
        <v>South</v>
      </c>
      <c r="X2130" t="str">
        <f>VLOOKUP(tblOrders[[#This Row],[City]],lookups!A:C,3,0)</f>
        <v>Karnataka</v>
      </c>
    </row>
    <row r="2131" spans="1:24" x14ac:dyDescent="0.25">
      <c r="A2131" t="s">
        <v>3664</v>
      </c>
      <c r="B2131" s="1">
        <v>45726</v>
      </c>
      <c r="C2131" t="s">
        <v>874</v>
      </c>
      <c r="D2131" t="s">
        <v>39</v>
      </c>
      <c r="E2131" t="s">
        <v>55</v>
      </c>
      <c r="F2131" t="s">
        <v>56</v>
      </c>
      <c r="G2131" t="s">
        <v>24</v>
      </c>
      <c r="H2131" t="s">
        <v>51</v>
      </c>
      <c r="I2131" t="s">
        <v>44</v>
      </c>
      <c r="J2131" t="s">
        <v>27</v>
      </c>
      <c r="K2131">
        <v>1</v>
      </c>
      <c r="L2131">
        <v>42</v>
      </c>
      <c r="M2131">
        <v>0.05</v>
      </c>
      <c r="N2131">
        <v>39.9</v>
      </c>
      <c r="O2131">
        <v>15.9</v>
      </c>
      <c r="P2131" t="s">
        <v>111</v>
      </c>
      <c r="Q2131" t="s">
        <v>35</v>
      </c>
      <c r="R2131" t="s">
        <v>36</v>
      </c>
      <c r="S2131">
        <v>4.9000000000000004</v>
      </c>
      <c r="T2131">
        <f>YEAR(tblOrders[[#This Row],[Order Date]])</f>
        <v>2025</v>
      </c>
      <c r="U2131" t="str">
        <f>TEXT(tblOrders[[#This Row],[Order Date]],"mmm-yyyy")</f>
        <v>Mar-2025</v>
      </c>
      <c r="V2131" s="4">
        <f>tblOrders[[#This Row],[Profit]]/tblOrders[[#This Row],[Sales Amount]]</f>
        <v>0.39849624060150379</v>
      </c>
      <c r="W2131" t="str">
        <f>VLOOKUP(tblOrders[[#This Row],[City]],CityRegion,2,0)</f>
        <v>South</v>
      </c>
      <c r="X2131" t="str">
        <f>VLOOKUP(tblOrders[[#This Row],[City]],lookups!A:C,3,0)</f>
        <v>Kerala</v>
      </c>
    </row>
    <row r="2132" spans="1:24" x14ac:dyDescent="0.25">
      <c r="A2132" t="s">
        <v>3665</v>
      </c>
      <c r="B2132" s="1">
        <v>45850</v>
      </c>
      <c r="C2132" t="s">
        <v>2162</v>
      </c>
      <c r="D2132" t="s">
        <v>21</v>
      </c>
      <c r="E2132" t="s">
        <v>40</v>
      </c>
      <c r="F2132" t="s">
        <v>41</v>
      </c>
      <c r="G2132" t="s">
        <v>42</v>
      </c>
      <c r="H2132" t="s">
        <v>43</v>
      </c>
      <c r="I2132" t="s">
        <v>130</v>
      </c>
      <c r="J2132" t="s">
        <v>45</v>
      </c>
      <c r="K2132">
        <v>3</v>
      </c>
      <c r="L2132">
        <v>18</v>
      </c>
      <c r="M2132">
        <v>0.2</v>
      </c>
      <c r="N2132">
        <v>43.2</v>
      </c>
      <c r="O2132">
        <v>16.2</v>
      </c>
      <c r="P2132" t="s">
        <v>28</v>
      </c>
      <c r="Q2132" t="s">
        <v>35</v>
      </c>
      <c r="R2132" t="s">
        <v>36</v>
      </c>
      <c r="S2132">
        <v>4.4000000000000004</v>
      </c>
      <c r="T2132">
        <f>YEAR(tblOrders[[#This Row],[Order Date]])</f>
        <v>2025</v>
      </c>
      <c r="U2132" t="str">
        <f>TEXT(tblOrders[[#This Row],[Order Date]],"mmm-yyyy")</f>
        <v>Jul-2025</v>
      </c>
      <c r="V2132" s="4">
        <f>tblOrders[[#This Row],[Profit]]/tblOrders[[#This Row],[Sales Amount]]</f>
        <v>0.37499999999999994</v>
      </c>
      <c r="W2132" t="str">
        <f>VLOOKUP(tblOrders[[#This Row],[City]],CityRegion,2,0)</f>
        <v>West</v>
      </c>
      <c r="X2132" t="str">
        <f>VLOOKUP(tblOrders[[#This Row],[City]],lookups!A:C,3,0)</f>
        <v>Maharashtra</v>
      </c>
    </row>
    <row r="2133" spans="1:24" x14ac:dyDescent="0.25">
      <c r="A2133" t="s">
        <v>3666</v>
      </c>
      <c r="B2133" s="1">
        <v>45879</v>
      </c>
      <c r="C2133" t="s">
        <v>408</v>
      </c>
      <c r="D2133" t="s">
        <v>39</v>
      </c>
      <c r="E2133" t="s">
        <v>66</v>
      </c>
      <c r="F2133" t="s">
        <v>67</v>
      </c>
      <c r="G2133" t="s">
        <v>68</v>
      </c>
      <c r="H2133" t="s">
        <v>69</v>
      </c>
      <c r="I2133" t="s">
        <v>57</v>
      </c>
      <c r="J2133" t="s">
        <v>27</v>
      </c>
      <c r="K2133">
        <v>3</v>
      </c>
      <c r="L2133">
        <v>149</v>
      </c>
      <c r="M2133">
        <v>0.15</v>
      </c>
      <c r="N2133">
        <v>379.95</v>
      </c>
      <c r="O2133">
        <v>94.95</v>
      </c>
      <c r="P2133" t="s">
        <v>28</v>
      </c>
      <c r="Q2133" t="s">
        <v>35</v>
      </c>
      <c r="R2133" t="s">
        <v>36</v>
      </c>
      <c r="S2133">
        <v>4.8</v>
      </c>
      <c r="T2133">
        <f>YEAR(tblOrders[[#This Row],[Order Date]])</f>
        <v>2025</v>
      </c>
      <c r="U2133" t="str">
        <f>TEXT(tblOrders[[#This Row],[Order Date]],"mmm-yyyy")</f>
        <v>Aug-2025</v>
      </c>
      <c r="V2133" s="4">
        <f>tblOrders[[#This Row],[Profit]]/tblOrders[[#This Row],[Sales Amount]]</f>
        <v>0.24990130280300041</v>
      </c>
      <c r="W2133" t="str">
        <f>VLOOKUP(tblOrders[[#This Row],[City]],CityRegion,2,0)</f>
        <v>South</v>
      </c>
      <c r="X2133" t="str">
        <f>VLOOKUP(tblOrders[[#This Row],[City]],lookups!A:C,3,0)</f>
        <v>Kerala</v>
      </c>
    </row>
    <row r="2134" spans="1:24" x14ac:dyDescent="0.25">
      <c r="A2134" t="s">
        <v>3667</v>
      </c>
      <c r="B2134" s="1">
        <v>45666</v>
      </c>
      <c r="C2134" t="s">
        <v>3301</v>
      </c>
      <c r="D2134" t="s">
        <v>21</v>
      </c>
      <c r="E2134" t="s">
        <v>94</v>
      </c>
      <c r="F2134" t="s">
        <v>95</v>
      </c>
      <c r="G2134" t="s">
        <v>68</v>
      </c>
      <c r="H2134" t="s">
        <v>96</v>
      </c>
      <c r="I2134" t="s">
        <v>76</v>
      </c>
      <c r="J2134" t="s">
        <v>27</v>
      </c>
      <c r="K2134">
        <v>4</v>
      </c>
      <c r="L2134">
        <v>89</v>
      </c>
      <c r="M2134">
        <v>0.15</v>
      </c>
      <c r="N2134">
        <v>302.60000000000002</v>
      </c>
      <c r="O2134">
        <v>82.6</v>
      </c>
      <c r="P2134" t="s">
        <v>28</v>
      </c>
      <c r="Q2134" t="s">
        <v>29</v>
      </c>
      <c r="R2134" t="s">
        <v>36</v>
      </c>
      <c r="S2134">
        <v>3.6</v>
      </c>
      <c r="T2134">
        <f>YEAR(tblOrders[[#This Row],[Order Date]])</f>
        <v>2025</v>
      </c>
      <c r="U2134" t="str">
        <f>TEXT(tblOrders[[#This Row],[Order Date]],"mmm-yyyy")</f>
        <v>Jan-2025</v>
      </c>
      <c r="V2134" s="4">
        <f>tblOrders[[#This Row],[Profit]]/tblOrders[[#This Row],[Sales Amount]]</f>
        <v>0.27296761401189684</v>
      </c>
      <c r="W2134" t="str">
        <f>VLOOKUP(tblOrders[[#This Row],[City]],CityRegion,2,0)</f>
        <v>South</v>
      </c>
      <c r="X2134" t="str">
        <f>VLOOKUP(tblOrders[[#This Row],[City]],lookups!A:C,3,0)</f>
        <v>Kerala</v>
      </c>
    </row>
    <row r="2135" spans="1:24" x14ac:dyDescent="0.25">
      <c r="A2135" t="s">
        <v>3668</v>
      </c>
      <c r="B2135" s="1">
        <v>45677</v>
      </c>
      <c r="C2135" t="s">
        <v>3669</v>
      </c>
      <c r="D2135" t="s">
        <v>21</v>
      </c>
      <c r="E2135" t="s">
        <v>101</v>
      </c>
      <c r="F2135" t="s">
        <v>102</v>
      </c>
      <c r="G2135" t="s">
        <v>24</v>
      </c>
      <c r="H2135" t="s">
        <v>103</v>
      </c>
      <c r="I2135" t="s">
        <v>76</v>
      </c>
      <c r="J2135" t="s">
        <v>45</v>
      </c>
      <c r="K2135">
        <v>4</v>
      </c>
      <c r="L2135">
        <v>120</v>
      </c>
      <c r="M2135">
        <v>0.05</v>
      </c>
      <c r="N2135">
        <v>456</v>
      </c>
      <c r="O2135">
        <v>144</v>
      </c>
      <c r="P2135" t="s">
        <v>28</v>
      </c>
      <c r="Q2135" t="s">
        <v>86</v>
      </c>
      <c r="R2135" t="s">
        <v>36</v>
      </c>
      <c r="S2135">
        <v>4.4000000000000004</v>
      </c>
      <c r="T2135">
        <f>YEAR(tblOrders[[#This Row],[Order Date]])</f>
        <v>2025</v>
      </c>
      <c r="U2135" t="str">
        <f>TEXT(tblOrders[[#This Row],[Order Date]],"mmm-yyyy")</f>
        <v>Jan-2025</v>
      </c>
      <c r="V2135" s="4">
        <f>tblOrders[[#This Row],[Profit]]/tblOrders[[#This Row],[Sales Amount]]</f>
        <v>0.31578947368421051</v>
      </c>
      <c r="W2135" t="str">
        <f>VLOOKUP(tblOrders[[#This Row],[City]],CityRegion,2,0)</f>
        <v>South</v>
      </c>
      <c r="X2135" t="str">
        <f>VLOOKUP(tblOrders[[#This Row],[City]],lookups!A:C,3,0)</f>
        <v>Kerala</v>
      </c>
    </row>
    <row r="2136" spans="1:24" x14ac:dyDescent="0.25">
      <c r="A2136" t="s">
        <v>3670</v>
      </c>
      <c r="B2136" s="1">
        <v>45730</v>
      </c>
      <c r="C2136" t="s">
        <v>134</v>
      </c>
      <c r="D2136" t="s">
        <v>39</v>
      </c>
      <c r="E2136" t="s">
        <v>94</v>
      </c>
      <c r="F2136" t="s">
        <v>95</v>
      </c>
      <c r="G2136" t="s">
        <v>68</v>
      </c>
      <c r="H2136" t="s">
        <v>96</v>
      </c>
      <c r="I2136" t="s">
        <v>33</v>
      </c>
      <c r="J2136" t="s">
        <v>45</v>
      </c>
      <c r="K2136">
        <v>2</v>
      </c>
      <c r="L2136">
        <v>89</v>
      </c>
      <c r="M2136">
        <v>0.1</v>
      </c>
      <c r="N2136">
        <v>160.19999999999999</v>
      </c>
      <c r="O2136">
        <v>50.2</v>
      </c>
      <c r="P2136" t="s">
        <v>28</v>
      </c>
      <c r="Q2136" t="s">
        <v>46</v>
      </c>
      <c r="R2136" t="s">
        <v>30</v>
      </c>
      <c r="S2136">
        <v>3.6</v>
      </c>
      <c r="T2136">
        <f>YEAR(tblOrders[[#This Row],[Order Date]])</f>
        <v>2025</v>
      </c>
      <c r="U2136" t="str">
        <f>TEXT(tblOrders[[#This Row],[Order Date]],"mmm-yyyy")</f>
        <v>Mar-2025</v>
      </c>
      <c r="V2136" s="4">
        <f>tblOrders[[#This Row],[Profit]]/tblOrders[[#This Row],[Sales Amount]]</f>
        <v>0.31335830212234711</v>
      </c>
      <c r="W2136" t="str">
        <f>VLOOKUP(tblOrders[[#This Row],[City]],CityRegion,2,0)</f>
        <v>North</v>
      </c>
      <c r="X2136" t="str">
        <f>VLOOKUP(tblOrders[[#This Row],[City]],lookups!A:C,3,0)</f>
        <v>Delhi</v>
      </c>
    </row>
    <row r="2137" spans="1:24" x14ac:dyDescent="0.25">
      <c r="A2137" t="s">
        <v>3671</v>
      </c>
      <c r="B2137" s="1">
        <v>45850</v>
      </c>
      <c r="C2137" t="s">
        <v>3672</v>
      </c>
      <c r="D2137" t="s">
        <v>21</v>
      </c>
      <c r="E2137" t="s">
        <v>101</v>
      </c>
      <c r="F2137" t="s">
        <v>102</v>
      </c>
      <c r="G2137" t="s">
        <v>24</v>
      </c>
      <c r="H2137" t="s">
        <v>103</v>
      </c>
      <c r="I2137" t="s">
        <v>33</v>
      </c>
      <c r="J2137" t="s">
        <v>27</v>
      </c>
      <c r="K2137">
        <v>3</v>
      </c>
      <c r="L2137">
        <v>120</v>
      </c>
      <c r="M2137">
        <v>0.15</v>
      </c>
      <c r="N2137">
        <v>306</v>
      </c>
      <c r="O2137">
        <v>72</v>
      </c>
      <c r="P2137" t="s">
        <v>28</v>
      </c>
      <c r="Q2137" t="s">
        <v>91</v>
      </c>
      <c r="R2137" t="s">
        <v>30</v>
      </c>
      <c r="S2137">
        <v>3.8</v>
      </c>
      <c r="T2137">
        <f>YEAR(tblOrders[[#This Row],[Order Date]])</f>
        <v>2025</v>
      </c>
      <c r="U2137" t="str">
        <f>TEXT(tblOrders[[#This Row],[Order Date]],"mmm-yyyy")</f>
        <v>Jul-2025</v>
      </c>
      <c r="V2137" s="4">
        <f>tblOrders[[#This Row],[Profit]]/tblOrders[[#This Row],[Sales Amount]]</f>
        <v>0.23529411764705882</v>
      </c>
      <c r="W2137" t="str">
        <f>VLOOKUP(tblOrders[[#This Row],[City]],CityRegion,2,0)</f>
        <v>North</v>
      </c>
      <c r="X2137" t="str">
        <f>VLOOKUP(tblOrders[[#This Row],[City]],lookups!A:C,3,0)</f>
        <v>Delhi</v>
      </c>
    </row>
    <row r="2138" spans="1:24" x14ac:dyDescent="0.25">
      <c r="A2138" t="s">
        <v>3673</v>
      </c>
      <c r="B2138" s="1">
        <v>45718</v>
      </c>
      <c r="C2138" t="s">
        <v>1552</v>
      </c>
      <c r="D2138" t="s">
        <v>39</v>
      </c>
      <c r="E2138" t="s">
        <v>108</v>
      </c>
      <c r="F2138" t="s">
        <v>109</v>
      </c>
      <c r="G2138" t="s">
        <v>62</v>
      </c>
      <c r="H2138" t="s">
        <v>110</v>
      </c>
      <c r="I2138" t="s">
        <v>70</v>
      </c>
      <c r="J2138" t="s">
        <v>27</v>
      </c>
      <c r="K2138">
        <v>1</v>
      </c>
      <c r="L2138">
        <v>110</v>
      </c>
      <c r="M2138">
        <v>0.2</v>
      </c>
      <c r="N2138">
        <v>88</v>
      </c>
      <c r="O2138">
        <v>20</v>
      </c>
      <c r="P2138" t="s">
        <v>28</v>
      </c>
      <c r="Q2138" t="s">
        <v>35</v>
      </c>
      <c r="R2138" t="s">
        <v>30</v>
      </c>
      <c r="S2138">
        <v>4.5</v>
      </c>
      <c r="T2138">
        <f>YEAR(tblOrders[[#This Row],[Order Date]])</f>
        <v>2025</v>
      </c>
      <c r="U2138" t="str">
        <f>TEXT(tblOrders[[#This Row],[Order Date]],"mmm-yyyy")</f>
        <v>Mar-2025</v>
      </c>
      <c r="V2138" s="4">
        <f>tblOrders[[#This Row],[Profit]]/tblOrders[[#This Row],[Sales Amount]]</f>
        <v>0.22727272727272727</v>
      </c>
      <c r="W2138" t="str">
        <f>VLOOKUP(tblOrders[[#This Row],[City]],CityRegion,2,0)</f>
        <v>South</v>
      </c>
      <c r="X2138" t="str">
        <f>VLOOKUP(tblOrders[[#This Row],[City]],lookups!A:C,3,0)</f>
        <v>Telengana</v>
      </c>
    </row>
    <row r="2139" spans="1:24" x14ac:dyDescent="0.25">
      <c r="A2139" t="s">
        <v>3674</v>
      </c>
      <c r="B2139" s="1">
        <v>45751</v>
      </c>
      <c r="C2139" t="s">
        <v>3675</v>
      </c>
      <c r="D2139" t="s">
        <v>21</v>
      </c>
      <c r="E2139" t="s">
        <v>55</v>
      </c>
      <c r="F2139" t="s">
        <v>56</v>
      </c>
      <c r="G2139" t="s">
        <v>24</v>
      </c>
      <c r="H2139" t="s">
        <v>51</v>
      </c>
      <c r="I2139" t="s">
        <v>52</v>
      </c>
      <c r="J2139" t="s">
        <v>45</v>
      </c>
      <c r="K2139">
        <v>4</v>
      </c>
      <c r="L2139">
        <v>42</v>
      </c>
      <c r="M2139">
        <v>0.05</v>
      </c>
      <c r="N2139">
        <v>159.6</v>
      </c>
      <c r="O2139">
        <v>63.6</v>
      </c>
      <c r="P2139" t="s">
        <v>28</v>
      </c>
      <c r="Q2139" t="s">
        <v>91</v>
      </c>
      <c r="R2139" t="s">
        <v>30</v>
      </c>
      <c r="S2139">
        <v>3.1</v>
      </c>
      <c r="T2139">
        <f>YEAR(tblOrders[[#This Row],[Order Date]])</f>
        <v>2025</v>
      </c>
      <c r="U2139" t="str">
        <f>TEXT(tblOrders[[#This Row],[Order Date]],"mmm-yyyy")</f>
        <v>Apr-2025</v>
      </c>
      <c r="V2139" s="4">
        <f>tblOrders[[#This Row],[Profit]]/tblOrders[[#This Row],[Sales Amount]]</f>
        <v>0.39849624060150379</v>
      </c>
      <c r="W2139" t="str">
        <f>VLOOKUP(tblOrders[[#This Row],[City]],CityRegion,2,0)</f>
        <v>South</v>
      </c>
      <c r="X2139" t="str">
        <f>VLOOKUP(tblOrders[[#This Row],[City]],lookups!A:C,3,0)</f>
        <v>Kerala</v>
      </c>
    </row>
    <row r="2140" spans="1:24" x14ac:dyDescent="0.25">
      <c r="A2140" t="s">
        <v>3676</v>
      </c>
      <c r="B2140" s="1">
        <v>45812</v>
      </c>
      <c r="C2140" t="s">
        <v>3677</v>
      </c>
      <c r="D2140" t="s">
        <v>21</v>
      </c>
      <c r="E2140" t="s">
        <v>55</v>
      </c>
      <c r="F2140" t="s">
        <v>56</v>
      </c>
      <c r="G2140" t="s">
        <v>24</v>
      </c>
      <c r="H2140" t="s">
        <v>51</v>
      </c>
      <c r="I2140" t="s">
        <v>33</v>
      </c>
      <c r="J2140" t="s">
        <v>34</v>
      </c>
      <c r="K2140">
        <v>2</v>
      </c>
      <c r="L2140">
        <v>42</v>
      </c>
      <c r="M2140">
        <v>0</v>
      </c>
      <c r="N2140">
        <v>84</v>
      </c>
      <c r="O2140">
        <v>36</v>
      </c>
      <c r="P2140" t="s">
        <v>85</v>
      </c>
      <c r="Q2140" t="s">
        <v>46</v>
      </c>
      <c r="R2140" t="s">
        <v>36</v>
      </c>
      <c r="S2140">
        <v>3.2</v>
      </c>
      <c r="T2140">
        <f>YEAR(tblOrders[[#This Row],[Order Date]])</f>
        <v>2025</v>
      </c>
      <c r="U2140" t="str">
        <f>TEXT(tblOrders[[#This Row],[Order Date]],"mmm-yyyy")</f>
        <v>Jun-2025</v>
      </c>
      <c r="V2140" s="4">
        <f>tblOrders[[#This Row],[Profit]]/tblOrders[[#This Row],[Sales Amount]]</f>
        <v>0.42857142857142855</v>
      </c>
      <c r="W2140" t="str">
        <f>VLOOKUP(tblOrders[[#This Row],[City]],CityRegion,2,0)</f>
        <v>North</v>
      </c>
      <c r="X2140" t="str">
        <f>VLOOKUP(tblOrders[[#This Row],[City]],lookups!A:C,3,0)</f>
        <v>Delhi</v>
      </c>
    </row>
    <row r="2141" spans="1:24" x14ac:dyDescent="0.25">
      <c r="A2141" t="s">
        <v>3678</v>
      </c>
      <c r="B2141" s="1">
        <v>45755</v>
      </c>
      <c r="C2141" t="s">
        <v>498</v>
      </c>
      <c r="D2141" t="s">
        <v>39</v>
      </c>
      <c r="E2141" t="s">
        <v>79</v>
      </c>
      <c r="F2141" t="s">
        <v>80</v>
      </c>
      <c r="G2141" t="s">
        <v>68</v>
      </c>
      <c r="H2141" t="s">
        <v>81</v>
      </c>
      <c r="I2141" t="s">
        <v>139</v>
      </c>
      <c r="J2141" t="s">
        <v>34</v>
      </c>
      <c r="K2141">
        <v>4</v>
      </c>
      <c r="L2141">
        <v>799</v>
      </c>
      <c r="M2141">
        <v>0.05</v>
      </c>
      <c r="N2141">
        <v>3036.2</v>
      </c>
      <c r="O2141">
        <v>556.20000000000005</v>
      </c>
      <c r="P2141" t="s">
        <v>28</v>
      </c>
      <c r="Q2141" t="s">
        <v>91</v>
      </c>
      <c r="R2141" t="s">
        <v>36</v>
      </c>
      <c r="S2141">
        <v>2.5</v>
      </c>
      <c r="T2141">
        <f>YEAR(tblOrders[[#This Row],[Order Date]])</f>
        <v>2025</v>
      </c>
      <c r="U2141" t="str">
        <f>TEXT(tblOrders[[#This Row],[Order Date]],"mmm-yyyy")</f>
        <v>Apr-2025</v>
      </c>
      <c r="V2141" s="4">
        <f>tblOrders[[#This Row],[Profit]]/tblOrders[[#This Row],[Sales Amount]]</f>
        <v>0.18318951320729862</v>
      </c>
      <c r="W2141" t="str">
        <f>VLOOKUP(tblOrders[[#This Row],[City]],CityRegion,2,0)</f>
        <v>South</v>
      </c>
      <c r="X2141" t="str">
        <f>VLOOKUP(tblOrders[[#This Row],[City]],lookups!A:C,3,0)</f>
        <v>Tamil Nadu</v>
      </c>
    </row>
    <row r="2142" spans="1:24" x14ac:dyDescent="0.25">
      <c r="A2142" t="s">
        <v>3679</v>
      </c>
      <c r="B2142" s="1">
        <v>46020</v>
      </c>
      <c r="C2142" t="s">
        <v>3680</v>
      </c>
      <c r="D2142" t="s">
        <v>39</v>
      </c>
      <c r="E2142" t="s">
        <v>55</v>
      </c>
      <c r="F2142" t="s">
        <v>56</v>
      </c>
      <c r="G2142" t="s">
        <v>24</v>
      </c>
      <c r="H2142" t="s">
        <v>51</v>
      </c>
      <c r="I2142" t="s">
        <v>44</v>
      </c>
      <c r="J2142" t="s">
        <v>27</v>
      </c>
      <c r="K2142">
        <v>4</v>
      </c>
      <c r="L2142">
        <v>42</v>
      </c>
      <c r="M2142">
        <v>0.1</v>
      </c>
      <c r="N2142">
        <v>151.19999999999999</v>
      </c>
      <c r="O2142">
        <v>55.2</v>
      </c>
      <c r="P2142" t="s">
        <v>28</v>
      </c>
      <c r="Q2142" t="s">
        <v>35</v>
      </c>
      <c r="R2142" t="s">
        <v>30</v>
      </c>
      <c r="S2142">
        <v>3.6</v>
      </c>
      <c r="T2142">
        <f>YEAR(tblOrders[[#This Row],[Order Date]])</f>
        <v>2025</v>
      </c>
      <c r="U2142" t="str">
        <f>TEXT(tblOrders[[#This Row],[Order Date]],"mmm-yyyy")</f>
        <v>Dec-2025</v>
      </c>
      <c r="V2142" s="4">
        <f>tblOrders[[#This Row],[Profit]]/tblOrders[[#This Row],[Sales Amount]]</f>
        <v>0.36507936507936511</v>
      </c>
      <c r="W2142" t="str">
        <f>VLOOKUP(tblOrders[[#This Row],[City]],CityRegion,2,0)</f>
        <v>South</v>
      </c>
      <c r="X2142" t="str">
        <f>VLOOKUP(tblOrders[[#This Row],[City]],lookups!A:C,3,0)</f>
        <v>Kerala</v>
      </c>
    </row>
    <row r="2143" spans="1:24" x14ac:dyDescent="0.25">
      <c r="A2143" t="s">
        <v>3681</v>
      </c>
      <c r="B2143" s="1">
        <v>45764</v>
      </c>
      <c r="C2143" t="s">
        <v>1049</v>
      </c>
      <c r="D2143" t="s">
        <v>21</v>
      </c>
      <c r="E2143" t="s">
        <v>22</v>
      </c>
      <c r="F2143" t="s">
        <v>23</v>
      </c>
      <c r="G2143" t="s">
        <v>24</v>
      </c>
      <c r="H2143" t="s">
        <v>25</v>
      </c>
      <c r="I2143" t="s">
        <v>26</v>
      </c>
      <c r="J2143" t="s">
        <v>45</v>
      </c>
      <c r="K2143">
        <v>1</v>
      </c>
      <c r="L2143">
        <v>190</v>
      </c>
      <c r="M2143">
        <v>0.2</v>
      </c>
      <c r="N2143">
        <v>152</v>
      </c>
      <c r="O2143">
        <v>27</v>
      </c>
      <c r="P2143" t="s">
        <v>28</v>
      </c>
      <c r="Q2143" t="s">
        <v>46</v>
      </c>
      <c r="R2143" t="s">
        <v>36</v>
      </c>
      <c r="S2143">
        <v>2.9</v>
      </c>
      <c r="T2143">
        <f>YEAR(tblOrders[[#This Row],[Order Date]])</f>
        <v>2025</v>
      </c>
      <c r="U2143" t="str">
        <f>TEXT(tblOrders[[#This Row],[Order Date]],"mmm-yyyy")</f>
        <v>Apr-2025</v>
      </c>
      <c r="V2143" s="4">
        <f>tblOrders[[#This Row],[Profit]]/tblOrders[[#This Row],[Sales Amount]]</f>
        <v>0.17763157894736842</v>
      </c>
      <c r="W2143" t="str">
        <f>VLOOKUP(tblOrders[[#This Row],[City]],CityRegion,2,0)</f>
        <v>South</v>
      </c>
      <c r="X2143" t="str">
        <f>VLOOKUP(tblOrders[[#This Row],[City]],lookups!A:C,3,0)</f>
        <v>Karnataka</v>
      </c>
    </row>
    <row r="2144" spans="1:24" x14ac:dyDescent="0.25">
      <c r="A2144" t="s">
        <v>3682</v>
      </c>
      <c r="B2144" s="1">
        <v>45723</v>
      </c>
      <c r="C2144" t="s">
        <v>170</v>
      </c>
      <c r="D2144" t="s">
        <v>21</v>
      </c>
      <c r="E2144" t="s">
        <v>55</v>
      </c>
      <c r="F2144" t="s">
        <v>56</v>
      </c>
      <c r="G2144" t="s">
        <v>24</v>
      </c>
      <c r="H2144" t="s">
        <v>51</v>
      </c>
      <c r="I2144" t="s">
        <v>130</v>
      </c>
      <c r="J2144" t="s">
        <v>27</v>
      </c>
      <c r="K2144">
        <v>5</v>
      </c>
      <c r="L2144">
        <v>42</v>
      </c>
      <c r="M2144">
        <v>0.15</v>
      </c>
      <c r="N2144">
        <v>178.5</v>
      </c>
      <c r="O2144">
        <v>58.5</v>
      </c>
      <c r="P2144" t="s">
        <v>28</v>
      </c>
      <c r="Q2144" t="s">
        <v>91</v>
      </c>
      <c r="R2144" t="s">
        <v>36</v>
      </c>
      <c r="S2144">
        <v>2.7</v>
      </c>
      <c r="T2144">
        <f>YEAR(tblOrders[[#This Row],[Order Date]])</f>
        <v>2025</v>
      </c>
      <c r="U2144" t="str">
        <f>TEXT(tblOrders[[#This Row],[Order Date]],"mmm-yyyy")</f>
        <v>Mar-2025</v>
      </c>
      <c r="V2144" s="4">
        <f>tblOrders[[#This Row],[Profit]]/tblOrders[[#This Row],[Sales Amount]]</f>
        <v>0.32773109243697479</v>
      </c>
      <c r="W2144" t="str">
        <f>VLOOKUP(tblOrders[[#This Row],[City]],CityRegion,2,0)</f>
        <v>West</v>
      </c>
      <c r="X2144" t="str">
        <f>VLOOKUP(tblOrders[[#This Row],[City]],lookups!A:C,3,0)</f>
        <v>Maharashtra</v>
      </c>
    </row>
    <row r="2145" spans="1:24" x14ac:dyDescent="0.25">
      <c r="A2145" t="s">
        <v>3683</v>
      </c>
      <c r="B2145" s="1">
        <v>45759</v>
      </c>
      <c r="C2145" t="s">
        <v>3684</v>
      </c>
      <c r="D2145" t="s">
        <v>21</v>
      </c>
      <c r="E2145" t="s">
        <v>40</v>
      </c>
      <c r="F2145" t="s">
        <v>41</v>
      </c>
      <c r="G2145" t="s">
        <v>42</v>
      </c>
      <c r="H2145" t="s">
        <v>43</v>
      </c>
      <c r="I2145" t="s">
        <v>70</v>
      </c>
      <c r="J2145" t="s">
        <v>34</v>
      </c>
      <c r="K2145">
        <v>3</v>
      </c>
      <c r="L2145">
        <v>18</v>
      </c>
      <c r="M2145">
        <v>0.15</v>
      </c>
      <c r="N2145">
        <v>45.9</v>
      </c>
      <c r="O2145">
        <v>18.899999999999999</v>
      </c>
      <c r="P2145" t="s">
        <v>28</v>
      </c>
      <c r="Q2145" t="s">
        <v>35</v>
      </c>
      <c r="R2145" t="s">
        <v>36</v>
      </c>
      <c r="S2145">
        <v>2.7</v>
      </c>
      <c r="T2145">
        <f>YEAR(tblOrders[[#This Row],[Order Date]])</f>
        <v>2025</v>
      </c>
      <c r="U2145" t="str">
        <f>TEXT(tblOrders[[#This Row],[Order Date]],"mmm-yyyy")</f>
        <v>Apr-2025</v>
      </c>
      <c r="V2145" s="4">
        <f>tblOrders[[#This Row],[Profit]]/tblOrders[[#This Row],[Sales Amount]]</f>
        <v>0.41176470588235292</v>
      </c>
      <c r="W2145" t="str">
        <f>VLOOKUP(tblOrders[[#This Row],[City]],CityRegion,2,0)</f>
        <v>South</v>
      </c>
      <c r="X2145" t="str">
        <f>VLOOKUP(tblOrders[[#This Row],[City]],lookups!A:C,3,0)</f>
        <v>Telengana</v>
      </c>
    </row>
    <row r="2146" spans="1:24" x14ac:dyDescent="0.25">
      <c r="A2146" t="s">
        <v>3685</v>
      </c>
      <c r="B2146" s="1">
        <v>45918</v>
      </c>
      <c r="C2146" t="s">
        <v>3686</v>
      </c>
      <c r="D2146" t="s">
        <v>21</v>
      </c>
      <c r="E2146" t="s">
        <v>60</v>
      </c>
      <c r="F2146" t="s">
        <v>61</v>
      </c>
      <c r="G2146" t="s">
        <v>62</v>
      </c>
      <c r="H2146" t="s">
        <v>63</v>
      </c>
      <c r="I2146" t="s">
        <v>70</v>
      </c>
      <c r="J2146" t="s">
        <v>45</v>
      </c>
      <c r="K2146">
        <v>3</v>
      </c>
      <c r="L2146">
        <v>45</v>
      </c>
      <c r="M2146">
        <v>0.05</v>
      </c>
      <c r="N2146">
        <v>128.25</v>
      </c>
      <c r="O2146">
        <v>50.25</v>
      </c>
      <c r="P2146" t="s">
        <v>28</v>
      </c>
      <c r="Q2146" t="s">
        <v>29</v>
      </c>
      <c r="R2146" t="s">
        <v>36</v>
      </c>
      <c r="S2146">
        <v>4</v>
      </c>
      <c r="T2146">
        <f>YEAR(tblOrders[[#This Row],[Order Date]])</f>
        <v>2025</v>
      </c>
      <c r="U2146" t="str">
        <f>TEXT(tblOrders[[#This Row],[Order Date]],"mmm-yyyy")</f>
        <v>Sep-2025</v>
      </c>
      <c r="V2146" s="4">
        <f>tblOrders[[#This Row],[Profit]]/tblOrders[[#This Row],[Sales Amount]]</f>
        <v>0.391812865497076</v>
      </c>
      <c r="W2146" t="str">
        <f>VLOOKUP(tblOrders[[#This Row],[City]],CityRegion,2,0)</f>
        <v>South</v>
      </c>
      <c r="X2146" t="str">
        <f>VLOOKUP(tblOrders[[#This Row],[City]],lookups!A:C,3,0)</f>
        <v>Telengana</v>
      </c>
    </row>
    <row r="2147" spans="1:24" x14ac:dyDescent="0.25">
      <c r="A2147" t="s">
        <v>3687</v>
      </c>
      <c r="B2147" s="1">
        <v>45732</v>
      </c>
      <c r="C2147" t="s">
        <v>3688</v>
      </c>
      <c r="D2147" t="s">
        <v>21</v>
      </c>
      <c r="E2147" t="s">
        <v>49</v>
      </c>
      <c r="F2147" t="s">
        <v>50</v>
      </c>
      <c r="G2147" t="s">
        <v>24</v>
      </c>
      <c r="H2147" t="s">
        <v>51</v>
      </c>
      <c r="I2147" t="s">
        <v>44</v>
      </c>
      <c r="J2147" t="s">
        <v>34</v>
      </c>
      <c r="K2147">
        <v>1</v>
      </c>
      <c r="L2147">
        <v>85</v>
      </c>
      <c r="M2147">
        <v>0.1</v>
      </c>
      <c r="N2147">
        <v>76.5</v>
      </c>
      <c r="O2147">
        <v>24.5</v>
      </c>
      <c r="P2147" t="s">
        <v>28</v>
      </c>
      <c r="Q2147" t="s">
        <v>91</v>
      </c>
      <c r="R2147" t="s">
        <v>36</v>
      </c>
      <c r="S2147">
        <v>3.9</v>
      </c>
      <c r="T2147">
        <f>YEAR(tblOrders[[#This Row],[Order Date]])</f>
        <v>2025</v>
      </c>
      <c r="U2147" t="str">
        <f>TEXT(tblOrders[[#This Row],[Order Date]],"mmm-yyyy")</f>
        <v>Mar-2025</v>
      </c>
      <c r="V2147" s="4">
        <f>tblOrders[[#This Row],[Profit]]/tblOrders[[#This Row],[Sales Amount]]</f>
        <v>0.3202614379084967</v>
      </c>
      <c r="W2147" t="str">
        <f>VLOOKUP(tblOrders[[#This Row],[City]],CityRegion,2,0)</f>
        <v>South</v>
      </c>
      <c r="X2147" t="str">
        <f>VLOOKUP(tblOrders[[#This Row],[City]],lookups!A:C,3,0)</f>
        <v>Kerala</v>
      </c>
    </row>
    <row r="2148" spans="1:24" x14ac:dyDescent="0.25">
      <c r="A2148" t="s">
        <v>3689</v>
      </c>
      <c r="B2148" s="1">
        <v>45735</v>
      </c>
      <c r="C2148" t="s">
        <v>305</v>
      </c>
      <c r="D2148" t="s">
        <v>21</v>
      </c>
      <c r="E2148" t="s">
        <v>55</v>
      </c>
      <c r="F2148" t="s">
        <v>56</v>
      </c>
      <c r="G2148" t="s">
        <v>24</v>
      </c>
      <c r="H2148" t="s">
        <v>51</v>
      </c>
      <c r="I2148" t="s">
        <v>76</v>
      </c>
      <c r="J2148" t="s">
        <v>34</v>
      </c>
      <c r="K2148">
        <v>3</v>
      </c>
      <c r="L2148">
        <v>42</v>
      </c>
      <c r="M2148">
        <v>0.15</v>
      </c>
      <c r="N2148">
        <v>107.1</v>
      </c>
      <c r="O2148">
        <v>35.1</v>
      </c>
      <c r="P2148" t="s">
        <v>148</v>
      </c>
      <c r="Q2148" t="s">
        <v>29</v>
      </c>
      <c r="R2148" t="s">
        <v>36</v>
      </c>
      <c r="S2148">
        <v>4.8</v>
      </c>
      <c r="T2148">
        <f>YEAR(tblOrders[[#This Row],[Order Date]])</f>
        <v>2025</v>
      </c>
      <c r="U2148" t="str">
        <f>TEXT(tblOrders[[#This Row],[Order Date]],"mmm-yyyy")</f>
        <v>Mar-2025</v>
      </c>
      <c r="V2148" s="4">
        <f>tblOrders[[#This Row],[Profit]]/tblOrders[[#This Row],[Sales Amount]]</f>
        <v>0.32773109243697485</v>
      </c>
      <c r="W2148" t="str">
        <f>VLOOKUP(tblOrders[[#This Row],[City]],CityRegion,2,0)</f>
        <v>South</v>
      </c>
      <c r="X2148" t="str">
        <f>VLOOKUP(tblOrders[[#This Row],[City]],lookups!A:C,3,0)</f>
        <v>Kerala</v>
      </c>
    </row>
    <row r="2149" spans="1:24" x14ac:dyDescent="0.25">
      <c r="A2149" t="s">
        <v>3690</v>
      </c>
      <c r="B2149" s="1">
        <v>45780</v>
      </c>
      <c r="C2149" t="s">
        <v>3691</v>
      </c>
      <c r="D2149" t="s">
        <v>39</v>
      </c>
      <c r="E2149" t="s">
        <v>60</v>
      </c>
      <c r="F2149" t="s">
        <v>61</v>
      </c>
      <c r="G2149" t="s">
        <v>62</v>
      </c>
      <c r="H2149" t="s">
        <v>63</v>
      </c>
      <c r="I2149" t="s">
        <v>44</v>
      </c>
      <c r="J2149" t="s">
        <v>45</v>
      </c>
      <c r="K2149">
        <v>1</v>
      </c>
      <c r="L2149">
        <v>45</v>
      </c>
      <c r="M2149">
        <v>0.1</v>
      </c>
      <c r="N2149">
        <v>40.5</v>
      </c>
      <c r="O2149">
        <v>14.5</v>
      </c>
      <c r="P2149" t="s">
        <v>28</v>
      </c>
      <c r="Q2149" t="s">
        <v>86</v>
      </c>
      <c r="R2149" t="s">
        <v>123</v>
      </c>
      <c r="S2149">
        <v>4.5</v>
      </c>
      <c r="T2149">
        <f>YEAR(tblOrders[[#This Row],[Order Date]])</f>
        <v>2025</v>
      </c>
      <c r="U2149" t="str">
        <f>TEXT(tblOrders[[#This Row],[Order Date]],"mmm-yyyy")</f>
        <v>May-2025</v>
      </c>
      <c r="V2149" s="4">
        <f>tblOrders[[#This Row],[Profit]]/tblOrders[[#This Row],[Sales Amount]]</f>
        <v>0.35802469135802467</v>
      </c>
      <c r="W2149" t="str">
        <f>VLOOKUP(tblOrders[[#This Row],[City]],CityRegion,2,0)</f>
        <v>South</v>
      </c>
      <c r="X2149" t="str">
        <f>VLOOKUP(tblOrders[[#This Row],[City]],lookups!A:C,3,0)</f>
        <v>Kerala</v>
      </c>
    </row>
    <row r="2150" spans="1:24" x14ac:dyDescent="0.25">
      <c r="A2150" t="s">
        <v>3692</v>
      </c>
      <c r="B2150" s="1">
        <v>45780</v>
      </c>
      <c r="C2150" t="s">
        <v>3693</v>
      </c>
      <c r="D2150" t="s">
        <v>21</v>
      </c>
      <c r="E2150" t="s">
        <v>108</v>
      </c>
      <c r="F2150" t="s">
        <v>109</v>
      </c>
      <c r="G2150" t="s">
        <v>62</v>
      </c>
      <c r="H2150" t="s">
        <v>110</v>
      </c>
      <c r="I2150" t="s">
        <v>139</v>
      </c>
      <c r="J2150" t="s">
        <v>27</v>
      </c>
      <c r="K2150">
        <v>4</v>
      </c>
      <c r="L2150">
        <v>110</v>
      </c>
      <c r="M2150">
        <v>0.1</v>
      </c>
      <c r="N2150">
        <v>396</v>
      </c>
      <c r="O2150">
        <v>124</v>
      </c>
      <c r="P2150" t="s">
        <v>111</v>
      </c>
      <c r="Q2150" t="s">
        <v>91</v>
      </c>
      <c r="R2150" t="s">
        <v>36</v>
      </c>
      <c r="S2150">
        <v>4.7</v>
      </c>
      <c r="T2150">
        <f>YEAR(tblOrders[[#This Row],[Order Date]])</f>
        <v>2025</v>
      </c>
      <c r="U2150" t="str">
        <f>TEXT(tblOrders[[#This Row],[Order Date]],"mmm-yyyy")</f>
        <v>May-2025</v>
      </c>
      <c r="V2150" s="4">
        <f>tblOrders[[#This Row],[Profit]]/tblOrders[[#This Row],[Sales Amount]]</f>
        <v>0.31313131313131315</v>
      </c>
      <c r="W2150" t="str">
        <f>VLOOKUP(tblOrders[[#This Row],[City]],CityRegion,2,0)</f>
        <v>South</v>
      </c>
      <c r="X2150" t="str">
        <f>VLOOKUP(tblOrders[[#This Row],[City]],lookups!A:C,3,0)</f>
        <v>Tamil Nadu</v>
      </c>
    </row>
    <row r="2151" spans="1:24" x14ac:dyDescent="0.25">
      <c r="A2151" t="s">
        <v>3694</v>
      </c>
      <c r="B2151" s="1">
        <v>45866</v>
      </c>
      <c r="C2151" t="s">
        <v>3695</v>
      </c>
      <c r="D2151" t="s">
        <v>21</v>
      </c>
      <c r="E2151" t="s">
        <v>73</v>
      </c>
      <c r="F2151" t="s">
        <v>74</v>
      </c>
      <c r="G2151" t="s">
        <v>68</v>
      </c>
      <c r="H2151" t="s">
        <v>75</v>
      </c>
      <c r="I2151" t="s">
        <v>26</v>
      </c>
      <c r="J2151" t="s">
        <v>34</v>
      </c>
      <c r="K2151">
        <v>5</v>
      </c>
      <c r="L2151">
        <v>65</v>
      </c>
      <c r="M2151">
        <v>0</v>
      </c>
      <c r="N2151">
        <v>325</v>
      </c>
      <c r="O2151">
        <v>135</v>
      </c>
      <c r="P2151" t="s">
        <v>111</v>
      </c>
      <c r="Q2151" t="s">
        <v>91</v>
      </c>
      <c r="R2151" t="s">
        <v>36</v>
      </c>
      <c r="S2151">
        <v>4.3</v>
      </c>
      <c r="T2151">
        <f>YEAR(tblOrders[[#This Row],[Order Date]])</f>
        <v>2025</v>
      </c>
      <c r="U2151" t="str">
        <f>TEXT(tblOrders[[#This Row],[Order Date]],"mmm-yyyy")</f>
        <v>Jul-2025</v>
      </c>
      <c r="V2151" s="4">
        <f>tblOrders[[#This Row],[Profit]]/tblOrders[[#This Row],[Sales Amount]]</f>
        <v>0.41538461538461541</v>
      </c>
      <c r="W2151" t="str">
        <f>VLOOKUP(tblOrders[[#This Row],[City]],CityRegion,2,0)</f>
        <v>South</v>
      </c>
      <c r="X2151" t="str">
        <f>VLOOKUP(tblOrders[[#This Row],[City]],lookups!A:C,3,0)</f>
        <v>Karnataka</v>
      </c>
    </row>
    <row r="2152" spans="1:24" x14ac:dyDescent="0.25">
      <c r="A2152" t="s">
        <v>3696</v>
      </c>
      <c r="B2152" s="1">
        <v>45750</v>
      </c>
      <c r="C2152" t="s">
        <v>3697</v>
      </c>
      <c r="D2152" t="s">
        <v>21</v>
      </c>
      <c r="E2152" t="s">
        <v>73</v>
      </c>
      <c r="F2152" t="s">
        <v>74</v>
      </c>
      <c r="G2152" t="s">
        <v>68</v>
      </c>
      <c r="H2152" t="s">
        <v>75</v>
      </c>
      <c r="I2152" t="s">
        <v>70</v>
      </c>
      <c r="J2152" t="s">
        <v>34</v>
      </c>
      <c r="K2152">
        <v>1</v>
      </c>
      <c r="L2152">
        <v>65</v>
      </c>
      <c r="M2152">
        <v>0.15</v>
      </c>
      <c r="N2152">
        <v>55.25</v>
      </c>
      <c r="O2152">
        <v>17.25</v>
      </c>
      <c r="P2152" t="s">
        <v>28</v>
      </c>
      <c r="Q2152" t="s">
        <v>46</v>
      </c>
      <c r="R2152" t="s">
        <v>30</v>
      </c>
      <c r="S2152">
        <v>2.9</v>
      </c>
      <c r="T2152">
        <f>YEAR(tblOrders[[#This Row],[Order Date]])</f>
        <v>2025</v>
      </c>
      <c r="U2152" t="str">
        <f>TEXT(tblOrders[[#This Row],[Order Date]],"mmm-yyyy")</f>
        <v>Apr-2025</v>
      </c>
      <c r="V2152" s="4">
        <f>tblOrders[[#This Row],[Profit]]/tblOrders[[#This Row],[Sales Amount]]</f>
        <v>0.31221719457013575</v>
      </c>
      <c r="W2152" t="str">
        <f>VLOOKUP(tblOrders[[#This Row],[City]],CityRegion,2,0)</f>
        <v>South</v>
      </c>
      <c r="X2152" t="str">
        <f>VLOOKUP(tblOrders[[#This Row],[City]],lookups!A:C,3,0)</f>
        <v>Telengana</v>
      </c>
    </row>
    <row r="2153" spans="1:24" x14ac:dyDescent="0.25">
      <c r="A2153" t="s">
        <v>3698</v>
      </c>
      <c r="B2153" s="1">
        <v>46019</v>
      </c>
      <c r="C2153" t="s">
        <v>3699</v>
      </c>
      <c r="D2153" t="s">
        <v>21</v>
      </c>
      <c r="E2153" t="s">
        <v>40</v>
      </c>
      <c r="F2153" t="s">
        <v>41</v>
      </c>
      <c r="G2153" t="s">
        <v>42</v>
      </c>
      <c r="H2153" t="s">
        <v>43</v>
      </c>
      <c r="I2153" t="s">
        <v>57</v>
      </c>
      <c r="J2153" t="s">
        <v>27</v>
      </c>
      <c r="K2153">
        <v>5</v>
      </c>
      <c r="L2153">
        <v>18</v>
      </c>
      <c r="M2153">
        <v>0.15</v>
      </c>
      <c r="N2153">
        <v>76.5</v>
      </c>
      <c r="O2153">
        <v>31.5</v>
      </c>
      <c r="P2153" t="s">
        <v>28</v>
      </c>
      <c r="Q2153" t="s">
        <v>91</v>
      </c>
      <c r="R2153" t="s">
        <v>36</v>
      </c>
      <c r="S2153">
        <v>4.5999999999999996</v>
      </c>
      <c r="T2153">
        <f>YEAR(tblOrders[[#This Row],[Order Date]])</f>
        <v>2025</v>
      </c>
      <c r="U2153" t="str">
        <f>TEXT(tblOrders[[#This Row],[Order Date]],"mmm-yyyy")</f>
        <v>Dec-2025</v>
      </c>
      <c r="V2153" s="4">
        <f>tblOrders[[#This Row],[Profit]]/tblOrders[[#This Row],[Sales Amount]]</f>
        <v>0.41176470588235292</v>
      </c>
      <c r="W2153" t="str">
        <f>VLOOKUP(tblOrders[[#This Row],[City]],CityRegion,2,0)</f>
        <v>South</v>
      </c>
      <c r="X2153" t="str">
        <f>VLOOKUP(tblOrders[[#This Row],[City]],lookups!A:C,3,0)</f>
        <v>Kerala</v>
      </c>
    </row>
    <row r="2154" spans="1:24" x14ac:dyDescent="0.25">
      <c r="A2154" t="s">
        <v>3700</v>
      </c>
      <c r="B2154" s="1">
        <v>45958</v>
      </c>
      <c r="C2154" t="s">
        <v>3410</v>
      </c>
      <c r="D2154" t="s">
        <v>39</v>
      </c>
      <c r="E2154" t="s">
        <v>60</v>
      </c>
      <c r="F2154" t="s">
        <v>61</v>
      </c>
      <c r="G2154" t="s">
        <v>62</v>
      </c>
      <c r="H2154" t="s">
        <v>63</v>
      </c>
      <c r="I2154" t="s">
        <v>76</v>
      </c>
      <c r="J2154" t="s">
        <v>27</v>
      </c>
      <c r="K2154">
        <v>1</v>
      </c>
      <c r="L2154">
        <v>45</v>
      </c>
      <c r="M2154">
        <v>0.2</v>
      </c>
      <c r="N2154">
        <v>36</v>
      </c>
      <c r="O2154">
        <v>10</v>
      </c>
      <c r="P2154" t="s">
        <v>28</v>
      </c>
      <c r="Q2154" t="s">
        <v>86</v>
      </c>
      <c r="R2154" t="s">
        <v>36</v>
      </c>
      <c r="S2154">
        <v>4.4000000000000004</v>
      </c>
      <c r="T2154">
        <f>YEAR(tblOrders[[#This Row],[Order Date]])</f>
        <v>2025</v>
      </c>
      <c r="U2154" t="str">
        <f>TEXT(tblOrders[[#This Row],[Order Date]],"mmm-yyyy")</f>
        <v>Oct-2025</v>
      </c>
      <c r="V2154" s="4">
        <f>tblOrders[[#This Row],[Profit]]/tblOrders[[#This Row],[Sales Amount]]</f>
        <v>0.27777777777777779</v>
      </c>
      <c r="W2154" t="str">
        <f>VLOOKUP(tblOrders[[#This Row],[City]],CityRegion,2,0)</f>
        <v>South</v>
      </c>
      <c r="X2154" t="str">
        <f>VLOOKUP(tblOrders[[#This Row],[City]],lookups!A:C,3,0)</f>
        <v>Kerala</v>
      </c>
    </row>
    <row r="2155" spans="1:24" x14ac:dyDescent="0.25">
      <c r="A2155" t="s">
        <v>3701</v>
      </c>
      <c r="B2155" s="1">
        <v>45866</v>
      </c>
      <c r="C2155" t="s">
        <v>3702</v>
      </c>
      <c r="D2155" t="s">
        <v>21</v>
      </c>
      <c r="E2155" t="s">
        <v>79</v>
      </c>
      <c r="F2155" t="s">
        <v>80</v>
      </c>
      <c r="G2155" t="s">
        <v>68</v>
      </c>
      <c r="H2155" t="s">
        <v>81</v>
      </c>
      <c r="I2155" t="s">
        <v>130</v>
      </c>
      <c r="J2155" t="s">
        <v>45</v>
      </c>
      <c r="K2155">
        <v>5</v>
      </c>
      <c r="L2155">
        <v>799</v>
      </c>
      <c r="M2155">
        <v>0.1</v>
      </c>
      <c r="N2155">
        <v>3595.5</v>
      </c>
      <c r="O2155">
        <v>495.5</v>
      </c>
      <c r="P2155" t="s">
        <v>28</v>
      </c>
      <c r="Q2155" t="s">
        <v>46</v>
      </c>
      <c r="R2155" t="s">
        <v>123</v>
      </c>
      <c r="S2155">
        <v>3.3</v>
      </c>
      <c r="T2155">
        <f>YEAR(tblOrders[[#This Row],[Order Date]])</f>
        <v>2025</v>
      </c>
      <c r="U2155" t="str">
        <f>TEXT(tblOrders[[#This Row],[Order Date]],"mmm-yyyy")</f>
        <v>Jul-2025</v>
      </c>
      <c r="V2155" s="4">
        <f>tblOrders[[#This Row],[Profit]]/tblOrders[[#This Row],[Sales Amount]]</f>
        <v>0.13781115282992629</v>
      </c>
      <c r="W2155" t="str">
        <f>VLOOKUP(tblOrders[[#This Row],[City]],CityRegion,2,0)</f>
        <v>West</v>
      </c>
      <c r="X2155" t="str">
        <f>VLOOKUP(tblOrders[[#This Row],[City]],lookups!A:C,3,0)</f>
        <v>Maharashtra</v>
      </c>
    </row>
    <row r="2156" spans="1:24" x14ac:dyDescent="0.25">
      <c r="A2156" t="s">
        <v>3703</v>
      </c>
      <c r="B2156" s="1">
        <v>45691</v>
      </c>
      <c r="C2156" t="s">
        <v>3704</v>
      </c>
      <c r="D2156" t="s">
        <v>21</v>
      </c>
      <c r="E2156" t="s">
        <v>108</v>
      </c>
      <c r="F2156" t="s">
        <v>109</v>
      </c>
      <c r="G2156" t="s">
        <v>62</v>
      </c>
      <c r="H2156" t="s">
        <v>110</v>
      </c>
      <c r="I2156" t="s">
        <v>84</v>
      </c>
      <c r="J2156" t="s">
        <v>45</v>
      </c>
      <c r="K2156">
        <v>5</v>
      </c>
      <c r="L2156">
        <v>110</v>
      </c>
      <c r="M2156">
        <v>0.15</v>
      </c>
      <c r="N2156">
        <v>467.5</v>
      </c>
      <c r="O2156">
        <v>127.5</v>
      </c>
      <c r="P2156" t="s">
        <v>111</v>
      </c>
      <c r="Q2156" t="s">
        <v>86</v>
      </c>
      <c r="R2156" t="s">
        <v>36</v>
      </c>
      <c r="S2156">
        <v>3.8</v>
      </c>
      <c r="T2156">
        <f>YEAR(tblOrders[[#This Row],[Order Date]])</f>
        <v>2025</v>
      </c>
      <c r="U2156" t="str">
        <f>TEXT(tblOrders[[#This Row],[Order Date]],"mmm-yyyy")</f>
        <v>Feb-2025</v>
      </c>
      <c r="V2156" s="4">
        <f>tblOrders[[#This Row],[Profit]]/tblOrders[[#This Row],[Sales Amount]]</f>
        <v>0.27272727272727271</v>
      </c>
      <c r="W2156" t="str">
        <f>VLOOKUP(tblOrders[[#This Row],[City]],CityRegion,2,0)</f>
        <v>West</v>
      </c>
      <c r="X2156" t="str">
        <f>VLOOKUP(tblOrders[[#This Row],[City]],lookups!A:C,3,0)</f>
        <v>Maharashtra</v>
      </c>
    </row>
    <row r="2157" spans="1:24" x14ac:dyDescent="0.25">
      <c r="A2157" t="s">
        <v>3705</v>
      </c>
      <c r="B2157" s="1">
        <v>45817</v>
      </c>
      <c r="C2157" t="s">
        <v>1208</v>
      </c>
      <c r="D2157" t="s">
        <v>21</v>
      </c>
      <c r="E2157" t="s">
        <v>55</v>
      </c>
      <c r="F2157" t="s">
        <v>56</v>
      </c>
      <c r="G2157" t="s">
        <v>24</v>
      </c>
      <c r="H2157" t="s">
        <v>51</v>
      </c>
      <c r="I2157" t="s">
        <v>33</v>
      </c>
      <c r="J2157" t="s">
        <v>34</v>
      </c>
      <c r="K2157">
        <v>1</v>
      </c>
      <c r="L2157">
        <v>42</v>
      </c>
      <c r="M2157">
        <v>0.05</v>
      </c>
      <c r="N2157">
        <v>39.9</v>
      </c>
      <c r="O2157">
        <v>15.9</v>
      </c>
      <c r="P2157" t="s">
        <v>28</v>
      </c>
      <c r="Q2157" t="s">
        <v>91</v>
      </c>
      <c r="R2157" t="s">
        <v>36</v>
      </c>
      <c r="S2157">
        <v>4.9000000000000004</v>
      </c>
      <c r="T2157">
        <f>YEAR(tblOrders[[#This Row],[Order Date]])</f>
        <v>2025</v>
      </c>
      <c r="U2157" t="str">
        <f>TEXT(tblOrders[[#This Row],[Order Date]],"mmm-yyyy")</f>
        <v>Jun-2025</v>
      </c>
      <c r="V2157" s="4">
        <f>tblOrders[[#This Row],[Profit]]/tblOrders[[#This Row],[Sales Amount]]</f>
        <v>0.39849624060150379</v>
      </c>
      <c r="W2157" t="str">
        <f>VLOOKUP(tblOrders[[#This Row],[City]],CityRegion,2,0)</f>
        <v>North</v>
      </c>
      <c r="X2157" t="str">
        <f>VLOOKUP(tblOrders[[#This Row],[City]],lookups!A:C,3,0)</f>
        <v>Delhi</v>
      </c>
    </row>
    <row r="2158" spans="1:24" x14ac:dyDescent="0.25">
      <c r="A2158" t="s">
        <v>3706</v>
      </c>
      <c r="B2158" s="1">
        <v>45994</v>
      </c>
      <c r="C2158" t="s">
        <v>3707</v>
      </c>
      <c r="D2158" t="s">
        <v>39</v>
      </c>
      <c r="E2158" t="s">
        <v>66</v>
      </c>
      <c r="F2158" t="s">
        <v>67</v>
      </c>
      <c r="G2158" t="s">
        <v>68</v>
      </c>
      <c r="H2158" t="s">
        <v>69</v>
      </c>
      <c r="I2158" t="s">
        <v>57</v>
      </c>
      <c r="J2158" t="s">
        <v>34</v>
      </c>
      <c r="K2158">
        <v>1</v>
      </c>
      <c r="L2158">
        <v>149</v>
      </c>
      <c r="M2158">
        <v>0</v>
      </c>
      <c r="N2158">
        <v>149</v>
      </c>
      <c r="O2158">
        <v>54</v>
      </c>
      <c r="P2158" t="s">
        <v>28</v>
      </c>
      <c r="Q2158" t="s">
        <v>29</v>
      </c>
      <c r="R2158" t="s">
        <v>30</v>
      </c>
      <c r="S2158">
        <v>3</v>
      </c>
      <c r="T2158">
        <f>YEAR(tblOrders[[#This Row],[Order Date]])</f>
        <v>2025</v>
      </c>
      <c r="U2158" t="str">
        <f>TEXT(tblOrders[[#This Row],[Order Date]],"mmm-yyyy")</f>
        <v>Dec-2025</v>
      </c>
      <c r="V2158" s="4">
        <f>tblOrders[[#This Row],[Profit]]/tblOrders[[#This Row],[Sales Amount]]</f>
        <v>0.36241610738255031</v>
      </c>
      <c r="W2158" t="str">
        <f>VLOOKUP(tblOrders[[#This Row],[City]],CityRegion,2,0)</f>
        <v>South</v>
      </c>
      <c r="X2158" t="str">
        <f>VLOOKUP(tblOrders[[#This Row],[City]],lookups!A:C,3,0)</f>
        <v>Kerala</v>
      </c>
    </row>
    <row r="2159" spans="1:24" x14ac:dyDescent="0.25">
      <c r="A2159" t="s">
        <v>3708</v>
      </c>
      <c r="B2159" s="1">
        <v>45853</v>
      </c>
      <c r="C2159" t="s">
        <v>3709</v>
      </c>
      <c r="D2159" t="s">
        <v>39</v>
      </c>
      <c r="E2159" t="s">
        <v>114</v>
      </c>
      <c r="F2159" t="s">
        <v>115</v>
      </c>
      <c r="G2159" t="s">
        <v>42</v>
      </c>
      <c r="H2159" t="s">
        <v>116</v>
      </c>
      <c r="I2159" t="s">
        <v>57</v>
      </c>
      <c r="J2159" t="s">
        <v>34</v>
      </c>
      <c r="K2159">
        <v>3</v>
      </c>
      <c r="L2159">
        <v>12</v>
      </c>
      <c r="M2159">
        <v>0.2</v>
      </c>
      <c r="N2159">
        <v>28.8</v>
      </c>
      <c r="O2159">
        <v>10.8</v>
      </c>
      <c r="P2159" t="s">
        <v>28</v>
      </c>
      <c r="Q2159" t="s">
        <v>86</v>
      </c>
      <c r="R2159" t="s">
        <v>36</v>
      </c>
      <c r="S2159">
        <v>3.3</v>
      </c>
      <c r="T2159">
        <f>YEAR(tblOrders[[#This Row],[Order Date]])</f>
        <v>2025</v>
      </c>
      <c r="U2159" t="str">
        <f>TEXT(tblOrders[[#This Row],[Order Date]],"mmm-yyyy")</f>
        <v>Jul-2025</v>
      </c>
      <c r="V2159" s="4">
        <f>tblOrders[[#This Row],[Profit]]/tblOrders[[#This Row],[Sales Amount]]</f>
        <v>0.375</v>
      </c>
      <c r="W2159" t="str">
        <f>VLOOKUP(tblOrders[[#This Row],[City]],CityRegion,2,0)</f>
        <v>South</v>
      </c>
      <c r="X2159" t="str">
        <f>VLOOKUP(tblOrders[[#This Row],[City]],lookups!A:C,3,0)</f>
        <v>Kerala</v>
      </c>
    </row>
    <row r="2160" spans="1:24" x14ac:dyDescent="0.25">
      <c r="A2160" t="s">
        <v>3710</v>
      </c>
      <c r="B2160" s="1">
        <v>45961</v>
      </c>
      <c r="C2160" t="s">
        <v>164</v>
      </c>
      <c r="D2160" t="s">
        <v>21</v>
      </c>
      <c r="E2160" t="s">
        <v>22</v>
      </c>
      <c r="F2160" t="s">
        <v>23</v>
      </c>
      <c r="G2160" t="s">
        <v>24</v>
      </c>
      <c r="H2160" t="s">
        <v>25</v>
      </c>
      <c r="I2160" t="s">
        <v>139</v>
      </c>
      <c r="J2160" t="s">
        <v>27</v>
      </c>
      <c r="K2160">
        <v>4</v>
      </c>
      <c r="L2160">
        <v>190</v>
      </c>
      <c r="M2160">
        <v>0.2</v>
      </c>
      <c r="N2160">
        <v>608</v>
      </c>
      <c r="O2160">
        <v>108</v>
      </c>
      <c r="P2160" t="s">
        <v>111</v>
      </c>
      <c r="Q2160" t="s">
        <v>46</v>
      </c>
      <c r="R2160" t="s">
        <v>36</v>
      </c>
      <c r="S2160">
        <v>3.8</v>
      </c>
      <c r="T2160">
        <f>YEAR(tblOrders[[#This Row],[Order Date]])</f>
        <v>2025</v>
      </c>
      <c r="U2160" t="str">
        <f>TEXT(tblOrders[[#This Row],[Order Date]],"mmm-yyyy")</f>
        <v>Oct-2025</v>
      </c>
      <c r="V2160" s="4">
        <f>tblOrders[[#This Row],[Profit]]/tblOrders[[#This Row],[Sales Amount]]</f>
        <v>0.17763157894736842</v>
      </c>
      <c r="W2160" t="str">
        <f>VLOOKUP(tblOrders[[#This Row],[City]],CityRegion,2,0)</f>
        <v>South</v>
      </c>
      <c r="X2160" t="str">
        <f>VLOOKUP(tblOrders[[#This Row],[City]],lookups!A:C,3,0)</f>
        <v>Tamil Nadu</v>
      </c>
    </row>
    <row r="2161" spans="1:24" x14ac:dyDescent="0.25">
      <c r="A2161" t="s">
        <v>3711</v>
      </c>
      <c r="B2161" s="1">
        <v>46004</v>
      </c>
      <c r="C2161" t="s">
        <v>921</v>
      </c>
      <c r="D2161" t="s">
        <v>21</v>
      </c>
      <c r="E2161" t="s">
        <v>94</v>
      </c>
      <c r="F2161" t="s">
        <v>95</v>
      </c>
      <c r="G2161" t="s">
        <v>68</v>
      </c>
      <c r="H2161" t="s">
        <v>96</v>
      </c>
      <c r="I2161" t="s">
        <v>57</v>
      </c>
      <c r="J2161" t="s">
        <v>27</v>
      </c>
      <c r="K2161">
        <v>2</v>
      </c>
      <c r="L2161">
        <v>89</v>
      </c>
      <c r="M2161">
        <v>0.1</v>
      </c>
      <c r="N2161">
        <v>160.19999999999999</v>
      </c>
      <c r="O2161">
        <v>50.2</v>
      </c>
      <c r="P2161" t="s">
        <v>28</v>
      </c>
      <c r="Q2161" t="s">
        <v>29</v>
      </c>
      <c r="R2161" t="s">
        <v>36</v>
      </c>
      <c r="S2161">
        <v>3.8</v>
      </c>
      <c r="T2161">
        <f>YEAR(tblOrders[[#This Row],[Order Date]])</f>
        <v>2025</v>
      </c>
      <c r="U2161" t="str">
        <f>TEXT(tblOrders[[#This Row],[Order Date]],"mmm-yyyy")</f>
        <v>Dec-2025</v>
      </c>
      <c r="V2161" s="4">
        <f>tblOrders[[#This Row],[Profit]]/tblOrders[[#This Row],[Sales Amount]]</f>
        <v>0.31335830212234711</v>
      </c>
      <c r="W2161" t="str">
        <f>VLOOKUP(tblOrders[[#This Row],[City]],CityRegion,2,0)</f>
        <v>South</v>
      </c>
      <c r="X2161" t="str">
        <f>VLOOKUP(tblOrders[[#This Row],[City]],lookups!A:C,3,0)</f>
        <v>Kerala</v>
      </c>
    </row>
    <row r="2162" spans="1:24" x14ac:dyDescent="0.25">
      <c r="A2162" t="s">
        <v>3712</v>
      </c>
      <c r="B2162" s="1">
        <v>45711</v>
      </c>
      <c r="C2162" t="s">
        <v>1106</v>
      </c>
      <c r="D2162" t="s">
        <v>21</v>
      </c>
      <c r="E2162" t="s">
        <v>49</v>
      </c>
      <c r="F2162" t="s">
        <v>50</v>
      </c>
      <c r="G2162" t="s">
        <v>24</v>
      </c>
      <c r="H2162" t="s">
        <v>51</v>
      </c>
      <c r="I2162" t="s">
        <v>76</v>
      </c>
      <c r="J2162" t="s">
        <v>34</v>
      </c>
      <c r="K2162">
        <v>1</v>
      </c>
      <c r="L2162">
        <v>85</v>
      </c>
      <c r="M2162">
        <v>0</v>
      </c>
      <c r="N2162">
        <v>85</v>
      </c>
      <c r="O2162">
        <v>33</v>
      </c>
      <c r="P2162" t="s">
        <v>28</v>
      </c>
      <c r="Q2162" t="s">
        <v>46</v>
      </c>
      <c r="R2162" t="s">
        <v>36</v>
      </c>
      <c r="S2162">
        <v>3</v>
      </c>
      <c r="T2162">
        <f>YEAR(tblOrders[[#This Row],[Order Date]])</f>
        <v>2025</v>
      </c>
      <c r="U2162" t="str">
        <f>TEXT(tblOrders[[#This Row],[Order Date]],"mmm-yyyy")</f>
        <v>Feb-2025</v>
      </c>
      <c r="V2162" s="4">
        <f>tblOrders[[#This Row],[Profit]]/tblOrders[[#This Row],[Sales Amount]]</f>
        <v>0.38823529411764707</v>
      </c>
      <c r="W2162" t="str">
        <f>VLOOKUP(tblOrders[[#This Row],[City]],CityRegion,2,0)</f>
        <v>South</v>
      </c>
      <c r="X2162" t="str">
        <f>VLOOKUP(tblOrders[[#This Row],[City]],lookups!A:C,3,0)</f>
        <v>Kerala</v>
      </c>
    </row>
    <row r="2163" spans="1:24" x14ac:dyDescent="0.25">
      <c r="A2163" t="s">
        <v>3713</v>
      </c>
      <c r="B2163" s="1">
        <v>45718</v>
      </c>
      <c r="C2163" t="s">
        <v>3077</v>
      </c>
      <c r="D2163" t="s">
        <v>21</v>
      </c>
      <c r="E2163" t="s">
        <v>108</v>
      </c>
      <c r="F2163" t="s">
        <v>109</v>
      </c>
      <c r="G2163" t="s">
        <v>62</v>
      </c>
      <c r="H2163" t="s">
        <v>110</v>
      </c>
      <c r="I2163" t="s">
        <v>44</v>
      </c>
      <c r="J2163" t="s">
        <v>27</v>
      </c>
      <c r="K2163">
        <v>1</v>
      </c>
      <c r="L2163">
        <v>110</v>
      </c>
      <c r="M2163">
        <v>0.15</v>
      </c>
      <c r="N2163">
        <v>93.5</v>
      </c>
      <c r="O2163">
        <v>25.5</v>
      </c>
      <c r="P2163" t="s">
        <v>28</v>
      </c>
      <c r="Q2163" t="s">
        <v>35</v>
      </c>
      <c r="R2163" t="s">
        <v>30</v>
      </c>
      <c r="S2163">
        <v>4.7</v>
      </c>
      <c r="T2163">
        <f>YEAR(tblOrders[[#This Row],[Order Date]])</f>
        <v>2025</v>
      </c>
      <c r="U2163" t="str">
        <f>TEXT(tblOrders[[#This Row],[Order Date]],"mmm-yyyy")</f>
        <v>Mar-2025</v>
      </c>
      <c r="V2163" s="4">
        <f>tblOrders[[#This Row],[Profit]]/tblOrders[[#This Row],[Sales Amount]]</f>
        <v>0.27272727272727271</v>
      </c>
      <c r="W2163" t="str">
        <f>VLOOKUP(tblOrders[[#This Row],[City]],CityRegion,2,0)</f>
        <v>South</v>
      </c>
      <c r="X2163" t="str">
        <f>VLOOKUP(tblOrders[[#This Row],[City]],lookups!A:C,3,0)</f>
        <v>Kerala</v>
      </c>
    </row>
    <row r="2164" spans="1:24" x14ac:dyDescent="0.25">
      <c r="A2164" t="s">
        <v>3714</v>
      </c>
      <c r="B2164" s="1">
        <v>45848</v>
      </c>
      <c r="C2164" t="s">
        <v>1741</v>
      </c>
      <c r="D2164" t="s">
        <v>21</v>
      </c>
      <c r="E2164" t="s">
        <v>49</v>
      </c>
      <c r="F2164" t="s">
        <v>50</v>
      </c>
      <c r="G2164" t="s">
        <v>24</v>
      </c>
      <c r="H2164" t="s">
        <v>51</v>
      </c>
      <c r="I2164" t="s">
        <v>57</v>
      </c>
      <c r="J2164" t="s">
        <v>45</v>
      </c>
      <c r="K2164">
        <v>3</v>
      </c>
      <c r="L2164">
        <v>85</v>
      </c>
      <c r="M2164">
        <v>0.1</v>
      </c>
      <c r="N2164">
        <v>229.5</v>
      </c>
      <c r="O2164">
        <v>73.5</v>
      </c>
      <c r="P2164" t="s">
        <v>28</v>
      </c>
      <c r="Q2164" t="s">
        <v>86</v>
      </c>
      <c r="R2164" t="s">
        <v>36</v>
      </c>
      <c r="S2164">
        <v>4.9000000000000004</v>
      </c>
      <c r="T2164">
        <f>YEAR(tblOrders[[#This Row],[Order Date]])</f>
        <v>2025</v>
      </c>
      <c r="U2164" t="str">
        <f>TEXT(tblOrders[[#This Row],[Order Date]],"mmm-yyyy")</f>
        <v>Jul-2025</v>
      </c>
      <c r="V2164" s="4">
        <f>tblOrders[[#This Row],[Profit]]/tblOrders[[#This Row],[Sales Amount]]</f>
        <v>0.3202614379084967</v>
      </c>
      <c r="W2164" t="str">
        <f>VLOOKUP(tblOrders[[#This Row],[City]],CityRegion,2,0)</f>
        <v>South</v>
      </c>
      <c r="X2164" t="str">
        <f>VLOOKUP(tblOrders[[#This Row],[City]],lookups!A:C,3,0)</f>
        <v>Kerala</v>
      </c>
    </row>
    <row r="2165" spans="1:24" x14ac:dyDescent="0.25">
      <c r="A2165" t="s">
        <v>3715</v>
      </c>
      <c r="B2165" s="1">
        <v>45882</v>
      </c>
      <c r="C2165" t="s">
        <v>2843</v>
      </c>
      <c r="D2165" t="s">
        <v>21</v>
      </c>
      <c r="E2165" t="s">
        <v>94</v>
      </c>
      <c r="F2165" t="s">
        <v>95</v>
      </c>
      <c r="G2165" t="s">
        <v>68</v>
      </c>
      <c r="H2165" t="s">
        <v>96</v>
      </c>
      <c r="I2165" t="s">
        <v>57</v>
      </c>
      <c r="J2165" t="s">
        <v>34</v>
      </c>
      <c r="K2165">
        <v>5</v>
      </c>
      <c r="L2165">
        <v>89</v>
      </c>
      <c r="M2165">
        <v>0.2</v>
      </c>
      <c r="N2165">
        <v>356</v>
      </c>
      <c r="O2165">
        <v>81</v>
      </c>
      <c r="P2165" t="s">
        <v>28</v>
      </c>
      <c r="Q2165" t="s">
        <v>91</v>
      </c>
      <c r="R2165" t="s">
        <v>30</v>
      </c>
      <c r="S2165">
        <v>3.6</v>
      </c>
      <c r="T2165">
        <f>YEAR(tblOrders[[#This Row],[Order Date]])</f>
        <v>2025</v>
      </c>
      <c r="U2165" t="str">
        <f>TEXT(tblOrders[[#This Row],[Order Date]],"mmm-yyyy")</f>
        <v>Aug-2025</v>
      </c>
      <c r="V2165" s="4">
        <f>tblOrders[[#This Row],[Profit]]/tblOrders[[#This Row],[Sales Amount]]</f>
        <v>0.22752808988764045</v>
      </c>
      <c r="W2165" t="str">
        <f>VLOOKUP(tblOrders[[#This Row],[City]],CityRegion,2,0)</f>
        <v>South</v>
      </c>
      <c r="X2165" t="str">
        <f>VLOOKUP(tblOrders[[#This Row],[City]],lookups!A:C,3,0)</f>
        <v>Kerala</v>
      </c>
    </row>
    <row r="2166" spans="1:24" x14ac:dyDescent="0.25">
      <c r="A2166" t="s">
        <v>3716</v>
      </c>
      <c r="B2166" s="1">
        <v>45709</v>
      </c>
      <c r="C2166" t="s">
        <v>735</v>
      </c>
      <c r="D2166" t="s">
        <v>39</v>
      </c>
      <c r="E2166" t="s">
        <v>60</v>
      </c>
      <c r="F2166" t="s">
        <v>61</v>
      </c>
      <c r="G2166" t="s">
        <v>62</v>
      </c>
      <c r="H2166" t="s">
        <v>63</v>
      </c>
      <c r="I2166" t="s">
        <v>84</v>
      </c>
      <c r="J2166" t="s">
        <v>34</v>
      </c>
      <c r="K2166">
        <v>4</v>
      </c>
      <c r="L2166">
        <v>45</v>
      </c>
      <c r="M2166">
        <v>0.2</v>
      </c>
      <c r="N2166">
        <v>144</v>
      </c>
      <c r="O2166">
        <v>40</v>
      </c>
      <c r="P2166" t="s">
        <v>28</v>
      </c>
      <c r="Q2166" t="s">
        <v>35</v>
      </c>
      <c r="R2166" t="s">
        <v>30</v>
      </c>
      <c r="S2166">
        <v>3.7</v>
      </c>
      <c r="T2166">
        <f>YEAR(tblOrders[[#This Row],[Order Date]])</f>
        <v>2025</v>
      </c>
      <c r="U2166" t="str">
        <f>TEXT(tblOrders[[#This Row],[Order Date]],"mmm-yyyy")</f>
        <v>Feb-2025</v>
      </c>
      <c r="V2166" s="4">
        <f>tblOrders[[#This Row],[Profit]]/tblOrders[[#This Row],[Sales Amount]]</f>
        <v>0.27777777777777779</v>
      </c>
      <c r="W2166" t="str">
        <f>VLOOKUP(tblOrders[[#This Row],[City]],CityRegion,2,0)</f>
        <v>West</v>
      </c>
      <c r="X2166" t="str">
        <f>VLOOKUP(tblOrders[[#This Row],[City]],lookups!A:C,3,0)</f>
        <v>Maharashtra</v>
      </c>
    </row>
    <row r="2167" spans="1:24" x14ac:dyDescent="0.25">
      <c r="A2167" t="s">
        <v>3717</v>
      </c>
      <c r="B2167" s="1">
        <v>45820</v>
      </c>
      <c r="C2167" t="s">
        <v>1789</v>
      </c>
      <c r="D2167" t="s">
        <v>39</v>
      </c>
      <c r="E2167" t="s">
        <v>60</v>
      </c>
      <c r="F2167" t="s">
        <v>61</v>
      </c>
      <c r="G2167" t="s">
        <v>62</v>
      </c>
      <c r="H2167" t="s">
        <v>63</v>
      </c>
      <c r="I2167" t="s">
        <v>139</v>
      </c>
      <c r="J2167" t="s">
        <v>45</v>
      </c>
      <c r="K2167">
        <v>4</v>
      </c>
      <c r="L2167">
        <v>45</v>
      </c>
      <c r="M2167">
        <v>0</v>
      </c>
      <c r="N2167">
        <v>180</v>
      </c>
      <c r="O2167">
        <v>76</v>
      </c>
      <c r="P2167" t="s">
        <v>28</v>
      </c>
      <c r="Q2167" t="s">
        <v>29</v>
      </c>
      <c r="R2167" t="s">
        <v>30</v>
      </c>
      <c r="S2167">
        <v>4.3</v>
      </c>
      <c r="T2167">
        <f>YEAR(tblOrders[[#This Row],[Order Date]])</f>
        <v>2025</v>
      </c>
      <c r="U2167" t="str">
        <f>TEXT(tblOrders[[#This Row],[Order Date]],"mmm-yyyy")</f>
        <v>Jun-2025</v>
      </c>
      <c r="V2167" s="4">
        <f>tblOrders[[#This Row],[Profit]]/tblOrders[[#This Row],[Sales Amount]]</f>
        <v>0.42222222222222222</v>
      </c>
      <c r="W2167" t="str">
        <f>VLOOKUP(tblOrders[[#This Row],[City]],CityRegion,2,0)</f>
        <v>South</v>
      </c>
      <c r="X2167" t="str">
        <f>VLOOKUP(tblOrders[[#This Row],[City]],lookups!A:C,3,0)</f>
        <v>Tamil Nadu</v>
      </c>
    </row>
    <row r="2168" spans="1:24" x14ac:dyDescent="0.25">
      <c r="A2168" t="s">
        <v>3718</v>
      </c>
      <c r="B2168" s="1">
        <v>45692</v>
      </c>
      <c r="C2168" t="s">
        <v>3719</v>
      </c>
      <c r="D2168" t="s">
        <v>39</v>
      </c>
      <c r="E2168" t="s">
        <v>55</v>
      </c>
      <c r="F2168" t="s">
        <v>56</v>
      </c>
      <c r="G2168" t="s">
        <v>24</v>
      </c>
      <c r="H2168" t="s">
        <v>51</v>
      </c>
      <c r="I2168" t="s">
        <v>57</v>
      </c>
      <c r="J2168" t="s">
        <v>27</v>
      </c>
      <c r="K2168">
        <v>2</v>
      </c>
      <c r="L2168">
        <v>42</v>
      </c>
      <c r="M2168">
        <v>0.15</v>
      </c>
      <c r="N2168">
        <v>71.400000000000006</v>
      </c>
      <c r="O2168">
        <v>23.4</v>
      </c>
      <c r="P2168" t="s">
        <v>28</v>
      </c>
      <c r="Q2168" t="s">
        <v>35</v>
      </c>
      <c r="R2168" t="s">
        <v>30</v>
      </c>
      <c r="S2168">
        <v>2.6</v>
      </c>
      <c r="T2168">
        <f>YEAR(tblOrders[[#This Row],[Order Date]])</f>
        <v>2025</v>
      </c>
      <c r="U2168" t="str">
        <f>TEXT(tblOrders[[#This Row],[Order Date]],"mmm-yyyy")</f>
        <v>Feb-2025</v>
      </c>
      <c r="V2168" s="4">
        <f>tblOrders[[#This Row],[Profit]]/tblOrders[[#This Row],[Sales Amount]]</f>
        <v>0.32773109243697474</v>
      </c>
      <c r="W2168" t="str">
        <f>VLOOKUP(tblOrders[[#This Row],[City]],CityRegion,2,0)</f>
        <v>South</v>
      </c>
      <c r="X2168" t="str">
        <f>VLOOKUP(tblOrders[[#This Row],[City]],lookups!A:C,3,0)</f>
        <v>Kerala</v>
      </c>
    </row>
    <row r="2169" spans="1:24" x14ac:dyDescent="0.25">
      <c r="A2169" t="s">
        <v>3720</v>
      </c>
      <c r="B2169" s="1">
        <v>45763</v>
      </c>
      <c r="C2169" t="s">
        <v>2117</v>
      </c>
      <c r="D2169" t="s">
        <v>21</v>
      </c>
      <c r="E2169" t="s">
        <v>101</v>
      </c>
      <c r="F2169" t="s">
        <v>102</v>
      </c>
      <c r="G2169" t="s">
        <v>24</v>
      </c>
      <c r="H2169" t="s">
        <v>103</v>
      </c>
      <c r="I2169" t="s">
        <v>130</v>
      </c>
      <c r="J2169" t="s">
        <v>45</v>
      </c>
      <c r="K2169">
        <v>5</v>
      </c>
      <c r="L2169">
        <v>120</v>
      </c>
      <c r="M2169">
        <v>0.05</v>
      </c>
      <c r="N2169">
        <v>570</v>
      </c>
      <c r="O2169">
        <v>180</v>
      </c>
      <c r="P2169" t="s">
        <v>28</v>
      </c>
      <c r="Q2169" t="s">
        <v>35</v>
      </c>
      <c r="R2169" t="s">
        <v>36</v>
      </c>
      <c r="S2169">
        <v>2.6</v>
      </c>
      <c r="T2169">
        <f>YEAR(tblOrders[[#This Row],[Order Date]])</f>
        <v>2025</v>
      </c>
      <c r="U2169" t="str">
        <f>TEXT(tblOrders[[#This Row],[Order Date]],"mmm-yyyy")</f>
        <v>Apr-2025</v>
      </c>
      <c r="V2169" s="4">
        <f>tblOrders[[#This Row],[Profit]]/tblOrders[[#This Row],[Sales Amount]]</f>
        <v>0.31578947368421051</v>
      </c>
      <c r="W2169" t="str">
        <f>VLOOKUP(tblOrders[[#This Row],[City]],CityRegion,2,0)</f>
        <v>West</v>
      </c>
      <c r="X2169" t="str">
        <f>VLOOKUP(tblOrders[[#This Row],[City]],lookups!A:C,3,0)</f>
        <v>Maharashtra</v>
      </c>
    </row>
    <row r="2170" spans="1:24" x14ac:dyDescent="0.25">
      <c r="A2170" t="s">
        <v>3721</v>
      </c>
      <c r="B2170" s="1">
        <v>45911</v>
      </c>
      <c r="C2170" t="s">
        <v>950</v>
      </c>
      <c r="D2170" t="s">
        <v>39</v>
      </c>
      <c r="E2170" t="s">
        <v>101</v>
      </c>
      <c r="F2170" t="s">
        <v>102</v>
      </c>
      <c r="G2170" t="s">
        <v>24</v>
      </c>
      <c r="H2170" t="s">
        <v>103</v>
      </c>
      <c r="I2170" t="s">
        <v>33</v>
      </c>
      <c r="J2170" t="s">
        <v>34</v>
      </c>
      <c r="K2170">
        <v>2</v>
      </c>
      <c r="L2170">
        <v>120</v>
      </c>
      <c r="M2170">
        <v>0.15</v>
      </c>
      <c r="N2170">
        <v>204</v>
      </c>
      <c r="O2170">
        <v>48</v>
      </c>
      <c r="P2170" t="s">
        <v>28</v>
      </c>
      <c r="Q2170" t="s">
        <v>29</v>
      </c>
      <c r="R2170" t="s">
        <v>36</v>
      </c>
      <c r="S2170">
        <v>2.7</v>
      </c>
      <c r="T2170">
        <f>YEAR(tblOrders[[#This Row],[Order Date]])</f>
        <v>2025</v>
      </c>
      <c r="U2170" t="str">
        <f>TEXT(tblOrders[[#This Row],[Order Date]],"mmm-yyyy")</f>
        <v>Sep-2025</v>
      </c>
      <c r="V2170" s="4">
        <f>tblOrders[[#This Row],[Profit]]/tblOrders[[#This Row],[Sales Amount]]</f>
        <v>0.23529411764705882</v>
      </c>
      <c r="W2170" t="str">
        <f>VLOOKUP(tblOrders[[#This Row],[City]],CityRegion,2,0)</f>
        <v>North</v>
      </c>
      <c r="X2170" t="str">
        <f>VLOOKUP(tblOrders[[#This Row],[City]],lookups!A:C,3,0)</f>
        <v>Delhi</v>
      </c>
    </row>
    <row r="2171" spans="1:24" x14ac:dyDescent="0.25">
      <c r="A2171" t="s">
        <v>3722</v>
      </c>
      <c r="B2171" s="1">
        <v>45745</v>
      </c>
      <c r="C2171" t="s">
        <v>3723</v>
      </c>
      <c r="D2171" t="s">
        <v>21</v>
      </c>
      <c r="E2171" t="s">
        <v>66</v>
      </c>
      <c r="F2171" t="s">
        <v>67</v>
      </c>
      <c r="G2171" t="s">
        <v>68</v>
      </c>
      <c r="H2171" t="s">
        <v>69</v>
      </c>
      <c r="I2171" t="s">
        <v>57</v>
      </c>
      <c r="J2171" t="s">
        <v>45</v>
      </c>
      <c r="K2171">
        <v>3</v>
      </c>
      <c r="L2171">
        <v>149</v>
      </c>
      <c r="M2171">
        <v>0.15</v>
      </c>
      <c r="N2171">
        <v>379.95</v>
      </c>
      <c r="O2171">
        <v>94.95</v>
      </c>
      <c r="P2171" t="s">
        <v>148</v>
      </c>
      <c r="Q2171" t="s">
        <v>35</v>
      </c>
      <c r="R2171" t="s">
        <v>30</v>
      </c>
      <c r="S2171">
        <v>3.1</v>
      </c>
      <c r="T2171">
        <f>YEAR(tblOrders[[#This Row],[Order Date]])</f>
        <v>2025</v>
      </c>
      <c r="U2171" t="str">
        <f>TEXT(tblOrders[[#This Row],[Order Date]],"mmm-yyyy")</f>
        <v>Mar-2025</v>
      </c>
      <c r="V2171" s="4">
        <f>tblOrders[[#This Row],[Profit]]/tblOrders[[#This Row],[Sales Amount]]</f>
        <v>0.24990130280300041</v>
      </c>
      <c r="W2171" t="str">
        <f>VLOOKUP(tblOrders[[#This Row],[City]],CityRegion,2,0)</f>
        <v>South</v>
      </c>
      <c r="X2171" t="str">
        <f>VLOOKUP(tblOrders[[#This Row],[City]],lookups!A:C,3,0)</f>
        <v>Kerala</v>
      </c>
    </row>
    <row r="2172" spans="1:24" x14ac:dyDescent="0.25">
      <c r="A2172" t="s">
        <v>3724</v>
      </c>
      <c r="B2172" s="1">
        <v>45780</v>
      </c>
      <c r="C2172" t="s">
        <v>3034</v>
      </c>
      <c r="D2172" t="s">
        <v>21</v>
      </c>
      <c r="E2172" t="s">
        <v>55</v>
      </c>
      <c r="F2172" t="s">
        <v>56</v>
      </c>
      <c r="G2172" t="s">
        <v>24</v>
      </c>
      <c r="H2172" t="s">
        <v>51</v>
      </c>
      <c r="I2172" t="s">
        <v>70</v>
      </c>
      <c r="J2172" t="s">
        <v>34</v>
      </c>
      <c r="K2172">
        <v>1</v>
      </c>
      <c r="L2172">
        <v>42</v>
      </c>
      <c r="M2172">
        <v>0.1</v>
      </c>
      <c r="N2172">
        <v>37.799999999999997</v>
      </c>
      <c r="O2172">
        <v>13.8</v>
      </c>
      <c r="P2172" t="s">
        <v>28</v>
      </c>
      <c r="Q2172" t="s">
        <v>91</v>
      </c>
      <c r="R2172" t="s">
        <v>36</v>
      </c>
      <c r="S2172">
        <v>2.8</v>
      </c>
      <c r="T2172">
        <f>YEAR(tblOrders[[#This Row],[Order Date]])</f>
        <v>2025</v>
      </c>
      <c r="U2172" t="str">
        <f>TEXT(tblOrders[[#This Row],[Order Date]],"mmm-yyyy")</f>
        <v>May-2025</v>
      </c>
      <c r="V2172" s="4">
        <f>tblOrders[[#This Row],[Profit]]/tblOrders[[#This Row],[Sales Amount]]</f>
        <v>0.36507936507936511</v>
      </c>
      <c r="W2172" t="str">
        <f>VLOOKUP(tblOrders[[#This Row],[City]],CityRegion,2,0)</f>
        <v>South</v>
      </c>
      <c r="X2172" t="str">
        <f>VLOOKUP(tblOrders[[#This Row],[City]],lookups!A:C,3,0)</f>
        <v>Telengana</v>
      </c>
    </row>
    <row r="2173" spans="1:24" x14ac:dyDescent="0.25">
      <c r="A2173" t="s">
        <v>3725</v>
      </c>
      <c r="B2173" s="1">
        <v>45791</v>
      </c>
      <c r="C2173" t="s">
        <v>3726</v>
      </c>
      <c r="D2173" t="s">
        <v>21</v>
      </c>
      <c r="E2173" t="s">
        <v>101</v>
      </c>
      <c r="F2173" t="s">
        <v>102</v>
      </c>
      <c r="G2173" t="s">
        <v>24</v>
      </c>
      <c r="H2173" t="s">
        <v>103</v>
      </c>
      <c r="I2173" t="s">
        <v>139</v>
      </c>
      <c r="J2173" t="s">
        <v>45</v>
      </c>
      <c r="K2173">
        <v>4</v>
      </c>
      <c r="L2173">
        <v>120</v>
      </c>
      <c r="M2173">
        <v>0.05</v>
      </c>
      <c r="N2173">
        <v>456</v>
      </c>
      <c r="O2173">
        <v>144</v>
      </c>
      <c r="P2173" t="s">
        <v>28</v>
      </c>
      <c r="Q2173" t="s">
        <v>86</v>
      </c>
      <c r="R2173" t="s">
        <v>36</v>
      </c>
      <c r="S2173">
        <v>3.2</v>
      </c>
      <c r="T2173">
        <f>YEAR(tblOrders[[#This Row],[Order Date]])</f>
        <v>2025</v>
      </c>
      <c r="U2173" t="str">
        <f>TEXT(tblOrders[[#This Row],[Order Date]],"mmm-yyyy")</f>
        <v>May-2025</v>
      </c>
      <c r="V2173" s="4">
        <f>tblOrders[[#This Row],[Profit]]/tblOrders[[#This Row],[Sales Amount]]</f>
        <v>0.31578947368421051</v>
      </c>
      <c r="W2173" t="str">
        <f>VLOOKUP(tblOrders[[#This Row],[City]],CityRegion,2,0)</f>
        <v>South</v>
      </c>
      <c r="X2173" t="str">
        <f>VLOOKUP(tblOrders[[#This Row],[City]],lookups!A:C,3,0)</f>
        <v>Tamil Nadu</v>
      </c>
    </row>
    <row r="2174" spans="1:24" x14ac:dyDescent="0.25">
      <c r="A2174" t="s">
        <v>3727</v>
      </c>
      <c r="B2174" s="1">
        <v>45844</v>
      </c>
      <c r="C2174" t="s">
        <v>3728</v>
      </c>
      <c r="D2174" t="s">
        <v>21</v>
      </c>
      <c r="E2174" t="s">
        <v>55</v>
      </c>
      <c r="F2174" t="s">
        <v>56</v>
      </c>
      <c r="G2174" t="s">
        <v>24</v>
      </c>
      <c r="H2174" t="s">
        <v>51</v>
      </c>
      <c r="I2174" t="s">
        <v>130</v>
      </c>
      <c r="J2174" t="s">
        <v>34</v>
      </c>
      <c r="K2174">
        <v>3</v>
      </c>
      <c r="L2174">
        <v>42</v>
      </c>
      <c r="M2174">
        <v>0</v>
      </c>
      <c r="N2174">
        <v>126</v>
      </c>
      <c r="O2174">
        <v>54</v>
      </c>
      <c r="P2174" t="s">
        <v>28</v>
      </c>
      <c r="Q2174" t="s">
        <v>91</v>
      </c>
      <c r="R2174" t="s">
        <v>36</v>
      </c>
      <c r="S2174">
        <v>4.7</v>
      </c>
      <c r="T2174">
        <f>YEAR(tblOrders[[#This Row],[Order Date]])</f>
        <v>2025</v>
      </c>
      <c r="U2174" t="str">
        <f>TEXT(tblOrders[[#This Row],[Order Date]],"mmm-yyyy")</f>
        <v>Jul-2025</v>
      </c>
      <c r="V2174" s="4">
        <f>tblOrders[[#This Row],[Profit]]/tblOrders[[#This Row],[Sales Amount]]</f>
        <v>0.42857142857142855</v>
      </c>
      <c r="W2174" t="str">
        <f>VLOOKUP(tblOrders[[#This Row],[City]],CityRegion,2,0)</f>
        <v>West</v>
      </c>
      <c r="X2174" t="str">
        <f>VLOOKUP(tblOrders[[#This Row],[City]],lookups!A:C,3,0)</f>
        <v>Maharashtra</v>
      </c>
    </row>
    <row r="2175" spans="1:24" x14ac:dyDescent="0.25">
      <c r="A2175" t="s">
        <v>3729</v>
      </c>
      <c r="B2175" s="1">
        <v>45658</v>
      </c>
      <c r="C2175" t="s">
        <v>3728</v>
      </c>
      <c r="D2175" t="s">
        <v>21</v>
      </c>
      <c r="E2175" t="s">
        <v>108</v>
      </c>
      <c r="F2175" t="s">
        <v>109</v>
      </c>
      <c r="G2175" t="s">
        <v>62</v>
      </c>
      <c r="H2175" t="s">
        <v>110</v>
      </c>
      <c r="I2175" t="s">
        <v>57</v>
      </c>
      <c r="J2175" t="s">
        <v>45</v>
      </c>
      <c r="K2175">
        <v>2</v>
      </c>
      <c r="L2175">
        <v>110</v>
      </c>
      <c r="M2175">
        <v>0.05</v>
      </c>
      <c r="N2175">
        <v>209</v>
      </c>
      <c r="O2175">
        <v>73</v>
      </c>
      <c r="P2175" t="s">
        <v>148</v>
      </c>
      <c r="Q2175" t="s">
        <v>29</v>
      </c>
      <c r="R2175" t="s">
        <v>36</v>
      </c>
      <c r="S2175">
        <v>4.2</v>
      </c>
      <c r="T2175">
        <f>YEAR(tblOrders[[#This Row],[Order Date]])</f>
        <v>2025</v>
      </c>
      <c r="U2175" t="str">
        <f>TEXT(tblOrders[[#This Row],[Order Date]],"mmm-yyyy")</f>
        <v>Jan-2025</v>
      </c>
      <c r="V2175" s="4">
        <f>tblOrders[[#This Row],[Profit]]/tblOrders[[#This Row],[Sales Amount]]</f>
        <v>0.34928229665071769</v>
      </c>
      <c r="W2175" t="str">
        <f>VLOOKUP(tblOrders[[#This Row],[City]],CityRegion,2,0)</f>
        <v>South</v>
      </c>
      <c r="X2175" t="str">
        <f>VLOOKUP(tblOrders[[#This Row],[City]],lookups!A:C,3,0)</f>
        <v>Kerala</v>
      </c>
    </row>
    <row r="2176" spans="1:24" x14ac:dyDescent="0.25">
      <c r="A2176" t="s">
        <v>3730</v>
      </c>
      <c r="B2176" s="1">
        <v>45833</v>
      </c>
      <c r="C2176" t="s">
        <v>3731</v>
      </c>
      <c r="D2176" t="s">
        <v>21</v>
      </c>
      <c r="E2176" t="s">
        <v>108</v>
      </c>
      <c r="F2176" t="s">
        <v>109</v>
      </c>
      <c r="G2176" t="s">
        <v>62</v>
      </c>
      <c r="H2176" t="s">
        <v>110</v>
      </c>
      <c r="I2176" t="s">
        <v>44</v>
      </c>
      <c r="J2176" t="s">
        <v>34</v>
      </c>
      <c r="K2176">
        <v>1</v>
      </c>
      <c r="L2176">
        <v>110</v>
      </c>
      <c r="M2176">
        <v>0</v>
      </c>
      <c r="N2176">
        <v>110</v>
      </c>
      <c r="O2176">
        <v>42</v>
      </c>
      <c r="P2176" t="s">
        <v>28</v>
      </c>
      <c r="Q2176" t="s">
        <v>35</v>
      </c>
      <c r="R2176" t="s">
        <v>36</v>
      </c>
      <c r="S2176">
        <v>2.6</v>
      </c>
      <c r="T2176">
        <f>YEAR(tblOrders[[#This Row],[Order Date]])</f>
        <v>2025</v>
      </c>
      <c r="U2176" t="str">
        <f>TEXT(tblOrders[[#This Row],[Order Date]],"mmm-yyyy")</f>
        <v>Jun-2025</v>
      </c>
      <c r="V2176" s="4">
        <f>tblOrders[[#This Row],[Profit]]/tblOrders[[#This Row],[Sales Amount]]</f>
        <v>0.38181818181818183</v>
      </c>
      <c r="W2176" t="str">
        <f>VLOOKUP(tblOrders[[#This Row],[City]],CityRegion,2,0)</f>
        <v>South</v>
      </c>
      <c r="X2176" t="str">
        <f>VLOOKUP(tblOrders[[#This Row],[City]],lookups!A:C,3,0)</f>
        <v>Kerala</v>
      </c>
    </row>
    <row r="2177" spans="1:24" x14ac:dyDescent="0.25">
      <c r="A2177" t="s">
        <v>3732</v>
      </c>
      <c r="B2177" s="1">
        <v>45690</v>
      </c>
      <c r="C2177" t="s">
        <v>347</v>
      </c>
      <c r="D2177" t="s">
        <v>39</v>
      </c>
      <c r="E2177" t="s">
        <v>114</v>
      </c>
      <c r="F2177" t="s">
        <v>115</v>
      </c>
      <c r="G2177" t="s">
        <v>42</v>
      </c>
      <c r="H2177" t="s">
        <v>116</v>
      </c>
      <c r="I2177" t="s">
        <v>139</v>
      </c>
      <c r="J2177" t="s">
        <v>27</v>
      </c>
      <c r="K2177">
        <v>2</v>
      </c>
      <c r="L2177">
        <v>12</v>
      </c>
      <c r="M2177">
        <v>0.1</v>
      </c>
      <c r="N2177">
        <v>21.6</v>
      </c>
      <c r="O2177">
        <v>9.6</v>
      </c>
      <c r="P2177" t="s">
        <v>28</v>
      </c>
      <c r="Q2177" t="s">
        <v>29</v>
      </c>
      <c r="R2177" t="s">
        <v>123</v>
      </c>
      <c r="S2177">
        <v>4.9000000000000004</v>
      </c>
      <c r="T2177">
        <f>YEAR(tblOrders[[#This Row],[Order Date]])</f>
        <v>2025</v>
      </c>
      <c r="U2177" t="str">
        <f>TEXT(tblOrders[[#This Row],[Order Date]],"mmm-yyyy")</f>
        <v>Feb-2025</v>
      </c>
      <c r="V2177" s="4">
        <f>tblOrders[[#This Row],[Profit]]/tblOrders[[#This Row],[Sales Amount]]</f>
        <v>0.44444444444444442</v>
      </c>
      <c r="W2177" t="str">
        <f>VLOOKUP(tblOrders[[#This Row],[City]],CityRegion,2,0)</f>
        <v>South</v>
      </c>
      <c r="X2177" t="str">
        <f>VLOOKUP(tblOrders[[#This Row],[City]],lookups!A:C,3,0)</f>
        <v>Tamil Nadu</v>
      </c>
    </row>
    <row r="2178" spans="1:24" x14ac:dyDescent="0.25">
      <c r="A2178" t="s">
        <v>3733</v>
      </c>
      <c r="B2178" s="1">
        <v>45658</v>
      </c>
      <c r="C2178" t="s">
        <v>2050</v>
      </c>
      <c r="D2178" t="s">
        <v>39</v>
      </c>
      <c r="E2178" t="s">
        <v>22</v>
      </c>
      <c r="F2178" t="s">
        <v>23</v>
      </c>
      <c r="G2178" t="s">
        <v>24</v>
      </c>
      <c r="H2178" t="s">
        <v>25</v>
      </c>
      <c r="I2178" t="s">
        <v>57</v>
      </c>
      <c r="J2178" t="s">
        <v>34</v>
      </c>
      <c r="K2178">
        <v>3</v>
      </c>
      <c r="L2178">
        <v>190</v>
      </c>
      <c r="M2178">
        <v>0.2</v>
      </c>
      <c r="N2178">
        <v>456</v>
      </c>
      <c r="O2178">
        <v>81</v>
      </c>
      <c r="P2178" t="s">
        <v>28</v>
      </c>
      <c r="Q2178" t="s">
        <v>86</v>
      </c>
      <c r="R2178" t="s">
        <v>123</v>
      </c>
      <c r="S2178">
        <v>3</v>
      </c>
      <c r="T2178">
        <f>YEAR(tblOrders[[#This Row],[Order Date]])</f>
        <v>2025</v>
      </c>
      <c r="U2178" t="str">
        <f>TEXT(tblOrders[[#This Row],[Order Date]],"mmm-yyyy")</f>
        <v>Jan-2025</v>
      </c>
      <c r="V2178" s="4">
        <f>tblOrders[[#This Row],[Profit]]/tblOrders[[#This Row],[Sales Amount]]</f>
        <v>0.17763157894736842</v>
      </c>
      <c r="W2178" t="str">
        <f>VLOOKUP(tblOrders[[#This Row],[City]],CityRegion,2,0)</f>
        <v>South</v>
      </c>
      <c r="X2178" t="str">
        <f>VLOOKUP(tblOrders[[#This Row],[City]],lookups!A:C,3,0)</f>
        <v>Kerala</v>
      </c>
    </row>
    <row r="2179" spans="1:24" x14ac:dyDescent="0.25">
      <c r="A2179" t="s">
        <v>3734</v>
      </c>
      <c r="B2179" s="1">
        <v>45960</v>
      </c>
      <c r="C2179" t="s">
        <v>3735</v>
      </c>
      <c r="D2179" t="s">
        <v>21</v>
      </c>
      <c r="E2179" t="s">
        <v>49</v>
      </c>
      <c r="F2179" t="s">
        <v>50</v>
      </c>
      <c r="G2179" t="s">
        <v>24</v>
      </c>
      <c r="H2179" t="s">
        <v>51</v>
      </c>
      <c r="I2179" t="s">
        <v>139</v>
      </c>
      <c r="J2179" t="s">
        <v>27</v>
      </c>
      <c r="K2179">
        <v>4</v>
      </c>
      <c r="L2179">
        <v>85</v>
      </c>
      <c r="M2179">
        <v>0.15</v>
      </c>
      <c r="N2179">
        <v>289</v>
      </c>
      <c r="O2179">
        <v>81</v>
      </c>
      <c r="P2179" t="s">
        <v>28</v>
      </c>
      <c r="Q2179" t="s">
        <v>86</v>
      </c>
      <c r="R2179" t="s">
        <v>36</v>
      </c>
      <c r="S2179">
        <v>4</v>
      </c>
      <c r="T2179">
        <f>YEAR(tblOrders[[#This Row],[Order Date]])</f>
        <v>2025</v>
      </c>
      <c r="U2179" t="str">
        <f>TEXT(tblOrders[[#This Row],[Order Date]],"mmm-yyyy")</f>
        <v>Oct-2025</v>
      </c>
      <c r="V2179" s="4">
        <f>tblOrders[[#This Row],[Profit]]/tblOrders[[#This Row],[Sales Amount]]</f>
        <v>0.28027681660899656</v>
      </c>
      <c r="W2179" t="str">
        <f>VLOOKUP(tblOrders[[#This Row],[City]],CityRegion,2,0)</f>
        <v>South</v>
      </c>
      <c r="X2179" t="str">
        <f>VLOOKUP(tblOrders[[#This Row],[City]],lookups!A:C,3,0)</f>
        <v>Tamil Nadu</v>
      </c>
    </row>
    <row r="2180" spans="1:24" x14ac:dyDescent="0.25">
      <c r="A2180" t="s">
        <v>3736</v>
      </c>
      <c r="B2180" s="1">
        <v>46018</v>
      </c>
      <c r="C2180" t="s">
        <v>3737</v>
      </c>
      <c r="D2180" t="s">
        <v>21</v>
      </c>
      <c r="E2180" t="s">
        <v>40</v>
      </c>
      <c r="F2180" t="s">
        <v>41</v>
      </c>
      <c r="G2180" t="s">
        <v>42</v>
      </c>
      <c r="H2180" t="s">
        <v>43</v>
      </c>
      <c r="I2180" t="s">
        <v>52</v>
      </c>
      <c r="J2180" t="s">
        <v>27</v>
      </c>
      <c r="K2180">
        <v>4</v>
      </c>
      <c r="L2180">
        <v>18</v>
      </c>
      <c r="M2180">
        <v>0.2</v>
      </c>
      <c r="N2180">
        <v>57.6</v>
      </c>
      <c r="O2180">
        <v>21.6</v>
      </c>
      <c r="P2180" t="s">
        <v>111</v>
      </c>
      <c r="Q2180" t="s">
        <v>35</v>
      </c>
      <c r="R2180" t="s">
        <v>36</v>
      </c>
      <c r="S2180">
        <v>3.3</v>
      </c>
      <c r="T2180">
        <f>YEAR(tblOrders[[#This Row],[Order Date]])</f>
        <v>2025</v>
      </c>
      <c r="U2180" t="str">
        <f>TEXT(tblOrders[[#This Row],[Order Date]],"mmm-yyyy")</f>
        <v>Dec-2025</v>
      </c>
      <c r="V2180" s="4">
        <f>tblOrders[[#This Row],[Profit]]/tblOrders[[#This Row],[Sales Amount]]</f>
        <v>0.375</v>
      </c>
      <c r="W2180" t="str">
        <f>VLOOKUP(tblOrders[[#This Row],[City]],CityRegion,2,0)</f>
        <v>South</v>
      </c>
      <c r="X2180" t="str">
        <f>VLOOKUP(tblOrders[[#This Row],[City]],lookups!A:C,3,0)</f>
        <v>Kerala</v>
      </c>
    </row>
    <row r="2181" spans="1:24" x14ac:dyDescent="0.25">
      <c r="A2181" t="s">
        <v>3738</v>
      </c>
      <c r="B2181" s="1">
        <v>45891</v>
      </c>
      <c r="C2181" t="s">
        <v>3739</v>
      </c>
      <c r="D2181" t="s">
        <v>39</v>
      </c>
      <c r="E2181" t="s">
        <v>108</v>
      </c>
      <c r="F2181" t="s">
        <v>109</v>
      </c>
      <c r="G2181" t="s">
        <v>62</v>
      </c>
      <c r="H2181" t="s">
        <v>110</v>
      </c>
      <c r="I2181" t="s">
        <v>57</v>
      </c>
      <c r="J2181" t="s">
        <v>45</v>
      </c>
      <c r="K2181">
        <v>2</v>
      </c>
      <c r="L2181">
        <v>110</v>
      </c>
      <c r="M2181">
        <v>0</v>
      </c>
      <c r="N2181">
        <v>220</v>
      </c>
      <c r="O2181">
        <v>84</v>
      </c>
      <c r="P2181" t="s">
        <v>28</v>
      </c>
      <c r="Q2181" t="s">
        <v>35</v>
      </c>
      <c r="R2181" t="s">
        <v>36</v>
      </c>
      <c r="S2181">
        <v>3.2</v>
      </c>
      <c r="T2181">
        <f>YEAR(tblOrders[[#This Row],[Order Date]])</f>
        <v>2025</v>
      </c>
      <c r="U2181" t="str">
        <f>TEXT(tblOrders[[#This Row],[Order Date]],"mmm-yyyy")</f>
        <v>Aug-2025</v>
      </c>
      <c r="V2181" s="4">
        <f>tblOrders[[#This Row],[Profit]]/tblOrders[[#This Row],[Sales Amount]]</f>
        <v>0.38181818181818183</v>
      </c>
      <c r="W2181" t="str">
        <f>VLOOKUP(tblOrders[[#This Row],[City]],CityRegion,2,0)</f>
        <v>South</v>
      </c>
      <c r="X2181" t="str">
        <f>VLOOKUP(tblOrders[[#This Row],[City]],lookups!A:C,3,0)</f>
        <v>Kerala</v>
      </c>
    </row>
    <row r="2182" spans="1:24" x14ac:dyDescent="0.25">
      <c r="A2182" t="s">
        <v>3740</v>
      </c>
      <c r="B2182" s="1">
        <v>46008</v>
      </c>
      <c r="C2182" t="s">
        <v>3741</v>
      </c>
      <c r="D2182" t="s">
        <v>21</v>
      </c>
      <c r="E2182" t="s">
        <v>94</v>
      </c>
      <c r="F2182" t="s">
        <v>95</v>
      </c>
      <c r="G2182" t="s">
        <v>68</v>
      </c>
      <c r="H2182" t="s">
        <v>96</v>
      </c>
      <c r="I2182" t="s">
        <v>76</v>
      </c>
      <c r="J2182" t="s">
        <v>34</v>
      </c>
      <c r="K2182">
        <v>2</v>
      </c>
      <c r="L2182">
        <v>89</v>
      </c>
      <c r="M2182">
        <v>0.1</v>
      </c>
      <c r="N2182">
        <v>160.19999999999999</v>
      </c>
      <c r="O2182">
        <v>50.2</v>
      </c>
      <c r="P2182" t="s">
        <v>28</v>
      </c>
      <c r="Q2182" t="s">
        <v>46</v>
      </c>
      <c r="R2182" t="s">
        <v>36</v>
      </c>
      <c r="S2182">
        <v>4.8</v>
      </c>
      <c r="T2182">
        <f>YEAR(tblOrders[[#This Row],[Order Date]])</f>
        <v>2025</v>
      </c>
      <c r="U2182" t="str">
        <f>TEXT(tblOrders[[#This Row],[Order Date]],"mmm-yyyy")</f>
        <v>Dec-2025</v>
      </c>
      <c r="V2182" s="4">
        <f>tblOrders[[#This Row],[Profit]]/tblOrders[[#This Row],[Sales Amount]]</f>
        <v>0.31335830212234711</v>
      </c>
      <c r="W2182" t="str">
        <f>VLOOKUP(tblOrders[[#This Row],[City]],CityRegion,2,0)</f>
        <v>South</v>
      </c>
      <c r="X2182" t="str">
        <f>VLOOKUP(tblOrders[[#This Row],[City]],lookups!A:C,3,0)</f>
        <v>Kerala</v>
      </c>
    </row>
    <row r="2183" spans="1:24" x14ac:dyDescent="0.25">
      <c r="A2183" t="s">
        <v>3742</v>
      </c>
      <c r="B2183" s="1">
        <v>45757</v>
      </c>
      <c r="C2183" t="s">
        <v>592</v>
      </c>
      <c r="D2183" t="s">
        <v>21</v>
      </c>
      <c r="E2183" t="s">
        <v>101</v>
      </c>
      <c r="F2183" t="s">
        <v>102</v>
      </c>
      <c r="G2183" t="s">
        <v>24</v>
      </c>
      <c r="H2183" t="s">
        <v>103</v>
      </c>
      <c r="I2183" t="s">
        <v>52</v>
      </c>
      <c r="J2183" t="s">
        <v>45</v>
      </c>
      <c r="K2183">
        <v>3</v>
      </c>
      <c r="L2183">
        <v>120</v>
      </c>
      <c r="M2183">
        <v>0.15</v>
      </c>
      <c r="N2183">
        <v>306</v>
      </c>
      <c r="O2183">
        <v>72</v>
      </c>
      <c r="P2183" t="s">
        <v>28</v>
      </c>
      <c r="Q2183" t="s">
        <v>29</v>
      </c>
      <c r="R2183" t="s">
        <v>36</v>
      </c>
      <c r="S2183">
        <v>3.4</v>
      </c>
      <c r="T2183">
        <f>YEAR(tblOrders[[#This Row],[Order Date]])</f>
        <v>2025</v>
      </c>
      <c r="U2183" t="str">
        <f>TEXT(tblOrders[[#This Row],[Order Date]],"mmm-yyyy")</f>
        <v>Apr-2025</v>
      </c>
      <c r="V2183" s="4">
        <f>tblOrders[[#This Row],[Profit]]/tblOrders[[#This Row],[Sales Amount]]</f>
        <v>0.23529411764705882</v>
      </c>
      <c r="W2183" t="str">
        <f>VLOOKUP(tblOrders[[#This Row],[City]],CityRegion,2,0)</f>
        <v>South</v>
      </c>
      <c r="X2183" t="str">
        <f>VLOOKUP(tblOrders[[#This Row],[City]],lookups!A:C,3,0)</f>
        <v>Kerala</v>
      </c>
    </row>
    <row r="2184" spans="1:24" x14ac:dyDescent="0.25">
      <c r="A2184" t="s">
        <v>3743</v>
      </c>
      <c r="B2184" s="1">
        <v>45690</v>
      </c>
      <c r="C2184" t="s">
        <v>277</v>
      </c>
      <c r="D2184" t="s">
        <v>39</v>
      </c>
      <c r="E2184" t="s">
        <v>60</v>
      </c>
      <c r="F2184" t="s">
        <v>61</v>
      </c>
      <c r="G2184" t="s">
        <v>62</v>
      </c>
      <c r="H2184" t="s">
        <v>63</v>
      </c>
      <c r="I2184" t="s">
        <v>139</v>
      </c>
      <c r="J2184" t="s">
        <v>34</v>
      </c>
      <c r="K2184">
        <v>4</v>
      </c>
      <c r="L2184">
        <v>45</v>
      </c>
      <c r="M2184">
        <v>0.05</v>
      </c>
      <c r="N2184">
        <v>171</v>
      </c>
      <c r="O2184">
        <v>67</v>
      </c>
      <c r="P2184" t="s">
        <v>28</v>
      </c>
      <c r="Q2184" t="s">
        <v>91</v>
      </c>
      <c r="R2184" t="s">
        <v>30</v>
      </c>
      <c r="S2184">
        <v>4.2</v>
      </c>
      <c r="T2184">
        <f>YEAR(tblOrders[[#This Row],[Order Date]])</f>
        <v>2025</v>
      </c>
      <c r="U2184" t="str">
        <f>TEXT(tblOrders[[#This Row],[Order Date]],"mmm-yyyy")</f>
        <v>Feb-2025</v>
      </c>
      <c r="V2184" s="4">
        <f>tblOrders[[#This Row],[Profit]]/tblOrders[[#This Row],[Sales Amount]]</f>
        <v>0.391812865497076</v>
      </c>
      <c r="W2184" t="str">
        <f>VLOOKUP(tblOrders[[#This Row],[City]],CityRegion,2,0)</f>
        <v>South</v>
      </c>
      <c r="X2184" t="str">
        <f>VLOOKUP(tblOrders[[#This Row],[City]],lookups!A:C,3,0)</f>
        <v>Tamil Nadu</v>
      </c>
    </row>
    <row r="2185" spans="1:24" x14ac:dyDescent="0.25">
      <c r="A2185" t="s">
        <v>3744</v>
      </c>
      <c r="B2185" s="1">
        <v>45983</v>
      </c>
      <c r="C2185" t="s">
        <v>1609</v>
      </c>
      <c r="D2185" t="s">
        <v>21</v>
      </c>
      <c r="E2185" t="s">
        <v>40</v>
      </c>
      <c r="F2185" t="s">
        <v>41</v>
      </c>
      <c r="G2185" t="s">
        <v>42</v>
      </c>
      <c r="H2185" t="s">
        <v>43</v>
      </c>
      <c r="I2185" t="s">
        <v>130</v>
      </c>
      <c r="J2185" t="s">
        <v>27</v>
      </c>
      <c r="K2185">
        <v>2</v>
      </c>
      <c r="L2185">
        <v>18</v>
      </c>
      <c r="M2185">
        <v>0</v>
      </c>
      <c r="N2185">
        <v>36</v>
      </c>
      <c r="O2185">
        <v>18</v>
      </c>
      <c r="P2185" t="s">
        <v>28</v>
      </c>
      <c r="Q2185" t="s">
        <v>91</v>
      </c>
      <c r="R2185" t="s">
        <v>36</v>
      </c>
      <c r="S2185">
        <v>3.7</v>
      </c>
      <c r="T2185">
        <f>YEAR(tblOrders[[#This Row],[Order Date]])</f>
        <v>2025</v>
      </c>
      <c r="U2185" t="str">
        <f>TEXT(tblOrders[[#This Row],[Order Date]],"mmm-yyyy")</f>
        <v>Nov-2025</v>
      </c>
      <c r="V2185" s="4">
        <f>tblOrders[[#This Row],[Profit]]/tblOrders[[#This Row],[Sales Amount]]</f>
        <v>0.5</v>
      </c>
      <c r="W2185" t="str">
        <f>VLOOKUP(tblOrders[[#This Row],[City]],CityRegion,2,0)</f>
        <v>West</v>
      </c>
      <c r="X2185" t="str">
        <f>VLOOKUP(tblOrders[[#This Row],[City]],lookups!A:C,3,0)</f>
        <v>Maharashtra</v>
      </c>
    </row>
    <row r="2186" spans="1:24" x14ac:dyDescent="0.25">
      <c r="A2186" t="s">
        <v>3745</v>
      </c>
      <c r="B2186" s="1">
        <v>45997</v>
      </c>
      <c r="C2186" t="s">
        <v>3746</v>
      </c>
      <c r="D2186" t="s">
        <v>21</v>
      </c>
      <c r="E2186" t="s">
        <v>114</v>
      </c>
      <c r="F2186" t="s">
        <v>115</v>
      </c>
      <c r="G2186" t="s">
        <v>42</v>
      </c>
      <c r="H2186" t="s">
        <v>116</v>
      </c>
      <c r="I2186" t="s">
        <v>44</v>
      </c>
      <c r="J2186" t="s">
        <v>34</v>
      </c>
      <c r="K2186">
        <v>1</v>
      </c>
      <c r="L2186">
        <v>12</v>
      </c>
      <c r="M2186">
        <v>0.2</v>
      </c>
      <c r="N2186">
        <v>9.6</v>
      </c>
      <c r="O2186">
        <v>3.6</v>
      </c>
      <c r="P2186" t="s">
        <v>85</v>
      </c>
      <c r="Q2186" t="s">
        <v>35</v>
      </c>
      <c r="R2186" t="s">
        <v>36</v>
      </c>
      <c r="S2186">
        <v>3.2</v>
      </c>
      <c r="T2186">
        <f>YEAR(tblOrders[[#This Row],[Order Date]])</f>
        <v>2025</v>
      </c>
      <c r="U2186" t="str">
        <f>TEXT(tblOrders[[#This Row],[Order Date]],"mmm-yyyy")</f>
        <v>Dec-2025</v>
      </c>
      <c r="V2186" s="4">
        <f>tblOrders[[#This Row],[Profit]]/tblOrders[[#This Row],[Sales Amount]]</f>
        <v>0.375</v>
      </c>
      <c r="W2186" t="str">
        <f>VLOOKUP(tblOrders[[#This Row],[City]],CityRegion,2,0)</f>
        <v>South</v>
      </c>
      <c r="X2186" t="str">
        <f>VLOOKUP(tblOrders[[#This Row],[City]],lookups!A:C,3,0)</f>
        <v>Kerala</v>
      </c>
    </row>
    <row r="2187" spans="1:24" x14ac:dyDescent="0.25">
      <c r="A2187" t="s">
        <v>3747</v>
      </c>
      <c r="B2187" s="1">
        <v>45664</v>
      </c>
      <c r="C2187" t="s">
        <v>3748</v>
      </c>
      <c r="D2187" t="s">
        <v>39</v>
      </c>
      <c r="E2187" t="s">
        <v>60</v>
      </c>
      <c r="F2187" t="s">
        <v>61</v>
      </c>
      <c r="G2187" t="s">
        <v>62</v>
      </c>
      <c r="H2187" t="s">
        <v>63</v>
      </c>
      <c r="I2187" t="s">
        <v>70</v>
      </c>
      <c r="J2187" t="s">
        <v>34</v>
      </c>
      <c r="K2187">
        <v>2</v>
      </c>
      <c r="L2187">
        <v>45</v>
      </c>
      <c r="M2187">
        <v>0</v>
      </c>
      <c r="N2187">
        <v>90</v>
      </c>
      <c r="O2187">
        <v>38</v>
      </c>
      <c r="P2187" t="s">
        <v>28</v>
      </c>
      <c r="Q2187" t="s">
        <v>35</v>
      </c>
      <c r="R2187" t="s">
        <v>36</v>
      </c>
      <c r="S2187">
        <v>3.3</v>
      </c>
      <c r="T2187">
        <f>YEAR(tblOrders[[#This Row],[Order Date]])</f>
        <v>2025</v>
      </c>
      <c r="U2187" t="str">
        <f>TEXT(tblOrders[[#This Row],[Order Date]],"mmm-yyyy")</f>
        <v>Jan-2025</v>
      </c>
      <c r="V2187" s="4">
        <f>tblOrders[[#This Row],[Profit]]/tblOrders[[#This Row],[Sales Amount]]</f>
        <v>0.42222222222222222</v>
      </c>
      <c r="W2187" t="str">
        <f>VLOOKUP(tblOrders[[#This Row],[City]],CityRegion,2,0)</f>
        <v>South</v>
      </c>
      <c r="X2187" t="str">
        <f>VLOOKUP(tblOrders[[#This Row],[City]],lookups!A:C,3,0)</f>
        <v>Telengana</v>
      </c>
    </row>
    <row r="2188" spans="1:24" x14ac:dyDescent="0.25">
      <c r="A2188" t="s">
        <v>3749</v>
      </c>
      <c r="B2188" s="1">
        <v>45788</v>
      </c>
      <c r="C2188" t="s">
        <v>1053</v>
      </c>
      <c r="D2188" t="s">
        <v>21</v>
      </c>
      <c r="E2188" t="s">
        <v>79</v>
      </c>
      <c r="F2188" t="s">
        <v>80</v>
      </c>
      <c r="G2188" t="s">
        <v>68</v>
      </c>
      <c r="H2188" t="s">
        <v>81</v>
      </c>
      <c r="I2188" t="s">
        <v>33</v>
      </c>
      <c r="J2188" t="s">
        <v>34</v>
      </c>
      <c r="K2188">
        <v>4</v>
      </c>
      <c r="L2188">
        <v>799</v>
      </c>
      <c r="M2188">
        <v>0.2</v>
      </c>
      <c r="N2188">
        <v>2556.8000000000002</v>
      </c>
      <c r="O2188">
        <v>76.8</v>
      </c>
      <c r="P2188" t="s">
        <v>28</v>
      </c>
      <c r="Q2188" t="s">
        <v>86</v>
      </c>
      <c r="R2188" t="s">
        <v>30</v>
      </c>
      <c r="S2188">
        <v>3</v>
      </c>
      <c r="T2188">
        <f>YEAR(tblOrders[[#This Row],[Order Date]])</f>
        <v>2025</v>
      </c>
      <c r="U2188" t="str">
        <f>TEXT(tblOrders[[#This Row],[Order Date]],"mmm-yyyy")</f>
        <v>May-2025</v>
      </c>
      <c r="V2188" s="4">
        <f>tblOrders[[#This Row],[Profit]]/tblOrders[[#This Row],[Sales Amount]]</f>
        <v>3.0037546933667079E-2</v>
      </c>
      <c r="W2188" t="str">
        <f>VLOOKUP(tblOrders[[#This Row],[City]],CityRegion,2,0)</f>
        <v>North</v>
      </c>
      <c r="X2188" t="str">
        <f>VLOOKUP(tblOrders[[#This Row],[City]],lookups!A:C,3,0)</f>
        <v>Delhi</v>
      </c>
    </row>
    <row r="2189" spans="1:24" x14ac:dyDescent="0.25">
      <c r="A2189" t="s">
        <v>3750</v>
      </c>
      <c r="B2189" s="1">
        <v>45958</v>
      </c>
      <c r="C2189" t="s">
        <v>3693</v>
      </c>
      <c r="D2189" t="s">
        <v>39</v>
      </c>
      <c r="E2189" t="s">
        <v>79</v>
      </c>
      <c r="F2189" t="s">
        <v>80</v>
      </c>
      <c r="G2189" t="s">
        <v>68</v>
      </c>
      <c r="H2189" t="s">
        <v>81</v>
      </c>
      <c r="I2189" t="s">
        <v>84</v>
      </c>
      <c r="J2189" t="s">
        <v>27</v>
      </c>
      <c r="K2189">
        <v>1</v>
      </c>
      <c r="L2189">
        <v>799</v>
      </c>
      <c r="M2189">
        <v>0.2</v>
      </c>
      <c r="N2189">
        <v>639.20000000000005</v>
      </c>
      <c r="O2189">
        <v>19.2</v>
      </c>
      <c r="P2189" t="s">
        <v>28</v>
      </c>
      <c r="Q2189" t="s">
        <v>91</v>
      </c>
      <c r="R2189" t="s">
        <v>36</v>
      </c>
      <c r="S2189">
        <v>2.7</v>
      </c>
      <c r="T2189">
        <f>YEAR(tblOrders[[#This Row],[Order Date]])</f>
        <v>2025</v>
      </c>
      <c r="U2189" t="str">
        <f>TEXT(tblOrders[[#This Row],[Order Date]],"mmm-yyyy")</f>
        <v>Oct-2025</v>
      </c>
      <c r="V2189" s="4">
        <f>tblOrders[[#This Row],[Profit]]/tblOrders[[#This Row],[Sales Amount]]</f>
        <v>3.0037546933667079E-2</v>
      </c>
      <c r="W2189" t="str">
        <f>VLOOKUP(tblOrders[[#This Row],[City]],CityRegion,2,0)</f>
        <v>West</v>
      </c>
      <c r="X2189" t="str">
        <f>VLOOKUP(tblOrders[[#This Row],[City]],lookups!A:C,3,0)</f>
        <v>Maharashtra</v>
      </c>
    </row>
    <row r="2190" spans="1:24" x14ac:dyDescent="0.25">
      <c r="A2190" t="s">
        <v>3751</v>
      </c>
      <c r="B2190" s="1">
        <v>45884</v>
      </c>
      <c r="C2190" t="s">
        <v>1489</v>
      </c>
      <c r="D2190" t="s">
        <v>39</v>
      </c>
      <c r="E2190" t="s">
        <v>49</v>
      </c>
      <c r="F2190" t="s">
        <v>50</v>
      </c>
      <c r="G2190" t="s">
        <v>24</v>
      </c>
      <c r="H2190" t="s">
        <v>51</v>
      </c>
      <c r="I2190" t="s">
        <v>33</v>
      </c>
      <c r="J2190" t="s">
        <v>27</v>
      </c>
      <c r="K2190">
        <v>5</v>
      </c>
      <c r="L2190">
        <v>85</v>
      </c>
      <c r="M2190">
        <v>0.2</v>
      </c>
      <c r="N2190">
        <v>340</v>
      </c>
      <c r="O2190">
        <v>80</v>
      </c>
      <c r="P2190" t="s">
        <v>28</v>
      </c>
      <c r="Q2190" t="s">
        <v>29</v>
      </c>
      <c r="R2190" t="s">
        <v>36</v>
      </c>
      <c r="S2190">
        <v>4</v>
      </c>
      <c r="T2190">
        <f>YEAR(tblOrders[[#This Row],[Order Date]])</f>
        <v>2025</v>
      </c>
      <c r="U2190" t="str">
        <f>TEXT(tblOrders[[#This Row],[Order Date]],"mmm-yyyy")</f>
        <v>Aug-2025</v>
      </c>
      <c r="V2190" s="4">
        <f>tblOrders[[#This Row],[Profit]]/tblOrders[[#This Row],[Sales Amount]]</f>
        <v>0.23529411764705882</v>
      </c>
      <c r="W2190" t="str">
        <f>VLOOKUP(tblOrders[[#This Row],[City]],CityRegion,2,0)</f>
        <v>North</v>
      </c>
      <c r="X2190" t="str">
        <f>VLOOKUP(tblOrders[[#This Row],[City]],lookups!A:C,3,0)</f>
        <v>Delhi</v>
      </c>
    </row>
    <row r="2191" spans="1:24" x14ac:dyDescent="0.25">
      <c r="A2191" t="s">
        <v>3752</v>
      </c>
      <c r="B2191" s="1">
        <v>45711</v>
      </c>
      <c r="C2191" t="s">
        <v>32</v>
      </c>
      <c r="D2191" t="s">
        <v>39</v>
      </c>
      <c r="E2191" t="s">
        <v>66</v>
      </c>
      <c r="F2191" t="s">
        <v>67</v>
      </c>
      <c r="G2191" t="s">
        <v>68</v>
      </c>
      <c r="H2191" t="s">
        <v>69</v>
      </c>
      <c r="I2191" t="s">
        <v>70</v>
      </c>
      <c r="J2191" t="s">
        <v>34</v>
      </c>
      <c r="K2191">
        <v>5</v>
      </c>
      <c r="L2191">
        <v>149</v>
      </c>
      <c r="M2191">
        <v>0.15</v>
      </c>
      <c r="N2191">
        <v>633.25</v>
      </c>
      <c r="O2191">
        <v>158.25</v>
      </c>
      <c r="P2191" t="s">
        <v>28</v>
      </c>
      <c r="Q2191" t="s">
        <v>86</v>
      </c>
      <c r="R2191" t="s">
        <v>36</v>
      </c>
      <c r="S2191">
        <v>3</v>
      </c>
      <c r="T2191">
        <f>YEAR(tblOrders[[#This Row],[Order Date]])</f>
        <v>2025</v>
      </c>
      <c r="U2191" t="str">
        <f>TEXT(tblOrders[[#This Row],[Order Date]],"mmm-yyyy")</f>
        <v>Feb-2025</v>
      </c>
      <c r="V2191" s="4">
        <f>tblOrders[[#This Row],[Profit]]/tblOrders[[#This Row],[Sales Amount]]</f>
        <v>0.24990130280300041</v>
      </c>
      <c r="W2191" t="str">
        <f>VLOOKUP(tblOrders[[#This Row],[City]],CityRegion,2,0)</f>
        <v>South</v>
      </c>
      <c r="X2191" t="str">
        <f>VLOOKUP(tblOrders[[#This Row],[City]],lookups!A:C,3,0)</f>
        <v>Telengana</v>
      </c>
    </row>
    <row r="2192" spans="1:24" x14ac:dyDescent="0.25">
      <c r="A2192" t="s">
        <v>3753</v>
      </c>
      <c r="B2192" s="1">
        <v>45834</v>
      </c>
      <c r="C2192" t="s">
        <v>3754</v>
      </c>
      <c r="D2192" t="s">
        <v>21</v>
      </c>
      <c r="E2192" t="s">
        <v>60</v>
      </c>
      <c r="F2192" t="s">
        <v>61</v>
      </c>
      <c r="G2192" t="s">
        <v>62</v>
      </c>
      <c r="H2192" t="s">
        <v>63</v>
      </c>
      <c r="I2192" t="s">
        <v>52</v>
      </c>
      <c r="J2192" t="s">
        <v>34</v>
      </c>
      <c r="K2192">
        <v>1</v>
      </c>
      <c r="L2192">
        <v>45</v>
      </c>
      <c r="M2192">
        <v>0.1</v>
      </c>
      <c r="N2192">
        <v>40.5</v>
      </c>
      <c r="O2192">
        <v>14.5</v>
      </c>
      <c r="P2192" t="s">
        <v>111</v>
      </c>
      <c r="Q2192" t="s">
        <v>29</v>
      </c>
      <c r="R2192" t="s">
        <v>36</v>
      </c>
      <c r="S2192">
        <v>5</v>
      </c>
      <c r="T2192">
        <f>YEAR(tblOrders[[#This Row],[Order Date]])</f>
        <v>2025</v>
      </c>
      <c r="U2192" t="str">
        <f>TEXT(tblOrders[[#This Row],[Order Date]],"mmm-yyyy")</f>
        <v>Jun-2025</v>
      </c>
      <c r="V2192" s="4">
        <f>tblOrders[[#This Row],[Profit]]/tblOrders[[#This Row],[Sales Amount]]</f>
        <v>0.35802469135802467</v>
      </c>
      <c r="W2192" t="str">
        <f>VLOOKUP(tblOrders[[#This Row],[City]],CityRegion,2,0)</f>
        <v>South</v>
      </c>
      <c r="X2192" t="str">
        <f>VLOOKUP(tblOrders[[#This Row],[City]],lookups!A:C,3,0)</f>
        <v>Kerala</v>
      </c>
    </row>
    <row r="2193" spans="1:24" x14ac:dyDescent="0.25">
      <c r="A2193" t="s">
        <v>3755</v>
      </c>
      <c r="B2193" s="1">
        <v>45983</v>
      </c>
      <c r="C2193" t="s">
        <v>3288</v>
      </c>
      <c r="D2193" t="s">
        <v>21</v>
      </c>
      <c r="E2193" t="s">
        <v>108</v>
      </c>
      <c r="F2193" t="s">
        <v>109</v>
      </c>
      <c r="G2193" t="s">
        <v>62</v>
      </c>
      <c r="H2193" t="s">
        <v>110</v>
      </c>
      <c r="I2193" t="s">
        <v>139</v>
      </c>
      <c r="J2193" t="s">
        <v>45</v>
      </c>
      <c r="K2193">
        <v>5</v>
      </c>
      <c r="L2193">
        <v>110</v>
      </c>
      <c r="M2193">
        <v>0.15</v>
      </c>
      <c r="N2193">
        <v>467.5</v>
      </c>
      <c r="O2193">
        <v>127.5</v>
      </c>
      <c r="P2193" t="s">
        <v>28</v>
      </c>
      <c r="Q2193" t="s">
        <v>29</v>
      </c>
      <c r="R2193" t="s">
        <v>36</v>
      </c>
      <c r="S2193">
        <v>2.7</v>
      </c>
      <c r="T2193">
        <f>YEAR(tblOrders[[#This Row],[Order Date]])</f>
        <v>2025</v>
      </c>
      <c r="U2193" t="str">
        <f>TEXT(tblOrders[[#This Row],[Order Date]],"mmm-yyyy")</f>
        <v>Nov-2025</v>
      </c>
      <c r="V2193" s="4">
        <f>tblOrders[[#This Row],[Profit]]/tblOrders[[#This Row],[Sales Amount]]</f>
        <v>0.27272727272727271</v>
      </c>
      <c r="W2193" t="str">
        <f>VLOOKUP(tblOrders[[#This Row],[City]],CityRegion,2,0)</f>
        <v>South</v>
      </c>
      <c r="X2193" t="str">
        <f>VLOOKUP(tblOrders[[#This Row],[City]],lookups!A:C,3,0)</f>
        <v>Tamil Nadu</v>
      </c>
    </row>
    <row r="2194" spans="1:24" x14ac:dyDescent="0.25">
      <c r="A2194" t="s">
        <v>3756</v>
      </c>
      <c r="B2194" s="1">
        <v>45987</v>
      </c>
      <c r="C2194" t="s">
        <v>2631</v>
      </c>
      <c r="D2194" t="s">
        <v>21</v>
      </c>
      <c r="E2194" t="s">
        <v>108</v>
      </c>
      <c r="F2194" t="s">
        <v>109</v>
      </c>
      <c r="G2194" t="s">
        <v>62</v>
      </c>
      <c r="H2194" t="s">
        <v>110</v>
      </c>
      <c r="I2194" t="s">
        <v>139</v>
      </c>
      <c r="J2194" t="s">
        <v>34</v>
      </c>
      <c r="K2194">
        <v>3</v>
      </c>
      <c r="L2194">
        <v>110</v>
      </c>
      <c r="M2194">
        <v>0</v>
      </c>
      <c r="N2194">
        <v>330</v>
      </c>
      <c r="O2194">
        <v>126</v>
      </c>
      <c r="P2194" t="s">
        <v>28</v>
      </c>
      <c r="Q2194" t="s">
        <v>35</v>
      </c>
      <c r="R2194" t="s">
        <v>30</v>
      </c>
      <c r="S2194">
        <v>4.5</v>
      </c>
      <c r="T2194">
        <f>YEAR(tblOrders[[#This Row],[Order Date]])</f>
        <v>2025</v>
      </c>
      <c r="U2194" t="str">
        <f>TEXT(tblOrders[[#This Row],[Order Date]],"mmm-yyyy")</f>
        <v>Nov-2025</v>
      </c>
      <c r="V2194" s="4">
        <f>tblOrders[[#This Row],[Profit]]/tblOrders[[#This Row],[Sales Amount]]</f>
        <v>0.38181818181818183</v>
      </c>
      <c r="W2194" t="str">
        <f>VLOOKUP(tblOrders[[#This Row],[City]],CityRegion,2,0)</f>
        <v>South</v>
      </c>
      <c r="X2194" t="str">
        <f>VLOOKUP(tblOrders[[#This Row],[City]],lookups!A:C,3,0)</f>
        <v>Tamil Nadu</v>
      </c>
    </row>
    <row r="2195" spans="1:24" x14ac:dyDescent="0.25">
      <c r="A2195" t="s">
        <v>3757</v>
      </c>
      <c r="B2195" s="1">
        <v>45659</v>
      </c>
      <c r="C2195" t="s">
        <v>2597</v>
      </c>
      <c r="D2195" t="s">
        <v>21</v>
      </c>
      <c r="E2195" t="s">
        <v>22</v>
      </c>
      <c r="F2195" t="s">
        <v>23</v>
      </c>
      <c r="G2195" t="s">
        <v>24</v>
      </c>
      <c r="H2195" t="s">
        <v>25</v>
      </c>
      <c r="I2195" t="s">
        <v>84</v>
      </c>
      <c r="J2195" t="s">
        <v>27</v>
      </c>
      <c r="K2195">
        <v>4</v>
      </c>
      <c r="L2195">
        <v>190</v>
      </c>
      <c r="M2195">
        <v>0.05</v>
      </c>
      <c r="N2195">
        <v>722</v>
      </c>
      <c r="O2195">
        <v>222</v>
      </c>
      <c r="P2195" t="s">
        <v>28</v>
      </c>
      <c r="Q2195" t="s">
        <v>91</v>
      </c>
      <c r="R2195" t="s">
        <v>36</v>
      </c>
      <c r="S2195">
        <v>3</v>
      </c>
      <c r="T2195">
        <f>YEAR(tblOrders[[#This Row],[Order Date]])</f>
        <v>2025</v>
      </c>
      <c r="U2195" t="str">
        <f>TEXT(tblOrders[[#This Row],[Order Date]],"mmm-yyyy")</f>
        <v>Jan-2025</v>
      </c>
      <c r="V2195" s="4">
        <f>tblOrders[[#This Row],[Profit]]/tblOrders[[#This Row],[Sales Amount]]</f>
        <v>0.30747922437673131</v>
      </c>
      <c r="W2195" t="str">
        <f>VLOOKUP(tblOrders[[#This Row],[City]],CityRegion,2,0)</f>
        <v>West</v>
      </c>
      <c r="X2195" t="str">
        <f>VLOOKUP(tblOrders[[#This Row],[City]],lookups!A:C,3,0)</f>
        <v>Maharashtra</v>
      </c>
    </row>
    <row r="2196" spans="1:24" x14ac:dyDescent="0.25">
      <c r="A2196" t="s">
        <v>3758</v>
      </c>
      <c r="B2196" s="1">
        <v>45948</v>
      </c>
      <c r="C2196" t="s">
        <v>3739</v>
      </c>
      <c r="D2196" t="s">
        <v>39</v>
      </c>
      <c r="E2196" t="s">
        <v>79</v>
      </c>
      <c r="F2196" t="s">
        <v>80</v>
      </c>
      <c r="G2196" t="s">
        <v>68</v>
      </c>
      <c r="H2196" t="s">
        <v>81</v>
      </c>
      <c r="I2196" t="s">
        <v>57</v>
      </c>
      <c r="J2196" t="s">
        <v>27</v>
      </c>
      <c r="K2196">
        <v>4</v>
      </c>
      <c r="L2196">
        <v>799</v>
      </c>
      <c r="M2196">
        <v>0.1</v>
      </c>
      <c r="N2196">
        <v>2876.4</v>
      </c>
      <c r="O2196">
        <v>396.4</v>
      </c>
      <c r="P2196" t="s">
        <v>28</v>
      </c>
      <c r="Q2196" t="s">
        <v>35</v>
      </c>
      <c r="R2196" t="s">
        <v>36</v>
      </c>
      <c r="S2196">
        <v>3.8</v>
      </c>
      <c r="T2196">
        <f>YEAR(tblOrders[[#This Row],[Order Date]])</f>
        <v>2025</v>
      </c>
      <c r="U2196" t="str">
        <f>TEXT(tblOrders[[#This Row],[Order Date]],"mmm-yyyy")</f>
        <v>Oct-2025</v>
      </c>
      <c r="V2196" s="4">
        <f>tblOrders[[#This Row],[Profit]]/tblOrders[[#This Row],[Sales Amount]]</f>
        <v>0.13781115282992629</v>
      </c>
      <c r="W2196" t="str">
        <f>VLOOKUP(tblOrders[[#This Row],[City]],CityRegion,2,0)</f>
        <v>South</v>
      </c>
      <c r="X2196" t="str">
        <f>VLOOKUP(tblOrders[[#This Row],[City]],lookups!A:C,3,0)</f>
        <v>Kerala</v>
      </c>
    </row>
    <row r="2197" spans="1:24" x14ac:dyDescent="0.25">
      <c r="A2197" t="s">
        <v>3759</v>
      </c>
      <c r="B2197" s="1">
        <v>45685</v>
      </c>
      <c r="C2197" t="s">
        <v>3760</v>
      </c>
      <c r="D2197" t="s">
        <v>21</v>
      </c>
      <c r="E2197" t="s">
        <v>22</v>
      </c>
      <c r="F2197" t="s">
        <v>23</v>
      </c>
      <c r="G2197" t="s">
        <v>24</v>
      </c>
      <c r="H2197" t="s">
        <v>25</v>
      </c>
      <c r="I2197" t="s">
        <v>76</v>
      </c>
      <c r="J2197" t="s">
        <v>27</v>
      </c>
      <c r="K2197">
        <v>4</v>
      </c>
      <c r="L2197">
        <v>190</v>
      </c>
      <c r="M2197">
        <v>0</v>
      </c>
      <c r="N2197">
        <v>760</v>
      </c>
      <c r="O2197">
        <v>260</v>
      </c>
      <c r="P2197" t="s">
        <v>111</v>
      </c>
      <c r="Q2197" t="s">
        <v>29</v>
      </c>
      <c r="R2197" t="s">
        <v>30</v>
      </c>
      <c r="S2197">
        <v>3.1</v>
      </c>
      <c r="T2197">
        <f>YEAR(tblOrders[[#This Row],[Order Date]])</f>
        <v>2025</v>
      </c>
      <c r="U2197" t="str">
        <f>TEXT(tblOrders[[#This Row],[Order Date]],"mmm-yyyy")</f>
        <v>Jan-2025</v>
      </c>
      <c r="V2197" s="4">
        <f>tblOrders[[#This Row],[Profit]]/tblOrders[[#This Row],[Sales Amount]]</f>
        <v>0.34210526315789475</v>
      </c>
      <c r="W2197" t="str">
        <f>VLOOKUP(tblOrders[[#This Row],[City]],CityRegion,2,0)</f>
        <v>South</v>
      </c>
      <c r="X2197" t="str">
        <f>VLOOKUP(tblOrders[[#This Row],[City]],lookups!A:C,3,0)</f>
        <v>Kerala</v>
      </c>
    </row>
    <row r="2198" spans="1:24" x14ac:dyDescent="0.25">
      <c r="A2198" t="s">
        <v>3761</v>
      </c>
      <c r="B2198" s="1">
        <v>45772</v>
      </c>
      <c r="C2198" t="s">
        <v>3762</v>
      </c>
      <c r="D2198" t="s">
        <v>21</v>
      </c>
      <c r="E2198" t="s">
        <v>101</v>
      </c>
      <c r="F2198" t="s">
        <v>102</v>
      </c>
      <c r="G2198" t="s">
        <v>24</v>
      </c>
      <c r="H2198" t="s">
        <v>103</v>
      </c>
      <c r="I2198" t="s">
        <v>44</v>
      </c>
      <c r="J2198" t="s">
        <v>45</v>
      </c>
      <c r="K2198">
        <v>3</v>
      </c>
      <c r="L2198">
        <v>120</v>
      </c>
      <c r="M2198">
        <v>0</v>
      </c>
      <c r="N2198">
        <v>360</v>
      </c>
      <c r="O2198">
        <v>126</v>
      </c>
      <c r="P2198" t="s">
        <v>28</v>
      </c>
      <c r="Q2198" t="s">
        <v>86</v>
      </c>
      <c r="R2198" t="s">
        <v>30</v>
      </c>
      <c r="S2198">
        <v>2.7</v>
      </c>
      <c r="T2198">
        <f>YEAR(tblOrders[[#This Row],[Order Date]])</f>
        <v>2025</v>
      </c>
      <c r="U2198" t="str">
        <f>TEXT(tblOrders[[#This Row],[Order Date]],"mmm-yyyy")</f>
        <v>Apr-2025</v>
      </c>
      <c r="V2198" s="4">
        <f>tblOrders[[#This Row],[Profit]]/tblOrders[[#This Row],[Sales Amount]]</f>
        <v>0.35</v>
      </c>
      <c r="W2198" t="str">
        <f>VLOOKUP(tblOrders[[#This Row],[City]],CityRegion,2,0)</f>
        <v>South</v>
      </c>
      <c r="X2198" t="str">
        <f>VLOOKUP(tblOrders[[#This Row],[City]],lookups!A:C,3,0)</f>
        <v>Kerala</v>
      </c>
    </row>
    <row r="2199" spans="1:24" x14ac:dyDescent="0.25">
      <c r="A2199" t="s">
        <v>3763</v>
      </c>
      <c r="B2199" s="1">
        <v>45775</v>
      </c>
      <c r="C2199" t="s">
        <v>2061</v>
      </c>
      <c r="D2199" t="s">
        <v>21</v>
      </c>
      <c r="E2199" t="s">
        <v>108</v>
      </c>
      <c r="F2199" t="s">
        <v>109</v>
      </c>
      <c r="G2199" t="s">
        <v>62</v>
      </c>
      <c r="H2199" t="s">
        <v>110</v>
      </c>
      <c r="I2199" t="s">
        <v>44</v>
      </c>
      <c r="J2199" t="s">
        <v>34</v>
      </c>
      <c r="K2199">
        <v>3</v>
      </c>
      <c r="L2199">
        <v>110</v>
      </c>
      <c r="M2199">
        <v>0.2</v>
      </c>
      <c r="N2199">
        <v>264</v>
      </c>
      <c r="O2199">
        <v>60</v>
      </c>
      <c r="P2199" t="s">
        <v>28</v>
      </c>
      <c r="Q2199" t="s">
        <v>91</v>
      </c>
      <c r="R2199" t="s">
        <v>123</v>
      </c>
      <c r="S2199">
        <v>2.7</v>
      </c>
      <c r="T2199">
        <f>YEAR(tblOrders[[#This Row],[Order Date]])</f>
        <v>2025</v>
      </c>
      <c r="U2199" t="str">
        <f>TEXT(tblOrders[[#This Row],[Order Date]],"mmm-yyyy")</f>
        <v>Apr-2025</v>
      </c>
      <c r="V2199" s="4">
        <f>tblOrders[[#This Row],[Profit]]/tblOrders[[#This Row],[Sales Amount]]</f>
        <v>0.22727272727272727</v>
      </c>
      <c r="W2199" t="str">
        <f>VLOOKUP(tblOrders[[#This Row],[City]],CityRegion,2,0)</f>
        <v>South</v>
      </c>
      <c r="X2199" t="str">
        <f>VLOOKUP(tblOrders[[#This Row],[City]],lookups!A:C,3,0)</f>
        <v>Kerala</v>
      </c>
    </row>
    <row r="2200" spans="1:24" x14ac:dyDescent="0.25">
      <c r="A2200" t="s">
        <v>3764</v>
      </c>
      <c r="B2200" s="1">
        <v>45863</v>
      </c>
      <c r="C2200" t="s">
        <v>3765</v>
      </c>
      <c r="D2200" t="s">
        <v>39</v>
      </c>
      <c r="E2200" t="s">
        <v>60</v>
      </c>
      <c r="F2200" t="s">
        <v>61</v>
      </c>
      <c r="G2200" t="s">
        <v>62</v>
      </c>
      <c r="H2200" t="s">
        <v>63</v>
      </c>
      <c r="I2200" t="s">
        <v>70</v>
      </c>
      <c r="J2200" t="s">
        <v>45</v>
      </c>
      <c r="K2200">
        <v>1</v>
      </c>
      <c r="L2200">
        <v>45</v>
      </c>
      <c r="M2200">
        <v>0.2</v>
      </c>
      <c r="N2200">
        <v>36</v>
      </c>
      <c r="O2200">
        <v>10</v>
      </c>
      <c r="P2200" t="s">
        <v>28</v>
      </c>
      <c r="Q2200" t="s">
        <v>35</v>
      </c>
      <c r="R2200" t="s">
        <v>36</v>
      </c>
      <c r="S2200">
        <v>4.7</v>
      </c>
      <c r="T2200">
        <f>YEAR(tblOrders[[#This Row],[Order Date]])</f>
        <v>2025</v>
      </c>
      <c r="U2200" t="str">
        <f>TEXT(tblOrders[[#This Row],[Order Date]],"mmm-yyyy")</f>
        <v>Jul-2025</v>
      </c>
      <c r="V2200" s="4">
        <f>tblOrders[[#This Row],[Profit]]/tblOrders[[#This Row],[Sales Amount]]</f>
        <v>0.27777777777777779</v>
      </c>
      <c r="W2200" t="str">
        <f>VLOOKUP(tblOrders[[#This Row],[City]],CityRegion,2,0)</f>
        <v>South</v>
      </c>
      <c r="X2200" t="str">
        <f>VLOOKUP(tblOrders[[#This Row],[City]],lookups!A:C,3,0)</f>
        <v>Telengana</v>
      </c>
    </row>
    <row r="2201" spans="1:24" x14ac:dyDescent="0.25">
      <c r="A2201" t="s">
        <v>3766</v>
      </c>
      <c r="B2201" s="1">
        <v>45790</v>
      </c>
      <c r="C2201" t="s">
        <v>733</v>
      </c>
      <c r="D2201" t="s">
        <v>21</v>
      </c>
      <c r="E2201" t="s">
        <v>22</v>
      </c>
      <c r="F2201" t="s">
        <v>23</v>
      </c>
      <c r="G2201" t="s">
        <v>24</v>
      </c>
      <c r="H2201" t="s">
        <v>25</v>
      </c>
      <c r="I2201" t="s">
        <v>139</v>
      </c>
      <c r="J2201" t="s">
        <v>45</v>
      </c>
      <c r="K2201">
        <v>2</v>
      </c>
      <c r="L2201">
        <v>190</v>
      </c>
      <c r="M2201">
        <v>0.15</v>
      </c>
      <c r="N2201">
        <v>323</v>
      </c>
      <c r="O2201">
        <v>73</v>
      </c>
      <c r="P2201" t="s">
        <v>28</v>
      </c>
      <c r="Q2201" t="s">
        <v>46</v>
      </c>
      <c r="R2201" t="s">
        <v>36</v>
      </c>
      <c r="S2201">
        <v>3</v>
      </c>
      <c r="T2201">
        <f>YEAR(tblOrders[[#This Row],[Order Date]])</f>
        <v>2025</v>
      </c>
      <c r="U2201" t="str">
        <f>TEXT(tblOrders[[#This Row],[Order Date]],"mmm-yyyy")</f>
        <v>May-2025</v>
      </c>
      <c r="V2201" s="4">
        <f>tblOrders[[#This Row],[Profit]]/tblOrders[[#This Row],[Sales Amount]]</f>
        <v>0.2260061919504644</v>
      </c>
      <c r="W2201" t="str">
        <f>VLOOKUP(tblOrders[[#This Row],[City]],CityRegion,2,0)</f>
        <v>South</v>
      </c>
      <c r="X2201" t="str">
        <f>VLOOKUP(tblOrders[[#This Row],[City]],lookups!A:C,3,0)</f>
        <v>Tamil Nadu</v>
      </c>
    </row>
    <row r="2202" spans="1:24" x14ac:dyDescent="0.25">
      <c r="A2202" t="s">
        <v>3767</v>
      </c>
      <c r="B2202" s="1">
        <v>45862</v>
      </c>
      <c r="C2202" t="s">
        <v>3768</v>
      </c>
      <c r="D2202" t="s">
        <v>21</v>
      </c>
      <c r="E2202" t="s">
        <v>79</v>
      </c>
      <c r="F2202" t="s">
        <v>80</v>
      </c>
      <c r="G2202" t="s">
        <v>68</v>
      </c>
      <c r="H2202" t="s">
        <v>81</v>
      </c>
      <c r="I2202" t="s">
        <v>44</v>
      </c>
      <c r="J2202" t="s">
        <v>34</v>
      </c>
      <c r="K2202">
        <v>2</v>
      </c>
      <c r="L2202">
        <v>799</v>
      </c>
      <c r="M2202">
        <v>0</v>
      </c>
      <c r="N2202">
        <v>1598</v>
      </c>
      <c r="O2202">
        <v>358</v>
      </c>
      <c r="P2202" t="s">
        <v>28</v>
      </c>
      <c r="Q2202" t="s">
        <v>46</v>
      </c>
      <c r="R2202" t="s">
        <v>30</v>
      </c>
      <c r="S2202">
        <v>4.5999999999999996</v>
      </c>
      <c r="T2202">
        <f>YEAR(tblOrders[[#This Row],[Order Date]])</f>
        <v>2025</v>
      </c>
      <c r="U2202" t="str">
        <f>TEXT(tblOrders[[#This Row],[Order Date]],"mmm-yyyy")</f>
        <v>Jul-2025</v>
      </c>
      <c r="V2202" s="4">
        <f>tblOrders[[#This Row],[Profit]]/tblOrders[[#This Row],[Sales Amount]]</f>
        <v>0.22403003754693368</v>
      </c>
      <c r="W2202" t="str">
        <f>VLOOKUP(tblOrders[[#This Row],[City]],CityRegion,2,0)</f>
        <v>South</v>
      </c>
      <c r="X2202" t="str">
        <f>VLOOKUP(tblOrders[[#This Row],[City]],lookups!A:C,3,0)</f>
        <v>Kerala</v>
      </c>
    </row>
    <row r="2203" spans="1:24" x14ac:dyDescent="0.25">
      <c r="A2203" t="s">
        <v>3769</v>
      </c>
      <c r="B2203" s="1">
        <v>45921</v>
      </c>
      <c r="C2203" t="s">
        <v>3770</v>
      </c>
      <c r="D2203" t="s">
        <v>21</v>
      </c>
      <c r="E2203" t="s">
        <v>22</v>
      </c>
      <c r="F2203" t="s">
        <v>23</v>
      </c>
      <c r="G2203" t="s">
        <v>24</v>
      </c>
      <c r="H2203" t="s">
        <v>25</v>
      </c>
      <c r="I2203" t="s">
        <v>26</v>
      </c>
      <c r="J2203" t="s">
        <v>45</v>
      </c>
      <c r="K2203">
        <v>2</v>
      </c>
      <c r="L2203">
        <v>190</v>
      </c>
      <c r="M2203">
        <v>0.15</v>
      </c>
      <c r="N2203">
        <v>323</v>
      </c>
      <c r="O2203">
        <v>73</v>
      </c>
      <c r="P2203" t="s">
        <v>28</v>
      </c>
      <c r="Q2203" t="s">
        <v>86</v>
      </c>
      <c r="R2203" t="s">
        <v>36</v>
      </c>
      <c r="S2203">
        <v>2.8</v>
      </c>
      <c r="T2203">
        <f>YEAR(tblOrders[[#This Row],[Order Date]])</f>
        <v>2025</v>
      </c>
      <c r="U2203" t="str">
        <f>TEXT(tblOrders[[#This Row],[Order Date]],"mmm-yyyy")</f>
        <v>Sep-2025</v>
      </c>
      <c r="V2203" s="4">
        <f>tblOrders[[#This Row],[Profit]]/tblOrders[[#This Row],[Sales Amount]]</f>
        <v>0.2260061919504644</v>
      </c>
      <c r="W2203" t="str">
        <f>VLOOKUP(tblOrders[[#This Row],[City]],CityRegion,2,0)</f>
        <v>South</v>
      </c>
      <c r="X2203" t="str">
        <f>VLOOKUP(tblOrders[[#This Row],[City]],lookups!A:C,3,0)</f>
        <v>Karnataka</v>
      </c>
    </row>
    <row r="2204" spans="1:24" x14ac:dyDescent="0.25">
      <c r="A2204" t="s">
        <v>3771</v>
      </c>
      <c r="B2204" s="1">
        <v>45752</v>
      </c>
      <c r="C2204" t="s">
        <v>3772</v>
      </c>
      <c r="D2204" t="s">
        <v>21</v>
      </c>
      <c r="E2204" t="s">
        <v>60</v>
      </c>
      <c r="F2204" t="s">
        <v>61</v>
      </c>
      <c r="G2204" t="s">
        <v>62</v>
      </c>
      <c r="H2204" t="s">
        <v>63</v>
      </c>
      <c r="I2204" t="s">
        <v>57</v>
      </c>
      <c r="J2204" t="s">
        <v>34</v>
      </c>
      <c r="K2204">
        <v>4</v>
      </c>
      <c r="L2204">
        <v>45</v>
      </c>
      <c r="M2204">
        <v>0.1</v>
      </c>
      <c r="N2204">
        <v>162</v>
      </c>
      <c r="O2204">
        <v>58</v>
      </c>
      <c r="P2204" t="s">
        <v>28</v>
      </c>
      <c r="Q2204" t="s">
        <v>35</v>
      </c>
      <c r="R2204" t="s">
        <v>36</v>
      </c>
      <c r="S2204">
        <v>4.5</v>
      </c>
      <c r="T2204">
        <f>YEAR(tblOrders[[#This Row],[Order Date]])</f>
        <v>2025</v>
      </c>
      <c r="U2204" t="str">
        <f>TEXT(tblOrders[[#This Row],[Order Date]],"mmm-yyyy")</f>
        <v>Apr-2025</v>
      </c>
      <c r="V2204" s="4">
        <f>tblOrders[[#This Row],[Profit]]/tblOrders[[#This Row],[Sales Amount]]</f>
        <v>0.35802469135802467</v>
      </c>
      <c r="W2204" t="str">
        <f>VLOOKUP(tblOrders[[#This Row],[City]],CityRegion,2,0)</f>
        <v>South</v>
      </c>
      <c r="X2204" t="str">
        <f>VLOOKUP(tblOrders[[#This Row],[City]],lookups!A:C,3,0)</f>
        <v>Kerala</v>
      </c>
    </row>
    <row r="2205" spans="1:24" x14ac:dyDescent="0.25">
      <c r="A2205" t="s">
        <v>3773</v>
      </c>
      <c r="B2205" s="1">
        <v>45987</v>
      </c>
      <c r="C2205" t="s">
        <v>3084</v>
      </c>
      <c r="D2205" t="s">
        <v>21</v>
      </c>
      <c r="E2205" t="s">
        <v>114</v>
      </c>
      <c r="F2205" t="s">
        <v>115</v>
      </c>
      <c r="G2205" t="s">
        <v>42</v>
      </c>
      <c r="H2205" t="s">
        <v>116</v>
      </c>
      <c r="I2205" t="s">
        <v>84</v>
      </c>
      <c r="J2205" t="s">
        <v>45</v>
      </c>
      <c r="K2205">
        <v>2</v>
      </c>
      <c r="L2205">
        <v>12</v>
      </c>
      <c r="M2205">
        <v>0.05</v>
      </c>
      <c r="N2205">
        <v>22.8</v>
      </c>
      <c r="O2205">
        <v>10.8</v>
      </c>
      <c r="P2205" t="s">
        <v>85</v>
      </c>
      <c r="Q2205" t="s">
        <v>29</v>
      </c>
      <c r="R2205" t="s">
        <v>36</v>
      </c>
      <c r="S2205">
        <v>4.3</v>
      </c>
      <c r="T2205">
        <f>YEAR(tblOrders[[#This Row],[Order Date]])</f>
        <v>2025</v>
      </c>
      <c r="U2205" t="str">
        <f>TEXT(tblOrders[[#This Row],[Order Date]],"mmm-yyyy")</f>
        <v>Nov-2025</v>
      </c>
      <c r="V2205" s="4">
        <f>tblOrders[[#This Row],[Profit]]/tblOrders[[#This Row],[Sales Amount]]</f>
        <v>0.47368421052631582</v>
      </c>
      <c r="W2205" t="str">
        <f>VLOOKUP(tblOrders[[#This Row],[City]],CityRegion,2,0)</f>
        <v>West</v>
      </c>
      <c r="X2205" t="str">
        <f>VLOOKUP(tblOrders[[#This Row],[City]],lookups!A:C,3,0)</f>
        <v>Maharashtra</v>
      </c>
    </row>
    <row r="2206" spans="1:24" x14ac:dyDescent="0.25">
      <c r="A2206" t="s">
        <v>3774</v>
      </c>
      <c r="B2206" s="1">
        <v>45824</v>
      </c>
      <c r="C2206" t="s">
        <v>3775</v>
      </c>
      <c r="D2206" t="s">
        <v>39</v>
      </c>
      <c r="E2206" t="s">
        <v>108</v>
      </c>
      <c r="F2206" t="s">
        <v>109</v>
      </c>
      <c r="G2206" t="s">
        <v>62</v>
      </c>
      <c r="H2206" t="s">
        <v>110</v>
      </c>
      <c r="I2206" t="s">
        <v>33</v>
      </c>
      <c r="J2206" t="s">
        <v>27</v>
      </c>
      <c r="K2206">
        <v>4</v>
      </c>
      <c r="L2206">
        <v>110</v>
      </c>
      <c r="M2206">
        <v>0.1</v>
      </c>
      <c r="N2206">
        <v>396</v>
      </c>
      <c r="O2206">
        <v>124</v>
      </c>
      <c r="P2206" t="s">
        <v>85</v>
      </c>
      <c r="Q2206" t="s">
        <v>91</v>
      </c>
      <c r="R2206" t="s">
        <v>30</v>
      </c>
      <c r="S2206">
        <v>4.2</v>
      </c>
      <c r="T2206">
        <f>YEAR(tblOrders[[#This Row],[Order Date]])</f>
        <v>2025</v>
      </c>
      <c r="U2206" t="str">
        <f>TEXT(tblOrders[[#This Row],[Order Date]],"mmm-yyyy")</f>
        <v>Jun-2025</v>
      </c>
      <c r="V2206" s="4">
        <f>tblOrders[[#This Row],[Profit]]/tblOrders[[#This Row],[Sales Amount]]</f>
        <v>0.31313131313131315</v>
      </c>
      <c r="W2206" t="str">
        <f>VLOOKUP(tblOrders[[#This Row],[City]],CityRegion,2,0)</f>
        <v>North</v>
      </c>
      <c r="X2206" t="str">
        <f>VLOOKUP(tblOrders[[#This Row],[City]],lookups!A:C,3,0)</f>
        <v>Delhi</v>
      </c>
    </row>
    <row r="2207" spans="1:24" x14ac:dyDescent="0.25">
      <c r="A2207" t="s">
        <v>3776</v>
      </c>
      <c r="B2207" s="1">
        <v>45670</v>
      </c>
      <c r="C2207" t="s">
        <v>1873</v>
      </c>
      <c r="D2207" t="s">
        <v>21</v>
      </c>
      <c r="E2207" t="s">
        <v>55</v>
      </c>
      <c r="F2207" t="s">
        <v>56</v>
      </c>
      <c r="G2207" t="s">
        <v>24</v>
      </c>
      <c r="H2207" t="s">
        <v>51</v>
      </c>
      <c r="I2207" t="s">
        <v>57</v>
      </c>
      <c r="J2207" t="s">
        <v>34</v>
      </c>
      <c r="K2207">
        <v>1</v>
      </c>
      <c r="L2207">
        <v>42</v>
      </c>
      <c r="M2207">
        <v>0.05</v>
      </c>
      <c r="N2207">
        <v>39.9</v>
      </c>
      <c r="O2207">
        <v>15.9</v>
      </c>
      <c r="P2207" t="s">
        <v>111</v>
      </c>
      <c r="Q2207" t="s">
        <v>46</v>
      </c>
      <c r="R2207" t="s">
        <v>30</v>
      </c>
      <c r="S2207">
        <v>4.4000000000000004</v>
      </c>
      <c r="T2207">
        <f>YEAR(tblOrders[[#This Row],[Order Date]])</f>
        <v>2025</v>
      </c>
      <c r="U2207" t="str">
        <f>TEXT(tblOrders[[#This Row],[Order Date]],"mmm-yyyy")</f>
        <v>Jan-2025</v>
      </c>
      <c r="V2207" s="4">
        <f>tblOrders[[#This Row],[Profit]]/tblOrders[[#This Row],[Sales Amount]]</f>
        <v>0.39849624060150379</v>
      </c>
      <c r="W2207" t="str">
        <f>VLOOKUP(tblOrders[[#This Row],[City]],CityRegion,2,0)</f>
        <v>South</v>
      </c>
      <c r="X2207" t="str">
        <f>VLOOKUP(tblOrders[[#This Row],[City]],lookups!A:C,3,0)</f>
        <v>Kerala</v>
      </c>
    </row>
    <row r="2208" spans="1:24" x14ac:dyDescent="0.25">
      <c r="A2208" t="s">
        <v>3777</v>
      </c>
      <c r="B2208" s="1">
        <v>45760</v>
      </c>
      <c r="C2208" t="s">
        <v>3778</v>
      </c>
      <c r="D2208" t="s">
        <v>21</v>
      </c>
      <c r="E2208" t="s">
        <v>66</v>
      </c>
      <c r="F2208" t="s">
        <v>67</v>
      </c>
      <c r="G2208" t="s">
        <v>68</v>
      </c>
      <c r="H2208" t="s">
        <v>69</v>
      </c>
      <c r="I2208" t="s">
        <v>44</v>
      </c>
      <c r="J2208" t="s">
        <v>45</v>
      </c>
      <c r="K2208">
        <v>2</v>
      </c>
      <c r="L2208">
        <v>149</v>
      </c>
      <c r="M2208">
        <v>0.1</v>
      </c>
      <c r="N2208">
        <v>268.2</v>
      </c>
      <c r="O2208">
        <v>78.2</v>
      </c>
      <c r="P2208" t="s">
        <v>28</v>
      </c>
      <c r="Q2208" t="s">
        <v>46</v>
      </c>
      <c r="R2208" t="s">
        <v>36</v>
      </c>
      <c r="S2208">
        <v>3.6</v>
      </c>
      <c r="T2208">
        <f>YEAR(tblOrders[[#This Row],[Order Date]])</f>
        <v>2025</v>
      </c>
      <c r="U2208" t="str">
        <f>TEXT(tblOrders[[#This Row],[Order Date]],"mmm-yyyy")</f>
        <v>Apr-2025</v>
      </c>
      <c r="V2208" s="4">
        <f>tblOrders[[#This Row],[Profit]]/tblOrders[[#This Row],[Sales Amount]]</f>
        <v>0.29157345264727819</v>
      </c>
      <c r="W2208" t="str">
        <f>VLOOKUP(tblOrders[[#This Row],[City]],CityRegion,2,0)</f>
        <v>South</v>
      </c>
      <c r="X2208" t="str">
        <f>VLOOKUP(tblOrders[[#This Row],[City]],lookups!A:C,3,0)</f>
        <v>Kerala</v>
      </c>
    </row>
    <row r="2209" spans="1:24" x14ac:dyDescent="0.25">
      <c r="A2209" t="s">
        <v>3779</v>
      </c>
      <c r="B2209" s="1">
        <v>45785</v>
      </c>
      <c r="C2209" t="s">
        <v>3780</v>
      </c>
      <c r="D2209" t="s">
        <v>39</v>
      </c>
      <c r="E2209" t="s">
        <v>94</v>
      </c>
      <c r="F2209" t="s">
        <v>95</v>
      </c>
      <c r="G2209" t="s">
        <v>68</v>
      </c>
      <c r="H2209" t="s">
        <v>96</v>
      </c>
      <c r="I2209" t="s">
        <v>26</v>
      </c>
      <c r="J2209" t="s">
        <v>27</v>
      </c>
      <c r="K2209">
        <v>2</v>
      </c>
      <c r="L2209">
        <v>89</v>
      </c>
      <c r="M2209">
        <v>0.15</v>
      </c>
      <c r="N2209">
        <v>151.30000000000001</v>
      </c>
      <c r="O2209">
        <v>41.3</v>
      </c>
      <c r="P2209" t="s">
        <v>28</v>
      </c>
      <c r="Q2209" t="s">
        <v>35</v>
      </c>
      <c r="R2209" t="s">
        <v>123</v>
      </c>
      <c r="S2209">
        <v>4.3</v>
      </c>
      <c r="T2209">
        <f>YEAR(tblOrders[[#This Row],[Order Date]])</f>
        <v>2025</v>
      </c>
      <c r="U2209" t="str">
        <f>TEXT(tblOrders[[#This Row],[Order Date]],"mmm-yyyy")</f>
        <v>May-2025</v>
      </c>
      <c r="V2209" s="4">
        <f>tblOrders[[#This Row],[Profit]]/tblOrders[[#This Row],[Sales Amount]]</f>
        <v>0.27296761401189684</v>
      </c>
      <c r="W2209" t="str">
        <f>VLOOKUP(tblOrders[[#This Row],[City]],CityRegion,2,0)</f>
        <v>South</v>
      </c>
      <c r="X2209" t="str">
        <f>VLOOKUP(tblOrders[[#This Row],[City]],lookups!A:C,3,0)</f>
        <v>Karnataka</v>
      </c>
    </row>
    <row r="2210" spans="1:24" x14ac:dyDescent="0.25">
      <c r="A2210" t="s">
        <v>3781</v>
      </c>
      <c r="B2210" s="1">
        <v>45679</v>
      </c>
      <c r="C2210" t="s">
        <v>1265</v>
      </c>
      <c r="D2210" t="s">
        <v>39</v>
      </c>
      <c r="E2210" t="s">
        <v>66</v>
      </c>
      <c r="F2210" t="s">
        <v>67</v>
      </c>
      <c r="G2210" t="s">
        <v>68</v>
      </c>
      <c r="H2210" t="s">
        <v>69</v>
      </c>
      <c r="I2210" t="s">
        <v>76</v>
      </c>
      <c r="J2210" t="s">
        <v>34</v>
      </c>
      <c r="K2210">
        <v>2</v>
      </c>
      <c r="L2210">
        <v>149</v>
      </c>
      <c r="M2210">
        <v>0.2</v>
      </c>
      <c r="N2210">
        <v>238.4</v>
      </c>
      <c r="O2210">
        <v>48.4</v>
      </c>
      <c r="P2210" t="s">
        <v>28</v>
      </c>
      <c r="Q2210" t="s">
        <v>35</v>
      </c>
      <c r="R2210" t="s">
        <v>123</v>
      </c>
      <c r="S2210">
        <v>3.5</v>
      </c>
      <c r="T2210">
        <f>YEAR(tblOrders[[#This Row],[Order Date]])</f>
        <v>2025</v>
      </c>
      <c r="U2210" t="str">
        <f>TEXT(tblOrders[[#This Row],[Order Date]],"mmm-yyyy")</f>
        <v>Jan-2025</v>
      </c>
      <c r="V2210" s="4">
        <f>tblOrders[[#This Row],[Profit]]/tblOrders[[#This Row],[Sales Amount]]</f>
        <v>0.2030201342281879</v>
      </c>
      <c r="W2210" t="str">
        <f>VLOOKUP(tblOrders[[#This Row],[City]],CityRegion,2,0)</f>
        <v>South</v>
      </c>
      <c r="X2210" t="str">
        <f>VLOOKUP(tblOrders[[#This Row],[City]],lookups!A:C,3,0)</f>
        <v>Kerala</v>
      </c>
    </row>
    <row r="2211" spans="1:24" x14ac:dyDescent="0.25">
      <c r="A2211" t="s">
        <v>3782</v>
      </c>
      <c r="B2211" s="1">
        <v>45764</v>
      </c>
      <c r="C2211" t="s">
        <v>584</v>
      </c>
      <c r="D2211" t="s">
        <v>21</v>
      </c>
      <c r="E2211" t="s">
        <v>101</v>
      </c>
      <c r="F2211" t="s">
        <v>102</v>
      </c>
      <c r="G2211" t="s">
        <v>24</v>
      </c>
      <c r="H2211" t="s">
        <v>103</v>
      </c>
      <c r="I2211" t="s">
        <v>130</v>
      </c>
      <c r="J2211" t="s">
        <v>27</v>
      </c>
      <c r="K2211">
        <v>1</v>
      </c>
      <c r="L2211">
        <v>120</v>
      </c>
      <c r="M2211">
        <v>0.15</v>
      </c>
      <c r="N2211">
        <v>102</v>
      </c>
      <c r="O2211">
        <v>24</v>
      </c>
      <c r="P2211" t="s">
        <v>28</v>
      </c>
      <c r="Q2211" t="s">
        <v>86</v>
      </c>
      <c r="R2211" t="s">
        <v>36</v>
      </c>
      <c r="S2211">
        <v>2.9</v>
      </c>
      <c r="T2211">
        <f>YEAR(tblOrders[[#This Row],[Order Date]])</f>
        <v>2025</v>
      </c>
      <c r="U2211" t="str">
        <f>TEXT(tblOrders[[#This Row],[Order Date]],"mmm-yyyy")</f>
        <v>Apr-2025</v>
      </c>
      <c r="V2211" s="4">
        <f>tblOrders[[#This Row],[Profit]]/tblOrders[[#This Row],[Sales Amount]]</f>
        <v>0.23529411764705882</v>
      </c>
      <c r="W2211" t="str">
        <f>VLOOKUP(tblOrders[[#This Row],[City]],CityRegion,2,0)</f>
        <v>West</v>
      </c>
      <c r="X2211" t="str">
        <f>VLOOKUP(tblOrders[[#This Row],[City]],lookups!A:C,3,0)</f>
        <v>Maharashtra</v>
      </c>
    </row>
    <row r="2212" spans="1:24" x14ac:dyDescent="0.25">
      <c r="A2212" t="s">
        <v>3783</v>
      </c>
      <c r="B2212" s="1">
        <v>45843</v>
      </c>
      <c r="C2212" t="s">
        <v>1579</v>
      </c>
      <c r="D2212" t="s">
        <v>21</v>
      </c>
      <c r="E2212" t="s">
        <v>22</v>
      </c>
      <c r="F2212" t="s">
        <v>23</v>
      </c>
      <c r="G2212" t="s">
        <v>24</v>
      </c>
      <c r="H2212" t="s">
        <v>25</v>
      </c>
      <c r="I2212" t="s">
        <v>52</v>
      </c>
      <c r="J2212" t="s">
        <v>34</v>
      </c>
      <c r="K2212">
        <v>2</v>
      </c>
      <c r="L2212">
        <v>190</v>
      </c>
      <c r="M2212">
        <v>0.2</v>
      </c>
      <c r="N2212">
        <v>304</v>
      </c>
      <c r="O2212">
        <v>54</v>
      </c>
      <c r="P2212" t="s">
        <v>28</v>
      </c>
      <c r="Q2212" t="s">
        <v>91</v>
      </c>
      <c r="R2212" t="s">
        <v>30</v>
      </c>
      <c r="S2212">
        <v>3.5</v>
      </c>
      <c r="T2212">
        <f>YEAR(tblOrders[[#This Row],[Order Date]])</f>
        <v>2025</v>
      </c>
      <c r="U2212" t="str">
        <f>TEXT(tblOrders[[#This Row],[Order Date]],"mmm-yyyy")</f>
        <v>Jul-2025</v>
      </c>
      <c r="V2212" s="4">
        <f>tblOrders[[#This Row],[Profit]]/tblOrders[[#This Row],[Sales Amount]]</f>
        <v>0.17763157894736842</v>
      </c>
      <c r="W2212" t="str">
        <f>VLOOKUP(tblOrders[[#This Row],[City]],CityRegion,2,0)</f>
        <v>South</v>
      </c>
      <c r="X2212" t="str">
        <f>VLOOKUP(tblOrders[[#This Row],[City]],lookups!A:C,3,0)</f>
        <v>Kerala</v>
      </c>
    </row>
    <row r="2213" spans="1:24" x14ac:dyDescent="0.25">
      <c r="A2213" t="s">
        <v>3784</v>
      </c>
      <c r="B2213" s="1">
        <v>45694</v>
      </c>
      <c r="C2213" t="s">
        <v>1982</v>
      </c>
      <c r="D2213" t="s">
        <v>21</v>
      </c>
      <c r="E2213" t="s">
        <v>66</v>
      </c>
      <c r="F2213" t="s">
        <v>67</v>
      </c>
      <c r="G2213" t="s">
        <v>68</v>
      </c>
      <c r="H2213" t="s">
        <v>69</v>
      </c>
      <c r="I2213" t="s">
        <v>57</v>
      </c>
      <c r="J2213" t="s">
        <v>34</v>
      </c>
      <c r="K2213">
        <v>1</v>
      </c>
      <c r="L2213">
        <v>149</v>
      </c>
      <c r="M2213">
        <v>0.1</v>
      </c>
      <c r="N2213">
        <v>134.1</v>
      </c>
      <c r="O2213">
        <v>39.1</v>
      </c>
      <c r="P2213" t="s">
        <v>28</v>
      </c>
      <c r="Q2213" t="s">
        <v>35</v>
      </c>
      <c r="R2213" t="s">
        <v>36</v>
      </c>
      <c r="S2213">
        <v>3.9</v>
      </c>
      <c r="T2213">
        <f>YEAR(tblOrders[[#This Row],[Order Date]])</f>
        <v>2025</v>
      </c>
      <c r="U2213" t="str">
        <f>TEXT(tblOrders[[#This Row],[Order Date]],"mmm-yyyy")</f>
        <v>Feb-2025</v>
      </c>
      <c r="V2213" s="4">
        <f>tblOrders[[#This Row],[Profit]]/tblOrders[[#This Row],[Sales Amount]]</f>
        <v>0.29157345264727819</v>
      </c>
      <c r="W2213" t="str">
        <f>VLOOKUP(tblOrders[[#This Row],[City]],CityRegion,2,0)</f>
        <v>South</v>
      </c>
      <c r="X2213" t="str">
        <f>VLOOKUP(tblOrders[[#This Row],[City]],lookups!A:C,3,0)</f>
        <v>Kerala</v>
      </c>
    </row>
    <row r="2214" spans="1:24" x14ac:dyDescent="0.25">
      <c r="A2214" t="s">
        <v>3785</v>
      </c>
      <c r="B2214" s="1">
        <v>45890</v>
      </c>
      <c r="C2214" t="s">
        <v>322</v>
      </c>
      <c r="D2214" t="s">
        <v>21</v>
      </c>
      <c r="E2214" t="s">
        <v>79</v>
      </c>
      <c r="F2214" t="s">
        <v>80</v>
      </c>
      <c r="G2214" t="s">
        <v>68</v>
      </c>
      <c r="H2214" t="s">
        <v>81</v>
      </c>
      <c r="I2214" t="s">
        <v>139</v>
      </c>
      <c r="J2214" t="s">
        <v>27</v>
      </c>
      <c r="K2214">
        <v>1</v>
      </c>
      <c r="L2214">
        <v>799</v>
      </c>
      <c r="M2214">
        <v>0.1</v>
      </c>
      <c r="N2214">
        <v>719.1</v>
      </c>
      <c r="O2214">
        <v>99.1</v>
      </c>
      <c r="P2214" t="s">
        <v>28</v>
      </c>
      <c r="Q2214" t="s">
        <v>46</v>
      </c>
      <c r="R2214" t="s">
        <v>36</v>
      </c>
      <c r="S2214">
        <v>2.8</v>
      </c>
      <c r="T2214">
        <f>YEAR(tblOrders[[#This Row],[Order Date]])</f>
        <v>2025</v>
      </c>
      <c r="U2214" t="str">
        <f>TEXT(tblOrders[[#This Row],[Order Date]],"mmm-yyyy")</f>
        <v>Aug-2025</v>
      </c>
      <c r="V2214" s="4">
        <f>tblOrders[[#This Row],[Profit]]/tblOrders[[#This Row],[Sales Amount]]</f>
        <v>0.13781115282992629</v>
      </c>
      <c r="W2214" t="str">
        <f>VLOOKUP(tblOrders[[#This Row],[City]],CityRegion,2,0)</f>
        <v>South</v>
      </c>
      <c r="X2214" t="str">
        <f>VLOOKUP(tblOrders[[#This Row],[City]],lookups!A:C,3,0)</f>
        <v>Tamil Nadu</v>
      </c>
    </row>
    <row r="2215" spans="1:24" x14ac:dyDescent="0.25">
      <c r="A2215" t="s">
        <v>3786</v>
      </c>
      <c r="B2215" s="1">
        <v>45777</v>
      </c>
      <c r="C2215" t="s">
        <v>2688</v>
      </c>
      <c r="D2215" t="s">
        <v>39</v>
      </c>
      <c r="E2215" t="s">
        <v>101</v>
      </c>
      <c r="F2215" t="s">
        <v>102</v>
      </c>
      <c r="G2215" t="s">
        <v>24</v>
      </c>
      <c r="H2215" t="s">
        <v>103</v>
      </c>
      <c r="I2215" t="s">
        <v>130</v>
      </c>
      <c r="J2215" t="s">
        <v>34</v>
      </c>
      <c r="K2215">
        <v>3</v>
      </c>
      <c r="L2215">
        <v>120</v>
      </c>
      <c r="M2215">
        <v>0.1</v>
      </c>
      <c r="N2215">
        <v>324</v>
      </c>
      <c r="O2215">
        <v>90</v>
      </c>
      <c r="P2215" t="s">
        <v>28</v>
      </c>
      <c r="Q2215" t="s">
        <v>35</v>
      </c>
      <c r="R2215" t="s">
        <v>36</v>
      </c>
      <c r="S2215">
        <v>3.7</v>
      </c>
      <c r="T2215">
        <f>YEAR(tblOrders[[#This Row],[Order Date]])</f>
        <v>2025</v>
      </c>
      <c r="U2215" t="str">
        <f>TEXT(tblOrders[[#This Row],[Order Date]],"mmm-yyyy")</f>
        <v>Apr-2025</v>
      </c>
      <c r="V2215" s="4">
        <f>tblOrders[[#This Row],[Profit]]/tblOrders[[#This Row],[Sales Amount]]</f>
        <v>0.27777777777777779</v>
      </c>
      <c r="W2215" t="str">
        <f>VLOOKUP(tblOrders[[#This Row],[City]],CityRegion,2,0)</f>
        <v>West</v>
      </c>
      <c r="X2215" t="str">
        <f>VLOOKUP(tblOrders[[#This Row],[City]],lookups!A:C,3,0)</f>
        <v>Maharashtra</v>
      </c>
    </row>
    <row r="2216" spans="1:24" x14ac:dyDescent="0.25">
      <c r="A2216" t="s">
        <v>3787</v>
      </c>
      <c r="B2216" s="1">
        <v>45922</v>
      </c>
      <c r="C2216" t="s">
        <v>1116</v>
      </c>
      <c r="D2216" t="s">
        <v>39</v>
      </c>
      <c r="E2216" t="s">
        <v>49</v>
      </c>
      <c r="F2216" t="s">
        <v>50</v>
      </c>
      <c r="G2216" t="s">
        <v>24</v>
      </c>
      <c r="H2216" t="s">
        <v>51</v>
      </c>
      <c r="I2216" t="s">
        <v>52</v>
      </c>
      <c r="J2216" t="s">
        <v>45</v>
      </c>
      <c r="K2216">
        <v>5</v>
      </c>
      <c r="L2216">
        <v>85</v>
      </c>
      <c r="M2216">
        <v>0</v>
      </c>
      <c r="N2216">
        <v>425</v>
      </c>
      <c r="O2216">
        <v>165</v>
      </c>
      <c r="P2216" t="s">
        <v>28</v>
      </c>
      <c r="Q2216" t="s">
        <v>86</v>
      </c>
      <c r="R2216" t="s">
        <v>30</v>
      </c>
      <c r="S2216">
        <v>2.9</v>
      </c>
      <c r="T2216">
        <f>YEAR(tblOrders[[#This Row],[Order Date]])</f>
        <v>2025</v>
      </c>
      <c r="U2216" t="str">
        <f>TEXT(tblOrders[[#This Row],[Order Date]],"mmm-yyyy")</f>
        <v>Sep-2025</v>
      </c>
      <c r="V2216" s="4">
        <f>tblOrders[[#This Row],[Profit]]/tblOrders[[#This Row],[Sales Amount]]</f>
        <v>0.38823529411764707</v>
      </c>
      <c r="W2216" t="str">
        <f>VLOOKUP(tblOrders[[#This Row],[City]],CityRegion,2,0)</f>
        <v>South</v>
      </c>
      <c r="X2216" t="str">
        <f>VLOOKUP(tblOrders[[#This Row],[City]],lookups!A:C,3,0)</f>
        <v>Kerala</v>
      </c>
    </row>
    <row r="2217" spans="1:24" x14ac:dyDescent="0.25">
      <c r="A2217" t="s">
        <v>3788</v>
      </c>
      <c r="B2217" s="1">
        <v>45753</v>
      </c>
      <c r="C2217" t="s">
        <v>2700</v>
      </c>
      <c r="D2217" t="s">
        <v>39</v>
      </c>
      <c r="E2217" t="s">
        <v>79</v>
      </c>
      <c r="F2217" t="s">
        <v>80</v>
      </c>
      <c r="G2217" t="s">
        <v>68</v>
      </c>
      <c r="H2217" t="s">
        <v>81</v>
      </c>
      <c r="I2217" t="s">
        <v>70</v>
      </c>
      <c r="J2217" t="s">
        <v>27</v>
      </c>
      <c r="K2217">
        <v>4</v>
      </c>
      <c r="L2217">
        <v>799</v>
      </c>
      <c r="M2217">
        <v>0.2</v>
      </c>
      <c r="N2217">
        <v>2556.8000000000002</v>
      </c>
      <c r="O2217">
        <v>76.8</v>
      </c>
      <c r="P2217" t="s">
        <v>28</v>
      </c>
      <c r="Q2217" t="s">
        <v>91</v>
      </c>
      <c r="R2217" t="s">
        <v>36</v>
      </c>
      <c r="S2217">
        <v>3</v>
      </c>
      <c r="T2217">
        <f>YEAR(tblOrders[[#This Row],[Order Date]])</f>
        <v>2025</v>
      </c>
      <c r="U2217" t="str">
        <f>TEXT(tblOrders[[#This Row],[Order Date]],"mmm-yyyy")</f>
        <v>Apr-2025</v>
      </c>
      <c r="V2217" s="4">
        <f>tblOrders[[#This Row],[Profit]]/tblOrders[[#This Row],[Sales Amount]]</f>
        <v>3.0037546933667079E-2</v>
      </c>
      <c r="W2217" t="str">
        <f>VLOOKUP(tblOrders[[#This Row],[City]],CityRegion,2,0)</f>
        <v>South</v>
      </c>
      <c r="X2217" t="str">
        <f>VLOOKUP(tblOrders[[#This Row],[City]],lookups!A:C,3,0)</f>
        <v>Telengana</v>
      </c>
    </row>
    <row r="2218" spans="1:24" x14ac:dyDescent="0.25">
      <c r="A2218" t="s">
        <v>3789</v>
      </c>
      <c r="B2218" s="1">
        <v>45830</v>
      </c>
      <c r="C2218" t="s">
        <v>3790</v>
      </c>
      <c r="D2218" t="s">
        <v>21</v>
      </c>
      <c r="E2218" t="s">
        <v>66</v>
      </c>
      <c r="F2218" t="s">
        <v>67</v>
      </c>
      <c r="G2218" t="s">
        <v>68</v>
      </c>
      <c r="H2218" t="s">
        <v>69</v>
      </c>
      <c r="I2218" t="s">
        <v>44</v>
      </c>
      <c r="J2218" t="s">
        <v>34</v>
      </c>
      <c r="K2218">
        <v>3</v>
      </c>
      <c r="L2218">
        <v>149</v>
      </c>
      <c r="M2218">
        <v>0.15</v>
      </c>
      <c r="N2218">
        <v>379.95</v>
      </c>
      <c r="O2218">
        <v>94.95</v>
      </c>
      <c r="P2218" t="s">
        <v>111</v>
      </c>
      <c r="Q2218" t="s">
        <v>86</v>
      </c>
      <c r="R2218" t="s">
        <v>123</v>
      </c>
      <c r="S2218">
        <v>2.8</v>
      </c>
      <c r="T2218">
        <f>YEAR(tblOrders[[#This Row],[Order Date]])</f>
        <v>2025</v>
      </c>
      <c r="U2218" t="str">
        <f>TEXT(tblOrders[[#This Row],[Order Date]],"mmm-yyyy")</f>
        <v>Jun-2025</v>
      </c>
      <c r="V2218" s="4">
        <f>tblOrders[[#This Row],[Profit]]/tblOrders[[#This Row],[Sales Amount]]</f>
        <v>0.24990130280300041</v>
      </c>
      <c r="W2218" t="str">
        <f>VLOOKUP(tblOrders[[#This Row],[City]],CityRegion,2,0)</f>
        <v>South</v>
      </c>
      <c r="X2218" t="str">
        <f>VLOOKUP(tblOrders[[#This Row],[City]],lookups!A:C,3,0)</f>
        <v>Kerala</v>
      </c>
    </row>
    <row r="2219" spans="1:24" x14ac:dyDescent="0.25">
      <c r="A2219" t="s">
        <v>3791</v>
      </c>
      <c r="B2219" s="1">
        <v>45682</v>
      </c>
      <c r="C2219" t="s">
        <v>3792</v>
      </c>
      <c r="D2219" t="s">
        <v>21</v>
      </c>
      <c r="E2219" t="s">
        <v>94</v>
      </c>
      <c r="F2219" t="s">
        <v>95</v>
      </c>
      <c r="G2219" t="s">
        <v>68</v>
      </c>
      <c r="H2219" t="s">
        <v>96</v>
      </c>
      <c r="I2219" t="s">
        <v>84</v>
      </c>
      <c r="J2219" t="s">
        <v>27</v>
      </c>
      <c r="K2219">
        <v>4</v>
      </c>
      <c r="L2219">
        <v>89</v>
      </c>
      <c r="M2219">
        <v>0</v>
      </c>
      <c r="N2219">
        <v>356</v>
      </c>
      <c r="O2219">
        <v>136</v>
      </c>
      <c r="P2219" t="s">
        <v>148</v>
      </c>
      <c r="Q2219" t="s">
        <v>29</v>
      </c>
      <c r="R2219" t="s">
        <v>36</v>
      </c>
      <c r="S2219">
        <v>3.2</v>
      </c>
      <c r="T2219">
        <f>YEAR(tblOrders[[#This Row],[Order Date]])</f>
        <v>2025</v>
      </c>
      <c r="U2219" t="str">
        <f>TEXT(tblOrders[[#This Row],[Order Date]],"mmm-yyyy")</f>
        <v>Jan-2025</v>
      </c>
      <c r="V2219" s="4">
        <f>tblOrders[[#This Row],[Profit]]/tblOrders[[#This Row],[Sales Amount]]</f>
        <v>0.38202247191011235</v>
      </c>
      <c r="W2219" t="str">
        <f>VLOOKUP(tblOrders[[#This Row],[City]],CityRegion,2,0)</f>
        <v>West</v>
      </c>
      <c r="X2219" t="str">
        <f>VLOOKUP(tblOrders[[#This Row],[City]],lookups!A:C,3,0)</f>
        <v>Maharashtra</v>
      </c>
    </row>
    <row r="2220" spans="1:24" x14ac:dyDescent="0.25">
      <c r="A2220" t="s">
        <v>3793</v>
      </c>
      <c r="B2220" s="1">
        <v>45670</v>
      </c>
      <c r="C2220" t="s">
        <v>3794</v>
      </c>
      <c r="D2220" t="s">
        <v>21</v>
      </c>
      <c r="E2220" t="s">
        <v>40</v>
      </c>
      <c r="F2220" t="s">
        <v>41</v>
      </c>
      <c r="G2220" t="s">
        <v>42</v>
      </c>
      <c r="H2220" t="s">
        <v>43</v>
      </c>
      <c r="I2220" t="s">
        <v>33</v>
      </c>
      <c r="J2220" t="s">
        <v>34</v>
      </c>
      <c r="K2220">
        <v>1</v>
      </c>
      <c r="L2220">
        <v>18</v>
      </c>
      <c r="M2220">
        <v>0.2</v>
      </c>
      <c r="N2220">
        <v>14.4</v>
      </c>
      <c r="O2220">
        <v>5.4</v>
      </c>
      <c r="P2220" t="s">
        <v>28</v>
      </c>
      <c r="Q2220" t="s">
        <v>91</v>
      </c>
      <c r="R2220" t="s">
        <v>30</v>
      </c>
      <c r="S2220">
        <v>2.7</v>
      </c>
      <c r="T2220">
        <f>YEAR(tblOrders[[#This Row],[Order Date]])</f>
        <v>2025</v>
      </c>
      <c r="U2220" t="str">
        <f>TEXT(tblOrders[[#This Row],[Order Date]],"mmm-yyyy")</f>
        <v>Jan-2025</v>
      </c>
      <c r="V2220" s="4">
        <f>tblOrders[[#This Row],[Profit]]/tblOrders[[#This Row],[Sales Amount]]</f>
        <v>0.375</v>
      </c>
      <c r="W2220" t="str">
        <f>VLOOKUP(tblOrders[[#This Row],[City]],CityRegion,2,0)</f>
        <v>North</v>
      </c>
      <c r="X2220" t="str">
        <f>VLOOKUP(tblOrders[[#This Row],[City]],lookups!A:C,3,0)</f>
        <v>Delhi</v>
      </c>
    </row>
    <row r="2221" spans="1:24" x14ac:dyDescent="0.25">
      <c r="A2221" t="s">
        <v>3795</v>
      </c>
      <c r="B2221" s="1">
        <v>45660</v>
      </c>
      <c r="C2221" t="s">
        <v>3796</v>
      </c>
      <c r="D2221" t="s">
        <v>21</v>
      </c>
      <c r="E2221" t="s">
        <v>73</v>
      </c>
      <c r="F2221" t="s">
        <v>74</v>
      </c>
      <c r="G2221" t="s">
        <v>68</v>
      </c>
      <c r="H2221" t="s">
        <v>75</v>
      </c>
      <c r="I2221" t="s">
        <v>57</v>
      </c>
      <c r="J2221" t="s">
        <v>27</v>
      </c>
      <c r="K2221">
        <v>3</v>
      </c>
      <c r="L2221">
        <v>65</v>
      </c>
      <c r="M2221">
        <v>0.05</v>
      </c>
      <c r="N2221">
        <v>185.25</v>
      </c>
      <c r="O2221">
        <v>71.25</v>
      </c>
      <c r="P2221" t="s">
        <v>28</v>
      </c>
      <c r="Q2221" t="s">
        <v>91</v>
      </c>
      <c r="R2221" t="s">
        <v>36</v>
      </c>
      <c r="S2221">
        <v>3.5</v>
      </c>
      <c r="T2221">
        <f>YEAR(tblOrders[[#This Row],[Order Date]])</f>
        <v>2025</v>
      </c>
      <c r="U2221" t="str">
        <f>TEXT(tblOrders[[#This Row],[Order Date]],"mmm-yyyy")</f>
        <v>Jan-2025</v>
      </c>
      <c r="V2221" s="4">
        <f>tblOrders[[#This Row],[Profit]]/tblOrders[[#This Row],[Sales Amount]]</f>
        <v>0.38461538461538464</v>
      </c>
      <c r="W2221" t="str">
        <f>VLOOKUP(tblOrders[[#This Row],[City]],CityRegion,2,0)</f>
        <v>South</v>
      </c>
      <c r="X2221" t="str">
        <f>VLOOKUP(tblOrders[[#This Row],[City]],lookups!A:C,3,0)</f>
        <v>Kerala</v>
      </c>
    </row>
    <row r="2222" spans="1:24" x14ac:dyDescent="0.25">
      <c r="A2222" t="s">
        <v>3797</v>
      </c>
      <c r="B2222" s="1">
        <v>45783</v>
      </c>
      <c r="C2222" t="s">
        <v>1199</v>
      </c>
      <c r="D2222" t="s">
        <v>21</v>
      </c>
      <c r="E2222" t="s">
        <v>114</v>
      </c>
      <c r="F2222" t="s">
        <v>115</v>
      </c>
      <c r="G2222" t="s">
        <v>42</v>
      </c>
      <c r="H2222" t="s">
        <v>116</v>
      </c>
      <c r="I2222" t="s">
        <v>84</v>
      </c>
      <c r="J2222" t="s">
        <v>27</v>
      </c>
      <c r="K2222">
        <v>3</v>
      </c>
      <c r="L2222">
        <v>12</v>
      </c>
      <c r="M2222">
        <v>0.15</v>
      </c>
      <c r="N2222">
        <v>30.6</v>
      </c>
      <c r="O2222">
        <v>12.6</v>
      </c>
      <c r="P2222" t="s">
        <v>28</v>
      </c>
      <c r="Q2222" t="s">
        <v>91</v>
      </c>
      <c r="R2222" t="s">
        <v>36</v>
      </c>
      <c r="S2222">
        <v>4.4000000000000004</v>
      </c>
      <c r="T2222">
        <f>YEAR(tblOrders[[#This Row],[Order Date]])</f>
        <v>2025</v>
      </c>
      <c r="U2222" t="str">
        <f>TEXT(tblOrders[[#This Row],[Order Date]],"mmm-yyyy")</f>
        <v>May-2025</v>
      </c>
      <c r="V2222" s="4">
        <f>tblOrders[[#This Row],[Profit]]/tblOrders[[#This Row],[Sales Amount]]</f>
        <v>0.41176470588235292</v>
      </c>
      <c r="W2222" t="str">
        <f>VLOOKUP(tblOrders[[#This Row],[City]],CityRegion,2,0)</f>
        <v>West</v>
      </c>
      <c r="X2222" t="str">
        <f>VLOOKUP(tblOrders[[#This Row],[City]],lookups!A:C,3,0)</f>
        <v>Maharashtra</v>
      </c>
    </row>
    <row r="2223" spans="1:24" x14ac:dyDescent="0.25">
      <c r="A2223" t="s">
        <v>3798</v>
      </c>
      <c r="B2223" s="1">
        <v>45852</v>
      </c>
      <c r="C2223" t="s">
        <v>452</v>
      </c>
      <c r="D2223" t="s">
        <v>39</v>
      </c>
      <c r="E2223" t="s">
        <v>66</v>
      </c>
      <c r="F2223" t="s">
        <v>67</v>
      </c>
      <c r="G2223" t="s">
        <v>68</v>
      </c>
      <c r="H2223" t="s">
        <v>69</v>
      </c>
      <c r="I2223" t="s">
        <v>130</v>
      </c>
      <c r="J2223" t="s">
        <v>45</v>
      </c>
      <c r="K2223">
        <v>5</v>
      </c>
      <c r="L2223">
        <v>149</v>
      </c>
      <c r="M2223">
        <v>0.2</v>
      </c>
      <c r="N2223">
        <v>596</v>
      </c>
      <c r="O2223">
        <v>121</v>
      </c>
      <c r="P2223" t="s">
        <v>28</v>
      </c>
      <c r="Q2223" t="s">
        <v>91</v>
      </c>
      <c r="R2223" t="s">
        <v>36</v>
      </c>
      <c r="S2223">
        <v>3</v>
      </c>
      <c r="T2223">
        <f>YEAR(tblOrders[[#This Row],[Order Date]])</f>
        <v>2025</v>
      </c>
      <c r="U2223" t="str">
        <f>TEXT(tblOrders[[#This Row],[Order Date]],"mmm-yyyy")</f>
        <v>Jul-2025</v>
      </c>
      <c r="V2223" s="4">
        <f>tblOrders[[#This Row],[Profit]]/tblOrders[[#This Row],[Sales Amount]]</f>
        <v>0.20302013422818793</v>
      </c>
      <c r="W2223" t="str">
        <f>VLOOKUP(tblOrders[[#This Row],[City]],CityRegion,2,0)</f>
        <v>West</v>
      </c>
      <c r="X2223" t="str">
        <f>VLOOKUP(tblOrders[[#This Row],[City]],lookups!A:C,3,0)</f>
        <v>Maharashtra</v>
      </c>
    </row>
    <row r="2224" spans="1:24" x14ac:dyDescent="0.25">
      <c r="A2224" t="s">
        <v>3799</v>
      </c>
      <c r="B2224" s="1">
        <v>45830</v>
      </c>
      <c r="C2224" t="s">
        <v>806</v>
      </c>
      <c r="D2224" t="s">
        <v>21</v>
      </c>
      <c r="E2224" t="s">
        <v>101</v>
      </c>
      <c r="F2224" t="s">
        <v>102</v>
      </c>
      <c r="G2224" t="s">
        <v>24</v>
      </c>
      <c r="H2224" t="s">
        <v>103</v>
      </c>
      <c r="I2224" t="s">
        <v>130</v>
      </c>
      <c r="J2224" t="s">
        <v>45</v>
      </c>
      <c r="K2224">
        <v>4</v>
      </c>
      <c r="L2224">
        <v>120</v>
      </c>
      <c r="M2224">
        <v>0.05</v>
      </c>
      <c r="N2224">
        <v>456</v>
      </c>
      <c r="O2224">
        <v>144</v>
      </c>
      <c r="P2224" t="s">
        <v>111</v>
      </c>
      <c r="Q2224" t="s">
        <v>91</v>
      </c>
      <c r="R2224" t="s">
        <v>36</v>
      </c>
      <c r="S2224">
        <v>4.3</v>
      </c>
      <c r="T2224">
        <f>YEAR(tblOrders[[#This Row],[Order Date]])</f>
        <v>2025</v>
      </c>
      <c r="U2224" t="str">
        <f>TEXT(tblOrders[[#This Row],[Order Date]],"mmm-yyyy")</f>
        <v>Jun-2025</v>
      </c>
      <c r="V2224" s="4">
        <f>tblOrders[[#This Row],[Profit]]/tblOrders[[#This Row],[Sales Amount]]</f>
        <v>0.31578947368421051</v>
      </c>
      <c r="W2224" t="str">
        <f>VLOOKUP(tblOrders[[#This Row],[City]],CityRegion,2,0)</f>
        <v>West</v>
      </c>
      <c r="X2224" t="str">
        <f>VLOOKUP(tblOrders[[#This Row],[City]],lookups!A:C,3,0)</f>
        <v>Maharashtra</v>
      </c>
    </row>
    <row r="2225" spans="1:24" x14ac:dyDescent="0.25">
      <c r="A2225" t="s">
        <v>3800</v>
      </c>
      <c r="B2225" s="1">
        <v>45906</v>
      </c>
      <c r="C2225" t="s">
        <v>3801</v>
      </c>
      <c r="D2225" t="s">
        <v>21</v>
      </c>
      <c r="E2225" t="s">
        <v>73</v>
      </c>
      <c r="F2225" t="s">
        <v>74</v>
      </c>
      <c r="G2225" t="s">
        <v>68</v>
      </c>
      <c r="H2225" t="s">
        <v>75</v>
      </c>
      <c r="I2225" t="s">
        <v>44</v>
      </c>
      <c r="J2225" t="s">
        <v>45</v>
      </c>
      <c r="K2225">
        <v>2</v>
      </c>
      <c r="L2225">
        <v>65</v>
      </c>
      <c r="M2225">
        <v>0.2</v>
      </c>
      <c r="N2225">
        <v>104</v>
      </c>
      <c r="O2225">
        <v>28</v>
      </c>
      <c r="P2225" t="s">
        <v>28</v>
      </c>
      <c r="Q2225" t="s">
        <v>91</v>
      </c>
      <c r="R2225" t="s">
        <v>30</v>
      </c>
      <c r="S2225">
        <v>2.7</v>
      </c>
      <c r="T2225">
        <f>YEAR(tblOrders[[#This Row],[Order Date]])</f>
        <v>2025</v>
      </c>
      <c r="U2225" t="str">
        <f>TEXT(tblOrders[[#This Row],[Order Date]],"mmm-yyyy")</f>
        <v>Sep-2025</v>
      </c>
      <c r="V2225" s="4">
        <f>tblOrders[[#This Row],[Profit]]/tblOrders[[#This Row],[Sales Amount]]</f>
        <v>0.26923076923076922</v>
      </c>
      <c r="W2225" t="str">
        <f>VLOOKUP(tblOrders[[#This Row],[City]],CityRegion,2,0)</f>
        <v>South</v>
      </c>
      <c r="X2225" t="str">
        <f>VLOOKUP(tblOrders[[#This Row],[City]],lookups!A:C,3,0)</f>
        <v>Kerala</v>
      </c>
    </row>
    <row r="2226" spans="1:24" x14ac:dyDescent="0.25">
      <c r="A2226" t="s">
        <v>3802</v>
      </c>
      <c r="B2226" s="1">
        <v>45805</v>
      </c>
      <c r="C2226" t="s">
        <v>3062</v>
      </c>
      <c r="D2226" t="s">
        <v>21</v>
      </c>
      <c r="E2226" t="s">
        <v>79</v>
      </c>
      <c r="F2226" t="s">
        <v>80</v>
      </c>
      <c r="G2226" t="s">
        <v>68</v>
      </c>
      <c r="H2226" t="s">
        <v>81</v>
      </c>
      <c r="I2226" t="s">
        <v>84</v>
      </c>
      <c r="J2226" t="s">
        <v>27</v>
      </c>
      <c r="K2226">
        <v>3</v>
      </c>
      <c r="L2226">
        <v>799</v>
      </c>
      <c r="M2226">
        <v>0.1</v>
      </c>
      <c r="N2226">
        <v>2157.3000000000002</v>
      </c>
      <c r="O2226">
        <v>297.3</v>
      </c>
      <c r="P2226" t="s">
        <v>28</v>
      </c>
      <c r="Q2226" t="s">
        <v>86</v>
      </c>
      <c r="R2226" t="s">
        <v>36</v>
      </c>
      <c r="S2226">
        <v>4</v>
      </c>
      <c r="T2226">
        <f>YEAR(tblOrders[[#This Row],[Order Date]])</f>
        <v>2025</v>
      </c>
      <c r="U2226" t="str">
        <f>TEXT(tblOrders[[#This Row],[Order Date]],"mmm-yyyy")</f>
        <v>May-2025</v>
      </c>
      <c r="V2226" s="4">
        <f>tblOrders[[#This Row],[Profit]]/tblOrders[[#This Row],[Sales Amount]]</f>
        <v>0.13781115282992629</v>
      </c>
      <c r="W2226" t="str">
        <f>VLOOKUP(tblOrders[[#This Row],[City]],CityRegion,2,0)</f>
        <v>West</v>
      </c>
      <c r="X2226" t="str">
        <f>VLOOKUP(tblOrders[[#This Row],[City]],lookups!A:C,3,0)</f>
        <v>Maharashtra</v>
      </c>
    </row>
    <row r="2227" spans="1:24" x14ac:dyDescent="0.25">
      <c r="A2227" t="s">
        <v>3803</v>
      </c>
      <c r="B2227" s="1">
        <v>45702</v>
      </c>
      <c r="C2227" t="s">
        <v>2992</v>
      </c>
      <c r="D2227" t="s">
        <v>21</v>
      </c>
      <c r="E2227" t="s">
        <v>73</v>
      </c>
      <c r="F2227" t="s">
        <v>74</v>
      </c>
      <c r="G2227" t="s">
        <v>68</v>
      </c>
      <c r="H2227" t="s">
        <v>75</v>
      </c>
      <c r="I2227" t="s">
        <v>70</v>
      </c>
      <c r="J2227" t="s">
        <v>45</v>
      </c>
      <c r="K2227">
        <v>2</v>
      </c>
      <c r="L2227">
        <v>65</v>
      </c>
      <c r="M2227">
        <v>0.05</v>
      </c>
      <c r="N2227">
        <v>123.5</v>
      </c>
      <c r="O2227">
        <v>47.5</v>
      </c>
      <c r="P2227" t="s">
        <v>28</v>
      </c>
      <c r="Q2227" t="s">
        <v>46</v>
      </c>
      <c r="R2227" t="s">
        <v>36</v>
      </c>
      <c r="S2227">
        <v>3.5</v>
      </c>
      <c r="T2227">
        <f>YEAR(tblOrders[[#This Row],[Order Date]])</f>
        <v>2025</v>
      </c>
      <c r="U2227" t="str">
        <f>TEXT(tblOrders[[#This Row],[Order Date]],"mmm-yyyy")</f>
        <v>Feb-2025</v>
      </c>
      <c r="V2227" s="4">
        <f>tblOrders[[#This Row],[Profit]]/tblOrders[[#This Row],[Sales Amount]]</f>
        <v>0.38461538461538464</v>
      </c>
      <c r="W2227" t="str">
        <f>VLOOKUP(tblOrders[[#This Row],[City]],CityRegion,2,0)</f>
        <v>South</v>
      </c>
      <c r="X2227" t="str">
        <f>VLOOKUP(tblOrders[[#This Row],[City]],lookups!A:C,3,0)</f>
        <v>Telengana</v>
      </c>
    </row>
    <row r="2228" spans="1:24" x14ac:dyDescent="0.25">
      <c r="A2228" t="s">
        <v>3804</v>
      </c>
      <c r="B2228" s="1">
        <v>45982</v>
      </c>
      <c r="C2228" t="s">
        <v>227</v>
      </c>
      <c r="D2228" t="s">
        <v>39</v>
      </c>
      <c r="E2228" t="s">
        <v>79</v>
      </c>
      <c r="F2228" t="s">
        <v>80</v>
      </c>
      <c r="G2228" t="s">
        <v>68</v>
      </c>
      <c r="H2228" t="s">
        <v>81</v>
      </c>
      <c r="I2228" t="s">
        <v>33</v>
      </c>
      <c r="J2228" t="s">
        <v>45</v>
      </c>
      <c r="K2228">
        <v>1</v>
      </c>
      <c r="L2228">
        <v>799</v>
      </c>
      <c r="M2228">
        <v>0.2</v>
      </c>
      <c r="N2228">
        <v>639.20000000000005</v>
      </c>
      <c r="O2228">
        <v>19.2</v>
      </c>
      <c r="P2228" t="s">
        <v>28</v>
      </c>
      <c r="Q2228" t="s">
        <v>91</v>
      </c>
      <c r="R2228" t="s">
        <v>36</v>
      </c>
      <c r="S2228">
        <v>3.9</v>
      </c>
      <c r="T2228">
        <f>YEAR(tblOrders[[#This Row],[Order Date]])</f>
        <v>2025</v>
      </c>
      <c r="U2228" t="str">
        <f>TEXT(tblOrders[[#This Row],[Order Date]],"mmm-yyyy")</f>
        <v>Nov-2025</v>
      </c>
      <c r="V2228" s="4">
        <f>tblOrders[[#This Row],[Profit]]/tblOrders[[#This Row],[Sales Amount]]</f>
        <v>3.0037546933667079E-2</v>
      </c>
      <c r="W2228" t="str">
        <f>VLOOKUP(tblOrders[[#This Row],[City]],CityRegion,2,0)</f>
        <v>North</v>
      </c>
      <c r="X2228" t="str">
        <f>VLOOKUP(tblOrders[[#This Row],[City]],lookups!A:C,3,0)</f>
        <v>Delhi</v>
      </c>
    </row>
    <row r="2229" spans="1:24" x14ac:dyDescent="0.25">
      <c r="A2229" t="s">
        <v>3805</v>
      </c>
      <c r="B2229" s="1">
        <v>45750</v>
      </c>
      <c r="C2229" t="s">
        <v>3806</v>
      </c>
      <c r="D2229" t="s">
        <v>21</v>
      </c>
      <c r="E2229" t="s">
        <v>66</v>
      </c>
      <c r="F2229" t="s">
        <v>67</v>
      </c>
      <c r="G2229" t="s">
        <v>68</v>
      </c>
      <c r="H2229" t="s">
        <v>69</v>
      </c>
      <c r="I2229" t="s">
        <v>70</v>
      </c>
      <c r="J2229" t="s">
        <v>34</v>
      </c>
      <c r="K2229">
        <v>3</v>
      </c>
      <c r="L2229">
        <v>149</v>
      </c>
      <c r="M2229">
        <v>0</v>
      </c>
      <c r="N2229">
        <v>447</v>
      </c>
      <c r="O2229">
        <v>162</v>
      </c>
      <c r="P2229" t="s">
        <v>28</v>
      </c>
      <c r="Q2229" t="s">
        <v>46</v>
      </c>
      <c r="R2229" t="s">
        <v>30</v>
      </c>
      <c r="S2229">
        <v>4.4000000000000004</v>
      </c>
      <c r="T2229">
        <f>YEAR(tblOrders[[#This Row],[Order Date]])</f>
        <v>2025</v>
      </c>
      <c r="U2229" t="str">
        <f>TEXT(tblOrders[[#This Row],[Order Date]],"mmm-yyyy")</f>
        <v>Apr-2025</v>
      </c>
      <c r="V2229" s="4">
        <f>tblOrders[[#This Row],[Profit]]/tblOrders[[#This Row],[Sales Amount]]</f>
        <v>0.36241610738255031</v>
      </c>
      <c r="W2229" t="str">
        <f>VLOOKUP(tblOrders[[#This Row],[City]],CityRegion,2,0)</f>
        <v>South</v>
      </c>
      <c r="X2229" t="str">
        <f>VLOOKUP(tblOrders[[#This Row],[City]],lookups!A:C,3,0)</f>
        <v>Telengana</v>
      </c>
    </row>
    <row r="2230" spans="1:24" x14ac:dyDescent="0.25">
      <c r="A2230" t="s">
        <v>3807</v>
      </c>
      <c r="B2230" s="1">
        <v>45784</v>
      </c>
      <c r="C2230" t="s">
        <v>2711</v>
      </c>
      <c r="D2230" t="s">
        <v>39</v>
      </c>
      <c r="E2230" t="s">
        <v>66</v>
      </c>
      <c r="F2230" t="s">
        <v>67</v>
      </c>
      <c r="G2230" t="s">
        <v>68</v>
      </c>
      <c r="H2230" t="s">
        <v>69</v>
      </c>
      <c r="I2230" t="s">
        <v>130</v>
      </c>
      <c r="J2230" t="s">
        <v>27</v>
      </c>
      <c r="K2230">
        <v>4</v>
      </c>
      <c r="L2230">
        <v>149</v>
      </c>
      <c r="M2230">
        <v>0</v>
      </c>
      <c r="N2230">
        <v>596</v>
      </c>
      <c r="O2230">
        <v>216</v>
      </c>
      <c r="P2230" t="s">
        <v>28</v>
      </c>
      <c r="Q2230" t="s">
        <v>29</v>
      </c>
      <c r="R2230" t="s">
        <v>30</v>
      </c>
      <c r="S2230">
        <v>2.7</v>
      </c>
      <c r="T2230">
        <f>YEAR(tblOrders[[#This Row],[Order Date]])</f>
        <v>2025</v>
      </c>
      <c r="U2230" t="str">
        <f>TEXT(tblOrders[[#This Row],[Order Date]],"mmm-yyyy")</f>
        <v>May-2025</v>
      </c>
      <c r="V2230" s="4">
        <f>tblOrders[[#This Row],[Profit]]/tblOrders[[#This Row],[Sales Amount]]</f>
        <v>0.36241610738255031</v>
      </c>
      <c r="W2230" t="str">
        <f>VLOOKUP(tblOrders[[#This Row],[City]],CityRegion,2,0)</f>
        <v>West</v>
      </c>
      <c r="X2230" t="str">
        <f>VLOOKUP(tblOrders[[#This Row],[City]],lookups!A:C,3,0)</f>
        <v>Maharashtra</v>
      </c>
    </row>
    <row r="2231" spans="1:24" x14ac:dyDescent="0.25">
      <c r="A2231" t="s">
        <v>3808</v>
      </c>
      <c r="B2231" s="1">
        <v>45854</v>
      </c>
      <c r="C2231" t="s">
        <v>3809</v>
      </c>
      <c r="D2231" t="s">
        <v>39</v>
      </c>
      <c r="E2231" t="s">
        <v>66</v>
      </c>
      <c r="F2231" t="s">
        <v>67</v>
      </c>
      <c r="G2231" t="s">
        <v>68</v>
      </c>
      <c r="H2231" t="s">
        <v>69</v>
      </c>
      <c r="I2231" t="s">
        <v>52</v>
      </c>
      <c r="J2231" t="s">
        <v>45</v>
      </c>
      <c r="K2231">
        <v>2</v>
      </c>
      <c r="L2231">
        <v>149</v>
      </c>
      <c r="M2231">
        <v>0.05</v>
      </c>
      <c r="N2231">
        <v>283.10000000000002</v>
      </c>
      <c r="O2231">
        <v>93.1</v>
      </c>
      <c r="P2231" t="s">
        <v>148</v>
      </c>
      <c r="Q2231" t="s">
        <v>86</v>
      </c>
      <c r="R2231" t="s">
        <v>36</v>
      </c>
      <c r="S2231">
        <v>4.2</v>
      </c>
      <c r="T2231">
        <f>YEAR(tblOrders[[#This Row],[Order Date]])</f>
        <v>2025</v>
      </c>
      <c r="U2231" t="str">
        <f>TEXT(tblOrders[[#This Row],[Order Date]],"mmm-yyyy")</f>
        <v>Jul-2025</v>
      </c>
      <c r="V2231" s="4">
        <f>tblOrders[[#This Row],[Profit]]/tblOrders[[#This Row],[Sales Amount]]</f>
        <v>0.32885906040268453</v>
      </c>
      <c r="W2231" t="str">
        <f>VLOOKUP(tblOrders[[#This Row],[City]],CityRegion,2,0)</f>
        <v>South</v>
      </c>
      <c r="X2231" t="str">
        <f>VLOOKUP(tblOrders[[#This Row],[City]],lookups!A:C,3,0)</f>
        <v>Kerala</v>
      </c>
    </row>
    <row r="2232" spans="1:24" x14ac:dyDescent="0.25">
      <c r="A2232" t="s">
        <v>3810</v>
      </c>
      <c r="B2232" s="1">
        <v>45724</v>
      </c>
      <c r="C2232" t="s">
        <v>3811</v>
      </c>
      <c r="D2232" t="s">
        <v>21</v>
      </c>
      <c r="E2232" t="s">
        <v>22</v>
      </c>
      <c r="F2232" t="s">
        <v>23</v>
      </c>
      <c r="G2232" t="s">
        <v>24</v>
      </c>
      <c r="H2232" t="s">
        <v>25</v>
      </c>
      <c r="I2232" t="s">
        <v>26</v>
      </c>
      <c r="J2232" t="s">
        <v>27</v>
      </c>
      <c r="K2232">
        <v>5</v>
      </c>
      <c r="L2232">
        <v>190</v>
      </c>
      <c r="M2232">
        <v>0.1</v>
      </c>
      <c r="N2232">
        <v>855</v>
      </c>
      <c r="O2232">
        <v>230</v>
      </c>
      <c r="P2232" t="s">
        <v>28</v>
      </c>
      <c r="Q2232" t="s">
        <v>29</v>
      </c>
      <c r="R2232" t="s">
        <v>36</v>
      </c>
      <c r="S2232">
        <v>4.7</v>
      </c>
      <c r="T2232">
        <f>YEAR(tblOrders[[#This Row],[Order Date]])</f>
        <v>2025</v>
      </c>
      <c r="U2232" t="str">
        <f>TEXT(tblOrders[[#This Row],[Order Date]],"mmm-yyyy")</f>
        <v>Mar-2025</v>
      </c>
      <c r="V2232" s="4">
        <f>tblOrders[[#This Row],[Profit]]/tblOrders[[#This Row],[Sales Amount]]</f>
        <v>0.26900584795321636</v>
      </c>
      <c r="W2232" t="str">
        <f>VLOOKUP(tblOrders[[#This Row],[City]],CityRegion,2,0)</f>
        <v>South</v>
      </c>
      <c r="X2232" t="str">
        <f>VLOOKUP(tblOrders[[#This Row],[City]],lookups!A:C,3,0)</f>
        <v>Karnataka</v>
      </c>
    </row>
    <row r="2233" spans="1:24" x14ac:dyDescent="0.25">
      <c r="A2233" t="s">
        <v>3812</v>
      </c>
      <c r="B2233" s="1">
        <v>46005</v>
      </c>
      <c r="C2233" t="s">
        <v>72</v>
      </c>
      <c r="D2233" t="s">
        <v>21</v>
      </c>
      <c r="E2233" t="s">
        <v>94</v>
      </c>
      <c r="F2233" t="s">
        <v>95</v>
      </c>
      <c r="G2233" t="s">
        <v>68</v>
      </c>
      <c r="H2233" t="s">
        <v>96</v>
      </c>
      <c r="I2233" t="s">
        <v>33</v>
      </c>
      <c r="J2233" t="s">
        <v>45</v>
      </c>
      <c r="K2233">
        <v>2</v>
      </c>
      <c r="L2233">
        <v>89</v>
      </c>
      <c r="M2233">
        <v>0.1</v>
      </c>
      <c r="N2233">
        <v>160.19999999999999</v>
      </c>
      <c r="O2233">
        <v>50.2</v>
      </c>
      <c r="P2233" t="s">
        <v>28</v>
      </c>
      <c r="Q2233" t="s">
        <v>29</v>
      </c>
      <c r="R2233" t="s">
        <v>36</v>
      </c>
      <c r="S2233">
        <v>4.7</v>
      </c>
      <c r="T2233">
        <f>YEAR(tblOrders[[#This Row],[Order Date]])</f>
        <v>2025</v>
      </c>
      <c r="U2233" t="str">
        <f>TEXT(tblOrders[[#This Row],[Order Date]],"mmm-yyyy")</f>
        <v>Dec-2025</v>
      </c>
      <c r="V2233" s="4">
        <f>tblOrders[[#This Row],[Profit]]/tblOrders[[#This Row],[Sales Amount]]</f>
        <v>0.31335830212234711</v>
      </c>
      <c r="W2233" t="str">
        <f>VLOOKUP(tblOrders[[#This Row],[City]],CityRegion,2,0)</f>
        <v>North</v>
      </c>
      <c r="X2233" t="str">
        <f>VLOOKUP(tblOrders[[#This Row],[City]],lookups!A:C,3,0)</f>
        <v>Delhi</v>
      </c>
    </row>
    <row r="2234" spans="1:24" x14ac:dyDescent="0.25">
      <c r="A2234" t="s">
        <v>3813</v>
      </c>
      <c r="B2234" s="1">
        <v>45898</v>
      </c>
      <c r="C2234" t="s">
        <v>1236</v>
      </c>
      <c r="D2234" t="s">
        <v>21</v>
      </c>
      <c r="E2234" t="s">
        <v>79</v>
      </c>
      <c r="F2234" t="s">
        <v>80</v>
      </c>
      <c r="G2234" t="s">
        <v>68</v>
      </c>
      <c r="H2234" t="s">
        <v>81</v>
      </c>
      <c r="I2234" t="s">
        <v>139</v>
      </c>
      <c r="J2234" t="s">
        <v>45</v>
      </c>
      <c r="K2234">
        <v>5</v>
      </c>
      <c r="L2234">
        <v>799</v>
      </c>
      <c r="M2234">
        <v>0</v>
      </c>
      <c r="N2234">
        <v>3995</v>
      </c>
      <c r="O2234">
        <v>895</v>
      </c>
      <c r="P2234" t="s">
        <v>111</v>
      </c>
      <c r="Q2234" t="s">
        <v>35</v>
      </c>
      <c r="R2234" t="s">
        <v>36</v>
      </c>
      <c r="S2234">
        <v>3.9</v>
      </c>
      <c r="T2234">
        <f>YEAR(tblOrders[[#This Row],[Order Date]])</f>
        <v>2025</v>
      </c>
      <c r="U2234" t="str">
        <f>TEXT(tblOrders[[#This Row],[Order Date]],"mmm-yyyy")</f>
        <v>Aug-2025</v>
      </c>
      <c r="V2234" s="4">
        <f>tblOrders[[#This Row],[Profit]]/tblOrders[[#This Row],[Sales Amount]]</f>
        <v>0.22403003754693368</v>
      </c>
      <c r="W2234" t="str">
        <f>VLOOKUP(tblOrders[[#This Row],[City]],CityRegion,2,0)</f>
        <v>South</v>
      </c>
      <c r="X2234" t="str">
        <f>VLOOKUP(tblOrders[[#This Row],[City]],lookups!A:C,3,0)</f>
        <v>Tamil Nadu</v>
      </c>
    </row>
    <row r="2235" spans="1:24" x14ac:dyDescent="0.25">
      <c r="A2235" t="s">
        <v>3814</v>
      </c>
      <c r="B2235" s="1">
        <v>45962</v>
      </c>
      <c r="C2235" t="s">
        <v>2733</v>
      </c>
      <c r="D2235" t="s">
        <v>21</v>
      </c>
      <c r="E2235" t="s">
        <v>114</v>
      </c>
      <c r="F2235" t="s">
        <v>115</v>
      </c>
      <c r="G2235" t="s">
        <v>42</v>
      </c>
      <c r="H2235" t="s">
        <v>116</v>
      </c>
      <c r="I2235" t="s">
        <v>33</v>
      </c>
      <c r="J2235" t="s">
        <v>27</v>
      </c>
      <c r="K2235">
        <v>1</v>
      </c>
      <c r="L2235">
        <v>12</v>
      </c>
      <c r="M2235">
        <v>0</v>
      </c>
      <c r="N2235">
        <v>12</v>
      </c>
      <c r="O2235">
        <v>6</v>
      </c>
      <c r="P2235" t="s">
        <v>28</v>
      </c>
      <c r="Q2235" t="s">
        <v>91</v>
      </c>
      <c r="R2235" t="s">
        <v>30</v>
      </c>
      <c r="S2235">
        <v>3.4</v>
      </c>
      <c r="T2235">
        <f>YEAR(tblOrders[[#This Row],[Order Date]])</f>
        <v>2025</v>
      </c>
      <c r="U2235" t="str">
        <f>TEXT(tblOrders[[#This Row],[Order Date]],"mmm-yyyy")</f>
        <v>Nov-2025</v>
      </c>
      <c r="V2235" s="4">
        <f>tblOrders[[#This Row],[Profit]]/tblOrders[[#This Row],[Sales Amount]]</f>
        <v>0.5</v>
      </c>
      <c r="W2235" t="str">
        <f>VLOOKUP(tblOrders[[#This Row],[City]],CityRegion,2,0)</f>
        <v>North</v>
      </c>
      <c r="X2235" t="str">
        <f>VLOOKUP(tblOrders[[#This Row],[City]],lookups!A:C,3,0)</f>
        <v>Delhi</v>
      </c>
    </row>
    <row r="2236" spans="1:24" x14ac:dyDescent="0.25">
      <c r="A2236" t="s">
        <v>3815</v>
      </c>
      <c r="B2236" s="1">
        <v>45885</v>
      </c>
      <c r="C2236" t="s">
        <v>2198</v>
      </c>
      <c r="D2236" t="s">
        <v>21</v>
      </c>
      <c r="E2236" t="s">
        <v>73</v>
      </c>
      <c r="F2236" t="s">
        <v>74</v>
      </c>
      <c r="G2236" t="s">
        <v>68</v>
      </c>
      <c r="H2236" t="s">
        <v>75</v>
      </c>
      <c r="I2236" t="s">
        <v>70</v>
      </c>
      <c r="J2236" t="s">
        <v>27</v>
      </c>
      <c r="K2236">
        <v>2</v>
      </c>
      <c r="L2236">
        <v>65</v>
      </c>
      <c r="M2236">
        <v>0.1</v>
      </c>
      <c r="N2236">
        <v>117</v>
      </c>
      <c r="O2236">
        <v>41</v>
      </c>
      <c r="P2236" t="s">
        <v>111</v>
      </c>
      <c r="Q2236" t="s">
        <v>86</v>
      </c>
      <c r="R2236" t="s">
        <v>36</v>
      </c>
      <c r="S2236">
        <v>4.7</v>
      </c>
      <c r="T2236">
        <f>YEAR(tblOrders[[#This Row],[Order Date]])</f>
        <v>2025</v>
      </c>
      <c r="U2236" t="str">
        <f>TEXT(tblOrders[[#This Row],[Order Date]],"mmm-yyyy")</f>
        <v>Aug-2025</v>
      </c>
      <c r="V2236" s="4">
        <f>tblOrders[[#This Row],[Profit]]/tblOrders[[#This Row],[Sales Amount]]</f>
        <v>0.3504273504273504</v>
      </c>
      <c r="W2236" t="str">
        <f>VLOOKUP(tblOrders[[#This Row],[City]],CityRegion,2,0)</f>
        <v>South</v>
      </c>
      <c r="X2236" t="str">
        <f>VLOOKUP(tblOrders[[#This Row],[City]],lookups!A:C,3,0)</f>
        <v>Telengana</v>
      </c>
    </row>
    <row r="2237" spans="1:24" x14ac:dyDescent="0.25">
      <c r="A2237" t="s">
        <v>3816</v>
      </c>
      <c r="B2237" s="1">
        <v>45695</v>
      </c>
      <c r="C2237" t="s">
        <v>940</v>
      </c>
      <c r="D2237" t="s">
        <v>21</v>
      </c>
      <c r="E2237" t="s">
        <v>114</v>
      </c>
      <c r="F2237" t="s">
        <v>115</v>
      </c>
      <c r="G2237" t="s">
        <v>42</v>
      </c>
      <c r="H2237" t="s">
        <v>116</v>
      </c>
      <c r="I2237" t="s">
        <v>130</v>
      </c>
      <c r="J2237" t="s">
        <v>45</v>
      </c>
      <c r="K2237">
        <v>1</v>
      </c>
      <c r="L2237">
        <v>12</v>
      </c>
      <c r="M2237">
        <v>0.15</v>
      </c>
      <c r="N2237">
        <v>10.199999999999999</v>
      </c>
      <c r="O2237">
        <v>4.2</v>
      </c>
      <c r="P2237" t="s">
        <v>28</v>
      </c>
      <c r="Q2237" t="s">
        <v>91</v>
      </c>
      <c r="R2237" t="s">
        <v>36</v>
      </c>
      <c r="S2237">
        <v>3.4</v>
      </c>
      <c r="T2237">
        <f>YEAR(tblOrders[[#This Row],[Order Date]])</f>
        <v>2025</v>
      </c>
      <c r="U2237" t="str">
        <f>TEXT(tblOrders[[#This Row],[Order Date]],"mmm-yyyy")</f>
        <v>Feb-2025</v>
      </c>
      <c r="V2237" s="4">
        <f>tblOrders[[#This Row],[Profit]]/tblOrders[[#This Row],[Sales Amount]]</f>
        <v>0.41176470588235298</v>
      </c>
      <c r="W2237" t="str">
        <f>VLOOKUP(tblOrders[[#This Row],[City]],CityRegion,2,0)</f>
        <v>West</v>
      </c>
      <c r="X2237" t="str">
        <f>VLOOKUP(tblOrders[[#This Row],[City]],lookups!A:C,3,0)</f>
        <v>Maharashtra</v>
      </c>
    </row>
    <row r="2238" spans="1:24" x14ac:dyDescent="0.25">
      <c r="A2238" t="s">
        <v>3817</v>
      </c>
      <c r="B2238" s="1">
        <v>45843</v>
      </c>
      <c r="C2238" t="s">
        <v>592</v>
      </c>
      <c r="D2238" t="s">
        <v>21</v>
      </c>
      <c r="E2238" t="s">
        <v>101</v>
      </c>
      <c r="F2238" t="s">
        <v>102</v>
      </c>
      <c r="G2238" t="s">
        <v>24</v>
      </c>
      <c r="H2238" t="s">
        <v>103</v>
      </c>
      <c r="I2238" t="s">
        <v>70</v>
      </c>
      <c r="J2238" t="s">
        <v>45</v>
      </c>
      <c r="K2238">
        <v>1</v>
      </c>
      <c r="L2238">
        <v>120</v>
      </c>
      <c r="M2238">
        <v>0.15</v>
      </c>
      <c r="N2238">
        <v>102</v>
      </c>
      <c r="O2238">
        <v>24</v>
      </c>
      <c r="P2238" t="s">
        <v>28</v>
      </c>
      <c r="Q2238" t="s">
        <v>46</v>
      </c>
      <c r="R2238" t="s">
        <v>36</v>
      </c>
      <c r="S2238">
        <v>2.7</v>
      </c>
      <c r="T2238">
        <f>YEAR(tblOrders[[#This Row],[Order Date]])</f>
        <v>2025</v>
      </c>
      <c r="U2238" t="str">
        <f>TEXT(tblOrders[[#This Row],[Order Date]],"mmm-yyyy")</f>
        <v>Jul-2025</v>
      </c>
      <c r="V2238" s="4">
        <f>tblOrders[[#This Row],[Profit]]/tblOrders[[#This Row],[Sales Amount]]</f>
        <v>0.23529411764705882</v>
      </c>
      <c r="W2238" t="str">
        <f>VLOOKUP(tblOrders[[#This Row],[City]],CityRegion,2,0)</f>
        <v>South</v>
      </c>
      <c r="X2238" t="str">
        <f>VLOOKUP(tblOrders[[#This Row],[City]],lookups!A:C,3,0)</f>
        <v>Telengana</v>
      </c>
    </row>
    <row r="2239" spans="1:24" x14ac:dyDescent="0.25">
      <c r="A2239" t="s">
        <v>3818</v>
      </c>
      <c r="B2239" s="1">
        <v>45687</v>
      </c>
      <c r="C2239" t="s">
        <v>2677</v>
      </c>
      <c r="D2239" t="s">
        <v>39</v>
      </c>
      <c r="E2239" t="s">
        <v>108</v>
      </c>
      <c r="F2239" t="s">
        <v>109</v>
      </c>
      <c r="G2239" t="s">
        <v>62</v>
      </c>
      <c r="H2239" t="s">
        <v>110</v>
      </c>
      <c r="I2239" t="s">
        <v>44</v>
      </c>
      <c r="J2239" t="s">
        <v>34</v>
      </c>
      <c r="K2239">
        <v>2</v>
      </c>
      <c r="L2239">
        <v>110</v>
      </c>
      <c r="M2239">
        <v>0</v>
      </c>
      <c r="N2239">
        <v>220</v>
      </c>
      <c r="O2239">
        <v>84</v>
      </c>
      <c r="P2239" t="s">
        <v>28</v>
      </c>
      <c r="Q2239" t="s">
        <v>91</v>
      </c>
      <c r="R2239" t="s">
        <v>36</v>
      </c>
      <c r="S2239">
        <v>3</v>
      </c>
      <c r="T2239">
        <f>YEAR(tblOrders[[#This Row],[Order Date]])</f>
        <v>2025</v>
      </c>
      <c r="U2239" t="str">
        <f>TEXT(tblOrders[[#This Row],[Order Date]],"mmm-yyyy")</f>
        <v>Jan-2025</v>
      </c>
      <c r="V2239" s="4">
        <f>tblOrders[[#This Row],[Profit]]/tblOrders[[#This Row],[Sales Amount]]</f>
        <v>0.38181818181818183</v>
      </c>
      <c r="W2239" t="str">
        <f>VLOOKUP(tblOrders[[#This Row],[City]],CityRegion,2,0)</f>
        <v>South</v>
      </c>
      <c r="X2239" t="str">
        <f>VLOOKUP(tblOrders[[#This Row],[City]],lookups!A:C,3,0)</f>
        <v>Kerala</v>
      </c>
    </row>
    <row r="2240" spans="1:24" x14ac:dyDescent="0.25">
      <c r="A2240" t="s">
        <v>3819</v>
      </c>
      <c r="B2240" s="1">
        <v>45986</v>
      </c>
      <c r="C2240" t="s">
        <v>3820</v>
      </c>
      <c r="D2240" t="s">
        <v>21</v>
      </c>
      <c r="E2240" t="s">
        <v>79</v>
      </c>
      <c r="F2240" t="s">
        <v>80</v>
      </c>
      <c r="G2240" t="s">
        <v>68</v>
      </c>
      <c r="H2240" t="s">
        <v>81</v>
      </c>
      <c r="I2240" t="s">
        <v>70</v>
      </c>
      <c r="J2240" t="s">
        <v>45</v>
      </c>
      <c r="K2240">
        <v>5</v>
      </c>
      <c r="L2240">
        <v>799</v>
      </c>
      <c r="M2240">
        <v>0.15</v>
      </c>
      <c r="N2240">
        <v>3395.75</v>
      </c>
      <c r="O2240">
        <v>295.75</v>
      </c>
      <c r="P2240" t="s">
        <v>28</v>
      </c>
      <c r="Q2240" t="s">
        <v>91</v>
      </c>
      <c r="R2240" t="s">
        <v>36</v>
      </c>
      <c r="S2240">
        <v>3.5</v>
      </c>
      <c r="T2240">
        <f>YEAR(tblOrders[[#This Row],[Order Date]])</f>
        <v>2025</v>
      </c>
      <c r="U2240" t="str">
        <f>TEXT(tblOrders[[#This Row],[Order Date]],"mmm-yyyy")</f>
        <v>Nov-2025</v>
      </c>
      <c r="V2240" s="4">
        <f>tblOrders[[#This Row],[Profit]]/tblOrders[[#This Row],[Sales Amount]]</f>
        <v>8.7094161819921967E-2</v>
      </c>
      <c r="W2240" t="str">
        <f>VLOOKUP(tblOrders[[#This Row],[City]],CityRegion,2,0)</f>
        <v>South</v>
      </c>
      <c r="X2240" t="str">
        <f>VLOOKUP(tblOrders[[#This Row],[City]],lookups!A:C,3,0)</f>
        <v>Telengana</v>
      </c>
    </row>
    <row r="2241" spans="1:24" x14ac:dyDescent="0.25">
      <c r="A2241" t="s">
        <v>3821</v>
      </c>
      <c r="B2241" s="1">
        <v>45959</v>
      </c>
      <c r="C2241" t="s">
        <v>3822</v>
      </c>
      <c r="D2241" t="s">
        <v>21</v>
      </c>
      <c r="E2241" t="s">
        <v>94</v>
      </c>
      <c r="F2241" t="s">
        <v>95</v>
      </c>
      <c r="G2241" t="s">
        <v>68</v>
      </c>
      <c r="H2241" t="s">
        <v>96</v>
      </c>
      <c r="I2241" t="s">
        <v>139</v>
      </c>
      <c r="J2241" t="s">
        <v>34</v>
      </c>
      <c r="K2241">
        <v>3</v>
      </c>
      <c r="L2241">
        <v>89</v>
      </c>
      <c r="M2241">
        <v>0.1</v>
      </c>
      <c r="N2241">
        <v>240.3</v>
      </c>
      <c r="O2241">
        <v>75.3</v>
      </c>
      <c r="P2241" t="s">
        <v>28</v>
      </c>
      <c r="Q2241" t="s">
        <v>91</v>
      </c>
      <c r="R2241" t="s">
        <v>36</v>
      </c>
      <c r="S2241">
        <v>3.3</v>
      </c>
      <c r="T2241">
        <f>YEAR(tblOrders[[#This Row],[Order Date]])</f>
        <v>2025</v>
      </c>
      <c r="U2241" t="str">
        <f>TEXT(tblOrders[[#This Row],[Order Date]],"mmm-yyyy")</f>
        <v>Oct-2025</v>
      </c>
      <c r="V2241" s="4">
        <f>tblOrders[[#This Row],[Profit]]/tblOrders[[#This Row],[Sales Amount]]</f>
        <v>0.31335830212234705</v>
      </c>
      <c r="W2241" t="str">
        <f>VLOOKUP(tblOrders[[#This Row],[City]],CityRegion,2,0)</f>
        <v>South</v>
      </c>
      <c r="X2241" t="str">
        <f>VLOOKUP(tblOrders[[#This Row],[City]],lookups!A:C,3,0)</f>
        <v>Tamil Nadu</v>
      </c>
    </row>
    <row r="2242" spans="1:24" x14ac:dyDescent="0.25">
      <c r="A2242" t="s">
        <v>3823</v>
      </c>
      <c r="B2242" s="1">
        <v>45950</v>
      </c>
      <c r="C2242" t="s">
        <v>3824</v>
      </c>
      <c r="D2242" t="s">
        <v>39</v>
      </c>
      <c r="E2242" t="s">
        <v>114</v>
      </c>
      <c r="F2242" t="s">
        <v>115</v>
      </c>
      <c r="G2242" t="s">
        <v>42</v>
      </c>
      <c r="H2242" t="s">
        <v>116</v>
      </c>
      <c r="I2242" t="s">
        <v>70</v>
      </c>
      <c r="J2242" t="s">
        <v>34</v>
      </c>
      <c r="K2242">
        <v>4</v>
      </c>
      <c r="L2242">
        <v>12</v>
      </c>
      <c r="M2242">
        <v>0</v>
      </c>
      <c r="N2242">
        <v>48</v>
      </c>
      <c r="O2242">
        <v>24</v>
      </c>
      <c r="P2242" t="s">
        <v>28</v>
      </c>
      <c r="Q2242" t="s">
        <v>86</v>
      </c>
      <c r="R2242" t="s">
        <v>36</v>
      </c>
      <c r="S2242">
        <v>4.4000000000000004</v>
      </c>
      <c r="T2242">
        <f>YEAR(tblOrders[[#This Row],[Order Date]])</f>
        <v>2025</v>
      </c>
      <c r="U2242" t="str">
        <f>TEXT(tblOrders[[#This Row],[Order Date]],"mmm-yyyy")</f>
        <v>Oct-2025</v>
      </c>
      <c r="V2242" s="4">
        <f>tblOrders[[#This Row],[Profit]]/tblOrders[[#This Row],[Sales Amount]]</f>
        <v>0.5</v>
      </c>
      <c r="W2242" t="str">
        <f>VLOOKUP(tblOrders[[#This Row],[City]],CityRegion,2,0)</f>
        <v>South</v>
      </c>
      <c r="X2242" t="str">
        <f>VLOOKUP(tblOrders[[#This Row],[City]],lookups!A:C,3,0)</f>
        <v>Telengana</v>
      </c>
    </row>
    <row r="2243" spans="1:24" x14ac:dyDescent="0.25">
      <c r="A2243" t="s">
        <v>3825</v>
      </c>
      <c r="B2243" s="1">
        <v>45854</v>
      </c>
      <c r="C2243" t="s">
        <v>3826</v>
      </c>
      <c r="D2243" t="s">
        <v>39</v>
      </c>
      <c r="E2243" t="s">
        <v>66</v>
      </c>
      <c r="F2243" t="s">
        <v>67</v>
      </c>
      <c r="G2243" t="s">
        <v>68</v>
      </c>
      <c r="H2243" t="s">
        <v>69</v>
      </c>
      <c r="I2243" t="s">
        <v>70</v>
      </c>
      <c r="J2243" t="s">
        <v>34</v>
      </c>
      <c r="K2243">
        <v>2</v>
      </c>
      <c r="L2243">
        <v>149</v>
      </c>
      <c r="M2243">
        <v>0.15</v>
      </c>
      <c r="N2243">
        <v>253.3</v>
      </c>
      <c r="O2243">
        <v>63.3</v>
      </c>
      <c r="P2243" t="s">
        <v>28</v>
      </c>
      <c r="Q2243" t="s">
        <v>91</v>
      </c>
      <c r="R2243" t="s">
        <v>36</v>
      </c>
      <c r="S2243">
        <v>4.5</v>
      </c>
      <c r="T2243">
        <f>YEAR(tblOrders[[#This Row],[Order Date]])</f>
        <v>2025</v>
      </c>
      <c r="U2243" t="str">
        <f>TEXT(tblOrders[[#This Row],[Order Date]],"mmm-yyyy")</f>
        <v>Jul-2025</v>
      </c>
      <c r="V2243" s="4">
        <f>tblOrders[[#This Row],[Profit]]/tblOrders[[#This Row],[Sales Amount]]</f>
        <v>0.24990130280300038</v>
      </c>
      <c r="W2243" t="str">
        <f>VLOOKUP(tblOrders[[#This Row],[City]],CityRegion,2,0)</f>
        <v>South</v>
      </c>
      <c r="X2243" t="str">
        <f>VLOOKUP(tblOrders[[#This Row],[City]],lookups!A:C,3,0)</f>
        <v>Telengana</v>
      </c>
    </row>
    <row r="2244" spans="1:24" x14ac:dyDescent="0.25">
      <c r="A2244" t="s">
        <v>3827</v>
      </c>
      <c r="B2244" s="1">
        <v>45724</v>
      </c>
      <c r="C2244" t="s">
        <v>1472</v>
      </c>
      <c r="D2244" t="s">
        <v>39</v>
      </c>
      <c r="E2244" t="s">
        <v>114</v>
      </c>
      <c r="F2244" t="s">
        <v>115</v>
      </c>
      <c r="G2244" t="s">
        <v>42</v>
      </c>
      <c r="H2244" t="s">
        <v>116</v>
      </c>
      <c r="I2244" t="s">
        <v>57</v>
      </c>
      <c r="J2244" t="s">
        <v>34</v>
      </c>
      <c r="K2244">
        <v>2</v>
      </c>
      <c r="L2244">
        <v>12</v>
      </c>
      <c r="M2244">
        <v>0.1</v>
      </c>
      <c r="N2244">
        <v>21.6</v>
      </c>
      <c r="O2244">
        <v>9.6</v>
      </c>
      <c r="P2244" t="s">
        <v>28</v>
      </c>
      <c r="Q2244" t="s">
        <v>46</v>
      </c>
      <c r="R2244" t="s">
        <v>36</v>
      </c>
      <c r="S2244">
        <v>4.0999999999999996</v>
      </c>
      <c r="T2244">
        <f>YEAR(tblOrders[[#This Row],[Order Date]])</f>
        <v>2025</v>
      </c>
      <c r="U2244" t="str">
        <f>TEXT(tblOrders[[#This Row],[Order Date]],"mmm-yyyy")</f>
        <v>Mar-2025</v>
      </c>
      <c r="V2244" s="4">
        <f>tblOrders[[#This Row],[Profit]]/tblOrders[[#This Row],[Sales Amount]]</f>
        <v>0.44444444444444442</v>
      </c>
      <c r="W2244" t="str">
        <f>VLOOKUP(tblOrders[[#This Row],[City]],CityRegion,2,0)</f>
        <v>South</v>
      </c>
      <c r="X2244" t="str">
        <f>VLOOKUP(tblOrders[[#This Row],[City]],lookups!A:C,3,0)</f>
        <v>Kerala</v>
      </c>
    </row>
    <row r="2245" spans="1:24" x14ac:dyDescent="0.25">
      <c r="A2245" t="s">
        <v>3828</v>
      </c>
      <c r="B2245" s="1">
        <v>45969</v>
      </c>
      <c r="C2245" t="s">
        <v>3829</v>
      </c>
      <c r="D2245" t="s">
        <v>39</v>
      </c>
      <c r="E2245" t="s">
        <v>66</v>
      </c>
      <c r="F2245" t="s">
        <v>67</v>
      </c>
      <c r="G2245" t="s">
        <v>68</v>
      </c>
      <c r="H2245" t="s">
        <v>69</v>
      </c>
      <c r="I2245" t="s">
        <v>26</v>
      </c>
      <c r="J2245" t="s">
        <v>45</v>
      </c>
      <c r="K2245">
        <v>1</v>
      </c>
      <c r="L2245">
        <v>149</v>
      </c>
      <c r="M2245">
        <v>0.2</v>
      </c>
      <c r="N2245">
        <v>119.2</v>
      </c>
      <c r="O2245">
        <v>24.2</v>
      </c>
      <c r="P2245" t="s">
        <v>28</v>
      </c>
      <c r="Q2245" t="s">
        <v>35</v>
      </c>
      <c r="R2245" t="s">
        <v>36</v>
      </c>
      <c r="S2245">
        <v>3</v>
      </c>
      <c r="T2245">
        <f>YEAR(tblOrders[[#This Row],[Order Date]])</f>
        <v>2025</v>
      </c>
      <c r="U2245" t="str">
        <f>TEXT(tblOrders[[#This Row],[Order Date]],"mmm-yyyy")</f>
        <v>Nov-2025</v>
      </c>
      <c r="V2245" s="4">
        <f>tblOrders[[#This Row],[Profit]]/tblOrders[[#This Row],[Sales Amount]]</f>
        <v>0.2030201342281879</v>
      </c>
      <c r="W2245" t="str">
        <f>VLOOKUP(tblOrders[[#This Row],[City]],CityRegion,2,0)</f>
        <v>South</v>
      </c>
      <c r="X2245" t="str">
        <f>VLOOKUP(tblOrders[[#This Row],[City]],lookups!A:C,3,0)</f>
        <v>Karnataka</v>
      </c>
    </row>
    <row r="2246" spans="1:24" x14ac:dyDescent="0.25">
      <c r="A2246" t="s">
        <v>3830</v>
      </c>
      <c r="B2246" s="1">
        <v>45890</v>
      </c>
      <c r="C2246" t="s">
        <v>164</v>
      </c>
      <c r="D2246" t="s">
        <v>21</v>
      </c>
      <c r="E2246" t="s">
        <v>40</v>
      </c>
      <c r="F2246" t="s">
        <v>41</v>
      </c>
      <c r="G2246" t="s">
        <v>42</v>
      </c>
      <c r="H2246" t="s">
        <v>43</v>
      </c>
      <c r="I2246" t="s">
        <v>70</v>
      </c>
      <c r="J2246" t="s">
        <v>27</v>
      </c>
      <c r="K2246">
        <v>1</v>
      </c>
      <c r="L2246">
        <v>18</v>
      </c>
      <c r="M2246">
        <v>0.1</v>
      </c>
      <c r="N2246">
        <v>16.2</v>
      </c>
      <c r="O2246">
        <v>7.2</v>
      </c>
      <c r="P2246" t="s">
        <v>111</v>
      </c>
      <c r="Q2246" t="s">
        <v>91</v>
      </c>
      <c r="R2246" t="s">
        <v>30</v>
      </c>
      <c r="S2246">
        <v>4.9000000000000004</v>
      </c>
      <c r="T2246">
        <f>YEAR(tblOrders[[#This Row],[Order Date]])</f>
        <v>2025</v>
      </c>
      <c r="U2246" t="str">
        <f>TEXT(tblOrders[[#This Row],[Order Date]],"mmm-yyyy")</f>
        <v>Aug-2025</v>
      </c>
      <c r="V2246" s="4">
        <f>tblOrders[[#This Row],[Profit]]/tblOrders[[#This Row],[Sales Amount]]</f>
        <v>0.44444444444444448</v>
      </c>
      <c r="W2246" t="str">
        <f>VLOOKUP(tblOrders[[#This Row],[City]],CityRegion,2,0)</f>
        <v>South</v>
      </c>
      <c r="X2246" t="str">
        <f>VLOOKUP(tblOrders[[#This Row],[City]],lookups!A:C,3,0)</f>
        <v>Telengana</v>
      </c>
    </row>
    <row r="2247" spans="1:24" x14ac:dyDescent="0.25">
      <c r="A2247" t="s">
        <v>3831</v>
      </c>
      <c r="B2247" s="1">
        <v>45954</v>
      </c>
      <c r="C2247" t="s">
        <v>1544</v>
      </c>
      <c r="D2247" t="s">
        <v>39</v>
      </c>
      <c r="E2247" t="s">
        <v>114</v>
      </c>
      <c r="F2247" t="s">
        <v>115</v>
      </c>
      <c r="G2247" t="s">
        <v>42</v>
      </c>
      <c r="H2247" t="s">
        <v>116</v>
      </c>
      <c r="I2247" t="s">
        <v>70</v>
      </c>
      <c r="J2247" t="s">
        <v>45</v>
      </c>
      <c r="K2247">
        <v>3</v>
      </c>
      <c r="L2247">
        <v>12</v>
      </c>
      <c r="M2247">
        <v>0.05</v>
      </c>
      <c r="N2247">
        <v>34.200000000000003</v>
      </c>
      <c r="O2247">
        <v>16.2</v>
      </c>
      <c r="P2247" t="s">
        <v>28</v>
      </c>
      <c r="Q2247" t="s">
        <v>86</v>
      </c>
      <c r="R2247" t="s">
        <v>36</v>
      </c>
      <c r="S2247">
        <v>4.0999999999999996</v>
      </c>
      <c r="T2247">
        <f>YEAR(tblOrders[[#This Row],[Order Date]])</f>
        <v>2025</v>
      </c>
      <c r="U2247" t="str">
        <f>TEXT(tblOrders[[#This Row],[Order Date]],"mmm-yyyy")</f>
        <v>Oct-2025</v>
      </c>
      <c r="V2247" s="4">
        <f>tblOrders[[#This Row],[Profit]]/tblOrders[[#This Row],[Sales Amount]]</f>
        <v>0.47368421052631571</v>
      </c>
      <c r="W2247" t="str">
        <f>VLOOKUP(tblOrders[[#This Row],[City]],CityRegion,2,0)</f>
        <v>South</v>
      </c>
      <c r="X2247" t="str">
        <f>VLOOKUP(tblOrders[[#This Row],[City]],lookups!A:C,3,0)</f>
        <v>Telengana</v>
      </c>
    </row>
    <row r="2248" spans="1:24" x14ac:dyDescent="0.25">
      <c r="A2248" t="s">
        <v>3832</v>
      </c>
      <c r="B2248" s="1">
        <v>46010</v>
      </c>
      <c r="C2248" t="s">
        <v>3833</v>
      </c>
      <c r="D2248" t="s">
        <v>39</v>
      </c>
      <c r="E2248" t="s">
        <v>94</v>
      </c>
      <c r="F2248" t="s">
        <v>95</v>
      </c>
      <c r="G2248" t="s">
        <v>68</v>
      </c>
      <c r="H2248" t="s">
        <v>96</v>
      </c>
      <c r="I2248" t="s">
        <v>130</v>
      </c>
      <c r="J2248" t="s">
        <v>27</v>
      </c>
      <c r="K2248">
        <v>4</v>
      </c>
      <c r="L2248">
        <v>89</v>
      </c>
      <c r="M2248">
        <v>0.05</v>
      </c>
      <c r="N2248">
        <v>338.2</v>
      </c>
      <c r="O2248">
        <v>118.2</v>
      </c>
      <c r="P2248" t="s">
        <v>28</v>
      </c>
      <c r="Q2248" t="s">
        <v>91</v>
      </c>
      <c r="R2248" t="s">
        <v>36</v>
      </c>
      <c r="S2248">
        <v>3.3</v>
      </c>
      <c r="T2248">
        <f>YEAR(tblOrders[[#This Row],[Order Date]])</f>
        <v>2025</v>
      </c>
      <c r="U2248" t="str">
        <f>TEXT(tblOrders[[#This Row],[Order Date]],"mmm-yyyy")</f>
        <v>Dec-2025</v>
      </c>
      <c r="V2248" s="4">
        <f>tblOrders[[#This Row],[Profit]]/tblOrders[[#This Row],[Sales Amount]]</f>
        <v>0.34949733885274986</v>
      </c>
      <c r="W2248" t="str">
        <f>VLOOKUP(tblOrders[[#This Row],[City]],CityRegion,2,0)</f>
        <v>West</v>
      </c>
      <c r="X2248" t="str">
        <f>VLOOKUP(tblOrders[[#This Row],[City]],lookups!A:C,3,0)</f>
        <v>Maharashtra</v>
      </c>
    </row>
    <row r="2249" spans="1:24" x14ac:dyDescent="0.25">
      <c r="A2249" t="s">
        <v>3834</v>
      </c>
      <c r="B2249" s="1">
        <v>45801</v>
      </c>
      <c r="C2249" t="s">
        <v>3835</v>
      </c>
      <c r="D2249" t="s">
        <v>21</v>
      </c>
      <c r="E2249" t="s">
        <v>73</v>
      </c>
      <c r="F2249" t="s">
        <v>74</v>
      </c>
      <c r="G2249" t="s">
        <v>68</v>
      </c>
      <c r="H2249" t="s">
        <v>75</v>
      </c>
      <c r="I2249" t="s">
        <v>57</v>
      </c>
      <c r="J2249" t="s">
        <v>34</v>
      </c>
      <c r="K2249">
        <v>3</v>
      </c>
      <c r="L2249">
        <v>65</v>
      </c>
      <c r="M2249">
        <v>0.1</v>
      </c>
      <c r="N2249">
        <v>175.5</v>
      </c>
      <c r="O2249">
        <v>61.5</v>
      </c>
      <c r="P2249" t="s">
        <v>28</v>
      </c>
      <c r="Q2249" t="s">
        <v>46</v>
      </c>
      <c r="R2249" t="s">
        <v>36</v>
      </c>
      <c r="S2249">
        <v>4.5</v>
      </c>
      <c r="T2249">
        <f>YEAR(tblOrders[[#This Row],[Order Date]])</f>
        <v>2025</v>
      </c>
      <c r="U2249" t="str">
        <f>TEXT(tblOrders[[#This Row],[Order Date]],"mmm-yyyy")</f>
        <v>May-2025</v>
      </c>
      <c r="V2249" s="4">
        <f>tblOrders[[#This Row],[Profit]]/tblOrders[[#This Row],[Sales Amount]]</f>
        <v>0.3504273504273504</v>
      </c>
      <c r="W2249" t="str">
        <f>VLOOKUP(tblOrders[[#This Row],[City]],CityRegion,2,0)</f>
        <v>South</v>
      </c>
      <c r="X2249" t="str">
        <f>VLOOKUP(tblOrders[[#This Row],[City]],lookups!A:C,3,0)</f>
        <v>Kerala</v>
      </c>
    </row>
    <row r="2250" spans="1:24" x14ac:dyDescent="0.25">
      <c r="A2250" t="s">
        <v>3836</v>
      </c>
      <c r="B2250" s="1">
        <v>45680</v>
      </c>
      <c r="C2250" t="s">
        <v>3748</v>
      </c>
      <c r="D2250" t="s">
        <v>21</v>
      </c>
      <c r="E2250" t="s">
        <v>79</v>
      </c>
      <c r="F2250" t="s">
        <v>80</v>
      </c>
      <c r="G2250" t="s">
        <v>68</v>
      </c>
      <c r="H2250" t="s">
        <v>81</v>
      </c>
      <c r="I2250" t="s">
        <v>57</v>
      </c>
      <c r="J2250" t="s">
        <v>34</v>
      </c>
      <c r="K2250">
        <v>1</v>
      </c>
      <c r="L2250">
        <v>799</v>
      </c>
      <c r="M2250">
        <v>0.15</v>
      </c>
      <c r="N2250">
        <v>679.15</v>
      </c>
      <c r="O2250">
        <v>59.15</v>
      </c>
      <c r="P2250" t="s">
        <v>28</v>
      </c>
      <c r="Q2250" t="s">
        <v>91</v>
      </c>
      <c r="R2250" t="s">
        <v>30</v>
      </c>
      <c r="S2250">
        <v>3.8</v>
      </c>
      <c r="T2250">
        <f>YEAR(tblOrders[[#This Row],[Order Date]])</f>
        <v>2025</v>
      </c>
      <c r="U2250" t="str">
        <f>TEXT(tblOrders[[#This Row],[Order Date]],"mmm-yyyy")</f>
        <v>Jan-2025</v>
      </c>
      <c r="V2250" s="4">
        <f>tblOrders[[#This Row],[Profit]]/tblOrders[[#This Row],[Sales Amount]]</f>
        <v>8.7094161819921967E-2</v>
      </c>
      <c r="W2250" t="str">
        <f>VLOOKUP(tblOrders[[#This Row],[City]],CityRegion,2,0)</f>
        <v>South</v>
      </c>
      <c r="X2250" t="str">
        <f>VLOOKUP(tblOrders[[#This Row],[City]],lookups!A:C,3,0)</f>
        <v>Kerala</v>
      </c>
    </row>
    <row r="2251" spans="1:24" x14ac:dyDescent="0.25">
      <c r="A2251" t="s">
        <v>3837</v>
      </c>
      <c r="B2251" s="1">
        <v>45844</v>
      </c>
      <c r="C2251" t="s">
        <v>3838</v>
      </c>
      <c r="D2251" t="s">
        <v>21</v>
      </c>
      <c r="E2251" t="s">
        <v>114</v>
      </c>
      <c r="F2251" t="s">
        <v>115</v>
      </c>
      <c r="G2251" t="s">
        <v>42</v>
      </c>
      <c r="H2251" t="s">
        <v>116</v>
      </c>
      <c r="I2251" t="s">
        <v>84</v>
      </c>
      <c r="J2251" t="s">
        <v>27</v>
      </c>
      <c r="K2251">
        <v>3</v>
      </c>
      <c r="L2251">
        <v>12</v>
      </c>
      <c r="M2251">
        <v>0</v>
      </c>
      <c r="N2251">
        <v>36</v>
      </c>
      <c r="O2251">
        <v>18</v>
      </c>
      <c r="P2251" t="s">
        <v>28</v>
      </c>
      <c r="Q2251" t="s">
        <v>86</v>
      </c>
      <c r="R2251" t="s">
        <v>36</v>
      </c>
      <c r="S2251">
        <v>4.0999999999999996</v>
      </c>
      <c r="T2251">
        <f>YEAR(tblOrders[[#This Row],[Order Date]])</f>
        <v>2025</v>
      </c>
      <c r="U2251" t="str">
        <f>TEXT(tblOrders[[#This Row],[Order Date]],"mmm-yyyy")</f>
        <v>Jul-2025</v>
      </c>
      <c r="V2251" s="4">
        <f>tblOrders[[#This Row],[Profit]]/tblOrders[[#This Row],[Sales Amount]]</f>
        <v>0.5</v>
      </c>
      <c r="W2251" t="str">
        <f>VLOOKUP(tblOrders[[#This Row],[City]],CityRegion,2,0)</f>
        <v>West</v>
      </c>
      <c r="X2251" t="str">
        <f>VLOOKUP(tblOrders[[#This Row],[City]],lookups!A:C,3,0)</f>
        <v>Maharashtra</v>
      </c>
    </row>
    <row r="2252" spans="1:24" x14ac:dyDescent="0.25">
      <c r="A2252" t="s">
        <v>3839</v>
      </c>
      <c r="B2252" s="1">
        <v>45727</v>
      </c>
      <c r="C2252" t="s">
        <v>1899</v>
      </c>
      <c r="D2252" t="s">
        <v>21</v>
      </c>
      <c r="E2252" t="s">
        <v>73</v>
      </c>
      <c r="F2252" t="s">
        <v>74</v>
      </c>
      <c r="G2252" t="s">
        <v>68</v>
      </c>
      <c r="H2252" t="s">
        <v>75</v>
      </c>
      <c r="I2252" t="s">
        <v>44</v>
      </c>
      <c r="J2252" t="s">
        <v>45</v>
      </c>
      <c r="K2252">
        <v>3</v>
      </c>
      <c r="L2252">
        <v>65</v>
      </c>
      <c r="M2252">
        <v>0.1</v>
      </c>
      <c r="N2252">
        <v>175.5</v>
      </c>
      <c r="O2252">
        <v>61.5</v>
      </c>
      <c r="P2252" t="s">
        <v>111</v>
      </c>
      <c r="Q2252" t="s">
        <v>29</v>
      </c>
      <c r="R2252" t="s">
        <v>30</v>
      </c>
      <c r="S2252">
        <v>3.6</v>
      </c>
      <c r="T2252">
        <f>YEAR(tblOrders[[#This Row],[Order Date]])</f>
        <v>2025</v>
      </c>
      <c r="U2252" t="str">
        <f>TEXT(tblOrders[[#This Row],[Order Date]],"mmm-yyyy")</f>
        <v>Mar-2025</v>
      </c>
      <c r="V2252" s="4">
        <f>tblOrders[[#This Row],[Profit]]/tblOrders[[#This Row],[Sales Amount]]</f>
        <v>0.3504273504273504</v>
      </c>
      <c r="W2252" t="str">
        <f>VLOOKUP(tblOrders[[#This Row],[City]],CityRegion,2,0)</f>
        <v>South</v>
      </c>
      <c r="X2252" t="str">
        <f>VLOOKUP(tblOrders[[#This Row],[City]],lookups!A:C,3,0)</f>
        <v>Kerala</v>
      </c>
    </row>
    <row r="2253" spans="1:24" x14ac:dyDescent="0.25">
      <c r="A2253" t="s">
        <v>3840</v>
      </c>
      <c r="B2253" s="1">
        <v>45829</v>
      </c>
      <c r="C2253" t="s">
        <v>3841</v>
      </c>
      <c r="D2253" t="s">
        <v>21</v>
      </c>
      <c r="E2253" t="s">
        <v>60</v>
      </c>
      <c r="F2253" t="s">
        <v>61</v>
      </c>
      <c r="G2253" t="s">
        <v>62</v>
      </c>
      <c r="H2253" t="s">
        <v>63</v>
      </c>
      <c r="I2253" t="s">
        <v>26</v>
      </c>
      <c r="J2253" t="s">
        <v>27</v>
      </c>
      <c r="K2253">
        <v>1</v>
      </c>
      <c r="L2253">
        <v>45</v>
      </c>
      <c r="M2253">
        <v>0.1</v>
      </c>
      <c r="N2253">
        <v>40.5</v>
      </c>
      <c r="O2253">
        <v>14.5</v>
      </c>
      <c r="P2253" t="s">
        <v>28</v>
      </c>
      <c r="Q2253" t="s">
        <v>46</v>
      </c>
      <c r="R2253" t="s">
        <v>36</v>
      </c>
      <c r="S2253">
        <v>3</v>
      </c>
      <c r="T2253">
        <f>YEAR(tblOrders[[#This Row],[Order Date]])</f>
        <v>2025</v>
      </c>
      <c r="U2253" t="str">
        <f>TEXT(tblOrders[[#This Row],[Order Date]],"mmm-yyyy")</f>
        <v>Jun-2025</v>
      </c>
      <c r="V2253" s="4">
        <f>tblOrders[[#This Row],[Profit]]/tblOrders[[#This Row],[Sales Amount]]</f>
        <v>0.35802469135802467</v>
      </c>
      <c r="W2253" t="str">
        <f>VLOOKUP(tblOrders[[#This Row],[City]],CityRegion,2,0)</f>
        <v>South</v>
      </c>
      <c r="X2253" t="str">
        <f>VLOOKUP(tblOrders[[#This Row],[City]],lookups!A:C,3,0)</f>
        <v>Karnataka</v>
      </c>
    </row>
    <row r="2254" spans="1:24" x14ac:dyDescent="0.25">
      <c r="A2254" t="s">
        <v>3842</v>
      </c>
      <c r="B2254" s="1">
        <v>45886</v>
      </c>
      <c r="C2254" t="s">
        <v>2889</v>
      </c>
      <c r="D2254" t="s">
        <v>21</v>
      </c>
      <c r="E2254" t="s">
        <v>55</v>
      </c>
      <c r="F2254" t="s">
        <v>56</v>
      </c>
      <c r="G2254" t="s">
        <v>24</v>
      </c>
      <c r="H2254" t="s">
        <v>51</v>
      </c>
      <c r="I2254" t="s">
        <v>139</v>
      </c>
      <c r="J2254" t="s">
        <v>27</v>
      </c>
      <c r="K2254">
        <v>5</v>
      </c>
      <c r="L2254">
        <v>42</v>
      </c>
      <c r="M2254">
        <v>0.15</v>
      </c>
      <c r="N2254">
        <v>178.5</v>
      </c>
      <c r="O2254">
        <v>58.5</v>
      </c>
      <c r="P2254" t="s">
        <v>28</v>
      </c>
      <c r="Q2254" t="s">
        <v>86</v>
      </c>
      <c r="R2254" t="s">
        <v>36</v>
      </c>
      <c r="S2254">
        <v>2.7</v>
      </c>
      <c r="T2254">
        <f>YEAR(tblOrders[[#This Row],[Order Date]])</f>
        <v>2025</v>
      </c>
      <c r="U2254" t="str">
        <f>TEXT(tblOrders[[#This Row],[Order Date]],"mmm-yyyy")</f>
        <v>Aug-2025</v>
      </c>
      <c r="V2254" s="4">
        <f>tblOrders[[#This Row],[Profit]]/tblOrders[[#This Row],[Sales Amount]]</f>
        <v>0.32773109243697479</v>
      </c>
      <c r="W2254" t="str">
        <f>VLOOKUP(tblOrders[[#This Row],[City]],CityRegion,2,0)</f>
        <v>South</v>
      </c>
      <c r="X2254" t="str">
        <f>VLOOKUP(tblOrders[[#This Row],[City]],lookups!A:C,3,0)</f>
        <v>Tamil Nadu</v>
      </c>
    </row>
    <row r="2255" spans="1:24" x14ac:dyDescent="0.25">
      <c r="A2255" t="s">
        <v>3843</v>
      </c>
      <c r="B2255" s="1">
        <v>45707</v>
      </c>
      <c r="C2255" t="s">
        <v>100</v>
      </c>
      <c r="D2255" t="s">
        <v>21</v>
      </c>
      <c r="E2255" t="s">
        <v>79</v>
      </c>
      <c r="F2255" t="s">
        <v>80</v>
      </c>
      <c r="G2255" t="s">
        <v>68</v>
      </c>
      <c r="H2255" t="s">
        <v>81</v>
      </c>
      <c r="I2255" t="s">
        <v>76</v>
      </c>
      <c r="J2255" t="s">
        <v>34</v>
      </c>
      <c r="K2255">
        <v>3</v>
      </c>
      <c r="L2255">
        <v>799</v>
      </c>
      <c r="M2255">
        <v>0.15</v>
      </c>
      <c r="N2255">
        <v>2037.45</v>
      </c>
      <c r="O2255">
        <v>177.45</v>
      </c>
      <c r="P2255" t="s">
        <v>28</v>
      </c>
      <c r="Q2255" t="s">
        <v>46</v>
      </c>
      <c r="R2255" t="s">
        <v>30</v>
      </c>
      <c r="S2255">
        <v>4.0999999999999996</v>
      </c>
      <c r="T2255">
        <f>YEAR(tblOrders[[#This Row],[Order Date]])</f>
        <v>2025</v>
      </c>
      <c r="U2255" t="str">
        <f>TEXT(tblOrders[[#This Row],[Order Date]],"mmm-yyyy")</f>
        <v>Feb-2025</v>
      </c>
      <c r="V2255" s="4">
        <f>tblOrders[[#This Row],[Profit]]/tblOrders[[#This Row],[Sales Amount]]</f>
        <v>8.7094161819921953E-2</v>
      </c>
      <c r="W2255" t="str">
        <f>VLOOKUP(tblOrders[[#This Row],[City]],CityRegion,2,0)</f>
        <v>South</v>
      </c>
      <c r="X2255" t="str">
        <f>VLOOKUP(tblOrders[[#This Row],[City]],lookups!A:C,3,0)</f>
        <v>Kerala</v>
      </c>
    </row>
    <row r="2256" spans="1:24" x14ac:dyDescent="0.25">
      <c r="A2256" t="s">
        <v>3844</v>
      </c>
      <c r="B2256" s="1">
        <v>45923</v>
      </c>
      <c r="C2256" t="s">
        <v>2482</v>
      </c>
      <c r="D2256" t="s">
        <v>21</v>
      </c>
      <c r="E2256" t="s">
        <v>73</v>
      </c>
      <c r="F2256" t="s">
        <v>74</v>
      </c>
      <c r="G2256" t="s">
        <v>68</v>
      </c>
      <c r="H2256" t="s">
        <v>75</v>
      </c>
      <c r="I2256" t="s">
        <v>139</v>
      </c>
      <c r="J2256" t="s">
        <v>27</v>
      </c>
      <c r="K2256">
        <v>2</v>
      </c>
      <c r="L2256">
        <v>65</v>
      </c>
      <c r="M2256">
        <v>0</v>
      </c>
      <c r="N2256">
        <v>130</v>
      </c>
      <c r="O2256">
        <v>54</v>
      </c>
      <c r="P2256" t="s">
        <v>28</v>
      </c>
      <c r="Q2256" t="s">
        <v>86</v>
      </c>
      <c r="R2256" t="s">
        <v>36</v>
      </c>
      <c r="S2256">
        <v>4.2</v>
      </c>
      <c r="T2256">
        <f>YEAR(tblOrders[[#This Row],[Order Date]])</f>
        <v>2025</v>
      </c>
      <c r="U2256" t="str">
        <f>TEXT(tblOrders[[#This Row],[Order Date]],"mmm-yyyy")</f>
        <v>Sep-2025</v>
      </c>
      <c r="V2256" s="4">
        <f>tblOrders[[#This Row],[Profit]]/tblOrders[[#This Row],[Sales Amount]]</f>
        <v>0.41538461538461541</v>
      </c>
      <c r="W2256" t="str">
        <f>VLOOKUP(tblOrders[[#This Row],[City]],CityRegion,2,0)</f>
        <v>South</v>
      </c>
      <c r="X2256" t="str">
        <f>VLOOKUP(tblOrders[[#This Row],[City]],lookups!A:C,3,0)</f>
        <v>Tamil Nadu</v>
      </c>
    </row>
    <row r="2257" spans="1:24" x14ac:dyDescent="0.25">
      <c r="A2257" t="s">
        <v>3845</v>
      </c>
      <c r="B2257" s="1">
        <v>45995</v>
      </c>
      <c r="C2257" t="s">
        <v>2514</v>
      </c>
      <c r="D2257" t="s">
        <v>21</v>
      </c>
      <c r="E2257" t="s">
        <v>55</v>
      </c>
      <c r="F2257" t="s">
        <v>56</v>
      </c>
      <c r="G2257" t="s">
        <v>24</v>
      </c>
      <c r="H2257" t="s">
        <v>51</v>
      </c>
      <c r="I2257" t="s">
        <v>26</v>
      </c>
      <c r="J2257" t="s">
        <v>45</v>
      </c>
      <c r="K2257">
        <v>1</v>
      </c>
      <c r="L2257">
        <v>42</v>
      </c>
      <c r="M2257">
        <v>0.15</v>
      </c>
      <c r="N2257">
        <v>35.700000000000003</v>
      </c>
      <c r="O2257">
        <v>11.7</v>
      </c>
      <c r="P2257" t="s">
        <v>148</v>
      </c>
      <c r="Q2257" t="s">
        <v>29</v>
      </c>
      <c r="R2257" t="s">
        <v>36</v>
      </c>
      <c r="S2257">
        <v>3.1</v>
      </c>
      <c r="T2257">
        <f>YEAR(tblOrders[[#This Row],[Order Date]])</f>
        <v>2025</v>
      </c>
      <c r="U2257" t="str">
        <f>TEXT(tblOrders[[#This Row],[Order Date]],"mmm-yyyy")</f>
        <v>Dec-2025</v>
      </c>
      <c r="V2257" s="4">
        <f>tblOrders[[#This Row],[Profit]]/tblOrders[[#This Row],[Sales Amount]]</f>
        <v>0.32773109243697474</v>
      </c>
      <c r="W2257" t="str">
        <f>VLOOKUP(tblOrders[[#This Row],[City]],CityRegion,2,0)</f>
        <v>South</v>
      </c>
      <c r="X2257" t="str">
        <f>VLOOKUP(tblOrders[[#This Row],[City]],lookups!A:C,3,0)</f>
        <v>Karnataka</v>
      </c>
    </row>
    <row r="2258" spans="1:24" x14ac:dyDescent="0.25">
      <c r="A2258" t="s">
        <v>3846</v>
      </c>
      <c r="B2258" s="1">
        <v>45958</v>
      </c>
      <c r="C2258" t="s">
        <v>1517</v>
      </c>
      <c r="D2258" t="s">
        <v>39</v>
      </c>
      <c r="E2258" t="s">
        <v>55</v>
      </c>
      <c r="F2258" t="s">
        <v>56</v>
      </c>
      <c r="G2258" t="s">
        <v>24</v>
      </c>
      <c r="H2258" t="s">
        <v>51</v>
      </c>
      <c r="I2258" t="s">
        <v>33</v>
      </c>
      <c r="J2258" t="s">
        <v>34</v>
      </c>
      <c r="K2258">
        <v>1</v>
      </c>
      <c r="L2258">
        <v>42</v>
      </c>
      <c r="M2258">
        <v>0.15</v>
      </c>
      <c r="N2258">
        <v>35.700000000000003</v>
      </c>
      <c r="O2258">
        <v>11.7</v>
      </c>
      <c r="P2258" t="s">
        <v>28</v>
      </c>
      <c r="Q2258" t="s">
        <v>91</v>
      </c>
      <c r="R2258" t="s">
        <v>36</v>
      </c>
      <c r="S2258">
        <v>3.7</v>
      </c>
      <c r="T2258">
        <f>YEAR(tblOrders[[#This Row],[Order Date]])</f>
        <v>2025</v>
      </c>
      <c r="U2258" t="str">
        <f>TEXT(tblOrders[[#This Row],[Order Date]],"mmm-yyyy")</f>
        <v>Oct-2025</v>
      </c>
      <c r="V2258" s="4">
        <f>tblOrders[[#This Row],[Profit]]/tblOrders[[#This Row],[Sales Amount]]</f>
        <v>0.32773109243697474</v>
      </c>
      <c r="W2258" t="str">
        <f>VLOOKUP(tblOrders[[#This Row],[City]],CityRegion,2,0)</f>
        <v>North</v>
      </c>
      <c r="X2258" t="str">
        <f>VLOOKUP(tblOrders[[#This Row],[City]],lookups!A:C,3,0)</f>
        <v>Delhi</v>
      </c>
    </row>
    <row r="2259" spans="1:24" x14ac:dyDescent="0.25">
      <c r="A2259" t="s">
        <v>3847</v>
      </c>
      <c r="B2259" s="1">
        <v>45836</v>
      </c>
      <c r="C2259" t="s">
        <v>1858</v>
      </c>
      <c r="D2259" t="s">
        <v>21</v>
      </c>
      <c r="E2259" t="s">
        <v>101</v>
      </c>
      <c r="F2259" t="s">
        <v>102</v>
      </c>
      <c r="G2259" t="s">
        <v>24</v>
      </c>
      <c r="H2259" t="s">
        <v>103</v>
      </c>
      <c r="I2259" t="s">
        <v>139</v>
      </c>
      <c r="J2259" t="s">
        <v>45</v>
      </c>
      <c r="K2259">
        <v>2</v>
      </c>
      <c r="L2259">
        <v>120</v>
      </c>
      <c r="M2259">
        <v>0.05</v>
      </c>
      <c r="N2259">
        <v>228</v>
      </c>
      <c r="O2259">
        <v>72</v>
      </c>
      <c r="P2259" t="s">
        <v>28</v>
      </c>
      <c r="Q2259" t="s">
        <v>86</v>
      </c>
      <c r="R2259" t="s">
        <v>123</v>
      </c>
      <c r="S2259">
        <v>4.5</v>
      </c>
      <c r="T2259">
        <f>YEAR(tblOrders[[#This Row],[Order Date]])</f>
        <v>2025</v>
      </c>
      <c r="U2259" t="str">
        <f>TEXT(tblOrders[[#This Row],[Order Date]],"mmm-yyyy")</f>
        <v>Jun-2025</v>
      </c>
      <c r="V2259" s="4">
        <f>tblOrders[[#This Row],[Profit]]/tblOrders[[#This Row],[Sales Amount]]</f>
        <v>0.31578947368421051</v>
      </c>
      <c r="W2259" t="str">
        <f>VLOOKUP(tblOrders[[#This Row],[City]],CityRegion,2,0)</f>
        <v>South</v>
      </c>
      <c r="X2259" t="str">
        <f>VLOOKUP(tblOrders[[#This Row],[City]],lookups!A:C,3,0)</f>
        <v>Tamil Nadu</v>
      </c>
    </row>
    <row r="2260" spans="1:24" x14ac:dyDescent="0.25">
      <c r="A2260" t="s">
        <v>3848</v>
      </c>
      <c r="B2260" s="1">
        <v>45807</v>
      </c>
      <c r="C2260" t="s">
        <v>3772</v>
      </c>
      <c r="D2260" t="s">
        <v>21</v>
      </c>
      <c r="E2260" t="s">
        <v>101</v>
      </c>
      <c r="F2260" t="s">
        <v>102</v>
      </c>
      <c r="G2260" t="s">
        <v>24</v>
      </c>
      <c r="H2260" t="s">
        <v>103</v>
      </c>
      <c r="I2260" t="s">
        <v>139</v>
      </c>
      <c r="J2260" t="s">
        <v>27</v>
      </c>
      <c r="K2260">
        <v>5</v>
      </c>
      <c r="L2260">
        <v>120</v>
      </c>
      <c r="M2260">
        <v>0</v>
      </c>
      <c r="N2260">
        <v>600</v>
      </c>
      <c r="O2260">
        <v>210</v>
      </c>
      <c r="P2260" t="s">
        <v>148</v>
      </c>
      <c r="Q2260" t="s">
        <v>35</v>
      </c>
      <c r="R2260" t="s">
        <v>36</v>
      </c>
      <c r="S2260">
        <v>2.8</v>
      </c>
      <c r="T2260">
        <f>YEAR(tblOrders[[#This Row],[Order Date]])</f>
        <v>2025</v>
      </c>
      <c r="U2260" t="str">
        <f>TEXT(tblOrders[[#This Row],[Order Date]],"mmm-yyyy")</f>
        <v>May-2025</v>
      </c>
      <c r="V2260" s="4">
        <f>tblOrders[[#This Row],[Profit]]/tblOrders[[#This Row],[Sales Amount]]</f>
        <v>0.35</v>
      </c>
      <c r="W2260" t="str">
        <f>VLOOKUP(tblOrders[[#This Row],[City]],CityRegion,2,0)</f>
        <v>South</v>
      </c>
      <c r="X2260" t="str">
        <f>VLOOKUP(tblOrders[[#This Row],[City]],lookups!A:C,3,0)</f>
        <v>Tamil Nadu</v>
      </c>
    </row>
    <row r="2261" spans="1:24" x14ac:dyDescent="0.25">
      <c r="A2261" t="s">
        <v>3849</v>
      </c>
      <c r="B2261" s="1">
        <v>45669</v>
      </c>
      <c r="C2261" t="s">
        <v>3850</v>
      </c>
      <c r="D2261" t="s">
        <v>39</v>
      </c>
      <c r="E2261" t="s">
        <v>49</v>
      </c>
      <c r="F2261" t="s">
        <v>50</v>
      </c>
      <c r="G2261" t="s">
        <v>24</v>
      </c>
      <c r="H2261" t="s">
        <v>51</v>
      </c>
      <c r="I2261" t="s">
        <v>57</v>
      </c>
      <c r="J2261" t="s">
        <v>27</v>
      </c>
      <c r="K2261">
        <v>5</v>
      </c>
      <c r="L2261">
        <v>85</v>
      </c>
      <c r="M2261">
        <v>0.2</v>
      </c>
      <c r="N2261">
        <v>340</v>
      </c>
      <c r="O2261">
        <v>80</v>
      </c>
      <c r="P2261" t="s">
        <v>111</v>
      </c>
      <c r="Q2261" t="s">
        <v>86</v>
      </c>
      <c r="R2261" t="s">
        <v>36</v>
      </c>
      <c r="S2261">
        <v>2.9</v>
      </c>
      <c r="T2261">
        <f>YEAR(tblOrders[[#This Row],[Order Date]])</f>
        <v>2025</v>
      </c>
      <c r="U2261" t="str">
        <f>TEXT(tblOrders[[#This Row],[Order Date]],"mmm-yyyy")</f>
        <v>Jan-2025</v>
      </c>
      <c r="V2261" s="4">
        <f>tblOrders[[#This Row],[Profit]]/tblOrders[[#This Row],[Sales Amount]]</f>
        <v>0.23529411764705882</v>
      </c>
      <c r="W2261" t="str">
        <f>VLOOKUP(tblOrders[[#This Row],[City]],CityRegion,2,0)</f>
        <v>South</v>
      </c>
      <c r="X2261" t="str">
        <f>VLOOKUP(tblOrders[[#This Row],[City]],lookups!A:C,3,0)</f>
        <v>Kerala</v>
      </c>
    </row>
    <row r="2262" spans="1:24" x14ac:dyDescent="0.25">
      <c r="A2262" t="s">
        <v>3851</v>
      </c>
      <c r="B2262" s="1">
        <v>45974</v>
      </c>
      <c r="C2262" t="s">
        <v>1575</v>
      </c>
      <c r="D2262" t="s">
        <v>39</v>
      </c>
      <c r="E2262" t="s">
        <v>114</v>
      </c>
      <c r="F2262" t="s">
        <v>115</v>
      </c>
      <c r="G2262" t="s">
        <v>42</v>
      </c>
      <c r="H2262" t="s">
        <v>116</v>
      </c>
      <c r="I2262" t="s">
        <v>84</v>
      </c>
      <c r="J2262" t="s">
        <v>34</v>
      </c>
      <c r="K2262">
        <v>2</v>
      </c>
      <c r="L2262">
        <v>12</v>
      </c>
      <c r="M2262">
        <v>0.1</v>
      </c>
      <c r="N2262">
        <v>21.6</v>
      </c>
      <c r="O2262">
        <v>9.6</v>
      </c>
      <c r="P2262" t="s">
        <v>28</v>
      </c>
      <c r="Q2262" t="s">
        <v>46</v>
      </c>
      <c r="R2262" t="s">
        <v>36</v>
      </c>
      <c r="S2262">
        <v>2.7</v>
      </c>
      <c r="T2262">
        <f>YEAR(tblOrders[[#This Row],[Order Date]])</f>
        <v>2025</v>
      </c>
      <c r="U2262" t="str">
        <f>TEXT(tblOrders[[#This Row],[Order Date]],"mmm-yyyy")</f>
        <v>Nov-2025</v>
      </c>
      <c r="V2262" s="4">
        <f>tblOrders[[#This Row],[Profit]]/tblOrders[[#This Row],[Sales Amount]]</f>
        <v>0.44444444444444442</v>
      </c>
      <c r="W2262" t="str">
        <f>VLOOKUP(tblOrders[[#This Row],[City]],CityRegion,2,0)</f>
        <v>West</v>
      </c>
      <c r="X2262" t="str">
        <f>VLOOKUP(tblOrders[[#This Row],[City]],lookups!A:C,3,0)</f>
        <v>Maharashtra</v>
      </c>
    </row>
    <row r="2263" spans="1:24" x14ac:dyDescent="0.25">
      <c r="A2263" t="s">
        <v>3852</v>
      </c>
      <c r="B2263" s="1">
        <v>45813</v>
      </c>
      <c r="C2263" t="s">
        <v>2086</v>
      </c>
      <c r="D2263" t="s">
        <v>39</v>
      </c>
      <c r="E2263" t="s">
        <v>66</v>
      </c>
      <c r="F2263" t="s">
        <v>67</v>
      </c>
      <c r="G2263" t="s">
        <v>68</v>
      </c>
      <c r="H2263" t="s">
        <v>69</v>
      </c>
      <c r="I2263" t="s">
        <v>70</v>
      </c>
      <c r="J2263" t="s">
        <v>45</v>
      </c>
      <c r="K2263">
        <v>2</v>
      </c>
      <c r="L2263">
        <v>149</v>
      </c>
      <c r="M2263">
        <v>0.1</v>
      </c>
      <c r="N2263">
        <v>268.2</v>
      </c>
      <c r="O2263">
        <v>78.2</v>
      </c>
      <c r="P2263" t="s">
        <v>28</v>
      </c>
      <c r="Q2263" t="s">
        <v>46</v>
      </c>
      <c r="R2263" t="s">
        <v>36</v>
      </c>
      <c r="S2263">
        <v>2.7</v>
      </c>
      <c r="T2263">
        <f>YEAR(tblOrders[[#This Row],[Order Date]])</f>
        <v>2025</v>
      </c>
      <c r="U2263" t="str">
        <f>TEXT(tblOrders[[#This Row],[Order Date]],"mmm-yyyy")</f>
        <v>Jun-2025</v>
      </c>
      <c r="V2263" s="4">
        <f>tblOrders[[#This Row],[Profit]]/tblOrders[[#This Row],[Sales Amount]]</f>
        <v>0.29157345264727819</v>
      </c>
      <c r="W2263" t="str">
        <f>VLOOKUP(tblOrders[[#This Row],[City]],CityRegion,2,0)</f>
        <v>South</v>
      </c>
      <c r="X2263" t="str">
        <f>VLOOKUP(tblOrders[[#This Row],[City]],lookups!A:C,3,0)</f>
        <v>Telengana</v>
      </c>
    </row>
    <row r="2264" spans="1:24" x14ac:dyDescent="0.25">
      <c r="A2264" t="s">
        <v>3853</v>
      </c>
      <c r="B2264" s="1">
        <v>45813</v>
      </c>
      <c r="C2264" t="s">
        <v>3374</v>
      </c>
      <c r="D2264" t="s">
        <v>21</v>
      </c>
      <c r="E2264" t="s">
        <v>73</v>
      </c>
      <c r="F2264" t="s">
        <v>74</v>
      </c>
      <c r="G2264" t="s">
        <v>68</v>
      </c>
      <c r="H2264" t="s">
        <v>75</v>
      </c>
      <c r="I2264" t="s">
        <v>139</v>
      </c>
      <c r="J2264" t="s">
        <v>34</v>
      </c>
      <c r="K2264">
        <v>4</v>
      </c>
      <c r="L2264">
        <v>65</v>
      </c>
      <c r="M2264">
        <v>0.15</v>
      </c>
      <c r="N2264">
        <v>221</v>
      </c>
      <c r="O2264">
        <v>69</v>
      </c>
      <c r="P2264" t="s">
        <v>28</v>
      </c>
      <c r="Q2264" t="s">
        <v>91</v>
      </c>
      <c r="R2264" t="s">
        <v>36</v>
      </c>
      <c r="S2264">
        <v>3</v>
      </c>
      <c r="T2264">
        <f>YEAR(tblOrders[[#This Row],[Order Date]])</f>
        <v>2025</v>
      </c>
      <c r="U2264" t="str">
        <f>TEXT(tblOrders[[#This Row],[Order Date]],"mmm-yyyy")</f>
        <v>Jun-2025</v>
      </c>
      <c r="V2264" s="4">
        <f>tblOrders[[#This Row],[Profit]]/tblOrders[[#This Row],[Sales Amount]]</f>
        <v>0.31221719457013575</v>
      </c>
      <c r="W2264" t="str">
        <f>VLOOKUP(tblOrders[[#This Row],[City]],CityRegion,2,0)</f>
        <v>South</v>
      </c>
      <c r="X2264" t="str">
        <f>VLOOKUP(tblOrders[[#This Row],[City]],lookups!A:C,3,0)</f>
        <v>Tamil Nadu</v>
      </c>
    </row>
    <row r="2265" spans="1:24" x14ac:dyDescent="0.25">
      <c r="A2265" t="s">
        <v>3854</v>
      </c>
      <c r="B2265" s="1">
        <v>46007</v>
      </c>
      <c r="C2265" t="s">
        <v>3855</v>
      </c>
      <c r="D2265" t="s">
        <v>21</v>
      </c>
      <c r="E2265" t="s">
        <v>114</v>
      </c>
      <c r="F2265" t="s">
        <v>115</v>
      </c>
      <c r="G2265" t="s">
        <v>42</v>
      </c>
      <c r="H2265" t="s">
        <v>116</v>
      </c>
      <c r="I2265" t="s">
        <v>70</v>
      </c>
      <c r="J2265" t="s">
        <v>45</v>
      </c>
      <c r="K2265">
        <v>2</v>
      </c>
      <c r="L2265">
        <v>12</v>
      </c>
      <c r="M2265">
        <v>0</v>
      </c>
      <c r="N2265">
        <v>24</v>
      </c>
      <c r="O2265">
        <v>12</v>
      </c>
      <c r="P2265" t="s">
        <v>28</v>
      </c>
      <c r="Q2265" t="s">
        <v>91</v>
      </c>
      <c r="R2265" t="s">
        <v>36</v>
      </c>
      <c r="S2265">
        <v>3.2</v>
      </c>
      <c r="T2265">
        <f>YEAR(tblOrders[[#This Row],[Order Date]])</f>
        <v>2025</v>
      </c>
      <c r="U2265" t="str">
        <f>TEXT(tblOrders[[#This Row],[Order Date]],"mmm-yyyy")</f>
        <v>Dec-2025</v>
      </c>
      <c r="V2265" s="4">
        <f>tblOrders[[#This Row],[Profit]]/tblOrders[[#This Row],[Sales Amount]]</f>
        <v>0.5</v>
      </c>
      <c r="W2265" t="str">
        <f>VLOOKUP(tblOrders[[#This Row],[City]],CityRegion,2,0)</f>
        <v>South</v>
      </c>
      <c r="X2265" t="str">
        <f>VLOOKUP(tblOrders[[#This Row],[City]],lookups!A:C,3,0)</f>
        <v>Telengana</v>
      </c>
    </row>
    <row r="2266" spans="1:24" x14ac:dyDescent="0.25">
      <c r="A2266" t="s">
        <v>3856</v>
      </c>
      <c r="B2266" s="1">
        <v>45906</v>
      </c>
      <c r="C2266" t="s">
        <v>3249</v>
      </c>
      <c r="D2266" t="s">
        <v>21</v>
      </c>
      <c r="E2266" t="s">
        <v>108</v>
      </c>
      <c r="F2266" t="s">
        <v>109</v>
      </c>
      <c r="G2266" t="s">
        <v>62</v>
      </c>
      <c r="H2266" t="s">
        <v>110</v>
      </c>
      <c r="I2266" t="s">
        <v>84</v>
      </c>
      <c r="J2266" t="s">
        <v>45</v>
      </c>
      <c r="K2266">
        <v>1</v>
      </c>
      <c r="L2266">
        <v>110</v>
      </c>
      <c r="M2266">
        <v>0.05</v>
      </c>
      <c r="N2266">
        <v>104.5</v>
      </c>
      <c r="O2266">
        <v>36.5</v>
      </c>
      <c r="P2266" t="s">
        <v>28</v>
      </c>
      <c r="Q2266" t="s">
        <v>29</v>
      </c>
      <c r="R2266" t="s">
        <v>36</v>
      </c>
      <c r="S2266">
        <v>4.7</v>
      </c>
      <c r="T2266">
        <f>YEAR(tblOrders[[#This Row],[Order Date]])</f>
        <v>2025</v>
      </c>
      <c r="U2266" t="str">
        <f>TEXT(tblOrders[[#This Row],[Order Date]],"mmm-yyyy")</f>
        <v>Sep-2025</v>
      </c>
      <c r="V2266" s="4">
        <f>tblOrders[[#This Row],[Profit]]/tblOrders[[#This Row],[Sales Amount]]</f>
        <v>0.34928229665071769</v>
      </c>
      <c r="W2266" t="str">
        <f>VLOOKUP(tblOrders[[#This Row],[City]],CityRegion,2,0)</f>
        <v>West</v>
      </c>
      <c r="X2266" t="str">
        <f>VLOOKUP(tblOrders[[#This Row],[City]],lookups!A:C,3,0)</f>
        <v>Maharashtra</v>
      </c>
    </row>
    <row r="2267" spans="1:24" x14ac:dyDescent="0.25">
      <c r="A2267" t="s">
        <v>3857</v>
      </c>
      <c r="B2267" s="1">
        <v>45883</v>
      </c>
      <c r="C2267" t="s">
        <v>3124</v>
      </c>
      <c r="D2267" t="s">
        <v>21</v>
      </c>
      <c r="E2267" t="s">
        <v>66</v>
      </c>
      <c r="F2267" t="s">
        <v>67</v>
      </c>
      <c r="G2267" t="s">
        <v>68</v>
      </c>
      <c r="H2267" t="s">
        <v>69</v>
      </c>
      <c r="I2267" t="s">
        <v>139</v>
      </c>
      <c r="J2267" t="s">
        <v>27</v>
      </c>
      <c r="K2267">
        <v>5</v>
      </c>
      <c r="L2267">
        <v>149</v>
      </c>
      <c r="M2267">
        <v>0.2</v>
      </c>
      <c r="N2267">
        <v>596</v>
      </c>
      <c r="O2267">
        <v>121</v>
      </c>
      <c r="P2267" t="s">
        <v>28</v>
      </c>
      <c r="Q2267" t="s">
        <v>35</v>
      </c>
      <c r="R2267" t="s">
        <v>36</v>
      </c>
      <c r="S2267">
        <v>2.8</v>
      </c>
      <c r="T2267">
        <f>YEAR(tblOrders[[#This Row],[Order Date]])</f>
        <v>2025</v>
      </c>
      <c r="U2267" t="str">
        <f>TEXT(tblOrders[[#This Row],[Order Date]],"mmm-yyyy")</f>
        <v>Aug-2025</v>
      </c>
      <c r="V2267" s="4">
        <f>tblOrders[[#This Row],[Profit]]/tblOrders[[#This Row],[Sales Amount]]</f>
        <v>0.20302013422818793</v>
      </c>
      <c r="W2267" t="str">
        <f>VLOOKUP(tblOrders[[#This Row],[City]],CityRegion,2,0)</f>
        <v>South</v>
      </c>
      <c r="X2267" t="str">
        <f>VLOOKUP(tblOrders[[#This Row],[City]],lookups!A:C,3,0)</f>
        <v>Tamil Nadu</v>
      </c>
    </row>
    <row r="2268" spans="1:24" x14ac:dyDescent="0.25">
      <c r="A2268" t="s">
        <v>3858</v>
      </c>
      <c r="B2268" s="1">
        <v>45784</v>
      </c>
      <c r="C2268" t="s">
        <v>3859</v>
      </c>
      <c r="D2268" t="s">
        <v>21</v>
      </c>
      <c r="E2268" t="s">
        <v>108</v>
      </c>
      <c r="F2268" t="s">
        <v>109</v>
      </c>
      <c r="G2268" t="s">
        <v>62</v>
      </c>
      <c r="H2268" t="s">
        <v>110</v>
      </c>
      <c r="I2268" t="s">
        <v>139</v>
      </c>
      <c r="J2268" t="s">
        <v>45</v>
      </c>
      <c r="K2268">
        <v>1</v>
      </c>
      <c r="L2268">
        <v>110</v>
      </c>
      <c r="M2268">
        <v>0.05</v>
      </c>
      <c r="N2268">
        <v>104.5</v>
      </c>
      <c r="O2268">
        <v>36.5</v>
      </c>
      <c r="P2268" t="s">
        <v>28</v>
      </c>
      <c r="Q2268" t="s">
        <v>86</v>
      </c>
      <c r="R2268" t="s">
        <v>36</v>
      </c>
      <c r="S2268">
        <v>3.1</v>
      </c>
      <c r="T2268">
        <f>YEAR(tblOrders[[#This Row],[Order Date]])</f>
        <v>2025</v>
      </c>
      <c r="U2268" t="str">
        <f>TEXT(tblOrders[[#This Row],[Order Date]],"mmm-yyyy")</f>
        <v>May-2025</v>
      </c>
      <c r="V2268" s="4">
        <f>tblOrders[[#This Row],[Profit]]/tblOrders[[#This Row],[Sales Amount]]</f>
        <v>0.34928229665071769</v>
      </c>
      <c r="W2268" t="str">
        <f>VLOOKUP(tblOrders[[#This Row],[City]],CityRegion,2,0)</f>
        <v>South</v>
      </c>
      <c r="X2268" t="str">
        <f>VLOOKUP(tblOrders[[#This Row],[City]],lookups!A:C,3,0)</f>
        <v>Tamil Nadu</v>
      </c>
    </row>
    <row r="2269" spans="1:24" x14ac:dyDescent="0.25">
      <c r="A2269" t="s">
        <v>3860</v>
      </c>
      <c r="B2269" s="1">
        <v>45697</v>
      </c>
      <c r="C2269" t="s">
        <v>3861</v>
      </c>
      <c r="D2269" t="s">
        <v>21</v>
      </c>
      <c r="E2269" t="s">
        <v>22</v>
      </c>
      <c r="F2269" t="s">
        <v>23</v>
      </c>
      <c r="G2269" t="s">
        <v>24</v>
      </c>
      <c r="H2269" t="s">
        <v>25</v>
      </c>
      <c r="I2269" t="s">
        <v>26</v>
      </c>
      <c r="J2269" t="s">
        <v>45</v>
      </c>
      <c r="K2269">
        <v>2</v>
      </c>
      <c r="L2269">
        <v>190</v>
      </c>
      <c r="M2269">
        <v>0.05</v>
      </c>
      <c r="N2269">
        <v>361</v>
      </c>
      <c r="O2269">
        <v>111</v>
      </c>
      <c r="P2269" t="s">
        <v>111</v>
      </c>
      <c r="Q2269" t="s">
        <v>35</v>
      </c>
      <c r="R2269" t="s">
        <v>30</v>
      </c>
      <c r="S2269">
        <v>3.2</v>
      </c>
      <c r="T2269">
        <f>YEAR(tblOrders[[#This Row],[Order Date]])</f>
        <v>2025</v>
      </c>
      <c r="U2269" t="str">
        <f>TEXT(tblOrders[[#This Row],[Order Date]],"mmm-yyyy")</f>
        <v>Feb-2025</v>
      </c>
      <c r="V2269" s="4">
        <f>tblOrders[[#This Row],[Profit]]/tblOrders[[#This Row],[Sales Amount]]</f>
        <v>0.30747922437673131</v>
      </c>
      <c r="W2269" t="str">
        <f>VLOOKUP(tblOrders[[#This Row],[City]],CityRegion,2,0)</f>
        <v>South</v>
      </c>
      <c r="X2269" t="str">
        <f>VLOOKUP(tblOrders[[#This Row],[City]],lookups!A:C,3,0)</f>
        <v>Karnataka</v>
      </c>
    </row>
    <row r="2270" spans="1:24" x14ac:dyDescent="0.25">
      <c r="A2270" t="s">
        <v>3862</v>
      </c>
      <c r="B2270" s="1">
        <v>45869</v>
      </c>
      <c r="C2270" t="s">
        <v>2779</v>
      </c>
      <c r="D2270" t="s">
        <v>21</v>
      </c>
      <c r="E2270" t="s">
        <v>79</v>
      </c>
      <c r="F2270" t="s">
        <v>80</v>
      </c>
      <c r="G2270" t="s">
        <v>68</v>
      </c>
      <c r="H2270" t="s">
        <v>81</v>
      </c>
      <c r="I2270" t="s">
        <v>84</v>
      </c>
      <c r="J2270" t="s">
        <v>34</v>
      </c>
      <c r="K2270">
        <v>1</v>
      </c>
      <c r="L2270">
        <v>799</v>
      </c>
      <c r="M2270">
        <v>0.15</v>
      </c>
      <c r="N2270">
        <v>679.15</v>
      </c>
      <c r="O2270">
        <v>59.15</v>
      </c>
      <c r="P2270" t="s">
        <v>28</v>
      </c>
      <c r="Q2270" t="s">
        <v>91</v>
      </c>
      <c r="R2270" t="s">
        <v>123</v>
      </c>
      <c r="S2270">
        <v>4</v>
      </c>
      <c r="T2270">
        <f>YEAR(tblOrders[[#This Row],[Order Date]])</f>
        <v>2025</v>
      </c>
      <c r="U2270" t="str">
        <f>TEXT(tblOrders[[#This Row],[Order Date]],"mmm-yyyy")</f>
        <v>Jul-2025</v>
      </c>
      <c r="V2270" s="4">
        <f>tblOrders[[#This Row],[Profit]]/tblOrders[[#This Row],[Sales Amount]]</f>
        <v>8.7094161819921967E-2</v>
      </c>
      <c r="W2270" t="str">
        <f>VLOOKUP(tblOrders[[#This Row],[City]],CityRegion,2,0)</f>
        <v>West</v>
      </c>
      <c r="X2270" t="str">
        <f>VLOOKUP(tblOrders[[#This Row],[City]],lookups!A:C,3,0)</f>
        <v>Maharashtra</v>
      </c>
    </row>
    <row r="2271" spans="1:24" x14ac:dyDescent="0.25">
      <c r="A2271" t="s">
        <v>3863</v>
      </c>
      <c r="B2271" s="1">
        <v>45913</v>
      </c>
      <c r="C2271" t="s">
        <v>3864</v>
      </c>
      <c r="D2271" t="s">
        <v>39</v>
      </c>
      <c r="E2271" t="s">
        <v>60</v>
      </c>
      <c r="F2271" t="s">
        <v>61</v>
      </c>
      <c r="G2271" t="s">
        <v>62</v>
      </c>
      <c r="H2271" t="s">
        <v>63</v>
      </c>
      <c r="I2271" t="s">
        <v>76</v>
      </c>
      <c r="J2271" t="s">
        <v>45</v>
      </c>
      <c r="K2271">
        <v>1</v>
      </c>
      <c r="L2271">
        <v>45</v>
      </c>
      <c r="M2271">
        <v>0</v>
      </c>
      <c r="N2271">
        <v>45</v>
      </c>
      <c r="O2271">
        <v>19</v>
      </c>
      <c r="P2271" t="s">
        <v>85</v>
      </c>
      <c r="Q2271" t="s">
        <v>91</v>
      </c>
      <c r="R2271" t="s">
        <v>36</v>
      </c>
      <c r="S2271">
        <v>3.8</v>
      </c>
      <c r="T2271">
        <f>YEAR(tblOrders[[#This Row],[Order Date]])</f>
        <v>2025</v>
      </c>
      <c r="U2271" t="str">
        <f>TEXT(tblOrders[[#This Row],[Order Date]],"mmm-yyyy")</f>
        <v>Sep-2025</v>
      </c>
      <c r="V2271" s="4">
        <f>tblOrders[[#This Row],[Profit]]/tblOrders[[#This Row],[Sales Amount]]</f>
        <v>0.42222222222222222</v>
      </c>
      <c r="W2271" t="str">
        <f>VLOOKUP(tblOrders[[#This Row],[City]],CityRegion,2,0)</f>
        <v>South</v>
      </c>
      <c r="X2271" t="str">
        <f>VLOOKUP(tblOrders[[#This Row],[City]],lookups!A:C,3,0)</f>
        <v>Kerala</v>
      </c>
    </row>
    <row r="2272" spans="1:24" x14ac:dyDescent="0.25">
      <c r="A2272" t="s">
        <v>3865</v>
      </c>
      <c r="B2272" s="1">
        <v>45949</v>
      </c>
      <c r="C2272" t="s">
        <v>1190</v>
      </c>
      <c r="D2272" t="s">
        <v>21</v>
      </c>
      <c r="E2272" t="s">
        <v>108</v>
      </c>
      <c r="F2272" t="s">
        <v>109</v>
      </c>
      <c r="G2272" t="s">
        <v>62</v>
      </c>
      <c r="H2272" t="s">
        <v>110</v>
      </c>
      <c r="I2272" t="s">
        <v>130</v>
      </c>
      <c r="J2272" t="s">
        <v>27</v>
      </c>
      <c r="K2272">
        <v>4</v>
      </c>
      <c r="L2272">
        <v>110</v>
      </c>
      <c r="M2272">
        <v>0.1</v>
      </c>
      <c r="N2272">
        <v>396</v>
      </c>
      <c r="O2272">
        <v>124</v>
      </c>
      <c r="P2272" t="s">
        <v>28</v>
      </c>
      <c r="Q2272" t="s">
        <v>46</v>
      </c>
      <c r="R2272" t="s">
        <v>36</v>
      </c>
      <c r="S2272">
        <v>4.5999999999999996</v>
      </c>
      <c r="T2272">
        <f>YEAR(tblOrders[[#This Row],[Order Date]])</f>
        <v>2025</v>
      </c>
      <c r="U2272" t="str">
        <f>TEXT(tblOrders[[#This Row],[Order Date]],"mmm-yyyy")</f>
        <v>Oct-2025</v>
      </c>
      <c r="V2272" s="4">
        <f>tblOrders[[#This Row],[Profit]]/tblOrders[[#This Row],[Sales Amount]]</f>
        <v>0.31313131313131315</v>
      </c>
      <c r="W2272" t="str">
        <f>VLOOKUP(tblOrders[[#This Row],[City]],CityRegion,2,0)</f>
        <v>West</v>
      </c>
      <c r="X2272" t="str">
        <f>VLOOKUP(tblOrders[[#This Row],[City]],lookups!A:C,3,0)</f>
        <v>Maharashtra</v>
      </c>
    </row>
    <row r="2273" spans="1:24" x14ac:dyDescent="0.25">
      <c r="A2273" t="s">
        <v>3866</v>
      </c>
      <c r="B2273" s="1">
        <v>45902</v>
      </c>
      <c r="C2273" t="s">
        <v>1004</v>
      </c>
      <c r="D2273" t="s">
        <v>39</v>
      </c>
      <c r="E2273" t="s">
        <v>66</v>
      </c>
      <c r="F2273" t="s">
        <v>67</v>
      </c>
      <c r="G2273" t="s">
        <v>68</v>
      </c>
      <c r="H2273" t="s">
        <v>69</v>
      </c>
      <c r="I2273" t="s">
        <v>139</v>
      </c>
      <c r="J2273" t="s">
        <v>34</v>
      </c>
      <c r="K2273">
        <v>4</v>
      </c>
      <c r="L2273">
        <v>149</v>
      </c>
      <c r="M2273">
        <v>0.1</v>
      </c>
      <c r="N2273">
        <v>536.4</v>
      </c>
      <c r="O2273">
        <v>156.4</v>
      </c>
      <c r="P2273" t="s">
        <v>111</v>
      </c>
      <c r="Q2273" t="s">
        <v>86</v>
      </c>
      <c r="R2273" t="s">
        <v>30</v>
      </c>
      <c r="S2273">
        <v>2.8</v>
      </c>
      <c r="T2273">
        <f>YEAR(tblOrders[[#This Row],[Order Date]])</f>
        <v>2025</v>
      </c>
      <c r="U2273" t="str">
        <f>TEXT(tblOrders[[#This Row],[Order Date]],"mmm-yyyy")</f>
        <v>Sep-2025</v>
      </c>
      <c r="V2273" s="4">
        <f>tblOrders[[#This Row],[Profit]]/tblOrders[[#This Row],[Sales Amount]]</f>
        <v>0.29157345264727819</v>
      </c>
      <c r="W2273" t="str">
        <f>VLOOKUP(tblOrders[[#This Row],[City]],CityRegion,2,0)</f>
        <v>South</v>
      </c>
      <c r="X2273" t="str">
        <f>VLOOKUP(tblOrders[[#This Row],[City]],lookups!A:C,3,0)</f>
        <v>Tamil Nadu</v>
      </c>
    </row>
    <row r="2274" spans="1:24" x14ac:dyDescent="0.25">
      <c r="A2274" t="s">
        <v>3867</v>
      </c>
      <c r="B2274" s="1">
        <v>45978</v>
      </c>
      <c r="C2274" t="s">
        <v>3176</v>
      </c>
      <c r="D2274" t="s">
        <v>39</v>
      </c>
      <c r="E2274" t="s">
        <v>73</v>
      </c>
      <c r="F2274" t="s">
        <v>74</v>
      </c>
      <c r="G2274" t="s">
        <v>68</v>
      </c>
      <c r="H2274" t="s">
        <v>75</v>
      </c>
      <c r="I2274" t="s">
        <v>33</v>
      </c>
      <c r="J2274" t="s">
        <v>27</v>
      </c>
      <c r="K2274">
        <v>1</v>
      </c>
      <c r="L2274">
        <v>65</v>
      </c>
      <c r="M2274">
        <v>0.2</v>
      </c>
      <c r="N2274">
        <v>52</v>
      </c>
      <c r="O2274">
        <v>14</v>
      </c>
      <c r="P2274" t="s">
        <v>85</v>
      </c>
      <c r="Q2274" t="s">
        <v>35</v>
      </c>
      <c r="R2274" t="s">
        <v>36</v>
      </c>
      <c r="S2274">
        <v>4.0999999999999996</v>
      </c>
      <c r="T2274">
        <f>YEAR(tblOrders[[#This Row],[Order Date]])</f>
        <v>2025</v>
      </c>
      <c r="U2274" t="str">
        <f>TEXT(tblOrders[[#This Row],[Order Date]],"mmm-yyyy")</f>
        <v>Nov-2025</v>
      </c>
      <c r="V2274" s="4">
        <f>tblOrders[[#This Row],[Profit]]/tblOrders[[#This Row],[Sales Amount]]</f>
        <v>0.26923076923076922</v>
      </c>
      <c r="W2274" t="str">
        <f>VLOOKUP(tblOrders[[#This Row],[City]],CityRegion,2,0)</f>
        <v>North</v>
      </c>
      <c r="X2274" t="str">
        <f>VLOOKUP(tblOrders[[#This Row],[City]],lookups!A:C,3,0)</f>
        <v>Delhi</v>
      </c>
    </row>
    <row r="2275" spans="1:24" x14ac:dyDescent="0.25">
      <c r="A2275" t="s">
        <v>3868</v>
      </c>
      <c r="B2275" s="1">
        <v>45845</v>
      </c>
      <c r="C2275" t="s">
        <v>3869</v>
      </c>
      <c r="D2275" t="s">
        <v>21</v>
      </c>
      <c r="E2275" t="s">
        <v>49</v>
      </c>
      <c r="F2275" t="s">
        <v>50</v>
      </c>
      <c r="G2275" t="s">
        <v>24</v>
      </c>
      <c r="H2275" t="s">
        <v>51</v>
      </c>
      <c r="I2275" t="s">
        <v>84</v>
      </c>
      <c r="J2275" t="s">
        <v>45</v>
      </c>
      <c r="K2275">
        <v>2</v>
      </c>
      <c r="L2275">
        <v>85</v>
      </c>
      <c r="M2275">
        <v>0.2</v>
      </c>
      <c r="N2275">
        <v>136</v>
      </c>
      <c r="O2275">
        <v>32</v>
      </c>
      <c r="P2275" t="s">
        <v>111</v>
      </c>
      <c r="Q2275" t="s">
        <v>35</v>
      </c>
      <c r="R2275" t="s">
        <v>36</v>
      </c>
      <c r="S2275">
        <v>3</v>
      </c>
      <c r="T2275">
        <f>YEAR(tblOrders[[#This Row],[Order Date]])</f>
        <v>2025</v>
      </c>
      <c r="U2275" t="str">
        <f>TEXT(tblOrders[[#This Row],[Order Date]],"mmm-yyyy")</f>
        <v>Jul-2025</v>
      </c>
      <c r="V2275" s="4">
        <f>tblOrders[[#This Row],[Profit]]/tblOrders[[#This Row],[Sales Amount]]</f>
        <v>0.23529411764705882</v>
      </c>
      <c r="W2275" t="str">
        <f>VLOOKUP(tblOrders[[#This Row],[City]],CityRegion,2,0)</f>
        <v>West</v>
      </c>
      <c r="X2275" t="str">
        <f>VLOOKUP(tblOrders[[#This Row],[City]],lookups!A:C,3,0)</f>
        <v>Maharashtra</v>
      </c>
    </row>
    <row r="2276" spans="1:24" x14ac:dyDescent="0.25">
      <c r="A2276" t="s">
        <v>3870</v>
      </c>
      <c r="B2276" s="1">
        <v>45710</v>
      </c>
      <c r="C2276" t="s">
        <v>54</v>
      </c>
      <c r="D2276" t="s">
        <v>39</v>
      </c>
      <c r="E2276" t="s">
        <v>79</v>
      </c>
      <c r="F2276" t="s">
        <v>80</v>
      </c>
      <c r="G2276" t="s">
        <v>68</v>
      </c>
      <c r="H2276" t="s">
        <v>81</v>
      </c>
      <c r="I2276" t="s">
        <v>139</v>
      </c>
      <c r="J2276" t="s">
        <v>34</v>
      </c>
      <c r="K2276">
        <v>1</v>
      </c>
      <c r="L2276">
        <v>799</v>
      </c>
      <c r="M2276">
        <v>0.2</v>
      </c>
      <c r="N2276">
        <v>639.20000000000005</v>
      </c>
      <c r="O2276">
        <v>19.2</v>
      </c>
      <c r="P2276" t="s">
        <v>28</v>
      </c>
      <c r="Q2276" t="s">
        <v>86</v>
      </c>
      <c r="R2276" t="s">
        <v>36</v>
      </c>
      <c r="S2276">
        <v>4.7</v>
      </c>
      <c r="T2276">
        <f>YEAR(tblOrders[[#This Row],[Order Date]])</f>
        <v>2025</v>
      </c>
      <c r="U2276" t="str">
        <f>TEXT(tblOrders[[#This Row],[Order Date]],"mmm-yyyy")</f>
        <v>Feb-2025</v>
      </c>
      <c r="V2276" s="4">
        <f>tblOrders[[#This Row],[Profit]]/tblOrders[[#This Row],[Sales Amount]]</f>
        <v>3.0037546933667079E-2</v>
      </c>
      <c r="W2276" t="str">
        <f>VLOOKUP(tblOrders[[#This Row],[City]],CityRegion,2,0)</f>
        <v>South</v>
      </c>
      <c r="X2276" t="str">
        <f>VLOOKUP(tblOrders[[#This Row],[City]],lookups!A:C,3,0)</f>
        <v>Tamil Nadu</v>
      </c>
    </row>
    <row r="2277" spans="1:24" x14ac:dyDescent="0.25">
      <c r="A2277" t="s">
        <v>3871</v>
      </c>
      <c r="B2277" s="1">
        <v>45860</v>
      </c>
      <c r="C2277" t="s">
        <v>3872</v>
      </c>
      <c r="D2277" t="s">
        <v>21</v>
      </c>
      <c r="E2277" t="s">
        <v>55</v>
      </c>
      <c r="F2277" t="s">
        <v>56</v>
      </c>
      <c r="G2277" t="s">
        <v>24</v>
      </c>
      <c r="H2277" t="s">
        <v>51</v>
      </c>
      <c r="I2277" t="s">
        <v>139</v>
      </c>
      <c r="J2277" t="s">
        <v>45</v>
      </c>
      <c r="K2277">
        <v>1</v>
      </c>
      <c r="L2277">
        <v>42</v>
      </c>
      <c r="M2277">
        <v>0.15</v>
      </c>
      <c r="N2277">
        <v>35.700000000000003</v>
      </c>
      <c r="O2277">
        <v>11.7</v>
      </c>
      <c r="P2277" t="s">
        <v>28</v>
      </c>
      <c r="Q2277" t="s">
        <v>35</v>
      </c>
      <c r="R2277" t="s">
        <v>36</v>
      </c>
      <c r="S2277">
        <v>3.7</v>
      </c>
      <c r="T2277">
        <f>YEAR(tblOrders[[#This Row],[Order Date]])</f>
        <v>2025</v>
      </c>
      <c r="U2277" t="str">
        <f>TEXT(tblOrders[[#This Row],[Order Date]],"mmm-yyyy")</f>
        <v>Jul-2025</v>
      </c>
      <c r="V2277" s="4">
        <f>tblOrders[[#This Row],[Profit]]/tblOrders[[#This Row],[Sales Amount]]</f>
        <v>0.32773109243697474</v>
      </c>
      <c r="W2277" t="str">
        <f>VLOOKUP(tblOrders[[#This Row],[City]],CityRegion,2,0)</f>
        <v>South</v>
      </c>
      <c r="X2277" t="str">
        <f>VLOOKUP(tblOrders[[#This Row],[City]],lookups!A:C,3,0)</f>
        <v>Tamil Nadu</v>
      </c>
    </row>
    <row r="2278" spans="1:24" x14ac:dyDescent="0.25">
      <c r="A2278" t="s">
        <v>3873</v>
      </c>
      <c r="B2278" s="1">
        <v>45946</v>
      </c>
      <c r="C2278" t="s">
        <v>3874</v>
      </c>
      <c r="D2278" t="s">
        <v>21</v>
      </c>
      <c r="E2278" t="s">
        <v>79</v>
      </c>
      <c r="F2278" t="s">
        <v>80</v>
      </c>
      <c r="G2278" t="s">
        <v>68</v>
      </c>
      <c r="H2278" t="s">
        <v>81</v>
      </c>
      <c r="I2278" t="s">
        <v>139</v>
      </c>
      <c r="J2278" t="s">
        <v>27</v>
      </c>
      <c r="K2278">
        <v>2</v>
      </c>
      <c r="L2278">
        <v>799</v>
      </c>
      <c r="M2278">
        <v>0.2</v>
      </c>
      <c r="N2278">
        <v>1278.4000000000001</v>
      </c>
      <c r="O2278">
        <v>38.4</v>
      </c>
      <c r="P2278" t="s">
        <v>28</v>
      </c>
      <c r="Q2278" t="s">
        <v>91</v>
      </c>
      <c r="R2278" t="s">
        <v>36</v>
      </c>
      <c r="S2278">
        <v>4.8</v>
      </c>
      <c r="T2278">
        <f>YEAR(tblOrders[[#This Row],[Order Date]])</f>
        <v>2025</v>
      </c>
      <c r="U2278" t="str">
        <f>TEXT(tblOrders[[#This Row],[Order Date]],"mmm-yyyy")</f>
        <v>Oct-2025</v>
      </c>
      <c r="V2278" s="4">
        <f>tblOrders[[#This Row],[Profit]]/tblOrders[[#This Row],[Sales Amount]]</f>
        <v>3.0037546933667079E-2</v>
      </c>
      <c r="W2278" t="str">
        <f>VLOOKUP(tblOrders[[#This Row],[City]],CityRegion,2,0)</f>
        <v>South</v>
      </c>
      <c r="X2278" t="str">
        <f>VLOOKUP(tblOrders[[#This Row],[City]],lookups!A:C,3,0)</f>
        <v>Tamil Nadu</v>
      </c>
    </row>
    <row r="2279" spans="1:24" x14ac:dyDescent="0.25">
      <c r="A2279" t="s">
        <v>3875</v>
      </c>
      <c r="B2279" s="1">
        <v>45694</v>
      </c>
      <c r="C2279" t="s">
        <v>156</v>
      </c>
      <c r="D2279" t="s">
        <v>21</v>
      </c>
      <c r="E2279" t="s">
        <v>22</v>
      </c>
      <c r="F2279" t="s">
        <v>23</v>
      </c>
      <c r="G2279" t="s">
        <v>24</v>
      </c>
      <c r="H2279" t="s">
        <v>25</v>
      </c>
      <c r="I2279" t="s">
        <v>130</v>
      </c>
      <c r="J2279" t="s">
        <v>45</v>
      </c>
      <c r="K2279">
        <v>3</v>
      </c>
      <c r="L2279">
        <v>190</v>
      </c>
      <c r="M2279">
        <v>0.15</v>
      </c>
      <c r="N2279">
        <v>484.5</v>
      </c>
      <c r="O2279">
        <v>109.5</v>
      </c>
      <c r="P2279" t="s">
        <v>111</v>
      </c>
      <c r="Q2279" t="s">
        <v>91</v>
      </c>
      <c r="R2279" t="s">
        <v>30</v>
      </c>
      <c r="S2279">
        <v>4.2</v>
      </c>
      <c r="T2279">
        <f>YEAR(tblOrders[[#This Row],[Order Date]])</f>
        <v>2025</v>
      </c>
      <c r="U2279" t="str">
        <f>TEXT(tblOrders[[#This Row],[Order Date]],"mmm-yyyy")</f>
        <v>Feb-2025</v>
      </c>
      <c r="V2279" s="4">
        <f>tblOrders[[#This Row],[Profit]]/tblOrders[[#This Row],[Sales Amount]]</f>
        <v>0.2260061919504644</v>
      </c>
      <c r="W2279" t="str">
        <f>VLOOKUP(tblOrders[[#This Row],[City]],CityRegion,2,0)</f>
        <v>West</v>
      </c>
      <c r="X2279" t="str">
        <f>VLOOKUP(tblOrders[[#This Row],[City]],lookups!A:C,3,0)</f>
        <v>Maharashtra</v>
      </c>
    </row>
    <row r="2280" spans="1:24" x14ac:dyDescent="0.25">
      <c r="A2280" t="s">
        <v>3876</v>
      </c>
      <c r="B2280" s="1">
        <v>45722</v>
      </c>
      <c r="C2280" t="s">
        <v>3877</v>
      </c>
      <c r="D2280" t="s">
        <v>21</v>
      </c>
      <c r="E2280" t="s">
        <v>40</v>
      </c>
      <c r="F2280" t="s">
        <v>41</v>
      </c>
      <c r="G2280" t="s">
        <v>42</v>
      </c>
      <c r="H2280" t="s">
        <v>43</v>
      </c>
      <c r="I2280" t="s">
        <v>84</v>
      </c>
      <c r="J2280" t="s">
        <v>27</v>
      </c>
      <c r="K2280">
        <v>2</v>
      </c>
      <c r="L2280">
        <v>18</v>
      </c>
      <c r="M2280">
        <v>0.1</v>
      </c>
      <c r="N2280">
        <v>32.4</v>
      </c>
      <c r="O2280">
        <v>14.4</v>
      </c>
      <c r="P2280" t="s">
        <v>28</v>
      </c>
      <c r="Q2280" t="s">
        <v>46</v>
      </c>
      <c r="R2280" t="s">
        <v>36</v>
      </c>
      <c r="S2280">
        <v>4.8</v>
      </c>
      <c r="T2280">
        <f>YEAR(tblOrders[[#This Row],[Order Date]])</f>
        <v>2025</v>
      </c>
      <c r="U2280" t="str">
        <f>TEXT(tblOrders[[#This Row],[Order Date]],"mmm-yyyy")</f>
        <v>Mar-2025</v>
      </c>
      <c r="V2280" s="4">
        <f>tblOrders[[#This Row],[Profit]]/tblOrders[[#This Row],[Sales Amount]]</f>
        <v>0.44444444444444448</v>
      </c>
      <c r="W2280" t="str">
        <f>VLOOKUP(tblOrders[[#This Row],[City]],CityRegion,2,0)</f>
        <v>West</v>
      </c>
      <c r="X2280" t="str">
        <f>VLOOKUP(tblOrders[[#This Row],[City]],lookups!A:C,3,0)</f>
        <v>Maharashtra</v>
      </c>
    </row>
    <row r="2281" spans="1:24" x14ac:dyDescent="0.25">
      <c r="A2281" t="s">
        <v>3878</v>
      </c>
      <c r="B2281" s="1">
        <v>45951</v>
      </c>
      <c r="C2281" t="s">
        <v>1002</v>
      </c>
      <c r="D2281" t="s">
        <v>39</v>
      </c>
      <c r="E2281" t="s">
        <v>66</v>
      </c>
      <c r="F2281" t="s">
        <v>67</v>
      </c>
      <c r="G2281" t="s">
        <v>68</v>
      </c>
      <c r="H2281" t="s">
        <v>69</v>
      </c>
      <c r="I2281" t="s">
        <v>57</v>
      </c>
      <c r="J2281" t="s">
        <v>45</v>
      </c>
      <c r="K2281">
        <v>5</v>
      </c>
      <c r="L2281">
        <v>149</v>
      </c>
      <c r="M2281">
        <v>0.15</v>
      </c>
      <c r="N2281">
        <v>633.25</v>
      </c>
      <c r="O2281">
        <v>158.25</v>
      </c>
      <c r="P2281" t="s">
        <v>28</v>
      </c>
      <c r="Q2281" t="s">
        <v>29</v>
      </c>
      <c r="R2281" t="s">
        <v>36</v>
      </c>
      <c r="S2281">
        <v>3.5</v>
      </c>
      <c r="T2281">
        <f>YEAR(tblOrders[[#This Row],[Order Date]])</f>
        <v>2025</v>
      </c>
      <c r="U2281" t="str">
        <f>TEXT(tblOrders[[#This Row],[Order Date]],"mmm-yyyy")</f>
        <v>Oct-2025</v>
      </c>
      <c r="V2281" s="4">
        <f>tblOrders[[#This Row],[Profit]]/tblOrders[[#This Row],[Sales Amount]]</f>
        <v>0.24990130280300041</v>
      </c>
      <c r="W2281" t="str">
        <f>VLOOKUP(tblOrders[[#This Row],[City]],CityRegion,2,0)</f>
        <v>South</v>
      </c>
      <c r="X2281" t="str">
        <f>VLOOKUP(tblOrders[[#This Row],[City]],lookups!A:C,3,0)</f>
        <v>Kerala</v>
      </c>
    </row>
    <row r="2282" spans="1:24" x14ac:dyDescent="0.25">
      <c r="A2282" t="s">
        <v>3879</v>
      </c>
      <c r="B2282" s="1">
        <v>45658</v>
      </c>
      <c r="C2282" t="s">
        <v>3880</v>
      </c>
      <c r="D2282" t="s">
        <v>39</v>
      </c>
      <c r="E2282" t="s">
        <v>94</v>
      </c>
      <c r="F2282" t="s">
        <v>95</v>
      </c>
      <c r="G2282" t="s">
        <v>68</v>
      </c>
      <c r="H2282" t="s">
        <v>96</v>
      </c>
      <c r="I2282" t="s">
        <v>130</v>
      </c>
      <c r="J2282" t="s">
        <v>45</v>
      </c>
      <c r="K2282">
        <v>5</v>
      </c>
      <c r="L2282">
        <v>89</v>
      </c>
      <c r="M2282">
        <v>0.1</v>
      </c>
      <c r="N2282">
        <v>400.5</v>
      </c>
      <c r="O2282">
        <v>125.5</v>
      </c>
      <c r="P2282" t="s">
        <v>28</v>
      </c>
      <c r="Q2282" t="s">
        <v>91</v>
      </c>
      <c r="R2282" t="s">
        <v>36</v>
      </c>
      <c r="S2282">
        <v>4.5</v>
      </c>
      <c r="T2282">
        <f>YEAR(tblOrders[[#This Row],[Order Date]])</f>
        <v>2025</v>
      </c>
      <c r="U2282" t="str">
        <f>TEXT(tblOrders[[#This Row],[Order Date]],"mmm-yyyy")</f>
        <v>Jan-2025</v>
      </c>
      <c r="V2282" s="4">
        <f>tblOrders[[#This Row],[Profit]]/tblOrders[[#This Row],[Sales Amount]]</f>
        <v>0.31335830212234705</v>
      </c>
      <c r="W2282" t="str">
        <f>VLOOKUP(tblOrders[[#This Row],[City]],CityRegion,2,0)</f>
        <v>West</v>
      </c>
      <c r="X2282" t="str">
        <f>VLOOKUP(tblOrders[[#This Row],[City]],lookups!A:C,3,0)</f>
        <v>Maharashtra</v>
      </c>
    </row>
    <row r="2283" spans="1:24" x14ac:dyDescent="0.25">
      <c r="A2283" t="s">
        <v>3881</v>
      </c>
      <c r="B2283" s="1">
        <v>45671</v>
      </c>
      <c r="C2283" t="s">
        <v>3466</v>
      </c>
      <c r="D2283" t="s">
        <v>39</v>
      </c>
      <c r="E2283" t="s">
        <v>55</v>
      </c>
      <c r="F2283" t="s">
        <v>56</v>
      </c>
      <c r="G2283" t="s">
        <v>24</v>
      </c>
      <c r="H2283" t="s">
        <v>51</v>
      </c>
      <c r="I2283" t="s">
        <v>57</v>
      </c>
      <c r="J2283" t="s">
        <v>27</v>
      </c>
      <c r="K2283">
        <v>2</v>
      </c>
      <c r="L2283">
        <v>42</v>
      </c>
      <c r="M2283">
        <v>0.05</v>
      </c>
      <c r="N2283">
        <v>79.8</v>
      </c>
      <c r="O2283">
        <v>31.8</v>
      </c>
      <c r="P2283" t="s">
        <v>28</v>
      </c>
      <c r="Q2283" t="s">
        <v>46</v>
      </c>
      <c r="R2283" t="s">
        <v>30</v>
      </c>
      <c r="S2283">
        <v>3.7</v>
      </c>
      <c r="T2283">
        <f>YEAR(tblOrders[[#This Row],[Order Date]])</f>
        <v>2025</v>
      </c>
      <c r="U2283" t="str">
        <f>TEXT(tblOrders[[#This Row],[Order Date]],"mmm-yyyy")</f>
        <v>Jan-2025</v>
      </c>
      <c r="V2283" s="4">
        <f>tblOrders[[#This Row],[Profit]]/tblOrders[[#This Row],[Sales Amount]]</f>
        <v>0.39849624060150379</v>
      </c>
      <c r="W2283" t="str">
        <f>VLOOKUP(tblOrders[[#This Row],[City]],CityRegion,2,0)</f>
        <v>South</v>
      </c>
      <c r="X2283" t="str">
        <f>VLOOKUP(tblOrders[[#This Row],[City]],lookups!A:C,3,0)</f>
        <v>Kerala</v>
      </c>
    </row>
    <row r="2284" spans="1:24" x14ac:dyDescent="0.25">
      <c r="A2284" t="s">
        <v>3882</v>
      </c>
      <c r="B2284" s="1">
        <v>45947</v>
      </c>
      <c r="C2284" t="s">
        <v>1892</v>
      </c>
      <c r="D2284" t="s">
        <v>39</v>
      </c>
      <c r="E2284" t="s">
        <v>55</v>
      </c>
      <c r="F2284" t="s">
        <v>56</v>
      </c>
      <c r="G2284" t="s">
        <v>24</v>
      </c>
      <c r="H2284" t="s">
        <v>51</v>
      </c>
      <c r="I2284" t="s">
        <v>70</v>
      </c>
      <c r="J2284" t="s">
        <v>34</v>
      </c>
      <c r="K2284">
        <v>2</v>
      </c>
      <c r="L2284">
        <v>42</v>
      </c>
      <c r="M2284">
        <v>0.05</v>
      </c>
      <c r="N2284">
        <v>79.8</v>
      </c>
      <c r="O2284">
        <v>31.8</v>
      </c>
      <c r="P2284" t="s">
        <v>28</v>
      </c>
      <c r="Q2284" t="s">
        <v>29</v>
      </c>
      <c r="R2284" t="s">
        <v>36</v>
      </c>
      <c r="S2284">
        <v>5</v>
      </c>
      <c r="T2284">
        <f>YEAR(tblOrders[[#This Row],[Order Date]])</f>
        <v>2025</v>
      </c>
      <c r="U2284" t="str">
        <f>TEXT(tblOrders[[#This Row],[Order Date]],"mmm-yyyy")</f>
        <v>Oct-2025</v>
      </c>
      <c r="V2284" s="4">
        <f>tblOrders[[#This Row],[Profit]]/tblOrders[[#This Row],[Sales Amount]]</f>
        <v>0.39849624060150379</v>
      </c>
      <c r="W2284" t="str">
        <f>VLOOKUP(tblOrders[[#This Row],[City]],CityRegion,2,0)</f>
        <v>South</v>
      </c>
      <c r="X2284" t="str">
        <f>VLOOKUP(tblOrders[[#This Row],[City]],lookups!A:C,3,0)</f>
        <v>Telengana</v>
      </c>
    </row>
    <row r="2285" spans="1:24" x14ac:dyDescent="0.25">
      <c r="A2285" t="s">
        <v>3883</v>
      </c>
      <c r="B2285" s="1">
        <v>45867</v>
      </c>
      <c r="C2285" t="s">
        <v>972</v>
      </c>
      <c r="D2285" t="s">
        <v>21</v>
      </c>
      <c r="E2285" t="s">
        <v>79</v>
      </c>
      <c r="F2285" t="s">
        <v>80</v>
      </c>
      <c r="G2285" t="s">
        <v>68</v>
      </c>
      <c r="H2285" t="s">
        <v>81</v>
      </c>
      <c r="I2285" t="s">
        <v>76</v>
      </c>
      <c r="J2285" t="s">
        <v>45</v>
      </c>
      <c r="K2285">
        <v>2</v>
      </c>
      <c r="L2285">
        <v>799</v>
      </c>
      <c r="M2285">
        <v>0.2</v>
      </c>
      <c r="N2285">
        <v>1278.4000000000001</v>
      </c>
      <c r="O2285">
        <v>38.4</v>
      </c>
      <c r="P2285" t="s">
        <v>28</v>
      </c>
      <c r="Q2285" t="s">
        <v>91</v>
      </c>
      <c r="R2285" t="s">
        <v>36</v>
      </c>
      <c r="S2285">
        <v>3.9</v>
      </c>
      <c r="T2285">
        <f>YEAR(tblOrders[[#This Row],[Order Date]])</f>
        <v>2025</v>
      </c>
      <c r="U2285" t="str">
        <f>TEXT(tblOrders[[#This Row],[Order Date]],"mmm-yyyy")</f>
        <v>Jul-2025</v>
      </c>
      <c r="V2285" s="4">
        <f>tblOrders[[#This Row],[Profit]]/tblOrders[[#This Row],[Sales Amount]]</f>
        <v>3.0037546933667079E-2</v>
      </c>
      <c r="W2285" t="str">
        <f>VLOOKUP(tblOrders[[#This Row],[City]],CityRegion,2,0)</f>
        <v>South</v>
      </c>
      <c r="X2285" t="str">
        <f>VLOOKUP(tblOrders[[#This Row],[City]],lookups!A:C,3,0)</f>
        <v>Kerala</v>
      </c>
    </row>
    <row r="2286" spans="1:24" x14ac:dyDescent="0.25">
      <c r="A2286" t="s">
        <v>3884</v>
      </c>
      <c r="B2286" s="1">
        <v>45902</v>
      </c>
      <c r="C2286" t="s">
        <v>1445</v>
      </c>
      <c r="D2286" t="s">
        <v>39</v>
      </c>
      <c r="E2286" t="s">
        <v>60</v>
      </c>
      <c r="F2286" t="s">
        <v>61</v>
      </c>
      <c r="G2286" t="s">
        <v>62</v>
      </c>
      <c r="H2286" t="s">
        <v>63</v>
      </c>
      <c r="I2286" t="s">
        <v>44</v>
      </c>
      <c r="J2286" t="s">
        <v>34</v>
      </c>
      <c r="K2286">
        <v>4</v>
      </c>
      <c r="L2286">
        <v>45</v>
      </c>
      <c r="M2286">
        <v>0.1</v>
      </c>
      <c r="N2286">
        <v>162</v>
      </c>
      <c r="O2286">
        <v>58</v>
      </c>
      <c r="P2286" t="s">
        <v>28</v>
      </c>
      <c r="Q2286" t="s">
        <v>86</v>
      </c>
      <c r="R2286" t="s">
        <v>36</v>
      </c>
      <c r="S2286">
        <v>3.6</v>
      </c>
      <c r="T2286">
        <f>YEAR(tblOrders[[#This Row],[Order Date]])</f>
        <v>2025</v>
      </c>
      <c r="U2286" t="str">
        <f>TEXT(tblOrders[[#This Row],[Order Date]],"mmm-yyyy")</f>
        <v>Sep-2025</v>
      </c>
      <c r="V2286" s="4">
        <f>tblOrders[[#This Row],[Profit]]/tblOrders[[#This Row],[Sales Amount]]</f>
        <v>0.35802469135802467</v>
      </c>
      <c r="W2286" t="str">
        <f>VLOOKUP(tblOrders[[#This Row],[City]],CityRegion,2,0)</f>
        <v>South</v>
      </c>
      <c r="X2286" t="str">
        <f>VLOOKUP(tblOrders[[#This Row],[City]],lookups!A:C,3,0)</f>
        <v>Kerala</v>
      </c>
    </row>
    <row r="2287" spans="1:24" x14ac:dyDescent="0.25">
      <c r="A2287" t="s">
        <v>3885</v>
      </c>
      <c r="B2287" s="1">
        <v>46005</v>
      </c>
      <c r="C2287" t="s">
        <v>3284</v>
      </c>
      <c r="D2287" t="s">
        <v>21</v>
      </c>
      <c r="E2287" t="s">
        <v>79</v>
      </c>
      <c r="F2287" t="s">
        <v>80</v>
      </c>
      <c r="G2287" t="s">
        <v>68</v>
      </c>
      <c r="H2287" t="s">
        <v>81</v>
      </c>
      <c r="I2287" t="s">
        <v>70</v>
      </c>
      <c r="J2287" t="s">
        <v>45</v>
      </c>
      <c r="K2287">
        <v>1</v>
      </c>
      <c r="L2287">
        <v>799</v>
      </c>
      <c r="M2287">
        <v>0.2</v>
      </c>
      <c r="N2287">
        <v>639.20000000000005</v>
      </c>
      <c r="O2287">
        <v>19.2</v>
      </c>
      <c r="P2287" t="s">
        <v>28</v>
      </c>
      <c r="Q2287" t="s">
        <v>29</v>
      </c>
      <c r="R2287" t="s">
        <v>36</v>
      </c>
      <c r="S2287">
        <v>3.5</v>
      </c>
      <c r="T2287">
        <f>YEAR(tblOrders[[#This Row],[Order Date]])</f>
        <v>2025</v>
      </c>
      <c r="U2287" t="str">
        <f>TEXT(tblOrders[[#This Row],[Order Date]],"mmm-yyyy")</f>
        <v>Dec-2025</v>
      </c>
      <c r="V2287" s="4">
        <f>tblOrders[[#This Row],[Profit]]/tblOrders[[#This Row],[Sales Amount]]</f>
        <v>3.0037546933667079E-2</v>
      </c>
      <c r="W2287" t="str">
        <f>VLOOKUP(tblOrders[[#This Row],[City]],CityRegion,2,0)</f>
        <v>South</v>
      </c>
      <c r="X2287" t="str">
        <f>VLOOKUP(tblOrders[[#This Row],[City]],lookups!A:C,3,0)</f>
        <v>Telengana</v>
      </c>
    </row>
    <row r="2288" spans="1:24" x14ac:dyDescent="0.25">
      <c r="A2288" t="s">
        <v>3886</v>
      </c>
      <c r="B2288" s="1">
        <v>45692</v>
      </c>
      <c r="C2288" t="s">
        <v>3887</v>
      </c>
      <c r="D2288" t="s">
        <v>39</v>
      </c>
      <c r="E2288" t="s">
        <v>114</v>
      </c>
      <c r="F2288" t="s">
        <v>115</v>
      </c>
      <c r="G2288" t="s">
        <v>42</v>
      </c>
      <c r="H2288" t="s">
        <v>116</v>
      </c>
      <c r="I2288" t="s">
        <v>26</v>
      </c>
      <c r="J2288" t="s">
        <v>45</v>
      </c>
      <c r="K2288">
        <v>5</v>
      </c>
      <c r="L2288">
        <v>12</v>
      </c>
      <c r="M2288">
        <v>0</v>
      </c>
      <c r="N2288">
        <v>60</v>
      </c>
      <c r="O2288">
        <v>30</v>
      </c>
      <c r="P2288" t="s">
        <v>148</v>
      </c>
      <c r="Q2288" t="s">
        <v>29</v>
      </c>
      <c r="R2288" t="s">
        <v>36</v>
      </c>
      <c r="S2288">
        <v>3.8</v>
      </c>
      <c r="T2288">
        <f>YEAR(tblOrders[[#This Row],[Order Date]])</f>
        <v>2025</v>
      </c>
      <c r="U2288" t="str">
        <f>TEXT(tblOrders[[#This Row],[Order Date]],"mmm-yyyy")</f>
        <v>Feb-2025</v>
      </c>
      <c r="V2288" s="4">
        <f>tblOrders[[#This Row],[Profit]]/tblOrders[[#This Row],[Sales Amount]]</f>
        <v>0.5</v>
      </c>
      <c r="W2288" t="str">
        <f>VLOOKUP(tblOrders[[#This Row],[City]],CityRegion,2,0)</f>
        <v>South</v>
      </c>
      <c r="X2288" t="str">
        <f>VLOOKUP(tblOrders[[#This Row],[City]],lookups!A:C,3,0)</f>
        <v>Karnataka</v>
      </c>
    </row>
    <row r="2289" spans="1:24" x14ac:dyDescent="0.25">
      <c r="A2289" t="s">
        <v>3888</v>
      </c>
      <c r="B2289" s="1">
        <v>45739</v>
      </c>
      <c r="C2289" t="s">
        <v>3889</v>
      </c>
      <c r="D2289" t="s">
        <v>39</v>
      </c>
      <c r="E2289" t="s">
        <v>49</v>
      </c>
      <c r="F2289" t="s">
        <v>50</v>
      </c>
      <c r="G2289" t="s">
        <v>24</v>
      </c>
      <c r="H2289" t="s">
        <v>51</v>
      </c>
      <c r="I2289" t="s">
        <v>52</v>
      </c>
      <c r="J2289" t="s">
        <v>45</v>
      </c>
      <c r="K2289">
        <v>3</v>
      </c>
      <c r="L2289">
        <v>85</v>
      </c>
      <c r="M2289">
        <v>0</v>
      </c>
      <c r="N2289">
        <v>255</v>
      </c>
      <c r="O2289">
        <v>99</v>
      </c>
      <c r="P2289" t="s">
        <v>28</v>
      </c>
      <c r="Q2289" t="s">
        <v>29</v>
      </c>
      <c r="R2289" t="s">
        <v>30</v>
      </c>
      <c r="S2289">
        <v>3.4</v>
      </c>
      <c r="T2289">
        <f>YEAR(tblOrders[[#This Row],[Order Date]])</f>
        <v>2025</v>
      </c>
      <c r="U2289" t="str">
        <f>TEXT(tblOrders[[#This Row],[Order Date]],"mmm-yyyy")</f>
        <v>Mar-2025</v>
      </c>
      <c r="V2289" s="4">
        <f>tblOrders[[#This Row],[Profit]]/tblOrders[[#This Row],[Sales Amount]]</f>
        <v>0.38823529411764707</v>
      </c>
      <c r="W2289" t="str">
        <f>VLOOKUP(tblOrders[[#This Row],[City]],CityRegion,2,0)</f>
        <v>South</v>
      </c>
      <c r="X2289" t="str">
        <f>VLOOKUP(tblOrders[[#This Row],[City]],lookups!A:C,3,0)</f>
        <v>Kerala</v>
      </c>
    </row>
    <row r="2290" spans="1:24" x14ac:dyDescent="0.25">
      <c r="A2290" t="s">
        <v>3890</v>
      </c>
      <c r="B2290" s="1">
        <v>46020</v>
      </c>
      <c r="C2290" t="s">
        <v>3891</v>
      </c>
      <c r="D2290" t="s">
        <v>39</v>
      </c>
      <c r="E2290" t="s">
        <v>49</v>
      </c>
      <c r="F2290" t="s">
        <v>50</v>
      </c>
      <c r="G2290" t="s">
        <v>24</v>
      </c>
      <c r="H2290" t="s">
        <v>51</v>
      </c>
      <c r="I2290" t="s">
        <v>130</v>
      </c>
      <c r="J2290" t="s">
        <v>34</v>
      </c>
      <c r="K2290">
        <v>5</v>
      </c>
      <c r="L2290">
        <v>85</v>
      </c>
      <c r="M2290">
        <v>0.15</v>
      </c>
      <c r="N2290">
        <v>361.25</v>
      </c>
      <c r="O2290">
        <v>101.25</v>
      </c>
      <c r="P2290" t="s">
        <v>28</v>
      </c>
      <c r="Q2290" t="s">
        <v>86</v>
      </c>
      <c r="R2290" t="s">
        <v>36</v>
      </c>
      <c r="S2290">
        <v>3.9</v>
      </c>
      <c r="T2290">
        <f>YEAR(tblOrders[[#This Row],[Order Date]])</f>
        <v>2025</v>
      </c>
      <c r="U2290" t="str">
        <f>TEXT(tblOrders[[#This Row],[Order Date]],"mmm-yyyy")</f>
        <v>Dec-2025</v>
      </c>
      <c r="V2290" s="4">
        <f>tblOrders[[#This Row],[Profit]]/tblOrders[[#This Row],[Sales Amount]]</f>
        <v>0.28027681660899656</v>
      </c>
      <c r="W2290" t="str">
        <f>VLOOKUP(tblOrders[[#This Row],[City]],CityRegion,2,0)</f>
        <v>West</v>
      </c>
      <c r="X2290" t="str">
        <f>VLOOKUP(tblOrders[[#This Row],[City]],lookups!A:C,3,0)</f>
        <v>Maharashtra</v>
      </c>
    </row>
    <row r="2291" spans="1:24" x14ac:dyDescent="0.25">
      <c r="A2291" t="s">
        <v>3892</v>
      </c>
      <c r="B2291" s="1">
        <v>45863</v>
      </c>
      <c r="C2291" t="s">
        <v>1049</v>
      </c>
      <c r="D2291" t="s">
        <v>21</v>
      </c>
      <c r="E2291" t="s">
        <v>66</v>
      </c>
      <c r="F2291" t="s">
        <v>67</v>
      </c>
      <c r="G2291" t="s">
        <v>68</v>
      </c>
      <c r="H2291" t="s">
        <v>69</v>
      </c>
      <c r="I2291" t="s">
        <v>52</v>
      </c>
      <c r="J2291" t="s">
        <v>34</v>
      </c>
      <c r="K2291">
        <v>2</v>
      </c>
      <c r="L2291">
        <v>149</v>
      </c>
      <c r="M2291">
        <v>0.05</v>
      </c>
      <c r="N2291">
        <v>283.10000000000002</v>
      </c>
      <c r="O2291">
        <v>93.1</v>
      </c>
      <c r="P2291" t="s">
        <v>28</v>
      </c>
      <c r="Q2291" t="s">
        <v>35</v>
      </c>
      <c r="R2291" t="s">
        <v>36</v>
      </c>
      <c r="S2291">
        <v>5</v>
      </c>
      <c r="T2291">
        <f>YEAR(tblOrders[[#This Row],[Order Date]])</f>
        <v>2025</v>
      </c>
      <c r="U2291" t="str">
        <f>TEXT(tblOrders[[#This Row],[Order Date]],"mmm-yyyy")</f>
        <v>Jul-2025</v>
      </c>
      <c r="V2291" s="4">
        <f>tblOrders[[#This Row],[Profit]]/tblOrders[[#This Row],[Sales Amount]]</f>
        <v>0.32885906040268453</v>
      </c>
      <c r="W2291" t="str">
        <f>VLOOKUP(tblOrders[[#This Row],[City]],CityRegion,2,0)</f>
        <v>South</v>
      </c>
      <c r="X2291" t="str">
        <f>VLOOKUP(tblOrders[[#This Row],[City]],lookups!A:C,3,0)</f>
        <v>Kerala</v>
      </c>
    </row>
    <row r="2292" spans="1:24" x14ac:dyDescent="0.25">
      <c r="A2292" t="s">
        <v>3893</v>
      </c>
      <c r="B2292" s="1">
        <v>45739</v>
      </c>
      <c r="C2292" t="s">
        <v>526</v>
      </c>
      <c r="D2292" t="s">
        <v>21</v>
      </c>
      <c r="E2292" t="s">
        <v>60</v>
      </c>
      <c r="F2292" t="s">
        <v>61</v>
      </c>
      <c r="G2292" t="s">
        <v>62</v>
      </c>
      <c r="H2292" t="s">
        <v>63</v>
      </c>
      <c r="I2292" t="s">
        <v>130</v>
      </c>
      <c r="J2292" t="s">
        <v>34</v>
      </c>
      <c r="K2292">
        <v>5</v>
      </c>
      <c r="L2292">
        <v>45</v>
      </c>
      <c r="M2292">
        <v>0</v>
      </c>
      <c r="N2292">
        <v>225</v>
      </c>
      <c r="O2292">
        <v>95</v>
      </c>
      <c r="P2292" t="s">
        <v>28</v>
      </c>
      <c r="Q2292" t="s">
        <v>91</v>
      </c>
      <c r="R2292" t="s">
        <v>36</v>
      </c>
      <c r="S2292">
        <v>3.3</v>
      </c>
      <c r="T2292">
        <f>YEAR(tblOrders[[#This Row],[Order Date]])</f>
        <v>2025</v>
      </c>
      <c r="U2292" t="str">
        <f>TEXT(tblOrders[[#This Row],[Order Date]],"mmm-yyyy")</f>
        <v>Mar-2025</v>
      </c>
      <c r="V2292" s="4">
        <f>tblOrders[[#This Row],[Profit]]/tblOrders[[#This Row],[Sales Amount]]</f>
        <v>0.42222222222222222</v>
      </c>
      <c r="W2292" t="str">
        <f>VLOOKUP(tblOrders[[#This Row],[City]],CityRegion,2,0)</f>
        <v>West</v>
      </c>
      <c r="X2292" t="str">
        <f>VLOOKUP(tblOrders[[#This Row],[City]],lookups!A:C,3,0)</f>
        <v>Maharashtra</v>
      </c>
    </row>
    <row r="2293" spans="1:24" x14ac:dyDescent="0.25">
      <c r="A2293" t="s">
        <v>3894</v>
      </c>
      <c r="B2293" s="1">
        <v>45728</v>
      </c>
      <c r="C2293" t="s">
        <v>1074</v>
      </c>
      <c r="D2293" t="s">
        <v>39</v>
      </c>
      <c r="E2293" t="s">
        <v>22</v>
      </c>
      <c r="F2293" t="s">
        <v>23</v>
      </c>
      <c r="G2293" t="s">
        <v>24</v>
      </c>
      <c r="H2293" t="s">
        <v>25</v>
      </c>
      <c r="I2293" t="s">
        <v>130</v>
      </c>
      <c r="J2293" t="s">
        <v>34</v>
      </c>
      <c r="K2293">
        <v>2</v>
      </c>
      <c r="L2293">
        <v>190</v>
      </c>
      <c r="M2293">
        <v>0.05</v>
      </c>
      <c r="N2293">
        <v>361</v>
      </c>
      <c r="O2293">
        <v>111</v>
      </c>
      <c r="P2293" t="s">
        <v>28</v>
      </c>
      <c r="Q2293" t="s">
        <v>35</v>
      </c>
      <c r="R2293" t="s">
        <v>30</v>
      </c>
      <c r="S2293">
        <v>2.5</v>
      </c>
      <c r="T2293">
        <f>YEAR(tblOrders[[#This Row],[Order Date]])</f>
        <v>2025</v>
      </c>
      <c r="U2293" t="str">
        <f>TEXT(tblOrders[[#This Row],[Order Date]],"mmm-yyyy")</f>
        <v>Mar-2025</v>
      </c>
      <c r="V2293" s="4">
        <f>tblOrders[[#This Row],[Profit]]/tblOrders[[#This Row],[Sales Amount]]</f>
        <v>0.30747922437673131</v>
      </c>
      <c r="W2293" t="str">
        <f>VLOOKUP(tblOrders[[#This Row],[City]],CityRegion,2,0)</f>
        <v>West</v>
      </c>
      <c r="X2293" t="str">
        <f>VLOOKUP(tblOrders[[#This Row],[City]],lookups!A:C,3,0)</f>
        <v>Maharashtra</v>
      </c>
    </row>
    <row r="2294" spans="1:24" x14ac:dyDescent="0.25">
      <c r="A2294" t="s">
        <v>3895</v>
      </c>
      <c r="B2294" s="1">
        <v>45888</v>
      </c>
      <c r="C2294" t="s">
        <v>1419</v>
      </c>
      <c r="D2294" t="s">
        <v>21</v>
      </c>
      <c r="E2294" t="s">
        <v>73</v>
      </c>
      <c r="F2294" t="s">
        <v>74</v>
      </c>
      <c r="G2294" t="s">
        <v>68</v>
      </c>
      <c r="H2294" t="s">
        <v>75</v>
      </c>
      <c r="I2294" t="s">
        <v>57</v>
      </c>
      <c r="J2294" t="s">
        <v>34</v>
      </c>
      <c r="K2294">
        <v>3</v>
      </c>
      <c r="L2294">
        <v>65</v>
      </c>
      <c r="M2294">
        <v>0</v>
      </c>
      <c r="N2294">
        <v>195</v>
      </c>
      <c r="O2294">
        <v>81</v>
      </c>
      <c r="P2294" t="s">
        <v>28</v>
      </c>
      <c r="Q2294" t="s">
        <v>35</v>
      </c>
      <c r="R2294" t="s">
        <v>36</v>
      </c>
      <c r="S2294">
        <v>3.1</v>
      </c>
      <c r="T2294">
        <f>YEAR(tblOrders[[#This Row],[Order Date]])</f>
        <v>2025</v>
      </c>
      <c r="U2294" t="str">
        <f>TEXT(tblOrders[[#This Row],[Order Date]],"mmm-yyyy")</f>
        <v>Aug-2025</v>
      </c>
      <c r="V2294" s="4">
        <f>tblOrders[[#This Row],[Profit]]/tblOrders[[#This Row],[Sales Amount]]</f>
        <v>0.41538461538461541</v>
      </c>
      <c r="W2294" t="str">
        <f>VLOOKUP(tblOrders[[#This Row],[City]],CityRegion,2,0)</f>
        <v>South</v>
      </c>
      <c r="X2294" t="str">
        <f>VLOOKUP(tblOrders[[#This Row],[City]],lookups!A:C,3,0)</f>
        <v>Kerala</v>
      </c>
    </row>
    <row r="2295" spans="1:24" x14ac:dyDescent="0.25">
      <c r="A2295" t="s">
        <v>3896</v>
      </c>
      <c r="B2295" s="1">
        <v>45913</v>
      </c>
      <c r="C2295" t="s">
        <v>3897</v>
      </c>
      <c r="D2295" t="s">
        <v>21</v>
      </c>
      <c r="E2295" t="s">
        <v>114</v>
      </c>
      <c r="F2295" t="s">
        <v>115</v>
      </c>
      <c r="G2295" t="s">
        <v>42</v>
      </c>
      <c r="H2295" t="s">
        <v>116</v>
      </c>
      <c r="I2295" t="s">
        <v>33</v>
      </c>
      <c r="J2295" t="s">
        <v>34</v>
      </c>
      <c r="K2295">
        <v>5</v>
      </c>
      <c r="L2295">
        <v>12</v>
      </c>
      <c r="M2295">
        <v>0.2</v>
      </c>
      <c r="N2295">
        <v>48</v>
      </c>
      <c r="O2295">
        <v>18</v>
      </c>
      <c r="P2295" t="s">
        <v>28</v>
      </c>
      <c r="Q2295" t="s">
        <v>29</v>
      </c>
      <c r="R2295" t="s">
        <v>36</v>
      </c>
      <c r="S2295">
        <v>4.4000000000000004</v>
      </c>
      <c r="T2295">
        <f>YEAR(tblOrders[[#This Row],[Order Date]])</f>
        <v>2025</v>
      </c>
      <c r="U2295" t="str">
        <f>TEXT(tblOrders[[#This Row],[Order Date]],"mmm-yyyy")</f>
        <v>Sep-2025</v>
      </c>
      <c r="V2295" s="4">
        <f>tblOrders[[#This Row],[Profit]]/tblOrders[[#This Row],[Sales Amount]]</f>
        <v>0.375</v>
      </c>
      <c r="W2295" t="str">
        <f>VLOOKUP(tblOrders[[#This Row],[City]],CityRegion,2,0)</f>
        <v>North</v>
      </c>
      <c r="X2295" t="str">
        <f>VLOOKUP(tblOrders[[#This Row],[City]],lookups!A:C,3,0)</f>
        <v>Delhi</v>
      </c>
    </row>
    <row r="2296" spans="1:24" x14ac:dyDescent="0.25">
      <c r="A2296" t="s">
        <v>3898</v>
      </c>
      <c r="B2296" s="1">
        <v>45986</v>
      </c>
      <c r="C2296" t="s">
        <v>3294</v>
      </c>
      <c r="D2296" t="s">
        <v>21</v>
      </c>
      <c r="E2296" t="s">
        <v>108</v>
      </c>
      <c r="F2296" t="s">
        <v>109</v>
      </c>
      <c r="G2296" t="s">
        <v>62</v>
      </c>
      <c r="H2296" t="s">
        <v>110</v>
      </c>
      <c r="I2296" t="s">
        <v>84</v>
      </c>
      <c r="J2296" t="s">
        <v>27</v>
      </c>
      <c r="K2296">
        <v>3</v>
      </c>
      <c r="L2296">
        <v>110</v>
      </c>
      <c r="M2296">
        <v>0.15</v>
      </c>
      <c r="N2296">
        <v>280.5</v>
      </c>
      <c r="O2296">
        <v>76.5</v>
      </c>
      <c r="P2296" t="s">
        <v>85</v>
      </c>
      <c r="Q2296" t="s">
        <v>46</v>
      </c>
      <c r="R2296" t="s">
        <v>36</v>
      </c>
      <c r="S2296">
        <v>3</v>
      </c>
      <c r="T2296">
        <f>YEAR(tblOrders[[#This Row],[Order Date]])</f>
        <v>2025</v>
      </c>
      <c r="U2296" t="str">
        <f>TEXT(tblOrders[[#This Row],[Order Date]],"mmm-yyyy")</f>
        <v>Nov-2025</v>
      </c>
      <c r="V2296" s="4">
        <f>tblOrders[[#This Row],[Profit]]/tblOrders[[#This Row],[Sales Amount]]</f>
        <v>0.27272727272727271</v>
      </c>
      <c r="W2296" t="str">
        <f>VLOOKUP(tblOrders[[#This Row],[City]],CityRegion,2,0)</f>
        <v>West</v>
      </c>
      <c r="X2296" t="str">
        <f>VLOOKUP(tblOrders[[#This Row],[City]],lookups!A:C,3,0)</f>
        <v>Maharashtra</v>
      </c>
    </row>
    <row r="2297" spans="1:24" x14ac:dyDescent="0.25">
      <c r="A2297" t="s">
        <v>3899</v>
      </c>
      <c r="B2297" s="1">
        <v>45908</v>
      </c>
      <c r="C2297" t="s">
        <v>1047</v>
      </c>
      <c r="D2297" t="s">
        <v>39</v>
      </c>
      <c r="E2297" t="s">
        <v>55</v>
      </c>
      <c r="F2297" t="s">
        <v>56</v>
      </c>
      <c r="G2297" t="s">
        <v>24</v>
      </c>
      <c r="H2297" t="s">
        <v>51</v>
      </c>
      <c r="I2297" t="s">
        <v>26</v>
      </c>
      <c r="J2297" t="s">
        <v>27</v>
      </c>
      <c r="K2297">
        <v>4</v>
      </c>
      <c r="L2297">
        <v>42</v>
      </c>
      <c r="M2297">
        <v>0.1</v>
      </c>
      <c r="N2297">
        <v>151.19999999999999</v>
      </c>
      <c r="O2297">
        <v>55.2</v>
      </c>
      <c r="P2297" t="s">
        <v>111</v>
      </c>
      <c r="Q2297" t="s">
        <v>35</v>
      </c>
      <c r="R2297" t="s">
        <v>123</v>
      </c>
      <c r="S2297">
        <v>3.9</v>
      </c>
      <c r="T2297">
        <f>YEAR(tblOrders[[#This Row],[Order Date]])</f>
        <v>2025</v>
      </c>
      <c r="U2297" t="str">
        <f>TEXT(tblOrders[[#This Row],[Order Date]],"mmm-yyyy")</f>
        <v>Sep-2025</v>
      </c>
      <c r="V2297" s="4">
        <f>tblOrders[[#This Row],[Profit]]/tblOrders[[#This Row],[Sales Amount]]</f>
        <v>0.36507936507936511</v>
      </c>
      <c r="W2297" t="str">
        <f>VLOOKUP(tblOrders[[#This Row],[City]],CityRegion,2,0)</f>
        <v>South</v>
      </c>
      <c r="X2297" t="str">
        <f>VLOOKUP(tblOrders[[#This Row],[City]],lookups!A:C,3,0)</f>
        <v>Karnataka</v>
      </c>
    </row>
    <row r="2298" spans="1:24" x14ac:dyDescent="0.25">
      <c r="A2298" t="s">
        <v>3900</v>
      </c>
      <c r="B2298" s="1">
        <v>45836</v>
      </c>
      <c r="C2298" t="s">
        <v>3901</v>
      </c>
      <c r="D2298" t="s">
        <v>21</v>
      </c>
      <c r="E2298" t="s">
        <v>66</v>
      </c>
      <c r="F2298" t="s">
        <v>67</v>
      </c>
      <c r="G2298" t="s">
        <v>68</v>
      </c>
      <c r="H2298" t="s">
        <v>69</v>
      </c>
      <c r="I2298" t="s">
        <v>130</v>
      </c>
      <c r="J2298" t="s">
        <v>45</v>
      </c>
      <c r="K2298">
        <v>1</v>
      </c>
      <c r="L2298">
        <v>149</v>
      </c>
      <c r="M2298">
        <v>0.1</v>
      </c>
      <c r="N2298">
        <v>134.1</v>
      </c>
      <c r="O2298">
        <v>39.1</v>
      </c>
      <c r="P2298" t="s">
        <v>111</v>
      </c>
      <c r="Q2298" t="s">
        <v>46</v>
      </c>
      <c r="R2298" t="s">
        <v>123</v>
      </c>
      <c r="S2298">
        <v>4.7</v>
      </c>
      <c r="T2298">
        <f>YEAR(tblOrders[[#This Row],[Order Date]])</f>
        <v>2025</v>
      </c>
      <c r="U2298" t="str">
        <f>TEXT(tblOrders[[#This Row],[Order Date]],"mmm-yyyy")</f>
        <v>Jun-2025</v>
      </c>
      <c r="V2298" s="4">
        <f>tblOrders[[#This Row],[Profit]]/tblOrders[[#This Row],[Sales Amount]]</f>
        <v>0.29157345264727819</v>
      </c>
      <c r="W2298" t="str">
        <f>VLOOKUP(tblOrders[[#This Row],[City]],CityRegion,2,0)</f>
        <v>West</v>
      </c>
      <c r="X2298" t="str">
        <f>VLOOKUP(tblOrders[[#This Row],[City]],lookups!A:C,3,0)</f>
        <v>Maharashtra</v>
      </c>
    </row>
    <row r="2299" spans="1:24" x14ac:dyDescent="0.25">
      <c r="A2299" t="s">
        <v>3902</v>
      </c>
      <c r="B2299" s="1">
        <v>45982</v>
      </c>
      <c r="C2299" t="s">
        <v>972</v>
      </c>
      <c r="D2299" t="s">
        <v>39</v>
      </c>
      <c r="E2299" t="s">
        <v>101</v>
      </c>
      <c r="F2299" t="s">
        <v>102</v>
      </c>
      <c r="G2299" t="s">
        <v>24</v>
      </c>
      <c r="H2299" t="s">
        <v>103</v>
      </c>
      <c r="I2299" t="s">
        <v>33</v>
      </c>
      <c r="J2299" t="s">
        <v>27</v>
      </c>
      <c r="K2299">
        <v>3</v>
      </c>
      <c r="L2299">
        <v>120</v>
      </c>
      <c r="M2299">
        <v>0.2</v>
      </c>
      <c r="N2299">
        <v>288</v>
      </c>
      <c r="O2299">
        <v>54</v>
      </c>
      <c r="P2299" t="s">
        <v>111</v>
      </c>
      <c r="Q2299" t="s">
        <v>29</v>
      </c>
      <c r="R2299" t="s">
        <v>30</v>
      </c>
      <c r="S2299">
        <v>4</v>
      </c>
      <c r="T2299">
        <f>YEAR(tblOrders[[#This Row],[Order Date]])</f>
        <v>2025</v>
      </c>
      <c r="U2299" t="str">
        <f>TEXT(tblOrders[[#This Row],[Order Date]],"mmm-yyyy")</f>
        <v>Nov-2025</v>
      </c>
      <c r="V2299" s="4">
        <f>tblOrders[[#This Row],[Profit]]/tblOrders[[#This Row],[Sales Amount]]</f>
        <v>0.1875</v>
      </c>
      <c r="W2299" t="str">
        <f>VLOOKUP(tblOrders[[#This Row],[City]],CityRegion,2,0)</f>
        <v>North</v>
      </c>
      <c r="X2299" t="str">
        <f>VLOOKUP(tblOrders[[#This Row],[City]],lookups!A:C,3,0)</f>
        <v>Delhi</v>
      </c>
    </row>
    <row r="2300" spans="1:24" x14ac:dyDescent="0.25">
      <c r="A2300" t="s">
        <v>3903</v>
      </c>
      <c r="B2300" s="1">
        <v>45899</v>
      </c>
      <c r="C2300" t="s">
        <v>2809</v>
      </c>
      <c r="D2300" t="s">
        <v>39</v>
      </c>
      <c r="E2300" t="s">
        <v>66</v>
      </c>
      <c r="F2300" t="s">
        <v>67</v>
      </c>
      <c r="G2300" t="s">
        <v>68</v>
      </c>
      <c r="H2300" t="s">
        <v>69</v>
      </c>
      <c r="I2300" t="s">
        <v>44</v>
      </c>
      <c r="J2300" t="s">
        <v>27</v>
      </c>
      <c r="K2300">
        <v>2</v>
      </c>
      <c r="L2300">
        <v>149</v>
      </c>
      <c r="M2300">
        <v>0.15</v>
      </c>
      <c r="N2300">
        <v>253.3</v>
      </c>
      <c r="O2300">
        <v>63.3</v>
      </c>
      <c r="P2300" t="s">
        <v>28</v>
      </c>
      <c r="Q2300" t="s">
        <v>46</v>
      </c>
      <c r="R2300" t="s">
        <v>36</v>
      </c>
      <c r="S2300">
        <v>3.4</v>
      </c>
      <c r="T2300">
        <f>YEAR(tblOrders[[#This Row],[Order Date]])</f>
        <v>2025</v>
      </c>
      <c r="U2300" t="str">
        <f>TEXT(tblOrders[[#This Row],[Order Date]],"mmm-yyyy")</f>
        <v>Aug-2025</v>
      </c>
      <c r="V2300" s="4">
        <f>tblOrders[[#This Row],[Profit]]/tblOrders[[#This Row],[Sales Amount]]</f>
        <v>0.24990130280300038</v>
      </c>
      <c r="W2300" t="str">
        <f>VLOOKUP(tblOrders[[#This Row],[City]],CityRegion,2,0)</f>
        <v>South</v>
      </c>
      <c r="X2300" t="str">
        <f>VLOOKUP(tblOrders[[#This Row],[City]],lookups!A:C,3,0)</f>
        <v>Kerala</v>
      </c>
    </row>
    <row r="2301" spans="1:24" x14ac:dyDescent="0.25">
      <c r="A2301" t="s">
        <v>3904</v>
      </c>
      <c r="B2301" s="1">
        <v>45852</v>
      </c>
      <c r="C2301" t="s">
        <v>3905</v>
      </c>
      <c r="D2301" t="s">
        <v>21</v>
      </c>
      <c r="E2301" t="s">
        <v>66</v>
      </c>
      <c r="F2301" t="s">
        <v>67</v>
      </c>
      <c r="G2301" t="s">
        <v>68</v>
      </c>
      <c r="H2301" t="s">
        <v>69</v>
      </c>
      <c r="I2301" t="s">
        <v>26</v>
      </c>
      <c r="J2301" t="s">
        <v>45</v>
      </c>
      <c r="K2301">
        <v>3</v>
      </c>
      <c r="L2301">
        <v>149</v>
      </c>
      <c r="M2301">
        <v>0.2</v>
      </c>
      <c r="N2301">
        <v>357.6</v>
      </c>
      <c r="O2301">
        <v>72.599999999999994</v>
      </c>
      <c r="P2301" t="s">
        <v>28</v>
      </c>
      <c r="Q2301" t="s">
        <v>86</v>
      </c>
      <c r="R2301" t="s">
        <v>30</v>
      </c>
      <c r="S2301">
        <v>3.5</v>
      </c>
      <c r="T2301">
        <f>YEAR(tblOrders[[#This Row],[Order Date]])</f>
        <v>2025</v>
      </c>
      <c r="U2301" t="str">
        <f>TEXT(tblOrders[[#This Row],[Order Date]],"mmm-yyyy")</f>
        <v>Jul-2025</v>
      </c>
      <c r="V2301" s="4">
        <f>tblOrders[[#This Row],[Profit]]/tblOrders[[#This Row],[Sales Amount]]</f>
        <v>0.2030201342281879</v>
      </c>
      <c r="W2301" t="str">
        <f>VLOOKUP(tblOrders[[#This Row],[City]],CityRegion,2,0)</f>
        <v>South</v>
      </c>
      <c r="X2301" t="str">
        <f>VLOOKUP(tblOrders[[#This Row],[City]],lookups!A:C,3,0)</f>
        <v>Karnataka</v>
      </c>
    </row>
    <row r="2302" spans="1:24" x14ac:dyDescent="0.25">
      <c r="A2302" t="s">
        <v>3906</v>
      </c>
      <c r="B2302" s="1">
        <v>45867</v>
      </c>
      <c r="C2302" t="s">
        <v>3607</v>
      </c>
      <c r="D2302" t="s">
        <v>21</v>
      </c>
      <c r="E2302" t="s">
        <v>79</v>
      </c>
      <c r="F2302" t="s">
        <v>80</v>
      </c>
      <c r="G2302" t="s">
        <v>68</v>
      </c>
      <c r="H2302" t="s">
        <v>81</v>
      </c>
      <c r="I2302" t="s">
        <v>70</v>
      </c>
      <c r="J2302" t="s">
        <v>45</v>
      </c>
      <c r="K2302">
        <v>5</v>
      </c>
      <c r="L2302">
        <v>799</v>
      </c>
      <c r="M2302">
        <v>0.1</v>
      </c>
      <c r="N2302">
        <v>3595.5</v>
      </c>
      <c r="O2302">
        <v>495.5</v>
      </c>
      <c r="P2302" t="s">
        <v>28</v>
      </c>
      <c r="Q2302" t="s">
        <v>46</v>
      </c>
      <c r="R2302" t="s">
        <v>36</v>
      </c>
      <c r="S2302">
        <v>3.1</v>
      </c>
      <c r="T2302">
        <f>YEAR(tblOrders[[#This Row],[Order Date]])</f>
        <v>2025</v>
      </c>
      <c r="U2302" t="str">
        <f>TEXT(tblOrders[[#This Row],[Order Date]],"mmm-yyyy")</f>
        <v>Jul-2025</v>
      </c>
      <c r="V2302" s="4">
        <f>tblOrders[[#This Row],[Profit]]/tblOrders[[#This Row],[Sales Amount]]</f>
        <v>0.13781115282992629</v>
      </c>
      <c r="W2302" t="str">
        <f>VLOOKUP(tblOrders[[#This Row],[City]],CityRegion,2,0)</f>
        <v>South</v>
      </c>
      <c r="X2302" t="str">
        <f>VLOOKUP(tblOrders[[#This Row],[City]],lookups!A:C,3,0)</f>
        <v>Telengana</v>
      </c>
    </row>
    <row r="2303" spans="1:24" x14ac:dyDescent="0.25">
      <c r="A2303" t="s">
        <v>3907</v>
      </c>
      <c r="B2303" s="1">
        <v>45842</v>
      </c>
      <c r="C2303" t="s">
        <v>856</v>
      </c>
      <c r="D2303" t="s">
        <v>21</v>
      </c>
      <c r="E2303" t="s">
        <v>101</v>
      </c>
      <c r="F2303" t="s">
        <v>102</v>
      </c>
      <c r="G2303" t="s">
        <v>24</v>
      </c>
      <c r="H2303" t="s">
        <v>103</v>
      </c>
      <c r="I2303" t="s">
        <v>33</v>
      </c>
      <c r="J2303" t="s">
        <v>34</v>
      </c>
      <c r="K2303">
        <v>3</v>
      </c>
      <c r="L2303">
        <v>120</v>
      </c>
      <c r="M2303">
        <v>0</v>
      </c>
      <c r="N2303">
        <v>360</v>
      </c>
      <c r="O2303">
        <v>126</v>
      </c>
      <c r="P2303" t="s">
        <v>28</v>
      </c>
      <c r="Q2303" t="s">
        <v>35</v>
      </c>
      <c r="R2303" t="s">
        <v>30</v>
      </c>
      <c r="S2303">
        <v>3.5</v>
      </c>
      <c r="T2303">
        <f>YEAR(tblOrders[[#This Row],[Order Date]])</f>
        <v>2025</v>
      </c>
      <c r="U2303" t="str">
        <f>TEXT(tblOrders[[#This Row],[Order Date]],"mmm-yyyy")</f>
        <v>Jul-2025</v>
      </c>
      <c r="V2303" s="4">
        <f>tblOrders[[#This Row],[Profit]]/tblOrders[[#This Row],[Sales Amount]]</f>
        <v>0.35</v>
      </c>
      <c r="W2303" t="str">
        <f>VLOOKUP(tblOrders[[#This Row],[City]],CityRegion,2,0)</f>
        <v>North</v>
      </c>
      <c r="X2303" t="str">
        <f>VLOOKUP(tblOrders[[#This Row],[City]],lookups!A:C,3,0)</f>
        <v>Delhi</v>
      </c>
    </row>
    <row r="2304" spans="1:24" x14ac:dyDescent="0.25">
      <c r="A2304" t="s">
        <v>3908</v>
      </c>
      <c r="B2304" s="1">
        <v>45959</v>
      </c>
      <c r="C2304" t="s">
        <v>3909</v>
      </c>
      <c r="D2304" t="s">
        <v>39</v>
      </c>
      <c r="E2304" t="s">
        <v>66</v>
      </c>
      <c r="F2304" t="s">
        <v>67</v>
      </c>
      <c r="G2304" t="s">
        <v>68</v>
      </c>
      <c r="H2304" t="s">
        <v>69</v>
      </c>
      <c r="I2304" t="s">
        <v>139</v>
      </c>
      <c r="J2304" t="s">
        <v>34</v>
      </c>
      <c r="K2304">
        <v>2</v>
      </c>
      <c r="L2304">
        <v>149</v>
      </c>
      <c r="M2304">
        <v>0.15</v>
      </c>
      <c r="N2304">
        <v>253.3</v>
      </c>
      <c r="O2304">
        <v>63.3</v>
      </c>
      <c r="P2304" t="s">
        <v>28</v>
      </c>
      <c r="Q2304" t="s">
        <v>29</v>
      </c>
      <c r="R2304" t="s">
        <v>30</v>
      </c>
      <c r="S2304">
        <v>4.9000000000000004</v>
      </c>
      <c r="T2304">
        <f>YEAR(tblOrders[[#This Row],[Order Date]])</f>
        <v>2025</v>
      </c>
      <c r="U2304" t="str">
        <f>TEXT(tblOrders[[#This Row],[Order Date]],"mmm-yyyy")</f>
        <v>Oct-2025</v>
      </c>
      <c r="V2304" s="4">
        <f>tblOrders[[#This Row],[Profit]]/tblOrders[[#This Row],[Sales Amount]]</f>
        <v>0.24990130280300038</v>
      </c>
      <c r="W2304" t="str">
        <f>VLOOKUP(tblOrders[[#This Row],[City]],CityRegion,2,0)</f>
        <v>South</v>
      </c>
      <c r="X2304" t="str">
        <f>VLOOKUP(tblOrders[[#This Row],[City]],lookups!A:C,3,0)</f>
        <v>Tamil Nadu</v>
      </c>
    </row>
    <row r="2305" spans="1:24" x14ac:dyDescent="0.25">
      <c r="A2305" t="s">
        <v>3910</v>
      </c>
      <c r="B2305" s="1">
        <v>45773</v>
      </c>
      <c r="C2305" t="s">
        <v>2609</v>
      </c>
      <c r="D2305" t="s">
        <v>21</v>
      </c>
      <c r="E2305" t="s">
        <v>101</v>
      </c>
      <c r="F2305" t="s">
        <v>102</v>
      </c>
      <c r="G2305" t="s">
        <v>24</v>
      </c>
      <c r="H2305" t="s">
        <v>103</v>
      </c>
      <c r="I2305" t="s">
        <v>76</v>
      </c>
      <c r="J2305" t="s">
        <v>27</v>
      </c>
      <c r="K2305">
        <v>2</v>
      </c>
      <c r="L2305">
        <v>120</v>
      </c>
      <c r="M2305">
        <v>0</v>
      </c>
      <c r="N2305">
        <v>240</v>
      </c>
      <c r="O2305">
        <v>84</v>
      </c>
      <c r="P2305" t="s">
        <v>28</v>
      </c>
      <c r="Q2305" t="s">
        <v>91</v>
      </c>
      <c r="R2305" t="s">
        <v>36</v>
      </c>
      <c r="S2305">
        <v>3.2</v>
      </c>
      <c r="T2305">
        <f>YEAR(tblOrders[[#This Row],[Order Date]])</f>
        <v>2025</v>
      </c>
      <c r="U2305" t="str">
        <f>TEXT(tblOrders[[#This Row],[Order Date]],"mmm-yyyy")</f>
        <v>Apr-2025</v>
      </c>
      <c r="V2305" s="4">
        <f>tblOrders[[#This Row],[Profit]]/tblOrders[[#This Row],[Sales Amount]]</f>
        <v>0.35</v>
      </c>
      <c r="W2305" t="str">
        <f>VLOOKUP(tblOrders[[#This Row],[City]],CityRegion,2,0)</f>
        <v>South</v>
      </c>
      <c r="X2305" t="str">
        <f>VLOOKUP(tblOrders[[#This Row],[City]],lookups!A:C,3,0)</f>
        <v>Kerala</v>
      </c>
    </row>
    <row r="2306" spans="1:24" x14ac:dyDescent="0.25">
      <c r="A2306" t="s">
        <v>3911</v>
      </c>
      <c r="B2306" s="1">
        <v>45960</v>
      </c>
      <c r="C2306" t="s">
        <v>796</v>
      </c>
      <c r="D2306" t="s">
        <v>21</v>
      </c>
      <c r="E2306" t="s">
        <v>22</v>
      </c>
      <c r="F2306" t="s">
        <v>23</v>
      </c>
      <c r="G2306" t="s">
        <v>24</v>
      </c>
      <c r="H2306" t="s">
        <v>25</v>
      </c>
      <c r="I2306" t="s">
        <v>130</v>
      </c>
      <c r="J2306" t="s">
        <v>34</v>
      </c>
      <c r="K2306">
        <v>4</v>
      </c>
      <c r="L2306">
        <v>190</v>
      </c>
      <c r="M2306">
        <v>0</v>
      </c>
      <c r="N2306">
        <v>760</v>
      </c>
      <c r="O2306">
        <v>260</v>
      </c>
      <c r="P2306" t="s">
        <v>28</v>
      </c>
      <c r="Q2306" t="s">
        <v>35</v>
      </c>
      <c r="R2306" t="s">
        <v>30</v>
      </c>
      <c r="S2306">
        <v>3.4</v>
      </c>
      <c r="T2306">
        <f>YEAR(tblOrders[[#This Row],[Order Date]])</f>
        <v>2025</v>
      </c>
      <c r="U2306" t="str">
        <f>TEXT(tblOrders[[#This Row],[Order Date]],"mmm-yyyy")</f>
        <v>Oct-2025</v>
      </c>
      <c r="V2306" s="4">
        <f>tblOrders[[#This Row],[Profit]]/tblOrders[[#This Row],[Sales Amount]]</f>
        <v>0.34210526315789475</v>
      </c>
      <c r="W2306" t="str">
        <f>VLOOKUP(tblOrders[[#This Row],[City]],CityRegion,2,0)</f>
        <v>West</v>
      </c>
      <c r="X2306" t="str">
        <f>VLOOKUP(tblOrders[[#This Row],[City]],lookups!A:C,3,0)</f>
        <v>Maharashtra</v>
      </c>
    </row>
    <row r="2307" spans="1:24" x14ac:dyDescent="0.25">
      <c r="A2307" t="s">
        <v>3912</v>
      </c>
      <c r="B2307" s="1">
        <v>45901</v>
      </c>
      <c r="C2307" t="s">
        <v>3913</v>
      </c>
      <c r="D2307" t="s">
        <v>39</v>
      </c>
      <c r="E2307" t="s">
        <v>40</v>
      </c>
      <c r="F2307" t="s">
        <v>41</v>
      </c>
      <c r="G2307" t="s">
        <v>42</v>
      </c>
      <c r="H2307" t="s">
        <v>43</v>
      </c>
      <c r="I2307" t="s">
        <v>76</v>
      </c>
      <c r="J2307" t="s">
        <v>34</v>
      </c>
      <c r="K2307">
        <v>5</v>
      </c>
      <c r="L2307">
        <v>18</v>
      </c>
      <c r="M2307">
        <v>0.2</v>
      </c>
      <c r="N2307">
        <v>72</v>
      </c>
      <c r="O2307">
        <v>27</v>
      </c>
      <c r="P2307" t="s">
        <v>28</v>
      </c>
      <c r="Q2307" t="s">
        <v>35</v>
      </c>
      <c r="R2307" t="s">
        <v>30</v>
      </c>
      <c r="S2307">
        <v>3</v>
      </c>
      <c r="T2307">
        <f>YEAR(tblOrders[[#This Row],[Order Date]])</f>
        <v>2025</v>
      </c>
      <c r="U2307" t="str">
        <f>TEXT(tblOrders[[#This Row],[Order Date]],"mmm-yyyy")</f>
        <v>Sep-2025</v>
      </c>
      <c r="V2307" s="4">
        <f>tblOrders[[#This Row],[Profit]]/tblOrders[[#This Row],[Sales Amount]]</f>
        <v>0.375</v>
      </c>
      <c r="W2307" t="str">
        <f>VLOOKUP(tblOrders[[#This Row],[City]],CityRegion,2,0)</f>
        <v>South</v>
      </c>
      <c r="X2307" t="str">
        <f>VLOOKUP(tblOrders[[#This Row],[City]],lookups!A:C,3,0)</f>
        <v>Kerala</v>
      </c>
    </row>
    <row r="2308" spans="1:24" x14ac:dyDescent="0.25">
      <c r="A2308" t="s">
        <v>3914</v>
      </c>
      <c r="B2308" s="1">
        <v>45745</v>
      </c>
      <c r="C2308" t="s">
        <v>1214</v>
      </c>
      <c r="D2308" t="s">
        <v>21</v>
      </c>
      <c r="E2308" t="s">
        <v>73</v>
      </c>
      <c r="F2308" t="s">
        <v>74</v>
      </c>
      <c r="G2308" t="s">
        <v>68</v>
      </c>
      <c r="H2308" t="s">
        <v>75</v>
      </c>
      <c r="I2308" t="s">
        <v>57</v>
      </c>
      <c r="J2308" t="s">
        <v>34</v>
      </c>
      <c r="K2308">
        <v>4</v>
      </c>
      <c r="L2308">
        <v>65</v>
      </c>
      <c r="M2308">
        <v>0.05</v>
      </c>
      <c r="N2308">
        <v>247</v>
      </c>
      <c r="O2308">
        <v>95</v>
      </c>
      <c r="P2308" t="s">
        <v>85</v>
      </c>
      <c r="Q2308" t="s">
        <v>35</v>
      </c>
      <c r="R2308" t="s">
        <v>30</v>
      </c>
      <c r="S2308">
        <v>3.4</v>
      </c>
      <c r="T2308">
        <f>YEAR(tblOrders[[#This Row],[Order Date]])</f>
        <v>2025</v>
      </c>
      <c r="U2308" t="str">
        <f>TEXT(tblOrders[[#This Row],[Order Date]],"mmm-yyyy")</f>
        <v>Mar-2025</v>
      </c>
      <c r="V2308" s="4">
        <f>tblOrders[[#This Row],[Profit]]/tblOrders[[#This Row],[Sales Amount]]</f>
        <v>0.38461538461538464</v>
      </c>
      <c r="W2308" t="str">
        <f>VLOOKUP(tblOrders[[#This Row],[City]],CityRegion,2,0)</f>
        <v>South</v>
      </c>
      <c r="X2308" t="str">
        <f>VLOOKUP(tblOrders[[#This Row],[City]],lookups!A:C,3,0)</f>
        <v>Kerala</v>
      </c>
    </row>
    <row r="2309" spans="1:24" x14ac:dyDescent="0.25">
      <c r="A2309" t="s">
        <v>3915</v>
      </c>
      <c r="B2309" s="1">
        <v>45713</v>
      </c>
      <c r="C2309" t="s">
        <v>3025</v>
      </c>
      <c r="D2309" t="s">
        <v>39</v>
      </c>
      <c r="E2309" t="s">
        <v>79</v>
      </c>
      <c r="F2309" t="s">
        <v>80</v>
      </c>
      <c r="G2309" t="s">
        <v>68</v>
      </c>
      <c r="H2309" t="s">
        <v>81</v>
      </c>
      <c r="I2309" t="s">
        <v>33</v>
      </c>
      <c r="J2309" t="s">
        <v>45</v>
      </c>
      <c r="K2309">
        <v>5</v>
      </c>
      <c r="L2309">
        <v>799</v>
      </c>
      <c r="M2309">
        <v>0</v>
      </c>
      <c r="N2309">
        <v>3995</v>
      </c>
      <c r="O2309">
        <v>895</v>
      </c>
      <c r="P2309" t="s">
        <v>148</v>
      </c>
      <c r="Q2309" t="s">
        <v>46</v>
      </c>
      <c r="R2309" t="s">
        <v>36</v>
      </c>
      <c r="S2309">
        <v>4.5</v>
      </c>
      <c r="T2309">
        <f>YEAR(tblOrders[[#This Row],[Order Date]])</f>
        <v>2025</v>
      </c>
      <c r="U2309" t="str">
        <f>TEXT(tblOrders[[#This Row],[Order Date]],"mmm-yyyy")</f>
        <v>Feb-2025</v>
      </c>
      <c r="V2309" s="4">
        <f>tblOrders[[#This Row],[Profit]]/tblOrders[[#This Row],[Sales Amount]]</f>
        <v>0.22403003754693368</v>
      </c>
      <c r="W2309" t="str">
        <f>VLOOKUP(tblOrders[[#This Row],[City]],CityRegion,2,0)</f>
        <v>North</v>
      </c>
      <c r="X2309" t="str">
        <f>VLOOKUP(tblOrders[[#This Row],[City]],lookups!A:C,3,0)</f>
        <v>Delhi</v>
      </c>
    </row>
    <row r="2310" spans="1:24" x14ac:dyDescent="0.25">
      <c r="A2310" t="s">
        <v>3916</v>
      </c>
      <c r="B2310" s="1">
        <v>45717</v>
      </c>
      <c r="C2310" t="s">
        <v>2432</v>
      </c>
      <c r="D2310" t="s">
        <v>21</v>
      </c>
      <c r="E2310" t="s">
        <v>73</v>
      </c>
      <c r="F2310" t="s">
        <v>74</v>
      </c>
      <c r="G2310" t="s">
        <v>68</v>
      </c>
      <c r="H2310" t="s">
        <v>75</v>
      </c>
      <c r="I2310" t="s">
        <v>57</v>
      </c>
      <c r="J2310" t="s">
        <v>34</v>
      </c>
      <c r="K2310">
        <v>4</v>
      </c>
      <c r="L2310">
        <v>65</v>
      </c>
      <c r="M2310">
        <v>0.1</v>
      </c>
      <c r="N2310">
        <v>234</v>
      </c>
      <c r="O2310">
        <v>82</v>
      </c>
      <c r="P2310" t="s">
        <v>28</v>
      </c>
      <c r="Q2310" t="s">
        <v>86</v>
      </c>
      <c r="R2310" t="s">
        <v>36</v>
      </c>
      <c r="S2310">
        <v>4.8</v>
      </c>
      <c r="T2310">
        <f>YEAR(tblOrders[[#This Row],[Order Date]])</f>
        <v>2025</v>
      </c>
      <c r="U2310" t="str">
        <f>TEXT(tblOrders[[#This Row],[Order Date]],"mmm-yyyy")</f>
        <v>Mar-2025</v>
      </c>
      <c r="V2310" s="4">
        <f>tblOrders[[#This Row],[Profit]]/tblOrders[[#This Row],[Sales Amount]]</f>
        <v>0.3504273504273504</v>
      </c>
      <c r="W2310" t="str">
        <f>VLOOKUP(tblOrders[[#This Row],[City]],CityRegion,2,0)</f>
        <v>South</v>
      </c>
      <c r="X2310" t="str">
        <f>VLOOKUP(tblOrders[[#This Row],[City]],lookups!A:C,3,0)</f>
        <v>Kerala</v>
      </c>
    </row>
    <row r="2311" spans="1:24" x14ac:dyDescent="0.25">
      <c r="A2311" t="s">
        <v>3917</v>
      </c>
      <c r="B2311" s="1">
        <v>45800</v>
      </c>
      <c r="C2311" t="s">
        <v>1014</v>
      </c>
      <c r="D2311" t="s">
        <v>21</v>
      </c>
      <c r="E2311" t="s">
        <v>60</v>
      </c>
      <c r="F2311" t="s">
        <v>61</v>
      </c>
      <c r="G2311" t="s">
        <v>62</v>
      </c>
      <c r="H2311" t="s">
        <v>63</v>
      </c>
      <c r="I2311" t="s">
        <v>76</v>
      </c>
      <c r="J2311" t="s">
        <v>45</v>
      </c>
      <c r="K2311">
        <v>4</v>
      </c>
      <c r="L2311">
        <v>45</v>
      </c>
      <c r="M2311">
        <v>0</v>
      </c>
      <c r="N2311">
        <v>180</v>
      </c>
      <c r="O2311">
        <v>76</v>
      </c>
      <c r="P2311" t="s">
        <v>28</v>
      </c>
      <c r="Q2311" t="s">
        <v>86</v>
      </c>
      <c r="R2311" t="s">
        <v>36</v>
      </c>
      <c r="S2311">
        <v>5</v>
      </c>
      <c r="T2311">
        <f>YEAR(tblOrders[[#This Row],[Order Date]])</f>
        <v>2025</v>
      </c>
      <c r="U2311" t="str">
        <f>TEXT(tblOrders[[#This Row],[Order Date]],"mmm-yyyy")</f>
        <v>May-2025</v>
      </c>
      <c r="V2311" s="4">
        <f>tblOrders[[#This Row],[Profit]]/tblOrders[[#This Row],[Sales Amount]]</f>
        <v>0.42222222222222222</v>
      </c>
      <c r="W2311" t="str">
        <f>VLOOKUP(tblOrders[[#This Row],[City]],CityRegion,2,0)</f>
        <v>South</v>
      </c>
      <c r="X2311" t="str">
        <f>VLOOKUP(tblOrders[[#This Row],[City]],lookups!A:C,3,0)</f>
        <v>Kerala</v>
      </c>
    </row>
    <row r="2312" spans="1:24" x14ac:dyDescent="0.25">
      <c r="A2312" t="s">
        <v>3918</v>
      </c>
      <c r="B2312" s="1">
        <v>45756</v>
      </c>
      <c r="C2312" t="s">
        <v>1004</v>
      </c>
      <c r="D2312" t="s">
        <v>39</v>
      </c>
      <c r="E2312" t="s">
        <v>22</v>
      </c>
      <c r="F2312" t="s">
        <v>23</v>
      </c>
      <c r="G2312" t="s">
        <v>24</v>
      </c>
      <c r="H2312" t="s">
        <v>25</v>
      </c>
      <c r="I2312" t="s">
        <v>52</v>
      </c>
      <c r="J2312" t="s">
        <v>45</v>
      </c>
      <c r="K2312">
        <v>5</v>
      </c>
      <c r="L2312">
        <v>190</v>
      </c>
      <c r="M2312">
        <v>0.05</v>
      </c>
      <c r="N2312">
        <v>902.5</v>
      </c>
      <c r="O2312">
        <v>277.5</v>
      </c>
      <c r="P2312" t="s">
        <v>28</v>
      </c>
      <c r="Q2312" t="s">
        <v>86</v>
      </c>
      <c r="R2312" t="s">
        <v>36</v>
      </c>
      <c r="S2312">
        <v>3.6</v>
      </c>
      <c r="T2312">
        <f>YEAR(tblOrders[[#This Row],[Order Date]])</f>
        <v>2025</v>
      </c>
      <c r="U2312" t="str">
        <f>TEXT(tblOrders[[#This Row],[Order Date]],"mmm-yyyy")</f>
        <v>Apr-2025</v>
      </c>
      <c r="V2312" s="4">
        <f>tblOrders[[#This Row],[Profit]]/tblOrders[[#This Row],[Sales Amount]]</f>
        <v>0.30747922437673131</v>
      </c>
      <c r="W2312" t="str">
        <f>VLOOKUP(tblOrders[[#This Row],[City]],CityRegion,2,0)</f>
        <v>South</v>
      </c>
      <c r="X2312" t="str">
        <f>VLOOKUP(tblOrders[[#This Row],[City]],lookups!A:C,3,0)</f>
        <v>Kerala</v>
      </c>
    </row>
    <row r="2313" spans="1:24" x14ac:dyDescent="0.25">
      <c r="A2313" t="s">
        <v>3919</v>
      </c>
      <c r="B2313" s="1">
        <v>45689</v>
      </c>
      <c r="C2313" t="s">
        <v>3260</v>
      </c>
      <c r="D2313" t="s">
        <v>21</v>
      </c>
      <c r="E2313" t="s">
        <v>94</v>
      </c>
      <c r="F2313" t="s">
        <v>95</v>
      </c>
      <c r="G2313" t="s">
        <v>68</v>
      </c>
      <c r="H2313" t="s">
        <v>96</v>
      </c>
      <c r="I2313" t="s">
        <v>52</v>
      </c>
      <c r="J2313" t="s">
        <v>45</v>
      </c>
      <c r="K2313">
        <v>4</v>
      </c>
      <c r="L2313">
        <v>89</v>
      </c>
      <c r="M2313">
        <v>0.2</v>
      </c>
      <c r="N2313">
        <v>284.8</v>
      </c>
      <c r="O2313">
        <v>64.8</v>
      </c>
      <c r="P2313" t="s">
        <v>28</v>
      </c>
      <c r="Q2313" t="s">
        <v>86</v>
      </c>
      <c r="R2313" t="s">
        <v>123</v>
      </c>
      <c r="S2313">
        <v>3</v>
      </c>
      <c r="T2313">
        <f>YEAR(tblOrders[[#This Row],[Order Date]])</f>
        <v>2025</v>
      </c>
      <c r="U2313" t="str">
        <f>TEXT(tblOrders[[#This Row],[Order Date]],"mmm-yyyy")</f>
        <v>Feb-2025</v>
      </c>
      <c r="V2313" s="4">
        <f>tblOrders[[#This Row],[Profit]]/tblOrders[[#This Row],[Sales Amount]]</f>
        <v>0.22752808988764042</v>
      </c>
      <c r="W2313" t="str">
        <f>VLOOKUP(tblOrders[[#This Row],[City]],CityRegion,2,0)</f>
        <v>South</v>
      </c>
      <c r="X2313" t="str">
        <f>VLOOKUP(tblOrders[[#This Row],[City]],lookups!A:C,3,0)</f>
        <v>Kerala</v>
      </c>
    </row>
    <row r="2314" spans="1:24" x14ac:dyDescent="0.25">
      <c r="A2314" t="s">
        <v>3920</v>
      </c>
      <c r="B2314" s="1">
        <v>45839</v>
      </c>
      <c r="C2314" t="s">
        <v>3921</v>
      </c>
      <c r="D2314" t="s">
        <v>21</v>
      </c>
      <c r="E2314" t="s">
        <v>101</v>
      </c>
      <c r="F2314" t="s">
        <v>102</v>
      </c>
      <c r="G2314" t="s">
        <v>24</v>
      </c>
      <c r="H2314" t="s">
        <v>103</v>
      </c>
      <c r="I2314" t="s">
        <v>70</v>
      </c>
      <c r="J2314" t="s">
        <v>27</v>
      </c>
      <c r="K2314">
        <v>3</v>
      </c>
      <c r="L2314">
        <v>120</v>
      </c>
      <c r="M2314">
        <v>0</v>
      </c>
      <c r="N2314">
        <v>360</v>
      </c>
      <c r="O2314">
        <v>126</v>
      </c>
      <c r="P2314" t="s">
        <v>28</v>
      </c>
      <c r="Q2314" t="s">
        <v>29</v>
      </c>
      <c r="R2314" t="s">
        <v>36</v>
      </c>
      <c r="S2314">
        <v>3.3</v>
      </c>
      <c r="T2314">
        <f>YEAR(tblOrders[[#This Row],[Order Date]])</f>
        <v>2025</v>
      </c>
      <c r="U2314" t="str">
        <f>TEXT(tblOrders[[#This Row],[Order Date]],"mmm-yyyy")</f>
        <v>Jul-2025</v>
      </c>
      <c r="V2314" s="4">
        <f>tblOrders[[#This Row],[Profit]]/tblOrders[[#This Row],[Sales Amount]]</f>
        <v>0.35</v>
      </c>
      <c r="W2314" t="str">
        <f>VLOOKUP(tblOrders[[#This Row],[City]],CityRegion,2,0)</f>
        <v>South</v>
      </c>
      <c r="X2314" t="str">
        <f>VLOOKUP(tblOrders[[#This Row],[City]],lookups!A:C,3,0)</f>
        <v>Telengana</v>
      </c>
    </row>
    <row r="2315" spans="1:24" x14ac:dyDescent="0.25">
      <c r="A2315" t="s">
        <v>3922</v>
      </c>
      <c r="B2315" s="1">
        <v>45790</v>
      </c>
      <c r="C2315" t="s">
        <v>2478</v>
      </c>
      <c r="D2315" t="s">
        <v>21</v>
      </c>
      <c r="E2315" t="s">
        <v>55</v>
      </c>
      <c r="F2315" t="s">
        <v>56</v>
      </c>
      <c r="G2315" t="s">
        <v>24</v>
      </c>
      <c r="H2315" t="s">
        <v>51</v>
      </c>
      <c r="I2315" t="s">
        <v>70</v>
      </c>
      <c r="J2315" t="s">
        <v>27</v>
      </c>
      <c r="K2315">
        <v>2</v>
      </c>
      <c r="L2315">
        <v>42</v>
      </c>
      <c r="M2315">
        <v>0.2</v>
      </c>
      <c r="N2315">
        <v>67.2</v>
      </c>
      <c r="O2315">
        <v>19.2</v>
      </c>
      <c r="P2315" t="s">
        <v>28</v>
      </c>
      <c r="Q2315" t="s">
        <v>35</v>
      </c>
      <c r="R2315" t="s">
        <v>36</v>
      </c>
      <c r="S2315">
        <v>4.0999999999999996</v>
      </c>
      <c r="T2315">
        <f>YEAR(tblOrders[[#This Row],[Order Date]])</f>
        <v>2025</v>
      </c>
      <c r="U2315" t="str">
        <f>TEXT(tblOrders[[#This Row],[Order Date]],"mmm-yyyy")</f>
        <v>May-2025</v>
      </c>
      <c r="V2315" s="4">
        <f>tblOrders[[#This Row],[Profit]]/tblOrders[[#This Row],[Sales Amount]]</f>
        <v>0.2857142857142857</v>
      </c>
      <c r="W2315" t="str">
        <f>VLOOKUP(tblOrders[[#This Row],[City]],CityRegion,2,0)</f>
        <v>South</v>
      </c>
      <c r="X2315" t="str">
        <f>VLOOKUP(tblOrders[[#This Row],[City]],lookups!A:C,3,0)</f>
        <v>Telengana</v>
      </c>
    </row>
    <row r="2316" spans="1:24" x14ac:dyDescent="0.25">
      <c r="A2316" t="s">
        <v>3923</v>
      </c>
      <c r="B2316" s="1">
        <v>45944</v>
      </c>
      <c r="C2316" t="s">
        <v>3780</v>
      </c>
      <c r="D2316" t="s">
        <v>39</v>
      </c>
      <c r="E2316" t="s">
        <v>55</v>
      </c>
      <c r="F2316" t="s">
        <v>56</v>
      </c>
      <c r="G2316" t="s">
        <v>24</v>
      </c>
      <c r="H2316" t="s">
        <v>51</v>
      </c>
      <c r="I2316" t="s">
        <v>44</v>
      </c>
      <c r="J2316" t="s">
        <v>45</v>
      </c>
      <c r="K2316">
        <v>1</v>
      </c>
      <c r="L2316">
        <v>42</v>
      </c>
      <c r="M2316">
        <v>0.15</v>
      </c>
      <c r="N2316">
        <v>35.700000000000003</v>
      </c>
      <c r="O2316">
        <v>11.7</v>
      </c>
      <c r="P2316" t="s">
        <v>28</v>
      </c>
      <c r="Q2316" t="s">
        <v>46</v>
      </c>
      <c r="R2316" t="s">
        <v>36</v>
      </c>
      <c r="S2316">
        <v>2.6</v>
      </c>
      <c r="T2316">
        <f>YEAR(tblOrders[[#This Row],[Order Date]])</f>
        <v>2025</v>
      </c>
      <c r="U2316" t="str">
        <f>TEXT(tblOrders[[#This Row],[Order Date]],"mmm-yyyy")</f>
        <v>Oct-2025</v>
      </c>
      <c r="V2316" s="4">
        <f>tblOrders[[#This Row],[Profit]]/tblOrders[[#This Row],[Sales Amount]]</f>
        <v>0.32773109243697474</v>
      </c>
      <c r="W2316" t="str">
        <f>VLOOKUP(tblOrders[[#This Row],[City]],CityRegion,2,0)</f>
        <v>South</v>
      </c>
      <c r="X2316" t="str">
        <f>VLOOKUP(tblOrders[[#This Row],[City]],lookups!A:C,3,0)</f>
        <v>Kerala</v>
      </c>
    </row>
    <row r="2317" spans="1:24" x14ac:dyDescent="0.25">
      <c r="A2317" t="s">
        <v>3924</v>
      </c>
      <c r="B2317" s="1">
        <v>45820</v>
      </c>
      <c r="C2317" t="s">
        <v>1443</v>
      </c>
      <c r="D2317" t="s">
        <v>39</v>
      </c>
      <c r="E2317" t="s">
        <v>108</v>
      </c>
      <c r="F2317" t="s">
        <v>109</v>
      </c>
      <c r="G2317" t="s">
        <v>62</v>
      </c>
      <c r="H2317" t="s">
        <v>110</v>
      </c>
      <c r="I2317" t="s">
        <v>57</v>
      </c>
      <c r="J2317" t="s">
        <v>45</v>
      </c>
      <c r="K2317">
        <v>1</v>
      </c>
      <c r="L2317">
        <v>110</v>
      </c>
      <c r="M2317">
        <v>0.1</v>
      </c>
      <c r="N2317">
        <v>99</v>
      </c>
      <c r="O2317">
        <v>31</v>
      </c>
      <c r="P2317" t="s">
        <v>28</v>
      </c>
      <c r="Q2317" t="s">
        <v>91</v>
      </c>
      <c r="R2317" t="s">
        <v>36</v>
      </c>
      <c r="S2317">
        <v>4.5</v>
      </c>
      <c r="T2317">
        <f>YEAR(tblOrders[[#This Row],[Order Date]])</f>
        <v>2025</v>
      </c>
      <c r="U2317" t="str">
        <f>TEXT(tblOrders[[#This Row],[Order Date]],"mmm-yyyy")</f>
        <v>Jun-2025</v>
      </c>
      <c r="V2317" s="4">
        <f>tblOrders[[#This Row],[Profit]]/tblOrders[[#This Row],[Sales Amount]]</f>
        <v>0.31313131313131315</v>
      </c>
      <c r="W2317" t="str">
        <f>VLOOKUP(tblOrders[[#This Row],[City]],CityRegion,2,0)</f>
        <v>South</v>
      </c>
      <c r="X2317" t="str">
        <f>VLOOKUP(tblOrders[[#This Row],[City]],lookups!A:C,3,0)</f>
        <v>Kerala</v>
      </c>
    </row>
    <row r="2318" spans="1:24" x14ac:dyDescent="0.25">
      <c r="A2318" t="s">
        <v>3925</v>
      </c>
      <c r="B2318" s="1">
        <v>45885</v>
      </c>
      <c r="C2318" t="s">
        <v>393</v>
      </c>
      <c r="D2318" t="s">
        <v>21</v>
      </c>
      <c r="E2318" t="s">
        <v>66</v>
      </c>
      <c r="F2318" t="s">
        <v>67</v>
      </c>
      <c r="G2318" t="s">
        <v>68</v>
      </c>
      <c r="H2318" t="s">
        <v>69</v>
      </c>
      <c r="I2318" t="s">
        <v>130</v>
      </c>
      <c r="J2318" t="s">
        <v>45</v>
      </c>
      <c r="K2318">
        <v>4</v>
      </c>
      <c r="L2318">
        <v>149</v>
      </c>
      <c r="M2318">
        <v>0</v>
      </c>
      <c r="N2318">
        <v>596</v>
      </c>
      <c r="O2318">
        <v>216</v>
      </c>
      <c r="P2318" t="s">
        <v>85</v>
      </c>
      <c r="Q2318" t="s">
        <v>46</v>
      </c>
      <c r="R2318" t="s">
        <v>36</v>
      </c>
      <c r="S2318">
        <v>2.8</v>
      </c>
      <c r="T2318">
        <f>YEAR(tblOrders[[#This Row],[Order Date]])</f>
        <v>2025</v>
      </c>
      <c r="U2318" t="str">
        <f>TEXT(tblOrders[[#This Row],[Order Date]],"mmm-yyyy")</f>
        <v>Aug-2025</v>
      </c>
      <c r="V2318" s="4">
        <f>tblOrders[[#This Row],[Profit]]/tblOrders[[#This Row],[Sales Amount]]</f>
        <v>0.36241610738255031</v>
      </c>
      <c r="W2318" t="str">
        <f>VLOOKUP(tblOrders[[#This Row],[City]],CityRegion,2,0)</f>
        <v>West</v>
      </c>
      <c r="X2318" t="str">
        <f>VLOOKUP(tblOrders[[#This Row],[City]],lookups!A:C,3,0)</f>
        <v>Maharashtra</v>
      </c>
    </row>
    <row r="2319" spans="1:24" x14ac:dyDescent="0.25">
      <c r="A2319" t="s">
        <v>3926</v>
      </c>
      <c r="B2319" s="1">
        <v>45800</v>
      </c>
      <c r="C2319" t="s">
        <v>317</v>
      </c>
      <c r="D2319" t="s">
        <v>39</v>
      </c>
      <c r="E2319" t="s">
        <v>40</v>
      </c>
      <c r="F2319" t="s">
        <v>41</v>
      </c>
      <c r="G2319" t="s">
        <v>42</v>
      </c>
      <c r="H2319" t="s">
        <v>43</v>
      </c>
      <c r="I2319" t="s">
        <v>70</v>
      </c>
      <c r="J2319" t="s">
        <v>34</v>
      </c>
      <c r="K2319">
        <v>5</v>
      </c>
      <c r="L2319">
        <v>18</v>
      </c>
      <c r="M2319">
        <v>0</v>
      </c>
      <c r="N2319">
        <v>90</v>
      </c>
      <c r="O2319">
        <v>45</v>
      </c>
      <c r="P2319" t="s">
        <v>28</v>
      </c>
      <c r="Q2319" t="s">
        <v>46</v>
      </c>
      <c r="R2319" t="s">
        <v>123</v>
      </c>
      <c r="S2319">
        <v>4.3</v>
      </c>
      <c r="T2319">
        <f>YEAR(tblOrders[[#This Row],[Order Date]])</f>
        <v>2025</v>
      </c>
      <c r="U2319" t="str">
        <f>TEXT(tblOrders[[#This Row],[Order Date]],"mmm-yyyy")</f>
        <v>May-2025</v>
      </c>
      <c r="V2319" s="4">
        <f>tblOrders[[#This Row],[Profit]]/tblOrders[[#This Row],[Sales Amount]]</f>
        <v>0.5</v>
      </c>
      <c r="W2319" t="str">
        <f>VLOOKUP(tblOrders[[#This Row],[City]],CityRegion,2,0)</f>
        <v>South</v>
      </c>
      <c r="X2319" t="str">
        <f>VLOOKUP(tblOrders[[#This Row],[City]],lookups!A:C,3,0)</f>
        <v>Telengana</v>
      </c>
    </row>
    <row r="2320" spans="1:24" x14ac:dyDescent="0.25">
      <c r="A2320" t="s">
        <v>3927</v>
      </c>
      <c r="B2320" s="1">
        <v>45990</v>
      </c>
      <c r="C2320" t="s">
        <v>579</v>
      </c>
      <c r="D2320" t="s">
        <v>39</v>
      </c>
      <c r="E2320" t="s">
        <v>94</v>
      </c>
      <c r="F2320" t="s">
        <v>95</v>
      </c>
      <c r="G2320" t="s">
        <v>68</v>
      </c>
      <c r="H2320" t="s">
        <v>96</v>
      </c>
      <c r="I2320" t="s">
        <v>52</v>
      </c>
      <c r="J2320" t="s">
        <v>34</v>
      </c>
      <c r="K2320">
        <v>4</v>
      </c>
      <c r="L2320">
        <v>89</v>
      </c>
      <c r="M2320">
        <v>0.1</v>
      </c>
      <c r="N2320">
        <v>320.39999999999998</v>
      </c>
      <c r="O2320">
        <v>100.4</v>
      </c>
      <c r="P2320" t="s">
        <v>85</v>
      </c>
      <c r="Q2320" t="s">
        <v>35</v>
      </c>
      <c r="R2320" t="s">
        <v>36</v>
      </c>
      <c r="S2320">
        <v>4.7</v>
      </c>
      <c r="T2320">
        <f>YEAR(tblOrders[[#This Row],[Order Date]])</f>
        <v>2025</v>
      </c>
      <c r="U2320" t="str">
        <f>TEXT(tblOrders[[#This Row],[Order Date]],"mmm-yyyy")</f>
        <v>Nov-2025</v>
      </c>
      <c r="V2320" s="4">
        <f>tblOrders[[#This Row],[Profit]]/tblOrders[[#This Row],[Sales Amount]]</f>
        <v>0.31335830212234711</v>
      </c>
      <c r="W2320" t="str">
        <f>VLOOKUP(tblOrders[[#This Row],[City]],CityRegion,2,0)</f>
        <v>South</v>
      </c>
      <c r="X2320" t="str">
        <f>VLOOKUP(tblOrders[[#This Row],[City]],lookups!A:C,3,0)</f>
        <v>Kerala</v>
      </c>
    </row>
    <row r="2321" spans="1:24" x14ac:dyDescent="0.25">
      <c r="A2321" t="s">
        <v>3928</v>
      </c>
      <c r="B2321" s="1">
        <v>45770</v>
      </c>
      <c r="C2321" t="s">
        <v>3929</v>
      </c>
      <c r="D2321" t="s">
        <v>39</v>
      </c>
      <c r="E2321" t="s">
        <v>114</v>
      </c>
      <c r="F2321" t="s">
        <v>115</v>
      </c>
      <c r="G2321" t="s">
        <v>42</v>
      </c>
      <c r="H2321" t="s">
        <v>116</v>
      </c>
      <c r="I2321" t="s">
        <v>139</v>
      </c>
      <c r="J2321" t="s">
        <v>45</v>
      </c>
      <c r="K2321">
        <v>2</v>
      </c>
      <c r="L2321">
        <v>12</v>
      </c>
      <c r="M2321">
        <v>0.1</v>
      </c>
      <c r="N2321">
        <v>21.6</v>
      </c>
      <c r="O2321">
        <v>9.6</v>
      </c>
      <c r="P2321" t="s">
        <v>28</v>
      </c>
      <c r="Q2321" t="s">
        <v>46</v>
      </c>
      <c r="R2321" t="s">
        <v>36</v>
      </c>
      <c r="S2321">
        <v>3.5</v>
      </c>
      <c r="T2321">
        <f>YEAR(tblOrders[[#This Row],[Order Date]])</f>
        <v>2025</v>
      </c>
      <c r="U2321" t="str">
        <f>TEXT(tblOrders[[#This Row],[Order Date]],"mmm-yyyy")</f>
        <v>Apr-2025</v>
      </c>
      <c r="V2321" s="4">
        <f>tblOrders[[#This Row],[Profit]]/tblOrders[[#This Row],[Sales Amount]]</f>
        <v>0.44444444444444442</v>
      </c>
      <c r="W2321" t="str">
        <f>VLOOKUP(tblOrders[[#This Row],[City]],CityRegion,2,0)</f>
        <v>South</v>
      </c>
      <c r="X2321" t="str">
        <f>VLOOKUP(tblOrders[[#This Row],[City]],lookups!A:C,3,0)</f>
        <v>Tamil Nadu</v>
      </c>
    </row>
    <row r="2322" spans="1:24" x14ac:dyDescent="0.25">
      <c r="A2322" t="s">
        <v>3930</v>
      </c>
      <c r="B2322" s="1">
        <v>45969</v>
      </c>
      <c r="C2322" t="s">
        <v>626</v>
      </c>
      <c r="D2322" t="s">
        <v>21</v>
      </c>
      <c r="E2322" t="s">
        <v>60</v>
      </c>
      <c r="F2322" t="s">
        <v>61</v>
      </c>
      <c r="G2322" t="s">
        <v>62</v>
      </c>
      <c r="H2322" t="s">
        <v>63</v>
      </c>
      <c r="I2322" t="s">
        <v>57</v>
      </c>
      <c r="J2322" t="s">
        <v>34</v>
      </c>
      <c r="K2322">
        <v>5</v>
      </c>
      <c r="L2322">
        <v>45</v>
      </c>
      <c r="M2322">
        <v>0.05</v>
      </c>
      <c r="N2322">
        <v>213.75</v>
      </c>
      <c r="O2322">
        <v>83.75</v>
      </c>
      <c r="P2322" t="s">
        <v>28</v>
      </c>
      <c r="Q2322" t="s">
        <v>35</v>
      </c>
      <c r="R2322" t="s">
        <v>30</v>
      </c>
      <c r="S2322">
        <v>4.2</v>
      </c>
      <c r="T2322">
        <f>YEAR(tblOrders[[#This Row],[Order Date]])</f>
        <v>2025</v>
      </c>
      <c r="U2322" t="str">
        <f>TEXT(tblOrders[[#This Row],[Order Date]],"mmm-yyyy")</f>
        <v>Nov-2025</v>
      </c>
      <c r="V2322" s="4">
        <f>tblOrders[[#This Row],[Profit]]/tblOrders[[#This Row],[Sales Amount]]</f>
        <v>0.391812865497076</v>
      </c>
      <c r="W2322" t="str">
        <f>VLOOKUP(tblOrders[[#This Row],[City]],CityRegion,2,0)</f>
        <v>South</v>
      </c>
      <c r="X2322" t="str">
        <f>VLOOKUP(tblOrders[[#This Row],[City]],lookups!A:C,3,0)</f>
        <v>Kerala</v>
      </c>
    </row>
    <row r="2323" spans="1:24" x14ac:dyDescent="0.25">
      <c r="A2323" t="s">
        <v>3931</v>
      </c>
      <c r="B2323" s="1">
        <v>45659</v>
      </c>
      <c r="C2323" t="s">
        <v>1421</v>
      </c>
      <c r="D2323" t="s">
        <v>21</v>
      </c>
      <c r="E2323" t="s">
        <v>108</v>
      </c>
      <c r="F2323" t="s">
        <v>109</v>
      </c>
      <c r="G2323" t="s">
        <v>62</v>
      </c>
      <c r="H2323" t="s">
        <v>110</v>
      </c>
      <c r="I2323" t="s">
        <v>76</v>
      </c>
      <c r="J2323" t="s">
        <v>34</v>
      </c>
      <c r="K2323">
        <v>5</v>
      </c>
      <c r="L2323">
        <v>110</v>
      </c>
      <c r="M2323">
        <v>0.1</v>
      </c>
      <c r="N2323">
        <v>495</v>
      </c>
      <c r="O2323">
        <v>155</v>
      </c>
      <c r="P2323" t="s">
        <v>85</v>
      </c>
      <c r="Q2323" t="s">
        <v>29</v>
      </c>
      <c r="R2323" t="s">
        <v>36</v>
      </c>
      <c r="S2323">
        <v>2.7</v>
      </c>
      <c r="T2323">
        <f>YEAR(tblOrders[[#This Row],[Order Date]])</f>
        <v>2025</v>
      </c>
      <c r="U2323" t="str">
        <f>TEXT(tblOrders[[#This Row],[Order Date]],"mmm-yyyy")</f>
        <v>Jan-2025</v>
      </c>
      <c r="V2323" s="4">
        <f>tblOrders[[#This Row],[Profit]]/tblOrders[[#This Row],[Sales Amount]]</f>
        <v>0.31313131313131315</v>
      </c>
      <c r="W2323" t="str">
        <f>VLOOKUP(tblOrders[[#This Row],[City]],CityRegion,2,0)</f>
        <v>South</v>
      </c>
      <c r="X2323" t="str">
        <f>VLOOKUP(tblOrders[[#This Row],[City]],lookups!A:C,3,0)</f>
        <v>Kerala</v>
      </c>
    </row>
    <row r="2324" spans="1:24" x14ac:dyDescent="0.25">
      <c r="A2324" t="s">
        <v>3932</v>
      </c>
      <c r="B2324" s="1">
        <v>45916</v>
      </c>
      <c r="C2324" t="s">
        <v>2674</v>
      </c>
      <c r="D2324" t="s">
        <v>39</v>
      </c>
      <c r="E2324" t="s">
        <v>108</v>
      </c>
      <c r="F2324" t="s">
        <v>109</v>
      </c>
      <c r="G2324" t="s">
        <v>62</v>
      </c>
      <c r="H2324" t="s">
        <v>110</v>
      </c>
      <c r="I2324" t="s">
        <v>139</v>
      </c>
      <c r="J2324" t="s">
        <v>27</v>
      </c>
      <c r="K2324">
        <v>1</v>
      </c>
      <c r="L2324">
        <v>110</v>
      </c>
      <c r="M2324">
        <v>0</v>
      </c>
      <c r="N2324">
        <v>110</v>
      </c>
      <c r="O2324">
        <v>42</v>
      </c>
      <c r="P2324" t="s">
        <v>28</v>
      </c>
      <c r="Q2324" t="s">
        <v>86</v>
      </c>
      <c r="R2324" t="s">
        <v>30</v>
      </c>
      <c r="S2324">
        <v>4</v>
      </c>
      <c r="T2324">
        <f>YEAR(tblOrders[[#This Row],[Order Date]])</f>
        <v>2025</v>
      </c>
      <c r="U2324" t="str">
        <f>TEXT(tblOrders[[#This Row],[Order Date]],"mmm-yyyy")</f>
        <v>Sep-2025</v>
      </c>
      <c r="V2324" s="4">
        <f>tblOrders[[#This Row],[Profit]]/tblOrders[[#This Row],[Sales Amount]]</f>
        <v>0.38181818181818183</v>
      </c>
      <c r="W2324" t="str">
        <f>VLOOKUP(tblOrders[[#This Row],[City]],CityRegion,2,0)</f>
        <v>South</v>
      </c>
      <c r="X2324" t="str">
        <f>VLOOKUP(tblOrders[[#This Row],[City]],lookups!A:C,3,0)</f>
        <v>Tamil Nadu</v>
      </c>
    </row>
    <row r="2325" spans="1:24" x14ac:dyDescent="0.25">
      <c r="A2325" t="s">
        <v>3933</v>
      </c>
      <c r="B2325" s="1">
        <v>45761</v>
      </c>
      <c r="C2325" t="s">
        <v>3934</v>
      </c>
      <c r="D2325" t="s">
        <v>21</v>
      </c>
      <c r="E2325" t="s">
        <v>114</v>
      </c>
      <c r="F2325" t="s">
        <v>115</v>
      </c>
      <c r="G2325" t="s">
        <v>42</v>
      </c>
      <c r="H2325" t="s">
        <v>116</v>
      </c>
      <c r="I2325" t="s">
        <v>33</v>
      </c>
      <c r="J2325" t="s">
        <v>45</v>
      </c>
      <c r="K2325">
        <v>3</v>
      </c>
      <c r="L2325">
        <v>12</v>
      </c>
      <c r="M2325">
        <v>0.2</v>
      </c>
      <c r="N2325">
        <v>28.8</v>
      </c>
      <c r="O2325">
        <v>10.8</v>
      </c>
      <c r="P2325" t="s">
        <v>28</v>
      </c>
      <c r="Q2325" t="s">
        <v>29</v>
      </c>
      <c r="R2325" t="s">
        <v>36</v>
      </c>
      <c r="S2325">
        <v>4.2</v>
      </c>
      <c r="T2325">
        <f>YEAR(tblOrders[[#This Row],[Order Date]])</f>
        <v>2025</v>
      </c>
      <c r="U2325" t="str">
        <f>TEXT(tblOrders[[#This Row],[Order Date]],"mmm-yyyy")</f>
        <v>Apr-2025</v>
      </c>
      <c r="V2325" s="4">
        <f>tblOrders[[#This Row],[Profit]]/tblOrders[[#This Row],[Sales Amount]]</f>
        <v>0.375</v>
      </c>
      <c r="W2325" t="str">
        <f>VLOOKUP(tblOrders[[#This Row],[City]],CityRegion,2,0)</f>
        <v>North</v>
      </c>
      <c r="X2325" t="str">
        <f>VLOOKUP(tblOrders[[#This Row],[City]],lookups!A:C,3,0)</f>
        <v>Delhi</v>
      </c>
    </row>
    <row r="2326" spans="1:24" x14ac:dyDescent="0.25">
      <c r="A2326" t="s">
        <v>3935</v>
      </c>
      <c r="B2326" s="1">
        <v>45864</v>
      </c>
      <c r="C2326" t="s">
        <v>303</v>
      </c>
      <c r="D2326" t="s">
        <v>39</v>
      </c>
      <c r="E2326" t="s">
        <v>60</v>
      </c>
      <c r="F2326" t="s">
        <v>61</v>
      </c>
      <c r="G2326" t="s">
        <v>62</v>
      </c>
      <c r="H2326" t="s">
        <v>63</v>
      </c>
      <c r="I2326" t="s">
        <v>130</v>
      </c>
      <c r="J2326" t="s">
        <v>27</v>
      </c>
      <c r="K2326">
        <v>1</v>
      </c>
      <c r="L2326">
        <v>45</v>
      </c>
      <c r="M2326">
        <v>0</v>
      </c>
      <c r="N2326">
        <v>45</v>
      </c>
      <c r="O2326">
        <v>19</v>
      </c>
      <c r="P2326" t="s">
        <v>28</v>
      </c>
      <c r="Q2326" t="s">
        <v>35</v>
      </c>
      <c r="R2326" t="s">
        <v>30</v>
      </c>
      <c r="S2326">
        <v>4.3</v>
      </c>
      <c r="T2326">
        <f>YEAR(tblOrders[[#This Row],[Order Date]])</f>
        <v>2025</v>
      </c>
      <c r="U2326" t="str">
        <f>TEXT(tblOrders[[#This Row],[Order Date]],"mmm-yyyy")</f>
        <v>Jul-2025</v>
      </c>
      <c r="V2326" s="4">
        <f>tblOrders[[#This Row],[Profit]]/tblOrders[[#This Row],[Sales Amount]]</f>
        <v>0.42222222222222222</v>
      </c>
      <c r="W2326" t="str">
        <f>VLOOKUP(tblOrders[[#This Row],[City]],CityRegion,2,0)</f>
        <v>West</v>
      </c>
      <c r="X2326" t="str">
        <f>VLOOKUP(tblOrders[[#This Row],[City]],lookups!A:C,3,0)</f>
        <v>Maharashtra</v>
      </c>
    </row>
    <row r="2327" spans="1:24" x14ac:dyDescent="0.25">
      <c r="A2327" t="s">
        <v>3936</v>
      </c>
      <c r="B2327" s="1">
        <v>45920</v>
      </c>
      <c r="C2327" t="s">
        <v>3937</v>
      </c>
      <c r="D2327" t="s">
        <v>21</v>
      </c>
      <c r="E2327" t="s">
        <v>40</v>
      </c>
      <c r="F2327" t="s">
        <v>41</v>
      </c>
      <c r="G2327" t="s">
        <v>42</v>
      </c>
      <c r="H2327" t="s">
        <v>43</v>
      </c>
      <c r="I2327" t="s">
        <v>33</v>
      </c>
      <c r="J2327" t="s">
        <v>34</v>
      </c>
      <c r="K2327">
        <v>3</v>
      </c>
      <c r="L2327">
        <v>18</v>
      </c>
      <c r="M2327">
        <v>0.2</v>
      </c>
      <c r="N2327">
        <v>43.2</v>
      </c>
      <c r="O2327">
        <v>16.2</v>
      </c>
      <c r="P2327" t="s">
        <v>111</v>
      </c>
      <c r="Q2327" t="s">
        <v>35</v>
      </c>
      <c r="R2327" t="s">
        <v>36</v>
      </c>
      <c r="S2327">
        <v>4.5999999999999996</v>
      </c>
      <c r="T2327">
        <f>YEAR(tblOrders[[#This Row],[Order Date]])</f>
        <v>2025</v>
      </c>
      <c r="U2327" t="str">
        <f>TEXT(tblOrders[[#This Row],[Order Date]],"mmm-yyyy")</f>
        <v>Sep-2025</v>
      </c>
      <c r="V2327" s="4">
        <f>tblOrders[[#This Row],[Profit]]/tblOrders[[#This Row],[Sales Amount]]</f>
        <v>0.37499999999999994</v>
      </c>
      <c r="W2327" t="str">
        <f>VLOOKUP(tblOrders[[#This Row],[City]],CityRegion,2,0)</f>
        <v>North</v>
      </c>
      <c r="X2327" t="str">
        <f>VLOOKUP(tblOrders[[#This Row],[City]],lookups!A:C,3,0)</f>
        <v>Delhi</v>
      </c>
    </row>
    <row r="2328" spans="1:24" x14ac:dyDescent="0.25">
      <c r="A2328" t="s">
        <v>3938</v>
      </c>
      <c r="B2328" s="1">
        <v>45910</v>
      </c>
      <c r="C2328" t="s">
        <v>3939</v>
      </c>
      <c r="D2328" t="s">
        <v>21</v>
      </c>
      <c r="E2328" t="s">
        <v>55</v>
      </c>
      <c r="F2328" t="s">
        <v>56</v>
      </c>
      <c r="G2328" t="s">
        <v>24</v>
      </c>
      <c r="H2328" t="s">
        <v>51</v>
      </c>
      <c r="I2328" t="s">
        <v>76</v>
      </c>
      <c r="J2328" t="s">
        <v>27</v>
      </c>
      <c r="K2328">
        <v>3</v>
      </c>
      <c r="L2328">
        <v>42</v>
      </c>
      <c r="M2328">
        <v>0.15</v>
      </c>
      <c r="N2328">
        <v>107.1</v>
      </c>
      <c r="O2328">
        <v>35.1</v>
      </c>
      <c r="P2328" t="s">
        <v>28</v>
      </c>
      <c r="Q2328" t="s">
        <v>35</v>
      </c>
      <c r="R2328" t="s">
        <v>36</v>
      </c>
      <c r="S2328">
        <v>3.1</v>
      </c>
      <c r="T2328">
        <f>YEAR(tblOrders[[#This Row],[Order Date]])</f>
        <v>2025</v>
      </c>
      <c r="U2328" t="str">
        <f>TEXT(tblOrders[[#This Row],[Order Date]],"mmm-yyyy")</f>
        <v>Sep-2025</v>
      </c>
      <c r="V2328" s="4">
        <f>tblOrders[[#This Row],[Profit]]/tblOrders[[#This Row],[Sales Amount]]</f>
        <v>0.32773109243697485</v>
      </c>
      <c r="W2328" t="str">
        <f>VLOOKUP(tblOrders[[#This Row],[City]],CityRegion,2,0)</f>
        <v>South</v>
      </c>
      <c r="X2328" t="str">
        <f>VLOOKUP(tblOrders[[#This Row],[City]],lookups!A:C,3,0)</f>
        <v>Kerala</v>
      </c>
    </row>
    <row r="2329" spans="1:24" x14ac:dyDescent="0.25">
      <c r="A2329" t="s">
        <v>3940</v>
      </c>
      <c r="B2329" s="1">
        <v>45901</v>
      </c>
      <c r="C2329" t="s">
        <v>3941</v>
      </c>
      <c r="D2329" t="s">
        <v>21</v>
      </c>
      <c r="E2329" t="s">
        <v>22</v>
      </c>
      <c r="F2329" t="s">
        <v>23</v>
      </c>
      <c r="G2329" t="s">
        <v>24</v>
      </c>
      <c r="H2329" t="s">
        <v>25</v>
      </c>
      <c r="I2329" t="s">
        <v>33</v>
      </c>
      <c r="J2329" t="s">
        <v>45</v>
      </c>
      <c r="K2329">
        <v>1</v>
      </c>
      <c r="L2329">
        <v>190</v>
      </c>
      <c r="M2329">
        <v>0.05</v>
      </c>
      <c r="N2329">
        <v>180.5</v>
      </c>
      <c r="O2329">
        <v>55.5</v>
      </c>
      <c r="P2329" t="s">
        <v>85</v>
      </c>
      <c r="Q2329" t="s">
        <v>46</v>
      </c>
      <c r="R2329" t="s">
        <v>123</v>
      </c>
      <c r="S2329">
        <v>4</v>
      </c>
      <c r="T2329">
        <f>YEAR(tblOrders[[#This Row],[Order Date]])</f>
        <v>2025</v>
      </c>
      <c r="U2329" t="str">
        <f>TEXT(tblOrders[[#This Row],[Order Date]],"mmm-yyyy")</f>
        <v>Sep-2025</v>
      </c>
      <c r="V2329" s="4">
        <f>tblOrders[[#This Row],[Profit]]/tblOrders[[#This Row],[Sales Amount]]</f>
        <v>0.30747922437673131</v>
      </c>
      <c r="W2329" t="str">
        <f>VLOOKUP(tblOrders[[#This Row],[City]],CityRegion,2,0)</f>
        <v>North</v>
      </c>
      <c r="X2329" t="str">
        <f>VLOOKUP(tblOrders[[#This Row],[City]],lookups!A:C,3,0)</f>
        <v>Delhi</v>
      </c>
    </row>
    <row r="2330" spans="1:24" x14ac:dyDescent="0.25">
      <c r="A2330" t="s">
        <v>3942</v>
      </c>
      <c r="B2330" s="1">
        <v>45727</v>
      </c>
      <c r="C2330" t="s">
        <v>3943</v>
      </c>
      <c r="D2330" t="s">
        <v>39</v>
      </c>
      <c r="E2330" t="s">
        <v>40</v>
      </c>
      <c r="F2330" t="s">
        <v>41</v>
      </c>
      <c r="G2330" t="s">
        <v>42</v>
      </c>
      <c r="H2330" t="s">
        <v>43</v>
      </c>
      <c r="I2330" t="s">
        <v>139</v>
      </c>
      <c r="J2330" t="s">
        <v>45</v>
      </c>
      <c r="K2330">
        <v>4</v>
      </c>
      <c r="L2330">
        <v>18</v>
      </c>
      <c r="M2330">
        <v>0.1</v>
      </c>
      <c r="N2330">
        <v>64.8</v>
      </c>
      <c r="O2330">
        <v>28.8</v>
      </c>
      <c r="P2330" t="s">
        <v>28</v>
      </c>
      <c r="Q2330" t="s">
        <v>35</v>
      </c>
      <c r="R2330" t="s">
        <v>36</v>
      </c>
      <c r="S2330">
        <v>4</v>
      </c>
      <c r="T2330">
        <f>YEAR(tblOrders[[#This Row],[Order Date]])</f>
        <v>2025</v>
      </c>
      <c r="U2330" t="str">
        <f>TEXT(tblOrders[[#This Row],[Order Date]],"mmm-yyyy")</f>
        <v>Mar-2025</v>
      </c>
      <c r="V2330" s="4">
        <f>tblOrders[[#This Row],[Profit]]/tblOrders[[#This Row],[Sales Amount]]</f>
        <v>0.44444444444444448</v>
      </c>
      <c r="W2330" t="str">
        <f>VLOOKUP(tblOrders[[#This Row],[City]],CityRegion,2,0)</f>
        <v>South</v>
      </c>
      <c r="X2330" t="str">
        <f>VLOOKUP(tblOrders[[#This Row],[City]],lookups!A:C,3,0)</f>
        <v>Tamil Nadu</v>
      </c>
    </row>
    <row r="2331" spans="1:24" x14ac:dyDescent="0.25">
      <c r="A2331" t="s">
        <v>3944</v>
      </c>
      <c r="B2331" s="1">
        <v>45789</v>
      </c>
      <c r="C2331" t="s">
        <v>3945</v>
      </c>
      <c r="D2331" t="s">
        <v>21</v>
      </c>
      <c r="E2331" t="s">
        <v>79</v>
      </c>
      <c r="F2331" t="s">
        <v>80</v>
      </c>
      <c r="G2331" t="s">
        <v>68</v>
      </c>
      <c r="H2331" t="s">
        <v>81</v>
      </c>
      <c r="I2331" t="s">
        <v>52</v>
      </c>
      <c r="J2331" t="s">
        <v>45</v>
      </c>
      <c r="K2331">
        <v>1</v>
      </c>
      <c r="L2331">
        <v>799</v>
      </c>
      <c r="M2331">
        <v>0.1</v>
      </c>
      <c r="N2331">
        <v>719.1</v>
      </c>
      <c r="O2331">
        <v>99.1</v>
      </c>
      <c r="P2331" t="s">
        <v>28</v>
      </c>
      <c r="Q2331" t="s">
        <v>46</v>
      </c>
      <c r="R2331" t="s">
        <v>36</v>
      </c>
      <c r="S2331">
        <v>5</v>
      </c>
      <c r="T2331">
        <f>YEAR(tblOrders[[#This Row],[Order Date]])</f>
        <v>2025</v>
      </c>
      <c r="U2331" t="str">
        <f>TEXT(tblOrders[[#This Row],[Order Date]],"mmm-yyyy")</f>
        <v>May-2025</v>
      </c>
      <c r="V2331" s="4">
        <f>tblOrders[[#This Row],[Profit]]/tblOrders[[#This Row],[Sales Amount]]</f>
        <v>0.13781115282992629</v>
      </c>
      <c r="W2331" t="str">
        <f>VLOOKUP(tblOrders[[#This Row],[City]],CityRegion,2,0)</f>
        <v>South</v>
      </c>
      <c r="X2331" t="str">
        <f>VLOOKUP(tblOrders[[#This Row],[City]],lookups!A:C,3,0)</f>
        <v>Kerala</v>
      </c>
    </row>
    <row r="2332" spans="1:24" x14ac:dyDescent="0.25">
      <c r="A2332" t="s">
        <v>3946</v>
      </c>
      <c r="B2332" s="1">
        <v>45779</v>
      </c>
      <c r="C2332" t="s">
        <v>3945</v>
      </c>
      <c r="D2332" t="s">
        <v>39</v>
      </c>
      <c r="E2332" t="s">
        <v>49</v>
      </c>
      <c r="F2332" t="s">
        <v>50</v>
      </c>
      <c r="G2332" t="s">
        <v>24</v>
      </c>
      <c r="H2332" t="s">
        <v>51</v>
      </c>
      <c r="I2332" t="s">
        <v>33</v>
      </c>
      <c r="J2332" t="s">
        <v>45</v>
      </c>
      <c r="K2332">
        <v>2</v>
      </c>
      <c r="L2332">
        <v>85</v>
      </c>
      <c r="M2332">
        <v>0</v>
      </c>
      <c r="N2332">
        <v>170</v>
      </c>
      <c r="O2332">
        <v>66</v>
      </c>
      <c r="P2332" t="s">
        <v>28</v>
      </c>
      <c r="Q2332" t="s">
        <v>46</v>
      </c>
      <c r="R2332" t="s">
        <v>36</v>
      </c>
      <c r="S2332">
        <v>3.7</v>
      </c>
      <c r="T2332">
        <f>YEAR(tblOrders[[#This Row],[Order Date]])</f>
        <v>2025</v>
      </c>
      <c r="U2332" t="str">
        <f>TEXT(tblOrders[[#This Row],[Order Date]],"mmm-yyyy")</f>
        <v>May-2025</v>
      </c>
      <c r="V2332" s="4">
        <f>tblOrders[[#This Row],[Profit]]/tblOrders[[#This Row],[Sales Amount]]</f>
        <v>0.38823529411764707</v>
      </c>
      <c r="W2332" t="str">
        <f>VLOOKUP(tblOrders[[#This Row],[City]],CityRegion,2,0)</f>
        <v>North</v>
      </c>
      <c r="X2332" t="str">
        <f>VLOOKUP(tblOrders[[#This Row],[City]],lookups!A:C,3,0)</f>
        <v>Delhi</v>
      </c>
    </row>
    <row r="2333" spans="1:24" x14ac:dyDescent="0.25">
      <c r="A2333" t="s">
        <v>3947</v>
      </c>
      <c r="B2333" s="1">
        <v>45720</v>
      </c>
      <c r="C2333" t="s">
        <v>3948</v>
      </c>
      <c r="D2333" t="s">
        <v>39</v>
      </c>
      <c r="E2333" t="s">
        <v>79</v>
      </c>
      <c r="F2333" t="s">
        <v>80</v>
      </c>
      <c r="G2333" t="s">
        <v>68</v>
      </c>
      <c r="H2333" t="s">
        <v>81</v>
      </c>
      <c r="I2333" t="s">
        <v>84</v>
      </c>
      <c r="J2333" t="s">
        <v>27</v>
      </c>
      <c r="K2333">
        <v>3</v>
      </c>
      <c r="L2333">
        <v>799</v>
      </c>
      <c r="M2333">
        <v>0.2</v>
      </c>
      <c r="N2333">
        <v>1917.6</v>
      </c>
      <c r="O2333">
        <v>57.6</v>
      </c>
      <c r="P2333" t="s">
        <v>28</v>
      </c>
      <c r="Q2333" t="s">
        <v>46</v>
      </c>
      <c r="R2333" t="s">
        <v>36</v>
      </c>
      <c r="S2333">
        <v>2.9</v>
      </c>
      <c r="T2333">
        <f>YEAR(tblOrders[[#This Row],[Order Date]])</f>
        <v>2025</v>
      </c>
      <c r="U2333" t="str">
        <f>TEXT(tblOrders[[#This Row],[Order Date]],"mmm-yyyy")</f>
        <v>Mar-2025</v>
      </c>
      <c r="V2333" s="4">
        <f>tblOrders[[#This Row],[Profit]]/tblOrders[[#This Row],[Sales Amount]]</f>
        <v>3.0037546933667086E-2</v>
      </c>
      <c r="W2333" t="str">
        <f>VLOOKUP(tblOrders[[#This Row],[City]],CityRegion,2,0)</f>
        <v>West</v>
      </c>
      <c r="X2333" t="str">
        <f>VLOOKUP(tblOrders[[#This Row],[City]],lookups!A:C,3,0)</f>
        <v>Maharashtra</v>
      </c>
    </row>
    <row r="2334" spans="1:24" x14ac:dyDescent="0.25">
      <c r="A2334" t="s">
        <v>3949</v>
      </c>
      <c r="B2334" s="1">
        <v>45783</v>
      </c>
      <c r="C2334" t="s">
        <v>1663</v>
      </c>
      <c r="D2334" t="s">
        <v>39</v>
      </c>
      <c r="E2334" t="s">
        <v>49</v>
      </c>
      <c r="F2334" t="s">
        <v>50</v>
      </c>
      <c r="G2334" t="s">
        <v>24</v>
      </c>
      <c r="H2334" t="s">
        <v>51</v>
      </c>
      <c r="I2334" t="s">
        <v>84</v>
      </c>
      <c r="J2334" t="s">
        <v>45</v>
      </c>
      <c r="K2334">
        <v>4</v>
      </c>
      <c r="L2334">
        <v>85</v>
      </c>
      <c r="M2334">
        <v>0.05</v>
      </c>
      <c r="N2334">
        <v>323</v>
      </c>
      <c r="O2334">
        <v>115</v>
      </c>
      <c r="P2334" t="s">
        <v>85</v>
      </c>
      <c r="Q2334" t="s">
        <v>46</v>
      </c>
      <c r="R2334" t="s">
        <v>36</v>
      </c>
      <c r="S2334">
        <v>2.8</v>
      </c>
      <c r="T2334">
        <f>YEAR(tblOrders[[#This Row],[Order Date]])</f>
        <v>2025</v>
      </c>
      <c r="U2334" t="str">
        <f>TEXT(tblOrders[[#This Row],[Order Date]],"mmm-yyyy")</f>
        <v>May-2025</v>
      </c>
      <c r="V2334" s="4">
        <f>tblOrders[[#This Row],[Profit]]/tblOrders[[#This Row],[Sales Amount]]</f>
        <v>0.35603715170278638</v>
      </c>
      <c r="W2334" t="str">
        <f>VLOOKUP(tblOrders[[#This Row],[City]],CityRegion,2,0)</f>
        <v>West</v>
      </c>
      <c r="X2334" t="str">
        <f>VLOOKUP(tblOrders[[#This Row],[City]],lookups!A:C,3,0)</f>
        <v>Maharashtra</v>
      </c>
    </row>
    <row r="2335" spans="1:24" x14ac:dyDescent="0.25">
      <c r="A2335" t="s">
        <v>3950</v>
      </c>
      <c r="B2335" s="1">
        <v>45696</v>
      </c>
      <c r="C2335" t="s">
        <v>3951</v>
      </c>
      <c r="D2335" t="s">
        <v>39</v>
      </c>
      <c r="E2335" t="s">
        <v>114</v>
      </c>
      <c r="F2335" t="s">
        <v>115</v>
      </c>
      <c r="G2335" t="s">
        <v>42</v>
      </c>
      <c r="H2335" t="s">
        <v>116</v>
      </c>
      <c r="I2335" t="s">
        <v>76</v>
      </c>
      <c r="J2335" t="s">
        <v>27</v>
      </c>
      <c r="K2335">
        <v>4</v>
      </c>
      <c r="L2335">
        <v>12</v>
      </c>
      <c r="M2335">
        <v>0.2</v>
      </c>
      <c r="N2335">
        <v>38.4</v>
      </c>
      <c r="O2335">
        <v>14.4</v>
      </c>
      <c r="P2335" t="s">
        <v>85</v>
      </c>
      <c r="Q2335" t="s">
        <v>91</v>
      </c>
      <c r="R2335" t="s">
        <v>30</v>
      </c>
      <c r="S2335">
        <v>3.4</v>
      </c>
      <c r="T2335">
        <f>YEAR(tblOrders[[#This Row],[Order Date]])</f>
        <v>2025</v>
      </c>
      <c r="U2335" t="str">
        <f>TEXT(tblOrders[[#This Row],[Order Date]],"mmm-yyyy")</f>
        <v>Feb-2025</v>
      </c>
      <c r="V2335" s="4">
        <f>tblOrders[[#This Row],[Profit]]/tblOrders[[#This Row],[Sales Amount]]</f>
        <v>0.375</v>
      </c>
      <c r="W2335" t="str">
        <f>VLOOKUP(tblOrders[[#This Row],[City]],CityRegion,2,0)</f>
        <v>South</v>
      </c>
      <c r="X2335" t="str">
        <f>VLOOKUP(tblOrders[[#This Row],[City]],lookups!A:C,3,0)</f>
        <v>Kerala</v>
      </c>
    </row>
    <row r="2336" spans="1:24" x14ac:dyDescent="0.25">
      <c r="A2336" t="s">
        <v>3952</v>
      </c>
      <c r="B2336" s="1">
        <v>45758</v>
      </c>
      <c r="C2336" t="s">
        <v>1263</v>
      </c>
      <c r="D2336" t="s">
        <v>39</v>
      </c>
      <c r="E2336" t="s">
        <v>55</v>
      </c>
      <c r="F2336" t="s">
        <v>56</v>
      </c>
      <c r="G2336" t="s">
        <v>24</v>
      </c>
      <c r="H2336" t="s">
        <v>51</v>
      </c>
      <c r="I2336" t="s">
        <v>52</v>
      </c>
      <c r="J2336" t="s">
        <v>45</v>
      </c>
      <c r="K2336">
        <v>3</v>
      </c>
      <c r="L2336">
        <v>42</v>
      </c>
      <c r="M2336">
        <v>0.1</v>
      </c>
      <c r="N2336">
        <v>113.4</v>
      </c>
      <c r="O2336">
        <v>41.4</v>
      </c>
      <c r="P2336" t="s">
        <v>28</v>
      </c>
      <c r="Q2336" t="s">
        <v>35</v>
      </c>
      <c r="R2336" t="s">
        <v>36</v>
      </c>
      <c r="S2336">
        <v>3.8</v>
      </c>
      <c r="T2336">
        <f>YEAR(tblOrders[[#This Row],[Order Date]])</f>
        <v>2025</v>
      </c>
      <c r="U2336" t="str">
        <f>TEXT(tblOrders[[#This Row],[Order Date]],"mmm-yyyy")</f>
        <v>Apr-2025</v>
      </c>
      <c r="V2336" s="4">
        <f>tblOrders[[#This Row],[Profit]]/tblOrders[[#This Row],[Sales Amount]]</f>
        <v>0.36507936507936506</v>
      </c>
      <c r="W2336" t="str">
        <f>VLOOKUP(tblOrders[[#This Row],[City]],CityRegion,2,0)</f>
        <v>South</v>
      </c>
      <c r="X2336" t="str">
        <f>VLOOKUP(tblOrders[[#This Row],[City]],lookups!A:C,3,0)</f>
        <v>Kerala</v>
      </c>
    </row>
    <row r="2337" spans="1:24" x14ac:dyDescent="0.25">
      <c r="A2337" t="s">
        <v>3953</v>
      </c>
      <c r="B2337" s="1">
        <v>45915</v>
      </c>
      <c r="C2337" t="s">
        <v>923</v>
      </c>
      <c r="D2337" t="s">
        <v>21</v>
      </c>
      <c r="E2337" t="s">
        <v>49</v>
      </c>
      <c r="F2337" t="s">
        <v>50</v>
      </c>
      <c r="G2337" t="s">
        <v>24</v>
      </c>
      <c r="H2337" t="s">
        <v>51</v>
      </c>
      <c r="I2337" t="s">
        <v>33</v>
      </c>
      <c r="J2337" t="s">
        <v>45</v>
      </c>
      <c r="K2337">
        <v>3</v>
      </c>
      <c r="L2337">
        <v>85</v>
      </c>
      <c r="M2337">
        <v>0.05</v>
      </c>
      <c r="N2337">
        <v>242.25</v>
      </c>
      <c r="O2337">
        <v>86.25</v>
      </c>
      <c r="P2337" t="s">
        <v>148</v>
      </c>
      <c r="Q2337" t="s">
        <v>91</v>
      </c>
      <c r="R2337" t="s">
        <v>36</v>
      </c>
      <c r="S2337">
        <v>3.5</v>
      </c>
      <c r="T2337">
        <f>YEAR(tblOrders[[#This Row],[Order Date]])</f>
        <v>2025</v>
      </c>
      <c r="U2337" t="str">
        <f>TEXT(tblOrders[[#This Row],[Order Date]],"mmm-yyyy")</f>
        <v>Sep-2025</v>
      </c>
      <c r="V2337" s="4">
        <f>tblOrders[[#This Row],[Profit]]/tblOrders[[#This Row],[Sales Amount]]</f>
        <v>0.35603715170278638</v>
      </c>
      <c r="W2337" t="str">
        <f>VLOOKUP(tblOrders[[#This Row],[City]],CityRegion,2,0)</f>
        <v>North</v>
      </c>
      <c r="X2337" t="str">
        <f>VLOOKUP(tblOrders[[#This Row],[City]],lookups!A:C,3,0)</f>
        <v>Delhi</v>
      </c>
    </row>
    <row r="2338" spans="1:24" x14ac:dyDescent="0.25">
      <c r="A2338" t="s">
        <v>3954</v>
      </c>
      <c r="B2338" s="1">
        <v>45683</v>
      </c>
      <c r="C2338" t="s">
        <v>2006</v>
      </c>
      <c r="D2338" t="s">
        <v>21</v>
      </c>
      <c r="E2338" t="s">
        <v>66</v>
      </c>
      <c r="F2338" t="s">
        <v>67</v>
      </c>
      <c r="G2338" t="s">
        <v>68</v>
      </c>
      <c r="H2338" t="s">
        <v>69</v>
      </c>
      <c r="I2338" t="s">
        <v>33</v>
      </c>
      <c r="J2338" t="s">
        <v>27</v>
      </c>
      <c r="K2338">
        <v>2</v>
      </c>
      <c r="L2338">
        <v>149</v>
      </c>
      <c r="M2338">
        <v>0</v>
      </c>
      <c r="N2338">
        <v>298</v>
      </c>
      <c r="O2338">
        <v>108</v>
      </c>
      <c r="P2338" t="s">
        <v>28</v>
      </c>
      <c r="Q2338" t="s">
        <v>91</v>
      </c>
      <c r="R2338" t="s">
        <v>30</v>
      </c>
      <c r="S2338">
        <v>3.4</v>
      </c>
      <c r="T2338">
        <f>YEAR(tblOrders[[#This Row],[Order Date]])</f>
        <v>2025</v>
      </c>
      <c r="U2338" t="str">
        <f>TEXT(tblOrders[[#This Row],[Order Date]],"mmm-yyyy")</f>
        <v>Jan-2025</v>
      </c>
      <c r="V2338" s="4">
        <f>tblOrders[[#This Row],[Profit]]/tblOrders[[#This Row],[Sales Amount]]</f>
        <v>0.36241610738255031</v>
      </c>
      <c r="W2338" t="str">
        <f>VLOOKUP(tblOrders[[#This Row],[City]],CityRegion,2,0)</f>
        <v>North</v>
      </c>
      <c r="X2338" t="str">
        <f>VLOOKUP(tblOrders[[#This Row],[City]],lookups!A:C,3,0)</f>
        <v>Delhi</v>
      </c>
    </row>
    <row r="2339" spans="1:24" x14ac:dyDescent="0.25">
      <c r="A2339" t="s">
        <v>3955</v>
      </c>
      <c r="B2339" s="1">
        <v>45920</v>
      </c>
      <c r="C2339" t="s">
        <v>804</v>
      </c>
      <c r="D2339" t="s">
        <v>21</v>
      </c>
      <c r="E2339" t="s">
        <v>55</v>
      </c>
      <c r="F2339" t="s">
        <v>56</v>
      </c>
      <c r="G2339" t="s">
        <v>24</v>
      </c>
      <c r="H2339" t="s">
        <v>51</v>
      </c>
      <c r="I2339" t="s">
        <v>130</v>
      </c>
      <c r="J2339" t="s">
        <v>45</v>
      </c>
      <c r="K2339">
        <v>2</v>
      </c>
      <c r="L2339">
        <v>42</v>
      </c>
      <c r="M2339">
        <v>0.1</v>
      </c>
      <c r="N2339">
        <v>75.599999999999994</v>
      </c>
      <c r="O2339">
        <v>27.6</v>
      </c>
      <c r="P2339" t="s">
        <v>28</v>
      </c>
      <c r="Q2339" t="s">
        <v>35</v>
      </c>
      <c r="R2339" t="s">
        <v>123</v>
      </c>
      <c r="S2339">
        <v>4.8</v>
      </c>
      <c r="T2339">
        <f>YEAR(tblOrders[[#This Row],[Order Date]])</f>
        <v>2025</v>
      </c>
      <c r="U2339" t="str">
        <f>TEXT(tblOrders[[#This Row],[Order Date]],"mmm-yyyy")</f>
        <v>Sep-2025</v>
      </c>
      <c r="V2339" s="4">
        <f>tblOrders[[#This Row],[Profit]]/tblOrders[[#This Row],[Sales Amount]]</f>
        <v>0.36507936507936511</v>
      </c>
      <c r="W2339" t="str">
        <f>VLOOKUP(tblOrders[[#This Row],[City]],CityRegion,2,0)</f>
        <v>West</v>
      </c>
      <c r="X2339" t="str">
        <f>VLOOKUP(tblOrders[[#This Row],[City]],lookups!A:C,3,0)</f>
        <v>Maharashtra</v>
      </c>
    </row>
    <row r="2340" spans="1:24" x14ac:dyDescent="0.25">
      <c r="A2340" t="s">
        <v>3956</v>
      </c>
      <c r="B2340" s="1">
        <v>45737</v>
      </c>
      <c r="C2340" t="s">
        <v>1739</v>
      </c>
      <c r="D2340" t="s">
        <v>21</v>
      </c>
      <c r="E2340" t="s">
        <v>108</v>
      </c>
      <c r="F2340" t="s">
        <v>109</v>
      </c>
      <c r="G2340" t="s">
        <v>62</v>
      </c>
      <c r="H2340" t="s">
        <v>110</v>
      </c>
      <c r="I2340" t="s">
        <v>70</v>
      </c>
      <c r="J2340" t="s">
        <v>34</v>
      </c>
      <c r="K2340">
        <v>2</v>
      </c>
      <c r="L2340">
        <v>110</v>
      </c>
      <c r="M2340">
        <v>0.15</v>
      </c>
      <c r="N2340">
        <v>187</v>
      </c>
      <c r="O2340">
        <v>51</v>
      </c>
      <c r="P2340" t="s">
        <v>28</v>
      </c>
      <c r="Q2340" t="s">
        <v>86</v>
      </c>
      <c r="R2340" t="s">
        <v>36</v>
      </c>
      <c r="S2340">
        <v>4</v>
      </c>
      <c r="T2340">
        <f>YEAR(tblOrders[[#This Row],[Order Date]])</f>
        <v>2025</v>
      </c>
      <c r="U2340" t="str">
        <f>TEXT(tblOrders[[#This Row],[Order Date]],"mmm-yyyy")</f>
        <v>Mar-2025</v>
      </c>
      <c r="V2340" s="4">
        <f>tblOrders[[#This Row],[Profit]]/tblOrders[[#This Row],[Sales Amount]]</f>
        <v>0.27272727272727271</v>
      </c>
      <c r="W2340" t="str">
        <f>VLOOKUP(tblOrders[[#This Row],[City]],CityRegion,2,0)</f>
        <v>South</v>
      </c>
      <c r="X2340" t="str">
        <f>VLOOKUP(tblOrders[[#This Row],[City]],lookups!A:C,3,0)</f>
        <v>Telengana</v>
      </c>
    </row>
    <row r="2341" spans="1:24" x14ac:dyDescent="0.25">
      <c r="A2341" t="s">
        <v>3957</v>
      </c>
      <c r="B2341" s="1">
        <v>45807</v>
      </c>
      <c r="C2341" t="s">
        <v>3958</v>
      </c>
      <c r="D2341" t="s">
        <v>39</v>
      </c>
      <c r="E2341" t="s">
        <v>55</v>
      </c>
      <c r="F2341" t="s">
        <v>56</v>
      </c>
      <c r="G2341" t="s">
        <v>24</v>
      </c>
      <c r="H2341" t="s">
        <v>51</v>
      </c>
      <c r="I2341" t="s">
        <v>44</v>
      </c>
      <c r="J2341" t="s">
        <v>27</v>
      </c>
      <c r="K2341">
        <v>5</v>
      </c>
      <c r="L2341">
        <v>42</v>
      </c>
      <c r="M2341">
        <v>0.1</v>
      </c>
      <c r="N2341">
        <v>189</v>
      </c>
      <c r="O2341">
        <v>69</v>
      </c>
      <c r="P2341" t="s">
        <v>111</v>
      </c>
      <c r="Q2341" t="s">
        <v>29</v>
      </c>
      <c r="R2341" t="s">
        <v>30</v>
      </c>
      <c r="S2341">
        <v>3.8</v>
      </c>
      <c r="T2341">
        <f>YEAR(tblOrders[[#This Row],[Order Date]])</f>
        <v>2025</v>
      </c>
      <c r="U2341" t="str">
        <f>TEXT(tblOrders[[#This Row],[Order Date]],"mmm-yyyy")</f>
        <v>May-2025</v>
      </c>
      <c r="V2341" s="4">
        <f>tblOrders[[#This Row],[Profit]]/tblOrders[[#This Row],[Sales Amount]]</f>
        <v>0.36507936507936506</v>
      </c>
      <c r="W2341" t="str">
        <f>VLOOKUP(tblOrders[[#This Row],[City]],CityRegion,2,0)</f>
        <v>South</v>
      </c>
      <c r="X2341" t="str">
        <f>VLOOKUP(tblOrders[[#This Row],[City]],lookups!A:C,3,0)</f>
        <v>Kerala</v>
      </c>
    </row>
    <row r="2342" spans="1:24" x14ac:dyDescent="0.25">
      <c r="A2342" t="s">
        <v>3959</v>
      </c>
      <c r="B2342" s="1">
        <v>45998</v>
      </c>
      <c r="C2342" t="s">
        <v>389</v>
      </c>
      <c r="D2342" t="s">
        <v>21</v>
      </c>
      <c r="E2342" t="s">
        <v>94</v>
      </c>
      <c r="F2342" t="s">
        <v>95</v>
      </c>
      <c r="G2342" t="s">
        <v>68</v>
      </c>
      <c r="H2342" t="s">
        <v>96</v>
      </c>
      <c r="I2342" t="s">
        <v>76</v>
      </c>
      <c r="J2342" t="s">
        <v>45</v>
      </c>
      <c r="K2342">
        <v>2</v>
      </c>
      <c r="L2342">
        <v>89</v>
      </c>
      <c r="M2342">
        <v>0.2</v>
      </c>
      <c r="N2342">
        <v>142.4</v>
      </c>
      <c r="O2342">
        <v>32.4</v>
      </c>
      <c r="P2342" t="s">
        <v>28</v>
      </c>
      <c r="Q2342" t="s">
        <v>86</v>
      </c>
      <c r="R2342" t="s">
        <v>30</v>
      </c>
      <c r="S2342">
        <v>4.3</v>
      </c>
      <c r="T2342">
        <f>YEAR(tblOrders[[#This Row],[Order Date]])</f>
        <v>2025</v>
      </c>
      <c r="U2342" t="str">
        <f>TEXT(tblOrders[[#This Row],[Order Date]],"mmm-yyyy")</f>
        <v>Dec-2025</v>
      </c>
      <c r="V2342" s="4">
        <f>tblOrders[[#This Row],[Profit]]/tblOrders[[#This Row],[Sales Amount]]</f>
        <v>0.22752808988764042</v>
      </c>
      <c r="W2342" t="str">
        <f>VLOOKUP(tblOrders[[#This Row],[City]],CityRegion,2,0)</f>
        <v>South</v>
      </c>
      <c r="X2342" t="str">
        <f>VLOOKUP(tblOrders[[#This Row],[City]],lookups!A:C,3,0)</f>
        <v>Kerala</v>
      </c>
    </row>
    <row r="2343" spans="1:24" x14ac:dyDescent="0.25">
      <c r="A2343" t="s">
        <v>3960</v>
      </c>
      <c r="B2343" s="1">
        <v>45909</v>
      </c>
      <c r="C2343" t="s">
        <v>400</v>
      </c>
      <c r="D2343" t="s">
        <v>21</v>
      </c>
      <c r="E2343" t="s">
        <v>114</v>
      </c>
      <c r="F2343" t="s">
        <v>115</v>
      </c>
      <c r="G2343" t="s">
        <v>42</v>
      </c>
      <c r="H2343" t="s">
        <v>116</v>
      </c>
      <c r="I2343" t="s">
        <v>139</v>
      </c>
      <c r="J2343" t="s">
        <v>45</v>
      </c>
      <c r="K2343">
        <v>3</v>
      </c>
      <c r="L2343">
        <v>12</v>
      </c>
      <c r="M2343">
        <v>0.05</v>
      </c>
      <c r="N2343">
        <v>34.200000000000003</v>
      </c>
      <c r="O2343">
        <v>16.2</v>
      </c>
      <c r="P2343" t="s">
        <v>28</v>
      </c>
      <c r="Q2343" t="s">
        <v>91</v>
      </c>
      <c r="R2343" t="s">
        <v>36</v>
      </c>
      <c r="S2343">
        <v>3.2</v>
      </c>
      <c r="T2343">
        <f>YEAR(tblOrders[[#This Row],[Order Date]])</f>
        <v>2025</v>
      </c>
      <c r="U2343" t="str">
        <f>TEXT(tblOrders[[#This Row],[Order Date]],"mmm-yyyy")</f>
        <v>Sep-2025</v>
      </c>
      <c r="V2343" s="4">
        <f>tblOrders[[#This Row],[Profit]]/tblOrders[[#This Row],[Sales Amount]]</f>
        <v>0.47368421052631571</v>
      </c>
      <c r="W2343" t="str">
        <f>VLOOKUP(tblOrders[[#This Row],[City]],CityRegion,2,0)</f>
        <v>South</v>
      </c>
      <c r="X2343" t="str">
        <f>VLOOKUP(tblOrders[[#This Row],[City]],lookups!A:C,3,0)</f>
        <v>Tamil Nadu</v>
      </c>
    </row>
    <row r="2344" spans="1:24" x14ac:dyDescent="0.25">
      <c r="A2344" t="s">
        <v>3961</v>
      </c>
      <c r="B2344" s="1">
        <v>45992</v>
      </c>
      <c r="C2344" t="s">
        <v>3962</v>
      </c>
      <c r="D2344" t="s">
        <v>21</v>
      </c>
      <c r="E2344" t="s">
        <v>66</v>
      </c>
      <c r="F2344" t="s">
        <v>67</v>
      </c>
      <c r="G2344" t="s">
        <v>68</v>
      </c>
      <c r="H2344" t="s">
        <v>69</v>
      </c>
      <c r="I2344" t="s">
        <v>139</v>
      </c>
      <c r="J2344" t="s">
        <v>45</v>
      </c>
      <c r="K2344">
        <v>5</v>
      </c>
      <c r="L2344">
        <v>149</v>
      </c>
      <c r="M2344">
        <v>0.05</v>
      </c>
      <c r="N2344">
        <v>707.75</v>
      </c>
      <c r="O2344">
        <v>232.75</v>
      </c>
      <c r="P2344" t="s">
        <v>28</v>
      </c>
      <c r="Q2344" t="s">
        <v>35</v>
      </c>
      <c r="R2344" t="s">
        <v>36</v>
      </c>
      <c r="S2344">
        <v>2.5</v>
      </c>
      <c r="T2344">
        <f>YEAR(tblOrders[[#This Row],[Order Date]])</f>
        <v>2025</v>
      </c>
      <c r="U2344" t="str">
        <f>TEXT(tblOrders[[#This Row],[Order Date]],"mmm-yyyy")</f>
        <v>Dec-2025</v>
      </c>
      <c r="V2344" s="4">
        <f>tblOrders[[#This Row],[Profit]]/tblOrders[[#This Row],[Sales Amount]]</f>
        <v>0.32885906040268459</v>
      </c>
      <c r="W2344" t="str">
        <f>VLOOKUP(tblOrders[[#This Row],[City]],CityRegion,2,0)</f>
        <v>South</v>
      </c>
      <c r="X2344" t="str">
        <f>VLOOKUP(tblOrders[[#This Row],[City]],lookups!A:C,3,0)</f>
        <v>Tamil Nadu</v>
      </c>
    </row>
    <row r="2345" spans="1:24" x14ac:dyDescent="0.25">
      <c r="A2345" t="s">
        <v>3963</v>
      </c>
      <c r="B2345" s="1">
        <v>45899</v>
      </c>
      <c r="C2345" t="s">
        <v>3964</v>
      </c>
      <c r="D2345" t="s">
        <v>21</v>
      </c>
      <c r="E2345" t="s">
        <v>60</v>
      </c>
      <c r="F2345" t="s">
        <v>61</v>
      </c>
      <c r="G2345" t="s">
        <v>62</v>
      </c>
      <c r="H2345" t="s">
        <v>63</v>
      </c>
      <c r="I2345" t="s">
        <v>76</v>
      </c>
      <c r="J2345" t="s">
        <v>34</v>
      </c>
      <c r="K2345">
        <v>5</v>
      </c>
      <c r="L2345">
        <v>45</v>
      </c>
      <c r="M2345">
        <v>0.05</v>
      </c>
      <c r="N2345">
        <v>213.75</v>
      </c>
      <c r="O2345">
        <v>83.75</v>
      </c>
      <c r="P2345" t="s">
        <v>28</v>
      </c>
      <c r="Q2345" t="s">
        <v>91</v>
      </c>
      <c r="R2345" t="s">
        <v>30</v>
      </c>
      <c r="S2345">
        <v>3.6</v>
      </c>
      <c r="T2345">
        <f>YEAR(tblOrders[[#This Row],[Order Date]])</f>
        <v>2025</v>
      </c>
      <c r="U2345" t="str">
        <f>TEXT(tblOrders[[#This Row],[Order Date]],"mmm-yyyy")</f>
        <v>Aug-2025</v>
      </c>
      <c r="V2345" s="4">
        <f>tblOrders[[#This Row],[Profit]]/tblOrders[[#This Row],[Sales Amount]]</f>
        <v>0.391812865497076</v>
      </c>
      <c r="W2345" t="str">
        <f>VLOOKUP(tblOrders[[#This Row],[City]],CityRegion,2,0)</f>
        <v>South</v>
      </c>
      <c r="X2345" t="str">
        <f>VLOOKUP(tblOrders[[#This Row],[City]],lookups!A:C,3,0)</f>
        <v>Kerala</v>
      </c>
    </row>
    <row r="2346" spans="1:24" x14ac:dyDescent="0.25">
      <c r="A2346" t="s">
        <v>3965</v>
      </c>
      <c r="B2346" s="1">
        <v>45891</v>
      </c>
      <c r="C2346" t="s">
        <v>836</v>
      </c>
      <c r="D2346" t="s">
        <v>39</v>
      </c>
      <c r="E2346" t="s">
        <v>66</v>
      </c>
      <c r="F2346" t="s">
        <v>67</v>
      </c>
      <c r="G2346" t="s">
        <v>68</v>
      </c>
      <c r="H2346" t="s">
        <v>69</v>
      </c>
      <c r="I2346" t="s">
        <v>57</v>
      </c>
      <c r="J2346" t="s">
        <v>27</v>
      </c>
      <c r="K2346">
        <v>4</v>
      </c>
      <c r="L2346">
        <v>149</v>
      </c>
      <c r="M2346">
        <v>0.1</v>
      </c>
      <c r="N2346">
        <v>536.4</v>
      </c>
      <c r="O2346">
        <v>156.4</v>
      </c>
      <c r="P2346" t="s">
        <v>28</v>
      </c>
      <c r="Q2346" t="s">
        <v>29</v>
      </c>
      <c r="R2346" t="s">
        <v>36</v>
      </c>
      <c r="S2346">
        <v>2.6</v>
      </c>
      <c r="T2346">
        <f>YEAR(tblOrders[[#This Row],[Order Date]])</f>
        <v>2025</v>
      </c>
      <c r="U2346" t="str">
        <f>TEXT(tblOrders[[#This Row],[Order Date]],"mmm-yyyy")</f>
        <v>Aug-2025</v>
      </c>
      <c r="V2346" s="4">
        <f>tblOrders[[#This Row],[Profit]]/tblOrders[[#This Row],[Sales Amount]]</f>
        <v>0.29157345264727819</v>
      </c>
      <c r="W2346" t="str">
        <f>VLOOKUP(tblOrders[[#This Row],[City]],CityRegion,2,0)</f>
        <v>South</v>
      </c>
      <c r="X2346" t="str">
        <f>VLOOKUP(tblOrders[[#This Row],[City]],lookups!A:C,3,0)</f>
        <v>Kerala</v>
      </c>
    </row>
    <row r="2347" spans="1:24" x14ac:dyDescent="0.25">
      <c r="A2347" t="s">
        <v>3966</v>
      </c>
      <c r="B2347" s="1">
        <v>45714</v>
      </c>
      <c r="C2347" t="s">
        <v>3967</v>
      </c>
      <c r="D2347" t="s">
        <v>21</v>
      </c>
      <c r="E2347" t="s">
        <v>49</v>
      </c>
      <c r="F2347" t="s">
        <v>50</v>
      </c>
      <c r="G2347" t="s">
        <v>24</v>
      </c>
      <c r="H2347" t="s">
        <v>51</v>
      </c>
      <c r="I2347" t="s">
        <v>33</v>
      </c>
      <c r="J2347" t="s">
        <v>34</v>
      </c>
      <c r="K2347">
        <v>2</v>
      </c>
      <c r="L2347">
        <v>85</v>
      </c>
      <c r="M2347">
        <v>0.15</v>
      </c>
      <c r="N2347">
        <v>144.5</v>
      </c>
      <c r="O2347">
        <v>40.5</v>
      </c>
      <c r="P2347" t="s">
        <v>28</v>
      </c>
      <c r="Q2347" t="s">
        <v>29</v>
      </c>
      <c r="R2347" t="s">
        <v>36</v>
      </c>
      <c r="S2347">
        <v>3.7</v>
      </c>
      <c r="T2347">
        <f>YEAR(tblOrders[[#This Row],[Order Date]])</f>
        <v>2025</v>
      </c>
      <c r="U2347" t="str">
        <f>TEXT(tblOrders[[#This Row],[Order Date]],"mmm-yyyy")</f>
        <v>Feb-2025</v>
      </c>
      <c r="V2347" s="4">
        <f>tblOrders[[#This Row],[Profit]]/tblOrders[[#This Row],[Sales Amount]]</f>
        <v>0.28027681660899656</v>
      </c>
      <c r="W2347" t="str">
        <f>VLOOKUP(tblOrders[[#This Row],[City]],CityRegion,2,0)</f>
        <v>North</v>
      </c>
      <c r="X2347" t="str">
        <f>VLOOKUP(tblOrders[[#This Row],[City]],lookups!A:C,3,0)</f>
        <v>Delhi</v>
      </c>
    </row>
    <row r="2348" spans="1:24" x14ac:dyDescent="0.25">
      <c r="A2348" t="s">
        <v>3968</v>
      </c>
      <c r="B2348" s="1">
        <v>45811</v>
      </c>
      <c r="C2348" t="s">
        <v>3969</v>
      </c>
      <c r="D2348" t="s">
        <v>21</v>
      </c>
      <c r="E2348" t="s">
        <v>60</v>
      </c>
      <c r="F2348" t="s">
        <v>61</v>
      </c>
      <c r="G2348" t="s">
        <v>62</v>
      </c>
      <c r="H2348" t="s">
        <v>63</v>
      </c>
      <c r="I2348" t="s">
        <v>139</v>
      </c>
      <c r="J2348" t="s">
        <v>45</v>
      </c>
      <c r="K2348">
        <v>3</v>
      </c>
      <c r="L2348">
        <v>45</v>
      </c>
      <c r="M2348">
        <v>0.2</v>
      </c>
      <c r="N2348">
        <v>108</v>
      </c>
      <c r="O2348">
        <v>30</v>
      </c>
      <c r="P2348" t="s">
        <v>28</v>
      </c>
      <c r="Q2348" t="s">
        <v>29</v>
      </c>
      <c r="R2348" t="s">
        <v>36</v>
      </c>
      <c r="S2348">
        <v>4</v>
      </c>
      <c r="T2348">
        <f>YEAR(tblOrders[[#This Row],[Order Date]])</f>
        <v>2025</v>
      </c>
      <c r="U2348" t="str">
        <f>TEXT(tblOrders[[#This Row],[Order Date]],"mmm-yyyy")</f>
        <v>Jun-2025</v>
      </c>
      <c r="V2348" s="4">
        <f>tblOrders[[#This Row],[Profit]]/tblOrders[[#This Row],[Sales Amount]]</f>
        <v>0.27777777777777779</v>
      </c>
      <c r="W2348" t="str">
        <f>VLOOKUP(tblOrders[[#This Row],[City]],CityRegion,2,0)</f>
        <v>South</v>
      </c>
      <c r="X2348" t="str">
        <f>VLOOKUP(tblOrders[[#This Row],[City]],lookups!A:C,3,0)</f>
        <v>Tamil Nadu</v>
      </c>
    </row>
    <row r="2349" spans="1:24" x14ac:dyDescent="0.25">
      <c r="A2349" t="s">
        <v>3970</v>
      </c>
      <c r="B2349" s="1">
        <v>45791</v>
      </c>
      <c r="C2349" t="s">
        <v>2572</v>
      </c>
      <c r="D2349" t="s">
        <v>21</v>
      </c>
      <c r="E2349" t="s">
        <v>60</v>
      </c>
      <c r="F2349" t="s">
        <v>61</v>
      </c>
      <c r="G2349" t="s">
        <v>62</v>
      </c>
      <c r="H2349" t="s">
        <v>63</v>
      </c>
      <c r="I2349" t="s">
        <v>57</v>
      </c>
      <c r="J2349" t="s">
        <v>45</v>
      </c>
      <c r="K2349">
        <v>3</v>
      </c>
      <c r="L2349">
        <v>45</v>
      </c>
      <c r="M2349">
        <v>0.05</v>
      </c>
      <c r="N2349">
        <v>128.25</v>
      </c>
      <c r="O2349">
        <v>50.25</v>
      </c>
      <c r="P2349" t="s">
        <v>28</v>
      </c>
      <c r="Q2349" t="s">
        <v>29</v>
      </c>
      <c r="R2349" t="s">
        <v>123</v>
      </c>
      <c r="S2349">
        <v>2.7</v>
      </c>
      <c r="T2349">
        <f>YEAR(tblOrders[[#This Row],[Order Date]])</f>
        <v>2025</v>
      </c>
      <c r="U2349" t="str">
        <f>TEXT(tblOrders[[#This Row],[Order Date]],"mmm-yyyy")</f>
        <v>May-2025</v>
      </c>
      <c r="V2349" s="4">
        <f>tblOrders[[#This Row],[Profit]]/tblOrders[[#This Row],[Sales Amount]]</f>
        <v>0.391812865497076</v>
      </c>
      <c r="W2349" t="str">
        <f>VLOOKUP(tblOrders[[#This Row],[City]],CityRegion,2,0)</f>
        <v>South</v>
      </c>
      <c r="X2349" t="str">
        <f>VLOOKUP(tblOrders[[#This Row],[City]],lookups!A:C,3,0)</f>
        <v>Kerala</v>
      </c>
    </row>
    <row r="2350" spans="1:24" x14ac:dyDescent="0.25">
      <c r="A2350" t="s">
        <v>3971</v>
      </c>
      <c r="B2350" s="1">
        <v>45948</v>
      </c>
      <c r="C2350" t="s">
        <v>3972</v>
      </c>
      <c r="D2350" t="s">
        <v>21</v>
      </c>
      <c r="E2350" t="s">
        <v>79</v>
      </c>
      <c r="F2350" t="s">
        <v>80</v>
      </c>
      <c r="G2350" t="s">
        <v>68</v>
      </c>
      <c r="H2350" t="s">
        <v>81</v>
      </c>
      <c r="I2350" t="s">
        <v>84</v>
      </c>
      <c r="J2350" t="s">
        <v>27</v>
      </c>
      <c r="K2350">
        <v>1</v>
      </c>
      <c r="L2350">
        <v>799</v>
      </c>
      <c r="M2350">
        <v>0.1</v>
      </c>
      <c r="N2350">
        <v>719.1</v>
      </c>
      <c r="O2350">
        <v>99.1</v>
      </c>
      <c r="P2350" t="s">
        <v>28</v>
      </c>
      <c r="Q2350" t="s">
        <v>86</v>
      </c>
      <c r="R2350" t="s">
        <v>36</v>
      </c>
      <c r="S2350">
        <v>3.2</v>
      </c>
      <c r="T2350">
        <f>YEAR(tblOrders[[#This Row],[Order Date]])</f>
        <v>2025</v>
      </c>
      <c r="U2350" t="str">
        <f>TEXT(tblOrders[[#This Row],[Order Date]],"mmm-yyyy")</f>
        <v>Oct-2025</v>
      </c>
      <c r="V2350" s="4">
        <f>tblOrders[[#This Row],[Profit]]/tblOrders[[#This Row],[Sales Amount]]</f>
        <v>0.13781115282992629</v>
      </c>
      <c r="W2350" t="str">
        <f>VLOOKUP(tblOrders[[#This Row],[City]],CityRegion,2,0)</f>
        <v>West</v>
      </c>
      <c r="X2350" t="str">
        <f>VLOOKUP(tblOrders[[#This Row],[City]],lookups!A:C,3,0)</f>
        <v>Maharashtra</v>
      </c>
    </row>
    <row r="2351" spans="1:24" x14ac:dyDescent="0.25">
      <c r="A2351" t="s">
        <v>3973</v>
      </c>
      <c r="B2351" s="1">
        <v>45671</v>
      </c>
      <c r="C2351" t="s">
        <v>3974</v>
      </c>
      <c r="D2351" t="s">
        <v>21</v>
      </c>
      <c r="E2351" t="s">
        <v>49</v>
      </c>
      <c r="F2351" t="s">
        <v>50</v>
      </c>
      <c r="G2351" t="s">
        <v>24</v>
      </c>
      <c r="H2351" t="s">
        <v>51</v>
      </c>
      <c r="I2351" t="s">
        <v>44</v>
      </c>
      <c r="J2351" t="s">
        <v>45</v>
      </c>
      <c r="K2351">
        <v>2</v>
      </c>
      <c r="L2351">
        <v>85</v>
      </c>
      <c r="M2351">
        <v>0.15</v>
      </c>
      <c r="N2351">
        <v>144.5</v>
      </c>
      <c r="O2351">
        <v>40.5</v>
      </c>
      <c r="P2351" t="s">
        <v>28</v>
      </c>
      <c r="Q2351" t="s">
        <v>86</v>
      </c>
      <c r="R2351" t="s">
        <v>36</v>
      </c>
      <c r="S2351">
        <v>2.8</v>
      </c>
      <c r="T2351">
        <f>YEAR(tblOrders[[#This Row],[Order Date]])</f>
        <v>2025</v>
      </c>
      <c r="U2351" t="str">
        <f>TEXT(tblOrders[[#This Row],[Order Date]],"mmm-yyyy")</f>
        <v>Jan-2025</v>
      </c>
      <c r="V2351" s="4">
        <f>tblOrders[[#This Row],[Profit]]/tblOrders[[#This Row],[Sales Amount]]</f>
        <v>0.28027681660899656</v>
      </c>
      <c r="W2351" t="str">
        <f>VLOOKUP(tblOrders[[#This Row],[City]],CityRegion,2,0)</f>
        <v>South</v>
      </c>
      <c r="X2351" t="str">
        <f>VLOOKUP(tblOrders[[#This Row],[City]],lookups!A:C,3,0)</f>
        <v>Kerala</v>
      </c>
    </row>
    <row r="2352" spans="1:24" x14ac:dyDescent="0.25">
      <c r="A2352" t="s">
        <v>3975</v>
      </c>
      <c r="B2352" s="1">
        <v>45922</v>
      </c>
      <c r="C2352" t="s">
        <v>775</v>
      </c>
      <c r="D2352" t="s">
        <v>21</v>
      </c>
      <c r="E2352" t="s">
        <v>73</v>
      </c>
      <c r="F2352" t="s">
        <v>74</v>
      </c>
      <c r="G2352" t="s">
        <v>68</v>
      </c>
      <c r="H2352" t="s">
        <v>75</v>
      </c>
      <c r="I2352" t="s">
        <v>84</v>
      </c>
      <c r="J2352" t="s">
        <v>34</v>
      </c>
      <c r="K2352">
        <v>2</v>
      </c>
      <c r="L2352">
        <v>65</v>
      </c>
      <c r="M2352">
        <v>0.1</v>
      </c>
      <c r="N2352">
        <v>117</v>
      </c>
      <c r="O2352">
        <v>41</v>
      </c>
      <c r="P2352" t="s">
        <v>28</v>
      </c>
      <c r="Q2352" t="s">
        <v>35</v>
      </c>
      <c r="R2352" t="s">
        <v>30</v>
      </c>
      <c r="S2352">
        <v>3.1</v>
      </c>
      <c r="T2352">
        <f>YEAR(tblOrders[[#This Row],[Order Date]])</f>
        <v>2025</v>
      </c>
      <c r="U2352" t="str">
        <f>TEXT(tblOrders[[#This Row],[Order Date]],"mmm-yyyy")</f>
        <v>Sep-2025</v>
      </c>
      <c r="V2352" s="4">
        <f>tblOrders[[#This Row],[Profit]]/tblOrders[[#This Row],[Sales Amount]]</f>
        <v>0.3504273504273504</v>
      </c>
      <c r="W2352" t="str">
        <f>VLOOKUP(tblOrders[[#This Row],[City]],CityRegion,2,0)</f>
        <v>West</v>
      </c>
      <c r="X2352" t="str">
        <f>VLOOKUP(tblOrders[[#This Row],[City]],lookups!A:C,3,0)</f>
        <v>Maharashtra</v>
      </c>
    </row>
    <row r="2353" spans="1:24" x14ac:dyDescent="0.25">
      <c r="A2353" t="s">
        <v>3976</v>
      </c>
      <c r="B2353" s="1">
        <v>45882</v>
      </c>
      <c r="C2353" t="s">
        <v>3977</v>
      </c>
      <c r="D2353" t="s">
        <v>21</v>
      </c>
      <c r="E2353" t="s">
        <v>55</v>
      </c>
      <c r="F2353" t="s">
        <v>56</v>
      </c>
      <c r="G2353" t="s">
        <v>24</v>
      </c>
      <c r="H2353" t="s">
        <v>51</v>
      </c>
      <c r="I2353" t="s">
        <v>44</v>
      </c>
      <c r="J2353" t="s">
        <v>34</v>
      </c>
      <c r="K2353">
        <v>3</v>
      </c>
      <c r="L2353">
        <v>42</v>
      </c>
      <c r="M2353">
        <v>0.15</v>
      </c>
      <c r="N2353">
        <v>107.1</v>
      </c>
      <c r="O2353">
        <v>35.1</v>
      </c>
      <c r="P2353" t="s">
        <v>28</v>
      </c>
      <c r="Q2353" t="s">
        <v>29</v>
      </c>
      <c r="R2353" t="s">
        <v>30</v>
      </c>
      <c r="S2353">
        <v>3.2</v>
      </c>
      <c r="T2353">
        <f>YEAR(tblOrders[[#This Row],[Order Date]])</f>
        <v>2025</v>
      </c>
      <c r="U2353" t="str">
        <f>TEXT(tblOrders[[#This Row],[Order Date]],"mmm-yyyy")</f>
        <v>Aug-2025</v>
      </c>
      <c r="V2353" s="4">
        <f>tblOrders[[#This Row],[Profit]]/tblOrders[[#This Row],[Sales Amount]]</f>
        <v>0.32773109243697485</v>
      </c>
      <c r="W2353" t="str">
        <f>VLOOKUP(tblOrders[[#This Row],[City]],CityRegion,2,0)</f>
        <v>South</v>
      </c>
      <c r="X2353" t="str">
        <f>VLOOKUP(tblOrders[[#This Row],[City]],lookups!A:C,3,0)</f>
        <v>Kerala</v>
      </c>
    </row>
    <row r="2354" spans="1:24" x14ac:dyDescent="0.25">
      <c r="A2354" t="s">
        <v>3978</v>
      </c>
      <c r="B2354" s="1">
        <v>45893</v>
      </c>
      <c r="C2354" t="s">
        <v>3979</v>
      </c>
      <c r="D2354" t="s">
        <v>39</v>
      </c>
      <c r="E2354" t="s">
        <v>79</v>
      </c>
      <c r="F2354" t="s">
        <v>80</v>
      </c>
      <c r="G2354" t="s">
        <v>68</v>
      </c>
      <c r="H2354" t="s">
        <v>81</v>
      </c>
      <c r="I2354" t="s">
        <v>44</v>
      </c>
      <c r="J2354" t="s">
        <v>45</v>
      </c>
      <c r="K2354">
        <v>1</v>
      </c>
      <c r="L2354">
        <v>799</v>
      </c>
      <c r="M2354">
        <v>0.15</v>
      </c>
      <c r="N2354">
        <v>679.15</v>
      </c>
      <c r="O2354">
        <v>59.15</v>
      </c>
      <c r="P2354" t="s">
        <v>28</v>
      </c>
      <c r="Q2354" t="s">
        <v>91</v>
      </c>
      <c r="R2354" t="s">
        <v>36</v>
      </c>
      <c r="S2354">
        <v>3.8</v>
      </c>
      <c r="T2354">
        <f>YEAR(tblOrders[[#This Row],[Order Date]])</f>
        <v>2025</v>
      </c>
      <c r="U2354" t="str">
        <f>TEXT(tblOrders[[#This Row],[Order Date]],"mmm-yyyy")</f>
        <v>Aug-2025</v>
      </c>
      <c r="V2354" s="4">
        <f>tblOrders[[#This Row],[Profit]]/tblOrders[[#This Row],[Sales Amount]]</f>
        <v>8.7094161819921967E-2</v>
      </c>
      <c r="W2354" t="str">
        <f>VLOOKUP(tblOrders[[#This Row],[City]],CityRegion,2,0)</f>
        <v>South</v>
      </c>
      <c r="X2354" t="str">
        <f>VLOOKUP(tblOrders[[#This Row],[City]],lookups!A:C,3,0)</f>
        <v>Kerala</v>
      </c>
    </row>
    <row r="2355" spans="1:24" x14ac:dyDescent="0.25">
      <c r="A2355" t="s">
        <v>3980</v>
      </c>
      <c r="B2355" s="1">
        <v>45997</v>
      </c>
      <c r="C2355" t="s">
        <v>3981</v>
      </c>
      <c r="D2355" t="s">
        <v>21</v>
      </c>
      <c r="E2355" t="s">
        <v>79</v>
      </c>
      <c r="F2355" t="s">
        <v>80</v>
      </c>
      <c r="G2355" t="s">
        <v>68</v>
      </c>
      <c r="H2355" t="s">
        <v>81</v>
      </c>
      <c r="I2355" t="s">
        <v>57</v>
      </c>
      <c r="J2355" t="s">
        <v>45</v>
      </c>
      <c r="K2355">
        <v>5</v>
      </c>
      <c r="L2355">
        <v>799</v>
      </c>
      <c r="M2355">
        <v>0.15</v>
      </c>
      <c r="N2355">
        <v>3395.75</v>
      </c>
      <c r="O2355">
        <v>295.75</v>
      </c>
      <c r="P2355" t="s">
        <v>111</v>
      </c>
      <c r="Q2355" t="s">
        <v>29</v>
      </c>
      <c r="R2355" t="s">
        <v>30</v>
      </c>
      <c r="S2355">
        <v>3.2</v>
      </c>
      <c r="T2355">
        <f>YEAR(tblOrders[[#This Row],[Order Date]])</f>
        <v>2025</v>
      </c>
      <c r="U2355" t="str">
        <f>TEXT(tblOrders[[#This Row],[Order Date]],"mmm-yyyy")</f>
        <v>Dec-2025</v>
      </c>
      <c r="V2355" s="4">
        <f>tblOrders[[#This Row],[Profit]]/tblOrders[[#This Row],[Sales Amount]]</f>
        <v>8.7094161819921967E-2</v>
      </c>
      <c r="W2355" t="str">
        <f>VLOOKUP(tblOrders[[#This Row],[City]],CityRegion,2,0)</f>
        <v>South</v>
      </c>
      <c r="X2355" t="str">
        <f>VLOOKUP(tblOrders[[#This Row],[City]],lookups!A:C,3,0)</f>
        <v>Kerala</v>
      </c>
    </row>
    <row r="2356" spans="1:24" x14ac:dyDescent="0.25">
      <c r="A2356" t="s">
        <v>3982</v>
      </c>
      <c r="B2356" s="1">
        <v>46012</v>
      </c>
      <c r="C2356" t="s">
        <v>3983</v>
      </c>
      <c r="D2356" t="s">
        <v>21</v>
      </c>
      <c r="E2356" t="s">
        <v>60</v>
      </c>
      <c r="F2356" t="s">
        <v>61</v>
      </c>
      <c r="G2356" t="s">
        <v>62</v>
      </c>
      <c r="H2356" t="s">
        <v>63</v>
      </c>
      <c r="I2356" t="s">
        <v>57</v>
      </c>
      <c r="J2356" t="s">
        <v>45</v>
      </c>
      <c r="K2356">
        <v>1</v>
      </c>
      <c r="L2356">
        <v>45</v>
      </c>
      <c r="M2356">
        <v>0.2</v>
      </c>
      <c r="N2356">
        <v>36</v>
      </c>
      <c r="O2356">
        <v>10</v>
      </c>
      <c r="P2356" t="s">
        <v>28</v>
      </c>
      <c r="Q2356" t="s">
        <v>91</v>
      </c>
      <c r="R2356" t="s">
        <v>36</v>
      </c>
      <c r="S2356">
        <v>3.4</v>
      </c>
      <c r="T2356">
        <f>YEAR(tblOrders[[#This Row],[Order Date]])</f>
        <v>2025</v>
      </c>
      <c r="U2356" t="str">
        <f>TEXT(tblOrders[[#This Row],[Order Date]],"mmm-yyyy")</f>
        <v>Dec-2025</v>
      </c>
      <c r="V2356" s="4">
        <f>tblOrders[[#This Row],[Profit]]/tblOrders[[#This Row],[Sales Amount]]</f>
        <v>0.27777777777777779</v>
      </c>
      <c r="W2356" t="str">
        <f>VLOOKUP(tblOrders[[#This Row],[City]],CityRegion,2,0)</f>
        <v>South</v>
      </c>
      <c r="X2356" t="str">
        <f>VLOOKUP(tblOrders[[#This Row],[City]],lookups!A:C,3,0)</f>
        <v>Kerala</v>
      </c>
    </row>
    <row r="2357" spans="1:24" x14ac:dyDescent="0.25">
      <c r="A2357" t="s">
        <v>3984</v>
      </c>
      <c r="B2357" s="1">
        <v>45816</v>
      </c>
      <c r="C2357" t="s">
        <v>586</v>
      </c>
      <c r="D2357" t="s">
        <v>21</v>
      </c>
      <c r="E2357" t="s">
        <v>22</v>
      </c>
      <c r="F2357" t="s">
        <v>23</v>
      </c>
      <c r="G2357" t="s">
        <v>24</v>
      </c>
      <c r="H2357" t="s">
        <v>25</v>
      </c>
      <c r="I2357" t="s">
        <v>57</v>
      </c>
      <c r="J2357" t="s">
        <v>45</v>
      </c>
      <c r="K2357">
        <v>4</v>
      </c>
      <c r="L2357">
        <v>190</v>
      </c>
      <c r="M2357">
        <v>0.1</v>
      </c>
      <c r="N2357">
        <v>684</v>
      </c>
      <c r="O2357">
        <v>184</v>
      </c>
      <c r="P2357" t="s">
        <v>28</v>
      </c>
      <c r="Q2357" t="s">
        <v>46</v>
      </c>
      <c r="R2357" t="s">
        <v>36</v>
      </c>
      <c r="S2357">
        <v>3.4</v>
      </c>
      <c r="T2357">
        <f>YEAR(tblOrders[[#This Row],[Order Date]])</f>
        <v>2025</v>
      </c>
      <c r="U2357" t="str">
        <f>TEXT(tblOrders[[#This Row],[Order Date]],"mmm-yyyy")</f>
        <v>Jun-2025</v>
      </c>
      <c r="V2357" s="4">
        <f>tblOrders[[#This Row],[Profit]]/tblOrders[[#This Row],[Sales Amount]]</f>
        <v>0.26900584795321636</v>
      </c>
      <c r="W2357" t="str">
        <f>VLOOKUP(tblOrders[[#This Row],[City]],CityRegion,2,0)</f>
        <v>South</v>
      </c>
      <c r="X2357" t="str">
        <f>VLOOKUP(tblOrders[[#This Row],[City]],lookups!A:C,3,0)</f>
        <v>Kerala</v>
      </c>
    </row>
    <row r="2358" spans="1:24" x14ac:dyDescent="0.25">
      <c r="A2358" t="s">
        <v>3985</v>
      </c>
      <c r="B2358" s="1">
        <v>45916</v>
      </c>
      <c r="C2358" t="s">
        <v>3986</v>
      </c>
      <c r="D2358" t="s">
        <v>21</v>
      </c>
      <c r="E2358" t="s">
        <v>66</v>
      </c>
      <c r="F2358" t="s">
        <v>67</v>
      </c>
      <c r="G2358" t="s">
        <v>68</v>
      </c>
      <c r="H2358" t="s">
        <v>69</v>
      </c>
      <c r="I2358" t="s">
        <v>130</v>
      </c>
      <c r="J2358" t="s">
        <v>45</v>
      </c>
      <c r="K2358">
        <v>5</v>
      </c>
      <c r="L2358">
        <v>149</v>
      </c>
      <c r="M2358">
        <v>0.1</v>
      </c>
      <c r="N2358">
        <v>670.5</v>
      </c>
      <c r="O2358">
        <v>195.5</v>
      </c>
      <c r="P2358" t="s">
        <v>28</v>
      </c>
      <c r="Q2358" t="s">
        <v>35</v>
      </c>
      <c r="R2358" t="s">
        <v>30</v>
      </c>
      <c r="S2358">
        <v>3.8</v>
      </c>
      <c r="T2358">
        <f>YEAR(tblOrders[[#This Row],[Order Date]])</f>
        <v>2025</v>
      </c>
      <c r="U2358" t="str">
        <f>TEXT(tblOrders[[#This Row],[Order Date]],"mmm-yyyy")</f>
        <v>Sep-2025</v>
      </c>
      <c r="V2358" s="4">
        <f>tblOrders[[#This Row],[Profit]]/tblOrders[[#This Row],[Sales Amount]]</f>
        <v>0.29157345264727813</v>
      </c>
      <c r="W2358" t="str">
        <f>VLOOKUP(tblOrders[[#This Row],[City]],CityRegion,2,0)</f>
        <v>West</v>
      </c>
      <c r="X2358" t="str">
        <f>VLOOKUP(tblOrders[[#This Row],[City]],lookups!A:C,3,0)</f>
        <v>Maharashtra</v>
      </c>
    </row>
    <row r="2359" spans="1:24" x14ac:dyDescent="0.25">
      <c r="A2359" t="s">
        <v>3987</v>
      </c>
      <c r="B2359" s="1">
        <v>45859</v>
      </c>
      <c r="C2359" t="s">
        <v>3988</v>
      </c>
      <c r="D2359" t="s">
        <v>21</v>
      </c>
      <c r="E2359" t="s">
        <v>22</v>
      </c>
      <c r="F2359" t="s">
        <v>23</v>
      </c>
      <c r="G2359" t="s">
        <v>24</v>
      </c>
      <c r="H2359" t="s">
        <v>25</v>
      </c>
      <c r="I2359" t="s">
        <v>130</v>
      </c>
      <c r="J2359" t="s">
        <v>27</v>
      </c>
      <c r="K2359">
        <v>4</v>
      </c>
      <c r="L2359">
        <v>190</v>
      </c>
      <c r="M2359">
        <v>0.15</v>
      </c>
      <c r="N2359">
        <v>646</v>
      </c>
      <c r="O2359">
        <v>146</v>
      </c>
      <c r="P2359" t="s">
        <v>148</v>
      </c>
      <c r="Q2359" t="s">
        <v>29</v>
      </c>
      <c r="R2359" t="s">
        <v>36</v>
      </c>
      <c r="S2359">
        <v>4</v>
      </c>
      <c r="T2359">
        <f>YEAR(tblOrders[[#This Row],[Order Date]])</f>
        <v>2025</v>
      </c>
      <c r="U2359" t="str">
        <f>TEXT(tblOrders[[#This Row],[Order Date]],"mmm-yyyy")</f>
        <v>Jul-2025</v>
      </c>
      <c r="V2359" s="4">
        <f>tblOrders[[#This Row],[Profit]]/tblOrders[[#This Row],[Sales Amount]]</f>
        <v>0.2260061919504644</v>
      </c>
      <c r="W2359" t="str">
        <f>VLOOKUP(tblOrders[[#This Row],[City]],CityRegion,2,0)</f>
        <v>West</v>
      </c>
      <c r="X2359" t="str">
        <f>VLOOKUP(tblOrders[[#This Row],[City]],lookups!A:C,3,0)</f>
        <v>Maharashtra</v>
      </c>
    </row>
    <row r="2360" spans="1:24" x14ac:dyDescent="0.25">
      <c r="A2360" t="s">
        <v>3989</v>
      </c>
      <c r="B2360" s="1">
        <v>45748</v>
      </c>
      <c r="C2360" t="s">
        <v>3913</v>
      </c>
      <c r="D2360" t="s">
        <v>21</v>
      </c>
      <c r="E2360" t="s">
        <v>108</v>
      </c>
      <c r="F2360" t="s">
        <v>109</v>
      </c>
      <c r="G2360" t="s">
        <v>62</v>
      </c>
      <c r="H2360" t="s">
        <v>110</v>
      </c>
      <c r="I2360" t="s">
        <v>33</v>
      </c>
      <c r="J2360" t="s">
        <v>34</v>
      </c>
      <c r="K2360">
        <v>2</v>
      </c>
      <c r="L2360">
        <v>110</v>
      </c>
      <c r="M2360">
        <v>0.2</v>
      </c>
      <c r="N2360">
        <v>176</v>
      </c>
      <c r="O2360">
        <v>40</v>
      </c>
      <c r="P2360" t="s">
        <v>28</v>
      </c>
      <c r="Q2360" t="s">
        <v>91</v>
      </c>
      <c r="R2360" t="s">
        <v>36</v>
      </c>
      <c r="S2360">
        <v>3.5</v>
      </c>
      <c r="T2360">
        <f>YEAR(tblOrders[[#This Row],[Order Date]])</f>
        <v>2025</v>
      </c>
      <c r="U2360" t="str">
        <f>TEXT(tblOrders[[#This Row],[Order Date]],"mmm-yyyy")</f>
        <v>Apr-2025</v>
      </c>
      <c r="V2360" s="4">
        <f>tblOrders[[#This Row],[Profit]]/tblOrders[[#This Row],[Sales Amount]]</f>
        <v>0.22727272727272727</v>
      </c>
      <c r="W2360" t="str">
        <f>VLOOKUP(tblOrders[[#This Row],[City]],CityRegion,2,0)</f>
        <v>North</v>
      </c>
      <c r="X2360" t="str">
        <f>VLOOKUP(tblOrders[[#This Row],[City]],lookups!A:C,3,0)</f>
        <v>Delhi</v>
      </c>
    </row>
    <row r="2361" spans="1:24" x14ac:dyDescent="0.25">
      <c r="A2361" t="s">
        <v>3990</v>
      </c>
      <c r="B2361" s="1">
        <v>45808</v>
      </c>
      <c r="C2361" t="s">
        <v>3991</v>
      </c>
      <c r="D2361" t="s">
        <v>21</v>
      </c>
      <c r="E2361" t="s">
        <v>108</v>
      </c>
      <c r="F2361" t="s">
        <v>109</v>
      </c>
      <c r="G2361" t="s">
        <v>62</v>
      </c>
      <c r="H2361" t="s">
        <v>110</v>
      </c>
      <c r="I2361" t="s">
        <v>70</v>
      </c>
      <c r="J2361" t="s">
        <v>34</v>
      </c>
      <c r="K2361">
        <v>3</v>
      </c>
      <c r="L2361">
        <v>110</v>
      </c>
      <c r="M2361">
        <v>0.15</v>
      </c>
      <c r="N2361">
        <v>280.5</v>
      </c>
      <c r="O2361">
        <v>76.5</v>
      </c>
      <c r="P2361" t="s">
        <v>28</v>
      </c>
      <c r="Q2361" t="s">
        <v>86</v>
      </c>
      <c r="R2361" t="s">
        <v>36</v>
      </c>
      <c r="S2361">
        <v>3.8</v>
      </c>
      <c r="T2361">
        <f>YEAR(tblOrders[[#This Row],[Order Date]])</f>
        <v>2025</v>
      </c>
      <c r="U2361" t="str">
        <f>TEXT(tblOrders[[#This Row],[Order Date]],"mmm-yyyy")</f>
        <v>May-2025</v>
      </c>
      <c r="V2361" s="4">
        <f>tblOrders[[#This Row],[Profit]]/tblOrders[[#This Row],[Sales Amount]]</f>
        <v>0.27272727272727271</v>
      </c>
      <c r="W2361" t="str">
        <f>VLOOKUP(tblOrders[[#This Row],[City]],CityRegion,2,0)</f>
        <v>South</v>
      </c>
      <c r="X2361" t="str">
        <f>VLOOKUP(tblOrders[[#This Row],[City]],lookups!A:C,3,0)</f>
        <v>Telengana</v>
      </c>
    </row>
    <row r="2362" spans="1:24" x14ac:dyDescent="0.25">
      <c r="A2362" t="s">
        <v>3992</v>
      </c>
      <c r="B2362" s="1">
        <v>45834</v>
      </c>
      <c r="C2362" t="s">
        <v>3993</v>
      </c>
      <c r="D2362" t="s">
        <v>21</v>
      </c>
      <c r="E2362" t="s">
        <v>79</v>
      </c>
      <c r="F2362" t="s">
        <v>80</v>
      </c>
      <c r="G2362" t="s">
        <v>68</v>
      </c>
      <c r="H2362" t="s">
        <v>81</v>
      </c>
      <c r="I2362" t="s">
        <v>57</v>
      </c>
      <c r="J2362" t="s">
        <v>27</v>
      </c>
      <c r="K2362">
        <v>2</v>
      </c>
      <c r="L2362">
        <v>799</v>
      </c>
      <c r="M2362">
        <v>0.1</v>
      </c>
      <c r="N2362">
        <v>1438.2</v>
      </c>
      <c r="O2362">
        <v>198.2</v>
      </c>
      <c r="P2362" t="s">
        <v>28</v>
      </c>
      <c r="Q2362" t="s">
        <v>91</v>
      </c>
      <c r="R2362" t="s">
        <v>30</v>
      </c>
      <c r="S2362">
        <v>3.3</v>
      </c>
      <c r="T2362">
        <f>YEAR(tblOrders[[#This Row],[Order Date]])</f>
        <v>2025</v>
      </c>
      <c r="U2362" t="str">
        <f>TEXT(tblOrders[[#This Row],[Order Date]],"mmm-yyyy")</f>
        <v>Jun-2025</v>
      </c>
      <c r="V2362" s="4">
        <f>tblOrders[[#This Row],[Profit]]/tblOrders[[#This Row],[Sales Amount]]</f>
        <v>0.13781115282992629</v>
      </c>
      <c r="W2362" t="str">
        <f>VLOOKUP(tblOrders[[#This Row],[City]],CityRegion,2,0)</f>
        <v>South</v>
      </c>
      <c r="X2362" t="str">
        <f>VLOOKUP(tblOrders[[#This Row],[City]],lookups!A:C,3,0)</f>
        <v>Kerala</v>
      </c>
    </row>
    <row r="2363" spans="1:24" x14ac:dyDescent="0.25">
      <c r="A2363" t="s">
        <v>3994</v>
      </c>
      <c r="B2363" s="1">
        <v>45697</v>
      </c>
      <c r="C2363" t="s">
        <v>3995</v>
      </c>
      <c r="D2363" t="s">
        <v>21</v>
      </c>
      <c r="E2363" t="s">
        <v>22</v>
      </c>
      <c r="F2363" t="s">
        <v>23</v>
      </c>
      <c r="G2363" t="s">
        <v>24</v>
      </c>
      <c r="H2363" t="s">
        <v>25</v>
      </c>
      <c r="I2363" t="s">
        <v>76</v>
      </c>
      <c r="J2363" t="s">
        <v>27</v>
      </c>
      <c r="K2363">
        <v>3</v>
      </c>
      <c r="L2363">
        <v>190</v>
      </c>
      <c r="M2363">
        <v>0.2</v>
      </c>
      <c r="N2363">
        <v>456</v>
      </c>
      <c r="O2363">
        <v>81</v>
      </c>
      <c r="P2363" t="s">
        <v>28</v>
      </c>
      <c r="Q2363" t="s">
        <v>29</v>
      </c>
      <c r="R2363" t="s">
        <v>30</v>
      </c>
      <c r="S2363">
        <v>4</v>
      </c>
      <c r="T2363">
        <f>YEAR(tblOrders[[#This Row],[Order Date]])</f>
        <v>2025</v>
      </c>
      <c r="U2363" t="str">
        <f>TEXT(tblOrders[[#This Row],[Order Date]],"mmm-yyyy")</f>
        <v>Feb-2025</v>
      </c>
      <c r="V2363" s="4">
        <f>tblOrders[[#This Row],[Profit]]/tblOrders[[#This Row],[Sales Amount]]</f>
        <v>0.17763157894736842</v>
      </c>
      <c r="W2363" t="str">
        <f>VLOOKUP(tblOrders[[#This Row],[City]],CityRegion,2,0)</f>
        <v>South</v>
      </c>
      <c r="X2363" t="str">
        <f>VLOOKUP(tblOrders[[#This Row],[City]],lookups!A:C,3,0)</f>
        <v>Kerala</v>
      </c>
    </row>
    <row r="2364" spans="1:24" x14ac:dyDescent="0.25">
      <c r="A2364" t="s">
        <v>3996</v>
      </c>
      <c r="B2364" s="1">
        <v>45832</v>
      </c>
      <c r="C2364" t="s">
        <v>3997</v>
      </c>
      <c r="D2364" t="s">
        <v>21</v>
      </c>
      <c r="E2364" t="s">
        <v>79</v>
      </c>
      <c r="F2364" t="s">
        <v>80</v>
      </c>
      <c r="G2364" t="s">
        <v>68</v>
      </c>
      <c r="H2364" t="s">
        <v>81</v>
      </c>
      <c r="I2364" t="s">
        <v>26</v>
      </c>
      <c r="J2364" t="s">
        <v>34</v>
      </c>
      <c r="K2364">
        <v>4</v>
      </c>
      <c r="L2364">
        <v>799</v>
      </c>
      <c r="M2364">
        <v>0.1</v>
      </c>
      <c r="N2364">
        <v>2876.4</v>
      </c>
      <c r="O2364">
        <v>396.4</v>
      </c>
      <c r="P2364" t="s">
        <v>28</v>
      </c>
      <c r="Q2364" t="s">
        <v>46</v>
      </c>
      <c r="R2364" t="s">
        <v>36</v>
      </c>
      <c r="S2364">
        <v>3.7</v>
      </c>
      <c r="T2364">
        <f>YEAR(tblOrders[[#This Row],[Order Date]])</f>
        <v>2025</v>
      </c>
      <c r="U2364" t="str">
        <f>TEXT(tblOrders[[#This Row],[Order Date]],"mmm-yyyy")</f>
        <v>Jun-2025</v>
      </c>
      <c r="V2364" s="4">
        <f>tblOrders[[#This Row],[Profit]]/tblOrders[[#This Row],[Sales Amount]]</f>
        <v>0.13781115282992629</v>
      </c>
      <c r="W2364" t="str">
        <f>VLOOKUP(tblOrders[[#This Row],[City]],CityRegion,2,0)</f>
        <v>South</v>
      </c>
      <c r="X2364" t="str">
        <f>VLOOKUP(tblOrders[[#This Row],[City]],lookups!A:C,3,0)</f>
        <v>Karnataka</v>
      </c>
    </row>
    <row r="2365" spans="1:24" x14ac:dyDescent="0.25">
      <c r="A2365" t="s">
        <v>3998</v>
      </c>
      <c r="B2365" s="1">
        <v>45791</v>
      </c>
      <c r="C2365" t="s">
        <v>2759</v>
      </c>
      <c r="D2365" t="s">
        <v>21</v>
      </c>
      <c r="E2365" t="s">
        <v>40</v>
      </c>
      <c r="F2365" t="s">
        <v>41</v>
      </c>
      <c r="G2365" t="s">
        <v>42</v>
      </c>
      <c r="H2365" t="s">
        <v>43</v>
      </c>
      <c r="I2365" t="s">
        <v>33</v>
      </c>
      <c r="J2365" t="s">
        <v>45</v>
      </c>
      <c r="K2365">
        <v>3</v>
      </c>
      <c r="L2365">
        <v>18</v>
      </c>
      <c r="M2365">
        <v>0.05</v>
      </c>
      <c r="N2365">
        <v>51.3</v>
      </c>
      <c r="O2365">
        <v>24.3</v>
      </c>
      <c r="P2365" t="s">
        <v>148</v>
      </c>
      <c r="Q2365" t="s">
        <v>29</v>
      </c>
      <c r="R2365" t="s">
        <v>30</v>
      </c>
      <c r="S2365">
        <v>2.7</v>
      </c>
      <c r="T2365">
        <f>YEAR(tblOrders[[#This Row],[Order Date]])</f>
        <v>2025</v>
      </c>
      <c r="U2365" t="str">
        <f>TEXT(tblOrders[[#This Row],[Order Date]],"mmm-yyyy")</f>
        <v>May-2025</v>
      </c>
      <c r="V2365" s="4">
        <f>tblOrders[[#This Row],[Profit]]/tblOrders[[#This Row],[Sales Amount]]</f>
        <v>0.47368421052631582</v>
      </c>
      <c r="W2365" t="str">
        <f>VLOOKUP(tblOrders[[#This Row],[City]],CityRegion,2,0)</f>
        <v>North</v>
      </c>
      <c r="X2365" t="str">
        <f>VLOOKUP(tblOrders[[#This Row],[City]],lookups!A:C,3,0)</f>
        <v>Delhi</v>
      </c>
    </row>
    <row r="2366" spans="1:24" x14ac:dyDescent="0.25">
      <c r="A2366" t="s">
        <v>3999</v>
      </c>
      <c r="B2366" s="1">
        <v>45926</v>
      </c>
      <c r="C2366" t="s">
        <v>4000</v>
      </c>
      <c r="D2366" t="s">
        <v>21</v>
      </c>
      <c r="E2366" t="s">
        <v>73</v>
      </c>
      <c r="F2366" t="s">
        <v>74</v>
      </c>
      <c r="G2366" t="s">
        <v>68</v>
      </c>
      <c r="H2366" t="s">
        <v>75</v>
      </c>
      <c r="I2366" t="s">
        <v>84</v>
      </c>
      <c r="J2366" t="s">
        <v>27</v>
      </c>
      <c r="K2366">
        <v>5</v>
      </c>
      <c r="L2366">
        <v>65</v>
      </c>
      <c r="M2366">
        <v>0.1</v>
      </c>
      <c r="N2366">
        <v>292.5</v>
      </c>
      <c r="O2366">
        <v>102.5</v>
      </c>
      <c r="P2366" t="s">
        <v>111</v>
      </c>
      <c r="Q2366" t="s">
        <v>46</v>
      </c>
      <c r="R2366" t="s">
        <v>36</v>
      </c>
      <c r="S2366">
        <v>4.0999999999999996</v>
      </c>
      <c r="T2366">
        <f>YEAR(tblOrders[[#This Row],[Order Date]])</f>
        <v>2025</v>
      </c>
      <c r="U2366" t="str">
        <f>TEXT(tblOrders[[#This Row],[Order Date]],"mmm-yyyy")</f>
        <v>Sep-2025</v>
      </c>
      <c r="V2366" s="4">
        <f>tblOrders[[#This Row],[Profit]]/tblOrders[[#This Row],[Sales Amount]]</f>
        <v>0.3504273504273504</v>
      </c>
      <c r="W2366" t="str">
        <f>VLOOKUP(tblOrders[[#This Row],[City]],CityRegion,2,0)</f>
        <v>West</v>
      </c>
      <c r="X2366" t="str">
        <f>VLOOKUP(tblOrders[[#This Row],[City]],lookups!A:C,3,0)</f>
        <v>Maharashtra</v>
      </c>
    </row>
    <row r="2367" spans="1:24" x14ac:dyDescent="0.25">
      <c r="A2367" t="s">
        <v>4001</v>
      </c>
      <c r="B2367" s="1">
        <v>45999</v>
      </c>
      <c r="C2367" t="s">
        <v>4002</v>
      </c>
      <c r="D2367" t="s">
        <v>39</v>
      </c>
      <c r="E2367" t="s">
        <v>79</v>
      </c>
      <c r="F2367" t="s">
        <v>80</v>
      </c>
      <c r="G2367" t="s">
        <v>68</v>
      </c>
      <c r="H2367" t="s">
        <v>81</v>
      </c>
      <c r="I2367" t="s">
        <v>57</v>
      </c>
      <c r="J2367" t="s">
        <v>34</v>
      </c>
      <c r="K2367">
        <v>5</v>
      </c>
      <c r="L2367">
        <v>799</v>
      </c>
      <c r="M2367">
        <v>0.15</v>
      </c>
      <c r="N2367">
        <v>3395.75</v>
      </c>
      <c r="O2367">
        <v>295.75</v>
      </c>
      <c r="P2367" t="s">
        <v>148</v>
      </c>
      <c r="Q2367" t="s">
        <v>91</v>
      </c>
      <c r="R2367" t="s">
        <v>36</v>
      </c>
      <c r="S2367">
        <v>2.8</v>
      </c>
      <c r="T2367">
        <f>YEAR(tblOrders[[#This Row],[Order Date]])</f>
        <v>2025</v>
      </c>
      <c r="U2367" t="str">
        <f>TEXT(tblOrders[[#This Row],[Order Date]],"mmm-yyyy")</f>
        <v>Dec-2025</v>
      </c>
      <c r="V2367" s="4">
        <f>tblOrders[[#This Row],[Profit]]/tblOrders[[#This Row],[Sales Amount]]</f>
        <v>8.7094161819921967E-2</v>
      </c>
      <c r="W2367" t="str">
        <f>VLOOKUP(tblOrders[[#This Row],[City]],CityRegion,2,0)</f>
        <v>South</v>
      </c>
      <c r="X2367" t="str">
        <f>VLOOKUP(tblOrders[[#This Row],[City]],lookups!A:C,3,0)</f>
        <v>Kerala</v>
      </c>
    </row>
    <row r="2368" spans="1:24" x14ac:dyDescent="0.25">
      <c r="A2368" t="s">
        <v>4003</v>
      </c>
      <c r="B2368" s="1">
        <v>45824</v>
      </c>
      <c r="C2368" t="s">
        <v>4004</v>
      </c>
      <c r="D2368" t="s">
        <v>21</v>
      </c>
      <c r="E2368" t="s">
        <v>22</v>
      </c>
      <c r="F2368" t="s">
        <v>23</v>
      </c>
      <c r="G2368" t="s">
        <v>24</v>
      </c>
      <c r="H2368" t="s">
        <v>25</v>
      </c>
      <c r="I2368" t="s">
        <v>76</v>
      </c>
      <c r="J2368" t="s">
        <v>45</v>
      </c>
      <c r="K2368">
        <v>2</v>
      </c>
      <c r="L2368">
        <v>190</v>
      </c>
      <c r="M2368">
        <v>0</v>
      </c>
      <c r="N2368">
        <v>380</v>
      </c>
      <c r="O2368">
        <v>130</v>
      </c>
      <c r="P2368" t="s">
        <v>28</v>
      </c>
      <c r="Q2368" t="s">
        <v>35</v>
      </c>
      <c r="R2368" t="s">
        <v>36</v>
      </c>
      <c r="S2368">
        <v>4.0999999999999996</v>
      </c>
      <c r="T2368">
        <f>YEAR(tblOrders[[#This Row],[Order Date]])</f>
        <v>2025</v>
      </c>
      <c r="U2368" t="str">
        <f>TEXT(tblOrders[[#This Row],[Order Date]],"mmm-yyyy")</f>
        <v>Jun-2025</v>
      </c>
      <c r="V2368" s="4">
        <f>tblOrders[[#This Row],[Profit]]/tblOrders[[#This Row],[Sales Amount]]</f>
        <v>0.34210526315789475</v>
      </c>
      <c r="W2368" t="str">
        <f>VLOOKUP(tblOrders[[#This Row],[City]],CityRegion,2,0)</f>
        <v>South</v>
      </c>
      <c r="X2368" t="str">
        <f>VLOOKUP(tblOrders[[#This Row],[City]],lookups!A:C,3,0)</f>
        <v>Kerala</v>
      </c>
    </row>
    <row r="2369" spans="1:24" x14ac:dyDescent="0.25">
      <c r="A2369" t="s">
        <v>4005</v>
      </c>
      <c r="B2369" s="1">
        <v>45758</v>
      </c>
      <c r="C2369" t="s">
        <v>2208</v>
      </c>
      <c r="D2369" t="s">
        <v>39</v>
      </c>
      <c r="E2369" t="s">
        <v>73</v>
      </c>
      <c r="F2369" t="s">
        <v>74</v>
      </c>
      <c r="G2369" t="s">
        <v>68</v>
      </c>
      <c r="H2369" t="s">
        <v>75</v>
      </c>
      <c r="I2369" t="s">
        <v>26</v>
      </c>
      <c r="J2369" t="s">
        <v>34</v>
      </c>
      <c r="K2369">
        <v>1</v>
      </c>
      <c r="L2369">
        <v>65</v>
      </c>
      <c r="M2369">
        <v>0.1</v>
      </c>
      <c r="N2369">
        <v>58.5</v>
      </c>
      <c r="O2369">
        <v>20.5</v>
      </c>
      <c r="P2369" t="s">
        <v>148</v>
      </c>
      <c r="Q2369" t="s">
        <v>86</v>
      </c>
      <c r="R2369" t="s">
        <v>123</v>
      </c>
      <c r="S2369">
        <v>4.2</v>
      </c>
      <c r="T2369">
        <f>YEAR(tblOrders[[#This Row],[Order Date]])</f>
        <v>2025</v>
      </c>
      <c r="U2369" t="str">
        <f>TEXT(tblOrders[[#This Row],[Order Date]],"mmm-yyyy")</f>
        <v>Apr-2025</v>
      </c>
      <c r="V2369" s="4">
        <f>tblOrders[[#This Row],[Profit]]/tblOrders[[#This Row],[Sales Amount]]</f>
        <v>0.3504273504273504</v>
      </c>
      <c r="W2369" t="str">
        <f>VLOOKUP(tblOrders[[#This Row],[City]],CityRegion,2,0)</f>
        <v>South</v>
      </c>
      <c r="X2369" t="str">
        <f>VLOOKUP(tblOrders[[#This Row],[City]],lookups!A:C,3,0)</f>
        <v>Karnataka</v>
      </c>
    </row>
    <row r="2370" spans="1:24" x14ac:dyDescent="0.25">
      <c r="A2370" t="s">
        <v>4006</v>
      </c>
      <c r="B2370" s="1">
        <v>45737</v>
      </c>
      <c r="C2370" t="s">
        <v>2321</v>
      </c>
      <c r="D2370" t="s">
        <v>39</v>
      </c>
      <c r="E2370" t="s">
        <v>108</v>
      </c>
      <c r="F2370" t="s">
        <v>109</v>
      </c>
      <c r="G2370" t="s">
        <v>62</v>
      </c>
      <c r="H2370" t="s">
        <v>110</v>
      </c>
      <c r="I2370" t="s">
        <v>130</v>
      </c>
      <c r="J2370" t="s">
        <v>34</v>
      </c>
      <c r="K2370">
        <v>4</v>
      </c>
      <c r="L2370">
        <v>110</v>
      </c>
      <c r="M2370">
        <v>0.1</v>
      </c>
      <c r="N2370">
        <v>396</v>
      </c>
      <c r="O2370">
        <v>124</v>
      </c>
      <c r="P2370" t="s">
        <v>28</v>
      </c>
      <c r="Q2370" t="s">
        <v>46</v>
      </c>
      <c r="R2370" t="s">
        <v>30</v>
      </c>
      <c r="S2370">
        <v>4.5999999999999996</v>
      </c>
      <c r="T2370">
        <f>YEAR(tblOrders[[#This Row],[Order Date]])</f>
        <v>2025</v>
      </c>
      <c r="U2370" t="str">
        <f>TEXT(tblOrders[[#This Row],[Order Date]],"mmm-yyyy")</f>
        <v>Mar-2025</v>
      </c>
      <c r="V2370" s="4">
        <f>tblOrders[[#This Row],[Profit]]/tblOrders[[#This Row],[Sales Amount]]</f>
        <v>0.31313131313131315</v>
      </c>
      <c r="W2370" t="str">
        <f>VLOOKUP(tblOrders[[#This Row],[City]],CityRegion,2,0)</f>
        <v>West</v>
      </c>
      <c r="X2370" t="str">
        <f>VLOOKUP(tblOrders[[#This Row],[City]],lookups!A:C,3,0)</f>
        <v>Maharashtra</v>
      </c>
    </row>
    <row r="2371" spans="1:24" x14ac:dyDescent="0.25">
      <c r="A2371" t="s">
        <v>4007</v>
      </c>
      <c r="B2371" s="1">
        <v>45823</v>
      </c>
      <c r="C2371" t="s">
        <v>1359</v>
      </c>
      <c r="D2371" t="s">
        <v>21</v>
      </c>
      <c r="E2371" t="s">
        <v>79</v>
      </c>
      <c r="F2371" t="s">
        <v>80</v>
      </c>
      <c r="G2371" t="s">
        <v>68</v>
      </c>
      <c r="H2371" t="s">
        <v>81</v>
      </c>
      <c r="I2371" t="s">
        <v>139</v>
      </c>
      <c r="J2371" t="s">
        <v>34</v>
      </c>
      <c r="K2371">
        <v>3</v>
      </c>
      <c r="L2371">
        <v>799</v>
      </c>
      <c r="M2371">
        <v>0.1</v>
      </c>
      <c r="N2371">
        <v>2157.3000000000002</v>
      </c>
      <c r="O2371">
        <v>297.3</v>
      </c>
      <c r="P2371" t="s">
        <v>28</v>
      </c>
      <c r="Q2371" t="s">
        <v>86</v>
      </c>
      <c r="R2371" t="s">
        <v>36</v>
      </c>
      <c r="S2371">
        <v>3.3</v>
      </c>
      <c r="T2371">
        <f>YEAR(tblOrders[[#This Row],[Order Date]])</f>
        <v>2025</v>
      </c>
      <c r="U2371" t="str">
        <f>TEXT(tblOrders[[#This Row],[Order Date]],"mmm-yyyy")</f>
        <v>Jun-2025</v>
      </c>
      <c r="V2371" s="4">
        <f>tblOrders[[#This Row],[Profit]]/tblOrders[[#This Row],[Sales Amount]]</f>
        <v>0.13781115282992629</v>
      </c>
      <c r="W2371" t="str">
        <f>VLOOKUP(tblOrders[[#This Row],[City]],CityRegion,2,0)</f>
        <v>South</v>
      </c>
      <c r="X2371" t="str">
        <f>VLOOKUP(tblOrders[[#This Row],[City]],lookups!A:C,3,0)</f>
        <v>Tamil Nadu</v>
      </c>
    </row>
    <row r="2372" spans="1:24" x14ac:dyDescent="0.25">
      <c r="A2372" t="s">
        <v>4008</v>
      </c>
      <c r="B2372" s="1">
        <v>45854</v>
      </c>
      <c r="C2372" t="s">
        <v>4009</v>
      </c>
      <c r="D2372" t="s">
        <v>21</v>
      </c>
      <c r="E2372" t="s">
        <v>73</v>
      </c>
      <c r="F2372" t="s">
        <v>74</v>
      </c>
      <c r="G2372" t="s">
        <v>68</v>
      </c>
      <c r="H2372" t="s">
        <v>75</v>
      </c>
      <c r="I2372" t="s">
        <v>52</v>
      </c>
      <c r="J2372" t="s">
        <v>34</v>
      </c>
      <c r="K2372">
        <v>4</v>
      </c>
      <c r="L2372">
        <v>65</v>
      </c>
      <c r="M2372">
        <v>0.15</v>
      </c>
      <c r="N2372">
        <v>221</v>
      </c>
      <c r="O2372">
        <v>69</v>
      </c>
      <c r="P2372" t="s">
        <v>28</v>
      </c>
      <c r="Q2372" t="s">
        <v>91</v>
      </c>
      <c r="R2372" t="s">
        <v>30</v>
      </c>
      <c r="S2372">
        <v>3.2</v>
      </c>
      <c r="T2372">
        <f>YEAR(tblOrders[[#This Row],[Order Date]])</f>
        <v>2025</v>
      </c>
      <c r="U2372" t="str">
        <f>TEXT(tblOrders[[#This Row],[Order Date]],"mmm-yyyy")</f>
        <v>Jul-2025</v>
      </c>
      <c r="V2372" s="4">
        <f>tblOrders[[#This Row],[Profit]]/tblOrders[[#This Row],[Sales Amount]]</f>
        <v>0.31221719457013575</v>
      </c>
      <c r="W2372" t="str">
        <f>VLOOKUP(tblOrders[[#This Row],[City]],CityRegion,2,0)</f>
        <v>South</v>
      </c>
      <c r="X2372" t="str">
        <f>VLOOKUP(tblOrders[[#This Row],[City]],lookups!A:C,3,0)</f>
        <v>Kerala</v>
      </c>
    </row>
    <row r="2373" spans="1:24" x14ac:dyDescent="0.25">
      <c r="A2373" t="s">
        <v>4010</v>
      </c>
      <c r="B2373" s="1">
        <v>45797</v>
      </c>
      <c r="C2373" t="s">
        <v>4011</v>
      </c>
      <c r="D2373" t="s">
        <v>39</v>
      </c>
      <c r="E2373" t="s">
        <v>66</v>
      </c>
      <c r="F2373" t="s">
        <v>67</v>
      </c>
      <c r="G2373" t="s">
        <v>68</v>
      </c>
      <c r="H2373" t="s">
        <v>69</v>
      </c>
      <c r="I2373" t="s">
        <v>139</v>
      </c>
      <c r="J2373" t="s">
        <v>34</v>
      </c>
      <c r="K2373">
        <v>4</v>
      </c>
      <c r="L2373">
        <v>149</v>
      </c>
      <c r="M2373">
        <v>0.1</v>
      </c>
      <c r="N2373">
        <v>536.4</v>
      </c>
      <c r="O2373">
        <v>156.4</v>
      </c>
      <c r="P2373" t="s">
        <v>28</v>
      </c>
      <c r="Q2373" t="s">
        <v>91</v>
      </c>
      <c r="R2373" t="s">
        <v>36</v>
      </c>
      <c r="S2373">
        <v>3.8</v>
      </c>
      <c r="T2373">
        <f>YEAR(tblOrders[[#This Row],[Order Date]])</f>
        <v>2025</v>
      </c>
      <c r="U2373" t="str">
        <f>TEXT(tblOrders[[#This Row],[Order Date]],"mmm-yyyy")</f>
        <v>May-2025</v>
      </c>
      <c r="V2373" s="4">
        <f>tblOrders[[#This Row],[Profit]]/tblOrders[[#This Row],[Sales Amount]]</f>
        <v>0.29157345264727819</v>
      </c>
      <c r="W2373" t="str">
        <f>VLOOKUP(tblOrders[[#This Row],[City]],CityRegion,2,0)</f>
        <v>South</v>
      </c>
      <c r="X2373" t="str">
        <f>VLOOKUP(tblOrders[[#This Row],[City]],lookups!A:C,3,0)</f>
        <v>Tamil Nadu</v>
      </c>
    </row>
    <row r="2374" spans="1:24" x14ac:dyDescent="0.25">
      <c r="A2374" t="s">
        <v>4012</v>
      </c>
      <c r="B2374" s="1">
        <v>45800</v>
      </c>
      <c r="C2374" t="s">
        <v>3349</v>
      </c>
      <c r="D2374" t="s">
        <v>21</v>
      </c>
      <c r="E2374" t="s">
        <v>94</v>
      </c>
      <c r="F2374" t="s">
        <v>95</v>
      </c>
      <c r="G2374" t="s">
        <v>68</v>
      </c>
      <c r="H2374" t="s">
        <v>96</v>
      </c>
      <c r="I2374" t="s">
        <v>33</v>
      </c>
      <c r="J2374" t="s">
        <v>45</v>
      </c>
      <c r="K2374">
        <v>2</v>
      </c>
      <c r="L2374">
        <v>89</v>
      </c>
      <c r="M2374">
        <v>0.2</v>
      </c>
      <c r="N2374">
        <v>142.4</v>
      </c>
      <c r="O2374">
        <v>32.4</v>
      </c>
      <c r="P2374" t="s">
        <v>148</v>
      </c>
      <c r="Q2374" t="s">
        <v>91</v>
      </c>
      <c r="R2374" t="s">
        <v>36</v>
      </c>
      <c r="S2374">
        <v>4.5</v>
      </c>
      <c r="T2374">
        <f>YEAR(tblOrders[[#This Row],[Order Date]])</f>
        <v>2025</v>
      </c>
      <c r="U2374" t="str">
        <f>TEXT(tblOrders[[#This Row],[Order Date]],"mmm-yyyy")</f>
        <v>May-2025</v>
      </c>
      <c r="V2374" s="4">
        <f>tblOrders[[#This Row],[Profit]]/tblOrders[[#This Row],[Sales Amount]]</f>
        <v>0.22752808988764042</v>
      </c>
      <c r="W2374" t="str">
        <f>VLOOKUP(tblOrders[[#This Row],[City]],CityRegion,2,0)</f>
        <v>North</v>
      </c>
      <c r="X2374" t="str">
        <f>VLOOKUP(tblOrders[[#This Row],[City]],lookups!A:C,3,0)</f>
        <v>Delhi</v>
      </c>
    </row>
    <row r="2375" spans="1:24" x14ac:dyDescent="0.25">
      <c r="A2375" t="s">
        <v>4013</v>
      </c>
      <c r="B2375" s="1">
        <v>46004</v>
      </c>
      <c r="C2375" t="s">
        <v>4014</v>
      </c>
      <c r="D2375" t="s">
        <v>39</v>
      </c>
      <c r="E2375" t="s">
        <v>108</v>
      </c>
      <c r="F2375" t="s">
        <v>109</v>
      </c>
      <c r="G2375" t="s">
        <v>62</v>
      </c>
      <c r="H2375" t="s">
        <v>110</v>
      </c>
      <c r="I2375" t="s">
        <v>26</v>
      </c>
      <c r="J2375" t="s">
        <v>27</v>
      </c>
      <c r="K2375">
        <v>1</v>
      </c>
      <c r="L2375">
        <v>110</v>
      </c>
      <c r="M2375">
        <v>0</v>
      </c>
      <c r="N2375">
        <v>110</v>
      </c>
      <c r="O2375">
        <v>42</v>
      </c>
      <c r="P2375" t="s">
        <v>28</v>
      </c>
      <c r="Q2375" t="s">
        <v>86</v>
      </c>
      <c r="R2375" t="s">
        <v>36</v>
      </c>
      <c r="S2375">
        <v>4.5999999999999996</v>
      </c>
      <c r="T2375">
        <f>YEAR(tblOrders[[#This Row],[Order Date]])</f>
        <v>2025</v>
      </c>
      <c r="U2375" t="str">
        <f>TEXT(tblOrders[[#This Row],[Order Date]],"mmm-yyyy")</f>
        <v>Dec-2025</v>
      </c>
      <c r="V2375" s="4">
        <f>tblOrders[[#This Row],[Profit]]/tblOrders[[#This Row],[Sales Amount]]</f>
        <v>0.38181818181818183</v>
      </c>
      <c r="W2375" t="str">
        <f>VLOOKUP(tblOrders[[#This Row],[City]],CityRegion,2,0)</f>
        <v>South</v>
      </c>
      <c r="X2375" t="str">
        <f>VLOOKUP(tblOrders[[#This Row],[City]],lookups!A:C,3,0)</f>
        <v>Karnataka</v>
      </c>
    </row>
    <row r="2376" spans="1:24" x14ac:dyDescent="0.25">
      <c r="A2376" t="s">
        <v>4015</v>
      </c>
      <c r="B2376" s="1">
        <v>45758</v>
      </c>
      <c r="C2376" t="s">
        <v>4016</v>
      </c>
      <c r="D2376" t="s">
        <v>21</v>
      </c>
      <c r="E2376" t="s">
        <v>114</v>
      </c>
      <c r="F2376" t="s">
        <v>115</v>
      </c>
      <c r="G2376" t="s">
        <v>42</v>
      </c>
      <c r="H2376" t="s">
        <v>116</v>
      </c>
      <c r="I2376" t="s">
        <v>33</v>
      </c>
      <c r="J2376" t="s">
        <v>27</v>
      </c>
      <c r="K2376">
        <v>4</v>
      </c>
      <c r="L2376">
        <v>12</v>
      </c>
      <c r="M2376">
        <v>0.1</v>
      </c>
      <c r="N2376">
        <v>43.2</v>
      </c>
      <c r="O2376">
        <v>19.2</v>
      </c>
      <c r="P2376" t="s">
        <v>111</v>
      </c>
      <c r="Q2376" t="s">
        <v>91</v>
      </c>
      <c r="R2376" t="s">
        <v>36</v>
      </c>
      <c r="S2376">
        <v>2.9</v>
      </c>
      <c r="T2376">
        <f>YEAR(tblOrders[[#This Row],[Order Date]])</f>
        <v>2025</v>
      </c>
      <c r="U2376" t="str">
        <f>TEXT(tblOrders[[#This Row],[Order Date]],"mmm-yyyy")</f>
        <v>Apr-2025</v>
      </c>
      <c r="V2376" s="4">
        <f>tblOrders[[#This Row],[Profit]]/tblOrders[[#This Row],[Sales Amount]]</f>
        <v>0.44444444444444442</v>
      </c>
      <c r="W2376" t="str">
        <f>VLOOKUP(tblOrders[[#This Row],[City]],CityRegion,2,0)</f>
        <v>North</v>
      </c>
      <c r="X2376" t="str">
        <f>VLOOKUP(tblOrders[[#This Row],[City]],lookups!A:C,3,0)</f>
        <v>Delhi</v>
      </c>
    </row>
    <row r="2377" spans="1:24" x14ac:dyDescent="0.25">
      <c r="A2377" t="s">
        <v>4017</v>
      </c>
      <c r="B2377" s="1">
        <v>45808</v>
      </c>
      <c r="C2377" t="s">
        <v>2447</v>
      </c>
      <c r="D2377" t="s">
        <v>21</v>
      </c>
      <c r="E2377" t="s">
        <v>55</v>
      </c>
      <c r="F2377" t="s">
        <v>56</v>
      </c>
      <c r="G2377" t="s">
        <v>24</v>
      </c>
      <c r="H2377" t="s">
        <v>51</v>
      </c>
      <c r="I2377" t="s">
        <v>76</v>
      </c>
      <c r="J2377" t="s">
        <v>27</v>
      </c>
      <c r="K2377">
        <v>3</v>
      </c>
      <c r="L2377">
        <v>42</v>
      </c>
      <c r="M2377">
        <v>0</v>
      </c>
      <c r="N2377">
        <v>126</v>
      </c>
      <c r="O2377">
        <v>54</v>
      </c>
      <c r="P2377" t="s">
        <v>28</v>
      </c>
      <c r="Q2377" t="s">
        <v>29</v>
      </c>
      <c r="R2377" t="s">
        <v>36</v>
      </c>
      <c r="S2377">
        <v>4.5999999999999996</v>
      </c>
      <c r="T2377">
        <f>YEAR(tblOrders[[#This Row],[Order Date]])</f>
        <v>2025</v>
      </c>
      <c r="U2377" t="str">
        <f>TEXT(tblOrders[[#This Row],[Order Date]],"mmm-yyyy")</f>
        <v>May-2025</v>
      </c>
      <c r="V2377" s="4">
        <f>tblOrders[[#This Row],[Profit]]/tblOrders[[#This Row],[Sales Amount]]</f>
        <v>0.42857142857142855</v>
      </c>
      <c r="W2377" t="str">
        <f>VLOOKUP(tblOrders[[#This Row],[City]],CityRegion,2,0)</f>
        <v>South</v>
      </c>
      <c r="X2377" t="str">
        <f>VLOOKUP(tblOrders[[#This Row],[City]],lookups!A:C,3,0)</f>
        <v>Kerala</v>
      </c>
    </row>
    <row r="2378" spans="1:24" x14ac:dyDescent="0.25">
      <c r="A2378" t="s">
        <v>4018</v>
      </c>
      <c r="B2378" s="1">
        <v>45938</v>
      </c>
      <c r="C2378" t="s">
        <v>295</v>
      </c>
      <c r="D2378" t="s">
        <v>21</v>
      </c>
      <c r="E2378" t="s">
        <v>79</v>
      </c>
      <c r="F2378" t="s">
        <v>80</v>
      </c>
      <c r="G2378" t="s">
        <v>68</v>
      </c>
      <c r="H2378" t="s">
        <v>81</v>
      </c>
      <c r="I2378" t="s">
        <v>52</v>
      </c>
      <c r="J2378" t="s">
        <v>34</v>
      </c>
      <c r="K2378">
        <v>5</v>
      </c>
      <c r="L2378">
        <v>799</v>
      </c>
      <c r="M2378">
        <v>0.2</v>
      </c>
      <c r="N2378">
        <v>3196</v>
      </c>
      <c r="O2378">
        <v>96</v>
      </c>
      <c r="P2378" t="s">
        <v>28</v>
      </c>
      <c r="Q2378" t="s">
        <v>91</v>
      </c>
      <c r="R2378" t="s">
        <v>36</v>
      </c>
      <c r="S2378">
        <v>2.7</v>
      </c>
      <c r="T2378">
        <f>YEAR(tblOrders[[#This Row],[Order Date]])</f>
        <v>2025</v>
      </c>
      <c r="U2378" t="str">
        <f>TEXT(tblOrders[[#This Row],[Order Date]],"mmm-yyyy")</f>
        <v>Oct-2025</v>
      </c>
      <c r="V2378" s="4">
        <f>tblOrders[[#This Row],[Profit]]/tblOrders[[#This Row],[Sales Amount]]</f>
        <v>3.0037546933667083E-2</v>
      </c>
      <c r="W2378" t="str">
        <f>VLOOKUP(tblOrders[[#This Row],[City]],CityRegion,2,0)</f>
        <v>South</v>
      </c>
      <c r="X2378" t="str">
        <f>VLOOKUP(tblOrders[[#This Row],[City]],lookups!A:C,3,0)</f>
        <v>Kerala</v>
      </c>
    </row>
    <row r="2379" spans="1:24" x14ac:dyDescent="0.25">
      <c r="A2379" t="s">
        <v>4019</v>
      </c>
      <c r="B2379" s="1">
        <v>45988</v>
      </c>
      <c r="C2379" t="s">
        <v>4020</v>
      </c>
      <c r="D2379" t="s">
        <v>39</v>
      </c>
      <c r="E2379" t="s">
        <v>40</v>
      </c>
      <c r="F2379" t="s">
        <v>41</v>
      </c>
      <c r="G2379" t="s">
        <v>42</v>
      </c>
      <c r="H2379" t="s">
        <v>43</v>
      </c>
      <c r="I2379" t="s">
        <v>26</v>
      </c>
      <c r="J2379" t="s">
        <v>45</v>
      </c>
      <c r="K2379">
        <v>5</v>
      </c>
      <c r="L2379">
        <v>18</v>
      </c>
      <c r="M2379">
        <v>0.2</v>
      </c>
      <c r="N2379">
        <v>72</v>
      </c>
      <c r="O2379">
        <v>27</v>
      </c>
      <c r="P2379" t="s">
        <v>85</v>
      </c>
      <c r="Q2379" t="s">
        <v>91</v>
      </c>
      <c r="R2379" t="s">
        <v>30</v>
      </c>
      <c r="S2379">
        <v>4</v>
      </c>
      <c r="T2379">
        <f>YEAR(tblOrders[[#This Row],[Order Date]])</f>
        <v>2025</v>
      </c>
      <c r="U2379" t="str">
        <f>TEXT(tblOrders[[#This Row],[Order Date]],"mmm-yyyy")</f>
        <v>Nov-2025</v>
      </c>
      <c r="V2379" s="4">
        <f>tblOrders[[#This Row],[Profit]]/tblOrders[[#This Row],[Sales Amount]]</f>
        <v>0.375</v>
      </c>
      <c r="W2379" t="str">
        <f>VLOOKUP(tblOrders[[#This Row],[City]],CityRegion,2,0)</f>
        <v>South</v>
      </c>
      <c r="X2379" t="str">
        <f>VLOOKUP(tblOrders[[#This Row],[City]],lookups!A:C,3,0)</f>
        <v>Karnataka</v>
      </c>
    </row>
    <row r="2380" spans="1:24" x14ac:dyDescent="0.25">
      <c r="A2380" t="s">
        <v>4021</v>
      </c>
      <c r="B2380" s="1">
        <v>45988</v>
      </c>
      <c r="C2380" t="s">
        <v>1179</v>
      </c>
      <c r="D2380" t="s">
        <v>21</v>
      </c>
      <c r="E2380" t="s">
        <v>22</v>
      </c>
      <c r="F2380" t="s">
        <v>23</v>
      </c>
      <c r="G2380" t="s">
        <v>24</v>
      </c>
      <c r="H2380" t="s">
        <v>25</v>
      </c>
      <c r="I2380" t="s">
        <v>130</v>
      </c>
      <c r="J2380" t="s">
        <v>27</v>
      </c>
      <c r="K2380">
        <v>5</v>
      </c>
      <c r="L2380">
        <v>190</v>
      </c>
      <c r="M2380">
        <v>0.15</v>
      </c>
      <c r="N2380">
        <v>807.5</v>
      </c>
      <c r="O2380">
        <v>182.5</v>
      </c>
      <c r="P2380" t="s">
        <v>111</v>
      </c>
      <c r="Q2380" t="s">
        <v>86</v>
      </c>
      <c r="R2380" t="s">
        <v>36</v>
      </c>
      <c r="S2380">
        <v>4</v>
      </c>
      <c r="T2380">
        <f>YEAR(tblOrders[[#This Row],[Order Date]])</f>
        <v>2025</v>
      </c>
      <c r="U2380" t="str">
        <f>TEXT(tblOrders[[#This Row],[Order Date]],"mmm-yyyy")</f>
        <v>Nov-2025</v>
      </c>
      <c r="V2380" s="4">
        <f>tblOrders[[#This Row],[Profit]]/tblOrders[[#This Row],[Sales Amount]]</f>
        <v>0.2260061919504644</v>
      </c>
      <c r="W2380" t="str">
        <f>VLOOKUP(tblOrders[[#This Row],[City]],CityRegion,2,0)</f>
        <v>West</v>
      </c>
      <c r="X2380" t="str">
        <f>VLOOKUP(tblOrders[[#This Row],[City]],lookups!A:C,3,0)</f>
        <v>Maharashtra</v>
      </c>
    </row>
    <row r="2381" spans="1:24" x14ac:dyDescent="0.25">
      <c r="A2381" t="s">
        <v>4022</v>
      </c>
      <c r="B2381" s="1">
        <v>45922</v>
      </c>
      <c r="C2381" t="s">
        <v>3251</v>
      </c>
      <c r="D2381" t="s">
        <v>21</v>
      </c>
      <c r="E2381" t="s">
        <v>55</v>
      </c>
      <c r="F2381" t="s">
        <v>56</v>
      </c>
      <c r="G2381" t="s">
        <v>24</v>
      </c>
      <c r="H2381" t="s">
        <v>51</v>
      </c>
      <c r="I2381" t="s">
        <v>44</v>
      </c>
      <c r="J2381" t="s">
        <v>45</v>
      </c>
      <c r="K2381">
        <v>1</v>
      </c>
      <c r="L2381">
        <v>42</v>
      </c>
      <c r="M2381">
        <v>0.05</v>
      </c>
      <c r="N2381">
        <v>39.9</v>
      </c>
      <c r="O2381">
        <v>15.9</v>
      </c>
      <c r="P2381" t="s">
        <v>28</v>
      </c>
      <c r="Q2381" t="s">
        <v>46</v>
      </c>
      <c r="R2381" t="s">
        <v>36</v>
      </c>
      <c r="S2381">
        <v>4.3</v>
      </c>
      <c r="T2381">
        <f>YEAR(tblOrders[[#This Row],[Order Date]])</f>
        <v>2025</v>
      </c>
      <c r="U2381" t="str">
        <f>TEXT(tblOrders[[#This Row],[Order Date]],"mmm-yyyy")</f>
        <v>Sep-2025</v>
      </c>
      <c r="V2381" s="4">
        <f>tblOrders[[#This Row],[Profit]]/tblOrders[[#This Row],[Sales Amount]]</f>
        <v>0.39849624060150379</v>
      </c>
      <c r="W2381" t="str">
        <f>VLOOKUP(tblOrders[[#This Row],[City]],CityRegion,2,0)</f>
        <v>South</v>
      </c>
      <c r="X2381" t="str">
        <f>VLOOKUP(tblOrders[[#This Row],[City]],lookups!A:C,3,0)</f>
        <v>Kerala</v>
      </c>
    </row>
    <row r="2382" spans="1:24" x14ac:dyDescent="0.25">
      <c r="A2382" t="s">
        <v>4023</v>
      </c>
      <c r="B2382" s="1">
        <v>45999</v>
      </c>
      <c r="C2382" t="s">
        <v>2905</v>
      </c>
      <c r="D2382" t="s">
        <v>39</v>
      </c>
      <c r="E2382" t="s">
        <v>94</v>
      </c>
      <c r="F2382" t="s">
        <v>95</v>
      </c>
      <c r="G2382" t="s">
        <v>68</v>
      </c>
      <c r="H2382" t="s">
        <v>96</v>
      </c>
      <c r="I2382" t="s">
        <v>130</v>
      </c>
      <c r="J2382" t="s">
        <v>27</v>
      </c>
      <c r="K2382">
        <v>4</v>
      </c>
      <c r="L2382">
        <v>89</v>
      </c>
      <c r="M2382">
        <v>0.05</v>
      </c>
      <c r="N2382">
        <v>338.2</v>
      </c>
      <c r="O2382">
        <v>118.2</v>
      </c>
      <c r="P2382" t="s">
        <v>28</v>
      </c>
      <c r="Q2382" t="s">
        <v>86</v>
      </c>
      <c r="R2382" t="s">
        <v>36</v>
      </c>
      <c r="S2382">
        <v>4.4000000000000004</v>
      </c>
      <c r="T2382">
        <f>YEAR(tblOrders[[#This Row],[Order Date]])</f>
        <v>2025</v>
      </c>
      <c r="U2382" t="str">
        <f>TEXT(tblOrders[[#This Row],[Order Date]],"mmm-yyyy")</f>
        <v>Dec-2025</v>
      </c>
      <c r="V2382" s="4">
        <f>tblOrders[[#This Row],[Profit]]/tblOrders[[#This Row],[Sales Amount]]</f>
        <v>0.34949733885274986</v>
      </c>
      <c r="W2382" t="str">
        <f>VLOOKUP(tblOrders[[#This Row],[City]],CityRegion,2,0)</f>
        <v>West</v>
      </c>
      <c r="X2382" t="str">
        <f>VLOOKUP(tblOrders[[#This Row],[City]],lookups!A:C,3,0)</f>
        <v>Maharashtra</v>
      </c>
    </row>
    <row r="2383" spans="1:24" x14ac:dyDescent="0.25">
      <c r="A2383" t="s">
        <v>4024</v>
      </c>
      <c r="B2383" s="1">
        <v>45798</v>
      </c>
      <c r="C2383" t="s">
        <v>2115</v>
      </c>
      <c r="D2383" t="s">
        <v>21</v>
      </c>
      <c r="E2383" t="s">
        <v>114</v>
      </c>
      <c r="F2383" t="s">
        <v>115</v>
      </c>
      <c r="G2383" t="s">
        <v>42</v>
      </c>
      <c r="H2383" t="s">
        <v>116</v>
      </c>
      <c r="I2383" t="s">
        <v>26</v>
      </c>
      <c r="J2383" t="s">
        <v>34</v>
      </c>
      <c r="K2383">
        <v>2</v>
      </c>
      <c r="L2383">
        <v>12</v>
      </c>
      <c r="M2383">
        <v>0.15</v>
      </c>
      <c r="N2383">
        <v>20.399999999999999</v>
      </c>
      <c r="O2383">
        <v>8.4</v>
      </c>
      <c r="P2383" t="s">
        <v>28</v>
      </c>
      <c r="Q2383" t="s">
        <v>46</v>
      </c>
      <c r="R2383" t="s">
        <v>36</v>
      </c>
      <c r="S2383">
        <v>4.7</v>
      </c>
      <c r="T2383">
        <f>YEAR(tblOrders[[#This Row],[Order Date]])</f>
        <v>2025</v>
      </c>
      <c r="U2383" t="str">
        <f>TEXT(tblOrders[[#This Row],[Order Date]],"mmm-yyyy")</f>
        <v>May-2025</v>
      </c>
      <c r="V2383" s="4">
        <f>tblOrders[[#This Row],[Profit]]/tblOrders[[#This Row],[Sales Amount]]</f>
        <v>0.41176470588235298</v>
      </c>
      <c r="W2383" t="str">
        <f>VLOOKUP(tblOrders[[#This Row],[City]],CityRegion,2,0)</f>
        <v>South</v>
      </c>
      <c r="X2383" t="str">
        <f>VLOOKUP(tblOrders[[#This Row],[City]],lookups!A:C,3,0)</f>
        <v>Karnataka</v>
      </c>
    </row>
    <row r="2384" spans="1:24" x14ac:dyDescent="0.25">
      <c r="A2384" t="s">
        <v>4025</v>
      </c>
      <c r="B2384" s="1">
        <v>45773</v>
      </c>
      <c r="C2384" t="s">
        <v>4026</v>
      </c>
      <c r="D2384" t="s">
        <v>21</v>
      </c>
      <c r="E2384" t="s">
        <v>94</v>
      </c>
      <c r="F2384" t="s">
        <v>95</v>
      </c>
      <c r="G2384" t="s">
        <v>68</v>
      </c>
      <c r="H2384" t="s">
        <v>96</v>
      </c>
      <c r="I2384" t="s">
        <v>70</v>
      </c>
      <c r="J2384" t="s">
        <v>34</v>
      </c>
      <c r="K2384">
        <v>3</v>
      </c>
      <c r="L2384">
        <v>89</v>
      </c>
      <c r="M2384">
        <v>0.2</v>
      </c>
      <c r="N2384">
        <v>213.6</v>
      </c>
      <c r="O2384">
        <v>48.6</v>
      </c>
      <c r="P2384" t="s">
        <v>28</v>
      </c>
      <c r="Q2384" t="s">
        <v>29</v>
      </c>
      <c r="R2384" t="s">
        <v>30</v>
      </c>
      <c r="S2384">
        <v>4</v>
      </c>
      <c r="T2384">
        <f>YEAR(tblOrders[[#This Row],[Order Date]])</f>
        <v>2025</v>
      </c>
      <c r="U2384" t="str">
        <f>TEXT(tblOrders[[#This Row],[Order Date]],"mmm-yyyy")</f>
        <v>Apr-2025</v>
      </c>
      <c r="V2384" s="4">
        <f>tblOrders[[#This Row],[Profit]]/tblOrders[[#This Row],[Sales Amount]]</f>
        <v>0.22752808988764045</v>
      </c>
      <c r="W2384" t="str">
        <f>VLOOKUP(tblOrders[[#This Row],[City]],CityRegion,2,0)</f>
        <v>South</v>
      </c>
      <c r="X2384" t="str">
        <f>VLOOKUP(tblOrders[[#This Row],[City]],lookups!A:C,3,0)</f>
        <v>Telengana</v>
      </c>
    </row>
    <row r="2385" spans="1:24" x14ac:dyDescent="0.25">
      <c r="A2385" t="s">
        <v>4027</v>
      </c>
      <c r="B2385" s="1">
        <v>45784</v>
      </c>
      <c r="C2385" t="s">
        <v>510</v>
      </c>
      <c r="D2385" t="s">
        <v>39</v>
      </c>
      <c r="E2385" t="s">
        <v>49</v>
      </c>
      <c r="F2385" t="s">
        <v>50</v>
      </c>
      <c r="G2385" t="s">
        <v>24</v>
      </c>
      <c r="H2385" t="s">
        <v>51</v>
      </c>
      <c r="I2385" t="s">
        <v>70</v>
      </c>
      <c r="J2385" t="s">
        <v>45</v>
      </c>
      <c r="K2385">
        <v>2</v>
      </c>
      <c r="L2385">
        <v>85</v>
      </c>
      <c r="M2385">
        <v>0.2</v>
      </c>
      <c r="N2385">
        <v>136</v>
      </c>
      <c r="O2385">
        <v>32</v>
      </c>
      <c r="P2385" t="s">
        <v>28</v>
      </c>
      <c r="Q2385" t="s">
        <v>29</v>
      </c>
      <c r="R2385" t="s">
        <v>36</v>
      </c>
      <c r="S2385">
        <v>3.1</v>
      </c>
      <c r="T2385">
        <f>YEAR(tblOrders[[#This Row],[Order Date]])</f>
        <v>2025</v>
      </c>
      <c r="U2385" t="str">
        <f>TEXT(tblOrders[[#This Row],[Order Date]],"mmm-yyyy")</f>
        <v>May-2025</v>
      </c>
      <c r="V2385" s="4">
        <f>tblOrders[[#This Row],[Profit]]/tblOrders[[#This Row],[Sales Amount]]</f>
        <v>0.23529411764705882</v>
      </c>
      <c r="W2385" t="str">
        <f>VLOOKUP(tblOrders[[#This Row],[City]],CityRegion,2,0)</f>
        <v>South</v>
      </c>
      <c r="X2385" t="str">
        <f>VLOOKUP(tblOrders[[#This Row],[City]],lookups!A:C,3,0)</f>
        <v>Telengana</v>
      </c>
    </row>
    <row r="2386" spans="1:24" x14ac:dyDescent="0.25">
      <c r="A2386" t="s">
        <v>4028</v>
      </c>
      <c r="B2386" s="1">
        <v>45794</v>
      </c>
      <c r="C2386" t="s">
        <v>4029</v>
      </c>
      <c r="D2386" t="s">
        <v>21</v>
      </c>
      <c r="E2386" t="s">
        <v>79</v>
      </c>
      <c r="F2386" t="s">
        <v>80</v>
      </c>
      <c r="G2386" t="s">
        <v>68</v>
      </c>
      <c r="H2386" t="s">
        <v>81</v>
      </c>
      <c r="I2386" t="s">
        <v>84</v>
      </c>
      <c r="J2386" t="s">
        <v>45</v>
      </c>
      <c r="K2386">
        <v>5</v>
      </c>
      <c r="L2386">
        <v>799</v>
      </c>
      <c r="M2386">
        <v>0.1</v>
      </c>
      <c r="N2386">
        <v>3595.5</v>
      </c>
      <c r="O2386">
        <v>495.5</v>
      </c>
      <c r="P2386" t="s">
        <v>111</v>
      </c>
      <c r="Q2386" t="s">
        <v>35</v>
      </c>
      <c r="R2386" t="s">
        <v>36</v>
      </c>
      <c r="S2386">
        <v>2.6</v>
      </c>
      <c r="T2386">
        <f>YEAR(tblOrders[[#This Row],[Order Date]])</f>
        <v>2025</v>
      </c>
      <c r="U2386" t="str">
        <f>TEXT(tblOrders[[#This Row],[Order Date]],"mmm-yyyy")</f>
        <v>May-2025</v>
      </c>
      <c r="V2386" s="4">
        <f>tblOrders[[#This Row],[Profit]]/tblOrders[[#This Row],[Sales Amount]]</f>
        <v>0.13781115282992629</v>
      </c>
      <c r="W2386" t="str">
        <f>VLOOKUP(tblOrders[[#This Row],[City]],CityRegion,2,0)</f>
        <v>West</v>
      </c>
      <c r="X2386" t="str">
        <f>VLOOKUP(tblOrders[[#This Row],[City]],lookups!A:C,3,0)</f>
        <v>Maharashtra</v>
      </c>
    </row>
    <row r="2387" spans="1:24" x14ac:dyDescent="0.25">
      <c r="A2387" t="s">
        <v>4030</v>
      </c>
      <c r="B2387" s="1">
        <v>45982</v>
      </c>
      <c r="C2387" t="s">
        <v>4031</v>
      </c>
      <c r="D2387" t="s">
        <v>21</v>
      </c>
      <c r="E2387" t="s">
        <v>101</v>
      </c>
      <c r="F2387" t="s">
        <v>102</v>
      </c>
      <c r="G2387" t="s">
        <v>24</v>
      </c>
      <c r="H2387" t="s">
        <v>103</v>
      </c>
      <c r="I2387" t="s">
        <v>57</v>
      </c>
      <c r="J2387" t="s">
        <v>27</v>
      </c>
      <c r="K2387">
        <v>1</v>
      </c>
      <c r="L2387">
        <v>120</v>
      </c>
      <c r="M2387">
        <v>0.1</v>
      </c>
      <c r="N2387">
        <v>108</v>
      </c>
      <c r="O2387">
        <v>30</v>
      </c>
      <c r="P2387" t="s">
        <v>85</v>
      </c>
      <c r="Q2387" t="s">
        <v>46</v>
      </c>
      <c r="R2387" t="s">
        <v>36</v>
      </c>
      <c r="S2387">
        <v>2.6</v>
      </c>
      <c r="T2387">
        <f>YEAR(tblOrders[[#This Row],[Order Date]])</f>
        <v>2025</v>
      </c>
      <c r="U2387" t="str">
        <f>TEXT(tblOrders[[#This Row],[Order Date]],"mmm-yyyy")</f>
        <v>Nov-2025</v>
      </c>
      <c r="V2387" s="4">
        <f>tblOrders[[#This Row],[Profit]]/tblOrders[[#This Row],[Sales Amount]]</f>
        <v>0.27777777777777779</v>
      </c>
      <c r="W2387" t="str">
        <f>VLOOKUP(tblOrders[[#This Row],[City]],CityRegion,2,0)</f>
        <v>South</v>
      </c>
      <c r="X2387" t="str">
        <f>VLOOKUP(tblOrders[[#This Row],[City]],lookups!A:C,3,0)</f>
        <v>Kerala</v>
      </c>
    </row>
    <row r="2388" spans="1:24" x14ac:dyDescent="0.25">
      <c r="A2388" t="s">
        <v>4032</v>
      </c>
      <c r="B2388" s="1">
        <v>45703</v>
      </c>
      <c r="C2388" t="s">
        <v>1379</v>
      </c>
      <c r="D2388" t="s">
        <v>21</v>
      </c>
      <c r="E2388" t="s">
        <v>55</v>
      </c>
      <c r="F2388" t="s">
        <v>56</v>
      </c>
      <c r="G2388" t="s">
        <v>24</v>
      </c>
      <c r="H2388" t="s">
        <v>51</v>
      </c>
      <c r="I2388" t="s">
        <v>70</v>
      </c>
      <c r="J2388" t="s">
        <v>45</v>
      </c>
      <c r="K2388">
        <v>1</v>
      </c>
      <c r="L2388">
        <v>42</v>
      </c>
      <c r="M2388">
        <v>0.15</v>
      </c>
      <c r="N2388">
        <v>35.700000000000003</v>
      </c>
      <c r="O2388">
        <v>11.7</v>
      </c>
      <c r="P2388" t="s">
        <v>28</v>
      </c>
      <c r="Q2388" t="s">
        <v>91</v>
      </c>
      <c r="R2388" t="s">
        <v>30</v>
      </c>
      <c r="S2388">
        <v>4.7</v>
      </c>
      <c r="T2388">
        <f>YEAR(tblOrders[[#This Row],[Order Date]])</f>
        <v>2025</v>
      </c>
      <c r="U2388" t="str">
        <f>TEXT(tblOrders[[#This Row],[Order Date]],"mmm-yyyy")</f>
        <v>Feb-2025</v>
      </c>
      <c r="V2388" s="4">
        <f>tblOrders[[#This Row],[Profit]]/tblOrders[[#This Row],[Sales Amount]]</f>
        <v>0.32773109243697474</v>
      </c>
      <c r="W2388" t="str">
        <f>VLOOKUP(tblOrders[[#This Row],[City]],CityRegion,2,0)</f>
        <v>South</v>
      </c>
      <c r="X2388" t="str">
        <f>VLOOKUP(tblOrders[[#This Row],[City]],lookups!A:C,3,0)</f>
        <v>Telengana</v>
      </c>
    </row>
    <row r="2389" spans="1:24" x14ac:dyDescent="0.25">
      <c r="A2389" t="s">
        <v>4033</v>
      </c>
      <c r="B2389" s="1">
        <v>45972</v>
      </c>
      <c r="C2389" t="s">
        <v>3092</v>
      </c>
      <c r="D2389" t="s">
        <v>21</v>
      </c>
      <c r="E2389" t="s">
        <v>60</v>
      </c>
      <c r="F2389" t="s">
        <v>61</v>
      </c>
      <c r="G2389" t="s">
        <v>62</v>
      </c>
      <c r="H2389" t="s">
        <v>63</v>
      </c>
      <c r="I2389" t="s">
        <v>84</v>
      </c>
      <c r="J2389" t="s">
        <v>45</v>
      </c>
      <c r="K2389">
        <v>2</v>
      </c>
      <c r="L2389">
        <v>45</v>
      </c>
      <c r="M2389">
        <v>0.2</v>
      </c>
      <c r="N2389">
        <v>72</v>
      </c>
      <c r="O2389">
        <v>20</v>
      </c>
      <c r="P2389" t="s">
        <v>148</v>
      </c>
      <c r="Q2389" t="s">
        <v>35</v>
      </c>
      <c r="R2389" t="s">
        <v>123</v>
      </c>
      <c r="S2389">
        <v>3.8</v>
      </c>
      <c r="T2389">
        <f>YEAR(tblOrders[[#This Row],[Order Date]])</f>
        <v>2025</v>
      </c>
      <c r="U2389" t="str">
        <f>TEXT(tblOrders[[#This Row],[Order Date]],"mmm-yyyy")</f>
        <v>Nov-2025</v>
      </c>
      <c r="V2389" s="4">
        <f>tblOrders[[#This Row],[Profit]]/tblOrders[[#This Row],[Sales Amount]]</f>
        <v>0.27777777777777779</v>
      </c>
      <c r="W2389" t="str">
        <f>VLOOKUP(tblOrders[[#This Row],[City]],CityRegion,2,0)</f>
        <v>West</v>
      </c>
      <c r="X2389" t="str">
        <f>VLOOKUP(tblOrders[[#This Row],[City]],lookups!A:C,3,0)</f>
        <v>Maharashtra</v>
      </c>
    </row>
    <row r="2390" spans="1:24" x14ac:dyDescent="0.25">
      <c r="A2390" t="s">
        <v>4034</v>
      </c>
      <c r="B2390" s="1">
        <v>45931</v>
      </c>
      <c r="C2390" t="s">
        <v>4035</v>
      </c>
      <c r="D2390" t="s">
        <v>21</v>
      </c>
      <c r="E2390" t="s">
        <v>60</v>
      </c>
      <c r="F2390" t="s">
        <v>61</v>
      </c>
      <c r="G2390" t="s">
        <v>62</v>
      </c>
      <c r="H2390" t="s">
        <v>63</v>
      </c>
      <c r="I2390" t="s">
        <v>84</v>
      </c>
      <c r="J2390" t="s">
        <v>34</v>
      </c>
      <c r="K2390">
        <v>2</v>
      </c>
      <c r="L2390">
        <v>45</v>
      </c>
      <c r="M2390">
        <v>0.2</v>
      </c>
      <c r="N2390">
        <v>72</v>
      </c>
      <c r="O2390">
        <v>20</v>
      </c>
      <c r="P2390" t="s">
        <v>28</v>
      </c>
      <c r="Q2390" t="s">
        <v>46</v>
      </c>
      <c r="R2390" t="s">
        <v>123</v>
      </c>
      <c r="S2390">
        <v>3.1</v>
      </c>
      <c r="T2390">
        <f>YEAR(tblOrders[[#This Row],[Order Date]])</f>
        <v>2025</v>
      </c>
      <c r="U2390" t="str">
        <f>TEXT(tblOrders[[#This Row],[Order Date]],"mmm-yyyy")</f>
        <v>Oct-2025</v>
      </c>
      <c r="V2390" s="4">
        <f>tblOrders[[#This Row],[Profit]]/tblOrders[[#This Row],[Sales Amount]]</f>
        <v>0.27777777777777779</v>
      </c>
      <c r="W2390" t="str">
        <f>VLOOKUP(tblOrders[[#This Row],[City]],CityRegion,2,0)</f>
        <v>West</v>
      </c>
      <c r="X2390" t="str">
        <f>VLOOKUP(tblOrders[[#This Row],[City]],lookups!A:C,3,0)</f>
        <v>Maharashtra</v>
      </c>
    </row>
    <row r="2391" spans="1:24" x14ac:dyDescent="0.25">
      <c r="A2391" t="s">
        <v>4036</v>
      </c>
      <c r="B2391" s="1">
        <v>45859</v>
      </c>
      <c r="C2391" t="s">
        <v>317</v>
      </c>
      <c r="D2391" t="s">
        <v>21</v>
      </c>
      <c r="E2391" t="s">
        <v>73</v>
      </c>
      <c r="F2391" t="s">
        <v>74</v>
      </c>
      <c r="G2391" t="s">
        <v>68</v>
      </c>
      <c r="H2391" t="s">
        <v>75</v>
      </c>
      <c r="I2391" t="s">
        <v>70</v>
      </c>
      <c r="J2391" t="s">
        <v>34</v>
      </c>
      <c r="K2391">
        <v>1</v>
      </c>
      <c r="L2391">
        <v>65</v>
      </c>
      <c r="M2391">
        <v>0.05</v>
      </c>
      <c r="N2391">
        <v>61.75</v>
      </c>
      <c r="O2391">
        <v>23.75</v>
      </c>
      <c r="P2391" t="s">
        <v>28</v>
      </c>
      <c r="Q2391" t="s">
        <v>29</v>
      </c>
      <c r="R2391" t="s">
        <v>36</v>
      </c>
      <c r="S2391">
        <v>4.5</v>
      </c>
      <c r="T2391">
        <f>YEAR(tblOrders[[#This Row],[Order Date]])</f>
        <v>2025</v>
      </c>
      <c r="U2391" t="str">
        <f>TEXT(tblOrders[[#This Row],[Order Date]],"mmm-yyyy")</f>
        <v>Jul-2025</v>
      </c>
      <c r="V2391" s="4">
        <f>tblOrders[[#This Row],[Profit]]/tblOrders[[#This Row],[Sales Amount]]</f>
        <v>0.38461538461538464</v>
      </c>
      <c r="W2391" t="str">
        <f>VLOOKUP(tblOrders[[#This Row],[City]],CityRegion,2,0)</f>
        <v>South</v>
      </c>
      <c r="X2391" t="str">
        <f>VLOOKUP(tblOrders[[#This Row],[City]],lookups!A:C,3,0)</f>
        <v>Telengana</v>
      </c>
    </row>
    <row r="2392" spans="1:24" x14ac:dyDescent="0.25">
      <c r="A2392" t="s">
        <v>4037</v>
      </c>
      <c r="B2392" s="1">
        <v>45765</v>
      </c>
      <c r="C2392" t="s">
        <v>2066</v>
      </c>
      <c r="D2392" t="s">
        <v>39</v>
      </c>
      <c r="E2392" t="s">
        <v>49</v>
      </c>
      <c r="F2392" t="s">
        <v>50</v>
      </c>
      <c r="G2392" t="s">
        <v>24</v>
      </c>
      <c r="H2392" t="s">
        <v>51</v>
      </c>
      <c r="I2392" t="s">
        <v>57</v>
      </c>
      <c r="J2392" t="s">
        <v>34</v>
      </c>
      <c r="K2392">
        <v>1</v>
      </c>
      <c r="L2392">
        <v>85</v>
      </c>
      <c r="M2392">
        <v>0</v>
      </c>
      <c r="N2392">
        <v>85</v>
      </c>
      <c r="O2392">
        <v>33</v>
      </c>
      <c r="P2392" t="s">
        <v>148</v>
      </c>
      <c r="Q2392" t="s">
        <v>29</v>
      </c>
      <c r="R2392" t="s">
        <v>36</v>
      </c>
      <c r="S2392">
        <v>4.8</v>
      </c>
      <c r="T2392">
        <f>YEAR(tblOrders[[#This Row],[Order Date]])</f>
        <v>2025</v>
      </c>
      <c r="U2392" t="str">
        <f>TEXT(tblOrders[[#This Row],[Order Date]],"mmm-yyyy")</f>
        <v>Apr-2025</v>
      </c>
      <c r="V2392" s="4">
        <f>tblOrders[[#This Row],[Profit]]/tblOrders[[#This Row],[Sales Amount]]</f>
        <v>0.38823529411764707</v>
      </c>
      <c r="W2392" t="str">
        <f>VLOOKUP(tblOrders[[#This Row],[City]],CityRegion,2,0)</f>
        <v>South</v>
      </c>
      <c r="X2392" t="str">
        <f>VLOOKUP(tblOrders[[#This Row],[City]],lookups!A:C,3,0)</f>
        <v>Kerala</v>
      </c>
    </row>
    <row r="2393" spans="1:24" x14ac:dyDescent="0.25">
      <c r="A2393" t="s">
        <v>4038</v>
      </c>
      <c r="B2393" s="1">
        <v>45755</v>
      </c>
      <c r="C2393" t="s">
        <v>1692</v>
      </c>
      <c r="D2393" t="s">
        <v>21</v>
      </c>
      <c r="E2393" t="s">
        <v>40</v>
      </c>
      <c r="F2393" t="s">
        <v>41</v>
      </c>
      <c r="G2393" t="s">
        <v>42</v>
      </c>
      <c r="H2393" t="s">
        <v>43</v>
      </c>
      <c r="I2393" t="s">
        <v>139</v>
      </c>
      <c r="J2393" t="s">
        <v>27</v>
      </c>
      <c r="K2393">
        <v>3</v>
      </c>
      <c r="L2393">
        <v>18</v>
      </c>
      <c r="M2393">
        <v>0.15</v>
      </c>
      <c r="N2393">
        <v>45.9</v>
      </c>
      <c r="O2393">
        <v>18.899999999999999</v>
      </c>
      <c r="P2393" t="s">
        <v>28</v>
      </c>
      <c r="Q2393" t="s">
        <v>35</v>
      </c>
      <c r="R2393" t="s">
        <v>36</v>
      </c>
      <c r="S2393">
        <v>4.5</v>
      </c>
      <c r="T2393">
        <f>YEAR(tblOrders[[#This Row],[Order Date]])</f>
        <v>2025</v>
      </c>
      <c r="U2393" t="str">
        <f>TEXT(tblOrders[[#This Row],[Order Date]],"mmm-yyyy")</f>
        <v>Apr-2025</v>
      </c>
      <c r="V2393" s="4">
        <f>tblOrders[[#This Row],[Profit]]/tblOrders[[#This Row],[Sales Amount]]</f>
        <v>0.41176470588235292</v>
      </c>
      <c r="W2393" t="str">
        <f>VLOOKUP(tblOrders[[#This Row],[City]],CityRegion,2,0)</f>
        <v>South</v>
      </c>
      <c r="X2393" t="str">
        <f>VLOOKUP(tblOrders[[#This Row],[City]],lookups!A:C,3,0)</f>
        <v>Tamil Nadu</v>
      </c>
    </row>
    <row r="2394" spans="1:24" x14ac:dyDescent="0.25">
      <c r="A2394" t="s">
        <v>4039</v>
      </c>
      <c r="B2394" s="1">
        <v>45981</v>
      </c>
      <c r="C2394" t="s">
        <v>4040</v>
      </c>
      <c r="D2394" t="s">
        <v>21</v>
      </c>
      <c r="E2394" t="s">
        <v>101</v>
      </c>
      <c r="F2394" t="s">
        <v>102</v>
      </c>
      <c r="G2394" t="s">
        <v>24</v>
      </c>
      <c r="H2394" t="s">
        <v>103</v>
      </c>
      <c r="I2394" t="s">
        <v>139</v>
      </c>
      <c r="J2394" t="s">
        <v>34</v>
      </c>
      <c r="K2394">
        <v>4</v>
      </c>
      <c r="L2394">
        <v>120</v>
      </c>
      <c r="M2394">
        <v>0.15</v>
      </c>
      <c r="N2394">
        <v>408</v>
      </c>
      <c r="O2394">
        <v>96</v>
      </c>
      <c r="P2394" t="s">
        <v>28</v>
      </c>
      <c r="Q2394" t="s">
        <v>46</v>
      </c>
      <c r="R2394" t="s">
        <v>36</v>
      </c>
      <c r="S2394">
        <v>3.8</v>
      </c>
      <c r="T2394">
        <f>YEAR(tblOrders[[#This Row],[Order Date]])</f>
        <v>2025</v>
      </c>
      <c r="U2394" t="str">
        <f>TEXT(tblOrders[[#This Row],[Order Date]],"mmm-yyyy")</f>
        <v>Nov-2025</v>
      </c>
      <c r="V2394" s="4">
        <f>tblOrders[[#This Row],[Profit]]/tblOrders[[#This Row],[Sales Amount]]</f>
        <v>0.23529411764705882</v>
      </c>
      <c r="W2394" t="str">
        <f>VLOOKUP(tblOrders[[#This Row],[City]],CityRegion,2,0)</f>
        <v>South</v>
      </c>
      <c r="X2394" t="str">
        <f>VLOOKUP(tblOrders[[#This Row],[City]],lookups!A:C,3,0)</f>
        <v>Tamil Nadu</v>
      </c>
    </row>
    <row r="2395" spans="1:24" x14ac:dyDescent="0.25">
      <c r="A2395" t="s">
        <v>4041</v>
      </c>
      <c r="B2395" s="1">
        <v>45835</v>
      </c>
      <c r="C2395" t="s">
        <v>2414</v>
      </c>
      <c r="D2395" t="s">
        <v>21</v>
      </c>
      <c r="E2395" t="s">
        <v>49</v>
      </c>
      <c r="F2395" t="s">
        <v>50</v>
      </c>
      <c r="G2395" t="s">
        <v>24</v>
      </c>
      <c r="H2395" t="s">
        <v>51</v>
      </c>
      <c r="I2395" t="s">
        <v>84</v>
      </c>
      <c r="J2395" t="s">
        <v>45</v>
      </c>
      <c r="K2395">
        <v>1</v>
      </c>
      <c r="L2395">
        <v>85</v>
      </c>
      <c r="M2395">
        <v>0.2</v>
      </c>
      <c r="N2395">
        <v>68</v>
      </c>
      <c r="O2395">
        <v>16</v>
      </c>
      <c r="P2395" t="s">
        <v>28</v>
      </c>
      <c r="Q2395" t="s">
        <v>46</v>
      </c>
      <c r="R2395" t="s">
        <v>36</v>
      </c>
      <c r="S2395">
        <v>2.6</v>
      </c>
      <c r="T2395">
        <f>YEAR(tblOrders[[#This Row],[Order Date]])</f>
        <v>2025</v>
      </c>
      <c r="U2395" t="str">
        <f>TEXT(tblOrders[[#This Row],[Order Date]],"mmm-yyyy")</f>
        <v>Jun-2025</v>
      </c>
      <c r="V2395" s="4">
        <f>tblOrders[[#This Row],[Profit]]/tblOrders[[#This Row],[Sales Amount]]</f>
        <v>0.23529411764705882</v>
      </c>
      <c r="W2395" t="str">
        <f>VLOOKUP(tblOrders[[#This Row],[City]],CityRegion,2,0)</f>
        <v>West</v>
      </c>
      <c r="X2395" t="str">
        <f>VLOOKUP(tblOrders[[#This Row],[City]],lookups!A:C,3,0)</f>
        <v>Maharashtra</v>
      </c>
    </row>
    <row r="2396" spans="1:24" x14ac:dyDescent="0.25">
      <c r="A2396" t="s">
        <v>4042</v>
      </c>
      <c r="B2396" s="1">
        <v>45695</v>
      </c>
      <c r="C2396" t="s">
        <v>3806</v>
      </c>
      <c r="D2396" t="s">
        <v>21</v>
      </c>
      <c r="E2396" t="s">
        <v>49</v>
      </c>
      <c r="F2396" t="s">
        <v>50</v>
      </c>
      <c r="G2396" t="s">
        <v>24</v>
      </c>
      <c r="H2396" t="s">
        <v>51</v>
      </c>
      <c r="I2396" t="s">
        <v>52</v>
      </c>
      <c r="J2396" t="s">
        <v>34</v>
      </c>
      <c r="K2396">
        <v>2</v>
      </c>
      <c r="L2396">
        <v>85</v>
      </c>
      <c r="M2396">
        <v>0.15</v>
      </c>
      <c r="N2396">
        <v>144.5</v>
      </c>
      <c r="O2396">
        <v>40.5</v>
      </c>
      <c r="P2396" t="s">
        <v>28</v>
      </c>
      <c r="Q2396" t="s">
        <v>91</v>
      </c>
      <c r="R2396" t="s">
        <v>30</v>
      </c>
      <c r="S2396">
        <v>2.5</v>
      </c>
      <c r="T2396">
        <f>YEAR(tblOrders[[#This Row],[Order Date]])</f>
        <v>2025</v>
      </c>
      <c r="U2396" t="str">
        <f>TEXT(tblOrders[[#This Row],[Order Date]],"mmm-yyyy")</f>
        <v>Feb-2025</v>
      </c>
      <c r="V2396" s="4">
        <f>tblOrders[[#This Row],[Profit]]/tblOrders[[#This Row],[Sales Amount]]</f>
        <v>0.28027681660899656</v>
      </c>
      <c r="W2396" t="str">
        <f>VLOOKUP(tblOrders[[#This Row],[City]],CityRegion,2,0)</f>
        <v>South</v>
      </c>
      <c r="X2396" t="str">
        <f>VLOOKUP(tblOrders[[#This Row],[City]],lookups!A:C,3,0)</f>
        <v>Kerala</v>
      </c>
    </row>
    <row r="2397" spans="1:24" x14ac:dyDescent="0.25">
      <c r="A2397" t="s">
        <v>4043</v>
      </c>
      <c r="B2397" s="1">
        <v>45852</v>
      </c>
      <c r="C2397" t="s">
        <v>4044</v>
      </c>
      <c r="D2397" t="s">
        <v>21</v>
      </c>
      <c r="E2397" t="s">
        <v>55</v>
      </c>
      <c r="F2397" t="s">
        <v>56</v>
      </c>
      <c r="G2397" t="s">
        <v>24</v>
      </c>
      <c r="H2397" t="s">
        <v>51</v>
      </c>
      <c r="I2397" t="s">
        <v>52</v>
      </c>
      <c r="J2397" t="s">
        <v>45</v>
      </c>
      <c r="K2397">
        <v>1</v>
      </c>
      <c r="L2397">
        <v>42</v>
      </c>
      <c r="M2397">
        <v>0.15</v>
      </c>
      <c r="N2397">
        <v>35.700000000000003</v>
      </c>
      <c r="O2397">
        <v>11.7</v>
      </c>
      <c r="P2397" t="s">
        <v>28</v>
      </c>
      <c r="Q2397" t="s">
        <v>29</v>
      </c>
      <c r="R2397" t="s">
        <v>36</v>
      </c>
      <c r="S2397">
        <v>2.7</v>
      </c>
      <c r="T2397">
        <f>YEAR(tblOrders[[#This Row],[Order Date]])</f>
        <v>2025</v>
      </c>
      <c r="U2397" t="str">
        <f>TEXT(tblOrders[[#This Row],[Order Date]],"mmm-yyyy")</f>
        <v>Jul-2025</v>
      </c>
      <c r="V2397" s="4">
        <f>tblOrders[[#This Row],[Profit]]/tblOrders[[#This Row],[Sales Amount]]</f>
        <v>0.32773109243697474</v>
      </c>
      <c r="W2397" t="str">
        <f>VLOOKUP(tblOrders[[#This Row],[City]],CityRegion,2,0)</f>
        <v>South</v>
      </c>
      <c r="X2397" t="str">
        <f>VLOOKUP(tblOrders[[#This Row],[City]],lookups!A:C,3,0)</f>
        <v>Kerala</v>
      </c>
    </row>
    <row r="2398" spans="1:24" x14ac:dyDescent="0.25">
      <c r="A2398" t="s">
        <v>4045</v>
      </c>
      <c r="B2398" s="1">
        <v>45939</v>
      </c>
      <c r="C2398" t="s">
        <v>4046</v>
      </c>
      <c r="D2398" t="s">
        <v>21</v>
      </c>
      <c r="E2398" t="s">
        <v>108</v>
      </c>
      <c r="F2398" t="s">
        <v>109</v>
      </c>
      <c r="G2398" t="s">
        <v>62</v>
      </c>
      <c r="H2398" t="s">
        <v>110</v>
      </c>
      <c r="I2398" t="s">
        <v>139</v>
      </c>
      <c r="J2398" t="s">
        <v>34</v>
      </c>
      <c r="K2398">
        <v>1</v>
      </c>
      <c r="L2398">
        <v>110</v>
      </c>
      <c r="M2398">
        <v>0.05</v>
      </c>
      <c r="N2398">
        <v>104.5</v>
      </c>
      <c r="O2398">
        <v>36.5</v>
      </c>
      <c r="P2398" t="s">
        <v>28</v>
      </c>
      <c r="Q2398" t="s">
        <v>91</v>
      </c>
      <c r="R2398" t="s">
        <v>36</v>
      </c>
      <c r="S2398">
        <v>3.5</v>
      </c>
      <c r="T2398">
        <f>YEAR(tblOrders[[#This Row],[Order Date]])</f>
        <v>2025</v>
      </c>
      <c r="U2398" t="str">
        <f>TEXT(tblOrders[[#This Row],[Order Date]],"mmm-yyyy")</f>
        <v>Oct-2025</v>
      </c>
      <c r="V2398" s="4">
        <f>tblOrders[[#This Row],[Profit]]/tblOrders[[#This Row],[Sales Amount]]</f>
        <v>0.34928229665071769</v>
      </c>
      <c r="W2398" t="str">
        <f>VLOOKUP(tblOrders[[#This Row],[City]],CityRegion,2,0)</f>
        <v>South</v>
      </c>
      <c r="X2398" t="str">
        <f>VLOOKUP(tblOrders[[#This Row],[City]],lookups!A:C,3,0)</f>
        <v>Tamil Nadu</v>
      </c>
    </row>
    <row r="2399" spans="1:24" x14ac:dyDescent="0.25">
      <c r="A2399" t="s">
        <v>4047</v>
      </c>
      <c r="B2399" s="1">
        <v>45924</v>
      </c>
      <c r="C2399" t="s">
        <v>4048</v>
      </c>
      <c r="D2399" t="s">
        <v>39</v>
      </c>
      <c r="E2399" t="s">
        <v>73</v>
      </c>
      <c r="F2399" t="s">
        <v>74</v>
      </c>
      <c r="G2399" t="s">
        <v>68</v>
      </c>
      <c r="H2399" t="s">
        <v>75</v>
      </c>
      <c r="I2399" t="s">
        <v>33</v>
      </c>
      <c r="J2399" t="s">
        <v>45</v>
      </c>
      <c r="K2399">
        <v>5</v>
      </c>
      <c r="L2399">
        <v>65</v>
      </c>
      <c r="M2399">
        <v>0.1</v>
      </c>
      <c r="N2399">
        <v>292.5</v>
      </c>
      <c r="O2399">
        <v>102.5</v>
      </c>
      <c r="P2399" t="s">
        <v>148</v>
      </c>
      <c r="Q2399" t="s">
        <v>91</v>
      </c>
      <c r="R2399" t="s">
        <v>30</v>
      </c>
      <c r="S2399">
        <v>2.7</v>
      </c>
      <c r="T2399">
        <f>YEAR(tblOrders[[#This Row],[Order Date]])</f>
        <v>2025</v>
      </c>
      <c r="U2399" t="str">
        <f>TEXT(tblOrders[[#This Row],[Order Date]],"mmm-yyyy")</f>
        <v>Sep-2025</v>
      </c>
      <c r="V2399" s="4">
        <f>tblOrders[[#This Row],[Profit]]/tblOrders[[#This Row],[Sales Amount]]</f>
        <v>0.3504273504273504</v>
      </c>
      <c r="W2399" t="str">
        <f>VLOOKUP(tblOrders[[#This Row],[City]],CityRegion,2,0)</f>
        <v>North</v>
      </c>
      <c r="X2399" t="str">
        <f>VLOOKUP(tblOrders[[#This Row],[City]],lookups!A:C,3,0)</f>
        <v>Delhi</v>
      </c>
    </row>
    <row r="2400" spans="1:24" x14ac:dyDescent="0.25">
      <c r="A2400" t="s">
        <v>4049</v>
      </c>
      <c r="B2400" s="1">
        <v>45774</v>
      </c>
      <c r="C2400" t="s">
        <v>4050</v>
      </c>
      <c r="D2400" t="s">
        <v>21</v>
      </c>
      <c r="E2400" t="s">
        <v>66</v>
      </c>
      <c r="F2400" t="s">
        <v>67</v>
      </c>
      <c r="G2400" t="s">
        <v>68</v>
      </c>
      <c r="H2400" t="s">
        <v>69</v>
      </c>
      <c r="I2400" t="s">
        <v>26</v>
      </c>
      <c r="J2400" t="s">
        <v>27</v>
      </c>
      <c r="K2400">
        <v>4</v>
      </c>
      <c r="L2400">
        <v>149</v>
      </c>
      <c r="M2400">
        <v>0.15</v>
      </c>
      <c r="N2400">
        <v>506.6</v>
      </c>
      <c r="O2400">
        <v>126.6</v>
      </c>
      <c r="P2400" t="s">
        <v>28</v>
      </c>
      <c r="Q2400" t="s">
        <v>86</v>
      </c>
      <c r="R2400" t="s">
        <v>123</v>
      </c>
      <c r="S2400">
        <v>4.4000000000000004</v>
      </c>
      <c r="T2400">
        <f>YEAR(tblOrders[[#This Row],[Order Date]])</f>
        <v>2025</v>
      </c>
      <c r="U2400" t="str">
        <f>TEXT(tblOrders[[#This Row],[Order Date]],"mmm-yyyy")</f>
        <v>Apr-2025</v>
      </c>
      <c r="V2400" s="4">
        <f>tblOrders[[#This Row],[Profit]]/tblOrders[[#This Row],[Sales Amount]]</f>
        <v>0.24990130280300038</v>
      </c>
      <c r="W2400" t="str">
        <f>VLOOKUP(tblOrders[[#This Row],[City]],CityRegion,2,0)</f>
        <v>South</v>
      </c>
      <c r="X2400" t="str">
        <f>VLOOKUP(tblOrders[[#This Row],[City]],lookups!A:C,3,0)</f>
        <v>Karnataka</v>
      </c>
    </row>
    <row r="2401" spans="1:24" x14ac:dyDescent="0.25">
      <c r="A2401" t="s">
        <v>4051</v>
      </c>
      <c r="B2401" s="1">
        <v>45880</v>
      </c>
      <c r="C2401" t="s">
        <v>1022</v>
      </c>
      <c r="D2401" t="s">
        <v>39</v>
      </c>
      <c r="E2401" t="s">
        <v>66</v>
      </c>
      <c r="F2401" t="s">
        <v>67</v>
      </c>
      <c r="G2401" t="s">
        <v>68</v>
      </c>
      <c r="H2401" t="s">
        <v>69</v>
      </c>
      <c r="I2401" t="s">
        <v>52</v>
      </c>
      <c r="J2401" t="s">
        <v>45</v>
      </c>
      <c r="K2401">
        <v>2</v>
      </c>
      <c r="L2401">
        <v>149</v>
      </c>
      <c r="M2401">
        <v>0</v>
      </c>
      <c r="N2401">
        <v>298</v>
      </c>
      <c r="O2401">
        <v>108</v>
      </c>
      <c r="P2401" t="s">
        <v>28</v>
      </c>
      <c r="Q2401" t="s">
        <v>86</v>
      </c>
      <c r="R2401" t="s">
        <v>36</v>
      </c>
      <c r="S2401">
        <v>4</v>
      </c>
      <c r="T2401">
        <f>YEAR(tblOrders[[#This Row],[Order Date]])</f>
        <v>2025</v>
      </c>
      <c r="U2401" t="str">
        <f>TEXT(tblOrders[[#This Row],[Order Date]],"mmm-yyyy")</f>
        <v>Aug-2025</v>
      </c>
      <c r="V2401" s="4">
        <f>tblOrders[[#This Row],[Profit]]/tblOrders[[#This Row],[Sales Amount]]</f>
        <v>0.36241610738255031</v>
      </c>
      <c r="W2401" t="str">
        <f>VLOOKUP(tblOrders[[#This Row],[City]],CityRegion,2,0)</f>
        <v>South</v>
      </c>
      <c r="X2401" t="str">
        <f>VLOOKUP(tblOrders[[#This Row],[City]],lookups!A:C,3,0)</f>
        <v>Kerala</v>
      </c>
    </row>
    <row r="2402" spans="1:24" x14ac:dyDescent="0.25">
      <c r="A2402" t="s">
        <v>4052</v>
      </c>
      <c r="B2402" s="1">
        <v>45895</v>
      </c>
      <c r="C2402" t="s">
        <v>3577</v>
      </c>
      <c r="D2402" t="s">
        <v>21</v>
      </c>
      <c r="E2402" t="s">
        <v>66</v>
      </c>
      <c r="F2402" t="s">
        <v>67</v>
      </c>
      <c r="G2402" t="s">
        <v>68</v>
      </c>
      <c r="H2402" t="s">
        <v>69</v>
      </c>
      <c r="I2402" t="s">
        <v>139</v>
      </c>
      <c r="J2402" t="s">
        <v>27</v>
      </c>
      <c r="K2402">
        <v>5</v>
      </c>
      <c r="L2402">
        <v>149</v>
      </c>
      <c r="M2402">
        <v>0</v>
      </c>
      <c r="N2402">
        <v>745</v>
      </c>
      <c r="O2402">
        <v>270</v>
      </c>
      <c r="P2402" t="s">
        <v>28</v>
      </c>
      <c r="Q2402" t="s">
        <v>86</v>
      </c>
      <c r="R2402" t="s">
        <v>30</v>
      </c>
      <c r="S2402">
        <v>4.9000000000000004</v>
      </c>
      <c r="T2402">
        <f>YEAR(tblOrders[[#This Row],[Order Date]])</f>
        <v>2025</v>
      </c>
      <c r="U2402" t="str">
        <f>TEXT(tblOrders[[#This Row],[Order Date]],"mmm-yyyy")</f>
        <v>Aug-2025</v>
      </c>
      <c r="V2402" s="4">
        <f>tblOrders[[#This Row],[Profit]]/tblOrders[[#This Row],[Sales Amount]]</f>
        <v>0.36241610738255031</v>
      </c>
      <c r="W2402" t="str">
        <f>VLOOKUP(tblOrders[[#This Row],[City]],CityRegion,2,0)</f>
        <v>South</v>
      </c>
      <c r="X2402" t="str">
        <f>VLOOKUP(tblOrders[[#This Row],[City]],lookups!A:C,3,0)</f>
        <v>Tamil Nadu</v>
      </c>
    </row>
    <row r="2403" spans="1:24" x14ac:dyDescent="0.25">
      <c r="A2403" t="s">
        <v>4053</v>
      </c>
      <c r="B2403" s="1">
        <v>45833</v>
      </c>
      <c r="C2403" t="s">
        <v>2032</v>
      </c>
      <c r="D2403" t="s">
        <v>21</v>
      </c>
      <c r="E2403" t="s">
        <v>73</v>
      </c>
      <c r="F2403" t="s">
        <v>74</v>
      </c>
      <c r="G2403" t="s">
        <v>68</v>
      </c>
      <c r="H2403" t="s">
        <v>75</v>
      </c>
      <c r="I2403" t="s">
        <v>57</v>
      </c>
      <c r="J2403" t="s">
        <v>34</v>
      </c>
      <c r="K2403">
        <v>4</v>
      </c>
      <c r="L2403">
        <v>65</v>
      </c>
      <c r="M2403">
        <v>0.1</v>
      </c>
      <c r="N2403">
        <v>234</v>
      </c>
      <c r="O2403">
        <v>82</v>
      </c>
      <c r="P2403" t="s">
        <v>28</v>
      </c>
      <c r="Q2403" t="s">
        <v>29</v>
      </c>
      <c r="R2403" t="s">
        <v>36</v>
      </c>
      <c r="S2403">
        <v>3.6</v>
      </c>
      <c r="T2403">
        <f>YEAR(tblOrders[[#This Row],[Order Date]])</f>
        <v>2025</v>
      </c>
      <c r="U2403" t="str">
        <f>TEXT(tblOrders[[#This Row],[Order Date]],"mmm-yyyy")</f>
        <v>Jun-2025</v>
      </c>
      <c r="V2403" s="4">
        <f>tblOrders[[#This Row],[Profit]]/tblOrders[[#This Row],[Sales Amount]]</f>
        <v>0.3504273504273504</v>
      </c>
      <c r="W2403" t="str">
        <f>VLOOKUP(tblOrders[[#This Row],[City]],CityRegion,2,0)</f>
        <v>South</v>
      </c>
      <c r="X2403" t="str">
        <f>VLOOKUP(tblOrders[[#This Row],[City]],lookups!A:C,3,0)</f>
        <v>Kerala</v>
      </c>
    </row>
    <row r="2404" spans="1:24" x14ac:dyDescent="0.25">
      <c r="A2404" t="s">
        <v>4054</v>
      </c>
      <c r="B2404" s="1">
        <v>45807</v>
      </c>
      <c r="C2404" t="s">
        <v>987</v>
      </c>
      <c r="D2404" t="s">
        <v>21</v>
      </c>
      <c r="E2404" t="s">
        <v>73</v>
      </c>
      <c r="F2404" t="s">
        <v>74</v>
      </c>
      <c r="G2404" t="s">
        <v>68</v>
      </c>
      <c r="H2404" t="s">
        <v>75</v>
      </c>
      <c r="I2404" t="s">
        <v>52</v>
      </c>
      <c r="J2404" t="s">
        <v>34</v>
      </c>
      <c r="K2404">
        <v>5</v>
      </c>
      <c r="L2404">
        <v>65</v>
      </c>
      <c r="M2404">
        <v>0.15</v>
      </c>
      <c r="N2404">
        <v>276.25</v>
      </c>
      <c r="O2404">
        <v>86.25</v>
      </c>
      <c r="P2404" t="s">
        <v>28</v>
      </c>
      <c r="Q2404" t="s">
        <v>35</v>
      </c>
      <c r="R2404" t="s">
        <v>36</v>
      </c>
      <c r="S2404">
        <v>3.7</v>
      </c>
      <c r="T2404">
        <f>YEAR(tblOrders[[#This Row],[Order Date]])</f>
        <v>2025</v>
      </c>
      <c r="U2404" t="str">
        <f>TEXT(tblOrders[[#This Row],[Order Date]],"mmm-yyyy")</f>
        <v>May-2025</v>
      </c>
      <c r="V2404" s="4">
        <f>tblOrders[[#This Row],[Profit]]/tblOrders[[#This Row],[Sales Amount]]</f>
        <v>0.31221719457013575</v>
      </c>
      <c r="W2404" t="str">
        <f>VLOOKUP(tblOrders[[#This Row],[City]],CityRegion,2,0)</f>
        <v>South</v>
      </c>
      <c r="X2404" t="str">
        <f>VLOOKUP(tblOrders[[#This Row],[City]],lookups!A:C,3,0)</f>
        <v>Kerala</v>
      </c>
    </row>
    <row r="2405" spans="1:24" x14ac:dyDescent="0.25">
      <c r="A2405" t="s">
        <v>4055</v>
      </c>
      <c r="B2405" s="1">
        <v>45941</v>
      </c>
      <c r="C2405" t="s">
        <v>1201</v>
      </c>
      <c r="D2405" t="s">
        <v>39</v>
      </c>
      <c r="E2405" t="s">
        <v>55</v>
      </c>
      <c r="F2405" t="s">
        <v>56</v>
      </c>
      <c r="G2405" t="s">
        <v>24</v>
      </c>
      <c r="H2405" t="s">
        <v>51</v>
      </c>
      <c r="I2405" t="s">
        <v>52</v>
      </c>
      <c r="J2405" t="s">
        <v>27</v>
      </c>
      <c r="K2405">
        <v>1</v>
      </c>
      <c r="L2405">
        <v>42</v>
      </c>
      <c r="M2405">
        <v>0.05</v>
      </c>
      <c r="N2405">
        <v>39.9</v>
      </c>
      <c r="O2405">
        <v>15.9</v>
      </c>
      <c r="P2405" t="s">
        <v>28</v>
      </c>
      <c r="Q2405" t="s">
        <v>91</v>
      </c>
      <c r="R2405" t="s">
        <v>36</v>
      </c>
      <c r="S2405">
        <v>2.5</v>
      </c>
      <c r="T2405">
        <f>YEAR(tblOrders[[#This Row],[Order Date]])</f>
        <v>2025</v>
      </c>
      <c r="U2405" t="str">
        <f>TEXT(tblOrders[[#This Row],[Order Date]],"mmm-yyyy")</f>
        <v>Oct-2025</v>
      </c>
      <c r="V2405" s="4">
        <f>tblOrders[[#This Row],[Profit]]/tblOrders[[#This Row],[Sales Amount]]</f>
        <v>0.39849624060150379</v>
      </c>
      <c r="W2405" t="str">
        <f>VLOOKUP(tblOrders[[#This Row],[City]],CityRegion,2,0)</f>
        <v>South</v>
      </c>
      <c r="X2405" t="str">
        <f>VLOOKUP(tblOrders[[#This Row],[City]],lookups!A:C,3,0)</f>
        <v>Kerala</v>
      </c>
    </row>
    <row r="2406" spans="1:24" x14ac:dyDescent="0.25">
      <c r="A2406" t="s">
        <v>4056</v>
      </c>
      <c r="B2406" s="1">
        <v>45986</v>
      </c>
      <c r="C2406" t="s">
        <v>3897</v>
      </c>
      <c r="D2406" t="s">
        <v>39</v>
      </c>
      <c r="E2406" t="s">
        <v>108</v>
      </c>
      <c r="F2406" t="s">
        <v>109</v>
      </c>
      <c r="G2406" t="s">
        <v>62</v>
      </c>
      <c r="H2406" t="s">
        <v>110</v>
      </c>
      <c r="I2406" t="s">
        <v>130</v>
      </c>
      <c r="J2406" t="s">
        <v>27</v>
      </c>
      <c r="K2406">
        <v>5</v>
      </c>
      <c r="L2406">
        <v>110</v>
      </c>
      <c r="M2406">
        <v>0.1</v>
      </c>
      <c r="N2406">
        <v>495</v>
      </c>
      <c r="O2406">
        <v>155</v>
      </c>
      <c r="P2406" t="s">
        <v>28</v>
      </c>
      <c r="Q2406" t="s">
        <v>35</v>
      </c>
      <c r="R2406" t="s">
        <v>123</v>
      </c>
      <c r="S2406">
        <v>3.7</v>
      </c>
      <c r="T2406">
        <f>YEAR(tblOrders[[#This Row],[Order Date]])</f>
        <v>2025</v>
      </c>
      <c r="U2406" t="str">
        <f>TEXT(tblOrders[[#This Row],[Order Date]],"mmm-yyyy")</f>
        <v>Nov-2025</v>
      </c>
      <c r="V2406" s="4">
        <f>tblOrders[[#This Row],[Profit]]/tblOrders[[#This Row],[Sales Amount]]</f>
        <v>0.31313131313131315</v>
      </c>
      <c r="W2406" t="str">
        <f>VLOOKUP(tblOrders[[#This Row],[City]],CityRegion,2,0)</f>
        <v>West</v>
      </c>
      <c r="X2406" t="str">
        <f>VLOOKUP(tblOrders[[#This Row],[City]],lookups!A:C,3,0)</f>
        <v>Maharashtra</v>
      </c>
    </row>
    <row r="2407" spans="1:24" x14ac:dyDescent="0.25">
      <c r="A2407" t="s">
        <v>4057</v>
      </c>
      <c r="B2407" s="1">
        <v>46001</v>
      </c>
      <c r="C2407" t="s">
        <v>2874</v>
      </c>
      <c r="D2407" t="s">
        <v>39</v>
      </c>
      <c r="E2407" t="s">
        <v>108</v>
      </c>
      <c r="F2407" t="s">
        <v>109</v>
      </c>
      <c r="G2407" t="s">
        <v>62</v>
      </c>
      <c r="H2407" t="s">
        <v>110</v>
      </c>
      <c r="I2407" t="s">
        <v>84</v>
      </c>
      <c r="J2407" t="s">
        <v>34</v>
      </c>
      <c r="K2407">
        <v>2</v>
      </c>
      <c r="L2407">
        <v>110</v>
      </c>
      <c r="M2407">
        <v>0.2</v>
      </c>
      <c r="N2407">
        <v>176</v>
      </c>
      <c r="O2407">
        <v>40</v>
      </c>
      <c r="P2407" t="s">
        <v>28</v>
      </c>
      <c r="Q2407" t="s">
        <v>86</v>
      </c>
      <c r="R2407" t="s">
        <v>36</v>
      </c>
      <c r="S2407">
        <v>2.5</v>
      </c>
      <c r="T2407">
        <f>YEAR(tblOrders[[#This Row],[Order Date]])</f>
        <v>2025</v>
      </c>
      <c r="U2407" t="str">
        <f>TEXT(tblOrders[[#This Row],[Order Date]],"mmm-yyyy")</f>
        <v>Dec-2025</v>
      </c>
      <c r="V2407" s="4">
        <f>tblOrders[[#This Row],[Profit]]/tblOrders[[#This Row],[Sales Amount]]</f>
        <v>0.22727272727272727</v>
      </c>
      <c r="W2407" t="str">
        <f>VLOOKUP(tblOrders[[#This Row],[City]],CityRegion,2,0)</f>
        <v>West</v>
      </c>
      <c r="X2407" t="str">
        <f>VLOOKUP(tblOrders[[#This Row],[City]],lookups!A:C,3,0)</f>
        <v>Maharashtra</v>
      </c>
    </row>
    <row r="2408" spans="1:24" x14ac:dyDescent="0.25">
      <c r="A2408" t="s">
        <v>4058</v>
      </c>
      <c r="B2408" s="1">
        <v>45744</v>
      </c>
      <c r="C2408" t="s">
        <v>1445</v>
      </c>
      <c r="D2408" t="s">
        <v>21</v>
      </c>
      <c r="E2408" t="s">
        <v>73</v>
      </c>
      <c r="F2408" t="s">
        <v>74</v>
      </c>
      <c r="G2408" t="s">
        <v>68</v>
      </c>
      <c r="H2408" t="s">
        <v>75</v>
      </c>
      <c r="I2408" t="s">
        <v>84</v>
      </c>
      <c r="J2408" t="s">
        <v>27</v>
      </c>
      <c r="K2408">
        <v>1</v>
      </c>
      <c r="L2408">
        <v>65</v>
      </c>
      <c r="M2408">
        <v>0.2</v>
      </c>
      <c r="N2408">
        <v>52</v>
      </c>
      <c r="O2408">
        <v>14</v>
      </c>
      <c r="P2408" t="s">
        <v>28</v>
      </c>
      <c r="Q2408" t="s">
        <v>29</v>
      </c>
      <c r="R2408" t="s">
        <v>30</v>
      </c>
      <c r="S2408">
        <v>4.3</v>
      </c>
      <c r="T2408">
        <f>YEAR(tblOrders[[#This Row],[Order Date]])</f>
        <v>2025</v>
      </c>
      <c r="U2408" t="str">
        <f>TEXT(tblOrders[[#This Row],[Order Date]],"mmm-yyyy")</f>
        <v>Mar-2025</v>
      </c>
      <c r="V2408" s="4">
        <f>tblOrders[[#This Row],[Profit]]/tblOrders[[#This Row],[Sales Amount]]</f>
        <v>0.26923076923076922</v>
      </c>
      <c r="W2408" t="str">
        <f>VLOOKUP(tblOrders[[#This Row],[City]],CityRegion,2,0)</f>
        <v>West</v>
      </c>
      <c r="X2408" t="str">
        <f>VLOOKUP(tblOrders[[#This Row],[City]],lookups!A:C,3,0)</f>
        <v>Maharashtra</v>
      </c>
    </row>
    <row r="2409" spans="1:24" x14ac:dyDescent="0.25">
      <c r="A2409" t="s">
        <v>4059</v>
      </c>
      <c r="B2409" s="1">
        <v>45710</v>
      </c>
      <c r="C2409" t="s">
        <v>642</v>
      </c>
      <c r="D2409" t="s">
        <v>21</v>
      </c>
      <c r="E2409" t="s">
        <v>79</v>
      </c>
      <c r="F2409" t="s">
        <v>80</v>
      </c>
      <c r="G2409" t="s">
        <v>68</v>
      </c>
      <c r="H2409" t="s">
        <v>81</v>
      </c>
      <c r="I2409" t="s">
        <v>26</v>
      </c>
      <c r="J2409" t="s">
        <v>27</v>
      </c>
      <c r="K2409">
        <v>1</v>
      </c>
      <c r="L2409">
        <v>799</v>
      </c>
      <c r="M2409">
        <v>0</v>
      </c>
      <c r="N2409">
        <v>799</v>
      </c>
      <c r="O2409">
        <v>179</v>
      </c>
      <c r="P2409" t="s">
        <v>85</v>
      </c>
      <c r="Q2409" t="s">
        <v>35</v>
      </c>
      <c r="R2409" t="s">
        <v>36</v>
      </c>
      <c r="S2409">
        <v>4.0999999999999996</v>
      </c>
      <c r="T2409">
        <f>YEAR(tblOrders[[#This Row],[Order Date]])</f>
        <v>2025</v>
      </c>
      <c r="U2409" t="str">
        <f>TEXT(tblOrders[[#This Row],[Order Date]],"mmm-yyyy")</f>
        <v>Feb-2025</v>
      </c>
      <c r="V2409" s="4">
        <f>tblOrders[[#This Row],[Profit]]/tblOrders[[#This Row],[Sales Amount]]</f>
        <v>0.22403003754693368</v>
      </c>
      <c r="W2409" t="str">
        <f>VLOOKUP(tblOrders[[#This Row],[City]],CityRegion,2,0)</f>
        <v>South</v>
      </c>
      <c r="X2409" t="str">
        <f>VLOOKUP(tblOrders[[#This Row],[City]],lookups!A:C,3,0)</f>
        <v>Karnataka</v>
      </c>
    </row>
    <row r="2410" spans="1:24" x14ac:dyDescent="0.25">
      <c r="A2410" t="s">
        <v>4060</v>
      </c>
      <c r="B2410" s="1">
        <v>45980</v>
      </c>
      <c r="C2410" t="s">
        <v>3222</v>
      </c>
      <c r="D2410" t="s">
        <v>39</v>
      </c>
      <c r="E2410" t="s">
        <v>60</v>
      </c>
      <c r="F2410" t="s">
        <v>61</v>
      </c>
      <c r="G2410" t="s">
        <v>62</v>
      </c>
      <c r="H2410" t="s">
        <v>63</v>
      </c>
      <c r="I2410" t="s">
        <v>70</v>
      </c>
      <c r="J2410" t="s">
        <v>45</v>
      </c>
      <c r="K2410">
        <v>2</v>
      </c>
      <c r="L2410">
        <v>45</v>
      </c>
      <c r="M2410">
        <v>0.15</v>
      </c>
      <c r="N2410">
        <v>76.5</v>
      </c>
      <c r="O2410">
        <v>24.5</v>
      </c>
      <c r="P2410" t="s">
        <v>28</v>
      </c>
      <c r="Q2410" t="s">
        <v>29</v>
      </c>
      <c r="R2410" t="s">
        <v>36</v>
      </c>
      <c r="S2410">
        <v>4.7</v>
      </c>
      <c r="T2410">
        <f>YEAR(tblOrders[[#This Row],[Order Date]])</f>
        <v>2025</v>
      </c>
      <c r="U2410" t="str">
        <f>TEXT(tblOrders[[#This Row],[Order Date]],"mmm-yyyy")</f>
        <v>Nov-2025</v>
      </c>
      <c r="V2410" s="4">
        <f>tblOrders[[#This Row],[Profit]]/tblOrders[[#This Row],[Sales Amount]]</f>
        <v>0.3202614379084967</v>
      </c>
      <c r="W2410" t="str">
        <f>VLOOKUP(tblOrders[[#This Row],[City]],CityRegion,2,0)</f>
        <v>South</v>
      </c>
      <c r="X2410" t="str">
        <f>VLOOKUP(tblOrders[[#This Row],[City]],lookups!A:C,3,0)</f>
        <v>Telengana</v>
      </c>
    </row>
    <row r="2411" spans="1:24" x14ac:dyDescent="0.25">
      <c r="A2411" t="s">
        <v>4061</v>
      </c>
      <c r="B2411" s="1">
        <v>45675</v>
      </c>
      <c r="C2411" t="s">
        <v>3614</v>
      </c>
      <c r="D2411" t="s">
        <v>21</v>
      </c>
      <c r="E2411" t="s">
        <v>22</v>
      </c>
      <c r="F2411" t="s">
        <v>23</v>
      </c>
      <c r="G2411" t="s">
        <v>24</v>
      </c>
      <c r="H2411" t="s">
        <v>25</v>
      </c>
      <c r="I2411" t="s">
        <v>130</v>
      </c>
      <c r="J2411" t="s">
        <v>45</v>
      </c>
      <c r="K2411">
        <v>2</v>
      </c>
      <c r="L2411">
        <v>190</v>
      </c>
      <c r="M2411">
        <v>0</v>
      </c>
      <c r="N2411">
        <v>380</v>
      </c>
      <c r="O2411">
        <v>130</v>
      </c>
      <c r="P2411" t="s">
        <v>28</v>
      </c>
      <c r="Q2411" t="s">
        <v>35</v>
      </c>
      <c r="R2411" t="s">
        <v>36</v>
      </c>
      <c r="S2411">
        <v>2.5</v>
      </c>
      <c r="T2411">
        <f>YEAR(tblOrders[[#This Row],[Order Date]])</f>
        <v>2025</v>
      </c>
      <c r="U2411" t="str">
        <f>TEXT(tblOrders[[#This Row],[Order Date]],"mmm-yyyy")</f>
        <v>Jan-2025</v>
      </c>
      <c r="V2411" s="4">
        <f>tblOrders[[#This Row],[Profit]]/tblOrders[[#This Row],[Sales Amount]]</f>
        <v>0.34210526315789475</v>
      </c>
      <c r="W2411" t="str">
        <f>VLOOKUP(tblOrders[[#This Row],[City]],CityRegion,2,0)</f>
        <v>West</v>
      </c>
      <c r="X2411" t="str">
        <f>VLOOKUP(tblOrders[[#This Row],[City]],lookups!A:C,3,0)</f>
        <v>Maharashtra</v>
      </c>
    </row>
    <row r="2412" spans="1:24" x14ac:dyDescent="0.25">
      <c r="A2412" t="s">
        <v>4062</v>
      </c>
      <c r="B2412" s="1">
        <v>45732</v>
      </c>
      <c r="C2412" t="s">
        <v>1877</v>
      </c>
      <c r="D2412" t="s">
        <v>39</v>
      </c>
      <c r="E2412" t="s">
        <v>40</v>
      </c>
      <c r="F2412" t="s">
        <v>41</v>
      </c>
      <c r="G2412" t="s">
        <v>42</v>
      </c>
      <c r="H2412" t="s">
        <v>43</v>
      </c>
      <c r="I2412" t="s">
        <v>70</v>
      </c>
      <c r="J2412" t="s">
        <v>45</v>
      </c>
      <c r="K2412">
        <v>1</v>
      </c>
      <c r="L2412">
        <v>18</v>
      </c>
      <c r="M2412">
        <v>0.15</v>
      </c>
      <c r="N2412">
        <v>15.3</v>
      </c>
      <c r="O2412">
        <v>6.3</v>
      </c>
      <c r="P2412" t="s">
        <v>28</v>
      </c>
      <c r="Q2412" t="s">
        <v>35</v>
      </c>
      <c r="R2412" t="s">
        <v>36</v>
      </c>
      <c r="S2412">
        <v>4.0999999999999996</v>
      </c>
      <c r="T2412">
        <f>YEAR(tblOrders[[#This Row],[Order Date]])</f>
        <v>2025</v>
      </c>
      <c r="U2412" t="str">
        <f>TEXT(tblOrders[[#This Row],[Order Date]],"mmm-yyyy")</f>
        <v>Mar-2025</v>
      </c>
      <c r="V2412" s="4">
        <f>tblOrders[[#This Row],[Profit]]/tblOrders[[#This Row],[Sales Amount]]</f>
        <v>0.41176470588235292</v>
      </c>
      <c r="W2412" t="str">
        <f>VLOOKUP(tblOrders[[#This Row],[City]],CityRegion,2,0)</f>
        <v>South</v>
      </c>
      <c r="X2412" t="str">
        <f>VLOOKUP(tblOrders[[#This Row],[City]],lookups!A:C,3,0)</f>
        <v>Telengana</v>
      </c>
    </row>
    <row r="2413" spans="1:24" x14ac:dyDescent="0.25">
      <c r="A2413" t="s">
        <v>4063</v>
      </c>
      <c r="B2413" s="1">
        <v>45925</v>
      </c>
      <c r="C2413" t="s">
        <v>4064</v>
      </c>
      <c r="D2413" t="s">
        <v>39</v>
      </c>
      <c r="E2413" t="s">
        <v>66</v>
      </c>
      <c r="F2413" t="s">
        <v>67</v>
      </c>
      <c r="G2413" t="s">
        <v>68</v>
      </c>
      <c r="H2413" t="s">
        <v>69</v>
      </c>
      <c r="I2413" t="s">
        <v>57</v>
      </c>
      <c r="J2413" t="s">
        <v>27</v>
      </c>
      <c r="K2413">
        <v>5</v>
      </c>
      <c r="L2413">
        <v>149</v>
      </c>
      <c r="M2413">
        <v>0</v>
      </c>
      <c r="N2413">
        <v>745</v>
      </c>
      <c r="O2413">
        <v>270</v>
      </c>
      <c r="P2413" t="s">
        <v>28</v>
      </c>
      <c r="Q2413" t="s">
        <v>46</v>
      </c>
      <c r="R2413" t="s">
        <v>36</v>
      </c>
      <c r="S2413">
        <v>3.6</v>
      </c>
      <c r="T2413">
        <f>YEAR(tblOrders[[#This Row],[Order Date]])</f>
        <v>2025</v>
      </c>
      <c r="U2413" t="str">
        <f>TEXT(tblOrders[[#This Row],[Order Date]],"mmm-yyyy")</f>
        <v>Sep-2025</v>
      </c>
      <c r="V2413" s="4">
        <f>tblOrders[[#This Row],[Profit]]/tblOrders[[#This Row],[Sales Amount]]</f>
        <v>0.36241610738255031</v>
      </c>
      <c r="W2413" t="str">
        <f>VLOOKUP(tblOrders[[#This Row],[City]],CityRegion,2,0)</f>
        <v>South</v>
      </c>
      <c r="X2413" t="str">
        <f>VLOOKUP(tblOrders[[#This Row],[City]],lookups!A:C,3,0)</f>
        <v>Kerala</v>
      </c>
    </row>
    <row r="2414" spans="1:24" x14ac:dyDescent="0.25">
      <c r="A2414" t="s">
        <v>4065</v>
      </c>
      <c r="B2414" s="1">
        <v>45736</v>
      </c>
      <c r="C2414" t="s">
        <v>440</v>
      </c>
      <c r="D2414" t="s">
        <v>21</v>
      </c>
      <c r="E2414" t="s">
        <v>22</v>
      </c>
      <c r="F2414" t="s">
        <v>23</v>
      </c>
      <c r="G2414" t="s">
        <v>24</v>
      </c>
      <c r="H2414" t="s">
        <v>25</v>
      </c>
      <c r="I2414" t="s">
        <v>84</v>
      </c>
      <c r="J2414" t="s">
        <v>34</v>
      </c>
      <c r="K2414">
        <v>3</v>
      </c>
      <c r="L2414">
        <v>190</v>
      </c>
      <c r="M2414">
        <v>0</v>
      </c>
      <c r="N2414">
        <v>570</v>
      </c>
      <c r="O2414">
        <v>195</v>
      </c>
      <c r="P2414" t="s">
        <v>28</v>
      </c>
      <c r="Q2414" t="s">
        <v>86</v>
      </c>
      <c r="R2414" t="s">
        <v>30</v>
      </c>
      <c r="S2414">
        <v>4.2</v>
      </c>
      <c r="T2414">
        <f>YEAR(tblOrders[[#This Row],[Order Date]])</f>
        <v>2025</v>
      </c>
      <c r="U2414" t="str">
        <f>TEXT(tblOrders[[#This Row],[Order Date]],"mmm-yyyy")</f>
        <v>Mar-2025</v>
      </c>
      <c r="V2414" s="4">
        <f>tblOrders[[#This Row],[Profit]]/tblOrders[[#This Row],[Sales Amount]]</f>
        <v>0.34210526315789475</v>
      </c>
      <c r="W2414" t="str">
        <f>VLOOKUP(tblOrders[[#This Row],[City]],CityRegion,2,0)</f>
        <v>West</v>
      </c>
      <c r="X2414" t="str">
        <f>VLOOKUP(tblOrders[[#This Row],[City]],lookups!A:C,3,0)</f>
        <v>Maharashtra</v>
      </c>
    </row>
    <row r="2415" spans="1:24" x14ac:dyDescent="0.25">
      <c r="A2415" t="s">
        <v>4066</v>
      </c>
      <c r="B2415" s="1">
        <v>45955</v>
      </c>
      <c r="C2415" t="s">
        <v>3158</v>
      </c>
      <c r="D2415" t="s">
        <v>21</v>
      </c>
      <c r="E2415" t="s">
        <v>108</v>
      </c>
      <c r="F2415" t="s">
        <v>109</v>
      </c>
      <c r="G2415" t="s">
        <v>62</v>
      </c>
      <c r="H2415" t="s">
        <v>110</v>
      </c>
      <c r="I2415" t="s">
        <v>70</v>
      </c>
      <c r="J2415" t="s">
        <v>34</v>
      </c>
      <c r="K2415">
        <v>4</v>
      </c>
      <c r="L2415">
        <v>110</v>
      </c>
      <c r="M2415">
        <v>0.1</v>
      </c>
      <c r="N2415">
        <v>396</v>
      </c>
      <c r="O2415">
        <v>124</v>
      </c>
      <c r="P2415" t="s">
        <v>28</v>
      </c>
      <c r="Q2415" t="s">
        <v>46</v>
      </c>
      <c r="R2415" t="s">
        <v>30</v>
      </c>
      <c r="S2415">
        <v>3.4</v>
      </c>
      <c r="T2415">
        <f>YEAR(tblOrders[[#This Row],[Order Date]])</f>
        <v>2025</v>
      </c>
      <c r="U2415" t="str">
        <f>TEXT(tblOrders[[#This Row],[Order Date]],"mmm-yyyy")</f>
        <v>Oct-2025</v>
      </c>
      <c r="V2415" s="4">
        <f>tblOrders[[#This Row],[Profit]]/tblOrders[[#This Row],[Sales Amount]]</f>
        <v>0.31313131313131315</v>
      </c>
      <c r="W2415" t="str">
        <f>VLOOKUP(tblOrders[[#This Row],[City]],CityRegion,2,0)</f>
        <v>South</v>
      </c>
      <c r="X2415" t="str">
        <f>VLOOKUP(tblOrders[[#This Row],[City]],lookups!A:C,3,0)</f>
        <v>Telengana</v>
      </c>
    </row>
    <row r="2416" spans="1:24" x14ac:dyDescent="0.25">
      <c r="A2416" t="s">
        <v>4067</v>
      </c>
      <c r="B2416" s="1">
        <v>45760</v>
      </c>
      <c r="C2416" t="s">
        <v>1756</v>
      </c>
      <c r="D2416" t="s">
        <v>39</v>
      </c>
      <c r="E2416" t="s">
        <v>49</v>
      </c>
      <c r="F2416" t="s">
        <v>50</v>
      </c>
      <c r="G2416" t="s">
        <v>24</v>
      </c>
      <c r="H2416" t="s">
        <v>51</v>
      </c>
      <c r="I2416" t="s">
        <v>57</v>
      </c>
      <c r="J2416" t="s">
        <v>27</v>
      </c>
      <c r="K2416">
        <v>1</v>
      </c>
      <c r="L2416">
        <v>85</v>
      </c>
      <c r="M2416">
        <v>0.15</v>
      </c>
      <c r="N2416">
        <v>72.25</v>
      </c>
      <c r="O2416">
        <v>20.25</v>
      </c>
      <c r="P2416" t="s">
        <v>28</v>
      </c>
      <c r="Q2416" t="s">
        <v>35</v>
      </c>
      <c r="R2416" t="s">
        <v>36</v>
      </c>
      <c r="S2416">
        <v>2.8</v>
      </c>
      <c r="T2416">
        <f>YEAR(tblOrders[[#This Row],[Order Date]])</f>
        <v>2025</v>
      </c>
      <c r="U2416" t="str">
        <f>TEXT(tblOrders[[#This Row],[Order Date]],"mmm-yyyy")</f>
        <v>Apr-2025</v>
      </c>
      <c r="V2416" s="4">
        <f>tblOrders[[#This Row],[Profit]]/tblOrders[[#This Row],[Sales Amount]]</f>
        <v>0.28027681660899656</v>
      </c>
      <c r="W2416" t="str">
        <f>VLOOKUP(tblOrders[[#This Row],[City]],CityRegion,2,0)</f>
        <v>South</v>
      </c>
      <c r="X2416" t="str">
        <f>VLOOKUP(tblOrders[[#This Row],[City]],lookups!A:C,3,0)</f>
        <v>Kerala</v>
      </c>
    </row>
    <row r="2417" spans="1:24" x14ac:dyDescent="0.25">
      <c r="A2417" t="s">
        <v>4068</v>
      </c>
      <c r="B2417" s="1">
        <v>45835</v>
      </c>
      <c r="C2417" t="s">
        <v>4069</v>
      </c>
      <c r="D2417" t="s">
        <v>21</v>
      </c>
      <c r="E2417" t="s">
        <v>66</v>
      </c>
      <c r="F2417" t="s">
        <v>67</v>
      </c>
      <c r="G2417" t="s">
        <v>68</v>
      </c>
      <c r="H2417" t="s">
        <v>69</v>
      </c>
      <c r="I2417" t="s">
        <v>52</v>
      </c>
      <c r="J2417" t="s">
        <v>34</v>
      </c>
      <c r="K2417">
        <v>5</v>
      </c>
      <c r="L2417">
        <v>149</v>
      </c>
      <c r="M2417">
        <v>0.15</v>
      </c>
      <c r="N2417">
        <v>633.25</v>
      </c>
      <c r="O2417">
        <v>158.25</v>
      </c>
      <c r="P2417" t="s">
        <v>28</v>
      </c>
      <c r="Q2417" t="s">
        <v>91</v>
      </c>
      <c r="R2417" t="s">
        <v>36</v>
      </c>
      <c r="S2417">
        <v>4.3</v>
      </c>
      <c r="T2417">
        <f>YEAR(tblOrders[[#This Row],[Order Date]])</f>
        <v>2025</v>
      </c>
      <c r="U2417" t="str">
        <f>TEXT(tblOrders[[#This Row],[Order Date]],"mmm-yyyy")</f>
        <v>Jun-2025</v>
      </c>
      <c r="V2417" s="4">
        <f>tblOrders[[#This Row],[Profit]]/tblOrders[[#This Row],[Sales Amount]]</f>
        <v>0.24990130280300041</v>
      </c>
      <c r="W2417" t="str">
        <f>VLOOKUP(tblOrders[[#This Row],[City]],CityRegion,2,0)</f>
        <v>South</v>
      </c>
      <c r="X2417" t="str">
        <f>VLOOKUP(tblOrders[[#This Row],[City]],lookups!A:C,3,0)</f>
        <v>Kerala</v>
      </c>
    </row>
    <row r="2418" spans="1:24" x14ac:dyDescent="0.25">
      <c r="A2418" t="s">
        <v>4070</v>
      </c>
      <c r="B2418" s="1">
        <v>45965</v>
      </c>
      <c r="C2418" t="s">
        <v>4071</v>
      </c>
      <c r="D2418" t="s">
        <v>21</v>
      </c>
      <c r="E2418" t="s">
        <v>101</v>
      </c>
      <c r="F2418" t="s">
        <v>102</v>
      </c>
      <c r="G2418" t="s">
        <v>24</v>
      </c>
      <c r="H2418" t="s">
        <v>103</v>
      </c>
      <c r="I2418" t="s">
        <v>52</v>
      </c>
      <c r="J2418" t="s">
        <v>34</v>
      </c>
      <c r="K2418">
        <v>3</v>
      </c>
      <c r="L2418">
        <v>120</v>
      </c>
      <c r="M2418">
        <v>0.05</v>
      </c>
      <c r="N2418">
        <v>342</v>
      </c>
      <c r="O2418">
        <v>108</v>
      </c>
      <c r="P2418" t="s">
        <v>28</v>
      </c>
      <c r="Q2418" t="s">
        <v>29</v>
      </c>
      <c r="R2418" t="s">
        <v>30</v>
      </c>
      <c r="S2418">
        <v>4</v>
      </c>
      <c r="T2418">
        <f>YEAR(tblOrders[[#This Row],[Order Date]])</f>
        <v>2025</v>
      </c>
      <c r="U2418" t="str">
        <f>TEXT(tblOrders[[#This Row],[Order Date]],"mmm-yyyy")</f>
        <v>Nov-2025</v>
      </c>
      <c r="V2418" s="4">
        <f>tblOrders[[#This Row],[Profit]]/tblOrders[[#This Row],[Sales Amount]]</f>
        <v>0.31578947368421051</v>
      </c>
      <c r="W2418" t="str">
        <f>VLOOKUP(tblOrders[[#This Row],[City]],CityRegion,2,0)</f>
        <v>South</v>
      </c>
      <c r="X2418" t="str">
        <f>VLOOKUP(tblOrders[[#This Row],[City]],lookups!A:C,3,0)</f>
        <v>Kerala</v>
      </c>
    </row>
    <row r="2419" spans="1:24" x14ac:dyDescent="0.25">
      <c r="A2419" t="s">
        <v>4072</v>
      </c>
      <c r="B2419" s="1">
        <v>45718</v>
      </c>
      <c r="C2419" t="s">
        <v>4073</v>
      </c>
      <c r="D2419" t="s">
        <v>39</v>
      </c>
      <c r="E2419" t="s">
        <v>101</v>
      </c>
      <c r="F2419" t="s">
        <v>102</v>
      </c>
      <c r="G2419" t="s">
        <v>24</v>
      </c>
      <c r="H2419" t="s">
        <v>103</v>
      </c>
      <c r="I2419" t="s">
        <v>130</v>
      </c>
      <c r="J2419" t="s">
        <v>34</v>
      </c>
      <c r="K2419">
        <v>3</v>
      </c>
      <c r="L2419">
        <v>120</v>
      </c>
      <c r="M2419">
        <v>0.1</v>
      </c>
      <c r="N2419">
        <v>324</v>
      </c>
      <c r="O2419">
        <v>90</v>
      </c>
      <c r="P2419" t="s">
        <v>111</v>
      </c>
      <c r="Q2419" t="s">
        <v>35</v>
      </c>
      <c r="R2419" t="s">
        <v>30</v>
      </c>
      <c r="S2419">
        <v>3.7</v>
      </c>
      <c r="T2419">
        <f>YEAR(tblOrders[[#This Row],[Order Date]])</f>
        <v>2025</v>
      </c>
      <c r="U2419" t="str">
        <f>TEXT(tblOrders[[#This Row],[Order Date]],"mmm-yyyy")</f>
        <v>Mar-2025</v>
      </c>
      <c r="V2419" s="4">
        <f>tblOrders[[#This Row],[Profit]]/tblOrders[[#This Row],[Sales Amount]]</f>
        <v>0.27777777777777779</v>
      </c>
      <c r="W2419" t="str">
        <f>VLOOKUP(tblOrders[[#This Row],[City]],CityRegion,2,0)</f>
        <v>West</v>
      </c>
      <c r="X2419" t="str">
        <f>VLOOKUP(tblOrders[[#This Row],[City]],lookups!A:C,3,0)</f>
        <v>Maharashtra</v>
      </c>
    </row>
    <row r="2420" spans="1:24" x14ac:dyDescent="0.25">
      <c r="A2420" t="s">
        <v>4074</v>
      </c>
      <c r="B2420" s="1">
        <v>45803</v>
      </c>
      <c r="C2420" t="s">
        <v>2144</v>
      </c>
      <c r="D2420" t="s">
        <v>39</v>
      </c>
      <c r="E2420" t="s">
        <v>49</v>
      </c>
      <c r="F2420" t="s">
        <v>50</v>
      </c>
      <c r="G2420" t="s">
        <v>24</v>
      </c>
      <c r="H2420" t="s">
        <v>51</v>
      </c>
      <c r="I2420" t="s">
        <v>70</v>
      </c>
      <c r="J2420" t="s">
        <v>45</v>
      </c>
      <c r="K2420">
        <v>5</v>
      </c>
      <c r="L2420">
        <v>85</v>
      </c>
      <c r="M2420">
        <v>0.1</v>
      </c>
      <c r="N2420">
        <v>382.5</v>
      </c>
      <c r="O2420">
        <v>122.5</v>
      </c>
      <c r="P2420" t="s">
        <v>148</v>
      </c>
      <c r="Q2420" t="s">
        <v>35</v>
      </c>
      <c r="R2420" t="s">
        <v>30</v>
      </c>
      <c r="S2420">
        <v>4</v>
      </c>
      <c r="T2420">
        <f>YEAR(tblOrders[[#This Row],[Order Date]])</f>
        <v>2025</v>
      </c>
      <c r="U2420" t="str">
        <f>TEXT(tblOrders[[#This Row],[Order Date]],"mmm-yyyy")</f>
        <v>May-2025</v>
      </c>
      <c r="V2420" s="4">
        <f>tblOrders[[#This Row],[Profit]]/tblOrders[[#This Row],[Sales Amount]]</f>
        <v>0.3202614379084967</v>
      </c>
      <c r="W2420" t="str">
        <f>VLOOKUP(tblOrders[[#This Row],[City]],CityRegion,2,0)</f>
        <v>South</v>
      </c>
      <c r="X2420" t="str">
        <f>VLOOKUP(tblOrders[[#This Row],[City]],lookups!A:C,3,0)</f>
        <v>Telengana</v>
      </c>
    </row>
    <row r="2421" spans="1:24" x14ac:dyDescent="0.25">
      <c r="A2421" t="s">
        <v>4075</v>
      </c>
      <c r="B2421" s="1">
        <v>45752</v>
      </c>
      <c r="C2421" t="s">
        <v>3147</v>
      </c>
      <c r="D2421" t="s">
        <v>39</v>
      </c>
      <c r="E2421" t="s">
        <v>94</v>
      </c>
      <c r="F2421" t="s">
        <v>95</v>
      </c>
      <c r="G2421" t="s">
        <v>68</v>
      </c>
      <c r="H2421" t="s">
        <v>96</v>
      </c>
      <c r="I2421" t="s">
        <v>33</v>
      </c>
      <c r="J2421" t="s">
        <v>27</v>
      </c>
      <c r="K2421">
        <v>2</v>
      </c>
      <c r="L2421">
        <v>89</v>
      </c>
      <c r="M2421">
        <v>0.05</v>
      </c>
      <c r="N2421">
        <v>169.1</v>
      </c>
      <c r="O2421">
        <v>59.1</v>
      </c>
      <c r="P2421" t="s">
        <v>28</v>
      </c>
      <c r="Q2421" t="s">
        <v>46</v>
      </c>
      <c r="R2421" t="s">
        <v>36</v>
      </c>
      <c r="S2421">
        <v>3.5</v>
      </c>
      <c r="T2421">
        <f>YEAR(tblOrders[[#This Row],[Order Date]])</f>
        <v>2025</v>
      </c>
      <c r="U2421" t="str">
        <f>TEXT(tblOrders[[#This Row],[Order Date]],"mmm-yyyy")</f>
        <v>Apr-2025</v>
      </c>
      <c r="V2421" s="4">
        <f>tblOrders[[#This Row],[Profit]]/tblOrders[[#This Row],[Sales Amount]]</f>
        <v>0.34949733885274986</v>
      </c>
      <c r="W2421" t="str">
        <f>VLOOKUP(tblOrders[[#This Row],[City]],CityRegion,2,0)</f>
        <v>North</v>
      </c>
      <c r="X2421" t="str">
        <f>VLOOKUP(tblOrders[[#This Row],[City]],lookups!A:C,3,0)</f>
        <v>Delhi</v>
      </c>
    </row>
    <row r="2422" spans="1:24" x14ac:dyDescent="0.25">
      <c r="A2422" t="s">
        <v>4076</v>
      </c>
      <c r="B2422" s="1">
        <v>45836</v>
      </c>
      <c r="C2422" t="s">
        <v>4077</v>
      </c>
      <c r="D2422" t="s">
        <v>39</v>
      </c>
      <c r="E2422" t="s">
        <v>60</v>
      </c>
      <c r="F2422" t="s">
        <v>61</v>
      </c>
      <c r="G2422" t="s">
        <v>62</v>
      </c>
      <c r="H2422" t="s">
        <v>63</v>
      </c>
      <c r="I2422" t="s">
        <v>130</v>
      </c>
      <c r="J2422" t="s">
        <v>27</v>
      </c>
      <c r="K2422">
        <v>3</v>
      </c>
      <c r="L2422">
        <v>45</v>
      </c>
      <c r="M2422">
        <v>0.15</v>
      </c>
      <c r="N2422">
        <v>114.75</v>
      </c>
      <c r="O2422">
        <v>36.75</v>
      </c>
      <c r="P2422" t="s">
        <v>28</v>
      </c>
      <c r="Q2422" t="s">
        <v>91</v>
      </c>
      <c r="R2422" t="s">
        <v>36</v>
      </c>
      <c r="S2422">
        <v>3.8</v>
      </c>
      <c r="T2422">
        <f>YEAR(tblOrders[[#This Row],[Order Date]])</f>
        <v>2025</v>
      </c>
      <c r="U2422" t="str">
        <f>TEXT(tblOrders[[#This Row],[Order Date]],"mmm-yyyy")</f>
        <v>Jun-2025</v>
      </c>
      <c r="V2422" s="4">
        <f>tblOrders[[#This Row],[Profit]]/tblOrders[[#This Row],[Sales Amount]]</f>
        <v>0.3202614379084967</v>
      </c>
      <c r="W2422" t="str">
        <f>VLOOKUP(tblOrders[[#This Row],[City]],CityRegion,2,0)</f>
        <v>West</v>
      </c>
      <c r="X2422" t="str">
        <f>VLOOKUP(tblOrders[[#This Row],[City]],lookups!A:C,3,0)</f>
        <v>Maharashtra</v>
      </c>
    </row>
    <row r="2423" spans="1:24" x14ac:dyDescent="0.25">
      <c r="A2423" t="s">
        <v>4078</v>
      </c>
      <c r="B2423" s="1">
        <v>45881</v>
      </c>
      <c r="C2423" t="s">
        <v>4020</v>
      </c>
      <c r="D2423" t="s">
        <v>21</v>
      </c>
      <c r="E2423" t="s">
        <v>60</v>
      </c>
      <c r="F2423" t="s">
        <v>61</v>
      </c>
      <c r="G2423" t="s">
        <v>62</v>
      </c>
      <c r="H2423" t="s">
        <v>63</v>
      </c>
      <c r="I2423" t="s">
        <v>139</v>
      </c>
      <c r="J2423" t="s">
        <v>34</v>
      </c>
      <c r="K2423">
        <v>2</v>
      </c>
      <c r="L2423">
        <v>45</v>
      </c>
      <c r="M2423">
        <v>0.15</v>
      </c>
      <c r="N2423">
        <v>76.5</v>
      </c>
      <c r="O2423">
        <v>24.5</v>
      </c>
      <c r="P2423" t="s">
        <v>28</v>
      </c>
      <c r="Q2423" t="s">
        <v>29</v>
      </c>
      <c r="R2423" t="s">
        <v>36</v>
      </c>
      <c r="S2423">
        <v>3.6</v>
      </c>
      <c r="T2423">
        <f>YEAR(tblOrders[[#This Row],[Order Date]])</f>
        <v>2025</v>
      </c>
      <c r="U2423" t="str">
        <f>TEXT(tblOrders[[#This Row],[Order Date]],"mmm-yyyy")</f>
        <v>Aug-2025</v>
      </c>
      <c r="V2423" s="4">
        <f>tblOrders[[#This Row],[Profit]]/tblOrders[[#This Row],[Sales Amount]]</f>
        <v>0.3202614379084967</v>
      </c>
      <c r="W2423" t="str">
        <f>VLOOKUP(tblOrders[[#This Row],[City]],CityRegion,2,0)</f>
        <v>South</v>
      </c>
      <c r="X2423" t="str">
        <f>VLOOKUP(tblOrders[[#This Row],[City]],lookups!A:C,3,0)</f>
        <v>Tamil Nadu</v>
      </c>
    </row>
    <row r="2424" spans="1:24" x14ac:dyDescent="0.25">
      <c r="A2424" t="s">
        <v>4079</v>
      </c>
      <c r="B2424" s="1">
        <v>45911</v>
      </c>
      <c r="C2424" t="s">
        <v>4080</v>
      </c>
      <c r="D2424" t="s">
        <v>21</v>
      </c>
      <c r="E2424" t="s">
        <v>60</v>
      </c>
      <c r="F2424" t="s">
        <v>61</v>
      </c>
      <c r="G2424" t="s">
        <v>62</v>
      </c>
      <c r="H2424" t="s">
        <v>63</v>
      </c>
      <c r="I2424" t="s">
        <v>76</v>
      </c>
      <c r="J2424" t="s">
        <v>27</v>
      </c>
      <c r="K2424">
        <v>1</v>
      </c>
      <c r="L2424">
        <v>45</v>
      </c>
      <c r="M2424">
        <v>0.15</v>
      </c>
      <c r="N2424">
        <v>38.25</v>
      </c>
      <c r="O2424">
        <v>12.25</v>
      </c>
      <c r="P2424" t="s">
        <v>28</v>
      </c>
      <c r="Q2424" t="s">
        <v>91</v>
      </c>
      <c r="R2424" t="s">
        <v>36</v>
      </c>
      <c r="S2424">
        <v>4.4000000000000004</v>
      </c>
      <c r="T2424">
        <f>YEAR(tblOrders[[#This Row],[Order Date]])</f>
        <v>2025</v>
      </c>
      <c r="U2424" t="str">
        <f>TEXT(tblOrders[[#This Row],[Order Date]],"mmm-yyyy")</f>
        <v>Sep-2025</v>
      </c>
      <c r="V2424" s="4">
        <f>tblOrders[[#This Row],[Profit]]/tblOrders[[#This Row],[Sales Amount]]</f>
        <v>0.3202614379084967</v>
      </c>
      <c r="W2424" t="str">
        <f>VLOOKUP(tblOrders[[#This Row],[City]],CityRegion,2,0)</f>
        <v>South</v>
      </c>
      <c r="X2424" t="str">
        <f>VLOOKUP(tblOrders[[#This Row],[City]],lookups!A:C,3,0)</f>
        <v>Kerala</v>
      </c>
    </row>
    <row r="2425" spans="1:24" x14ac:dyDescent="0.25">
      <c r="A2425" t="s">
        <v>4081</v>
      </c>
      <c r="B2425" s="1">
        <v>45690</v>
      </c>
      <c r="C2425" t="s">
        <v>2688</v>
      </c>
      <c r="D2425" t="s">
        <v>21</v>
      </c>
      <c r="E2425" t="s">
        <v>114</v>
      </c>
      <c r="F2425" t="s">
        <v>115</v>
      </c>
      <c r="G2425" t="s">
        <v>42</v>
      </c>
      <c r="H2425" t="s">
        <v>116</v>
      </c>
      <c r="I2425" t="s">
        <v>26</v>
      </c>
      <c r="J2425" t="s">
        <v>27</v>
      </c>
      <c r="K2425">
        <v>4</v>
      </c>
      <c r="L2425">
        <v>12</v>
      </c>
      <c r="M2425">
        <v>0.1</v>
      </c>
      <c r="N2425">
        <v>43.2</v>
      </c>
      <c r="O2425">
        <v>19.2</v>
      </c>
      <c r="P2425" t="s">
        <v>28</v>
      </c>
      <c r="Q2425" t="s">
        <v>35</v>
      </c>
      <c r="R2425" t="s">
        <v>36</v>
      </c>
      <c r="S2425">
        <v>3.5</v>
      </c>
      <c r="T2425">
        <f>YEAR(tblOrders[[#This Row],[Order Date]])</f>
        <v>2025</v>
      </c>
      <c r="U2425" t="str">
        <f>TEXT(tblOrders[[#This Row],[Order Date]],"mmm-yyyy")</f>
        <v>Feb-2025</v>
      </c>
      <c r="V2425" s="4">
        <f>tblOrders[[#This Row],[Profit]]/tblOrders[[#This Row],[Sales Amount]]</f>
        <v>0.44444444444444442</v>
      </c>
      <c r="W2425" t="str">
        <f>VLOOKUP(tblOrders[[#This Row],[City]],CityRegion,2,0)</f>
        <v>South</v>
      </c>
      <c r="X2425" t="str">
        <f>VLOOKUP(tblOrders[[#This Row],[City]],lookups!A:C,3,0)</f>
        <v>Karnataka</v>
      </c>
    </row>
    <row r="2426" spans="1:24" x14ac:dyDescent="0.25">
      <c r="A2426" t="s">
        <v>4082</v>
      </c>
      <c r="B2426" s="1">
        <v>45983</v>
      </c>
      <c r="C2426" t="s">
        <v>4083</v>
      </c>
      <c r="D2426" t="s">
        <v>39</v>
      </c>
      <c r="E2426" t="s">
        <v>94</v>
      </c>
      <c r="F2426" t="s">
        <v>95</v>
      </c>
      <c r="G2426" t="s">
        <v>68</v>
      </c>
      <c r="H2426" t="s">
        <v>96</v>
      </c>
      <c r="I2426" t="s">
        <v>52</v>
      </c>
      <c r="J2426" t="s">
        <v>27</v>
      </c>
      <c r="K2426">
        <v>2</v>
      </c>
      <c r="L2426">
        <v>89</v>
      </c>
      <c r="M2426">
        <v>0.1</v>
      </c>
      <c r="N2426">
        <v>160.19999999999999</v>
      </c>
      <c r="O2426">
        <v>50.2</v>
      </c>
      <c r="P2426" t="s">
        <v>111</v>
      </c>
      <c r="Q2426" t="s">
        <v>86</v>
      </c>
      <c r="R2426" t="s">
        <v>36</v>
      </c>
      <c r="S2426">
        <v>2.7</v>
      </c>
      <c r="T2426">
        <f>YEAR(tblOrders[[#This Row],[Order Date]])</f>
        <v>2025</v>
      </c>
      <c r="U2426" t="str">
        <f>TEXT(tblOrders[[#This Row],[Order Date]],"mmm-yyyy")</f>
        <v>Nov-2025</v>
      </c>
      <c r="V2426" s="4">
        <f>tblOrders[[#This Row],[Profit]]/tblOrders[[#This Row],[Sales Amount]]</f>
        <v>0.31335830212234711</v>
      </c>
      <c r="W2426" t="str">
        <f>VLOOKUP(tblOrders[[#This Row],[City]],CityRegion,2,0)</f>
        <v>South</v>
      </c>
      <c r="X2426" t="str">
        <f>VLOOKUP(tblOrders[[#This Row],[City]],lookups!A:C,3,0)</f>
        <v>Kerala</v>
      </c>
    </row>
    <row r="2427" spans="1:24" x14ac:dyDescent="0.25">
      <c r="A2427" t="s">
        <v>4084</v>
      </c>
      <c r="B2427" s="1">
        <v>45757</v>
      </c>
      <c r="C2427" t="s">
        <v>1411</v>
      </c>
      <c r="D2427" t="s">
        <v>39</v>
      </c>
      <c r="E2427" t="s">
        <v>66</v>
      </c>
      <c r="F2427" t="s">
        <v>67</v>
      </c>
      <c r="G2427" t="s">
        <v>68</v>
      </c>
      <c r="H2427" t="s">
        <v>69</v>
      </c>
      <c r="I2427" t="s">
        <v>57</v>
      </c>
      <c r="J2427" t="s">
        <v>45</v>
      </c>
      <c r="K2427">
        <v>2</v>
      </c>
      <c r="L2427">
        <v>149</v>
      </c>
      <c r="M2427">
        <v>0.2</v>
      </c>
      <c r="N2427">
        <v>238.4</v>
      </c>
      <c r="O2427">
        <v>48.4</v>
      </c>
      <c r="P2427" t="s">
        <v>28</v>
      </c>
      <c r="Q2427" t="s">
        <v>29</v>
      </c>
      <c r="R2427" t="s">
        <v>30</v>
      </c>
      <c r="S2427">
        <v>3.9</v>
      </c>
      <c r="T2427">
        <f>YEAR(tblOrders[[#This Row],[Order Date]])</f>
        <v>2025</v>
      </c>
      <c r="U2427" t="str">
        <f>TEXT(tblOrders[[#This Row],[Order Date]],"mmm-yyyy")</f>
        <v>Apr-2025</v>
      </c>
      <c r="V2427" s="4">
        <f>tblOrders[[#This Row],[Profit]]/tblOrders[[#This Row],[Sales Amount]]</f>
        <v>0.2030201342281879</v>
      </c>
      <c r="W2427" t="str">
        <f>VLOOKUP(tblOrders[[#This Row],[City]],CityRegion,2,0)</f>
        <v>South</v>
      </c>
      <c r="X2427" t="str">
        <f>VLOOKUP(tblOrders[[#This Row],[City]],lookups!A:C,3,0)</f>
        <v>Kerala</v>
      </c>
    </row>
    <row r="2428" spans="1:24" x14ac:dyDescent="0.25">
      <c r="A2428" t="s">
        <v>4085</v>
      </c>
      <c r="B2428" s="1">
        <v>45712</v>
      </c>
      <c r="C2428" t="s">
        <v>4086</v>
      </c>
      <c r="D2428" t="s">
        <v>21</v>
      </c>
      <c r="E2428" t="s">
        <v>49</v>
      </c>
      <c r="F2428" t="s">
        <v>50</v>
      </c>
      <c r="G2428" t="s">
        <v>24</v>
      </c>
      <c r="H2428" t="s">
        <v>51</v>
      </c>
      <c r="I2428" t="s">
        <v>76</v>
      </c>
      <c r="J2428" t="s">
        <v>27</v>
      </c>
      <c r="K2428">
        <v>5</v>
      </c>
      <c r="L2428">
        <v>85</v>
      </c>
      <c r="M2428">
        <v>0</v>
      </c>
      <c r="N2428">
        <v>425</v>
      </c>
      <c r="O2428">
        <v>165</v>
      </c>
      <c r="P2428" t="s">
        <v>28</v>
      </c>
      <c r="Q2428" t="s">
        <v>86</v>
      </c>
      <c r="R2428" t="s">
        <v>36</v>
      </c>
      <c r="S2428">
        <v>3.4</v>
      </c>
      <c r="T2428">
        <f>YEAR(tblOrders[[#This Row],[Order Date]])</f>
        <v>2025</v>
      </c>
      <c r="U2428" t="str">
        <f>TEXT(tblOrders[[#This Row],[Order Date]],"mmm-yyyy")</f>
        <v>Feb-2025</v>
      </c>
      <c r="V2428" s="4">
        <f>tblOrders[[#This Row],[Profit]]/tblOrders[[#This Row],[Sales Amount]]</f>
        <v>0.38823529411764707</v>
      </c>
      <c r="W2428" t="str">
        <f>VLOOKUP(tblOrders[[#This Row],[City]],CityRegion,2,0)</f>
        <v>South</v>
      </c>
      <c r="X2428" t="str">
        <f>VLOOKUP(tblOrders[[#This Row],[City]],lookups!A:C,3,0)</f>
        <v>Kerala</v>
      </c>
    </row>
    <row r="2429" spans="1:24" x14ac:dyDescent="0.25">
      <c r="A2429" t="s">
        <v>4087</v>
      </c>
      <c r="B2429" s="1">
        <v>45792</v>
      </c>
      <c r="C2429" t="s">
        <v>4088</v>
      </c>
      <c r="D2429" t="s">
        <v>39</v>
      </c>
      <c r="E2429" t="s">
        <v>22</v>
      </c>
      <c r="F2429" t="s">
        <v>23</v>
      </c>
      <c r="G2429" t="s">
        <v>24</v>
      </c>
      <c r="H2429" t="s">
        <v>25</v>
      </c>
      <c r="I2429" t="s">
        <v>52</v>
      </c>
      <c r="J2429" t="s">
        <v>45</v>
      </c>
      <c r="K2429">
        <v>5</v>
      </c>
      <c r="L2429">
        <v>190</v>
      </c>
      <c r="M2429">
        <v>0.1</v>
      </c>
      <c r="N2429">
        <v>855</v>
      </c>
      <c r="O2429">
        <v>230</v>
      </c>
      <c r="P2429" t="s">
        <v>28</v>
      </c>
      <c r="Q2429" t="s">
        <v>29</v>
      </c>
      <c r="R2429" t="s">
        <v>36</v>
      </c>
      <c r="S2429">
        <v>2.7</v>
      </c>
      <c r="T2429">
        <f>YEAR(tblOrders[[#This Row],[Order Date]])</f>
        <v>2025</v>
      </c>
      <c r="U2429" t="str">
        <f>TEXT(tblOrders[[#This Row],[Order Date]],"mmm-yyyy")</f>
        <v>May-2025</v>
      </c>
      <c r="V2429" s="4">
        <f>tblOrders[[#This Row],[Profit]]/tblOrders[[#This Row],[Sales Amount]]</f>
        <v>0.26900584795321636</v>
      </c>
      <c r="W2429" t="str">
        <f>VLOOKUP(tblOrders[[#This Row],[City]],CityRegion,2,0)</f>
        <v>South</v>
      </c>
      <c r="X2429" t="str">
        <f>VLOOKUP(tblOrders[[#This Row],[City]],lookups!A:C,3,0)</f>
        <v>Kerala</v>
      </c>
    </row>
    <row r="2430" spans="1:24" x14ac:dyDescent="0.25">
      <c r="A2430" t="s">
        <v>4089</v>
      </c>
      <c r="B2430" s="1">
        <v>45917</v>
      </c>
      <c r="C2430" t="s">
        <v>1240</v>
      </c>
      <c r="D2430" t="s">
        <v>21</v>
      </c>
      <c r="E2430" t="s">
        <v>73</v>
      </c>
      <c r="F2430" t="s">
        <v>74</v>
      </c>
      <c r="G2430" t="s">
        <v>68</v>
      </c>
      <c r="H2430" t="s">
        <v>75</v>
      </c>
      <c r="I2430" t="s">
        <v>26</v>
      </c>
      <c r="J2430" t="s">
        <v>45</v>
      </c>
      <c r="K2430">
        <v>4</v>
      </c>
      <c r="L2430">
        <v>65</v>
      </c>
      <c r="M2430">
        <v>0</v>
      </c>
      <c r="N2430">
        <v>260</v>
      </c>
      <c r="O2430">
        <v>108</v>
      </c>
      <c r="P2430" t="s">
        <v>28</v>
      </c>
      <c r="Q2430" t="s">
        <v>29</v>
      </c>
      <c r="R2430" t="s">
        <v>30</v>
      </c>
      <c r="S2430">
        <v>2.7</v>
      </c>
      <c r="T2430">
        <f>YEAR(tblOrders[[#This Row],[Order Date]])</f>
        <v>2025</v>
      </c>
      <c r="U2430" t="str">
        <f>TEXT(tblOrders[[#This Row],[Order Date]],"mmm-yyyy")</f>
        <v>Sep-2025</v>
      </c>
      <c r="V2430" s="4">
        <f>tblOrders[[#This Row],[Profit]]/tblOrders[[#This Row],[Sales Amount]]</f>
        <v>0.41538461538461541</v>
      </c>
      <c r="W2430" t="str">
        <f>VLOOKUP(tblOrders[[#This Row],[City]],CityRegion,2,0)</f>
        <v>South</v>
      </c>
      <c r="X2430" t="str">
        <f>VLOOKUP(tblOrders[[#This Row],[City]],lookups!A:C,3,0)</f>
        <v>Karnataka</v>
      </c>
    </row>
    <row r="2431" spans="1:24" x14ac:dyDescent="0.25">
      <c r="A2431" t="s">
        <v>4090</v>
      </c>
      <c r="B2431" s="1">
        <v>45700</v>
      </c>
      <c r="C2431" t="s">
        <v>2692</v>
      </c>
      <c r="D2431" t="s">
        <v>39</v>
      </c>
      <c r="E2431" t="s">
        <v>40</v>
      </c>
      <c r="F2431" t="s">
        <v>41</v>
      </c>
      <c r="G2431" t="s">
        <v>42</v>
      </c>
      <c r="H2431" t="s">
        <v>43</v>
      </c>
      <c r="I2431" t="s">
        <v>52</v>
      </c>
      <c r="J2431" t="s">
        <v>45</v>
      </c>
      <c r="K2431">
        <v>2</v>
      </c>
      <c r="L2431">
        <v>18</v>
      </c>
      <c r="M2431">
        <v>0.15</v>
      </c>
      <c r="N2431">
        <v>30.6</v>
      </c>
      <c r="O2431">
        <v>12.6</v>
      </c>
      <c r="P2431" t="s">
        <v>85</v>
      </c>
      <c r="Q2431" t="s">
        <v>86</v>
      </c>
      <c r="R2431" t="s">
        <v>36</v>
      </c>
      <c r="S2431">
        <v>4</v>
      </c>
      <c r="T2431">
        <f>YEAR(tblOrders[[#This Row],[Order Date]])</f>
        <v>2025</v>
      </c>
      <c r="U2431" t="str">
        <f>TEXT(tblOrders[[#This Row],[Order Date]],"mmm-yyyy")</f>
        <v>Feb-2025</v>
      </c>
      <c r="V2431" s="4">
        <f>tblOrders[[#This Row],[Profit]]/tblOrders[[#This Row],[Sales Amount]]</f>
        <v>0.41176470588235292</v>
      </c>
      <c r="W2431" t="str">
        <f>VLOOKUP(tblOrders[[#This Row],[City]],CityRegion,2,0)</f>
        <v>South</v>
      </c>
      <c r="X2431" t="str">
        <f>VLOOKUP(tblOrders[[#This Row],[City]],lookups!A:C,3,0)</f>
        <v>Kerala</v>
      </c>
    </row>
    <row r="2432" spans="1:24" x14ac:dyDescent="0.25">
      <c r="A2432" t="s">
        <v>4091</v>
      </c>
      <c r="B2432" s="1">
        <v>45960</v>
      </c>
      <c r="C2432" t="s">
        <v>4092</v>
      </c>
      <c r="D2432" t="s">
        <v>21</v>
      </c>
      <c r="E2432" t="s">
        <v>79</v>
      </c>
      <c r="F2432" t="s">
        <v>80</v>
      </c>
      <c r="G2432" t="s">
        <v>68</v>
      </c>
      <c r="H2432" t="s">
        <v>81</v>
      </c>
      <c r="I2432" t="s">
        <v>33</v>
      </c>
      <c r="J2432" t="s">
        <v>34</v>
      </c>
      <c r="K2432">
        <v>2</v>
      </c>
      <c r="L2432">
        <v>799</v>
      </c>
      <c r="M2432">
        <v>0</v>
      </c>
      <c r="N2432">
        <v>1598</v>
      </c>
      <c r="O2432">
        <v>358</v>
      </c>
      <c r="P2432" t="s">
        <v>111</v>
      </c>
      <c r="Q2432" t="s">
        <v>29</v>
      </c>
      <c r="R2432" t="s">
        <v>36</v>
      </c>
      <c r="S2432">
        <v>3.9</v>
      </c>
      <c r="T2432">
        <f>YEAR(tblOrders[[#This Row],[Order Date]])</f>
        <v>2025</v>
      </c>
      <c r="U2432" t="str">
        <f>TEXT(tblOrders[[#This Row],[Order Date]],"mmm-yyyy")</f>
        <v>Oct-2025</v>
      </c>
      <c r="V2432" s="4">
        <f>tblOrders[[#This Row],[Profit]]/tblOrders[[#This Row],[Sales Amount]]</f>
        <v>0.22403003754693368</v>
      </c>
      <c r="W2432" t="str">
        <f>VLOOKUP(tblOrders[[#This Row],[City]],CityRegion,2,0)</f>
        <v>North</v>
      </c>
      <c r="X2432" t="str">
        <f>VLOOKUP(tblOrders[[#This Row],[City]],lookups!A:C,3,0)</f>
        <v>Delhi</v>
      </c>
    </row>
    <row r="2433" spans="1:24" x14ac:dyDescent="0.25">
      <c r="A2433" t="s">
        <v>4093</v>
      </c>
      <c r="B2433" s="1">
        <v>45735</v>
      </c>
      <c r="C2433" t="s">
        <v>3972</v>
      </c>
      <c r="D2433" t="s">
        <v>39</v>
      </c>
      <c r="E2433" t="s">
        <v>55</v>
      </c>
      <c r="F2433" t="s">
        <v>56</v>
      </c>
      <c r="G2433" t="s">
        <v>24</v>
      </c>
      <c r="H2433" t="s">
        <v>51</v>
      </c>
      <c r="I2433" t="s">
        <v>76</v>
      </c>
      <c r="J2433" t="s">
        <v>27</v>
      </c>
      <c r="K2433">
        <v>5</v>
      </c>
      <c r="L2433">
        <v>42</v>
      </c>
      <c r="M2433">
        <v>0</v>
      </c>
      <c r="N2433">
        <v>210</v>
      </c>
      <c r="O2433">
        <v>90</v>
      </c>
      <c r="P2433" t="s">
        <v>111</v>
      </c>
      <c r="Q2433" t="s">
        <v>46</v>
      </c>
      <c r="R2433" t="s">
        <v>30</v>
      </c>
      <c r="S2433">
        <v>2.9</v>
      </c>
      <c r="T2433">
        <f>YEAR(tblOrders[[#This Row],[Order Date]])</f>
        <v>2025</v>
      </c>
      <c r="U2433" t="str">
        <f>TEXT(tblOrders[[#This Row],[Order Date]],"mmm-yyyy")</f>
        <v>Mar-2025</v>
      </c>
      <c r="V2433" s="4">
        <f>tblOrders[[#This Row],[Profit]]/tblOrders[[#This Row],[Sales Amount]]</f>
        <v>0.42857142857142855</v>
      </c>
      <c r="W2433" t="str">
        <f>VLOOKUP(tblOrders[[#This Row],[City]],CityRegion,2,0)</f>
        <v>South</v>
      </c>
      <c r="X2433" t="str">
        <f>VLOOKUP(tblOrders[[#This Row],[City]],lookups!A:C,3,0)</f>
        <v>Kerala</v>
      </c>
    </row>
    <row r="2434" spans="1:24" x14ac:dyDescent="0.25">
      <c r="A2434" t="s">
        <v>4094</v>
      </c>
      <c r="B2434" s="1">
        <v>45971</v>
      </c>
      <c r="C2434" t="s">
        <v>4095</v>
      </c>
      <c r="D2434" t="s">
        <v>21</v>
      </c>
      <c r="E2434" t="s">
        <v>22</v>
      </c>
      <c r="F2434" t="s">
        <v>23</v>
      </c>
      <c r="G2434" t="s">
        <v>24</v>
      </c>
      <c r="H2434" t="s">
        <v>25</v>
      </c>
      <c r="I2434" t="s">
        <v>57</v>
      </c>
      <c r="J2434" t="s">
        <v>27</v>
      </c>
      <c r="K2434">
        <v>3</v>
      </c>
      <c r="L2434">
        <v>190</v>
      </c>
      <c r="M2434">
        <v>0</v>
      </c>
      <c r="N2434">
        <v>570</v>
      </c>
      <c r="O2434">
        <v>195</v>
      </c>
      <c r="P2434" t="s">
        <v>28</v>
      </c>
      <c r="Q2434" t="s">
        <v>29</v>
      </c>
      <c r="R2434" t="s">
        <v>36</v>
      </c>
      <c r="S2434">
        <v>3.8</v>
      </c>
      <c r="T2434">
        <f>YEAR(tblOrders[[#This Row],[Order Date]])</f>
        <v>2025</v>
      </c>
      <c r="U2434" t="str">
        <f>TEXT(tblOrders[[#This Row],[Order Date]],"mmm-yyyy")</f>
        <v>Nov-2025</v>
      </c>
      <c r="V2434" s="4">
        <f>tblOrders[[#This Row],[Profit]]/tblOrders[[#This Row],[Sales Amount]]</f>
        <v>0.34210526315789475</v>
      </c>
      <c r="W2434" t="str">
        <f>VLOOKUP(tblOrders[[#This Row],[City]],CityRegion,2,0)</f>
        <v>South</v>
      </c>
      <c r="X2434" t="str">
        <f>VLOOKUP(tblOrders[[#This Row],[City]],lookups!A:C,3,0)</f>
        <v>Kerala</v>
      </c>
    </row>
    <row r="2435" spans="1:24" x14ac:dyDescent="0.25">
      <c r="A2435" t="s">
        <v>4096</v>
      </c>
      <c r="B2435" s="1">
        <v>45739</v>
      </c>
      <c r="C2435" t="s">
        <v>129</v>
      </c>
      <c r="D2435" t="s">
        <v>21</v>
      </c>
      <c r="E2435" t="s">
        <v>66</v>
      </c>
      <c r="F2435" t="s">
        <v>67</v>
      </c>
      <c r="G2435" t="s">
        <v>68</v>
      </c>
      <c r="H2435" t="s">
        <v>69</v>
      </c>
      <c r="I2435" t="s">
        <v>139</v>
      </c>
      <c r="J2435" t="s">
        <v>27</v>
      </c>
      <c r="K2435">
        <v>5</v>
      </c>
      <c r="L2435">
        <v>149</v>
      </c>
      <c r="M2435">
        <v>0.2</v>
      </c>
      <c r="N2435">
        <v>596</v>
      </c>
      <c r="O2435">
        <v>121</v>
      </c>
      <c r="P2435" t="s">
        <v>28</v>
      </c>
      <c r="Q2435" t="s">
        <v>29</v>
      </c>
      <c r="R2435" t="s">
        <v>36</v>
      </c>
      <c r="S2435">
        <v>4.3</v>
      </c>
      <c r="T2435">
        <f>YEAR(tblOrders[[#This Row],[Order Date]])</f>
        <v>2025</v>
      </c>
      <c r="U2435" t="str">
        <f>TEXT(tblOrders[[#This Row],[Order Date]],"mmm-yyyy")</f>
        <v>Mar-2025</v>
      </c>
      <c r="V2435" s="4">
        <f>tblOrders[[#This Row],[Profit]]/tblOrders[[#This Row],[Sales Amount]]</f>
        <v>0.20302013422818793</v>
      </c>
      <c r="W2435" t="str">
        <f>VLOOKUP(tblOrders[[#This Row],[City]],CityRegion,2,0)</f>
        <v>South</v>
      </c>
      <c r="X2435" t="str">
        <f>VLOOKUP(tblOrders[[#This Row],[City]],lookups!A:C,3,0)</f>
        <v>Tamil Nadu</v>
      </c>
    </row>
    <row r="2436" spans="1:24" x14ac:dyDescent="0.25">
      <c r="A2436" t="s">
        <v>4097</v>
      </c>
      <c r="B2436" s="1">
        <v>45905</v>
      </c>
      <c r="C2436" t="s">
        <v>4098</v>
      </c>
      <c r="D2436" t="s">
        <v>21</v>
      </c>
      <c r="E2436" t="s">
        <v>108</v>
      </c>
      <c r="F2436" t="s">
        <v>109</v>
      </c>
      <c r="G2436" t="s">
        <v>62</v>
      </c>
      <c r="H2436" t="s">
        <v>110</v>
      </c>
      <c r="I2436" t="s">
        <v>52</v>
      </c>
      <c r="J2436" t="s">
        <v>27</v>
      </c>
      <c r="K2436">
        <v>1</v>
      </c>
      <c r="L2436">
        <v>110</v>
      </c>
      <c r="M2436">
        <v>0.15</v>
      </c>
      <c r="N2436">
        <v>93.5</v>
      </c>
      <c r="O2436">
        <v>25.5</v>
      </c>
      <c r="P2436" t="s">
        <v>28</v>
      </c>
      <c r="Q2436" t="s">
        <v>35</v>
      </c>
      <c r="R2436" t="s">
        <v>36</v>
      </c>
      <c r="S2436">
        <v>5</v>
      </c>
      <c r="T2436">
        <f>YEAR(tblOrders[[#This Row],[Order Date]])</f>
        <v>2025</v>
      </c>
      <c r="U2436" t="str">
        <f>TEXT(tblOrders[[#This Row],[Order Date]],"mmm-yyyy")</f>
        <v>Sep-2025</v>
      </c>
      <c r="V2436" s="4">
        <f>tblOrders[[#This Row],[Profit]]/tblOrders[[#This Row],[Sales Amount]]</f>
        <v>0.27272727272727271</v>
      </c>
      <c r="W2436" t="str">
        <f>VLOOKUP(tblOrders[[#This Row],[City]],CityRegion,2,0)</f>
        <v>South</v>
      </c>
      <c r="X2436" t="str">
        <f>VLOOKUP(tblOrders[[#This Row],[City]],lookups!A:C,3,0)</f>
        <v>Kerala</v>
      </c>
    </row>
    <row r="2437" spans="1:24" x14ac:dyDescent="0.25">
      <c r="A2437" t="s">
        <v>4099</v>
      </c>
      <c r="B2437" s="1">
        <v>45667</v>
      </c>
      <c r="C2437" t="s">
        <v>810</v>
      </c>
      <c r="D2437" t="s">
        <v>39</v>
      </c>
      <c r="E2437" t="s">
        <v>60</v>
      </c>
      <c r="F2437" t="s">
        <v>61</v>
      </c>
      <c r="G2437" t="s">
        <v>62</v>
      </c>
      <c r="H2437" t="s">
        <v>63</v>
      </c>
      <c r="I2437" t="s">
        <v>26</v>
      </c>
      <c r="J2437" t="s">
        <v>27</v>
      </c>
      <c r="K2437">
        <v>1</v>
      </c>
      <c r="L2437">
        <v>45</v>
      </c>
      <c r="M2437">
        <v>0.05</v>
      </c>
      <c r="N2437">
        <v>42.75</v>
      </c>
      <c r="O2437">
        <v>16.75</v>
      </c>
      <c r="P2437" t="s">
        <v>28</v>
      </c>
      <c r="Q2437" t="s">
        <v>86</v>
      </c>
      <c r="R2437" t="s">
        <v>36</v>
      </c>
      <c r="S2437">
        <v>2.7</v>
      </c>
      <c r="T2437">
        <f>YEAR(tblOrders[[#This Row],[Order Date]])</f>
        <v>2025</v>
      </c>
      <c r="U2437" t="str">
        <f>TEXT(tblOrders[[#This Row],[Order Date]],"mmm-yyyy")</f>
        <v>Jan-2025</v>
      </c>
      <c r="V2437" s="4">
        <f>tblOrders[[#This Row],[Profit]]/tblOrders[[#This Row],[Sales Amount]]</f>
        <v>0.391812865497076</v>
      </c>
      <c r="W2437" t="str">
        <f>VLOOKUP(tblOrders[[#This Row],[City]],CityRegion,2,0)</f>
        <v>South</v>
      </c>
      <c r="X2437" t="str">
        <f>VLOOKUP(tblOrders[[#This Row],[City]],lookups!A:C,3,0)</f>
        <v>Karnataka</v>
      </c>
    </row>
    <row r="2438" spans="1:24" x14ac:dyDescent="0.25">
      <c r="A2438" t="s">
        <v>4100</v>
      </c>
      <c r="B2438" s="1">
        <v>45903</v>
      </c>
      <c r="C2438" t="s">
        <v>4101</v>
      </c>
      <c r="D2438" t="s">
        <v>39</v>
      </c>
      <c r="E2438" t="s">
        <v>108</v>
      </c>
      <c r="F2438" t="s">
        <v>109</v>
      </c>
      <c r="G2438" t="s">
        <v>62</v>
      </c>
      <c r="H2438" t="s">
        <v>110</v>
      </c>
      <c r="I2438" t="s">
        <v>130</v>
      </c>
      <c r="J2438" t="s">
        <v>45</v>
      </c>
      <c r="K2438">
        <v>4</v>
      </c>
      <c r="L2438">
        <v>110</v>
      </c>
      <c r="M2438">
        <v>0.15</v>
      </c>
      <c r="N2438">
        <v>374</v>
      </c>
      <c r="O2438">
        <v>102</v>
      </c>
      <c r="P2438" t="s">
        <v>85</v>
      </c>
      <c r="Q2438" t="s">
        <v>91</v>
      </c>
      <c r="R2438" t="s">
        <v>36</v>
      </c>
      <c r="S2438">
        <v>3.7</v>
      </c>
      <c r="T2438">
        <f>YEAR(tblOrders[[#This Row],[Order Date]])</f>
        <v>2025</v>
      </c>
      <c r="U2438" t="str">
        <f>TEXT(tblOrders[[#This Row],[Order Date]],"mmm-yyyy")</f>
        <v>Sep-2025</v>
      </c>
      <c r="V2438" s="4">
        <f>tblOrders[[#This Row],[Profit]]/tblOrders[[#This Row],[Sales Amount]]</f>
        <v>0.27272727272727271</v>
      </c>
      <c r="W2438" t="str">
        <f>VLOOKUP(tblOrders[[#This Row],[City]],CityRegion,2,0)</f>
        <v>West</v>
      </c>
      <c r="X2438" t="str">
        <f>VLOOKUP(tblOrders[[#This Row],[City]],lookups!A:C,3,0)</f>
        <v>Maharashtra</v>
      </c>
    </row>
    <row r="2439" spans="1:24" x14ac:dyDescent="0.25">
      <c r="A2439" t="s">
        <v>4102</v>
      </c>
      <c r="B2439" s="1">
        <v>45844</v>
      </c>
      <c r="C2439" t="s">
        <v>319</v>
      </c>
      <c r="D2439" t="s">
        <v>39</v>
      </c>
      <c r="E2439" t="s">
        <v>40</v>
      </c>
      <c r="F2439" t="s">
        <v>41</v>
      </c>
      <c r="G2439" t="s">
        <v>42</v>
      </c>
      <c r="H2439" t="s">
        <v>43</v>
      </c>
      <c r="I2439" t="s">
        <v>26</v>
      </c>
      <c r="J2439" t="s">
        <v>34</v>
      </c>
      <c r="K2439">
        <v>5</v>
      </c>
      <c r="L2439">
        <v>18</v>
      </c>
      <c r="M2439">
        <v>0</v>
      </c>
      <c r="N2439">
        <v>90</v>
      </c>
      <c r="O2439">
        <v>45</v>
      </c>
      <c r="P2439" t="s">
        <v>28</v>
      </c>
      <c r="Q2439" t="s">
        <v>91</v>
      </c>
      <c r="R2439" t="s">
        <v>30</v>
      </c>
      <c r="S2439">
        <v>4.4000000000000004</v>
      </c>
      <c r="T2439">
        <f>YEAR(tblOrders[[#This Row],[Order Date]])</f>
        <v>2025</v>
      </c>
      <c r="U2439" t="str">
        <f>TEXT(tblOrders[[#This Row],[Order Date]],"mmm-yyyy")</f>
        <v>Jul-2025</v>
      </c>
      <c r="V2439" s="4">
        <f>tblOrders[[#This Row],[Profit]]/tblOrders[[#This Row],[Sales Amount]]</f>
        <v>0.5</v>
      </c>
      <c r="W2439" t="str">
        <f>VLOOKUP(tblOrders[[#This Row],[City]],CityRegion,2,0)</f>
        <v>South</v>
      </c>
      <c r="X2439" t="str">
        <f>VLOOKUP(tblOrders[[#This Row],[City]],lookups!A:C,3,0)</f>
        <v>Karnataka</v>
      </c>
    </row>
    <row r="2440" spans="1:24" x14ac:dyDescent="0.25">
      <c r="A2440" t="s">
        <v>4103</v>
      </c>
      <c r="B2440" s="1">
        <v>45684</v>
      </c>
      <c r="C2440" t="s">
        <v>2296</v>
      </c>
      <c r="D2440" t="s">
        <v>21</v>
      </c>
      <c r="E2440" t="s">
        <v>108</v>
      </c>
      <c r="F2440" t="s">
        <v>109</v>
      </c>
      <c r="G2440" t="s">
        <v>62</v>
      </c>
      <c r="H2440" t="s">
        <v>110</v>
      </c>
      <c r="I2440" t="s">
        <v>130</v>
      </c>
      <c r="J2440" t="s">
        <v>34</v>
      </c>
      <c r="K2440">
        <v>2</v>
      </c>
      <c r="L2440">
        <v>110</v>
      </c>
      <c r="M2440">
        <v>0.15</v>
      </c>
      <c r="N2440">
        <v>187</v>
      </c>
      <c r="O2440">
        <v>51</v>
      </c>
      <c r="P2440" t="s">
        <v>28</v>
      </c>
      <c r="Q2440" t="s">
        <v>86</v>
      </c>
      <c r="R2440" t="s">
        <v>36</v>
      </c>
      <c r="S2440">
        <v>4.5999999999999996</v>
      </c>
      <c r="T2440">
        <f>YEAR(tblOrders[[#This Row],[Order Date]])</f>
        <v>2025</v>
      </c>
      <c r="U2440" t="str">
        <f>TEXT(tblOrders[[#This Row],[Order Date]],"mmm-yyyy")</f>
        <v>Jan-2025</v>
      </c>
      <c r="V2440" s="4">
        <f>tblOrders[[#This Row],[Profit]]/tblOrders[[#This Row],[Sales Amount]]</f>
        <v>0.27272727272727271</v>
      </c>
      <c r="W2440" t="str">
        <f>VLOOKUP(tblOrders[[#This Row],[City]],CityRegion,2,0)</f>
        <v>West</v>
      </c>
      <c r="X2440" t="str">
        <f>VLOOKUP(tblOrders[[#This Row],[City]],lookups!A:C,3,0)</f>
        <v>Maharashtra</v>
      </c>
    </row>
    <row r="2441" spans="1:24" x14ac:dyDescent="0.25">
      <c r="A2441" t="s">
        <v>4104</v>
      </c>
      <c r="B2441" s="1">
        <v>46008</v>
      </c>
      <c r="C2441" t="s">
        <v>4105</v>
      </c>
      <c r="D2441" t="s">
        <v>39</v>
      </c>
      <c r="E2441" t="s">
        <v>40</v>
      </c>
      <c r="F2441" t="s">
        <v>41</v>
      </c>
      <c r="G2441" t="s">
        <v>42</v>
      </c>
      <c r="H2441" t="s">
        <v>43</v>
      </c>
      <c r="I2441" t="s">
        <v>139</v>
      </c>
      <c r="J2441" t="s">
        <v>45</v>
      </c>
      <c r="K2441">
        <v>5</v>
      </c>
      <c r="L2441">
        <v>18</v>
      </c>
      <c r="M2441">
        <v>0.05</v>
      </c>
      <c r="N2441">
        <v>85.5</v>
      </c>
      <c r="O2441">
        <v>40.5</v>
      </c>
      <c r="P2441" t="s">
        <v>28</v>
      </c>
      <c r="Q2441" t="s">
        <v>46</v>
      </c>
      <c r="R2441" t="s">
        <v>30</v>
      </c>
      <c r="S2441">
        <v>2.5</v>
      </c>
      <c r="T2441">
        <f>YEAR(tblOrders[[#This Row],[Order Date]])</f>
        <v>2025</v>
      </c>
      <c r="U2441" t="str">
        <f>TEXT(tblOrders[[#This Row],[Order Date]],"mmm-yyyy")</f>
        <v>Dec-2025</v>
      </c>
      <c r="V2441" s="4">
        <f>tblOrders[[#This Row],[Profit]]/tblOrders[[#This Row],[Sales Amount]]</f>
        <v>0.47368421052631576</v>
      </c>
      <c r="W2441" t="str">
        <f>VLOOKUP(tblOrders[[#This Row],[City]],CityRegion,2,0)</f>
        <v>South</v>
      </c>
      <c r="X2441" t="str">
        <f>VLOOKUP(tblOrders[[#This Row],[City]],lookups!A:C,3,0)</f>
        <v>Tamil Nadu</v>
      </c>
    </row>
    <row r="2442" spans="1:24" x14ac:dyDescent="0.25">
      <c r="A2442" t="s">
        <v>4106</v>
      </c>
      <c r="B2442" s="1">
        <v>46009</v>
      </c>
      <c r="C2442" t="s">
        <v>4107</v>
      </c>
      <c r="D2442" t="s">
        <v>21</v>
      </c>
      <c r="E2442" t="s">
        <v>73</v>
      </c>
      <c r="F2442" t="s">
        <v>74</v>
      </c>
      <c r="G2442" t="s">
        <v>68</v>
      </c>
      <c r="H2442" t="s">
        <v>75</v>
      </c>
      <c r="I2442" t="s">
        <v>26</v>
      </c>
      <c r="J2442" t="s">
        <v>34</v>
      </c>
      <c r="K2442">
        <v>2</v>
      </c>
      <c r="L2442">
        <v>65</v>
      </c>
      <c r="M2442">
        <v>0</v>
      </c>
      <c r="N2442">
        <v>130</v>
      </c>
      <c r="O2442">
        <v>54</v>
      </c>
      <c r="P2442" t="s">
        <v>28</v>
      </c>
      <c r="Q2442" t="s">
        <v>86</v>
      </c>
      <c r="R2442" t="s">
        <v>36</v>
      </c>
      <c r="S2442">
        <v>4.7</v>
      </c>
      <c r="T2442">
        <f>YEAR(tblOrders[[#This Row],[Order Date]])</f>
        <v>2025</v>
      </c>
      <c r="U2442" t="str">
        <f>TEXT(tblOrders[[#This Row],[Order Date]],"mmm-yyyy")</f>
        <v>Dec-2025</v>
      </c>
      <c r="V2442" s="4">
        <f>tblOrders[[#This Row],[Profit]]/tblOrders[[#This Row],[Sales Amount]]</f>
        <v>0.41538461538461541</v>
      </c>
      <c r="W2442" t="str">
        <f>VLOOKUP(tblOrders[[#This Row],[City]],CityRegion,2,0)</f>
        <v>South</v>
      </c>
      <c r="X2442" t="str">
        <f>VLOOKUP(tblOrders[[#This Row],[City]],lookups!A:C,3,0)</f>
        <v>Karnataka</v>
      </c>
    </row>
    <row r="2443" spans="1:24" x14ac:dyDescent="0.25">
      <c r="A2443" t="s">
        <v>4108</v>
      </c>
      <c r="B2443" s="1">
        <v>45875</v>
      </c>
      <c r="C2443" t="s">
        <v>1861</v>
      </c>
      <c r="D2443" t="s">
        <v>39</v>
      </c>
      <c r="E2443" t="s">
        <v>108</v>
      </c>
      <c r="F2443" t="s">
        <v>109</v>
      </c>
      <c r="G2443" t="s">
        <v>62</v>
      </c>
      <c r="H2443" t="s">
        <v>110</v>
      </c>
      <c r="I2443" t="s">
        <v>84</v>
      </c>
      <c r="J2443" t="s">
        <v>45</v>
      </c>
      <c r="K2443">
        <v>1</v>
      </c>
      <c r="L2443">
        <v>110</v>
      </c>
      <c r="M2443">
        <v>0.2</v>
      </c>
      <c r="N2443">
        <v>88</v>
      </c>
      <c r="O2443">
        <v>20</v>
      </c>
      <c r="P2443" t="s">
        <v>28</v>
      </c>
      <c r="Q2443" t="s">
        <v>86</v>
      </c>
      <c r="R2443" t="s">
        <v>36</v>
      </c>
      <c r="S2443">
        <v>4.0999999999999996</v>
      </c>
      <c r="T2443">
        <f>YEAR(tblOrders[[#This Row],[Order Date]])</f>
        <v>2025</v>
      </c>
      <c r="U2443" t="str">
        <f>TEXT(tblOrders[[#This Row],[Order Date]],"mmm-yyyy")</f>
        <v>Aug-2025</v>
      </c>
      <c r="V2443" s="4">
        <f>tblOrders[[#This Row],[Profit]]/tblOrders[[#This Row],[Sales Amount]]</f>
        <v>0.22727272727272727</v>
      </c>
      <c r="W2443" t="str">
        <f>VLOOKUP(tblOrders[[#This Row],[City]],CityRegion,2,0)</f>
        <v>West</v>
      </c>
      <c r="X2443" t="str">
        <f>VLOOKUP(tblOrders[[#This Row],[City]],lookups!A:C,3,0)</f>
        <v>Maharashtra</v>
      </c>
    </row>
    <row r="2444" spans="1:24" x14ac:dyDescent="0.25">
      <c r="A2444" t="s">
        <v>4109</v>
      </c>
      <c r="B2444" s="1">
        <v>45998</v>
      </c>
      <c r="C2444" t="s">
        <v>322</v>
      </c>
      <c r="D2444" t="s">
        <v>39</v>
      </c>
      <c r="E2444" t="s">
        <v>22</v>
      </c>
      <c r="F2444" t="s">
        <v>23</v>
      </c>
      <c r="G2444" t="s">
        <v>24</v>
      </c>
      <c r="H2444" t="s">
        <v>25</v>
      </c>
      <c r="I2444" t="s">
        <v>52</v>
      </c>
      <c r="J2444" t="s">
        <v>34</v>
      </c>
      <c r="K2444">
        <v>2</v>
      </c>
      <c r="L2444">
        <v>190</v>
      </c>
      <c r="M2444">
        <v>0.1</v>
      </c>
      <c r="N2444">
        <v>342</v>
      </c>
      <c r="O2444">
        <v>92</v>
      </c>
      <c r="P2444" t="s">
        <v>85</v>
      </c>
      <c r="Q2444" t="s">
        <v>46</v>
      </c>
      <c r="R2444" t="s">
        <v>36</v>
      </c>
      <c r="S2444">
        <v>3.6</v>
      </c>
      <c r="T2444">
        <f>YEAR(tblOrders[[#This Row],[Order Date]])</f>
        <v>2025</v>
      </c>
      <c r="U2444" t="str">
        <f>TEXT(tblOrders[[#This Row],[Order Date]],"mmm-yyyy")</f>
        <v>Dec-2025</v>
      </c>
      <c r="V2444" s="4">
        <f>tblOrders[[#This Row],[Profit]]/tblOrders[[#This Row],[Sales Amount]]</f>
        <v>0.26900584795321636</v>
      </c>
      <c r="W2444" t="str">
        <f>VLOOKUP(tblOrders[[#This Row],[City]],CityRegion,2,0)</f>
        <v>South</v>
      </c>
      <c r="X2444" t="str">
        <f>VLOOKUP(tblOrders[[#This Row],[City]],lookups!A:C,3,0)</f>
        <v>Kerala</v>
      </c>
    </row>
    <row r="2445" spans="1:24" x14ac:dyDescent="0.25">
      <c r="A2445" t="s">
        <v>4110</v>
      </c>
      <c r="B2445" s="1">
        <v>45901</v>
      </c>
      <c r="C2445" t="s">
        <v>4111</v>
      </c>
      <c r="D2445" t="s">
        <v>39</v>
      </c>
      <c r="E2445" t="s">
        <v>114</v>
      </c>
      <c r="F2445" t="s">
        <v>115</v>
      </c>
      <c r="G2445" t="s">
        <v>42</v>
      </c>
      <c r="H2445" t="s">
        <v>116</v>
      </c>
      <c r="I2445" t="s">
        <v>70</v>
      </c>
      <c r="J2445" t="s">
        <v>34</v>
      </c>
      <c r="K2445">
        <v>5</v>
      </c>
      <c r="L2445">
        <v>12</v>
      </c>
      <c r="M2445">
        <v>0.2</v>
      </c>
      <c r="N2445">
        <v>48</v>
      </c>
      <c r="O2445">
        <v>18</v>
      </c>
      <c r="P2445" t="s">
        <v>28</v>
      </c>
      <c r="Q2445" t="s">
        <v>35</v>
      </c>
      <c r="R2445" t="s">
        <v>36</v>
      </c>
      <c r="S2445">
        <v>3.2</v>
      </c>
      <c r="T2445">
        <f>YEAR(tblOrders[[#This Row],[Order Date]])</f>
        <v>2025</v>
      </c>
      <c r="U2445" t="str">
        <f>TEXT(tblOrders[[#This Row],[Order Date]],"mmm-yyyy")</f>
        <v>Sep-2025</v>
      </c>
      <c r="V2445" s="4">
        <f>tblOrders[[#This Row],[Profit]]/tblOrders[[#This Row],[Sales Amount]]</f>
        <v>0.375</v>
      </c>
      <c r="W2445" t="str">
        <f>VLOOKUP(tblOrders[[#This Row],[City]],CityRegion,2,0)</f>
        <v>South</v>
      </c>
      <c r="X2445" t="str">
        <f>VLOOKUP(tblOrders[[#This Row],[City]],lookups!A:C,3,0)</f>
        <v>Telengana</v>
      </c>
    </row>
    <row r="2446" spans="1:24" x14ac:dyDescent="0.25">
      <c r="A2446" t="s">
        <v>4112</v>
      </c>
      <c r="B2446" s="1">
        <v>45764</v>
      </c>
      <c r="C2446" t="s">
        <v>3623</v>
      </c>
      <c r="D2446" t="s">
        <v>21</v>
      </c>
      <c r="E2446" t="s">
        <v>114</v>
      </c>
      <c r="F2446" t="s">
        <v>115</v>
      </c>
      <c r="G2446" t="s">
        <v>42</v>
      </c>
      <c r="H2446" t="s">
        <v>116</v>
      </c>
      <c r="I2446" t="s">
        <v>52</v>
      </c>
      <c r="J2446" t="s">
        <v>27</v>
      </c>
      <c r="K2446">
        <v>2</v>
      </c>
      <c r="L2446">
        <v>12</v>
      </c>
      <c r="M2446">
        <v>0</v>
      </c>
      <c r="N2446">
        <v>24</v>
      </c>
      <c r="O2446">
        <v>12</v>
      </c>
      <c r="P2446" t="s">
        <v>28</v>
      </c>
      <c r="Q2446" t="s">
        <v>46</v>
      </c>
      <c r="R2446" t="s">
        <v>36</v>
      </c>
      <c r="S2446">
        <v>3.3</v>
      </c>
      <c r="T2446">
        <f>YEAR(tblOrders[[#This Row],[Order Date]])</f>
        <v>2025</v>
      </c>
      <c r="U2446" t="str">
        <f>TEXT(tblOrders[[#This Row],[Order Date]],"mmm-yyyy")</f>
        <v>Apr-2025</v>
      </c>
      <c r="V2446" s="4">
        <f>tblOrders[[#This Row],[Profit]]/tblOrders[[#This Row],[Sales Amount]]</f>
        <v>0.5</v>
      </c>
      <c r="W2446" t="str">
        <f>VLOOKUP(tblOrders[[#This Row],[City]],CityRegion,2,0)</f>
        <v>South</v>
      </c>
      <c r="X2446" t="str">
        <f>VLOOKUP(tblOrders[[#This Row],[City]],lookups!A:C,3,0)</f>
        <v>Kerala</v>
      </c>
    </row>
    <row r="2447" spans="1:24" x14ac:dyDescent="0.25">
      <c r="A2447" t="s">
        <v>4113</v>
      </c>
      <c r="B2447" s="1">
        <v>45971</v>
      </c>
      <c r="C2447" t="s">
        <v>3507</v>
      </c>
      <c r="D2447" t="s">
        <v>39</v>
      </c>
      <c r="E2447" t="s">
        <v>108</v>
      </c>
      <c r="F2447" t="s">
        <v>109</v>
      </c>
      <c r="G2447" t="s">
        <v>62</v>
      </c>
      <c r="H2447" t="s">
        <v>110</v>
      </c>
      <c r="I2447" t="s">
        <v>84</v>
      </c>
      <c r="J2447" t="s">
        <v>34</v>
      </c>
      <c r="K2447">
        <v>5</v>
      </c>
      <c r="L2447">
        <v>110</v>
      </c>
      <c r="M2447">
        <v>0.15</v>
      </c>
      <c r="N2447">
        <v>467.5</v>
      </c>
      <c r="O2447">
        <v>127.5</v>
      </c>
      <c r="P2447" t="s">
        <v>28</v>
      </c>
      <c r="Q2447" t="s">
        <v>29</v>
      </c>
      <c r="R2447" t="s">
        <v>36</v>
      </c>
      <c r="S2447">
        <v>2.7</v>
      </c>
      <c r="T2447">
        <f>YEAR(tblOrders[[#This Row],[Order Date]])</f>
        <v>2025</v>
      </c>
      <c r="U2447" t="str">
        <f>TEXT(tblOrders[[#This Row],[Order Date]],"mmm-yyyy")</f>
        <v>Nov-2025</v>
      </c>
      <c r="V2447" s="4">
        <f>tblOrders[[#This Row],[Profit]]/tblOrders[[#This Row],[Sales Amount]]</f>
        <v>0.27272727272727271</v>
      </c>
      <c r="W2447" t="str">
        <f>VLOOKUP(tblOrders[[#This Row],[City]],CityRegion,2,0)</f>
        <v>West</v>
      </c>
      <c r="X2447" t="str">
        <f>VLOOKUP(tblOrders[[#This Row],[City]],lookups!A:C,3,0)</f>
        <v>Maharashtra</v>
      </c>
    </row>
    <row r="2448" spans="1:24" x14ac:dyDescent="0.25">
      <c r="A2448" t="s">
        <v>4114</v>
      </c>
      <c r="B2448" s="1">
        <v>45871</v>
      </c>
      <c r="C2448" t="s">
        <v>4115</v>
      </c>
      <c r="D2448" t="s">
        <v>21</v>
      </c>
      <c r="E2448" t="s">
        <v>66</v>
      </c>
      <c r="F2448" t="s">
        <v>67</v>
      </c>
      <c r="G2448" t="s">
        <v>68</v>
      </c>
      <c r="H2448" t="s">
        <v>69</v>
      </c>
      <c r="I2448" t="s">
        <v>139</v>
      </c>
      <c r="J2448" t="s">
        <v>45</v>
      </c>
      <c r="K2448">
        <v>3</v>
      </c>
      <c r="L2448">
        <v>149</v>
      </c>
      <c r="M2448">
        <v>0.15</v>
      </c>
      <c r="N2448">
        <v>379.95</v>
      </c>
      <c r="O2448">
        <v>94.95</v>
      </c>
      <c r="P2448" t="s">
        <v>28</v>
      </c>
      <c r="Q2448" t="s">
        <v>86</v>
      </c>
      <c r="R2448" t="s">
        <v>36</v>
      </c>
      <c r="S2448">
        <v>4.7</v>
      </c>
      <c r="T2448">
        <f>YEAR(tblOrders[[#This Row],[Order Date]])</f>
        <v>2025</v>
      </c>
      <c r="U2448" t="str">
        <f>TEXT(tblOrders[[#This Row],[Order Date]],"mmm-yyyy")</f>
        <v>Aug-2025</v>
      </c>
      <c r="V2448" s="4">
        <f>tblOrders[[#This Row],[Profit]]/tblOrders[[#This Row],[Sales Amount]]</f>
        <v>0.24990130280300041</v>
      </c>
      <c r="W2448" t="str">
        <f>VLOOKUP(tblOrders[[#This Row],[City]],CityRegion,2,0)</f>
        <v>South</v>
      </c>
      <c r="X2448" t="str">
        <f>VLOOKUP(tblOrders[[#This Row],[City]],lookups!A:C,3,0)</f>
        <v>Tamil Nadu</v>
      </c>
    </row>
    <row r="2449" spans="1:24" x14ac:dyDescent="0.25">
      <c r="A2449" t="s">
        <v>4116</v>
      </c>
      <c r="B2449" s="1">
        <v>45864</v>
      </c>
      <c r="C2449" t="s">
        <v>2287</v>
      </c>
      <c r="D2449" t="s">
        <v>21</v>
      </c>
      <c r="E2449" t="s">
        <v>60</v>
      </c>
      <c r="F2449" t="s">
        <v>61</v>
      </c>
      <c r="G2449" t="s">
        <v>62</v>
      </c>
      <c r="H2449" t="s">
        <v>63</v>
      </c>
      <c r="I2449" t="s">
        <v>57</v>
      </c>
      <c r="J2449" t="s">
        <v>34</v>
      </c>
      <c r="K2449">
        <v>2</v>
      </c>
      <c r="L2449">
        <v>45</v>
      </c>
      <c r="M2449">
        <v>0.1</v>
      </c>
      <c r="N2449">
        <v>81</v>
      </c>
      <c r="O2449">
        <v>29</v>
      </c>
      <c r="P2449" t="s">
        <v>111</v>
      </c>
      <c r="Q2449" t="s">
        <v>29</v>
      </c>
      <c r="R2449" t="s">
        <v>36</v>
      </c>
      <c r="S2449">
        <v>4.0999999999999996</v>
      </c>
      <c r="T2449">
        <f>YEAR(tblOrders[[#This Row],[Order Date]])</f>
        <v>2025</v>
      </c>
      <c r="U2449" t="str">
        <f>TEXT(tblOrders[[#This Row],[Order Date]],"mmm-yyyy")</f>
        <v>Jul-2025</v>
      </c>
      <c r="V2449" s="4">
        <f>tblOrders[[#This Row],[Profit]]/tblOrders[[#This Row],[Sales Amount]]</f>
        <v>0.35802469135802467</v>
      </c>
      <c r="W2449" t="str">
        <f>VLOOKUP(tblOrders[[#This Row],[City]],CityRegion,2,0)</f>
        <v>South</v>
      </c>
      <c r="X2449" t="str">
        <f>VLOOKUP(tblOrders[[#This Row],[City]],lookups!A:C,3,0)</f>
        <v>Kerala</v>
      </c>
    </row>
    <row r="2450" spans="1:24" x14ac:dyDescent="0.25">
      <c r="A2450" t="s">
        <v>4117</v>
      </c>
      <c r="B2450" s="1">
        <v>45875</v>
      </c>
      <c r="C2450" t="s">
        <v>4118</v>
      </c>
      <c r="D2450" t="s">
        <v>21</v>
      </c>
      <c r="E2450" t="s">
        <v>40</v>
      </c>
      <c r="F2450" t="s">
        <v>41</v>
      </c>
      <c r="G2450" t="s">
        <v>42</v>
      </c>
      <c r="H2450" t="s">
        <v>43</v>
      </c>
      <c r="I2450" t="s">
        <v>33</v>
      </c>
      <c r="J2450" t="s">
        <v>45</v>
      </c>
      <c r="K2450">
        <v>5</v>
      </c>
      <c r="L2450">
        <v>18</v>
      </c>
      <c r="M2450">
        <v>0.1</v>
      </c>
      <c r="N2450">
        <v>81</v>
      </c>
      <c r="O2450">
        <v>36</v>
      </c>
      <c r="P2450" t="s">
        <v>28</v>
      </c>
      <c r="Q2450" t="s">
        <v>91</v>
      </c>
      <c r="R2450" t="s">
        <v>36</v>
      </c>
      <c r="S2450">
        <v>2.8</v>
      </c>
      <c r="T2450">
        <f>YEAR(tblOrders[[#This Row],[Order Date]])</f>
        <v>2025</v>
      </c>
      <c r="U2450" t="str">
        <f>TEXT(tblOrders[[#This Row],[Order Date]],"mmm-yyyy")</f>
        <v>Aug-2025</v>
      </c>
      <c r="V2450" s="4">
        <f>tblOrders[[#This Row],[Profit]]/tblOrders[[#This Row],[Sales Amount]]</f>
        <v>0.44444444444444442</v>
      </c>
      <c r="W2450" t="str">
        <f>VLOOKUP(tblOrders[[#This Row],[City]],CityRegion,2,0)</f>
        <v>North</v>
      </c>
      <c r="X2450" t="str">
        <f>VLOOKUP(tblOrders[[#This Row],[City]],lookups!A:C,3,0)</f>
        <v>Delhi</v>
      </c>
    </row>
    <row r="2451" spans="1:24" x14ac:dyDescent="0.25">
      <c r="A2451" t="s">
        <v>4119</v>
      </c>
      <c r="B2451" s="1">
        <v>45879</v>
      </c>
      <c r="C2451" t="s">
        <v>4120</v>
      </c>
      <c r="D2451" t="s">
        <v>21</v>
      </c>
      <c r="E2451" t="s">
        <v>60</v>
      </c>
      <c r="F2451" t="s">
        <v>61</v>
      </c>
      <c r="G2451" t="s">
        <v>62</v>
      </c>
      <c r="H2451" t="s">
        <v>63</v>
      </c>
      <c r="I2451" t="s">
        <v>52</v>
      </c>
      <c r="J2451" t="s">
        <v>34</v>
      </c>
      <c r="K2451">
        <v>3</v>
      </c>
      <c r="L2451">
        <v>45</v>
      </c>
      <c r="M2451">
        <v>0</v>
      </c>
      <c r="N2451">
        <v>135</v>
      </c>
      <c r="O2451">
        <v>57</v>
      </c>
      <c r="P2451" t="s">
        <v>28</v>
      </c>
      <c r="Q2451" t="s">
        <v>35</v>
      </c>
      <c r="R2451" t="s">
        <v>36</v>
      </c>
      <c r="S2451">
        <v>4.0999999999999996</v>
      </c>
      <c r="T2451">
        <f>YEAR(tblOrders[[#This Row],[Order Date]])</f>
        <v>2025</v>
      </c>
      <c r="U2451" t="str">
        <f>TEXT(tblOrders[[#This Row],[Order Date]],"mmm-yyyy")</f>
        <v>Aug-2025</v>
      </c>
      <c r="V2451" s="4">
        <f>tblOrders[[#This Row],[Profit]]/tblOrders[[#This Row],[Sales Amount]]</f>
        <v>0.42222222222222222</v>
      </c>
      <c r="W2451" t="str">
        <f>VLOOKUP(tblOrders[[#This Row],[City]],CityRegion,2,0)</f>
        <v>South</v>
      </c>
      <c r="X2451" t="str">
        <f>VLOOKUP(tblOrders[[#This Row],[City]],lookups!A:C,3,0)</f>
        <v>Kerala</v>
      </c>
    </row>
    <row r="2452" spans="1:24" x14ac:dyDescent="0.25">
      <c r="A2452" t="s">
        <v>4121</v>
      </c>
      <c r="B2452" s="1">
        <v>45979</v>
      </c>
      <c r="C2452" t="s">
        <v>4122</v>
      </c>
      <c r="D2452" t="s">
        <v>21</v>
      </c>
      <c r="E2452" t="s">
        <v>40</v>
      </c>
      <c r="F2452" t="s">
        <v>41</v>
      </c>
      <c r="G2452" t="s">
        <v>42</v>
      </c>
      <c r="H2452" t="s">
        <v>43</v>
      </c>
      <c r="I2452" t="s">
        <v>52</v>
      </c>
      <c r="J2452" t="s">
        <v>45</v>
      </c>
      <c r="K2452">
        <v>4</v>
      </c>
      <c r="L2452">
        <v>18</v>
      </c>
      <c r="M2452">
        <v>0.05</v>
      </c>
      <c r="N2452">
        <v>68.400000000000006</v>
      </c>
      <c r="O2452">
        <v>32.4</v>
      </c>
      <c r="P2452" t="s">
        <v>28</v>
      </c>
      <c r="Q2452" t="s">
        <v>91</v>
      </c>
      <c r="R2452" t="s">
        <v>36</v>
      </c>
      <c r="S2452">
        <v>4.4000000000000004</v>
      </c>
      <c r="T2452">
        <f>YEAR(tblOrders[[#This Row],[Order Date]])</f>
        <v>2025</v>
      </c>
      <c r="U2452" t="str">
        <f>TEXT(tblOrders[[#This Row],[Order Date]],"mmm-yyyy")</f>
        <v>Nov-2025</v>
      </c>
      <c r="V2452" s="4">
        <f>tblOrders[[#This Row],[Profit]]/tblOrders[[#This Row],[Sales Amount]]</f>
        <v>0.47368421052631571</v>
      </c>
      <c r="W2452" t="str">
        <f>VLOOKUP(tblOrders[[#This Row],[City]],CityRegion,2,0)</f>
        <v>South</v>
      </c>
      <c r="X2452" t="str">
        <f>VLOOKUP(tblOrders[[#This Row],[City]],lookups!A:C,3,0)</f>
        <v>Kerala</v>
      </c>
    </row>
    <row r="2453" spans="1:24" x14ac:dyDescent="0.25">
      <c r="A2453" t="s">
        <v>4123</v>
      </c>
      <c r="B2453" s="1">
        <v>45952</v>
      </c>
      <c r="C2453" t="s">
        <v>4124</v>
      </c>
      <c r="D2453" t="s">
        <v>39</v>
      </c>
      <c r="E2453" t="s">
        <v>79</v>
      </c>
      <c r="F2453" t="s">
        <v>80</v>
      </c>
      <c r="G2453" t="s">
        <v>68</v>
      </c>
      <c r="H2453" t="s">
        <v>81</v>
      </c>
      <c r="I2453" t="s">
        <v>26</v>
      </c>
      <c r="J2453" t="s">
        <v>27</v>
      </c>
      <c r="K2453">
        <v>3</v>
      </c>
      <c r="L2453">
        <v>799</v>
      </c>
      <c r="M2453">
        <v>0.2</v>
      </c>
      <c r="N2453">
        <v>1917.6</v>
      </c>
      <c r="O2453">
        <v>57.6</v>
      </c>
      <c r="P2453" t="s">
        <v>28</v>
      </c>
      <c r="Q2453" t="s">
        <v>91</v>
      </c>
      <c r="R2453" t="s">
        <v>36</v>
      </c>
      <c r="S2453">
        <v>4.7</v>
      </c>
      <c r="T2453">
        <f>YEAR(tblOrders[[#This Row],[Order Date]])</f>
        <v>2025</v>
      </c>
      <c r="U2453" t="str">
        <f>TEXT(tblOrders[[#This Row],[Order Date]],"mmm-yyyy")</f>
        <v>Oct-2025</v>
      </c>
      <c r="V2453" s="4">
        <f>tblOrders[[#This Row],[Profit]]/tblOrders[[#This Row],[Sales Amount]]</f>
        <v>3.0037546933667086E-2</v>
      </c>
      <c r="W2453" t="str">
        <f>VLOOKUP(tblOrders[[#This Row],[City]],CityRegion,2,0)</f>
        <v>South</v>
      </c>
      <c r="X2453" t="str">
        <f>VLOOKUP(tblOrders[[#This Row],[City]],lookups!A:C,3,0)</f>
        <v>Karnataka</v>
      </c>
    </row>
    <row r="2454" spans="1:24" x14ac:dyDescent="0.25">
      <c r="A2454" t="s">
        <v>4125</v>
      </c>
      <c r="B2454" s="1">
        <v>46001</v>
      </c>
      <c r="C2454" t="s">
        <v>3887</v>
      </c>
      <c r="D2454" t="s">
        <v>21</v>
      </c>
      <c r="E2454" t="s">
        <v>22</v>
      </c>
      <c r="F2454" t="s">
        <v>23</v>
      </c>
      <c r="G2454" t="s">
        <v>24</v>
      </c>
      <c r="H2454" t="s">
        <v>25</v>
      </c>
      <c r="I2454" t="s">
        <v>52</v>
      </c>
      <c r="J2454" t="s">
        <v>27</v>
      </c>
      <c r="K2454">
        <v>3</v>
      </c>
      <c r="L2454">
        <v>190</v>
      </c>
      <c r="M2454">
        <v>0</v>
      </c>
      <c r="N2454">
        <v>570</v>
      </c>
      <c r="O2454">
        <v>195</v>
      </c>
      <c r="P2454" t="s">
        <v>28</v>
      </c>
      <c r="Q2454" t="s">
        <v>29</v>
      </c>
      <c r="R2454" t="s">
        <v>123</v>
      </c>
      <c r="S2454">
        <v>2.9</v>
      </c>
      <c r="T2454">
        <f>YEAR(tblOrders[[#This Row],[Order Date]])</f>
        <v>2025</v>
      </c>
      <c r="U2454" t="str">
        <f>TEXT(tblOrders[[#This Row],[Order Date]],"mmm-yyyy")</f>
        <v>Dec-2025</v>
      </c>
      <c r="V2454" s="4">
        <f>tblOrders[[#This Row],[Profit]]/tblOrders[[#This Row],[Sales Amount]]</f>
        <v>0.34210526315789475</v>
      </c>
      <c r="W2454" t="str">
        <f>VLOOKUP(tblOrders[[#This Row],[City]],CityRegion,2,0)</f>
        <v>South</v>
      </c>
      <c r="X2454" t="str">
        <f>VLOOKUP(tblOrders[[#This Row],[City]],lookups!A:C,3,0)</f>
        <v>Kerala</v>
      </c>
    </row>
    <row r="2455" spans="1:24" x14ac:dyDescent="0.25">
      <c r="A2455" t="s">
        <v>4126</v>
      </c>
      <c r="B2455" s="1">
        <v>45913</v>
      </c>
      <c r="C2455" t="s">
        <v>1047</v>
      </c>
      <c r="D2455" t="s">
        <v>21</v>
      </c>
      <c r="E2455" t="s">
        <v>114</v>
      </c>
      <c r="F2455" t="s">
        <v>115</v>
      </c>
      <c r="G2455" t="s">
        <v>42</v>
      </c>
      <c r="H2455" t="s">
        <v>116</v>
      </c>
      <c r="I2455" t="s">
        <v>76</v>
      </c>
      <c r="J2455" t="s">
        <v>34</v>
      </c>
      <c r="K2455">
        <v>3</v>
      </c>
      <c r="L2455">
        <v>12</v>
      </c>
      <c r="M2455">
        <v>0.2</v>
      </c>
      <c r="N2455">
        <v>28.8</v>
      </c>
      <c r="O2455">
        <v>10.8</v>
      </c>
      <c r="P2455" t="s">
        <v>28</v>
      </c>
      <c r="Q2455" t="s">
        <v>29</v>
      </c>
      <c r="R2455" t="s">
        <v>30</v>
      </c>
      <c r="S2455">
        <v>2.7</v>
      </c>
      <c r="T2455">
        <f>YEAR(tblOrders[[#This Row],[Order Date]])</f>
        <v>2025</v>
      </c>
      <c r="U2455" t="str">
        <f>TEXT(tblOrders[[#This Row],[Order Date]],"mmm-yyyy")</f>
        <v>Sep-2025</v>
      </c>
      <c r="V2455" s="4">
        <f>tblOrders[[#This Row],[Profit]]/tblOrders[[#This Row],[Sales Amount]]</f>
        <v>0.375</v>
      </c>
      <c r="W2455" t="str">
        <f>VLOOKUP(tblOrders[[#This Row],[City]],CityRegion,2,0)</f>
        <v>South</v>
      </c>
      <c r="X2455" t="str">
        <f>VLOOKUP(tblOrders[[#This Row],[City]],lookups!A:C,3,0)</f>
        <v>Kerala</v>
      </c>
    </row>
    <row r="2456" spans="1:24" x14ac:dyDescent="0.25">
      <c r="A2456" t="s">
        <v>4127</v>
      </c>
      <c r="B2456" s="1">
        <v>45925</v>
      </c>
      <c r="C2456" t="s">
        <v>4128</v>
      </c>
      <c r="D2456" t="s">
        <v>39</v>
      </c>
      <c r="E2456" t="s">
        <v>94</v>
      </c>
      <c r="F2456" t="s">
        <v>95</v>
      </c>
      <c r="G2456" t="s">
        <v>68</v>
      </c>
      <c r="H2456" t="s">
        <v>96</v>
      </c>
      <c r="I2456" t="s">
        <v>130</v>
      </c>
      <c r="J2456" t="s">
        <v>34</v>
      </c>
      <c r="K2456">
        <v>3</v>
      </c>
      <c r="L2456">
        <v>89</v>
      </c>
      <c r="M2456">
        <v>0</v>
      </c>
      <c r="N2456">
        <v>267</v>
      </c>
      <c r="O2456">
        <v>102</v>
      </c>
      <c r="P2456" t="s">
        <v>28</v>
      </c>
      <c r="Q2456" t="s">
        <v>35</v>
      </c>
      <c r="R2456" t="s">
        <v>123</v>
      </c>
      <c r="S2456">
        <v>4.7</v>
      </c>
      <c r="T2456">
        <f>YEAR(tblOrders[[#This Row],[Order Date]])</f>
        <v>2025</v>
      </c>
      <c r="U2456" t="str">
        <f>TEXT(tblOrders[[#This Row],[Order Date]],"mmm-yyyy")</f>
        <v>Sep-2025</v>
      </c>
      <c r="V2456" s="4">
        <f>tblOrders[[#This Row],[Profit]]/tblOrders[[#This Row],[Sales Amount]]</f>
        <v>0.38202247191011235</v>
      </c>
      <c r="W2456" t="str">
        <f>VLOOKUP(tblOrders[[#This Row],[City]],CityRegion,2,0)</f>
        <v>West</v>
      </c>
      <c r="X2456" t="str">
        <f>VLOOKUP(tblOrders[[#This Row],[City]],lookups!A:C,3,0)</f>
        <v>Maharashtra</v>
      </c>
    </row>
    <row r="2457" spans="1:24" x14ac:dyDescent="0.25">
      <c r="A2457" t="s">
        <v>4129</v>
      </c>
      <c r="B2457" s="1">
        <v>45937</v>
      </c>
      <c r="C2457" t="s">
        <v>4130</v>
      </c>
      <c r="D2457" t="s">
        <v>21</v>
      </c>
      <c r="E2457" t="s">
        <v>66</v>
      </c>
      <c r="F2457" t="s">
        <v>67</v>
      </c>
      <c r="G2457" t="s">
        <v>68</v>
      </c>
      <c r="H2457" t="s">
        <v>69</v>
      </c>
      <c r="I2457" t="s">
        <v>139</v>
      </c>
      <c r="J2457" t="s">
        <v>34</v>
      </c>
      <c r="K2457">
        <v>1</v>
      </c>
      <c r="L2457">
        <v>149</v>
      </c>
      <c r="M2457">
        <v>0</v>
      </c>
      <c r="N2457">
        <v>149</v>
      </c>
      <c r="O2457">
        <v>54</v>
      </c>
      <c r="P2457" t="s">
        <v>28</v>
      </c>
      <c r="Q2457" t="s">
        <v>91</v>
      </c>
      <c r="R2457" t="s">
        <v>36</v>
      </c>
      <c r="S2457">
        <v>3.7</v>
      </c>
      <c r="T2457">
        <f>YEAR(tblOrders[[#This Row],[Order Date]])</f>
        <v>2025</v>
      </c>
      <c r="U2457" t="str">
        <f>TEXT(tblOrders[[#This Row],[Order Date]],"mmm-yyyy")</f>
        <v>Oct-2025</v>
      </c>
      <c r="V2457" s="4">
        <f>tblOrders[[#This Row],[Profit]]/tblOrders[[#This Row],[Sales Amount]]</f>
        <v>0.36241610738255031</v>
      </c>
      <c r="W2457" t="str">
        <f>VLOOKUP(tblOrders[[#This Row],[City]],CityRegion,2,0)</f>
        <v>South</v>
      </c>
      <c r="X2457" t="str">
        <f>VLOOKUP(tblOrders[[#This Row],[City]],lookups!A:C,3,0)</f>
        <v>Tamil Nadu</v>
      </c>
    </row>
    <row r="2458" spans="1:24" x14ac:dyDescent="0.25">
      <c r="A2458" t="s">
        <v>4131</v>
      </c>
      <c r="B2458" s="1">
        <v>45986</v>
      </c>
      <c r="C2458" t="s">
        <v>2377</v>
      </c>
      <c r="D2458" t="s">
        <v>21</v>
      </c>
      <c r="E2458" t="s">
        <v>114</v>
      </c>
      <c r="F2458" t="s">
        <v>115</v>
      </c>
      <c r="G2458" t="s">
        <v>42</v>
      </c>
      <c r="H2458" t="s">
        <v>116</v>
      </c>
      <c r="I2458" t="s">
        <v>33</v>
      </c>
      <c r="J2458" t="s">
        <v>45</v>
      </c>
      <c r="K2458">
        <v>3</v>
      </c>
      <c r="L2458">
        <v>12</v>
      </c>
      <c r="M2458">
        <v>0</v>
      </c>
      <c r="N2458">
        <v>36</v>
      </c>
      <c r="O2458">
        <v>18</v>
      </c>
      <c r="P2458" t="s">
        <v>28</v>
      </c>
      <c r="Q2458" t="s">
        <v>29</v>
      </c>
      <c r="R2458" t="s">
        <v>36</v>
      </c>
      <c r="S2458">
        <v>3.4</v>
      </c>
      <c r="T2458">
        <f>YEAR(tblOrders[[#This Row],[Order Date]])</f>
        <v>2025</v>
      </c>
      <c r="U2458" t="str">
        <f>TEXT(tblOrders[[#This Row],[Order Date]],"mmm-yyyy")</f>
        <v>Nov-2025</v>
      </c>
      <c r="V2458" s="4">
        <f>tblOrders[[#This Row],[Profit]]/tblOrders[[#This Row],[Sales Amount]]</f>
        <v>0.5</v>
      </c>
      <c r="W2458" t="str">
        <f>VLOOKUP(tblOrders[[#This Row],[City]],CityRegion,2,0)</f>
        <v>North</v>
      </c>
      <c r="X2458" t="str">
        <f>VLOOKUP(tblOrders[[#This Row],[City]],lookups!A:C,3,0)</f>
        <v>Delhi</v>
      </c>
    </row>
    <row r="2459" spans="1:24" x14ac:dyDescent="0.25">
      <c r="A2459" t="s">
        <v>4132</v>
      </c>
      <c r="B2459" s="1">
        <v>45958</v>
      </c>
      <c r="C2459" t="s">
        <v>3191</v>
      </c>
      <c r="D2459" t="s">
        <v>21</v>
      </c>
      <c r="E2459" t="s">
        <v>79</v>
      </c>
      <c r="F2459" t="s">
        <v>80</v>
      </c>
      <c r="G2459" t="s">
        <v>68</v>
      </c>
      <c r="H2459" t="s">
        <v>81</v>
      </c>
      <c r="I2459" t="s">
        <v>76</v>
      </c>
      <c r="J2459" t="s">
        <v>45</v>
      </c>
      <c r="K2459">
        <v>5</v>
      </c>
      <c r="L2459">
        <v>799</v>
      </c>
      <c r="M2459">
        <v>0.1</v>
      </c>
      <c r="N2459">
        <v>3595.5</v>
      </c>
      <c r="O2459">
        <v>495.5</v>
      </c>
      <c r="P2459" t="s">
        <v>28</v>
      </c>
      <c r="Q2459" t="s">
        <v>35</v>
      </c>
      <c r="R2459" t="s">
        <v>36</v>
      </c>
      <c r="S2459">
        <v>4.9000000000000004</v>
      </c>
      <c r="T2459">
        <f>YEAR(tblOrders[[#This Row],[Order Date]])</f>
        <v>2025</v>
      </c>
      <c r="U2459" t="str">
        <f>TEXT(tblOrders[[#This Row],[Order Date]],"mmm-yyyy")</f>
        <v>Oct-2025</v>
      </c>
      <c r="V2459" s="4">
        <f>tblOrders[[#This Row],[Profit]]/tblOrders[[#This Row],[Sales Amount]]</f>
        <v>0.13781115282992629</v>
      </c>
      <c r="W2459" t="str">
        <f>VLOOKUP(tblOrders[[#This Row],[City]],CityRegion,2,0)</f>
        <v>South</v>
      </c>
      <c r="X2459" t="str">
        <f>VLOOKUP(tblOrders[[#This Row],[City]],lookups!A:C,3,0)</f>
        <v>Kerala</v>
      </c>
    </row>
    <row r="2460" spans="1:24" x14ac:dyDescent="0.25">
      <c r="A2460" t="s">
        <v>4133</v>
      </c>
      <c r="B2460" s="1">
        <v>45812</v>
      </c>
      <c r="C2460" t="s">
        <v>4120</v>
      </c>
      <c r="D2460" t="s">
        <v>39</v>
      </c>
      <c r="E2460" t="s">
        <v>94</v>
      </c>
      <c r="F2460" t="s">
        <v>95</v>
      </c>
      <c r="G2460" t="s">
        <v>68</v>
      </c>
      <c r="H2460" t="s">
        <v>96</v>
      </c>
      <c r="I2460" t="s">
        <v>130</v>
      </c>
      <c r="J2460" t="s">
        <v>27</v>
      </c>
      <c r="K2460">
        <v>1</v>
      </c>
      <c r="L2460">
        <v>89</v>
      </c>
      <c r="M2460">
        <v>0.1</v>
      </c>
      <c r="N2460">
        <v>80.099999999999994</v>
      </c>
      <c r="O2460">
        <v>25.1</v>
      </c>
      <c r="P2460" t="s">
        <v>28</v>
      </c>
      <c r="Q2460" t="s">
        <v>91</v>
      </c>
      <c r="R2460" t="s">
        <v>36</v>
      </c>
      <c r="S2460">
        <v>3.2</v>
      </c>
      <c r="T2460">
        <f>YEAR(tblOrders[[#This Row],[Order Date]])</f>
        <v>2025</v>
      </c>
      <c r="U2460" t="str">
        <f>TEXT(tblOrders[[#This Row],[Order Date]],"mmm-yyyy")</f>
        <v>Jun-2025</v>
      </c>
      <c r="V2460" s="4">
        <f>tblOrders[[#This Row],[Profit]]/tblOrders[[#This Row],[Sales Amount]]</f>
        <v>0.31335830212234711</v>
      </c>
      <c r="W2460" t="str">
        <f>VLOOKUP(tblOrders[[#This Row],[City]],CityRegion,2,0)</f>
        <v>West</v>
      </c>
      <c r="X2460" t="str">
        <f>VLOOKUP(tblOrders[[#This Row],[City]],lookups!A:C,3,0)</f>
        <v>Maharashtra</v>
      </c>
    </row>
    <row r="2461" spans="1:24" x14ac:dyDescent="0.25">
      <c r="A2461" t="s">
        <v>4134</v>
      </c>
      <c r="B2461" s="1">
        <v>45974</v>
      </c>
      <c r="C2461" t="s">
        <v>3921</v>
      </c>
      <c r="D2461" t="s">
        <v>21</v>
      </c>
      <c r="E2461" t="s">
        <v>22</v>
      </c>
      <c r="F2461" t="s">
        <v>23</v>
      </c>
      <c r="G2461" t="s">
        <v>24</v>
      </c>
      <c r="H2461" t="s">
        <v>25</v>
      </c>
      <c r="I2461" t="s">
        <v>33</v>
      </c>
      <c r="J2461" t="s">
        <v>34</v>
      </c>
      <c r="K2461">
        <v>4</v>
      </c>
      <c r="L2461">
        <v>190</v>
      </c>
      <c r="M2461">
        <v>0.1</v>
      </c>
      <c r="N2461">
        <v>684</v>
      </c>
      <c r="O2461">
        <v>184</v>
      </c>
      <c r="P2461" t="s">
        <v>111</v>
      </c>
      <c r="Q2461" t="s">
        <v>29</v>
      </c>
      <c r="R2461" t="s">
        <v>36</v>
      </c>
      <c r="S2461">
        <v>3.8</v>
      </c>
      <c r="T2461">
        <f>YEAR(tblOrders[[#This Row],[Order Date]])</f>
        <v>2025</v>
      </c>
      <c r="U2461" t="str">
        <f>TEXT(tblOrders[[#This Row],[Order Date]],"mmm-yyyy")</f>
        <v>Nov-2025</v>
      </c>
      <c r="V2461" s="4">
        <f>tblOrders[[#This Row],[Profit]]/tblOrders[[#This Row],[Sales Amount]]</f>
        <v>0.26900584795321636</v>
      </c>
      <c r="W2461" t="str">
        <f>VLOOKUP(tblOrders[[#This Row],[City]],CityRegion,2,0)</f>
        <v>North</v>
      </c>
      <c r="X2461" t="str">
        <f>VLOOKUP(tblOrders[[#This Row],[City]],lookups!A:C,3,0)</f>
        <v>Delhi</v>
      </c>
    </row>
    <row r="2462" spans="1:24" x14ac:dyDescent="0.25">
      <c r="A2462" t="s">
        <v>4135</v>
      </c>
      <c r="B2462" s="1">
        <v>45954</v>
      </c>
      <c r="C2462" t="s">
        <v>1179</v>
      </c>
      <c r="D2462" t="s">
        <v>39</v>
      </c>
      <c r="E2462" t="s">
        <v>94</v>
      </c>
      <c r="F2462" t="s">
        <v>95</v>
      </c>
      <c r="G2462" t="s">
        <v>68</v>
      </c>
      <c r="H2462" t="s">
        <v>96</v>
      </c>
      <c r="I2462" t="s">
        <v>44</v>
      </c>
      <c r="J2462" t="s">
        <v>45</v>
      </c>
      <c r="K2462">
        <v>2</v>
      </c>
      <c r="L2462">
        <v>89</v>
      </c>
      <c r="M2462">
        <v>0</v>
      </c>
      <c r="N2462">
        <v>178</v>
      </c>
      <c r="O2462">
        <v>68</v>
      </c>
      <c r="P2462" t="s">
        <v>28</v>
      </c>
      <c r="Q2462" t="s">
        <v>46</v>
      </c>
      <c r="R2462" t="s">
        <v>30</v>
      </c>
      <c r="S2462">
        <v>3.7</v>
      </c>
      <c r="T2462">
        <f>YEAR(tblOrders[[#This Row],[Order Date]])</f>
        <v>2025</v>
      </c>
      <c r="U2462" t="str">
        <f>TEXT(tblOrders[[#This Row],[Order Date]],"mmm-yyyy")</f>
        <v>Oct-2025</v>
      </c>
      <c r="V2462" s="4">
        <f>tblOrders[[#This Row],[Profit]]/tblOrders[[#This Row],[Sales Amount]]</f>
        <v>0.38202247191011235</v>
      </c>
      <c r="W2462" t="str">
        <f>VLOOKUP(tblOrders[[#This Row],[City]],CityRegion,2,0)</f>
        <v>South</v>
      </c>
      <c r="X2462" t="str">
        <f>VLOOKUP(tblOrders[[#This Row],[City]],lookups!A:C,3,0)</f>
        <v>Kerala</v>
      </c>
    </row>
    <row r="2463" spans="1:24" x14ac:dyDescent="0.25">
      <c r="A2463" t="s">
        <v>4136</v>
      </c>
      <c r="B2463" s="1">
        <v>45953</v>
      </c>
      <c r="C2463" t="s">
        <v>2202</v>
      </c>
      <c r="D2463" t="s">
        <v>21</v>
      </c>
      <c r="E2463" t="s">
        <v>108</v>
      </c>
      <c r="F2463" t="s">
        <v>109</v>
      </c>
      <c r="G2463" t="s">
        <v>62</v>
      </c>
      <c r="H2463" t="s">
        <v>110</v>
      </c>
      <c r="I2463" t="s">
        <v>76</v>
      </c>
      <c r="J2463" t="s">
        <v>27</v>
      </c>
      <c r="K2463">
        <v>3</v>
      </c>
      <c r="L2463">
        <v>110</v>
      </c>
      <c r="M2463">
        <v>0.05</v>
      </c>
      <c r="N2463">
        <v>313.5</v>
      </c>
      <c r="O2463">
        <v>109.5</v>
      </c>
      <c r="P2463" t="s">
        <v>28</v>
      </c>
      <c r="Q2463" t="s">
        <v>91</v>
      </c>
      <c r="R2463" t="s">
        <v>36</v>
      </c>
      <c r="S2463">
        <v>3.4</v>
      </c>
      <c r="T2463">
        <f>YEAR(tblOrders[[#This Row],[Order Date]])</f>
        <v>2025</v>
      </c>
      <c r="U2463" t="str">
        <f>TEXT(tblOrders[[#This Row],[Order Date]],"mmm-yyyy")</f>
        <v>Oct-2025</v>
      </c>
      <c r="V2463" s="4">
        <f>tblOrders[[#This Row],[Profit]]/tblOrders[[#This Row],[Sales Amount]]</f>
        <v>0.34928229665071769</v>
      </c>
      <c r="W2463" t="str">
        <f>VLOOKUP(tblOrders[[#This Row],[City]],CityRegion,2,0)</f>
        <v>South</v>
      </c>
      <c r="X2463" t="str">
        <f>VLOOKUP(tblOrders[[#This Row],[City]],lookups!A:C,3,0)</f>
        <v>Kerala</v>
      </c>
    </row>
    <row r="2464" spans="1:24" x14ac:dyDescent="0.25">
      <c r="A2464" t="s">
        <v>4137</v>
      </c>
      <c r="B2464" s="1">
        <v>45766</v>
      </c>
      <c r="C2464" t="s">
        <v>1214</v>
      </c>
      <c r="D2464" t="s">
        <v>21</v>
      </c>
      <c r="E2464" t="s">
        <v>108</v>
      </c>
      <c r="F2464" t="s">
        <v>109</v>
      </c>
      <c r="G2464" t="s">
        <v>62</v>
      </c>
      <c r="H2464" t="s">
        <v>110</v>
      </c>
      <c r="I2464" t="s">
        <v>57</v>
      </c>
      <c r="J2464" t="s">
        <v>27</v>
      </c>
      <c r="K2464">
        <v>5</v>
      </c>
      <c r="L2464">
        <v>110</v>
      </c>
      <c r="M2464">
        <v>0.1</v>
      </c>
      <c r="N2464">
        <v>495</v>
      </c>
      <c r="O2464">
        <v>155</v>
      </c>
      <c r="P2464" t="s">
        <v>28</v>
      </c>
      <c r="Q2464" t="s">
        <v>35</v>
      </c>
      <c r="R2464" t="s">
        <v>36</v>
      </c>
      <c r="S2464">
        <v>4</v>
      </c>
      <c r="T2464">
        <f>YEAR(tblOrders[[#This Row],[Order Date]])</f>
        <v>2025</v>
      </c>
      <c r="U2464" t="str">
        <f>TEXT(tblOrders[[#This Row],[Order Date]],"mmm-yyyy")</f>
        <v>Apr-2025</v>
      </c>
      <c r="V2464" s="4">
        <f>tblOrders[[#This Row],[Profit]]/tblOrders[[#This Row],[Sales Amount]]</f>
        <v>0.31313131313131315</v>
      </c>
      <c r="W2464" t="str">
        <f>VLOOKUP(tblOrders[[#This Row],[City]],CityRegion,2,0)</f>
        <v>South</v>
      </c>
      <c r="X2464" t="str">
        <f>VLOOKUP(tblOrders[[#This Row],[City]],lookups!A:C,3,0)</f>
        <v>Kerala</v>
      </c>
    </row>
    <row r="2465" spans="1:24" x14ac:dyDescent="0.25">
      <c r="A2465" t="s">
        <v>4138</v>
      </c>
      <c r="B2465" s="1">
        <v>45926</v>
      </c>
      <c r="C2465" t="s">
        <v>3169</v>
      </c>
      <c r="D2465" t="s">
        <v>39</v>
      </c>
      <c r="E2465" t="s">
        <v>55</v>
      </c>
      <c r="F2465" t="s">
        <v>56</v>
      </c>
      <c r="G2465" t="s">
        <v>24</v>
      </c>
      <c r="H2465" t="s">
        <v>51</v>
      </c>
      <c r="I2465" t="s">
        <v>26</v>
      </c>
      <c r="J2465" t="s">
        <v>34</v>
      </c>
      <c r="K2465">
        <v>2</v>
      </c>
      <c r="L2465">
        <v>42</v>
      </c>
      <c r="M2465">
        <v>0.05</v>
      </c>
      <c r="N2465">
        <v>79.8</v>
      </c>
      <c r="O2465">
        <v>31.8</v>
      </c>
      <c r="P2465" t="s">
        <v>28</v>
      </c>
      <c r="Q2465" t="s">
        <v>29</v>
      </c>
      <c r="R2465" t="s">
        <v>36</v>
      </c>
      <c r="S2465">
        <v>4.4000000000000004</v>
      </c>
      <c r="T2465">
        <f>YEAR(tblOrders[[#This Row],[Order Date]])</f>
        <v>2025</v>
      </c>
      <c r="U2465" t="str">
        <f>TEXT(tblOrders[[#This Row],[Order Date]],"mmm-yyyy")</f>
        <v>Sep-2025</v>
      </c>
      <c r="V2465" s="4">
        <f>tblOrders[[#This Row],[Profit]]/tblOrders[[#This Row],[Sales Amount]]</f>
        <v>0.39849624060150379</v>
      </c>
      <c r="W2465" t="str">
        <f>VLOOKUP(tblOrders[[#This Row],[City]],CityRegion,2,0)</f>
        <v>South</v>
      </c>
      <c r="X2465" t="str">
        <f>VLOOKUP(tblOrders[[#This Row],[City]],lookups!A:C,3,0)</f>
        <v>Karnataka</v>
      </c>
    </row>
    <row r="2466" spans="1:24" x14ac:dyDescent="0.25">
      <c r="A2466" t="s">
        <v>4139</v>
      </c>
      <c r="B2466" s="1">
        <v>45946</v>
      </c>
      <c r="C2466" t="s">
        <v>2321</v>
      </c>
      <c r="D2466" t="s">
        <v>39</v>
      </c>
      <c r="E2466" t="s">
        <v>79</v>
      </c>
      <c r="F2466" t="s">
        <v>80</v>
      </c>
      <c r="G2466" t="s">
        <v>68</v>
      </c>
      <c r="H2466" t="s">
        <v>81</v>
      </c>
      <c r="I2466" t="s">
        <v>130</v>
      </c>
      <c r="J2466" t="s">
        <v>34</v>
      </c>
      <c r="K2466">
        <v>3</v>
      </c>
      <c r="L2466">
        <v>799</v>
      </c>
      <c r="M2466">
        <v>0</v>
      </c>
      <c r="N2466">
        <v>2397</v>
      </c>
      <c r="O2466">
        <v>537</v>
      </c>
      <c r="P2466" t="s">
        <v>148</v>
      </c>
      <c r="Q2466" t="s">
        <v>86</v>
      </c>
      <c r="R2466" t="s">
        <v>36</v>
      </c>
      <c r="S2466">
        <v>4.5</v>
      </c>
      <c r="T2466">
        <f>YEAR(tblOrders[[#This Row],[Order Date]])</f>
        <v>2025</v>
      </c>
      <c r="U2466" t="str">
        <f>TEXT(tblOrders[[#This Row],[Order Date]],"mmm-yyyy")</f>
        <v>Oct-2025</v>
      </c>
      <c r="V2466" s="4">
        <f>tblOrders[[#This Row],[Profit]]/tblOrders[[#This Row],[Sales Amount]]</f>
        <v>0.22403003754693368</v>
      </c>
      <c r="W2466" t="str">
        <f>VLOOKUP(tblOrders[[#This Row],[City]],CityRegion,2,0)</f>
        <v>West</v>
      </c>
      <c r="X2466" t="str">
        <f>VLOOKUP(tblOrders[[#This Row],[City]],lookups!A:C,3,0)</f>
        <v>Maharashtra</v>
      </c>
    </row>
    <row r="2467" spans="1:24" x14ac:dyDescent="0.25">
      <c r="A2467" t="s">
        <v>4140</v>
      </c>
      <c r="B2467" s="1">
        <v>45920</v>
      </c>
      <c r="C2467" t="s">
        <v>4141</v>
      </c>
      <c r="D2467" t="s">
        <v>21</v>
      </c>
      <c r="E2467" t="s">
        <v>55</v>
      </c>
      <c r="F2467" t="s">
        <v>56</v>
      </c>
      <c r="G2467" t="s">
        <v>24</v>
      </c>
      <c r="H2467" t="s">
        <v>51</v>
      </c>
      <c r="I2467" t="s">
        <v>84</v>
      </c>
      <c r="J2467" t="s">
        <v>27</v>
      </c>
      <c r="K2467">
        <v>4</v>
      </c>
      <c r="L2467">
        <v>42</v>
      </c>
      <c r="M2467">
        <v>0.15</v>
      </c>
      <c r="N2467">
        <v>142.80000000000001</v>
      </c>
      <c r="O2467">
        <v>46.8</v>
      </c>
      <c r="P2467" t="s">
        <v>28</v>
      </c>
      <c r="Q2467" t="s">
        <v>86</v>
      </c>
      <c r="R2467" t="s">
        <v>30</v>
      </c>
      <c r="S2467">
        <v>4.5999999999999996</v>
      </c>
      <c r="T2467">
        <f>YEAR(tblOrders[[#This Row],[Order Date]])</f>
        <v>2025</v>
      </c>
      <c r="U2467" t="str">
        <f>TEXT(tblOrders[[#This Row],[Order Date]],"mmm-yyyy")</f>
        <v>Sep-2025</v>
      </c>
      <c r="V2467" s="4">
        <f>tblOrders[[#This Row],[Profit]]/tblOrders[[#This Row],[Sales Amount]]</f>
        <v>0.32773109243697474</v>
      </c>
      <c r="W2467" t="str">
        <f>VLOOKUP(tblOrders[[#This Row],[City]],CityRegion,2,0)</f>
        <v>West</v>
      </c>
      <c r="X2467" t="str">
        <f>VLOOKUP(tblOrders[[#This Row],[City]],lookups!A:C,3,0)</f>
        <v>Maharashtra</v>
      </c>
    </row>
    <row r="2468" spans="1:24" x14ac:dyDescent="0.25">
      <c r="A2468" t="s">
        <v>4142</v>
      </c>
      <c r="B2468" s="1">
        <v>45823</v>
      </c>
      <c r="C2468" t="s">
        <v>3585</v>
      </c>
      <c r="D2468" t="s">
        <v>21</v>
      </c>
      <c r="E2468" t="s">
        <v>60</v>
      </c>
      <c r="F2468" t="s">
        <v>61</v>
      </c>
      <c r="G2468" t="s">
        <v>62</v>
      </c>
      <c r="H2468" t="s">
        <v>63</v>
      </c>
      <c r="I2468" t="s">
        <v>44</v>
      </c>
      <c r="J2468" t="s">
        <v>34</v>
      </c>
      <c r="K2468">
        <v>5</v>
      </c>
      <c r="L2468">
        <v>45</v>
      </c>
      <c r="M2468">
        <v>0.1</v>
      </c>
      <c r="N2468">
        <v>202.5</v>
      </c>
      <c r="O2468">
        <v>72.5</v>
      </c>
      <c r="P2468" t="s">
        <v>28</v>
      </c>
      <c r="Q2468" t="s">
        <v>86</v>
      </c>
      <c r="R2468" t="s">
        <v>36</v>
      </c>
      <c r="S2468">
        <v>4.5</v>
      </c>
      <c r="T2468">
        <f>YEAR(tblOrders[[#This Row],[Order Date]])</f>
        <v>2025</v>
      </c>
      <c r="U2468" t="str">
        <f>TEXT(tblOrders[[#This Row],[Order Date]],"mmm-yyyy")</f>
        <v>Jun-2025</v>
      </c>
      <c r="V2468" s="4">
        <f>tblOrders[[#This Row],[Profit]]/tblOrders[[#This Row],[Sales Amount]]</f>
        <v>0.35802469135802467</v>
      </c>
      <c r="W2468" t="str">
        <f>VLOOKUP(tblOrders[[#This Row],[City]],CityRegion,2,0)</f>
        <v>South</v>
      </c>
      <c r="X2468" t="str">
        <f>VLOOKUP(tblOrders[[#This Row],[City]],lookups!A:C,3,0)</f>
        <v>Kerala</v>
      </c>
    </row>
    <row r="2469" spans="1:24" x14ac:dyDescent="0.25">
      <c r="A2469" t="s">
        <v>4143</v>
      </c>
      <c r="B2469" s="1">
        <v>46001</v>
      </c>
      <c r="C2469" t="s">
        <v>138</v>
      </c>
      <c r="D2469" t="s">
        <v>21</v>
      </c>
      <c r="E2469" t="s">
        <v>79</v>
      </c>
      <c r="F2469" t="s">
        <v>80</v>
      </c>
      <c r="G2469" t="s">
        <v>68</v>
      </c>
      <c r="H2469" t="s">
        <v>81</v>
      </c>
      <c r="I2469" t="s">
        <v>44</v>
      </c>
      <c r="J2469" t="s">
        <v>45</v>
      </c>
      <c r="K2469">
        <v>4</v>
      </c>
      <c r="L2469">
        <v>799</v>
      </c>
      <c r="M2469">
        <v>0.15</v>
      </c>
      <c r="N2469">
        <v>2716.6</v>
      </c>
      <c r="O2469">
        <v>236.6</v>
      </c>
      <c r="P2469" t="s">
        <v>28</v>
      </c>
      <c r="Q2469" t="s">
        <v>86</v>
      </c>
      <c r="R2469" t="s">
        <v>30</v>
      </c>
      <c r="S2469">
        <v>4.0999999999999996</v>
      </c>
      <c r="T2469">
        <f>YEAR(tblOrders[[#This Row],[Order Date]])</f>
        <v>2025</v>
      </c>
      <c r="U2469" t="str">
        <f>TEXT(tblOrders[[#This Row],[Order Date]],"mmm-yyyy")</f>
        <v>Dec-2025</v>
      </c>
      <c r="V2469" s="4">
        <f>tblOrders[[#This Row],[Profit]]/tblOrders[[#This Row],[Sales Amount]]</f>
        <v>8.7094161819921967E-2</v>
      </c>
      <c r="W2469" t="str">
        <f>VLOOKUP(tblOrders[[#This Row],[City]],CityRegion,2,0)</f>
        <v>South</v>
      </c>
      <c r="X2469" t="str">
        <f>VLOOKUP(tblOrders[[#This Row],[City]],lookups!A:C,3,0)</f>
        <v>Kerala</v>
      </c>
    </row>
    <row r="2470" spans="1:24" x14ac:dyDescent="0.25">
      <c r="A2470" t="s">
        <v>4144</v>
      </c>
      <c r="B2470" s="1">
        <v>45793</v>
      </c>
      <c r="C2470" t="s">
        <v>1421</v>
      </c>
      <c r="D2470" t="s">
        <v>21</v>
      </c>
      <c r="E2470" t="s">
        <v>94</v>
      </c>
      <c r="F2470" t="s">
        <v>95</v>
      </c>
      <c r="G2470" t="s">
        <v>68</v>
      </c>
      <c r="H2470" t="s">
        <v>96</v>
      </c>
      <c r="I2470" t="s">
        <v>139</v>
      </c>
      <c r="J2470" t="s">
        <v>27</v>
      </c>
      <c r="K2470">
        <v>4</v>
      </c>
      <c r="L2470">
        <v>89</v>
      </c>
      <c r="M2470">
        <v>0.1</v>
      </c>
      <c r="N2470">
        <v>320.39999999999998</v>
      </c>
      <c r="O2470">
        <v>100.4</v>
      </c>
      <c r="P2470" t="s">
        <v>28</v>
      </c>
      <c r="Q2470" t="s">
        <v>46</v>
      </c>
      <c r="R2470" t="s">
        <v>36</v>
      </c>
      <c r="S2470">
        <v>2.8</v>
      </c>
      <c r="T2470">
        <f>YEAR(tblOrders[[#This Row],[Order Date]])</f>
        <v>2025</v>
      </c>
      <c r="U2470" t="str">
        <f>TEXT(tblOrders[[#This Row],[Order Date]],"mmm-yyyy")</f>
        <v>May-2025</v>
      </c>
      <c r="V2470" s="4">
        <f>tblOrders[[#This Row],[Profit]]/tblOrders[[#This Row],[Sales Amount]]</f>
        <v>0.31335830212234711</v>
      </c>
      <c r="W2470" t="str">
        <f>VLOOKUP(tblOrders[[#This Row],[City]],CityRegion,2,0)</f>
        <v>South</v>
      </c>
      <c r="X2470" t="str">
        <f>VLOOKUP(tblOrders[[#This Row],[City]],lookups!A:C,3,0)</f>
        <v>Tamil Nadu</v>
      </c>
    </row>
    <row r="2471" spans="1:24" x14ac:dyDescent="0.25">
      <c r="A2471" t="s">
        <v>4145</v>
      </c>
      <c r="B2471" s="1">
        <v>45778</v>
      </c>
      <c r="C2471" t="s">
        <v>2768</v>
      </c>
      <c r="D2471" t="s">
        <v>21</v>
      </c>
      <c r="E2471" t="s">
        <v>60</v>
      </c>
      <c r="F2471" t="s">
        <v>61</v>
      </c>
      <c r="G2471" t="s">
        <v>62</v>
      </c>
      <c r="H2471" t="s">
        <v>63</v>
      </c>
      <c r="I2471" t="s">
        <v>139</v>
      </c>
      <c r="J2471" t="s">
        <v>34</v>
      </c>
      <c r="K2471">
        <v>1</v>
      </c>
      <c r="L2471">
        <v>45</v>
      </c>
      <c r="M2471">
        <v>0.05</v>
      </c>
      <c r="N2471">
        <v>42.75</v>
      </c>
      <c r="O2471">
        <v>16.75</v>
      </c>
      <c r="P2471" t="s">
        <v>28</v>
      </c>
      <c r="Q2471" t="s">
        <v>35</v>
      </c>
      <c r="R2471" t="s">
        <v>36</v>
      </c>
      <c r="S2471">
        <v>3.5</v>
      </c>
      <c r="T2471">
        <f>YEAR(tblOrders[[#This Row],[Order Date]])</f>
        <v>2025</v>
      </c>
      <c r="U2471" t="str">
        <f>TEXT(tblOrders[[#This Row],[Order Date]],"mmm-yyyy")</f>
        <v>May-2025</v>
      </c>
      <c r="V2471" s="4">
        <f>tblOrders[[#This Row],[Profit]]/tblOrders[[#This Row],[Sales Amount]]</f>
        <v>0.391812865497076</v>
      </c>
      <c r="W2471" t="str">
        <f>VLOOKUP(tblOrders[[#This Row],[City]],CityRegion,2,0)</f>
        <v>South</v>
      </c>
      <c r="X2471" t="str">
        <f>VLOOKUP(tblOrders[[#This Row],[City]],lookups!A:C,3,0)</f>
        <v>Tamil Nadu</v>
      </c>
    </row>
    <row r="2472" spans="1:24" x14ac:dyDescent="0.25">
      <c r="A2472" t="s">
        <v>4146</v>
      </c>
      <c r="B2472" s="1">
        <v>45736</v>
      </c>
      <c r="C2472" t="s">
        <v>3471</v>
      </c>
      <c r="D2472" t="s">
        <v>21</v>
      </c>
      <c r="E2472" t="s">
        <v>108</v>
      </c>
      <c r="F2472" t="s">
        <v>109</v>
      </c>
      <c r="G2472" t="s">
        <v>62</v>
      </c>
      <c r="H2472" t="s">
        <v>110</v>
      </c>
      <c r="I2472" t="s">
        <v>57</v>
      </c>
      <c r="J2472" t="s">
        <v>45</v>
      </c>
      <c r="K2472">
        <v>3</v>
      </c>
      <c r="L2472">
        <v>110</v>
      </c>
      <c r="M2472">
        <v>0.05</v>
      </c>
      <c r="N2472">
        <v>313.5</v>
      </c>
      <c r="O2472">
        <v>109.5</v>
      </c>
      <c r="P2472" t="s">
        <v>148</v>
      </c>
      <c r="Q2472" t="s">
        <v>35</v>
      </c>
      <c r="R2472" t="s">
        <v>36</v>
      </c>
      <c r="S2472">
        <v>3.4</v>
      </c>
      <c r="T2472">
        <f>YEAR(tblOrders[[#This Row],[Order Date]])</f>
        <v>2025</v>
      </c>
      <c r="U2472" t="str">
        <f>TEXT(tblOrders[[#This Row],[Order Date]],"mmm-yyyy")</f>
        <v>Mar-2025</v>
      </c>
      <c r="V2472" s="4">
        <f>tblOrders[[#This Row],[Profit]]/tblOrders[[#This Row],[Sales Amount]]</f>
        <v>0.34928229665071769</v>
      </c>
      <c r="W2472" t="str">
        <f>VLOOKUP(tblOrders[[#This Row],[City]],CityRegion,2,0)</f>
        <v>South</v>
      </c>
      <c r="X2472" t="str">
        <f>VLOOKUP(tblOrders[[#This Row],[City]],lookups!A:C,3,0)</f>
        <v>Kerala</v>
      </c>
    </row>
    <row r="2473" spans="1:24" x14ac:dyDescent="0.25">
      <c r="A2473" t="s">
        <v>4147</v>
      </c>
      <c r="B2473" s="1">
        <v>45950</v>
      </c>
      <c r="C2473" t="s">
        <v>751</v>
      </c>
      <c r="D2473" t="s">
        <v>21</v>
      </c>
      <c r="E2473" t="s">
        <v>55</v>
      </c>
      <c r="F2473" t="s">
        <v>56</v>
      </c>
      <c r="G2473" t="s">
        <v>24</v>
      </c>
      <c r="H2473" t="s">
        <v>51</v>
      </c>
      <c r="I2473" t="s">
        <v>52</v>
      </c>
      <c r="J2473" t="s">
        <v>45</v>
      </c>
      <c r="K2473">
        <v>5</v>
      </c>
      <c r="L2473">
        <v>42</v>
      </c>
      <c r="M2473">
        <v>0.1</v>
      </c>
      <c r="N2473">
        <v>189</v>
      </c>
      <c r="O2473">
        <v>69</v>
      </c>
      <c r="P2473" t="s">
        <v>28</v>
      </c>
      <c r="Q2473" t="s">
        <v>35</v>
      </c>
      <c r="R2473" t="s">
        <v>36</v>
      </c>
      <c r="S2473">
        <v>3.5</v>
      </c>
      <c r="T2473">
        <f>YEAR(tblOrders[[#This Row],[Order Date]])</f>
        <v>2025</v>
      </c>
      <c r="U2473" t="str">
        <f>TEXT(tblOrders[[#This Row],[Order Date]],"mmm-yyyy")</f>
        <v>Oct-2025</v>
      </c>
      <c r="V2473" s="4">
        <f>tblOrders[[#This Row],[Profit]]/tblOrders[[#This Row],[Sales Amount]]</f>
        <v>0.36507936507936506</v>
      </c>
      <c r="W2473" t="str">
        <f>VLOOKUP(tblOrders[[#This Row],[City]],CityRegion,2,0)</f>
        <v>South</v>
      </c>
      <c r="X2473" t="str">
        <f>VLOOKUP(tblOrders[[#This Row],[City]],lookups!A:C,3,0)</f>
        <v>Kerala</v>
      </c>
    </row>
    <row r="2474" spans="1:24" x14ac:dyDescent="0.25">
      <c r="A2474" t="s">
        <v>4148</v>
      </c>
      <c r="B2474" s="1">
        <v>45721</v>
      </c>
      <c r="C2474" t="s">
        <v>3462</v>
      </c>
      <c r="D2474" t="s">
        <v>39</v>
      </c>
      <c r="E2474" t="s">
        <v>114</v>
      </c>
      <c r="F2474" t="s">
        <v>115</v>
      </c>
      <c r="G2474" t="s">
        <v>42</v>
      </c>
      <c r="H2474" t="s">
        <v>116</v>
      </c>
      <c r="I2474" t="s">
        <v>76</v>
      </c>
      <c r="J2474" t="s">
        <v>34</v>
      </c>
      <c r="K2474">
        <v>4</v>
      </c>
      <c r="L2474">
        <v>12</v>
      </c>
      <c r="M2474">
        <v>0.05</v>
      </c>
      <c r="N2474">
        <v>45.6</v>
      </c>
      <c r="O2474">
        <v>21.6</v>
      </c>
      <c r="P2474" t="s">
        <v>28</v>
      </c>
      <c r="Q2474" t="s">
        <v>86</v>
      </c>
      <c r="R2474" t="s">
        <v>36</v>
      </c>
      <c r="S2474">
        <v>3.8</v>
      </c>
      <c r="T2474">
        <f>YEAR(tblOrders[[#This Row],[Order Date]])</f>
        <v>2025</v>
      </c>
      <c r="U2474" t="str">
        <f>TEXT(tblOrders[[#This Row],[Order Date]],"mmm-yyyy")</f>
        <v>Mar-2025</v>
      </c>
      <c r="V2474" s="4">
        <f>tblOrders[[#This Row],[Profit]]/tblOrders[[#This Row],[Sales Amount]]</f>
        <v>0.47368421052631582</v>
      </c>
      <c r="W2474" t="str">
        <f>VLOOKUP(tblOrders[[#This Row],[City]],CityRegion,2,0)</f>
        <v>South</v>
      </c>
      <c r="X2474" t="str">
        <f>VLOOKUP(tblOrders[[#This Row],[City]],lookups!A:C,3,0)</f>
        <v>Kerala</v>
      </c>
    </row>
    <row r="2475" spans="1:24" x14ac:dyDescent="0.25">
      <c r="A2475" t="s">
        <v>4149</v>
      </c>
      <c r="B2475" s="1">
        <v>45725</v>
      </c>
      <c r="C2475" t="s">
        <v>1614</v>
      </c>
      <c r="D2475" t="s">
        <v>21</v>
      </c>
      <c r="E2475" t="s">
        <v>108</v>
      </c>
      <c r="F2475" t="s">
        <v>109</v>
      </c>
      <c r="G2475" t="s">
        <v>62</v>
      </c>
      <c r="H2475" t="s">
        <v>110</v>
      </c>
      <c r="I2475" t="s">
        <v>33</v>
      </c>
      <c r="J2475" t="s">
        <v>27</v>
      </c>
      <c r="K2475">
        <v>3</v>
      </c>
      <c r="L2475">
        <v>110</v>
      </c>
      <c r="M2475">
        <v>0</v>
      </c>
      <c r="N2475">
        <v>330</v>
      </c>
      <c r="O2475">
        <v>126</v>
      </c>
      <c r="P2475" t="s">
        <v>28</v>
      </c>
      <c r="Q2475" t="s">
        <v>46</v>
      </c>
      <c r="R2475" t="s">
        <v>36</v>
      </c>
      <c r="S2475">
        <v>3.5</v>
      </c>
      <c r="T2475">
        <f>YEAR(tblOrders[[#This Row],[Order Date]])</f>
        <v>2025</v>
      </c>
      <c r="U2475" t="str">
        <f>TEXT(tblOrders[[#This Row],[Order Date]],"mmm-yyyy")</f>
        <v>Mar-2025</v>
      </c>
      <c r="V2475" s="4">
        <f>tblOrders[[#This Row],[Profit]]/tblOrders[[#This Row],[Sales Amount]]</f>
        <v>0.38181818181818183</v>
      </c>
      <c r="W2475" t="str">
        <f>VLOOKUP(tblOrders[[#This Row],[City]],CityRegion,2,0)</f>
        <v>North</v>
      </c>
      <c r="X2475" t="str">
        <f>VLOOKUP(tblOrders[[#This Row],[City]],lookups!A:C,3,0)</f>
        <v>Delhi</v>
      </c>
    </row>
    <row r="2476" spans="1:24" x14ac:dyDescent="0.25">
      <c r="A2476" t="s">
        <v>4150</v>
      </c>
      <c r="B2476" s="1">
        <v>45905</v>
      </c>
      <c r="C2476" t="s">
        <v>864</v>
      </c>
      <c r="D2476" t="s">
        <v>39</v>
      </c>
      <c r="E2476" t="s">
        <v>101</v>
      </c>
      <c r="F2476" t="s">
        <v>102</v>
      </c>
      <c r="G2476" t="s">
        <v>24</v>
      </c>
      <c r="H2476" t="s">
        <v>103</v>
      </c>
      <c r="I2476" t="s">
        <v>139</v>
      </c>
      <c r="J2476" t="s">
        <v>27</v>
      </c>
      <c r="K2476">
        <v>5</v>
      </c>
      <c r="L2476">
        <v>120</v>
      </c>
      <c r="M2476">
        <v>0.1</v>
      </c>
      <c r="N2476">
        <v>540</v>
      </c>
      <c r="O2476">
        <v>150</v>
      </c>
      <c r="P2476" t="s">
        <v>28</v>
      </c>
      <c r="Q2476" t="s">
        <v>46</v>
      </c>
      <c r="R2476" t="s">
        <v>36</v>
      </c>
      <c r="S2476">
        <v>3.5</v>
      </c>
      <c r="T2476">
        <f>YEAR(tblOrders[[#This Row],[Order Date]])</f>
        <v>2025</v>
      </c>
      <c r="U2476" t="str">
        <f>TEXT(tblOrders[[#This Row],[Order Date]],"mmm-yyyy")</f>
        <v>Sep-2025</v>
      </c>
      <c r="V2476" s="4">
        <f>tblOrders[[#This Row],[Profit]]/tblOrders[[#This Row],[Sales Amount]]</f>
        <v>0.27777777777777779</v>
      </c>
      <c r="W2476" t="str">
        <f>VLOOKUP(tblOrders[[#This Row],[City]],CityRegion,2,0)</f>
        <v>South</v>
      </c>
      <c r="X2476" t="str">
        <f>VLOOKUP(tblOrders[[#This Row],[City]],lookups!A:C,3,0)</f>
        <v>Tamil Nadu</v>
      </c>
    </row>
    <row r="2477" spans="1:24" x14ac:dyDescent="0.25">
      <c r="A2477" t="s">
        <v>4151</v>
      </c>
      <c r="B2477" s="1">
        <v>45658</v>
      </c>
      <c r="C2477" t="s">
        <v>4152</v>
      </c>
      <c r="D2477" t="s">
        <v>21</v>
      </c>
      <c r="E2477" t="s">
        <v>114</v>
      </c>
      <c r="F2477" t="s">
        <v>115</v>
      </c>
      <c r="G2477" t="s">
        <v>42</v>
      </c>
      <c r="H2477" t="s">
        <v>116</v>
      </c>
      <c r="I2477" t="s">
        <v>33</v>
      </c>
      <c r="J2477" t="s">
        <v>27</v>
      </c>
      <c r="K2477">
        <v>2</v>
      </c>
      <c r="L2477">
        <v>12</v>
      </c>
      <c r="M2477">
        <v>0.15</v>
      </c>
      <c r="N2477">
        <v>20.399999999999999</v>
      </c>
      <c r="O2477">
        <v>8.4</v>
      </c>
      <c r="P2477" t="s">
        <v>28</v>
      </c>
      <c r="Q2477" t="s">
        <v>91</v>
      </c>
      <c r="R2477" t="s">
        <v>30</v>
      </c>
      <c r="S2477">
        <v>3.4</v>
      </c>
      <c r="T2477">
        <f>YEAR(tblOrders[[#This Row],[Order Date]])</f>
        <v>2025</v>
      </c>
      <c r="U2477" t="str">
        <f>TEXT(tblOrders[[#This Row],[Order Date]],"mmm-yyyy")</f>
        <v>Jan-2025</v>
      </c>
      <c r="V2477" s="4">
        <f>tblOrders[[#This Row],[Profit]]/tblOrders[[#This Row],[Sales Amount]]</f>
        <v>0.41176470588235298</v>
      </c>
      <c r="W2477" t="str">
        <f>VLOOKUP(tblOrders[[#This Row],[City]],CityRegion,2,0)</f>
        <v>North</v>
      </c>
      <c r="X2477" t="str">
        <f>VLOOKUP(tblOrders[[#This Row],[City]],lookups!A:C,3,0)</f>
        <v>Delhi</v>
      </c>
    </row>
    <row r="2478" spans="1:24" x14ac:dyDescent="0.25">
      <c r="A2478" t="s">
        <v>4153</v>
      </c>
      <c r="B2478" s="1">
        <v>45963</v>
      </c>
      <c r="C2478" t="s">
        <v>2294</v>
      </c>
      <c r="D2478" t="s">
        <v>21</v>
      </c>
      <c r="E2478" t="s">
        <v>40</v>
      </c>
      <c r="F2478" t="s">
        <v>41</v>
      </c>
      <c r="G2478" t="s">
        <v>42</v>
      </c>
      <c r="H2478" t="s">
        <v>43</v>
      </c>
      <c r="I2478" t="s">
        <v>26</v>
      </c>
      <c r="J2478" t="s">
        <v>45</v>
      </c>
      <c r="K2478">
        <v>1</v>
      </c>
      <c r="L2478">
        <v>18</v>
      </c>
      <c r="M2478">
        <v>0.2</v>
      </c>
      <c r="N2478">
        <v>14.4</v>
      </c>
      <c r="O2478">
        <v>5.4</v>
      </c>
      <c r="P2478" t="s">
        <v>28</v>
      </c>
      <c r="Q2478" t="s">
        <v>91</v>
      </c>
      <c r="R2478" t="s">
        <v>36</v>
      </c>
      <c r="S2478">
        <v>3.7</v>
      </c>
      <c r="T2478">
        <f>YEAR(tblOrders[[#This Row],[Order Date]])</f>
        <v>2025</v>
      </c>
      <c r="U2478" t="str">
        <f>TEXT(tblOrders[[#This Row],[Order Date]],"mmm-yyyy")</f>
        <v>Nov-2025</v>
      </c>
      <c r="V2478" s="4">
        <f>tblOrders[[#This Row],[Profit]]/tblOrders[[#This Row],[Sales Amount]]</f>
        <v>0.375</v>
      </c>
      <c r="W2478" t="str">
        <f>VLOOKUP(tblOrders[[#This Row],[City]],CityRegion,2,0)</f>
        <v>South</v>
      </c>
      <c r="X2478" t="str">
        <f>VLOOKUP(tblOrders[[#This Row],[City]],lookups!A:C,3,0)</f>
        <v>Karnataka</v>
      </c>
    </row>
    <row r="2479" spans="1:24" x14ac:dyDescent="0.25">
      <c r="A2479" t="s">
        <v>4154</v>
      </c>
      <c r="B2479" s="1">
        <v>45779</v>
      </c>
      <c r="C2479" t="s">
        <v>1396</v>
      </c>
      <c r="D2479" t="s">
        <v>21</v>
      </c>
      <c r="E2479" t="s">
        <v>94</v>
      </c>
      <c r="F2479" t="s">
        <v>95</v>
      </c>
      <c r="G2479" t="s">
        <v>68</v>
      </c>
      <c r="H2479" t="s">
        <v>96</v>
      </c>
      <c r="I2479" t="s">
        <v>26</v>
      </c>
      <c r="J2479" t="s">
        <v>34</v>
      </c>
      <c r="K2479">
        <v>2</v>
      </c>
      <c r="L2479">
        <v>89</v>
      </c>
      <c r="M2479">
        <v>0</v>
      </c>
      <c r="N2479">
        <v>178</v>
      </c>
      <c r="O2479">
        <v>68</v>
      </c>
      <c r="P2479" t="s">
        <v>28</v>
      </c>
      <c r="Q2479" t="s">
        <v>91</v>
      </c>
      <c r="R2479" t="s">
        <v>30</v>
      </c>
      <c r="S2479">
        <v>2.8</v>
      </c>
      <c r="T2479">
        <f>YEAR(tblOrders[[#This Row],[Order Date]])</f>
        <v>2025</v>
      </c>
      <c r="U2479" t="str">
        <f>TEXT(tblOrders[[#This Row],[Order Date]],"mmm-yyyy")</f>
        <v>May-2025</v>
      </c>
      <c r="V2479" s="4">
        <f>tblOrders[[#This Row],[Profit]]/tblOrders[[#This Row],[Sales Amount]]</f>
        <v>0.38202247191011235</v>
      </c>
      <c r="W2479" t="str">
        <f>VLOOKUP(tblOrders[[#This Row],[City]],CityRegion,2,0)</f>
        <v>South</v>
      </c>
      <c r="X2479" t="str">
        <f>VLOOKUP(tblOrders[[#This Row],[City]],lookups!A:C,3,0)</f>
        <v>Karnataka</v>
      </c>
    </row>
    <row r="2480" spans="1:24" x14ac:dyDescent="0.25">
      <c r="A2480" t="s">
        <v>4155</v>
      </c>
      <c r="B2480" s="1">
        <v>45935</v>
      </c>
      <c r="C2480" t="s">
        <v>496</v>
      </c>
      <c r="D2480" t="s">
        <v>39</v>
      </c>
      <c r="E2480" t="s">
        <v>79</v>
      </c>
      <c r="F2480" t="s">
        <v>80</v>
      </c>
      <c r="G2480" t="s">
        <v>68</v>
      </c>
      <c r="H2480" t="s">
        <v>81</v>
      </c>
      <c r="I2480" t="s">
        <v>57</v>
      </c>
      <c r="J2480" t="s">
        <v>27</v>
      </c>
      <c r="K2480">
        <v>5</v>
      </c>
      <c r="L2480">
        <v>799</v>
      </c>
      <c r="M2480">
        <v>0.15</v>
      </c>
      <c r="N2480">
        <v>3395.75</v>
      </c>
      <c r="O2480">
        <v>295.75</v>
      </c>
      <c r="P2480" t="s">
        <v>28</v>
      </c>
      <c r="Q2480" t="s">
        <v>29</v>
      </c>
      <c r="R2480" t="s">
        <v>123</v>
      </c>
      <c r="S2480">
        <v>4</v>
      </c>
      <c r="T2480">
        <f>YEAR(tblOrders[[#This Row],[Order Date]])</f>
        <v>2025</v>
      </c>
      <c r="U2480" t="str">
        <f>TEXT(tblOrders[[#This Row],[Order Date]],"mmm-yyyy")</f>
        <v>Oct-2025</v>
      </c>
      <c r="V2480" s="4">
        <f>tblOrders[[#This Row],[Profit]]/tblOrders[[#This Row],[Sales Amount]]</f>
        <v>8.7094161819921967E-2</v>
      </c>
      <c r="W2480" t="str">
        <f>VLOOKUP(tblOrders[[#This Row],[City]],CityRegion,2,0)</f>
        <v>South</v>
      </c>
      <c r="X2480" t="str">
        <f>VLOOKUP(tblOrders[[#This Row],[City]],lookups!A:C,3,0)</f>
        <v>Kerala</v>
      </c>
    </row>
    <row r="2481" spans="1:24" x14ac:dyDescent="0.25">
      <c r="A2481" t="s">
        <v>4156</v>
      </c>
      <c r="B2481" s="1">
        <v>45902</v>
      </c>
      <c r="C2481" t="s">
        <v>1819</v>
      </c>
      <c r="D2481" t="s">
        <v>21</v>
      </c>
      <c r="E2481" t="s">
        <v>66</v>
      </c>
      <c r="F2481" t="s">
        <v>67</v>
      </c>
      <c r="G2481" t="s">
        <v>68</v>
      </c>
      <c r="H2481" t="s">
        <v>69</v>
      </c>
      <c r="I2481" t="s">
        <v>139</v>
      </c>
      <c r="J2481" t="s">
        <v>34</v>
      </c>
      <c r="K2481">
        <v>4</v>
      </c>
      <c r="L2481">
        <v>149</v>
      </c>
      <c r="M2481">
        <v>0</v>
      </c>
      <c r="N2481">
        <v>596</v>
      </c>
      <c r="O2481">
        <v>216</v>
      </c>
      <c r="P2481" t="s">
        <v>28</v>
      </c>
      <c r="Q2481" t="s">
        <v>29</v>
      </c>
      <c r="R2481" t="s">
        <v>36</v>
      </c>
      <c r="S2481">
        <v>4.0999999999999996</v>
      </c>
      <c r="T2481">
        <f>YEAR(tblOrders[[#This Row],[Order Date]])</f>
        <v>2025</v>
      </c>
      <c r="U2481" t="str">
        <f>TEXT(tblOrders[[#This Row],[Order Date]],"mmm-yyyy")</f>
        <v>Sep-2025</v>
      </c>
      <c r="V2481" s="4">
        <f>tblOrders[[#This Row],[Profit]]/tblOrders[[#This Row],[Sales Amount]]</f>
        <v>0.36241610738255031</v>
      </c>
      <c r="W2481" t="str">
        <f>VLOOKUP(tblOrders[[#This Row],[City]],CityRegion,2,0)</f>
        <v>South</v>
      </c>
      <c r="X2481" t="str">
        <f>VLOOKUP(tblOrders[[#This Row],[City]],lookups!A:C,3,0)</f>
        <v>Tamil Nadu</v>
      </c>
    </row>
    <row r="2482" spans="1:24" x14ac:dyDescent="0.25">
      <c r="A2482" t="s">
        <v>4157</v>
      </c>
      <c r="B2482" s="1">
        <v>45882</v>
      </c>
      <c r="C2482" t="s">
        <v>2123</v>
      </c>
      <c r="D2482" t="s">
        <v>21</v>
      </c>
      <c r="E2482" t="s">
        <v>73</v>
      </c>
      <c r="F2482" t="s">
        <v>74</v>
      </c>
      <c r="G2482" t="s">
        <v>68</v>
      </c>
      <c r="H2482" t="s">
        <v>75</v>
      </c>
      <c r="I2482" t="s">
        <v>44</v>
      </c>
      <c r="J2482" t="s">
        <v>34</v>
      </c>
      <c r="K2482">
        <v>3</v>
      </c>
      <c r="L2482">
        <v>65</v>
      </c>
      <c r="M2482">
        <v>0.15</v>
      </c>
      <c r="N2482">
        <v>165.75</v>
      </c>
      <c r="O2482">
        <v>51.75</v>
      </c>
      <c r="P2482" t="s">
        <v>28</v>
      </c>
      <c r="Q2482" t="s">
        <v>86</v>
      </c>
      <c r="R2482" t="s">
        <v>36</v>
      </c>
      <c r="S2482">
        <v>3.8</v>
      </c>
      <c r="T2482">
        <f>YEAR(tblOrders[[#This Row],[Order Date]])</f>
        <v>2025</v>
      </c>
      <c r="U2482" t="str">
        <f>TEXT(tblOrders[[#This Row],[Order Date]],"mmm-yyyy")</f>
        <v>Aug-2025</v>
      </c>
      <c r="V2482" s="4">
        <f>tblOrders[[#This Row],[Profit]]/tblOrders[[#This Row],[Sales Amount]]</f>
        <v>0.31221719457013575</v>
      </c>
      <c r="W2482" t="str">
        <f>VLOOKUP(tblOrders[[#This Row],[City]],CityRegion,2,0)</f>
        <v>South</v>
      </c>
      <c r="X2482" t="str">
        <f>VLOOKUP(tblOrders[[#This Row],[City]],lookups!A:C,3,0)</f>
        <v>Kerala</v>
      </c>
    </row>
    <row r="2483" spans="1:24" x14ac:dyDescent="0.25">
      <c r="A2483" t="s">
        <v>4158</v>
      </c>
      <c r="B2483" s="1">
        <v>45951</v>
      </c>
      <c r="C2483" t="s">
        <v>4159</v>
      </c>
      <c r="D2483" t="s">
        <v>21</v>
      </c>
      <c r="E2483" t="s">
        <v>94</v>
      </c>
      <c r="F2483" t="s">
        <v>95</v>
      </c>
      <c r="G2483" t="s">
        <v>68</v>
      </c>
      <c r="H2483" t="s">
        <v>96</v>
      </c>
      <c r="I2483" t="s">
        <v>139</v>
      </c>
      <c r="J2483" t="s">
        <v>27</v>
      </c>
      <c r="K2483">
        <v>2</v>
      </c>
      <c r="L2483">
        <v>89</v>
      </c>
      <c r="M2483">
        <v>0.05</v>
      </c>
      <c r="N2483">
        <v>169.1</v>
      </c>
      <c r="O2483">
        <v>59.1</v>
      </c>
      <c r="P2483" t="s">
        <v>28</v>
      </c>
      <c r="Q2483" t="s">
        <v>86</v>
      </c>
      <c r="R2483" t="s">
        <v>36</v>
      </c>
      <c r="S2483">
        <v>4.3</v>
      </c>
      <c r="T2483">
        <f>YEAR(tblOrders[[#This Row],[Order Date]])</f>
        <v>2025</v>
      </c>
      <c r="U2483" t="str">
        <f>TEXT(tblOrders[[#This Row],[Order Date]],"mmm-yyyy")</f>
        <v>Oct-2025</v>
      </c>
      <c r="V2483" s="4">
        <f>tblOrders[[#This Row],[Profit]]/tblOrders[[#This Row],[Sales Amount]]</f>
        <v>0.34949733885274986</v>
      </c>
      <c r="W2483" t="str">
        <f>VLOOKUP(tblOrders[[#This Row],[City]],CityRegion,2,0)</f>
        <v>South</v>
      </c>
      <c r="X2483" t="str">
        <f>VLOOKUP(tblOrders[[#This Row],[City]],lookups!A:C,3,0)</f>
        <v>Tamil Nadu</v>
      </c>
    </row>
    <row r="2484" spans="1:24" x14ac:dyDescent="0.25">
      <c r="A2484" t="s">
        <v>4160</v>
      </c>
      <c r="B2484" s="1">
        <v>45772</v>
      </c>
      <c r="C2484" t="s">
        <v>1633</v>
      </c>
      <c r="D2484" t="s">
        <v>21</v>
      </c>
      <c r="E2484" t="s">
        <v>114</v>
      </c>
      <c r="F2484" t="s">
        <v>115</v>
      </c>
      <c r="G2484" t="s">
        <v>42</v>
      </c>
      <c r="H2484" t="s">
        <v>116</v>
      </c>
      <c r="I2484" t="s">
        <v>44</v>
      </c>
      <c r="J2484" t="s">
        <v>45</v>
      </c>
      <c r="K2484">
        <v>1</v>
      </c>
      <c r="L2484">
        <v>12</v>
      </c>
      <c r="M2484">
        <v>0</v>
      </c>
      <c r="N2484">
        <v>12</v>
      </c>
      <c r="O2484">
        <v>6</v>
      </c>
      <c r="P2484" t="s">
        <v>28</v>
      </c>
      <c r="Q2484" t="s">
        <v>29</v>
      </c>
      <c r="R2484" t="s">
        <v>36</v>
      </c>
      <c r="S2484">
        <v>4.8</v>
      </c>
      <c r="T2484">
        <f>YEAR(tblOrders[[#This Row],[Order Date]])</f>
        <v>2025</v>
      </c>
      <c r="U2484" t="str">
        <f>TEXT(tblOrders[[#This Row],[Order Date]],"mmm-yyyy")</f>
        <v>Apr-2025</v>
      </c>
      <c r="V2484" s="4">
        <f>tblOrders[[#This Row],[Profit]]/tblOrders[[#This Row],[Sales Amount]]</f>
        <v>0.5</v>
      </c>
      <c r="W2484" t="str">
        <f>VLOOKUP(tblOrders[[#This Row],[City]],CityRegion,2,0)</f>
        <v>South</v>
      </c>
      <c r="X2484" t="str">
        <f>VLOOKUP(tblOrders[[#This Row],[City]],lookups!A:C,3,0)</f>
        <v>Kerala</v>
      </c>
    </row>
    <row r="2485" spans="1:24" x14ac:dyDescent="0.25">
      <c r="A2485" t="s">
        <v>4161</v>
      </c>
      <c r="B2485" s="1">
        <v>45976</v>
      </c>
      <c r="C2485" t="s">
        <v>4162</v>
      </c>
      <c r="D2485" t="s">
        <v>21</v>
      </c>
      <c r="E2485" t="s">
        <v>73</v>
      </c>
      <c r="F2485" t="s">
        <v>74</v>
      </c>
      <c r="G2485" t="s">
        <v>68</v>
      </c>
      <c r="H2485" t="s">
        <v>75</v>
      </c>
      <c r="I2485" t="s">
        <v>33</v>
      </c>
      <c r="J2485" t="s">
        <v>27</v>
      </c>
      <c r="K2485">
        <v>4</v>
      </c>
      <c r="L2485">
        <v>65</v>
      </c>
      <c r="M2485">
        <v>0.1</v>
      </c>
      <c r="N2485">
        <v>234</v>
      </c>
      <c r="O2485">
        <v>82</v>
      </c>
      <c r="P2485" t="s">
        <v>28</v>
      </c>
      <c r="Q2485" t="s">
        <v>35</v>
      </c>
      <c r="R2485" t="s">
        <v>36</v>
      </c>
      <c r="S2485">
        <v>3.3</v>
      </c>
      <c r="T2485">
        <f>YEAR(tblOrders[[#This Row],[Order Date]])</f>
        <v>2025</v>
      </c>
      <c r="U2485" t="str">
        <f>TEXT(tblOrders[[#This Row],[Order Date]],"mmm-yyyy")</f>
        <v>Nov-2025</v>
      </c>
      <c r="V2485" s="4">
        <f>tblOrders[[#This Row],[Profit]]/tblOrders[[#This Row],[Sales Amount]]</f>
        <v>0.3504273504273504</v>
      </c>
      <c r="W2485" t="str">
        <f>VLOOKUP(tblOrders[[#This Row],[City]],CityRegion,2,0)</f>
        <v>North</v>
      </c>
      <c r="X2485" t="str">
        <f>VLOOKUP(tblOrders[[#This Row],[City]],lookups!A:C,3,0)</f>
        <v>Delhi</v>
      </c>
    </row>
    <row r="2486" spans="1:24" x14ac:dyDescent="0.25">
      <c r="A2486" t="s">
        <v>4163</v>
      </c>
      <c r="B2486" s="1">
        <v>45918</v>
      </c>
      <c r="C2486" t="s">
        <v>2038</v>
      </c>
      <c r="D2486" t="s">
        <v>21</v>
      </c>
      <c r="E2486" t="s">
        <v>114</v>
      </c>
      <c r="F2486" t="s">
        <v>115</v>
      </c>
      <c r="G2486" t="s">
        <v>42</v>
      </c>
      <c r="H2486" t="s">
        <v>116</v>
      </c>
      <c r="I2486" t="s">
        <v>76</v>
      </c>
      <c r="J2486" t="s">
        <v>45</v>
      </c>
      <c r="K2486">
        <v>4</v>
      </c>
      <c r="L2486">
        <v>12</v>
      </c>
      <c r="M2486">
        <v>0.2</v>
      </c>
      <c r="N2486">
        <v>38.4</v>
      </c>
      <c r="O2486">
        <v>14.4</v>
      </c>
      <c r="P2486" t="s">
        <v>28</v>
      </c>
      <c r="Q2486" t="s">
        <v>86</v>
      </c>
      <c r="R2486" t="s">
        <v>36</v>
      </c>
      <c r="S2486">
        <v>3.6</v>
      </c>
      <c r="T2486">
        <f>YEAR(tblOrders[[#This Row],[Order Date]])</f>
        <v>2025</v>
      </c>
      <c r="U2486" t="str">
        <f>TEXT(tblOrders[[#This Row],[Order Date]],"mmm-yyyy")</f>
        <v>Sep-2025</v>
      </c>
      <c r="V2486" s="4">
        <f>tblOrders[[#This Row],[Profit]]/tblOrders[[#This Row],[Sales Amount]]</f>
        <v>0.375</v>
      </c>
      <c r="W2486" t="str">
        <f>VLOOKUP(tblOrders[[#This Row],[City]],CityRegion,2,0)</f>
        <v>South</v>
      </c>
      <c r="X2486" t="str">
        <f>VLOOKUP(tblOrders[[#This Row],[City]],lookups!A:C,3,0)</f>
        <v>Kerala</v>
      </c>
    </row>
    <row r="2487" spans="1:24" x14ac:dyDescent="0.25">
      <c r="A2487" t="s">
        <v>4164</v>
      </c>
      <c r="B2487" s="1">
        <v>45882</v>
      </c>
      <c r="C2487" t="s">
        <v>4165</v>
      </c>
      <c r="D2487" t="s">
        <v>39</v>
      </c>
      <c r="E2487" t="s">
        <v>40</v>
      </c>
      <c r="F2487" t="s">
        <v>41</v>
      </c>
      <c r="G2487" t="s">
        <v>42</v>
      </c>
      <c r="H2487" t="s">
        <v>43</v>
      </c>
      <c r="I2487" t="s">
        <v>76</v>
      </c>
      <c r="J2487" t="s">
        <v>34</v>
      </c>
      <c r="K2487">
        <v>4</v>
      </c>
      <c r="L2487">
        <v>18</v>
      </c>
      <c r="M2487">
        <v>0.2</v>
      </c>
      <c r="N2487">
        <v>57.6</v>
      </c>
      <c r="O2487">
        <v>21.6</v>
      </c>
      <c r="P2487" t="s">
        <v>28</v>
      </c>
      <c r="Q2487" t="s">
        <v>29</v>
      </c>
      <c r="R2487" t="s">
        <v>123</v>
      </c>
      <c r="S2487">
        <v>2.6</v>
      </c>
      <c r="T2487">
        <f>YEAR(tblOrders[[#This Row],[Order Date]])</f>
        <v>2025</v>
      </c>
      <c r="U2487" t="str">
        <f>TEXT(tblOrders[[#This Row],[Order Date]],"mmm-yyyy")</f>
        <v>Aug-2025</v>
      </c>
      <c r="V2487" s="4">
        <f>tblOrders[[#This Row],[Profit]]/tblOrders[[#This Row],[Sales Amount]]</f>
        <v>0.375</v>
      </c>
      <c r="W2487" t="str">
        <f>VLOOKUP(tblOrders[[#This Row],[City]],CityRegion,2,0)</f>
        <v>South</v>
      </c>
      <c r="X2487" t="str">
        <f>VLOOKUP(tblOrders[[#This Row],[City]],lookups!A:C,3,0)</f>
        <v>Kerala</v>
      </c>
    </row>
    <row r="2488" spans="1:24" x14ac:dyDescent="0.25">
      <c r="A2488" t="s">
        <v>4166</v>
      </c>
      <c r="B2488" s="1">
        <v>45929</v>
      </c>
      <c r="C2488" t="s">
        <v>2002</v>
      </c>
      <c r="D2488" t="s">
        <v>39</v>
      </c>
      <c r="E2488" t="s">
        <v>114</v>
      </c>
      <c r="F2488" t="s">
        <v>115</v>
      </c>
      <c r="G2488" t="s">
        <v>42</v>
      </c>
      <c r="H2488" t="s">
        <v>116</v>
      </c>
      <c r="I2488" t="s">
        <v>33</v>
      </c>
      <c r="J2488" t="s">
        <v>45</v>
      </c>
      <c r="K2488">
        <v>1</v>
      </c>
      <c r="L2488">
        <v>12</v>
      </c>
      <c r="M2488">
        <v>0.2</v>
      </c>
      <c r="N2488">
        <v>9.6</v>
      </c>
      <c r="O2488">
        <v>3.6</v>
      </c>
      <c r="P2488" t="s">
        <v>28</v>
      </c>
      <c r="Q2488" t="s">
        <v>29</v>
      </c>
      <c r="R2488" t="s">
        <v>36</v>
      </c>
      <c r="S2488">
        <v>3.1</v>
      </c>
      <c r="T2488">
        <f>YEAR(tblOrders[[#This Row],[Order Date]])</f>
        <v>2025</v>
      </c>
      <c r="U2488" t="str">
        <f>TEXT(tblOrders[[#This Row],[Order Date]],"mmm-yyyy")</f>
        <v>Sep-2025</v>
      </c>
      <c r="V2488" s="4">
        <f>tblOrders[[#This Row],[Profit]]/tblOrders[[#This Row],[Sales Amount]]</f>
        <v>0.375</v>
      </c>
      <c r="W2488" t="str">
        <f>VLOOKUP(tblOrders[[#This Row],[City]],CityRegion,2,0)</f>
        <v>North</v>
      </c>
      <c r="X2488" t="str">
        <f>VLOOKUP(tblOrders[[#This Row],[City]],lookups!A:C,3,0)</f>
        <v>Delhi</v>
      </c>
    </row>
    <row r="2489" spans="1:24" x14ac:dyDescent="0.25">
      <c r="A2489" t="s">
        <v>4167</v>
      </c>
      <c r="B2489" s="1">
        <v>45778</v>
      </c>
      <c r="C2489" t="s">
        <v>3941</v>
      </c>
      <c r="D2489" t="s">
        <v>21</v>
      </c>
      <c r="E2489" t="s">
        <v>66</v>
      </c>
      <c r="F2489" t="s">
        <v>67</v>
      </c>
      <c r="G2489" t="s">
        <v>68</v>
      </c>
      <c r="H2489" t="s">
        <v>69</v>
      </c>
      <c r="I2489" t="s">
        <v>130</v>
      </c>
      <c r="J2489" t="s">
        <v>45</v>
      </c>
      <c r="K2489">
        <v>5</v>
      </c>
      <c r="L2489">
        <v>149</v>
      </c>
      <c r="M2489">
        <v>0.1</v>
      </c>
      <c r="N2489">
        <v>670.5</v>
      </c>
      <c r="O2489">
        <v>195.5</v>
      </c>
      <c r="P2489" t="s">
        <v>28</v>
      </c>
      <c r="Q2489" t="s">
        <v>91</v>
      </c>
      <c r="R2489" t="s">
        <v>36</v>
      </c>
      <c r="S2489">
        <v>3.1</v>
      </c>
      <c r="T2489">
        <f>YEAR(tblOrders[[#This Row],[Order Date]])</f>
        <v>2025</v>
      </c>
      <c r="U2489" t="str">
        <f>TEXT(tblOrders[[#This Row],[Order Date]],"mmm-yyyy")</f>
        <v>May-2025</v>
      </c>
      <c r="V2489" s="4">
        <f>tblOrders[[#This Row],[Profit]]/tblOrders[[#This Row],[Sales Amount]]</f>
        <v>0.29157345264727813</v>
      </c>
      <c r="W2489" t="str">
        <f>VLOOKUP(tblOrders[[#This Row],[City]],CityRegion,2,0)</f>
        <v>West</v>
      </c>
      <c r="X2489" t="str">
        <f>VLOOKUP(tblOrders[[#This Row],[City]],lookups!A:C,3,0)</f>
        <v>Maharashtra</v>
      </c>
    </row>
    <row r="2490" spans="1:24" x14ac:dyDescent="0.25">
      <c r="A2490" t="s">
        <v>4168</v>
      </c>
      <c r="B2490" s="1">
        <v>45900</v>
      </c>
      <c r="C2490" t="s">
        <v>4169</v>
      </c>
      <c r="D2490" t="s">
        <v>21</v>
      </c>
      <c r="E2490" t="s">
        <v>66</v>
      </c>
      <c r="F2490" t="s">
        <v>67</v>
      </c>
      <c r="G2490" t="s">
        <v>68</v>
      </c>
      <c r="H2490" t="s">
        <v>69</v>
      </c>
      <c r="I2490" t="s">
        <v>84</v>
      </c>
      <c r="J2490" t="s">
        <v>45</v>
      </c>
      <c r="K2490">
        <v>3</v>
      </c>
      <c r="L2490">
        <v>149</v>
      </c>
      <c r="M2490">
        <v>0.05</v>
      </c>
      <c r="N2490">
        <v>424.65</v>
      </c>
      <c r="O2490">
        <v>139.65</v>
      </c>
      <c r="P2490" t="s">
        <v>28</v>
      </c>
      <c r="Q2490" t="s">
        <v>35</v>
      </c>
      <c r="R2490" t="s">
        <v>36</v>
      </c>
      <c r="S2490">
        <v>4</v>
      </c>
      <c r="T2490">
        <f>YEAR(tblOrders[[#This Row],[Order Date]])</f>
        <v>2025</v>
      </c>
      <c r="U2490" t="str">
        <f>TEXT(tblOrders[[#This Row],[Order Date]],"mmm-yyyy")</f>
        <v>Aug-2025</v>
      </c>
      <c r="V2490" s="4">
        <f>tblOrders[[#This Row],[Profit]]/tblOrders[[#This Row],[Sales Amount]]</f>
        <v>0.32885906040268459</v>
      </c>
      <c r="W2490" t="str">
        <f>VLOOKUP(tblOrders[[#This Row],[City]],CityRegion,2,0)</f>
        <v>West</v>
      </c>
      <c r="X2490" t="str">
        <f>VLOOKUP(tblOrders[[#This Row],[City]],lookups!A:C,3,0)</f>
        <v>Maharashtra</v>
      </c>
    </row>
    <row r="2491" spans="1:24" x14ac:dyDescent="0.25">
      <c r="A2491" t="s">
        <v>4170</v>
      </c>
      <c r="B2491" s="1">
        <v>45880</v>
      </c>
      <c r="C2491" t="s">
        <v>3986</v>
      </c>
      <c r="D2491" t="s">
        <v>21</v>
      </c>
      <c r="E2491" t="s">
        <v>94</v>
      </c>
      <c r="F2491" t="s">
        <v>95</v>
      </c>
      <c r="G2491" t="s">
        <v>68</v>
      </c>
      <c r="H2491" t="s">
        <v>96</v>
      </c>
      <c r="I2491" t="s">
        <v>139</v>
      </c>
      <c r="J2491" t="s">
        <v>34</v>
      </c>
      <c r="K2491">
        <v>3</v>
      </c>
      <c r="L2491">
        <v>89</v>
      </c>
      <c r="M2491">
        <v>0.05</v>
      </c>
      <c r="N2491">
        <v>253.65</v>
      </c>
      <c r="O2491">
        <v>88.65</v>
      </c>
      <c r="P2491" t="s">
        <v>28</v>
      </c>
      <c r="Q2491" t="s">
        <v>91</v>
      </c>
      <c r="R2491" t="s">
        <v>36</v>
      </c>
      <c r="S2491">
        <v>4.8</v>
      </c>
      <c r="T2491">
        <f>YEAR(tblOrders[[#This Row],[Order Date]])</f>
        <v>2025</v>
      </c>
      <c r="U2491" t="str">
        <f>TEXT(tblOrders[[#This Row],[Order Date]],"mmm-yyyy")</f>
        <v>Aug-2025</v>
      </c>
      <c r="V2491" s="4">
        <f>tblOrders[[#This Row],[Profit]]/tblOrders[[#This Row],[Sales Amount]]</f>
        <v>0.34949733885274986</v>
      </c>
      <c r="W2491" t="str">
        <f>VLOOKUP(tblOrders[[#This Row],[City]],CityRegion,2,0)</f>
        <v>South</v>
      </c>
      <c r="X2491" t="str">
        <f>VLOOKUP(tblOrders[[#This Row],[City]],lookups!A:C,3,0)</f>
        <v>Tamil Nadu</v>
      </c>
    </row>
    <row r="2492" spans="1:24" x14ac:dyDescent="0.25">
      <c r="A2492" t="s">
        <v>4171</v>
      </c>
      <c r="B2492" s="1">
        <v>45745</v>
      </c>
      <c r="C2492" t="s">
        <v>2423</v>
      </c>
      <c r="D2492" t="s">
        <v>21</v>
      </c>
      <c r="E2492" t="s">
        <v>94</v>
      </c>
      <c r="F2492" t="s">
        <v>95</v>
      </c>
      <c r="G2492" t="s">
        <v>68</v>
      </c>
      <c r="H2492" t="s">
        <v>96</v>
      </c>
      <c r="I2492" t="s">
        <v>76</v>
      </c>
      <c r="J2492" t="s">
        <v>45</v>
      </c>
      <c r="K2492">
        <v>2</v>
      </c>
      <c r="L2492">
        <v>89</v>
      </c>
      <c r="M2492">
        <v>0.1</v>
      </c>
      <c r="N2492">
        <v>160.19999999999999</v>
      </c>
      <c r="O2492">
        <v>50.2</v>
      </c>
      <c r="P2492" t="s">
        <v>28</v>
      </c>
      <c r="Q2492" t="s">
        <v>91</v>
      </c>
      <c r="R2492" t="s">
        <v>36</v>
      </c>
      <c r="S2492">
        <v>3.9</v>
      </c>
      <c r="T2492">
        <f>YEAR(tblOrders[[#This Row],[Order Date]])</f>
        <v>2025</v>
      </c>
      <c r="U2492" t="str">
        <f>TEXT(tblOrders[[#This Row],[Order Date]],"mmm-yyyy")</f>
        <v>Mar-2025</v>
      </c>
      <c r="V2492" s="4">
        <f>tblOrders[[#This Row],[Profit]]/tblOrders[[#This Row],[Sales Amount]]</f>
        <v>0.31335830212234711</v>
      </c>
      <c r="W2492" t="str">
        <f>VLOOKUP(tblOrders[[#This Row],[City]],CityRegion,2,0)</f>
        <v>South</v>
      </c>
      <c r="X2492" t="str">
        <f>VLOOKUP(tblOrders[[#This Row],[City]],lookups!A:C,3,0)</f>
        <v>Kerala</v>
      </c>
    </row>
    <row r="2493" spans="1:24" x14ac:dyDescent="0.25">
      <c r="A2493" t="s">
        <v>4172</v>
      </c>
      <c r="B2493" s="1">
        <v>45963</v>
      </c>
      <c r="C2493" t="s">
        <v>4173</v>
      </c>
      <c r="D2493" t="s">
        <v>39</v>
      </c>
      <c r="E2493" t="s">
        <v>114</v>
      </c>
      <c r="F2493" t="s">
        <v>115</v>
      </c>
      <c r="G2493" t="s">
        <v>42</v>
      </c>
      <c r="H2493" t="s">
        <v>116</v>
      </c>
      <c r="I2493" t="s">
        <v>33</v>
      </c>
      <c r="J2493" t="s">
        <v>27</v>
      </c>
      <c r="K2493">
        <v>3</v>
      </c>
      <c r="L2493">
        <v>12</v>
      </c>
      <c r="M2493">
        <v>0.1</v>
      </c>
      <c r="N2493">
        <v>32.4</v>
      </c>
      <c r="O2493">
        <v>14.4</v>
      </c>
      <c r="P2493" t="s">
        <v>28</v>
      </c>
      <c r="Q2493" t="s">
        <v>86</v>
      </c>
      <c r="R2493" t="s">
        <v>36</v>
      </c>
      <c r="S2493">
        <v>3.5</v>
      </c>
      <c r="T2493">
        <f>YEAR(tblOrders[[#This Row],[Order Date]])</f>
        <v>2025</v>
      </c>
      <c r="U2493" t="str">
        <f>TEXT(tblOrders[[#This Row],[Order Date]],"mmm-yyyy")</f>
        <v>Nov-2025</v>
      </c>
      <c r="V2493" s="4">
        <f>tblOrders[[#This Row],[Profit]]/tblOrders[[#This Row],[Sales Amount]]</f>
        <v>0.44444444444444448</v>
      </c>
      <c r="W2493" t="str">
        <f>VLOOKUP(tblOrders[[#This Row],[City]],CityRegion,2,0)</f>
        <v>North</v>
      </c>
      <c r="X2493" t="str">
        <f>VLOOKUP(tblOrders[[#This Row],[City]],lookups!A:C,3,0)</f>
        <v>Delhi</v>
      </c>
    </row>
    <row r="2494" spans="1:24" x14ac:dyDescent="0.25">
      <c r="A2494" t="s">
        <v>4174</v>
      </c>
      <c r="B2494" s="1">
        <v>46008</v>
      </c>
      <c r="C2494" t="s">
        <v>2044</v>
      </c>
      <c r="D2494" t="s">
        <v>39</v>
      </c>
      <c r="E2494" t="s">
        <v>108</v>
      </c>
      <c r="F2494" t="s">
        <v>109</v>
      </c>
      <c r="G2494" t="s">
        <v>62</v>
      </c>
      <c r="H2494" t="s">
        <v>110</v>
      </c>
      <c r="I2494" t="s">
        <v>33</v>
      </c>
      <c r="J2494" t="s">
        <v>34</v>
      </c>
      <c r="K2494">
        <v>4</v>
      </c>
      <c r="L2494">
        <v>110</v>
      </c>
      <c r="M2494">
        <v>0.2</v>
      </c>
      <c r="N2494">
        <v>352</v>
      </c>
      <c r="O2494">
        <v>80</v>
      </c>
      <c r="P2494" t="s">
        <v>28</v>
      </c>
      <c r="Q2494" t="s">
        <v>86</v>
      </c>
      <c r="R2494" t="s">
        <v>30</v>
      </c>
      <c r="S2494">
        <v>4.5</v>
      </c>
      <c r="T2494">
        <f>YEAR(tblOrders[[#This Row],[Order Date]])</f>
        <v>2025</v>
      </c>
      <c r="U2494" t="str">
        <f>TEXT(tblOrders[[#This Row],[Order Date]],"mmm-yyyy")</f>
        <v>Dec-2025</v>
      </c>
      <c r="V2494" s="4">
        <f>tblOrders[[#This Row],[Profit]]/tblOrders[[#This Row],[Sales Amount]]</f>
        <v>0.22727272727272727</v>
      </c>
      <c r="W2494" t="str">
        <f>VLOOKUP(tblOrders[[#This Row],[City]],CityRegion,2,0)</f>
        <v>North</v>
      </c>
      <c r="X2494" t="str">
        <f>VLOOKUP(tblOrders[[#This Row],[City]],lookups!A:C,3,0)</f>
        <v>Delhi</v>
      </c>
    </row>
    <row r="2495" spans="1:24" x14ac:dyDescent="0.25">
      <c r="A2495" t="s">
        <v>4175</v>
      </c>
      <c r="B2495" s="1">
        <v>46003</v>
      </c>
      <c r="C2495" t="s">
        <v>2620</v>
      </c>
      <c r="D2495" t="s">
        <v>21</v>
      </c>
      <c r="E2495" t="s">
        <v>94</v>
      </c>
      <c r="F2495" t="s">
        <v>95</v>
      </c>
      <c r="G2495" t="s">
        <v>68</v>
      </c>
      <c r="H2495" t="s">
        <v>96</v>
      </c>
      <c r="I2495" t="s">
        <v>52</v>
      </c>
      <c r="J2495" t="s">
        <v>45</v>
      </c>
      <c r="K2495">
        <v>5</v>
      </c>
      <c r="L2495">
        <v>89</v>
      </c>
      <c r="M2495">
        <v>0.2</v>
      </c>
      <c r="N2495">
        <v>356</v>
      </c>
      <c r="O2495">
        <v>81</v>
      </c>
      <c r="P2495" t="s">
        <v>148</v>
      </c>
      <c r="Q2495" t="s">
        <v>35</v>
      </c>
      <c r="R2495" t="s">
        <v>36</v>
      </c>
      <c r="S2495">
        <v>2.8</v>
      </c>
      <c r="T2495">
        <f>YEAR(tblOrders[[#This Row],[Order Date]])</f>
        <v>2025</v>
      </c>
      <c r="U2495" t="str">
        <f>TEXT(tblOrders[[#This Row],[Order Date]],"mmm-yyyy")</f>
        <v>Dec-2025</v>
      </c>
      <c r="V2495" s="4">
        <f>tblOrders[[#This Row],[Profit]]/tblOrders[[#This Row],[Sales Amount]]</f>
        <v>0.22752808988764045</v>
      </c>
      <c r="W2495" t="str">
        <f>VLOOKUP(tblOrders[[#This Row],[City]],CityRegion,2,0)</f>
        <v>South</v>
      </c>
      <c r="X2495" t="str">
        <f>VLOOKUP(tblOrders[[#This Row],[City]],lookups!A:C,3,0)</f>
        <v>Kerala</v>
      </c>
    </row>
    <row r="2496" spans="1:24" x14ac:dyDescent="0.25">
      <c r="A2496" t="s">
        <v>4176</v>
      </c>
      <c r="B2496" s="1">
        <v>45678</v>
      </c>
      <c r="C2496" t="s">
        <v>4177</v>
      </c>
      <c r="D2496" t="s">
        <v>39</v>
      </c>
      <c r="E2496" t="s">
        <v>114</v>
      </c>
      <c r="F2496" t="s">
        <v>115</v>
      </c>
      <c r="G2496" t="s">
        <v>42</v>
      </c>
      <c r="H2496" t="s">
        <v>116</v>
      </c>
      <c r="I2496" t="s">
        <v>130</v>
      </c>
      <c r="J2496" t="s">
        <v>34</v>
      </c>
      <c r="K2496">
        <v>4</v>
      </c>
      <c r="L2496">
        <v>12</v>
      </c>
      <c r="M2496">
        <v>0.2</v>
      </c>
      <c r="N2496">
        <v>38.4</v>
      </c>
      <c r="O2496">
        <v>14.4</v>
      </c>
      <c r="P2496" t="s">
        <v>148</v>
      </c>
      <c r="Q2496" t="s">
        <v>35</v>
      </c>
      <c r="R2496" t="s">
        <v>36</v>
      </c>
      <c r="S2496">
        <v>4.7</v>
      </c>
      <c r="T2496">
        <f>YEAR(tblOrders[[#This Row],[Order Date]])</f>
        <v>2025</v>
      </c>
      <c r="U2496" t="str">
        <f>TEXT(tblOrders[[#This Row],[Order Date]],"mmm-yyyy")</f>
        <v>Jan-2025</v>
      </c>
      <c r="V2496" s="4">
        <f>tblOrders[[#This Row],[Profit]]/tblOrders[[#This Row],[Sales Amount]]</f>
        <v>0.375</v>
      </c>
      <c r="W2496" t="str">
        <f>VLOOKUP(tblOrders[[#This Row],[City]],CityRegion,2,0)</f>
        <v>West</v>
      </c>
      <c r="X2496" t="str">
        <f>VLOOKUP(tblOrders[[#This Row],[City]],lookups!A:C,3,0)</f>
        <v>Maharashtra</v>
      </c>
    </row>
    <row r="2497" spans="1:24" x14ac:dyDescent="0.25">
      <c r="A2497" t="s">
        <v>4178</v>
      </c>
      <c r="B2497" s="1">
        <v>45669</v>
      </c>
      <c r="C2497" t="s">
        <v>3167</v>
      </c>
      <c r="D2497" t="s">
        <v>21</v>
      </c>
      <c r="E2497" t="s">
        <v>60</v>
      </c>
      <c r="F2497" t="s">
        <v>61</v>
      </c>
      <c r="G2497" t="s">
        <v>62</v>
      </c>
      <c r="H2497" t="s">
        <v>63</v>
      </c>
      <c r="I2497" t="s">
        <v>44</v>
      </c>
      <c r="J2497" t="s">
        <v>34</v>
      </c>
      <c r="K2497">
        <v>4</v>
      </c>
      <c r="L2497">
        <v>45</v>
      </c>
      <c r="M2497">
        <v>0</v>
      </c>
      <c r="N2497">
        <v>180</v>
      </c>
      <c r="O2497">
        <v>76</v>
      </c>
      <c r="P2497" t="s">
        <v>28</v>
      </c>
      <c r="Q2497" t="s">
        <v>86</v>
      </c>
      <c r="R2497" t="s">
        <v>30</v>
      </c>
      <c r="S2497">
        <v>2.8</v>
      </c>
      <c r="T2497">
        <f>YEAR(tblOrders[[#This Row],[Order Date]])</f>
        <v>2025</v>
      </c>
      <c r="U2497" t="str">
        <f>TEXT(tblOrders[[#This Row],[Order Date]],"mmm-yyyy")</f>
        <v>Jan-2025</v>
      </c>
      <c r="V2497" s="4">
        <f>tblOrders[[#This Row],[Profit]]/tblOrders[[#This Row],[Sales Amount]]</f>
        <v>0.42222222222222222</v>
      </c>
      <c r="W2497" t="str">
        <f>VLOOKUP(tblOrders[[#This Row],[City]],CityRegion,2,0)</f>
        <v>South</v>
      </c>
      <c r="X2497" t="str">
        <f>VLOOKUP(tblOrders[[#This Row],[City]],lookups!A:C,3,0)</f>
        <v>Kerala</v>
      </c>
    </row>
    <row r="2498" spans="1:24" x14ac:dyDescent="0.25">
      <c r="A2498" t="s">
        <v>4179</v>
      </c>
      <c r="B2498" s="1">
        <v>46008</v>
      </c>
      <c r="C2498" t="s">
        <v>4180</v>
      </c>
      <c r="D2498" t="s">
        <v>21</v>
      </c>
      <c r="E2498" t="s">
        <v>55</v>
      </c>
      <c r="F2498" t="s">
        <v>56</v>
      </c>
      <c r="G2498" t="s">
        <v>24</v>
      </c>
      <c r="H2498" t="s">
        <v>51</v>
      </c>
      <c r="I2498" t="s">
        <v>130</v>
      </c>
      <c r="J2498" t="s">
        <v>45</v>
      </c>
      <c r="K2498">
        <v>2</v>
      </c>
      <c r="L2498">
        <v>42</v>
      </c>
      <c r="M2498">
        <v>0</v>
      </c>
      <c r="N2498">
        <v>84</v>
      </c>
      <c r="O2498">
        <v>36</v>
      </c>
      <c r="P2498" t="s">
        <v>28</v>
      </c>
      <c r="Q2498" t="s">
        <v>91</v>
      </c>
      <c r="R2498" t="s">
        <v>36</v>
      </c>
      <c r="S2498">
        <v>2.9</v>
      </c>
      <c r="T2498">
        <f>YEAR(tblOrders[[#This Row],[Order Date]])</f>
        <v>2025</v>
      </c>
      <c r="U2498" t="str">
        <f>TEXT(tblOrders[[#This Row],[Order Date]],"mmm-yyyy")</f>
        <v>Dec-2025</v>
      </c>
      <c r="V2498" s="4">
        <f>tblOrders[[#This Row],[Profit]]/tblOrders[[#This Row],[Sales Amount]]</f>
        <v>0.42857142857142855</v>
      </c>
      <c r="W2498" t="str">
        <f>VLOOKUP(tblOrders[[#This Row],[City]],CityRegion,2,0)</f>
        <v>West</v>
      </c>
      <c r="X2498" t="str">
        <f>VLOOKUP(tblOrders[[#This Row],[City]],lookups!A:C,3,0)</f>
        <v>Maharashtra</v>
      </c>
    </row>
    <row r="2499" spans="1:24" x14ac:dyDescent="0.25">
      <c r="A2499" t="s">
        <v>4181</v>
      </c>
      <c r="B2499" s="1">
        <v>45852</v>
      </c>
      <c r="C2499" t="s">
        <v>562</v>
      </c>
      <c r="D2499" t="s">
        <v>21</v>
      </c>
      <c r="E2499" t="s">
        <v>114</v>
      </c>
      <c r="F2499" t="s">
        <v>115</v>
      </c>
      <c r="G2499" t="s">
        <v>42</v>
      </c>
      <c r="H2499" t="s">
        <v>116</v>
      </c>
      <c r="I2499" t="s">
        <v>139</v>
      </c>
      <c r="J2499" t="s">
        <v>27</v>
      </c>
      <c r="K2499">
        <v>5</v>
      </c>
      <c r="L2499">
        <v>12</v>
      </c>
      <c r="M2499">
        <v>0.05</v>
      </c>
      <c r="N2499">
        <v>57</v>
      </c>
      <c r="O2499">
        <v>27</v>
      </c>
      <c r="P2499" t="s">
        <v>28</v>
      </c>
      <c r="Q2499" t="s">
        <v>86</v>
      </c>
      <c r="R2499" t="s">
        <v>36</v>
      </c>
      <c r="S2499">
        <v>4.9000000000000004</v>
      </c>
      <c r="T2499">
        <f>YEAR(tblOrders[[#This Row],[Order Date]])</f>
        <v>2025</v>
      </c>
      <c r="U2499" t="str">
        <f>TEXT(tblOrders[[#This Row],[Order Date]],"mmm-yyyy")</f>
        <v>Jul-2025</v>
      </c>
      <c r="V2499" s="4">
        <f>tblOrders[[#This Row],[Profit]]/tblOrders[[#This Row],[Sales Amount]]</f>
        <v>0.47368421052631576</v>
      </c>
      <c r="W2499" t="str">
        <f>VLOOKUP(tblOrders[[#This Row],[City]],CityRegion,2,0)</f>
        <v>South</v>
      </c>
      <c r="X2499" t="str">
        <f>VLOOKUP(tblOrders[[#This Row],[City]],lookups!A:C,3,0)</f>
        <v>Tamil Nadu</v>
      </c>
    </row>
    <row r="2500" spans="1:24" x14ac:dyDescent="0.25">
      <c r="A2500" t="s">
        <v>4182</v>
      </c>
      <c r="B2500" s="1">
        <v>45917</v>
      </c>
      <c r="C2500" t="s">
        <v>4183</v>
      </c>
      <c r="D2500" t="s">
        <v>39</v>
      </c>
      <c r="E2500" t="s">
        <v>108</v>
      </c>
      <c r="F2500" t="s">
        <v>109</v>
      </c>
      <c r="G2500" t="s">
        <v>62</v>
      </c>
      <c r="H2500" t="s">
        <v>110</v>
      </c>
      <c r="I2500" t="s">
        <v>84</v>
      </c>
      <c r="J2500" t="s">
        <v>27</v>
      </c>
      <c r="K2500">
        <v>3</v>
      </c>
      <c r="L2500">
        <v>110</v>
      </c>
      <c r="M2500">
        <v>0.2</v>
      </c>
      <c r="N2500">
        <v>264</v>
      </c>
      <c r="O2500">
        <v>60</v>
      </c>
      <c r="P2500" t="s">
        <v>111</v>
      </c>
      <c r="Q2500" t="s">
        <v>86</v>
      </c>
      <c r="R2500" t="s">
        <v>36</v>
      </c>
      <c r="S2500">
        <v>3</v>
      </c>
      <c r="T2500">
        <f>YEAR(tblOrders[[#This Row],[Order Date]])</f>
        <v>2025</v>
      </c>
      <c r="U2500" t="str">
        <f>TEXT(tblOrders[[#This Row],[Order Date]],"mmm-yyyy")</f>
        <v>Sep-2025</v>
      </c>
      <c r="V2500" s="4">
        <f>tblOrders[[#This Row],[Profit]]/tblOrders[[#This Row],[Sales Amount]]</f>
        <v>0.22727272727272727</v>
      </c>
      <c r="W2500" t="str">
        <f>VLOOKUP(tblOrders[[#This Row],[City]],CityRegion,2,0)</f>
        <v>West</v>
      </c>
      <c r="X2500" t="str">
        <f>VLOOKUP(tblOrders[[#This Row],[City]],lookups!A:C,3,0)</f>
        <v>Maharashtra</v>
      </c>
    </row>
    <row r="2501" spans="1:24" x14ac:dyDescent="0.25">
      <c r="A2501" t="s">
        <v>4184</v>
      </c>
      <c r="B2501" s="1">
        <v>45683</v>
      </c>
      <c r="C2501" t="s">
        <v>4185</v>
      </c>
      <c r="D2501" t="s">
        <v>21</v>
      </c>
      <c r="E2501" t="s">
        <v>73</v>
      </c>
      <c r="F2501" t="s">
        <v>74</v>
      </c>
      <c r="G2501" t="s">
        <v>68</v>
      </c>
      <c r="H2501" t="s">
        <v>75</v>
      </c>
      <c r="I2501" t="s">
        <v>139</v>
      </c>
      <c r="J2501" t="s">
        <v>27</v>
      </c>
      <c r="K2501">
        <v>3</v>
      </c>
      <c r="L2501">
        <v>65</v>
      </c>
      <c r="M2501">
        <v>0</v>
      </c>
      <c r="N2501">
        <v>195</v>
      </c>
      <c r="O2501">
        <v>81</v>
      </c>
      <c r="P2501" t="s">
        <v>28</v>
      </c>
      <c r="Q2501" t="s">
        <v>29</v>
      </c>
      <c r="R2501" t="s">
        <v>36</v>
      </c>
      <c r="S2501">
        <v>4.2</v>
      </c>
      <c r="T2501">
        <f>YEAR(tblOrders[[#This Row],[Order Date]])</f>
        <v>2025</v>
      </c>
      <c r="U2501" t="str">
        <f>TEXT(tblOrders[[#This Row],[Order Date]],"mmm-yyyy")</f>
        <v>Jan-2025</v>
      </c>
      <c r="V2501" s="4">
        <f>tblOrders[[#This Row],[Profit]]/tblOrders[[#This Row],[Sales Amount]]</f>
        <v>0.41538461538461541</v>
      </c>
      <c r="W2501" t="str">
        <f>VLOOKUP(tblOrders[[#This Row],[City]],CityRegion,2,0)</f>
        <v>South</v>
      </c>
      <c r="X2501" t="str">
        <f>VLOOKUP(tblOrders[[#This Row],[City]],lookups!A:C,3,0)</f>
        <v>Tamil Nadu</v>
      </c>
    </row>
    <row r="2502" spans="1:24" x14ac:dyDescent="0.25">
      <c r="A2502" t="s">
        <v>4186</v>
      </c>
      <c r="B2502" s="1">
        <v>45746</v>
      </c>
      <c r="C2502" t="s">
        <v>4187</v>
      </c>
      <c r="D2502" t="s">
        <v>21</v>
      </c>
      <c r="E2502" t="s">
        <v>55</v>
      </c>
      <c r="F2502" t="s">
        <v>56</v>
      </c>
      <c r="G2502" t="s">
        <v>24</v>
      </c>
      <c r="H2502" t="s">
        <v>51</v>
      </c>
      <c r="I2502" t="s">
        <v>52</v>
      </c>
      <c r="J2502" t="s">
        <v>45</v>
      </c>
      <c r="K2502">
        <v>3</v>
      </c>
      <c r="L2502">
        <v>42</v>
      </c>
      <c r="M2502">
        <v>0.2</v>
      </c>
      <c r="N2502">
        <v>100.8</v>
      </c>
      <c r="O2502">
        <v>28.8</v>
      </c>
      <c r="P2502" t="s">
        <v>111</v>
      </c>
      <c r="Q2502" t="s">
        <v>29</v>
      </c>
      <c r="R2502" t="s">
        <v>36</v>
      </c>
      <c r="S2502">
        <v>3.1</v>
      </c>
      <c r="T2502">
        <f>YEAR(tblOrders[[#This Row],[Order Date]])</f>
        <v>2025</v>
      </c>
      <c r="U2502" t="str">
        <f>TEXT(tblOrders[[#This Row],[Order Date]],"mmm-yyyy")</f>
        <v>Mar-2025</v>
      </c>
      <c r="V2502" s="4">
        <f>tblOrders[[#This Row],[Profit]]/tblOrders[[#This Row],[Sales Amount]]</f>
        <v>0.28571428571428575</v>
      </c>
      <c r="W2502" t="str">
        <f>VLOOKUP(tblOrders[[#This Row],[City]],CityRegion,2,0)</f>
        <v>South</v>
      </c>
      <c r="X2502" t="str">
        <f>VLOOKUP(tblOrders[[#This Row],[City]],lookups!A:C,3,0)</f>
        <v>Kerala</v>
      </c>
    </row>
    <row r="2503" spans="1:24" x14ac:dyDescent="0.25">
      <c r="A2503" t="s">
        <v>4188</v>
      </c>
      <c r="B2503" s="1">
        <v>45847</v>
      </c>
      <c r="C2503" t="s">
        <v>3634</v>
      </c>
      <c r="D2503" t="s">
        <v>21</v>
      </c>
      <c r="E2503" t="s">
        <v>108</v>
      </c>
      <c r="F2503" t="s">
        <v>109</v>
      </c>
      <c r="G2503" t="s">
        <v>62</v>
      </c>
      <c r="H2503" t="s">
        <v>110</v>
      </c>
      <c r="I2503" t="s">
        <v>52</v>
      </c>
      <c r="J2503" t="s">
        <v>27</v>
      </c>
      <c r="K2503">
        <v>4</v>
      </c>
      <c r="L2503">
        <v>110</v>
      </c>
      <c r="M2503">
        <v>0.05</v>
      </c>
      <c r="N2503">
        <v>418</v>
      </c>
      <c r="O2503">
        <v>146</v>
      </c>
      <c r="P2503" t="s">
        <v>28</v>
      </c>
      <c r="Q2503" t="s">
        <v>29</v>
      </c>
      <c r="R2503" t="s">
        <v>30</v>
      </c>
      <c r="S2503">
        <v>4.2</v>
      </c>
      <c r="T2503">
        <f>YEAR(tblOrders[[#This Row],[Order Date]])</f>
        <v>2025</v>
      </c>
      <c r="U2503" t="str">
        <f>TEXT(tblOrders[[#This Row],[Order Date]],"mmm-yyyy")</f>
        <v>Jul-2025</v>
      </c>
      <c r="V2503" s="4">
        <f>tblOrders[[#This Row],[Profit]]/tblOrders[[#This Row],[Sales Amount]]</f>
        <v>0.34928229665071769</v>
      </c>
      <c r="W2503" t="str">
        <f>VLOOKUP(tblOrders[[#This Row],[City]],CityRegion,2,0)</f>
        <v>South</v>
      </c>
      <c r="X2503" t="str">
        <f>VLOOKUP(tblOrders[[#This Row],[City]],lookups!A:C,3,0)</f>
        <v>Kerala</v>
      </c>
    </row>
    <row r="2504" spans="1:24" x14ac:dyDescent="0.25">
      <c r="A2504" t="s">
        <v>4189</v>
      </c>
      <c r="B2504" s="1">
        <v>45708</v>
      </c>
      <c r="C2504" t="s">
        <v>4190</v>
      </c>
      <c r="D2504" t="s">
        <v>21</v>
      </c>
      <c r="E2504" t="s">
        <v>94</v>
      </c>
      <c r="F2504" t="s">
        <v>95</v>
      </c>
      <c r="G2504" t="s">
        <v>68</v>
      </c>
      <c r="H2504" t="s">
        <v>96</v>
      </c>
      <c r="I2504" t="s">
        <v>33</v>
      </c>
      <c r="J2504" t="s">
        <v>45</v>
      </c>
      <c r="K2504">
        <v>1</v>
      </c>
      <c r="L2504">
        <v>89</v>
      </c>
      <c r="M2504">
        <v>0</v>
      </c>
      <c r="N2504">
        <v>89</v>
      </c>
      <c r="O2504">
        <v>34</v>
      </c>
      <c r="P2504" t="s">
        <v>28</v>
      </c>
      <c r="Q2504" t="s">
        <v>86</v>
      </c>
      <c r="R2504" t="s">
        <v>36</v>
      </c>
      <c r="S2504">
        <v>3.5</v>
      </c>
      <c r="T2504">
        <f>YEAR(tblOrders[[#This Row],[Order Date]])</f>
        <v>2025</v>
      </c>
      <c r="U2504" t="str">
        <f>TEXT(tblOrders[[#This Row],[Order Date]],"mmm-yyyy")</f>
        <v>Feb-2025</v>
      </c>
      <c r="V2504" s="4">
        <f>tblOrders[[#This Row],[Profit]]/tblOrders[[#This Row],[Sales Amount]]</f>
        <v>0.38202247191011235</v>
      </c>
      <c r="W2504" t="str">
        <f>VLOOKUP(tblOrders[[#This Row],[City]],CityRegion,2,0)</f>
        <v>North</v>
      </c>
      <c r="X2504" t="str">
        <f>VLOOKUP(tblOrders[[#This Row],[City]],lookups!A:C,3,0)</f>
        <v>Delhi</v>
      </c>
    </row>
    <row r="2505" spans="1:24" x14ac:dyDescent="0.25">
      <c r="A2505" t="s">
        <v>4191</v>
      </c>
      <c r="B2505" s="1">
        <v>45782</v>
      </c>
      <c r="C2505" t="s">
        <v>4192</v>
      </c>
      <c r="D2505" t="s">
        <v>39</v>
      </c>
      <c r="E2505" t="s">
        <v>55</v>
      </c>
      <c r="F2505" t="s">
        <v>56</v>
      </c>
      <c r="G2505" t="s">
        <v>24</v>
      </c>
      <c r="H2505" t="s">
        <v>51</v>
      </c>
      <c r="I2505" t="s">
        <v>70</v>
      </c>
      <c r="J2505" t="s">
        <v>27</v>
      </c>
      <c r="K2505">
        <v>1</v>
      </c>
      <c r="L2505">
        <v>42</v>
      </c>
      <c r="M2505">
        <v>0.2</v>
      </c>
      <c r="N2505">
        <v>33.6</v>
      </c>
      <c r="O2505">
        <v>9.6</v>
      </c>
      <c r="P2505" t="s">
        <v>28</v>
      </c>
      <c r="Q2505" t="s">
        <v>46</v>
      </c>
      <c r="R2505" t="s">
        <v>123</v>
      </c>
      <c r="S2505">
        <v>3.6</v>
      </c>
      <c r="T2505">
        <f>YEAR(tblOrders[[#This Row],[Order Date]])</f>
        <v>2025</v>
      </c>
      <c r="U2505" t="str">
        <f>TEXT(tblOrders[[#This Row],[Order Date]],"mmm-yyyy")</f>
        <v>May-2025</v>
      </c>
      <c r="V2505" s="4">
        <f>tblOrders[[#This Row],[Profit]]/tblOrders[[#This Row],[Sales Amount]]</f>
        <v>0.2857142857142857</v>
      </c>
      <c r="W2505" t="str">
        <f>VLOOKUP(tblOrders[[#This Row],[City]],CityRegion,2,0)</f>
        <v>South</v>
      </c>
      <c r="X2505" t="str">
        <f>VLOOKUP(tblOrders[[#This Row],[City]],lookups!A:C,3,0)</f>
        <v>Telengana</v>
      </c>
    </row>
    <row r="2506" spans="1:24" x14ac:dyDescent="0.25">
      <c r="A2506" t="s">
        <v>4193</v>
      </c>
      <c r="B2506" s="1">
        <v>45810</v>
      </c>
      <c r="C2506" t="s">
        <v>4194</v>
      </c>
      <c r="D2506" t="s">
        <v>21</v>
      </c>
      <c r="E2506" t="s">
        <v>79</v>
      </c>
      <c r="F2506" t="s">
        <v>80</v>
      </c>
      <c r="G2506" t="s">
        <v>68</v>
      </c>
      <c r="H2506" t="s">
        <v>81</v>
      </c>
      <c r="I2506" t="s">
        <v>76</v>
      </c>
      <c r="J2506" t="s">
        <v>34</v>
      </c>
      <c r="K2506">
        <v>2</v>
      </c>
      <c r="L2506">
        <v>799</v>
      </c>
      <c r="M2506">
        <v>0.2</v>
      </c>
      <c r="N2506">
        <v>1278.4000000000001</v>
      </c>
      <c r="O2506">
        <v>38.4</v>
      </c>
      <c r="P2506" t="s">
        <v>28</v>
      </c>
      <c r="Q2506" t="s">
        <v>29</v>
      </c>
      <c r="R2506" t="s">
        <v>36</v>
      </c>
      <c r="S2506">
        <v>4.5999999999999996</v>
      </c>
      <c r="T2506">
        <f>YEAR(tblOrders[[#This Row],[Order Date]])</f>
        <v>2025</v>
      </c>
      <c r="U2506" t="str">
        <f>TEXT(tblOrders[[#This Row],[Order Date]],"mmm-yyyy")</f>
        <v>Jun-2025</v>
      </c>
      <c r="V2506" s="4">
        <f>tblOrders[[#This Row],[Profit]]/tblOrders[[#This Row],[Sales Amount]]</f>
        <v>3.0037546933667079E-2</v>
      </c>
      <c r="W2506" t="str">
        <f>VLOOKUP(tblOrders[[#This Row],[City]],CityRegion,2,0)</f>
        <v>South</v>
      </c>
      <c r="X2506" t="str">
        <f>VLOOKUP(tblOrders[[#This Row],[City]],lookups!A:C,3,0)</f>
        <v>Kerala</v>
      </c>
    </row>
    <row r="2507" spans="1:24" x14ac:dyDescent="0.25">
      <c r="A2507" t="s">
        <v>4195</v>
      </c>
      <c r="B2507" s="1">
        <v>45828</v>
      </c>
      <c r="C2507" t="s">
        <v>4196</v>
      </c>
      <c r="D2507" t="s">
        <v>21</v>
      </c>
      <c r="E2507" t="s">
        <v>22</v>
      </c>
      <c r="F2507" t="s">
        <v>23</v>
      </c>
      <c r="G2507" t="s">
        <v>24</v>
      </c>
      <c r="H2507" t="s">
        <v>25</v>
      </c>
      <c r="I2507" t="s">
        <v>130</v>
      </c>
      <c r="J2507" t="s">
        <v>27</v>
      </c>
      <c r="K2507">
        <v>5</v>
      </c>
      <c r="L2507">
        <v>190</v>
      </c>
      <c r="M2507">
        <v>0.2</v>
      </c>
      <c r="N2507">
        <v>760</v>
      </c>
      <c r="O2507">
        <v>135</v>
      </c>
      <c r="P2507" t="s">
        <v>28</v>
      </c>
      <c r="Q2507" t="s">
        <v>29</v>
      </c>
      <c r="R2507" t="s">
        <v>30</v>
      </c>
      <c r="S2507">
        <v>3.5</v>
      </c>
      <c r="T2507">
        <f>YEAR(tblOrders[[#This Row],[Order Date]])</f>
        <v>2025</v>
      </c>
      <c r="U2507" t="str">
        <f>TEXT(tblOrders[[#This Row],[Order Date]],"mmm-yyyy")</f>
        <v>Jun-2025</v>
      </c>
      <c r="V2507" s="4">
        <f>tblOrders[[#This Row],[Profit]]/tblOrders[[#This Row],[Sales Amount]]</f>
        <v>0.17763157894736842</v>
      </c>
      <c r="W2507" t="str">
        <f>VLOOKUP(tblOrders[[#This Row],[City]],CityRegion,2,0)</f>
        <v>West</v>
      </c>
      <c r="X2507" t="str">
        <f>VLOOKUP(tblOrders[[#This Row],[City]],lookups!A:C,3,0)</f>
        <v>Maharashtra</v>
      </c>
    </row>
    <row r="2508" spans="1:24" x14ac:dyDescent="0.25">
      <c r="A2508" t="s">
        <v>4197</v>
      </c>
      <c r="B2508" s="1">
        <v>45844</v>
      </c>
      <c r="C2508" t="s">
        <v>2490</v>
      </c>
      <c r="D2508" t="s">
        <v>21</v>
      </c>
      <c r="E2508" t="s">
        <v>55</v>
      </c>
      <c r="F2508" t="s">
        <v>56</v>
      </c>
      <c r="G2508" t="s">
        <v>24</v>
      </c>
      <c r="H2508" t="s">
        <v>51</v>
      </c>
      <c r="I2508" t="s">
        <v>76</v>
      </c>
      <c r="J2508" t="s">
        <v>34</v>
      </c>
      <c r="K2508">
        <v>5</v>
      </c>
      <c r="L2508">
        <v>42</v>
      </c>
      <c r="M2508">
        <v>0.05</v>
      </c>
      <c r="N2508">
        <v>199.5</v>
      </c>
      <c r="O2508">
        <v>79.5</v>
      </c>
      <c r="P2508" t="s">
        <v>28</v>
      </c>
      <c r="Q2508" t="s">
        <v>29</v>
      </c>
      <c r="R2508" t="s">
        <v>36</v>
      </c>
      <c r="S2508">
        <v>4.8</v>
      </c>
      <c r="T2508">
        <f>YEAR(tblOrders[[#This Row],[Order Date]])</f>
        <v>2025</v>
      </c>
      <c r="U2508" t="str">
        <f>TEXT(tblOrders[[#This Row],[Order Date]],"mmm-yyyy")</f>
        <v>Jul-2025</v>
      </c>
      <c r="V2508" s="4">
        <f>tblOrders[[#This Row],[Profit]]/tblOrders[[#This Row],[Sales Amount]]</f>
        <v>0.39849624060150374</v>
      </c>
      <c r="W2508" t="str">
        <f>VLOOKUP(tblOrders[[#This Row],[City]],CityRegion,2,0)</f>
        <v>South</v>
      </c>
      <c r="X2508" t="str">
        <f>VLOOKUP(tblOrders[[#This Row],[City]],lookups!A:C,3,0)</f>
        <v>Kerala</v>
      </c>
    </row>
    <row r="2509" spans="1:24" x14ac:dyDescent="0.25">
      <c r="A2509" t="s">
        <v>4198</v>
      </c>
      <c r="B2509" s="1">
        <v>45940</v>
      </c>
      <c r="C2509" t="s">
        <v>968</v>
      </c>
      <c r="D2509" t="s">
        <v>21</v>
      </c>
      <c r="E2509" t="s">
        <v>101</v>
      </c>
      <c r="F2509" t="s">
        <v>102</v>
      </c>
      <c r="G2509" t="s">
        <v>24</v>
      </c>
      <c r="H2509" t="s">
        <v>103</v>
      </c>
      <c r="I2509" t="s">
        <v>52</v>
      </c>
      <c r="J2509" t="s">
        <v>34</v>
      </c>
      <c r="K2509">
        <v>1</v>
      </c>
      <c r="L2509">
        <v>120</v>
      </c>
      <c r="M2509">
        <v>0</v>
      </c>
      <c r="N2509">
        <v>120</v>
      </c>
      <c r="O2509">
        <v>42</v>
      </c>
      <c r="P2509" t="s">
        <v>28</v>
      </c>
      <c r="Q2509" t="s">
        <v>86</v>
      </c>
      <c r="R2509" t="s">
        <v>123</v>
      </c>
      <c r="S2509">
        <v>3.6</v>
      </c>
      <c r="T2509">
        <f>YEAR(tblOrders[[#This Row],[Order Date]])</f>
        <v>2025</v>
      </c>
      <c r="U2509" t="str">
        <f>TEXT(tblOrders[[#This Row],[Order Date]],"mmm-yyyy")</f>
        <v>Oct-2025</v>
      </c>
      <c r="V2509" s="4">
        <f>tblOrders[[#This Row],[Profit]]/tblOrders[[#This Row],[Sales Amount]]</f>
        <v>0.35</v>
      </c>
      <c r="W2509" t="str">
        <f>VLOOKUP(tblOrders[[#This Row],[City]],CityRegion,2,0)</f>
        <v>South</v>
      </c>
      <c r="X2509" t="str">
        <f>VLOOKUP(tblOrders[[#This Row],[City]],lookups!A:C,3,0)</f>
        <v>Kerala</v>
      </c>
    </row>
    <row r="2510" spans="1:24" x14ac:dyDescent="0.25">
      <c r="A2510" t="s">
        <v>4199</v>
      </c>
      <c r="B2510" s="1">
        <v>45961</v>
      </c>
      <c r="C2510" t="s">
        <v>4200</v>
      </c>
      <c r="D2510" t="s">
        <v>39</v>
      </c>
      <c r="E2510" t="s">
        <v>108</v>
      </c>
      <c r="F2510" t="s">
        <v>109</v>
      </c>
      <c r="G2510" t="s">
        <v>62</v>
      </c>
      <c r="H2510" t="s">
        <v>110</v>
      </c>
      <c r="I2510" t="s">
        <v>52</v>
      </c>
      <c r="J2510" t="s">
        <v>34</v>
      </c>
      <c r="K2510">
        <v>1</v>
      </c>
      <c r="L2510">
        <v>110</v>
      </c>
      <c r="M2510">
        <v>0.05</v>
      </c>
      <c r="N2510">
        <v>104.5</v>
      </c>
      <c r="O2510">
        <v>36.5</v>
      </c>
      <c r="P2510" t="s">
        <v>28</v>
      </c>
      <c r="Q2510" t="s">
        <v>46</v>
      </c>
      <c r="R2510" t="s">
        <v>30</v>
      </c>
      <c r="S2510">
        <v>3.9</v>
      </c>
      <c r="T2510">
        <f>YEAR(tblOrders[[#This Row],[Order Date]])</f>
        <v>2025</v>
      </c>
      <c r="U2510" t="str">
        <f>TEXT(tblOrders[[#This Row],[Order Date]],"mmm-yyyy")</f>
        <v>Oct-2025</v>
      </c>
      <c r="V2510" s="4">
        <f>tblOrders[[#This Row],[Profit]]/tblOrders[[#This Row],[Sales Amount]]</f>
        <v>0.34928229665071769</v>
      </c>
      <c r="W2510" t="str">
        <f>VLOOKUP(tblOrders[[#This Row],[City]],CityRegion,2,0)</f>
        <v>South</v>
      </c>
      <c r="X2510" t="str">
        <f>VLOOKUP(tblOrders[[#This Row],[City]],lookups!A:C,3,0)</f>
        <v>Kerala</v>
      </c>
    </row>
    <row r="2511" spans="1:24" x14ac:dyDescent="0.25">
      <c r="A2511" t="s">
        <v>4201</v>
      </c>
      <c r="B2511" s="1">
        <v>46013</v>
      </c>
      <c r="C2511" t="s">
        <v>1299</v>
      </c>
      <c r="D2511" t="s">
        <v>39</v>
      </c>
      <c r="E2511" t="s">
        <v>49</v>
      </c>
      <c r="F2511" t="s">
        <v>50</v>
      </c>
      <c r="G2511" t="s">
        <v>24</v>
      </c>
      <c r="H2511" t="s">
        <v>51</v>
      </c>
      <c r="I2511" t="s">
        <v>84</v>
      </c>
      <c r="J2511" t="s">
        <v>34</v>
      </c>
      <c r="K2511">
        <v>1</v>
      </c>
      <c r="L2511">
        <v>85</v>
      </c>
      <c r="M2511">
        <v>0.15</v>
      </c>
      <c r="N2511">
        <v>72.25</v>
      </c>
      <c r="O2511">
        <v>20.25</v>
      </c>
      <c r="P2511" t="s">
        <v>28</v>
      </c>
      <c r="Q2511" t="s">
        <v>91</v>
      </c>
      <c r="R2511" t="s">
        <v>36</v>
      </c>
      <c r="S2511">
        <v>2.8</v>
      </c>
      <c r="T2511">
        <f>YEAR(tblOrders[[#This Row],[Order Date]])</f>
        <v>2025</v>
      </c>
      <c r="U2511" t="str">
        <f>TEXT(tblOrders[[#This Row],[Order Date]],"mmm-yyyy")</f>
        <v>Dec-2025</v>
      </c>
      <c r="V2511" s="4">
        <f>tblOrders[[#This Row],[Profit]]/tblOrders[[#This Row],[Sales Amount]]</f>
        <v>0.28027681660899656</v>
      </c>
      <c r="W2511" t="str">
        <f>VLOOKUP(tblOrders[[#This Row],[City]],CityRegion,2,0)</f>
        <v>West</v>
      </c>
      <c r="X2511" t="str">
        <f>VLOOKUP(tblOrders[[#This Row],[City]],lookups!A:C,3,0)</f>
        <v>Maharashtra</v>
      </c>
    </row>
    <row r="2512" spans="1:24" x14ac:dyDescent="0.25">
      <c r="A2512" t="s">
        <v>4202</v>
      </c>
      <c r="B2512" s="1">
        <v>45686</v>
      </c>
      <c r="C2512" t="s">
        <v>3134</v>
      </c>
      <c r="D2512" t="s">
        <v>21</v>
      </c>
      <c r="E2512" t="s">
        <v>60</v>
      </c>
      <c r="F2512" t="s">
        <v>61</v>
      </c>
      <c r="G2512" t="s">
        <v>62</v>
      </c>
      <c r="H2512" t="s">
        <v>63</v>
      </c>
      <c r="I2512" t="s">
        <v>70</v>
      </c>
      <c r="J2512" t="s">
        <v>34</v>
      </c>
      <c r="K2512">
        <v>4</v>
      </c>
      <c r="L2512">
        <v>45</v>
      </c>
      <c r="M2512">
        <v>0.15</v>
      </c>
      <c r="N2512">
        <v>153</v>
      </c>
      <c r="O2512">
        <v>49</v>
      </c>
      <c r="P2512" t="s">
        <v>28</v>
      </c>
      <c r="Q2512" t="s">
        <v>91</v>
      </c>
      <c r="R2512" t="s">
        <v>30</v>
      </c>
      <c r="S2512">
        <v>2.8</v>
      </c>
      <c r="T2512">
        <f>YEAR(tblOrders[[#This Row],[Order Date]])</f>
        <v>2025</v>
      </c>
      <c r="U2512" t="str">
        <f>TEXT(tblOrders[[#This Row],[Order Date]],"mmm-yyyy")</f>
        <v>Jan-2025</v>
      </c>
      <c r="V2512" s="4">
        <f>tblOrders[[#This Row],[Profit]]/tblOrders[[#This Row],[Sales Amount]]</f>
        <v>0.3202614379084967</v>
      </c>
      <c r="W2512" t="str">
        <f>VLOOKUP(tblOrders[[#This Row],[City]],CityRegion,2,0)</f>
        <v>South</v>
      </c>
      <c r="X2512" t="str">
        <f>VLOOKUP(tblOrders[[#This Row],[City]],lookups!A:C,3,0)</f>
        <v>Telengana</v>
      </c>
    </row>
    <row r="2513" spans="1:24" x14ac:dyDescent="0.25">
      <c r="A2513" t="s">
        <v>4203</v>
      </c>
      <c r="B2513" s="1">
        <v>45925</v>
      </c>
      <c r="C2513" t="s">
        <v>2144</v>
      </c>
      <c r="D2513" t="s">
        <v>21</v>
      </c>
      <c r="E2513" t="s">
        <v>66</v>
      </c>
      <c r="F2513" t="s">
        <v>67</v>
      </c>
      <c r="G2513" t="s">
        <v>68</v>
      </c>
      <c r="H2513" t="s">
        <v>69</v>
      </c>
      <c r="I2513" t="s">
        <v>76</v>
      </c>
      <c r="J2513" t="s">
        <v>45</v>
      </c>
      <c r="K2513">
        <v>1</v>
      </c>
      <c r="L2513">
        <v>149</v>
      </c>
      <c r="M2513">
        <v>0.15</v>
      </c>
      <c r="N2513">
        <v>126.65</v>
      </c>
      <c r="O2513">
        <v>31.65</v>
      </c>
      <c r="P2513" t="s">
        <v>111</v>
      </c>
      <c r="Q2513" t="s">
        <v>91</v>
      </c>
      <c r="R2513" t="s">
        <v>30</v>
      </c>
      <c r="S2513">
        <v>4.0999999999999996</v>
      </c>
      <c r="T2513">
        <f>YEAR(tblOrders[[#This Row],[Order Date]])</f>
        <v>2025</v>
      </c>
      <c r="U2513" t="str">
        <f>TEXT(tblOrders[[#This Row],[Order Date]],"mmm-yyyy")</f>
        <v>Sep-2025</v>
      </c>
      <c r="V2513" s="4">
        <f>tblOrders[[#This Row],[Profit]]/tblOrders[[#This Row],[Sales Amount]]</f>
        <v>0.24990130280300038</v>
      </c>
      <c r="W2513" t="str">
        <f>VLOOKUP(tblOrders[[#This Row],[City]],CityRegion,2,0)</f>
        <v>South</v>
      </c>
      <c r="X2513" t="str">
        <f>VLOOKUP(tblOrders[[#This Row],[City]],lookups!A:C,3,0)</f>
        <v>Kerala</v>
      </c>
    </row>
    <row r="2514" spans="1:24" x14ac:dyDescent="0.25">
      <c r="A2514" t="s">
        <v>4204</v>
      </c>
      <c r="B2514" s="1">
        <v>45663</v>
      </c>
      <c r="C2514" t="s">
        <v>1074</v>
      </c>
      <c r="D2514" t="s">
        <v>39</v>
      </c>
      <c r="E2514" t="s">
        <v>114</v>
      </c>
      <c r="F2514" t="s">
        <v>115</v>
      </c>
      <c r="G2514" t="s">
        <v>42</v>
      </c>
      <c r="H2514" t="s">
        <v>116</v>
      </c>
      <c r="I2514" t="s">
        <v>57</v>
      </c>
      <c r="J2514" t="s">
        <v>34</v>
      </c>
      <c r="K2514">
        <v>1</v>
      </c>
      <c r="L2514">
        <v>12</v>
      </c>
      <c r="M2514">
        <v>0.2</v>
      </c>
      <c r="N2514">
        <v>9.6</v>
      </c>
      <c r="O2514">
        <v>3.6</v>
      </c>
      <c r="P2514" t="s">
        <v>28</v>
      </c>
      <c r="Q2514" t="s">
        <v>86</v>
      </c>
      <c r="R2514" t="s">
        <v>30</v>
      </c>
      <c r="S2514">
        <v>3.3</v>
      </c>
      <c r="T2514">
        <f>YEAR(tblOrders[[#This Row],[Order Date]])</f>
        <v>2025</v>
      </c>
      <c r="U2514" t="str">
        <f>TEXT(tblOrders[[#This Row],[Order Date]],"mmm-yyyy")</f>
        <v>Jan-2025</v>
      </c>
      <c r="V2514" s="4">
        <f>tblOrders[[#This Row],[Profit]]/tblOrders[[#This Row],[Sales Amount]]</f>
        <v>0.375</v>
      </c>
      <c r="W2514" t="str">
        <f>VLOOKUP(tblOrders[[#This Row],[City]],CityRegion,2,0)</f>
        <v>South</v>
      </c>
      <c r="X2514" t="str">
        <f>VLOOKUP(tblOrders[[#This Row],[City]],lookups!A:C,3,0)</f>
        <v>Kerala</v>
      </c>
    </row>
    <row r="2515" spans="1:24" x14ac:dyDescent="0.25">
      <c r="A2515" t="s">
        <v>4205</v>
      </c>
      <c r="B2515" s="1">
        <v>45963</v>
      </c>
      <c r="C2515" t="s">
        <v>4206</v>
      </c>
      <c r="D2515" t="s">
        <v>39</v>
      </c>
      <c r="E2515" t="s">
        <v>79</v>
      </c>
      <c r="F2515" t="s">
        <v>80</v>
      </c>
      <c r="G2515" t="s">
        <v>68</v>
      </c>
      <c r="H2515" t="s">
        <v>81</v>
      </c>
      <c r="I2515" t="s">
        <v>84</v>
      </c>
      <c r="J2515" t="s">
        <v>27</v>
      </c>
      <c r="K2515">
        <v>4</v>
      </c>
      <c r="L2515">
        <v>799</v>
      </c>
      <c r="M2515">
        <v>0.05</v>
      </c>
      <c r="N2515">
        <v>3036.2</v>
      </c>
      <c r="O2515">
        <v>556.20000000000005</v>
      </c>
      <c r="P2515" t="s">
        <v>148</v>
      </c>
      <c r="Q2515" t="s">
        <v>35</v>
      </c>
      <c r="R2515" t="s">
        <v>36</v>
      </c>
      <c r="S2515">
        <v>2.8</v>
      </c>
      <c r="T2515">
        <f>YEAR(tblOrders[[#This Row],[Order Date]])</f>
        <v>2025</v>
      </c>
      <c r="U2515" t="str">
        <f>TEXT(tblOrders[[#This Row],[Order Date]],"mmm-yyyy")</f>
        <v>Nov-2025</v>
      </c>
      <c r="V2515" s="4">
        <f>tblOrders[[#This Row],[Profit]]/tblOrders[[#This Row],[Sales Amount]]</f>
        <v>0.18318951320729862</v>
      </c>
      <c r="W2515" t="str">
        <f>VLOOKUP(tblOrders[[#This Row],[City]],CityRegion,2,0)</f>
        <v>West</v>
      </c>
      <c r="X2515" t="str">
        <f>VLOOKUP(tblOrders[[#This Row],[City]],lookups!A:C,3,0)</f>
        <v>Maharashtra</v>
      </c>
    </row>
    <row r="2516" spans="1:24" x14ac:dyDescent="0.25">
      <c r="A2516" t="s">
        <v>4207</v>
      </c>
      <c r="B2516" s="1">
        <v>45942</v>
      </c>
      <c r="C2516" t="s">
        <v>4208</v>
      </c>
      <c r="D2516" t="s">
        <v>21</v>
      </c>
      <c r="E2516" t="s">
        <v>114</v>
      </c>
      <c r="F2516" t="s">
        <v>115</v>
      </c>
      <c r="G2516" t="s">
        <v>42</v>
      </c>
      <c r="H2516" t="s">
        <v>116</v>
      </c>
      <c r="I2516" t="s">
        <v>33</v>
      </c>
      <c r="J2516" t="s">
        <v>34</v>
      </c>
      <c r="K2516">
        <v>3</v>
      </c>
      <c r="L2516">
        <v>12</v>
      </c>
      <c r="M2516">
        <v>0.2</v>
      </c>
      <c r="N2516">
        <v>28.8</v>
      </c>
      <c r="O2516">
        <v>10.8</v>
      </c>
      <c r="P2516" t="s">
        <v>28</v>
      </c>
      <c r="Q2516" t="s">
        <v>86</v>
      </c>
      <c r="R2516" t="s">
        <v>123</v>
      </c>
      <c r="S2516">
        <v>4.2</v>
      </c>
      <c r="T2516">
        <f>YEAR(tblOrders[[#This Row],[Order Date]])</f>
        <v>2025</v>
      </c>
      <c r="U2516" t="str">
        <f>TEXT(tblOrders[[#This Row],[Order Date]],"mmm-yyyy")</f>
        <v>Oct-2025</v>
      </c>
      <c r="V2516" s="4">
        <f>tblOrders[[#This Row],[Profit]]/tblOrders[[#This Row],[Sales Amount]]</f>
        <v>0.375</v>
      </c>
      <c r="W2516" t="str">
        <f>VLOOKUP(tblOrders[[#This Row],[City]],CityRegion,2,0)</f>
        <v>North</v>
      </c>
      <c r="X2516" t="str">
        <f>VLOOKUP(tblOrders[[#This Row],[City]],lookups!A:C,3,0)</f>
        <v>Delhi</v>
      </c>
    </row>
    <row r="2517" spans="1:24" x14ac:dyDescent="0.25">
      <c r="A2517" t="s">
        <v>4209</v>
      </c>
      <c r="B2517" s="1">
        <v>45676</v>
      </c>
      <c r="C2517" t="s">
        <v>2441</v>
      </c>
      <c r="D2517" t="s">
        <v>21</v>
      </c>
      <c r="E2517" t="s">
        <v>79</v>
      </c>
      <c r="F2517" t="s">
        <v>80</v>
      </c>
      <c r="G2517" t="s">
        <v>68</v>
      </c>
      <c r="H2517" t="s">
        <v>81</v>
      </c>
      <c r="I2517" t="s">
        <v>33</v>
      </c>
      <c r="J2517" t="s">
        <v>34</v>
      </c>
      <c r="K2517">
        <v>1</v>
      </c>
      <c r="L2517">
        <v>799</v>
      </c>
      <c r="M2517">
        <v>0.2</v>
      </c>
      <c r="N2517">
        <v>639.20000000000005</v>
      </c>
      <c r="O2517">
        <v>19.2</v>
      </c>
      <c r="P2517" t="s">
        <v>28</v>
      </c>
      <c r="Q2517" t="s">
        <v>29</v>
      </c>
      <c r="R2517" t="s">
        <v>30</v>
      </c>
      <c r="S2517">
        <v>3.6</v>
      </c>
      <c r="T2517">
        <f>YEAR(tblOrders[[#This Row],[Order Date]])</f>
        <v>2025</v>
      </c>
      <c r="U2517" t="str">
        <f>TEXT(tblOrders[[#This Row],[Order Date]],"mmm-yyyy")</f>
        <v>Jan-2025</v>
      </c>
      <c r="V2517" s="4">
        <f>tblOrders[[#This Row],[Profit]]/tblOrders[[#This Row],[Sales Amount]]</f>
        <v>3.0037546933667079E-2</v>
      </c>
      <c r="W2517" t="str">
        <f>VLOOKUP(tblOrders[[#This Row],[City]],CityRegion,2,0)</f>
        <v>North</v>
      </c>
      <c r="X2517" t="str">
        <f>VLOOKUP(tblOrders[[#This Row],[City]],lookups!A:C,3,0)</f>
        <v>Delhi</v>
      </c>
    </row>
    <row r="2518" spans="1:24" x14ac:dyDescent="0.25">
      <c r="A2518" t="s">
        <v>4210</v>
      </c>
      <c r="B2518" s="1">
        <v>45778</v>
      </c>
      <c r="C2518" t="s">
        <v>3707</v>
      </c>
      <c r="D2518" t="s">
        <v>21</v>
      </c>
      <c r="E2518" t="s">
        <v>108</v>
      </c>
      <c r="F2518" t="s">
        <v>109</v>
      </c>
      <c r="G2518" t="s">
        <v>62</v>
      </c>
      <c r="H2518" t="s">
        <v>110</v>
      </c>
      <c r="I2518" t="s">
        <v>139</v>
      </c>
      <c r="J2518" t="s">
        <v>34</v>
      </c>
      <c r="K2518">
        <v>4</v>
      </c>
      <c r="L2518">
        <v>110</v>
      </c>
      <c r="M2518">
        <v>0.15</v>
      </c>
      <c r="N2518">
        <v>374</v>
      </c>
      <c r="O2518">
        <v>102</v>
      </c>
      <c r="P2518" t="s">
        <v>28</v>
      </c>
      <c r="Q2518" t="s">
        <v>91</v>
      </c>
      <c r="R2518" t="s">
        <v>36</v>
      </c>
      <c r="S2518">
        <v>3.9</v>
      </c>
      <c r="T2518">
        <f>YEAR(tblOrders[[#This Row],[Order Date]])</f>
        <v>2025</v>
      </c>
      <c r="U2518" t="str">
        <f>TEXT(tblOrders[[#This Row],[Order Date]],"mmm-yyyy")</f>
        <v>May-2025</v>
      </c>
      <c r="V2518" s="4">
        <f>tblOrders[[#This Row],[Profit]]/tblOrders[[#This Row],[Sales Amount]]</f>
        <v>0.27272727272727271</v>
      </c>
      <c r="W2518" t="str">
        <f>VLOOKUP(tblOrders[[#This Row],[City]],CityRegion,2,0)</f>
        <v>South</v>
      </c>
      <c r="X2518" t="str">
        <f>VLOOKUP(tblOrders[[#This Row],[City]],lookups!A:C,3,0)</f>
        <v>Tamil Nadu</v>
      </c>
    </row>
    <row r="2519" spans="1:24" x14ac:dyDescent="0.25">
      <c r="A2519" t="s">
        <v>4211</v>
      </c>
      <c r="B2519" s="1">
        <v>45984</v>
      </c>
      <c r="C2519" t="s">
        <v>4212</v>
      </c>
      <c r="D2519" t="s">
        <v>21</v>
      </c>
      <c r="E2519" t="s">
        <v>22</v>
      </c>
      <c r="F2519" t="s">
        <v>23</v>
      </c>
      <c r="G2519" t="s">
        <v>24</v>
      </c>
      <c r="H2519" t="s">
        <v>25</v>
      </c>
      <c r="I2519" t="s">
        <v>84</v>
      </c>
      <c r="J2519" t="s">
        <v>45</v>
      </c>
      <c r="K2519">
        <v>4</v>
      </c>
      <c r="L2519">
        <v>190</v>
      </c>
      <c r="M2519">
        <v>0.1</v>
      </c>
      <c r="N2519">
        <v>684</v>
      </c>
      <c r="O2519">
        <v>184</v>
      </c>
      <c r="P2519" t="s">
        <v>28</v>
      </c>
      <c r="Q2519" t="s">
        <v>46</v>
      </c>
      <c r="R2519" t="s">
        <v>36</v>
      </c>
      <c r="S2519">
        <v>3.4</v>
      </c>
      <c r="T2519">
        <f>YEAR(tblOrders[[#This Row],[Order Date]])</f>
        <v>2025</v>
      </c>
      <c r="U2519" t="str">
        <f>TEXT(tblOrders[[#This Row],[Order Date]],"mmm-yyyy")</f>
        <v>Nov-2025</v>
      </c>
      <c r="V2519" s="4">
        <f>tblOrders[[#This Row],[Profit]]/tblOrders[[#This Row],[Sales Amount]]</f>
        <v>0.26900584795321636</v>
      </c>
      <c r="W2519" t="str">
        <f>VLOOKUP(tblOrders[[#This Row],[City]],CityRegion,2,0)</f>
        <v>West</v>
      </c>
      <c r="X2519" t="str">
        <f>VLOOKUP(tblOrders[[#This Row],[City]],lookups!A:C,3,0)</f>
        <v>Maharashtra</v>
      </c>
    </row>
    <row r="2520" spans="1:24" x14ac:dyDescent="0.25">
      <c r="A2520" t="s">
        <v>4213</v>
      </c>
      <c r="B2520" s="1">
        <v>45697</v>
      </c>
      <c r="C2520" t="s">
        <v>4214</v>
      </c>
      <c r="D2520" t="s">
        <v>39</v>
      </c>
      <c r="E2520" t="s">
        <v>60</v>
      </c>
      <c r="F2520" t="s">
        <v>61</v>
      </c>
      <c r="G2520" t="s">
        <v>62</v>
      </c>
      <c r="H2520" t="s">
        <v>63</v>
      </c>
      <c r="I2520" t="s">
        <v>139</v>
      </c>
      <c r="J2520" t="s">
        <v>27</v>
      </c>
      <c r="K2520">
        <v>2</v>
      </c>
      <c r="L2520">
        <v>45</v>
      </c>
      <c r="M2520">
        <v>0</v>
      </c>
      <c r="N2520">
        <v>90</v>
      </c>
      <c r="O2520">
        <v>38</v>
      </c>
      <c r="P2520" t="s">
        <v>28</v>
      </c>
      <c r="Q2520" t="s">
        <v>86</v>
      </c>
      <c r="R2520" t="s">
        <v>30</v>
      </c>
      <c r="S2520">
        <v>4.5999999999999996</v>
      </c>
      <c r="T2520">
        <f>YEAR(tblOrders[[#This Row],[Order Date]])</f>
        <v>2025</v>
      </c>
      <c r="U2520" t="str">
        <f>TEXT(tblOrders[[#This Row],[Order Date]],"mmm-yyyy")</f>
        <v>Feb-2025</v>
      </c>
      <c r="V2520" s="4">
        <f>tblOrders[[#This Row],[Profit]]/tblOrders[[#This Row],[Sales Amount]]</f>
        <v>0.42222222222222222</v>
      </c>
      <c r="W2520" t="str">
        <f>VLOOKUP(tblOrders[[#This Row],[City]],CityRegion,2,0)</f>
        <v>South</v>
      </c>
      <c r="X2520" t="str">
        <f>VLOOKUP(tblOrders[[#This Row],[City]],lookups!A:C,3,0)</f>
        <v>Tamil Nadu</v>
      </c>
    </row>
    <row r="2521" spans="1:24" x14ac:dyDescent="0.25">
      <c r="A2521" t="s">
        <v>4215</v>
      </c>
      <c r="B2521" s="1">
        <v>45831</v>
      </c>
      <c r="C2521" t="s">
        <v>2869</v>
      </c>
      <c r="D2521" t="s">
        <v>39</v>
      </c>
      <c r="E2521" t="s">
        <v>94</v>
      </c>
      <c r="F2521" t="s">
        <v>95</v>
      </c>
      <c r="G2521" t="s">
        <v>68</v>
      </c>
      <c r="H2521" t="s">
        <v>96</v>
      </c>
      <c r="I2521" t="s">
        <v>76</v>
      </c>
      <c r="J2521" t="s">
        <v>34</v>
      </c>
      <c r="K2521">
        <v>5</v>
      </c>
      <c r="L2521">
        <v>89</v>
      </c>
      <c r="M2521">
        <v>0.15</v>
      </c>
      <c r="N2521">
        <v>378.25</v>
      </c>
      <c r="O2521">
        <v>103.25</v>
      </c>
      <c r="P2521" t="s">
        <v>28</v>
      </c>
      <c r="Q2521" t="s">
        <v>46</v>
      </c>
      <c r="R2521" t="s">
        <v>36</v>
      </c>
      <c r="S2521">
        <v>2.9</v>
      </c>
      <c r="T2521">
        <f>YEAR(tblOrders[[#This Row],[Order Date]])</f>
        <v>2025</v>
      </c>
      <c r="U2521" t="str">
        <f>TEXT(tblOrders[[#This Row],[Order Date]],"mmm-yyyy")</f>
        <v>Jun-2025</v>
      </c>
      <c r="V2521" s="4">
        <f>tblOrders[[#This Row],[Profit]]/tblOrders[[#This Row],[Sales Amount]]</f>
        <v>0.2729676140118969</v>
      </c>
      <c r="W2521" t="str">
        <f>VLOOKUP(tblOrders[[#This Row],[City]],CityRegion,2,0)</f>
        <v>South</v>
      </c>
      <c r="X2521" t="str">
        <f>VLOOKUP(tblOrders[[#This Row],[City]],lookups!A:C,3,0)</f>
        <v>Kerala</v>
      </c>
    </row>
    <row r="2522" spans="1:24" x14ac:dyDescent="0.25">
      <c r="A2522" t="s">
        <v>4216</v>
      </c>
      <c r="B2522" s="1">
        <v>45916</v>
      </c>
      <c r="C2522" t="s">
        <v>1097</v>
      </c>
      <c r="D2522" t="s">
        <v>39</v>
      </c>
      <c r="E2522" t="s">
        <v>60</v>
      </c>
      <c r="F2522" t="s">
        <v>61</v>
      </c>
      <c r="G2522" t="s">
        <v>62</v>
      </c>
      <c r="H2522" t="s">
        <v>63</v>
      </c>
      <c r="I2522" t="s">
        <v>57</v>
      </c>
      <c r="J2522" t="s">
        <v>34</v>
      </c>
      <c r="K2522">
        <v>1</v>
      </c>
      <c r="L2522">
        <v>45</v>
      </c>
      <c r="M2522">
        <v>0.2</v>
      </c>
      <c r="N2522">
        <v>36</v>
      </c>
      <c r="O2522">
        <v>10</v>
      </c>
      <c r="P2522" t="s">
        <v>28</v>
      </c>
      <c r="Q2522" t="s">
        <v>91</v>
      </c>
      <c r="R2522" t="s">
        <v>36</v>
      </c>
      <c r="S2522">
        <v>5</v>
      </c>
      <c r="T2522">
        <f>YEAR(tblOrders[[#This Row],[Order Date]])</f>
        <v>2025</v>
      </c>
      <c r="U2522" t="str">
        <f>TEXT(tblOrders[[#This Row],[Order Date]],"mmm-yyyy")</f>
        <v>Sep-2025</v>
      </c>
      <c r="V2522" s="4">
        <f>tblOrders[[#This Row],[Profit]]/tblOrders[[#This Row],[Sales Amount]]</f>
        <v>0.27777777777777779</v>
      </c>
      <c r="W2522" t="str">
        <f>VLOOKUP(tblOrders[[#This Row],[City]],CityRegion,2,0)</f>
        <v>South</v>
      </c>
      <c r="X2522" t="str">
        <f>VLOOKUP(tblOrders[[#This Row],[City]],lookups!A:C,3,0)</f>
        <v>Kerala</v>
      </c>
    </row>
    <row r="2523" spans="1:24" x14ac:dyDescent="0.25">
      <c r="A2523" t="s">
        <v>4217</v>
      </c>
      <c r="B2523" s="1">
        <v>46022</v>
      </c>
      <c r="C2523" t="s">
        <v>1733</v>
      </c>
      <c r="D2523" t="s">
        <v>21</v>
      </c>
      <c r="E2523" t="s">
        <v>79</v>
      </c>
      <c r="F2523" t="s">
        <v>80</v>
      </c>
      <c r="G2523" t="s">
        <v>68</v>
      </c>
      <c r="H2523" t="s">
        <v>81</v>
      </c>
      <c r="I2523" t="s">
        <v>44</v>
      </c>
      <c r="J2523" t="s">
        <v>45</v>
      </c>
      <c r="K2523">
        <v>5</v>
      </c>
      <c r="L2523">
        <v>799</v>
      </c>
      <c r="M2523">
        <v>0.2</v>
      </c>
      <c r="N2523">
        <v>3196</v>
      </c>
      <c r="O2523">
        <v>96</v>
      </c>
      <c r="P2523" t="s">
        <v>28</v>
      </c>
      <c r="Q2523" t="s">
        <v>91</v>
      </c>
      <c r="R2523" t="s">
        <v>36</v>
      </c>
      <c r="S2523">
        <v>2.7</v>
      </c>
      <c r="T2523">
        <f>YEAR(tblOrders[[#This Row],[Order Date]])</f>
        <v>2025</v>
      </c>
      <c r="U2523" t="str">
        <f>TEXT(tblOrders[[#This Row],[Order Date]],"mmm-yyyy")</f>
        <v>Dec-2025</v>
      </c>
      <c r="V2523" s="4">
        <f>tblOrders[[#This Row],[Profit]]/tblOrders[[#This Row],[Sales Amount]]</f>
        <v>3.0037546933667083E-2</v>
      </c>
      <c r="W2523" t="str">
        <f>VLOOKUP(tblOrders[[#This Row],[City]],CityRegion,2,0)</f>
        <v>South</v>
      </c>
      <c r="X2523" t="str">
        <f>VLOOKUP(tblOrders[[#This Row],[City]],lookups!A:C,3,0)</f>
        <v>Kerala</v>
      </c>
    </row>
    <row r="2524" spans="1:24" x14ac:dyDescent="0.25">
      <c r="A2524" t="s">
        <v>4218</v>
      </c>
      <c r="B2524" s="1">
        <v>45952</v>
      </c>
      <c r="C2524" t="s">
        <v>761</v>
      </c>
      <c r="D2524" t="s">
        <v>39</v>
      </c>
      <c r="E2524" t="s">
        <v>40</v>
      </c>
      <c r="F2524" t="s">
        <v>41</v>
      </c>
      <c r="G2524" t="s">
        <v>42</v>
      </c>
      <c r="H2524" t="s">
        <v>43</v>
      </c>
      <c r="I2524" t="s">
        <v>52</v>
      </c>
      <c r="J2524" t="s">
        <v>45</v>
      </c>
      <c r="K2524">
        <v>2</v>
      </c>
      <c r="L2524">
        <v>18</v>
      </c>
      <c r="M2524">
        <v>0.15</v>
      </c>
      <c r="N2524">
        <v>30.6</v>
      </c>
      <c r="O2524">
        <v>12.6</v>
      </c>
      <c r="P2524" t="s">
        <v>111</v>
      </c>
      <c r="Q2524" t="s">
        <v>46</v>
      </c>
      <c r="R2524" t="s">
        <v>30</v>
      </c>
      <c r="S2524">
        <v>4.9000000000000004</v>
      </c>
      <c r="T2524">
        <f>YEAR(tblOrders[[#This Row],[Order Date]])</f>
        <v>2025</v>
      </c>
      <c r="U2524" t="str">
        <f>TEXT(tblOrders[[#This Row],[Order Date]],"mmm-yyyy")</f>
        <v>Oct-2025</v>
      </c>
      <c r="V2524" s="4">
        <f>tblOrders[[#This Row],[Profit]]/tblOrders[[#This Row],[Sales Amount]]</f>
        <v>0.41176470588235292</v>
      </c>
      <c r="W2524" t="str">
        <f>VLOOKUP(tblOrders[[#This Row],[City]],CityRegion,2,0)</f>
        <v>South</v>
      </c>
      <c r="X2524" t="str">
        <f>VLOOKUP(tblOrders[[#This Row],[City]],lookups!A:C,3,0)</f>
        <v>Kerala</v>
      </c>
    </row>
    <row r="2525" spans="1:24" x14ac:dyDescent="0.25">
      <c r="A2525" t="s">
        <v>4219</v>
      </c>
      <c r="B2525" s="1">
        <v>45694</v>
      </c>
      <c r="C2525" t="s">
        <v>947</v>
      </c>
      <c r="D2525" t="s">
        <v>39</v>
      </c>
      <c r="E2525" t="s">
        <v>73</v>
      </c>
      <c r="F2525" t="s">
        <v>74</v>
      </c>
      <c r="G2525" t="s">
        <v>68</v>
      </c>
      <c r="H2525" t="s">
        <v>75</v>
      </c>
      <c r="I2525" t="s">
        <v>76</v>
      </c>
      <c r="J2525" t="s">
        <v>45</v>
      </c>
      <c r="K2525">
        <v>1</v>
      </c>
      <c r="L2525">
        <v>65</v>
      </c>
      <c r="M2525">
        <v>0.2</v>
      </c>
      <c r="N2525">
        <v>52</v>
      </c>
      <c r="O2525">
        <v>14</v>
      </c>
      <c r="P2525" t="s">
        <v>28</v>
      </c>
      <c r="Q2525" t="s">
        <v>91</v>
      </c>
      <c r="R2525" t="s">
        <v>36</v>
      </c>
      <c r="S2525">
        <v>4.0999999999999996</v>
      </c>
      <c r="T2525">
        <f>YEAR(tblOrders[[#This Row],[Order Date]])</f>
        <v>2025</v>
      </c>
      <c r="U2525" t="str">
        <f>TEXT(tblOrders[[#This Row],[Order Date]],"mmm-yyyy")</f>
        <v>Feb-2025</v>
      </c>
      <c r="V2525" s="4">
        <f>tblOrders[[#This Row],[Profit]]/tblOrders[[#This Row],[Sales Amount]]</f>
        <v>0.26923076923076922</v>
      </c>
      <c r="W2525" t="str">
        <f>VLOOKUP(tblOrders[[#This Row],[City]],CityRegion,2,0)</f>
        <v>South</v>
      </c>
      <c r="X2525" t="str">
        <f>VLOOKUP(tblOrders[[#This Row],[City]],lookups!A:C,3,0)</f>
        <v>Kerala</v>
      </c>
    </row>
    <row r="2526" spans="1:24" x14ac:dyDescent="0.25">
      <c r="A2526" t="s">
        <v>4220</v>
      </c>
      <c r="B2526" s="1">
        <v>45685</v>
      </c>
      <c r="C2526" t="s">
        <v>424</v>
      </c>
      <c r="D2526" t="s">
        <v>39</v>
      </c>
      <c r="E2526" t="s">
        <v>94</v>
      </c>
      <c r="F2526" t="s">
        <v>95</v>
      </c>
      <c r="G2526" t="s">
        <v>68</v>
      </c>
      <c r="H2526" t="s">
        <v>96</v>
      </c>
      <c r="I2526" t="s">
        <v>84</v>
      </c>
      <c r="J2526" t="s">
        <v>27</v>
      </c>
      <c r="K2526">
        <v>5</v>
      </c>
      <c r="L2526">
        <v>89</v>
      </c>
      <c r="M2526">
        <v>0.2</v>
      </c>
      <c r="N2526">
        <v>356</v>
      </c>
      <c r="O2526">
        <v>81</v>
      </c>
      <c r="P2526" t="s">
        <v>111</v>
      </c>
      <c r="Q2526" t="s">
        <v>35</v>
      </c>
      <c r="R2526" t="s">
        <v>36</v>
      </c>
      <c r="S2526">
        <v>4.5</v>
      </c>
      <c r="T2526">
        <f>YEAR(tblOrders[[#This Row],[Order Date]])</f>
        <v>2025</v>
      </c>
      <c r="U2526" t="str">
        <f>TEXT(tblOrders[[#This Row],[Order Date]],"mmm-yyyy")</f>
        <v>Jan-2025</v>
      </c>
      <c r="V2526" s="4">
        <f>tblOrders[[#This Row],[Profit]]/tblOrders[[#This Row],[Sales Amount]]</f>
        <v>0.22752808988764045</v>
      </c>
      <c r="W2526" t="str">
        <f>VLOOKUP(tblOrders[[#This Row],[City]],CityRegion,2,0)</f>
        <v>West</v>
      </c>
      <c r="X2526" t="str">
        <f>VLOOKUP(tblOrders[[#This Row],[City]],lookups!A:C,3,0)</f>
        <v>Maharashtra</v>
      </c>
    </row>
    <row r="2527" spans="1:24" x14ac:dyDescent="0.25">
      <c r="A2527" t="s">
        <v>4221</v>
      </c>
      <c r="B2527" s="1">
        <v>45911</v>
      </c>
      <c r="C2527" t="s">
        <v>3066</v>
      </c>
      <c r="D2527" t="s">
        <v>21</v>
      </c>
      <c r="E2527" t="s">
        <v>66</v>
      </c>
      <c r="F2527" t="s">
        <v>67</v>
      </c>
      <c r="G2527" t="s">
        <v>68</v>
      </c>
      <c r="H2527" t="s">
        <v>69</v>
      </c>
      <c r="I2527" t="s">
        <v>130</v>
      </c>
      <c r="J2527" t="s">
        <v>45</v>
      </c>
      <c r="K2527">
        <v>2</v>
      </c>
      <c r="L2527">
        <v>149</v>
      </c>
      <c r="M2527">
        <v>0.05</v>
      </c>
      <c r="N2527">
        <v>283.10000000000002</v>
      </c>
      <c r="O2527">
        <v>93.1</v>
      </c>
      <c r="P2527" t="s">
        <v>28</v>
      </c>
      <c r="Q2527" t="s">
        <v>86</v>
      </c>
      <c r="R2527" t="s">
        <v>36</v>
      </c>
      <c r="S2527">
        <v>2.8</v>
      </c>
      <c r="T2527">
        <f>YEAR(tblOrders[[#This Row],[Order Date]])</f>
        <v>2025</v>
      </c>
      <c r="U2527" t="str">
        <f>TEXT(tblOrders[[#This Row],[Order Date]],"mmm-yyyy")</f>
        <v>Sep-2025</v>
      </c>
      <c r="V2527" s="4">
        <f>tblOrders[[#This Row],[Profit]]/tblOrders[[#This Row],[Sales Amount]]</f>
        <v>0.32885906040268453</v>
      </c>
      <c r="W2527" t="str">
        <f>VLOOKUP(tblOrders[[#This Row],[City]],CityRegion,2,0)</f>
        <v>West</v>
      </c>
      <c r="X2527" t="str">
        <f>VLOOKUP(tblOrders[[#This Row],[City]],lookups!A:C,3,0)</f>
        <v>Maharashtra</v>
      </c>
    </row>
    <row r="2528" spans="1:24" x14ac:dyDescent="0.25">
      <c r="A2528" t="s">
        <v>4222</v>
      </c>
      <c r="B2528" s="1">
        <v>45695</v>
      </c>
      <c r="C2528" t="s">
        <v>4223</v>
      </c>
      <c r="D2528" t="s">
        <v>21</v>
      </c>
      <c r="E2528" t="s">
        <v>108</v>
      </c>
      <c r="F2528" t="s">
        <v>109</v>
      </c>
      <c r="G2528" t="s">
        <v>62</v>
      </c>
      <c r="H2528" t="s">
        <v>110</v>
      </c>
      <c r="I2528" t="s">
        <v>76</v>
      </c>
      <c r="J2528" t="s">
        <v>27</v>
      </c>
      <c r="K2528">
        <v>3</v>
      </c>
      <c r="L2528">
        <v>110</v>
      </c>
      <c r="M2528">
        <v>0.15</v>
      </c>
      <c r="N2528">
        <v>280.5</v>
      </c>
      <c r="O2528">
        <v>76.5</v>
      </c>
      <c r="P2528" t="s">
        <v>28</v>
      </c>
      <c r="Q2528" t="s">
        <v>46</v>
      </c>
      <c r="R2528" t="s">
        <v>30</v>
      </c>
      <c r="S2528">
        <v>4.3</v>
      </c>
      <c r="T2528">
        <f>YEAR(tblOrders[[#This Row],[Order Date]])</f>
        <v>2025</v>
      </c>
      <c r="U2528" t="str">
        <f>TEXT(tblOrders[[#This Row],[Order Date]],"mmm-yyyy")</f>
        <v>Feb-2025</v>
      </c>
      <c r="V2528" s="4">
        <f>tblOrders[[#This Row],[Profit]]/tblOrders[[#This Row],[Sales Amount]]</f>
        <v>0.27272727272727271</v>
      </c>
      <c r="W2528" t="str">
        <f>VLOOKUP(tblOrders[[#This Row],[City]],CityRegion,2,0)</f>
        <v>South</v>
      </c>
      <c r="X2528" t="str">
        <f>VLOOKUP(tblOrders[[#This Row],[City]],lookups!A:C,3,0)</f>
        <v>Kerala</v>
      </c>
    </row>
    <row r="2529" spans="1:24" x14ac:dyDescent="0.25">
      <c r="A2529" t="s">
        <v>4224</v>
      </c>
      <c r="B2529" s="1">
        <v>45733</v>
      </c>
      <c r="C2529" t="s">
        <v>145</v>
      </c>
      <c r="D2529" t="s">
        <v>21</v>
      </c>
      <c r="E2529" t="s">
        <v>114</v>
      </c>
      <c r="F2529" t="s">
        <v>115</v>
      </c>
      <c r="G2529" t="s">
        <v>42</v>
      </c>
      <c r="H2529" t="s">
        <v>116</v>
      </c>
      <c r="I2529" t="s">
        <v>139</v>
      </c>
      <c r="J2529" t="s">
        <v>45</v>
      </c>
      <c r="K2529">
        <v>3</v>
      </c>
      <c r="L2529">
        <v>12</v>
      </c>
      <c r="M2529">
        <v>0.1</v>
      </c>
      <c r="N2529">
        <v>32.4</v>
      </c>
      <c r="O2529">
        <v>14.4</v>
      </c>
      <c r="P2529" t="s">
        <v>28</v>
      </c>
      <c r="Q2529" t="s">
        <v>46</v>
      </c>
      <c r="R2529" t="s">
        <v>36</v>
      </c>
      <c r="S2529">
        <v>3.6</v>
      </c>
      <c r="T2529">
        <f>YEAR(tblOrders[[#This Row],[Order Date]])</f>
        <v>2025</v>
      </c>
      <c r="U2529" t="str">
        <f>TEXT(tblOrders[[#This Row],[Order Date]],"mmm-yyyy")</f>
        <v>Mar-2025</v>
      </c>
      <c r="V2529" s="4">
        <f>tblOrders[[#This Row],[Profit]]/tblOrders[[#This Row],[Sales Amount]]</f>
        <v>0.44444444444444448</v>
      </c>
      <c r="W2529" t="str">
        <f>VLOOKUP(tblOrders[[#This Row],[City]],CityRegion,2,0)</f>
        <v>South</v>
      </c>
      <c r="X2529" t="str">
        <f>VLOOKUP(tblOrders[[#This Row],[City]],lookups!A:C,3,0)</f>
        <v>Tamil Nadu</v>
      </c>
    </row>
    <row r="2530" spans="1:24" x14ac:dyDescent="0.25">
      <c r="A2530" t="s">
        <v>4225</v>
      </c>
      <c r="B2530" s="1">
        <v>45791</v>
      </c>
      <c r="C2530" t="s">
        <v>65</v>
      </c>
      <c r="D2530" t="s">
        <v>39</v>
      </c>
      <c r="E2530" t="s">
        <v>79</v>
      </c>
      <c r="F2530" t="s">
        <v>80</v>
      </c>
      <c r="G2530" t="s">
        <v>68</v>
      </c>
      <c r="H2530" t="s">
        <v>81</v>
      </c>
      <c r="I2530" t="s">
        <v>70</v>
      </c>
      <c r="J2530" t="s">
        <v>34</v>
      </c>
      <c r="K2530">
        <v>4</v>
      </c>
      <c r="L2530">
        <v>799</v>
      </c>
      <c r="M2530">
        <v>0</v>
      </c>
      <c r="N2530">
        <v>3196</v>
      </c>
      <c r="O2530">
        <v>716</v>
      </c>
      <c r="P2530" t="s">
        <v>28</v>
      </c>
      <c r="Q2530" t="s">
        <v>91</v>
      </c>
      <c r="R2530" t="s">
        <v>30</v>
      </c>
      <c r="S2530">
        <v>2.5</v>
      </c>
      <c r="T2530">
        <f>YEAR(tblOrders[[#This Row],[Order Date]])</f>
        <v>2025</v>
      </c>
      <c r="U2530" t="str">
        <f>TEXT(tblOrders[[#This Row],[Order Date]],"mmm-yyyy")</f>
        <v>May-2025</v>
      </c>
      <c r="V2530" s="4">
        <f>tblOrders[[#This Row],[Profit]]/tblOrders[[#This Row],[Sales Amount]]</f>
        <v>0.22403003754693368</v>
      </c>
      <c r="W2530" t="str">
        <f>VLOOKUP(tblOrders[[#This Row],[City]],CityRegion,2,0)</f>
        <v>South</v>
      </c>
      <c r="X2530" t="str">
        <f>VLOOKUP(tblOrders[[#This Row],[City]],lookups!A:C,3,0)</f>
        <v>Telengana</v>
      </c>
    </row>
    <row r="2531" spans="1:24" x14ac:dyDescent="0.25">
      <c r="A2531" t="s">
        <v>4226</v>
      </c>
      <c r="B2531" s="1">
        <v>45735</v>
      </c>
      <c r="C2531" t="s">
        <v>662</v>
      </c>
      <c r="D2531" t="s">
        <v>21</v>
      </c>
      <c r="E2531" t="s">
        <v>55</v>
      </c>
      <c r="F2531" t="s">
        <v>56</v>
      </c>
      <c r="G2531" t="s">
        <v>24</v>
      </c>
      <c r="H2531" t="s">
        <v>51</v>
      </c>
      <c r="I2531" t="s">
        <v>44</v>
      </c>
      <c r="J2531" t="s">
        <v>27</v>
      </c>
      <c r="K2531">
        <v>4</v>
      </c>
      <c r="L2531">
        <v>42</v>
      </c>
      <c r="M2531">
        <v>0.1</v>
      </c>
      <c r="N2531">
        <v>151.19999999999999</v>
      </c>
      <c r="O2531">
        <v>55.2</v>
      </c>
      <c r="P2531" t="s">
        <v>28</v>
      </c>
      <c r="Q2531" t="s">
        <v>35</v>
      </c>
      <c r="R2531" t="s">
        <v>36</v>
      </c>
      <c r="S2531">
        <v>3</v>
      </c>
      <c r="T2531">
        <f>YEAR(tblOrders[[#This Row],[Order Date]])</f>
        <v>2025</v>
      </c>
      <c r="U2531" t="str">
        <f>TEXT(tblOrders[[#This Row],[Order Date]],"mmm-yyyy")</f>
        <v>Mar-2025</v>
      </c>
      <c r="V2531" s="4">
        <f>tblOrders[[#This Row],[Profit]]/tblOrders[[#This Row],[Sales Amount]]</f>
        <v>0.36507936507936511</v>
      </c>
      <c r="W2531" t="str">
        <f>VLOOKUP(tblOrders[[#This Row],[City]],CityRegion,2,0)</f>
        <v>South</v>
      </c>
      <c r="X2531" t="str">
        <f>VLOOKUP(tblOrders[[#This Row],[City]],lookups!A:C,3,0)</f>
        <v>Kerala</v>
      </c>
    </row>
    <row r="2532" spans="1:24" x14ac:dyDescent="0.25">
      <c r="A2532" t="s">
        <v>4227</v>
      </c>
      <c r="B2532" s="1">
        <v>45819</v>
      </c>
      <c r="C2532" t="s">
        <v>3969</v>
      </c>
      <c r="D2532" t="s">
        <v>21</v>
      </c>
      <c r="E2532" t="s">
        <v>108</v>
      </c>
      <c r="F2532" t="s">
        <v>109</v>
      </c>
      <c r="G2532" t="s">
        <v>62</v>
      </c>
      <c r="H2532" t="s">
        <v>110</v>
      </c>
      <c r="I2532" t="s">
        <v>57</v>
      </c>
      <c r="J2532" t="s">
        <v>45</v>
      </c>
      <c r="K2532">
        <v>3</v>
      </c>
      <c r="L2532">
        <v>110</v>
      </c>
      <c r="M2532">
        <v>0</v>
      </c>
      <c r="N2532">
        <v>330</v>
      </c>
      <c r="O2532">
        <v>126</v>
      </c>
      <c r="P2532" t="s">
        <v>28</v>
      </c>
      <c r="Q2532" t="s">
        <v>35</v>
      </c>
      <c r="R2532" t="s">
        <v>36</v>
      </c>
      <c r="S2532">
        <v>3</v>
      </c>
      <c r="T2532">
        <f>YEAR(tblOrders[[#This Row],[Order Date]])</f>
        <v>2025</v>
      </c>
      <c r="U2532" t="str">
        <f>TEXT(tblOrders[[#This Row],[Order Date]],"mmm-yyyy")</f>
        <v>Jun-2025</v>
      </c>
      <c r="V2532" s="4">
        <f>tblOrders[[#This Row],[Profit]]/tblOrders[[#This Row],[Sales Amount]]</f>
        <v>0.38181818181818183</v>
      </c>
      <c r="W2532" t="str">
        <f>VLOOKUP(tblOrders[[#This Row],[City]],CityRegion,2,0)</f>
        <v>South</v>
      </c>
      <c r="X2532" t="str">
        <f>VLOOKUP(tblOrders[[#This Row],[City]],lookups!A:C,3,0)</f>
        <v>Kerala</v>
      </c>
    </row>
    <row r="2533" spans="1:24" x14ac:dyDescent="0.25">
      <c r="A2533" t="s">
        <v>4228</v>
      </c>
      <c r="B2533" s="1">
        <v>45843</v>
      </c>
      <c r="C2533" t="s">
        <v>4229</v>
      </c>
      <c r="D2533" t="s">
        <v>21</v>
      </c>
      <c r="E2533" t="s">
        <v>94</v>
      </c>
      <c r="F2533" t="s">
        <v>95</v>
      </c>
      <c r="G2533" t="s">
        <v>68</v>
      </c>
      <c r="H2533" t="s">
        <v>96</v>
      </c>
      <c r="I2533" t="s">
        <v>76</v>
      </c>
      <c r="J2533" t="s">
        <v>34</v>
      </c>
      <c r="K2533">
        <v>1</v>
      </c>
      <c r="L2533">
        <v>89</v>
      </c>
      <c r="M2533">
        <v>0.1</v>
      </c>
      <c r="N2533">
        <v>80.099999999999994</v>
      </c>
      <c r="O2533">
        <v>25.1</v>
      </c>
      <c r="P2533" t="s">
        <v>28</v>
      </c>
      <c r="Q2533" t="s">
        <v>46</v>
      </c>
      <c r="R2533" t="s">
        <v>36</v>
      </c>
      <c r="S2533">
        <v>4.9000000000000004</v>
      </c>
      <c r="T2533">
        <f>YEAR(tblOrders[[#This Row],[Order Date]])</f>
        <v>2025</v>
      </c>
      <c r="U2533" t="str">
        <f>TEXT(tblOrders[[#This Row],[Order Date]],"mmm-yyyy")</f>
        <v>Jul-2025</v>
      </c>
      <c r="V2533" s="4">
        <f>tblOrders[[#This Row],[Profit]]/tblOrders[[#This Row],[Sales Amount]]</f>
        <v>0.31335830212234711</v>
      </c>
      <c r="W2533" t="str">
        <f>VLOOKUP(tblOrders[[#This Row],[City]],CityRegion,2,0)</f>
        <v>South</v>
      </c>
      <c r="X2533" t="str">
        <f>VLOOKUP(tblOrders[[#This Row],[City]],lookups!A:C,3,0)</f>
        <v>Kerala</v>
      </c>
    </row>
    <row r="2534" spans="1:24" x14ac:dyDescent="0.25">
      <c r="A2534" t="s">
        <v>4230</v>
      </c>
      <c r="B2534" s="1">
        <v>45782</v>
      </c>
      <c r="C2534" t="s">
        <v>1079</v>
      </c>
      <c r="D2534" t="s">
        <v>39</v>
      </c>
      <c r="E2534" t="s">
        <v>79</v>
      </c>
      <c r="F2534" t="s">
        <v>80</v>
      </c>
      <c r="G2534" t="s">
        <v>68</v>
      </c>
      <c r="H2534" t="s">
        <v>81</v>
      </c>
      <c r="I2534" t="s">
        <v>84</v>
      </c>
      <c r="J2534" t="s">
        <v>34</v>
      </c>
      <c r="K2534">
        <v>5</v>
      </c>
      <c r="L2534">
        <v>799</v>
      </c>
      <c r="M2534">
        <v>0.15</v>
      </c>
      <c r="N2534">
        <v>3395.75</v>
      </c>
      <c r="O2534">
        <v>295.75</v>
      </c>
      <c r="P2534" t="s">
        <v>28</v>
      </c>
      <c r="Q2534" t="s">
        <v>35</v>
      </c>
      <c r="R2534" t="s">
        <v>36</v>
      </c>
      <c r="S2534">
        <v>4.3</v>
      </c>
      <c r="T2534">
        <f>YEAR(tblOrders[[#This Row],[Order Date]])</f>
        <v>2025</v>
      </c>
      <c r="U2534" t="str">
        <f>TEXT(tblOrders[[#This Row],[Order Date]],"mmm-yyyy")</f>
        <v>May-2025</v>
      </c>
      <c r="V2534" s="4">
        <f>tblOrders[[#This Row],[Profit]]/tblOrders[[#This Row],[Sales Amount]]</f>
        <v>8.7094161819921967E-2</v>
      </c>
      <c r="W2534" t="str">
        <f>VLOOKUP(tblOrders[[#This Row],[City]],CityRegion,2,0)</f>
        <v>West</v>
      </c>
      <c r="X2534" t="str">
        <f>VLOOKUP(tblOrders[[#This Row],[City]],lookups!A:C,3,0)</f>
        <v>Maharashtra</v>
      </c>
    </row>
    <row r="2535" spans="1:24" x14ac:dyDescent="0.25">
      <c r="A2535" t="s">
        <v>4231</v>
      </c>
      <c r="B2535" s="1">
        <v>45813</v>
      </c>
      <c r="C2535" t="s">
        <v>4232</v>
      </c>
      <c r="D2535" t="s">
        <v>21</v>
      </c>
      <c r="E2535" t="s">
        <v>114</v>
      </c>
      <c r="F2535" t="s">
        <v>115</v>
      </c>
      <c r="G2535" t="s">
        <v>42</v>
      </c>
      <c r="H2535" t="s">
        <v>116</v>
      </c>
      <c r="I2535" t="s">
        <v>130</v>
      </c>
      <c r="J2535" t="s">
        <v>34</v>
      </c>
      <c r="K2535">
        <v>4</v>
      </c>
      <c r="L2535">
        <v>12</v>
      </c>
      <c r="M2535">
        <v>0</v>
      </c>
      <c r="N2535">
        <v>48</v>
      </c>
      <c r="O2535">
        <v>24</v>
      </c>
      <c r="P2535" t="s">
        <v>28</v>
      </c>
      <c r="Q2535" t="s">
        <v>86</v>
      </c>
      <c r="R2535" t="s">
        <v>36</v>
      </c>
      <c r="S2535">
        <v>2.9</v>
      </c>
      <c r="T2535">
        <f>YEAR(tblOrders[[#This Row],[Order Date]])</f>
        <v>2025</v>
      </c>
      <c r="U2535" t="str">
        <f>TEXT(tblOrders[[#This Row],[Order Date]],"mmm-yyyy")</f>
        <v>Jun-2025</v>
      </c>
      <c r="V2535" s="4">
        <f>tblOrders[[#This Row],[Profit]]/tblOrders[[#This Row],[Sales Amount]]</f>
        <v>0.5</v>
      </c>
      <c r="W2535" t="str">
        <f>VLOOKUP(tblOrders[[#This Row],[City]],CityRegion,2,0)</f>
        <v>West</v>
      </c>
      <c r="X2535" t="str">
        <f>VLOOKUP(tblOrders[[#This Row],[City]],lookups!A:C,3,0)</f>
        <v>Maharashtra</v>
      </c>
    </row>
    <row r="2536" spans="1:24" x14ac:dyDescent="0.25">
      <c r="A2536" t="s">
        <v>4233</v>
      </c>
      <c r="B2536" s="1">
        <v>45670</v>
      </c>
      <c r="C2536" t="s">
        <v>398</v>
      </c>
      <c r="D2536" t="s">
        <v>39</v>
      </c>
      <c r="E2536" t="s">
        <v>60</v>
      </c>
      <c r="F2536" t="s">
        <v>61</v>
      </c>
      <c r="G2536" t="s">
        <v>62</v>
      </c>
      <c r="H2536" t="s">
        <v>63</v>
      </c>
      <c r="I2536" t="s">
        <v>44</v>
      </c>
      <c r="J2536" t="s">
        <v>45</v>
      </c>
      <c r="K2536">
        <v>4</v>
      </c>
      <c r="L2536">
        <v>45</v>
      </c>
      <c r="M2536">
        <v>0.2</v>
      </c>
      <c r="N2536">
        <v>144</v>
      </c>
      <c r="O2536">
        <v>40</v>
      </c>
      <c r="P2536" t="s">
        <v>28</v>
      </c>
      <c r="Q2536" t="s">
        <v>86</v>
      </c>
      <c r="R2536" t="s">
        <v>36</v>
      </c>
      <c r="S2536">
        <v>2.6</v>
      </c>
      <c r="T2536">
        <f>YEAR(tblOrders[[#This Row],[Order Date]])</f>
        <v>2025</v>
      </c>
      <c r="U2536" t="str">
        <f>TEXT(tblOrders[[#This Row],[Order Date]],"mmm-yyyy")</f>
        <v>Jan-2025</v>
      </c>
      <c r="V2536" s="4">
        <f>tblOrders[[#This Row],[Profit]]/tblOrders[[#This Row],[Sales Amount]]</f>
        <v>0.27777777777777779</v>
      </c>
      <c r="W2536" t="str">
        <f>VLOOKUP(tblOrders[[#This Row],[City]],CityRegion,2,0)</f>
        <v>South</v>
      </c>
      <c r="X2536" t="str">
        <f>VLOOKUP(tblOrders[[#This Row],[City]],lookups!A:C,3,0)</f>
        <v>Kerala</v>
      </c>
    </row>
    <row r="2537" spans="1:24" x14ac:dyDescent="0.25">
      <c r="A2537" t="s">
        <v>4234</v>
      </c>
      <c r="B2537" s="1">
        <v>45748</v>
      </c>
      <c r="C2537" t="s">
        <v>3298</v>
      </c>
      <c r="D2537" t="s">
        <v>39</v>
      </c>
      <c r="E2537" t="s">
        <v>49</v>
      </c>
      <c r="F2537" t="s">
        <v>50</v>
      </c>
      <c r="G2537" t="s">
        <v>24</v>
      </c>
      <c r="H2537" t="s">
        <v>51</v>
      </c>
      <c r="I2537" t="s">
        <v>26</v>
      </c>
      <c r="J2537" t="s">
        <v>27</v>
      </c>
      <c r="K2537">
        <v>5</v>
      </c>
      <c r="L2537">
        <v>85</v>
      </c>
      <c r="M2537">
        <v>0.1</v>
      </c>
      <c r="N2537">
        <v>382.5</v>
      </c>
      <c r="O2537">
        <v>122.5</v>
      </c>
      <c r="P2537" t="s">
        <v>28</v>
      </c>
      <c r="Q2537" t="s">
        <v>29</v>
      </c>
      <c r="R2537" t="s">
        <v>36</v>
      </c>
      <c r="S2537">
        <v>3.8</v>
      </c>
      <c r="T2537">
        <f>YEAR(tblOrders[[#This Row],[Order Date]])</f>
        <v>2025</v>
      </c>
      <c r="U2537" t="str">
        <f>TEXT(tblOrders[[#This Row],[Order Date]],"mmm-yyyy")</f>
        <v>Apr-2025</v>
      </c>
      <c r="V2537" s="4">
        <f>tblOrders[[#This Row],[Profit]]/tblOrders[[#This Row],[Sales Amount]]</f>
        <v>0.3202614379084967</v>
      </c>
      <c r="W2537" t="str">
        <f>VLOOKUP(tblOrders[[#This Row],[City]],CityRegion,2,0)</f>
        <v>South</v>
      </c>
      <c r="X2537" t="str">
        <f>VLOOKUP(tblOrders[[#This Row],[City]],lookups!A:C,3,0)</f>
        <v>Karnataka</v>
      </c>
    </row>
    <row r="2538" spans="1:24" x14ac:dyDescent="0.25">
      <c r="A2538" t="s">
        <v>4235</v>
      </c>
      <c r="B2538" s="1">
        <v>45840</v>
      </c>
      <c r="C2538" t="s">
        <v>658</v>
      </c>
      <c r="D2538" t="s">
        <v>39</v>
      </c>
      <c r="E2538" t="s">
        <v>73</v>
      </c>
      <c r="F2538" t="s">
        <v>74</v>
      </c>
      <c r="G2538" t="s">
        <v>68</v>
      </c>
      <c r="H2538" t="s">
        <v>75</v>
      </c>
      <c r="I2538" t="s">
        <v>139</v>
      </c>
      <c r="J2538" t="s">
        <v>34</v>
      </c>
      <c r="K2538">
        <v>1</v>
      </c>
      <c r="L2538">
        <v>65</v>
      </c>
      <c r="M2538">
        <v>0.1</v>
      </c>
      <c r="N2538">
        <v>58.5</v>
      </c>
      <c r="O2538">
        <v>20.5</v>
      </c>
      <c r="P2538" t="s">
        <v>111</v>
      </c>
      <c r="Q2538" t="s">
        <v>86</v>
      </c>
      <c r="R2538" t="s">
        <v>36</v>
      </c>
      <c r="S2538">
        <v>4.5999999999999996</v>
      </c>
      <c r="T2538">
        <f>YEAR(tblOrders[[#This Row],[Order Date]])</f>
        <v>2025</v>
      </c>
      <c r="U2538" t="str">
        <f>TEXT(tblOrders[[#This Row],[Order Date]],"mmm-yyyy")</f>
        <v>Jul-2025</v>
      </c>
      <c r="V2538" s="4">
        <f>tblOrders[[#This Row],[Profit]]/tblOrders[[#This Row],[Sales Amount]]</f>
        <v>0.3504273504273504</v>
      </c>
      <c r="W2538" t="str">
        <f>VLOOKUP(tblOrders[[#This Row],[City]],CityRegion,2,0)</f>
        <v>South</v>
      </c>
      <c r="X2538" t="str">
        <f>VLOOKUP(tblOrders[[#This Row],[City]],lookups!A:C,3,0)</f>
        <v>Tamil Nadu</v>
      </c>
    </row>
    <row r="2539" spans="1:24" x14ac:dyDescent="0.25">
      <c r="A2539" t="s">
        <v>4236</v>
      </c>
      <c r="B2539" s="1">
        <v>45754</v>
      </c>
      <c r="C2539" t="s">
        <v>4237</v>
      </c>
      <c r="D2539" t="s">
        <v>21</v>
      </c>
      <c r="E2539" t="s">
        <v>22</v>
      </c>
      <c r="F2539" t="s">
        <v>23</v>
      </c>
      <c r="G2539" t="s">
        <v>24</v>
      </c>
      <c r="H2539" t="s">
        <v>25</v>
      </c>
      <c r="I2539" t="s">
        <v>26</v>
      </c>
      <c r="J2539" t="s">
        <v>34</v>
      </c>
      <c r="K2539">
        <v>1</v>
      </c>
      <c r="L2539">
        <v>190</v>
      </c>
      <c r="M2539">
        <v>0.2</v>
      </c>
      <c r="N2539">
        <v>152</v>
      </c>
      <c r="O2539">
        <v>27</v>
      </c>
      <c r="P2539" t="s">
        <v>28</v>
      </c>
      <c r="Q2539" t="s">
        <v>29</v>
      </c>
      <c r="R2539" t="s">
        <v>30</v>
      </c>
      <c r="S2539">
        <v>4.2</v>
      </c>
      <c r="T2539">
        <f>YEAR(tblOrders[[#This Row],[Order Date]])</f>
        <v>2025</v>
      </c>
      <c r="U2539" t="str">
        <f>TEXT(tblOrders[[#This Row],[Order Date]],"mmm-yyyy")</f>
        <v>Apr-2025</v>
      </c>
      <c r="V2539" s="4">
        <f>tblOrders[[#This Row],[Profit]]/tblOrders[[#This Row],[Sales Amount]]</f>
        <v>0.17763157894736842</v>
      </c>
      <c r="W2539" t="str">
        <f>VLOOKUP(tblOrders[[#This Row],[City]],CityRegion,2,0)</f>
        <v>South</v>
      </c>
      <c r="X2539" t="str">
        <f>VLOOKUP(tblOrders[[#This Row],[City]],lookups!A:C,3,0)</f>
        <v>Karnataka</v>
      </c>
    </row>
    <row r="2540" spans="1:24" x14ac:dyDescent="0.25">
      <c r="A2540" t="s">
        <v>4238</v>
      </c>
      <c r="B2540" s="1">
        <v>45958</v>
      </c>
      <c r="C2540" t="s">
        <v>1789</v>
      </c>
      <c r="D2540" t="s">
        <v>21</v>
      </c>
      <c r="E2540" t="s">
        <v>73</v>
      </c>
      <c r="F2540" t="s">
        <v>74</v>
      </c>
      <c r="G2540" t="s">
        <v>68</v>
      </c>
      <c r="H2540" t="s">
        <v>75</v>
      </c>
      <c r="I2540" t="s">
        <v>52</v>
      </c>
      <c r="J2540" t="s">
        <v>27</v>
      </c>
      <c r="K2540">
        <v>4</v>
      </c>
      <c r="L2540">
        <v>65</v>
      </c>
      <c r="M2540">
        <v>0</v>
      </c>
      <c r="N2540">
        <v>260</v>
      </c>
      <c r="O2540">
        <v>108</v>
      </c>
      <c r="P2540" t="s">
        <v>28</v>
      </c>
      <c r="Q2540" t="s">
        <v>46</v>
      </c>
      <c r="R2540" t="s">
        <v>36</v>
      </c>
      <c r="S2540">
        <v>4.5999999999999996</v>
      </c>
      <c r="T2540">
        <f>YEAR(tblOrders[[#This Row],[Order Date]])</f>
        <v>2025</v>
      </c>
      <c r="U2540" t="str">
        <f>TEXT(tblOrders[[#This Row],[Order Date]],"mmm-yyyy")</f>
        <v>Oct-2025</v>
      </c>
      <c r="V2540" s="4">
        <f>tblOrders[[#This Row],[Profit]]/tblOrders[[#This Row],[Sales Amount]]</f>
        <v>0.41538461538461541</v>
      </c>
      <c r="W2540" t="str">
        <f>VLOOKUP(tblOrders[[#This Row],[City]],CityRegion,2,0)</f>
        <v>South</v>
      </c>
      <c r="X2540" t="str">
        <f>VLOOKUP(tblOrders[[#This Row],[City]],lookups!A:C,3,0)</f>
        <v>Kerala</v>
      </c>
    </row>
    <row r="2541" spans="1:24" x14ac:dyDescent="0.25">
      <c r="A2541" t="s">
        <v>4239</v>
      </c>
      <c r="B2541" s="1">
        <v>45774</v>
      </c>
      <c r="C2541" t="s">
        <v>4240</v>
      </c>
      <c r="D2541" t="s">
        <v>21</v>
      </c>
      <c r="E2541" t="s">
        <v>79</v>
      </c>
      <c r="F2541" t="s">
        <v>80</v>
      </c>
      <c r="G2541" t="s">
        <v>68</v>
      </c>
      <c r="H2541" t="s">
        <v>81</v>
      </c>
      <c r="I2541" t="s">
        <v>52</v>
      </c>
      <c r="J2541" t="s">
        <v>45</v>
      </c>
      <c r="K2541">
        <v>2</v>
      </c>
      <c r="L2541">
        <v>799</v>
      </c>
      <c r="M2541">
        <v>0.2</v>
      </c>
      <c r="N2541">
        <v>1278.4000000000001</v>
      </c>
      <c r="O2541">
        <v>38.4</v>
      </c>
      <c r="P2541" t="s">
        <v>28</v>
      </c>
      <c r="Q2541" t="s">
        <v>91</v>
      </c>
      <c r="R2541" t="s">
        <v>30</v>
      </c>
      <c r="S2541">
        <v>3.1</v>
      </c>
      <c r="T2541">
        <f>YEAR(tblOrders[[#This Row],[Order Date]])</f>
        <v>2025</v>
      </c>
      <c r="U2541" t="str">
        <f>TEXT(tblOrders[[#This Row],[Order Date]],"mmm-yyyy")</f>
        <v>Apr-2025</v>
      </c>
      <c r="V2541" s="4">
        <f>tblOrders[[#This Row],[Profit]]/tblOrders[[#This Row],[Sales Amount]]</f>
        <v>3.0037546933667079E-2</v>
      </c>
      <c r="W2541" t="str">
        <f>VLOOKUP(tblOrders[[#This Row],[City]],CityRegion,2,0)</f>
        <v>South</v>
      </c>
      <c r="X2541" t="str">
        <f>VLOOKUP(tblOrders[[#This Row],[City]],lookups!A:C,3,0)</f>
        <v>Kerala</v>
      </c>
    </row>
    <row r="2542" spans="1:24" x14ac:dyDescent="0.25">
      <c r="A2542" t="s">
        <v>4241</v>
      </c>
      <c r="B2542" s="1">
        <v>45670</v>
      </c>
      <c r="C2542" t="s">
        <v>828</v>
      </c>
      <c r="D2542" t="s">
        <v>39</v>
      </c>
      <c r="E2542" t="s">
        <v>108</v>
      </c>
      <c r="F2542" t="s">
        <v>109</v>
      </c>
      <c r="G2542" t="s">
        <v>62</v>
      </c>
      <c r="H2542" t="s">
        <v>110</v>
      </c>
      <c r="I2542" t="s">
        <v>130</v>
      </c>
      <c r="J2542" t="s">
        <v>34</v>
      </c>
      <c r="K2542">
        <v>1</v>
      </c>
      <c r="L2542">
        <v>110</v>
      </c>
      <c r="M2542">
        <v>0.05</v>
      </c>
      <c r="N2542">
        <v>104.5</v>
      </c>
      <c r="O2542">
        <v>36.5</v>
      </c>
      <c r="P2542" t="s">
        <v>28</v>
      </c>
      <c r="Q2542" t="s">
        <v>46</v>
      </c>
      <c r="R2542" t="s">
        <v>36</v>
      </c>
      <c r="S2542">
        <v>3.1</v>
      </c>
      <c r="T2542">
        <f>YEAR(tblOrders[[#This Row],[Order Date]])</f>
        <v>2025</v>
      </c>
      <c r="U2542" t="str">
        <f>TEXT(tblOrders[[#This Row],[Order Date]],"mmm-yyyy")</f>
        <v>Jan-2025</v>
      </c>
      <c r="V2542" s="4">
        <f>tblOrders[[#This Row],[Profit]]/tblOrders[[#This Row],[Sales Amount]]</f>
        <v>0.34928229665071769</v>
      </c>
      <c r="W2542" t="str">
        <f>VLOOKUP(tblOrders[[#This Row],[City]],CityRegion,2,0)</f>
        <v>West</v>
      </c>
      <c r="X2542" t="str">
        <f>VLOOKUP(tblOrders[[#This Row],[City]],lookups!A:C,3,0)</f>
        <v>Maharashtra</v>
      </c>
    </row>
    <row r="2543" spans="1:24" x14ac:dyDescent="0.25">
      <c r="A2543" t="s">
        <v>4242</v>
      </c>
      <c r="B2543" s="1">
        <v>45833</v>
      </c>
      <c r="C2543" t="s">
        <v>4243</v>
      </c>
      <c r="D2543" t="s">
        <v>21</v>
      </c>
      <c r="E2543" t="s">
        <v>94</v>
      </c>
      <c r="F2543" t="s">
        <v>95</v>
      </c>
      <c r="G2543" t="s">
        <v>68</v>
      </c>
      <c r="H2543" t="s">
        <v>96</v>
      </c>
      <c r="I2543" t="s">
        <v>84</v>
      </c>
      <c r="J2543" t="s">
        <v>27</v>
      </c>
      <c r="K2543">
        <v>2</v>
      </c>
      <c r="L2543">
        <v>89</v>
      </c>
      <c r="M2543">
        <v>0.1</v>
      </c>
      <c r="N2543">
        <v>160.19999999999999</v>
      </c>
      <c r="O2543">
        <v>50.2</v>
      </c>
      <c r="P2543" t="s">
        <v>28</v>
      </c>
      <c r="Q2543" t="s">
        <v>35</v>
      </c>
      <c r="R2543" t="s">
        <v>123</v>
      </c>
      <c r="S2543">
        <v>3.1</v>
      </c>
      <c r="T2543">
        <f>YEAR(tblOrders[[#This Row],[Order Date]])</f>
        <v>2025</v>
      </c>
      <c r="U2543" t="str">
        <f>TEXT(tblOrders[[#This Row],[Order Date]],"mmm-yyyy")</f>
        <v>Jun-2025</v>
      </c>
      <c r="V2543" s="4">
        <f>tblOrders[[#This Row],[Profit]]/tblOrders[[#This Row],[Sales Amount]]</f>
        <v>0.31335830212234711</v>
      </c>
      <c r="W2543" t="str">
        <f>VLOOKUP(tblOrders[[#This Row],[City]],CityRegion,2,0)</f>
        <v>West</v>
      </c>
      <c r="X2543" t="str">
        <f>VLOOKUP(tblOrders[[#This Row],[City]],lookups!A:C,3,0)</f>
        <v>Maharashtra</v>
      </c>
    </row>
    <row r="2544" spans="1:24" x14ac:dyDescent="0.25">
      <c r="A2544" t="s">
        <v>4244</v>
      </c>
      <c r="B2544" s="1">
        <v>45850</v>
      </c>
      <c r="C2544" t="s">
        <v>880</v>
      </c>
      <c r="D2544" t="s">
        <v>39</v>
      </c>
      <c r="E2544" t="s">
        <v>73</v>
      </c>
      <c r="F2544" t="s">
        <v>74</v>
      </c>
      <c r="G2544" t="s">
        <v>68</v>
      </c>
      <c r="H2544" t="s">
        <v>75</v>
      </c>
      <c r="I2544" t="s">
        <v>70</v>
      </c>
      <c r="J2544" t="s">
        <v>27</v>
      </c>
      <c r="K2544">
        <v>2</v>
      </c>
      <c r="L2544">
        <v>65</v>
      </c>
      <c r="M2544">
        <v>0.15</v>
      </c>
      <c r="N2544">
        <v>110.5</v>
      </c>
      <c r="O2544">
        <v>34.5</v>
      </c>
      <c r="P2544" t="s">
        <v>28</v>
      </c>
      <c r="Q2544" t="s">
        <v>29</v>
      </c>
      <c r="R2544" t="s">
        <v>36</v>
      </c>
      <c r="S2544">
        <v>3.9</v>
      </c>
      <c r="T2544">
        <f>YEAR(tblOrders[[#This Row],[Order Date]])</f>
        <v>2025</v>
      </c>
      <c r="U2544" t="str">
        <f>TEXT(tblOrders[[#This Row],[Order Date]],"mmm-yyyy")</f>
        <v>Jul-2025</v>
      </c>
      <c r="V2544" s="4">
        <f>tblOrders[[#This Row],[Profit]]/tblOrders[[#This Row],[Sales Amount]]</f>
        <v>0.31221719457013575</v>
      </c>
      <c r="W2544" t="str">
        <f>VLOOKUP(tblOrders[[#This Row],[City]],CityRegion,2,0)</f>
        <v>South</v>
      </c>
      <c r="X2544" t="str">
        <f>VLOOKUP(tblOrders[[#This Row],[City]],lookups!A:C,3,0)</f>
        <v>Telengana</v>
      </c>
    </row>
    <row r="2545" spans="1:24" x14ac:dyDescent="0.25">
      <c r="A2545" t="s">
        <v>4245</v>
      </c>
      <c r="B2545" s="1">
        <v>45826</v>
      </c>
      <c r="C2545" t="s">
        <v>777</v>
      </c>
      <c r="D2545" t="s">
        <v>21</v>
      </c>
      <c r="E2545" t="s">
        <v>101</v>
      </c>
      <c r="F2545" t="s">
        <v>102</v>
      </c>
      <c r="G2545" t="s">
        <v>24</v>
      </c>
      <c r="H2545" t="s">
        <v>103</v>
      </c>
      <c r="I2545" t="s">
        <v>70</v>
      </c>
      <c r="J2545" t="s">
        <v>34</v>
      </c>
      <c r="K2545">
        <v>4</v>
      </c>
      <c r="L2545">
        <v>120</v>
      </c>
      <c r="M2545">
        <v>0.05</v>
      </c>
      <c r="N2545">
        <v>456</v>
      </c>
      <c r="O2545">
        <v>144</v>
      </c>
      <c r="P2545" t="s">
        <v>28</v>
      </c>
      <c r="Q2545" t="s">
        <v>46</v>
      </c>
      <c r="R2545" t="s">
        <v>30</v>
      </c>
      <c r="S2545">
        <v>4.0999999999999996</v>
      </c>
      <c r="T2545">
        <f>YEAR(tblOrders[[#This Row],[Order Date]])</f>
        <v>2025</v>
      </c>
      <c r="U2545" t="str">
        <f>TEXT(tblOrders[[#This Row],[Order Date]],"mmm-yyyy")</f>
        <v>Jun-2025</v>
      </c>
      <c r="V2545" s="4">
        <f>tblOrders[[#This Row],[Profit]]/tblOrders[[#This Row],[Sales Amount]]</f>
        <v>0.31578947368421051</v>
      </c>
      <c r="W2545" t="str">
        <f>VLOOKUP(tblOrders[[#This Row],[City]],CityRegion,2,0)</f>
        <v>South</v>
      </c>
      <c r="X2545" t="str">
        <f>VLOOKUP(tblOrders[[#This Row],[City]],lookups!A:C,3,0)</f>
        <v>Telengana</v>
      </c>
    </row>
    <row r="2546" spans="1:24" x14ac:dyDescent="0.25">
      <c r="A2546" t="s">
        <v>4246</v>
      </c>
      <c r="B2546" s="1">
        <v>45948</v>
      </c>
      <c r="C2546" t="s">
        <v>4247</v>
      </c>
      <c r="D2546" t="s">
        <v>21</v>
      </c>
      <c r="E2546" t="s">
        <v>49</v>
      </c>
      <c r="F2546" t="s">
        <v>50</v>
      </c>
      <c r="G2546" t="s">
        <v>24</v>
      </c>
      <c r="H2546" t="s">
        <v>51</v>
      </c>
      <c r="I2546" t="s">
        <v>139</v>
      </c>
      <c r="J2546" t="s">
        <v>34</v>
      </c>
      <c r="K2546">
        <v>5</v>
      </c>
      <c r="L2546">
        <v>85</v>
      </c>
      <c r="M2546">
        <v>0.1</v>
      </c>
      <c r="N2546">
        <v>382.5</v>
      </c>
      <c r="O2546">
        <v>122.5</v>
      </c>
      <c r="P2546" t="s">
        <v>148</v>
      </c>
      <c r="Q2546" t="s">
        <v>91</v>
      </c>
      <c r="R2546" t="s">
        <v>30</v>
      </c>
      <c r="S2546">
        <v>3.2</v>
      </c>
      <c r="T2546">
        <f>YEAR(tblOrders[[#This Row],[Order Date]])</f>
        <v>2025</v>
      </c>
      <c r="U2546" t="str">
        <f>TEXT(tblOrders[[#This Row],[Order Date]],"mmm-yyyy")</f>
        <v>Oct-2025</v>
      </c>
      <c r="V2546" s="4">
        <f>tblOrders[[#This Row],[Profit]]/tblOrders[[#This Row],[Sales Amount]]</f>
        <v>0.3202614379084967</v>
      </c>
      <c r="W2546" t="str">
        <f>VLOOKUP(tblOrders[[#This Row],[City]],CityRegion,2,0)</f>
        <v>South</v>
      </c>
      <c r="X2546" t="str">
        <f>VLOOKUP(tblOrders[[#This Row],[City]],lookups!A:C,3,0)</f>
        <v>Tamil Nadu</v>
      </c>
    </row>
    <row r="2547" spans="1:24" x14ac:dyDescent="0.25">
      <c r="A2547" t="s">
        <v>4248</v>
      </c>
      <c r="B2547" s="1">
        <v>45779</v>
      </c>
      <c r="C2547" t="s">
        <v>1390</v>
      </c>
      <c r="D2547" t="s">
        <v>39</v>
      </c>
      <c r="E2547" t="s">
        <v>40</v>
      </c>
      <c r="F2547" t="s">
        <v>41</v>
      </c>
      <c r="G2547" t="s">
        <v>42</v>
      </c>
      <c r="H2547" t="s">
        <v>43</v>
      </c>
      <c r="I2547" t="s">
        <v>130</v>
      </c>
      <c r="J2547" t="s">
        <v>34</v>
      </c>
      <c r="K2547">
        <v>4</v>
      </c>
      <c r="L2547">
        <v>18</v>
      </c>
      <c r="M2547">
        <v>0.05</v>
      </c>
      <c r="N2547">
        <v>68.400000000000006</v>
      </c>
      <c r="O2547">
        <v>32.4</v>
      </c>
      <c r="P2547" t="s">
        <v>28</v>
      </c>
      <c r="Q2547" t="s">
        <v>91</v>
      </c>
      <c r="R2547" t="s">
        <v>30</v>
      </c>
      <c r="S2547">
        <v>3.8</v>
      </c>
      <c r="T2547">
        <f>YEAR(tblOrders[[#This Row],[Order Date]])</f>
        <v>2025</v>
      </c>
      <c r="U2547" t="str">
        <f>TEXT(tblOrders[[#This Row],[Order Date]],"mmm-yyyy")</f>
        <v>May-2025</v>
      </c>
      <c r="V2547" s="4">
        <f>tblOrders[[#This Row],[Profit]]/tblOrders[[#This Row],[Sales Amount]]</f>
        <v>0.47368421052631571</v>
      </c>
      <c r="W2547" t="str">
        <f>VLOOKUP(tblOrders[[#This Row],[City]],CityRegion,2,0)</f>
        <v>West</v>
      </c>
      <c r="X2547" t="str">
        <f>VLOOKUP(tblOrders[[#This Row],[City]],lookups!A:C,3,0)</f>
        <v>Maharashtra</v>
      </c>
    </row>
    <row r="2548" spans="1:24" x14ac:dyDescent="0.25">
      <c r="A2548" t="s">
        <v>4249</v>
      </c>
      <c r="B2548" s="1">
        <v>45917</v>
      </c>
      <c r="C2548" t="s">
        <v>4250</v>
      </c>
      <c r="D2548" t="s">
        <v>21</v>
      </c>
      <c r="E2548" t="s">
        <v>22</v>
      </c>
      <c r="F2548" t="s">
        <v>23</v>
      </c>
      <c r="G2548" t="s">
        <v>24</v>
      </c>
      <c r="H2548" t="s">
        <v>25</v>
      </c>
      <c r="I2548" t="s">
        <v>26</v>
      </c>
      <c r="J2548" t="s">
        <v>45</v>
      </c>
      <c r="K2548">
        <v>4</v>
      </c>
      <c r="L2548">
        <v>190</v>
      </c>
      <c r="M2548">
        <v>0.05</v>
      </c>
      <c r="N2548">
        <v>722</v>
      </c>
      <c r="O2548">
        <v>222</v>
      </c>
      <c r="P2548" t="s">
        <v>111</v>
      </c>
      <c r="Q2548" t="s">
        <v>46</v>
      </c>
      <c r="R2548" t="s">
        <v>30</v>
      </c>
      <c r="S2548">
        <v>3.5</v>
      </c>
      <c r="T2548">
        <f>YEAR(tblOrders[[#This Row],[Order Date]])</f>
        <v>2025</v>
      </c>
      <c r="U2548" t="str">
        <f>TEXT(tblOrders[[#This Row],[Order Date]],"mmm-yyyy")</f>
        <v>Sep-2025</v>
      </c>
      <c r="V2548" s="4">
        <f>tblOrders[[#This Row],[Profit]]/tblOrders[[#This Row],[Sales Amount]]</f>
        <v>0.30747922437673131</v>
      </c>
      <c r="W2548" t="str">
        <f>VLOOKUP(tblOrders[[#This Row],[City]],CityRegion,2,0)</f>
        <v>South</v>
      </c>
      <c r="X2548" t="str">
        <f>VLOOKUP(tblOrders[[#This Row],[City]],lookups!A:C,3,0)</f>
        <v>Karnataka</v>
      </c>
    </row>
    <row r="2549" spans="1:24" x14ac:dyDescent="0.25">
      <c r="A2549" t="s">
        <v>4251</v>
      </c>
      <c r="B2549" s="1">
        <v>45709</v>
      </c>
      <c r="C2549" t="s">
        <v>1644</v>
      </c>
      <c r="D2549" t="s">
        <v>39</v>
      </c>
      <c r="E2549" t="s">
        <v>49</v>
      </c>
      <c r="F2549" t="s">
        <v>50</v>
      </c>
      <c r="G2549" t="s">
        <v>24</v>
      </c>
      <c r="H2549" t="s">
        <v>51</v>
      </c>
      <c r="I2549" t="s">
        <v>130</v>
      </c>
      <c r="J2549" t="s">
        <v>45</v>
      </c>
      <c r="K2549">
        <v>2</v>
      </c>
      <c r="L2549">
        <v>85</v>
      </c>
      <c r="M2549">
        <v>0.05</v>
      </c>
      <c r="N2549">
        <v>161.5</v>
      </c>
      <c r="O2549">
        <v>57.5</v>
      </c>
      <c r="P2549" t="s">
        <v>85</v>
      </c>
      <c r="Q2549" t="s">
        <v>86</v>
      </c>
      <c r="R2549" t="s">
        <v>30</v>
      </c>
      <c r="S2549">
        <v>4.8</v>
      </c>
      <c r="T2549">
        <f>YEAR(tblOrders[[#This Row],[Order Date]])</f>
        <v>2025</v>
      </c>
      <c r="U2549" t="str">
        <f>TEXT(tblOrders[[#This Row],[Order Date]],"mmm-yyyy")</f>
        <v>Feb-2025</v>
      </c>
      <c r="V2549" s="4">
        <f>tblOrders[[#This Row],[Profit]]/tblOrders[[#This Row],[Sales Amount]]</f>
        <v>0.35603715170278638</v>
      </c>
      <c r="W2549" t="str">
        <f>VLOOKUP(tblOrders[[#This Row],[City]],CityRegion,2,0)</f>
        <v>West</v>
      </c>
      <c r="X2549" t="str">
        <f>VLOOKUP(tblOrders[[#This Row],[City]],lookups!A:C,3,0)</f>
        <v>Maharashtra</v>
      </c>
    </row>
    <row r="2550" spans="1:24" x14ac:dyDescent="0.25">
      <c r="A2550" t="s">
        <v>4252</v>
      </c>
      <c r="B2550" s="1">
        <v>45789</v>
      </c>
      <c r="C2550" t="s">
        <v>4253</v>
      </c>
      <c r="D2550" t="s">
        <v>21</v>
      </c>
      <c r="E2550" t="s">
        <v>66</v>
      </c>
      <c r="F2550" t="s">
        <v>67</v>
      </c>
      <c r="G2550" t="s">
        <v>68</v>
      </c>
      <c r="H2550" t="s">
        <v>69</v>
      </c>
      <c r="I2550" t="s">
        <v>84</v>
      </c>
      <c r="J2550" t="s">
        <v>27</v>
      </c>
      <c r="K2550">
        <v>5</v>
      </c>
      <c r="L2550">
        <v>149</v>
      </c>
      <c r="M2550">
        <v>0.1</v>
      </c>
      <c r="N2550">
        <v>670.5</v>
      </c>
      <c r="O2550">
        <v>195.5</v>
      </c>
      <c r="P2550" t="s">
        <v>28</v>
      </c>
      <c r="Q2550" t="s">
        <v>86</v>
      </c>
      <c r="R2550" t="s">
        <v>36</v>
      </c>
      <c r="S2550">
        <v>3.7</v>
      </c>
      <c r="T2550">
        <f>YEAR(tblOrders[[#This Row],[Order Date]])</f>
        <v>2025</v>
      </c>
      <c r="U2550" t="str">
        <f>TEXT(tblOrders[[#This Row],[Order Date]],"mmm-yyyy")</f>
        <v>May-2025</v>
      </c>
      <c r="V2550" s="4">
        <f>tblOrders[[#This Row],[Profit]]/tblOrders[[#This Row],[Sales Amount]]</f>
        <v>0.29157345264727813</v>
      </c>
      <c r="W2550" t="str">
        <f>VLOOKUP(tblOrders[[#This Row],[City]],CityRegion,2,0)</f>
        <v>West</v>
      </c>
      <c r="X2550" t="str">
        <f>VLOOKUP(tblOrders[[#This Row],[City]],lookups!A:C,3,0)</f>
        <v>Maharashtra</v>
      </c>
    </row>
    <row r="2551" spans="1:24" x14ac:dyDescent="0.25">
      <c r="A2551" t="s">
        <v>4254</v>
      </c>
      <c r="B2551" s="1">
        <v>45706</v>
      </c>
      <c r="C2551" t="s">
        <v>3754</v>
      </c>
      <c r="D2551" t="s">
        <v>21</v>
      </c>
      <c r="E2551" t="s">
        <v>22</v>
      </c>
      <c r="F2551" t="s">
        <v>23</v>
      </c>
      <c r="G2551" t="s">
        <v>24</v>
      </c>
      <c r="H2551" t="s">
        <v>25</v>
      </c>
      <c r="I2551" t="s">
        <v>33</v>
      </c>
      <c r="J2551" t="s">
        <v>27</v>
      </c>
      <c r="K2551">
        <v>2</v>
      </c>
      <c r="L2551">
        <v>190</v>
      </c>
      <c r="M2551">
        <v>0.1</v>
      </c>
      <c r="N2551">
        <v>342</v>
      </c>
      <c r="O2551">
        <v>92</v>
      </c>
      <c r="P2551" t="s">
        <v>28</v>
      </c>
      <c r="Q2551" t="s">
        <v>91</v>
      </c>
      <c r="R2551" t="s">
        <v>30</v>
      </c>
      <c r="S2551">
        <v>3.5</v>
      </c>
      <c r="T2551">
        <f>YEAR(tblOrders[[#This Row],[Order Date]])</f>
        <v>2025</v>
      </c>
      <c r="U2551" t="str">
        <f>TEXT(tblOrders[[#This Row],[Order Date]],"mmm-yyyy")</f>
        <v>Feb-2025</v>
      </c>
      <c r="V2551" s="4">
        <f>tblOrders[[#This Row],[Profit]]/tblOrders[[#This Row],[Sales Amount]]</f>
        <v>0.26900584795321636</v>
      </c>
      <c r="W2551" t="str">
        <f>VLOOKUP(tblOrders[[#This Row],[City]],CityRegion,2,0)</f>
        <v>North</v>
      </c>
      <c r="X2551" t="str">
        <f>VLOOKUP(tblOrders[[#This Row],[City]],lookups!A:C,3,0)</f>
        <v>Delhi</v>
      </c>
    </row>
    <row r="2552" spans="1:24" x14ac:dyDescent="0.25">
      <c r="A2552" t="s">
        <v>4255</v>
      </c>
      <c r="B2552" s="1">
        <v>45945</v>
      </c>
      <c r="C2552" t="s">
        <v>757</v>
      </c>
      <c r="D2552" t="s">
        <v>21</v>
      </c>
      <c r="E2552" t="s">
        <v>108</v>
      </c>
      <c r="F2552" t="s">
        <v>109</v>
      </c>
      <c r="G2552" t="s">
        <v>62</v>
      </c>
      <c r="H2552" t="s">
        <v>110</v>
      </c>
      <c r="I2552" t="s">
        <v>33</v>
      </c>
      <c r="J2552" t="s">
        <v>45</v>
      </c>
      <c r="K2552">
        <v>3</v>
      </c>
      <c r="L2552">
        <v>110</v>
      </c>
      <c r="M2552">
        <v>0.2</v>
      </c>
      <c r="N2552">
        <v>264</v>
      </c>
      <c r="O2552">
        <v>60</v>
      </c>
      <c r="P2552" t="s">
        <v>148</v>
      </c>
      <c r="Q2552" t="s">
        <v>86</v>
      </c>
      <c r="R2552" t="s">
        <v>30</v>
      </c>
      <c r="S2552">
        <v>3.6</v>
      </c>
      <c r="T2552">
        <f>YEAR(tblOrders[[#This Row],[Order Date]])</f>
        <v>2025</v>
      </c>
      <c r="U2552" t="str">
        <f>TEXT(tblOrders[[#This Row],[Order Date]],"mmm-yyyy")</f>
        <v>Oct-2025</v>
      </c>
      <c r="V2552" s="4">
        <f>tblOrders[[#This Row],[Profit]]/tblOrders[[#This Row],[Sales Amount]]</f>
        <v>0.22727272727272727</v>
      </c>
      <c r="W2552" t="str">
        <f>VLOOKUP(tblOrders[[#This Row],[City]],CityRegion,2,0)</f>
        <v>North</v>
      </c>
      <c r="X2552" t="str">
        <f>VLOOKUP(tblOrders[[#This Row],[City]],lookups!A:C,3,0)</f>
        <v>Delhi</v>
      </c>
    </row>
    <row r="2553" spans="1:24" x14ac:dyDescent="0.25">
      <c r="A2553" t="s">
        <v>4256</v>
      </c>
      <c r="B2553" s="1">
        <v>45734</v>
      </c>
      <c r="C2553" t="s">
        <v>365</v>
      </c>
      <c r="D2553" t="s">
        <v>21</v>
      </c>
      <c r="E2553" t="s">
        <v>60</v>
      </c>
      <c r="F2553" t="s">
        <v>61</v>
      </c>
      <c r="G2553" t="s">
        <v>62</v>
      </c>
      <c r="H2553" t="s">
        <v>63</v>
      </c>
      <c r="I2553" t="s">
        <v>44</v>
      </c>
      <c r="J2553" t="s">
        <v>45</v>
      </c>
      <c r="K2553">
        <v>3</v>
      </c>
      <c r="L2553">
        <v>45</v>
      </c>
      <c r="M2553">
        <v>0.15</v>
      </c>
      <c r="N2553">
        <v>114.75</v>
      </c>
      <c r="O2553">
        <v>36.75</v>
      </c>
      <c r="P2553" t="s">
        <v>28</v>
      </c>
      <c r="Q2553" t="s">
        <v>29</v>
      </c>
      <c r="R2553" t="s">
        <v>36</v>
      </c>
      <c r="S2553">
        <v>2.8</v>
      </c>
      <c r="T2553">
        <f>YEAR(tblOrders[[#This Row],[Order Date]])</f>
        <v>2025</v>
      </c>
      <c r="U2553" t="str">
        <f>TEXT(tblOrders[[#This Row],[Order Date]],"mmm-yyyy")</f>
        <v>Mar-2025</v>
      </c>
      <c r="V2553" s="4">
        <f>tblOrders[[#This Row],[Profit]]/tblOrders[[#This Row],[Sales Amount]]</f>
        <v>0.3202614379084967</v>
      </c>
      <c r="W2553" t="str">
        <f>VLOOKUP(tblOrders[[#This Row],[City]],CityRegion,2,0)</f>
        <v>South</v>
      </c>
      <c r="X2553" t="str">
        <f>VLOOKUP(tblOrders[[#This Row],[City]],lookups!A:C,3,0)</f>
        <v>Kerala</v>
      </c>
    </row>
    <row r="2554" spans="1:24" x14ac:dyDescent="0.25">
      <c r="A2554" t="s">
        <v>4257</v>
      </c>
      <c r="B2554" s="1">
        <v>45727</v>
      </c>
      <c r="C2554" t="s">
        <v>2281</v>
      </c>
      <c r="D2554" t="s">
        <v>21</v>
      </c>
      <c r="E2554" t="s">
        <v>60</v>
      </c>
      <c r="F2554" t="s">
        <v>61</v>
      </c>
      <c r="G2554" t="s">
        <v>62</v>
      </c>
      <c r="H2554" t="s">
        <v>63</v>
      </c>
      <c r="I2554" t="s">
        <v>139</v>
      </c>
      <c r="J2554" t="s">
        <v>45</v>
      </c>
      <c r="K2554">
        <v>2</v>
      </c>
      <c r="L2554">
        <v>45</v>
      </c>
      <c r="M2554">
        <v>0.1</v>
      </c>
      <c r="N2554">
        <v>81</v>
      </c>
      <c r="O2554">
        <v>29</v>
      </c>
      <c r="P2554" t="s">
        <v>28</v>
      </c>
      <c r="Q2554" t="s">
        <v>91</v>
      </c>
      <c r="R2554" t="s">
        <v>36</v>
      </c>
      <c r="S2554">
        <v>3</v>
      </c>
      <c r="T2554">
        <f>YEAR(tblOrders[[#This Row],[Order Date]])</f>
        <v>2025</v>
      </c>
      <c r="U2554" t="str">
        <f>TEXT(tblOrders[[#This Row],[Order Date]],"mmm-yyyy")</f>
        <v>Mar-2025</v>
      </c>
      <c r="V2554" s="4">
        <f>tblOrders[[#This Row],[Profit]]/tblOrders[[#This Row],[Sales Amount]]</f>
        <v>0.35802469135802467</v>
      </c>
      <c r="W2554" t="str">
        <f>VLOOKUP(tblOrders[[#This Row],[City]],CityRegion,2,0)</f>
        <v>South</v>
      </c>
      <c r="X2554" t="str">
        <f>VLOOKUP(tblOrders[[#This Row],[City]],lookups!A:C,3,0)</f>
        <v>Tamil Nadu</v>
      </c>
    </row>
    <row r="2555" spans="1:24" x14ac:dyDescent="0.25">
      <c r="A2555" t="s">
        <v>4258</v>
      </c>
      <c r="B2555" s="1">
        <v>45840</v>
      </c>
      <c r="C2555" t="s">
        <v>860</v>
      </c>
      <c r="D2555" t="s">
        <v>21</v>
      </c>
      <c r="E2555" t="s">
        <v>60</v>
      </c>
      <c r="F2555" t="s">
        <v>61</v>
      </c>
      <c r="G2555" t="s">
        <v>62</v>
      </c>
      <c r="H2555" t="s">
        <v>63</v>
      </c>
      <c r="I2555" t="s">
        <v>76</v>
      </c>
      <c r="J2555" t="s">
        <v>27</v>
      </c>
      <c r="K2555">
        <v>3</v>
      </c>
      <c r="L2555">
        <v>45</v>
      </c>
      <c r="M2555">
        <v>0.1</v>
      </c>
      <c r="N2555">
        <v>121.5</v>
      </c>
      <c r="O2555">
        <v>43.5</v>
      </c>
      <c r="P2555" t="s">
        <v>28</v>
      </c>
      <c r="Q2555" t="s">
        <v>46</v>
      </c>
      <c r="R2555" t="s">
        <v>36</v>
      </c>
      <c r="S2555">
        <v>4.7</v>
      </c>
      <c r="T2555">
        <f>YEAR(tblOrders[[#This Row],[Order Date]])</f>
        <v>2025</v>
      </c>
      <c r="U2555" t="str">
        <f>TEXT(tblOrders[[#This Row],[Order Date]],"mmm-yyyy")</f>
        <v>Jul-2025</v>
      </c>
      <c r="V2555" s="4">
        <f>tblOrders[[#This Row],[Profit]]/tblOrders[[#This Row],[Sales Amount]]</f>
        <v>0.35802469135802467</v>
      </c>
      <c r="W2555" t="str">
        <f>VLOOKUP(tblOrders[[#This Row],[City]],CityRegion,2,0)</f>
        <v>South</v>
      </c>
      <c r="X2555" t="str">
        <f>VLOOKUP(tblOrders[[#This Row],[City]],lookups!A:C,3,0)</f>
        <v>Kerala</v>
      </c>
    </row>
    <row r="2556" spans="1:24" x14ac:dyDescent="0.25">
      <c r="A2556" t="s">
        <v>4259</v>
      </c>
      <c r="B2556" s="1">
        <v>46012</v>
      </c>
      <c r="C2556" t="s">
        <v>1495</v>
      </c>
      <c r="D2556" t="s">
        <v>21</v>
      </c>
      <c r="E2556" t="s">
        <v>49</v>
      </c>
      <c r="F2556" t="s">
        <v>50</v>
      </c>
      <c r="G2556" t="s">
        <v>24</v>
      </c>
      <c r="H2556" t="s">
        <v>51</v>
      </c>
      <c r="I2556" t="s">
        <v>76</v>
      </c>
      <c r="J2556" t="s">
        <v>27</v>
      </c>
      <c r="K2556">
        <v>3</v>
      </c>
      <c r="L2556">
        <v>85</v>
      </c>
      <c r="M2556">
        <v>0.1</v>
      </c>
      <c r="N2556">
        <v>229.5</v>
      </c>
      <c r="O2556">
        <v>73.5</v>
      </c>
      <c r="P2556" t="s">
        <v>28</v>
      </c>
      <c r="Q2556" t="s">
        <v>46</v>
      </c>
      <c r="R2556" t="s">
        <v>30</v>
      </c>
      <c r="S2556">
        <v>2.7</v>
      </c>
      <c r="T2556">
        <f>YEAR(tblOrders[[#This Row],[Order Date]])</f>
        <v>2025</v>
      </c>
      <c r="U2556" t="str">
        <f>TEXT(tblOrders[[#This Row],[Order Date]],"mmm-yyyy")</f>
        <v>Dec-2025</v>
      </c>
      <c r="V2556" s="4">
        <f>tblOrders[[#This Row],[Profit]]/tblOrders[[#This Row],[Sales Amount]]</f>
        <v>0.3202614379084967</v>
      </c>
      <c r="W2556" t="str">
        <f>VLOOKUP(tblOrders[[#This Row],[City]],CityRegion,2,0)</f>
        <v>South</v>
      </c>
      <c r="X2556" t="str">
        <f>VLOOKUP(tblOrders[[#This Row],[City]],lookups!A:C,3,0)</f>
        <v>Kerala</v>
      </c>
    </row>
    <row r="2557" spans="1:24" x14ac:dyDescent="0.25">
      <c r="A2557" t="s">
        <v>4260</v>
      </c>
      <c r="B2557" s="1">
        <v>45669</v>
      </c>
      <c r="C2557" t="s">
        <v>4261</v>
      </c>
      <c r="D2557" t="s">
        <v>21</v>
      </c>
      <c r="E2557" t="s">
        <v>55</v>
      </c>
      <c r="F2557" t="s">
        <v>56</v>
      </c>
      <c r="G2557" t="s">
        <v>24</v>
      </c>
      <c r="H2557" t="s">
        <v>51</v>
      </c>
      <c r="I2557" t="s">
        <v>84</v>
      </c>
      <c r="J2557" t="s">
        <v>45</v>
      </c>
      <c r="K2557">
        <v>2</v>
      </c>
      <c r="L2557">
        <v>42</v>
      </c>
      <c r="M2557">
        <v>0.15</v>
      </c>
      <c r="N2557">
        <v>71.400000000000006</v>
      </c>
      <c r="O2557">
        <v>23.4</v>
      </c>
      <c r="P2557" t="s">
        <v>28</v>
      </c>
      <c r="Q2557" t="s">
        <v>46</v>
      </c>
      <c r="R2557" t="s">
        <v>36</v>
      </c>
      <c r="S2557">
        <v>3.2</v>
      </c>
      <c r="T2557">
        <f>YEAR(tblOrders[[#This Row],[Order Date]])</f>
        <v>2025</v>
      </c>
      <c r="U2557" t="str">
        <f>TEXT(tblOrders[[#This Row],[Order Date]],"mmm-yyyy")</f>
        <v>Jan-2025</v>
      </c>
      <c r="V2557" s="4">
        <f>tblOrders[[#This Row],[Profit]]/tblOrders[[#This Row],[Sales Amount]]</f>
        <v>0.32773109243697474</v>
      </c>
      <c r="W2557" t="str">
        <f>VLOOKUP(tblOrders[[#This Row],[City]],CityRegion,2,0)</f>
        <v>West</v>
      </c>
      <c r="X2557" t="str">
        <f>VLOOKUP(tblOrders[[#This Row],[City]],lookups!A:C,3,0)</f>
        <v>Maharashtra</v>
      </c>
    </row>
    <row r="2558" spans="1:24" x14ac:dyDescent="0.25">
      <c r="A2558" t="s">
        <v>4262</v>
      </c>
      <c r="B2558" s="1">
        <v>45713</v>
      </c>
      <c r="C2558" t="s">
        <v>3172</v>
      </c>
      <c r="D2558" t="s">
        <v>21</v>
      </c>
      <c r="E2558" t="s">
        <v>114</v>
      </c>
      <c r="F2558" t="s">
        <v>115</v>
      </c>
      <c r="G2558" t="s">
        <v>42</v>
      </c>
      <c r="H2558" t="s">
        <v>116</v>
      </c>
      <c r="I2558" t="s">
        <v>57</v>
      </c>
      <c r="J2558" t="s">
        <v>45</v>
      </c>
      <c r="K2558">
        <v>3</v>
      </c>
      <c r="L2558">
        <v>12</v>
      </c>
      <c r="M2558">
        <v>0</v>
      </c>
      <c r="N2558">
        <v>36</v>
      </c>
      <c r="O2558">
        <v>18</v>
      </c>
      <c r="P2558" t="s">
        <v>28</v>
      </c>
      <c r="Q2558" t="s">
        <v>29</v>
      </c>
      <c r="R2558" t="s">
        <v>36</v>
      </c>
      <c r="S2558">
        <v>3</v>
      </c>
      <c r="T2558">
        <f>YEAR(tblOrders[[#This Row],[Order Date]])</f>
        <v>2025</v>
      </c>
      <c r="U2558" t="str">
        <f>TEXT(tblOrders[[#This Row],[Order Date]],"mmm-yyyy")</f>
        <v>Feb-2025</v>
      </c>
      <c r="V2558" s="4">
        <f>tblOrders[[#This Row],[Profit]]/tblOrders[[#This Row],[Sales Amount]]</f>
        <v>0.5</v>
      </c>
      <c r="W2558" t="str">
        <f>VLOOKUP(tblOrders[[#This Row],[City]],CityRegion,2,0)</f>
        <v>South</v>
      </c>
      <c r="X2558" t="str">
        <f>VLOOKUP(tblOrders[[#This Row],[City]],lookups!A:C,3,0)</f>
        <v>Kerala</v>
      </c>
    </row>
    <row r="2559" spans="1:24" x14ac:dyDescent="0.25">
      <c r="A2559" t="s">
        <v>4263</v>
      </c>
      <c r="B2559" s="1">
        <v>45688</v>
      </c>
      <c r="C2559" t="s">
        <v>816</v>
      </c>
      <c r="D2559" t="s">
        <v>39</v>
      </c>
      <c r="E2559" t="s">
        <v>60</v>
      </c>
      <c r="F2559" t="s">
        <v>61</v>
      </c>
      <c r="G2559" t="s">
        <v>62</v>
      </c>
      <c r="H2559" t="s">
        <v>63</v>
      </c>
      <c r="I2559" t="s">
        <v>52</v>
      </c>
      <c r="J2559" t="s">
        <v>27</v>
      </c>
      <c r="K2559">
        <v>1</v>
      </c>
      <c r="L2559">
        <v>45</v>
      </c>
      <c r="M2559">
        <v>0</v>
      </c>
      <c r="N2559">
        <v>45</v>
      </c>
      <c r="O2559">
        <v>19</v>
      </c>
      <c r="P2559" t="s">
        <v>28</v>
      </c>
      <c r="Q2559" t="s">
        <v>35</v>
      </c>
      <c r="R2559" t="s">
        <v>36</v>
      </c>
      <c r="S2559">
        <v>3.6</v>
      </c>
      <c r="T2559">
        <f>YEAR(tblOrders[[#This Row],[Order Date]])</f>
        <v>2025</v>
      </c>
      <c r="U2559" t="str">
        <f>TEXT(tblOrders[[#This Row],[Order Date]],"mmm-yyyy")</f>
        <v>Jan-2025</v>
      </c>
      <c r="V2559" s="4">
        <f>tblOrders[[#This Row],[Profit]]/tblOrders[[#This Row],[Sales Amount]]</f>
        <v>0.42222222222222222</v>
      </c>
      <c r="W2559" t="str">
        <f>VLOOKUP(tblOrders[[#This Row],[City]],CityRegion,2,0)</f>
        <v>South</v>
      </c>
      <c r="X2559" t="str">
        <f>VLOOKUP(tblOrders[[#This Row],[City]],lookups!A:C,3,0)</f>
        <v>Kerala</v>
      </c>
    </row>
    <row r="2560" spans="1:24" x14ac:dyDescent="0.25">
      <c r="A2560" t="s">
        <v>4264</v>
      </c>
      <c r="B2560" s="1">
        <v>45748</v>
      </c>
      <c r="C2560" t="s">
        <v>1297</v>
      </c>
      <c r="D2560" t="s">
        <v>21</v>
      </c>
      <c r="E2560" t="s">
        <v>55</v>
      </c>
      <c r="F2560" t="s">
        <v>56</v>
      </c>
      <c r="G2560" t="s">
        <v>24</v>
      </c>
      <c r="H2560" t="s">
        <v>51</v>
      </c>
      <c r="I2560" t="s">
        <v>26</v>
      </c>
      <c r="J2560" t="s">
        <v>45</v>
      </c>
      <c r="K2560">
        <v>5</v>
      </c>
      <c r="L2560">
        <v>42</v>
      </c>
      <c r="M2560">
        <v>0.15</v>
      </c>
      <c r="N2560">
        <v>178.5</v>
      </c>
      <c r="O2560">
        <v>58.5</v>
      </c>
      <c r="P2560" t="s">
        <v>28</v>
      </c>
      <c r="Q2560" t="s">
        <v>86</v>
      </c>
      <c r="R2560" t="s">
        <v>36</v>
      </c>
      <c r="S2560">
        <v>2.9</v>
      </c>
      <c r="T2560">
        <f>YEAR(tblOrders[[#This Row],[Order Date]])</f>
        <v>2025</v>
      </c>
      <c r="U2560" t="str">
        <f>TEXT(tblOrders[[#This Row],[Order Date]],"mmm-yyyy")</f>
        <v>Apr-2025</v>
      </c>
      <c r="V2560" s="4">
        <f>tblOrders[[#This Row],[Profit]]/tblOrders[[#This Row],[Sales Amount]]</f>
        <v>0.32773109243697479</v>
      </c>
      <c r="W2560" t="str">
        <f>VLOOKUP(tblOrders[[#This Row],[City]],CityRegion,2,0)</f>
        <v>South</v>
      </c>
      <c r="X2560" t="str">
        <f>VLOOKUP(tblOrders[[#This Row],[City]],lookups!A:C,3,0)</f>
        <v>Karnataka</v>
      </c>
    </row>
    <row r="2561" spans="1:24" x14ac:dyDescent="0.25">
      <c r="A2561" t="s">
        <v>4265</v>
      </c>
      <c r="B2561" s="1">
        <v>45687</v>
      </c>
      <c r="C2561" t="s">
        <v>2192</v>
      </c>
      <c r="D2561" t="s">
        <v>21</v>
      </c>
      <c r="E2561" t="s">
        <v>55</v>
      </c>
      <c r="F2561" t="s">
        <v>56</v>
      </c>
      <c r="G2561" t="s">
        <v>24</v>
      </c>
      <c r="H2561" t="s">
        <v>51</v>
      </c>
      <c r="I2561" t="s">
        <v>52</v>
      </c>
      <c r="J2561" t="s">
        <v>45</v>
      </c>
      <c r="K2561">
        <v>2</v>
      </c>
      <c r="L2561">
        <v>42</v>
      </c>
      <c r="M2561">
        <v>0</v>
      </c>
      <c r="N2561">
        <v>84</v>
      </c>
      <c r="O2561">
        <v>36</v>
      </c>
      <c r="P2561" t="s">
        <v>28</v>
      </c>
      <c r="Q2561" t="s">
        <v>35</v>
      </c>
      <c r="R2561" t="s">
        <v>36</v>
      </c>
      <c r="S2561">
        <v>2.9</v>
      </c>
      <c r="T2561">
        <f>YEAR(tblOrders[[#This Row],[Order Date]])</f>
        <v>2025</v>
      </c>
      <c r="U2561" t="str">
        <f>TEXT(tblOrders[[#This Row],[Order Date]],"mmm-yyyy")</f>
        <v>Jan-2025</v>
      </c>
      <c r="V2561" s="4">
        <f>tblOrders[[#This Row],[Profit]]/tblOrders[[#This Row],[Sales Amount]]</f>
        <v>0.42857142857142855</v>
      </c>
      <c r="W2561" t="str">
        <f>VLOOKUP(tblOrders[[#This Row],[City]],CityRegion,2,0)</f>
        <v>South</v>
      </c>
      <c r="X2561" t="str">
        <f>VLOOKUP(tblOrders[[#This Row],[City]],lookups!A:C,3,0)</f>
        <v>Kerala</v>
      </c>
    </row>
    <row r="2562" spans="1:24" x14ac:dyDescent="0.25">
      <c r="A2562" t="s">
        <v>4266</v>
      </c>
      <c r="B2562" s="1">
        <v>45909</v>
      </c>
      <c r="C2562" t="s">
        <v>1783</v>
      </c>
      <c r="D2562" t="s">
        <v>21</v>
      </c>
      <c r="E2562" t="s">
        <v>114</v>
      </c>
      <c r="F2562" t="s">
        <v>115</v>
      </c>
      <c r="G2562" t="s">
        <v>42</v>
      </c>
      <c r="H2562" t="s">
        <v>116</v>
      </c>
      <c r="I2562" t="s">
        <v>57</v>
      </c>
      <c r="J2562" t="s">
        <v>34</v>
      </c>
      <c r="K2562">
        <v>5</v>
      </c>
      <c r="L2562">
        <v>12</v>
      </c>
      <c r="M2562">
        <v>0.2</v>
      </c>
      <c r="N2562">
        <v>48</v>
      </c>
      <c r="O2562">
        <v>18</v>
      </c>
      <c r="P2562" t="s">
        <v>28</v>
      </c>
      <c r="Q2562" t="s">
        <v>29</v>
      </c>
      <c r="R2562" t="s">
        <v>30</v>
      </c>
      <c r="S2562">
        <v>4.4000000000000004</v>
      </c>
      <c r="T2562">
        <f>YEAR(tblOrders[[#This Row],[Order Date]])</f>
        <v>2025</v>
      </c>
      <c r="U2562" t="str">
        <f>TEXT(tblOrders[[#This Row],[Order Date]],"mmm-yyyy")</f>
        <v>Sep-2025</v>
      </c>
      <c r="V2562" s="4">
        <f>tblOrders[[#This Row],[Profit]]/tblOrders[[#This Row],[Sales Amount]]</f>
        <v>0.375</v>
      </c>
      <c r="W2562" t="str">
        <f>VLOOKUP(tblOrders[[#This Row],[City]],CityRegion,2,0)</f>
        <v>South</v>
      </c>
      <c r="X2562" t="str">
        <f>VLOOKUP(tblOrders[[#This Row],[City]],lookups!A:C,3,0)</f>
        <v>Kerala</v>
      </c>
    </row>
    <row r="2563" spans="1:24" x14ac:dyDescent="0.25">
      <c r="A2563" t="s">
        <v>4267</v>
      </c>
      <c r="B2563" s="1">
        <v>45941</v>
      </c>
      <c r="C2563" t="s">
        <v>2055</v>
      </c>
      <c r="D2563" t="s">
        <v>39</v>
      </c>
      <c r="E2563" t="s">
        <v>60</v>
      </c>
      <c r="F2563" t="s">
        <v>61</v>
      </c>
      <c r="G2563" t="s">
        <v>62</v>
      </c>
      <c r="H2563" t="s">
        <v>63</v>
      </c>
      <c r="I2563" t="s">
        <v>84</v>
      </c>
      <c r="J2563" t="s">
        <v>27</v>
      </c>
      <c r="K2563">
        <v>3</v>
      </c>
      <c r="L2563">
        <v>45</v>
      </c>
      <c r="M2563">
        <v>0.15</v>
      </c>
      <c r="N2563">
        <v>114.75</v>
      </c>
      <c r="O2563">
        <v>36.75</v>
      </c>
      <c r="P2563" t="s">
        <v>28</v>
      </c>
      <c r="Q2563" t="s">
        <v>29</v>
      </c>
      <c r="R2563" t="s">
        <v>36</v>
      </c>
      <c r="S2563">
        <v>3.2</v>
      </c>
      <c r="T2563">
        <f>YEAR(tblOrders[[#This Row],[Order Date]])</f>
        <v>2025</v>
      </c>
      <c r="U2563" t="str">
        <f>TEXT(tblOrders[[#This Row],[Order Date]],"mmm-yyyy")</f>
        <v>Oct-2025</v>
      </c>
      <c r="V2563" s="4">
        <f>tblOrders[[#This Row],[Profit]]/tblOrders[[#This Row],[Sales Amount]]</f>
        <v>0.3202614379084967</v>
      </c>
      <c r="W2563" t="str">
        <f>VLOOKUP(tblOrders[[#This Row],[City]],CityRegion,2,0)</f>
        <v>West</v>
      </c>
      <c r="X2563" t="str">
        <f>VLOOKUP(tblOrders[[#This Row],[City]],lookups!A:C,3,0)</f>
        <v>Maharashtra</v>
      </c>
    </row>
    <row r="2564" spans="1:24" x14ac:dyDescent="0.25">
      <c r="A2564" t="s">
        <v>4268</v>
      </c>
      <c r="B2564" s="1">
        <v>45960</v>
      </c>
      <c r="C2564" t="s">
        <v>956</v>
      </c>
      <c r="D2564" t="s">
        <v>39</v>
      </c>
      <c r="E2564" t="s">
        <v>55</v>
      </c>
      <c r="F2564" t="s">
        <v>56</v>
      </c>
      <c r="G2564" t="s">
        <v>24</v>
      </c>
      <c r="H2564" t="s">
        <v>51</v>
      </c>
      <c r="I2564" t="s">
        <v>33</v>
      </c>
      <c r="J2564" t="s">
        <v>34</v>
      </c>
      <c r="K2564">
        <v>5</v>
      </c>
      <c r="L2564">
        <v>42</v>
      </c>
      <c r="M2564">
        <v>0.05</v>
      </c>
      <c r="N2564">
        <v>199.5</v>
      </c>
      <c r="O2564">
        <v>79.5</v>
      </c>
      <c r="P2564" t="s">
        <v>28</v>
      </c>
      <c r="Q2564" t="s">
        <v>29</v>
      </c>
      <c r="R2564" t="s">
        <v>36</v>
      </c>
      <c r="S2564">
        <v>2.5</v>
      </c>
      <c r="T2564">
        <f>YEAR(tblOrders[[#This Row],[Order Date]])</f>
        <v>2025</v>
      </c>
      <c r="U2564" t="str">
        <f>TEXT(tblOrders[[#This Row],[Order Date]],"mmm-yyyy")</f>
        <v>Oct-2025</v>
      </c>
      <c r="V2564" s="4">
        <f>tblOrders[[#This Row],[Profit]]/tblOrders[[#This Row],[Sales Amount]]</f>
        <v>0.39849624060150374</v>
      </c>
      <c r="W2564" t="str">
        <f>VLOOKUP(tblOrders[[#This Row],[City]],CityRegion,2,0)</f>
        <v>North</v>
      </c>
      <c r="X2564" t="str">
        <f>VLOOKUP(tblOrders[[#This Row],[City]],lookups!A:C,3,0)</f>
        <v>Delhi</v>
      </c>
    </row>
    <row r="2565" spans="1:24" x14ac:dyDescent="0.25">
      <c r="A2565" t="s">
        <v>4269</v>
      </c>
      <c r="B2565" s="1">
        <v>45945</v>
      </c>
      <c r="C2565" t="s">
        <v>4270</v>
      </c>
      <c r="D2565" t="s">
        <v>21</v>
      </c>
      <c r="E2565" t="s">
        <v>108</v>
      </c>
      <c r="F2565" t="s">
        <v>109</v>
      </c>
      <c r="G2565" t="s">
        <v>62</v>
      </c>
      <c r="H2565" t="s">
        <v>110</v>
      </c>
      <c r="I2565" t="s">
        <v>76</v>
      </c>
      <c r="J2565" t="s">
        <v>45</v>
      </c>
      <c r="K2565">
        <v>4</v>
      </c>
      <c r="L2565">
        <v>110</v>
      </c>
      <c r="M2565">
        <v>0.15</v>
      </c>
      <c r="N2565">
        <v>374</v>
      </c>
      <c r="O2565">
        <v>102</v>
      </c>
      <c r="P2565" t="s">
        <v>28</v>
      </c>
      <c r="Q2565" t="s">
        <v>35</v>
      </c>
      <c r="R2565" t="s">
        <v>36</v>
      </c>
      <c r="S2565">
        <v>3.8</v>
      </c>
      <c r="T2565">
        <f>YEAR(tblOrders[[#This Row],[Order Date]])</f>
        <v>2025</v>
      </c>
      <c r="U2565" t="str">
        <f>TEXT(tblOrders[[#This Row],[Order Date]],"mmm-yyyy")</f>
        <v>Oct-2025</v>
      </c>
      <c r="V2565" s="4">
        <f>tblOrders[[#This Row],[Profit]]/tblOrders[[#This Row],[Sales Amount]]</f>
        <v>0.27272727272727271</v>
      </c>
      <c r="W2565" t="str">
        <f>VLOOKUP(tblOrders[[#This Row],[City]],CityRegion,2,0)</f>
        <v>South</v>
      </c>
      <c r="X2565" t="str">
        <f>VLOOKUP(tblOrders[[#This Row],[City]],lookups!A:C,3,0)</f>
        <v>Kerala</v>
      </c>
    </row>
    <row r="2566" spans="1:24" x14ac:dyDescent="0.25">
      <c r="A2566" t="s">
        <v>4271</v>
      </c>
      <c r="B2566" s="1">
        <v>45906</v>
      </c>
      <c r="C2566" t="s">
        <v>1072</v>
      </c>
      <c r="D2566" t="s">
        <v>21</v>
      </c>
      <c r="E2566" t="s">
        <v>94</v>
      </c>
      <c r="F2566" t="s">
        <v>95</v>
      </c>
      <c r="G2566" t="s">
        <v>68</v>
      </c>
      <c r="H2566" t="s">
        <v>96</v>
      </c>
      <c r="I2566" t="s">
        <v>44</v>
      </c>
      <c r="J2566" t="s">
        <v>34</v>
      </c>
      <c r="K2566">
        <v>2</v>
      </c>
      <c r="L2566">
        <v>89</v>
      </c>
      <c r="M2566">
        <v>0</v>
      </c>
      <c r="N2566">
        <v>178</v>
      </c>
      <c r="O2566">
        <v>68</v>
      </c>
      <c r="P2566" t="s">
        <v>28</v>
      </c>
      <c r="Q2566" t="s">
        <v>35</v>
      </c>
      <c r="R2566" t="s">
        <v>30</v>
      </c>
      <c r="S2566">
        <v>4.8</v>
      </c>
      <c r="T2566">
        <f>YEAR(tblOrders[[#This Row],[Order Date]])</f>
        <v>2025</v>
      </c>
      <c r="U2566" t="str">
        <f>TEXT(tblOrders[[#This Row],[Order Date]],"mmm-yyyy")</f>
        <v>Sep-2025</v>
      </c>
      <c r="V2566" s="4">
        <f>tblOrders[[#This Row],[Profit]]/tblOrders[[#This Row],[Sales Amount]]</f>
        <v>0.38202247191011235</v>
      </c>
      <c r="W2566" t="str">
        <f>VLOOKUP(tblOrders[[#This Row],[City]],CityRegion,2,0)</f>
        <v>South</v>
      </c>
      <c r="X2566" t="str">
        <f>VLOOKUP(tblOrders[[#This Row],[City]],lookups!A:C,3,0)</f>
        <v>Kerala</v>
      </c>
    </row>
    <row r="2567" spans="1:24" x14ac:dyDescent="0.25">
      <c r="A2567" t="s">
        <v>4272</v>
      </c>
      <c r="B2567" s="1">
        <v>45870</v>
      </c>
      <c r="C2567" t="s">
        <v>3312</v>
      </c>
      <c r="D2567" t="s">
        <v>21</v>
      </c>
      <c r="E2567" t="s">
        <v>22</v>
      </c>
      <c r="F2567" t="s">
        <v>23</v>
      </c>
      <c r="G2567" t="s">
        <v>24</v>
      </c>
      <c r="H2567" t="s">
        <v>25</v>
      </c>
      <c r="I2567" t="s">
        <v>76</v>
      </c>
      <c r="J2567" t="s">
        <v>34</v>
      </c>
      <c r="K2567">
        <v>3</v>
      </c>
      <c r="L2567">
        <v>190</v>
      </c>
      <c r="M2567">
        <v>0.2</v>
      </c>
      <c r="N2567">
        <v>456</v>
      </c>
      <c r="O2567">
        <v>81</v>
      </c>
      <c r="P2567" t="s">
        <v>28</v>
      </c>
      <c r="Q2567" t="s">
        <v>46</v>
      </c>
      <c r="R2567" t="s">
        <v>30</v>
      </c>
      <c r="S2567">
        <v>2.5</v>
      </c>
      <c r="T2567">
        <f>YEAR(tblOrders[[#This Row],[Order Date]])</f>
        <v>2025</v>
      </c>
      <c r="U2567" t="str">
        <f>TEXT(tblOrders[[#This Row],[Order Date]],"mmm-yyyy")</f>
        <v>Aug-2025</v>
      </c>
      <c r="V2567" s="4">
        <f>tblOrders[[#This Row],[Profit]]/tblOrders[[#This Row],[Sales Amount]]</f>
        <v>0.17763157894736842</v>
      </c>
      <c r="W2567" t="str">
        <f>VLOOKUP(tblOrders[[#This Row],[City]],CityRegion,2,0)</f>
        <v>South</v>
      </c>
      <c r="X2567" t="str">
        <f>VLOOKUP(tblOrders[[#This Row],[City]],lookups!A:C,3,0)</f>
        <v>Kerala</v>
      </c>
    </row>
    <row r="2568" spans="1:24" x14ac:dyDescent="0.25">
      <c r="A2568" t="s">
        <v>4273</v>
      </c>
      <c r="B2568" s="1">
        <v>45682</v>
      </c>
      <c r="C2568" t="s">
        <v>3746</v>
      </c>
      <c r="D2568" t="s">
        <v>21</v>
      </c>
      <c r="E2568" t="s">
        <v>60</v>
      </c>
      <c r="F2568" t="s">
        <v>61</v>
      </c>
      <c r="G2568" t="s">
        <v>62</v>
      </c>
      <c r="H2568" t="s">
        <v>63</v>
      </c>
      <c r="I2568" t="s">
        <v>130</v>
      </c>
      <c r="J2568" t="s">
        <v>34</v>
      </c>
      <c r="K2568">
        <v>2</v>
      </c>
      <c r="L2568">
        <v>45</v>
      </c>
      <c r="M2568">
        <v>0.2</v>
      </c>
      <c r="N2568">
        <v>72</v>
      </c>
      <c r="O2568">
        <v>20</v>
      </c>
      <c r="P2568" t="s">
        <v>28</v>
      </c>
      <c r="Q2568" t="s">
        <v>29</v>
      </c>
      <c r="R2568" t="s">
        <v>36</v>
      </c>
      <c r="S2568">
        <v>3.8</v>
      </c>
      <c r="T2568">
        <f>YEAR(tblOrders[[#This Row],[Order Date]])</f>
        <v>2025</v>
      </c>
      <c r="U2568" t="str">
        <f>TEXT(tblOrders[[#This Row],[Order Date]],"mmm-yyyy")</f>
        <v>Jan-2025</v>
      </c>
      <c r="V2568" s="4">
        <f>tblOrders[[#This Row],[Profit]]/tblOrders[[#This Row],[Sales Amount]]</f>
        <v>0.27777777777777779</v>
      </c>
      <c r="W2568" t="str">
        <f>VLOOKUP(tblOrders[[#This Row],[City]],CityRegion,2,0)</f>
        <v>West</v>
      </c>
      <c r="X2568" t="str">
        <f>VLOOKUP(tblOrders[[#This Row],[City]],lookups!A:C,3,0)</f>
        <v>Maharashtra</v>
      </c>
    </row>
    <row r="2569" spans="1:24" x14ac:dyDescent="0.25">
      <c r="A2569" t="s">
        <v>4274</v>
      </c>
      <c r="B2569" s="1">
        <v>45935</v>
      </c>
      <c r="C2569" t="s">
        <v>287</v>
      </c>
      <c r="D2569" t="s">
        <v>39</v>
      </c>
      <c r="E2569" t="s">
        <v>40</v>
      </c>
      <c r="F2569" t="s">
        <v>41</v>
      </c>
      <c r="G2569" t="s">
        <v>42</v>
      </c>
      <c r="H2569" t="s">
        <v>43</v>
      </c>
      <c r="I2569" t="s">
        <v>76</v>
      </c>
      <c r="J2569" t="s">
        <v>27</v>
      </c>
      <c r="K2569">
        <v>3</v>
      </c>
      <c r="L2569">
        <v>18</v>
      </c>
      <c r="M2569">
        <v>0.05</v>
      </c>
      <c r="N2569">
        <v>51.3</v>
      </c>
      <c r="O2569">
        <v>24.3</v>
      </c>
      <c r="P2569" t="s">
        <v>148</v>
      </c>
      <c r="Q2569" t="s">
        <v>29</v>
      </c>
      <c r="R2569" t="s">
        <v>36</v>
      </c>
      <c r="S2569">
        <v>3.4</v>
      </c>
      <c r="T2569">
        <f>YEAR(tblOrders[[#This Row],[Order Date]])</f>
        <v>2025</v>
      </c>
      <c r="U2569" t="str">
        <f>TEXT(tblOrders[[#This Row],[Order Date]],"mmm-yyyy")</f>
        <v>Oct-2025</v>
      </c>
      <c r="V2569" s="4">
        <f>tblOrders[[#This Row],[Profit]]/tblOrders[[#This Row],[Sales Amount]]</f>
        <v>0.47368421052631582</v>
      </c>
      <c r="W2569" t="str">
        <f>VLOOKUP(tblOrders[[#This Row],[City]],CityRegion,2,0)</f>
        <v>South</v>
      </c>
      <c r="X2569" t="str">
        <f>VLOOKUP(tblOrders[[#This Row],[City]],lookups!A:C,3,0)</f>
        <v>Kerala</v>
      </c>
    </row>
    <row r="2570" spans="1:24" x14ac:dyDescent="0.25">
      <c r="A2570" t="s">
        <v>4275</v>
      </c>
      <c r="B2570" s="1">
        <v>45963</v>
      </c>
      <c r="C2570" t="s">
        <v>4276</v>
      </c>
      <c r="D2570" t="s">
        <v>39</v>
      </c>
      <c r="E2570" t="s">
        <v>22</v>
      </c>
      <c r="F2570" t="s">
        <v>23</v>
      </c>
      <c r="G2570" t="s">
        <v>24</v>
      </c>
      <c r="H2570" t="s">
        <v>25</v>
      </c>
      <c r="I2570" t="s">
        <v>84</v>
      </c>
      <c r="J2570" t="s">
        <v>34</v>
      </c>
      <c r="K2570">
        <v>1</v>
      </c>
      <c r="L2570">
        <v>190</v>
      </c>
      <c r="M2570">
        <v>0.2</v>
      </c>
      <c r="N2570">
        <v>152</v>
      </c>
      <c r="O2570">
        <v>27</v>
      </c>
      <c r="P2570" t="s">
        <v>28</v>
      </c>
      <c r="Q2570" t="s">
        <v>35</v>
      </c>
      <c r="R2570" t="s">
        <v>36</v>
      </c>
      <c r="S2570">
        <v>4</v>
      </c>
      <c r="T2570">
        <f>YEAR(tblOrders[[#This Row],[Order Date]])</f>
        <v>2025</v>
      </c>
      <c r="U2570" t="str">
        <f>TEXT(tblOrders[[#This Row],[Order Date]],"mmm-yyyy")</f>
        <v>Nov-2025</v>
      </c>
      <c r="V2570" s="4">
        <f>tblOrders[[#This Row],[Profit]]/tblOrders[[#This Row],[Sales Amount]]</f>
        <v>0.17763157894736842</v>
      </c>
      <c r="W2570" t="str">
        <f>VLOOKUP(tblOrders[[#This Row],[City]],CityRegion,2,0)</f>
        <v>West</v>
      </c>
      <c r="X2570" t="str">
        <f>VLOOKUP(tblOrders[[#This Row],[City]],lookups!A:C,3,0)</f>
        <v>Maharashtra</v>
      </c>
    </row>
    <row r="2571" spans="1:24" x14ac:dyDescent="0.25">
      <c r="A2571" t="s">
        <v>4277</v>
      </c>
      <c r="B2571" s="1">
        <v>45749</v>
      </c>
      <c r="C2571" t="s">
        <v>2543</v>
      </c>
      <c r="D2571" t="s">
        <v>39</v>
      </c>
      <c r="E2571" t="s">
        <v>101</v>
      </c>
      <c r="F2571" t="s">
        <v>102</v>
      </c>
      <c r="G2571" t="s">
        <v>24</v>
      </c>
      <c r="H2571" t="s">
        <v>103</v>
      </c>
      <c r="I2571" t="s">
        <v>57</v>
      </c>
      <c r="J2571" t="s">
        <v>27</v>
      </c>
      <c r="K2571">
        <v>4</v>
      </c>
      <c r="L2571">
        <v>120</v>
      </c>
      <c r="M2571">
        <v>0</v>
      </c>
      <c r="N2571">
        <v>480</v>
      </c>
      <c r="O2571">
        <v>168</v>
      </c>
      <c r="P2571" t="s">
        <v>28</v>
      </c>
      <c r="Q2571" t="s">
        <v>86</v>
      </c>
      <c r="R2571" t="s">
        <v>123</v>
      </c>
      <c r="S2571">
        <v>4.5999999999999996</v>
      </c>
      <c r="T2571">
        <f>YEAR(tblOrders[[#This Row],[Order Date]])</f>
        <v>2025</v>
      </c>
      <c r="U2571" t="str">
        <f>TEXT(tblOrders[[#This Row],[Order Date]],"mmm-yyyy")</f>
        <v>Apr-2025</v>
      </c>
      <c r="V2571" s="4">
        <f>tblOrders[[#This Row],[Profit]]/tblOrders[[#This Row],[Sales Amount]]</f>
        <v>0.35</v>
      </c>
      <c r="W2571" t="str">
        <f>VLOOKUP(tblOrders[[#This Row],[City]],CityRegion,2,0)</f>
        <v>South</v>
      </c>
      <c r="X2571" t="str">
        <f>VLOOKUP(tblOrders[[#This Row],[City]],lookups!A:C,3,0)</f>
        <v>Kerala</v>
      </c>
    </row>
    <row r="2572" spans="1:24" x14ac:dyDescent="0.25">
      <c r="A2572" t="s">
        <v>4278</v>
      </c>
      <c r="B2572" s="1">
        <v>45862</v>
      </c>
      <c r="C2572" t="s">
        <v>1124</v>
      </c>
      <c r="D2572" t="s">
        <v>39</v>
      </c>
      <c r="E2572" t="s">
        <v>114</v>
      </c>
      <c r="F2572" t="s">
        <v>115</v>
      </c>
      <c r="G2572" t="s">
        <v>42</v>
      </c>
      <c r="H2572" t="s">
        <v>116</v>
      </c>
      <c r="I2572" t="s">
        <v>44</v>
      </c>
      <c r="J2572" t="s">
        <v>27</v>
      </c>
      <c r="K2572">
        <v>2</v>
      </c>
      <c r="L2572">
        <v>12</v>
      </c>
      <c r="M2572">
        <v>0.2</v>
      </c>
      <c r="N2572">
        <v>19.2</v>
      </c>
      <c r="O2572">
        <v>7.2</v>
      </c>
      <c r="P2572" t="s">
        <v>28</v>
      </c>
      <c r="Q2572" t="s">
        <v>46</v>
      </c>
      <c r="R2572" t="s">
        <v>36</v>
      </c>
      <c r="S2572">
        <v>4.2</v>
      </c>
      <c r="T2572">
        <f>YEAR(tblOrders[[#This Row],[Order Date]])</f>
        <v>2025</v>
      </c>
      <c r="U2572" t="str">
        <f>TEXT(tblOrders[[#This Row],[Order Date]],"mmm-yyyy")</f>
        <v>Jul-2025</v>
      </c>
      <c r="V2572" s="4">
        <f>tblOrders[[#This Row],[Profit]]/tblOrders[[#This Row],[Sales Amount]]</f>
        <v>0.375</v>
      </c>
      <c r="W2572" t="str">
        <f>VLOOKUP(tblOrders[[#This Row],[City]],CityRegion,2,0)</f>
        <v>South</v>
      </c>
      <c r="X2572" t="str">
        <f>VLOOKUP(tblOrders[[#This Row],[City]],lookups!A:C,3,0)</f>
        <v>Kerala</v>
      </c>
    </row>
    <row r="2573" spans="1:24" x14ac:dyDescent="0.25">
      <c r="A2573" t="s">
        <v>4279</v>
      </c>
      <c r="B2573" s="1">
        <v>46010</v>
      </c>
      <c r="C2573" t="s">
        <v>2000</v>
      </c>
      <c r="D2573" t="s">
        <v>39</v>
      </c>
      <c r="E2573" t="s">
        <v>60</v>
      </c>
      <c r="F2573" t="s">
        <v>61</v>
      </c>
      <c r="G2573" t="s">
        <v>62</v>
      </c>
      <c r="H2573" t="s">
        <v>63</v>
      </c>
      <c r="I2573" t="s">
        <v>76</v>
      </c>
      <c r="J2573" t="s">
        <v>34</v>
      </c>
      <c r="K2573">
        <v>3</v>
      </c>
      <c r="L2573">
        <v>45</v>
      </c>
      <c r="M2573">
        <v>0.2</v>
      </c>
      <c r="N2573">
        <v>108</v>
      </c>
      <c r="O2573">
        <v>30</v>
      </c>
      <c r="P2573" t="s">
        <v>28</v>
      </c>
      <c r="Q2573" t="s">
        <v>29</v>
      </c>
      <c r="R2573" t="s">
        <v>30</v>
      </c>
      <c r="S2573">
        <v>4.2</v>
      </c>
      <c r="T2573">
        <f>YEAR(tblOrders[[#This Row],[Order Date]])</f>
        <v>2025</v>
      </c>
      <c r="U2573" t="str">
        <f>TEXT(tblOrders[[#This Row],[Order Date]],"mmm-yyyy")</f>
        <v>Dec-2025</v>
      </c>
      <c r="V2573" s="4">
        <f>tblOrders[[#This Row],[Profit]]/tblOrders[[#This Row],[Sales Amount]]</f>
        <v>0.27777777777777779</v>
      </c>
      <c r="W2573" t="str">
        <f>VLOOKUP(tblOrders[[#This Row],[City]],CityRegion,2,0)</f>
        <v>South</v>
      </c>
      <c r="X2573" t="str">
        <f>VLOOKUP(tblOrders[[#This Row],[City]],lookups!A:C,3,0)</f>
        <v>Kerala</v>
      </c>
    </row>
    <row r="2574" spans="1:24" x14ac:dyDescent="0.25">
      <c r="A2574" t="s">
        <v>4280</v>
      </c>
      <c r="B2574" s="1">
        <v>45842</v>
      </c>
      <c r="C2574" t="s">
        <v>4281</v>
      </c>
      <c r="D2574" t="s">
        <v>21</v>
      </c>
      <c r="E2574" t="s">
        <v>60</v>
      </c>
      <c r="F2574" t="s">
        <v>61</v>
      </c>
      <c r="G2574" t="s">
        <v>62</v>
      </c>
      <c r="H2574" t="s">
        <v>63</v>
      </c>
      <c r="I2574" t="s">
        <v>76</v>
      </c>
      <c r="J2574" t="s">
        <v>27</v>
      </c>
      <c r="K2574">
        <v>4</v>
      </c>
      <c r="L2574">
        <v>45</v>
      </c>
      <c r="M2574">
        <v>0</v>
      </c>
      <c r="N2574">
        <v>180</v>
      </c>
      <c r="O2574">
        <v>76</v>
      </c>
      <c r="P2574" t="s">
        <v>28</v>
      </c>
      <c r="Q2574" t="s">
        <v>91</v>
      </c>
      <c r="R2574" t="s">
        <v>30</v>
      </c>
      <c r="S2574">
        <v>3.4</v>
      </c>
      <c r="T2574">
        <f>YEAR(tblOrders[[#This Row],[Order Date]])</f>
        <v>2025</v>
      </c>
      <c r="U2574" t="str">
        <f>TEXT(tblOrders[[#This Row],[Order Date]],"mmm-yyyy")</f>
        <v>Jul-2025</v>
      </c>
      <c r="V2574" s="4">
        <f>tblOrders[[#This Row],[Profit]]/tblOrders[[#This Row],[Sales Amount]]</f>
        <v>0.42222222222222222</v>
      </c>
      <c r="W2574" t="str">
        <f>VLOOKUP(tblOrders[[#This Row],[City]],CityRegion,2,0)</f>
        <v>South</v>
      </c>
      <c r="X2574" t="str">
        <f>VLOOKUP(tblOrders[[#This Row],[City]],lookups!A:C,3,0)</f>
        <v>Kerala</v>
      </c>
    </row>
    <row r="2575" spans="1:24" x14ac:dyDescent="0.25">
      <c r="A2575" t="s">
        <v>4282</v>
      </c>
      <c r="B2575" s="1">
        <v>45824</v>
      </c>
      <c r="C2575" t="s">
        <v>301</v>
      </c>
      <c r="D2575" t="s">
        <v>21</v>
      </c>
      <c r="E2575" t="s">
        <v>94</v>
      </c>
      <c r="F2575" t="s">
        <v>95</v>
      </c>
      <c r="G2575" t="s">
        <v>68</v>
      </c>
      <c r="H2575" t="s">
        <v>96</v>
      </c>
      <c r="I2575" t="s">
        <v>139</v>
      </c>
      <c r="J2575" t="s">
        <v>27</v>
      </c>
      <c r="K2575">
        <v>2</v>
      </c>
      <c r="L2575">
        <v>89</v>
      </c>
      <c r="M2575">
        <v>0</v>
      </c>
      <c r="N2575">
        <v>178</v>
      </c>
      <c r="O2575">
        <v>68</v>
      </c>
      <c r="P2575" t="s">
        <v>28</v>
      </c>
      <c r="Q2575" t="s">
        <v>86</v>
      </c>
      <c r="R2575" t="s">
        <v>30</v>
      </c>
      <c r="S2575">
        <v>4.2</v>
      </c>
      <c r="T2575">
        <f>YEAR(tblOrders[[#This Row],[Order Date]])</f>
        <v>2025</v>
      </c>
      <c r="U2575" t="str">
        <f>TEXT(tblOrders[[#This Row],[Order Date]],"mmm-yyyy")</f>
        <v>Jun-2025</v>
      </c>
      <c r="V2575" s="4">
        <f>tblOrders[[#This Row],[Profit]]/tblOrders[[#This Row],[Sales Amount]]</f>
        <v>0.38202247191011235</v>
      </c>
      <c r="W2575" t="str">
        <f>VLOOKUP(tblOrders[[#This Row],[City]],CityRegion,2,0)</f>
        <v>South</v>
      </c>
      <c r="X2575" t="str">
        <f>VLOOKUP(tblOrders[[#This Row],[City]],lookups!A:C,3,0)</f>
        <v>Tamil Nadu</v>
      </c>
    </row>
    <row r="2576" spans="1:24" x14ac:dyDescent="0.25">
      <c r="A2576" t="s">
        <v>4283</v>
      </c>
      <c r="B2576" s="1">
        <v>45872</v>
      </c>
      <c r="C2576" t="s">
        <v>339</v>
      </c>
      <c r="D2576" t="s">
        <v>21</v>
      </c>
      <c r="E2576" t="s">
        <v>66</v>
      </c>
      <c r="F2576" t="s">
        <v>67</v>
      </c>
      <c r="G2576" t="s">
        <v>68</v>
      </c>
      <c r="H2576" t="s">
        <v>69</v>
      </c>
      <c r="I2576" t="s">
        <v>139</v>
      </c>
      <c r="J2576" t="s">
        <v>45</v>
      </c>
      <c r="K2576">
        <v>3</v>
      </c>
      <c r="L2576">
        <v>149</v>
      </c>
      <c r="M2576">
        <v>0.05</v>
      </c>
      <c r="N2576">
        <v>424.65</v>
      </c>
      <c r="O2576">
        <v>139.65</v>
      </c>
      <c r="P2576" t="s">
        <v>28</v>
      </c>
      <c r="Q2576" t="s">
        <v>29</v>
      </c>
      <c r="R2576" t="s">
        <v>30</v>
      </c>
      <c r="S2576">
        <v>5</v>
      </c>
      <c r="T2576">
        <f>YEAR(tblOrders[[#This Row],[Order Date]])</f>
        <v>2025</v>
      </c>
      <c r="U2576" t="str">
        <f>TEXT(tblOrders[[#This Row],[Order Date]],"mmm-yyyy")</f>
        <v>Aug-2025</v>
      </c>
      <c r="V2576" s="4">
        <f>tblOrders[[#This Row],[Profit]]/tblOrders[[#This Row],[Sales Amount]]</f>
        <v>0.32885906040268459</v>
      </c>
      <c r="W2576" t="str">
        <f>VLOOKUP(tblOrders[[#This Row],[City]],CityRegion,2,0)</f>
        <v>South</v>
      </c>
      <c r="X2576" t="str">
        <f>VLOOKUP(tblOrders[[#This Row],[City]],lookups!A:C,3,0)</f>
        <v>Tamil Nadu</v>
      </c>
    </row>
    <row r="2577" spans="1:24" x14ac:dyDescent="0.25">
      <c r="A2577" t="s">
        <v>4284</v>
      </c>
      <c r="B2577" s="1">
        <v>45741</v>
      </c>
      <c r="C2577" t="s">
        <v>2494</v>
      </c>
      <c r="D2577" t="s">
        <v>21</v>
      </c>
      <c r="E2577" t="s">
        <v>114</v>
      </c>
      <c r="F2577" t="s">
        <v>115</v>
      </c>
      <c r="G2577" t="s">
        <v>42</v>
      </c>
      <c r="H2577" t="s">
        <v>116</v>
      </c>
      <c r="I2577" t="s">
        <v>52</v>
      </c>
      <c r="J2577" t="s">
        <v>45</v>
      </c>
      <c r="K2577">
        <v>1</v>
      </c>
      <c r="L2577">
        <v>12</v>
      </c>
      <c r="M2577">
        <v>0.05</v>
      </c>
      <c r="N2577">
        <v>11.4</v>
      </c>
      <c r="O2577">
        <v>5.4</v>
      </c>
      <c r="P2577" t="s">
        <v>28</v>
      </c>
      <c r="Q2577" t="s">
        <v>29</v>
      </c>
      <c r="R2577" t="s">
        <v>36</v>
      </c>
      <c r="S2577">
        <v>2.9</v>
      </c>
      <c r="T2577">
        <f>YEAR(tblOrders[[#This Row],[Order Date]])</f>
        <v>2025</v>
      </c>
      <c r="U2577" t="str">
        <f>TEXT(tblOrders[[#This Row],[Order Date]],"mmm-yyyy")</f>
        <v>Mar-2025</v>
      </c>
      <c r="V2577" s="4">
        <f>tblOrders[[#This Row],[Profit]]/tblOrders[[#This Row],[Sales Amount]]</f>
        <v>0.47368421052631582</v>
      </c>
      <c r="W2577" t="str">
        <f>VLOOKUP(tblOrders[[#This Row],[City]],CityRegion,2,0)</f>
        <v>South</v>
      </c>
      <c r="X2577" t="str">
        <f>VLOOKUP(tblOrders[[#This Row],[City]],lookups!A:C,3,0)</f>
        <v>Kerala</v>
      </c>
    </row>
    <row r="2578" spans="1:24" x14ac:dyDescent="0.25">
      <c r="A2578" t="s">
        <v>4285</v>
      </c>
      <c r="B2578" s="1">
        <v>46021</v>
      </c>
      <c r="C2578" t="s">
        <v>707</v>
      </c>
      <c r="D2578" t="s">
        <v>21</v>
      </c>
      <c r="E2578" t="s">
        <v>22</v>
      </c>
      <c r="F2578" t="s">
        <v>23</v>
      </c>
      <c r="G2578" t="s">
        <v>24</v>
      </c>
      <c r="H2578" t="s">
        <v>25</v>
      </c>
      <c r="I2578" t="s">
        <v>76</v>
      </c>
      <c r="J2578" t="s">
        <v>27</v>
      </c>
      <c r="K2578">
        <v>5</v>
      </c>
      <c r="L2578">
        <v>190</v>
      </c>
      <c r="M2578">
        <v>0.15</v>
      </c>
      <c r="N2578">
        <v>807.5</v>
      </c>
      <c r="O2578">
        <v>182.5</v>
      </c>
      <c r="P2578" t="s">
        <v>28</v>
      </c>
      <c r="Q2578" t="s">
        <v>86</v>
      </c>
      <c r="R2578" t="s">
        <v>36</v>
      </c>
      <c r="S2578">
        <v>4.7</v>
      </c>
      <c r="T2578">
        <f>YEAR(tblOrders[[#This Row],[Order Date]])</f>
        <v>2025</v>
      </c>
      <c r="U2578" t="str">
        <f>TEXT(tblOrders[[#This Row],[Order Date]],"mmm-yyyy")</f>
        <v>Dec-2025</v>
      </c>
      <c r="V2578" s="4">
        <f>tblOrders[[#This Row],[Profit]]/tblOrders[[#This Row],[Sales Amount]]</f>
        <v>0.2260061919504644</v>
      </c>
      <c r="W2578" t="str">
        <f>VLOOKUP(tblOrders[[#This Row],[City]],CityRegion,2,0)</f>
        <v>South</v>
      </c>
      <c r="X2578" t="str">
        <f>VLOOKUP(tblOrders[[#This Row],[City]],lookups!A:C,3,0)</f>
        <v>Kerala</v>
      </c>
    </row>
    <row r="2579" spans="1:24" x14ac:dyDescent="0.25">
      <c r="A2579" t="s">
        <v>4286</v>
      </c>
      <c r="B2579" s="1">
        <v>46004</v>
      </c>
      <c r="C2579" t="s">
        <v>2915</v>
      </c>
      <c r="D2579" t="s">
        <v>21</v>
      </c>
      <c r="E2579" t="s">
        <v>60</v>
      </c>
      <c r="F2579" t="s">
        <v>61</v>
      </c>
      <c r="G2579" t="s">
        <v>62</v>
      </c>
      <c r="H2579" t="s">
        <v>63</v>
      </c>
      <c r="I2579" t="s">
        <v>57</v>
      </c>
      <c r="J2579" t="s">
        <v>45</v>
      </c>
      <c r="K2579">
        <v>1</v>
      </c>
      <c r="L2579">
        <v>45</v>
      </c>
      <c r="M2579">
        <v>0.1</v>
      </c>
      <c r="N2579">
        <v>40.5</v>
      </c>
      <c r="O2579">
        <v>14.5</v>
      </c>
      <c r="P2579" t="s">
        <v>28</v>
      </c>
      <c r="Q2579" t="s">
        <v>86</v>
      </c>
      <c r="R2579" t="s">
        <v>36</v>
      </c>
      <c r="S2579">
        <v>3.3</v>
      </c>
      <c r="T2579">
        <f>YEAR(tblOrders[[#This Row],[Order Date]])</f>
        <v>2025</v>
      </c>
      <c r="U2579" t="str">
        <f>TEXT(tblOrders[[#This Row],[Order Date]],"mmm-yyyy")</f>
        <v>Dec-2025</v>
      </c>
      <c r="V2579" s="4">
        <f>tblOrders[[#This Row],[Profit]]/tblOrders[[#This Row],[Sales Amount]]</f>
        <v>0.35802469135802467</v>
      </c>
      <c r="W2579" t="str">
        <f>VLOOKUP(tblOrders[[#This Row],[City]],CityRegion,2,0)</f>
        <v>South</v>
      </c>
      <c r="X2579" t="str">
        <f>VLOOKUP(tblOrders[[#This Row],[City]],lookups!A:C,3,0)</f>
        <v>Kerala</v>
      </c>
    </row>
    <row r="2580" spans="1:24" x14ac:dyDescent="0.25">
      <c r="A2580" t="s">
        <v>4287</v>
      </c>
      <c r="B2580" s="1">
        <v>45883</v>
      </c>
      <c r="C2580" t="s">
        <v>2117</v>
      </c>
      <c r="D2580" t="s">
        <v>21</v>
      </c>
      <c r="E2580" t="s">
        <v>60</v>
      </c>
      <c r="F2580" t="s">
        <v>61</v>
      </c>
      <c r="G2580" t="s">
        <v>62</v>
      </c>
      <c r="H2580" t="s">
        <v>63</v>
      </c>
      <c r="I2580" t="s">
        <v>70</v>
      </c>
      <c r="J2580" t="s">
        <v>27</v>
      </c>
      <c r="K2580">
        <v>3</v>
      </c>
      <c r="L2580">
        <v>45</v>
      </c>
      <c r="M2580">
        <v>0.2</v>
      </c>
      <c r="N2580">
        <v>108</v>
      </c>
      <c r="O2580">
        <v>30</v>
      </c>
      <c r="P2580" t="s">
        <v>28</v>
      </c>
      <c r="Q2580" t="s">
        <v>86</v>
      </c>
      <c r="R2580" t="s">
        <v>30</v>
      </c>
      <c r="S2580">
        <v>3.4</v>
      </c>
      <c r="T2580">
        <f>YEAR(tblOrders[[#This Row],[Order Date]])</f>
        <v>2025</v>
      </c>
      <c r="U2580" t="str">
        <f>TEXT(tblOrders[[#This Row],[Order Date]],"mmm-yyyy")</f>
        <v>Aug-2025</v>
      </c>
      <c r="V2580" s="4">
        <f>tblOrders[[#This Row],[Profit]]/tblOrders[[#This Row],[Sales Amount]]</f>
        <v>0.27777777777777779</v>
      </c>
      <c r="W2580" t="str">
        <f>VLOOKUP(tblOrders[[#This Row],[City]],CityRegion,2,0)</f>
        <v>South</v>
      </c>
      <c r="X2580" t="str">
        <f>VLOOKUP(tblOrders[[#This Row],[City]],lookups!A:C,3,0)</f>
        <v>Telengana</v>
      </c>
    </row>
    <row r="2581" spans="1:24" x14ac:dyDescent="0.25">
      <c r="A2581" t="s">
        <v>4288</v>
      </c>
      <c r="B2581" s="1">
        <v>46006</v>
      </c>
      <c r="C2581" t="s">
        <v>1565</v>
      </c>
      <c r="D2581" t="s">
        <v>21</v>
      </c>
      <c r="E2581" t="s">
        <v>108</v>
      </c>
      <c r="F2581" t="s">
        <v>109</v>
      </c>
      <c r="G2581" t="s">
        <v>62</v>
      </c>
      <c r="H2581" t="s">
        <v>110</v>
      </c>
      <c r="I2581" t="s">
        <v>84</v>
      </c>
      <c r="J2581" t="s">
        <v>27</v>
      </c>
      <c r="K2581">
        <v>5</v>
      </c>
      <c r="L2581">
        <v>110</v>
      </c>
      <c r="M2581">
        <v>0</v>
      </c>
      <c r="N2581">
        <v>550</v>
      </c>
      <c r="O2581">
        <v>210</v>
      </c>
      <c r="P2581" t="s">
        <v>28</v>
      </c>
      <c r="Q2581" t="s">
        <v>35</v>
      </c>
      <c r="R2581" t="s">
        <v>36</v>
      </c>
      <c r="S2581">
        <v>3</v>
      </c>
      <c r="T2581">
        <f>YEAR(tblOrders[[#This Row],[Order Date]])</f>
        <v>2025</v>
      </c>
      <c r="U2581" t="str">
        <f>TEXT(tblOrders[[#This Row],[Order Date]],"mmm-yyyy")</f>
        <v>Dec-2025</v>
      </c>
      <c r="V2581" s="4">
        <f>tblOrders[[#This Row],[Profit]]/tblOrders[[#This Row],[Sales Amount]]</f>
        <v>0.38181818181818183</v>
      </c>
      <c r="W2581" t="str">
        <f>VLOOKUP(tblOrders[[#This Row],[City]],CityRegion,2,0)</f>
        <v>West</v>
      </c>
      <c r="X2581" t="str">
        <f>VLOOKUP(tblOrders[[#This Row],[City]],lookups!A:C,3,0)</f>
        <v>Maharashtra</v>
      </c>
    </row>
    <row r="2582" spans="1:24" x14ac:dyDescent="0.25">
      <c r="A2582" t="s">
        <v>4289</v>
      </c>
      <c r="B2582" s="1">
        <v>45856</v>
      </c>
      <c r="C2582" t="s">
        <v>1804</v>
      </c>
      <c r="D2582" t="s">
        <v>21</v>
      </c>
      <c r="E2582" t="s">
        <v>79</v>
      </c>
      <c r="F2582" t="s">
        <v>80</v>
      </c>
      <c r="G2582" t="s">
        <v>68</v>
      </c>
      <c r="H2582" t="s">
        <v>81</v>
      </c>
      <c r="I2582" t="s">
        <v>130</v>
      </c>
      <c r="J2582" t="s">
        <v>34</v>
      </c>
      <c r="K2582">
        <v>5</v>
      </c>
      <c r="L2582">
        <v>799</v>
      </c>
      <c r="M2582">
        <v>0.2</v>
      </c>
      <c r="N2582">
        <v>3196</v>
      </c>
      <c r="O2582">
        <v>96</v>
      </c>
      <c r="P2582" t="s">
        <v>28</v>
      </c>
      <c r="Q2582" t="s">
        <v>86</v>
      </c>
      <c r="R2582" t="s">
        <v>36</v>
      </c>
      <c r="S2582">
        <v>2.8</v>
      </c>
      <c r="T2582">
        <f>YEAR(tblOrders[[#This Row],[Order Date]])</f>
        <v>2025</v>
      </c>
      <c r="U2582" t="str">
        <f>TEXT(tblOrders[[#This Row],[Order Date]],"mmm-yyyy")</f>
        <v>Jul-2025</v>
      </c>
      <c r="V2582" s="4">
        <f>tblOrders[[#This Row],[Profit]]/tblOrders[[#This Row],[Sales Amount]]</f>
        <v>3.0037546933667083E-2</v>
      </c>
      <c r="W2582" t="str">
        <f>VLOOKUP(tblOrders[[#This Row],[City]],CityRegion,2,0)</f>
        <v>West</v>
      </c>
      <c r="X2582" t="str">
        <f>VLOOKUP(tblOrders[[#This Row],[City]],lookups!A:C,3,0)</f>
        <v>Maharashtra</v>
      </c>
    </row>
    <row r="2583" spans="1:24" x14ac:dyDescent="0.25">
      <c r="A2583" t="s">
        <v>4290</v>
      </c>
      <c r="B2583" s="1">
        <v>45678</v>
      </c>
      <c r="C2583" t="s">
        <v>4014</v>
      </c>
      <c r="D2583" t="s">
        <v>21</v>
      </c>
      <c r="E2583" t="s">
        <v>60</v>
      </c>
      <c r="F2583" t="s">
        <v>61</v>
      </c>
      <c r="G2583" t="s">
        <v>62</v>
      </c>
      <c r="H2583" t="s">
        <v>63</v>
      </c>
      <c r="I2583" t="s">
        <v>26</v>
      </c>
      <c r="J2583" t="s">
        <v>34</v>
      </c>
      <c r="K2583">
        <v>5</v>
      </c>
      <c r="L2583">
        <v>45</v>
      </c>
      <c r="M2583">
        <v>0.1</v>
      </c>
      <c r="N2583">
        <v>202.5</v>
      </c>
      <c r="O2583">
        <v>72.5</v>
      </c>
      <c r="P2583" t="s">
        <v>111</v>
      </c>
      <c r="Q2583" t="s">
        <v>91</v>
      </c>
      <c r="R2583" t="s">
        <v>36</v>
      </c>
      <c r="S2583">
        <v>3.9</v>
      </c>
      <c r="T2583">
        <f>YEAR(tblOrders[[#This Row],[Order Date]])</f>
        <v>2025</v>
      </c>
      <c r="U2583" t="str">
        <f>TEXT(tblOrders[[#This Row],[Order Date]],"mmm-yyyy")</f>
        <v>Jan-2025</v>
      </c>
      <c r="V2583" s="4">
        <f>tblOrders[[#This Row],[Profit]]/tblOrders[[#This Row],[Sales Amount]]</f>
        <v>0.35802469135802467</v>
      </c>
      <c r="W2583" t="str">
        <f>VLOOKUP(tblOrders[[#This Row],[City]],CityRegion,2,0)</f>
        <v>South</v>
      </c>
      <c r="X2583" t="str">
        <f>VLOOKUP(tblOrders[[#This Row],[City]],lookups!A:C,3,0)</f>
        <v>Karnataka</v>
      </c>
    </row>
    <row r="2584" spans="1:24" x14ac:dyDescent="0.25">
      <c r="A2584" t="s">
        <v>4291</v>
      </c>
      <c r="B2584" s="1">
        <v>45668</v>
      </c>
      <c r="C2584" t="s">
        <v>2902</v>
      </c>
      <c r="D2584" t="s">
        <v>21</v>
      </c>
      <c r="E2584" t="s">
        <v>94</v>
      </c>
      <c r="F2584" t="s">
        <v>95</v>
      </c>
      <c r="G2584" t="s">
        <v>68</v>
      </c>
      <c r="H2584" t="s">
        <v>96</v>
      </c>
      <c r="I2584" t="s">
        <v>33</v>
      </c>
      <c r="J2584" t="s">
        <v>45</v>
      </c>
      <c r="K2584">
        <v>4</v>
      </c>
      <c r="L2584">
        <v>89</v>
      </c>
      <c r="M2584">
        <v>0.2</v>
      </c>
      <c r="N2584">
        <v>284.8</v>
      </c>
      <c r="O2584">
        <v>64.8</v>
      </c>
      <c r="P2584" t="s">
        <v>111</v>
      </c>
      <c r="Q2584" t="s">
        <v>46</v>
      </c>
      <c r="R2584" t="s">
        <v>30</v>
      </c>
      <c r="S2584">
        <v>4.5</v>
      </c>
      <c r="T2584">
        <f>YEAR(tblOrders[[#This Row],[Order Date]])</f>
        <v>2025</v>
      </c>
      <c r="U2584" t="str">
        <f>TEXT(tblOrders[[#This Row],[Order Date]],"mmm-yyyy")</f>
        <v>Jan-2025</v>
      </c>
      <c r="V2584" s="4">
        <f>tblOrders[[#This Row],[Profit]]/tblOrders[[#This Row],[Sales Amount]]</f>
        <v>0.22752808988764042</v>
      </c>
      <c r="W2584" t="str">
        <f>VLOOKUP(tblOrders[[#This Row],[City]],CityRegion,2,0)</f>
        <v>North</v>
      </c>
      <c r="X2584" t="str">
        <f>VLOOKUP(tblOrders[[#This Row],[City]],lookups!A:C,3,0)</f>
        <v>Delhi</v>
      </c>
    </row>
    <row r="2585" spans="1:24" x14ac:dyDescent="0.25">
      <c r="A2585" t="s">
        <v>4292</v>
      </c>
      <c r="B2585" s="1">
        <v>45998</v>
      </c>
      <c r="C2585" t="s">
        <v>1722</v>
      </c>
      <c r="D2585" t="s">
        <v>21</v>
      </c>
      <c r="E2585" t="s">
        <v>55</v>
      </c>
      <c r="F2585" t="s">
        <v>56</v>
      </c>
      <c r="G2585" t="s">
        <v>24</v>
      </c>
      <c r="H2585" t="s">
        <v>51</v>
      </c>
      <c r="I2585" t="s">
        <v>33</v>
      </c>
      <c r="J2585" t="s">
        <v>34</v>
      </c>
      <c r="K2585">
        <v>2</v>
      </c>
      <c r="L2585">
        <v>42</v>
      </c>
      <c r="M2585">
        <v>0.05</v>
      </c>
      <c r="N2585">
        <v>79.8</v>
      </c>
      <c r="O2585">
        <v>31.8</v>
      </c>
      <c r="P2585" t="s">
        <v>28</v>
      </c>
      <c r="Q2585" t="s">
        <v>29</v>
      </c>
      <c r="R2585" t="s">
        <v>123</v>
      </c>
      <c r="S2585">
        <v>4.5999999999999996</v>
      </c>
      <c r="T2585">
        <f>YEAR(tblOrders[[#This Row],[Order Date]])</f>
        <v>2025</v>
      </c>
      <c r="U2585" t="str">
        <f>TEXT(tblOrders[[#This Row],[Order Date]],"mmm-yyyy")</f>
        <v>Dec-2025</v>
      </c>
      <c r="V2585" s="4">
        <f>tblOrders[[#This Row],[Profit]]/tblOrders[[#This Row],[Sales Amount]]</f>
        <v>0.39849624060150379</v>
      </c>
      <c r="W2585" t="str">
        <f>VLOOKUP(tblOrders[[#This Row],[City]],CityRegion,2,0)</f>
        <v>North</v>
      </c>
      <c r="X2585" t="str">
        <f>VLOOKUP(tblOrders[[#This Row],[City]],lookups!A:C,3,0)</f>
        <v>Delhi</v>
      </c>
    </row>
    <row r="2586" spans="1:24" x14ac:dyDescent="0.25">
      <c r="A2586" t="s">
        <v>4293</v>
      </c>
      <c r="B2586" s="1">
        <v>45662</v>
      </c>
      <c r="C2586" t="s">
        <v>2974</v>
      </c>
      <c r="D2586" t="s">
        <v>39</v>
      </c>
      <c r="E2586" t="s">
        <v>114</v>
      </c>
      <c r="F2586" t="s">
        <v>115</v>
      </c>
      <c r="G2586" t="s">
        <v>42</v>
      </c>
      <c r="H2586" t="s">
        <v>116</v>
      </c>
      <c r="I2586" t="s">
        <v>26</v>
      </c>
      <c r="J2586" t="s">
        <v>34</v>
      </c>
      <c r="K2586">
        <v>5</v>
      </c>
      <c r="L2586">
        <v>12</v>
      </c>
      <c r="M2586">
        <v>0.1</v>
      </c>
      <c r="N2586">
        <v>54</v>
      </c>
      <c r="O2586">
        <v>24</v>
      </c>
      <c r="P2586" t="s">
        <v>28</v>
      </c>
      <c r="Q2586" t="s">
        <v>29</v>
      </c>
      <c r="R2586" t="s">
        <v>36</v>
      </c>
      <c r="S2586">
        <v>4.2</v>
      </c>
      <c r="T2586">
        <f>YEAR(tblOrders[[#This Row],[Order Date]])</f>
        <v>2025</v>
      </c>
      <c r="U2586" t="str">
        <f>TEXT(tblOrders[[#This Row],[Order Date]],"mmm-yyyy")</f>
        <v>Jan-2025</v>
      </c>
      <c r="V2586" s="4">
        <f>tblOrders[[#This Row],[Profit]]/tblOrders[[#This Row],[Sales Amount]]</f>
        <v>0.44444444444444442</v>
      </c>
      <c r="W2586" t="str">
        <f>VLOOKUP(tblOrders[[#This Row],[City]],CityRegion,2,0)</f>
        <v>South</v>
      </c>
      <c r="X2586" t="str">
        <f>VLOOKUP(tblOrders[[#This Row],[City]],lookups!A:C,3,0)</f>
        <v>Karnataka</v>
      </c>
    </row>
    <row r="2587" spans="1:24" x14ac:dyDescent="0.25">
      <c r="A2587" t="s">
        <v>4294</v>
      </c>
      <c r="B2587" s="1">
        <v>45723</v>
      </c>
      <c r="C2587" t="s">
        <v>4295</v>
      </c>
      <c r="D2587" t="s">
        <v>21</v>
      </c>
      <c r="E2587" t="s">
        <v>73</v>
      </c>
      <c r="F2587" t="s">
        <v>74</v>
      </c>
      <c r="G2587" t="s">
        <v>68</v>
      </c>
      <c r="H2587" t="s">
        <v>75</v>
      </c>
      <c r="I2587" t="s">
        <v>70</v>
      </c>
      <c r="J2587" t="s">
        <v>27</v>
      </c>
      <c r="K2587">
        <v>4</v>
      </c>
      <c r="L2587">
        <v>65</v>
      </c>
      <c r="M2587">
        <v>0.15</v>
      </c>
      <c r="N2587">
        <v>221</v>
      </c>
      <c r="O2587">
        <v>69</v>
      </c>
      <c r="P2587" t="s">
        <v>28</v>
      </c>
      <c r="Q2587" t="s">
        <v>91</v>
      </c>
      <c r="R2587" t="s">
        <v>30</v>
      </c>
      <c r="S2587">
        <v>3.2</v>
      </c>
      <c r="T2587">
        <f>YEAR(tblOrders[[#This Row],[Order Date]])</f>
        <v>2025</v>
      </c>
      <c r="U2587" t="str">
        <f>TEXT(tblOrders[[#This Row],[Order Date]],"mmm-yyyy")</f>
        <v>Mar-2025</v>
      </c>
      <c r="V2587" s="4">
        <f>tblOrders[[#This Row],[Profit]]/tblOrders[[#This Row],[Sales Amount]]</f>
        <v>0.31221719457013575</v>
      </c>
      <c r="W2587" t="str">
        <f>VLOOKUP(tblOrders[[#This Row],[City]],CityRegion,2,0)</f>
        <v>South</v>
      </c>
      <c r="X2587" t="str">
        <f>VLOOKUP(tblOrders[[#This Row],[City]],lookups!A:C,3,0)</f>
        <v>Telengana</v>
      </c>
    </row>
    <row r="2588" spans="1:24" x14ac:dyDescent="0.25">
      <c r="A2588" t="s">
        <v>4296</v>
      </c>
      <c r="B2588" s="1">
        <v>45713</v>
      </c>
      <c r="C2588" t="s">
        <v>4297</v>
      </c>
      <c r="D2588" t="s">
        <v>39</v>
      </c>
      <c r="E2588" t="s">
        <v>114</v>
      </c>
      <c r="F2588" t="s">
        <v>115</v>
      </c>
      <c r="G2588" t="s">
        <v>42</v>
      </c>
      <c r="H2588" t="s">
        <v>116</v>
      </c>
      <c r="I2588" t="s">
        <v>76</v>
      </c>
      <c r="J2588" t="s">
        <v>27</v>
      </c>
      <c r="K2588">
        <v>1</v>
      </c>
      <c r="L2588">
        <v>12</v>
      </c>
      <c r="M2588">
        <v>0.05</v>
      </c>
      <c r="N2588">
        <v>11.4</v>
      </c>
      <c r="O2588">
        <v>5.4</v>
      </c>
      <c r="P2588" t="s">
        <v>28</v>
      </c>
      <c r="Q2588" t="s">
        <v>35</v>
      </c>
      <c r="R2588" t="s">
        <v>123</v>
      </c>
      <c r="S2588">
        <v>2.9</v>
      </c>
      <c r="T2588">
        <f>YEAR(tblOrders[[#This Row],[Order Date]])</f>
        <v>2025</v>
      </c>
      <c r="U2588" t="str">
        <f>TEXT(tblOrders[[#This Row],[Order Date]],"mmm-yyyy")</f>
        <v>Feb-2025</v>
      </c>
      <c r="V2588" s="4">
        <f>tblOrders[[#This Row],[Profit]]/tblOrders[[#This Row],[Sales Amount]]</f>
        <v>0.47368421052631582</v>
      </c>
      <c r="W2588" t="str">
        <f>VLOOKUP(tblOrders[[#This Row],[City]],CityRegion,2,0)</f>
        <v>South</v>
      </c>
      <c r="X2588" t="str">
        <f>VLOOKUP(tblOrders[[#This Row],[City]],lookups!A:C,3,0)</f>
        <v>Kerala</v>
      </c>
    </row>
    <row r="2589" spans="1:24" x14ac:dyDescent="0.25">
      <c r="A2589" t="s">
        <v>4298</v>
      </c>
      <c r="B2589" s="1">
        <v>45669</v>
      </c>
      <c r="C2589" t="s">
        <v>4014</v>
      </c>
      <c r="D2589" t="s">
        <v>39</v>
      </c>
      <c r="E2589" t="s">
        <v>22</v>
      </c>
      <c r="F2589" t="s">
        <v>23</v>
      </c>
      <c r="G2589" t="s">
        <v>24</v>
      </c>
      <c r="H2589" t="s">
        <v>25</v>
      </c>
      <c r="I2589" t="s">
        <v>70</v>
      </c>
      <c r="J2589" t="s">
        <v>45</v>
      </c>
      <c r="K2589">
        <v>1</v>
      </c>
      <c r="L2589">
        <v>190</v>
      </c>
      <c r="M2589">
        <v>0.15</v>
      </c>
      <c r="N2589">
        <v>161.5</v>
      </c>
      <c r="O2589">
        <v>36.5</v>
      </c>
      <c r="P2589" t="s">
        <v>28</v>
      </c>
      <c r="Q2589" t="s">
        <v>86</v>
      </c>
      <c r="R2589" t="s">
        <v>36</v>
      </c>
      <c r="S2589">
        <v>3.9</v>
      </c>
      <c r="T2589">
        <f>YEAR(tblOrders[[#This Row],[Order Date]])</f>
        <v>2025</v>
      </c>
      <c r="U2589" t="str">
        <f>TEXT(tblOrders[[#This Row],[Order Date]],"mmm-yyyy")</f>
        <v>Jan-2025</v>
      </c>
      <c r="V2589" s="4">
        <f>tblOrders[[#This Row],[Profit]]/tblOrders[[#This Row],[Sales Amount]]</f>
        <v>0.2260061919504644</v>
      </c>
      <c r="W2589" t="str">
        <f>VLOOKUP(tblOrders[[#This Row],[City]],CityRegion,2,0)</f>
        <v>South</v>
      </c>
      <c r="X2589" t="str">
        <f>VLOOKUP(tblOrders[[#This Row],[City]],lookups!A:C,3,0)</f>
        <v>Telengana</v>
      </c>
    </row>
    <row r="2590" spans="1:24" x14ac:dyDescent="0.25">
      <c r="A2590" t="s">
        <v>4299</v>
      </c>
      <c r="B2590" s="1">
        <v>46016</v>
      </c>
      <c r="C2590" t="s">
        <v>4300</v>
      </c>
      <c r="D2590" t="s">
        <v>21</v>
      </c>
      <c r="E2590" t="s">
        <v>94</v>
      </c>
      <c r="F2590" t="s">
        <v>95</v>
      </c>
      <c r="G2590" t="s">
        <v>68</v>
      </c>
      <c r="H2590" t="s">
        <v>96</v>
      </c>
      <c r="I2590" t="s">
        <v>44</v>
      </c>
      <c r="J2590" t="s">
        <v>45</v>
      </c>
      <c r="K2590">
        <v>5</v>
      </c>
      <c r="L2590">
        <v>89</v>
      </c>
      <c r="M2590">
        <v>0.2</v>
      </c>
      <c r="N2590">
        <v>356</v>
      </c>
      <c r="O2590">
        <v>81</v>
      </c>
      <c r="P2590" t="s">
        <v>28</v>
      </c>
      <c r="Q2590" t="s">
        <v>91</v>
      </c>
      <c r="R2590" t="s">
        <v>30</v>
      </c>
      <c r="S2590">
        <v>2.7</v>
      </c>
      <c r="T2590">
        <f>YEAR(tblOrders[[#This Row],[Order Date]])</f>
        <v>2025</v>
      </c>
      <c r="U2590" t="str">
        <f>TEXT(tblOrders[[#This Row],[Order Date]],"mmm-yyyy")</f>
        <v>Dec-2025</v>
      </c>
      <c r="V2590" s="4">
        <f>tblOrders[[#This Row],[Profit]]/tblOrders[[#This Row],[Sales Amount]]</f>
        <v>0.22752808988764045</v>
      </c>
      <c r="W2590" t="str">
        <f>VLOOKUP(tblOrders[[#This Row],[City]],CityRegion,2,0)</f>
        <v>South</v>
      </c>
      <c r="X2590" t="str">
        <f>VLOOKUP(tblOrders[[#This Row],[City]],lookups!A:C,3,0)</f>
        <v>Kerala</v>
      </c>
    </row>
    <row r="2591" spans="1:24" x14ac:dyDescent="0.25">
      <c r="A2591" t="s">
        <v>4301</v>
      </c>
      <c r="B2591" s="1">
        <v>45884</v>
      </c>
      <c r="C2591" t="s">
        <v>255</v>
      </c>
      <c r="D2591" t="s">
        <v>39</v>
      </c>
      <c r="E2591" t="s">
        <v>101</v>
      </c>
      <c r="F2591" t="s">
        <v>102</v>
      </c>
      <c r="G2591" t="s">
        <v>24</v>
      </c>
      <c r="H2591" t="s">
        <v>103</v>
      </c>
      <c r="I2591" t="s">
        <v>57</v>
      </c>
      <c r="J2591" t="s">
        <v>34</v>
      </c>
      <c r="K2591">
        <v>1</v>
      </c>
      <c r="L2591">
        <v>120</v>
      </c>
      <c r="M2591">
        <v>0.15</v>
      </c>
      <c r="N2591">
        <v>102</v>
      </c>
      <c r="O2591">
        <v>24</v>
      </c>
      <c r="P2591" t="s">
        <v>28</v>
      </c>
      <c r="Q2591" t="s">
        <v>35</v>
      </c>
      <c r="R2591" t="s">
        <v>36</v>
      </c>
      <c r="S2591">
        <v>3.6</v>
      </c>
      <c r="T2591">
        <f>YEAR(tblOrders[[#This Row],[Order Date]])</f>
        <v>2025</v>
      </c>
      <c r="U2591" t="str">
        <f>TEXT(tblOrders[[#This Row],[Order Date]],"mmm-yyyy")</f>
        <v>Aug-2025</v>
      </c>
      <c r="V2591" s="4">
        <f>tblOrders[[#This Row],[Profit]]/tblOrders[[#This Row],[Sales Amount]]</f>
        <v>0.23529411764705882</v>
      </c>
      <c r="W2591" t="str">
        <f>VLOOKUP(tblOrders[[#This Row],[City]],CityRegion,2,0)</f>
        <v>South</v>
      </c>
      <c r="X2591" t="str">
        <f>VLOOKUP(tblOrders[[#This Row],[City]],lookups!A:C,3,0)</f>
        <v>Kerala</v>
      </c>
    </row>
    <row r="2592" spans="1:24" x14ac:dyDescent="0.25">
      <c r="A2592" t="s">
        <v>4302</v>
      </c>
      <c r="B2592" s="1">
        <v>45843</v>
      </c>
      <c r="C2592" t="s">
        <v>4303</v>
      </c>
      <c r="D2592" t="s">
        <v>21</v>
      </c>
      <c r="E2592" t="s">
        <v>108</v>
      </c>
      <c r="F2592" t="s">
        <v>109</v>
      </c>
      <c r="G2592" t="s">
        <v>62</v>
      </c>
      <c r="H2592" t="s">
        <v>110</v>
      </c>
      <c r="I2592" t="s">
        <v>52</v>
      </c>
      <c r="J2592" t="s">
        <v>34</v>
      </c>
      <c r="K2592">
        <v>4</v>
      </c>
      <c r="L2592">
        <v>110</v>
      </c>
      <c r="M2592">
        <v>0.15</v>
      </c>
      <c r="N2592">
        <v>374</v>
      </c>
      <c r="O2592">
        <v>102</v>
      </c>
      <c r="P2592" t="s">
        <v>28</v>
      </c>
      <c r="Q2592" t="s">
        <v>86</v>
      </c>
      <c r="R2592" t="s">
        <v>36</v>
      </c>
      <c r="S2592">
        <v>3.4</v>
      </c>
      <c r="T2592">
        <f>YEAR(tblOrders[[#This Row],[Order Date]])</f>
        <v>2025</v>
      </c>
      <c r="U2592" t="str">
        <f>TEXT(tblOrders[[#This Row],[Order Date]],"mmm-yyyy")</f>
        <v>Jul-2025</v>
      </c>
      <c r="V2592" s="4">
        <f>tblOrders[[#This Row],[Profit]]/tblOrders[[#This Row],[Sales Amount]]</f>
        <v>0.27272727272727271</v>
      </c>
      <c r="W2592" t="str">
        <f>VLOOKUP(tblOrders[[#This Row],[City]],CityRegion,2,0)</f>
        <v>South</v>
      </c>
      <c r="X2592" t="str">
        <f>VLOOKUP(tblOrders[[#This Row],[City]],lookups!A:C,3,0)</f>
        <v>Kerala</v>
      </c>
    </row>
    <row r="2593" spans="1:24" x14ac:dyDescent="0.25">
      <c r="A2593" t="s">
        <v>4304</v>
      </c>
      <c r="B2593" s="1">
        <v>45856</v>
      </c>
      <c r="C2593" t="s">
        <v>1322</v>
      </c>
      <c r="D2593" t="s">
        <v>21</v>
      </c>
      <c r="E2593" t="s">
        <v>73</v>
      </c>
      <c r="F2593" t="s">
        <v>74</v>
      </c>
      <c r="G2593" t="s">
        <v>68</v>
      </c>
      <c r="H2593" t="s">
        <v>75</v>
      </c>
      <c r="I2593" t="s">
        <v>84</v>
      </c>
      <c r="J2593" t="s">
        <v>34</v>
      </c>
      <c r="K2593">
        <v>2</v>
      </c>
      <c r="L2593">
        <v>65</v>
      </c>
      <c r="M2593">
        <v>0.05</v>
      </c>
      <c r="N2593">
        <v>123.5</v>
      </c>
      <c r="O2593">
        <v>47.5</v>
      </c>
      <c r="P2593" t="s">
        <v>28</v>
      </c>
      <c r="Q2593" t="s">
        <v>46</v>
      </c>
      <c r="R2593" t="s">
        <v>36</v>
      </c>
      <c r="S2593">
        <v>4.3</v>
      </c>
      <c r="T2593">
        <f>YEAR(tblOrders[[#This Row],[Order Date]])</f>
        <v>2025</v>
      </c>
      <c r="U2593" t="str">
        <f>TEXT(tblOrders[[#This Row],[Order Date]],"mmm-yyyy")</f>
        <v>Jul-2025</v>
      </c>
      <c r="V2593" s="4">
        <f>tblOrders[[#This Row],[Profit]]/tblOrders[[#This Row],[Sales Amount]]</f>
        <v>0.38461538461538464</v>
      </c>
      <c r="W2593" t="str">
        <f>VLOOKUP(tblOrders[[#This Row],[City]],CityRegion,2,0)</f>
        <v>West</v>
      </c>
      <c r="X2593" t="str">
        <f>VLOOKUP(tblOrders[[#This Row],[City]],lookups!A:C,3,0)</f>
        <v>Maharashtra</v>
      </c>
    </row>
    <row r="2594" spans="1:24" x14ac:dyDescent="0.25">
      <c r="A2594" t="s">
        <v>4305</v>
      </c>
      <c r="B2594" s="1">
        <v>45984</v>
      </c>
      <c r="C2594" t="s">
        <v>2255</v>
      </c>
      <c r="D2594" t="s">
        <v>21</v>
      </c>
      <c r="E2594" t="s">
        <v>101</v>
      </c>
      <c r="F2594" t="s">
        <v>102</v>
      </c>
      <c r="G2594" t="s">
        <v>24</v>
      </c>
      <c r="H2594" t="s">
        <v>103</v>
      </c>
      <c r="I2594" t="s">
        <v>44</v>
      </c>
      <c r="J2594" t="s">
        <v>45</v>
      </c>
      <c r="K2594">
        <v>5</v>
      </c>
      <c r="L2594">
        <v>120</v>
      </c>
      <c r="M2594">
        <v>0.05</v>
      </c>
      <c r="N2594">
        <v>570</v>
      </c>
      <c r="O2594">
        <v>180</v>
      </c>
      <c r="P2594" t="s">
        <v>111</v>
      </c>
      <c r="Q2594" t="s">
        <v>86</v>
      </c>
      <c r="R2594" t="s">
        <v>36</v>
      </c>
      <c r="S2594">
        <v>3</v>
      </c>
      <c r="T2594">
        <f>YEAR(tblOrders[[#This Row],[Order Date]])</f>
        <v>2025</v>
      </c>
      <c r="U2594" t="str">
        <f>TEXT(tblOrders[[#This Row],[Order Date]],"mmm-yyyy")</f>
        <v>Nov-2025</v>
      </c>
      <c r="V2594" s="4">
        <f>tblOrders[[#This Row],[Profit]]/tblOrders[[#This Row],[Sales Amount]]</f>
        <v>0.31578947368421051</v>
      </c>
      <c r="W2594" t="str">
        <f>VLOOKUP(tblOrders[[#This Row],[City]],CityRegion,2,0)</f>
        <v>South</v>
      </c>
      <c r="X2594" t="str">
        <f>VLOOKUP(tblOrders[[#This Row],[City]],lookups!A:C,3,0)</f>
        <v>Kerala</v>
      </c>
    </row>
    <row r="2595" spans="1:24" x14ac:dyDescent="0.25">
      <c r="A2595" t="s">
        <v>4306</v>
      </c>
      <c r="B2595" s="1">
        <v>45892</v>
      </c>
      <c r="C2595" t="s">
        <v>882</v>
      </c>
      <c r="D2595" t="s">
        <v>21</v>
      </c>
      <c r="E2595" t="s">
        <v>22</v>
      </c>
      <c r="F2595" t="s">
        <v>23</v>
      </c>
      <c r="G2595" t="s">
        <v>24</v>
      </c>
      <c r="H2595" t="s">
        <v>25</v>
      </c>
      <c r="I2595" t="s">
        <v>130</v>
      </c>
      <c r="J2595" t="s">
        <v>45</v>
      </c>
      <c r="K2595">
        <v>1</v>
      </c>
      <c r="L2595">
        <v>190</v>
      </c>
      <c r="M2595">
        <v>0.2</v>
      </c>
      <c r="N2595">
        <v>152</v>
      </c>
      <c r="O2595">
        <v>27</v>
      </c>
      <c r="P2595" t="s">
        <v>28</v>
      </c>
      <c r="Q2595" t="s">
        <v>86</v>
      </c>
      <c r="R2595" t="s">
        <v>36</v>
      </c>
      <c r="S2595">
        <v>4.5</v>
      </c>
      <c r="T2595">
        <f>YEAR(tblOrders[[#This Row],[Order Date]])</f>
        <v>2025</v>
      </c>
      <c r="U2595" t="str">
        <f>TEXT(tblOrders[[#This Row],[Order Date]],"mmm-yyyy")</f>
        <v>Aug-2025</v>
      </c>
      <c r="V2595" s="4">
        <f>tblOrders[[#This Row],[Profit]]/tblOrders[[#This Row],[Sales Amount]]</f>
        <v>0.17763157894736842</v>
      </c>
      <c r="W2595" t="str">
        <f>VLOOKUP(tblOrders[[#This Row],[City]],CityRegion,2,0)</f>
        <v>West</v>
      </c>
      <c r="X2595" t="str">
        <f>VLOOKUP(tblOrders[[#This Row],[City]],lookups!A:C,3,0)</f>
        <v>Maharashtra</v>
      </c>
    </row>
    <row r="2596" spans="1:24" x14ac:dyDescent="0.25">
      <c r="A2596" t="s">
        <v>4307</v>
      </c>
      <c r="B2596" s="1">
        <v>45937</v>
      </c>
      <c r="C2596" t="s">
        <v>3008</v>
      </c>
      <c r="D2596" t="s">
        <v>21</v>
      </c>
      <c r="E2596" t="s">
        <v>49</v>
      </c>
      <c r="F2596" t="s">
        <v>50</v>
      </c>
      <c r="G2596" t="s">
        <v>24</v>
      </c>
      <c r="H2596" t="s">
        <v>51</v>
      </c>
      <c r="I2596" t="s">
        <v>84</v>
      </c>
      <c r="J2596" t="s">
        <v>34</v>
      </c>
      <c r="K2596">
        <v>1</v>
      </c>
      <c r="L2596">
        <v>85</v>
      </c>
      <c r="M2596">
        <v>0.05</v>
      </c>
      <c r="N2596">
        <v>80.75</v>
      </c>
      <c r="O2596">
        <v>28.75</v>
      </c>
      <c r="P2596" t="s">
        <v>28</v>
      </c>
      <c r="Q2596" t="s">
        <v>29</v>
      </c>
      <c r="R2596" t="s">
        <v>30</v>
      </c>
      <c r="S2596">
        <v>5</v>
      </c>
      <c r="T2596">
        <f>YEAR(tblOrders[[#This Row],[Order Date]])</f>
        <v>2025</v>
      </c>
      <c r="U2596" t="str">
        <f>TEXT(tblOrders[[#This Row],[Order Date]],"mmm-yyyy")</f>
        <v>Oct-2025</v>
      </c>
      <c r="V2596" s="4">
        <f>tblOrders[[#This Row],[Profit]]/tblOrders[[#This Row],[Sales Amount]]</f>
        <v>0.35603715170278638</v>
      </c>
      <c r="W2596" t="str">
        <f>VLOOKUP(tblOrders[[#This Row],[City]],CityRegion,2,0)</f>
        <v>West</v>
      </c>
      <c r="X2596" t="str">
        <f>VLOOKUP(tblOrders[[#This Row],[City]],lookups!A:C,3,0)</f>
        <v>Maharashtra</v>
      </c>
    </row>
    <row r="2597" spans="1:24" x14ac:dyDescent="0.25">
      <c r="A2597" t="s">
        <v>4308</v>
      </c>
      <c r="B2597" s="1">
        <v>45781</v>
      </c>
      <c r="C2597" t="s">
        <v>2652</v>
      </c>
      <c r="D2597" t="s">
        <v>21</v>
      </c>
      <c r="E2597" t="s">
        <v>101</v>
      </c>
      <c r="F2597" t="s">
        <v>102</v>
      </c>
      <c r="G2597" t="s">
        <v>24</v>
      </c>
      <c r="H2597" t="s">
        <v>103</v>
      </c>
      <c r="I2597" t="s">
        <v>70</v>
      </c>
      <c r="J2597" t="s">
        <v>27</v>
      </c>
      <c r="K2597">
        <v>3</v>
      </c>
      <c r="L2597">
        <v>120</v>
      </c>
      <c r="M2597">
        <v>0.2</v>
      </c>
      <c r="N2597">
        <v>288</v>
      </c>
      <c r="O2597">
        <v>54</v>
      </c>
      <c r="P2597" t="s">
        <v>28</v>
      </c>
      <c r="Q2597" t="s">
        <v>35</v>
      </c>
      <c r="R2597" t="s">
        <v>30</v>
      </c>
      <c r="S2597">
        <v>4.4000000000000004</v>
      </c>
      <c r="T2597">
        <f>YEAR(tblOrders[[#This Row],[Order Date]])</f>
        <v>2025</v>
      </c>
      <c r="U2597" t="str">
        <f>TEXT(tblOrders[[#This Row],[Order Date]],"mmm-yyyy")</f>
        <v>May-2025</v>
      </c>
      <c r="V2597" s="4">
        <f>tblOrders[[#This Row],[Profit]]/tblOrders[[#This Row],[Sales Amount]]</f>
        <v>0.1875</v>
      </c>
      <c r="W2597" t="str">
        <f>VLOOKUP(tblOrders[[#This Row],[City]],CityRegion,2,0)</f>
        <v>South</v>
      </c>
      <c r="X2597" t="str">
        <f>VLOOKUP(tblOrders[[#This Row],[City]],lookups!A:C,3,0)</f>
        <v>Telengana</v>
      </c>
    </row>
    <row r="2598" spans="1:24" x14ac:dyDescent="0.25">
      <c r="A2598" t="s">
        <v>4309</v>
      </c>
      <c r="B2598" s="1">
        <v>45864</v>
      </c>
      <c r="C2598" t="s">
        <v>3265</v>
      </c>
      <c r="D2598" t="s">
        <v>21</v>
      </c>
      <c r="E2598" t="s">
        <v>73</v>
      </c>
      <c r="F2598" t="s">
        <v>74</v>
      </c>
      <c r="G2598" t="s">
        <v>68</v>
      </c>
      <c r="H2598" t="s">
        <v>75</v>
      </c>
      <c r="I2598" t="s">
        <v>76</v>
      </c>
      <c r="J2598" t="s">
        <v>45</v>
      </c>
      <c r="K2598">
        <v>4</v>
      </c>
      <c r="L2598">
        <v>65</v>
      </c>
      <c r="M2598">
        <v>0.15</v>
      </c>
      <c r="N2598">
        <v>221</v>
      </c>
      <c r="O2598">
        <v>69</v>
      </c>
      <c r="P2598" t="s">
        <v>28</v>
      </c>
      <c r="Q2598" t="s">
        <v>46</v>
      </c>
      <c r="R2598" t="s">
        <v>30</v>
      </c>
      <c r="S2598">
        <v>3.1</v>
      </c>
      <c r="T2598">
        <f>YEAR(tblOrders[[#This Row],[Order Date]])</f>
        <v>2025</v>
      </c>
      <c r="U2598" t="str">
        <f>TEXT(tblOrders[[#This Row],[Order Date]],"mmm-yyyy")</f>
        <v>Jul-2025</v>
      </c>
      <c r="V2598" s="4">
        <f>tblOrders[[#This Row],[Profit]]/tblOrders[[#This Row],[Sales Amount]]</f>
        <v>0.31221719457013575</v>
      </c>
      <c r="W2598" t="str">
        <f>VLOOKUP(tblOrders[[#This Row],[City]],CityRegion,2,0)</f>
        <v>South</v>
      </c>
      <c r="X2598" t="str">
        <f>VLOOKUP(tblOrders[[#This Row],[City]],lookups!A:C,3,0)</f>
        <v>Kerala</v>
      </c>
    </row>
    <row r="2599" spans="1:24" x14ac:dyDescent="0.25">
      <c r="A2599" t="s">
        <v>4310</v>
      </c>
      <c r="B2599" s="1">
        <v>46019</v>
      </c>
      <c r="C2599" t="s">
        <v>2332</v>
      </c>
      <c r="D2599" t="s">
        <v>21</v>
      </c>
      <c r="E2599" t="s">
        <v>79</v>
      </c>
      <c r="F2599" t="s">
        <v>80</v>
      </c>
      <c r="G2599" t="s">
        <v>68</v>
      </c>
      <c r="H2599" t="s">
        <v>81</v>
      </c>
      <c r="I2599" t="s">
        <v>26</v>
      </c>
      <c r="J2599" t="s">
        <v>34</v>
      </c>
      <c r="K2599">
        <v>1</v>
      </c>
      <c r="L2599">
        <v>799</v>
      </c>
      <c r="M2599">
        <v>0.2</v>
      </c>
      <c r="N2599">
        <v>639.20000000000005</v>
      </c>
      <c r="O2599">
        <v>19.2</v>
      </c>
      <c r="P2599" t="s">
        <v>28</v>
      </c>
      <c r="Q2599" t="s">
        <v>35</v>
      </c>
      <c r="R2599" t="s">
        <v>36</v>
      </c>
      <c r="S2599">
        <v>3.2</v>
      </c>
      <c r="T2599">
        <f>YEAR(tblOrders[[#This Row],[Order Date]])</f>
        <v>2025</v>
      </c>
      <c r="U2599" t="str">
        <f>TEXT(tblOrders[[#This Row],[Order Date]],"mmm-yyyy")</f>
        <v>Dec-2025</v>
      </c>
      <c r="V2599" s="4">
        <f>tblOrders[[#This Row],[Profit]]/tblOrders[[#This Row],[Sales Amount]]</f>
        <v>3.0037546933667079E-2</v>
      </c>
      <c r="W2599" t="str">
        <f>VLOOKUP(tblOrders[[#This Row],[City]],CityRegion,2,0)</f>
        <v>South</v>
      </c>
      <c r="X2599" t="str">
        <f>VLOOKUP(tblOrders[[#This Row],[City]],lookups!A:C,3,0)</f>
        <v>Karnataka</v>
      </c>
    </row>
    <row r="2600" spans="1:24" x14ac:dyDescent="0.25">
      <c r="A2600" t="s">
        <v>4311</v>
      </c>
      <c r="B2600" s="1">
        <v>45704</v>
      </c>
      <c r="C2600" t="s">
        <v>4312</v>
      </c>
      <c r="D2600" t="s">
        <v>39</v>
      </c>
      <c r="E2600" t="s">
        <v>49</v>
      </c>
      <c r="F2600" t="s">
        <v>50</v>
      </c>
      <c r="G2600" t="s">
        <v>24</v>
      </c>
      <c r="H2600" t="s">
        <v>51</v>
      </c>
      <c r="I2600" t="s">
        <v>44</v>
      </c>
      <c r="J2600" t="s">
        <v>45</v>
      </c>
      <c r="K2600">
        <v>4</v>
      </c>
      <c r="L2600">
        <v>85</v>
      </c>
      <c r="M2600">
        <v>0</v>
      </c>
      <c r="N2600">
        <v>340</v>
      </c>
      <c r="O2600">
        <v>132</v>
      </c>
      <c r="P2600" t="s">
        <v>28</v>
      </c>
      <c r="Q2600" t="s">
        <v>35</v>
      </c>
      <c r="R2600" t="s">
        <v>36</v>
      </c>
      <c r="S2600">
        <v>4.5</v>
      </c>
      <c r="T2600">
        <f>YEAR(tblOrders[[#This Row],[Order Date]])</f>
        <v>2025</v>
      </c>
      <c r="U2600" t="str">
        <f>TEXT(tblOrders[[#This Row],[Order Date]],"mmm-yyyy")</f>
        <v>Feb-2025</v>
      </c>
      <c r="V2600" s="4">
        <f>tblOrders[[#This Row],[Profit]]/tblOrders[[#This Row],[Sales Amount]]</f>
        <v>0.38823529411764707</v>
      </c>
      <c r="W2600" t="str">
        <f>VLOOKUP(tblOrders[[#This Row],[City]],CityRegion,2,0)</f>
        <v>South</v>
      </c>
      <c r="X2600" t="str">
        <f>VLOOKUP(tblOrders[[#This Row],[City]],lookups!A:C,3,0)</f>
        <v>Kerala</v>
      </c>
    </row>
    <row r="2601" spans="1:24" x14ac:dyDescent="0.25">
      <c r="A2601" t="s">
        <v>4313</v>
      </c>
      <c r="B2601" s="1">
        <v>45937</v>
      </c>
      <c r="C2601" t="s">
        <v>2928</v>
      </c>
      <c r="D2601" t="s">
        <v>39</v>
      </c>
      <c r="E2601" t="s">
        <v>60</v>
      </c>
      <c r="F2601" t="s">
        <v>61</v>
      </c>
      <c r="G2601" t="s">
        <v>62</v>
      </c>
      <c r="H2601" t="s">
        <v>63</v>
      </c>
      <c r="I2601" t="s">
        <v>139</v>
      </c>
      <c r="J2601" t="s">
        <v>27</v>
      </c>
      <c r="K2601">
        <v>2</v>
      </c>
      <c r="L2601">
        <v>45</v>
      </c>
      <c r="M2601">
        <v>0.15</v>
      </c>
      <c r="N2601">
        <v>76.5</v>
      </c>
      <c r="O2601">
        <v>24.5</v>
      </c>
      <c r="P2601" t="s">
        <v>28</v>
      </c>
      <c r="Q2601" t="s">
        <v>46</v>
      </c>
      <c r="R2601" t="s">
        <v>36</v>
      </c>
      <c r="S2601">
        <v>3.4</v>
      </c>
      <c r="T2601">
        <f>YEAR(tblOrders[[#This Row],[Order Date]])</f>
        <v>2025</v>
      </c>
      <c r="U2601" t="str">
        <f>TEXT(tblOrders[[#This Row],[Order Date]],"mmm-yyyy")</f>
        <v>Oct-2025</v>
      </c>
      <c r="V2601" s="4">
        <f>tblOrders[[#This Row],[Profit]]/tblOrders[[#This Row],[Sales Amount]]</f>
        <v>0.3202614379084967</v>
      </c>
      <c r="W2601" t="str">
        <f>VLOOKUP(tblOrders[[#This Row],[City]],CityRegion,2,0)</f>
        <v>South</v>
      </c>
      <c r="X2601" t="str">
        <f>VLOOKUP(tblOrders[[#This Row],[City]],lookups!A:C,3,0)</f>
        <v>Tamil Nadu</v>
      </c>
    </row>
    <row r="2602" spans="1:24" x14ac:dyDescent="0.25">
      <c r="A2602" t="s">
        <v>4314</v>
      </c>
      <c r="B2602" s="1">
        <v>45761</v>
      </c>
      <c r="C2602" t="s">
        <v>1789</v>
      </c>
      <c r="D2602" t="s">
        <v>39</v>
      </c>
      <c r="E2602" t="s">
        <v>55</v>
      </c>
      <c r="F2602" t="s">
        <v>56</v>
      </c>
      <c r="G2602" t="s">
        <v>24</v>
      </c>
      <c r="H2602" t="s">
        <v>51</v>
      </c>
      <c r="I2602" t="s">
        <v>44</v>
      </c>
      <c r="J2602" t="s">
        <v>27</v>
      </c>
      <c r="K2602">
        <v>4</v>
      </c>
      <c r="L2602">
        <v>42</v>
      </c>
      <c r="M2602">
        <v>0.05</v>
      </c>
      <c r="N2602">
        <v>159.6</v>
      </c>
      <c r="O2602">
        <v>63.6</v>
      </c>
      <c r="P2602" t="s">
        <v>85</v>
      </c>
      <c r="Q2602" t="s">
        <v>35</v>
      </c>
      <c r="R2602" t="s">
        <v>36</v>
      </c>
      <c r="S2602">
        <v>4.0999999999999996</v>
      </c>
      <c r="T2602">
        <f>YEAR(tblOrders[[#This Row],[Order Date]])</f>
        <v>2025</v>
      </c>
      <c r="U2602" t="str">
        <f>TEXT(tblOrders[[#This Row],[Order Date]],"mmm-yyyy")</f>
        <v>Apr-2025</v>
      </c>
      <c r="V2602" s="4">
        <f>tblOrders[[#This Row],[Profit]]/tblOrders[[#This Row],[Sales Amount]]</f>
        <v>0.39849624060150379</v>
      </c>
      <c r="W2602" t="str">
        <f>VLOOKUP(tblOrders[[#This Row],[City]],CityRegion,2,0)</f>
        <v>South</v>
      </c>
      <c r="X2602" t="str">
        <f>VLOOKUP(tblOrders[[#This Row],[City]],lookups!A:C,3,0)</f>
        <v>Kerala</v>
      </c>
    </row>
    <row r="2603" spans="1:24" x14ac:dyDescent="0.25">
      <c r="A2603" t="s">
        <v>4315</v>
      </c>
      <c r="B2603" s="1">
        <v>45766</v>
      </c>
      <c r="C2603" t="s">
        <v>4316</v>
      </c>
      <c r="D2603" t="s">
        <v>39</v>
      </c>
      <c r="E2603" t="s">
        <v>40</v>
      </c>
      <c r="F2603" t="s">
        <v>41</v>
      </c>
      <c r="G2603" t="s">
        <v>42</v>
      </c>
      <c r="H2603" t="s">
        <v>43</v>
      </c>
      <c r="I2603" t="s">
        <v>130</v>
      </c>
      <c r="J2603" t="s">
        <v>45</v>
      </c>
      <c r="K2603">
        <v>5</v>
      </c>
      <c r="L2603">
        <v>18</v>
      </c>
      <c r="M2603">
        <v>0.2</v>
      </c>
      <c r="N2603">
        <v>72</v>
      </c>
      <c r="O2603">
        <v>27</v>
      </c>
      <c r="P2603" t="s">
        <v>28</v>
      </c>
      <c r="Q2603" t="s">
        <v>86</v>
      </c>
      <c r="R2603" t="s">
        <v>30</v>
      </c>
      <c r="S2603">
        <v>3.9</v>
      </c>
      <c r="T2603">
        <f>YEAR(tblOrders[[#This Row],[Order Date]])</f>
        <v>2025</v>
      </c>
      <c r="U2603" t="str">
        <f>TEXT(tblOrders[[#This Row],[Order Date]],"mmm-yyyy")</f>
        <v>Apr-2025</v>
      </c>
      <c r="V2603" s="4">
        <f>tblOrders[[#This Row],[Profit]]/tblOrders[[#This Row],[Sales Amount]]</f>
        <v>0.375</v>
      </c>
      <c r="W2603" t="str">
        <f>VLOOKUP(tblOrders[[#This Row],[City]],CityRegion,2,0)</f>
        <v>West</v>
      </c>
      <c r="X2603" t="str">
        <f>VLOOKUP(tblOrders[[#This Row],[City]],lookups!A:C,3,0)</f>
        <v>Maharashtra</v>
      </c>
    </row>
    <row r="2604" spans="1:24" x14ac:dyDescent="0.25">
      <c r="A2604" t="s">
        <v>4317</v>
      </c>
      <c r="B2604" s="1">
        <v>45745</v>
      </c>
      <c r="C2604" t="s">
        <v>4009</v>
      </c>
      <c r="D2604" t="s">
        <v>21</v>
      </c>
      <c r="E2604" t="s">
        <v>60</v>
      </c>
      <c r="F2604" t="s">
        <v>61</v>
      </c>
      <c r="G2604" t="s">
        <v>62</v>
      </c>
      <c r="H2604" t="s">
        <v>63</v>
      </c>
      <c r="I2604" t="s">
        <v>57</v>
      </c>
      <c r="J2604" t="s">
        <v>45</v>
      </c>
      <c r="K2604">
        <v>4</v>
      </c>
      <c r="L2604">
        <v>45</v>
      </c>
      <c r="M2604">
        <v>0.05</v>
      </c>
      <c r="N2604">
        <v>171</v>
      </c>
      <c r="O2604">
        <v>67</v>
      </c>
      <c r="P2604" t="s">
        <v>111</v>
      </c>
      <c r="Q2604" t="s">
        <v>46</v>
      </c>
      <c r="R2604" t="s">
        <v>36</v>
      </c>
      <c r="S2604">
        <v>3.6</v>
      </c>
      <c r="T2604">
        <f>YEAR(tblOrders[[#This Row],[Order Date]])</f>
        <v>2025</v>
      </c>
      <c r="U2604" t="str">
        <f>TEXT(tblOrders[[#This Row],[Order Date]],"mmm-yyyy")</f>
        <v>Mar-2025</v>
      </c>
      <c r="V2604" s="4">
        <f>tblOrders[[#This Row],[Profit]]/tblOrders[[#This Row],[Sales Amount]]</f>
        <v>0.391812865497076</v>
      </c>
      <c r="W2604" t="str">
        <f>VLOOKUP(tblOrders[[#This Row],[City]],CityRegion,2,0)</f>
        <v>South</v>
      </c>
      <c r="X2604" t="str">
        <f>VLOOKUP(tblOrders[[#This Row],[City]],lookups!A:C,3,0)</f>
        <v>Kerala</v>
      </c>
    </row>
    <row r="2605" spans="1:24" x14ac:dyDescent="0.25">
      <c r="A2605" t="s">
        <v>4318</v>
      </c>
      <c r="B2605" s="1">
        <v>45781</v>
      </c>
      <c r="C2605" t="s">
        <v>4319</v>
      </c>
      <c r="D2605" t="s">
        <v>21</v>
      </c>
      <c r="E2605" t="s">
        <v>79</v>
      </c>
      <c r="F2605" t="s">
        <v>80</v>
      </c>
      <c r="G2605" t="s">
        <v>68</v>
      </c>
      <c r="H2605" t="s">
        <v>81</v>
      </c>
      <c r="I2605" t="s">
        <v>33</v>
      </c>
      <c r="J2605" t="s">
        <v>45</v>
      </c>
      <c r="K2605">
        <v>2</v>
      </c>
      <c r="L2605">
        <v>799</v>
      </c>
      <c r="M2605">
        <v>0.05</v>
      </c>
      <c r="N2605">
        <v>1518.1</v>
      </c>
      <c r="O2605">
        <v>278.10000000000002</v>
      </c>
      <c r="P2605" t="s">
        <v>28</v>
      </c>
      <c r="Q2605" t="s">
        <v>46</v>
      </c>
      <c r="R2605" t="s">
        <v>30</v>
      </c>
      <c r="S2605">
        <v>3</v>
      </c>
      <c r="T2605">
        <f>YEAR(tblOrders[[#This Row],[Order Date]])</f>
        <v>2025</v>
      </c>
      <c r="U2605" t="str">
        <f>TEXT(tblOrders[[#This Row],[Order Date]],"mmm-yyyy")</f>
        <v>May-2025</v>
      </c>
      <c r="V2605" s="4">
        <f>tblOrders[[#This Row],[Profit]]/tblOrders[[#This Row],[Sales Amount]]</f>
        <v>0.18318951320729862</v>
      </c>
      <c r="W2605" t="str">
        <f>VLOOKUP(tblOrders[[#This Row],[City]],CityRegion,2,0)</f>
        <v>North</v>
      </c>
      <c r="X2605" t="str">
        <f>VLOOKUP(tblOrders[[#This Row],[City]],lookups!A:C,3,0)</f>
        <v>Delhi</v>
      </c>
    </row>
    <row r="2606" spans="1:24" x14ac:dyDescent="0.25">
      <c r="A2606" t="s">
        <v>4320</v>
      </c>
      <c r="B2606" s="1">
        <v>45938</v>
      </c>
      <c r="C2606" t="s">
        <v>4321</v>
      </c>
      <c r="D2606" t="s">
        <v>21</v>
      </c>
      <c r="E2606" t="s">
        <v>60</v>
      </c>
      <c r="F2606" t="s">
        <v>61</v>
      </c>
      <c r="G2606" t="s">
        <v>62</v>
      </c>
      <c r="H2606" t="s">
        <v>63</v>
      </c>
      <c r="I2606" t="s">
        <v>130</v>
      </c>
      <c r="J2606" t="s">
        <v>34</v>
      </c>
      <c r="K2606">
        <v>1</v>
      </c>
      <c r="L2606">
        <v>45</v>
      </c>
      <c r="M2606">
        <v>0.1</v>
      </c>
      <c r="N2606">
        <v>40.5</v>
      </c>
      <c r="O2606">
        <v>14.5</v>
      </c>
      <c r="P2606" t="s">
        <v>111</v>
      </c>
      <c r="Q2606" t="s">
        <v>91</v>
      </c>
      <c r="R2606" t="s">
        <v>36</v>
      </c>
      <c r="S2606">
        <v>2.7</v>
      </c>
      <c r="T2606">
        <f>YEAR(tblOrders[[#This Row],[Order Date]])</f>
        <v>2025</v>
      </c>
      <c r="U2606" t="str">
        <f>TEXT(tblOrders[[#This Row],[Order Date]],"mmm-yyyy")</f>
        <v>Oct-2025</v>
      </c>
      <c r="V2606" s="4">
        <f>tblOrders[[#This Row],[Profit]]/tblOrders[[#This Row],[Sales Amount]]</f>
        <v>0.35802469135802467</v>
      </c>
      <c r="W2606" t="str">
        <f>VLOOKUP(tblOrders[[#This Row],[City]],CityRegion,2,0)</f>
        <v>West</v>
      </c>
      <c r="X2606" t="str">
        <f>VLOOKUP(tblOrders[[#This Row],[City]],lookups!A:C,3,0)</f>
        <v>Maharashtra</v>
      </c>
    </row>
    <row r="2607" spans="1:24" x14ac:dyDescent="0.25">
      <c r="A2607" t="s">
        <v>4322</v>
      </c>
      <c r="B2607" s="1">
        <v>45715</v>
      </c>
      <c r="C2607" t="s">
        <v>4323</v>
      </c>
      <c r="D2607" t="s">
        <v>21</v>
      </c>
      <c r="E2607" t="s">
        <v>114</v>
      </c>
      <c r="F2607" t="s">
        <v>115</v>
      </c>
      <c r="G2607" t="s">
        <v>42</v>
      </c>
      <c r="H2607" t="s">
        <v>116</v>
      </c>
      <c r="I2607" t="s">
        <v>57</v>
      </c>
      <c r="J2607" t="s">
        <v>34</v>
      </c>
      <c r="K2607">
        <v>1</v>
      </c>
      <c r="L2607">
        <v>12</v>
      </c>
      <c r="M2607">
        <v>0</v>
      </c>
      <c r="N2607">
        <v>12</v>
      </c>
      <c r="O2607">
        <v>6</v>
      </c>
      <c r="P2607" t="s">
        <v>148</v>
      </c>
      <c r="Q2607" t="s">
        <v>91</v>
      </c>
      <c r="R2607" t="s">
        <v>36</v>
      </c>
      <c r="S2607">
        <v>2.7</v>
      </c>
      <c r="T2607">
        <f>YEAR(tblOrders[[#This Row],[Order Date]])</f>
        <v>2025</v>
      </c>
      <c r="U2607" t="str">
        <f>TEXT(tblOrders[[#This Row],[Order Date]],"mmm-yyyy")</f>
        <v>Feb-2025</v>
      </c>
      <c r="V2607" s="4">
        <f>tblOrders[[#This Row],[Profit]]/tblOrders[[#This Row],[Sales Amount]]</f>
        <v>0.5</v>
      </c>
      <c r="W2607" t="str">
        <f>VLOOKUP(tblOrders[[#This Row],[City]],CityRegion,2,0)</f>
        <v>South</v>
      </c>
      <c r="X2607" t="str">
        <f>VLOOKUP(tblOrders[[#This Row],[City]],lookups!A:C,3,0)</f>
        <v>Kerala</v>
      </c>
    </row>
    <row r="2608" spans="1:24" x14ac:dyDescent="0.25">
      <c r="A2608" t="s">
        <v>4324</v>
      </c>
      <c r="B2608" s="1">
        <v>45822</v>
      </c>
      <c r="C2608" t="s">
        <v>1281</v>
      </c>
      <c r="D2608" t="s">
        <v>21</v>
      </c>
      <c r="E2608" t="s">
        <v>40</v>
      </c>
      <c r="F2608" t="s">
        <v>41</v>
      </c>
      <c r="G2608" t="s">
        <v>42</v>
      </c>
      <c r="H2608" t="s">
        <v>43</v>
      </c>
      <c r="I2608" t="s">
        <v>33</v>
      </c>
      <c r="J2608" t="s">
        <v>45</v>
      </c>
      <c r="K2608">
        <v>5</v>
      </c>
      <c r="L2608">
        <v>18</v>
      </c>
      <c r="M2608">
        <v>0.2</v>
      </c>
      <c r="N2608">
        <v>72</v>
      </c>
      <c r="O2608">
        <v>27</v>
      </c>
      <c r="P2608" t="s">
        <v>28</v>
      </c>
      <c r="Q2608" t="s">
        <v>46</v>
      </c>
      <c r="R2608" t="s">
        <v>36</v>
      </c>
      <c r="S2608">
        <v>3.9</v>
      </c>
      <c r="T2608">
        <f>YEAR(tblOrders[[#This Row],[Order Date]])</f>
        <v>2025</v>
      </c>
      <c r="U2608" t="str">
        <f>TEXT(tblOrders[[#This Row],[Order Date]],"mmm-yyyy")</f>
        <v>Jun-2025</v>
      </c>
      <c r="V2608" s="4">
        <f>tblOrders[[#This Row],[Profit]]/tblOrders[[#This Row],[Sales Amount]]</f>
        <v>0.375</v>
      </c>
      <c r="W2608" t="str">
        <f>VLOOKUP(tblOrders[[#This Row],[City]],CityRegion,2,0)</f>
        <v>North</v>
      </c>
      <c r="X2608" t="str">
        <f>VLOOKUP(tblOrders[[#This Row],[City]],lookups!A:C,3,0)</f>
        <v>Delhi</v>
      </c>
    </row>
    <row r="2609" spans="1:24" x14ac:dyDescent="0.25">
      <c r="A2609" t="s">
        <v>4325</v>
      </c>
      <c r="B2609" s="1">
        <v>45703</v>
      </c>
      <c r="C2609" t="s">
        <v>581</v>
      </c>
      <c r="D2609" t="s">
        <v>21</v>
      </c>
      <c r="E2609" t="s">
        <v>108</v>
      </c>
      <c r="F2609" t="s">
        <v>109</v>
      </c>
      <c r="G2609" t="s">
        <v>62</v>
      </c>
      <c r="H2609" t="s">
        <v>110</v>
      </c>
      <c r="I2609" t="s">
        <v>52</v>
      </c>
      <c r="J2609" t="s">
        <v>27</v>
      </c>
      <c r="K2609">
        <v>5</v>
      </c>
      <c r="L2609">
        <v>110</v>
      </c>
      <c r="M2609">
        <v>0.15</v>
      </c>
      <c r="N2609">
        <v>467.5</v>
      </c>
      <c r="O2609">
        <v>127.5</v>
      </c>
      <c r="P2609" t="s">
        <v>28</v>
      </c>
      <c r="Q2609" t="s">
        <v>35</v>
      </c>
      <c r="R2609" t="s">
        <v>30</v>
      </c>
      <c r="S2609">
        <v>3.3</v>
      </c>
      <c r="T2609">
        <f>YEAR(tblOrders[[#This Row],[Order Date]])</f>
        <v>2025</v>
      </c>
      <c r="U2609" t="str">
        <f>TEXT(tblOrders[[#This Row],[Order Date]],"mmm-yyyy")</f>
        <v>Feb-2025</v>
      </c>
      <c r="V2609" s="4">
        <f>tblOrders[[#This Row],[Profit]]/tblOrders[[#This Row],[Sales Amount]]</f>
        <v>0.27272727272727271</v>
      </c>
      <c r="W2609" t="str">
        <f>VLOOKUP(tblOrders[[#This Row],[City]],CityRegion,2,0)</f>
        <v>South</v>
      </c>
      <c r="X2609" t="str">
        <f>VLOOKUP(tblOrders[[#This Row],[City]],lookups!A:C,3,0)</f>
        <v>Kerala</v>
      </c>
    </row>
    <row r="2610" spans="1:24" x14ac:dyDescent="0.25">
      <c r="A2610" t="s">
        <v>4326</v>
      </c>
      <c r="B2610" s="1">
        <v>45796</v>
      </c>
      <c r="C2610" t="s">
        <v>145</v>
      </c>
      <c r="D2610" t="s">
        <v>21</v>
      </c>
      <c r="E2610" t="s">
        <v>73</v>
      </c>
      <c r="F2610" t="s">
        <v>74</v>
      </c>
      <c r="G2610" t="s">
        <v>68</v>
      </c>
      <c r="H2610" t="s">
        <v>75</v>
      </c>
      <c r="I2610" t="s">
        <v>76</v>
      </c>
      <c r="J2610" t="s">
        <v>34</v>
      </c>
      <c r="K2610">
        <v>1</v>
      </c>
      <c r="L2610">
        <v>65</v>
      </c>
      <c r="M2610">
        <v>0.1</v>
      </c>
      <c r="N2610">
        <v>58.5</v>
      </c>
      <c r="O2610">
        <v>20.5</v>
      </c>
      <c r="P2610" t="s">
        <v>28</v>
      </c>
      <c r="Q2610" t="s">
        <v>91</v>
      </c>
      <c r="R2610" t="s">
        <v>36</v>
      </c>
      <c r="S2610">
        <v>3.3</v>
      </c>
      <c r="T2610">
        <f>YEAR(tblOrders[[#This Row],[Order Date]])</f>
        <v>2025</v>
      </c>
      <c r="U2610" t="str">
        <f>TEXT(tblOrders[[#This Row],[Order Date]],"mmm-yyyy")</f>
        <v>May-2025</v>
      </c>
      <c r="V2610" s="4">
        <f>tblOrders[[#This Row],[Profit]]/tblOrders[[#This Row],[Sales Amount]]</f>
        <v>0.3504273504273504</v>
      </c>
      <c r="W2610" t="str">
        <f>VLOOKUP(tblOrders[[#This Row],[City]],CityRegion,2,0)</f>
        <v>South</v>
      </c>
      <c r="X2610" t="str">
        <f>VLOOKUP(tblOrders[[#This Row],[City]],lookups!A:C,3,0)</f>
        <v>Kerala</v>
      </c>
    </row>
    <row r="2611" spans="1:24" x14ac:dyDescent="0.25">
      <c r="A2611" t="s">
        <v>4327</v>
      </c>
      <c r="B2611" s="1">
        <v>45666</v>
      </c>
      <c r="C2611" t="s">
        <v>3288</v>
      </c>
      <c r="D2611" t="s">
        <v>39</v>
      </c>
      <c r="E2611" t="s">
        <v>60</v>
      </c>
      <c r="F2611" t="s">
        <v>61</v>
      </c>
      <c r="G2611" t="s">
        <v>62</v>
      </c>
      <c r="H2611" t="s">
        <v>63</v>
      </c>
      <c r="I2611" t="s">
        <v>26</v>
      </c>
      <c r="J2611" t="s">
        <v>27</v>
      </c>
      <c r="K2611">
        <v>5</v>
      </c>
      <c r="L2611">
        <v>45</v>
      </c>
      <c r="M2611">
        <v>0.2</v>
      </c>
      <c r="N2611">
        <v>180</v>
      </c>
      <c r="O2611">
        <v>50</v>
      </c>
      <c r="P2611" t="s">
        <v>28</v>
      </c>
      <c r="Q2611" t="s">
        <v>29</v>
      </c>
      <c r="R2611" t="s">
        <v>36</v>
      </c>
      <c r="S2611">
        <v>5</v>
      </c>
      <c r="T2611">
        <f>YEAR(tblOrders[[#This Row],[Order Date]])</f>
        <v>2025</v>
      </c>
      <c r="U2611" t="str">
        <f>TEXT(tblOrders[[#This Row],[Order Date]],"mmm-yyyy")</f>
        <v>Jan-2025</v>
      </c>
      <c r="V2611" s="4">
        <f>tblOrders[[#This Row],[Profit]]/tblOrders[[#This Row],[Sales Amount]]</f>
        <v>0.27777777777777779</v>
      </c>
      <c r="W2611" t="str">
        <f>VLOOKUP(tblOrders[[#This Row],[City]],CityRegion,2,0)</f>
        <v>South</v>
      </c>
      <c r="X2611" t="str">
        <f>VLOOKUP(tblOrders[[#This Row],[City]],lookups!A:C,3,0)</f>
        <v>Karnataka</v>
      </c>
    </row>
    <row r="2612" spans="1:24" x14ac:dyDescent="0.25">
      <c r="A2612" t="s">
        <v>4328</v>
      </c>
      <c r="B2612" s="1">
        <v>45997</v>
      </c>
      <c r="C2612" t="s">
        <v>4329</v>
      </c>
      <c r="D2612" t="s">
        <v>21</v>
      </c>
      <c r="E2612" t="s">
        <v>40</v>
      </c>
      <c r="F2612" t="s">
        <v>41</v>
      </c>
      <c r="G2612" t="s">
        <v>42</v>
      </c>
      <c r="H2612" t="s">
        <v>43</v>
      </c>
      <c r="I2612" t="s">
        <v>84</v>
      </c>
      <c r="J2612" t="s">
        <v>34</v>
      </c>
      <c r="K2612">
        <v>1</v>
      </c>
      <c r="L2612">
        <v>18</v>
      </c>
      <c r="M2612">
        <v>0.1</v>
      </c>
      <c r="N2612">
        <v>16.2</v>
      </c>
      <c r="O2612">
        <v>7.2</v>
      </c>
      <c r="P2612" t="s">
        <v>85</v>
      </c>
      <c r="Q2612" t="s">
        <v>86</v>
      </c>
      <c r="R2612" t="s">
        <v>36</v>
      </c>
      <c r="S2612">
        <v>4.4000000000000004</v>
      </c>
      <c r="T2612">
        <f>YEAR(tblOrders[[#This Row],[Order Date]])</f>
        <v>2025</v>
      </c>
      <c r="U2612" t="str">
        <f>TEXT(tblOrders[[#This Row],[Order Date]],"mmm-yyyy")</f>
        <v>Dec-2025</v>
      </c>
      <c r="V2612" s="4">
        <f>tblOrders[[#This Row],[Profit]]/tblOrders[[#This Row],[Sales Amount]]</f>
        <v>0.44444444444444448</v>
      </c>
      <c r="W2612" t="str">
        <f>VLOOKUP(tblOrders[[#This Row],[City]],CityRegion,2,0)</f>
        <v>West</v>
      </c>
      <c r="X2612" t="str">
        <f>VLOOKUP(tblOrders[[#This Row],[City]],lookups!A:C,3,0)</f>
        <v>Maharashtra</v>
      </c>
    </row>
    <row r="2613" spans="1:24" x14ac:dyDescent="0.25">
      <c r="A2613" t="s">
        <v>4330</v>
      </c>
      <c r="B2613" s="1">
        <v>45945</v>
      </c>
      <c r="C2613" t="s">
        <v>4331</v>
      </c>
      <c r="D2613" t="s">
        <v>21</v>
      </c>
      <c r="E2613" t="s">
        <v>108</v>
      </c>
      <c r="F2613" t="s">
        <v>109</v>
      </c>
      <c r="G2613" t="s">
        <v>62</v>
      </c>
      <c r="H2613" t="s">
        <v>110</v>
      </c>
      <c r="I2613" t="s">
        <v>44</v>
      </c>
      <c r="J2613" t="s">
        <v>27</v>
      </c>
      <c r="K2613">
        <v>2</v>
      </c>
      <c r="L2613">
        <v>110</v>
      </c>
      <c r="M2613">
        <v>0</v>
      </c>
      <c r="N2613">
        <v>220</v>
      </c>
      <c r="O2613">
        <v>84</v>
      </c>
      <c r="P2613" t="s">
        <v>111</v>
      </c>
      <c r="Q2613" t="s">
        <v>86</v>
      </c>
      <c r="R2613" t="s">
        <v>36</v>
      </c>
      <c r="S2613">
        <v>3.3</v>
      </c>
      <c r="T2613">
        <f>YEAR(tblOrders[[#This Row],[Order Date]])</f>
        <v>2025</v>
      </c>
      <c r="U2613" t="str">
        <f>TEXT(tblOrders[[#This Row],[Order Date]],"mmm-yyyy")</f>
        <v>Oct-2025</v>
      </c>
      <c r="V2613" s="4">
        <f>tblOrders[[#This Row],[Profit]]/tblOrders[[#This Row],[Sales Amount]]</f>
        <v>0.38181818181818183</v>
      </c>
      <c r="W2613" t="str">
        <f>VLOOKUP(tblOrders[[#This Row],[City]],CityRegion,2,0)</f>
        <v>South</v>
      </c>
      <c r="X2613" t="str">
        <f>VLOOKUP(tblOrders[[#This Row],[City]],lookups!A:C,3,0)</f>
        <v>Kerala</v>
      </c>
    </row>
    <row r="2614" spans="1:24" x14ac:dyDescent="0.25">
      <c r="A2614" t="s">
        <v>4332</v>
      </c>
      <c r="B2614" s="1">
        <v>45775</v>
      </c>
      <c r="C2614" t="s">
        <v>4333</v>
      </c>
      <c r="D2614" t="s">
        <v>21</v>
      </c>
      <c r="E2614" t="s">
        <v>40</v>
      </c>
      <c r="F2614" t="s">
        <v>41</v>
      </c>
      <c r="G2614" t="s">
        <v>42</v>
      </c>
      <c r="H2614" t="s">
        <v>43</v>
      </c>
      <c r="I2614" t="s">
        <v>130</v>
      </c>
      <c r="J2614" t="s">
        <v>27</v>
      </c>
      <c r="K2614">
        <v>3</v>
      </c>
      <c r="L2614">
        <v>18</v>
      </c>
      <c r="M2614">
        <v>0.15</v>
      </c>
      <c r="N2614">
        <v>45.9</v>
      </c>
      <c r="O2614">
        <v>18.899999999999999</v>
      </c>
      <c r="P2614" t="s">
        <v>28</v>
      </c>
      <c r="Q2614" t="s">
        <v>91</v>
      </c>
      <c r="R2614" t="s">
        <v>123</v>
      </c>
      <c r="S2614">
        <v>3.5</v>
      </c>
      <c r="T2614">
        <f>YEAR(tblOrders[[#This Row],[Order Date]])</f>
        <v>2025</v>
      </c>
      <c r="U2614" t="str">
        <f>TEXT(tblOrders[[#This Row],[Order Date]],"mmm-yyyy")</f>
        <v>Apr-2025</v>
      </c>
      <c r="V2614" s="4">
        <f>tblOrders[[#This Row],[Profit]]/tblOrders[[#This Row],[Sales Amount]]</f>
        <v>0.41176470588235292</v>
      </c>
      <c r="W2614" t="str">
        <f>VLOOKUP(tblOrders[[#This Row],[City]],CityRegion,2,0)</f>
        <v>West</v>
      </c>
      <c r="X2614" t="str">
        <f>VLOOKUP(tblOrders[[#This Row],[City]],lookups!A:C,3,0)</f>
        <v>Maharashtra</v>
      </c>
    </row>
    <row r="2615" spans="1:24" x14ac:dyDescent="0.25">
      <c r="A2615" t="s">
        <v>4334</v>
      </c>
      <c r="B2615" s="1">
        <v>46021</v>
      </c>
      <c r="C2615" t="s">
        <v>1267</v>
      </c>
      <c r="D2615" t="s">
        <v>21</v>
      </c>
      <c r="E2615" t="s">
        <v>66</v>
      </c>
      <c r="F2615" t="s">
        <v>67</v>
      </c>
      <c r="G2615" t="s">
        <v>68</v>
      </c>
      <c r="H2615" t="s">
        <v>69</v>
      </c>
      <c r="I2615" t="s">
        <v>130</v>
      </c>
      <c r="J2615" t="s">
        <v>27</v>
      </c>
      <c r="K2615">
        <v>4</v>
      </c>
      <c r="L2615">
        <v>149</v>
      </c>
      <c r="M2615">
        <v>0.05</v>
      </c>
      <c r="N2615">
        <v>566.20000000000005</v>
      </c>
      <c r="O2615">
        <v>186.2</v>
      </c>
      <c r="P2615" t="s">
        <v>28</v>
      </c>
      <c r="Q2615" t="s">
        <v>91</v>
      </c>
      <c r="R2615" t="s">
        <v>30</v>
      </c>
      <c r="S2615">
        <v>2.6</v>
      </c>
      <c r="T2615">
        <f>YEAR(tblOrders[[#This Row],[Order Date]])</f>
        <v>2025</v>
      </c>
      <c r="U2615" t="str">
        <f>TEXT(tblOrders[[#This Row],[Order Date]],"mmm-yyyy")</f>
        <v>Dec-2025</v>
      </c>
      <c r="V2615" s="4">
        <f>tblOrders[[#This Row],[Profit]]/tblOrders[[#This Row],[Sales Amount]]</f>
        <v>0.32885906040268453</v>
      </c>
      <c r="W2615" t="str">
        <f>VLOOKUP(tblOrders[[#This Row],[City]],CityRegion,2,0)</f>
        <v>West</v>
      </c>
      <c r="X2615" t="str">
        <f>VLOOKUP(tblOrders[[#This Row],[City]],lookups!A:C,3,0)</f>
        <v>Maharashtra</v>
      </c>
    </row>
    <row r="2616" spans="1:24" x14ac:dyDescent="0.25">
      <c r="A2616" t="s">
        <v>4335</v>
      </c>
      <c r="B2616" s="1">
        <v>45690</v>
      </c>
      <c r="C2616" t="s">
        <v>4336</v>
      </c>
      <c r="D2616" t="s">
        <v>21</v>
      </c>
      <c r="E2616" t="s">
        <v>108</v>
      </c>
      <c r="F2616" t="s">
        <v>109</v>
      </c>
      <c r="G2616" t="s">
        <v>62</v>
      </c>
      <c r="H2616" t="s">
        <v>110</v>
      </c>
      <c r="I2616" t="s">
        <v>130</v>
      </c>
      <c r="J2616" t="s">
        <v>34</v>
      </c>
      <c r="K2616">
        <v>2</v>
      </c>
      <c r="L2616">
        <v>110</v>
      </c>
      <c r="M2616">
        <v>0.05</v>
      </c>
      <c r="N2616">
        <v>209</v>
      </c>
      <c r="O2616">
        <v>73</v>
      </c>
      <c r="P2616" t="s">
        <v>28</v>
      </c>
      <c r="Q2616" t="s">
        <v>29</v>
      </c>
      <c r="R2616" t="s">
        <v>36</v>
      </c>
      <c r="S2616">
        <v>3.9</v>
      </c>
      <c r="T2616">
        <f>YEAR(tblOrders[[#This Row],[Order Date]])</f>
        <v>2025</v>
      </c>
      <c r="U2616" t="str">
        <f>TEXT(tblOrders[[#This Row],[Order Date]],"mmm-yyyy")</f>
        <v>Feb-2025</v>
      </c>
      <c r="V2616" s="4">
        <f>tblOrders[[#This Row],[Profit]]/tblOrders[[#This Row],[Sales Amount]]</f>
        <v>0.34928229665071769</v>
      </c>
      <c r="W2616" t="str">
        <f>VLOOKUP(tblOrders[[#This Row],[City]],CityRegion,2,0)</f>
        <v>West</v>
      </c>
      <c r="X2616" t="str">
        <f>VLOOKUP(tblOrders[[#This Row],[City]],lookups!A:C,3,0)</f>
        <v>Maharashtra</v>
      </c>
    </row>
    <row r="2617" spans="1:24" x14ac:dyDescent="0.25">
      <c r="A2617" t="s">
        <v>4337</v>
      </c>
      <c r="B2617" s="1">
        <v>45751</v>
      </c>
      <c r="C2617" t="s">
        <v>3997</v>
      </c>
      <c r="D2617" t="s">
        <v>21</v>
      </c>
      <c r="E2617" t="s">
        <v>94</v>
      </c>
      <c r="F2617" t="s">
        <v>95</v>
      </c>
      <c r="G2617" t="s">
        <v>68</v>
      </c>
      <c r="H2617" t="s">
        <v>96</v>
      </c>
      <c r="I2617" t="s">
        <v>52</v>
      </c>
      <c r="J2617" t="s">
        <v>27</v>
      </c>
      <c r="K2617">
        <v>3</v>
      </c>
      <c r="L2617">
        <v>89</v>
      </c>
      <c r="M2617">
        <v>0.2</v>
      </c>
      <c r="N2617">
        <v>213.6</v>
      </c>
      <c r="O2617">
        <v>48.6</v>
      </c>
      <c r="P2617" t="s">
        <v>28</v>
      </c>
      <c r="Q2617" t="s">
        <v>46</v>
      </c>
      <c r="R2617" t="s">
        <v>123</v>
      </c>
      <c r="S2617">
        <v>3</v>
      </c>
      <c r="T2617">
        <f>YEAR(tblOrders[[#This Row],[Order Date]])</f>
        <v>2025</v>
      </c>
      <c r="U2617" t="str">
        <f>TEXT(tblOrders[[#This Row],[Order Date]],"mmm-yyyy")</f>
        <v>Apr-2025</v>
      </c>
      <c r="V2617" s="4">
        <f>tblOrders[[#This Row],[Profit]]/tblOrders[[#This Row],[Sales Amount]]</f>
        <v>0.22752808988764045</v>
      </c>
      <c r="W2617" t="str">
        <f>VLOOKUP(tblOrders[[#This Row],[City]],CityRegion,2,0)</f>
        <v>South</v>
      </c>
      <c r="X2617" t="str">
        <f>VLOOKUP(tblOrders[[#This Row],[City]],lookups!A:C,3,0)</f>
        <v>Kerala</v>
      </c>
    </row>
    <row r="2618" spans="1:24" x14ac:dyDescent="0.25">
      <c r="A2618" t="s">
        <v>4338</v>
      </c>
      <c r="B2618" s="1">
        <v>45997</v>
      </c>
      <c r="C2618" t="s">
        <v>4339</v>
      </c>
      <c r="D2618" t="s">
        <v>21</v>
      </c>
      <c r="E2618" t="s">
        <v>73</v>
      </c>
      <c r="F2618" t="s">
        <v>74</v>
      </c>
      <c r="G2618" t="s">
        <v>68</v>
      </c>
      <c r="H2618" t="s">
        <v>75</v>
      </c>
      <c r="I2618" t="s">
        <v>52</v>
      </c>
      <c r="J2618" t="s">
        <v>34</v>
      </c>
      <c r="K2618">
        <v>5</v>
      </c>
      <c r="L2618">
        <v>65</v>
      </c>
      <c r="M2618">
        <v>0.15</v>
      </c>
      <c r="N2618">
        <v>276.25</v>
      </c>
      <c r="O2618">
        <v>86.25</v>
      </c>
      <c r="P2618" t="s">
        <v>28</v>
      </c>
      <c r="Q2618" t="s">
        <v>86</v>
      </c>
      <c r="R2618" t="s">
        <v>36</v>
      </c>
      <c r="S2618">
        <v>3.6</v>
      </c>
      <c r="T2618">
        <f>YEAR(tblOrders[[#This Row],[Order Date]])</f>
        <v>2025</v>
      </c>
      <c r="U2618" t="str">
        <f>TEXT(tblOrders[[#This Row],[Order Date]],"mmm-yyyy")</f>
        <v>Dec-2025</v>
      </c>
      <c r="V2618" s="4">
        <f>tblOrders[[#This Row],[Profit]]/tblOrders[[#This Row],[Sales Amount]]</f>
        <v>0.31221719457013575</v>
      </c>
      <c r="W2618" t="str">
        <f>VLOOKUP(tblOrders[[#This Row],[City]],CityRegion,2,0)</f>
        <v>South</v>
      </c>
      <c r="X2618" t="str">
        <f>VLOOKUP(tblOrders[[#This Row],[City]],lookups!A:C,3,0)</f>
        <v>Kerala</v>
      </c>
    </row>
    <row r="2619" spans="1:24" x14ac:dyDescent="0.25">
      <c r="A2619" t="s">
        <v>4340</v>
      </c>
      <c r="B2619" s="1">
        <v>45905</v>
      </c>
      <c r="C2619" t="s">
        <v>872</v>
      </c>
      <c r="D2619" t="s">
        <v>21</v>
      </c>
      <c r="E2619" t="s">
        <v>66</v>
      </c>
      <c r="F2619" t="s">
        <v>67</v>
      </c>
      <c r="G2619" t="s">
        <v>68</v>
      </c>
      <c r="H2619" t="s">
        <v>69</v>
      </c>
      <c r="I2619" t="s">
        <v>139</v>
      </c>
      <c r="J2619" t="s">
        <v>34</v>
      </c>
      <c r="K2619">
        <v>5</v>
      </c>
      <c r="L2619">
        <v>149</v>
      </c>
      <c r="M2619">
        <v>0</v>
      </c>
      <c r="N2619">
        <v>745</v>
      </c>
      <c r="O2619">
        <v>270</v>
      </c>
      <c r="P2619" t="s">
        <v>28</v>
      </c>
      <c r="Q2619" t="s">
        <v>35</v>
      </c>
      <c r="R2619" t="s">
        <v>36</v>
      </c>
      <c r="S2619">
        <v>3.1</v>
      </c>
      <c r="T2619">
        <f>YEAR(tblOrders[[#This Row],[Order Date]])</f>
        <v>2025</v>
      </c>
      <c r="U2619" t="str">
        <f>TEXT(tblOrders[[#This Row],[Order Date]],"mmm-yyyy")</f>
        <v>Sep-2025</v>
      </c>
      <c r="V2619" s="4">
        <f>tblOrders[[#This Row],[Profit]]/tblOrders[[#This Row],[Sales Amount]]</f>
        <v>0.36241610738255031</v>
      </c>
      <c r="W2619" t="str">
        <f>VLOOKUP(tblOrders[[#This Row],[City]],CityRegion,2,0)</f>
        <v>South</v>
      </c>
      <c r="X2619" t="str">
        <f>VLOOKUP(tblOrders[[#This Row],[City]],lookups!A:C,3,0)</f>
        <v>Tamil Nadu</v>
      </c>
    </row>
    <row r="2620" spans="1:24" x14ac:dyDescent="0.25">
      <c r="A2620" t="s">
        <v>4341</v>
      </c>
      <c r="B2620" s="1">
        <v>45848</v>
      </c>
      <c r="C2620" t="s">
        <v>989</v>
      </c>
      <c r="D2620" t="s">
        <v>21</v>
      </c>
      <c r="E2620" t="s">
        <v>66</v>
      </c>
      <c r="F2620" t="s">
        <v>67</v>
      </c>
      <c r="G2620" t="s">
        <v>68</v>
      </c>
      <c r="H2620" t="s">
        <v>69</v>
      </c>
      <c r="I2620" t="s">
        <v>70</v>
      </c>
      <c r="J2620" t="s">
        <v>45</v>
      </c>
      <c r="K2620">
        <v>5</v>
      </c>
      <c r="L2620">
        <v>149</v>
      </c>
      <c r="M2620">
        <v>0</v>
      </c>
      <c r="N2620">
        <v>745</v>
      </c>
      <c r="O2620">
        <v>270</v>
      </c>
      <c r="P2620" t="s">
        <v>28</v>
      </c>
      <c r="Q2620" t="s">
        <v>86</v>
      </c>
      <c r="R2620" t="s">
        <v>30</v>
      </c>
      <c r="S2620">
        <v>3.9</v>
      </c>
      <c r="T2620">
        <f>YEAR(tblOrders[[#This Row],[Order Date]])</f>
        <v>2025</v>
      </c>
      <c r="U2620" t="str">
        <f>TEXT(tblOrders[[#This Row],[Order Date]],"mmm-yyyy")</f>
        <v>Jul-2025</v>
      </c>
      <c r="V2620" s="4">
        <f>tblOrders[[#This Row],[Profit]]/tblOrders[[#This Row],[Sales Amount]]</f>
        <v>0.36241610738255031</v>
      </c>
      <c r="W2620" t="str">
        <f>VLOOKUP(tblOrders[[#This Row],[City]],CityRegion,2,0)</f>
        <v>South</v>
      </c>
      <c r="X2620" t="str">
        <f>VLOOKUP(tblOrders[[#This Row],[City]],lookups!A:C,3,0)</f>
        <v>Telengana</v>
      </c>
    </row>
    <row r="2621" spans="1:24" x14ac:dyDescent="0.25">
      <c r="A2621" t="s">
        <v>4342</v>
      </c>
      <c r="B2621" s="1">
        <v>45869</v>
      </c>
      <c r="C2621" t="s">
        <v>469</v>
      </c>
      <c r="D2621" t="s">
        <v>21</v>
      </c>
      <c r="E2621" t="s">
        <v>108</v>
      </c>
      <c r="F2621" t="s">
        <v>109</v>
      </c>
      <c r="G2621" t="s">
        <v>62</v>
      </c>
      <c r="H2621" t="s">
        <v>110</v>
      </c>
      <c r="I2621" t="s">
        <v>33</v>
      </c>
      <c r="J2621" t="s">
        <v>34</v>
      </c>
      <c r="K2621">
        <v>5</v>
      </c>
      <c r="L2621">
        <v>110</v>
      </c>
      <c r="M2621">
        <v>0.1</v>
      </c>
      <c r="N2621">
        <v>495</v>
      </c>
      <c r="O2621">
        <v>155</v>
      </c>
      <c r="P2621" t="s">
        <v>28</v>
      </c>
      <c r="Q2621" t="s">
        <v>46</v>
      </c>
      <c r="R2621" t="s">
        <v>30</v>
      </c>
      <c r="S2621">
        <v>4.0999999999999996</v>
      </c>
      <c r="T2621">
        <f>YEAR(tblOrders[[#This Row],[Order Date]])</f>
        <v>2025</v>
      </c>
      <c r="U2621" t="str">
        <f>TEXT(tblOrders[[#This Row],[Order Date]],"mmm-yyyy")</f>
        <v>Jul-2025</v>
      </c>
      <c r="V2621" s="4">
        <f>tblOrders[[#This Row],[Profit]]/tblOrders[[#This Row],[Sales Amount]]</f>
        <v>0.31313131313131315</v>
      </c>
      <c r="W2621" t="str">
        <f>VLOOKUP(tblOrders[[#This Row],[City]],CityRegion,2,0)</f>
        <v>North</v>
      </c>
      <c r="X2621" t="str">
        <f>VLOOKUP(tblOrders[[#This Row],[City]],lookups!A:C,3,0)</f>
        <v>Delhi</v>
      </c>
    </row>
    <row r="2622" spans="1:24" x14ac:dyDescent="0.25">
      <c r="A2622" t="s">
        <v>4343</v>
      </c>
      <c r="B2622" s="1">
        <v>45893</v>
      </c>
      <c r="C2622" t="s">
        <v>4344</v>
      </c>
      <c r="D2622" t="s">
        <v>21</v>
      </c>
      <c r="E2622" t="s">
        <v>114</v>
      </c>
      <c r="F2622" t="s">
        <v>115</v>
      </c>
      <c r="G2622" t="s">
        <v>42</v>
      </c>
      <c r="H2622" t="s">
        <v>116</v>
      </c>
      <c r="I2622" t="s">
        <v>57</v>
      </c>
      <c r="J2622" t="s">
        <v>34</v>
      </c>
      <c r="K2622">
        <v>2</v>
      </c>
      <c r="L2622">
        <v>12</v>
      </c>
      <c r="M2622">
        <v>0.15</v>
      </c>
      <c r="N2622">
        <v>20.399999999999999</v>
      </c>
      <c r="O2622">
        <v>8.4</v>
      </c>
      <c r="P2622" t="s">
        <v>28</v>
      </c>
      <c r="Q2622" t="s">
        <v>29</v>
      </c>
      <c r="R2622" t="s">
        <v>36</v>
      </c>
      <c r="S2622">
        <v>2.6</v>
      </c>
      <c r="T2622">
        <f>YEAR(tblOrders[[#This Row],[Order Date]])</f>
        <v>2025</v>
      </c>
      <c r="U2622" t="str">
        <f>TEXT(tblOrders[[#This Row],[Order Date]],"mmm-yyyy")</f>
        <v>Aug-2025</v>
      </c>
      <c r="V2622" s="4">
        <f>tblOrders[[#This Row],[Profit]]/tblOrders[[#This Row],[Sales Amount]]</f>
        <v>0.41176470588235298</v>
      </c>
      <c r="W2622" t="str">
        <f>VLOOKUP(tblOrders[[#This Row],[City]],CityRegion,2,0)</f>
        <v>South</v>
      </c>
      <c r="X2622" t="str">
        <f>VLOOKUP(tblOrders[[#This Row],[City]],lookups!A:C,3,0)</f>
        <v>Kerala</v>
      </c>
    </row>
    <row r="2623" spans="1:24" x14ac:dyDescent="0.25">
      <c r="A2623" t="s">
        <v>4345</v>
      </c>
      <c r="B2623" s="1">
        <v>45717</v>
      </c>
      <c r="C2623" t="s">
        <v>2310</v>
      </c>
      <c r="D2623" t="s">
        <v>21</v>
      </c>
      <c r="E2623" t="s">
        <v>114</v>
      </c>
      <c r="F2623" t="s">
        <v>115</v>
      </c>
      <c r="G2623" t="s">
        <v>42</v>
      </c>
      <c r="H2623" t="s">
        <v>116</v>
      </c>
      <c r="I2623" t="s">
        <v>52</v>
      </c>
      <c r="J2623" t="s">
        <v>27</v>
      </c>
      <c r="K2623">
        <v>5</v>
      </c>
      <c r="L2623">
        <v>12</v>
      </c>
      <c r="M2623">
        <v>0.15</v>
      </c>
      <c r="N2623">
        <v>51</v>
      </c>
      <c r="O2623">
        <v>21</v>
      </c>
      <c r="P2623" t="s">
        <v>85</v>
      </c>
      <c r="Q2623" t="s">
        <v>46</v>
      </c>
      <c r="R2623" t="s">
        <v>36</v>
      </c>
      <c r="S2623">
        <v>2.7</v>
      </c>
      <c r="T2623">
        <f>YEAR(tblOrders[[#This Row],[Order Date]])</f>
        <v>2025</v>
      </c>
      <c r="U2623" t="str">
        <f>TEXT(tblOrders[[#This Row],[Order Date]],"mmm-yyyy")</f>
        <v>Mar-2025</v>
      </c>
      <c r="V2623" s="4">
        <f>tblOrders[[#This Row],[Profit]]/tblOrders[[#This Row],[Sales Amount]]</f>
        <v>0.41176470588235292</v>
      </c>
      <c r="W2623" t="str">
        <f>VLOOKUP(tblOrders[[#This Row],[City]],CityRegion,2,0)</f>
        <v>South</v>
      </c>
      <c r="X2623" t="str">
        <f>VLOOKUP(tblOrders[[#This Row],[City]],lookups!A:C,3,0)</f>
        <v>Kerala</v>
      </c>
    </row>
    <row r="2624" spans="1:24" x14ac:dyDescent="0.25">
      <c r="A2624" t="s">
        <v>4346</v>
      </c>
      <c r="B2624" s="1">
        <v>45882</v>
      </c>
      <c r="C2624" t="s">
        <v>98</v>
      </c>
      <c r="D2624" t="s">
        <v>39</v>
      </c>
      <c r="E2624" t="s">
        <v>49</v>
      </c>
      <c r="F2624" t="s">
        <v>50</v>
      </c>
      <c r="G2624" t="s">
        <v>24</v>
      </c>
      <c r="H2624" t="s">
        <v>51</v>
      </c>
      <c r="I2624" t="s">
        <v>26</v>
      </c>
      <c r="J2624" t="s">
        <v>27</v>
      </c>
      <c r="K2624">
        <v>4</v>
      </c>
      <c r="L2624">
        <v>85</v>
      </c>
      <c r="M2624">
        <v>0.15</v>
      </c>
      <c r="N2624">
        <v>289</v>
      </c>
      <c r="O2624">
        <v>81</v>
      </c>
      <c r="P2624" t="s">
        <v>28</v>
      </c>
      <c r="Q2624" t="s">
        <v>46</v>
      </c>
      <c r="R2624" t="s">
        <v>123</v>
      </c>
      <c r="S2624">
        <v>4.5999999999999996</v>
      </c>
      <c r="T2624">
        <f>YEAR(tblOrders[[#This Row],[Order Date]])</f>
        <v>2025</v>
      </c>
      <c r="U2624" t="str">
        <f>TEXT(tblOrders[[#This Row],[Order Date]],"mmm-yyyy")</f>
        <v>Aug-2025</v>
      </c>
      <c r="V2624" s="4">
        <f>tblOrders[[#This Row],[Profit]]/tblOrders[[#This Row],[Sales Amount]]</f>
        <v>0.28027681660899656</v>
      </c>
      <c r="W2624" t="str">
        <f>VLOOKUP(tblOrders[[#This Row],[City]],CityRegion,2,0)</f>
        <v>South</v>
      </c>
      <c r="X2624" t="str">
        <f>VLOOKUP(tblOrders[[#This Row],[City]],lookups!A:C,3,0)</f>
        <v>Karnataka</v>
      </c>
    </row>
    <row r="2625" spans="1:24" x14ac:dyDescent="0.25">
      <c r="A2625" t="s">
        <v>4347</v>
      </c>
      <c r="B2625" s="1">
        <v>45662</v>
      </c>
      <c r="C2625" t="s">
        <v>206</v>
      </c>
      <c r="D2625" t="s">
        <v>39</v>
      </c>
      <c r="E2625" t="s">
        <v>55</v>
      </c>
      <c r="F2625" t="s">
        <v>56</v>
      </c>
      <c r="G2625" t="s">
        <v>24</v>
      </c>
      <c r="H2625" t="s">
        <v>51</v>
      </c>
      <c r="I2625" t="s">
        <v>26</v>
      </c>
      <c r="J2625" t="s">
        <v>34</v>
      </c>
      <c r="K2625">
        <v>5</v>
      </c>
      <c r="L2625">
        <v>42</v>
      </c>
      <c r="M2625">
        <v>0.1</v>
      </c>
      <c r="N2625">
        <v>189</v>
      </c>
      <c r="O2625">
        <v>69</v>
      </c>
      <c r="P2625" t="s">
        <v>28</v>
      </c>
      <c r="Q2625" t="s">
        <v>29</v>
      </c>
      <c r="R2625" t="s">
        <v>30</v>
      </c>
      <c r="S2625">
        <v>4.0999999999999996</v>
      </c>
      <c r="T2625">
        <f>YEAR(tblOrders[[#This Row],[Order Date]])</f>
        <v>2025</v>
      </c>
      <c r="U2625" t="str">
        <f>TEXT(tblOrders[[#This Row],[Order Date]],"mmm-yyyy")</f>
        <v>Jan-2025</v>
      </c>
      <c r="V2625" s="4">
        <f>tblOrders[[#This Row],[Profit]]/tblOrders[[#This Row],[Sales Amount]]</f>
        <v>0.36507936507936506</v>
      </c>
      <c r="W2625" t="str">
        <f>VLOOKUP(tblOrders[[#This Row],[City]],CityRegion,2,0)</f>
        <v>South</v>
      </c>
      <c r="X2625" t="str">
        <f>VLOOKUP(tblOrders[[#This Row],[City]],lookups!A:C,3,0)</f>
        <v>Karnataka</v>
      </c>
    </row>
    <row r="2626" spans="1:24" x14ac:dyDescent="0.25">
      <c r="A2626" t="s">
        <v>4348</v>
      </c>
      <c r="B2626" s="1">
        <v>45986</v>
      </c>
      <c r="C2626" t="s">
        <v>4349</v>
      </c>
      <c r="D2626" t="s">
        <v>21</v>
      </c>
      <c r="E2626" t="s">
        <v>101</v>
      </c>
      <c r="F2626" t="s">
        <v>102</v>
      </c>
      <c r="G2626" t="s">
        <v>24</v>
      </c>
      <c r="H2626" t="s">
        <v>103</v>
      </c>
      <c r="I2626" t="s">
        <v>44</v>
      </c>
      <c r="J2626" t="s">
        <v>45</v>
      </c>
      <c r="K2626">
        <v>2</v>
      </c>
      <c r="L2626">
        <v>120</v>
      </c>
      <c r="M2626">
        <v>0.1</v>
      </c>
      <c r="N2626">
        <v>216</v>
      </c>
      <c r="O2626">
        <v>60</v>
      </c>
      <c r="P2626" t="s">
        <v>28</v>
      </c>
      <c r="Q2626" t="s">
        <v>35</v>
      </c>
      <c r="R2626" t="s">
        <v>36</v>
      </c>
      <c r="S2626">
        <v>4.4000000000000004</v>
      </c>
      <c r="T2626">
        <f>YEAR(tblOrders[[#This Row],[Order Date]])</f>
        <v>2025</v>
      </c>
      <c r="U2626" t="str">
        <f>TEXT(tblOrders[[#This Row],[Order Date]],"mmm-yyyy")</f>
        <v>Nov-2025</v>
      </c>
      <c r="V2626" s="4">
        <f>tblOrders[[#This Row],[Profit]]/tblOrders[[#This Row],[Sales Amount]]</f>
        <v>0.27777777777777779</v>
      </c>
      <c r="W2626" t="str">
        <f>VLOOKUP(tblOrders[[#This Row],[City]],CityRegion,2,0)</f>
        <v>South</v>
      </c>
      <c r="X2626" t="str">
        <f>VLOOKUP(tblOrders[[#This Row],[City]],lookups!A:C,3,0)</f>
        <v>Kerala</v>
      </c>
    </row>
    <row r="2627" spans="1:24" x14ac:dyDescent="0.25">
      <c r="A2627" t="s">
        <v>4350</v>
      </c>
      <c r="B2627" s="1">
        <v>45670</v>
      </c>
      <c r="C2627" t="s">
        <v>2986</v>
      </c>
      <c r="D2627" t="s">
        <v>39</v>
      </c>
      <c r="E2627" t="s">
        <v>94</v>
      </c>
      <c r="F2627" t="s">
        <v>95</v>
      </c>
      <c r="G2627" t="s">
        <v>68</v>
      </c>
      <c r="H2627" t="s">
        <v>96</v>
      </c>
      <c r="I2627" t="s">
        <v>26</v>
      </c>
      <c r="J2627" t="s">
        <v>45</v>
      </c>
      <c r="K2627">
        <v>4</v>
      </c>
      <c r="L2627">
        <v>89</v>
      </c>
      <c r="M2627">
        <v>0.15</v>
      </c>
      <c r="N2627">
        <v>302.60000000000002</v>
      </c>
      <c r="O2627">
        <v>82.6</v>
      </c>
      <c r="P2627" t="s">
        <v>28</v>
      </c>
      <c r="Q2627" t="s">
        <v>46</v>
      </c>
      <c r="R2627" t="s">
        <v>30</v>
      </c>
      <c r="S2627">
        <v>4.9000000000000004</v>
      </c>
      <c r="T2627">
        <f>YEAR(tblOrders[[#This Row],[Order Date]])</f>
        <v>2025</v>
      </c>
      <c r="U2627" t="str">
        <f>TEXT(tblOrders[[#This Row],[Order Date]],"mmm-yyyy")</f>
        <v>Jan-2025</v>
      </c>
      <c r="V2627" s="4">
        <f>tblOrders[[#This Row],[Profit]]/tblOrders[[#This Row],[Sales Amount]]</f>
        <v>0.27296761401189684</v>
      </c>
      <c r="W2627" t="str">
        <f>VLOOKUP(tblOrders[[#This Row],[City]],CityRegion,2,0)</f>
        <v>South</v>
      </c>
      <c r="X2627" t="str">
        <f>VLOOKUP(tblOrders[[#This Row],[City]],lookups!A:C,3,0)</f>
        <v>Karnataka</v>
      </c>
    </row>
    <row r="2628" spans="1:24" x14ac:dyDescent="0.25">
      <c r="A2628" t="s">
        <v>4351</v>
      </c>
      <c r="B2628" s="1">
        <v>45948</v>
      </c>
      <c r="C2628" t="s">
        <v>1493</v>
      </c>
      <c r="D2628" t="s">
        <v>21</v>
      </c>
      <c r="E2628" t="s">
        <v>40</v>
      </c>
      <c r="F2628" t="s">
        <v>41</v>
      </c>
      <c r="G2628" t="s">
        <v>42</v>
      </c>
      <c r="H2628" t="s">
        <v>43</v>
      </c>
      <c r="I2628" t="s">
        <v>26</v>
      </c>
      <c r="J2628" t="s">
        <v>27</v>
      </c>
      <c r="K2628">
        <v>3</v>
      </c>
      <c r="L2628">
        <v>18</v>
      </c>
      <c r="M2628">
        <v>0.15</v>
      </c>
      <c r="N2628">
        <v>45.9</v>
      </c>
      <c r="O2628">
        <v>18.899999999999999</v>
      </c>
      <c r="P2628" t="s">
        <v>28</v>
      </c>
      <c r="Q2628" t="s">
        <v>91</v>
      </c>
      <c r="R2628" t="s">
        <v>36</v>
      </c>
      <c r="S2628">
        <v>4.5</v>
      </c>
      <c r="T2628">
        <f>YEAR(tblOrders[[#This Row],[Order Date]])</f>
        <v>2025</v>
      </c>
      <c r="U2628" t="str">
        <f>TEXT(tblOrders[[#This Row],[Order Date]],"mmm-yyyy")</f>
        <v>Oct-2025</v>
      </c>
      <c r="V2628" s="4">
        <f>tblOrders[[#This Row],[Profit]]/tblOrders[[#This Row],[Sales Amount]]</f>
        <v>0.41176470588235292</v>
      </c>
      <c r="W2628" t="str">
        <f>VLOOKUP(tblOrders[[#This Row],[City]],CityRegion,2,0)</f>
        <v>South</v>
      </c>
      <c r="X2628" t="str">
        <f>VLOOKUP(tblOrders[[#This Row],[City]],lookups!A:C,3,0)</f>
        <v>Karnataka</v>
      </c>
    </row>
    <row r="2629" spans="1:24" x14ac:dyDescent="0.25">
      <c r="A2629" t="s">
        <v>4352</v>
      </c>
      <c r="B2629" s="1">
        <v>45661</v>
      </c>
      <c r="C2629" t="s">
        <v>2961</v>
      </c>
      <c r="D2629" t="s">
        <v>21</v>
      </c>
      <c r="E2629" t="s">
        <v>108</v>
      </c>
      <c r="F2629" t="s">
        <v>109</v>
      </c>
      <c r="G2629" t="s">
        <v>62</v>
      </c>
      <c r="H2629" t="s">
        <v>110</v>
      </c>
      <c r="I2629" t="s">
        <v>84</v>
      </c>
      <c r="J2629" t="s">
        <v>34</v>
      </c>
      <c r="K2629">
        <v>1</v>
      </c>
      <c r="L2629">
        <v>110</v>
      </c>
      <c r="M2629">
        <v>0.05</v>
      </c>
      <c r="N2629">
        <v>104.5</v>
      </c>
      <c r="O2629">
        <v>36.5</v>
      </c>
      <c r="P2629" t="s">
        <v>28</v>
      </c>
      <c r="Q2629" t="s">
        <v>46</v>
      </c>
      <c r="R2629" t="s">
        <v>36</v>
      </c>
      <c r="S2629">
        <v>4.3</v>
      </c>
      <c r="T2629">
        <f>YEAR(tblOrders[[#This Row],[Order Date]])</f>
        <v>2025</v>
      </c>
      <c r="U2629" t="str">
        <f>TEXT(tblOrders[[#This Row],[Order Date]],"mmm-yyyy")</f>
        <v>Jan-2025</v>
      </c>
      <c r="V2629" s="4">
        <f>tblOrders[[#This Row],[Profit]]/tblOrders[[#This Row],[Sales Amount]]</f>
        <v>0.34928229665071769</v>
      </c>
      <c r="W2629" t="str">
        <f>VLOOKUP(tblOrders[[#This Row],[City]],CityRegion,2,0)</f>
        <v>West</v>
      </c>
      <c r="X2629" t="str">
        <f>VLOOKUP(tblOrders[[#This Row],[City]],lookups!A:C,3,0)</f>
        <v>Maharashtra</v>
      </c>
    </row>
    <row r="2630" spans="1:24" x14ac:dyDescent="0.25">
      <c r="A2630" t="s">
        <v>4353</v>
      </c>
      <c r="B2630" s="1">
        <v>45694</v>
      </c>
      <c r="C2630" t="s">
        <v>4354</v>
      </c>
      <c r="D2630" t="s">
        <v>39</v>
      </c>
      <c r="E2630" t="s">
        <v>94</v>
      </c>
      <c r="F2630" t="s">
        <v>95</v>
      </c>
      <c r="G2630" t="s">
        <v>68</v>
      </c>
      <c r="H2630" t="s">
        <v>96</v>
      </c>
      <c r="I2630" t="s">
        <v>26</v>
      </c>
      <c r="J2630" t="s">
        <v>34</v>
      </c>
      <c r="K2630">
        <v>5</v>
      </c>
      <c r="L2630">
        <v>89</v>
      </c>
      <c r="M2630">
        <v>0.05</v>
      </c>
      <c r="N2630">
        <v>422.75</v>
      </c>
      <c r="O2630">
        <v>147.75</v>
      </c>
      <c r="P2630" t="s">
        <v>28</v>
      </c>
      <c r="Q2630" t="s">
        <v>46</v>
      </c>
      <c r="R2630" t="s">
        <v>36</v>
      </c>
      <c r="S2630">
        <v>3.1</v>
      </c>
      <c r="T2630">
        <f>YEAR(tblOrders[[#This Row],[Order Date]])</f>
        <v>2025</v>
      </c>
      <c r="U2630" t="str">
        <f>TEXT(tblOrders[[#This Row],[Order Date]],"mmm-yyyy")</f>
        <v>Feb-2025</v>
      </c>
      <c r="V2630" s="4">
        <f>tblOrders[[#This Row],[Profit]]/tblOrders[[#This Row],[Sales Amount]]</f>
        <v>0.34949733885274986</v>
      </c>
      <c r="W2630" t="str">
        <f>VLOOKUP(tblOrders[[#This Row],[City]],CityRegion,2,0)</f>
        <v>South</v>
      </c>
      <c r="X2630" t="str">
        <f>VLOOKUP(tblOrders[[#This Row],[City]],lookups!A:C,3,0)</f>
        <v>Karnataka</v>
      </c>
    </row>
    <row r="2631" spans="1:24" x14ac:dyDescent="0.25">
      <c r="A2631" t="s">
        <v>4355</v>
      </c>
      <c r="B2631" s="1">
        <v>45715</v>
      </c>
      <c r="C2631" t="s">
        <v>3528</v>
      </c>
      <c r="D2631" t="s">
        <v>39</v>
      </c>
      <c r="E2631" t="s">
        <v>49</v>
      </c>
      <c r="F2631" t="s">
        <v>50</v>
      </c>
      <c r="G2631" t="s">
        <v>24</v>
      </c>
      <c r="H2631" t="s">
        <v>51</v>
      </c>
      <c r="I2631" t="s">
        <v>84</v>
      </c>
      <c r="J2631" t="s">
        <v>34</v>
      </c>
      <c r="K2631">
        <v>2</v>
      </c>
      <c r="L2631">
        <v>85</v>
      </c>
      <c r="M2631">
        <v>0.05</v>
      </c>
      <c r="N2631">
        <v>161.5</v>
      </c>
      <c r="O2631">
        <v>57.5</v>
      </c>
      <c r="P2631" t="s">
        <v>28</v>
      </c>
      <c r="Q2631" t="s">
        <v>46</v>
      </c>
      <c r="R2631" t="s">
        <v>30</v>
      </c>
      <c r="S2631">
        <v>3.8</v>
      </c>
      <c r="T2631">
        <f>YEAR(tblOrders[[#This Row],[Order Date]])</f>
        <v>2025</v>
      </c>
      <c r="U2631" t="str">
        <f>TEXT(tblOrders[[#This Row],[Order Date]],"mmm-yyyy")</f>
        <v>Feb-2025</v>
      </c>
      <c r="V2631" s="4">
        <f>tblOrders[[#This Row],[Profit]]/tblOrders[[#This Row],[Sales Amount]]</f>
        <v>0.35603715170278638</v>
      </c>
      <c r="W2631" t="str">
        <f>VLOOKUP(tblOrders[[#This Row],[City]],CityRegion,2,0)</f>
        <v>West</v>
      </c>
      <c r="X2631" t="str">
        <f>VLOOKUP(tblOrders[[#This Row],[City]],lookups!A:C,3,0)</f>
        <v>Maharashtra</v>
      </c>
    </row>
    <row r="2632" spans="1:24" x14ac:dyDescent="0.25">
      <c r="A2632" t="s">
        <v>4356</v>
      </c>
      <c r="B2632" s="1">
        <v>45827</v>
      </c>
      <c r="C2632" t="s">
        <v>2457</v>
      </c>
      <c r="D2632" t="s">
        <v>39</v>
      </c>
      <c r="E2632" t="s">
        <v>49</v>
      </c>
      <c r="F2632" t="s">
        <v>50</v>
      </c>
      <c r="G2632" t="s">
        <v>24</v>
      </c>
      <c r="H2632" t="s">
        <v>51</v>
      </c>
      <c r="I2632" t="s">
        <v>44</v>
      </c>
      <c r="J2632" t="s">
        <v>27</v>
      </c>
      <c r="K2632">
        <v>3</v>
      </c>
      <c r="L2632">
        <v>85</v>
      </c>
      <c r="M2632">
        <v>0.15</v>
      </c>
      <c r="N2632">
        <v>216.75</v>
      </c>
      <c r="O2632">
        <v>60.75</v>
      </c>
      <c r="P2632" t="s">
        <v>148</v>
      </c>
      <c r="Q2632" t="s">
        <v>86</v>
      </c>
      <c r="R2632" t="s">
        <v>36</v>
      </c>
      <c r="S2632">
        <v>3.4</v>
      </c>
      <c r="T2632">
        <f>YEAR(tblOrders[[#This Row],[Order Date]])</f>
        <v>2025</v>
      </c>
      <c r="U2632" t="str">
        <f>TEXT(tblOrders[[#This Row],[Order Date]],"mmm-yyyy")</f>
        <v>Jun-2025</v>
      </c>
      <c r="V2632" s="4">
        <f>tblOrders[[#This Row],[Profit]]/tblOrders[[#This Row],[Sales Amount]]</f>
        <v>0.28027681660899656</v>
      </c>
      <c r="W2632" t="str">
        <f>VLOOKUP(tblOrders[[#This Row],[City]],CityRegion,2,0)</f>
        <v>South</v>
      </c>
      <c r="X2632" t="str">
        <f>VLOOKUP(tblOrders[[#This Row],[City]],lookups!A:C,3,0)</f>
        <v>Kerala</v>
      </c>
    </row>
    <row r="2633" spans="1:24" x14ac:dyDescent="0.25">
      <c r="A2633" t="s">
        <v>4357</v>
      </c>
      <c r="B2633" s="1">
        <v>45787</v>
      </c>
      <c r="C2633" t="s">
        <v>4358</v>
      </c>
      <c r="D2633" t="s">
        <v>39</v>
      </c>
      <c r="E2633" t="s">
        <v>22</v>
      </c>
      <c r="F2633" t="s">
        <v>23</v>
      </c>
      <c r="G2633" t="s">
        <v>24</v>
      </c>
      <c r="H2633" t="s">
        <v>25</v>
      </c>
      <c r="I2633" t="s">
        <v>76</v>
      </c>
      <c r="J2633" t="s">
        <v>34</v>
      </c>
      <c r="K2633">
        <v>2</v>
      </c>
      <c r="L2633">
        <v>190</v>
      </c>
      <c r="M2633">
        <v>0.1</v>
      </c>
      <c r="N2633">
        <v>342</v>
      </c>
      <c r="O2633">
        <v>92</v>
      </c>
      <c r="P2633" t="s">
        <v>111</v>
      </c>
      <c r="Q2633" t="s">
        <v>91</v>
      </c>
      <c r="R2633" t="s">
        <v>36</v>
      </c>
      <c r="S2633">
        <v>3.4</v>
      </c>
      <c r="T2633">
        <f>YEAR(tblOrders[[#This Row],[Order Date]])</f>
        <v>2025</v>
      </c>
      <c r="U2633" t="str">
        <f>TEXT(tblOrders[[#This Row],[Order Date]],"mmm-yyyy")</f>
        <v>May-2025</v>
      </c>
      <c r="V2633" s="4">
        <f>tblOrders[[#This Row],[Profit]]/tblOrders[[#This Row],[Sales Amount]]</f>
        <v>0.26900584795321636</v>
      </c>
      <c r="W2633" t="str">
        <f>VLOOKUP(tblOrders[[#This Row],[City]],CityRegion,2,0)</f>
        <v>South</v>
      </c>
      <c r="X2633" t="str">
        <f>VLOOKUP(tblOrders[[#This Row],[City]],lookups!A:C,3,0)</f>
        <v>Kerala</v>
      </c>
    </row>
    <row r="2634" spans="1:24" x14ac:dyDescent="0.25">
      <c r="A2634" t="s">
        <v>4359</v>
      </c>
      <c r="B2634" s="1">
        <v>45690</v>
      </c>
      <c r="C2634" t="s">
        <v>2128</v>
      </c>
      <c r="D2634" t="s">
        <v>21</v>
      </c>
      <c r="E2634" t="s">
        <v>108</v>
      </c>
      <c r="F2634" t="s">
        <v>109</v>
      </c>
      <c r="G2634" t="s">
        <v>62</v>
      </c>
      <c r="H2634" t="s">
        <v>110</v>
      </c>
      <c r="I2634" t="s">
        <v>26</v>
      </c>
      <c r="J2634" t="s">
        <v>34</v>
      </c>
      <c r="K2634">
        <v>1</v>
      </c>
      <c r="L2634">
        <v>110</v>
      </c>
      <c r="M2634">
        <v>0.2</v>
      </c>
      <c r="N2634">
        <v>88</v>
      </c>
      <c r="O2634">
        <v>20</v>
      </c>
      <c r="P2634" t="s">
        <v>28</v>
      </c>
      <c r="Q2634" t="s">
        <v>91</v>
      </c>
      <c r="R2634" t="s">
        <v>36</v>
      </c>
      <c r="S2634">
        <v>3.3</v>
      </c>
      <c r="T2634">
        <f>YEAR(tblOrders[[#This Row],[Order Date]])</f>
        <v>2025</v>
      </c>
      <c r="U2634" t="str">
        <f>TEXT(tblOrders[[#This Row],[Order Date]],"mmm-yyyy")</f>
        <v>Feb-2025</v>
      </c>
      <c r="V2634" s="4">
        <f>tblOrders[[#This Row],[Profit]]/tblOrders[[#This Row],[Sales Amount]]</f>
        <v>0.22727272727272727</v>
      </c>
      <c r="W2634" t="str">
        <f>VLOOKUP(tblOrders[[#This Row],[City]],CityRegion,2,0)</f>
        <v>South</v>
      </c>
      <c r="X2634" t="str">
        <f>VLOOKUP(tblOrders[[#This Row],[City]],lookups!A:C,3,0)</f>
        <v>Karnataka</v>
      </c>
    </row>
    <row r="2635" spans="1:24" x14ac:dyDescent="0.25">
      <c r="A2635" t="s">
        <v>4360</v>
      </c>
      <c r="B2635" s="1">
        <v>45665</v>
      </c>
      <c r="C2635" t="s">
        <v>1177</v>
      </c>
      <c r="D2635" t="s">
        <v>21</v>
      </c>
      <c r="E2635" t="s">
        <v>101</v>
      </c>
      <c r="F2635" t="s">
        <v>102</v>
      </c>
      <c r="G2635" t="s">
        <v>24</v>
      </c>
      <c r="H2635" t="s">
        <v>103</v>
      </c>
      <c r="I2635" t="s">
        <v>139</v>
      </c>
      <c r="J2635" t="s">
        <v>45</v>
      </c>
      <c r="K2635">
        <v>5</v>
      </c>
      <c r="L2635">
        <v>120</v>
      </c>
      <c r="M2635">
        <v>0.2</v>
      </c>
      <c r="N2635">
        <v>480</v>
      </c>
      <c r="O2635">
        <v>90</v>
      </c>
      <c r="P2635" t="s">
        <v>111</v>
      </c>
      <c r="Q2635" t="s">
        <v>91</v>
      </c>
      <c r="R2635" t="s">
        <v>36</v>
      </c>
      <c r="S2635">
        <v>3.4</v>
      </c>
      <c r="T2635">
        <f>YEAR(tblOrders[[#This Row],[Order Date]])</f>
        <v>2025</v>
      </c>
      <c r="U2635" t="str">
        <f>TEXT(tblOrders[[#This Row],[Order Date]],"mmm-yyyy")</f>
        <v>Jan-2025</v>
      </c>
      <c r="V2635" s="4">
        <f>tblOrders[[#This Row],[Profit]]/tblOrders[[#This Row],[Sales Amount]]</f>
        <v>0.1875</v>
      </c>
      <c r="W2635" t="str">
        <f>VLOOKUP(tblOrders[[#This Row],[City]],CityRegion,2,0)</f>
        <v>South</v>
      </c>
      <c r="X2635" t="str">
        <f>VLOOKUP(tblOrders[[#This Row],[City]],lookups!A:C,3,0)</f>
        <v>Tamil Nadu</v>
      </c>
    </row>
    <row r="2636" spans="1:24" x14ac:dyDescent="0.25">
      <c r="A2636" t="s">
        <v>4361</v>
      </c>
      <c r="B2636" s="1">
        <v>45824</v>
      </c>
      <c r="C2636" t="s">
        <v>729</v>
      </c>
      <c r="D2636" t="s">
        <v>21</v>
      </c>
      <c r="E2636" t="s">
        <v>49</v>
      </c>
      <c r="F2636" t="s">
        <v>50</v>
      </c>
      <c r="G2636" t="s">
        <v>24</v>
      </c>
      <c r="H2636" t="s">
        <v>51</v>
      </c>
      <c r="I2636" t="s">
        <v>57</v>
      </c>
      <c r="J2636" t="s">
        <v>27</v>
      </c>
      <c r="K2636">
        <v>4</v>
      </c>
      <c r="L2636">
        <v>85</v>
      </c>
      <c r="M2636">
        <v>0.1</v>
      </c>
      <c r="N2636">
        <v>306</v>
      </c>
      <c r="O2636">
        <v>98</v>
      </c>
      <c r="P2636" t="s">
        <v>28</v>
      </c>
      <c r="Q2636" t="s">
        <v>86</v>
      </c>
      <c r="R2636" t="s">
        <v>36</v>
      </c>
      <c r="S2636">
        <v>3</v>
      </c>
      <c r="T2636">
        <f>YEAR(tblOrders[[#This Row],[Order Date]])</f>
        <v>2025</v>
      </c>
      <c r="U2636" t="str">
        <f>TEXT(tblOrders[[#This Row],[Order Date]],"mmm-yyyy")</f>
        <v>Jun-2025</v>
      </c>
      <c r="V2636" s="4">
        <f>tblOrders[[#This Row],[Profit]]/tblOrders[[#This Row],[Sales Amount]]</f>
        <v>0.3202614379084967</v>
      </c>
      <c r="W2636" t="str">
        <f>VLOOKUP(tblOrders[[#This Row],[City]],CityRegion,2,0)</f>
        <v>South</v>
      </c>
      <c r="X2636" t="str">
        <f>VLOOKUP(tblOrders[[#This Row],[City]],lookups!A:C,3,0)</f>
        <v>Kerala</v>
      </c>
    </row>
    <row r="2637" spans="1:24" x14ac:dyDescent="0.25">
      <c r="A2637" t="s">
        <v>4362</v>
      </c>
      <c r="B2637" s="1">
        <v>45988</v>
      </c>
      <c r="C2637" t="s">
        <v>3988</v>
      </c>
      <c r="D2637" t="s">
        <v>21</v>
      </c>
      <c r="E2637" t="s">
        <v>114</v>
      </c>
      <c r="F2637" t="s">
        <v>115</v>
      </c>
      <c r="G2637" t="s">
        <v>42</v>
      </c>
      <c r="H2637" t="s">
        <v>116</v>
      </c>
      <c r="I2637" t="s">
        <v>52</v>
      </c>
      <c r="J2637" t="s">
        <v>34</v>
      </c>
      <c r="K2637">
        <v>3</v>
      </c>
      <c r="L2637">
        <v>12</v>
      </c>
      <c r="M2637">
        <v>0.05</v>
      </c>
      <c r="N2637">
        <v>34.200000000000003</v>
      </c>
      <c r="O2637">
        <v>16.2</v>
      </c>
      <c r="P2637" t="s">
        <v>28</v>
      </c>
      <c r="Q2637" t="s">
        <v>46</v>
      </c>
      <c r="R2637" t="s">
        <v>36</v>
      </c>
      <c r="S2637">
        <v>4.7</v>
      </c>
      <c r="T2637">
        <f>YEAR(tblOrders[[#This Row],[Order Date]])</f>
        <v>2025</v>
      </c>
      <c r="U2637" t="str">
        <f>TEXT(tblOrders[[#This Row],[Order Date]],"mmm-yyyy")</f>
        <v>Nov-2025</v>
      </c>
      <c r="V2637" s="4">
        <f>tblOrders[[#This Row],[Profit]]/tblOrders[[#This Row],[Sales Amount]]</f>
        <v>0.47368421052631571</v>
      </c>
      <c r="W2637" t="str">
        <f>VLOOKUP(tblOrders[[#This Row],[City]],CityRegion,2,0)</f>
        <v>South</v>
      </c>
      <c r="X2637" t="str">
        <f>VLOOKUP(tblOrders[[#This Row],[City]],lookups!A:C,3,0)</f>
        <v>Kerala</v>
      </c>
    </row>
    <row r="2638" spans="1:24" x14ac:dyDescent="0.25">
      <c r="A2638" t="s">
        <v>4363</v>
      </c>
      <c r="B2638" s="1">
        <v>45830</v>
      </c>
      <c r="C2638" t="s">
        <v>2700</v>
      </c>
      <c r="D2638" t="s">
        <v>39</v>
      </c>
      <c r="E2638" t="s">
        <v>94</v>
      </c>
      <c r="F2638" t="s">
        <v>95</v>
      </c>
      <c r="G2638" t="s">
        <v>68</v>
      </c>
      <c r="H2638" t="s">
        <v>96</v>
      </c>
      <c r="I2638" t="s">
        <v>139</v>
      </c>
      <c r="J2638" t="s">
        <v>27</v>
      </c>
      <c r="K2638">
        <v>1</v>
      </c>
      <c r="L2638">
        <v>89</v>
      </c>
      <c r="M2638">
        <v>0.2</v>
      </c>
      <c r="N2638">
        <v>71.2</v>
      </c>
      <c r="O2638">
        <v>16.2</v>
      </c>
      <c r="P2638" t="s">
        <v>28</v>
      </c>
      <c r="Q2638" t="s">
        <v>29</v>
      </c>
      <c r="R2638" t="s">
        <v>30</v>
      </c>
      <c r="S2638">
        <v>2.9</v>
      </c>
      <c r="T2638">
        <f>YEAR(tblOrders[[#This Row],[Order Date]])</f>
        <v>2025</v>
      </c>
      <c r="U2638" t="str">
        <f>TEXT(tblOrders[[#This Row],[Order Date]],"mmm-yyyy")</f>
        <v>Jun-2025</v>
      </c>
      <c r="V2638" s="4">
        <f>tblOrders[[#This Row],[Profit]]/tblOrders[[#This Row],[Sales Amount]]</f>
        <v>0.22752808988764042</v>
      </c>
      <c r="W2638" t="str">
        <f>VLOOKUP(tblOrders[[#This Row],[City]],CityRegion,2,0)</f>
        <v>South</v>
      </c>
      <c r="X2638" t="str">
        <f>VLOOKUP(tblOrders[[#This Row],[City]],lookups!A:C,3,0)</f>
        <v>Tamil Nadu</v>
      </c>
    </row>
    <row r="2639" spans="1:24" x14ac:dyDescent="0.25">
      <c r="A2639" t="s">
        <v>4364</v>
      </c>
      <c r="B2639" s="1">
        <v>45770</v>
      </c>
      <c r="C2639" t="s">
        <v>1552</v>
      </c>
      <c r="D2639" t="s">
        <v>39</v>
      </c>
      <c r="E2639" t="s">
        <v>55</v>
      </c>
      <c r="F2639" t="s">
        <v>56</v>
      </c>
      <c r="G2639" t="s">
        <v>24</v>
      </c>
      <c r="H2639" t="s">
        <v>51</v>
      </c>
      <c r="I2639" t="s">
        <v>84</v>
      </c>
      <c r="J2639" t="s">
        <v>34</v>
      </c>
      <c r="K2639">
        <v>4</v>
      </c>
      <c r="L2639">
        <v>42</v>
      </c>
      <c r="M2639">
        <v>0.05</v>
      </c>
      <c r="N2639">
        <v>159.6</v>
      </c>
      <c r="O2639">
        <v>63.6</v>
      </c>
      <c r="P2639" t="s">
        <v>28</v>
      </c>
      <c r="Q2639" t="s">
        <v>46</v>
      </c>
      <c r="R2639" t="s">
        <v>36</v>
      </c>
      <c r="S2639">
        <v>3.3</v>
      </c>
      <c r="T2639">
        <f>YEAR(tblOrders[[#This Row],[Order Date]])</f>
        <v>2025</v>
      </c>
      <c r="U2639" t="str">
        <f>TEXT(tblOrders[[#This Row],[Order Date]],"mmm-yyyy")</f>
        <v>Apr-2025</v>
      </c>
      <c r="V2639" s="4">
        <f>tblOrders[[#This Row],[Profit]]/tblOrders[[#This Row],[Sales Amount]]</f>
        <v>0.39849624060150379</v>
      </c>
      <c r="W2639" t="str">
        <f>VLOOKUP(tblOrders[[#This Row],[City]],CityRegion,2,0)</f>
        <v>West</v>
      </c>
      <c r="X2639" t="str">
        <f>VLOOKUP(tblOrders[[#This Row],[City]],lookups!A:C,3,0)</f>
        <v>Maharashtra</v>
      </c>
    </row>
    <row r="2640" spans="1:24" x14ac:dyDescent="0.25">
      <c r="A2640" t="s">
        <v>4365</v>
      </c>
      <c r="B2640" s="1">
        <v>46013</v>
      </c>
      <c r="C2640" t="s">
        <v>2697</v>
      </c>
      <c r="D2640" t="s">
        <v>39</v>
      </c>
      <c r="E2640" t="s">
        <v>101</v>
      </c>
      <c r="F2640" t="s">
        <v>102</v>
      </c>
      <c r="G2640" t="s">
        <v>24</v>
      </c>
      <c r="H2640" t="s">
        <v>103</v>
      </c>
      <c r="I2640" t="s">
        <v>84</v>
      </c>
      <c r="J2640" t="s">
        <v>27</v>
      </c>
      <c r="K2640">
        <v>2</v>
      </c>
      <c r="L2640">
        <v>120</v>
      </c>
      <c r="M2640">
        <v>0.05</v>
      </c>
      <c r="N2640">
        <v>228</v>
      </c>
      <c r="O2640">
        <v>72</v>
      </c>
      <c r="P2640" t="s">
        <v>28</v>
      </c>
      <c r="Q2640" t="s">
        <v>35</v>
      </c>
      <c r="R2640" t="s">
        <v>30</v>
      </c>
      <c r="S2640">
        <v>3.1</v>
      </c>
      <c r="T2640">
        <f>YEAR(tblOrders[[#This Row],[Order Date]])</f>
        <v>2025</v>
      </c>
      <c r="U2640" t="str">
        <f>TEXT(tblOrders[[#This Row],[Order Date]],"mmm-yyyy")</f>
        <v>Dec-2025</v>
      </c>
      <c r="V2640" s="4">
        <f>tblOrders[[#This Row],[Profit]]/tblOrders[[#This Row],[Sales Amount]]</f>
        <v>0.31578947368421051</v>
      </c>
      <c r="W2640" t="str">
        <f>VLOOKUP(tblOrders[[#This Row],[City]],CityRegion,2,0)</f>
        <v>West</v>
      </c>
      <c r="X2640" t="str">
        <f>VLOOKUP(tblOrders[[#This Row],[City]],lookups!A:C,3,0)</f>
        <v>Maharashtra</v>
      </c>
    </row>
    <row r="2641" spans="1:24" x14ac:dyDescent="0.25">
      <c r="A2641" t="s">
        <v>4366</v>
      </c>
      <c r="B2641" s="1">
        <v>45937</v>
      </c>
      <c r="C2641" t="s">
        <v>4180</v>
      </c>
      <c r="D2641" t="s">
        <v>21</v>
      </c>
      <c r="E2641" t="s">
        <v>114</v>
      </c>
      <c r="F2641" t="s">
        <v>115</v>
      </c>
      <c r="G2641" t="s">
        <v>42</v>
      </c>
      <c r="H2641" t="s">
        <v>116</v>
      </c>
      <c r="I2641" t="s">
        <v>52</v>
      </c>
      <c r="J2641" t="s">
        <v>45</v>
      </c>
      <c r="K2641">
        <v>3</v>
      </c>
      <c r="L2641">
        <v>12</v>
      </c>
      <c r="M2641">
        <v>0.05</v>
      </c>
      <c r="N2641">
        <v>34.200000000000003</v>
      </c>
      <c r="O2641">
        <v>16.2</v>
      </c>
      <c r="P2641" t="s">
        <v>28</v>
      </c>
      <c r="Q2641" t="s">
        <v>29</v>
      </c>
      <c r="R2641" t="s">
        <v>36</v>
      </c>
      <c r="S2641">
        <v>4.5999999999999996</v>
      </c>
      <c r="T2641">
        <f>YEAR(tblOrders[[#This Row],[Order Date]])</f>
        <v>2025</v>
      </c>
      <c r="U2641" t="str">
        <f>TEXT(tblOrders[[#This Row],[Order Date]],"mmm-yyyy")</f>
        <v>Oct-2025</v>
      </c>
      <c r="V2641" s="4">
        <f>tblOrders[[#This Row],[Profit]]/tblOrders[[#This Row],[Sales Amount]]</f>
        <v>0.47368421052631571</v>
      </c>
      <c r="W2641" t="str">
        <f>VLOOKUP(tblOrders[[#This Row],[City]],CityRegion,2,0)</f>
        <v>South</v>
      </c>
      <c r="X2641" t="str">
        <f>VLOOKUP(tblOrders[[#This Row],[City]],lookups!A:C,3,0)</f>
        <v>Kerala</v>
      </c>
    </row>
    <row r="2642" spans="1:24" x14ac:dyDescent="0.25">
      <c r="A2642" t="s">
        <v>4367</v>
      </c>
      <c r="B2642" s="1">
        <v>45892</v>
      </c>
      <c r="C2642" t="s">
        <v>1394</v>
      </c>
      <c r="D2642" t="s">
        <v>21</v>
      </c>
      <c r="E2642" t="s">
        <v>101</v>
      </c>
      <c r="F2642" t="s">
        <v>102</v>
      </c>
      <c r="G2642" t="s">
        <v>24</v>
      </c>
      <c r="H2642" t="s">
        <v>103</v>
      </c>
      <c r="I2642" t="s">
        <v>84</v>
      </c>
      <c r="J2642" t="s">
        <v>27</v>
      </c>
      <c r="K2642">
        <v>4</v>
      </c>
      <c r="L2642">
        <v>120</v>
      </c>
      <c r="M2642">
        <v>0.15</v>
      </c>
      <c r="N2642">
        <v>408</v>
      </c>
      <c r="O2642">
        <v>96</v>
      </c>
      <c r="P2642" t="s">
        <v>28</v>
      </c>
      <c r="Q2642" t="s">
        <v>29</v>
      </c>
      <c r="R2642" t="s">
        <v>30</v>
      </c>
      <c r="S2642">
        <v>4.5</v>
      </c>
      <c r="T2642">
        <f>YEAR(tblOrders[[#This Row],[Order Date]])</f>
        <v>2025</v>
      </c>
      <c r="U2642" t="str">
        <f>TEXT(tblOrders[[#This Row],[Order Date]],"mmm-yyyy")</f>
        <v>Aug-2025</v>
      </c>
      <c r="V2642" s="4">
        <f>tblOrders[[#This Row],[Profit]]/tblOrders[[#This Row],[Sales Amount]]</f>
        <v>0.23529411764705882</v>
      </c>
      <c r="W2642" t="str">
        <f>VLOOKUP(tblOrders[[#This Row],[City]],CityRegion,2,0)</f>
        <v>West</v>
      </c>
      <c r="X2642" t="str">
        <f>VLOOKUP(tblOrders[[#This Row],[City]],lookups!A:C,3,0)</f>
        <v>Maharashtra</v>
      </c>
    </row>
    <row r="2643" spans="1:24" x14ac:dyDescent="0.25">
      <c r="A2643" t="s">
        <v>4368</v>
      </c>
      <c r="B2643" s="1">
        <v>45731</v>
      </c>
      <c r="C2643" t="s">
        <v>1804</v>
      </c>
      <c r="D2643" t="s">
        <v>21</v>
      </c>
      <c r="E2643" t="s">
        <v>66</v>
      </c>
      <c r="F2643" t="s">
        <v>67</v>
      </c>
      <c r="G2643" t="s">
        <v>68</v>
      </c>
      <c r="H2643" t="s">
        <v>69</v>
      </c>
      <c r="I2643" t="s">
        <v>70</v>
      </c>
      <c r="J2643" t="s">
        <v>34</v>
      </c>
      <c r="K2643">
        <v>1</v>
      </c>
      <c r="L2643">
        <v>149</v>
      </c>
      <c r="M2643">
        <v>0.1</v>
      </c>
      <c r="N2643">
        <v>134.1</v>
      </c>
      <c r="O2643">
        <v>39.1</v>
      </c>
      <c r="P2643" t="s">
        <v>28</v>
      </c>
      <c r="Q2643" t="s">
        <v>91</v>
      </c>
      <c r="R2643" t="s">
        <v>36</v>
      </c>
      <c r="S2643">
        <v>2.9</v>
      </c>
      <c r="T2643">
        <f>YEAR(tblOrders[[#This Row],[Order Date]])</f>
        <v>2025</v>
      </c>
      <c r="U2643" t="str">
        <f>TEXT(tblOrders[[#This Row],[Order Date]],"mmm-yyyy")</f>
        <v>Mar-2025</v>
      </c>
      <c r="V2643" s="4">
        <f>tblOrders[[#This Row],[Profit]]/tblOrders[[#This Row],[Sales Amount]]</f>
        <v>0.29157345264727819</v>
      </c>
      <c r="W2643" t="str">
        <f>VLOOKUP(tblOrders[[#This Row],[City]],CityRegion,2,0)</f>
        <v>South</v>
      </c>
      <c r="X2643" t="str">
        <f>VLOOKUP(tblOrders[[#This Row],[City]],lookups!A:C,3,0)</f>
        <v>Telengana</v>
      </c>
    </row>
    <row r="2644" spans="1:24" x14ac:dyDescent="0.25">
      <c r="A2644" t="s">
        <v>4369</v>
      </c>
      <c r="B2644" s="1">
        <v>45727</v>
      </c>
      <c r="C2644" t="s">
        <v>4370</v>
      </c>
      <c r="D2644" t="s">
        <v>39</v>
      </c>
      <c r="E2644" t="s">
        <v>66</v>
      </c>
      <c r="F2644" t="s">
        <v>67</v>
      </c>
      <c r="G2644" t="s">
        <v>68</v>
      </c>
      <c r="H2644" t="s">
        <v>69</v>
      </c>
      <c r="I2644" t="s">
        <v>76</v>
      </c>
      <c r="J2644" t="s">
        <v>34</v>
      </c>
      <c r="K2644">
        <v>2</v>
      </c>
      <c r="L2644">
        <v>149</v>
      </c>
      <c r="M2644">
        <v>0.2</v>
      </c>
      <c r="N2644">
        <v>238.4</v>
      </c>
      <c r="O2644">
        <v>48.4</v>
      </c>
      <c r="P2644" t="s">
        <v>28</v>
      </c>
      <c r="Q2644" t="s">
        <v>86</v>
      </c>
      <c r="R2644" t="s">
        <v>36</v>
      </c>
      <c r="S2644">
        <v>3.1</v>
      </c>
      <c r="T2644">
        <f>YEAR(tblOrders[[#This Row],[Order Date]])</f>
        <v>2025</v>
      </c>
      <c r="U2644" t="str">
        <f>TEXT(tblOrders[[#This Row],[Order Date]],"mmm-yyyy")</f>
        <v>Mar-2025</v>
      </c>
      <c r="V2644" s="4">
        <f>tblOrders[[#This Row],[Profit]]/tblOrders[[#This Row],[Sales Amount]]</f>
        <v>0.2030201342281879</v>
      </c>
      <c r="W2644" t="str">
        <f>VLOOKUP(tblOrders[[#This Row],[City]],CityRegion,2,0)</f>
        <v>South</v>
      </c>
      <c r="X2644" t="str">
        <f>VLOOKUP(tblOrders[[#This Row],[City]],lookups!A:C,3,0)</f>
        <v>Kerala</v>
      </c>
    </row>
    <row r="2645" spans="1:24" x14ac:dyDescent="0.25">
      <c r="A2645" t="s">
        <v>4371</v>
      </c>
      <c r="B2645" s="1">
        <v>45960</v>
      </c>
      <c r="C2645" t="s">
        <v>2597</v>
      </c>
      <c r="D2645" t="s">
        <v>21</v>
      </c>
      <c r="E2645" t="s">
        <v>73</v>
      </c>
      <c r="F2645" t="s">
        <v>74</v>
      </c>
      <c r="G2645" t="s">
        <v>68</v>
      </c>
      <c r="H2645" t="s">
        <v>75</v>
      </c>
      <c r="I2645" t="s">
        <v>76</v>
      </c>
      <c r="J2645" t="s">
        <v>45</v>
      </c>
      <c r="K2645">
        <v>4</v>
      </c>
      <c r="L2645">
        <v>65</v>
      </c>
      <c r="M2645">
        <v>0.15</v>
      </c>
      <c r="N2645">
        <v>221</v>
      </c>
      <c r="O2645">
        <v>69</v>
      </c>
      <c r="P2645" t="s">
        <v>28</v>
      </c>
      <c r="Q2645" t="s">
        <v>86</v>
      </c>
      <c r="R2645" t="s">
        <v>36</v>
      </c>
      <c r="S2645">
        <v>2.7</v>
      </c>
      <c r="T2645">
        <f>YEAR(tblOrders[[#This Row],[Order Date]])</f>
        <v>2025</v>
      </c>
      <c r="U2645" t="str">
        <f>TEXT(tblOrders[[#This Row],[Order Date]],"mmm-yyyy")</f>
        <v>Oct-2025</v>
      </c>
      <c r="V2645" s="4">
        <f>tblOrders[[#This Row],[Profit]]/tblOrders[[#This Row],[Sales Amount]]</f>
        <v>0.31221719457013575</v>
      </c>
      <c r="W2645" t="str">
        <f>VLOOKUP(tblOrders[[#This Row],[City]],CityRegion,2,0)</f>
        <v>South</v>
      </c>
      <c r="X2645" t="str">
        <f>VLOOKUP(tblOrders[[#This Row],[City]],lookups!A:C,3,0)</f>
        <v>Kerala</v>
      </c>
    </row>
    <row r="2646" spans="1:24" x14ac:dyDescent="0.25">
      <c r="A2646" t="s">
        <v>4372</v>
      </c>
      <c r="B2646" s="1">
        <v>45665</v>
      </c>
      <c r="C2646" t="s">
        <v>524</v>
      </c>
      <c r="D2646" t="s">
        <v>39</v>
      </c>
      <c r="E2646" t="s">
        <v>55</v>
      </c>
      <c r="F2646" t="s">
        <v>56</v>
      </c>
      <c r="G2646" t="s">
        <v>24</v>
      </c>
      <c r="H2646" t="s">
        <v>51</v>
      </c>
      <c r="I2646" t="s">
        <v>84</v>
      </c>
      <c r="J2646" t="s">
        <v>45</v>
      </c>
      <c r="K2646">
        <v>1</v>
      </c>
      <c r="L2646">
        <v>42</v>
      </c>
      <c r="M2646">
        <v>0.05</v>
      </c>
      <c r="N2646">
        <v>39.9</v>
      </c>
      <c r="O2646">
        <v>15.9</v>
      </c>
      <c r="P2646" t="s">
        <v>28</v>
      </c>
      <c r="Q2646" t="s">
        <v>35</v>
      </c>
      <c r="R2646" t="s">
        <v>36</v>
      </c>
      <c r="S2646">
        <v>3.7</v>
      </c>
      <c r="T2646">
        <f>YEAR(tblOrders[[#This Row],[Order Date]])</f>
        <v>2025</v>
      </c>
      <c r="U2646" t="str">
        <f>TEXT(tblOrders[[#This Row],[Order Date]],"mmm-yyyy")</f>
        <v>Jan-2025</v>
      </c>
      <c r="V2646" s="4">
        <f>tblOrders[[#This Row],[Profit]]/tblOrders[[#This Row],[Sales Amount]]</f>
        <v>0.39849624060150379</v>
      </c>
      <c r="W2646" t="str">
        <f>VLOOKUP(tblOrders[[#This Row],[City]],CityRegion,2,0)</f>
        <v>West</v>
      </c>
      <c r="X2646" t="str">
        <f>VLOOKUP(tblOrders[[#This Row],[City]],lookups!A:C,3,0)</f>
        <v>Maharashtra</v>
      </c>
    </row>
    <row r="2647" spans="1:24" x14ac:dyDescent="0.25">
      <c r="A2647" t="s">
        <v>4373</v>
      </c>
      <c r="B2647" s="1">
        <v>45752</v>
      </c>
      <c r="C2647" t="s">
        <v>4115</v>
      </c>
      <c r="D2647" t="s">
        <v>39</v>
      </c>
      <c r="E2647" t="s">
        <v>108</v>
      </c>
      <c r="F2647" t="s">
        <v>109</v>
      </c>
      <c r="G2647" t="s">
        <v>62</v>
      </c>
      <c r="H2647" t="s">
        <v>110</v>
      </c>
      <c r="I2647" t="s">
        <v>44</v>
      </c>
      <c r="J2647" t="s">
        <v>45</v>
      </c>
      <c r="K2647">
        <v>5</v>
      </c>
      <c r="L2647">
        <v>110</v>
      </c>
      <c r="M2647">
        <v>0.2</v>
      </c>
      <c r="N2647">
        <v>440</v>
      </c>
      <c r="O2647">
        <v>100</v>
      </c>
      <c r="P2647" t="s">
        <v>28</v>
      </c>
      <c r="Q2647" t="s">
        <v>46</v>
      </c>
      <c r="R2647" t="s">
        <v>30</v>
      </c>
      <c r="S2647">
        <v>3.9</v>
      </c>
      <c r="T2647">
        <f>YEAR(tblOrders[[#This Row],[Order Date]])</f>
        <v>2025</v>
      </c>
      <c r="U2647" t="str">
        <f>TEXT(tblOrders[[#This Row],[Order Date]],"mmm-yyyy")</f>
        <v>Apr-2025</v>
      </c>
      <c r="V2647" s="4">
        <f>tblOrders[[#This Row],[Profit]]/tblOrders[[#This Row],[Sales Amount]]</f>
        <v>0.22727272727272727</v>
      </c>
      <c r="W2647" t="str">
        <f>VLOOKUP(tblOrders[[#This Row],[City]],CityRegion,2,0)</f>
        <v>South</v>
      </c>
      <c r="X2647" t="str">
        <f>VLOOKUP(tblOrders[[#This Row],[City]],lookups!A:C,3,0)</f>
        <v>Kerala</v>
      </c>
    </row>
    <row r="2648" spans="1:24" x14ac:dyDescent="0.25">
      <c r="A2648" t="s">
        <v>4374</v>
      </c>
      <c r="B2648" s="1">
        <v>45907</v>
      </c>
      <c r="C2648" t="s">
        <v>2795</v>
      </c>
      <c r="D2648" t="s">
        <v>21</v>
      </c>
      <c r="E2648" t="s">
        <v>60</v>
      </c>
      <c r="F2648" t="s">
        <v>61</v>
      </c>
      <c r="G2648" t="s">
        <v>62</v>
      </c>
      <c r="H2648" t="s">
        <v>63</v>
      </c>
      <c r="I2648" t="s">
        <v>33</v>
      </c>
      <c r="J2648" t="s">
        <v>34</v>
      </c>
      <c r="K2648">
        <v>4</v>
      </c>
      <c r="L2648">
        <v>45</v>
      </c>
      <c r="M2648">
        <v>0.15</v>
      </c>
      <c r="N2648">
        <v>153</v>
      </c>
      <c r="O2648">
        <v>49</v>
      </c>
      <c r="P2648" t="s">
        <v>28</v>
      </c>
      <c r="Q2648" t="s">
        <v>46</v>
      </c>
      <c r="R2648" t="s">
        <v>36</v>
      </c>
      <c r="S2648">
        <v>2.7</v>
      </c>
      <c r="T2648">
        <f>YEAR(tblOrders[[#This Row],[Order Date]])</f>
        <v>2025</v>
      </c>
      <c r="U2648" t="str">
        <f>TEXT(tblOrders[[#This Row],[Order Date]],"mmm-yyyy")</f>
        <v>Sep-2025</v>
      </c>
      <c r="V2648" s="4">
        <f>tblOrders[[#This Row],[Profit]]/tblOrders[[#This Row],[Sales Amount]]</f>
        <v>0.3202614379084967</v>
      </c>
      <c r="W2648" t="str">
        <f>VLOOKUP(tblOrders[[#This Row],[City]],CityRegion,2,0)</f>
        <v>North</v>
      </c>
      <c r="X2648" t="str">
        <f>VLOOKUP(tblOrders[[#This Row],[City]],lookups!A:C,3,0)</f>
        <v>Delhi</v>
      </c>
    </row>
    <row r="2649" spans="1:24" x14ac:dyDescent="0.25">
      <c r="A2649" t="s">
        <v>4375</v>
      </c>
      <c r="B2649" s="1">
        <v>45860</v>
      </c>
      <c r="C2649" t="s">
        <v>3768</v>
      </c>
      <c r="D2649" t="s">
        <v>21</v>
      </c>
      <c r="E2649" t="s">
        <v>49</v>
      </c>
      <c r="F2649" t="s">
        <v>50</v>
      </c>
      <c r="G2649" t="s">
        <v>24</v>
      </c>
      <c r="H2649" t="s">
        <v>51</v>
      </c>
      <c r="I2649" t="s">
        <v>52</v>
      </c>
      <c r="J2649" t="s">
        <v>34</v>
      </c>
      <c r="K2649">
        <v>1</v>
      </c>
      <c r="L2649">
        <v>85</v>
      </c>
      <c r="M2649">
        <v>0.15</v>
      </c>
      <c r="N2649">
        <v>72.25</v>
      </c>
      <c r="O2649">
        <v>20.25</v>
      </c>
      <c r="P2649" t="s">
        <v>148</v>
      </c>
      <c r="Q2649" t="s">
        <v>46</v>
      </c>
      <c r="R2649" t="s">
        <v>36</v>
      </c>
      <c r="S2649">
        <v>3.3</v>
      </c>
      <c r="T2649">
        <f>YEAR(tblOrders[[#This Row],[Order Date]])</f>
        <v>2025</v>
      </c>
      <c r="U2649" t="str">
        <f>TEXT(tblOrders[[#This Row],[Order Date]],"mmm-yyyy")</f>
        <v>Jul-2025</v>
      </c>
      <c r="V2649" s="4">
        <f>tblOrders[[#This Row],[Profit]]/tblOrders[[#This Row],[Sales Amount]]</f>
        <v>0.28027681660899656</v>
      </c>
      <c r="W2649" t="str">
        <f>VLOOKUP(tblOrders[[#This Row],[City]],CityRegion,2,0)</f>
        <v>South</v>
      </c>
      <c r="X2649" t="str">
        <f>VLOOKUP(tblOrders[[#This Row],[City]],lookups!A:C,3,0)</f>
        <v>Kerala</v>
      </c>
    </row>
    <row r="2650" spans="1:24" x14ac:dyDescent="0.25">
      <c r="A2650" t="s">
        <v>4376</v>
      </c>
      <c r="B2650" s="1">
        <v>45828</v>
      </c>
      <c r="C2650" t="s">
        <v>447</v>
      </c>
      <c r="D2650" t="s">
        <v>21</v>
      </c>
      <c r="E2650" t="s">
        <v>66</v>
      </c>
      <c r="F2650" t="s">
        <v>67</v>
      </c>
      <c r="G2650" t="s">
        <v>68</v>
      </c>
      <c r="H2650" t="s">
        <v>69</v>
      </c>
      <c r="I2650" t="s">
        <v>130</v>
      </c>
      <c r="J2650" t="s">
        <v>34</v>
      </c>
      <c r="K2650">
        <v>1</v>
      </c>
      <c r="L2650">
        <v>149</v>
      </c>
      <c r="M2650">
        <v>0.1</v>
      </c>
      <c r="N2650">
        <v>134.1</v>
      </c>
      <c r="O2650">
        <v>39.1</v>
      </c>
      <c r="P2650" t="s">
        <v>28</v>
      </c>
      <c r="Q2650" t="s">
        <v>29</v>
      </c>
      <c r="R2650" t="s">
        <v>36</v>
      </c>
      <c r="S2650">
        <v>2.9</v>
      </c>
      <c r="T2650">
        <f>YEAR(tblOrders[[#This Row],[Order Date]])</f>
        <v>2025</v>
      </c>
      <c r="U2650" t="str">
        <f>TEXT(tblOrders[[#This Row],[Order Date]],"mmm-yyyy")</f>
        <v>Jun-2025</v>
      </c>
      <c r="V2650" s="4">
        <f>tblOrders[[#This Row],[Profit]]/tblOrders[[#This Row],[Sales Amount]]</f>
        <v>0.29157345264727819</v>
      </c>
      <c r="W2650" t="str">
        <f>VLOOKUP(tblOrders[[#This Row],[City]],CityRegion,2,0)</f>
        <v>West</v>
      </c>
      <c r="X2650" t="str">
        <f>VLOOKUP(tblOrders[[#This Row],[City]],lookups!A:C,3,0)</f>
        <v>Maharashtra</v>
      </c>
    </row>
    <row r="2651" spans="1:24" x14ac:dyDescent="0.25">
      <c r="A2651" t="s">
        <v>4377</v>
      </c>
      <c r="B2651" s="1">
        <v>45724</v>
      </c>
      <c r="C2651" t="s">
        <v>245</v>
      </c>
      <c r="D2651" t="s">
        <v>39</v>
      </c>
      <c r="E2651" t="s">
        <v>114</v>
      </c>
      <c r="F2651" t="s">
        <v>115</v>
      </c>
      <c r="G2651" t="s">
        <v>42</v>
      </c>
      <c r="H2651" t="s">
        <v>116</v>
      </c>
      <c r="I2651" t="s">
        <v>52</v>
      </c>
      <c r="J2651" t="s">
        <v>45</v>
      </c>
      <c r="K2651">
        <v>1</v>
      </c>
      <c r="L2651">
        <v>12</v>
      </c>
      <c r="M2651">
        <v>0</v>
      </c>
      <c r="N2651">
        <v>12</v>
      </c>
      <c r="O2651">
        <v>6</v>
      </c>
      <c r="P2651" t="s">
        <v>28</v>
      </c>
      <c r="Q2651" t="s">
        <v>35</v>
      </c>
      <c r="R2651" t="s">
        <v>36</v>
      </c>
      <c r="S2651">
        <v>4.3</v>
      </c>
      <c r="T2651">
        <f>YEAR(tblOrders[[#This Row],[Order Date]])</f>
        <v>2025</v>
      </c>
      <c r="U2651" t="str">
        <f>TEXT(tblOrders[[#This Row],[Order Date]],"mmm-yyyy")</f>
        <v>Mar-2025</v>
      </c>
      <c r="V2651" s="4">
        <f>tblOrders[[#This Row],[Profit]]/tblOrders[[#This Row],[Sales Amount]]</f>
        <v>0.5</v>
      </c>
      <c r="W2651" t="str">
        <f>VLOOKUP(tblOrders[[#This Row],[City]],CityRegion,2,0)</f>
        <v>South</v>
      </c>
      <c r="X2651" t="str">
        <f>VLOOKUP(tblOrders[[#This Row],[City]],lookups!A:C,3,0)</f>
        <v>Kerala</v>
      </c>
    </row>
    <row r="2652" spans="1:24" x14ac:dyDescent="0.25">
      <c r="A2652" t="s">
        <v>4378</v>
      </c>
      <c r="B2652" s="1">
        <v>45689</v>
      </c>
      <c r="C2652" t="s">
        <v>4379</v>
      </c>
      <c r="D2652" t="s">
        <v>21</v>
      </c>
      <c r="E2652" t="s">
        <v>22</v>
      </c>
      <c r="F2652" t="s">
        <v>23</v>
      </c>
      <c r="G2652" t="s">
        <v>24</v>
      </c>
      <c r="H2652" t="s">
        <v>25</v>
      </c>
      <c r="I2652" t="s">
        <v>33</v>
      </c>
      <c r="J2652" t="s">
        <v>45</v>
      </c>
      <c r="K2652">
        <v>5</v>
      </c>
      <c r="L2652">
        <v>190</v>
      </c>
      <c r="M2652">
        <v>0.1</v>
      </c>
      <c r="N2652">
        <v>855</v>
      </c>
      <c r="O2652">
        <v>230</v>
      </c>
      <c r="P2652" t="s">
        <v>28</v>
      </c>
      <c r="Q2652" t="s">
        <v>46</v>
      </c>
      <c r="R2652" t="s">
        <v>30</v>
      </c>
      <c r="S2652">
        <v>4.5</v>
      </c>
      <c r="T2652">
        <f>YEAR(tblOrders[[#This Row],[Order Date]])</f>
        <v>2025</v>
      </c>
      <c r="U2652" t="str">
        <f>TEXT(tblOrders[[#This Row],[Order Date]],"mmm-yyyy")</f>
        <v>Feb-2025</v>
      </c>
      <c r="V2652" s="4">
        <f>tblOrders[[#This Row],[Profit]]/tblOrders[[#This Row],[Sales Amount]]</f>
        <v>0.26900584795321636</v>
      </c>
      <c r="W2652" t="str">
        <f>VLOOKUP(tblOrders[[#This Row],[City]],CityRegion,2,0)</f>
        <v>North</v>
      </c>
      <c r="X2652" t="str">
        <f>VLOOKUP(tblOrders[[#This Row],[City]],lookups!A:C,3,0)</f>
        <v>Delhi</v>
      </c>
    </row>
    <row r="2653" spans="1:24" x14ac:dyDescent="0.25">
      <c r="A2653" t="s">
        <v>4380</v>
      </c>
      <c r="B2653" s="1">
        <v>45728</v>
      </c>
      <c r="C2653" t="s">
        <v>4381</v>
      </c>
      <c r="D2653" t="s">
        <v>21</v>
      </c>
      <c r="E2653" t="s">
        <v>49</v>
      </c>
      <c r="F2653" t="s">
        <v>50</v>
      </c>
      <c r="G2653" t="s">
        <v>24</v>
      </c>
      <c r="H2653" t="s">
        <v>51</v>
      </c>
      <c r="I2653" t="s">
        <v>76</v>
      </c>
      <c r="J2653" t="s">
        <v>27</v>
      </c>
      <c r="K2653">
        <v>2</v>
      </c>
      <c r="L2653">
        <v>85</v>
      </c>
      <c r="M2653">
        <v>0</v>
      </c>
      <c r="N2653">
        <v>170</v>
      </c>
      <c r="O2653">
        <v>66</v>
      </c>
      <c r="P2653" t="s">
        <v>85</v>
      </c>
      <c r="Q2653" t="s">
        <v>91</v>
      </c>
      <c r="R2653" t="s">
        <v>36</v>
      </c>
      <c r="S2653">
        <v>3.9</v>
      </c>
      <c r="T2653">
        <f>YEAR(tblOrders[[#This Row],[Order Date]])</f>
        <v>2025</v>
      </c>
      <c r="U2653" t="str">
        <f>TEXT(tblOrders[[#This Row],[Order Date]],"mmm-yyyy")</f>
        <v>Mar-2025</v>
      </c>
      <c r="V2653" s="4">
        <f>tblOrders[[#This Row],[Profit]]/tblOrders[[#This Row],[Sales Amount]]</f>
        <v>0.38823529411764707</v>
      </c>
      <c r="W2653" t="str">
        <f>VLOOKUP(tblOrders[[#This Row],[City]],CityRegion,2,0)</f>
        <v>South</v>
      </c>
      <c r="X2653" t="str">
        <f>VLOOKUP(tblOrders[[#This Row],[City]],lookups!A:C,3,0)</f>
        <v>Kerala</v>
      </c>
    </row>
    <row r="2654" spans="1:24" x14ac:dyDescent="0.25">
      <c r="A2654" t="s">
        <v>4382</v>
      </c>
      <c r="B2654" s="1">
        <v>45824</v>
      </c>
      <c r="C2654" t="s">
        <v>4383</v>
      </c>
      <c r="D2654" t="s">
        <v>21</v>
      </c>
      <c r="E2654" t="s">
        <v>94</v>
      </c>
      <c r="F2654" t="s">
        <v>95</v>
      </c>
      <c r="G2654" t="s">
        <v>68</v>
      </c>
      <c r="H2654" t="s">
        <v>96</v>
      </c>
      <c r="I2654" t="s">
        <v>70</v>
      </c>
      <c r="J2654" t="s">
        <v>34</v>
      </c>
      <c r="K2654">
        <v>3</v>
      </c>
      <c r="L2654">
        <v>89</v>
      </c>
      <c r="M2654">
        <v>0.1</v>
      </c>
      <c r="N2654">
        <v>240.3</v>
      </c>
      <c r="O2654">
        <v>75.3</v>
      </c>
      <c r="P2654" t="s">
        <v>28</v>
      </c>
      <c r="Q2654" t="s">
        <v>86</v>
      </c>
      <c r="R2654" t="s">
        <v>36</v>
      </c>
      <c r="S2654">
        <v>4.7</v>
      </c>
      <c r="T2654">
        <f>YEAR(tblOrders[[#This Row],[Order Date]])</f>
        <v>2025</v>
      </c>
      <c r="U2654" t="str">
        <f>TEXT(tblOrders[[#This Row],[Order Date]],"mmm-yyyy")</f>
        <v>Jun-2025</v>
      </c>
      <c r="V2654" s="4">
        <f>tblOrders[[#This Row],[Profit]]/tblOrders[[#This Row],[Sales Amount]]</f>
        <v>0.31335830212234705</v>
      </c>
      <c r="W2654" t="str">
        <f>VLOOKUP(tblOrders[[#This Row],[City]],CityRegion,2,0)</f>
        <v>South</v>
      </c>
      <c r="X2654" t="str">
        <f>VLOOKUP(tblOrders[[#This Row],[City]],lookups!A:C,3,0)</f>
        <v>Telengana</v>
      </c>
    </row>
    <row r="2655" spans="1:24" x14ac:dyDescent="0.25">
      <c r="A2655" t="s">
        <v>4384</v>
      </c>
      <c r="B2655" s="1">
        <v>45898</v>
      </c>
      <c r="C2655" t="s">
        <v>4385</v>
      </c>
      <c r="D2655" t="s">
        <v>39</v>
      </c>
      <c r="E2655" t="s">
        <v>73</v>
      </c>
      <c r="F2655" t="s">
        <v>74</v>
      </c>
      <c r="G2655" t="s">
        <v>68</v>
      </c>
      <c r="H2655" t="s">
        <v>75</v>
      </c>
      <c r="I2655" t="s">
        <v>70</v>
      </c>
      <c r="J2655" t="s">
        <v>45</v>
      </c>
      <c r="K2655">
        <v>1</v>
      </c>
      <c r="L2655">
        <v>65</v>
      </c>
      <c r="M2655">
        <v>0</v>
      </c>
      <c r="N2655">
        <v>65</v>
      </c>
      <c r="O2655">
        <v>27</v>
      </c>
      <c r="P2655" t="s">
        <v>28</v>
      </c>
      <c r="Q2655" t="s">
        <v>35</v>
      </c>
      <c r="R2655" t="s">
        <v>36</v>
      </c>
      <c r="S2655">
        <v>4.5999999999999996</v>
      </c>
      <c r="T2655">
        <f>YEAR(tblOrders[[#This Row],[Order Date]])</f>
        <v>2025</v>
      </c>
      <c r="U2655" t="str">
        <f>TEXT(tblOrders[[#This Row],[Order Date]],"mmm-yyyy")</f>
        <v>Aug-2025</v>
      </c>
      <c r="V2655" s="4">
        <f>tblOrders[[#This Row],[Profit]]/tblOrders[[#This Row],[Sales Amount]]</f>
        <v>0.41538461538461541</v>
      </c>
      <c r="W2655" t="str">
        <f>VLOOKUP(tblOrders[[#This Row],[City]],CityRegion,2,0)</f>
        <v>South</v>
      </c>
      <c r="X2655" t="str">
        <f>VLOOKUP(tblOrders[[#This Row],[City]],lookups!A:C,3,0)</f>
        <v>Telengana</v>
      </c>
    </row>
    <row r="2656" spans="1:24" x14ac:dyDescent="0.25">
      <c r="A2656" t="s">
        <v>4386</v>
      </c>
      <c r="B2656" s="1">
        <v>45969</v>
      </c>
      <c r="C2656" t="s">
        <v>4387</v>
      </c>
      <c r="D2656" t="s">
        <v>39</v>
      </c>
      <c r="E2656" t="s">
        <v>94</v>
      </c>
      <c r="F2656" t="s">
        <v>95</v>
      </c>
      <c r="G2656" t="s">
        <v>68</v>
      </c>
      <c r="H2656" t="s">
        <v>96</v>
      </c>
      <c r="I2656" t="s">
        <v>76</v>
      </c>
      <c r="J2656" t="s">
        <v>27</v>
      </c>
      <c r="K2656">
        <v>5</v>
      </c>
      <c r="L2656">
        <v>89</v>
      </c>
      <c r="M2656">
        <v>0</v>
      </c>
      <c r="N2656">
        <v>445</v>
      </c>
      <c r="O2656">
        <v>170</v>
      </c>
      <c r="P2656" t="s">
        <v>28</v>
      </c>
      <c r="Q2656" t="s">
        <v>46</v>
      </c>
      <c r="R2656" t="s">
        <v>123</v>
      </c>
      <c r="S2656">
        <v>4.5</v>
      </c>
      <c r="T2656">
        <f>YEAR(tblOrders[[#This Row],[Order Date]])</f>
        <v>2025</v>
      </c>
      <c r="U2656" t="str">
        <f>TEXT(tblOrders[[#This Row],[Order Date]],"mmm-yyyy")</f>
        <v>Nov-2025</v>
      </c>
      <c r="V2656" s="4">
        <f>tblOrders[[#This Row],[Profit]]/tblOrders[[#This Row],[Sales Amount]]</f>
        <v>0.38202247191011235</v>
      </c>
      <c r="W2656" t="str">
        <f>VLOOKUP(tblOrders[[#This Row],[City]],CityRegion,2,0)</f>
        <v>South</v>
      </c>
      <c r="X2656" t="str">
        <f>VLOOKUP(tblOrders[[#This Row],[City]],lookups!A:C,3,0)</f>
        <v>Kerala</v>
      </c>
    </row>
    <row r="2657" spans="1:24" x14ac:dyDescent="0.25">
      <c r="A2657" t="s">
        <v>4388</v>
      </c>
      <c r="B2657" s="1">
        <v>45839</v>
      </c>
      <c r="C2657" t="s">
        <v>3557</v>
      </c>
      <c r="D2657" t="s">
        <v>21</v>
      </c>
      <c r="E2657" t="s">
        <v>60</v>
      </c>
      <c r="F2657" t="s">
        <v>61</v>
      </c>
      <c r="G2657" t="s">
        <v>62</v>
      </c>
      <c r="H2657" t="s">
        <v>63</v>
      </c>
      <c r="I2657" t="s">
        <v>26</v>
      </c>
      <c r="J2657" t="s">
        <v>45</v>
      </c>
      <c r="K2657">
        <v>4</v>
      </c>
      <c r="L2657">
        <v>45</v>
      </c>
      <c r="M2657">
        <v>0.2</v>
      </c>
      <c r="N2657">
        <v>144</v>
      </c>
      <c r="O2657">
        <v>40</v>
      </c>
      <c r="P2657" t="s">
        <v>28</v>
      </c>
      <c r="Q2657" t="s">
        <v>46</v>
      </c>
      <c r="R2657" t="s">
        <v>123</v>
      </c>
      <c r="S2657">
        <v>4.9000000000000004</v>
      </c>
      <c r="T2657">
        <f>YEAR(tblOrders[[#This Row],[Order Date]])</f>
        <v>2025</v>
      </c>
      <c r="U2657" t="str">
        <f>TEXT(tblOrders[[#This Row],[Order Date]],"mmm-yyyy")</f>
        <v>Jul-2025</v>
      </c>
      <c r="V2657" s="4">
        <f>tblOrders[[#This Row],[Profit]]/tblOrders[[#This Row],[Sales Amount]]</f>
        <v>0.27777777777777779</v>
      </c>
      <c r="W2657" t="str">
        <f>VLOOKUP(tblOrders[[#This Row],[City]],CityRegion,2,0)</f>
        <v>South</v>
      </c>
      <c r="X2657" t="str">
        <f>VLOOKUP(tblOrders[[#This Row],[City]],lookups!A:C,3,0)</f>
        <v>Karnataka</v>
      </c>
    </row>
    <row r="2658" spans="1:24" x14ac:dyDescent="0.25">
      <c r="A2658" t="s">
        <v>4389</v>
      </c>
      <c r="B2658" s="1">
        <v>45670</v>
      </c>
      <c r="C2658" t="s">
        <v>4000</v>
      </c>
      <c r="D2658" t="s">
        <v>21</v>
      </c>
      <c r="E2658" t="s">
        <v>114</v>
      </c>
      <c r="F2658" t="s">
        <v>115</v>
      </c>
      <c r="G2658" t="s">
        <v>42</v>
      </c>
      <c r="H2658" t="s">
        <v>116</v>
      </c>
      <c r="I2658" t="s">
        <v>26</v>
      </c>
      <c r="J2658" t="s">
        <v>34</v>
      </c>
      <c r="K2658">
        <v>3</v>
      </c>
      <c r="L2658">
        <v>12</v>
      </c>
      <c r="M2658">
        <v>0</v>
      </c>
      <c r="N2658">
        <v>36</v>
      </c>
      <c r="O2658">
        <v>18</v>
      </c>
      <c r="P2658" t="s">
        <v>148</v>
      </c>
      <c r="Q2658" t="s">
        <v>29</v>
      </c>
      <c r="R2658" t="s">
        <v>36</v>
      </c>
      <c r="S2658">
        <v>4.9000000000000004</v>
      </c>
      <c r="T2658">
        <f>YEAR(tblOrders[[#This Row],[Order Date]])</f>
        <v>2025</v>
      </c>
      <c r="U2658" t="str">
        <f>TEXT(tblOrders[[#This Row],[Order Date]],"mmm-yyyy")</f>
        <v>Jan-2025</v>
      </c>
      <c r="V2658" s="4">
        <f>tblOrders[[#This Row],[Profit]]/tblOrders[[#This Row],[Sales Amount]]</f>
        <v>0.5</v>
      </c>
      <c r="W2658" t="str">
        <f>VLOOKUP(tblOrders[[#This Row],[City]],CityRegion,2,0)</f>
        <v>South</v>
      </c>
      <c r="X2658" t="str">
        <f>VLOOKUP(tblOrders[[#This Row],[City]],lookups!A:C,3,0)</f>
        <v>Karnataka</v>
      </c>
    </row>
    <row r="2659" spans="1:24" x14ac:dyDescent="0.25">
      <c r="A2659" t="s">
        <v>4390</v>
      </c>
      <c r="B2659" s="1">
        <v>45706</v>
      </c>
      <c r="C2659" t="s">
        <v>4391</v>
      </c>
      <c r="D2659" t="s">
        <v>21</v>
      </c>
      <c r="E2659" t="s">
        <v>60</v>
      </c>
      <c r="F2659" t="s">
        <v>61</v>
      </c>
      <c r="G2659" t="s">
        <v>62</v>
      </c>
      <c r="H2659" t="s">
        <v>63</v>
      </c>
      <c r="I2659" t="s">
        <v>26</v>
      </c>
      <c r="J2659" t="s">
        <v>27</v>
      </c>
      <c r="K2659">
        <v>4</v>
      </c>
      <c r="L2659">
        <v>45</v>
      </c>
      <c r="M2659">
        <v>0</v>
      </c>
      <c r="N2659">
        <v>180</v>
      </c>
      <c r="O2659">
        <v>76</v>
      </c>
      <c r="P2659" t="s">
        <v>85</v>
      </c>
      <c r="Q2659" t="s">
        <v>46</v>
      </c>
      <c r="R2659" t="s">
        <v>36</v>
      </c>
      <c r="S2659">
        <v>4.8</v>
      </c>
      <c r="T2659">
        <f>YEAR(tblOrders[[#This Row],[Order Date]])</f>
        <v>2025</v>
      </c>
      <c r="U2659" t="str">
        <f>TEXT(tblOrders[[#This Row],[Order Date]],"mmm-yyyy")</f>
        <v>Feb-2025</v>
      </c>
      <c r="V2659" s="4">
        <f>tblOrders[[#This Row],[Profit]]/tblOrders[[#This Row],[Sales Amount]]</f>
        <v>0.42222222222222222</v>
      </c>
      <c r="W2659" t="str">
        <f>VLOOKUP(tblOrders[[#This Row],[City]],CityRegion,2,0)</f>
        <v>South</v>
      </c>
      <c r="X2659" t="str">
        <f>VLOOKUP(tblOrders[[#This Row],[City]],lookups!A:C,3,0)</f>
        <v>Karnataka</v>
      </c>
    </row>
    <row r="2660" spans="1:24" x14ac:dyDescent="0.25">
      <c r="A2660" t="s">
        <v>4392</v>
      </c>
      <c r="B2660" s="1">
        <v>45923</v>
      </c>
      <c r="C2660" t="s">
        <v>2144</v>
      </c>
      <c r="D2660" t="s">
        <v>21</v>
      </c>
      <c r="E2660" t="s">
        <v>73</v>
      </c>
      <c r="F2660" t="s">
        <v>74</v>
      </c>
      <c r="G2660" t="s">
        <v>68</v>
      </c>
      <c r="H2660" t="s">
        <v>75</v>
      </c>
      <c r="I2660" t="s">
        <v>44</v>
      </c>
      <c r="J2660" t="s">
        <v>34</v>
      </c>
      <c r="K2660">
        <v>1</v>
      </c>
      <c r="L2660">
        <v>65</v>
      </c>
      <c r="M2660">
        <v>0</v>
      </c>
      <c r="N2660">
        <v>65</v>
      </c>
      <c r="O2660">
        <v>27</v>
      </c>
      <c r="P2660" t="s">
        <v>28</v>
      </c>
      <c r="Q2660" t="s">
        <v>86</v>
      </c>
      <c r="R2660" t="s">
        <v>30</v>
      </c>
      <c r="S2660">
        <v>2.7</v>
      </c>
      <c r="T2660">
        <f>YEAR(tblOrders[[#This Row],[Order Date]])</f>
        <v>2025</v>
      </c>
      <c r="U2660" t="str">
        <f>TEXT(tblOrders[[#This Row],[Order Date]],"mmm-yyyy")</f>
        <v>Sep-2025</v>
      </c>
      <c r="V2660" s="4">
        <f>tblOrders[[#This Row],[Profit]]/tblOrders[[#This Row],[Sales Amount]]</f>
        <v>0.41538461538461541</v>
      </c>
      <c r="W2660" t="str">
        <f>VLOOKUP(tblOrders[[#This Row],[City]],CityRegion,2,0)</f>
        <v>South</v>
      </c>
      <c r="X2660" t="str">
        <f>VLOOKUP(tblOrders[[#This Row],[City]],lookups!A:C,3,0)</f>
        <v>Kerala</v>
      </c>
    </row>
    <row r="2661" spans="1:24" x14ac:dyDescent="0.25">
      <c r="A2661" t="s">
        <v>4393</v>
      </c>
      <c r="B2661" s="1">
        <v>45951</v>
      </c>
      <c r="C2661" t="s">
        <v>4394</v>
      </c>
      <c r="D2661" t="s">
        <v>21</v>
      </c>
      <c r="E2661" t="s">
        <v>94</v>
      </c>
      <c r="F2661" t="s">
        <v>95</v>
      </c>
      <c r="G2661" t="s">
        <v>68</v>
      </c>
      <c r="H2661" t="s">
        <v>96</v>
      </c>
      <c r="I2661" t="s">
        <v>130</v>
      </c>
      <c r="J2661" t="s">
        <v>27</v>
      </c>
      <c r="K2661">
        <v>2</v>
      </c>
      <c r="L2661">
        <v>89</v>
      </c>
      <c r="M2661">
        <v>0.1</v>
      </c>
      <c r="N2661">
        <v>160.19999999999999</v>
      </c>
      <c r="O2661">
        <v>50.2</v>
      </c>
      <c r="P2661" t="s">
        <v>111</v>
      </c>
      <c r="Q2661" t="s">
        <v>29</v>
      </c>
      <c r="R2661" t="s">
        <v>36</v>
      </c>
      <c r="S2661">
        <v>3.6</v>
      </c>
      <c r="T2661">
        <f>YEAR(tblOrders[[#This Row],[Order Date]])</f>
        <v>2025</v>
      </c>
      <c r="U2661" t="str">
        <f>TEXT(tblOrders[[#This Row],[Order Date]],"mmm-yyyy")</f>
        <v>Oct-2025</v>
      </c>
      <c r="V2661" s="4">
        <f>tblOrders[[#This Row],[Profit]]/tblOrders[[#This Row],[Sales Amount]]</f>
        <v>0.31335830212234711</v>
      </c>
      <c r="W2661" t="str">
        <f>VLOOKUP(tblOrders[[#This Row],[City]],CityRegion,2,0)</f>
        <v>West</v>
      </c>
      <c r="X2661" t="str">
        <f>VLOOKUP(tblOrders[[#This Row],[City]],lookups!A:C,3,0)</f>
        <v>Maharashtra</v>
      </c>
    </row>
    <row r="2662" spans="1:24" x14ac:dyDescent="0.25">
      <c r="A2662" t="s">
        <v>4395</v>
      </c>
      <c r="B2662" s="1">
        <v>45909</v>
      </c>
      <c r="C2662" t="s">
        <v>1443</v>
      </c>
      <c r="D2662" t="s">
        <v>39</v>
      </c>
      <c r="E2662" t="s">
        <v>22</v>
      </c>
      <c r="F2662" t="s">
        <v>23</v>
      </c>
      <c r="G2662" t="s">
        <v>24</v>
      </c>
      <c r="H2662" t="s">
        <v>25</v>
      </c>
      <c r="I2662" t="s">
        <v>70</v>
      </c>
      <c r="J2662" t="s">
        <v>27</v>
      </c>
      <c r="K2662">
        <v>4</v>
      </c>
      <c r="L2662">
        <v>190</v>
      </c>
      <c r="M2662">
        <v>0.05</v>
      </c>
      <c r="N2662">
        <v>722</v>
      </c>
      <c r="O2662">
        <v>222</v>
      </c>
      <c r="P2662" t="s">
        <v>28</v>
      </c>
      <c r="Q2662" t="s">
        <v>91</v>
      </c>
      <c r="R2662" t="s">
        <v>36</v>
      </c>
      <c r="S2662">
        <v>4.3</v>
      </c>
      <c r="T2662">
        <f>YEAR(tblOrders[[#This Row],[Order Date]])</f>
        <v>2025</v>
      </c>
      <c r="U2662" t="str">
        <f>TEXT(tblOrders[[#This Row],[Order Date]],"mmm-yyyy")</f>
        <v>Sep-2025</v>
      </c>
      <c r="V2662" s="4">
        <f>tblOrders[[#This Row],[Profit]]/tblOrders[[#This Row],[Sales Amount]]</f>
        <v>0.30747922437673131</v>
      </c>
      <c r="W2662" t="str">
        <f>VLOOKUP(tblOrders[[#This Row],[City]],CityRegion,2,0)</f>
        <v>South</v>
      </c>
      <c r="X2662" t="str">
        <f>VLOOKUP(tblOrders[[#This Row],[City]],lookups!A:C,3,0)</f>
        <v>Telengana</v>
      </c>
    </row>
    <row r="2663" spans="1:24" x14ac:dyDescent="0.25">
      <c r="A2663" t="s">
        <v>4396</v>
      </c>
      <c r="B2663" s="1">
        <v>45963</v>
      </c>
      <c r="C2663" t="s">
        <v>629</v>
      </c>
      <c r="D2663" t="s">
        <v>21</v>
      </c>
      <c r="E2663" t="s">
        <v>40</v>
      </c>
      <c r="F2663" t="s">
        <v>41</v>
      </c>
      <c r="G2663" t="s">
        <v>42</v>
      </c>
      <c r="H2663" t="s">
        <v>43</v>
      </c>
      <c r="I2663" t="s">
        <v>76</v>
      </c>
      <c r="J2663" t="s">
        <v>45</v>
      </c>
      <c r="K2663">
        <v>2</v>
      </c>
      <c r="L2663">
        <v>18</v>
      </c>
      <c r="M2663">
        <v>0.1</v>
      </c>
      <c r="N2663">
        <v>32.4</v>
      </c>
      <c r="O2663">
        <v>14.4</v>
      </c>
      <c r="P2663" t="s">
        <v>28</v>
      </c>
      <c r="Q2663" t="s">
        <v>86</v>
      </c>
      <c r="R2663" t="s">
        <v>36</v>
      </c>
      <c r="S2663">
        <v>2.5</v>
      </c>
      <c r="T2663">
        <f>YEAR(tblOrders[[#This Row],[Order Date]])</f>
        <v>2025</v>
      </c>
      <c r="U2663" t="str">
        <f>TEXT(tblOrders[[#This Row],[Order Date]],"mmm-yyyy")</f>
        <v>Nov-2025</v>
      </c>
      <c r="V2663" s="4">
        <f>tblOrders[[#This Row],[Profit]]/tblOrders[[#This Row],[Sales Amount]]</f>
        <v>0.44444444444444448</v>
      </c>
      <c r="W2663" t="str">
        <f>VLOOKUP(tblOrders[[#This Row],[City]],CityRegion,2,0)</f>
        <v>South</v>
      </c>
      <c r="X2663" t="str">
        <f>VLOOKUP(tblOrders[[#This Row],[City]],lookups!A:C,3,0)</f>
        <v>Kerala</v>
      </c>
    </row>
    <row r="2664" spans="1:24" x14ac:dyDescent="0.25">
      <c r="A2664" t="s">
        <v>4397</v>
      </c>
      <c r="B2664" s="1">
        <v>46000</v>
      </c>
      <c r="C2664" t="s">
        <v>753</v>
      </c>
      <c r="D2664" t="s">
        <v>21</v>
      </c>
      <c r="E2664" t="s">
        <v>73</v>
      </c>
      <c r="F2664" t="s">
        <v>74</v>
      </c>
      <c r="G2664" t="s">
        <v>68</v>
      </c>
      <c r="H2664" t="s">
        <v>75</v>
      </c>
      <c r="I2664" t="s">
        <v>26</v>
      </c>
      <c r="J2664" t="s">
        <v>45</v>
      </c>
      <c r="K2664">
        <v>4</v>
      </c>
      <c r="L2664">
        <v>65</v>
      </c>
      <c r="M2664">
        <v>0.05</v>
      </c>
      <c r="N2664">
        <v>247</v>
      </c>
      <c r="O2664">
        <v>95</v>
      </c>
      <c r="P2664" t="s">
        <v>85</v>
      </c>
      <c r="Q2664" t="s">
        <v>35</v>
      </c>
      <c r="R2664" t="s">
        <v>36</v>
      </c>
      <c r="S2664">
        <v>4</v>
      </c>
      <c r="T2664">
        <f>YEAR(tblOrders[[#This Row],[Order Date]])</f>
        <v>2025</v>
      </c>
      <c r="U2664" t="str">
        <f>TEXT(tblOrders[[#This Row],[Order Date]],"mmm-yyyy")</f>
        <v>Dec-2025</v>
      </c>
      <c r="V2664" s="4">
        <f>tblOrders[[#This Row],[Profit]]/tblOrders[[#This Row],[Sales Amount]]</f>
        <v>0.38461538461538464</v>
      </c>
      <c r="W2664" t="str">
        <f>VLOOKUP(tblOrders[[#This Row],[City]],CityRegion,2,0)</f>
        <v>South</v>
      </c>
      <c r="X2664" t="str">
        <f>VLOOKUP(tblOrders[[#This Row],[City]],lookups!A:C,3,0)</f>
        <v>Karnataka</v>
      </c>
    </row>
    <row r="2665" spans="1:24" x14ac:dyDescent="0.25">
      <c r="A2665" t="s">
        <v>4398</v>
      </c>
      <c r="B2665" s="1">
        <v>45774</v>
      </c>
      <c r="C2665" t="s">
        <v>4399</v>
      </c>
      <c r="D2665" t="s">
        <v>39</v>
      </c>
      <c r="E2665" t="s">
        <v>114</v>
      </c>
      <c r="F2665" t="s">
        <v>115</v>
      </c>
      <c r="G2665" t="s">
        <v>42</v>
      </c>
      <c r="H2665" t="s">
        <v>116</v>
      </c>
      <c r="I2665" t="s">
        <v>139</v>
      </c>
      <c r="J2665" t="s">
        <v>27</v>
      </c>
      <c r="K2665">
        <v>4</v>
      </c>
      <c r="L2665">
        <v>12</v>
      </c>
      <c r="M2665">
        <v>0.15</v>
      </c>
      <c r="N2665">
        <v>40.799999999999997</v>
      </c>
      <c r="O2665">
        <v>16.8</v>
      </c>
      <c r="P2665" t="s">
        <v>28</v>
      </c>
      <c r="Q2665" t="s">
        <v>91</v>
      </c>
      <c r="R2665" t="s">
        <v>123</v>
      </c>
      <c r="S2665">
        <v>2.5</v>
      </c>
      <c r="T2665">
        <f>YEAR(tblOrders[[#This Row],[Order Date]])</f>
        <v>2025</v>
      </c>
      <c r="U2665" t="str">
        <f>TEXT(tblOrders[[#This Row],[Order Date]],"mmm-yyyy")</f>
        <v>Apr-2025</v>
      </c>
      <c r="V2665" s="4">
        <f>tblOrders[[#This Row],[Profit]]/tblOrders[[#This Row],[Sales Amount]]</f>
        <v>0.41176470588235298</v>
      </c>
      <c r="W2665" t="str">
        <f>VLOOKUP(tblOrders[[#This Row],[City]],CityRegion,2,0)</f>
        <v>South</v>
      </c>
      <c r="X2665" t="str">
        <f>VLOOKUP(tblOrders[[#This Row],[City]],lookups!A:C,3,0)</f>
        <v>Tamil Nadu</v>
      </c>
    </row>
    <row r="2666" spans="1:24" x14ac:dyDescent="0.25">
      <c r="A2666" t="s">
        <v>4400</v>
      </c>
      <c r="B2666" s="1">
        <v>45868</v>
      </c>
      <c r="C2666" t="s">
        <v>4401</v>
      </c>
      <c r="D2666" t="s">
        <v>39</v>
      </c>
      <c r="E2666" t="s">
        <v>60</v>
      </c>
      <c r="F2666" t="s">
        <v>61</v>
      </c>
      <c r="G2666" t="s">
        <v>62</v>
      </c>
      <c r="H2666" t="s">
        <v>63</v>
      </c>
      <c r="I2666" t="s">
        <v>130</v>
      </c>
      <c r="J2666" t="s">
        <v>27</v>
      </c>
      <c r="K2666">
        <v>4</v>
      </c>
      <c r="L2666">
        <v>45</v>
      </c>
      <c r="M2666">
        <v>0.15</v>
      </c>
      <c r="N2666">
        <v>153</v>
      </c>
      <c r="O2666">
        <v>49</v>
      </c>
      <c r="P2666" t="s">
        <v>28</v>
      </c>
      <c r="Q2666" t="s">
        <v>35</v>
      </c>
      <c r="R2666" t="s">
        <v>36</v>
      </c>
      <c r="S2666">
        <v>4.4000000000000004</v>
      </c>
      <c r="T2666">
        <f>YEAR(tblOrders[[#This Row],[Order Date]])</f>
        <v>2025</v>
      </c>
      <c r="U2666" t="str">
        <f>TEXT(tblOrders[[#This Row],[Order Date]],"mmm-yyyy")</f>
        <v>Jul-2025</v>
      </c>
      <c r="V2666" s="4">
        <f>tblOrders[[#This Row],[Profit]]/tblOrders[[#This Row],[Sales Amount]]</f>
        <v>0.3202614379084967</v>
      </c>
      <c r="W2666" t="str">
        <f>VLOOKUP(tblOrders[[#This Row],[City]],CityRegion,2,0)</f>
        <v>West</v>
      </c>
      <c r="X2666" t="str">
        <f>VLOOKUP(tblOrders[[#This Row],[City]],lookups!A:C,3,0)</f>
        <v>Maharashtra</v>
      </c>
    </row>
    <row r="2667" spans="1:24" x14ac:dyDescent="0.25">
      <c r="A2667" t="s">
        <v>4402</v>
      </c>
      <c r="B2667" s="1">
        <v>45768</v>
      </c>
      <c r="C2667" t="s">
        <v>90</v>
      </c>
      <c r="D2667" t="s">
        <v>21</v>
      </c>
      <c r="E2667" t="s">
        <v>49</v>
      </c>
      <c r="F2667" t="s">
        <v>50</v>
      </c>
      <c r="G2667" t="s">
        <v>24</v>
      </c>
      <c r="H2667" t="s">
        <v>51</v>
      </c>
      <c r="I2667" t="s">
        <v>33</v>
      </c>
      <c r="J2667" t="s">
        <v>27</v>
      </c>
      <c r="K2667">
        <v>1</v>
      </c>
      <c r="L2667">
        <v>85</v>
      </c>
      <c r="M2667">
        <v>0.2</v>
      </c>
      <c r="N2667">
        <v>68</v>
      </c>
      <c r="O2667">
        <v>16</v>
      </c>
      <c r="P2667" t="s">
        <v>85</v>
      </c>
      <c r="Q2667" t="s">
        <v>35</v>
      </c>
      <c r="R2667" t="s">
        <v>36</v>
      </c>
      <c r="S2667">
        <v>3.5</v>
      </c>
      <c r="T2667">
        <f>YEAR(tblOrders[[#This Row],[Order Date]])</f>
        <v>2025</v>
      </c>
      <c r="U2667" t="str">
        <f>TEXT(tblOrders[[#This Row],[Order Date]],"mmm-yyyy")</f>
        <v>Apr-2025</v>
      </c>
      <c r="V2667" s="4">
        <f>tblOrders[[#This Row],[Profit]]/tblOrders[[#This Row],[Sales Amount]]</f>
        <v>0.23529411764705882</v>
      </c>
      <c r="W2667" t="str">
        <f>VLOOKUP(tblOrders[[#This Row],[City]],CityRegion,2,0)</f>
        <v>North</v>
      </c>
      <c r="X2667" t="str">
        <f>VLOOKUP(tblOrders[[#This Row],[City]],lookups!A:C,3,0)</f>
        <v>Delhi</v>
      </c>
    </row>
    <row r="2668" spans="1:24" x14ac:dyDescent="0.25">
      <c r="A2668" t="s">
        <v>4403</v>
      </c>
      <c r="B2668" s="1">
        <v>45661</v>
      </c>
      <c r="C2668" t="s">
        <v>293</v>
      </c>
      <c r="D2668" t="s">
        <v>39</v>
      </c>
      <c r="E2668" t="s">
        <v>60</v>
      </c>
      <c r="F2668" t="s">
        <v>61</v>
      </c>
      <c r="G2668" t="s">
        <v>62</v>
      </c>
      <c r="H2668" t="s">
        <v>63</v>
      </c>
      <c r="I2668" t="s">
        <v>130</v>
      </c>
      <c r="J2668" t="s">
        <v>45</v>
      </c>
      <c r="K2668">
        <v>1</v>
      </c>
      <c r="L2668">
        <v>45</v>
      </c>
      <c r="M2668">
        <v>0.2</v>
      </c>
      <c r="N2668">
        <v>36</v>
      </c>
      <c r="O2668">
        <v>10</v>
      </c>
      <c r="P2668" t="s">
        <v>28</v>
      </c>
      <c r="Q2668" t="s">
        <v>91</v>
      </c>
      <c r="R2668" t="s">
        <v>36</v>
      </c>
      <c r="S2668">
        <v>4.9000000000000004</v>
      </c>
      <c r="T2668">
        <f>YEAR(tblOrders[[#This Row],[Order Date]])</f>
        <v>2025</v>
      </c>
      <c r="U2668" t="str">
        <f>TEXT(tblOrders[[#This Row],[Order Date]],"mmm-yyyy")</f>
        <v>Jan-2025</v>
      </c>
      <c r="V2668" s="4">
        <f>tblOrders[[#This Row],[Profit]]/tblOrders[[#This Row],[Sales Amount]]</f>
        <v>0.27777777777777779</v>
      </c>
      <c r="W2668" t="str">
        <f>VLOOKUP(tblOrders[[#This Row],[City]],CityRegion,2,0)</f>
        <v>West</v>
      </c>
      <c r="X2668" t="str">
        <f>VLOOKUP(tblOrders[[#This Row],[City]],lookups!A:C,3,0)</f>
        <v>Maharashtra</v>
      </c>
    </row>
    <row r="2669" spans="1:24" x14ac:dyDescent="0.25">
      <c r="A2669" t="s">
        <v>4404</v>
      </c>
      <c r="B2669" s="1">
        <v>45893</v>
      </c>
      <c r="C2669" t="s">
        <v>2551</v>
      </c>
      <c r="D2669" t="s">
        <v>21</v>
      </c>
      <c r="E2669" t="s">
        <v>73</v>
      </c>
      <c r="F2669" t="s">
        <v>74</v>
      </c>
      <c r="G2669" t="s">
        <v>68</v>
      </c>
      <c r="H2669" t="s">
        <v>75</v>
      </c>
      <c r="I2669" t="s">
        <v>33</v>
      </c>
      <c r="J2669" t="s">
        <v>45</v>
      </c>
      <c r="K2669">
        <v>5</v>
      </c>
      <c r="L2669">
        <v>65</v>
      </c>
      <c r="M2669">
        <v>0.1</v>
      </c>
      <c r="N2669">
        <v>292.5</v>
      </c>
      <c r="O2669">
        <v>102.5</v>
      </c>
      <c r="P2669" t="s">
        <v>28</v>
      </c>
      <c r="Q2669" t="s">
        <v>35</v>
      </c>
      <c r="R2669" t="s">
        <v>36</v>
      </c>
      <c r="S2669">
        <v>3.2</v>
      </c>
      <c r="T2669">
        <f>YEAR(tblOrders[[#This Row],[Order Date]])</f>
        <v>2025</v>
      </c>
      <c r="U2669" t="str">
        <f>TEXT(tblOrders[[#This Row],[Order Date]],"mmm-yyyy")</f>
        <v>Aug-2025</v>
      </c>
      <c r="V2669" s="4">
        <f>tblOrders[[#This Row],[Profit]]/tblOrders[[#This Row],[Sales Amount]]</f>
        <v>0.3504273504273504</v>
      </c>
      <c r="W2669" t="str">
        <f>VLOOKUP(tblOrders[[#This Row],[City]],CityRegion,2,0)</f>
        <v>North</v>
      </c>
      <c r="X2669" t="str">
        <f>VLOOKUP(tblOrders[[#This Row],[City]],lookups!A:C,3,0)</f>
        <v>Delhi</v>
      </c>
    </row>
    <row r="2670" spans="1:24" x14ac:dyDescent="0.25">
      <c r="A2670" t="s">
        <v>4405</v>
      </c>
      <c r="B2670" s="1">
        <v>45956</v>
      </c>
      <c r="C2670" t="s">
        <v>3735</v>
      </c>
      <c r="D2670" t="s">
        <v>21</v>
      </c>
      <c r="E2670" t="s">
        <v>22</v>
      </c>
      <c r="F2670" t="s">
        <v>23</v>
      </c>
      <c r="G2670" t="s">
        <v>24</v>
      </c>
      <c r="H2670" t="s">
        <v>25</v>
      </c>
      <c r="I2670" t="s">
        <v>76</v>
      </c>
      <c r="J2670" t="s">
        <v>34</v>
      </c>
      <c r="K2670">
        <v>5</v>
      </c>
      <c r="L2670">
        <v>190</v>
      </c>
      <c r="M2670">
        <v>0.2</v>
      </c>
      <c r="N2670">
        <v>760</v>
      </c>
      <c r="O2670">
        <v>135</v>
      </c>
      <c r="P2670" t="s">
        <v>28</v>
      </c>
      <c r="Q2670" t="s">
        <v>29</v>
      </c>
      <c r="R2670" t="s">
        <v>36</v>
      </c>
      <c r="S2670">
        <v>3.3</v>
      </c>
      <c r="T2670">
        <f>YEAR(tblOrders[[#This Row],[Order Date]])</f>
        <v>2025</v>
      </c>
      <c r="U2670" t="str">
        <f>TEXT(tblOrders[[#This Row],[Order Date]],"mmm-yyyy")</f>
        <v>Oct-2025</v>
      </c>
      <c r="V2670" s="4">
        <f>tblOrders[[#This Row],[Profit]]/tblOrders[[#This Row],[Sales Amount]]</f>
        <v>0.17763157894736842</v>
      </c>
      <c r="W2670" t="str">
        <f>VLOOKUP(tblOrders[[#This Row],[City]],CityRegion,2,0)</f>
        <v>South</v>
      </c>
      <c r="X2670" t="str">
        <f>VLOOKUP(tblOrders[[#This Row],[City]],lookups!A:C,3,0)</f>
        <v>Kerala</v>
      </c>
    </row>
    <row r="2671" spans="1:24" x14ac:dyDescent="0.25">
      <c r="A2671" t="s">
        <v>4406</v>
      </c>
      <c r="B2671" s="1">
        <v>45748</v>
      </c>
      <c r="C2671" t="s">
        <v>1979</v>
      </c>
      <c r="D2671" t="s">
        <v>21</v>
      </c>
      <c r="E2671" t="s">
        <v>60</v>
      </c>
      <c r="F2671" t="s">
        <v>61</v>
      </c>
      <c r="G2671" t="s">
        <v>62</v>
      </c>
      <c r="H2671" t="s">
        <v>63</v>
      </c>
      <c r="I2671" t="s">
        <v>76</v>
      </c>
      <c r="J2671" t="s">
        <v>27</v>
      </c>
      <c r="K2671">
        <v>1</v>
      </c>
      <c r="L2671">
        <v>45</v>
      </c>
      <c r="M2671">
        <v>0.05</v>
      </c>
      <c r="N2671">
        <v>42.75</v>
      </c>
      <c r="O2671">
        <v>16.75</v>
      </c>
      <c r="P2671" t="s">
        <v>28</v>
      </c>
      <c r="Q2671" t="s">
        <v>35</v>
      </c>
      <c r="R2671" t="s">
        <v>36</v>
      </c>
      <c r="S2671">
        <v>4.2</v>
      </c>
      <c r="T2671">
        <f>YEAR(tblOrders[[#This Row],[Order Date]])</f>
        <v>2025</v>
      </c>
      <c r="U2671" t="str">
        <f>TEXT(tblOrders[[#This Row],[Order Date]],"mmm-yyyy")</f>
        <v>Apr-2025</v>
      </c>
      <c r="V2671" s="4">
        <f>tblOrders[[#This Row],[Profit]]/tblOrders[[#This Row],[Sales Amount]]</f>
        <v>0.391812865497076</v>
      </c>
      <c r="W2671" t="str">
        <f>VLOOKUP(tblOrders[[#This Row],[City]],CityRegion,2,0)</f>
        <v>South</v>
      </c>
      <c r="X2671" t="str">
        <f>VLOOKUP(tblOrders[[#This Row],[City]],lookups!A:C,3,0)</f>
        <v>Kerala</v>
      </c>
    </row>
    <row r="2672" spans="1:24" x14ac:dyDescent="0.25">
      <c r="A2672" t="s">
        <v>4407</v>
      </c>
      <c r="B2672" s="1">
        <v>45677</v>
      </c>
      <c r="C2672" t="s">
        <v>3693</v>
      </c>
      <c r="D2672" t="s">
        <v>39</v>
      </c>
      <c r="E2672" t="s">
        <v>49</v>
      </c>
      <c r="F2672" t="s">
        <v>50</v>
      </c>
      <c r="G2672" t="s">
        <v>24</v>
      </c>
      <c r="H2672" t="s">
        <v>51</v>
      </c>
      <c r="I2672" t="s">
        <v>44</v>
      </c>
      <c r="J2672" t="s">
        <v>34</v>
      </c>
      <c r="K2672">
        <v>3</v>
      </c>
      <c r="L2672">
        <v>85</v>
      </c>
      <c r="M2672">
        <v>0.15</v>
      </c>
      <c r="N2672">
        <v>216.75</v>
      </c>
      <c r="O2672">
        <v>60.75</v>
      </c>
      <c r="P2672" t="s">
        <v>28</v>
      </c>
      <c r="Q2672" t="s">
        <v>29</v>
      </c>
      <c r="R2672" t="s">
        <v>36</v>
      </c>
      <c r="S2672">
        <v>3.9</v>
      </c>
      <c r="T2672">
        <f>YEAR(tblOrders[[#This Row],[Order Date]])</f>
        <v>2025</v>
      </c>
      <c r="U2672" t="str">
        <f>TEXT(tblOrders[[#This Row],[Order Date]],"mmm-yyyy")</f>
        <v>Jan-2025</v>
      </c>
      <c r="V2672" s="4">
        <f>tblOrders[[#This Row],[Profit]]/tblOrders[[#This Row],[Sales Amount]]</f>
        <v>0.28027681660899656</v>
      </c>
      <c r="W2672" t="str">
        <f>VLOOKUP(tblOrders[[#This Row],[City]],CityRegion,2,0)</f>
        <v>South</v>
      </c>
      <c r="X2672" t="str">
        <f>VLOOKUP(tblOrders[[#This Row],[City]],lookups!A:C,3,0)</f>
        <v>Kerala</v>
      </c>
    </row>
    <row r="2673" spans="1:24" x14ac:dyDescent="0.25">
      <c r="A2673" t="s">
        <v>4408</v>
      </c>
      <c r="B2673" s="1">
        <v>45716</v>
      </c>
      <c r="C2673" t="s">
        <v>4409</v>
      </c>
      <c r="D2673" t="s">
        <v>21</v>
      </c>
      <c r="E2673" t="s">
        <v>66</v>
      </c>
      <c r="F2673" t="s">
        <v>67</v>
      </c>
      <c r="G2673" t="s">
        <v>68</v>
      </c>
      <c r="H2673" t="s">
        <v>69</v>
      </c>
      <c r="I2673" t="s">
        <v>57</v>
      </c>
      <c r="J2673" t="s">
        <v>27</v>
      </c>
      <c r="K2673">
        <v>1</v>
      </c>
      <c r="L2673">
        <v>149</v>
      </c>
      <c r="M2673">
        <v>0</v>
      </c>
      <c r="N2673">
        <v>149</v>
      </c>
      <c r="O2673">
        <v>54</v>
      </c>
      <c r="P2673" t="s">
        <v>28</v>
      </c>
      <c r="Q2673" t="s">
        <v>46</v>
      </c>
      <c r="R2673" t="s">
        <v>123</v>
      </c>
      <c r="S2673">
        <v>4.4000000000000004</v>
      </c>
      <c r="T2673">
        <f>YEAR(tblOrders[[#This Row],[Order Date]])</f>
        <v>2025</v>
      </c>
      <c r="U2673" t="str">
        <f>TEXT(tblOrders[[#This Row],[Order Date]],"mmm-yyyy")</f>
        <v>Feb-2025</v>
      </c>
      <c r="V2673" s="4">
        <f>tblOrders[[#This Row],[Profit]]/tblOrders[[#This Row],[Sales Amount]]</f>
        <v>0.36241610738255031</v>
      </c>
      <c r="W2673" t="str">
        <f>VLOOKUP(tblOrders[[#This Row],[City]],CityRegion,2,0)</f>
        <v>South</v>
      </c>
      <c r="X2673" t="str">
        <f>VLOOKUP(tblOrders[[#This Row],[City]],lookups!A:C,3,0)</f>
        <v>Kerala</v>
      </c>
    </row>
    <row r="2674" spans="1:24" x14ac:dyDescent="0.25">
      <c r="A2674" t="s">
        <v>4410</v>
      </c>
      <c r="B2674" s="1">
        <v>45715</v>
      </c>
      <c r="C2674" t="s">
        <v>2346</v>
      </c>
      <c r="D2674" t="s">
        <v>21</v>
      </c>
      <c r="E2674" t="s">
        <v>66</v>
      </c>
      <c r="F2674" t="s">
        <v>67</v>
      </c>
      <c r="G2674" t="s">
        <v>68</v>
      </c>
      <c r="H2674" t="s">
        <v>69</v>
      </c>
      <c r="I2674" t="s">
        <v>26</v>
      </c>
      <c r="J2674" t="s">
        <v>45</v>
      </c>
      <c r="K2674">
        <v>4</v>
      </c>
      <c r="L2674">
        <v>149</v>
      </c>
      <c r="M2674">
        <v>0.05</v>
      </c>
      <c r="N2674">
        <v>566.20000000000005</v>
      </c>
      <c r="O2674">
        <v>186.2</v>
      </c>
      <c r="P2674" t="s">
        <v>28</v>
      </c>
      <c r="Q2674" t="s">
        <v>46</v>
      </c>
      <c r="R2674" t="s">
        <v>36</v>
      </c>
      <c r="S2674">
        <v>5</v>
      </c>
      <c r="T2674">
        <f>YEAR(tblOrders[[#This Row],[Order Date]])</f>
        <v>2025</v>
      </c>
      <c r="U2674" t="str">
        <f>TEXT(tblOrders[[#This Row],[Order Date]],"mmm-yyyy")</f>
        <v>Feb-2025</v>
      </c>
      <c r="V2674" s="4">
        <f>tblOrders[[#This Row],[Profit]]/tblOrders[[#This Row],[Sales Amount]]</f>
        <v>0.32885906040268453</v>
      </c>
      <c r="W2674" t="str">
        <f>VLOOKUP(tblOrders[[#This Row],[City]],CityRegion,2,0)</f>
        <v>South</v>
      </c>
      <c r="X2674" t="str">
        <f>VLOOKUP(tblOrders[[#This Row],[City]],lookups!A:C,3,0)</f>
        <v>Karnataka</v>
      </c>
    </row>
    <row r="2675" spans="1:24" x14ac:dyDescent="0.25">
      <c r="A2675" t="s">
        <v>4411</v>
      </c>
      <c r="B2675" s="1">
        <v>45894</v>
      </c>
      <c r="C2675" t="s">
        <v>4412</v>
      </c>
      <c r="D2675" t="s">
        <v>21</v>
      </c>
      <c r="E2675" t="s">
        <v>79</v>
      </c>
      <c r="F2675" t="s">
        <v>80</v>
      </c>
      <c r="G2675" t="s">
        <v>68</v>
      </c>
      <c r="H2675" t="s">
        <v>81</v>
      </c>
      <c r="I2675" t="s">
        <v>44</v>
      </c>
      <c r="J2675" t="s">
        <v>34</v>
      </c>
      <c r="K2675">
        <v>1</v>
      </c>
      <c r="L2675">
        <v>799</v>
      </c>
      <c r="M2675">
        <v>0.05</v>
      </c>
      <c r="N2675">
        <v>759.05</v>
      </c>
      <c r="O2675">
        <v>139.05000000000001</v>
      </c>
      <c r="P2675" t="s">
        <v>148</v>
      </c>
      <c r="Q2675" t="s">
        <v>86</v>
      </c>
      <c r="R2675" t="s">
        <v>30</v>
      </c>
      <c r="S2675">
        <v>3.9</v>
      </c>
      <c r="T2675">
        <f>YEAR(tblOrders[[#This Row],[Order Date]])</f>
        <v>2025</v>
      </c>
      <c r="U2675" t="str">
        <f>TEXT(tblOrders[[#This Row],[Order Date]],"mmm-yyyy")</f>
        <v>Aug-2025</v>
      </c>
      <c r="V2675" s="4">
        <f>tblOrders[[#This Row],[Profit]]/tblOrders[[#This Row],[Sales Amount]]</f>
        <v>0.18318951320729862</v>
      </c>
      <c r="W2675" t="str">
        <f>VLOOKUP(tblOrders[[#This Row],[City]],CityRegion,2,0)</f>
        <v>South</v>
      </c>
      <c r="X2675" t="str">
        <f>VLOOKUP(tblOrders[[#This Row],[City]],lookups!A:C,3,0)</f>
        <v>Kerala</v>
      </c>
    </row>
    <row r="2676" spans="1:24" x14ac:dyDescent="0.25">
      <c r="A2676" t="s">
        <v>4413</v>
      </c>
      <c r="B2676" s="1">
        <v>45706</v>
      </c>
      <c r="C2676" t="s">
        <v>1026</v>
      </c>
      <c r="D2676" t="s">
        <v>21</v>
      </c>
      <c r="E2676" t="s">
        <v>114</v>
      </c>
      <c r="F2676" t="s">
        <v>115</v>
      </c>
      <c r="G2676" t="s">
        <v>42</v>
      </c>
      <c r="H2676" t="s">
        <v>116</v>
      </c>
      <c r="I2676" t="s">
        <v>57</v>
      </c>
      <c r="J2676" t="s">
        <v>34</v>
      </c>
      <c r="K2676">
        <v>4</v>
      </c>
      <c r="L2676">
        <v>12</v>
      </c>
      <c r="M2676">
        <v>0</v>
      </c>
      <c r="N2676">
        <v>48</v>
      </c>
      <c r="O2676">
        <v>24</v>
      </c>
      <c r="P2676" t="s">
        <v>28</v>
      </c>
      <c r="Q2676" t="s">
        <v>91</v>
      </c>
      <c r="R2676" t="s">
        <v>36</v>
      </c>
      <c r="S2676">
        <v>2.7</v>
      </c>
      <c r="T2676">
        <f>YEAR(tblOrders[[#This Row],[Order Date]])</f>
        <v>2025</v>
      </c>
      <c r="U2676" t="str">
        <f>TEXT(tblOrders[[#This Row],[Order Date]],"mmm-yyyy")</f>
        <v>Feb-2025</v>
      </c>
      <c r="V2676" s="4">
        <f>tblOrders[[#This Row],[Profit]]/tblOrders[[#This Row],[Sales Amount]]</f>
        <v>0.5</v>
      </c>
      <c r="W2676" t="str">
        <f>VLOOKUP(tblOrders[[#This Row],[City]],CityRegion,2,0)</f>
        <v>South</v>
      </c>
      <c r="X2676" t="str">
        <f>VLOOKUP(tblOrders[[#This Row],[City]],lookups!A:C,3,0)</f>
        <v>Kerala</v>
      </c>
    </row>
    <row r="2677" spans="1:24" x14ac:dyDescent="0.25">
      <c r="A2677" t="s">
        <v>4414</v>
      </c>
      <c r="B2677" s="1">
        <v>45945</v>
      </c>
      <c r="C2677" t="s">
        <v>4415</v>
      </c>
      <c r="D2677" t="s">
        <v>21</v>
      </c>
      <c r="E2677" t="s">
        <v>73</v>
      </c>
      <c r="F2677" t="s">
        <v>74</v>
      </c>
      <c r="G2677" t="s">
        <v>68</v>
      </c>
      <c r="H2677" t="s">
        <v>75</v>
      </c>
      <c r="I2677" t="s">
        <v>26</v>
      </c>
      <c r="J2677" t="s">
        <v>45</v>
      </c>
      <c r="K2677">
        <v>4</v>
      </c>
      <c r="L2677">
        <v>65</v>
      </c>
      <c r="M2677">
        <v>0.15</v>
      </c>
      <c r="N2677">
        <v>221</v>
      </c>
      <c r="O2677">
        <v>69</v>
      </c>
      <c r="P2677" t="s">
        <v>28</v>
      </c>
      <c r="Q2677" t="s">
        <v>91</v>
      </c>
      <c r="R2677" t="s">
        <v>36</v>
      </c>
      <c r="S2677">
        <v>3</v>
      </c>
      <c r="T2677">
        <f>YEAR(tblOrders[[#This Row],[Order Date]])</f>
        <v>2025</v>
      </c>
      <c r="U2677" t="str">
        <f>TEXT(tblOrders[[#This Row],[Order Date]],"mmm-yyyy")</f>
        <v>Oct-2025</v>
      </c>
      <c r="V2677" s="4">
        <f>tblOrders[[#This Row],[Profit]]/tblOrders[[#This Row],[Sales Amount]]</f>
        <v>0.31221719457013575</v>
      </c>
      <c r="W2677" t="str">
        <f>VLOOKUP(tblOrders[[#This Row],[City]],CityRegion,2,0)</f>
        <v>South</v>
      </c>
      <c r="X2677" t="str">
        <f>VLOOKUP(tblOrders[[#This Row],[City]],lookups!A:C,3,0)</f>
        <v>Karnataka</v>
      </c>
    </row>
    <row r="2678" spans="1:24" x14ac:dyDescent="0.25">
      <c r="A2678" t="s">
        <v>4416</v>
      </c>
      <c r="B2678" s="1">
        <v>45844</v>
      </c>
      <c r="C2678" t="s">
        <v>1142</v>
      </c>
      <c r="D2678" t="s">
        <v>39</v>
      </c>
      <c r="E2678" t="s">
        <v>94</v>
      </c>
      <c r="F2678" t="s">
        <v>95</v>
      </c>
      <c r="G2678" t="s">
        <v>68</v>
      </c>
      <c r="H2678" t="s">
        <v>96</v>
      </c>
      <c r="I2678" t="s">
        <v>130</v>
      </c>
      <c r="J2678" t="s">
        <v>27</v>
      </c>
      <c r="K2678">
        <v>5</v>
      </c>
      <c r="L2678">
        <v>89</v>
      </c>
      <c r="M2678">
        <v>0</v>
      </c>
      <c r="N2678">
        <v>445</v>
      </c>
      <c r="O2678">
        <v>170</v>
      </c>
      <c r="P2678" t="s">
        <v>28</v>
      </c>
      <c r="Q2678" t="s">
        <v>91</v>
      </c>
      <c r="R2678" t="s">
        <v>36</v>
      </c>
      <c r="S2678">
        <v>3.6</v>
      </c>
      <c r="T2678">
        <f>YEAR(tblOrders[[#This Row],[Order Date]])</f>
        <v>2025</v>
      </c>
      <c r="U2678" t="str">
        <f>TEXT(tblOrders[[#This Row],[Order Date]],"mmm-yyyy")</f>
        <v>Jul-2025</v>
      </c>
      <c r="V2678" s="4">
        <f>tblOrders[[#This Row],[Profit]]/tblOrders[[#This Row],[Sales Amount]]</f>
        <v>0.38202247191011235</v>
      </c>
      <c r="W2678" t="str">
        <f>VLOOKUP(tblOrders[[#This Row],[City]],CityRegion,2,0)</f>
        <v>West</v>
      </c>
      <c r="X2678" t="str">
        <f>VLOOKUP(tblOrders[[#This Row],[City]],lookups!A:C,3,0)</f>
        <v>Maharashtra</v>
      </c>
    </row>
    <row r="2679" spans="1:24" x14ac:dyDescent="0.25">
      <c r="A2679" t="s">
        <v>4417</v>
      </c>
      <c r="B2679" s="1">
        <v>45784</v>
      </c>
      <c r="C2679" t="s">
        <v>4312</v>
      </c>
      <c r="D2679" t="s">
        <v>39</v>
      </c>
      <c r="E2679" t="s">
        <v>108</v>
      </c>
      <c r="F2679" t="s">
        <v>109</v>
      </c>
      <c r="G2679" t="s">
        <v>62</v>
      </c>
      <c r="H2679" t="s">
        <v>110</v>
      </c>
      <c r="I2679" t="s">
        <v>33</v>
      </c>
      <c r="J2679" t="s">
        <v>27</v>
      </c>
      <c r="K2679">
        <v>4</v>
      </c>
      <c r="L2679">
        <v>110</v>
      </c>
      <c r="M2679">
        <v>0</v>
      </c>
      <c r="N2679">
        <v>440</v>
      </c>
      <c r="O2679">
        <v>168</v>
      </c>
      <c r="P2679" t="s">
        <v>111</v>
      </c>
      <c r="Q2679" t="s">
        <v>46</v>
      </c>
      <c r="R2679" t="s">
        <v>36</v>
      </c>
      <c r="S2679">
        <v>3.8</v>
      </c>
      <c r="T2679">
        <f>YEAR(tblOrders[[#This Row],[Order Date]])</f>
        <v>2025</v>
      </c>
      <c r="U2679" t="str">
        <f>TEXT(tblOrders[[#This Row],[Order Date]],"mmm-yyyy")</f>
        <v>May-2025</v>
      </c>
      <c r="V2679" s="4">
        <f>tblOrders[[#This Row],[Profit]]/tblOrders[[#This Row],[Sales Amount]]</f>
        <v>0.38181818181818183</v>
      </c>
      <c r="W2679" t="str">
        <f>VLOOKUP(tblOrders[[#This Row],[City]],CityRegion,2,0)</f>
        <v>North</v>
      </c>
      <c r="X2679" t="str">
        <f>VLOOKUP(tblOrders[[#This Row],[City]],lookups!A:C,3,0)</f>
        <v>Delhi</v>
      </c>
    </row>
    <row r="2680" spans="1:24" x14ac:dyDescent="0.25">
      <c r="A2680" t="s">
        <v>4418</v>
      </c>
      <c r="B2680" s="1">
        <v>45965</v>
      </c>
      <c r="C2680" t="s">
        <v>2006</v>
      </c>
      <c r="D2680" t="s">
        <v>21</v>
      </c>
      <c r="E2680" t="s">
        <v>108</v>
      </c>
      <c r="F2680" t="s">
        <v>109</v>
      </c>
      <c r="G2680" t="s">
        <v>62</v>
      </c>
      <c r="H2680" t="s">
        <v>110</v>
      </c>
      <c r="I2680" t="s">
        <v>33</v>
      </c>
      <c r="J2680" t="s">
        <v>34</v>
      </c>
      <c r="K2680">
        <v>3</v>
      </c>
      <c r="L2680">
        <v>110</v>
      </c>
      <c r="M2680">
        <v>0</v>
      </c>
      <c r="N2680">
        <v>330</v>
      </c>
      <c r="O2680">
        <v>126</v>
      </c>
      <c r="P2680" t="s">
        <v>28</v>
      </c>
      <c r="Q2680" t="s">
        <v>86</v>
      </c>
      <c r="R2680" t="s">
        <v>36</v>
      </c>
      <c r="S2680">
        <v>4</v>
      </c>
      <c r="T2680">
        <f>YEAR(tblOrders[[#This Row],[Order Date]])</f>
        <v>2025</v>
      </c>
      <c r="U2680" t="str">
        <f>TEXT(tblOrders[[#This Row],[Order Date]],"mmm-yyyy")</f>
        <v>Nov-2025</v>
      </c>
      <c r="V2680" s="4">
        <f>tblOrders[[#This Row],[Profit]]/tblOrders[[#This Row],[Sales Amount]]</f>
        <v>0.38181818181818183</v>
      </c>
      <c r="W2680" t="str">
        <f>VLOOKUP(tblOrders[[#This Row],[City]],CityRegion,2,0)</f>
        <v>North</v>
      </c>
      <c r="X2680" t="str">
        <f>VLOOKUP(tblOrders[[#This Row],[City]],lookups!A:C,3,0)</f>
        <v>Delhi</v>
      </c>
    </row>
    <row r="2681" spans="1:24" x14ac:dyDescent="0.25">
      <c r="A2681" t="s">
        <v>4419</v>
      </c>
      <c r="B2681" s="1">
        <v>45666</v>
      </c>
      <c r="C2681" t="s">
        <v>3806</v>
      </c>
      <c r="D2681" t="s">
        <v>21</v>
      </c>
      <c r="E2681" t="s">
        <v>108</v>
      </c>
      <c r="F2681" t="s">
        <v>109</v>
      </c>
      <c r="G2681" t="s">
        <v>62</v>
      </c>
      <c r="H2681" t="s">
        <v>110</v>
      </c>
      <c r="I2681" t="s">
        <v>52</v>
      </c>
      <c r="J2681" t="s">
        <v>45</v>
      </c>
      <c r="K2681">
        <v>3</v>
      </c>
      <c r="L2681">
        <v>110</v>
      </c>
      <c r="M2681">
        <v>0.15</v>
      </c>
      <c r="N2681">
        <v>280.5</v>
      </c>
      <c r="O2681">
        <v>76.5</v>
      </c>
      <c r="P2681" t="s">
        <v>85</v>
      </c>
      <c r="Q2681" t="s">
        <v>91</v>
      </c>
      <c r="R2681" t="s">
        <v>30</v>
      </c>
      <c r="S2681">
        <v>4.4000000000000004</v>
      </c>
      <c r="T2681">
        <f>YEAR(tblOrders[[#This Row],[Order Date]])</f>
        <v>2025</v>
      </c>
      <c r="U2681" t="str">
        <f>TEXT(tblOrders[[#This Row],[Order Date]],"mmm-yyyy")</f>
        <v>Jan-2025</v>
      </c>
      <c r="V2681" s="4">
        <f>tblOrders[[#This Row],[Profit]]/tblOrders[[#This Row],[Sales Amount]]</f>
        <v>0.27272727272727271</v>
      </c>
      <c r="W2681" t="str">
        <f>VLOOKUP(tblOrders[[#This Row],[City]],CityRegion,2,0)</f>
        <v>South</v>
      </c>
      <c r="X2681" t="str">
        <f>VLOOKUP(tblOrders[[#This Row],[City]],lookups!A:C,3,0)</f>
        <v>Kerala</v>
      </c>
    </row>
    <row r="2682" spans="1:24" x14ac:dyDescent="0.25">
      <c r="A2682" t="s">
        <v>4420</v>
      </c>
      <c r="B2682" s="1">
        <v>45980</v>
      </c>
      <c r="C2682" t="s">
        <v>243</v>
      </c>
      <c r="D2682" t="s">
        <v>39</v>
      </c>
      <c r="E2682" t="s">
        <v>73</v>
      </c>
      <c r="F2682" t="s">
        <v>74</v>
      </c>
      <c r="G2682" t="s">
        <v>68</v>
      </c>
      <c r="H2682" t="s">
        <v>75</v>
      </c>
      <c r="I2682" t="s">
        <v>70</v>
      </c>
      <c r="J2682" t="s">
        <v>27</v>
      </c>
      <c r="K2682">
        <v>5</v>
      </c>
      <c r="L2682">
        <v>65</v>
      </c>
      <c r="M2682">
        <v>0.05</v>
      </c>
      <c r="N2682">
        <v>308.75</v>
      </c>
      <c r="O2682">
        <v>118.75</v>
      </c>
      <c r="P2682" t="s">
        <v>28</v>
      </c>
      <c r="Q2682" t="s">
        <v>86</v>
      </c>
      <c r="R2682" t="s">
        <v>30</v>
      </c>
      <c r="S2682">
        <v>2.6</v>
      </c>
      <c r="T2682">
        <f>YEAR(tblOrders[[#This Row],[Order Date]])</f>
        <v>2025</v>
      </c>
      <c r="U2682" t="str">
        <f>TEXT(tblOrders[[#This Row],[Order Date]],"mmm-yyyy")</f>
        <v>Nov-2025</v>
      </c>
      <c r="V2682" s="4">
        <f>tblOrders[[#This Row],[Profit]]/tblOrders[[#This Row],[Sales Amount]]</f>
        <v>0.38461538461538464</v>
      </c>
      <c r="W2682" t="str">
        <f>VLOOKUP(tblOrders[[#This Row],[City]],CityRegion,2,0)</f>
        <v>South</v>
      </c>
      <c r="X2682" t="str">
        <f>VLOOKUP(tblOrders[[#This Row],[City]],lookups!A:C,3,0)</f>
        <v>Telengana</v>
      </c>
    </row>
    <row r="2683" spans="1:24" x14ac:dyDescent="0.25">
      <c r="A2683" t="s">
        <v>4421</v>
      </c>
      <c r="B2683" s="1">
        <v>45953</v>
      </c>
      <c r="C2683" t="s">
        <v>3036</v>
      </c>
      <c r="D2683" t="s">
        <v>21</v>
      </c>
      <c r="E2683" t="s">
        <v>22</v>
      </c>
      <c r="F2683" t="s">
        <v>23</v>
      </c>
      <c r="G2683" t="s">
        <v>24</v>
      </c>
      <c r="H2683" t="s">
        <v>25</v>
      </c>
      <c r="I2683" t="s">
        <v>84</v>
      </c>
      <c r="J2683" t="s">
        <v>45</v>
      </c>
      <c r="K2683">
        <v>1</v>
      </c>
      <c r="L2683">
        <v>190</v>
      </c>
      <c r="M2683">
        <v>0.1</v>
      </c>
      <c r="N2683">
        <v>171</v>
      </c>
      <c r="O2683">
        <v>46</v>
      </c>
      <c r="P2683" t="s">
        <v>28</v>
      </c>
      <c r="Q2683" t="s">
        <v>35</v>
      </c>
      <c r="R2683" t="s">
        <v>36</v>
      </c>
      <c r="S2683">
        <v>4.9000000000000004</v>
      </c>
      <c r="T2683">
        <f>YEAR(tblOrders[[#This Row],[Order Date]])</f>
        <v>2025</v>
      </c>
      <c r="U2683" t="str">
        <f>TEXT(tblOrders[[#This Row],[Order Date]],"mmm-yyyy")</f>
        <v>Oct-2025</v>
      </c>
      <c r="V2683" s="4">
        <f>tblOrders[[#This Row],[Profit]]/tblOrders[[#This Row],[Sales Amount]]</f>
        <v>0.26900584795321636</v>
      </c>
      <c r="W2683" t="str">
        <f>VLOOKUP(tblOrders[[#This Row],[City]],CityRegion,2,0)</f>
        <v>West</v>
      </c>
      <c r="X2683" t="str">
        <f>VLOOKUP(tblOrders[[#This Row],[City]],lookups!A:C,3,0)</f>
        <v>Maharashtra</v>
      </c>
    </row>
    <row r="2684" spans="1:24" x14ac:dyDescent="0.25">
      <c r="A2684" t="s">
        <v>4422</v>
      </c>
      <c r="B2684" s="1">
        <v>45814</v>
      </c>
      <c r="C2684" t="s">
        <v>486</v>
      </c>
      <c r="D2684" t="s">
        <v>21</v>
      </c>
      <c r="E2684" t="s">
        <v>55</v>
      </c>
      <c r="F2684" t="s">
        <v>56</v>
      </c>
      <c r="G2684" t="s">
        <v>24</v>
      </c>
      <c r="H2684" t="s">
        <v>51</v>
      </c>
      <c r="I2684" t="s">
        <v>76</v>
      </c>
      <c r="J2684" t="s">
        <v>27</v>
      </c>
      <c r="K2684">
        <v>5</v>
      </c>
      <c r="L2684">
        <v>42</v>
      </c>
      <c r="M2684">
        <v>0.05</v>
      </c>
      <c r="N2684">
        <v>199.5</v>
      </c>
      <c r="O2684">
        <v>79.5</v>
      </c>
      <c r="P2684" t="s">
        <v>28</v>
      </c>
      <c r="Q2684" t="s">
        <v>91</v>
      </c>
      <c r="R2684" t="s">
        <v>36</v>
      </c>
      <c r="S2684">
        <v>3.1</v>
      </c>
      <c r="T2684">
        <f>YEAR(tblOrders[[#This Row],[Order Date]])</f>
        <v>2025</v>
      </c>
      <c r="U2684" t="str">
        <f>TEXT(tblOrders[[#This Row],[Order Date]],"mmm-yyyy")</f>
        <v>Jun-2025</v>
      </c>
      <c r="V2684" s="4">
        <f>tblOrders[[#This Row],[Profit]]/tblOrders[[#This Row],[Sales Amount]]</f>
        <v>0.39849624060150374</v>
      </c>
      <c r="W2684" t="str">
        <f>VLOOKUP(tblOrders[[#This Row],[City]],CityRegion,2,0)</f>
        <v>South</v>
      </c>
      <c r="X2684" t="str">
        <f>VLOOKUP(tblOrders[[#This Row],[City]],lookups!A:C,3,0)</f>
        <v>Kerala</v>
      </c>
    </row>
    <row r="2685" spans="1:24" x14ac:dyDescent="0.25">
      <c r="A2685" t="s">
        <v>4423</v>
      </c>
      <c r="B2685" s="1">
        <v>45862</v>
      </c>
      <c r="C2685" t="s">
        <v>642</v>
      </c>
      <c r="D2685" t="s">
        <v>39</v>
      </c>
      <c r="E2685" t="s">
        <v>114</v>
      </c>
      <c r="F2685" t="s">
        <v>115</v>
      </c>
      <c r="G2685" t="s">
        <v>42</v>
      </c>
      <c r="H2685" t="s">
        <v>116</v>
      </c>
      <c r="I2685" t="s">
        <v>139</v>
      </c>
      <c r="J2685" t="s">
        <v>34</v>
      </c>
      <c r="K2685">
        <v>2</v>
      </c>
      <c r="L2685">
        <v>12</v>
      </c>
      <c r="M2685">
        <v>0.2</v>
      </c>
      <c r="N2685">
        <v>19.2</v>
      </c>
      <c r="O2685">
        <v>7.2</v>
      </c>
      <c r="P2685" t="s">
        <v>148</v>
      </c>
      <c r="Q2685" t="s">
        <v>35</v>
      </c>
      <c r="R2685" t="s">
        <v>30</v>
      </c>
      <c r="S2685">
        <v>4.7</v>
      </c>
      <c r="T2685">
        <f>YEAR(tblOrders[[#This Row],[Order Date]])</f>
        <v>2025</v>
      </c>
      <c r="U2685" t="str">
        <f>TEXT(tblOrders[[#This Row],[Order Date]],"mmm-yyyy")</f>
        <v>Jul-2025</v>
      </c>
      <c r="V2685" s="4">
        <f>tblOrders[[#This Row],[Profit]]/tblOrders[[#This Row],[Sales Amount]]</f>
        <v>0.375</v>
      </c>
      <c r="W2685" t="str">
        <f>VLOOKUP(tblOrders[[#This Row],[City]],CityRegion,2,0)</f>
        <v>South</v>
      </c>
      <c r="X2685" t="str">
        <f>VLOOKUP(tblOrders[[#This Row],[City]],lookups!A:C,3,0)</f>
        <v>Tamil Nadu</v>
      </c>
    </row>
    <row r="2686" spans="1:24" x14ac:dyDescent="0.25">
      <c r="A2686" t="s">
        <v>4424</v>
      </c>
      <c r="B2686" s="1">
        <v>45847</v>
      </c>
      <c r="C2686" t="s">
        <v>132</v>
      </c>
      <c r="D2686" t="s">
        <v>39</v>
      </c>
      <c r="E2686" t="s">
        <v>40</v>
      </c>
      <c r="F2686" t="s">
        <v>41</v>
      </c>
      <c r="G2686" t="s">
        <v>42</v>
      </c>
      <c r="H2686" t="s">
        <v>43</v>
      </c>
      <c r="I2686" t="s">
        <v>76</v>
      </c>
      <c r="J2686" t="s">
        <v>45</v>
      </c>
      <c r="K2686">
        <v>4</v>
      </c>
      <c r="L2686">
        <v>18</v>
      </c>
      <c r="M2686">
        <v>0.15</v>
      </c>
      <c r="N2686">
        <v>61.2</v>
      </c>
      <c r="O2686">
        <v>25.2</v>
      </c>
      <c r="P2686" t="s">
        <v>28</v>
      </c>
      <c r="Q2686" t="s">
        <v>46</v>
      </c>
      <c r="R2686" t="s">
        <v>36</v>
      </c>
      <c r="S2686">
        <v>3.6</v>
      </c>
      <c r="T2686">
        <f>YEAR(tblOrders[[#This Row],[Order Date]])</f>
        <v>2025</v>
      </c>
      <c r="U2686" t="str">
        <f>TEXT(tblOrders[[#This Row],[Order Date]],"mmm-yyyy")</f>
        <v>Jul-2025</v>
      </c>
      <c r="V2686" s="4">
        <f>tblOrders[[#This Row],[Profit]]/tblOrders[[#This Row],[Sales Amount]]</f>
        <v>0.41176470588235292</v>
      </c>
      <c r="W2686" t="str">
        <f>VLOOKUP(tblOrders[[#This Row],[City]],CityRegion,2,0)</f>
        <v>South</v>
      </c>
      <c r="X2686" t="str">
        <f>VLOOKUP(tblOrders[[#This Row],[City]],lookups!A:C,3,0)</f>
        <v>Kerala</v>
      </c>
    </row>
    <row r="2687" spans="1:24" x14ac:dyDescent="0.25">
      <c r="A2687" t="s">
        <v>4425</v>
      </c>
      <c r="B2687" s="1">
        <v>45769</v>
      </c>
      <c r="C2687" t="s">
        <v>4426</v>
      </c>
      <c r="D2687" t="s">
        <v>39</v>
      </c>
      <c r="E2687" t="s">
        <v>40</v>
      </c>
      <c r="F2687" t="s">
        <v>41</v>
      </c>
      <c r="G2687" t="s">
        <v>42</v>
      </c>
      <c r="H2687" t="s">
        <v>43</v>
      </c>
      <c r="I2687" t="s">
        <v>130</v>
      </c>
      <c r="J2687" t="s">
        <v>45</v>
      </c>
      <c r="K2687">
        <v>3</v>
      </c>
      <c r="L2687">
        <v>18</v>
      </c>
      <c r="M2687">
        <v>0.2</v>
      </c>
      <c r="N2687">
        <v>43.2</v>
      </c>
      <c r="O2687">
        <v>16.2</v>
      </c>
      <c r="P2687" t="s">
        <v>111</v>
      </c>
      <c r="Q2687" t="s">
        <v>29</v>
      </c>
      <c r="R2687" t="s">
        <v>123</v>
      </c>
      <c r="S2687">
        <v>3.9</v>
      </c>
      <c r="T2687">
        <f>YEAR(tblOrders[[#This Row],[Order Date]])</f>
        <v>2025</v>
      </c>
      <c r="U2687" t="str">
        <f>TEXT(tblOrders[[#This Row],[Order Date]],"mmm-yyyy")</f>
        <v>Apr-2025</v>
      </c>
      <c r="V2687" s="4">
        <f>tblOrders[[#This Row],[Profit]]/tblOrders[[#This Row],[Sales Amount]]</f>
        <v>0.37499999999999994</v>
      </c>
      <c r="W2687" t="str">
        <f>VLOOKUP(tblOrders[[#This Row],[City]],CityRegion,2,0)</f>
        <v>West</v>
      </c>
      <c r="X2687" t="str">
        <f>VLOOKUP(tblOrders[[#This Row],[City]],lookups!A:C,3,0)</f>
        <v>Maharashtra</v>
      </c>
    </row>
    <row r="2688" spans="1:24" x14ac:dyDescent="0.25">
      <c r="A2688" t="s">
        <v>4427</v>
      </c>
      <c r="B2688" s="1">
        <v>45891</v>
      </c>
      <c r="C2688" t="s">
        <v>4428</v>
      </c>
      <c r="D2688" t="s">
        <v>21</v>
      </c>
      <c r="E2688" t="s">
        <v>55</v>
      </c>
      <c r="F2688" t="s">
        <v>56</v>
      </c>
      <c r="G2688" t="s">
        <v>24</v>
      </c>
      <c r="H2688" t="s">
        <v>51</v>
      </c>
      <c r="I2688" t="s">
        <v>52</v>
      </c>
      <c r="J2688" t="s">
        <v>45</v>
      </c>
      <c r="K2688">
        <v>1</v>
      </c>
      <c r="L2688">
        <v>42</v>
      </c>
      <c r="M2688">
        <v>0.15</v>
      </c>
      <c r="N2688">
        <v>35.700000000000003</v>
      </c>
      <c r="O2688">
        <v>11.7</v>
      </c>
      <c r="P2688" t="s">
        <v>28</v>
      </c>
      <c r="Q2688" t="s">
        <v>29</v>
      </c>
      <c r="R2688" t="s">
        <v>36</v>
      </c>
      <c r="S2688">
        <v>3.5</v>
      </c>
      <c r="T2688">
        <f>YEAR(tblOrders[[#This Row],[Order Date]])</f>
        <v>2025</v>
      </c>
      <c r="U2688" t="str">
        <f>TEXT(tblOrders[[#This Row],[Order Date]],"mmm-yyyy")</f>
        <v>Aug-2025</v>
      </c>
      <c r="V2688" s="4">
        <f>tblOrders[[#This Row],[Profit]]/tblOrders[[#This Row],[Sales Amount]]</f>
        <v>0.32773109243697474</v>
      </c>
      <c r="W2688" t="str">
        <f>VLOOKUP(tblOrders[[#This Row],[City]],CityRegion,2,0)</f>
        <v>South</v>
      </c>
      <c r="X2688" t="str">
        <f>VLOOKUP(tblOrders[[#This Row],[City]],lookups!A:C,3,0)</f>
        <v>Kerala</v>
      </c>
    </row>
    <row r="2689" spans="1:24" x14ac:dyDescent="0.25">
      <c r="A2689" t="s">
        <v>4429</v>
      </c>
      <c r="B2689" s="1">
        <v>45811</v>
      </c>
      <c r="C2689" t="s">
        <v>1177</v>
      </c>
      <c r="D2689" t="s">
        <v>39</v>
      </c>
      <c r="E2689" t="s">
        <v>55</v>
      </c>
      <c r="F2689" t="s">
        <v>56</v>
      </c>
      <c r="G2689" t="s">
        <v>24</v>
      </c>
      <c r="H2689" t="s">
        <v>51</v>
      </c>
      <c r="I2689" t="s">
        <v>84</v>
      </c>
      <c r="J2689" t="s">
        <v>27</v>
      </c>
      <c r="K2689">
        <v>5</v>
      </c>
      <c r="L2689">
        <v>42</v>
      </c>
      <c r="M2689">
        <v>0.2</v>
      </c>
      <c r="N2689">
        <v>168</v>
      </c>
      <c r="O2689">
        <v>48</v>
      </c>
      <c r="P2689" t="s">
        <v>28</v>
      </c>
      <c r="Q2689" t="s">
        <v>35</v>
      </c>
      <c r="R2689" t="s">
        <v>36</v>
      </c>
      <c r="S2689">
        <v>3.5</v>
      </c>
      <c r="T2689">
        <f>YEAR(tblOrders[[#This Row],[Order Date]])</f>
        <v>2025</v>
      </c>
      <c r="U2689" t="str">
        <f>TEXT(tblOrders[[#This Row],[Order Date]],"mmm-yyyy")</f>
        <v>Jun-2025</v>
      </c>
      <c r="V2689" s="4">
        <f>tblOrders[[#This Row],[Profit]]/tblOrders[[#This Row],[Sales Amount]]</f>
        <v>0.2857142857142857</v>
      </c>
      <c r="W2689" t="str">
        <f>VLOOKUP(tblOrders[[#This Row],[City]],CityRegion,2,0)</f>
        <v>West</v>
      </c>
      <c r="X2689" t="str">
        <f>VLOOKUP(tblOrders[[#This Row],[City]],lookups!A:C,3,0)</f>
        <v>Maharashtra</v>
      </c>
    </row>
    <row r="2690" spans="1:24" x14ac:dyDescent="0.25">
      <c r="A2690" t="s">
        <v>4430</v>
      </c>
      <c r="B2690" s="1">
        <v>45801</v>
      </c>
      <c r="C2690" t="s">
        <v>4431</v>
      </c>
      <c r="D2690" t="s">
        <v>39</v>
      </c>
      <c r="E2690" t="s">
        <v>40</v>
      </c>
      <c r="F2690" t="s">
        <v>41</v>
      </c>
      <c r="G2690" t="s">
        <v>42</v>
      </c>
      <c r="H2690" t="s">
        <v>43</v>
      </c>
      <c r="I2690" t="s">
        <v>130</v>
      </c>
      <c r="J2690" t="s">
        <v>27</v>
      </c>
      <c r="K2690">
        <v>3</v>
      </c>
      <c r="L2690">
        <v>18</v>
      </c>
      <c r="M2690">
        <v>0.2</v>
      </c>
      <c r="N2690">
        <v>43.2</v>
      </c>
      <c r="O2690">
        <v>16.2</v>
      </c>
      <c r="P2690" t="s">
        <v>28</v>
      </c>
      <c r="Q2690" t="s">
        <v>86</v>
      </c>
      <c r="R2690" t="s">
        <v>123</v>
      </c>
      <c r="S2690">
        <v>3.4</v>
      </c>
      <c r="T2690">
        <f>YEAR(tblOrders[[#This Row],[Order Date]])</f>
        <v>2025</v>
      </c>
      <c r="U2690" t="str">
        <f>TEXT(tblOrders[[#This Row],[Order Date]],"mmm-yyyy")</f>
        <v>May-2025</v>
      </c>
      <c r="V2690" s="4">
        <f>tblOrders[[#This Row],[Profit]]/tblOrders[[#This Row],[Sales Amount]]</f>
        <v>0.37499999999999994</v>
      </c>
      <c r="W2690" t="str">
        <f>VLOOKUP(tblOrders[[#This Row],[City]],CityRegion,2,0)</f>
        <v>West</v>
      </c>
      <c r="X2690" t="str">
        <f>VLOOKUP(tblOrders[[#This Row],[City]],lookups!A:C,3,0)</f>
        <v>Maharashtra</v>
      </c>
    </row>
    <row r="2691" spans="1:24" x14ac:dyDescent="0.25">
      <c r="A2691" t="s">
        <v>4432</v>
      </c>
      <c r="B2691" s="1">
        <v>45761</v>
      </c>
      <c r="C2691" t="s">
        <v>2549</v>
      </c>
      <c r="D2691" t="s">
        <v>21</v>
      </c>
      <c r="E2691" t="s">
        <v>22</v>
      </c>
      <c r="F2691" t="s">
        <v>23</v>
      </c>
      <c r="G2691" t="s">
        <v>24</v>
      </c>
      <c r="H2691" t="s">
        <v>25</v>
      </c>
      <c r="I2691" t="s">
        <v>44</v>
      </c>
      <c r="J2691" t="s">
        <v>27</v>
      </c>
      <c r="K2691">
        <v>3</v>
      </c>
      <c r="L2691">
        <v>190</v>
      </c>
      <c r="M2691">
        <v>0.05</v>
      </c>
      <c r="N2691">
        <v>541.5</v>
      </c>
      <c r="O2691">
        <v>166.5</v>
      </c>
      <c r="P2691" t="s">
        <v>28</v>
      </c>
      <c r="Q2691" t="s">
        <v>29</v>
      </c>
      <c r="R2691" t="s">
        <v>36</v>
      </c>
      <c r="S2691">
        <v>3</v>
      </c>
      <c r="T2691">
        <f>YEAR(tblOrders[[#This Row],[Order Date]])</f>
        <v>2025</v>
      </c>
      <c r="U2691" t="str">
        <f>TEXT(tblOrders[[#This Row],[Order Date]],"mmm-yyyy")</f>
        <v>Apr-2025</v>
      </c>
      <c r="V2691" s="4">
        <f>tblOrders[[#This Row],[Profit]]/tblOrders[[#This Row],[Sales Amount]]</f>
        <v>0.30747922437673131</v>
      </c>
      <c r="W2691" t="str">
        <f>VLOOKUP(tblOrders[[#This Row],[City]],CityRegion,2,0)</f>
        <v>South</v>
      </c>
      <c r="X2691" t="str">
        <f>VLOOKUP(tblOrders[[#This Row],[City]],lookups!A:C,3,0)</f>
        <v>Kerala</v>
      </c>
    </row>
    <row r="2692" spans="1:24" x14ac:dyDescent="0.25">
      <c r="A2692" t="s">
        <v>4433</v>
      </c>
      <c r="B2692" s="1">
        <v>45901</v>
      </c>
      <c r="C2692" t="s">
        <v>4434</v>
      </c>
      <c r="D2692" t="s">
        <v>39</v>
      </c>
      <c r="E2692" t="s">
        <v>101</v>
      </c>
      <c r="F2692" t="s">
        <v>102</v>
      </c>
      <c r="G2692" t="s">
        <v>24</v>
      </c>
      <c r="H2692" t="s">
        <v>103</v>
      </c>
      <c r="I2692" t="s">
        <v>76</v>
      </c>
      <c r="J2692" t="s">
        <v>45</v>
      </c>
      <c r="K2692">
        <v>1</v>
      </c>
      <c r="L2692">
        <v>120</v>
      </c>
      <c r="M2692">
        <v>0.05</v>
      </c>
      <c r="N2692">
        <v>114</v>
      </c>
      <c r="O2692">
        <v>36</v>
      </c>
      <c r="P2692" t="s">
        <v>28</v>
      </c>
      <c r="Q2692" t="s">
        <v>29</v>
      </c>
      <c r="R2692" t="s">
        <v>36</v>
      </c>
      <c r="S2692">
        <v>3.4</v>
      </c>
      <c r="T2692">
        <f>YEAR(tblOrders[[#This Row],[Order Date]])</f>
        <v>2025</v>
      </c>
      <c r="U2692" t="str">
        <f>TEXT(tblOrders[[#This Row],[Order Date]],"mmm-yyyy")</f>
        <v>Sep-2025</v>
      </c>
      <c r="V2692" s="4">
        <f>tblOrders[[#This Row],[Profit]]/tblOrders[[#This Row],[Sales Amount]]</f>
        <v>0.31578947368421051</v>
      </c>
      <c r="W2692" t="str">
        <f>VLOOKUP(tblOrders[[#This Row],[City]],CityRegion,2,0)</f>
        <v>South</v>
      </c>
      <c r="X2692" t="str">
        <f>VLOOKUP(tblOrders[[#This Row],[City]],lookups!A:C,3,0)</f>
        <v>Kerala</v>
      </c>
    </row>
    <row r="2693" spans="1:24" x14ac:dyDescent="0.25">
      <c r="A2693" t="s">
        <v>4435</v>
      </c>
      <c r="B2693" s="1">
        <v>45694</v>
      </c>
      <c r="C2693" t="s">
        <v>4436</v>
      </c>
      <c r="D2693" t="s">
        <v>39</v>
      </c>
      <c r="E2693" t="s">
        <v>49</v>
      </c>
      <c r="F2693" t="s">
        <v>50</v>
      </c>
      <c r="G2693" t="s">
        <v>24</v>
      </c>
      <c r="H2693" t="s">
        <v>51</v>
      </c>
      <c r="I2693" t="s">
        <v>33</v>
      </c>
      <c r="J2693" t="s">
        <v>27</v>
      </c>
      <c r="K2693">
        <v>3</v>
      </c>
      <c r="L2693">
        <v>85</v>
      </c>
      <c r="M2693">
        <v>0</v>
      </c>
      <c r="N2693">
        <v>255</v>
      </c>
      <c r="O2693">
        <v>99</v>
      </c>
      <c r="P2693" t="s">
        <v>28</v>
      </c>
      <c r="Q2693" t="s">
        <v>29</v>
      </c>
      <c r="R2693" t="s">
        <v>36</v>
      </c>
      <c r="S2693">
        <v>4.7</v>
      </c>
      <c r="T2693">
        <f>YEAR(tblOrders[[#This Row],[Order Date]])</f>
        <v>2025</v>
      </c>
      <c r="U2693" t="str">
        <f>TEXT(tblOrders[[#This Row],[Order Date]],"mmm-yyyy")</f>
        <v>Feb-2025</v>
      </c>
      <c r="V2693" s="4">
        <f>tblOrders[[#This Row],[Profit]]/tblOrders[[#This Row],[Sales Amount]]</f>
        <v>0.38823529411764707</v>
      </c>
      <c r="W2693" t="str">
        <f>VLOOKUP(tblOrders[[#This Row],[City]],CityRegion,2,0)</f>
        <v>North</v>
      </c>
      <c r="X2693" t="str">
        <f>VLOOKUP(tblOrders[[#This Row],[City]],lookups!A:C,3,0)</f>
        <v>Delhi</v>
      </c>
    </row>
    <row r="2694" spans="1:24" x14ac:dyDescent="0.25">
      <c r="A2694" t="s">
        <v>4437</v>
      </c>
      <c r="B2694" s="1">
        <v>45667</v>
      </c>
      <c r="C2694" t="s">
        <v>184</v>
      </c>
      <c r="D2694" t="s">
        <v>21</v>
      </c>
      <c r="E2694" t="s">
        <v>73</v>
      </c>
      <c r="F2694" t="s">
        <v>74</v>
      </c>
      <c r="G2694" t="s">
        <v>68</v>
      </c>
      <c r="H2694" t="s">
        <v>75</v>
      </c>
      <c r="I2694" t="s">
        <v>44</v>
      </c>
      <c r="J2694" t="s">
        <v>27</v>
      </c>
      <c r="K2694">
        <v>5</v>
      </c>
      <c r="L2694">
        <v>65</v>
      </c>
      <c r="M2694">
        <v>0.05</v>
      </c>
      <c r="N2694">
        <v>308.75</v>
      </c>
      <c r="O2694">
        <v>118.75</v>
      </c>
      <c r="P2694" t="s">
        <v>28</v>
      </c>
      <c r="Q2694" t="s">
        <v>91</v>
      </c>
      <c r="R2694" t="s">
        <v>30</v>
      </c>
      <c r="S2694">
        <v>3.2</v>
      </c>
      <c r="T2694">
        <f>YEAR(tblOrders[[#This Row],[Order Date]])</f>
        <v>2025</v>
      </c>
      <c r="U2694" t="str">
        <f>TEXT(tblOrders[[#This Row],[Order Date]],"mmm-yyyy")</f>
        <v>Jan-2025</v>
      </c>
      <c r="V2694" s="4">
        <f>tblOrders[[#This Row],[Profit]]/tblOrders[[#This Row],[Sales Amount]]</f>
        <v>0.38461538461538464</v>
      </c>
      <c r="W2694" t="str">
        <f>VLOOKUP(tblOrders[[#This Row],[City]],CityRegion,2,0)</f>
        <v>South</v>
      </c>
      <c r="X2694" t="str">
        <f>VLOOKUP(tblOrders[[#This Row],[City]],lookups!A:C,3,0)</f>
        <v>Kerala</v>
      </c>
    </row>
    <row r="2695" spans="1:24" x14ac:dyDescent="0.25">
      <c r="A2695" t="s">
        <v>4438</v>
      </c>
      <c r="B2695" s="1">
        <v>45966</v>
      </c>
      <c r="C2695" t="s">
        <v>4439</v>
      </c>
      <c r="D2695" t="s">
        <v>21</v>
      </c>
      <c r="E2695" t="s">
        <v>94</v>
      </c>
      <c r="F2695" t="s">
        <v>95</v>
      </c>
      <c r="G2695" t="s">
        <v>68</v>
      </c>
      <c r="H2695" t="s">
        <v>96</v>
      </c>
      <c r="I2695" t="s">
        <v>57</v>
      </c>
      <c r="J2695" t="s">
        <v>27</v>
      </c>
      <c r="K2695">
        <v>2</v>
      </c>
      <c r="L2695">
        <v>89</v>
      </c>
      <c r="M2695">
        <v>0.15</v>
      </c>
      <c r="N2695">
        <v>151.30000000000001</v>
      </c>
      <c r="O2695">
        <v>41.3</v>
      </c>
      <c r="P2695" t="s">
        <v>28</v>
      </c>
      <c r="Q2695" t="s">
        <v>46</v>
      </c>
      <c r="R2695" t="s">
        <v>36</v>
      </c>
      <c r="S2695">
        <v>2.7</v>
      </c>
      <c r="T2695">
        <f>YEAR(tblOrders[[#This Row],[Order Date]])</f>
        <v>2025</v>
      </c>
      <c r="U2695" t="str">
        <f>TEXT(tblOrders[[#This Row],[Order Date]],"mmm-yyyy")</f>
        <v>Nov-2025</v>
      </c>
      <c r="V2695" s="4">
        <f>tblOrders[[#This Row],[Profit]]/tblOrders[[#This Row],[Sales Amount]]</f>
        <v>0.27296761401189684</v>
      </c>
      <c r="W2695" t="str">
        <f>VLOOKUP(tblOrders[[#This Row],[City]],CityRegion,2,0)</f>
        <v>South</v>
      </c>
      <c r="X2695" t="str">
        <f>VLOOKUP(tblOrders[[#This Row],[City]],lookups!A:C,3,0)</f>
        <v>Kerala</v>
      </c>
    </row>
    <row r="2696" spans="1:24" x14ac:dyDescent="0.25">
      <c r="A2696" t="s">
        <v>4440</v>
      </c>
      <c r="B2696" s="1">
        <v>46018</v>
      </c>
      <c r="C2696" t="s">
        <v>2998</v>
      </c>
      <c r="D2696" t="s">
        <v>39</v>
      </c>
      <c r="E2696" t="s">
        <v>22</v>
      </c>
      <c r="F2696" t="s">
        <v>23</v>
      </c>
      <c r="G2696" t="s">
        <v>24</v>
      </c>
      <c r="H2696" t="s">
        <v>25</v>
      </c>
      <c r="I2696" t="s">
        <v>70</v>
      </c>
      <c r="J2696" t="s">
        <v>27</v>
      </c>
      <c r="K2696">
        <v>2</v>
      </c>
      <c r="L2696">
        <v>190</v>
      </c>
      <c r="M2696">
        <v>0.2</v>
      </c>
      <c r="N2696">
        <v>304</v>
      </c>
      <c r="O2696">
        <v>54</v>
      </c>
      <c r="P2696" t="s">
        <v>28</v>
      </c>
      <c r="Q2696" t="s">
        <v>35</v>
      </c>
      <c r="R2696" t="s">
        <v>30</v>
      </c>
      <c r="S2696">
        <v>2.8</v>
      </c>
      <c r="T2696">
        <f>YEAR(tblOrders[[#This Row],[Order Date]])</f>
        <v>2025</v>
      </c>
      <c r="U2696" t="str">
        <f>TEXT(tblOrders[[#This Row],[Order Date]],"mmm-yyyy")</f>
        <v>Dec-2025</v>
      </c>
      <c r="V2696" s="4">
        <f>tblOrders[[#This Row],[Profit]]/tblOrders[[#This Row],[Sales Amount]]</f>
        <v>0.17763157894736842</v>
      </c>
      <c r="W2696" t="str">
        <f>VLOOKUP(tblOrders[[#This Row],[City]],CityRegion,2,0)</f>
        <v>South</v>
      </c>
      <c r="X2696" t="str">
        <f>VLOOKUP(tblOrders[[#This Row],[City]],lookups!A:C,3,0)</f>
        <v>Telengana</v>
      </c>
    </row>
    <row r="2697" spans="1:24" x14ac:dyDescent="0.25">
      <c r="A2697" t="s">
        <v>4441</v>
      </c>
      <c r="B2697" s="1">
        <v>45928</v>
      </c>
      <c r="C2697" t="s">
        <v>1020</v>
      </c>
      <c r="D2697" t="s">
        <v>39</v>
      </c>
      <c r="E2697" t="s">
        <v>114</v>
      </c>
      <c r="F2697" t="s">
        <v>115</v>
      </c>
      <c r="G2697" t="s">
        <v>42</v>
      </c>
      <c r="H2697" t="s">
        <v>116</v>
      </c>
      <c r="I2697" t="s">
        <v>26</v>
      </c>
      <c r="J2697" t="s">
        <v>27</v>
      </c>
      <c r="K2697">
        <v>5</v>
      </c>
      <c r="L2697">
        <v>12</v>
      </c>
      <c r="M2697">
        <v>0</v>
      </c>
      <c r="N2697">
        <v>60</v>
      </c>
      <c r="O2697">
        <v>30</v>
      </c>
      <c r="P2697" t="s">
        <v>28</v>
      </c>
      <c r="Q2697" t="s">
        <v>46</v>
      </c>
      <c r="R2697" t="s">
        <v>30</v>
      </c>
      <c r="S2697">
        <v>4.2</v>
      </c>
      <c r="T2697">
        <f>YEAR(tblOrders[[#This Row],[Order Date]])</f>
        <v>2025</v>
      </c>
      <c r="U2697" t="str">
        <f>TEXT(tblOrders[[#This Row],[Order Date]],"mmm-yyyy")</f>
        <v>Sep-2025</v>
      </c>
      <c r="V2697" s="4">
        <f>tblOrders[[#This Row],[Profit]]/tblOrders[[#This Row],[Sales Amount]]</f>
        <v>0.5</v>
      </c>
      <c r="W2697" t="str">
        <f>VLOOKUP(tblOrders[[#This Row],[City]],CityRegion,2,0)</f>
        <v>South</v>
      </c>
      <c r="X2697" t="str">
        <f>VLOOKUP(tblOrders[[#This Row],[City]],lookups!A:C,3,0)</f>
        <v>Karnataka</v>
      </c>
    </row>
    <row r="2698" spans="1:24" x14ac:dyDescent="0.25">
      <c r="A2698" t="s">
        <v>4442</v>
      </c>
      <c r="B2698" s="1">
        <v>45659</v>
      </c>
      <c r="C2698" t="s">
        <v>3212</v>
      </c>
      <c r="D2698" t="s">
        <v>21</v>
      </c>
      <c r="E2698" t="s">
        <v>22</v>
      </c>
      <c r="F2698" t="s">
        <v>23</v>
      </c>
      <c r="G2698" t="s">
        <v>24</v>
      </c>
      <c r="H2698" t="s">
        <v>25</v>
      </c>
      <c r="I2698" t="s">
        <v>76</v>
      </c>
      <c r="J2698" t="s">
        <v>45</v>
      </c>
      <c r="K2698">
        <v>2</v>
      </c>
      <c r="L2698">
        <v>190</v>
      </c>
      <c r="M2698">
        <v>0.05</v>
      </c>
      <c r="N2698">
        <v>361</v>
      </c>
      <c r="O2698">
        <v>111</v>
      </c>
      <c r="P2698" t="s">
        <v>28</v>
      </c>
      <c r="Q2698" t="s">
        <v>86</v>
      </c>
      <c r="R2698" t="s">
        <v>36</v>
      </c>
      <c r="S2698">
        <v>4.2</v>
      </c>
      <c r="T2698">
        <f>YEAR(tblOrders[[#This Row],[Order Date]])</f>
        <v>2025</v>
      </c>
      <c r="U2698" t="str">
        <f>TEXT(tblOrders[[#This Row],[Order Date]],"mmm-yyyy")</f>
        <v>Jan-2025</v>
      </c>
      <c r="V2698" s="4">
        <f>tblOrders[[#This Row],[Profit]]/tblOrders[[#This Row],[Sales Amount]]</f>
        <v>0.30747922437673131</v>
      </c>
      <c r="W2698" t="str">
        <f>VLOOKUP(tblOrders[[#This Row],[City]],CityRegion,2,0)</f>
        <v>South</v>
      </c>
      <c r="X2698" t="str">
        <f>VLOOKUP(tblOrders[[#This Row],[City]],lookups!A:C,3,0)</f>
        <v>Kerala</v>
      </c>
    </row>
    <row r="2699" spans="1:24" x14ac:dyDescent="0.25">
      <c r="A2699" t="s">
        <v>4443</v>
      </c>
      <c r="B2699" s="1">
        <v>45814</v>
      </c>
      <c r="C2699" t="s">
        <v>564</v>
      </c>
      <c r="D2699" t="s">
        <v>21</v>
      </c>
      <c r="E2699" t="s">
        <v>40</v>
      </c>
      <c r="F2699" t="s">
        <v>41</v>
      </c>
      <c r="G2699" t="s">
        <v>42</v>
      </c>
      <c r="H2699" t="s">
        <v>43</v>
      </c>
      <c r="I2699" t="s">
        <v>130</v>
      </c>
      <c r="J2699" t="s">
        <v>45</v>
      </c>
      <c r="K2699">
        <v>4</v>
      </c>
      <c r="L2699">
        <v>18</v>
      </c>
      <c r="M2699">
        <v>0</v>
      </c>
      <c r="N2699">
        <v>72</v>
      </c>
      <c r="O2699">
        <v>36</v>
      </c>
      <c r="P2699" t="s">
        <v>28</v>
      </c>
      <c r="Q2699" t="s">
        <v>46</v>
      </c>
      <c r="R2699" t="s">
        <v>36</v>
      </c>
      <c r="S2699">
        <v>3.6</v>
      </c>
      <c r="T2699">
        <f>YEAR(tblOrders[[#This Row],[Order Date]])</f>
        <v>2025</v>
      </c>
      <c r="U2699" t="str">
        <f>TEXT(tblOrders[[#This Row],[Order Date]],"mmm-yyyy")</f>
        <v>Jun-2025</v>
      </c>
      <c r="V2699" s="4">
        <f>tblOrders[[#This Row],[Profit]]/tblOrders[[#This Row],[Sales Amount]]</f>
        <v>0.5</v>
      </c>
      <c r="W2699" t="str">
        <f>VLOOKUP(tblOrders[[#This Row],[City]],CityRegion,2,0)</f>
        <v>West</v>
      </c>
      <c r="X2699" t="str">
        <f>VLOOKUP(tblOrders[[#This Row],[City]],lookups!A:C,3,0)</f>
        <v>Maharashtra</v>
      </c>
    </row>
    <row r="2700" spans="1:24" x14ac:dyDescent="0.25">
      <c r="A2700" t="s">
        <v>4444</v>
      </c>
      <c r="B2700" s="1">
        <v>45762</v>
      </c>
      <c r="C2700" t="s">
        <v>584</v>
      </c>
      <c r="D2700" t="s">
        <v>21</v>
      </c>
      <c r="E2700" t="s">
        <v>114</v>
      </c>
      <c r="F2700" t="s">
        <v>115</v>
      </c>
      <c r="G2700" t="s">
        <v>42</v>
      </c>
      <c r="H2700" t="s">
        <v>116</v>
      </c>
      <c r="I2700" t="s">
        <v>84</v>
      </c>
      <c r="J2700" t="s">
        <v>45</v>
      </c>
      <c r="K2700">
        <v>4</v>
      </c>
      <c r="L2700">
        <v>12</v>
      </c>
      <c r="M2700">
        <v>0.2</v>
      </c>
      <c r="N2700">
        <v>38.4</v>
      </c>
      <c r="O2700">
        <v>14.4</v>
      </c>
      <c r="P2700" t="s">
        <v>111</v>
      </c>
      <c r="Q2700" t="s">
        <v>29</v>
      </c>
      <c r="R2700" t="s">
        <v>36</v>
      </c>
      <c r="S2700">
        <v>4</v>
      </c>
      <c r="T2700">
        <f>YEAR(tblOrders[[#This Row],[Order Date]])</f>
        <v>2025</v>
      </c>
      <c r="U2700" t="str">
        <f>TEXT(tblOrders[[#This Row],[Order Date]],"mmm-yyyy")</f>
        <v>Apr-2025</v>
      </c>
      <c r="V2700" s="4">
        <f>tblOrders[[#This Row],[Profit]]/tblOrders[[#This Row],[Sales Amount]]</f>
        <v>0.375</v>
      </c>
      <c r="W2700" t="str">
        <f>VLOOKUP(tblOrders[[#This Row],[City]],CityRegion,2,0)</f>
        <v>West</v>
      </c>
      <c r="X2700" t="str">
        <f>VLOOKUP(tblOrders[[#This Row],[City]],lookups!A:C,3,0)</f>
        <v>Maharashtra</v>
      </c>
    </row>
    <row r="2701" spans="1:24" x14ac:dyDescent="0.25">
      <c r="A2701" t="s">
        <v>4445</v>
      </c>
      <c r="B2701" s="1">
        <v>45691</v>
      </c>
      <c r="C2701" t="s">
        <v>900</v>
      </c>
      <c r="D2701" t="s">
        <v>21</v>
      </c>
      <c r="E2701" t="s">
        <v>22</v>
      </c>
      <c r="F2701" t="s">
        <v>23</v>
      </c>
      <c r="G2701" t="s">
        <v>24</v>
      </c>
      <c r="H2701" t="s">
        <v>25</v>
      </c>
      <c r="I2701" t="s">
        <v>76</v>
      </c>
      <c r="J2701" t="s">
        <v>45</v>
      </c>
      <c r="K2701">
        <v>3</v>
      </c>
      <c r="L2701">
        <v>190</v>
      </c>
      <c r="M2701">
        <v>0.1</v>
      </c>
      <c r="N2701">
        <v>513</v>
      </c>
      <c r="O2701">
        <v>138</v>
      </c>
      <c r="P2701" t="s">
        <v>28</v>
      </c>
      <c r="Q2701" t="s">
        <v>91</v>
      </c>
      <c r="R2701" t="s">
        <v>36</v>
      </c>
      <c r="S2701">
        <v>3.5</v>
      </c>
      <c r="T2701">
        <f>YEAR(tblOrders[[#This Row],[Order Date]])</f>
        <v>2025</v>
      </c>
      <c r="U2701" t="str">
        <f>TEXT(tblOrders[[#This Row],[Order Date]],"mmm-yyyy")</f>
        <v>Feb-2025</v>
      </c>
      <c r="V2701" s="4">
        <f>tblOrders[[#This Row],[Profit]]/tblOrders[[#This Row],[Sales Amount]]</f>
        <v>0.26900584795321636</v>
      </c>
      <c r="W2701" t="str">
        <f>VLOOKUP(tblOrders[[#This Row],[City]],CityRegion,2,0)</f>
        <v>South</v>
      </c>
      <c r="X2701" t="str">
        <f>VLOOKUP(tblOrders[[#This Row],[City]],lookups!A:C,3,0)</f>
        <v>Kerala</v>
      </c>
    </row>
    <row r="2702" spans="1:24" x14ac:dyDescent="0.25">
      <c r="A2702" t="s">
        <v>4446</v>
      </c>
      <c r="B2702" s="1">
        <v>45886</v>
      </c>
      <c r="C2702" t="s">
        <v>2541</v>
      </c>
      <c r="D2702" t="s">
        <v>21</v>
      </c>
      <c r="E2702" t="s">
        <v>79</v>
      </c>
      <c r="F2702" t="s">
        <v>80</v>
      </c>
      <c r="G2702" t="s">
        <v>68</v>
      </c>
      <c r="H2702" t="s">
        <v>81</v>
      </c>
      <c r="I2702" t="s">
        <v>44</v>
      </c>
      <c r="J2702" t="s">
        <v>27</v>
      </c>
      <c r="K2702">
        <v>3</v>
      </c>
      <c r="L2702">
        <v>799</v>
      </c>
      <c r="M2702">
        <v>0.15</v>
      </c>
      <c r="N2702">
        <v>2037.45</v>
      </c>
      <c r="O2702">
        <v>177.45</v>
      </c>
      <c r="P2702" t="s">
        <v>28</v>
      </c>
      <c r="Q2702" t="s">
        <v>86</v>
      </c>
      <c r="R2702" t="s">
        <v>30</v>
      </c>
      <c r="S2702">
        <v>4.4000000000000004</v>
      </c>
      <c r="T2702">
        <f>YEAR(tblOrders[[#This Row],[Order Date]])</f>
        <v>2025</v>
      </c>
      <c r="U2702" t="str">
        <f>TEXT(tblOrders[[#This Row],[Order Date]],"mmm-yyyy")</f>
        <v>Aug-2025</v>
      </c>
      <c r="V2702" s="4">
        <f>tblOrders[[#This Row],[Profit]]/tblOrders[[#This Row],[Sales Amount]]</f>
        <v>8.7094161819921953E-2</v>
      </c>
      <c r="W2702" t="str">
        <f>VLOOKUP(tblOrders[[#This Row],[City]],CityRegion,2,0)</f>
        <v>South</v>
      </c>
      <c r="X2702" t="str">
        <f>VLOOKUP(tblOrders[[#This Row],[City]],lookups!A:C,3,0)</f>
        <v>Kerala</v>
      </c>
    </row>
    <row r="2703" spans="1:24" x14ac:dyDescent="0.25">
      <c r="A2703" t="s">
        <v>4447</v>
      </c>
      <c r="B2703" s="1">
        <v>45787</v>
      </c>
      <c r="C2703" t="s">
        <v>1206</v>
      </c>
      <c r="D2703" t="s">
        <v>21</v>
      </c>
      <c r="E2703" t="s">
        <v>55</v>
      </c>
      <c r="F2703" t="s">
        <v>56</v>
      </c>
      <c r="G2703" t="s">
        <v>24</v>
      </c>
      <c r="H2703" t="s">
        <v>51</v>
      </c>
      <c r="I2703" t="s">
        <v>76</v>
      </c>
      <c r="J2703" t="s">
        <v>45</v>
      </c>
      <c r="K2703">
        <v>4</v>
      </c>
      <c r="L2703">
        <v>42</v>
      </c>
      <c r="M2703">
        <v>0.15</v>
      </c>
      <c r="N2703">
        <v>142.80000000000001</v>
      </c>
      <c r="O2703">
        <v>46.8</v>
      </c>
      <c r="P2703" t="s">
        <v>28</v>
      </c>
      <c r="Q2703" t="s">
        <v>46</v>
      </c>
      <c r="R2703" t="s">
        <v>30</v>
      </c>
      <c r="S2703">
        <v>3.5</v>
      </c>
      <c r="T2703">
        <f>YEAR(tblOrders[[#This Row],[Order Date]])</f>
        <v>2025</v>
      </c>
      <c r="U2703" t="str">
        <f>TEXT(tblOrders[[#This Row],[Order Date]],"mmm-yyyy")</f>
        <v>May-2025</v>
      </c>
      <c r="V2703" s="4">
        <f>tblOrders[[#This Row],[Profit]]/tblOrders[[#This Row],[Sales Amount]]</f>
        <v>0.32773109243697474</v>
      </c>
      <c r="W2703" t="str">
        <f>VLOOKUP(tblOrders[[#This Row],[City]],CityRegion,2,0)</f>
        <v>South</v>
      </c>
      <c r="X2703" t="str">
        <f>VLOOKUP(tblOrders[[#This Row],[City]],lookups!A:C,3,0)</f>
        <v>Kerala</v>
      </c>
    </row>
    <row r="2704" spans="1:24" x14ac:dyDescent="0.25">
      <c r="A2704" t="s">
        <v>4448</v>
      </c>
      <c r="B2704" s="1">
        <v>45968</v>
      </c>
      <c r="C2704" t="s">
        <v>3131</v>
      </c>
      <c r="D2704" t="s">
        <v>21</v>
      </c>
      <c r="E2704" t="s">
        <v>49</v>
      </c>
      <c r="F2704" t="s">
        <v>50</v>
      </c>
      <c r="G2704" t="s">
        <v>24</v>
      </c>
      <c r="H2704" t="s">
        <v>51</v>
      </c>
      <c r="I2704" t="s">
        <v>84</v>
      </c>
      <c r="J2704" t="s">
        <v>34</v>
      </c>
      <c r="K2704">
        <v>2</v>
      </c>
      <c r="L2704">
        <v>85</v>
      </c>
      <c r="M2704">
        <v>0.2</v>
      </c>
      <c r="N2704">
        <v>136</v>
      </c>
      <c r="O2704">
        <v>32</v>
      </c>
      <c r="P2704" t="s">
        <v>85</v>
      </c>
      <c r="Q2704" t="s">
        <v>29</v>
      </c>
      <c r="R2704" t="s">
        <v>30</v>
      </c>
      <c r="S2704">
        <v>4.9000000000000004</v>
      </c>
      <c r="T2704">
        <f>YEAR(tblOrders[[#This Row],[Order Date]])</f>
        <v>2025</v>
      </c>
      <c r="U2704" t="str">
        <f>TEXT(tblOrders[[#This Row],[Order Date]],"mmm-yyyy")</f>
        <v>Nov-2025</v>
      </c>
      <c r="V2704" s="4">
        <f>tblOrders[[#This Row],[Profit]]/tblOrders[[#This Row],[Sales Amount]]</f>
        <v>0.23529411764705882</v>
      </c>
      <c r="W2704" t="str">
        <f>VLOOKUP(tblOrders[[#This Row],[City]],CityRegion,2,0)</f>
        <v>West</v>
      </c>
      <c r="X2704" t="str">
        <f>VLOOKUP(tblOrders[[#This Row],[City]],lookups!A:C,3,0)</f>
        <v>Maharashtra</v>
      </c>
    </row>
    <row r="2705" spans="1:24" x14ac:dyDescent="0.25">
      <c r="A2705" t="s">
        <v>4449</v>
      </c>
      <c r="B2705" s="1">
        <v>45949</v>
      </c>
      <c r="C2705" t="s">
        <v>2682</v>
      </c>
      <c r="D2705" t="s">
        <v>39</v>
      </c>
      <c r="E2705" t="s">
        <v>49</v>
      </c>
      <c r="F2705" t="s">
        <v>50</v>
      </c>
      <c r="G2705" t="s">
        <v>24</v>
      </c>
      <c r="H2705" t="s">
        <v>51</v>
      </c>
      <c r="I2705" t="s">
        <v>57</v>
      </c>
      <c r="J2705" t="s">
        <v>45</v>
      </c>
      <c r="K2705">
        <v>3</v>
      </c>
      <c r="L2705">
        <v>85</v>
      </c>
      <c r="M2705">
        <v>0.2</v>
      </c>
      <c r="N2705">
        <v>204</v>
      </c>
      <c r="O2705">
        <v>48</v>
      </c>
      <c r="P2705" t="s">
        <v>111</v>
      </c>
      <c r="Q2705" t="s">
        <v>46</v>
      </c>
      <c r="R2705" t="s">
        <v>30</v>
      </c>
      <c r="S2705">
        <v>3.2</v>
      </c>
      <c r="T2705">
        <f>YEAR(tblOrders[[#This Row],[Order Date]])</f>
        <v>2025</v>
      </c>
      <c r="U2705" t="str">
        <f>TEXT(tblOrders[[#This Row],[Order Date]],"mmm-yyyy")</f>
        <v>Oct-2025</v>
      </c>
      <c r="V2705" s="4">
        <f>tblOrders[[#This Row],[Profit]]/tblOrders[[#This Row],[Sales Amount]]</f>
        <v>0.23529411764705882</v>
      </c>
      <c r="W2705" t="str">
        <f>VLOOKUP(tblOrders[[#This Row],[City]],CityRegion,2,0)</f>
        <v>South</v>
      </c>
      <c r="X2705" t="str">
        <f>VLOOKUP(tblOrders[[#This Row],[City]],lookups!A:C,3,0)</f>
        <v>Kerala</v>
      </c>
    </row>
    <row r="2706" spans="1:24" x14ac:dyDescent="0.25">
      <c r="A2706" t="s">
        <v>4450</v>
      </c>
      <c r="B2706" s="1">
        <v>45977</v>
      </c>
      <c r="C2706" t="s">
        <v>4451</v>
      </c>
      <c r="D2706" t="s">
        <v>21</v>
      </c>
      <c r="E2706" t="s">
        <v>49</v>
      </c>
      <c r="F2706" t="s">
        <v>50</v>
      </c>
      <c r="G2706" t="s">
        <v>24</v>
      </c>
      <c r="H2706" t="s">
        <v>51</v>
      </c>
      <c r="I2706" t="s">
        <v>139</v>
      </c>
      <c r="J2706" t="s">
        <v>34</v>
      </c>
      <c r="K2706">
        <v>2</v>
      </c>
      <c r="L2706">
        <v>85</v>
      </c>
      <c r="M2706">
        <v>0.05</v>
      </c>
      <c r="N2706">
        <v>161.5</v>
      </c>
      <c r="O2706">
        <v>57.5</v>
      </c>
      <c r="P2706" t="s">
        <v>111</v>
      </c>
      <c r="Q2706" t="s">
        <v>29</v>
      </c>
      <c r="R2706" t="s">
        <v>36</v>
      </c>
      <c r="S2706">
        <v>4.5999999999999996</v>
      </c>
      <c r="T2706">
        <f>YEAR(tblOrders[[#This Row],[Order Date]])</f>
        <v>2025</v>
      </c>
      <c r="U2706" t="str">
        <f>TEXT(tblOrders[[#This Row],[Order Date]],"mmm-yyyy")</f>
        <v>Nov-2025</v>
      </c>
      <c r="V2706" s="4">
        <f>tblOrders[[#This Row],[Profit]]/tblOrders[[#This Row],[Sales Amount]]</f>
        <v>0.35603715170278638</v>
      </c>
      <c r="W2706" t="str">
        <f>VLOOKUP(tblOrders[[#This Row],[City]],CityRegion,2,0)</f>
        <v>South</v>
      </c>
      <c r="X2706" t="str">
        <f>VLOOKUP(tblOrders[[#This Row],[City]],lookups!A:C,3,0)</f>
        <v>Tamil Nadu</v>
      </c>
    </row>
    <row r="2707" spans="1:24" x14ac:dyDescent="0.25">
      <c r="A2707" t="s">
        <v>4452</v>
      </c>
      <c r="B2707" s="1">
        <v>45990</v>
      </c>
      <c r="C2707" t="s">
        <v>2130</v>
      </c>
      <c r="D2707" t="s">
        <v>39</v>
      </c>
      <c r="E2707" t="s">
        <v>101</v>
      </c>
      <c r="F2707" t="s">
        <v>102</v>
      </c>
      <c r="G2707" t="s">
        <v>24</v>
      </c>
      <c r="H2707" t="s">
        <v>103</v>
      </c>
      <c r="I2707" t="s">
        <v>130</v>
      </c>
      <c r="J2707" t="s">
        <v>27</v>
      </c>
      <c r="K2707">
        <v>3</v>
      </c>
      <c r="L2707">
        <v>120</v>
      </c>
      <c r="M2707">
        <v>0.1</v>
      </c>
      <c r="N2707">
        <v>324</v>
      </c>
      <c r="O2707">
        <v>90</v>
      </c>
      <c r="P2707" t="s">
        <v>28</v>
      </c>
      <c r="Q2707" t="s">
        <v>29</v>
      </c>
      <c r="R2707" t="s">
        <v>36</v>
      </c>
      <c r="S2707">
        <v>3.3</v>
      </c>
      <c r="T2707">
        <f>YEAR(tblOrders[[#This Row],[Order Date]])</f>
        <v>2025</v>
      </c>
      <c r="U2707" t="str">
        <f>TEXT(tblOrders[[#This Row],[Order Date]],"mmm-yyyy")</f>
        <v>Nov-2025</v>
      </c>
      <c r="V2707" s="4">
        <f>tblOrders[[#This Row],[Profit]]/tblOrders[[#This Row],[Sales Amount]]</f>
        <v>0.27777777777777779</v>
      </c>
      <c r="W2707" t="str">
        <f>VLOOKUP(tblOrders[[#This Row],[City]],CityRegion,2,0)</f>
        <v>West</v>
      </c>
      <c r="X2707" t="str">
        <f>VLOOKUP(tblOrders[[#This Row],[City]],lookups!A:C,3,0)</f>
        <v>Maharashtra</v>
      </c>
    </row>
    <row r="2708" spans="1:24" x14ac:dyDescent="0.25">
      <c r="A2708" t="s">
        <v>4453</v>
      </c>
      <c r="B2708" s="1">
        <v>45892</v>
      </c>
      <c r="C2708" t="s">
        <v>2200</v>
      </c>
      <c r="D2708" t="s">
        <v>21</v>
      </c>
      <c r="E2708" t="s">
        <v>60</v>
      </c>
      <c r="F2708" t="s">
        <v>61</v>
      </c>
      <c r="G2708" t="s">
        <v>62</v>
      </c>
      <c r="H2708" t="s">
        <v>63</v>
      </c>
      <c r="I2708" t="s">
        <v>139</v>
      </c>
      <c r="J2708" t="s">
        <v>34</v>
      </c>
      <c r="K2708">
        <v>1</v>
      </c>
      <c r="L2708">
        <v>45</v>
      </c>
      <c r="M2708">
        <v>0.1</v>
      </c>
      <c r="N2708">
        <v>40.5</v>
      </c>
      <c r="O2708">
        <v>14.5</v>
      </c>
      <c r="P2708" t="s">
        <v>111</v>
      </c>
      <c r="Q2708" t="s">
        <v>91</v>
      </c>
      <c r="R2708" t="s">
        <v>30</v>
      </c>
      <c r="S2708">
        <v>4.7</v>
      </c>
      <c r="T2708">
        <f>YEAR(tblOrders[[#This Row],[Order Date]])</f>
        <v>2025</v>
      </c>
      <c r="U2708" t="str">
        <f>TEXT(tblOrders[[#This Row],[Order Date]],"mmm-yyyy")</f>
        <v>Aug-2025</v>
      </c>
      <c r="V2708" s="4">
        <f>tblOrders[[#This Row],[Profit]]/tblOrders[[#This Row],[Sales Amount]]</f>
        <v>0.35802469135802467</v>
      </c>
      <c r="W2708" t="str">
        <f>VLOOKUP(tblOrders[[#This Row],[City]],CityRegion,2,0)</f>
        <v>South</v>
      </c>
      <c r="X2708" t="str">
        <f>VLOOKUP(tblOrders[[#This Row],[City]],lookups!A:C,3,0)</f>
        <v>Tamil Nadu</v>
      </c>
    </row>
    <row r="2709" spans="1:24" x14ac:dyDescent="0.25">
      <c r="A2709" t="s">
        <v>4454</v>
      </c>
      <c r="B2709" s="1">
        <v>45739</v>
      </c>
      <c r="C2709" t="s">
        <v>4455</v>
      </c>
      <c r="D2709" t="s">
        <v>21</v>
      </c>
      <c r="E2709" t="s">
        <v>66</v>
      </c>
      <c r="F2709" t="s">
        <v>67</v>
      </c>
      <c r="G2709" t="s">
        <v>68</v>
      </c>
      <c r="H2709" t="s">
        <v>69</v>
      </c>
      <c r="I2709" t="s">
        <v>130</v>
      </c>
      <c r="J2709" t="s">
        <v>45</v>
      </c>
      <c r="K2709">
        <v>3</v>
      </c>
      <c r="L2709">
        <v>149</v>
      </c>
      <c r="M2709">
        <v>0.1</v>
      </c>
      <c r="N2709">
        <v>402.3</v>
      </c>
      <c r="O2709">
        <v>117.3</v>
      </c>
      <c r="P2709" t="s">
        <v>28</v>
      </c>
      <c r="Q2709" t="s">
        <v>91</v>
      </c>
      <c r="R2709" t="s">
        <v>30</v>
      </c>
      <c r="S2709">
        <v>3.6</v>
      </c>
      <c r="T2709">
        <f>YEAR(tblOrders[[#This Row],[Order Date]])</f>
        <v>2025</v>
      </c>
      <c r="U2709" t="str">
        <f>TEXT(tblOrders[[#This Row],[Order Date]],"mmm-yyyy")</f>
        <v>Mar-2025</v>
      </c>
      <c r="V2709" s="4">
        <f>tblOrders[[#This Row],[Profit]]/tblOrders[[#This Row],[Sales Amount]]</f>
        <v>0.29157345264727813</v>
      </c>
      <c r="W2709" t="str">
        <f>VLOOKUP(tblOrders[[#This Row],[City]],CityRegion,2,0)</f>
        <v>West</v>
      </c>
      <c r="X2709" t="str">
        <f>VLOOKUP(tblOrders[[#This Row],[City]],lookups!A:C,3,0)</f>
        <v>Maharashtra</v>
      </c>
    </row>
    <row r="2710" spans="1:24" x14ac:dyDescent="0.25">
      <c r="A2710" t="s">
        <v>4456</v>
      </c>
      <c r="B2710" s="1">
        <v>45949</v>
      </c>
      <c r="C2710" t="s">
        <v>1188</v>
      </c>
      <c r="D2710" t="s">
        <v>21</v>
      </c>
      <c r="E2710" t="s">
        <v>66</v>
      </c>
      <c r="F2710" t="s">
        <v>67</v>
      </c>
      <c r="G2710" t="s">
        <v>68</v>
      </c>
      <c r="H2710" t="s">
        <v>69</v>
      </c>
      <c r="I2710" t="s">
        <v>26</v>
      </c>
      <c r="J2710" t="s">
        <v>34</v>
      </c>
      <c r="K2710">
        <v>2</v>
      </c>
      <c r="L2710">
        <v>149</v>
      </c>
      <c r="M2710">
        <v>0</v>
      </c>
      <c r="N2710">
        <v>298</v>
      </c>
      <c r="O2710">
        <v>108</v>
      </c>
      <c r="P2710" t="s">
        <v>28</v>
      </c>
      <c r="Q2710" t="s">
        <v>86</v>
      </c>
      <c r="R2710" t="s">
        <v>30</v>
      </c>
      <c r="S2710">
        <v>4.4000000000000004</v>
      </c>
      <c r="T2710">
        <f>YEAR(tblOrders[[#This Row],[Order Date]])</f>
        <v>2025</v>
      </c>
      <c r="U2710" t="str">
        <f>TEXT(tblOrders[[#This Row],[Order Date]],"mmm-yyyy")</f>
        <v>Oct-2025</v>
      </c>
      <c r="V2710" s="4">
        <f>tblOrders[[#This Row],[Profit]]/tblOrders[[#This Row],[Sales Amount]]</f>
        <v>0.36241610738255031</v>
      </c>
      <c r="W2710" t="str">
        <f>VLOOKUP(tblOrders[[#This Row],[City]],CityRegion,2,0)</f>
        <v>South</v>
      </c>
      <c r="X2710" t="str">
        <f>VLOOKUP(tblOrders[[#This Row],[City]],lookups!A:C,3,0)</f>
        <v>Karnataka</v>
      </c>
    </row>
    <row r="2711" spans="1:24" x14ac:dyDescent="0.25">
      <c r="A2711" t="s">
        <v>4457</v>
      </c>
      <c r="B2711" s="1">
        <v>45929</v>
      </c>
      <c r="C2711" t="s">
        <v>826</v>
      </c>
      <c r="D2711" t="s">
        <v>21</v>
      </c>
      <c r="E2711" t="s">
        <v>22</v>
      </c>
      <c r="F2711" t="s">
        <v>23</v>
      </c>
      <c r="G2711" t="s">
        <v>24</v>
      </c>
      <c r="H2711" t="s">
        <v>25</v>
      </c>
      <c r="I2711" t="s">
        <v>33</v>
      </c>
      <c r="J2711" t="s">
        <v>27</v>
      </c>
      <c r="K2711">
        <v>3</v>
      </c>
      <c r="L2711">
        <v>190</v>
      </c>
      <c r="M2711">
        <v>0.2</v>
      </c>
      <c r="N2711">
        <v>456</v>
      </c>
      <c r="O2711">
        <v>81</v>
      </c>
      <c r="P2711" t="s">
        <v>28</v>
      </c>
      <c r="Q2711" t="s">
        <v>91</v>
      </c>
      <c r="R2711" t="s">
        <v>36</v>
      </c>
      <c r="S2711">
        <v>4.8</v>
      </c>
      <c r="T2711">
        <f>YEAR(tblOrders[[#This Row],[Order Date]])</f>
        <v>2025</v>
      </c>
      <c r="U2711" t="str">
        <f>TEXT(tblOrders[[#This Row],[Order Date]],"mmm-yyyy")</f>
        <v>Sep-2025</v>
      </c>
      <c r="V2711" s="4">
        <f>tblOrders[[#This Row],[Profit]]/tblOrders[[#This Row],[Sales Amount]]</f>
        <v>0.17763157894736842</v>
      </c>
      <c r="W2711" t="str">
        <f>VLOOKUP(tblOrders[[#This Row],[City]],CityRegion,2,0)</f>
        <v>North</v>
      </c>
      <c r="X2711" t="str">
        <f>VLOOKUP(tblOrders[[#This Row],[City]],lookups!A:C,3,0)</f>
        <v>Delhi</v>
      </c>
    </row>
    <row r="2712" spans="1:24" x14ac:dyDescent="0.25">
      <c r="A2712" t="s">
        <v>4458</v>
      </c>
      <c r="B2712" s="1">
        <v>45684</v>
      </c>
      <c r="C2712" t="s">
        <v>4459</v>
      </c>
      <c r="D2712" t="s">
        <v>39</v>
      </c>
      <c r="E2712" t="s">
        <v>108</v>
      </c>
      <c r="F2712" t="s">
        <v>109</v>
      </c>
      <c r="G2712" t="s">
        <v>62</v>
      </c>
      <c r="H2712" t="s">
        <v>110</v>
      </c>
      <c r="I2712" t="s">
        <v>84</v>
      </c>
      <c r="J2712" t="s">
        <v>27</v>
      </c>
      <c r="K2712">
        <v>5</v>
      </c>
      <c r="L2712">
        <v>110</v>
      </c>
      <c r="M2712">
        <v>0.2</v>
      </c>
      <c r="N2712">
        <v>440</v>
      </c>
      <c r="O2712">
        <v>100</v>
      </c>
      <c r="P2712" t="s">
        <v>28</v>
      </c>
      <c r="Q2712" t="s">
        <v>91</v>
      </c>
      <c r="R2712" t="s">
        <v>30</v>
      </c>
      <c r="S2712">
        <v>2.7</v>
      </c>
      <c r="T2712">
        <f>YEAR(tblOrders[[#This Row],[Order Date]])</f>
        <v>2025</v>
      </c>
      <c r="U2712" t="str">
        <f>TEXT(tblOrders[[#This Row],[Order Date]],"mmm-yyyy")</f>
        <v>Jan-2025</v>
      </c>
      <c r="V2712" s="4">
        <f>tblOrders[[#This Row],[Profit]]/tblOrders[[#This Row],[Sales Amount]]</f>
        <v>0.22727272727272727</v>
      </c>
      <c r="W2712" t="str">
        <f>VLOOKUP(tblOrders[[#This Row],[City]],CityRegion,2,0)</f>
        <v>West</v>
      </c>
      <c r="X2712" t="str">
        <f>VLOOKUP(tblOrders[[#This Row],[City]],lookups!A:C,3,0)</f>
        <v>Maharashtra</v>
      </c>
    </row>
    <row r="2713" spans="1:24" x14ac:dyDescent="0.25">
      <c r="A2713" t="s">
        <v>4460</v>
      </c>
      <c r="B2713" s="1">
        <v>45750</v>
      </c>
      <c r="C2713" t="s">
        <v>3294</v>
      </c>
      <c r="D2713" t="s">
        <v>21</v>
      </c>
      <c r="E2713" t="s">
        <v>60</v>
      </c>
      <c r="F2713" t="s">
        <v>61</v>
      </c>
      <c r="G2713" t="s">
        <v>62</v>
      </c>
      <c r="H2713" t="s">
        <v>63</v>
      </c>
      <c r="I2713" t="s">
        <v>26</v>
      </c>
      <c r="J2713" t="s">
        <v>27</v>
      </c>
      <c r="K2713">
        <v>2</v>
      </c>
      <c r="L2713">
        <v>45</v>
      </c>
      <c r="M2713">
        <v>0.15</v>
      </c>
      <c r="N2713">
        <v>76.5</v>
      </c>
      <c r="O2713">
        <v>24.5</v>
      </c>
      <c r="P2713" t="s">
        <v>28</v>
      </c>
      <c r="Q2713" t="s">
        <v>91</v>
      </c>
      <c r="R2713" t="s">
        <v>36</v>
      </c>
      <c r="S2713">
        <v>4.0999999999999996</v>
      </c>
      <c r="T2713">
        <f>YEAR(tblOrders[[#This Row],[Order Date]])</f>
        <v>2025</v>
      </c>
      <c r="U2713" t="str">
        <f>TEXT(tblOrders[[#This Row],[Order Date]],"mmm-yyyy")</f>
        <v>Apr-2025</v>
      </c>
      <c r="V2713" s="4">
        <f>tblOrders[[#This Row],[Profit]]/tblOrders[[#This Row],[Sales Amount]]</f>
        <v>0.3202614379084967</v>
      </c>
      <c r="W2713" t="str">
        <f>VLOOKUP(tblOrders[[#This Row],[City]],CityRegion,2,0)</f>
        <v>South</v>
      </c>
      <c r="X2713" t="str">
        <f>VLOOKUP(tblOrders[[#This Row],[City]],lookups!A:C,3,0)</f>
        <v>Karnataka</v>
      </c>
    </row>
    <row r="2714" spans="1:24" x14ac:dyDescent="0.25">
      <c r="A2714" t="s">
        <v>4461</v>
      </c>
      <c r="B2714" s="1">
        <v>45774</v>
      </c>
      <c r="C2714" t="s">
        <v>4462</v>
      </c>
      <c r="D2714" t="s">
        <v>21</v>
      </c>
      <c r="E2714" t="s">
        <v>79</v>
      </c>
      <c r="F2714" t="s">
        <v>80</v>
      </c>
      <c r="G2714" t="s">
        <v>68</v>
      </c>
      <c r="H2714" t="s">
        <v>81</v>
      </c>
      <c r="I2714" t="s">
        <v>26</v>
      </c>
      <c r="J2714" t="s">
        <v>45</v>
      </c>
      <c r="K2714">
        <v>2</v>
      </c>
      <c r="L2714">
        <v>799</v>
      </c>
      <c r="M2714">
        <v>0</v>
      </c>
      <c r="N2714">
        <v>1598</v>
      </c>
      <c r="O2714">
        <v>358</v>
      </c>
      <c r="P2714" t="s">
        <v>28</v>
      </c>
      <c r="Q2714" t="s">
        <v>35</v>
      </c>
      <c r="R2714" t="s">
        <v>123</v>
      </c>
      <c r="S2714">
        <v>4.8</v>
      </c>
      <c r="T2714">
        <f>YEAR(tblOrders[[#This Row],[Order Date]])</f>
        <v>2025</v>
      </c>
      <c r="U2714" t="str">
        <f>TEXT(tblOrders[[#This Row],[Order Date]],"mmm-yyyy")</f>
        <v>Apr-2025</v>
      </c>
      <c r="V2714" s="4">
        <f>tblOrders[[#This Row],[Profit]]/tblOrders[[#This Row],[Sales Amount]]</f>
        <v>0.22403003754693368</v>
      </c>
      <c r="W2714" t="str">
        <f>VLOOKUP(tblOrders[[#This Row],[City]],CityRegion,2,0)</f>
        <v>South</v>
      </c>
      <c r="X2714" t="str">
        <f>VLOOKUP(tblOrders[[#This Row],[City]],lookups!A:C,3,0)</f>
        <v>Karnataka</v>
      </c>
    </row>
    <row r="2715" spans="1:24" x14ac:dyDescent="0.25">
      <c r="A2715" t="s">
        <v>4463</v>
      </c>
      <c r="B2715" s="1">
        <v>45767</v>
      </c>
      <c r="C2715" t="s">
        <v>4464</v>
      </c>
      <c r="D2715" t="s">
        <v>21</v>
      </c>
      <c r="E2715" t="s">
        <v>94</v>
      </c>
      <c r="F2715" t="s">
        <v>95</v>
      </c>
      <c r="G2715" t="s">
        <v>68</v>
      </c>
      <c r="H2715" t="s">
        <v>96</v>
      </c>
      <c r="I2715" t="s">
        <v>130</v>
      </c>
      <c r="J2715" t="s">
        <v>34</v>
      </c>
      <c r="K2715">
        <v>1</v>
      </c>
      <c r="L2715">
        <v>89</v>
      </c>
      <c r="M2715">
        <v>0.2</v>
      </c>
      <c r="N2715">
        <v>71.2</v>
      </c>
      <c r="O2715">
        <v>16.2</v>
      </c>
      <c r="P2715" t="s">
        <v>111</v>
      </c>
      <c r="Q2715" t="s">
        <v>86</v>
      </c>
      <c r="R2715" t="s">
        <v>30</v>
      </c>
      <c r="S2715">
        <v>2.8</v>
      </c>
      <c r="T2715">
        <f>YEAR(tblOrders[[#This Row],[Order Date]])</f>
        <v>2025</v>
      </c>
      <c r="U2715" t="str">
        <f>TEXT(tblOrders[[#This Row],[Order Date]],"mmm-yyyy")</f>
        <v>Apr-2025</v>
      </c>
      <c r="V2715" s="4">
        <f>tblOrders[[#This Row],[Profit]]/tblOrders[[#This Row],[Sales Amount]]</f>
        <v>0.22752808988764042</v>
      </c>
      <c r="W2715" t="str">
        <f>VLOOKUP(tblOrders[[#This Row],[City]],CityRegion,2,0)</f>
        <v>West</v>
      </c>
      <c r="X2715" t="str">
        <f>VLOOKUP(tblOrders[[#This Row],[City]],lookups!A:C,3,0)</f>
        <v>Maharashtra</v>
      </c>
    </row>
    <row r="2716" spans="1:24" x14ac:dyDescent="0.25">
      <c r="A2716" t="s">
        <v>4465</v>
      </c>
      <c r="B2716" s="1">
        <v>45823</v>
      </c>
      <c r="C2716" t="s">
        <v>3977</v>
      </c>
      <c r="D2716" t="s">
        <v>39</v>
      </c>
      <c r="E2716" t="s">
        <v>49</v>
      </c>
      <c r="F2716" t="s">
        <v>50</v>
      </c>
      <c r="G2716" t="s">
        <v>24</v>
      </c>
      <c r="H2716" t="s">
        <v>51</v>
      </c>
      <c r="I2716" t="s">
        <v>57</v>
      </c>
      <c r="J2716" t="s">
        <v>27</v>
      </c>
      <c r="K2716">
        <v>1</v>
      </c>
      <c r="L2716">
        <v>85</v>
      </c>
      <c r="M2716">
        <v>0.05</v>
      </c>
      <c r="N2716">
        <v>80.75</v>
      </c>
      <c r="O2716">
        <v>28.75</v>
      </c>
      <c r="P2716" t="s">
        <v>28</v>
      </c>
      <c r="Q2716" t="s">
        <v>35</v>
      </c>
      <c r="R2716" t="s">
        <v>36</v>
      </c>
      <c r="S2716">
        <v>4.8</v>
      </c>
      <c r="T2716">
        <f>YEAR(tblOrders[[#This Row],[Order Date]])</f>
        <v>2025</v>
      </c>
      <c r="U2716" t="str">
        <f>TEXT(tblOrders[[#This Row],[Order Date]],"mmm-yyyy")</f>
        <v>Jun-2025</v>
      </c>
      <c r="V2716" s="4">
        <f>tblOrders[[#This Row],[Profit]]/tblOrders[[#This Row],[Sales Amount]]</f>
        <v>0.35603715170278638</v>
      </c>
      <c r="W2716" t="str">
        <f>VLOOKUP(tblOrders[[#This Row],[City]],CityRegion,2,0)</f>
        <v>South</v>
      </c>
      <c r="X2716" t="str">
        <f>VLOOKUP(tblOrders[[#This Row],[City]],lookups!A:C,3,0)</f>
        <v>Kerala</v>
      </c>
    </row>
    <row r="2717" spans="1:24" x14ac:dyDescent="0.25">
      <c r="A2717" t="s">
        <v>4466</v>
      </c>
      <c r="B2717" s="1">
        <v>45737</v>
      </c>
      <c r="C2717" t="s">
        <v>4467</v>
      </c>
      <c r="D2717" t="s">
        <v>21</v>
      </c>
      <c r="E2717" t="s">
        <v>79</v>
      </c>
      <c r="F2717" t="s">
        <v>80</v>
      </c>
      <c r="G2717" t="s">
        <v>68</v>
      </c>
      <c r="H2717" t="s">
        <v>81</v>
      </c>
      <c r="I2717" t="s">
        <v>139</v>
      </c>
      <c r="J2717" t="s">
        <v>34</v>
      </c>
      <c r="K2717">
        <v>3</v>
      </c>
      <c r="L2717">
        <v>799</v>
      </c>
      <c r="M2717">
        <v>0.2</v>
      </c>
      <c r="N2717">
        <v>1917.6</v>
      </c>
      <c r="O2717">
        <v>57.6</v>
      </c>
      <c r="P2717" t="s">
        <v>28</v>
      </c>
      <c r="Q2717" t="s">
        <v>91</v>
      </c>
      <c r="R2717" t="s">
        <v>36</v>
      </c>
      <c r="S2717">
        <v>4.7</v>
      </c>
      <c r="T2717">
        <f>YEAR(tblOrders[[#This Row],[Order Date]])</f>
        <v>2025</v>
      </c>
      <c r="U2717" t="str">
        <f>TEXT(tblOrders[[#This Row],[Order Date]],"mmm-yyyy")</f>
        <v>Mar-2025</v>
      </c>
      <c r="V2717" s="4">
        <f>tblOrders[[#This Row],[Profit]]/tblOrders[[#This Row],[Sales Amount]]</f>
        <v>3.0037546933667086E-2</v>
      </c>
      <c r="W2717" t="str">
        <f>VLOOKUP(tblOrders[[#This Row],[City]],CityRegion,2,0)</f>
        <v>South</v>
      </c>
      <c r="X2717" t="str">
        <f>VLOOKUP(tblOrders[[#This Row],[City]],lookups!A:C,3,0)</f>
        <v>Tamil Nadu</v>
      </c>
    </row>
    <row r="2718" spans="1:24" x14ac:dyDescent="0.25">
      <c r="A2718" t="s">
        <v>4468</v>
      </c>
      <c r="B2718" s="1">
        <v>45795</v>
      </c>
      <c r="C2718" t="s">
        <v>1392</v>
      </c>
      <c r="D2718" t="s">
        <v>21</v>
      </c>
      <c r="E2718" t="s">
        <v>79</v>
      </c>
      <c r="F2718" t="s">
        <v>80</v>
      </c>
      <c r="G2718" t="s">
        <v>68</v>
      </c>
      <c r="H2718" t="s">
        <v>81</v>
      </c>
      <c r="I2718" t="s">
        <v>33</v>
      </c>
      <c r="J2718" t="s">
        <v>27</v>
      </c>
      <c r="K2718">
        <v>4</v>
      </c>
      <c r="L2718">
        <v>799</v>
      </c>
      <c r="M2718">
        <v>0.15</v>
      </c>
      <c r="N2718">
        <v>2716.6</v>
      </c>
      <c r="O2718">
        <v>236.6</v>
      </c>
      <c r="P2718" t="s">
        <v>28</v>
      </c>
      <c r="Q2718" t="s">
        <v>35</v>
      </c>
      <c r="R2718" t="s">
        <v>36</v>
      </c>
      <c r="S2718">
        <v>3.2</v>
      </c>
      <c r="T2718">
        <f>YEAR(tblOrders[[#This Row],[Order Date]])</f>
        <v>2025</v>
      </c>
      <c r="U2718" t="str">
        <f>TEXT(tblOrders[[#This Row],[Order Date]],"mmm-yyyy")</f>
        <v>May-2025</v>
      </c>
      <c r="V2718" s="4">
        <f>tblOrders[[#This Row],[Profit]]/tblOrders[[#This Row],[Sales Amount]]</f>
        <v>8.7094161819921967E-2</v>
      </c>
      <c r="W2718" t="str">
        <f>VLOOKUP(tblOrders[[#This Row],[City]],CityRegion,2,0)</f>
        <v>North</v>
      </c>
      <c r="X2718" t="str">
        <f>VLOOKUP(tblOrders[[#This Row],[City]],lookups!A:C,3,0)</f>
        <v>Delhi</v>
      </c>
    </row>
    <row r="2719" spans="1:24" x14ac:dyDescent="0.25">
      <c r="A2719" t="s">
        <v>4469</v>
      </c>
      <c r="B2719" s="1">
        <v>45760</v>
      </c>
      <c r="C2719" t="s">
        <v>4470</v>
      </c>
      <c r="D2719" t="s">
        <v>21</v>
      </c>
      <c r="E2719" t="s">
        <v>114</v>
      </c>
      <c r="F2719" t="s">
        <v>115</v>
      </c>
      <c r="G2719" t="s">
        <v>42</v>
      </c>
      <c r="H2719" t="s">
        <v>116</v>
      </c>
      <c r="I2719" t="s">
        <v>130</v>
      </c>
      <c r="J2719" t="s">
        <v>27</v>
      </c>
      <c r="K2719">
        <v>3</v>
      </c>
      <c r="L2719">
        <v>12</v>
      </c>
      <c r="M2719">
        <v>0.2</v>
      </c>
      <c r="N2719">
        <v>28.8</v>
      </c>
      <c r="O2719">
        <v>10.8</v>
      </c>
      <c r="P2719" t="s">
        <v>28</v>
      </c>
      <c r="Q2719" t="s">
        <v>86</v>
      </c>
      <c r="R2719" t="s">
        <v>36</v>
      </c>
      <c r="S2719">
        <v>4.5</v>
      </c>
      <c r="T2719">
        <f>YEAR(tblOrders[[#This Row],[Order Date]])</f>
        <v>2025</v>
      </c>
      <c r="U2719" t="str">
        <f>TEXT(tblOrders[[#This Row],[Order Date]],"mmm-yyyy")</f>
        <v>Apr-2025</v>
      </c>
      <c r="V2719" s="4">
        <f>tblOrders[[#This Row],[Profit]]/tblOrders[[#This Row],[Sales Amount]]</f>
        <v>0.375</v>
      </c>
      <c r="W2719" t="str">
        <f>VLOOKUP(tblOrders[[#This Row],[City]],CityRegion,2,0)</f>
        <v>West</v>
      </c>
      <c r="X2719" t="str">
        <f>VLOOKUP(tblOrders[[#This Row],[City]],lookups!A:C,3,0)</f>
        <v>Maharashtra</v>
      </c>
    </row>
    <row r="2720" spans="1:24" x14ac:dyDescent="0.25">
      <c r="A2720" t="s">
        <v>4471</v>
      </c>
      <c r="B2720" s="1">
        <v>45825</v>
      </c>
      <c r="C2720" t="s">
        <v>4467</v>
      </c>
      <c r="D2720" t="s">
        <v>21</v>
      </c>
      <c r="E2720" t="s">
        <v>49</v>
      </c>
      <c r="F2720" t="s">
        <v>50</v>
      </c>
      <c r="G2720" t="s">
        <v>24</v>
      </c>
      <c r="H2720" t="s">
        <v>51</v>
      </c>
      <c r="I2720" t="s">
        <v>26</v>
      </c>
      <c r="J2720" t="s">
        <v>34</v>
      </c>
      <c r="K2720">
        <v>1</v>
      </c>
      <c r="L2720">
        <v>85</v>
      </c>
      <c r="M2720">
        <v>0.05</v>
      </c>
      <c r="N2720">
        <v>80.75</v>
      </c>
      <c r="O2720">
        <v>28.75</v>
      </c>
      <c r="P2720" t="s">
        <v>85</v>
      </c>
      <c r="Q2720" t="s">
        <v>46</v>
      </c>
      <c r="R2720" t="s">
        <v>36</v>
      </c>
      <c r="S2720">
        <v>4.5999999999999996</v>
      </c>
      <c r="T2720">
        <f>YEAR(tblOrders[[#This Row],[Order Date]])</f>
        <v>2025</v>
      </c>
      <c r="U2720" t="str">
        <f>TEXT(tblOrders[[#This Row],[Order Date]],"mmm-yyyy")</f>
        <v>Jun-2025</v>
      </c>
      <c r="V2720" s="4">
        <f>tblOrders[[#This Row],[Profit]]/tblOrders[[#This Row],[Sales Amount]]</f>
        <v>0.35603715170278638</v>
      </c>
      <c r="W2720" t="str">
        <f>VLOOKUP(tblOrders[[#This Row],[City]],CityRegion,2,0)</f>
        <v>South</v>
      </c>
      <c r="X2720" t="str">
        <f>VLOOKUP(tblOrders[[#This Row],[City]],lookups!A:C,3,0)</f>
        <v>Karnataka</v>
      </c>
    </row>
    <row r="2721" spans="1:24" x14ac:dyDescent="0.25">
      <c r="A2721" t="s">
        <v>4472</v>
      </c>
      <c r="B2721" s="1">
        <v>45960</v>
      </c>
      <c r="C2721" t="s">
        <v>3039</v>
      </c>
      <c r="D2721" t="s">
        <v>21</v>
      </c>
      <c r="E2721" t="s">
        <v>101</v>
      </c>
      <c r="F2721" t="s">
        <v>102</v>
      </c>
      <c r="G2721" t="s">
        <v>24</v>
      </c>
      <c r="H2721" t="s">
        <v>103</v>
      </c>
      <c r="I2721" t="s">
        <v>84</v>
      </c>
      <c r="J2721" t="s">
        <v>27</v>
      </c>
      <c r="K2721">
        <v>4</v>
      </c>
      <c r="L2721">
        <v>120</v>
      </c>
      <c r="M2721">
        <v>0.15</v>
      </c>
      <c r="N2721">
        <v>408</v>
      </c>
      <c r="O2721">
        <v>96</v>
      </c>
      <c r="P2721" t="s">
        <v>28</v>
      </c>
      <c r="Q2721" t="s">
        <v>35</v>
      </c>
      <c r="R2721" t="s">
        <v>36</v>
      </c>
      <c r="S2721">
        <v>2.6</v>
      </c>
      <c r="T2721">
        <f>YEAR(tblOrders[[#This Row],[Order Date]])</f>
        <v>2025</v>
      </c>
      <c r="U2721" t="str">
        <f>TEXT(tblOrders[[#This Row],[Order Date]],"mmm-yyyy")</f>
        <v>Oct-2025</v>
      </c>
      <c r="V2721" s="4">
        <f>tblOrders[[#This Row],[Profit]]/tblOrders[[#This Row],[Sales Amount]]</f>
        <v>0.23529411764705882</v>
      </c>
      <c r="W2721" t="str">
        <f>VLOOKUP(tblOrders[[#This Row],[City]],CityRegion,2,0)</f>
        <v>West</v>
      </c>
      <c r="X2721" t="str">
        <f>VLOOKUP(tblOrders[[#This Row],[City]],lookups!A:C,3,0)</f>
        <v>Maharashtra</v>
      </c>
    </row>
    <row r="2722" spans="1:24" x14ac:dyDescent="0.25">
      <c r="A2722" t="s">
        <v>4473</v>
      </c>
      <c r="B2722" s="1">
        <v>45937</v>
      </c>
      <c r="C2722" t="s">
        <v>4474</v>
      </c>
      <c r="D2722" t="s">
        <v>39</v>
      </c>
      <c r="E2722" t="s">
        <v>66</v>
      </c>
      <c r="F2722" t="s">
        <v>67</v>
      </c>
      <c r="G2722" t="s">
        <v>68</v>
      </c>
      <c r="H2722" t="s">
        <v>69</v>
      </c>
      <c r="I2722" t="s">
        <v>44</v>
      </c>
      <c r="J2722" t="s">
        <v>45</v>
      </c>
      <c r="K2722">
        <v>2</v>
      </c>
      <c r="L2722">
        <v>149</v>
      </c>
      <c r="M2722">
        <v>0.15</v>
      </c>
      <c r="N2722">
        <v>253.3</v>
      </c>
      <c r="O2722">
        <v>63.3</v>
      </c>
      <c r="P2722" t="s">
        <v>28</v>
      </c>
      <c r="Q2722" t="s">
        <v>91</v>
      </c>
      <c r="R2722" t="s">
        <v>30</v>
      </c>
      <c r="S2722">
        <v>3.8</v>
      </c>
      <c r="T2722">
        <f>YEAR(tblOrders[[#This Row],[Order Date]])</f>
        <v>2025</v>
      </c>
      <c r="U2722" t="str">
        <f>TEXT(tblOrders[[#This Row],[Order Date]],"mmm-yyyy")</f>
        <v>Oct-2025</v>
      </c>
      <c r="V2722" s="4">
        <f>tblOrders[[#This Row],[Profit]]/tblOrders[[#This Row],[Sales Amount]]</f>
        <v>0.24990130280300038</v>
      </c>
      <c r="W2722" t="str">
        <f>VLOOKUP(tblOrders[[#This Row],[City]],CityRegion,2,0)</f>
        <v>South</v>
      </c>
      <c r="X2722" t="str">
        <f>VLOOKUP(tblOrders[[#This Row],[City]],lookups!A:C,3,0)</f>
        <v>Kerala</v>
      </c>
    </row>
    <row r="2723" spans="1:24" x14ac:dyDescent="0.25">
      <c r="A2723" t="s">
        <v>4475</v>
      </c>
      <c r="B2723" s="1">
        <v>45658</v>
      </c>
      <c r="C2723" t="s">
        <v>2391</v>
      </c>
      <c r="D2723" t="s">
        <v>21</v>
      </c>
      <c r="E2723" t="s">
        <v>101</v>
      </c>
      <c r="F2723" t="s">
        <v>102</v>
      </c>
      <c r="G2723" t="s">
        <v>24</v>
      </c>
      <c r="H2723" t="s">
        <v>103</v>
      </c>
      <c r="I2723" t="s">
        <v>26</v>
      </c>
      <c r="J2723" t="s">
        <v>45</v>
      </c>
      <c r="K2723">
        <v>4</v>
      </c>
      <c r="L2723">
        <v>120</v>
      </c>
      <c r="M2723">
        <v>0.15</v>
      </c>
      <c r="N2723">
        <v>408</v>
      </c>
      <c r="O2723">
        <v>96</v>
      </c>
      <c r="P2723" t="s">
        <v>28</v>
      </c>
      <c r="Q2723" t="s">
        <v>35</v>
      </c>
      <c r="R2723" t="s">
        <v>123</v>
      </c>
      <c r="S2723">
        <v>4.8</v>
      </c>
      <c r="T2723">
        <f>YEAR(tblOrders[[#This Row],[Order Date]])</f>
        <v>2025</v>
      </c>
      <c r="U2723" t="str">
        <f>TEXT(tblOrders[[#This Row],[Order Date]],"mmm-yyyy")</f>
        <v>Jan-2025</v>
      </c>
      <c r="V2723" s="4">
        <f>tblOrders[[#This Row],[Profit]]/tblOrders[[#This Row],[Sales Amount]]</f>
        <v>0.23529411764705882</v>
      </c>
      <c r="W2723" t="str">
        <f>VLOOKUP(tblOrders[[#This Row],[City]],CityRegion,2,0)</f>
        <v>South</v>
      </c>
      <c r="X2723" t="str">
        <f>VLOOKUP(tblOrders[[#This Row],[City]],lookups!A:C,3,0)</f>
        <v>Karnataka</v>
      </c>
    </row>
    <row r="2724" spans="1:24" x14ac:dyDescent="0.25">
      <c r="A2724" t="s">
        <v>4476</v>
      </c>
      <c r="B2724" s="1">
        <v>45847</v>
      </c>
      <c r="C2724" t="s">
        <v>4477</v>
      </c>
      <c r="D2724" t="s">
        <v>39</v>
      </c>
      <c r="E2724" t="s">
        <v>66</v>
      </c>
      <c r="F2724" t="s">
        <v>67</v>
      </c>
      <c r="G2724" t="s">
        <v>68</v>
      </c>
      <c r="H2724" t="s">
        <v>69</v>
      </c>
      <c r="I2724" t="s">
        <v>70</v>
      </c>
      <c r="J2724" t="s">
        <v>45</v>
      </c>
      <c r="K2724">
        <v>4</v>
      </c>
      <c r="L2724">
        <v>149</v>
      </c>
      <c r="M2724">
        <v>0.05</v>
      </c>
      <c r="N2724">
        <v>566.20000000000005</v>
      </c>
      <c r="O2724">
        <v>186.2</v>
      </c>
      <c r="P2724" t="s">
        <v>28</v>
      </c>
      <c r="Q2724" t="s">
        <v>35</v>
      </c>
      <c r="R2724" t="s">
        <v>30</v>
      </c>
      <c r="S2724">
        <v>4.5999999999999996</v>
      </c>
      <c r="T2724">
        <f>YEAR(tblOrders[[#This Row],[Order Date]])</f>
        <v>2025</v>
      </c>
      <c r="U2724" t="str">
        <f>TEXT(tblOrders[[#This Row],[Order Date]],"mmm-yyyy")</f>
        <v>Jul-2025</v>
      </c>
      <c r="V2724" s="4">
        <f>tblOrders[[#This Row],[Profit]]/tblOrders[[#This Row],[Sales Amount]]</f>
        <v>0.32885906040268453</v>
      </c>
      <c r="W2724" t="str">
        <f>VLOOKUP(tblOrders[[#This Row],[City]],CityRegion,2,0)</f>
        <v>South</v>
      </c>
      <c r="X2724" t="str">
        <f>VLOOKUP(tblOrders[[#This Row],[City]],lookups!A:C,3,0)</f>
        <v>Telengana</v>
      </c>
    </row>
    <row r="2725" spans="1:24" x14ac:dyDescent="0.25">
      <c r="A2725" t="s">
        <v>4478</v>
      </c>
      <c r="B2725" s="1">
        <v>45711</v>
      </c>
      <c r="C2725" t="s">
        <v>3464</v>
      </c>
      <c r="D2725" t="s">
        <v>21</v>
      </c>
      <c r="E2725" t="s">
        <v>49</v>
      </c>
      <c r="F2725" t="s">
        <v>50</v>
      </c>
      <c r="G2725" t="s">
        <v>24</v>
      </c>
      <c r="H2725" t="s">
        <v>51</v>
      </c>
      <c r="I2725" t="s">
        <v>76</v>
      </c>
      <c r="J2725" t="s">
        <v>27</v>
      </c>
      <c r="K2725">
        <v>4</v>
      </c>
      <c r="L2725">
        <v>85</v>
      </c>
      <c r="M2725">
        <v>0.1</v>
      </c>
      <c r="N2725">
        <v>306</v>
      </c>
      <c r="O2725">
        <v>98</v>
      </c>
      <c r="P2725" t="s">
        <v>28</v>
      </c>
      <c r="Q2725" t="s">
        <v>86</v>
      </c>
      <c r="R2725" t="s">
        <v>36</v>
      </c>
      <c r="S2725">
        <v>4.8</v>
      </c>
      <c r="T2725">
        <f>YEAR(tblOrders[[#This Row],[Order Date]])</f>
        <v>2025</v>
      </c>
      <c r="U2725" t="str">
        <f>TEXT(tblOrders[[#This Row],[Order Date]],"mmm-yyyy")</f>
        <v>Feb-2025</v>
      </c>
      <c r="V2725" s="4">
        <f>tblOrders[[#This Row],[Profit]]/tblOrders[[#This Row],[Sales Amount]]</f>
        <v>0.3202614379084967</v>
      </c>
      <c r="W2725" t="str">
        <f>VLOOKUP(tblOrders[[#This Row],[City]],CityRegion,2,0)</f>
        <v>South</v>
      </c>
      <c r="X2725" t="str">
        <f>VLOOKUP(tblOrders[[#This Row],[City]],lookups!A:C,3,0)</f>
        <v>Kerala</v>
      </c>
    </row>
    <row r="2726" spans="1:24" x14ac:dyDescent="0.25">
      <c r="A2726" t="s">
        <v>4479</v>
      </c>
      <c r="B2726" s="1">
        <v>45903</v>
      </c>
      <c r="C2726" t="s">
        <v>4480</v>
      </c>
      <c r="D2726" t="s">
        <v>21</v>
      </c>
      <c r="E2726" t="s">
        <v>55</v>
      </c>
      <c r="F2726" t="s">
        <v>56</v>
      </c>
      <c r="G2726" t="s">
        <v>24</v>
      </c>
      <c r="H2726" t="s">
        <v>51</v>
      </c>
      <c r="I2726" t="s">
        <v>57</v>
      </c>
      <c r="J2726" t="s">
        <v>45</v>
      </c>
      <c r="K2726">
        <v>2</v>
      </c>
      <c r="L2726">
        <v>42</v>
      </c>
      <c r="M2726">
        <v>0.05</v>
      </c>
      <c r="N2726">
        <v>79.8</v>
      </c>
      <c r="O2726">
        <v>31.8</v>
      </c>
      <c r="P2726" t="s">
        <v>148</v>
      </c>
      <c r="Q2726" t="s">
        <v>35</v>
      </c>
      <c r="R2726" t="s">
        <v>36</v>
      </c>
      <c r="S2726">
        <v>4.8</v>
      </c>
      <c r="T2726">
        <f>YEAR(tblOrders[[#This Row],[Order Date]])</f>
        <v>2025</v>
      </c>
      <c r="U2726" t="str">
        <f>TEXT(tblOrders[[#This Row],[Order Date]],"mmm-yyyy")</f>
        <v>Sep-2025</v>
      </c>
      <c r="V2726" s="4">
        <f>tblOrders[[#This Row],[Profit]]/tblOrders[[#This Row],[Sales Amount]]</f>
        <v>0.39849624060150379</v>
      </c>
      <c r="W2726" t="str">
        <f>VLOOKUP(tblOrders[[#This Row],[City]],CityRegion,2,0)</f>
        <v>South</v>
      </c>
      <c r="X2726" t="str">
        <f>VLOOKUP(tblOrders[[#This Row],[City]],lookups!A:C,3,0)</f>
        <v>Kerala</v>
      </c>
    </row>
    <row r="2727" spans="1:24" x14ac:dyDescent="0.25">
      <c r="A2727" t="s">
        <v>4481</v>
      </c>
      <c r="B2727" s="1">
        <v>45993</v>
      </c>
      <c r="C2727" t="s">
        <v>1631</v>
      </c>
      <c r="D2727" t="s">
        <v>21</v>
      </c>
      <c r="E2727" t="s">
        <v>94</v>
      </c>
      <c r="F2727" t="s">
        <v>95</v>
      </c>
      <c r="G2727" t="s">
        <v>68</v>
      </c>
      <c r="H2727" t="s">
        <v>96</v>
      </c>
      <c r="I2727" t="s">
        <v>52</v>
      </c>
      <c r="J2727" t="s">
        <v>34</v>
      </c>
      <c r="K2727">
        <v>3</v>
      </c>
      <c r="L2727">
        <v>89</v>
      </c>
      <c r="M2727">
        <v>0.1</v>
      </c>
      <c r="N2727">
        <v>240.3</v>
      </c>
      <c r="O2727">
        <v>75.3</v>
      </c>
      <c r="P2727" t="s">
        <v>28</v>
      </c>
      <c r="Q2727" t="s">
        <v>35</v>
      </c>
      <c r="R2727" t="s">
        <v>36</v>
      </c>
      <c r="S2727">
        <v>4.9000000000000004</v>
      </c>
      <c r="T2727">
        <f>YEAR(tblOrders[[#This Row],[Order Date]])</f>
        <v>2025</v>
      </c>
      <c r="U2727" t="str">
        <f>TEXT(tblOrders[[#This Row],[Order Date]],"mmm-yyyy")</f>
        <v>Dec-2025</v>
      </c>
      <c r="V2727" s="4">
        <f>tblOrders[[#This Row],[Profit]]/tblOrders[[#This Row],[Sales Amount]]</f>
        <v>0.31335830212234705</v>
      </c>
      <c r="W2727" t="str">
        <f>VLOOKUP(tblOrders[[#This Row],[City]],CityRegion,2,0)</f>
        <v>South</v>
      </c>
      <c r="X2727" t="str">
        <f>VLOOKUP(tblOrders[[#This Row],[City]],lookups!A:C,3,0)</f>
        <v>Kerala</v>
      </c>
    </row>
    <row r="2728" spans="1:24" x14ac:dyDescent="0.25">
      <c r="A2728" t="s">
        <v>4482</v>
      </c>
      <c r="B2728" s="1">
        <v>45700</v>
      </c>
      <c r="C2728" t="s">
        <v>1750</v>
      </c>
      <c r="D2728" t="s">
        <v>21</v>
      </c>
      <c r="E2728" t="s">
        <v>55</v>
      </c>
      <c r="F2728" t="s">
        <v>56</v>
      </c>
      <c r="G2728" t="s">
        <v>24</v>
      </c>
      <c r="H2728" t="s">
        <v>51</v>
      </c>
      <c r="I2728" t="s">
        <v>76</v>
      </c>
      <c r="J2728" t="s">
        <v>34</v>
      </c>
      <c r="K2728">
        <v>4</v>
      </c>
      <c r="L2728">
        <v>42</v>
      </c>
      <c r="M2728">
        <v>0.05</v>
      </c>
      <c r="N2728">
        <v>159.6</v>
      </c>
      <c r="O2728">
        <v>63.6</v>
      </c>
      <c r="P2728" t="s">
        <v>28</v>
      </c>
      <c r="Q2728" t="s">
        <v>91</v>
      </c>
      <c r="R2728" t="s">
        <v>30</v>
      </c>
      <c r="S2728">
        <v>2.8</v>
      </c>
      <c r="T2728">
        <f>YEAR(tblOrders[[#This Row],[Order Date]])</f>
        <v>2025</v>
      </c>
      <c r="U2728" t="str">
        <f>TEXT(tblOrders[[#This Row],[Order Date]],"mmm-yyyy")</f>
        <v>Feb-2025</v>
      </c>
      <c r="V2728" s="4">
        <f>tblOrders[[#This Row],[Profit]]/tblOrders[[#This Row],[Sales Amount]]</f>
        <v>0.39849624060150379</v>
      </c>
      <c r="W2728" t="str">
        <f>VLOOKUP(tblOrders[[#This Row],[City]],CityRegion,2,0)</f>
        <v>South</v>
      </c>
      <c r="X2728" t="str">
        <f>VLOOKUP(tblOrders[[#This Row],[City]],lookups!A:C,3,0)</f>
        <v>Kerala</v>
      </c>
    </row>
    <row r="2729" spans="1:24" x14ac:dyDescent="0.25">
      <c r="A2729" t="s">
        <v>4483</v>
      </c>
      <c r="B2729" s="1">
        <v>45859</v>
      </c>
      <c r="C2729" t="s">
        <v>2101</v>
      </c>
      <c r="D2729" t="s">
        <v>21</v>
      </c>
      <c r="E2729" t="s">
        <v>40</v>
      </c>
      <c r="F2729" t="s">
        <v>41</v>
      </c>
      <c r="G2729" t="s">
        <v>42</v>
      </c>
      <c r="H2729" t="s">
        <v>43</v>
      </c>
      <c r="I2729" t="s">
        <v>84</v>
      </c>
      <c r="J2729" t="s">
        <v>45</v>
      </c>
      <c r="K2729">
        <v>3</v>
      </c>
      <c r="L2729">
        <v>18</v>
      </c>
      <c r="M2729">
        <v>0.1</v>
      </c>
      <c r="N2729">
        <v>48.6</v>
      </c>
      <c r="O2729">
        <v>21.6</v>
      </c>
      <c r="P2729" t="s">
        <v>28</v>
      </c>
      <c r="Q2729" t="s">
        <v>29</v>
      </c>
      <c r="R2729" t="s">
        <v>36</v>
      </c>
      <c r="S2729">
        <v>4.8</v>
      </c>
      <c r="T2729">
        <f>YEAR(tblOrders[[#This Row],[Order Date]])</f>
        <v>2025</v>
      </c>
      <c r="U2729" t="str">
        <f>TEXT(tblOrders[[#This Row],[Order Date]],"mmm-yyyy")</f>
        <v>Jul-2025</v>
      </c>
      <c r="V2729" s="4">
        <f>tblOrders[[#This Row],[Profit]]/tblOrders[[#This Row],[Sales Amount]]</f>
        <v>0.44444444444444448</v>
      </c>
      <c r="W2729" t="str">
        <f>VLOOKUP(tblOrders[[#This Row],[City]],CityRegion,2,0)</f>
        <v>West</v>
      </c>
      <c r="X2729" t="str">
        <f>VLOOKUP(tblOrders[[#This Row],[City]],lookups!A:C,3,0)</f>
        <v>Maharashtra</v>
      </c>
    </row>
    <row r="2730" spans="1:24" x14ac:dyDescent="0.25">
      <c r="A2730" t="s">
        <v>4484</v>
      </c>
      <c r="B2730" s="1">
        <v>45775</v>
      </c>
      <c r="C2730" t="s">
        <v>2292</v>
      </c>
      <c r="D2730" t="s">
        <v>39</v>
      </c>
      <c r="E2730" t="s">
        <v>73</v>
      </c>
      <c r="F2730" t="s">
        <v>74</v>
      </c>
      <c r="G2730" t="s">
        <v>68</v>
      </c>
      <c r="H2730" t="s">
        <v>75</v>
      </c>
      <c r="I2730" t="s">
        <v>26</v>
      </c>
      <c r="J2730" t="s">
        <v>34</v>
      </c>
      <c r="K2730">
        <v>3</v>
      </c>
      <c r="L2730">
        <v>65</v>
      </c>
      <c r="M2730">
        <v>0.05</v>
      </c>
      <c r="N2730">
        <v>185.25</v>
      </c>
      <c r="O2730">
        <v>71.25</v>
      </c>
      <c r="P2730" t="s">
        <v>28</v>
      </c>
      <c r="Q2730" t="s">
        <v>29</v>
      </c>
      <c r="R2730" t="s">
        <v>36</v>
      </c>
      <c r="S2730">
        <v>4.5999999999999996</v>
      </c>
      <c r="T2730">
        <f>YEAR(tblOrders[[#This Row],[Order Date]])</f>
        <v>2025</v>
      </c>
      <c r="U2730" t="str">
        <f>TEXT(tblOrders[[#This Row],[Order Date]],"mmm-yyyy")</f>
        <v>Apr-2025</v>
      </c>
      <c r="V2730" s="4">
        <f>tblOrders[[#This Row],[Profit]]/tblOrders[[#This Row],[Sales Amount]]</f>
        <v>0.38461538461538464</v>
      </c>
      <c r="W2730" t="str">
        <f>VLOOKUP(tblOrders[[#This Row],[City]],CityRegion,2,0)</f>
        <v>South</v>
      </c>
      <c r="X2730" t="str">
        <f>VLOOKUP(tblOrders[[#This Row],[City]],lookups!A:C,3,0)</f>
        <v>Karnataka</v>
      </c>
    </row>
    <row r="2731" spans="1:24" x14ac:dyDescent="0.25">
      <c r="A2731" t="s">
        <v>4485</v>
      </c>
      <c r="B2731" s="1">
        <v>45811</v>
      </c>
      <c r="C2731" t="s">
        <v>3877</v>
      </c>
      <c r="D2731" t="s">
        <v>21</v>
      </c>
      <c r="E2731" t="s">
        <v>114</v>
      </c>
      <c r="F2731" t="s">
        <v>115</v>
      </c>
      <c r="G2731" t="s">
        <v>42</v>
      </c>
      <c r="H2731" t="s">
        <v>116</v>
      </c>
      <c r="I2731" t="s">
        <v>33</v>
      </c>
      <c r="J2731" t="s">
        <v>34</v>
      </c>
      <c r="K2731">
        <v>3</v>
      </c>
      <c r="L2731">
        <v>12</v>
      </c>
      <c r="M2731">
        <v>0.1</v>
      </c>
      <c r="N2731">
        <v>32.4</v>
      </c>
      <c r="O2731">
        <v>14.4</v>
      </c>
      <c r="P2731" t="s">
        <v>111</v>
      </c>
      <c r="Q2731" t="s">
        <v>35</v>
      </c>
      <c r="R2731" t="s">
        <v>36</v>
      </c>
      <c r="S2731">
        <v>2.8</v>
      </c>
      <c r="T2731">
        <f>YEAR(tblOrders[[#This Row],[Order Date]])</f>
        <v>2025</v>
      </c>
      <c r="U2731" t="str">
        <f>TEXT(tblOrders[[#This Row],[Order Date]],"mmm-yyyy")</f>
        <v>Jun-2025</v>
      </c>
      <c r="V2731" s="4">
        <f>tblOrders[[#This Row],[Profit]]/tblOrders[[#This Row],[Sales Amount]]</f>
        <v>0.44444444444444448</v>
      </c>
      <c r="W2731" t="str">
        <f>VLOOKUP(tblOrders[[#This Row],[City]],CityRegion,2,0)</f>
        <v>North</v>
      </c>
      <c r="X2731" t="str">
        <f>VLOOKUP(tblOrders[[#This Row],[City]],lookups!A:C,3,0)</f>
        <v>Delhi</v>
      </c>
    </row>
    <row r="2732" spans="1:24" x14ac:dyDescent="0.25">
      <c r="A2732" t="s">
        <v>4486</v>
      </c>
      <c r="B2732" s="1">
        <v>45921</v>
      </c>
      <c r="C2732" t="s">
        <v>59</v>
      </c>
      <c r="D2732" t="s">
        <v>21</v>
      </c>
      <c r="E2732" t="s">
        <v>22</v>
      </c>
      <c r="F2732" t="s">
        <v>23</v>
      </c>
      <c r="G2732" t="s">
        <v>24</v>
      </c>
      <c r="H2732" t="s">
        <v>25</v>
      </c>
      <c r="I2732" t="s">
        <v>57</v>
      </c>
      <c r="J2732" t="s">
        <v>34</v>
      </c>
      <c r="K2732">
        <v>2</v>
      </c>
      <c r="L2732">
        <v>190</v>
      </c>
      <c r="M2732">
        <v>0.1</v>
      </c>
      <c r="N2732">
        <v>342</v>
      </c>
      <c r="O2732">
        <v>92</v>
      </c>
      <c r="P2732" t="s">
        <v>111</v>
      </c>
      <c r="Q2732" t="s">
        <v>46</v>
      </c>
      <c r="R2732" t="s">
        <v>36</v>
      </c>
      <c r="S2732">
        <v>4.5999999999999996</v>
      </c>
      <c r="T2732">
        <f>YEAR(tblOrders[[#This Row],[Order Date]])</f>
        <v>2025</v>
      </c>
      <c r="U2732" t="str">
        <f>TEXT(tblOrders[[#This Row],[Order Date]],"mmm-yyyy")</f>
        <v>Sep-2025</v>
      </c>
      <c r="V2732" s="4">
        <f>tblOrders[[#This Row],[Profit]]/tblOrders[[#This Row],[Sales Amount]]</f>
        <v>0.26900584795321636</v>
      </c>
      <c r="W2732" t="str">
        <f>VLOOKUP(tblOrders[[#This Row],[City]],CityRegion,2,0)</f>
        <v>South</v>
      </c>
      <c r="X2732" t="str">
        <f>VLOOKUP(tblOrders[[#This Row],[City]],lookups!A:C,3,0)</f>
        <v>Kerala</v>
      </c>
    </row>
    <row r="2733" spans="1:24" x14ac:dyDescent="0.25">
      <c r="A2733" t="s">
        <v>4487</v>
      </c>
      <c r="B2733" s="1">
        <v>45806</v>
      </c>
      <c r="C2733" t="s">
        <v>2754</v>
      </c>
      <c r="D2733" t="s">
        <v>39</v>
      </c>
      <c r="E2733" t="s">
        <v>49</v>
      </c>
      <c r="F2733" t="s">
        <v>50</v>
      </c>
      <c r="G2733" t="s">
        <v>24</v>
      </c>
      <c r="H2733" t="s">
        <v>51</v>
      </c>
      <c r="I2733" t="s">
        <v>76</v>
      </c>
      <c r="J2733" t="s">
        <v>34</v>
      </c>
      <c r="K2733">
        <v>2</v>
      </c>
      <c r="L2733">
        <v>85</v>
      </c>
      <c r="M2733">
        <v>0.2</v>
      </c>
      <c r="N2733">
        <v>136</v>
      </c>
      <c r="O2733">
        <v>32</v>
      </c>
      <c r="P2733" t="s">
        <v>28</v>
      </c>
      <c r="Q2733" t="s">
        <v>46</v>
      </c>
      <c r="R2733" t="s">
        <v>30</v>
      </c>
      <c r="S2733">
        <v>2.6</v>
      </c>
      <c r="T2733">
        <f>YEAR(tblOrders[[#This Row],[Order Date]])</f>
        <v>2025</v>
      </c>
      <c r="U2733" t="str">
        <f>TEXT(tblOrders[[#This Row],[Order Date]],"mmm-yyyy")</f>
        <v>May-2025</v>
      </c>
      <c r="V2733" s="4">
        <f>tblOrders[[#This Row],[Profit]]/tblOrders[[#This Row],[Sales Amount]]</f>
        <v>0.23529411764705882</v>
      </c>
      <c r="W2733" t="str">
        <f>VLOOKUP(tblOrders[[#This Row],[City]],CityRegion,2,0)</f>
        <v>South</v>
      </c>
      <c r="X2733" t="str">
        <f>VLOOKUP(tblOrders[[#This Row],[City]],lookups!A:C,3,0)</f>
        <v>Kerala</v>
      </c>
    </row>
    <row r="2734" spans="1:24" x14ac:dyDescent="0.25">
      <c r="A2734" t="s">
        <v>4488</v>
      </c>
      <c r="B2734" s="1">
        <v>45796</v>
      </c>
      <c r="C2734" t="s">
        <v>1901</v>
      </c>
      <c r="D2734" t="s">
        <v>39</v>
      </c>
      <c r="E2734" t="s">
        <v>94</v>
      </c>
      <c r="F2734" t="s">
        <v>95</v>
      </c>
      <c r="G2734" t="s">
        <v>68</v>
      </c>
      <c r="H2734" t="s">
        <v>96</v>
      </c>
      <c r="I2734" t="s">
        <v>33</v>
      </c>
      <c r="J2734" t="s">
        <v>27</v>
      </c>
      <c r="K2734">
        <v>5</v>
      </c>
      <c r="L2734">
        <v>89</v>
      </c>
      <c r="M2734">
        <v>0.2</v>
      </c>
      <c r="N2734">
        <v>356</v>
      </c>
      <c r="O2734">
        <v>81</v>
      </c>
      <c r="P2734" t="s">
        <v>28</v>
      </c>
      <c r="Q2734" t="s">
        <v>91</v>
      </c>
      <c r="R2734" t="s">
        <v>30</v>
      </c>
      <c r="S2734">
        <v>4.4000000000000004</v>
      </c>
      <c r="T2734">
        <f>YEAR(tblOrders[[#This Row],[Order Date]])</f>
        <v>2025</v>
      </c>
      <c r="U2734" t="str">
        <f>TEXT(tblOrders[[#This Row],[Order Date]],"mmm-yyyy")</f>
        <v>May-2025</v>
      </c>
      <c r="V2734" s="4">
        <f>tblOrders[[#This Row],[Profit]]/tblOrders[[#This Row],[Sales Amount]]</f>
        <v>0.22752808988764045</v>
      </c>
      <c r="W2734" t="str">
        <f>VLOOKUP(tblOrders[[#This Row],[City]],CityRegion,2,0)</f>
        <v>North</v>
      </c>
      <c r="X2734" t="str">
        <f>VLOOKUP(tblOrders[[#This Row],[City]],lookups!A:C,3,0)</f>
        <v>Delhi</v>
      </c>
    </row>
    <row r="2735" spans="1:24" x14ac:dyDescent="0.25">
      <c r="A2735" t="s">
        <v>4489</v>
      </c>
      <c r="B2735" s="1">
        <v>45731</v>
      </c>
      <c r="C2735" t="s">
        <v>4086</v>
      </c>
      <c r="D2735" t="s">
        <v>21</v>
      </c>
      <c r="E2735" t="s">
        <v>66</v>
      </c>
      <c r="F2735" t="s">
        <v>67</v>
      </c>
      <c r="G2735" t="s">
        <v>68</v>
      </c>
      <c r="H2735" t="s">
        <v>69</v>
      </c>
      <c r="I2735" t="s">
        <v>130</v>
      </c>
      <c r="J2735" t="s">
        <v>27</v>
      </c>
      <c r="K2735">
        <v>2</v>
      </c>
      <c r="L2735">
        <v>149</v>
      </c>
      <c r="M2735">
        <v>0.05</v>
      </c>
      <c r="N2735">
        <v>283.10000000000002</v>
      </c>
      <c r="O2735">
        <v>93.1</v>
      </c>
      <c r="P2735" t="s">
        <v>28</v>
      </c>
      <c r="Q2735" t="s">
        <v>29</v>
      </c>
      <c r="R2735" t="s">
        <v>36</v>
      </c>
      <c r="S2735">
        <v>4.4000000000000004</v>
      </c>
      <c r="T2735">
        <f>YEAR(tblOrders[[#This Row],[Order Date]])</f>
        <v>2025</v>
      </c>
      <c r="U2735" t="str">
        <f>TEXT(tblOrders[[#This Row],[Order Date]],"mmm-yyyy")</f>
        <v>Mar-2025</v>
      </c>
      <c r="V2735" s="4">
        <f>tblOrders[[#This Row],[Profit]]/tblOrders[[#This Row],[Sales Amount]]</f>
        <v>0.32885906040268453</v>
      </c>
      <c r="W2735" t="str">
        <f>VLOOKUP(tblOrders[[#This Row],[City]],CityRegion,2,0)</f>
        <v>West</v>
      </c>
      <c r="X2735" t="str">
        <f>VLOOKUP(tblOrders[[#This Row],[City]],lookups!A:C,3,0)</f>
        <v>Maharashtra</v>
      </c>
    </row>
    <row r="2736" spans="1:24" x14ac:dyDescent="0.25">
      <c r="A2736" t="s">
        <v>4490</v>
      </c>
      <c r="B2736" s="1">
        <v>45667</v>
      </c>
      <c r="C2736" t="s">
        <v>2871</v>
      </c>
      <c r="D2736" t="s">
        <v>21</v>
      </c>
      <c r="E2736" t="s">
        <v>66</v>
      </c>
      <c r="F2736" t="s">
        <v>67</v>
      </c>
      <c r="G2736" t="s">
        <v>68</v>
      </c>
      <c r="H2736" t="s">
        <v>69</v>
      </c>
      <c r="I2736" t="s">
        <v>26</v>
      </c>
      <c r="J2736" t="s">
        <v>27</v>
      </c>
      <c r="K2736">
        <v>1</v>
      </c>
      <c r="L2736">
        <v>149</v>
      </c>
      <c r="M2736">
        <v>0.2</v>
      </c>
      <c r="N2736">
        <v>119.2</v>
      </c>
      <c r="O2736">
        <v>24.2</v>
      </c>
      <c r="P2736" t="s">
        <v>148</v>
      </c>
      <c r="Q2736" t="s">
        <v>86</v>
      </c>
      <c r="R2736" t="s">
        <v>36</v>
      </c>
      <c r="S2736">
        <v>2.6</v>
      </c>
      <c r="T2736">
        <f>YEAR(tblOrders[[#This Row],[Order Date]])</f>
        <v>2025</v>
      </c>
      <c r="U2736" t="str">
        <f>TEXT(tblOrders[[#This Row],[Order Date]],"mmm-yyyy")</f>
        <v>Jan-2025</v>
      </c>
      <c r="V2736" s="4">
        <f>tblOrders[[#This Row],[Profit]]/tblOrders[[#This Row],[Sales Amount]]</f>
        <v>0.2030201342281879</v>
      </c>
      <c r="W2736" t="str">
        <f>VLOOKUP(tblOrders[[#This Row],[City]],CityRegion,2,0)</f>
        <v>South</v>
      </c>
      <c r="X2736" t="str">
        <f>VLOOKUP(tblOrders[[#This Row],[City]],lookups!A:C,3,0)</f>
        <v>Karnataka</v>
      </c>
    </row>
    <row r="2737" spans="1:24" x14ac:dyDescent="0.25">
      <c r="A2737" t="s">
        <v>4491</v>
      </c>
      <c r="B2737" s="1">
        <v>45777</v>
      </c>
      <c r="C2737" t="s">
        <v>4492</v>
      </c>
      <c r="D2737" t="s">
        <v>39</v>
      </c>
      <c r="E2737" t="s">
        <v>101</v>
      </c>
      <c r="F2737" t="s">
        <v>102</v>
      </c>
      <c r="G2737" t="s">
        <v>24</v>
      </c>
      <c r="H2737" t="s">
        <v>103</v>
      </c>
      <c r="I2737" t="s">
        <v>84</v>
      </c>
      <c r="J2737" t="s">
        <v>27</v>
      </c>
      <c r="K2737">
        <v>2</v>
      </c>
      <c r="L2737">
        <v>120</v>
      </c>
      <c r="M2737">
        <v>0.15</v>
      </c>
      <c r="N2737">
        <v>204</v>
      </c>
      <c r="O2737">
        <v>48</v>
      </c>
      <c r="P2737" t="s">
        <v>111</v>
      </c>
      <c r="Q2737" t="s">
        <v>86</v>
      </c>
      <c r="R2737" t="s">
        <v>36</v>
      </c>
      <c r="S2737">
        <v>3.3</v>
      </c>
      <c r="T2737">
        <f>YEAR(tblOrders[[#This Row],[Order Date]])</f>
        <v>2025</v>
      </c>
      <c r="U2737" t="str">
        <f>TEXT(tblOrders[[#This Row],[Order Date]],"mmm-yyyy")</f>
        <v>Apr-2025</v>
      </c>
      <c r="V2737" s="4">
        <f>tblOrders[[#This Row],[Profit]]/tblOrders[[#This Row],[Sales Amount]]</f>
        <v>0.23529411764705882</v>
      </c>
      <c r="W2737" t="str">
        <f>VLOOKUP(tblOrders[[#This Row],[City]],CityRegion,2,0)</f>
        <v>West</v>
      </c>
      <c r="X2737" t="str">
        <f>VLOOKUP(tblOrders[[#This Row],[City]],lookups!A:C,3,0)</f>
        <v>Maharashtra</v>
      </c>
    </row>
    <row r="2738" spans="1:24" x14ac:dyDescent="0.25">
      <c r="A2738" t="s">
        <v>4493</v>
      </c>
      <c r="B2738" s="1">
        <v>45698</v>
      </c>
      <c r="C2738" t="s">
        <v>586</v>
      </c>
      <c r="D2738" t="s">
        <v>21</v>
      </c>
      <c r="E2738" t="s">
        <v>22</v>
      </c>
      <c r="F2738" t="s">
        <v>23</v>
      </c>
      <c r="G2738" t="s">
        <v>24</v>
      </c>
      <c r="H2738" t="s">
        <v>25</v>
      </c>
      <c r="I2738" t="s">
        <v>70</v>
      </c>
      <c r="J2738" t="s">
        <v>45</v>
      </c>
      <c r="K2738">
        <v>4</v>
      </c>
      <c r="L2738">
        <v>190</v>
      </c>
      <c r="M2738">
        <v>0.05</v>
      </c>
      <c r="N2738">
        <v>722</v>
      </c>
      <c r="O2738">
        <v>222</v>
      </c>
      <c r="P2738" t="s">
        <v>28</v>
      </c>
      <c r="Q2738" t="s">
        <v>91</v>
      </c>
      <c r="R2738" t="s">
        <v>36</v>
      </c>
      <c r="S2738">
        <v>4.3</v>
      </c>
      <c r="T2738">
        <f>YEAR(tblOrders[[#This Row],[Order Date]])</f>
        <v>2025</v>
      </c>
      <c r="U2738" t="str">
        <f>TEXT(tblOrders[[#This Row],[Order Date]],"mmm-yyyy")</f>
        <v>Feb-2025</v>
      </c>
      <c r="V2738" s="4">
        <f>tblOrders[[#This Row],[Profit]]/tblOrders[[#This Row],[Sales Amount]]</f>
        <v>0.30747922437673131</v>
      </c>
      <c r="W2738" t="str">
        <f>VLOOKUP(tblOrders[[#This Row],[City]],CityRegion,2,0)</f>
        <v>South</v>
      </c>
      <c r="X2738" t="str">
        <f>VLOOKUP(tblOrders[[#This Row],[City]],lookups!A:C,3,0)</f>
        <v>Telengana</v>
      </c>
    </row>
    <row r="2739" spans="1:24" x14ac:dyDescent="0.25">
      <c r="A2739" t="s">
        <v>4494</v>
      </c>
      <c r="B2739" s="1">
        <v>45917</v>
      </c>
      <c r="C2739" t="s">
        <v>4495</v>
      </c>
      <c r="D2739" t="s">
        <v>21</v>
      </c>
      <c r="E2739" t="s">
        <v>22</v>
      </c>
      <c r="F2739" t="s">
        <v>23</v>
      </c>
      <c r="G2739" t="s">
        <v>24</v>
      </c>
      <c r="H2739" t="s">
        <v>25</v>
      </c>
      <c r="I2739" t="s">
        <v>44</v>
      </c>
      <c r="J2739" t="s">
        <v>45</v>
      </c>
      <c r="K2739">
        <v>5</v>
      </c>
      <c r="L2739">
        <v>190</v>
      </c>
      <c r="M2739">
        <v>0.05</v>
      </c>
      <c r="N2739">
        <v>902.5</v>
      </c>
      <c r="O2739">
        <v>277.5</v>
      </c>
      <c r="P2739" t="s">
        <v>28</v>
      </c>
      <c r="Q2739" t="s">
        <v>35</v>
      </c>
      <c r="R2739" t="s">
        <v>36</v>
      </c>
      <c r="S2739">
        <v>2.9</v>
      </c>
      <c r="T2739">
        <f>YEAR(tblOrders[[#This Row],[Order Date]])</f>
        <v>2025</v>
      </c>
      <c r="U2739" t="str">
        <f>TEXT(tblOrders[[#This Row],[Order Date]],"mmm-yyyy")</f>
        <v>Sep-2025</v>
      </c>
      <c r="V2739" s="4">
        <f>tblOrders[[#This Row],[Profit]]/tblOrders[[#This Row],[Sales Amount]]</f>
        <v>0.30747922437673131</v>
      </c>
      <c r="W2739" t="str">
        <f>VLOOKUP(tblOrders[[#This Row],[City]],CityRegion,2,0)</f>
        <v>South</v>
      </c>
      <c r="X2739" t="str">
        <f>VLOOKUP(tblOrders[[#This Row],[City]],lookups!A:C,3,0)</f>
        <v>Kerala</v>
      </c>
    </row>
    <row r="2740" spans="1:24" x14ac:dyDescent="0.25">
      <c r="A2740" t="s">
        <v>4496</v>
      </c>
      <c r="B2740" s="1">
        <v>45803</v>
      </c>
      <c r="C2740" t="s">
        <v>1347</v>
      </c>
      <c r="D2740" t="s">
        <v>21</v>
      </c>
      <c r="E2740" t="s">
        <v>114</v>
      </c>
      <c r="F2740" t="s">
        <v>115</v>
      </c>
      <c r="G2740" t="s">
        <v>42</v>
      </c>
      <c r="H2740" t="s">
        <v>116</v>
      </c>
      <c r="I2740" t="s">
        <v>130</v>
      </c>
      <c r="J2740" t="s">
        <v>34</v>
      </c>
      <c r="K2740">
        <v>3</v>
      </c>
      <c r="L2740">
        <v>12</v>
      </c>
      <c r="M2740">
        <v>0.05</v>
      </c>
      <c r="N2740">
        <v>34.200000000000003</v>
      </c>
      <c r="O2740">
        <v>16.2</v>
      </c>
      <c r="P2740" t="s">
        <v>28</v>
      </c>
      <c r="Q2740" t="s">
        <v>46</v>
      </c>
      <c r="R2740" t="s">
        <v>36</v>
      </c>
      <c r="S2740">
        <v>2.9</v>
      </c>
      <c r="T2740">
        <f>YEAR(tblOrders[[#This Row],[Order Date]])</f>
        <v>2025</v>
      </c>
      <c r="U2740" t="str">
        <f>TEXT(tblOrders[[#This Row],[Order Date]],"mmm-yyyy")</f>
        <v>May-2025</v>
      </c>
      <c r="V2740" s="4">
        <f>tblOrders[[#This Row],[Profit]]/tblOrders[[#This Row],[Sales Amount]]</f>
        <v>0.47368421052631571</v>
      </c>
      <c r="W2740" t="str">
        <f>VLOOKUP(tblOrders[[#This Row],[City]],CityRegion,2,0)</f>
        <v>West</v>
      </c>
      <c r="X2740" t="str">
        <f>VLOOKUP(tblOrders[[#This Row],[City]],lookups!A:C,3,0)</f>
        <v>Maharashtra</v>
      </c>
    </row>
    <row r="2741" spans="1:24" x14ac:dyDescent="0.25">
      <c r="A2741" t="s">
        <v>4497</v>
      </c>
      <c r="B2741" s="1">
        <v>45836</v>
      </c>
      <c r="C2741" t="s">
        <v>2200</v>
      </c>
      <c r="D2741" t="s">
        <v>21</v>
      </c>
      <c r="E2741" t="s">
        <v>114</v>
      </c>
      <c r="F2741" t="s">
        <v>115</v>
      </c>
      <c r="G2741" t="s">
        <v>42</v>
      </c>
      <c r="H2741" t="s">
        <v>116</v>
      </c>
      <c r="I2741" t="s">
        <v>84</v>
      </c>
      <c r="J2741" t="s">
        <v>34</v>
      </c>
      <c r="K2741">
        <v>1</v>
      </c>
      <c r="L2741">
        <v>12</v>
      </c>
      <c r="M2741">
        <v>0</v>
      </c>
      <c r="N2741">
        <v>12</v>
      </c>
      <c r="O2741">
        <v>6</v>
      </c>
      <c r="P2741" t="s">
        <v>28</v>
      </c>
      <c r="Q2741" t="s">
        <v>86</v>
      </c>
      <c r="R2741" t="s">
        <v>36</v>
      </c>
      <c r="S2741">
        <v>3.8</v>
      </c>
      <c r="T2741">
        <f>YEAR(tblOrders[[#This Row],[Order Date]])</f>
        <v>2025</v>
      </c>
      <c r="U2741" t="str">
        <f>TEXT(tblOrders[[#This Row],[Order Date]],"mmm-yyyy")</f>
        <v>Jun-2025</v>
      </c>
      <c r="V2741" s="4">
        <f>tblOrders[[#This Row],[Profit]]/tblOrders[[#This Row],[Sales Amount]]</f>
        <v>0.5</v>
      </c>
      <c r="W2741" t="str">
        <f>VLOOKUP(tblOrders[[#This Row],[City]],CityRegion,2,0)</f>
        <v>West</v>
      </c>
      <c r="X2741" t="str">
        <f>VLOOKUP(tblOrders[[#This Row],[City]],lookups!A:C,3,0)</f>
        <v>Maharashtra</v>
      </c>
    </row>
    <row r="2742" spans="1:24" x14ac:dyDescent="0.25">
      <c r="A2742" t="s">
        <v>4498</v>
      </c>
      <c r="B2742" s="1">
        <v>45927</v>
      </c>
      <c r="C2742" t="s">
        <v>1103</v>
      </c>
      <c r="D2742" t="s">
        <v>21</v>
      </c>
      <c r="E2742" t="s">
        <v>101</v>
      </c>
      <c r="F2742" t="s">
        <v>102</v>
      </c>
      <c r="G2742" t="s">
        <v>24</v>
      </c>
      <c r="H2742" t="s">
        <v>103</v>
      </c>
      <c r="I2742" t="s">
        <v>33</v>
      </c>
      <c r="J2742" t="s">
        <v>27</v>
      </c>
      <c r="K2742">
        <v>2</v>
      </c>
      <c r="L2742">
        <v>120</v>
      </c>
      <c r="M2742">
        <v>0</v>
      </c>
      <c r="N2742">
        <v>240</v>
      </c>
      <c r="O2742">
        <v>84</v>
      </c>
      <c r="P2742" t="s">
        <v>28</v>
      </c>
      <c r="Q2742" t="s">
        <v>29</v>
      </c>
      <c r="R2742" t="s">
        <v>36</v>
      </c>
      <c r="S2742">
        <v>3</v>
      </c>
      <c r="T2742">
        <f>YEAR(tblOrders[[#This Row],[Order Date]])</f>
        <v>2025</v>
      </c>
      <c r="U2742" t="str">
        <f>TEXT(tblOrders[[#This Row],[Order Date]],"mmm-yyyy")</f>
        <v>Sep-2025</v>
      </c>
      <c r="V2742" s="4">
        <f>tblOrders[[#This Row],[Profit]]/tblOrders[[#This Row],[Sales Amount]]</f>
        <v>0.35</v>
      </c>
      <c r="W2742" t="str">
        <f>VLOOKUP(tblOrders[[#This Row],[City]],CityRegion,2,0)</f>
        <v>North</v>
      </c>
      <c r="X2742" t="str">
        <f>VLOOKUP(tblOrders[[#This Row],[City]],lookups!A:C,3,0)</f>
        <v>Delhi</v>
      </c>
    </row>
    <row r="2743" spans="1:24" x14ac:dyDescent="0.25">
      <c r="A2743" t="s">
        <v>4499</v>
      </c>
      <c r="B2743" s="1">
        <v>45977</v>
      </c>
      <c r="C2743" t="s">
        <v>530</v>
      </c>
      <c r="D2743" t="s">
        <v>39</v>
      </c>
      <c r="E2743" t="s">
        <v>73</v>
      </c>
      <c r="F2743" t="s">
        <v>74</v>
      </c>
      <c r="G2743" t="s">
        <v>68</v>
      </c>
      <c r="H2743" t="s">
        <v>75</v>
      </c>
      <c r="I2743" t="s">
        <v>70</v>
      </c>
      <c r="J2743" t="s">
        <v>34</v>
      </c>
      <c r="K2743">
        <v>5</v>
      </c>
      <c r="L2743">
        <v>65</v>
      </c>
      <c r="M2743">
        <v>0.2</v>
      </c>
      <c r="N2743">
        <v>260</v>
      </c>
      <c r="O2743">
        <v>70</v>
      </c>
      <c r="P2743" t="s">
        <v>28</v>
      </c>
      <c r="Q2743" t="s">
        <v>29</v>
      </c>
      <c r="R2743" t="s">
        <v>36</v>
      </c>
      <c r="S2743">
        <v>4.8</v>
      </c>
      <c r="T2743">
        <f>YEAR(tblOrders[[#This Row],[Order Date]])</f>
        <v>2025</v>
      </c>
      <c r="U2743" t="str">
        <f>TEXT(tblOrders[[#This Row],[Order Date]],"mmm-yyyy")</f>
        <v>Nov-2025</v>
      </c>
      <c r="V2743" s="4">
        <f>tblOrders[[#This Row],[Profit]]/tblOrders[[#This Row],[Sales Amount]]</f>
        <v>0.26923076923076922</v>
      </c>
      <c r="W2743" t="str">
        <f>VLOOKUP(tblOrders[[#This Row],[City]],CityRegion,2,0)</f>
        <v>South</v>
      </c>
      <c r="X2743" t="str">
        <f>VLOOKUP(tblOrders[[#This Row],[City]],lookups!A:C,3,0)</f>
        <v>Telengana</v>
      </c>
    </row>
    <row r="2744" spans="1:24" x14ac:dyDescent="0.25">
      <c r="A2744" t="s">
        <v>4500</v>
      </c>
      <c r="B2744" s="1">
        <v>45879</v>
      </c>
      <c r="C2744" t="s">
        <v>1789</v>
      </c>
      <c r="D2744" t="s">
        <v>21</v>
      </c>
      <c r="E2744" t="s">
        <v>60</v>
      </c>
      <c r="F2744" t="s">
        <v>61</v>
      </c>
      <c r="G2744" t="s">
        <v>62</v>
      </c>
      <c r="H2744" t="s">
        <v>63</v>
      </c>
      <c r="I2744" t="s">
        <v>70</v>
      </c>
      <c r="J2744" t="s">
        <v>34</v>
      </c>
      <c r="K2744">
        <v>4</v>
      </c>
      <c r="L2744">
        <v>45</v>
      </c>
      <c r="M2744">
        <v>0.05</v>
      </c>
      <c r="N2744">
        <v>171</v>
      </c>
      <c r="O2744">
        <v>67</v>
      </c>
      <c r="P2744" t="s">
        <v>28</v>
      </c>
      <c r="Q2744" t="s">
        <v>29</v>
      </c>
      <c r="R2744" t="s">
        <v>30</v>
      </c>
      <c r="S2744">
        <v>3.8</v>
      </c>
      <c r="T2744">
        <f>YEAR(tblOrders[[#This Row],[Order Date]])</f>
        <v>2025</v>
      </c>
      <c r="U2744" t="str">
        <f>TEXT(tblOrders[[#This Row],[Order Date]],"mmm-yyyy")</f>
        <v>Aug-2025</v>
      </c>
      <c r="V2744" s="4">
        <f>tblOrders[[#This Row],[Profit]]/tblOrders[[#This Row],[Sales Amount]]</f>
        <v>0.391812865497076</v>
      </c>
      <c r="W2744" t="str">
        <f>VLOOKUP(tblOrders[[#This Row],[City]],CityRegion,2,0)</f>
        <v>South</v>
      </c>
      <c r="X2744" t="str">
        <f>VLOOKUP(tblOrders[[#This Row],[City]],lookups!A:C,3,0)</f>
        <v>Telengana</v>
      </c>
    </row>
    <row r="2745" spans="1:24" x14ac:dyDescent="0.25">
      <c r="A2745" t="s">
        <v>4501</v>
      </c>
      <c r="B2745" s="1">
        <v>45826</v>
      </c>
      <c r="C2745" t="s">
        <v>1682</v>
      </c>
      <c r="D2745" t="s">
        <v>21</v>
      </c>
      <c r="E2745" t="s">
        <v>114</v>
      </c>
      <c r="F2745" t="s">
        <v>115</v>
      </c>
      <c r="G2745" t="s">
        <v>42</v>
      </c>
      <c r="H2745" t="s">
        <v>116</v>
      </c>
      <c r="I2745" t="s">
        <v>130</v>
      </c>
      <c r="J2745" t="s">
        <v>34</v>
      </c>
      <c r="K2745">
        <v>5</v>
      </c>
      <c r="L2745">
        <v>12</v>
      </c>
      <c r="M2745">
        <v>0</v>
      </c>
      <c r="N2745">
        <v>60</v>
      </c>
      <c r="O2745">
        <v>30</v>
      </c>
      <c r="P2745" t="s">
        <v>28</v>
      </c>
      <c r="Q2745" t="s">
        <v>29</v>
      </c>
      <c r="R2745" t="s">
        <v>36</v>
      </c>
      <c r="S2745">
        <v>3.8</v>
      </c>
      <c r="T2745">
        <f>YEAR(tblOrders[[#This Row],[Order Date]])</f>
        <v>2025</v>
      </c>
      <c r="U2745" t="str">
        <f>TEXT(tblOrders[[#This Row],[Order Date]],"mmm-yyyy")</f>
        <v>Jun-2025</v>
      </c>
      <c r="V2745" s="4">
        <f>tblOrders[[#This Row],[Profit]]/tblOrders[[#This Row],[Sales Amount]]</f>
        <v>0.5</v>
      </c>
      <c r="W2745" t="str">
        <f>VLOOKUP(tblOrders[[#This Row],[City]],CityRegion,2,0)</f>
        <v>West</v>
      </c>
      <c r="X2745" t="str">
        <f>VLOOKUP(tblOrders[[#This Row],[City]],lookups!A:C,3,0)</f>
        <v>Maharashtra</v>
      </c>
    </row>
    <row r="2746" spans="1:24" x14ac:dyDescent="0.25">
      <c r="A2746" t="s">
        <v>4502</v>
      </c>
      <c r="B2746" s="1">
        <v>45729</v>
      </c>
      <c r="C2746" t="s">
        <v>428</v>
      </c>
      <c r="D2746" t="s">
        <v>21</v>
      </c>
      <c r="E2746" t="s">
        <v>79</v>
      </c>
      <c r="F2746" t="s">
        <v>80</v>
      </c>
      <c r="G2746" t="s">
        <v>68</v>
      </c>
      <c r="H2746" t="s">
        <v>81</v>
      </c>
      <c r="I2746" t="s">
        <v>130</v>
      </c>
      <c r="J2746" t="s">
        <v>34</v>
      </c>
      <c r="K2746">
        <v>3</v>
      </c>
      <c r="L2746">
        <v>799</v>
      </c>
      <c r="M2746">
        <v>0.05</v>
      </c>
      <c r="N2746">
        <v>2277.15</v>
      </c>
      <c r="O2746">
        <v>417.15</v>
      </c>
      <c r="P2746" t="s">
        <v>148</v>
      </c>
      <c r="Q2746" t="s">
        <v>29</v>
      </c>
      <c r="R2746" t="s">
        <v>36</v>
      </c>
      <c r="S2746">
        <v>4.8</v>
      </c>
      <c r="T2746">
        <f>YEAR(tblOrders[[#This Row],[Order Date]])</f>
        <v>2025</v>
      </c>
      <c r="U2746" t="str">
        <f>TEXT(tblOrders[[#This Row],[Order Date]],"mmm-yyyy")</f>
        <v>Mar-2025</v>
      </c>
      <c r="V2746" s="4">
        <f>tblOrders[[#This Row],[Profit]]/tblOrders[[#This Row],[Sales Amount]]</f>
        <v>0.18318951320729859</v>
      </c>
      <c r="W2746" t="str">
        <f>VLOOKUP(tblOrders[[#This Row],[City]],CityRegion,2,0)</f>
        <v>West</v>
      </c>
      <c r="X2746" t="str">
        <f>VLOOKUP(tblOrders[[#This Row],[City]],lookups!A:C,3,0)</f>
        <v>Maharashtra</v>
      </c>
    </row>
    <row r="2747" spans="1:24" x14ac:dyDescent="0.25">
      <c r="A2747" t="s">
        <v>4503</v>
      </c>
      <c r="B2747" s="1">
        <v>45675</v>
      </c>
      <c r="C2747" t="s">
        <v>701</v>
      </c>
      <c r="D2747" t="s">
        <v>21</v>
      </c>
      <c r="E2747" t="s">
        <v>101</v>
      </c>
      <c r="F2747" t="s">
        <v>102</v>
      </c>
      <c r="G2747" t="s">
        <v>24</v>
      </c>
      <c r="H2747" t="s">
        <v>103</v>
      </c>
      <c r="I2747" t="s">
        <v>52</v>
      </c>
      <c r="J2747" t="s">
        <v>45</v>
      </c>
      <c r="K2747">
        <v>4</v>
      </c>
      <c r="L2747">
        <v>120</v>
      </c>
      <c r="M2747">
        <v>0.15</v>
      </c>
      <c r="N2747">
        <v>408</v>
      </c>
      <c r="O2747">
        <v>96</v>
      </c>
      <c r="P2747" t="s">
        <v>148</v>
      </c>
      <c r="Q2747" t="s">
        <v>29</v>
      </c>
      <c r="R2747" t="s">
        <v>36</v>
      </c>
      <c r="S2747">
        <v>3.9</v>
      </c>
      <c r="T2747">
        <f>YEAR(tblOrders[[#This Row],[Order Date]])</f>
        <v>2025</v>
      </c>
      <c r="U2747" t="str">
        <f>TEXT(tblOrders[[#This Row],[Order Date]],"mmm-yyyy")</f>
        <v>Jan-2025</v>
      </c>
      <c r="V2747" s="4">
        <f>tblOrders[[#This Row],[Profit]]/tblOrders[[#This Row],[Sales Amount]]</f>
        <v>0.23529411764705882</v>
      </c>
      <c r="W2747" t="str">
        <f>VLOOKUP(tblOrders[[#This Row],[City]],CityRegion,2,0)</f>
        <v>South</v>
      </c>
      <c r="X2747" t="str">
        <f>VLOOKUP(tblOrders[[#This Row],[City]],lookups!A:C,3,0)</f>
        <v>Kerala</v>
      </c>
    </row>
    <row r="2748" spans="1:24" x14ac:dyDescent="0.25">
      <c r="A2748" t="s">
        <v>4504</v>
      </c>
      <c r="B2748" s="1">
        <v>45866</v>
      </c>
      <c r="C2748" t="s">
        <v>4505</v>
      </c>
      <c r="D2748" t="s">
        <v>39</v>
      </c>
      <c r="E2748" t="s">
        <v>73</v>
      </c>
      <c r="F2748" t="s">
        <v>74</v>
      </c>
      <c r="G2748" t="s">
        <v>68</v>
      </c>
      <c r="H2748" t="s">
        <v>75</v>
      </c>
      <c r="I2748" t="s">
        <v>84</v>
      </c>
      <c r="J2748" t="s">
        <v>27</v>
      </c>
      <c r="K2748">
        <v>5</v>
      </c>
      <c r="L2748">
        <v>65</v>
      </c>
      <c r="M2748">
        <v>0.2</v>
      </c>
      <c r="N2748">
        <v>260</v>
      </c>
      <c r="O2748">
        <v>70</v>
      </c>
      <c r="P2748" t="s">
        <v>28</v>
      </c>
      <c r="Q2748" t="s">
        <v>46</v>
      </c>
      <c r="R2748" t="s">
        <v>36</v>
      </c>
      <c r="S2748">
        <v>3.3</v>
      </c>
      <c r="T2748">
        <f>YEAR(tblOrders[[#This Row],[Order Date]])</f>
        <v>2025</v>
      </c>
      <c r="U2748" t="str">
        <f>TEXT(tblOrders[[#This Row],[Order Date]],"mmm-yyyy")</f>
        <v>Jul-2025</v>
      </c>
      <c r="V2748" s="4">
        <f>tblOrders[[#This Row],[Profit]]/tblOrders[[#This Row],[Sales Amount]]</f>
        <v>0.26923076923076922</v>
      </c>
      <c r="W2748" t="str">
        <f>VLOOKUP(tblOrders[[#This Row],[City]],CityRegion,2,0)</f>
        <v>West</v>
      </c>
      <c r="X2748" t="str">
        <f>VLOOKUP(tblOrders[[#This Row],[City]],lookups!A:C,3,0)</f>
        <v>Maharashtra</v>
      </c>
    </row>
    <row r="2749" spans="1:24" x14ac:dyDescent="0.25">
      <c r="A2749" t="s">
        <v>4506</v>
      </c>
      <c r="B2749" s="1">
        <v>45943</v>
      </c>
      <c r="C2749" t="s">
        <v>4507</v>
      </c>
      <c r="D2749" t="s">
        <v>21</v>
      </c>
      <c r="E2749" t="s">
        <v>73</v>
      </c>
      <c r="F2749" t="s">
        <v>74</v>
      </c>
      <c r="G2749" t="s">
        <v>68</v>
      </c>
      <c r="H2749" t="s">
        <v>75</v>
      </c>
      <c r="I2749" t="s">
        <v>57</v>
      </c>
      <c r="J2749" t="s">
        <v>34</v>
      </c>
      <c r="K2749">
        <v>1</v>
      </c>
      <c r="L2749">
        <v>65</v>
      </c>
      <c r="M2749">
        <v>0.2</v>
      </c>
      <c r="N2749">
        <v>52</v>
      </c>
      <c r="O2749">
        <v>14</v>
      </c>
      <c r="P2749" t="s">
        <v>28</v>
      </c>
      <c r="Q2749" t="s">
        <v>29</v>
      </c>
      <c r="R2749" t="s">
        <v>30</v>
      </c>
      <c r="S2749">
        <v>4.3</v>
      </c>
      <c r="T2749">
        <f>YEAR(tblOrders[[#This Row],[Order Date]])</f>
        <v>2025</v>
      </c>
      <c r="U2749" t="str">
        <f>TEXT(tblOrders[[#This Row],[Order Date]],"mmm-yyyy")</f>
        <v>Oct-2025</v>
      </c>
      <c r="V2749" s="4">
        <f>tblOrders[[#This Row],[Profit]]/tblOrders[[#This Row],[Sales Amount]]</f>
        <v>0.26923076923076922</v>
      </c>
      <c r="W2749" t="str">
        <f>VLOOKUP(tblOrders[[#This Row],[City]],CityRegion,2,0)</f>
        <v>South</v>
      </c>
      <c r="X2749" t="str">
        <f>VLOOKUP(tblOrders[[#This Row],[City]],lookups!A:C,3,0)</f>
        <v>Kerala</v>
      </c>
    </row>
    <row r="2750" spans="1:24" x14ac:dyDescent="0.25">
      <c r="A2750" t="s">
        <v>4508</v>
      </c>
      <c r="B2750" s="1">
        <v>45878</v>
      </c>
      <c r="C2750" t="s">
        <v>156</v>
      </c>
      <c r="D2750" t="s">
        <v>21</v>
      </c>
      <c r="E2750" t="s">
        <v>94</v>
      </c>
      <c r="F2750" t="s">
        <v>95</v>
      </c>
      <c r="G2750" t="s">
        <v>68</v>
      </c>
      <c r="H2750" t="s">
        <v>96</v>
      </c>
      <c r="I2750" t="s">
        <v>33</v>
      </c>
      <c r="J2750" t="s">
        <v>45</v>
      </c>
      <c r="K2750">
        <v>3</v>
      </c>
      <c r="L2750">
        <v>89</v>
      </c>
      <c r="M2750">
        <v>0.2</v>
      </c>
      <c r="N2750">
        <v>213.6</v>
      </c>
      <c r="O2750">
        <v>48.6</v>
      </c>
      <c r="P2750" t="s">
        <v>28</v>
      </c>
      <c r="Q2750" t="s">
        <v>46</v>
      </c>
      <c r="R2750" t="s">
        <v>30</v>
      </c>
      <c r="S2750">
        <v>4.2</v>
      </c>
      <c r="T2750">
        <f>YEAR(tblOrders[[#This Row],[Order Date]])</f>
        <v>2025</v>
      </c>
      <c r="U2750" t="str">
        <f>TEXT(tblOrders[[#This Row],[Order Date]],"mmm-yyyy")</f>
        <v>Aug-2025</v>
      </c>
      <c r="V2750" s="4">
        <f>tblOrders[[#This Row],[Profit]]/tblOrders[[#This Row],[Sales Amount]]</f>
        <v>0.22752808988764045</v>
      </c>
      <c r="W2750" t="str">
        <f>VLOOKUP(tblOrders[[#This Row],[City]],CityRegion,2,0)</f>
        <v>North</v>
      </c>
      <c r="X2750" t="str">
        <f>VLOOKUP(tblOrders[[#This Row],[City]],lookups!A:C,3,0)</f>
        <v>Delhi</v>
      </c>
    </row>
    <row r="2751" spans="1:24" x14ac:dyDescent="0.25">
      <c r="A2751" t="s">
        <v>4509</v>
      </c>
      <c r="B2751" s="1">
        <v>45679</v>
      </c>
      <c r="C2751" t="s">
        <v>2061</v>
      </c>
      <c r="D2751" t="s">
        <v>39</v>
      </c>
      <c r="E2751" t="s">
        <v>40</v>
      </c>
      <c r="F2751" t="s">
        <v>41</v>
      </c>
      <c r="G2751" t="s">
        <v>42</v>
      </c>
      <c r="H2751" t="s">
        <v>43</v>
      </c>
      <c r="I2751" t="s">
        <v>26</v>
      </c>
      <c r="J2751" t="s">
        <v>34</v>
      </c>
      <c r="K2751">
        <v>1</v>
      </c>
      <c r="L2751">
        <v>18</v>
      </c>
      <c r="M2751">
        <v>0.2</v>
      </c>
      <c r="N2751">
        <v>14.4</v>
      </c>
      <c r="O2751">
        <v>5.4</v>
      </c>
      <c r="P2751" t="s">
        <v>28</v>
      </c>
      <c r="Q2751" t="s">
        <v>86</v>
      </c>
      <c r="R2751" t="s">
        <v>123</v>
      </c>
      <c r="S2751">
        <v>2.7</v>
      </c>
      <c r="T2751">
        <f>YEAR(tblOrders[[#This Row],[Order Date]])</f>
        <v>2025</v>
      </c>
      <c r="U2751" t="str">
        <f>TEXT(tblOrders[[#This Row],[Order Date]],"mmm-yyyy")</f>
        <v>Jan-2025</v>
      </c>
      <c r="V2751" s="4">
        <f>tblOrders[[#This Row],[Profit]]/tblOrders[[#This Row],[Sales Amount]]</f>
        <v>0.375</v>
      </c>
      <c r="W2751" t="str">
        <f>VLOOKUP(tblOrders[[#This Row],[City]],CityRegion,2,0)</f>
        <v>South</v>
      </c>
      <c r="X2751" t="str">
        <f>VLOOKUP(tblOrders[[#This Row],[City]],lookups!A:C,3,0)</f>
        <v>Karnataka</v>
      </c>
    </row>
    <row r="2752" spans="1:24" x14ac:dyDescent="0.25">
      <c r="A2752" t="s">
        <v>4510</v>
      </c>
      <c r="B2752" s="1">
        <v>45770</v>
      </c>
      <c r="C2752" t="s">
        <v>4098</v>
      </c>
      <c r="D2752" t="s">
        <v>39</v>
      </c>
      <c r="E2752" t="s">
        <v>79</v>
      </c>
      <c r="F2752" t="s">
        <v>80</v>
      </c>
      <c r="G2752" t="s">
        <v>68</v>
      </c>
      <c r="H2752" t="s">
        <v>81</v>
      </c>
      <c r="I2752" t="s">
        <v>57</v>
      </c>
      <c r="J2752" t="s">
        <v>34</v>
      </c>
      <c r="K2752">
        <v>5</v>
      </c>
      <c r="L2752">
        <v>799</v>
      </c>
      <c r="M2752">
        <v>0.15</v>
      </c>
      <c r="N2752">
        <v>3395.75</v>
      </c>
      <c r="O2752">
        <v>295.75</v>
      </c>
      <c r="P2752" t="s">
        <v>28</v>
      </c>
      <c r="Q2752" t="s">
        <v>35</v>
      </c>
      <c r="R2752" t="s">
        <v>30</v>
      </c>
      <c r="S2752">
        <v>3.4</v>
      </c>
      <c r="T2752">
        <f>YEAR(tblOrders[[#This Row],[Order Date]])</f>
        <v>2025</v>
      </c>
      <c r="U2752" t="str">
        <f>TEXT(tblOrders[[#This Row],[Order Date]],"mmm-yyyy")</f>
        <v>Apr-2025</v>
      </c>
      <c r="V2752" s="4">
        <f>tblOrders[[#This Row],[Profit]]/tblOrders[[#This Row],[Sales Amount]]</f>
        <v>8.7094161819921967E-2</v>
      </c>
      <c r="W2752" t="str">
        <f>VLOOKUP(tblOrders[[#This Row],[City]],CityRegion,2,0)</f>
        <v>South</v>
      </c>
      <c r="X2752" t="str">
        <f>VLOOKUP(tblOrders[[#This Row],[City]],lookups!A:C,3,0)</f>
        <v>Kerala</v>
      </c>
    </row>
    <row r="2753" spans="1:24" x14ac:dyDescent="0.25">
      <c r="A2753" t="s">
        <v>4511</v>
      </c>
      <c r="B2753" s="1">
        <v>46008</v>
      </c>
      <c r="C2753" t="s">
        <v>4512</v>
      </c>
      <c r="D2753" t="s">
        <v>21</v>
      </c>
      <c r="E2753" t="s">
        <v>114</v>
      </c>
      <c r="F2753" t="s">
        <v>115</v>
      </c>
      <c r="G2753" t="s">
        <v>42</v>
      </c>
      <c r="H2753" t="s">
        <v>116</v>
      </c>
      <c r="I2753" t="s">
        <v>44</v>
      </c>
      <c r="J2753" t="s">
        <v>45</v>
      </c>
      <c r="K2753">
        <v>4</v>
      </c>
      <c r="L2753">
        <v>12</v>
      </c>
      <c r="M2753">
        <v>0.15</v>
      </c>
      <c r="N2753">
        <v>40.799999999999997</v>
      </c>
      <c r="O2753">
        <v>16.8</v>
      </c>
      <c r="P2753" t="s">
        <v>28</v>
      </c>
      <c r="Q2753" t="s">
        <v>29</v>
      </c>
      <c r="R2753" t="s">
        <v>36</v>
      </c>
      <c r="S2753">
        <v>2.7</v>
      </c>
      <c r="T2753">
        <f>YEAR(tblOrders[[#This Row],[Order Date]])</f>
        <v>2025</v>
      </c>
      <c r="U2753" t="str">
        <f>TEXT(tblOrders[[#This Row],[Order Date]],"mmm-yyyy")</f>
        <v>Dec-2025</v>
      </c>
      <c r="V2753" s="4">
        <f>tblOrders[[#This Row],[Profit]]/tblOrders[[#This Row],[Sales Amount]]</f>
        <v>0.41176470588235298</v>
      </c>
      <c r="W2753" t="str">
        <f>VLOOKUP(tblOrders[[#This Row],[City]],CityRegion,2,0)</f>
        <v>South</v>
      </c>
      <c r="X2753" t="str">
        <f>VLOOKUP(tblOrders[[#This Row],[City]],lookups!A:C,3,0)</f>
        <v>Kerala</v>
      </c>
    </row>
    <row r="2754" spans="1:24" x14ac:dyDescent="0.25">
      <c r="A2754" t="s">
        <v>4513</v>
      </c>
      <c r="B2754" s="1">
        <v>46010</v>
      </c>
      <c r="C2754" t="s">
        <v>4514</v>
      </c>
      <c r="D2754" t="s">
        <v>21</v>
      </c>
      <c r="E2754" t="s">
        <v>101</v>
      </c>
      <c r="F2754" t="s">
        <v>102</v>
      </c>
      <c r="G2754" t="s">
        <v>24</v>
      </c>
      <c r="H2754" t="s">
        <v>103</v>
      </c>
      <c r="I2754" t="s">
        <v>52</v>
      </c>
      <c r="J2754" t="s">
        <v>27</v>
      </c>
      <c r="K2754">
        <v>4</v>
      </c>
      <c r="L2754">
        <v>120</v>
      </c>
      <c r="M2754">
        <v>0.2</v>
      </c>
      <c r="N2754">
        <v>384</v>
      </c>
      <c r="O2754">
        <v>72</v>
      </c>
      <c r="P2754" t="s">
        <v>28</v>
      </c>
      <c r="Q2754" t="s">
        <v>46</v>
      </c>
      <c r="R2754" t="s">
        <v>36</v>
      </c>
      <c r="S2754">
        <v>4.7</v>
      </c>
      <c r="T2754">
        <f>YEAR(tblOrders[[#This Row],[Order Date]])</f>
        <v>2025</v>
      </c>
      <c r="U2754" t="str">
        <f>TEXT(tblOrders[[#This Row],[Order Date]],"mmm-yyyy")</f>
        <v>Dec-2025</v>
      </c>
      <c r="V2754" s="4">
        <f>tblOrders[[#This Row],[Profit]]/tblOrders[[#This Row],[Sales Amount]]</f>
        <v>0.1875</v>
      </c>
      <c r="W2754" t="str">
        <f>VLOOKUP(tblOrders[[#This Row],[City]],CityRegion,2,0)</f>
        <v>South</v>
      </c>
      <c r="X2754" t="str">
        <f>VLOOKUP(tblOrders[[#This Row],[City]],lookups!A:C,3,0)</f>
        <v>Kerala</v>
      </c>
    </row>
    <row r="2755" spans="1:24" x14ac:dyDescent="0.25">
      <c r="A2755" t="s">
        <v>4515</v>
      </c>
      <c r="B2755" s="1">
        <v>45879</v>
      </c>
      <c r="C2755" t="s">
        <v>2473</v>
      </c>
      <c r="D2755" t="s">
        <v>21</v>
      </c>
      <c r="E2755" t="s">
        <v>114</v>
      </c>
      <c r="F2755" t="s">
        <v>115</v>
      </c>
      <c r="G2755" t="s">
        <v>42</v>
      </c>
      <c r="H2755" t="s">
        <v>116</v>
      </c>
      <c r="I2755" t="s">
        <v>33</v>
      </c>
      <c r="J2755" t="s">
        <v>27</v>
      </c>
      <c r="K2755">
        <v>3</v>
      </c>
      <c r="L2755">
        <v>12</v>
      </c>
      <c r="M2755">
        <v>0.2</v>
      </c>
      <c r="N2755">
        <v>28.8</v>
      </c>
      <c r="O2755">
        <v>10.8</v>
      </c>
      <c r="P2755" t="s">
        <v>148</v>
      </c>
      <c r="Q2755" t="s">
        <v>29</v>
      </c>
      <c r="R2755" t="s">
        <v>30</v>
      </c>
      <c r="S2755">
        <v>2.5</v>
      </c>
      <c r="T2755">
        <f>YEAR(tblOrders[[#This Row],[Order Date]])</f>
        <v>2025</v>
      </c>
      <c r="U2755" t="str">
        <f>TEXT(tblOrders[[#This Row],[Order Date]],"mmm-yyyy")</f>
        <v>Aug-2025</v>
      </c>
      <c r="V2755" s="4">
        <f>tblOrders[[#This Row],[Profit]]/tblOrders[[#This Row],[Sales Amount]]</f>
        <v>0.375</v>
      </c>
      <c r="W2755" t="str">
        <f>VLOOKUP(tblOrders[[#This Row],[City]],CityRegion,2,0)</f>
        <v>North</v>
      </c>
      <c r="X2755" t="str">
        <f>VLOOKUP(tblOrders[[#This Row],[City]],lookups!A:C,3,0)</f>
        <v>Delhi</v>
      </c>
    </row>
    <row r="2756" spans="1:24" x14ac:dyDescent="0.25">
      <c r="A2756" t="s">
        <v>4516</v>
      </c>
      <c r="B2756" s="1">
        <v>45695</v>
      </c>
      <c r="C2756" t="s">
        <v>2471</v>
      </c>
      <c r="D2756" t="s">
        <v>21</v>
      </c>
      <c r="E2756" t="s">
        <v>108</v>
      </c>
      <c r="F2756" t="s">
        <v>109</v>
      </c>
      <c r="G2756" t="s">
        <v>62</v>
      </c>
      <c r="H2756" t="s">
        <v>110</v>
      </c>
      <c r="I2756" t="s">
        <v>33</v>
      </c>
      <c r="J2756" t="s">
        <v>45</v>
      </c>
      <c r="K2756">
        <v>1</v>
      </c>
      <c r="L2756">
        <v>110</v>
      </c>
      <c r="M2756">
        <v>0.1</v>
      </c>
      <c r="N2756">
        <v>99</v>
      </c>
      <c r="O2756">
        <v>31</v>
      </c>
      <c r="P2756" t="s">
        <v>148</v>
      </c>
      <c r="Q2756" t="s">
        <v>35</v>
      </c>
      <c r="R2756" t="s">
        <v>36</v>
      </c>
      <c r="S2756">
        <v>3.3</v>
      </c>
      <c r="T2756">
        <f>YEAR(tblOrders[[#This Row],[Order Date]])</f>
        <v>2025</v>
      </c>
      <c r="U2756" t="str">
        <f>TEXT(tblOrders[[#This Row],[Order Date]],"mmm-yyyy")</f>
        <v>Feb-2025</v>
      </c>
      <c r="V2756" s="4">
        <f>tblOrders[[#This Row],[Profit]]/tblOrders[[#This Row],[Sales Amount]]</f>
        <v>0.31313131313131315</v>
      </c>
      <c r="W2756" t="str">
        <f>VLOOKUP(tblOrders[[#This Row],[City]],CityRegion,2,0)</f>
        <v>North</v>
      </c>
      <c r="X2756" t="str">
        <f>VLOOKUP(tblOrders[[#This Row],[City]],lookups!A:C,3,0)</f>
        <v>Delhi</v>
      </c>
    </row>
    <row r="2757" spans="1:24" x14ac:dyDescent="0.25">
      <c r="A2757" t="s">
        <v>4517</v>
      </c>
      <c r="B2757" s="1">
        <v>46004</v>
      </c>
      <c r="C2757" t="s">
        <v>1120</v>
      </c>
      <c r="D2757" t="s">
        <v>21</v>
      </c>
      <c r="E2757" t="s">
        <v>94</v>
      </c>
      <c r="F2757" t="s">
        <v>95</v>
      </c>
      <c r="G2757" t="s">
        <v>68</v>
      </c>
      <c r="H2757" t="s">
        <v>96</v>
      </c>
      <c r="I2757" t="s">
        <v>139</v>
      </c>
      <c r="J2757" t="s">
        <v>34</v>
      </c>
      <c r="K2757">
        <v>2</v>
      </c>
      <c r="L2757">
        <v>89</v>
      </c>
      <c r="M2757">
        <v>0.15</v>
      </c>
      <c r="N2757">
        <v>151.30000000000001</v>
      </c>
      <c r="O2757">
        <v>41.3</v>
      </c>
      <c r="P2757" t="s">
        <v>28</v>
      </c>
      <c r="Q2757" t="s">
        <v>46</v>
      </c>
      <c r="R2757" t="s">
        <v>36</v>
      </c>
      <c r="S2757">
        <v>3.4</v>
      </c>
      <c r="T2757">
        <f>YEAR(tblOrders[[#This Row],[Order Date]])</f>
        <v>2025</v>
      </c>
      <c r="U2757" t="str">
        <f>TEXT(tblOrders[[#This Row],[Order Date]],"mmm-yyyy")</f>
        <v>Dec-2025</v>
      </c>
      <c r="V2757" s="4">
        <f>tblOrders[[#This Row],[Profit]]/tblOrders[[#This Row],[Sales Amount]]</f>
        <v>0.27296761401189684</v>
      </c>
      <c r="W2757" t="str">
        <f>VLOOKUP(tblOrders[[#This Row],[City]],CityRegion,2,0)</f>
        <v>South</v>
      </c>
      <c r="X2757" t="str">
        <f>VLOOKUP(tblOrders[[#This Row],[City]],lookups!A:C,3,0)</f>
        <v>Tamil Nadu</v>
      </c>
    </row>
    <row r="2758" spans="1:24" x14ac:dyDescent="0.25">
      <c r="A2758" t="s">
        <v>4518</v>
      </c>
      <c r="B2758" s="1">
        <v>45931</v>
      </c>
      <c r="C2758" t="s">
        <v>3809</v>
      </c>
      <c r="D2758" t="s">
        <v>39</v>
      </c>
      <c r="E2758" t="s">
        <v>73</v>
      </c>
      <c r="F2758" t="s">
        <v>74</v>
      </c>
      <c r="G2758" t="s">
        <v>68</v>
      </c>
      <c r="H2758" t="s">
        <v>75</v>
      </c>
      <c r="I2758" t="s">
        <v>57</v>
      </c>
      <c r="J2758" t="s">
        <v>27</v>
      </c>
      <c r="K2758">
        <v>5</v>
      </c>
      <c r="L2758">
        <v>65</v>
      </c>
      <c r="M2758">
        <v>0.2</v>
      </c>
      <c r="N2758">
        <v>260</v>
      </c>
      <c r="O2758">
        <v>70</v>
      </c>
      <c r="P2758" t="s">
        <v>28</v>
      </c>
      <c r="Q2758" t="s">
        <v>35</v>
      </c>
      <c r="R2758" t="s">
        <v>123</v>
      </c>
      <c r="S2758">
        <v>4.3</v>
      </c>
      <c r="T2758">
        <f>YEAR(tblOrders[[#This Row],[Order Date]])</f>
        <v>2025</v>
      </c>
      <c r="U2758" t="str">
        <f>TEXT(tblOrders[[#This Row],[Order Date]],"mmm-yyyy")</f>
        <v>Oct-2025</v>
      </c>
      <c r="V2758" s="4">
        <f>tblOrders[[#This Row],[Profit]]/tblOrders[[#This Row],[Sales Amount]]</f>
        <v>0.26923076923076922</v>
      </c>
      <c r="W2758" t="str">
        <f>VLOOKUP(tblOrders[[#This Row],[City]],CityRegion,2,0)</f>
        <v>South</v>
      </c>
      <c r="X2758" t="str">
        <f>VLOOKUP(tblOrders[[#This Row],[City]],lookups!A:C,3,0)</f>
        <v>Kerala</v>
      </c>
    </row>
    <row r="2759" spans="1:24" x14ac:dyDescent="0.25">
      <c r="A2759" t="s">
        <v>4519</v>
      </c>
      <c r="B2759" s="1">
        <v>45715</v>
      </c>
      <c r="C2759" t="s">
        <v>4520</v>
      </c>
      <c r="D2759" t="s">
        <v>39</v>
      </c>
      <c r="E2759" t="s">
        <v>73</v>
      </c>
      <c r="F2759" t="s">
        <v>74</v>
      </c>
      <c r="G2759" t="s">
        <v>68</v>
      </c>
      <c r="H2759" t="s">
        <v>75</v>
      </c>
      <c r="I2759" t="s">
        <v>33</v>
      </c>
      <c r="J2759" t="s">
        <v>27</v>
      </c>
      <c r="K2759">
        <v>4</v>
      </c>
      <c r="L2759">
        <v>65</v>
      </c>
      <c r="M2759">
        <v>0.15</v>
      </c>
      <c r="N2759">
        <v>221</v>
      </c>
      <c r="O2759">
        <v>69</v>
      </c>
      <c r="P2759" t="s">
        <v>85</v>
      </c>
      <c r="Q2759" t="s">
        <v>35</v>
      </c>
      <c r="R2759" t="s">
        <v>30</v>
      </c>
      <c r="S2759">
        <v>4.5999999999999996</v>
      </c>
      <c r="T2759">
        <f>YEAR(tblOrders[[#This Row],[Order Date]])</f>
        <v>2025</v>
      </c>
      <c r="U2759" t="str">
        <f>TEXT(tblOrders[[#This Row],[Order Date]],"mmm-yyyy")</f>
        <v>Feb-2025</v>
      </c>
      <c r="V2759" s="4">
        <f>tblOrders[[#This Row],[Profit]]/tblOrders[[#This Row],[Sales Amount]]</f>
        <v>0.31221719457013575</v>
      </c>
      <c r="W2759" t="str">
        <f>VLOOKUP(tblOrders[[#This Row],[City]],CityRegion,2,0)</f>
        <v>North</v>
      </c>
      <c r="X2759" t="str">
        <f>VLOOKUP(tblOrders[[#This Row],[City]],lookups!A:C,3,0)</f>
        <v>Delhi</v>
      </c>
    </row>
    <row r="2760" spans="1:24" x14ac:dyDescent="0.25">
      <c r="A2760" t="s">
        <v>4521</v>
      </c>
      <c r="B2760" s="1">
        <v>45961</v>
      </c>
      <c r="C2760" t="s">
        <v>3829</v>
      </c>
      <c r="D2760" t="s">
        <v>39</v>
      </c>
      <c r="E2760" t="s">
        <v>94</v>
      </c>
      <c r="F2760" t="s">
        <v>95</v>
      </c>
      <c r="G2760" t="s">
        <v>68</v>
      </c>
      <c r="H2760" t="s">
        <v>96</v>
      </c>
      <c r="I2760" t="s">
        <v>52</v>
      </c>
      <c r="J2760" t="s">
        <v>45</v>
      </c>
      <c r="K2760">
        <v>1</v>
      </c>
      <c r="L2760">
        <v>89</v>
      </c>
      <c r="M2760">
        <v>0</v>
      </c>
      <c r="N2760">
        <v>89</v>
      </c>
      <c r="O2760">
        <v>34</v>
      </c>
      <c r="P2760" t="s">
        <v>148</v>
      </c>
      <c r="Q2760" t="s">
        <v>86</v>
      </c>
      <c r="R2760" t="s">
        <v>36</v>
      </c>
      <c r="S2760">
        <v>5</v>
      </c>
      <c r="T2760">
        <f>YEAR(tblOrders[[#This Row],[Order Date]])</f>
        <v>2025</v>
      </c>
      <c r="U2760" t="str">
        <f>TEXT(tblOrders[[#This Row],[Order Date]],"mmm-yyyy")</f>
        <v>Oct-2025</v>
      </c>
      <c r="V2760" s="4">
        <f>tblOrders[[#This Row],[Profit]]/tblOrders[[#This Row],[Sales Amount]]</f>
        <v>0.38202247191011235</v>
      </c>
      <c r="W2760" t="str">
        <f>VLOOKUP(tblOrders[[#This Row],[City]],CityRegion,2,0)</f>
        <v>South</v>
      </c>
      <c r="X2760" t="str">
        <f>VLOOKUP(tblOrders[[#This Row],[City]],lookups!A:C,3,0)</f>
        <v>Kerala</v>
      </c>
    </row>
    <row r="2761" spans="1:24" x14ac:dyDescent="0.25">
      <c r="A2761" t="s">
        <v>4522</v>
      </c>
      <c r="B2761" s="1">
        <v>45823</v>
      </c>
      <c r="C2761" t="s">
        <v>2386</v>
      </c>
      <c r="D2761" t="s">
        <v>21</v>
      </c>
      <c r="E2761" t="s">
        <v>66</v>
      </c>
      <c r="F2761" t="s">
        <v>67</v>
      </c>
      <c r="G2761" t="s">
        <v>68</v>
      </c>
      <c r="H2761" t="s">
        <v>69</v>
      </c>
      <c r="I2761" t="s">
        <v>84</v>
      </c>
      <c r="J2761" t="s">
        <v>34</v>
      </c>
      <c r="K2761">
        <v>3</v>
      </c>
      <c r="L2761">
        <v>149</v>
      </c>
      <c r="M2761">
        <v>0.15</v>
      </c>
      <c r="N2761">
        <v>379.95</v>
      </c>
      <c r="O2761">
        <v>94.95</v>
      </c>
      <c r="P2761" t="s">
        <v>28</v>
      </c>
      <c r="Q2761" t="s">
        <v>46</v>
      </c>
      <c r="R2761" t="s">
        <v>36</v>
      </c>
      <c r="S2761">
        <v>2.6</v>
      </c>
      <c r="T2761">
        <f>YEAR(tblOrders[[#This Row],[Order Date]])</f>
        <v>2025</v>
      </c>
      <c r="U2761" t="str">
        <f>TEXT(tblOrders[[#This Row],[Order Date]],"mmm-yyyy")</f>
        <v>Jun-2025</v>
      </c>
      <c r="V2761" s="4">
        <f>tblOrders[[#This Row],[Profit]]/tblOrders[[#This Row],[Sales Amount]]</f>
        <v>0.24990130280300041</v>
      </c>
      <c r="W2761" t="str">
        <f>VLOOKUP(tblOrders[[#This Row],[City]],CityRegion,2,0)</f>
        <v>West</v>
      </c>
      <c r="X2761" t="str">
        <f>VLOOKUP(tblOrders[[#This Row],[City]],lookups!A:C,3,0)</f>
        <v>Maharashtra</v>
      </c>
    </row>
    <row r="2762" spans="1:24" x14ac:dyDescent="0.25">
      <c r="A2762" t="s">
        <v>4523</v>
      </c>
      <c r="B2762" s="1">
        <v>45786</v>
      </c>
      <c r="C2762" t="s">
        <v>4524</v>
      </c>
      <c r="D2762" t="s">
        <v>21</v>
      </c>
      <c r="E2762" t="s">
        <v>114</v>
      </c>
      <c r="F2762" t="s">
        <v>115</v>
      </c>
      <c r="G2762" t="s">
        <v>42</v>
      </c>
      <c r="H2762" t="s">
        <v>116</v>
      </c>
      <c r="I2762" t="s">
        <v>52</v>
      </c>
      <c r="J2762" t="s">
        <v>34</v>
      </c>
      <c r="K2762">
        <v>4</v>
      </c>
      <c r="L2762">
        <v>12</v>
      </c>
      <c r="M2762">
        <v>0</v>
      </c>
      <c r="N2762">
        <v>48</v>
      </c>
      <c r="O2762">
        <v>24</v>
      </c>
      <c r="P2762" t="s">
        <v>28</v>
      </c>
      <c r="Q2762" t="s">
        <v>46</v>
      </c>
      <c r="R2762" t="s">
        <v>36</v>
      </c>
      <c r="S2762">
        <v>4.3</v>
      </c>
      <c r="T2762">
        <f>YEAR(tblOrders[[#This Row],[Order Date]])</f>
        <v>2025</v>
      </c>
      <c r="U2762" t="str">
        <f>TEXT(tblOrders[[#This Row],[Order Date]],"mmm-yyyy")</f>
        <v>May-2025</v>
      </c>
      <c r="V2762" s="4">
        <f>tblOrders[[#This Row],[Profit]]/tblOrders[[#This Row],[Sales Amount]]</f>
        <v>0.5</v>
      </c>
      <c r="W2762" t="str">
        <f>VLOOKUP(tblOrders[[#This Row],[City]],CityRegion,2,0)</f>
        <v>South</v>
      </c>
      <c r="X2762" t="str">
        <f>VLOOKUP(tblOrders[[#This Row],[City]],lookups!A:C,3,0)</f>
        <v>Kerala</v>
      </c>
    </row>
    <row r="2763" spans="1:24" x14ac:dyDescent="0.25">
      <c r="A2763" t="s">
        <v>4525</v>
      </c>
      <c r="B2763" s="1">
        <v>45736</v>
      </c>
      <c r="C2763" t="s">
        <v>4339</v>
      </c>
      <c r="D2763" t="s">
        <v>21</v>
      </c>
      <c r="E2763" t="s">
        <v>66</v>
      </c>
      <c r="F2763" t="s">
        <v>67</v>
      </c>
      <c r="G2763" t="s">
        <v>68</v>
      </c>
      <c r="H2763" t="s">
        <v>69</v>
      </c>
      <c r="I2763" t="s">
        <v>52</v>
      </c>
      <c r="J2763" t="s">
        <v>34</v>
      </c>
      <c r="K2763">
        <v>5</v>
      </c>
      <c r="L2763">
        <v>149</v>
      </c>
      <c r="M2763">
        <v>0.1</v>
      </c>
      <c r="N2763">
        <v>670.5</v>
      </c>
      <c r="O2763">
        <v>195.5</v>
      </c>
      <c r="P2763" t="s">
        <v>28</v>
      </c>
      <c r="Q2763" t="s">
        <v>29</v>
      </c>
      <c r="R2763" t="s">
        <v>36</v>
      </c>
      <c r="S2763">
        <v>4.3</v>
      </c>
      <c r="T2763">
        <f>YEAR(tblOrders[[#This Row],[Order Date]])</f>
        <v>2025</v>
      </c>
      <c r="U2763" t="str">
        <f>TEXT(tblOrders[[#This Row],[Order Date]],"mmm-yyyy")</f>
        <v>Mar-2025</v>
      </c>
      <c r="V2763" s="4">
        <f>tblOrders[[#This Row],[Profit]]/tblOrders[[#This Row],[Sales Amount]]</f>
        <v>0.29157345264727813</v>
      </c>
      <c r="W2763" t="str">
        <f>VLOOKUP(tblOrders[[#This Row],[City]],CityRegion,2,0)</f>
        <v>South</v>
      </c>
      <c r="X2763" t="str">
        <f>VLOOKUP(tblOrders[[#This Row],[City]],lookups!A:C,3,0)</f>
        <v>Kerala</v>
      </c>
    </row>
    <row r="2764" spans="1:24" x14ac:dyDescent="0.25">
      <c r="A2764" t="s">
        <v>4526</v>
      </c>
      <c r="B2764" s="1">
        <v>45683</v>
      </c>
      <c r="C2764" t="s">
        <v>2370</v>
      </c>
      <c r="D2764" t="s">
        <v>39</v>
      </c>
      <c r="E2764" t="s">
        <v>101</v>
      </c>
      <c r="F2764" t="s">
        <v>102</v>
      </c>
      <c r="G2764" t="s">
        <v>24</v>
      </c>
      <c r="H2764" t="s">
        <v>103</v>
      </c>
      <c r="I2764" t="s">
        <v>33</v>
      </c>
      <c r="J2764" t="s">
        <v>27</v>
      </c>
      <c r="K2764">
        <v>3</v>
      </c>
      <c r="L2764">
        <v>120</v>
      </c>
      <c r="M2764">
        <v>0.15</v>
      </c>
      <c r="N2764">
        <v>306</v>
      </c>
      <c r="O2764">
        <v>72</v>
      </c>
      <c r="P2764" t="s">
        <v>111</v>
      </c>
      <c r="Q2764" t="s">
        <v>46</v>
      </c>
      <c r="R2764" t="s">
        <v>36</v>
      </c>
      <c r="S2764">
        <v>2.8</v>
      </c>
      <c r="T2764">
        <f>YEAR(tblOrders[[#This Row],[Order Date]])</f>
        <v>2025</v>
      </c>
      <c r="U2764" t="str">
        <f>TEXT(tblOrders[[#This Row],[Order Date]],"mmm-yyyy")</f>
        <v>Jan-2025</v>
      </c>
      <c r="V2764" s="4">
        <f>tblOrders[[#This Row],[Profit]]/tblOrders[[#This Row],[Sales Amount]]</f>
        <v>0.23529411764705882</v>
      </c>
      <c r="W2764" t="str">
        <f>VLOOKUP(tblOrders[[#This Row],[City]],CityRegion,2,0)</f>
        <v>North</v>
      </c>
      <c r="X2764" t="str">
        <f>VLOOKUP(tblOrders[[#This Row],[City]],lookups!A:C,3,0)</f>
        <v>Delhi</v>
      </c>
    </row>
    <row r="2765" spans="1:24" x14ac:dyDescent="0.25">
      <c r="A2765" t="s">
        <v>4527</v>
      </c>
      <c r="B2765" s="1">
        <v>45975</v>
      </c>
      <c r="C2765" t="s">
        <v>1118</v>
      </c>
      <c r="D2765" t="s">
        <v>21</v>
      </c>
      <c r="E2765" t="s">
        <v>94</v>
      </c>
      <c r="F2765" t="s">
        <v>95</v>
      </c>
      <c r="G2765" t="s">
        <v>68</v>
      </c>
      <c r="H2765" t="s">
        <v>96</v>
      </c>
      <c r="I2765" t="s">
        <v>57</v>
      </c>
      <c r="J2765" t="s">
        <v>45</v>
      </c>
      <c r="K2765">
        <v>3</v>
      </c>
      <c r="L2765">
        <v>89</v>
      </c>
      <c r="M2765">
        <v>0.05</v>
      </c>
      <c r="N2765">
        <v>253.65</v>
      </c>
      <c r="O2765">
        <v>88.65</v>
      </c>
      <c r="P2765" t="s">
        <v>28</v>
      </c>
      <c r="Q2765" t="s">
        <v>46</v>
      </c>
      <c r="R2765" t="s">
        <v>36</v>
      </c>
      <c r="S2765">
        <v>2.6</v>
      </c>
      <c r="T2765">
        <f>YEAR(tblOrders[[#This Row],[Order Date]])</f>
        <v>2025</v>
      </c>
      <c r="U2765" t="str">
        <f>TEXT(tblOrders[[#This Row],[Order Date]],"mmm-yyyy")</f>
        <v>Nov-2025</v>
      </c>
      <c r="V2765" s="4">
        <f>tblOrders[[#This Row],[Profit]]/tblOrders[[#This Row],[Sales Amount]]</f>
        <v>0.34949733885274986</v>
      </c>
      <c r="W2765" t="str">
        <f>VLOOKUP(tblOrders[[#This Row],[City]],CityRegion,2,0)</f>
        <v>South</v>
      </c>
      <c r="X2765" t="str">
        <f>VLOOKUP(tblOrders[[#This Row],[City]],lookups!A:C,3,0)</f>
        <v>Kerala</v>
      </c>
    </row>
    <row r="2766" spans="1:24" x14ac:dyDescent="0.25">
      <c r="A2766" t="s">
        <v>4528</v>
      </c>
      <c r="B2766" s="1">
        <v>45970</v>
      </c>
      <c r="C2766" t="s">
        <v>4529</v>
      </c>
      <c r="D2766" t="s">
        <v>21</v>
      </c>
      <c r="E2766" t="s">
        <v>73</v>
      </c>
      <c r="F2766" t="s">
        <v>74</v>
      </c>
      <c r="G2766" t="s">
        <v>68</v>
      </c>
      <c r="H2766" t="s">
        <v>75</v>
      </c>
      <c r="I2766" t="s">
        <v>84</v>
      </c>
      <c r="J2766" t="s">
        <v>45</v>
      </c>
      <c r="K2766">
        <v>3</v>
      </c>
      <c r="L2766">
        <v>65</v>
      </c>
      <c r="M2766">
        <v>0.15</v>
      </c>
      <c r="N2766">
        <v>165.75</v>
      </c>
      <c r="O2766">
        <v>51.75</v>
      </c>
      <c r="P2766" t="s">
        <v>85</v>
      </c>
      <c r="Q2766" t="s">
        <v>29</v>
      </c>
      <c r="R2766" t="s">
        <v>36</v>
      </c>
      <c r="S2766">
        <v>3.9</v>
      </c>
      <c r="T2766">
        <f>YEAR(tblOrders[[#This Row],[Order Date]])</f>
        <v>2025</v>
      </c>
      <c r="U2766" t="str">
        <f>TEXT(tblOrders[[#This Row],[Order Date]],"mmm-yyyy")</f>
        <v>Nov-2025</v>
      </c>
      <c r="V2766" s="4">
        <f>tblOrders[[#This Row],[Profit]]/tblOrders[[#This Row],[Sales Amount]]</f>
        <v>0.31221719457013575</v>
      </c>
      <c r="W2766" t="str">
        <f>VLOOKUP(tblOrders[[#This Row],[City]],CityRegion,2,0)</f>
        <v>West</v>
      </c>
      <c r="X2766" t="str">
        <f>VLOOKUP(tblOrders[[#This Row],[City]],lookups!A:C,3,0)</f>
        <v>Maharashtra</v>
      </c>
    </row>
    <row r="2767" spans="1:24" x14ac:dyDescent="0.25">
      <c r="A2767" t="s">
        <v>4530</v>
      </c>
      <c r="B2767" s="1">
        <v>45978</v>
      </c>
      <c r="C2767" t="s">
        <v>900</v>
      </c>
      <c r="D2767" t="s">
        <v>21</v>
      </c>
      <c r="E2767" t="s">
        <v>40</v>
      </c>
      <c r="F2767" t="s">
        <v>41</v>
      </c>
      <c r="G2767" t="s">
        <v>42</v>
      </c>
      <c r="H2767" t="s">
        <v>43</v>
      </c>
      <c r="I2767" t="s">
        <v>44</v>
      </c>
      <c r="J2767" t="s">
        <v>34</v>
      </c>
      <c r="K2767">
        <v>4</v>
      </c>
      <c r="L2767">
        <v>18</v>
      </c>
      <c r="M2767">
        <v>0.05</v>
      </c>
      <c r="N2767">
        <v>68.400000000000006</v>
      </c>
      <c r="O2767">
        <v>32.4</v>
      </c>
      <c r="P2767" t="s">
        <v>111</v>
      </c>
      <c r="Q2767" t="s">
        <v>91</v>
      </c>
      <c r="R2767" t="s">
        <v>36</v>
      </c>
      <c r="S2767">
        <v>4.8</v>
      </c>
      <c r="T2767">
        <f>YEAR(tblOrders[[#This Row],[Order Date]])</f>
        <v>2025</v>
      </c>
      <c r="U2767" t="str">
        <f>TEXT(tblOrders[[#This Row],[Order Date]],"mmm-yyyy")</f>
        <v>Nov-2025</v>
      </c>
      <c r="V2767" s="4">
        <f>tblOrders[[#This Row],[Profit]]/tblOrders[[#This Row],[Sales Amount]]</f>
        <v>0.47368421052631571</v>
      </c>
      <c r="W2767" t="str">
        <f>VLOOKUP(tblOrders[[#This Row],[City]],CityRegion,2,0)</f>
        <v>South</v>
      </c>
      <c r="X2767" t="str">
        <f>VLOOKUP(tblOrders[[#This Row],[City]],lookups!A:C,3,0)</f>
        <v>Kerala</v>
      </c>
    </row>
    <row r="2768" spans="1:24" x14ac:dyDescent="0.25">
      <c r="A2768" t="s">
        <v>4531</v>
      </c>
      <c r="B2768" s="1">
        <v>45683</v>
      </c>
      <c r="C2768" t="s">
        <v>4532</v>
      </c>
      <c r="D2768" t="s">
        <v>21</v>
      </c>
      <c r="E2768" t="s">
        <v>79</v>
      </c>
      <c r="F2768" t="s">
        <v>80</v>
      </c>
      <c r="G2768" t="s">
        <v>68</v>
      </c>
      <c r="H2768" t="s">
        <v>81</v>
      </c>
      <c r="I2768" t="s">
        <v>26</v>
      </c>
      <c r="J2768" t="s">
        <v>45</v>
      </c>
      <c r="K2768">
        <v>3</v>
      </c>
      <c r="L2768">
        <v>799</v>
      </c>
      <c r="M2768">
        <v>0.2</v>
      </c>
      <c r="N2768">
        <v>1917.6</v>
      </c>
      <c r="O2768">
        <v>57.6</v>
      </c>
      <c r="P2768" t="s">
        <v>111</v>
      </c>
      <c r="Q2768" t="s">
        <v>29</v>
      </c>
      <c r="R2768" t="s">
        <v>30</v>
      </c>
      <c r="S2768">
        <v>3</v>
      </c>
      <c r="T2768">
        <f>YEAR(tblOrders[[#This Row],[Order Date]])</f>
        <v>2025</v>
      </c>
      <c r="U2768" t="str">
        <f>TEXT(tblOrders[[#This Row],[Order Date]],"mmm-yyyy")</f>
        <v>Jan-2025</v>
      </c>
      <c r="V2768" s="4">
        <f>tblOrders[[#This Row],[Profit]]/tblOrders[[#This Row],[Sales Amount]]</f>
        <v>3.0037546933667086E-2</v>
      </c>
      <c r="W2768" t="str">
        <f>VLOOKUP(tblOrders[[#This Row],[City]],CityRegion,2,0)</f>
        <v>South</v>
      </c>
      <c r="X2768" t="str">
        <f>VLOOKUP(tblOrders[[#This Row],[City]],lookups!A:C,3,0)</f>
        <v>Karnataka</v>
      </c>
    </row>
    <row r="2769" spans="1:24" x14ac:dyDescent="0.25">
      <c r="A2769" t="s">
        <v>4533</v>
      </c>
      <c r="B2769" s="1">
        <v>45664</v>
      </c>
      <c r="C2769" t="s">
        <v>3458</v>
      </c>
      <c r="D2769" t="s">
        <v>21</v>
      </c>
      <c r="E2769" t="s">
        <v>114</v>
      </c>
      <c r="F2769" t="s">
        <v>115</v>
      </c>
      <c r="G2769" t="s">
        <v>42</v>
      </c>
      <c r="H2769" t="s">
        <v>116</v>
      </c>
      <c r="I2769" t="s">
        <v>84</v>
      </c>
      <c r="J2769" t="s">
        <v>34</v>
      </c>
      <c r="K2769">
        <v>2</v>
      </c>
      <c r="L2769">
        <v>12</v>
      </c>
      <c r="M2769">
        <v>0.05</v>
      </c>
      <c r="N2769">
        <v>22.8</v>
      </c>
      <c r="O2769">
        <v>10.8</v>
      </c>
      <c r="P2769" t="s">
        <v>28</v>
      </c>
      <c r="Q2769" t="s">
        <v>91</v>
      </c>
      <c r="R2769" t="s">
        <v>30</v>
      </c>
      <c r="S2769">
        <v>4.7</v>
      </c>
      <c r="T2769">
        <f>YEAR(tblOrders[[#This Row],[Order Date]])</f>
        <v>2025</v>
      </c>
      <c r="U2769" t="str">
        <f>TEXT(tblOrders[[#This Row],[Order Date]],"mmm-yyyy")</f>
        <v>Jan-2025</v>
      </c>
      <c r="V2769" s="4">
        <f>tblOrders[[#This Row],[Profit]]/tblOrders[[#This Row],[Sales Amount]]</f>
        <v>0.47368421052631582</v>
      </c>
      <c r="W2769" t="str">
        <f>VLOOKUP(tblOrders[[#This Row],[City]],CityRegion,2,0)</f>
        <v>West</v>
      </c>
      <c r="X2769" t="str">
        <f>VLOOKUP(tblOrders[[#This Row],[City]],lookups!A:C,3,0)</f>
        <v>Maharashtra</v>
      </c>
    </row>
    <row r="2770" spans="1:24" x14ac:dyDescent="0.25">
      <c r="A2770" t="s">
        <v>4534</v>
      </c>
      <c r="B2770" s="1">
        <v>45868</v>
      </c>
      <c r="C2770" t="s">
        <v>3158</v>
      </c>
      <c r="D2770" t="s">
        <v>21</v>
      </c>
      <c r="E2770" t="s">
        <v>22</v>
      </c>
      <c r="F2770" t="s">
        <v>23</v>
      </c>
      <c r="G2770" t="s">
        <v>24</v>
      </c>
      <c r="H2770" t="s">
        <v>25</v>
      </c>
      <c r="I2770" t="s">
        <v>57</v>
      </c>
      <c r="J2770" t="s">
        <v>34</v>
      </c>
      <c r="K2770">
        <v>2</v>
      </c>
      <c r="L2770">
        <v>190</v>
      </c>
      <c r="M2770">
        <v>0.05</v>
      </c>
      <c r="N2770">
        <v>361</v>
      </c>
      <c r="O2770">
        <v>111</v>
      </c>
      <c r="P2770" t="s">
        <v>85</v>
      </c>
      <c r="Q2770" t="s">
        <v>46</v>
      </c>
      <c r="R2770" t="s">
        <v>123</v>
      </c>
      <c r="S2770">
        <v>4.5</v>
      </c>
      <c r="T2770">
        <f>YEAR(tblOrders[[#This Row],[Order Date]])</f>
        <v>2025</v>
      </c>
      <c r="U2770" t="str">
        <f>TEXT(tblOrders[[#This Row],[Order Date]],"mmm-yyyy")</f>
        <v>Jul-2025</v>
      </c>
      <c r="V2770" s="4">
        <f>tblOrders[[#This Row],[Profit]]/tblOrders[[#This Row],[Sales Amount]]</f>
        <v>0.30747922437673131</v>
      </c>
      <c r="W2770" t="str">
        <f>VLOOKUP(tblOrders[[#This Row],[City]],CityRegion,2,0)</f>
        <v>South</v>
      </c>
      <c r="X2770" t="str">
        <f>VLOOKUP(tblOrders[[#This Row],[City]],lookups!A:C,3,0)</f>
        <v>Kerala</v>
      </c>
    </row>
    <row r="2771" spans="1:24" x14ac:dyDescent="0.25">
      <c r="A2771" t="s">
        <v>4535</v>
      </c>
      <c r="B2771" s="1">
        <v>45761</v>
      </c>
      <c r="C2771" t="s">
        <v>4387</v>
      </c>
      <c r="D2771" t="s">
        <v>21</v>
      </c>
      <c r="E2771" t="s">
        <v>101</v>
      </c>
      <c r="F2771" t="s">
        <v>102</v>
      </c>
      <c r="G2771" t="s">
        <v>24</v>
      </c>
      <c r="H2771" t="s">
        <v>103</v>
      </c>
      <c r="I2771" t="s">
        <v>26</v>
      </c>
      <c r="J2771" t="s">
        <v>27</v>
      </c>
      <c r="K2771">
        <v>5</v>
      </c>
      <c r="L2771">
        <v>120</v>
      </c>
      <c r="M2771">
        <v>0</v>
      </c>
      <c r="N2771">
        <v>600</v>
      </c>
      <c r="O2771">
        <v>210</v>
      </c>
      <c r="P2771" t="s">
        <v>28</v>
      </c>
      <c r="Q2771" t="s">
        <v>86</v>
      </c>
      <c r="R2771" t="s">
        <v>36</v>
      </c>
      <c r="S2771">
        <v>2.9</v>
      </c>
      <c r="T2771">
        <f>YEAR(tblOrders[[#This Row],[Order Date]])</f>
        <v>2025</v>
      </c>
      <c r="U2771" t="str">
        <f>TEXT(tblOrders[[#This Row],[Order Date]],"mmm-yyyy")</f>
        <v>Apr-2025</v>
      </c>
      <c r="V2771" s="4">
        <f>tblOrders[[#This Row],[Profit]]/tblOrders[[#This Row],[Sales Amount]]</f>
        <v>0.35</v>
      </c>
      <c r="W2771" t="str">
        <f>VLOOKUP(tblOrders[[#This Row],[City]],CityRegion,2,0)</f>
        <v>South</v>
      </c>
      <c r="X2771" t="str">
        <f>VLOOKUP(tblOrders[[#This Row],[City]],lookups!A:C,3,0)</f>
        <v>Karnataka</v>
      </c>
    </row>
    <row r="2772" spans="1:24" x14ac:dyDescent="0.25">
      <c r="A2772" t="s">
        <v>4536</v>
      </c>
      <c r="B2772" s="1">
        <v>45710</v>
      </c>
      <c r="C2772" t="s">
        <v>4537</v>
      </c>
      <c r="D2772" t="s">
        <v>21</v>
      </c>
      <c r="E2772" t="s">
        <v>55</v>
      </c>
      <c r="F2772" t="s">
        <v>56</v>
      </c>
      <c r="G2772" t="s">
        <v>24</v>
      </c>
      <c r="H2772" t="s">
        <v>51</v>
      </c>
      <c r="I2772" t="s">
        <v>57</v>
      </c>
      <c r="J2772" t="s">
        <v>34</v>
      </c>
      <c r="K2772">
        <v>5</v>
      </c>
      <c r="L2772">
        <v>42</v>
      </c>
      <c r="M2772">
        <v>0.1</v>
      </c>
      <c r="N2772">
        <v>189</v>
      </c>
      <c r="O2772">
        <v>69</v>
      </c>
      <c r="P2772" t="s">
        <v>28</v>
      </c>
      <c r="Q2772" t="s">
        <v>91</v>
      </c>
      <c r="R2772" t="s">
        <v>30</v>
      </c>
      <c r="S2772">
        <v>2.9</v>
      </c>
      <c r="T2772">
        <f>YEAR(tblOrders[[#This Row],[Order Date]])</f>
        <v>2025</v>
      </c>
      <c r="U2772" t="str">
        <f>TEXT(tblOrders[[#This Row],[Order Date]],"mmm-yyyy")</f>
        <v>Feb-2025</v>
      </c>
      <c r="V2772" s="4">
        <f>tblOrders[[#This Row],[Profit]]/tblOrders[[#This Row],[Sales Amount]]</f>
        <v>0.36507936507936506</v>
      </c>
      <c r="W2772" t="str">
        <f>VLOOKUP(tblOrders[[#This Row],[City]],CityRegion,2,0)</f>
        <v>South</v>
      </c>
      <c r="X2772" t="str">
        <f>VLOOKUP(tblOrders[[#This Row],[City]],lookups!A:C,3,0)</f>
        <v>Kerala</v>
      </c>
    </row>
    <row r="2773" spans="1:24" x14ac:dyDescent="0.25">
      <c r="A2773" t="s">
        <v>4538</v>
      </c>
      <c r="B2773" s="1">
        <v>45889</v>
      </c>
      <c r="C2773" t="s">
        <v>4539</v>
      </c>
      <c r="D2773" t="s">
        <v>21</v>
      </c>
      <c r="E2773" t="s">
        <v>101</v>
      </c>
      <c r="F2773" t="s">
        <v>102</v>
      </c>
      <c r="G2773" t="s">
        <v>24</v>
      </c>
      <c r="H2773" t="s">
        <v>103</v>
      </c>
      <c r="I2773" t="s">
        <v>57</v>
      </c>
      <c r="J2773" t="s">
        <v>27</v>
      </c>
      <c r="K2773">
        <v>2</v>
      </c>
      <c r="L2773">
        <v>120</v>
      </c>
      <c r="M2773">
        <v>0.05</v>
      </c>
      <c r="N2773">
        <v>228</v>
      </c>
      <c r="O2773">
        <v>72</v>
      </c>
      <c r="P2773" t="s">
        <v>28</v>
      </c>
      <c r="Q2773" t="s">
        <v>86</v>
      </c>
      <c r="R2773" t="s">
        <v>36</v>
      </c>
      <c r="S2773">
        <v>4.2</v>
      </c>
      <c r="T2773">
        <f>YEAR(tblOrders[[#This Row],[Order Date]])</f>
        <v>2025</v>
      </c>
      <c r="U2773" t="str">
        <f>TEXT(tblOrders[[#This Row],[Order Date]],"mmm-yyyy")</f>
        <v>Aug-2025</v>
      </c>
      <c r="V2773" s="4">
        <f>tblOrders[[#This Row],[Profit]]/tblOrders[[#This Row],[Sales Amount]]</f>
        <v>0.31578947368421051</v>
      </c>
      <c r="W2773" t="str">
        <f>VLOOKUP(tblOrders[[#This Row],[City]],CityRegion,2,0)</f>
        <v>South</v>
      </c>
      <c r="X2773" t="str">
        <f>VLOOKUP(tblOrders[[#This Row],[City]],lookups!A:C,3,0)</f>
        <v>Kerala</v>
      </c>
    </row>
    <row r="2774" spans="1:24" x14ac:dyDescent="0.25">
      <c r="A2774" t="s">
        <v>4540</v>
      </c>
      <c r="B2774" s="1">
        <v>45949</v>
      </c>
      <c r="C2774" t="s">
        <v>3623</v>
      </c>
      <c r="D2774" t="s">
        <v>21</v>
      </c>
      <c r="E2774" t="s">
        <v>22</v>
      </c>
      <c r="F2774" t="s">
        <v>23</v>
      </c>
      <c r="G2774" t="s">
        <v>24</v>
      </c>
      <c r="H2774" t="s">
        <v>25</v>
      </c>
      <c r="I2774" t="s">
        <v>44</v>
      </c>
      <c r="J2774" t="s">
        <v>45</v>
      </c>
      <c r="K2774">
        <v>1</v>
      </c>
      <c r="L2774">
        <v>190</v>
      </c>
      <c r="M2774">
        <v>0</v>
      </c>
      <c r="N2774">
        <v>190</v>
      </c>
      <c r="O2774">
        <v>65</v>
      </c>
      <c r="P2774" t="s">
        <v>85</v>
      </c>
      <c r="Q2774" t="s">
        <v>46</v>
      </c>
      <c r="R2774" t="s">
        <v>123</v>
      </c>
      <c r="S2774">
        <v>3.4</v>
      </c>
      <c r="T2774">
        <f>YEAR(tblOrders[[#This Row],[Order Date]])</f>
        <v>2025</v>
      </c>
      <c r="U2774" t="str">
        <f>TEXT(tblOrders[[#This Row],[Order Date]],"mmm-yyyy")</f>
        <v>Oct-2025</v>
      </c>
      <c r="V2774" s="4">
        <f>tblOrders[[#This Row],[Profit]]/tblOrders[[#This Row],[Sales Amount]]</f>
        <v>0.34210526315789475</v>
      </c>
      <c r="W2774" t="str">
        <f>VLOOKUP(tblOrders[[#This Row],[City]],CityRegion,2,0)</f>
        <v>South</v>
      </c>
      <c r="X2774" t="str">
        <f>VLOOKUP(tblOrders[[#This Row],[City]],lookups!A:C,3,0)</f>
        <v>Kerala</v>
      </c>
    </row>
    <row r="2775" spans="1:24" x14ac:dyDescent="0.25">
      <c r="A2775" t="s">
        <v>4541</v>
      </c>
      <c r="B2775" s="1">
        <v>45797</v>
      </c>
      <c r="C2775" t="s">
        <v>852</v>
      </c>
      <c r="D2775" t="s">
        <v>39</v>
      </c>
      <c r="E2775" t="s">
        <v>79</v>
      </c>
      <c r="F2775" t="s">
        <v>80</v>
      </c>
      <c r="G2775" t="s">
        <v>68</v>
      </c>
      <c r="H2775" t="s">
        <v>81</v>
      </c>
      <c r="I2775" t="s">
        <v>139</v>
      </c>
      <c r="J2775" t="s">
        <v>27</v>
      </c>
      <c r="K2775">
        <v>1</v>
      </c>
      <c r="L2775">
        <v>799</v>
      </c>
      <c r="M2775">
        <v>0.15</v>
      </c>
      <c r="N2775">
        <v>679.15</v>
      </c>
      <c r="O2775">
        <v>59.15</v>
      </c>
      <c r="P2775" t="s">
        <v>28</v>
      </c>
      <c r="Q2775" t="s">
        <v>46</v>
      </c>
      <c r="R2775" t="s">
        <v>36</v>
      </c>
      <c r="S2775">
        <v>4.2</v>
      </c>
      <c r="T2775">
        <f>YEAR(tblOrders[[#This Row],[Order Date]])</f>
        <v>2025</v>
      </c>
      <c r="U2775" t="str">
        <f>TEXT(tblOrders[[#This Row],[Order Date]],"mmm-yyyy")</f>
        <v>May-2025</v>
      </c>
      <c r="V2775" s="4">
        <f>tblOrders[[#This Row],[Profit]]/tblOrders[[#This Row],[Sales Amount]]</f>
        <v>8.7094161819921967E-2</v>
      </c>
      <c r="W2775" t="str">
        <f>VLOOKUP(tblOrders[[#This Row],[City]],CityRegion,2,0)</f>
        <v>South</v>
      </c>
      <c r="X2775" t="str">
        <f>VLOOKUP(tblOrders[[#This Row],[City]],lookups!A:C,3,0)</f>
        <v>Tamil Nadu</v>
      </c>
    </row>
    <row r="2776" spans="1:24" x14ac:dyDescent="0.25">
      <c r="A2776" t="s">
        <v>4542</v>
      </c>
      <c r="B2776" s="1">
        <v>45823</v>
      </c>
      <c r="C2776" t="s">
        <v>1351</v>
      </c>
      <c r="D2776" t="s">
        <v>39</v>
      </c>
      <c r="E2776" t="s">
        <v>60</v>
      </c>
      <c r="F2776" t="s">
        <v>61</v>
      </c>
      <c r="G2776" t="s">
        <v>62</v>
      </c>
      <c r="H2776" t="s">
        <v>63</v>
      </c>
      <c r="I2776" t="s">
        <v>52</v>
      </c>
      <c r="J2776" t="s">
        <v>45</v>
      </c>
      <c r="K2776">
        <v>2</v>
      </c>
      <c r="L2776">
        <v>45</v>
      </c>
      <c r="M2776">
        <v>0.05</v>
      </c>
      <c r="N2776">
        <v>85.5</v>
      </c>
      <c r="O2776">
        <v>33.5</v>
      </c>
      <c r="P2776" t="s">
        <v>28</v>
      </c>
      <c r="Q2776" t="s">
        <v>86</v>
      </c>
      <c r="R2776" t="s">
        <v>30</v>
      </c>
      <c r="S2776">
        <v>3.5</v>
      </c>
      <c r="T2776">
        <f>YEAR(tblOrders[[#This Row],[Order Date]])</f>
        <v>2025</v>
      </c>
      <c r="U2776" t="str">
        <f>TEXT(tblOrders[[#This Row],[Order Date]],"mmm-yyyy")</f>
        <v>Jun-2025</v>
      </c>
      <c r="V2776" s="4">
        <f>tblOrders[[#This Row],[Profit]]/tblOrders[[#This Row],[Sales Amount]]</f>
        <v>0.391812865497076</v>
      </c>
      <c r="W2776" t="str">
        <f>VLOOKUP(tblOrders[[#This Row],[City]],CityRegion,2,0)</f>
        <v>South</v>
      </c>
      <c r="X2776" t="str">
        <f>VLOOKUP(tblOrders[[#This Row],[City]],lookups!A:C,3,0)</f>
        <v>Kerala</v>
      </c>
    </row>
    <row r="2777" spans="1:24" x14ac:dyDescent="0.25">
      <c r="A2777" t="s">
        <v>4543</v>
      </c>
      <c r="B2777" s="1">
        <v>45988</v>
      </c>
      <c r="C2777" t="s">
        <v>210</v>
      </c>
      <c r="D2777" t="s">
        <v>21</v>
      </c>
      <c r="E2777" t="s">
        <v>114</v>
      </c>
      <c r="F2777" t="s">
        <v>115</v>
      </c>
      <c r="G2777" t="s">
        <v>42</v>
      </c>
      <c r="H2777" t="s">
        <v>116</v>
      </c>
      <c r="I2777" t="s">
        <v>26</v>
      </c>
      <c r="J2777" t="s">
        <v>45</v>
      </c>
      <c r="K2777">
        <v>3</v>
      </c>
      <c r="L2777">
        <v>12</v>
      </c>
      <c r="M2777">
        <v>0.1</v>
      </c>
      <c r="N2777">
        <v>32.4</v>
      </c>
      <c r="O2777">
        <v>14.4</v>
      </c>
      <c r="P2777" t="s">
        <v>28</v>
      </c>
      <c r="Q2777" t="s">
        <v>91</v>
      </c>
      <c r="R2777" t="s">
        <v>36</v>
      </c>
      <c r="S2777">
        <v>5</v>
      </c>
      <c r="T2777">
        <f>YEAR(tblOrders[[#This Row],[Order Date]])</f>
        <v>2025</v>
      </c>
      <c r="U2777" t="str">
        <f>TEXT(tblOrders[[#This Row],[Order Date]],"mmm-yyyy")</f>
        <v>Nov-2025</v>
      </c>
      <c r="V2777" s="4">
        <f>tblOrders[[#This Row],[Profit]]/tblOrders[[#This Row],[Sales Amount]]</f>
        <v>0.44444444444444448</v>
      </c>
      <c r="W2777" t="str">
        <f>VLOOKUP(tblOrders[[#This Row],[City]],CityRegion,2,0)</f>
        <v>South</v>
      </c>
      <c r="X2777" t="str">
        <f>VLOOKUP(tblOrders[[#This Row],[City]],lookups!A:C,3,0)</f>
        <v>Karnataka</v>
      </c>
    </row>
    <row r="2778" spans="1:24" x14ac:dyDescent="0.25">
      <c r="A2778" t="s">
        <v>4544</v>
      </c>
      <c r="B2778" s="1">
        <v>45872</v>
      </c>
      <c r="C2778" t="s">
        <v>2063</v>
      </c>
      <c r="D2778" t="s">
        <v>39</v>
      </c>
      <c r="E2778" t="s">
        <v>49</v>
      </c>
      <c r="F2778" t="s">
        <v>50</v>
      </c>
      <c r="G2778" t="s">
        <v>24</v>
      </c>
      <c r="H2778" t="s">
        <v>51</v>
      </c>
      <c r="I2778" t="s">
        <v>70</v>
      </c>
      <c r="J2778" t="s">
        <v>34</v>
      </c>
      <c r="K2778">
        <v>3</v>
      </c>
      <c r="L2778">
        <v>85</v>
      </c>
      <c r="M2778">
        <v>0.15</v>
      </c>
      <c r="N2778">
        <v>216.75</v>
      </c>
      <c r="O2778">
        <v>60.75</v>
      </c>
      <c r="P2778" t="s">
        <v>28</v>
      </c>
      <c r="Q2778" t="s">
        <v>46</v>
      </c>
      <c r="R2778" t="s">
        <v>36</v>
      </c>
      <c r="S2778">
        <v>4.5</v>
      </c>
      <c r="T2778">
        <f>YEAR(tblOrders[[#This Row],[Order Date]])</f>
        <v>2025</v>
      </c>
      <c r="U2778" t="str">
        <f>TEXT(tblOrders[[#This Row],[Order Date]],"mmm-yyyy")</f>
        <v>Aug-2025</v>
      </c>
      <c r="V2778" s="4">
        <f>tblOrders[[#This Row],[Profit]]/tblOrders[[#This Row],[Sales Amount]]</f>
        <v>0.28027681660899656</v>
      </c>
      <c r="W2778" t="str">
        <f>VLOOKUP(tblOrders[[#This Row],[City]],CityRegion,2,0)</f>
        <v>South</v>
      </c>
      <c r="X2778" t="str">
        <f>VLOOKUP(tblOrders[[#This Row],[City]],lookups!A:C,3,0)</f>
        <v>Telengana</v>
      </c>
    </row>
    <row r="2779" spans="1:24" x14ac:dyDescent="0.25">
      <c r="A2779" t="s">
        <v>4545</v>
      </c>
      <c r="B2779" s="1">
        <v>45688</v>
      </c>
      <c r="C2779" t="s">
        <v>1384</v>
      </c>
      <c r="D2779" t="s">
        <v>39</v>
      </c>
      <c r="E2779" t="s">
        <v>49</v>
      </c>
      <c r="F2779" t="s">
        <v>50</v>
      </c>
      <c r="G2779" t="s">
        <v>24</v>
      </c>
      <c r="H2779" t="s">
        <v>51</v>
      </c>
      <c r="I2779" t="s">
        <v>52</v>
      </c>
      <c r="J2779" t="s">
        <v>27</v>
      </c>
      <c r="K2779">
        <v>4</v>
      </c>
      <c r="L2779">
        <v>85</v>
      </c>
      <c r="M2779">
        <v>0</v>
      </c>
      <c r="N2779">
        <v>340</v>
      </c>
      <c r="O2779">
        <v>132</v>
      </c>
      <c r="P2779" t="s">
        <v>148</v>
      </c>
      <c r="Q2779" t="s">
        <v>91</v>
      </c>
      <c r="R2779" t="s">
        <v>36</v>
      </c>
      <c r="S2779">
        <v>4.4000000000000004</v>
      </c>
      <c r="T2779">
        <f>YEAR(tblOrders[[#This Row],[Order Date]])</f>
        <v>2025</v>
      </c>
      <c r="U2779" t="str">
        <f>TEXT(tblOrders[[#This Row],[Order Date]],"mmm-yyyy")</f>
        <v>Jan-2025</v>
      </c>
      <c r="V2779" s="4">
        <f>tblOrders[[#This Row],[Profit]]/tblOrders[[#This Row],[Sales Amount]]</f>
        <v>0.38823529411764707</v>
      </c>
      <c r="W2779" t="str">
        <f>VLOOKUP(tblOrders[[#This Row],[City]],CityRegion,2,0)</f>
        <v>South</v>
      </c>
      <c r="X2779" t="str">
        <f>VLOOKUP(tblOrders[[#This Row],[City]],lookups!A:C,3,0)</f>
        <v>Kerala</v>
      </c>
    </row>
    <row r="2780" spans="1:24" x14ac:dyDescent="0.25">
      <c r="A2780" t="s">
        <v>4546</v>
      </c>
      <c r="B2780" s="1">
        <v>45907</v>
      </c>
      <c r="C2780" t="s">
        <v>1409</v>
      </c>
      <c r="D2780" t="s">
        <v>39</v>
      </c>
      <c r="E2780" t="s">
        <v>101</v>
      </c>
      <c r="F2780" t="s">
        <v>102</v>
      </c>
      <c r="G2780" t="s">
        <v>24</v>
      </c>
      <c r="H2780" t="s">
        <v>103</v>
      </c>
      <c r="I2780" t="s">
        <v>139</v>
      </c>
      <c r="J2780" t="s">
        <v>45</v>
      </c>
      <c r="K2780">
        <v>1</v>
      </c>
      <c r="L2780">
        <v>120</v>
      </c>
      <c r="M2780">
        <v>0.15</v>
      </c>
      <c r="N2780">
        <v>102</v>
      </c>
      <c r="O2780">
        <v>24</v>
      </c>
      <c r="P2780" t="s">
        <v>148</v>
      </c>
      <c r="Q2780" t="s">
        <v>91</v>
      </c>
      <c r="R2780" t="s">
        <v>36</v>
      </c>
      <c r="S2780">
        <v>4.4000000000000004</v>
      </c>
      <c r="T2780">
        <f>YEAR(tblOrders[[#This Row],[Order Date]])</f>
        <v>2025</v>
      </c>
      <c r="U2780" t="str">
        <f>TEXT(tblOrders[[#This Row],[Order Date]],"mmm-yyyy")</f>
        <v>Sep-2025</v>
      </c>
      <c r="V2780" s="4">
        <f>tblOrders[[#This Row],[Profit]]/tblOrders[[#This Row],[Sales Amount]]</f>
        <v>0.23529411764705882</v>
      </c>
      <c r="W2780" t="str">
        <f>VLOOKUP(tblOrders[[#This Row],[City]],CityRegion,2,0)</f>
        <v>South</v>
      </c>
      <c r="X2780" t="str">
        <f>VLOOKUP(tblOrders[[#This Row],[City]],lookups!A:C,3,0)</f>
        <v>Tamil Nadu</v>
      </c>
    </row>
    <row r="2781" spans="1:24" x14ac:dyDescent="0.25">
      <c r="A2781" t="s">
        <v>4547</v>
      </c>
      <c r="B2781" s="1">
        <v>45920</v>
      </c>
      <c r="C2781" t="s">
        <v>1463</v>
      </c>
      <c r="D2781" t="s">
        <v>21</v>
      </c>
      <c r="E2781" t="s">
        <v>101</v>
      </c>
      <c r="F2781" t="s">
        <v>102</v>
      </c>
      <c r="G2781" t="s">
        <v>24</v>
      </c>
      <c r="H2781" t="s">
        <v>103</v>
      </c>
      <c r="I2781" t="s">
        <v>44</v>
      </c>
      <c r="J2781" t="s">
        <v>27</v>
      </c>
      <c r="K2781">
        <v>1</v>
      </c>
      <c r="L2781">
        <v>120</v>
      </c>
      <c r="M2781">
        <v>0.2</v>
      </c>
      <c r="N2781">
        <v>96</v>
      </c>
      <c r="O2781">
        <v>18</v>
      </c>
      <c r="P2781" t="s">
        <v>28</v>
      </c>
      <c r="Q2781" t="s">
        <v>35</v>
      </c>
      <c r="R2781" t="s">
        <v>30</v>
      </c>
      <c r="S2781">
        <v>2.7</v>
      </c>
      <c r="T2781">
        <f>YEAR(tblOrders[[#This Row],[Order Date]])</f>
        <v>2025</v>
      </c>
      <c r="U2781" t="str">
        <f>TEXT(tblOrders[[#This Row],[Order Date]],"mmm-yyyy")</f>
        <v>Sep-2025</v>
      </c>
      <c r="V2781" s="4">
        <f>tblOrders[[#This Row],[Profit]]/tblOrders[[#This Row],[Sales Amount]]</f>
        <v>0.1875</v>
      </c>
      <c r="W2781" t="str">
        <f>VLOOKUP(tblOrders[[#This Row],[City]],CityRegion,2,0)</f>
        <v>South</v>
      </c>
      <c r="X2781" t="str">
        <f>VLOOKUP(tblOrders[[#This Row],[City]],lookups!A:C,3,0)</f>
        <v>Kerala</v>
      </c>
    </row>
    <row r="2782" spans="1:24" x14ac:dyDescent="0.25">
      <c r="A2782" t="s">
        <v>4548</v>
      </c>
      <c r="B2782" s="1">
        <v>45816</v>
      </c>
      <c r="C2782" t="s">
        <v>2290</v>
      </c>
      <c r="D2782" t="s">
        <v>39</v>
      </c>
      <c r="E2782" t="s">
        <v>22</v>
      </c>
      <c r="F2782" t="s">
        <v>23</v>
      </c>
      <c r="G2782" t="s">
        <v>24</v>
      </c>
      <c r="H2782" t="s">
        <v>25</v>
      </c>
      <c r="I2782" t="s">
        <v>26</v>
      </c>
      <c r="J2782" t="s">
        <v>34</v>
      </c>
      <c r="K2782">
        <v>2</v>
      </c>
      <c r="L2782">
        <v>190</v>
      </c>
      <c r="M2782">
        <v>0.05</v>
      </c>
      <c r="N2782">
        <v>361</v>
      </c>
      <c r="O2782">
        <v>111</v>
      </c>
      <c r="P2782" t="s">
        <v>28</v>
      </c>
      <c r="Q2782" t="s">
        <v>35</v>
      </c>
      <c r="R2782" t="s">
        <v>36</v>
      </c>
      <c r="S2782">
        <v>2.9</v>
      </c>
      <c r="T2782">
        <f>YEAR(tblOrders[[#This Row],[Order Date]])</f>
        <v>2025</v>
      </c>
      <c r="U2782" t="str">
        <f>TEXT(tblOrders[[#This Row],[Order Date]],"mmm-yyyy")</f>
        <v>Jun-2025</v>
      </c>
      <c r="V2782" s="4">
        <f>tblOrders[[#This Row],[Profit]]/tblOrders[[#This Row],[Sales Amount]]</f>
        <v>0.30747922437673131</v>
      </c>
      <c r="W2782" t="str">
        <f>VLOOKUP(tblOrders[[#This Row],[City]],CityRegion,2,0)</f>
        <v>South</v>
      </c>
      <c r="X2782" t="str">
        <f>VLOOKUP(tblOrders[[#This Row],[City]],lookups!A:C,3,0)</f>
        <v>Karnataka</v>
      </c>
    </row>
    <row r="2783" spans="1:24" x14ac:dyDescent="0.25">
      <c r="A2783" t="s">
        <v>4549</v>
      </c>
      <c r="B2783" s="1">
        <v>45693</v>
      </c>
      <c r="C2783" t="s">
        <v>2063</v>
      </c>
      <c r="D2783" t="s">
        <v>21</v>
      </c>
      <c r="E2783" t="s">
        <v>94</v>
      </c>
      <c r="F2783" t="s">
        <v>95</v>
      </c>
      <c r="G2783" t="s">
        <v>68</v>
      </c>
      <c r="H2783" t="s">
        <v>96</v>
      </c>
      <c r="I2783" t="s">
        <v>76</v>
      </c>
      <c r="J2783" t="s">
        <v>27</v>
      </c>
      <c r="K2783">
        <v>3</v>
      </c>
      <c r="L2783">
        <v>89</v>
      </c>
      <c r="M2783">
        <v>0.05</v>
      </c>
      <c r="N2783">
        <v>253.65</v>
      </c>
      <c r="O2783">
        <v>88.65</v>
      </c>
      <c r="P2783" t="s">
        <v>28</v>
      </c>
      <c r="Q2783" t="s">
        <v>29</v>
      </c>
      <c r="R2783" t="s">
        <v>30</v>
      </c>
      <c r="S2783">
        <v>4.8</v>
      </c>
      <c r="T2783">
        <f>YEAR(tblOrders[[#This Row],[Order Date]])</f>
        <v>2025</v>
      </c>
      <c r="U2783" t="str">
        <f>TEXT(tblOrders[[#This Row],[Order Date]],"mmm-yyyy")</f>
        <v>Feb-2025</v>
      </c>
      <c r="V2783" s="4">
        <f>tblOrders[[#This Row],[Profit]]/tblOrders[[#This Row],[Sales Amount]]</f>
        <v>0.34949733885274986</v>
      </c>
      <c r="W2783" t="str">
        <f>VLOOKUP(tblOrders[[#This Row],[City]],CityRegion,2,0)</f>
        <v>South</v>
      </c>
      <c r="X2783" t="str">
        <f>VLOOKUP(tblOrders[[#This Row],[City]],lookups!A:C,3,0)</f>
        <v>Kerala</v>
      </c>
    </row>
    <row r="2784" spans="1:24" x14ac:dyDescent="0.25">
      <c r="A2784" t="s">
        <v>4550</v>
      </c>
      <c r="B2784" s="1">
        <v>45880</v>
      </c>
      <c r="C2784" t="s">
        <v>4551</v>
      </c>
      <c r="D2784" t="s">
        <v>39</v>
      </c>
      <c r="E2784" t="s">
        <v>22</v>
      </c>
      <c r="F2784" t="s">
        <v>23</v>
      </c>
      <c r="G2784" t="s">
        <v>24</v>
      </c>
      <c r="H2784" t="s">
        <v>25</v>
      </c>
      <c r="I2784" t="s">
        <v>33</v>
      </c>
      <c r="J2784" t="s">
        <v>45</v>
      </c>
      <c r="K2784">
        <v>2</v>
      </c>
      <c r="L2784">
        <v>190</v>
      </c>
      <c r="M2784">
        <v>0.2</v>
      </c>
      <c r="N2784">
        <v>304</v>
      </c>
      <c r="O2784">
        <v>54</v>
      </c>
      <c r="P2784" t="s">
        <v>28</v>
      </c>
      <c r="Q2784" t="s">
        <v>46</v>
      </c>
      <c r="R2784" t="s">
        <v>30</v>
      </c>
      <c r="S2784">
        <v>4.3</v>
      </c>
      <c r="T2784">
        <f>YEAR(tblOrders[[#This Row],[Order Date]])</f>
        <v>2025</v>
      </c>
      <c r="U2784" t="str">
        <f>TEXT(tblOrders[[#This Row],[Order Date]],"mmm-yyyy")</f>
        <v>Aug-2025</v>
      </c>
      <c r="V2784" s="4">
        <f>tblOrders[[#This Row],[Profit]]/tblOrders[[#This Row],[Sales Amount]]</f>
        <v>0.17763157894736842</v>
      </c>
      <c r="W2784" t="str">
        <f>VLOOKUP(tblOrders[[#This Row],[City]],CityRegion,2,0)</f>
        <v>North</v>
      </c>
      <c r="X2784" t="str">
        <f>VLOOKUP(tblOrders[[#This Row],[City]],lookups!A:C,3,0)</f>
        <v>Delhi</v>
      </c>
    </row>
    <row r="2785" spans="1:24" x14ac:dyDescent="0.25">
      <c r="A2785" t="s">
        <v>4552</v>
      </c>
      <c r="B2785" s="1">
        <v>45674</v>
      </c>
      <c r="C2785" t="s">
        <v>4553</v>
      </c>
      <c r="D2785" t="s">
        <v>39</v>
      </c>
      <c r="E2785" t="s">
        <v>49</v>
      </c>
      <c r="F2785" t="s">
        <v>50</v>
      </c>
      <c r="G2785" t="s">
        <v>24</v>
      </c>
      <c r="H2785" t="s">
        <v>51</v>
      </c>
      <c r="I2785" t="s">
        <v>130</v>
      </c>
      <c r="J2785" t="s">
        <v>45</v>
      </c>
      <c r="K2785">
        <v>3</v>
      </c>
      <c r="L2785">
        <v>85</v>
      </c>
      <c r="M2785">
        <v>0.05</v>
      </c>
      <c r="N2785">
        <v>242.25</v>
      </c>
      <c r="O2785">
        <v>86.25</v>
      </c>
      <c r="P2785" t="s">
        <v>28</v>
      </c>
      <c r="Q2785" t="s">
        <v>35</v>
      </c>
      <c r="R2785" t="s">
        <v>36</v>
      </c>
      <c r="S2785">
        <v>3.2</v>
      </c>
      <c r="T2785">
        <f>YEAR(tblOrders[[#This Row],[Order Date]])</f>
        <v>2025</v>
      </c>
      <c r="U2785" t="str">
        <f>TEXT(tblOrders[[#This Row],[Order Date]],"mmm-yyyy")</f>
        <v>Jan-2025</v>
      </c>
      <c r="V2785" s="4">
        <f>tblOrders[[#This Row],[Profit]]/tblOrders[[#This Row],[Sales Amount]]</f>
        <v>0.35603715170278638</v>
      </c>
      <c r="W2785" t="str">
        <f>VLOOKUP(tblOrders[[#This Row],[City]],CityRegion,2,0)</f>
        <v>West</v>
      </c>
      <c r="X2785" t="str">
        <f>VLOOKUP(tblOrders[[#This Row],[City]],lookups!A:C,3,0)</f>
        <v>Maharashtra</v>
      </c>
    </row>
    <row r="2786" spans="1:24" x14ac:dyDescent="0.25">
      <c r="A2786" t="s">
        <v>4554</v>
      </c>
      <c r="B2786" s="1">
        <v>45875</v>
      </c>
      <c r="C2786" t="s">
        <v>2562</v>
      </c>
      <c r="D2786" t="s">
        <v>21</v>
      </c>
      <c r="E2786" t="s">
        <v>114</v>
      </c>
      <c r="F2786" t="s">
        <v>115</v>
      </c>
      <c r="G2786" t="s">
        <v>42</v>
      </c>
      <c r="H2786" t="s">
        <v>116</v>
      </c>
      <c r="I2786" t="s">
        <v>57</v>
      </c>
      <c r="J2786" t="s">
        <v>27</v>
      </c>
      <c r="K2786">
        <v>2</v>
      </c>
      <c r="L2786">
        <v>12</v>
      </c>
      <c r="M2786">
        <v>0.1</v>
      </c>
      <c r="N2786">
        <v>21.6</v>
      </c>
      <c r="O2786">
        <v>9.6</v>
      </c>
      <c r="P2786" t="s">
        <v>28</v>
      </c>
      <c r="Q2786" t="s">
        <v>35</v>
      </c>
      <c r="R2786" t="s">
        <v>36</v>
      </c>
      <c r="S2786">
        <v>4.4000000000000004</v>
      </c>
      <c r="T2786">
        <f>YEAR(tblOrders[[#This Row],[Order Date]])</f>
        <v>2025</v>
      </c>
      <c r="U2786" t="str">
        <f>TEXT(tblOrders[[#This Row],[Order Date]],"mmm-yyyy")</f>
        <v>Aug-2025</v>
      </c>
      <c r="V2786" s="4">
        <f>tblOrders[[#This Row],[Profit]]/tblOrders[[#This Row],[Sales Amount]]</f>
        <v>0.44444444444444442</v>
      </c>
      <c r="W2786" t="str">
        <f>VLOOKUP(tblOrders[[#This Row],[City]],CityRegion,2,0)</f>
        <v>South</v>
      </c>
      <c r="X2786" t="str">
        <f>VLOOKUP(tblOrders[[#This Row],[City]],lookups!A:C,3,0)</f>
        <v>Kerala</v>
      </c>
    </row>
    <row r="2787" spans="1:24" x14ac:dyDescent="0.25">
      <c r="A2787" t="s">
        <v>4555</v>
      </c>
      <c r="B2787" s="1">
        <v>45972</v>
      </c>
      <c r="C2787" t="s">
        <v>4069</v>
      </c>
      <c r="D2787" t="s">
        <v>21</v>
      </c>
      <c r="E2787" t="s">
        <v>55</v>
      </c>
      <c r="F2787" t="s">
        <v>56</v>
      </c>
      <c r="G2787" t="s">
        <v>24</v>
      </c>
      <c r="H2787" t="s">
        <v>51</v>
      </c>
      <c r="I2787" t="s">
        <v>52</v>
      </c>
      <c r="J2787" t="s">
        <v>27</v>
      </c>
      <c r="K2787">
        <v>1</v>
      </c>
      <c r="L2787">
        <v>42</v>
      </c>
      <c r="M2787">
        <v>0.05</v>
      </c>
      <c r="N2787">
        <v>39.9</v>
      </c>
      <c r="O2787">
        <v>15.9</v>
      </c>
      <c r="P2787" t="s">
        <v>28</v>
      </c>
      <c r="Q2787" t="s">
        <v>86</v>
      </c>
      <c r="R2787" t="s">
        <v>36</v>
      </c>
      <c r="S2787">
        <v>4.7</v>
      </c>
      <c r="T2787">
        <f>YEAR(tblOrders[[#This Row],[Order Date]])</f>
        <v>2025</v>
      </c>
      <c r="U2787" t="str">
        <f>TEXT(tblOrders[[#This Row],[Order Date]],"mmm-yyyy")</f>
        <v>Nov-2025</v>
      </c>
      <c r="V2787" s="4">
        <f>tblOrders[[#This Row],[Profit]]/tblOrders[[#This Row],[Sales Amount]]</f>
        <v>0.39849624060150379</v>
      </c>
      <c r="W2787" t="str">
        <f>VLOOKUP(tblOrders[[#This Row],[City]],CityRegion,2,0)</f>
        <v>South</v>
      </c>
      <c r="X2787" t="str">
        <f>VLOOKUP(tblOrders[[#This Row],[City]],lookups!A:C,3,0)</f>
        <v>Kerala</v>
      </c>
    </row>
    <row r="2788" spans="1:24" x14ac:dyDescent="0.25">
      <c r="A2788" t="s">
        <v>4556</v>
      </c>
      <c r="B2788" s="1">
        <v>45662</v>
      </c>
      <c r="C2788" t="s">
        <v>239</v>
      </c>
      <c r="D2788" t="s">
        <v>21</v>
      </c>
      <c r="E2788" t="s">
        <v>40</v>
      </c>
      <c r="F2788" t="s">
        <v>41</v>
      </c>
      <c r="G2788" t="s">
        <v>42</v>
      </c>
      <c r="H2788" t="s">
        <v>43</v>
      </c>
      <c r="I2788" t="s">
        <v>44</v>
      </c>
      <c r="J2788" t="s">
        <v>34</v>
      </c>
      <c r="K2788">
        <v>4</v>
      </c>
      <c r="L2788">
        <v>18</v>
      </c>
      <c r="M2788">
        <v>0.15</v>
      </c>
      <c r="N2788">
        <v>61.2</v>
      </c>
      <c r="O2788">
        <v>25.2</v>
      </c>
      <c r="P2788" t="s">
        <v>28</v>
      </c>
      <c r="Q2788" t="s">
        <v>86</v>
      </c>
      <c r="R2788" t="s">
        <v>36</v>
      </c>
      <c r="S2788">
        <v>4.8</v>
      </c>
      <c r="T2788">
        <f>YEAR(tblOrders[[#This Row],[Order Date]])</f>
        <v>2025</v>
      </c>
      <c r="U2788" t="str">
        <f>TEXT(tblOrders[[#This Row],[Order Date]],"mmm-yyyy")</f>
        <v>Jan-2025</v>
      </c>
      <c r="V2788" s="4">
        <f>tblOrders[[#This Row],[Profit]]/tblOrders[[#This Row],[Sales Amount]]</f>
        <v>0.41176470588235292</v>
      </c>
      <c r="W2788" t="str">
        <f>VLOOKUP(tblOrders[[#This Row],[City]],CityRegion,2,0)</f>
        <v>South</v>
      </c>
      <c r="X2788" t="str">
        <f>VLOOKUP(tblOrders[[#This Row],[City]],lookups!A:C,3,0)</f>
        <v>Kerala</v>
      </c>
    </row>
    <row r="2789" spans="1:24" x14ac:dyDescent="0.25">
      <c r="A2789" t="s">
        <v>4557</v>
      </c>
      <c r="B2789" s="1">
        <v>45749</v>
      </c>
      <c r="C2789" t="s">
        <v>4558</v>
      </c>
      <c r="D2789" t="s">
        <v>39</v>
      </c>
      <c r="E2789" t="s">
        <v>108</v>
      </c>
      <c r="F2789" t="s">
        <v>109</v>
      </c>
      <c r="G2789" t="s">
        <v>62</v>
      </c>
      <c r="H2789" t="s">
        <v>110</v>
      </c>
      <c r="I2789" t="s">
        <v>57</v>
      </c>
      <c r="J2789" t="s">
        <v>34</v>
      </c>
      <c r="K2789">
        <v>5</v>
      </c>
      <c r="L2789">
        <v>110</v>
      </c>
      <c r="M2789">
        <v>0.05</v>
      </c>
      <c r="N2789">
        <v>522.5</v>
      </c>
      <c r="O2789">
        <v>182.5</v>
      </c>
      <c r="P2789" t="s">
        <v>28</v>
      </c>
      <c r="Q2789" t="s">
        <v>86</v>
      </c>
      <c r="R2789" t="s">
        <v>36</v>
      </c>
      <c r="S2789">
        <v>4.0999999999999996</v>
      </c>
      <c r="T2789">
        <f>YEAR(tblOrders[[#This Row],[Order Date]])</f>
        <v>2025</v>
      </c>
      <c r="U2789" t="str">
        <f>TEXT(tblOrders[[#This Row],[Order Date]],"mmm-yyyy")</f>
        <v>Apr-2025</v>
      </c>
      <c r="V2789" s="4">
        <f>tblOrders[[#This Row],[Profit]]/tblOrders[[#This Row],[Sales Amount]]</f>
        <v>0.34928229665071769</v>
      </c>
      <c r="W2789" t="str">
        <f>VLOOKUP(tblOrders[[#This Row],[City]],CityRegion,2,0)</f>
        <v>South</v>
      </c>
      <c r="X2789" t="str">
        <f>VLOOKUP(tblOrders[[#This Row],[City]],lookups!A:C,3,0)</f>
        <v>Kerala</v>
      </c>
    </row>
    <row r="2790" spans="1:24" x14ac:dyDescent="0.25">
      <c r="A2790" t="s">
        <v>4559</v>
      </c>
      <c r="B2790" s="1">
        <v>45900</v>
      </c>
      <c r="C2790" t="s">
        <v>3937</v>
      </c>
      <c r="D2790" t="s">
        <v>39</v>
      </c>
      <c r="E2790" t="s">
        <v>108</v>
      </c>
      <c r="F2790" t="s">
        <v>109</v>
      </c>
      <c r="G2790" t="s">
        <v>62</v>
      </c>
      <c r="H2790" t="s">
        <v>110</v>
      </c>
      <c r="I2790" t="s">
        <v>76</v>
      </c>
      <c r="J2790" t="s">
        <v>27</v>
      </c>
      <c r="K2790">
        <v>1</v>
      </c>
      <c r="L2790">
        <v>110</v>
      </c>
      <c r="M2790">
        <v>0.05</v>
      </c>
      <c r="N2790">
        <v>104.5</v>
      </c>
      <c r="O2790">
        <v>36.5</v>
      </c>
      <c r="P2790" t="s">
        <v>28</v>
      </c>
      <c r="Q2790" t="s">
        <v>86</v>
      </c>
      <c r="R2790" t="s">
        <v>36</v>
      </c>
      <c r="S2790">
        <v>4.3</v>
      </c>
      <c r="T2790">
        <f>YEAR(tblOrders[[#This Row],[Order Date]])</f>
        <v>2025</v>
      </c>
      <c r="U2790" t="str">
        <f>TEXT(tblOrders[[#This Row],[Order Date]],"mmm-yyyy")</f>
        <v>Aug-2025</v>
      </c>
      <c r="V2790" s="4">
        <f>tblOrders[[#This Row],[Profit]]/tblOrders[[#This Row],[Sales Amount]]</f>
        <v>0.34928229665071769</v>
      </c>
      <c r="W2790" t="str">
        <f>VLOOKUP(tblOrders[[#This Row],[City]],CityRegion,2,0)</f>
        <v>South</v>
      </c>
      <c r="X2790" t="str">
        <f>VLOOKUP(tblOrders[[#This Row],[City]],lookups!A:C,3,0)</f>
        <v>Kerala</v>
      </c>
    </row>
    <row r="2791" spans="1:24" x14ac:dyDescent="0.25">
      <c r="A2791" t="s">
        <v>4560</v>
      </c>
      <c r="B2791" s="1">
        <v>45858</v>
      </c>
      <c r="C2791" t="s">
        <v>1869</v>
      </c>
      <c r="D2791" t="s">
        <v>21</v>
      </c>
      <c r="E2791" t="s">
        <v>73</v>
      </c>
      <c r="F2791" t="s">
        <v>74</v>
      </c>
      <c r="G2791" t="s">
        <v>68</v>
      </c>
      <c r="H2791" t="s">
        <v>75</v>
      </c>
      <c r="I2791" t="s">
        <v>57</v>
      </c>
      <c r="J2791" t="s">
        <v>34</v>
      </c>
      <c r="K2791">
        <v>2</v>
      </c>
      <c r="L2791">
        <v>65</v>
      </c>
      <c r="M2791">
        <v>0.05</v>
      </c>
      <c r="N2791">
        <v>123.5</v>
      </c>
      <c r="O2791">
        <v>47.5</v>
      </c>
      <c r="P2791" t="s">
        <v>28</v>
      </c>
      <c r="Q2791" t="s">
        <v>86</v>
      </c>
      <c r="R2791" t="s">
        <v>36</v>
      </c>
      <c r="S2791">
        <v>4.2</v>
      </c>
      <c r="T2791">
        <f>YEAR(tblOrders[[#This Row],[Order Date]])</f>
        <v>2025</v>
      </c>
      <c r="U2791" t="str">
        <f>TEXT(tblOrders[[#This Row],[Order Date]],"mmm-yyyy")</f>
        <v>Jul-2025</v>
      </c>
      <c r="V2791" s="4">
        <f>tblOrders[[#This Row],[Profit]]/tblOrders[[#This Row],[Sales Amount]]</f>
        <v>0.38461538461538464</v>
      </c>
      <c r="W2791" t="str">
        <f>VLOOKUP(tblOrders[[#This Row],[City]],CityRegion,2,0)</f>
        <v>South</v>
      </c>
      <c r="X2791" t="str">
        <f>VLOOKUP(tblOrders[[#This Row],[City]],lookups!A:C,3,0)</f>
        <v>Kerala</v>
      </c>
    </row>
    <row r="2792" spans="1:24" x14ac:dyDescent="0.25">
      <c r="A2792" t="s">
        <v>4561</v>
      </c>
      <c r="B2792" s="1">
        <v>45991</v>
      </c>
      <c r="C2792" t="s">
        <v>4562</v>
      </c>
      <c r="D2792" t="s">
        <v>21</v>
      </c>
      <c r="E2792" t="s">
        <v>49</v>
      </c>
      <c r="F2792" t="s">
        <v>50</v>
      </c>
      <c r="G2792" t="s">
        <v>24</v>
      </c>
      <c r="H2792" t="s">
        <v>51</v>
      </c>
      <c r="I2792" t="s">
        <v>33</v>
      </c>
      <c r="J2792" t="s">
        <v>34</v>
      </c>
      <c r="K2792">
        <v>5</v>
      </c>
      <c r="L2792">
        <v>85</v>
      </c>
      <c r="M2792">
        <v>0</v>
      </c>
      <c r="N2792">
        <v>425</v>
      </c>
      <c r="O2792">
        <v>165</v>
      </c>
      <c r="P2792" t="s">
        <v>28</v>
      </c>
      <c r="Q2792" t="s">
        <v>91</v>
      </c>
      <c r="R2792" t="s">
        <v>36</v>
      </c>
      <c r="S2792">
        <v>4.9000000000000004</v>
      </c>
      <c r="T2792">
        <f>YEAR(tblOrders[[#This Row],[Order Date]])</f>
        <v>2025</v>
      </c>
      <c r="U2792" t="str">
        <f>TEXT(tblOrders[[#This Row],[Order Date]],"mmm-yyyy")</f>
        <v>Nov-2025</v>
      </c>
      <c r="V2792" s="4">
        <f>tblOrders[[#This Row],[Profit]]/tblOrders[[#This Row],[Sales Amount]]</f>
        <v>0.38823529411764707</v>
      </c>
      <c r="W2792" t="str">
        <f>VLOOKUP(tblOrders[[#This Row],[City]],CityRegion,2,0)</f>
        <v>North</v>
      </c>
      <c r="X2792" t="str">
        <f>VLOOKUP(tblOrders[[#This Row],[City]],lookups!A:C,3,0)</f>
        <v>Delhi</v>
      </c>
    </row>
    <row r="2793" spans="1:24" x14ac:dyDescent="0.25">
      <c r="A2793" t="s">
        <v>4563</v>
      </c>
      <c r="B2793" s="1">
        <v>45765</v>
      </c>
      <c r="C2793" t="s">
        <v>1134</v>
      </c>
      <c r="D2793" t="s">
        <v>21</v>
      </c>
      <c r="E2793" t="s">
        <v>66</v>
      </c>
      <c r="F2793" t="s">
        <v>67</v>
      </c>
      <c r="G2793" t="s">
        <v>68</v>
      </c>
      <c r="H2793" t="s">
        <v>69</v>
      </c>
      <c r="I2793" t="s">
        <v>52</v>
      </c>
      <c r="J2793" t="s">
        <v>45</v>
      </c>
      <c r="K2793">
        <v>4</v>
      </c>
      <c r="L2793">
        <v>149</v>
      </c>
      <c r="M2793">
        <v>0.15</v>
      </c>
      <c r="N2793">
        <v>506.6</v>
      </c>
      <c r="O2793">
        <v>126.6</v>
      </c>
      <c r="P2793" t="s">
        <v>28</v>
      </c>
      <c r="Q2793" t="s">
        <v>35</v>
      </c>
      <c r="R2793" t="s">
        <v>36</v>
      </c>
      <c r="S2793">
        <v>2.8</v>
      </c>
      <c r="T2793">
        <f>YEAR(tblOrders[[#This Row],[Order Date]])</f>
        <v>2025</v>
      </c>
      <c r="U2793" t="str">
        <f>TEXT(tblOrders[[#This Row],[Order Date]],"mmm-yyyy")</f>
        <v>Apr-2025</v>
      </c>
      <c r="V2793" s="4">
        <f>tblOrders[[#This Row],[Profit]]/tblOrders[[#This Row],[Sales Amount]]</f>
        <v>0.24990130280300038</v>
      </c>
      <c r="W2793" t="str">
        <f>VLOOKUP(tblOrders[[#This Row],[City]],CityRegion,2,0)</f>
        <v>South</v>
      </c>
      <c r="X2793" t="str">
        <f>VLOOKUP(tblOrders[[#This Row],[City]],lookups!A:C,3,0)</f>
        <v>Kerala</v>
      </c>
    </row>
    <row r="2794" spans="1:24" x14ac:dyDescent="0.25">
      <c r="A2794" t="s">
        <v>4564</v>
      </c>
      <c r="B2794" s="1">
        <v>45775</v>
      </c>
      <c r="C2794" t="s">
        <v>1445</v>
      </c>
      <c r="D2794" t="s">
        <v>39</v>
      </c>
      <c r="E2794" t="s">
        <v>73</v>
      </c>
      <c r="F2794" t="s">
        <v>74</v>
      </c>
      <c r="G2794" t="s">
        <v>68</v>
      </c>
      <c r="H2794" t="s">
        <v>75</v>
      </c>
      <c r="I2794" t="s">
        <v>57</v>
      </c>
      <c r="J2794" t="s">
        <v>27</v>
      </c>
      <c r="K2794">
        <v>4</v>
      </c>
      <c r="L2794">
        <v>65</v>
      </c>
      <c r="M2794">
        <v>0</v>
      </c>
      <c r="N2794">
        <v>260</v>
      </c>
      <c r="O2794">
        <v>108</v>
      </c>
      <c r="P2794" t="s">
        <v>111</v>
      </c>
      <c r="Q2794" t="s">
        <v>91</v>
      </c>
      <c r="R2794" t="s">
        <v>36</v>
      </c>
      <c r="S2794">
        <v>3.6</v>
      </c>
      <c r="T2794">
        <f>YEAR(tblOrders[[#This Row],[Order Date]])</f>
        <v>2025</v>
      </c>
      <c r="U2794" t="str">
        <f>TEXT(tblOrders[[#This Row],[Order Date]],"mmm-yyyy")</f>
        <v>Apr-2025</v>
      </c>
      <c r="V2794" s="4">
        <f>tblOrders[[#This Row],[Profit]]/tblOrders[[#This Row],[Sales Amount]]</f>
        <v>0.41538461538461541</v>
      </c>
      <c r="W2794" t="str">
        <f>VLOOKUP(tblOrders[[#This Row],[City]],CityRegion,2,0)</f>
        <v>South</v>
      </c>
      <c r="X2794" t="str">
        <f>VLOOKUP(tblOrders[[#This Row],[City]],lookups!A:C,3,0)</f>
        <v>Kerala</v>
      </c>
    </row>
    <row r="2795" spans="1:24" x14ac:dyDescent="0.25">
      <c r="A2795" t="s">
        <v>4565</v>
      </c>
      <c r="B2795" s="1">
        <v>46006</v>
      </c>
      <c r="C2795" t="s">
        <v>4111</v>
      </c>
      <c r="D2795" t="s">
        <v>21</v>
      </c>
      <c r="E2795" t="s">
        <v>40</v>
      </c>
      <c r="F2795" t="s">
        <v>41</v>
      </c>
      <c r="G2795" t="s">
        <v>42</v>
      </c>
      <c r="H2795" t="s">
        <v>43</v>
      </c>
      <c r="I2795" t="s">
        <v>130</v>
      </c>
      <c r="J2795" t="s">
        <v>27</v>
      </c>
      <c r="K2795">
        <v>4</v>
      </c>
      <c r="L2795">
        <v>18</v>
      </c>
      <c r="M2795">
        <v>0.2</v>
      </c>
      <c r="N2795">
        <v>57.6</v>
      </c>
      <c r="O2795">
        <v>21.6</v>
      </c>
      <c r="P2795" t="s">
        <v>28</v>
      </c>
      <c r="Q2795" t="s">
        <v>86</v>
      </c>
      <c r="R2795" t="s">
        <v>36</v>
      </c>
      <c r="S2795">
        <v>2.6</v>
      </c>
      <c r="T2795">
        <f>YEAR(tblOrders[[#This Row],[Order Date]])</f>
        <v>2025</v>
      </c>
      <c r="U2795" t="str">
        <f>TEXT(tblOrders[[#This Row],[Order Date]],"mmm-yyyy")</f>
        <v>Dec-2025</v>
      </c>
      <c r="V2795" s="4">
        <f>tblOrders[[#This Row],[Profit]]/tblOrders[[#This Row],[Sales Amount]]</f>
        <v>0.375</v>
      </c>
      <c r="W2795" t="str">
        <f>VLOOKUP(tblOrders[[#This Row],[City]],CityRegion,2,0)</f>
        <v>West</v>
      </c>
      <c r="X2795" t="str">
        <f>VLOOKUP(tblOrders[[#This Row],[City]],lookups!A:C,3,0)</f>
        <v>Maharashtra</v>
      </c>
    </row>
    <row r="2796" spans="1:24" x14ac:dyDescent="0.25">
      <c r="A2796" t="s">
        <v>4566</v>
      </c>
      <c r="B2796" s="1">
        <v>45920</v>
      </c>
      <c r="C2796" t="s">
        <v>3770</v>
      </c>
      <c r="D2796" t="s">
        <v>21</v>
      </c>
      <c r="E2796" t="s">
        <v>94</v>
      </c>
      <c r="F2796" t="s">
        <v>95</v>
      </c>
      <c r="G2796" t="s">
        <v>68</v>
      </c>
      <c r="H2796" t="s">
        <v>96</v>
      </c>
      <c r="I2796" t="s">
        <v>130</v>
      </c>
      <c r="J2796" t="s">
        <v>27</v>
      </c>
      <c r="K2796">
        <v>3</v>
      </c>
      <c r="L2796">
        <v>89</v>
      </c>
      <c r="M2796">
        <v>0.05</v>
      </c>
      <c r="N2796">
        <v>253.65</v>
      </c>
      <c r="O2796">
        <v>88.65</v>
      </c>
      <c r="P2796" t="s">
        <v>111</v>
      </c>
      <c r="Q2796" t="s">
        <v>46</v>
      </c>
      <c r="R2796" t="s">
        <v>30</v>
      </c>
      <c r="S2796">
        <v>5</v>
      </c>
      <c r="T2796">
        <f>YEAR(tblOrders[[#This Row],[Order Date]])</f>
        <v>2025</v>
      </c>
      <c r="U2796" t="str">
        <f>TEXT(tblOrders[[#This Row],[Order Date]],"mmm-yyyy")</f>
        <v>Sep-2025</v>
      </c>
      <c r="V2796" s="4">
        <f>tblOrders[[#This Row],[Profit]]/tblOrders[[#This Row],[Sales Amount]]</f>
        <v>0.34949733885274986</v>
      </c>
      <c r="W2796" t="str">
        <f>VLOOKUP(tblOrders[[#This Row],[City]],CityRegion,2,0)</f>
        <v>West</v>
      </c>
      <c r="X2796" t="str">
        <f>VLOOKUP(tblOrders[[#This Row],[City]],lookups!A:C,3,0)</f>
        <v>Maharashtra</v>
      </c>
    </row>
    <row r="2797" spans="1:24" x14ac:dyDescent="0.25">
      <c r="A2797" t="s">
        <v>4567</v>
      </c>
      <c r="B2797" s="1">
        <v>45717</v>
      </c>
      <c r="C2797" t="s">
        <v>2070</v>
      </c>
      <c r="D2797" t="s">
        <v>21</v>
      </c>
      <c r="E2797" t="s">
        <v>108</v>
      </c>
      <c r="F2797" t="s">
        <v>109</v>
      </c>
      <c r="G2797" t="s">
        <v>62</v>
      </c>
      <c r="H2797" t="s">
        <v>110</v>
      </c>
      <c r="I2797" t="s">
        <v>26</v>
      </c>
      <c r="J2797" t="s">
        <v>45</v>
      </c>
      <c r="K2797">
        <v>1</v>
      </c>
      <c r="L2797">
        <v>110</v>
      </c>
      <c r="M2797">
        <v>0</v>
      </c>
      <c r="N2797">
        <v>110</v>
      </c>
      <c r="O2797">
        <v>42</v>
      </c>
      <c r="P2797" t="s">
        <v>28</v>
      </c>
      <c r="Q2797" t="s">
        <v>29</v>
      </c>
      <c r="R2797" t="s">
        <v>30</v>
      </c>
      <c r="S2797">
        <v>3.8</v>
      </c>
      <c r="T2797">
        <f>YEAR(tblOrders[[#This Row],[Order Date]])</f>
        <v>2025</v>
      </c>
      <c r="U2797" t="str">
        <f>TEXT(tblOrders[[#This Row],[Order Date]],"mmm-yyyy")</f>
        <v>Mar-2025</v>
      </c>
      <c r="V2797" s="4">
        <f>tblOrders[[#This Row],[Profit]]/tblOrders[[#This Row],[Sales Amount]]</f>
        <v>0.38181818181818183</v>
      </c>
      <c r="W2797" t="str">
        <f>VLOOKUP(tblOrders[[#This Row],[City]],CityRegion,2,0)</f>
        <v>South</v>
      </c>
      <c r="X2797" t="str">
        <f>VLOOKUP(tblOrders[[#This Row],[City]],lookups!A:C,3,0)</f>
        <v>Karnataka</v>
      </c>
    </row>
    <row r="2798" spans="1:24" x14ac:dyDescent="0.25">
      <c r="A2798" t="s">
        <v>4568</v>
      </c>
      <c r="B2798" s="1">
        <v>45864</v>
      </c>
      <c r="C2798" t="s">
        <v>1431</v>
      </c>
      <c r="D2798" t="s">
        <v>39</v>
      </c>
      <c r="E2798" t="s">
        <v>94</v>
      </c>
      <c r="F2798" t="s">
        <v>95</v>
      </c>
      <c r="G2798" t="s">
        <v>68</v>
      </c>
      <c r="H2798" t="s">
        <v>96</v>
      </c>
      <c r="I2798" t="s">
        <v>26</v>
      </c>
      <c r="J2798" t="s">
        <v>34</v>
      </c>
      <c r="K2798">
        <v>4</v>
      </c>
      <c r="L2798">
        <v>89</v>
      </c>
      <c r="M2798">
        <v>0.2</v>
      </c>
      <c r="N2798">
        <v>284.8</v>
      </c>
      <c r="O2798">
        <v>64.8</v>
      </c>
      <c r="P2798" t="s">
        <v>28</v>
      </c>
      <c r="Q2798" t="s">
        <v>35</v>
      </c>
      <c r="R2798" t="s">
        <v>36</v>
      </c>
      <c r="S2798">
        <v>4.4000000000000004</v>
      </c>
      <c r="T2798">
        <f>YEAR(tblOrders[[#This Row],[Order Date]])</f>
        <v>2025</v>
      </c>
      <c r="U2798" t="str">
        <f>TEXT(tblOrders[[#This Row],[Order Date]],"mmm-yyyy")</f>
        <v>Jul-2025</v>
      </c>
      <c r="V2798" s="4">
        <f>tblOrders[[#This Row],[Profit]]/tblOrders[[#This Row],[Sales Amount]]</f>
        <v>0.22752808988764042</v>
      </c>
      <c r="W2798" t="str">
        <f>VLOOKUP(tblOrders[[#This Row],[City]],CityRegion,2,0)</f>
        <v>South</v>
      </c>
      <c r="X2798" t="str">
        <f>VLOOKUP(tblOrders[[#This Row],[City]],lookups!A:C,3,0)</f>
        <v>Karnataka</v>
      </c>
    </row>
    <row r="2799" spans="1:24" x14ac:dyDescent="0.25">
      <c r="A2799" t="s">
        <v>4569</v>
      </c>
      <c r="B2799" s="1">
        <v>45726</v>
      </c>
      <c r="C2799" t="s">
        <v>4570</v>
      </c>
      <c r="D2799" t="s">
        <v>21</v>
      </c>
      <c r="E2799" t="s">
        <v>108</v>
      </c>
      <c r="F2799" t="s">
        <v>109</v>
      </c>
      <c r="G2799" t="s">
        <v>62</v>
      </c>
      <c r="H2799" t="s">
        <v>110</v>
      </c>
      <c r="I2799" t="s">
        <v>84</v>
      </c>
      <c r="J2799" t="s">
        <v>45</v>
      </c>
      <c r="K2799">
        <v>5</v>
      </c>
      <c r="L2799">
        <v>110</v>
      </c>
      <c r="M2799">
        <v>0.15</v>
      </c>
      <c r="N2799">
        <v>467.5</v>
      </c>
      <c r="O2799">
        <v>127.5</v>
      </c>
      <c r="P2799" t="s">
        <v>28</v>
      </c>
      <c r="Q2799" t="s">
        <v>86</v>
      </c>
      <c r="R2799" t="s">
        <v>30</v>
      </c>
      <c r="S2799">
        <v>3.8</v>
      </c>
      <c r="T2799">
        <f>YEAR(tblOrders[[#This Row],[Order Date]])</f>
        <v>2025</v>
      </c>
      <c r="U2799" t="str">
        <f>TEXT(tblOrders[[#This Row],[Order Date]],"mmm-yyyy")</f>
        <v>Mar-2025</v>
      </c>
      <c r="V2799" s="4">
        <f>tblOrders[[#This Row],[Profit]]/tblOrders[[#This Row],[Sales Amount]]</f>
        <v>0.27272727272727271</v>
      </c>
      <c r="W2799" t="str">
        <f>VLOOKUP(tblOrders[[#This Row],[City]],CityRegion,2,0)</f>
        <v>West</v>
      </c>
      <c r="X2799" t="str">
        <f>VLOOKUP(tblOrders[[#This Row],[City]],lookups!A:C,3,0)</f>
        <v>Maharashtra</v>
      </c>
    </row>
    <row r="2800" spans="1:24" x14ac:dyDescent="0.25">
      <c r="A2800" t="s">
        <v>4571</v>
      </c>
      <c r="B2800" s="1">
        <v>45950</v>
      </c>
      <c r="C2800" t="s">
        <v>361</v>
      </c>
      <c r="D2800" t="s">
        <v>21</v>
      </c>
      <c r="E2800" t="s">
        <v>114</v>
      </c>
      <c r="F2800" t="s">
        <v>115</v>
      </c>
      <c r="G2800" t="s">
        <v>42</v>
      </c>
      <c r="H2800" t="s">
        <v>116</v>
      </c>
      <c r="I2800" t="s">
        <v>84</v>
      </c>
      <c r="J2800" t="s">
        <v>34</v>
      </c>
      <c r="K2800">
        <v>2</v>
      </c>
      <c r="L2800">
        <v>12</v>
      </c>
      <c r="M2800">
        <v>0.1</v>
      </c>
      <c r="N2800">
        <v>21.6</v>
      </c>
      <c r="O2800">
        <v>9.6</v>
      </c>
      <c r="P2800" t="s">
        <v>28</v>
      </c>
      <c r="Q2800" t="s">
        <v>91</v>
      </c>
      <c r="R2800" t="s">
        <v>36</v>
      </c>
      <c r="S2800">
        <v>4.2</v>
      </c>
      <c r="T2800">
        <f>YEAR(tblOrders[[#This Row],[Order Date]])</f>
        <v>2025</v>
      </c>
      <c r="U2800" t="str">
        <f>TEXT(tblOrders[[#This Row],[Order Date]],"mmm-yyyy")</f>
        <v>Oct-2025</v>
      </c>
      <c r="V2800" s="4">
        <f>tblOrders[[#This Row],[Profit]]/tblOrders[[#This Row],[Sales Amount]]</f>
        <v>0.44444444444444442</v>
      </c>
      <c r="W2800" t="str">
        <f>VLOOKUP(tblOrders[[#This Row],[City]],CityRegion,2,0)</f>
        <v>West</v>
      </c>
      <c r="X2800" t="str">
        <f>VLOOKUP(tblOrders[[#This Row],[City]],lookups!A:C,3,0)</f>
        <v>Maharashtra</v>
      </c>
    </row>
    <row r="2801" spans="1:24" x14ac:dyDescent="0.25">
      <c r="A2801" t="s">
        <v>4572</v>
      </c>
      <c r="B2801" s="1">
        <v>45932</v>
      </c>
      <c r="C2801" t="s">
        <v>4016</v>
      </c>
      <c r="D2801" t="s">
        <v>39</v>
      </c>
      <c r="E2801" t="s">
        <v>49</v>
      </c>
      <c r="F2801" t="s">
        <v>50</v>
      </c>
      <c r="G2801" t="s">
        <v>24</v>
      </c>
      <c r="H2801" t="s">
        <v>51</v>
      </c>
      <c r="I2801" t="s">
        <v>44</v>
      </c>
      <c r="J2801" t="s">
        <v>45</v>
      </c>
      <c r="K2801">
        <v>4</v>
      </c>
      <c r="L2801">
        <v>85</v>
      </c>
      <c r="M2801">
        <v>0.05</v>
      </c>
      <c r="N2801">
        <v>323</v>
      </c>
      <c r="O2801">
        <v>115</v>
      </c>
      <c r="P2801" t="s">
        <v>148</v>
      </c>
      <c r="Q2801" t="s">
        <v>29</v>
      </c>
      <c r="R2801" t="s">
        <v>123</v>
      </c>
      <c r="S2801">
        <v>2.8</v>
      </c>
      <c r="T2801">
        <f>YEAR(tblOrders[[#This Row],[Order Date]])</f>
        <v>2025</v>
      </c>
      <c r="U2801" t="str">
        <f>TEXT(tblOrders[[#This Row],[Order Date]],"mmm-yyyy")</f>
        <v>Oct-2025</v>
      </c>
      <c r="V2801" s="4">
        <f>tblOrders[[#This Row],[Profit]]/tblOrders[[#This Row],[Sales Amount]]</f>
        <v>0.35603715170278638</v>
      </c>
      <c r="W2801" t="str">
        <f>VLOOKUP(tblOrders[[#This Row],[City]],CityRegion,2,0)</f>
        <v>South</v>
      </c>
      <c r="X2801" t="str">
        <f>VLOOKUP(tblOrders[[#This Row],[City]],lookups!A:C,3,0)</f>
        <v>Kerala</v>
      </c>
    </row>
    <row r="2802" spans="1:24" x14ac:dyDescent="0.25">
      <c r="A2802" t="s">
        <v>4573</v>
      </c>
      <c r="B2802" s="1">
        <v>45724</v>
      </c>
      <c r="C2802" t="s">
        <v>4574</v>
      </c>
      <c r="D2802" t="s">
        <v>39</v>
      </c>
      <c r="E2802" t="s">
        <v>22</v>
      </c>
      <c r="F2802" t="s">
        <v>23</v>
      </c>
      <c r="G2802" t="s">
        <v>24</v>
      </c>
      <c r="H2802" t="s">
        <v>25</v>
      </c>
      <c r="I2802" t="s">
        <v>139</v>
      </c>
      <c r="J2802" t="s">
        <v>45</v>
      </c>
      <c r="K2802">
        <v>3</v>
      </c>
      <c r="L2802">
        <v>190</v>
      </c>
      <c r="M2802">
        <v>0.05</v>
      </c>
      <c r="N2802">
        <v>541.5</v>
      </c>
      <c r="O2802">
        <v>166.5</v>
      </c>
      <c r="P2802" t="s">
        <v>28</v>
      </c>
      <c r="Q2802" t="s">
        <v>29</v>
      </c>
      <c r="R2802" t="s">
        <v>36</v>
      </c>
      <c r="S2802">
        <v>3.8</v>
      </c>
      <c r="T2802">
        <f>YEAR(tblOrders[[#This Row],[Order Date]])</f>
        <v>2025</v>
      </c>
      <c r="U2802" t="str">
        <f>TEXT(tblOrders[[#This Row],[Order Date]],"mmm-yyyy")</f>
        <v>Mar-2025</v>
      </c>
      <c r="V2802" s="4">
        <f>tblOrders[[#This Row],[Profit]]/tblOrders[[#This Row],[Sales Amount]]</f>
        <v>0.30747922437673131</v>
      </c>
      <c r="W2802" t="str">
        <f>VLOOKUP(tblOrders[[#This Row],[City]],CityRegion,2,0)</f>
        <v>South</v>
      </c>
      <c r="X2802" t="str">
        <f>VLOOKUP(tblOrders[[#This Row],[City]],lookups!A:C,3,0)</f>
        <v>Tamil Nadu</v>
      </c>
    </row>
    <row r="2803" spans="1:24" x14ac:dyDescent="0.25">
      <c r="A2803" t="s">
        <v>4575</v>
      </c>
      <c r="B2803" s="1">
        <v>46010</v>
      </c>
      <c r="C2803" t="s">
        <v>1065</v>
      </c>
      <c r="D2803" t="s">
        <v>39</v>
      </c>
      <c r="E2803" t="s">
        <v>94</v>
      </c>
      <c r="F2803" t="s">
        <v>95</v>
      </c>
      <c r="G2803" t="s">
        <v>68</v>
      </c>
      <c r="H2803" t="s">
        <v>96</v>
      </c>
      <c r="I2803" t="s">
        <v>33</v>
      </c>
      <c r="J2803" t="s">
        <v>27</v>
      </c>
      <c r="K2803">
        <v>3</v>
      </c>
      <c r="L2803">
        <v>89</v>
      </c>
      <c r="M2803">
        <v>0.1</v>
      </c>
      <c r="N2803">
        <v>240.3</v>
      </c>
      <c r="O2803">
        <v>75.3</v>
      </c>
      <c r="P2803" t="s">
        <v>28</v>
      </c>
      <c r="Q2803" t="s">
        <v>29</v>
      </c>
      <c r="R2803" t="s">
        <v>36</v>
      </c>
      <c r="S2803">
        <v>2.8</v>
      </c>
      <c r="T2803">
        <f>YEAR(tblOrders[[#This Row],[Order Date]])</f>
        <v>2025</v>
      </c>
      <c r="U2803" t="str">
        <f>TEXT(tblOrders[[#This Row],[Order Date]],"mmm-yyyy")</f>
        <v>Dec-2025</v>
      </c>
      <c r="V2803" s="4">
        <f>tblOrders[[#This Row],[Profit]]/tblOrders[[#This Row],[Sales Amount]]</f>
        <v>0.31335830212234705</v>
      </c>
      <c r="W2803" t="str">
        <f>VLOOKUP(tblOrders[[#This Row],[City]],CityRegion,2,0)</f>
        <v>North</v>
      </c>
      <c r="X2803" t="str">
        <f>VLOOKUP(tblOrders[[#This Row],[City]],lookups!A:C,3,0)</f>
        <v>Delhi</v>
      </c>
    </row>
    <row r="2804" spans="1:24" x14ac:dyDescent="0.25">
      <c r="A2804" t="s">
        <v>4576</v>
      </c>
      <c r="B2804" s="1">
        <v>45805</v>
      </c>
      <c r="C2804" t="s">
        <v>3169</v>
      </c>
      <c r="D2804" t="s">
        <v>21</v>
      </c>
      <c r="E2804" t="s">
        <v>22</v>
      </c>
      <c r="F2804" t="s">
        <v>23</v>
      </c>
      <c r="G2804" t="s">
        <v>24</v>
      </c>
      <c r="H2804" t="s">
        <v>25</v>
      </c>
      <c r="I2804" t="s">
        <v>76</v>
      </c>
      <c r="J2804" t="s">
        <v>27</v>
      </c>
      <c r="K2804">
        <v>5</v>
      </c>
      <c r="L2804">
        <v>190</v>
      </c>
      <c r="M2804">
        <v>0.15</v>
      </c>
      <c r="N2804">
        <v>807.5</v>
      </c>
      <c r="O2804">
        <v>182.5</v>
      </c>
      <c r="P2804" t="s">
        <v>28</v>
      </c>
      <c r="Q2804" t="s">
        <v>29</v>
      </c>
      <c r="R2804" t="s">
        <v>30</v>
      </c>
      <c r="S2804">
        <v>4.3</v>
      </c>
      <c r="T2804">
        <f>YEAR(tblOrders[[#This Row],[Order Date]])</f>
        <v>2025</v>
      </c>
      <c r="U2804" t="str">
        <f>TEXT(tblOrders[[#This Row],[Order Date]],"mmm-yyyy")</f>
        <v>May-2025</v>
      </c>
      <c r="V2804" s="4">
        <f>tblOrders[[#This Row],[Profit]]/tblOrders[[#This Row],[Sales Amount]]</f>
        <v>0.2260061919504644</v>
      </c>
      <c r="W2804" t="str">
        <f>VLOOKUP(tblOrders[[#This Row],[City]],CityRegion,2,0)</f>
        <v>South</v>
      </c>
      <c r="X2804" t="str">
        <f>VLOOKUP(tblOrders[[#This Row],[City]],lookups!A:C,3,0)</f>
        <v>Kerala</v>
      </c>
    </row>
    <row r="2805" spans="1:24" x14ac:dyDescent="0.25">
      <c r="A2805" t="s">
        <v>4577</v>
      </c>
      <c r="B2805" s="1">
        <v>45775</v>
      </c>
      <c r="C2805" t="s">
        <v>4578</v>
      </c>
      <c r="D2805" t="s">
        <v>39</v>
      </c>
      <c r="E2805" t="s">
        <v>108</v>
      </c>
      <c r="F2805" t="s">
        <v>109</v>
      </c>
      <c r="G2805" t="s">
        <v>62</v>
      </c>
      <c r="H2805" t="s">
        <v>110</v>
      </c>
      <c r="I2805" t="s">
        <v>84</v>
      </c>
      <c r="J2805" t="s">
        <v>34</v>
      </c>
      <c r="K2805">
        <v>1</v>
      </c>
      <c r="L2805">
        <v>110</v>
      </c>
      <c r="M2805">
        <v>0.2</v>
      </c>
      <c r="N2805">
        <v>88</v>
      </c>
      <c r="O2805">
        <v>20</v>
      </c>
      <c r="P2805" t="s">
        <v>28</v>
      </c>
      <c r="Q2805" t="s">
        <v>29</v>
      </c>
      <c r="R2805" t="s">
        <v>30</v>
      </c>
      <c r="S2805">
        <v>3.2</v>
      </c>
      <c r="T2805">
        <f>YEAR(tblOrders[[#This Row],[Order Date]])</f>
        <v>2025</v>
      </c>
      <c r="U2805" t="str">
        <f>TEXT(tblOrders[[#This Row],[Order Date]],"mmm-yyyy")</f>
        <v>Apr-2025</v>
      </c>
      <c r="V2805" s="4">
        <f>tblOrders[[#This Row],[Profit]]/tblOrders[[#This Row],[Sales Amount]]</f>
        <v>0.22727272727272727</v>
      </c>
      <c r="W2805" t="str">
        <f>VLOOKUP(tblOrders[[#This Row],[City]],CityRegion,2,0)</f>
        <v>West</v>
      </c>
      <c r="X2805" t="str">
        <f>VLOOKUP(tblOrders[[#This Row],[City]],lookups!A:C,3,0)</f>
        <v>Maharashtra</v>
      </c>
    </row>
    <row r="2806" spans="1:24" x14ac:dyDescent="0.25">
      <c r="A2806" t="s">
        <v>4579</v>
      </c>
      <c r="B2806" s="1">
        <v>45788</v>
      </c>
      <c r="C2806" t="s">
        <v>1626</v>
      </c>
      <c r="D2806" t="s">
        <v>21</v>
      </c>
      <c r="E2806" t="s">
        <v>55</v>
      </c>
      <c r="F2806" t="s">
        <v>56</v>
      </c>
      <c r="G2806" t="s">
        <v>24</v>
      </c>
      <c r="H2806" t="s">
        <v>51</v>
      </c>
      <c r="I2806" t="s">
        <v>70</v>
      </c>
      <c r="J2806" t="s">
        <v>27</v>
      </c>
      <c r="K2806">
        <v>1</v>
      </c>
      <c r="L2806">
        <v>42</v>
      </c>
      <c r="M2806">
        <v>0.05</v>
      </c>
      <c r="N2806">
        <v>39.9</v>
      </c>
      <c r="O2806">
        <v>15.9</v>
      </c>
      <c r="P2806" t="s">
        <v>28</v>
      </c>
      <c r="Q2806" t="s">
        <v>35</v>
      </c>
      <c r="R2806" t="s">
        <v>36</v>
      </c>
      <c r="S2806">
        <v>2.5</v>
      </c>
      <c r="T2806">
        <f>YEAR(tblOrders[[#This Row],[Order Date]])</f>
        <v>2025</v>
      </c>
      <c r="U2806" t="str">
        <f>TEXT(tblOrders[[#This Row],[Order Date]],"mmm-yyyy")</f>
        <v>May-2025</v>
      </c>
      <c r="V2806" s="4">
        <f>tblOrders[[#This Row],[Profit]]/tblOrders[[#This Row],[Sales Amount]]</f>
        <v>0.39849624060150379</v>
      </c>
      <c r="W2806" t="str">
        <f>VLOOKUP(tblOrders[[#This Row],[City]],CityRegion,2,0)</f>
        <v>South</v>
      </c>
      <c r="X2806" t="str">
        <f>VLOOKUP(tblOrders[[#This Row],[City]],lookups!A:C,3,0)</f>
        <v>Telengana</v>
      </c>
    </row>
    <row r="2807" spans="1:24" x14ac:dyDescent="0.25">
      <c r="A2807" t="s">
        <v>4580</v>
      </c>
      <c r="B2807" s="1">
        <v>45676</v>
      </c>
      <c r="C2807" t="s">
        <v>3967</v>
      </c>
      <c r="D2807" t="s">
        <v>39</v>
      </c>
      <c r="E2807" t="s">
        <v>94</v>
      </c>
      <c r="F2807" t="s">
        <v>95</v>
      </c>
      <c r="G2807" t="s">
        <v>68</v>
      </c>
      <c r="H2807" t="s">
        <v>96</v>
      </c>
      <c r="I2807" t="s">
        <v>76</v>
      </c>
      <c r="J2807" t="s">
        <v>34</v>
      </c>
      <c r="K2807">
        <v>2</v>
      </c>
      <c r="L2807">
        <v>89</v>
      </c>
      <c r="M2807">
        <v>0.1</v>
      </c>
      <c r="N2807">
        <v>160.19999999999999</v>
      </c>
      <c r="O2807">
        <v>50.2</v>
      </c>
      <c r="P2807" t="s">
        <v>28</v>
      </c>
      <c r="Q2807" t="s">
        <v>46</v>
      </c>
      <c r="R2807" t="s">
        <v>36</v>
      </c>
      <c r="S2807">
        <v>3.8</v>
      </c>
      <c r="T2807">
        <f>YEAR(tblOrders[[#This Row],[Order Date]])</f>
        <v>2025</v>
      </c>
      <c r="U2807" t="str">
        <f>TEXT(tblOrders[[#This Row],[Order Date]],"mmm-yyyy")</f>
        <v>Jan-2025</v>
      </c>
      <c r="V2807" s="4">
        <f>tblOrders[[#This Row],[Profit]]/tblOrders[[#This Row],[Sales Amount]]</f>
        <v>0.31335830212234711</v>
      </c>
      <c r="W2807" t="str">
        <f>VLOOKUP(tblOrders[[#This Row],[City]],CityRegion,2,0)</f>
        <v>South</v>
      </c>
      <c r="X2807" t="str">
        <f>VLOOKUP(tblOrders[[#This Row],[City]],lookups!A:C,3,0)</f>
        <v>Kerala</v>
      </c>
    </row>
    <row r="2808" spans="1:24" x14ac:dyDescent="0.25">
      <c r="A2808" t="s">
        <v>4581</v>
      </c>
      <c r="B2808" s="1">
        <v>45946</v>
      </c>
      <c r="C2808" t="s">
        <v>1741</v>
      </c>
      <c r="D2808" t="s">
        <v>21</v>
      </c>
      <c r="E2808" t="s">
        <v>73</v>
      </c>
      <c r="F2808" t="s">
        <v>74</v>
      </c>
      <c r="G2808" t="s">
        <v>68</v>
      </c>
      <c r="H2808" t="s">
        <v>75</v>
      </c>
      <c r="I2808" t="s">
        <v>26</v>
      </c>
      <c r="J2808" t="s">
        <v>27</v>
      </c>
      <c r="K2808">
        <v>2</v>
      </c>
      <c r="L2808">
        <v>65</v>
      </c>
      <c r="M2808">
        <v>0</v>
      </c>
      <c r="N2808">
        <v>130</v>
      </c>
      <c r="O2808">
        <v>54</v>
      </c>
      <c r="P2808" t="s">
        <v>28</v>
      </c>
      <c r="Q2808" t="s">
        <v>91</v>
      </c>
      <c r="R2808" t="s">
        <v>30</v>
      </c>
      <c r="S2808">
        <v>4.2</v>
      </c>
      <c r="T2808">
        <f>YEAR(tblOrders[[#This Row],[Order Date]])</f>
        <v>2025</v>
      </c>
      <c r="U2808" t="str">
        <f>TEXT(tblOrders[[#This Row],[Order Date]],"mmm-yyyy")</f>
        <v>Oct-2025</v>
      </c>
      <c r="V2808" s="4">
        <f>tblOrders[[#This Row],[Profit]]/tblOrders[[#This Row],[Sales Amount]]</f>
        <v>0.41538461538461541</v>
      </c>
      <c r="W2808" t="str">
        <f>VLOOKUP(tblOrders[[#This Row],[City]],CityRegion,2,0)</f>
        <v>South</v>
      </c>
      <c r="X2808" t="str">
        <f>VLOOKUP(tblOrders[[#This Row],[City]],lookups!A:C,3,0)</f>
        <v>Karnataka</v>
      </c>
    </row>
    <row r="2809" spans="1:24" x14ac:dyDescent="0.25">
      <c r="A2809" t="s">
        <v>4582</v>
      </c>
      <c r="B2809" s="1">
        <v>45714</v>
      </c>
      <c r="C2809" t="s">
        <v>2230</v>
      </c>
      <c r="D2809" t="s">
        <v>39</v>
      </c>
      <c r="E2809" t="s">
        <v>60</v>
      </c>
      <c r="F2809" t="s">
        <v>61</v>
      </c>
      <c r="G2809" t="s">
        <v>62</v>
      </c>
      <c r="H2809" t="s">
        <v>63</v>
      </c>
      <c r="I2809" t="s">
        <v>76</v>
      </c>
      <c r="J2809" t="s">
        <v>34</v>
      </c>
      <c r="K2809">
        <v>3</v>
      </c>
      <c r="L2809">
        <v>45</v>
      </c>
      <c r="M2809">
        <v>0.1</v>
      </c>
      <c r="N2809">
        <v>121.5</v>
      </c>
      <c r="O2809">
        <v>43.5</v>
      </c>
      <c r="P2809" t="s">
        <v>28</v>
      </c>
      <c r="Q2809" t="s">
        <v>29</v>
      </c>
      <c r="R2809" t="s">
        <v>36</v>
      </c>
      <c r="S2809">
        <v>3.4</v>
      </c>
      <c r="T2809">
        <f>YEAR(tblOrders[[#This Row],[Order Date]])</f>
        <v>2025</v>
      </c>
      <c r="U2809" t="str">
        <f>TEXT(tblOrders[[#This Row],[Order Date]],"mmm-yyyy")</f>
        <v>Feb-2025</v>
      </c>
      <c r="V2809" s="4">
        <f>tblOrders[[#This Row],[Profit]]/tblOrders[[#This Row],[Sales Amount]]</f>
        <v>0.35802469135802467</v>
      </c>
      <c r="W2809" t="str">
        <f>VLOOKUP(tblOrders[[#This Row],[City]],CityRegion,2,0)</f>
        <v>South</v>
      </c>
      <c r="X2809" t="str">
        <f>VLOOKUP(tblOrders[[#This Row],[City]],lookups!A:C,3,0)</f>
        <v>Kerala</v>
      </c>
    </row>
    <row r="2810" spans="1:24" x14ac:dyDescent="0.25">
      <c r="A2810" t="s">
        <v>4583</v>
      </c>
      <c r="B2810" s="1">
        <v>45671</v>
      </c>
      <c r="C2810" t="s">
        <v>2375</v>
      </c>
      <c r="D2810" t="s">
        <v>21</v>
      </c>
      <c r="E2810" t="s">
        <v>79</v>
      </c>
      <c r="F2810" t="s">
        <v>80</v>
      </c>
      <c r="G2810" t="s">
        <v>68</v>
      </c>
      <c r="H2810" t="s">
        <v>81</v>
      </c>
      <c r="I2810" t="s">
        <v>52</v>
      </c>
      <c r="J2810" t="s">
        <v>34</v>
      </c>
      <c r="K2810">
        <v>3</v>
      </c>
      <c r="L2810">
        <v>799</v>
      </c>
      <c r="M2810">
        <v>0.2</v>
      </c>
      <c r="N2810">
        <v>1917.6</v>
      </c>
      <c r="O2810">
        <v>57.6</v>
      </c>
      <c r="P2810" t="s">
        <v>111</v>
      </c>
      <c r="Q2810" t="s">
        <v>46</v>
      </c>
      <c r="R2810" t="s">
        <v>36</v>
      </c>
      <c r="S2810">
        <v>4.4000000000000004</v>
      </c>
      <c r="T2810">
        <f>YEAR(tblOrders[[#This Row],[Order Date]])</f>
        <v>2025</v>
      </c>
      <c r="U2810" t="str">
        <f>TEXT(tblOrders[[#This Row],[Order Date]],"mmm-yyyy")</f>
        <v>Jan-2025</v>
      </c>
      <c r="V2810" s="4">
        <f>tblOrders[[#This Row],[Profit]]/tblOrders[[#This Row],[Sales Amount]]</f>
        <v>3.0037546933667086E-2</v>
      </c>
      <c r="W2810" t="str">
        <f>VLOOKUP(tblOrders[[#This Row],[City]],CityRegion,2,0)</f>
        <v>South</v>
      </c>
      <c r="X2810" t="str">
        <f>VLOOKUP(tblOrders[[#This Row],[City]],lookups!A:C,3,0)</f>
        <v>Kerala</v>
      </c>
    </row>
    <row r="2811" spans="1:24" x14ac:dyDescent="0.25">
      <c r="A2811" t="s">
        <v>4584</v>
      </c>
      <c r="B2811" s="1">
        <v>45989</v>
      </c>
      <c r="C2811" t="s">
        <v>556</v>
      </c>
      <c r="D2811" t="s">
        <v>21</v>
      </c>
      <c r="E2811" t="s">
        <v>114</v>
      </c>
      <c r="F2811" t="s">
        <v>115</v>
      </c>
      <c r="G2811" t="s">
        <v>42</v>
      </c>
      <c r="H2811" t="s">
        <v>116</v>
      </c>
      <c r="I2811" t="s">
        <v>26</v>
      </c>
      <c r="J2811" t="s">
        <v>27</v>
      </c>
      <c r="K2811">
        <v>5</v>
      </c>
      <c r="L2811">
        <v>12</v>
      </c>
      <c r="M2811">
        <v>0.15</v>
      </c>
      <c r="N2811">
        <v>51</v>
      </c>
      <c r="O2811">
        <v>21</v>
      </c>
      <c r="P2811" t="s">
        <v>28</v>
      </c>
      <c r="Q2811" t="s">
        <v>35</v>
      </c>
      <c r="R2811" t="s">
        <v>36</v>
      </c>
      <c r="S2811">
        <v>4.4000000000000004</v>
      </c>
      <c r="T2811">
        <f>YEAR(tblOrders[[#This Row],[Order Date]])</f>
        <v>2025</v>
      </c>
      <c r="U2811" t="str">
        <f>TEXT(tblOrders[[#This Row],[Order Date]],"mmm-yyyy")</f>
        <v>Nov-2025</v>
      </c>
      <c r="V2811" s="4">
        <f>tblOrders[[#This Row],[Profit]]/tblOrders[[#This Row],[Sales Amount]]</f>
        <v>0.41176470588235292</v>
      </c>
      <c r="W2811" t="str">
        <f>VLOOKUP(tblOrders[[#This Row],[City]],CityRegion,2,0)</f>
        <v>South</v>
      </c>
      <c r="X2811" t="str">
        <f>VLOOKUP(tblOrders[[#This Row],[City]],lookups!A:C,3,0)</f>
        <v>Karnataka</v>
      </c>
    </row>
    <row r="2812" spans="1:24" x14ac:dyDescent="0.25">
      <c r="A2812" t="s">
        <v>4585</v>
      </c>
      <c r="B2812" s="1">
        <v>45687</v>
      </c>
      <c r="C2812" t="s">
        <v>4586</v>
      </c>
      <c r="D2812" t="s">
        <v>21</v>
      </c>
      <c r="E2812" t="s">
        <v>108</v>
      </c>
      <c r="F2812" t="s">
        <v>109</v>
      </c>
      <c r="G2812" t="s">
        <v>62</v>
      </c>
      <c r="H2812" t="s">
        <v>110</v>
      </c>
      <c r="I2812" t="s">
        <v>44</v>
      </c>
      <c r="J2812" t="s">
        <v>34</v>
      </c>
      <c r="K2812">
        <v>1</v>
      </c>
      <c r="L2812">
        <v>110</v>
      </c>
      <c r="M2812">
        <v>0.1</v>
      </c>
      <c r="N2812">
        <v>99</v>
      </c>
      <c r="O2812">
        <v>31</v>
      </c>
      <c r="P2812" t="s">
        <v>28</v>
      </c>
      <c r="Q2812" t="s">
        <v>29</v>
      </c>
      <c r="R2812" t="s">
        <v>36</v>
      </c>
      <c r="S2812">
        <v>4.5999999999999996</v>
      </c>
      <c r="T2812">
        <f>YEAR(tblOrders[[#This Row],[Order Date]])</f>
        <v>2025</v>
      </c>
      <c r="U2812" t="str">
        <f>TEXT(tblOrders[[#This Row],[Order Date]],"mmm-yyyy")</f>
        <v>Jan-2025</v>
      </c>
      <c r="V2812" s="4">
        <f>tblOrders[[#This Row],[Profit]]/tblOrders[[#This Row],[Sales Amount]]</f>
        <v>0.31313131313131315</v>
      </c>
      <c r="W2812" t="str">
        <f>VLOOKUP(tblOrders[[#This Row],[City]],CityRegion,2,0)</f>
        <v>South</v>
      </c>
      <c r="X2812" t="str">
        <f>VLOOKUP(tblOrders[[#This Row],[City]],lookups!A:C,3,0)</f>
        <v>Kerala</v>
      </c>
    </row>
    <row r="2813" spans="1:24" x14ac:dyDescent="0.25">
      <c r="A2813" t="s">
        <v>4587</v>
      </c>
      <c r="B2813" s="1">
        <v>45785</v>
      </c>
      <c r="C2813" t="s">
        <v>3477</v>
      </c>
      <c r="D2813" t="s">
        <v>21</v>
      </c>
      <c r="E2813" t="s">
        <v>114</v>
      </c>
      <c r="F2813" t="s">
        <v>115</v>
      </c>
      <c r="G2813" t="s">
        <v>42</v>
      </c>
      <c r="H2813" t="s">
        <v>116</v>
      </c>
      <c r="I2813" t="s">
        <v>44</v>
      </c>
      <c r="J2813" t="s">
        <v>45</v>
      </c>
      <c r="K2813">
        <v>3</v>
      </c>
      <c r="L2813">
        <v>12</v>
      </c>
      <c r="M2813">
        <v>0.2</v>
      </c>
      <c r="N2813">
        <v>28.8</v>
      </c>
      <c r="O2813">
        <v>10.8</v>
      </c>
      <c r="P2813" t="s">
        <v>111</v>
      </c>
      <c r="Q2813" t="s">
        <v>35</v>
      </c>
      <c r="R2813" t="s">
        <v>36</v>
      </c>
      <c r="S2813">
        <v>4</v>
      </c>
      <c r="T2813">
        <f>YEAR(tblOrders[[#This Row],[Order Date]])</f>
        <v>2025</v>
      </c>
      <c r="U2813" t="str">
        <f>TEXT(tblOrders[[#This Row],[Order Date]],"mmm-yyyy")</f>
        <v>May-2025</v>
      </c>
      <c r="V2813" s="4">
        <f>tblOrders[[#This Row],[Profit]]/tblOrders[[#This Row],[Sales Amount]]</f>
        <v>0.375</v>
      </c>
      <c r="W2813" t="str">
        <f>VLOOKUP(tblOrders[[#This Row],[City]],CityRegion,2,0)</f>
        <v>South</v>
      </c>
      <c r="X2813" t="str">
        <f>VLOOKUP(tblOrders[[#This Row],[City]],lookups!A:C,3,0)</f>
        <v>Kerala</v>
      </c>
    </row>
    <row r="2814" spans="1:24" x14ac:dyDescent="0.25">
      <c r="A2814" t="s">
        <v>4588</v>
      </c>
      <c r="B2814" s="1">
        <v>45839</v>
      </c>
      <c r="C2814" t="s">
        <v>4589</v>
      </c>
      <c r="D2814" t="s">
        <v>21</v>
      </c>
      <c r="E2814" t="s">
        <v>22</v>
      </c>
      <c r="F2814" t="s">
        <v>23</v>
      </c>
      <c r="G2814" t="s">
        <v>24</v>
      </c>
      <c r="H2814" t="s">
        <v>25</v>
      </c>
      <c r="I2814" t="s">
        <v>84</v>
      </c>
      <c r="J2814" t="s">
        <v>45</v>
      </c>
      <c r="K2814">
        <v>2</v>
      </c>
      <c r="L2814">
        <v>190</v>
      </c>
      <c r="M2814">
        <v>0.15</v>
      </c>
      <c r="N2814">
        <v>323</v>
      </c>
      <c r="O2814">
        <v>73</v>
      </c>
      <c r="P2814" t="s">
        <v>28</v>
      </c>
      <c r="Q2814" t="s">
        <v>91</v>
      </c>
      <c r="R2814" t="s">
        <v>36</v>
      </c>
      <c r="S2814">
        <v>4.5999999999999996</v>
      </c>
      <c r="T2814">
        <f>YEAR(tblOrders[[#This Row],[Order Date]])</f>
        <v>2025</v>
      </c>
      <c r="U2814" t="str">
        <f>TEXT(tblOrders[[#This Row],[Order Date]],"mmm-yyyy")</f>
        <v>Jul-2025</v>
      </c>
      <c r="V2814" s="4">
        <f>tblOrders[[#This Row],[Profit]]/tblOrders[[#This Row],[Sales Amount]]</f>
        <v>0.2260061919504644</v>
      </c>
      <c r="W2814" t="str">
        <f>VLOOKUP(tblOrders[[#This Row],[City]],CityRegion,2,0)</f>
        <v>West</v>
      </c>
      <c r="X2814" t="str">
        <f>VLOOKUP(tblOrders[[#This Row],[City]],lookups!A:C,3,0)</f>
        <v>Maharashtra</v>
      </c>
    </row>
    <row r="2815" spans="1:24" x14ac:dyDescent="0.25">
      <c r="A2815" t="s">
        <v>4590</v>
      </c>
      <c r="B2815" s="1">
        <v>45984</v>
      </c>
      <c r="C2815" t="s">
        <v>3887</v>
      </c>
      <c r="D2815" t="s">
        <v>21</v>
      </c>
      <c r="E2815" t="s">
        <v>73</v>
      </c>
      <c r="F2815" t="s">
        <v>74</v>
      </c>
      <c r="G2815" t="s">
        <v>68</v>
      </c>
      <c r="H2815" t="s">
        <v>75</v>
      </c>
      <c r="I2815" t="s">
        <v>52</v>
      </c>
      <c r="J2815" t="s">
        <v>27</v>
      </c>
      <c r="K2815">
        <v>1</v>
      </c>
      <c r="L2815">
        <v>65</v>
      </c>
      <c r="M2815">
        <v>0.05</v>
      </c>
      <c r="N2815">
        <v>61.75</v>
      </c>
      <c r="O2815">
        <v>23.75</v>
      </c>
      <c r="P2815" t="s">
        <v>28</v>
      </c>
      <c r="Q2815" t="s">
        <v>86</v>
      </c>
      <c r="R2815" t="s">
        <v>36</v>
      </c>
      <c r="S2815">
        <v>4.8</v>
      </c>
      <c r="T2815">
        <f>YEAR(tblOrders[[#This Row],[Order Date]])</f>
        <v>2025</v>
      </c>
      <c r="U2815" t="str">
        <f>TEXT(tblOrders[[#This Row],[Order Date]],"mmm-yyyy")</f>
        <v>Nov-2025</v>
      </c>
      <c r="V2815" s="4">
        <f>tblOrders[[#This Row],[Profit]]/tblOrders[[#This Row],[Sales Amount]]</f>
        <v>0.38461538461538464</v>
      </c>
      <c r="W2815" t="str">
        <f>VLOOKUP(tblOrders[[#This Row],[City]],CityRegion,2,0)</f>
        <v>South</v>
      </c>
      <c r="X2815" t="str">
        <f>VLOOKUP(tblOrders[[#This Row],[City]],lookups!A:C,3,0)</f>
        <v>Kerala</v>
      </c>
    </row>
    <row r="2816" spans="1:24" x14ac:dyDescent="0.25">
      <c r="A2816" t="s">
        <v>4591</v>
      </c>
      <c r="B2816" s="1">
        <v>45660</v>
      </c>
      <c r="C2816" t="s">
        <v>4592</v>
      </c>
      <c r="D2816" t="s">
        <v>39</v>
      </c>
      <c r="E2816" t="s">
        <v>108</v>
      </c>
      <c r="F2816" t="s">
        <v>109</v>
      </c>
      <c r="G2816" t="s">
        <v>62</v>
      </c>
      <c r="H2816" t="s">
        <v>110</v>
      </c>
      <c r="I2816" t="s">
        <v>44</v>
      </c>
      <c r="J2816" t="s">
        <v>27</v>
      </c>
      <c r="K2816">
        <v>1</v>
      </c>
      <c r="L2816">
        <v>110</v>
      </c>
      <c r="M2816">
        <v>0.1</v>
      </c>
      <c r="N2816">
        <v>99</v>
      </c>
      <c r="O2816">
        <v>31</v>
      </c>
      <c r="P2816" t="s">
        <v>111</v>
      </c>
      <c r="Q2816" t="s">
        <v>46</v>
      </c>
      <c r="R2816" t="s">
        <v>36</v>
      </c>
      <c r="S2816">
        <v>3.3</v>
      </c>
      <c r="T2816">
        <f>YEAR(tblOrders[[#This Row],[Order Date]])</f>
        <v>2025</v>
      </c>
      <c r="U2816" t="str">
        <f>TEXT(tblOrders[[#This Row],[Order Date]],"mmm-yyyy")</f>
        <v>Jan-2025</v>
      </c>
      <c r="V2816" s="4">
        <f>tblOrders[[#This Row],[Profit]]/tblOrders[[#This Row],[Sales Amount]]</f>
        <v>0.31313131313131315</v>
      </c>
      <c r="W2816" t="str">
        <f>VLOOKUP(tblOrders[[#This Row],[City]],CityRegion,2,0)</f>
        <v>South</v>
      </c>
      <c r="X2816" t="str">
        <f>VLOOKUP(tblOrders[[#This Row],[City]],lookups!A:C,3,0)</f>
        <v>Kerala</v>
      </c>
    </row>
    <row r="2817" spans="1:24" x14ac:dyDescent="0.25">
      <c r="A2817" t="s">
        <v>4593</v>
      </c>
      <c r="B2817" s="1">
        <v>45932</v>
      </c>
      <c r="C2817" t="s">
        <v>198</v>
      </c>
      <c r="D2817" t="s">
        <v>21</v>
      </c>
      <c r="E2817" t="s">
        <v>49</v>
      </c>
      <c r="F2817" t="s">
        <v>50</v>
      </c>
      <c r="G2817" t="s">
        <v>24</v>
      </c>
      <c r="H2817" t="s">
        <v>51</v>
      </c>
      <c r="I2817" t="s">
        <v>26</v>
      </c>
      <c r="J2817" t="s">
        <v>45</v>
      </c>
      <c r="K2817">
        <v>4</v>
      </c>
      <c r="L2817">
        <v>85</v>
      </c>
      <c r="M2817">
        <v>0.15</v>
      </c>
      <c r="N2817">
        <v>289</v>
      </c>
      <c r="O2817">
        <v>81</v>
      </c>
      <c r="P2817" t="s">
        <v>28</v>
      </c>
      <c r="Q2817" t="s">
        <v>35</v>
      </c>
      <c r="R2817" t="s">
        <v>36</v>
      </c>
      <c r="S2817">
        <v>4.0999999999999996</v>
      </c>
      <c r="T2817">
        <f>YEAR(tblOrders[[#This Row],[Order Date]])</f>
        <v>2025</v>
      </c>
      <c r="U2817" t="str">
        <f>TEXT(tblOrders[[#This Row],[Order Date]],"mmm-yyyy")</f>
        <v>Oct-2025</v>
      </c>
      <c r="V2817" s="4">
        <f>tblOrders[[#This Row],[Profit]]/tblOrders[[#This Row],[Sales Amount]]</f>
        <v>0.28027681660899656</v>
      </c>
      <c r="W2817" t="str">
        <f>VLOOKUP(tblOrders[[#This Row],[City]],CityRegion,2,0)</f>
        <v>South</v>
      </c>
      <c r="X2817" t="str">
        <f>VLOOKUP(tblOrders[[#This Row],[City]],lookups!A:C,3,0)</f>
        <v>Karnataka</v>
      </c>
    </row>
    <row r="2818" spans="1:24" x14ac:dyDescent="0.25">
      <c r="A2818" t="s">
        <v>4594</v>
      </c>
      <c r="B2818" s="1">
        <v>45734</v>
      </c>
      <c r="C2818" t="s">
        <v>960</v>
      </c>
      <c r="D2818" t="s">
        <v>21</v>
      </c>
      <c r="E2818" t="s">
        <v>73</v>
      </c>
      <c r="F2818" t="s">
        <v>74</v>
      </c>
      <c r="G2818" t="s">
        <v>68</v>
      </c>
      <c r="H2818" t="s">
        <v>75</v>
      </c>
      <c r="I2818" t="s">
        <v>44</v>
      </c>
      <c r="J2818" t="s">
        <v>34</v>
      </c>
      <c r="K2818">
        <v>4</v>
      </c>
      <c r="L2818">
        <v>65</v>
      </c>
      <c r="M2818">
        <v>0.15</v>
      </c>
      <c r="N2818">
        <v>221</v>
      </c>
      <c r="O2818">
        <v>69</v>
      </c>
      <c r="P2818" t="s">
        <v>28</v>
      </c>
      <c r="Q2818" t="s">
        <v>91</v>
      </c>
      <c r="R2818" t="s">
        <v>36</v>
      </c>
      <c r="S2818">
        <v>2.8</v>
      </c>
      <c r="T2818">
        <f>YEAR(tblOrders[[#This Row],[Order Date]])</f>
        <v>2025</v>
      </c>
      <c r="U2818" t="str">
        <f>TEXT(tblOrders[[#This Row],[Order Date]],"mmm-yyyy")</f>
        <v>Mar-2025</v>
      </c>
      <c r="V2818" s="4">
        <f>tblOrders[[#This Row],[Profit]]/tblOrders[[#This Row],[Sales Amount]]</f>
        <v>0.31221719457013575</v>
      </c>
      <c r="W2818" t="str">
        <f>VLOOKUP(tblOrders[[#This Row],[City]],CityRegion,2,0)</f>
        <v>South</v>
      </c>
      <c r="X2818" t="str">
        <f>VLOOKUP(tblOrders[[#This Row],[City]],lookups!A:C,3,0)</f>
        <v>Kerala</v>
      </c>
    </row>
    <row r="2819" spans="1:24" x14ac:dyDescent="0.25">
      <c r="A2819" t="s">
        <v>4595</v>
      </c>
      <c r="B2819" s="1">
        <v>45776</v>
      </c>
      <c r="C2819" t="s">
        <v>502</v>
      </c>
      <c r="D2819" t="s">
        <v>39</v>
      </c>
      <c r="E2819" t="s">
        <v>101</v>
      </c>
      <c r="F2819" t="s">
        <v>102</v>
      </c>
      <c r="G2819" t="s">
        <v>24</v>
      </c>
      <c r="H2819" t="s">
        <v>103</v>
      </c>
      <c r="I2819" t="s">
        <v>44</v>
      </c>
      <c r="J2819" t="s">
        <v>45</v>
      </c>
      <c r="K2819">
        <v>3</v>
      </c>
      <c r="L2819">
        <v>120</v>
      </c>
      <c r="M2819">
        <v>0</v>
      </c>
      <c r="N2819">
        <v>360</v>
      </c>
      <c r="O2819">
        <v>126</v>
      </c>
      <c r="P2819" t="s">
        <v>28</v>
      </c>
      <c r="Q2819" t="s">
        <v>35</v>
      </c>
      <c r="R2819" t="s">
        <v>36</v>
      </c>
      <c r="S2819">
        <v>4.0999999999999996</v>
      </c>
      <c r="T2819">
        <f>YEAR(tblOrders[[#This Row],[Order Date]])</f>
        <v>2025</v>
      </c>
      <c r="U2819" t="str">
        <f>TEXT(tblOrders[[#This Row],[Order Date]],"mmm-yyyy")</f>
        <v>Apr-2025</v>
      </c>
      <c r="V2819" s="4">
        <f>tblOrders[[#This Row],[Profit]]/tblOrders[[#This Row],[Sales Amount]]</f>
        <v>0.35</v>
      </c>
      <c r="W2819" t="str">
        <f>VLOOKUP(tblOrders[[#This Row],[City]],CityRegion,2,0)</f>
        <v>South</v>
      </c>
      <c r="X2819" t="str">
        <f>VLOOKUP(tblOrders[[#This Row],[City]],lookups!A:C,3,0)</f>
        <v>Kerala</v>
      </c>
    </row>
    <row r="2820" spans="1:24" x14ac:dyDescent="0.25">
      <c r="A2820" t="s">
        <v>4596</v>
      </c>
      <c r="B2820" s="1">
        <v>45660</v>
      </c>
      <c r="C2820" t="s">
        <v>4597</v>
      </c>
      <c r="D2820" t="s">
        <v>21</v>
      </c>
      <c r="E2820" t="s">
        <v>108</v>
      </c>
      <c r="F2820" t="s">
        <v>109</v>
      </c>
      <c r="G2820" t="s">
        <v>62</v>
      </c>
      <c r="H2820" t="s">
        <v>110</v>
      </c>
      <c r="I2820" t="s">
        <v>139</v>
      </c>
      <c r="J2820" t="s">
        <v>27</v>
      </c>
      <c r="K2820">
        <v>3</v>
      </c>
      <c r="L2820">
        <v>110</v>
      </c>
      <c r="M2820">
        <v>0.2</v>
      </c>
      <c r="N2820">
        <v>264</v>
      </c>
      <c r="O2820">
        <v>60</v>
      </c>
      <c r="P2820" t="s">
        <v>28</v>
      </c>
      <c r="Q2820" t="s">
        <v>29</v>
      </c>
      <c r="R2820" t="s">
        <v>36</v>
      </c>
      <c r="S2820">
        <v>2.9</v>
      </c>
      <c r="T2820">
        <f>YEAR(tblOrders[[#This Row],[Order Date]])</f>
        <v>2025</v>
      </c>
      <c r="U2820" t="str">
        <f>TEXT(tblOrders[[#This Row],[Order Date]],"mmm-yyyy")</f>
        <v>Jan-2025</v>
      </c>
      <c r="V2820" s="4">
        <f>tblOrders[[#This Row],[Profit]]/tblOrders[[#This Row],[Sales Amount]]</f>
        <v>0.22727272727272727</v>
      </c>
      <c r="W2820" t="str">
        <f>VLOOKUP(tblOrders[[#This Row],[City]],CityRegion,2,0)</f>
        <v>South</v>
      </c>
      <c r="X2820" t="str">
        <f>VLOOKUP(tblOrders[[#This Row],[City]],lookups!A:C,3,0)</f>
        <v>Tamil Nadu</v>
      </c>
    </row>
    <row r="2821" spans="1:24" x14ac:dyDescent="0.25">
      <c r="A2821" t="s">
        <v>4598</v>
      </c>
      <c r="B2821" s="1">
        <v>45847</v>
      </c>
      <c r="C2821" t="s">
        <v>4599</v>
      </c>
      <c r="D2821" t="s">
        <v>21</v>
      </c>
      <c r="E2821" t="s">
        <v>94</v>
      </c>
      <c r="F2821" t="s">
        <v>95</v>
      </c>
      <c r="G2821" t="s">
        <v>68</v>
      </c>
      <c r="H2821" t="s">
        <v>96</v>
      </c>
      <c r="I2821" t="s">
        <v>76</v>
      </c>
      <c r="J2821" t="s">
        <v>45</v>
      </c>
      <c r="K2821">
        <v>1</v>
      </c>
      <c r="L2821">
        <v>89</v>
      </c>
      <c r="M2821">
        <v>0.15</v>
      </c>
      <c r="N2821">
        <v>75.650000000000006</v>
      </c>
      <c r="O2821">
        <v>20.65</v>
      </c>
      <c r="P2821" t="s">
        <v>148</v>
      </c>
      <c r="Q2821" t="s">
        <v>35</v>
      </c>
      <c r="R2821" t="s">
        <v>30</v>
      </c>
      <c r="S2821">
        <v>3.5</v>
      </c>
      <c r="T2821">
        <f>YEAR(tblOrders[[#This Row],[Order Date]])</f>
        <v>2025</v>
      </c>
      <c r="U2821" t="str">
        <f>TEXT(tblOrders[[#This Row],[Order Date]],"mmm-yyyy")</f>
        <v>Jul-2025</v>
      </c>
      <c r="V2821" s="4">
        <f>tblOrders[[#This Row],[Profit]]/tblOrders[[#This Row],[Sales Amount]]</f>
        <v>0.27296761401189684</v>
      </c>
      <c r="W2821" t="str">
        <f>VLOOKUP(tblOrders[[#This Row],[City]],CityRegion,2,0)</f>
        <v>South</v>
      </c>
      <c r="X2821" t="str">
        <f>VLOOKUP(tblOrders[[#This Row],[City]],lookups!A:C,3,0)</f>
        <v>Kerala</v>
      </c>
    </row>
    <row r="2822" spans="1:24" x14ac:dyDescent="0.25">
      <c r="A2822" t="s">
        <v>4600</v>
      </c>
      <c r="B2822" s="1">
        <v>45805</v>
      </c>
      <c r="C2822" t="s">
        <v>2959</v>
      </c>
      <c r="D2822" t="s">
        <v>21</v>
      </c>
      <c r="E2822" t="s">
        <v>94</v>
      </c>
      <c r="F2822" t="s">
        <v>95</v>
      </c>
      <c r="G2822" t="s">
        <v>68</v>
      </c>
      <c r="H2822" t="s">
        <v>96</v>
      </c>
      <c r="I2822" t="s">
        <v>26</v>
      </c>
      <c r="J2822" t="s">
        <v>45</v>
      </c>
      <c r="K2822">
        <v>4</v>
      </c>
      <c r="L2822">
        <v>89</v>
      </c>
      <c r="M2822">
        <v>0.15</v>
      </c>
      <c r="N2822">
        <v>302.60000000000002</v>
      </c>
      <c r="O2822">
        <v>82.6</v>
      </c>
      <c r="P2822" t="s">
        <v>28</v>
      </c>
      <c r="Q2822" t="s">
        <v>46</v>
      </c>
      <c r="R2822" t="s">
        <v>36</v>
      </c>
      <c r="S2822">
        <v>4.3</v>
      </c>
      <c r="T2822">
        <f>YEAR(tblOrders[[#This Row],[Order Date]])</f>
        <v>2025</v>
      </c>
      <c r="U2822" t="str">
        <f>TEXT(tblOrders[[#This Row],[Order Date]],"mmm-yyyy")</f>
        <v>May-2025</v>
      </c>
      <c r="V2822" s="4">
        <f>tblOrders[[#This Row],[Profit]]/tblOrders[[#This Row],[Sales Amount]]</f>
        <v>0.27296761401189684</v>
      </c>
      <c r="W2822" t="str">
        <f>VLOOKUP(tblOrders[[#This Row],[City]],CityRegion,2,0)</f>
        <v>South</v>
      </c>
      <c r="X2822" t="str">
        <f>VLOOKUP(tblOrders[[#This Row],[City]],lookups!A:C,3,0)</f>
        <v>Karnataka</v>
      </c>
    </row>
    <row r="2823" spans="1:24" x14ac:dyDescent="0.25">
      <c r="A2823" t="s">
        <v>4601</v>
      </c>
      <c r="B2823" s="1">
        <v>45893</v>
      </c>
      <c r="C2823" t="s">
        <v>1938</v>
      </c>
      <c r="D2823" t="s">
        <v>21</v>
      </c>
      <c r="E2823" t="s">
        <v>22</v>
      </c>
      <c r="F2823" t="s">
        <v>23</v>
      </c>
      <c r="G2823" t="s">
        <v>24</v>
      </c>
      <c r="H2823" t="s">
        <v>25</v>
      </c>
      <c r="I2823" t="s">
        <v>76</v>
      </c>
      <c r="J2823" t="s">
        <v>34</v>
      </c>
      <c r="K2823">
        <v>5</v>
      </c>
      <c r="L2823">
        <v>190</v>
      </c>
      <c r="M2823">
        <v>0.2</v>
      </c>
      <c r="N2823">
        <v>760</v>
      </c>
      <c r="O2823">
        <v>135</v>
      </c>
      <c r="P2823" t="s">
        <v>85</v>
      </c>
      <c r="Q2823" t="s">
        <v>86</v>
      </c>
      <c r="R2823" t="s">
        <v>36</v>
      </c>
      <c r="S2823">
        <v>4.2</v>
      </c>
      <c r="T2823">
        <f>YEAR(tblOrders[[#This Row],[Order Date]])</f>
        <v>2025</v>
      </c>
      <c r="U2823" t="str">
        <f>TEXT(tblOrders[[#This Row],[Order Date]],"mmm-yyyy")</f>
        <v>Aug-2025</v>
      </c>
      <c r="V2823" s="4">
        <f>tblOrders[[#This Row],[Profit]]/tblOrders[[#This Row],[Sales Amount]]</f>
        <v>0.17763157894736842</v>
      </c>
      <c r="W2823" t="str">
        <f>VLOOKUP(tblOrders[[#This Row],[City]],CityRegion,2,0)</f>
        <v>South</v>
      </c>
      <c r="X2823" t="str">
        <f>VLOOKUP(tblOrders[[#This Row],[City]],lookups!A:C,3,0)</f>
        <v>Kerala</v>
      </c>
    </row>
    <row r="2824" spans="1:24" x14ac:dyDescent="0.25">
      <c r="A2824" t="s">
        <v>4602</v>
      </c>
      <c r="B2824" s="1">
        <v>45936</v>
      </c>
      <c r="C2824" t="s">
        <v>4603</v>
      </c>
      <c r="D2824" t="s">
        <v>39</v>
      </c>
      <c r="E2824" t="s">
        <v>79</v>
      </c>
      <c r="F2824" t="s">
        <v>80</v>
      </c>
      <c r="G2824" t="s">
        <v>68</v>
      </c>
      <c r="H2824" t="s">
        <v>81</v>
      </c>
      <c r="I2824" t="s">
        <v>44</v>
      </c>
      <c r="J2824" t="s">
        <v>45</v>
      </c>
      <c r="K2824">
        <v>3</v>
      </c>
      <c r="L2824">
        <v>799</v>
      </c>
      <c r="M2824">
        <v>0.05</v>
      </c>
      <c r="N2824">
        <v>2277.15</v>
      </c>
      <c r="O2824">
        <v>417.15</v>
      </c>
      <c r="P2824" t="s">
        <v>28</v>
      </c>
      <c r="Q2824" t="s">
        <v>46</v>
      </c>
      <c r="R2824" t="s">
        <v>30</v>
      </c>
      <c r="S2824">
        <v>3.3</v>
      </c>
      <c r="T2824">
        <f>YEAR(tblOrders[[#This Row],[Order Date]])</f>
        <v>2025</v>
      </c>
      <c r="U2824" t="str">
        <f>TEXT(tblOrders[[#This Row],[Order Date]],"mmm-yyyy")</f>
        <v>Oct-2025</v>
      </c>
      <c r="V2824" s="4">
        <f>tblOrders[[#This Row],[Profit]]/tblOrders[[#This Row],[Sales Amount]]</f>
        <v>0.18318951320729859</v>
      </c>
      <c r="W2824" t="str">
        <f>VLOOKUP(tblOrders[[#This Row],[City]],CityRegion,2,0)</f>
        <v>South</v>
      </c>
      <c r="X2824" t="str">
        <f>VLOOKUP(tblOrders[[#This Row],[City]],lookups!A:C,3,0)</f>
        <v>Kerala</v>
      </c>
    </row>
    <row r="2825" spans="1:24" x14ac:dyDescent="0.25">
      <c r="A2825" t="s">
        <v>4604</v>
      </c>
      <c r="B2825" s="1">
        <v>45961</v>
      </c>
      <c r="C2825" t="s">
        <v>550</v>
      </c>
      <c r="D2825" t="s">
        <v>21</v>
      </c>
      <c r="E2825" t="s">
        <v>22</v>
      </c>
      <c r="F2825" t="s">
        <v>23</v>
      </c>
      <c r="G2825" t="s">
        <v>24</v>
      </c>
      <c r="H2825" t="s">
        <v>25</v>
      </c>
      <c r="I2825" t="s">
        <v>130</v>
      </c>
      <c r="J2825" t="s">
        <v>27</v>
      </c>
      <c r="K2825">
        <v>1</v>
      </c>
      <c r="L2825">
        <v>190</v>
      </c>
      <c r="M2825">
        <v>0.05</v>
      </c>
      <c r="N2825">
        <v>180.5</v>
      </c>
      <c r="O2825">
        <v>55.5</v>
      </c>
      <c r="P2825" t="s">
        <v>28</v>
      </c>
      <c r="Q2825" t="s">
        <v>86</v>
      </c>
      <c r="R2825" t="s">
        <v>36</v>
      </c>
      <c r="S2825">
        <v>3.2</v>
      </c>
      <c r="T2825">
        <f>YEAR(tblOrders[[#This Row],[Order Date]])</f>
        <v>2025</v>
      </c>
      <c r="U2825" t="str">
        <f>TEXT(tblOrders[[#This Row],[Order Date]],"mmm-yyyy")</f>
        <v>Oct-2025</v>
      </c>
      <c r="V2825" s="4">
        <f>tblOrders[[#This Row],[Profit]]/tblOrders[[#This Row],[Sales Amount]]</f>
        <v>0.30747922437673131</v>
      </c>
      <c r="W2825" t="str">
        <f>VLOOKUP(tblOrders[[#This Row],[City]],CityRegion,2,0)</f>
        <v>West</v>
      </c>
      <c r="X2825" t="str">
        <f>VLOOKUP(tblOrders[[#This Row],[City]],lookups!A:C,3,0)</f>
        <v>Maharashtra</v>
      </c>
    </row>
    <row r="2826" spans="1:24" x14ac:dyDescent="0.25">
      <c r="A2826" t="s">
        <v>4605</v>
      </c>
      <c r="B2826" s="1">
        <v>45864</v>
      </c>
      <c r="C2826" t="s">
        <v>1684</v>
      </c>
      <c r="D2826" t="s">
        <v>39</v>
      </c>
      <c r="E2826" t="s">
        <v>49</v>
      </c>
      <c r="F2826" t="s">
        <v>50</v>
      </c>
      <c r="G2826" t="s">
        <v>24</v>
      </c>
      <c r="H2826" t="s">
        <v>51</v>
      </c>
      <c r="I2826" t="s">
        <v>70</v>
      </c>
      <c r="J2826" t="s">
        <v>45</v>
      </c>
      <c r="K2826">
        <v>2</v>
      </c>
      <c r="L2826">
        <v>85</v>
      </c>
      <c r="M2826">
        <v>0.05</v>
      </c>
      <c r="N2826">
        <v>161.5</v>
      </c>
      <c r="O2826">
        <v>57.5</v>
      </c>
      <c r="P2826" t="s">
        <v>28</v>
      </c>
      <c r="Q2826" t="s">
        <v>91</v>
      </c>
      <c r="R2826" t="s">
        <v>30</v>
      </c>
      <c r="S2826">
        <v>3.5</v>
      </c>
      <c r="T2826">
        <f>YEAR(tblOrders[[#This Row],[Order Date]])</f>
        <v>2025</v>
      </c>
      <c r="U2826" t="str">
        <f>TEXT(tblOrders[[#This Row],[Order Date]],"mmm-yyyy")</f>
        <v>Jul-2025</v>
      </c>
      <c r="V2826" s="4">
        <f>tblOrders[[#This Row],[Profit]]/tblOrders[[#This Row],[Sales Amount]]</f>
        <v>0.35603715170278638</v>
      </c>
      <c r="W2826" t="str">
        <f>VLOOKUP(tblOrders[[#This Row],[City]],CityRegion,2,0)</f>
        <v>South</v>
      </c>
      <c r="X2826" t="str">
        <f>VLOOKUP(tblOrders[[#This Row],[City]],lookups!A:C,3,0)</f>
        <v>Telengana</v>
      </c>
    </row>
    <row r="2827" spans="1:24" x14ac:dyDescent="0.25">
      <c r="A2827" t="s">
        <v>4606</v>
      </c>
      <c r="B2827" s="1">
        <v>45768</v>
      </c>
      <c r="C2827" t="s">
        <v>2984</v>
      </c>
      <c r="D2827" t="s">
        <v>39</v>
      </c>
      <c r="E2827" t="s">
        <v>60</v>
      </c>
      <c r="F2827" t="s">
        <v>61</v>
      </c>
      <c r="G2827" t="s">
        <v>62</v>
      </c>
      <c r="H2827" t="s">
        <v>63</v>
      </c>
      <c r="I2827" t="s">
        <v>33</v>
      </c>
      <c r="J2827" t="s">
        <v>34</v>
      </c>
      <c r="K2827">
        <v>1</v>
      </c>
      <c r="L2827">
        <v>45</v>
      </c>
      <c r="M2827">
        <v>0.15</v>
      </c>
      <c r="N2827">
        <v>38.25</v>
      </c>
      <c r="O2827">
        <v>12.25</v>
      </c>
      <c r="P2827" t="s">
        <v>28</v>
      </c>
      <c r="Q2827" t="s">
        <v>86</v>
      </c>
      <c r="R2827" t="s">
        <v>30</v>
      </c>
      <c r="S2827">
        <v>4.2</v>
      </c>
      <c r="T2827">
        <f>YEAR(tblOrders[[#This Row],[Order Date]])</f>
        <v>2025</v>
      </c>
      <c r="U2827" t="str">
        <f>TEXT(tblOrders[[#This Row],[Order Date]],"mmm-yyyy")</f>
        <v>Apr-2025</v>
      </c>
      <c r="V2827" s="4">
        <f>tblOrders[[#This Row],[Profit]]/tblOrders[[#This Row],[Sales Amount]]</f>
        <v>0.3202614379084967</v>
      </c>
      <c r="W2827" t="str">
        <f>VLOOKUP(tblOrders[[#This Row],[City]],CityRegion,2,0)</f>
        <v>North</v>
      </c>
      <c r="X2827" t="str">
        <f>VLOOKUP(tblOrders[[#This Row],[City]],lookups!A:C,3,0)</f>
        <v>Delhi</v>
      </c>
    </row>
    <row r="2828" spans="1:24" x14ac:dyDescent="0.25">
      <c r="A2828" t="s">
        <v>4607</v>
      </c>
      <c r="B2828" s="1">
        <v>45848</v>
      </c>
      <c r="C2828" t="s">
        <v>2715</v>
      </c>
      <c r="D2828" t="s">
        <v>21</v>
      </c>
      <c r="E2828" t="s">
        <v>108</v>
      </c>
      <c r="F2828" t="s">
        <v>109</v>
      </c>
      <c r="G2828" t="s">
        <v>62</v>
      </c>
      <c r="H2828" t="s">
        <v>110</v>
      </c>
      <c r="I2828" t="s">
        <v>70</v>
      </c>
      <c r="J2828" t="s">
        <v>45</v>
      </c>
      <c r="K2828">
        <v>4</v>
      </c>
      <c r="L2828">
        <v>110</v>
      </c>
      <c r="M2828">
        <v>0.1</v>
      </c>
      <c r="N2828">
        <v>396</v>
      </c>
      <c r="O2828">
        <v>124</v>
      </c>
      <c r="P2828" t="s">
        <v>28</v>
      </c>
      <c r="Q2828" t="s">
        <v>35</v>
      </c>
      <c r="R2828" t="s">
        <v>36</v>
      </c>
      <c r="S2828">
        <v>2.6</v>
      </c>
      <c r="T2828">
        <f>YEAR(tblOrders[[#This Row],[Order Date]])</f>
        <v>2025</v>
      </c>
      <c r="U2828" t="str">
        <f>TEXT(tblOrders[[#This Row],[Order Date]],"mmm-yyyy")</f>
        <v>Jul-2025</v>
      </c>
      <c r="V2828" s="4">
        <f>tblOrders[[#This Row],[Profit]]/tblOrders[[#This Row],[Sales Amount]]</f>
        <v>0.31313131313131315</v>
      </c>
      <c r="W2828" t="str">
        <f>VLOOKUP(tblOrders[[#This Row],[City]],CityRegion,2,0)</f>
        <v>South</v>
      </c>
      <c r="X2828" t="str">
        <f>VLOOKUP(tblOrders[[#This Row],[City]],lookups!A:C,3,0)</f>
        <v>Telengana</v>
      </c>
    </row>
    <row r="2829" spans="1:24" x14ac:dyDescent="0.25">
      <c r="A2829" t="s">
        <v>4608</v>
      </c>
      <c r="B2829" s="1">
        <v>45662</v>
      </c>
      <c r="C2829" t="s">
        <v>4385</v>
      </c>
      <c r="D2829" t="s">
        <v>39</v>
      </c>
      <c r="E2829" t="s">
        <v>108</v>
      </c>
      <c r="F2829" t="s">
        <v>109</v>
      </c>
      <c r="G2829" t="s">
        <v>62</v>
      </c>
      <c r="H2829" t="s">
        <v>110</v>
      </c>
      <c r="I2829" t="s">
        <v>84</v>
      </c>
      <c r="J2829" t="s">
        <v>34</v>
      </c>
      <c r="K2829">
        <v>1</v>
      </c>
      <c r="L2829">
        <v>110</v>
      </c>
      <c r="M2829">
        <v>0.15</v>
      </c>
      <c r="N2829">
        <v>93.5</v>
      </c>
      <c r="O2829">
        <v>25.5</v>
      </c>
      <c r="P2829" t="s">
        <v>28</v>
      </c>
      <c r="Q2829" t="s">
        <v>91</v>
      </c>
      <c r="R2829" t="s">
        <v>36</v>
      </c>
      <c r="S2829">
        <v>2.9</v>
      </c>
      <c r="T2829">
        <f>YEAR(tblOrders[[#This Row],[Order Date]])</f>
        <v>2025</v>
      </c>
      <c r="U2829" t="str">
        <f>TEXT(tblOrders[[#This Row],[Order Date]],"mmm-yyyy")</f>
        <v>Jan-2025</v>
      </c>
      <c r="V2829" s="4">
        <f>tblOrders[[#This Row],[Profit]]/tblOrders[[#This Row],[Sales Amount]]</f>
        <v>0.27272727272727271</v>
      </c>
      <c r="W2829" t="str">
        <f>VLOOKUP(tblOrders[[#This Row],[City]],CityRegion,2,0)</f>
        <v>West</v>
      </c>
      <c r="X2829" t="str">
        <f>VLOOKUP(tblOrders[[#This Row],[City]],lookups!A:C,3,0)</f>
        <v>Maharashtra</v>
      </c>
    </row>
    <row r="2830" spans="1:24" x14ac:dyDescent="0.25">
      <c r="A2830" t="s">
        <v>4609</v>
      </c>
      <c r="B2830" s="1">
        <v>45960</v>
      </c>
      <c r="C2830" t="s">
        <v>3897</v>
      </c>
      <c r="D2830" t="s">
        <v>39</v>
      </c>
      <c r="E2830" t="s">
        <v>49</v>
      </c>
      <c r="F2830" t="s">
        <v>50</v>
      </c>
      <c r="G2830" t="s">
        <v>24</v>
      </c>
      <c r="H2830" t="s">
        <v>51</v>
      </c>
      <c r="I2830" t="s">
        <v>130</v>
      </c>
      <c r="J2830" t="s">
        <v>34</v>
      </c>
      <c r="K2830">
        <v>3</v>
      </c>
      <c r="L2830">
        <v>85</v>
      </c>
      <c r="M2830">
        <v>0.15</v>
      </c>
      <c r="N2830">
        <v>216.75</v>
      </c>
      <c r="O2830">
        <v>60.75</v>
      </c>
      <c r="P2830" t="s">
        <v>28</v>
      </c>
      <c r="Q2830" t="s">
        <v>86</v>
      </c>
      <c r="R2830" t="s">
        <v>36</v>
      </c>
      <c r="S2830">
        <v>3.7</v>
      </c>
      <c r="T2830">
        <f>YEAR(tblOrders[[#This Row],[Order Date]])</f>
        <v>2025</v>
      </c>
      <c r="U2830" t="str">
        <f>TEXT(tblOrders[[#This Row],[Order Date]],"mmm-yyyy")</f>
        <v>Oct-2025</v>
      </c>
      <c r="V2830" s="4">
        <f>tblOrders[[#This Row],[Profit]]/tblOrders[[#This Row],[Sales Amount]]</f>
        <v>0.28027681660899656</v>
      </c>
      <c r="W2830" t="str">
        <f>VLOOKUP(tblOrders[[#This Row],[City]],CityRegion,2,0)</f>
        <v>West</v>
      </c>
      <c r="X2830" t="str">
        <f>VLOOKUP(tblOrders[[#This Row],[City]],lookups!A:C,3,0)</f>
        <v>Maharashtra</v>
      </c>
    </row>
    <row r="2831" spans="1:24" x14ac:dyDescent="0.25">
      <c r="A2831" t="s">
        <v>4610</v>
      </c>
      <c r="B2831" s="1">
        <v>45856</v>
      </c>
      <c r="C2831" t="s">
        <v>4183</v>
      </c>
      <c r="D2831" t="s">
        <v>21</v>
      </c>
      <c r="E2831" t="s">
        <v>73</v>
      </c>
      <c r="F2831" t="s">
        <v>74</v>
      </c>
      <c r="G2831" t="s">
        <v>68</v>
      </c>
      <c r="H2831" t="s">
        <v>75</v>
      </c>
      <c r="I2831" t="s">
        <v>26</v>
      </c>
      <c r="J2831" t="s">
        <v>45</v>
      </c>
      <c r="K2831">
        <v>5</v>
      </c>
      <c r="L2831">
        <v>65</v>
      </c>
      <c r="M2831">
        <v>0.15</v>
      </c>
      <c r="N2831">
        <v>276.25</v>
      </c>
      <c r="O2831">
        <v>86.25</v>
      </c>
      <c r="P2831" t="s">
        <v>28</v>
      </c>
      <c r="Q2831" t="s">
        <v>86</v>
      </c>
      <c r="R2831" t="s">
        <v>30</v>
      </c>
      <c r="S2831">
        <v>3.4</v>
      </c>
      <c r="T2831">
        <f>YEAR(tblOrders[[#This Row],[Order Date]])</f>
        <v>2025</v>
      </c>
      <c r="U2831" t="str">
        <f>TEXT(tblOrders[[#This Row],[Order Date]],"mmm-yyyy")</f>
        <v>Jul-2025</v>
      </c>
      <c r="V2831" s="4">
        <f>tblOrders[[#This Row],[Profit]]/tblOrders[[#This Row],[Sales Amount]]</f>
        <v>0.31221719457013575</v>
      </c>
      <c r="W2831" t="str">
        <f>VLOOKUP(tblOrders[[#This Row],[City]],CityRegion,2,0)</f>
        <v>South</v>
      </c>
      <c r="X2831" t="str">
        <f>VLOOKUP(tblOrders[[#This Row],[City]],lookups!A:C,3,0)</f>
        <v>Karnataka</v>
      </c>
    </row>
    <row r="2832" spans="1:24" x14ac:dyDescent="0.25">
      <c r="A2832" t="s">
        <v>4611</v>
      </c>
      <c r="B2832" s="1">
        <v>45829</v>
      </c>
      <c r="C2832" t="s">
        <v>2547</v>
      </c>
      <c r="D2832" t="s">
        <v>39</v>
      </c>
      <c r="E2832" t="s">
        <v>22</v>
      </c>
      <c r="F2832" t="s">
        <v>23</v>
      </c>
      <c r="G2832" t="s">
        <v>24</v>
      </c>
      <c r="H2832" t="s">
        <v>25</v>
      </c>
      <c r="I2832" t="s">
        <v>84</v>
      </c>
      <c r="J2832" t="s">
        <v>34</v>
      </c>
      <c r="K2832">
        <v>1</v>
      </c>
      <c r="L2832">
        <v>190</v>
      </c>
      <c r="M2832">
        <v>0</v>
      </c>
      <c r="N2832">
        <v>190</v>
      </c>
      <c r="O2832">
        <v>65</v>
      </c>
      <c r="P2832" t="s">
        <v>111</v>
      </c>
      <c r="Q2832" t="s">
        <v>91</v>
      </c>
      <c r="R2832" t="s">
        <v>30</v>
      </c>
      <c r="S2832">
        <v>3.4</v>
      </c>
      <c r="T2832">
        <f>YEAR(tblOrders[[#This Row],[Order Date]])</f>
        <v>2025</v>
      </c>
      <c r="U2832" t="str">
        <f>TEXT(tblOrders[[#This Row],[Order Date]],"mmm-yyyy")</f>
        <v>Jun-2025</v>
      </c>
      <c r="V2832" s="4">
        <f>tblOrders[[#This Row],[Profit]]/tblOrders[[#This Row],[Sales Amount]]</f>
        <v>0.34210526315789475</v>
      </c>
      <c r="W2832" t="str">
        <f>VLOOKUP(tblOrders[[#This Row],[City]],CityRegion,2,0)</f>
        <v>West</v>
      </c>
      <c r="X2832" t="str">
        <f>VLOOKUP(tblOrders[[#This Row],[City]],lookups!A:C,3,0)</f>
        <v>Maharashtra</v>
      </c>
    </row>
    <row r="2833" spans="1:24" x14ac:dyDescent="0.25">
      <c r="A2833" t="s">
        <v>4612</v>
      </c>
      <c r="B2833" s="1">
        <v>45762</v>
      </c>
      <c r="C2833" t="s">
        <v>4613</v>
      </c>
      <c r="D2833" t="s">
        <v>21</v>
      </c>
      <c r="E2833" t="s">
        <v>49</v>
      </c>
      <c r="F2833" t="s">
        <v>50</v>
      </c>
      <c r="G2833" t="s">
        <v>24</v>
      </c>
      <c r="H2833" t="s">
        <v>51</v>
      </c>
      <c r="I2833" t="s">
        <v>130</v>
      </c>
      <c r="J2833" t="s">
        <v>34</v>
      </c>
      <c r="K2833">
        <v>1</v>
      </c>
      <c r="L2833">
        <v>85</v>
      </c>
      <c r="M2833">
        <v>0.1</v>
      </c>
      <c r="N2833">
        <v>76.5</v>
      </c>
      <c r="O2833">
        <v>24.5</v>
      </c>
      <c r="P2833" t="s">
        <v>28</v>
      </c>
      <c r="Q2833" t="s">
        <v>91</v>
      </c>
      <c r="R2833" t="s">
        <v>30</v>
      </c>
      <c r="S2833">
        <v>4.2</v>
      </c>
      <c r="T2833">
        <f>YEAR(tblOrders[[#This Row],[Order Date]])</f>
        <v>2025</v>
      </c>
      <c r="U2833" t="str">
        <f>TEXT(tblOrders[[#This Row],[Order Date]],"mmm-yyyy")</f>
        <v>Apr-2025</v>
      </c>
      <c r="V2833" s="4">
        <f>tblOrders[[#This Row],[Profit]]/tblOrders[[#This Row],[Sales Amount]]</f>
        <v>0.3202614379084967</v>
      </c>
      <c r="W2833" t="str">
        <f>VLOOKUP(tblOrders[[#This Row],[City]],CityRegion,2,0)</f>
        <v>West</v>
      </c>
      <c r="X2833" t="str">
        <f>VLOOKUP(tblOrders[[#This Row],[City]],lookups!A:C,3,0)</f>
        <v>Maharashtra</v>
      </c>
    </row>
    <row r="2834" spans="1:24" x14ac:dyDescent="0.25">
      <c r="A2834" t="s">
        <v>4614</v>
      </c>
      <c r="B2834" s="1">
        <v>45902</v>
      </c>
      <c r="C2834" t="s">
        <v>2325</v>
      </c>
      <c r="D2834" t="s">
        <v>21</v>
      </c>
      <c r="E2834" t="s">
        <v>94</v>
      </c>
      <c r="F2834" t="s">
        <v>95</v>
      </c>
      <c r="G2834" t="s">
        <v>68</v>
      </c>
      <c r="H2834" t="s">
        <v>96</v>
      </c>
      <c r="I2834" t="s">
        <v>139</v>
      </c>
      <c r="J2834" t="s">
        <v>34</v>
      </c>
      <c r="K2834">
        <v>5</v>
      </c>
      <c r="L2834">
        <v>89</v>
      </c>
      <c r="M2834">
        <v>0.05</v>
      </c>
      <c r="N2834">
        <v>422.75</v>
      </c>
      <c r="O2834">
        <v>147.75</v>
      </c>
      <c r="P2834" t="s">
        <v>28</v>
      </c>
      <c r="Q2834" t="s">
        <v>91</v>
      </c>
      <c r="R2834" t="s">
        <v>123</v>
      </c>
      <c r="S2834">
        <v>3.7</v>
      </c>
      <c r="T2834">
        <f>YEAR(tblOrders[[#This Row],[Order Date]])</f>
        <v>2025</v>
      </c>
      <c r="U2834" t="str">
        <f>TEXT(tblOrders[[#This Row],[Order Date]],"mmm-yyyy")</f>
        <v>Sep-2025</v>
      </c>
      <c r="V2834" s="4">
        <f>tblOrders[[#This Row],[Profit]]/tblOrders[[#This Row],[Sales Amount]]</f>
        <v>0.34949733885274986</v>
      </c>
      <c r="W2834" t="str">
        <f>VLOOKUP(tblOrders[[#This Row],[City]],CityRegion,2,0)</f>
        <v>South</v>
      </c>
      <c r="X2834" t="str">
        <f>VLOOKUP(tblOrders[[#This Row],[City]],lookups!A:C,3,0)</f>
        <v>Tamil Nadu</v>
      </c>
    </row>
    <row r="2835" spans="1:24" x14ac:dyDescent="0.25">
      <c r="A2835" t="s">
        <v>4615</v>
      </c>
      <c r="B2835" s="1">
        <v>45831</v>
      </c>
      <c r="C2835" t="s">
        <v>2717</v>
      </c>
      <c r="D2835" t="s">
        <v>21</v>
      </c>
      <c r="E2835" t="s">
        <v>94</v>
      </c>
      <c r="F2835" t="s">
        <v>95</v>
      </c>
      <c r="G2835" t="s">
        <v>68</v>
      </c>
      <c r="H2835" t="s">
        <v>96</v>
      </c>
      <c r="I2835" t="s">
        <v>26</v>
      </c>
      <c r="J2835" t="s">
        <v>34</v>
      </c>
      <c r="K2835">
        <v>2</v>
      </c>
      <c r="L2835">
        <v>89</v>
      </c>
      <c r="M2835">
        <v>0.2</v>
      </c>
      <c r="N2835">
        <v>142.4</v>
      </c>
      <c r="O2835">
        <v>32.4</v>
      </c>
      <c r="P2835" t="s">
        <v>28</v>
      </c>
      <c r="Q2835" t="s">
        <v>35</v>
      </c>
      <c r="R2835" t="s">
        <v>30</v>
      </c>
      <c r="S2835">
        <v>4.0999999999999996</v>
      </c>
      <c r="T2835">
        <f>YEAR(tblOrders[[#This Row],[Order Date]])</f>
        <v>2025</v>
      </c>
      <c r="U2835" t="str">
        <f>TEXT(tblOrders[[#This Row],[Order Date]],"mmm-yyyy")</f>
        <v>Jun-2025</v>
      </c>
      <c r="V2835" s="4">
        <f>tblOrders[[#This Row],[Profit]]/tblOrders[[#This Row],[Sales Amount]]</f>
        <v>0.22752808988764042</v>
      </c>
      <c r="W2835" t="str">
        <f>VLOOKUP(tblOrders[[#This Row],[City]],CityRegion,2,0)</f>
        <v>South</v>
      </c>
      <c r="X2835" t="str">
        <f>VLOOKUP(tblOrders[[#This Row],[City]],lookups!A:C,3,0)</f>
        <v>Karnataka</v>
      </c>
    </row>
    <row r="2836" spans="1:24" x14ac:dyDescent="0.25">
      <c r="A2836" t="s">
        <v>4616</v>
      </c>
      <c r="B2836" s="1">
        <v>45984</v>
      </c>
      <c r="C2836" t="s">
        <v>902</v>
      </c>
      <c r="D2836" t="s">
        <v>21</v>
      </c>
      <c r="E2836" t="s">
        <v>79</v>
      </c>
      <c r="F2836" t="s">
        <v>80</v>
      </c>
      <c r="G2836" t="s">
        <v>68</v>
      </c>
      <c r="H2836" t="s">
        <v>81</v>
      </c>
      <c r="I2836" t="s">
        <v>52</v>
      </c>
      <c r="J2836" t="s">
        <v>34</v>
      </c>
      <c r="K2836">
        <v>1</v>
      </c>
      <c r="L2836">
        <v>799</v>
      </c>
      <c r="M2836">
        <v>0.2</v>
      </c>
      <c r="N2836">
        <v>639.20000000000005</v>
      </c>
      <c r="O2836">
        <v>19.2</v>
      </c>
      <c r="P2836" t="s">
        <v>28</v>
      </c>
      <c r="Q2836" t="s">
        <v>86</v>
      </c>
      <c r="R2836" t="s">
        <v>36</v>
      </c>
      <c r="S2836">
        <v>4.2</v>
      </c>
      <c r="T2836">
        <f>YEAR(tblOrders[[#This Row],[Order Date]])</f>
        <v>2025</v>
      </c>
      <c r="U2836" t="str">
        <f>TEXT(tblOrders[[#This Row],[Order Date]],"mmm-yyyy")</f>
        <v>Nov-2025</v>
      </c>
      <c r="V2836" s="4">
        <f>tblOrders[[#This Row],[Profit]]/tblOrders[[#This Row],[Sales Amount]]</f>
        <v>3.0037546933667079E-2</v>
      </c>
      <c r="W2836" t="str">
        <f>VLOOKUP(tblOrders[[#This Row],[City]],CityRegion,2,0)</f>
        <v>South</v>
      </c>
      <c r="X2836" t="str">
        <f>VLOOKUP(tblOrders[[#This Row],[City]],lookups!A:C,3,0)</f>
        <v>Kerala</v>
      </c>
    </row>
    <row r="2837" spans="1:24" x14ac:dyDescent="0.25">
      <c r="A2837" t="s">
        <v>4617</v>
      </c>
      <c r="B2837" s="1">
        <v>45665</v>
      </c>
      <c r="C2837" t="s">
        <v>958</v>
      </c>
      <c r="D2837" t="s">
        <v>39</v>
      </c>
      <c r="E2837" t="s">
        <v>60</v>
      </c>
      <c r="F2837" t="s">
        <v>61</v>
      </c>
      <c r="G2837" t="s">
        <v>62</v>
      </c>
      <c r="H2837" t="s">
        <v>63</v>
      </c>
      <c r="I2837" t="s">
        <v>44</v>
      </c>
      <c r="J2837" t="s">
        <v>45</v>
      </c>
      <c r="K2837">
        <v>1</v>
      </c>
      <c r="L2837">
        <v>45</v>
      </c>
      <c r="M2837">
        <v>0</v>
      </c>
      <c r="N2837">
        <v>45</v>
      </c>
      <c r="O2837">
        <v>19</v>
      </c>
      <c r="P2837" t="s">
        <v>28</v>
      </c>
      <c r="Q2837" t="s">
        <v>91</v>
      </c>
      <c r="R2837" t="s">
        <v>30</v>
      </c>
      <c r="S2837">
        <v>4.2</v>
      </c>
      <c r="T2837">
        <f>YEAR(tblOrders[[#This Row],[Order Date]])</f>
        <v>2025</v>
      </c>
      <c r="U2837" t="str">
        <f>TEXT(tblOrders[[#This Row],[Order Date]],"mmm-yyyy")</f>
        <v>Jan-2025</v>
      </c>
      <c r="V2837" s="4">
        <f>tblOrders[[#This Row],[Profit]]/tblOrders[[#This Row],[Sales Amount]]</f>
        <v>0.42222222222222222</v>
      </c>
      <c r="W2837" t="str">
        <f>VLOOKUP(tblOrders[[#This Row],[City]],CityRegion,2,0)</f>
        <v>South</v>
      </c>
      <c r="X2837" t="str">
        <f>VLOOKUP(tblOrders[[#This Row],[City]],lookups!A:C,3,0)</f>
        <v>Kerala</v>
      </c>
    </row>
    <row r="2838" spans="1:24" x14ac:dyDescent="0.25">
      <c r="A2838" t="s">
        <v>4618</v>
      </c>
      <c r="B2838" s="1">
        <v>45830</v>
      </c>
      <c r="C2838" t="s">
        <v>152</v>
      </c>
      <c r="D2838" t="s">
        <v>39</v>
      </c>
      <c r="E2838" t="s">
        <v>40</v>
      </c>
      <c r="F2838" t="s">
        <v>41</v>
      </c>
      <c r="G2838" t="s">
        <v>42</v>
      </c>
      <c r="H2838" t="s">
        <v>43</v>
      </c>
      <c r="I2838" t="s">
        <v>130</v>
      </c>
      <c r="J2838" t="s">
        <v>27</v>
      </c>
      <c r="K2838">
        <v>5</v>
      </c>
      <c r="L2838">
        <v>18</v>
      </c>
      <c r="M2838">
        <v>0.1</v>
      </c>
      <c r="N2838">
        <v>81</v>
      </c>
      <c r="O2838">
        <v>36</v>
      </c>
      <c r="P2838" t="s">
        <v>28</v>
      </c>
      <c r="Q2838" t="s">
        <v>86</v>
      </c>
      <c r="R2838" t="s">
        <v>30</v>
      </c>
      <c r="S2838">
        <v>4</v>
      </c>
      <c r="T2838">
        <f>YEAR(tblOrders[[#This Row],[Order Date]])</f>
        <v>2025</v>
      </c>
      <c r="U2838" t="str">
        <f>TEXT(tblOrders[[#This Row],[Order Date]],"mmm-yyyy")</f>
        <v>Jun-2025</v>
      </c>
      <c r="V2838" s="4">
        <f>tblOrders[[#This Row],[Profit]]/tblOrders[[#This Row],[Sales Amount]]</f>
        <v>0.44444444444444442</v>
      </c>
      <c r="W2838" t="str">
        <f>VLOOKUP(tblOrders[[#This Row],[City]],CityRegion,2,0)</f>
        <v>West</v>
      </c>
      <c r="X2838" t="str">
        <f>VLOOKUP(tblOrders[[#This Row],[City]],lookups!A:C,3,0)</f>
        <v>Maharashtra</v>
      </c>
    </row>
    <row r="2839" spans="1:24" x14ac:dyDescent="0.25">
      <c r="A2839" t="s">
        <v>4619</v>
      </c>
      <c r="B2839" s="1">
        <v>45702</v>
      </c>
      <c r="C2839" t="s">
        <v>554</v>
      </c>
      <c r="D2839" t="s">
        <v>39</v>
      </c>
      <c r="E2839" t="s">
        <v>55</v>
      </c>
      <c r="F2839" t="s">
        <v>56</v>
      </c>
      <c r="G2839" t="s">
        <v>24</v>
      </c>
      <c r="H2839" t="s">
        <v>51</v>
      </c>
      <c r="I2839" t="s">
        <v>52</v>
      </c>
      <c r="J2839" t="s">
        <v>27</v>
      </c>
      <c r="K2839">
        <v>1</v>
      </c>
      <c r="L2839">
        <v>42</v>
      </c>
      <c r="M2839">
        <v>0.2</v>
      </c>
      <c r="N2839">
        <v>33.6</v>
      </c>
      <c r="O2839">
        <v>9.6</v>
      </c>
      <c r="P2839" t="s">
        <v>28</v>
      </c>
      <c r="Q2839" t="s">
        <v>46</v>
      </c>
      <c r="R2839" t="s">
        <v>36</v>
      </c>
      <c r="S2839">
        <v>4.2</v>
      </c>
      <c r="T2839">
        <f>YEAR(tblOrders[[#This Row],[Order Date]])</f>
        <v>2025</v>
      </c>
      <c r="U2839" t="str">
        <f>TEXT(tblOrders[[#This Row],[Order Date]],"mmm-yyyy")</f>
        <v>Feb-2025</v>
      </c>
      <c r="V2839" s="4">
        <f>tblOrders[[#This Row],[Profit]]/tblOrders[[#This Row],[Sales Amount]]</f>
        <v>0.2857142857142857</v>
      </c>
      <c r="W2839" t="str">
        <f>VLOOKUP(tblOrders[[#This Row],[City]],CityRegion,2,0)</f>
        <v>South</v>
      </c>
      <c r="X2839" t="str">
        <f>VLOOKUP(tblOrders[[#This Row],[City]],lookups!A:C,3,0)</f>
        <v>Kerala</v>
      </c>
    </row>
    <row r="2840" spans="1:24" x14ac:dyDescent="0.25">
      <c r="A2840" t="s">
        <v>4620</v>
      </c>
      <c r="B2840" s="1">
        <v>45700</v>
      </c>
      <c r="C2840" t="s">
        <v>4621</v>
      </c>
      <c r="D2840" t="s">
        <v>39</v>
      </c>
      <c r="E2840" t="s">
        <v>22</v>
      </c>
      <c r="F2840" t="s">
        <v>23</v>
      </c>
      <c r="G2840" t="s">
        <v>24</v>
      </c>
      <c r="H2840" t="s">
        <v>25</v>
      </c>
      <c r="I2840" t="s">
        <v>76</v>
      </c>
      <c r="J2840" t="s">
        <v>45</v>
      </c>
      <c r="K2840">
        <v>1</v>
      </c>
      <c r="L2840">
        <v>190</v>
      </c>
      <c r="M2840">
        <v>0.05</v>
      </c>
      <c r="N2840">
        <v>180.5</v>
      </c>
      <c r="O2840">
        <v>55.5</v>
      </c>
      <c r="P2840" t="s">
        <v>28</v>
      </c>
      <c r="Q2840" t="s">
        <v>35</v>
      </c>
      <c r="R2840" t="s">
        <v>36</v>
      </c>
      <c r="S2840">
        <v>4.9000000000000004</v>
      </c>
      <c r="T2840">
        <f>YEAR(tblOrders[[#This Row],[Order Date]])</f>
        <v>2025</v>
      </c>
      <c r="U2840" t="str">
        <f>TEXT(tblOrders[[#This Row],[Order Date]],"mmm-yyyy")</f>
        <v>Feb-2025</v>
      </c>
      <c r="V2840" s="4">
        <f>tblOrders[[#This Row],[Profit]]/tblOrders[[#This Row],[Sales Amount]]</f>
        <v>0.30747922437673131</v>
      </c>
      <c r="W2840" t="str">
        <f>VLOOKUP(tblOrders[[#This Row],[City]],CityRegion,2,0)</f>
        <v>South</v>
      </c>
      <c r="X2840" t="str">
        <f>VLOOKUP(tblOrders[[#This Row],[City]],lookups!A:C,3,0)</f>
        <v>Kerala</v>
      </c>
    </row>
    <row r="2841" spans="1:24" x14ac:dyDescent="0.25">
      <c r="A2841" t="s">
        <v>4622</v>
      </c>
      <c r="B2841" s="1">
        <v>46022</v>
      </c>
      <c r="C2841" t="s">
        <v>2923</v>
      </c>
      <c r="D2841" t="s">
        <v>21</v>
      </c>
      <c r="E2841" t="s">
        <v>73</v>
      </c>
      <c r="F2841" t="s">
        <v>74</v>
      </c>
      <c r="G2841" t="s">
        <v>68</v>
      </c>
      <c r="H2841" t="s">
        <v>75</v>
      </c>
      <c r="I2841" t="s">
        <v>70</v>
      </c>
      <c r="J2841" t="s">
        <v>45</v>
      </c>
      <c r="K2841">
        <v>5</v>
      </c>
      <c r="L2841">
        <v>65</v>
      </c>
      <c r="M2841">
        <v>0.1</v>
      </c>
      <c r="N2841">
        <v>292.5</v>
      </c>
      <c r="O2841">
        <v>102.5</v>
      </c>
      <c r="P2841" t="s">
        <v>28</v>
      </c>
      <c r="Q2841" t="s">
        <v>86</v>
      </c>
      <c r="R2841" t="s">
        <v>123</v>
      </c>
      <c r="S2841">
        <v>3.5</v>
      </c>
      <c r="T2841">
        <f>YEAR(tblOrders[[#This Row],[Order Date]])</f>
        <v>2025</v>
      </c>
      <c r="U2841" t="str">
        <f>TEXT(tblOrders[[#This Row],[Order Date]],"mmm-yyyy")</f>
        <v>Dec-2025</v>
      </c>
      <c r="V2841" s="4">
        <f>tblOrders[[#This Row],[Profit]]/tblOrders[[#This Row],[Sales Amount]]</f>
        <v>0.3504273504273504</v>
      </c>
      <c r="W2841" t="str">
        <f>VLOOKUP(tblOrders[[#This Row],[City]],CityRegion,2,0)</f>
        <v>South</v>
      </c>
      <c r="X2841" t="str">
        <f>VLOOKUP(tblOrders[[#This Row],[City]],lookups!A:C,3,0)</f>
        <v>Telengana</v>
      </c>
    </row>
    <row r="2842" spans="1:24" x14ac:dyDescent="0.25">
      <c r="A2842" t="s">
        <v>4623</v>
      </c>
      <c r="B2842" s="1">
        <v>45953</v>
      </c>
      <c r="C2842" t="s">
        <v>4624</v>
      </c>
      <c r="D2842" t="s">
        <v>39</v>
      </c>
      <c r="E2842" t="s">
        <v>60</v>
      </c>
      <c r="F2842" t="s">
        <v>61</v>
      </c>
      <c r="G2842" t="s">
        <v>62</v>
      </c>
      <c r="H2842" t="s">
        <v>63</v>
      </c>
      <c r="I2842" t="s">
        <v>44</v>
      </c>
      <c r="J2842" t="s">
        <v>34</v>
      </c>
      <c r="K2842">
        <v>5</v>
      </c>
      <c r="L2842">
        <v>45</v>
      </c>
      <c r="M2842">
        <v>0</v>
      </c>
      <c r="N2842">
        <v>225</v>
      </c>
      <c r="O2842">
        <v>95</v>
      </c>
      <c r="P2842" t="s">
        <v>28</v>
      </c>
      <c r="Q2842" t="s">
        <v>86</v>
      </c>
      <c r="R2842" t="s">
        <v>36</v>
      </c>
      <c r="S2842">
        <v>2.7</v>
      </c>
      <c r="T2842">
        <f>YEAR(tblOrders[[#This Row],[Order Date]])</f>
        <v>2025</v>
      </c>
      <c r="U2842" t="str">
        <f>TEXT(tblOrders[[#This Row],[Order Date]],"mmm-yyyy")</f>
        <v>Oct-2025</v>
      </c>
      <c r="V2842" s="4">
        <f>tblOrders[[#This Row],[Profit]]/tblOrders[[#This Row],[Sales Amount]]</f>
        <v>0.42222222222222222</v>
      </c>
      <c r="W2842" t="str">
        <f>VLOOKUP(tblOrders[[#This Row],[City]],CityRegion,2,0)</f>
        <v>South</v>
      </c>
      <c r="X2842" t="str">
        <f>VLOOKUP(tblOrders[[#This Row],[City]],lookups!A:C,3,0)</f>
        <v>Kerala</v>
      </c>
    </row>
    <row r="2843" spans="1:24" x14ac:dyDescent="0.25">
      <c r="A2843" t="s">
        <v>4625</v>
      </c>
      <c r="B2843" s="1">
        <v>45846</v>
      </c>
      <c r="C2843" t="s">
        <v>4046</v>
      </c>
      <c r="D2843" t="s">
        <v>39</v>
      </c>
      <c r="E2843" t="s">
        <v>73</v>
      </c>
      <c r="F2843" t="s">
        <v>74</v>
      </c>
      <c r="G2843" t="s">
        <v>68</v>
      </c>
      <c r="H2843" t="s">
        <v>75</v>
      </c>
      <c r="I2843" t="s">
        <v>70</v>
      </c>
      <c r="J2843" t="s">
        <v>34</v>
      </c>
      <c r="K2843">
        <v>3</v>
      </c>
      <c r="L2843">
        <v>65</v>
      </c>
      <c r="M2843">
        <v>0.2</v>
      </c>
      <c r="N2843">
        <v>156</v>
      </c>
      <c r="O2843">
        <v>42</v>
      </c>
      <c r="P2843" t="s">
        <v>28</v>
      </c>
      <c r="Q2843" t="s">
        <v>86</v>
      </c>
      <c r="R2843" t="s">
        <v>36</v>
      </c>
      <c r="S2843">
        <v>3.4</v>
      </c>
      <c r="T2843">
        <f>YEAR(tblOrders[[#This Row],[Order Date]])</f>
        <v>2025</v>
      </c>
      <c r="U2843" t="str">
        <f>TEXT(tblOrders[[#This Row],[Order Date]],"mmm-yyyy")</f>
        <v>Jul-2025</v>
      </c>
      <c r="V2843" s="4">
        <f>tblOrders[[#This Row],[Profit]]/tblOrders[[#This Row],[Sales Amount]]</f>
        <v>0.26923076923076922</v>
      </c>
      <c r="W2843" t="str">
        <f>VLOOKUP(tblOrders[[#This Row],[City]],CityRegion,2,0)</f>
        <v>South</v>
      </c>
      <c r="X2843" t="str">
        <f>VLOOKUP(tblOrders[[#This Row],[City]],lookups!A:C,3,0)</f>
        <v>Telengana</v>
      </c>
    </row>
    <row r="2844" spans="1:24" x14ac:dyDescent="0.25">
      <c r="A2844" t="s">
        <v>4626</v>
      </c>
      <c r="B2844" s="1">
        <v>45822</v>
      </c>
      <c r="C2844" t="s">
        <v>1201</v>
      </c>
      <c r="D2844" t="s">
        <v>39</v>
      </c>
      <c r="E2844" t="s">
        <v>22</v>
      </c>
      <c r="F2844" t="s">
        <v>23</v>
      </c>
      <c r="G2844" t="s">
        <v>24</v>
      </c>
      <c r="H2844" t="s">
        <v>25</v>
      </c>
      <c r="I2844" t="s">
        <v>84</v>
      </c>
      <c r="J2844" t="s">
        <v>45</v>
      </c>
      <c r="K2844">
        <v>1</v>
      </c>
      <c r="L2844">
        <v>190</v>
      </c>
      <c r="M2844">
        <v>0.2</v>
      </c>
      <c r="N2844">
        <v>152</v>
      </c>
      <c r="O2844">
        <v>27</v>
      </c>
      <c r="P2844" t="s">
        <v>28</v>
      </c>
      <c r="Q2844" t="s">
        <v>29</v>
      </c>
      <c r="R2844" t="s">
        <v>36</v>
      </c>
      <c r="S2844">
        <v>3.6</v>
      </c>
      <c r="T2844">
        <f>YEAR(tblOrders[[#This Row],[Order Date]])</f>
        <v>2025</v>
      </c>
      <c r="U2844" t="str">
        <f>TEXT(tblOrders[[#This Row],[Order Date]],"mmm-yyyy")</f>
        <v>Jun-2025</v>
      </c>
      <c r="V2844" s="4">
        <f>tblOrders[[#This Row],[Profit]]/tblOrders[[#This Row],[Sales Amount]]</f>
        <v>0.17763157894736842</v>
      </c>
      <c r="W2844" t="str">
        <f>VLOOKUP(tblOrders[[#This Row],[City]],CityRegion,2,0)</f>
        <v>West</v>
      </c>
      <c r="X2844" t="str">
        <f>VLOOKUP(tblOrders[[#This Row],[City]],lookups!A:C,3,0)</f>
        <v>Maharashtra</v>
      </c>
    </row>
    <row r="2845" spans="1:24" x14ac:dyDescent="0.25">
      <c r="A2845" t="s">
        <v>4627</v>
      </c>
      <c r="B2845" s="1">
        <v>45678</v>
      </c>
      <c r="C2845" t="s">
        <v>2151</v>
      </c>
      <c r="D2845" t="s">
        <v>39</v>
      </c>
      <c r="E2845" t="s">
        <v>79</v>
      </c>
      <c r="F2845" t="s">
        <v>80</v>
      </c>
      <c r="G2845" t="s">
        <v>68</v>
      </c>
      <c r="H2845" t="s">
        <v>81</v>
      </c>
      <c r="I2845" t="s">
        <v>70</v>
      </c>
      <c r="J2845" t="s">
        <v>45</v>
      </c>
      <c r="K2845">
        <v>3</v>
      </c>
      <c r="L2845">
        <v>799</v>
      </c>
      <c r="M2845">
        <v>0.15</v>
      </c>
      <c r="N2845">
        <v>2037.45</v>
      </c>
      <c r="O2845">
        <v>177.45</v>
      </c>
      <c r="P2845" t="s">
        <v>28</v>
      </c>
      <c r="Q2845" t="s">
        <v>91</v>
      </c>
      <c r="R2845" t="s">
        <v>36</v>
      </c>
      <c r="S2845">
        <v>4.3</v>
      </c>
      <c r="T2845">
        <f>YEAR(tblOrders[[#This Row],[Order Date]])</f>
        <v>2025</v>
      </c>
      <c r="U2845" t="str">
        <f>TEXT(tblOrders[[#This Row],[Order Date]],"mmm-yyyy")</f>
        <v>Jan-2025</v>
      </c>
      <c r="V2845" s="4">
        <f>tblOrders[[#This Row],[Profit]]/tblOrders[[#This Row],[Sales Amount]]</f>
        <v>8.7094161819921953E-2</v>
      </c>
      <c r="W2845" t="str">
        <f>VLOOKUP(tblOrders[[#This Row],[City]],CityRegion,2,0)</f>
        <v>South</v>
      </c>
      <c r="X2845" t="str">
        <f>VLOOKUP(tblOrders[[#This Row],[City]],lookups!A:C,3,0)</f>
        <v>Telengana</v>
      </c>
    </row>
    <row r="2846" spans="1:24" x14ac:dyDescent="0.25">
      <c r="A2846" t="s">
        <v>4628</v>
      </c>
      <c r="B2846" s="1">
        <v>45954</v>
      </c>
      <c r="C2846" t="s">
        <v>4629</v>
      </c>
      <c r="D2846" t="s">
        <v>39</v>
      </c>
      <c r="E2846" t="s">
        <v>73</v>
      </c>
      <c r="F2846" t="s">
        <v>74</v>
      </c>
      <c r="G2846" t="s">
        <v>68</v>
      </c>
      <c r="H2846" t="s">
        <v>75</v>
      </c>
      <c r="I2846" t="s">
        <v>57</v>
      </c>
      <c r="J2846" t="s">
        <v>45</v>
      </c>
      <c r="K2846">
        <v>4</v>
      </c>
      <c r="L2846">
        <v>65</v>
      </c>
      <c r="M2846">
        <v>0.05</v>
      </c>
      <c r="N2846">
        <v>247</v>
      </c>
      <c r="O2846">
        <v>95</v>
      </c>
      <c r="P2846" t="s">
        <v>111</v>
      </c>
      <c r="Q2846" t="s">
        <v>86</v>
      </c>
      <c r="R2846" t="s">
        <v>36</v>
      </c>
      <c r="S2846">
        <v>3.5</v>
      </c>
      <c r="T2846">
        <f>YEAR(tblOrders[[#This Row],[Order Date]])</f>
        <v>2025</v>
      </c>
      <c r="U2846" t="str">
        <f>TEXT(tblOrders[[#This Row],[Order Date]],"mmm-yyyy")</f>
        <v>Oct-2025</v>
      </c>
      <c r="V2846" s="4">
        <f>tblOrders[[#This Row],[Profit]]/tblOrders[[#This Row],[Sales Amount]]</f>
        <v>0.38461538461538464</v>
      </c>
      <c r="W2846" t="str">
        <f>VLOOKUP(tblOrders[[#This Row],[City]],CityRegion,2,0)</f>
        <v>South</v>
      </c>
      <c r="X2846" t="str">
        <f>VLOOKUP(tblOrders[[#This Row],[City]],lookups!A:C,3,0)</f>
        <v>Kerala</v>
      </c>
    </row>
    <row r="2847" spans="1:24" x14ac:dyDescent="0.25">
      <c r="A2847" t="s">
        <v>4630</v>
      </c>
      <c r="B2847" s="1">
        <v>45821</v>
      </c>
      <c r="C2847" t="s">
        <v>1459</v>
      </c>
      <c r="D2847" t="s">
        <v>39</v>
      </c>
      <c r="E2847" t="s">
        <v>55</v>
      </c>
      <c r="F2847" t="s">
        <v>56</v>
      </c>
      <c r="G2847" t="s">
        <v>24</v>
      </c>
      <c r="H2847" t="s">
        <v>51</v>
      </c>
      <c r="I2847" t="s">
        <v>33</v>
      </c>
      <c r="J2847" t="s">
        <v>34</v>
      </c>
      <c r="K2847">
        <v>3</v>
      </c>
      <c r="L2847">
        <v>42</v>
      </c>
      <c r="M2847">
        <v>0.05</v>
      </c>
      <c r="N2847">
        <v>119.7</v>
      </c>
      <c r="O2847">
        <v>47.7</v>
      </c>
      <c r="P2847" t="s">
        <v>28</v>
      </c>
      <c r="Q2847" t="s">
        <v>35</v>
      </c>
      <c r="R2847" t="s">
        <v>36</v>
      </c>
      <c r="S2847">
        <v>3.6</v>
      </c>
      <c r="T2847">
        <f>YEAR(tblOrders[[#This Row],[Order Date]])</f>
        <v>2025</v>
      </c>
      <c r="U2847" t="str">
        <f>TEXT(tblOrders[[#This Row],[Order Date]],"mmm-yyyy")</f>
        <v>Jun-2025</v>
      </c>
      <c r="V2847" s="4">
        <f>tblOrders[[#This Row],[Profit]]/tblOrders[[#This Row],[Sales Amount]]</f>
        <v>0.39849624060150379</v>
      </c>
      <c r="W2847" t="str">
        <f>VLOOKUP(tblOrders[[#This Row],[City]],CityRegion,2,0)</f>
        <v>North</v>
      </c>
      <c r="X2847" t="str">
        <f>VLOOKUP(tblOrders[[#This Row],[City]],lookups!A:C,3,0)</f>
        <v>Delhi</v>
      </c>
    </row>
    <row r="2848" spans="1:24" x14ac:dyDescent="0.25">
      <c r="A2848" t="s">
        <v>4631</v>
      </c>
      <c r="B2848" s="1">
        <v>45777</v>
      </c>
      <c r="C2848" t="s">
        <v>1616</v>
      </c>
      <c r="D2848" t="s">
        <v>21</v>
      </c>
      <c r="E2848" t="s">
        <v>108</v>
      </c>
      <c r="F2848" t="s">
        <v>109</v>
      </c>
      <c r="G2848" t="s">
        <v>62</v>
      </c>
      <c r="H2848" t="s">
        <v>110</v>
      </c>
      <c r="I2848" t="s">
        <v>84</v>
      </c>
      <c r="J2848" t="s">
        <v>34</v>
      </c>
      <c r="K2848">
        <v>2</v>
      </c>
      <c r="L2848">
        <v>110</v>
      </c>
      <c r="M2848">
        <v>0.05</v>
      </c>
      <c r="N2848">
        <v>209</v>
      </c>
      <c r="O2848">
        <v>73</v>
      </c>
      <c r="P2848" t="s">
        <v>111</v>
      </c>
      <c r="Q2848" t="s">
        <v>35</v>
      </c>
      <c r="R2848" t="s">
        <v>36</v>
      </c>
      <c r="S2848">
        <v>3.2</v>
      </c>
      <c r="T2848">
        <f>YEAR(tblOrders[[#This Row],[Order Date]])</f>
        <v>2025</v>
      </c>
      <c r="U2848" t="str">
        <f>TEXT(tblOrders[[#This Row],[Order Date]],"mmm-yyyy")</f>
        <v>Apr-2025</v>
      </c>
      <c r="V2848" s="4">
        <f>tblOrders[[#This Row],[Profit]]/tblOrders[[#This Row],[Sales Amount]]</f>
        <v>0.34928229665071769</v>
      </c>
      <c r="W2848" t="str">
        <f>VLOOKUP(tblOrders[[#This Row],[City]],CityRegion,2,0)</f>
        <v>West</v>
      </c>
      <c r="X2848" t="str">
        <f>VLOOKUP(tblOrders[[#This Row],[City]],lookups!A:C,3,0)</f>
        <v>Maharashtra</v>
      </c>
    </row>
    <row r="2849" spans="1:24" x14ac:dyDescent="0.25">
      <c r="A2849" t="s">
        <v>4632</v>
      </c>
      <c r="B2849" s="1">
        <v>45830</v>
      </c>
      <c r="C2849" t="s">
        <v>4016</v>
      </c>
      <c r="D2849" t="s">
        <v>39</v>
      </c>
      <c r="E2849" t="s">
        <v>55</v>
      </c>
      <c r="F2849" t="s">
        <v>56</v>
      </c>
      <c r="G2849" t="s">
        <v>24</v>
      </c>
      <c r="H2849" t="s">
        <v>51</v>
      </c>
      <c r="I2849" t="s">
        <v>52</v>
      </c>
      <c r="J2849" t="s">
        <v>27</v>
      </c>
      <c r="K2849">
        <v>2</v>
      </c>
      <c r="L2849">
        <v>42</v>
      </c>
      <c r="M2849">
        <v>0</v>
      </c>
      <c r="N2849">
        <v>84</v>
      </c>
      <c r="O2849">
        <v>36</v>
      </c>
      <c r="P2849" t="s">
        <v>28</v>
      </c>
      <c r="Q2849" t="s">
        <v>91</v>
      </c>
      <c r="R2849" t="s">
        <v>36</v>
      </c>
      <c r="S2849">
        <v>3.7</v>
      </c>
      <c r="T2849">
        <f>YEAR(tblOrders[[#This Row],[Order Date]])</f>
        <v>2025</v>
      </c>
      <c r="U2849" t="str">
        <f>TEXT(tblOrders[[#This Row],[Order Date]],"mmm-yyyy")</f>
        <v>Jun-2025</v>
      </c>
      <c r="V2849" s="4">
        <f>tblOrders[[#This Row],[Profit]]/tblOrders[[#This Row],[Sales Amount]]</f>
        <v>0.42857142857142855</v>
      </c>
      <c r="W2849" t="str">
        <f>VLOOKUP(tblOrders[[#This Row],[City]],CityRegion,2,0)</f>
        <v>South</v>
      </c>
      <c r="X2849" t="str">
        <f>VLOOKUP(tblOrders[[#This Row],[City]],lookups!A:C,3,0)</f>
        <v>Kerala</v>
      </c>
    </row>
    <row r="2850" spans="1:24" x14ac:dyDescent="0.25">
      <c r="A2850" t="s">
        <v>4633</v>
      </c>
      <c r="B2850" s="1">
        <v>45838</v>
      </c>
      <c r="C2850" t="s">
        <v>3072</v>
      </c>
      <c r="D2850" t="s">
        <v>21</v>
      </c>
      <c r="E2850" t="s">
        <v>101</v>
      </c>
      <c r="F2850" t="s">
        <v>102</v>
      </c>
      <c r="G2850" t="s">
        <v>24</v>
      </c>
      <c r="H2850" t="s">
        <v>103</v>
      </c>
      <c r="I2850" t="s">
        <v>76</v>
      </c>
      <c r="J2850" t="s">
        <v>34</v>
      </c>
      <c r="K2850">
        <v>3</v>
      </c>
      <c r="L2850">
        <v>120</v>
      </c>
      <c r="M2850">
        <v>0.1</v>
      </c>
      <c r="N2850">
        <v>324</v>
      </c>
      <c r="O2850">
        <v>90</v>
      </c>
      <c r="P2850" t="s">
        <v>28</v>
      </c>
      <c r="Q2850" t="s">
        <v>35</v>
      </c>
      <c r="R2850" t="s">
        <v>123</v>
      </c>
      <c r="S2850">
        <v>4.0999999999999996</v>
      </c>
      <c r="T2850">
        <f>YEAR(tblOrders[[#This Row],[Order Date]])</f>
        <v>2025</v>
      </c>
      <c r="U2850" t="str">
        <f>TEXT(tblOrders[[#This Row],[Order Date]],"mmm-yyyy")</f>
        <v>Jun-2025</v>
      </c>
      <c r="V2850" s="4">
        <f>tblOrders[[#This Row],[Profit]]/tblOrders[[#This Row],[Sales Amount]]</f>
        <v>0.27777777777777779</v>
      </c>
      <c r="W2850" t="str">
        <f>VLOOKUP(tblOrders[[#This Row],[City]],CityRegion,2,0)</f>
        <v>South</v>
      </c>
      <c r="X2850" t="str">
        <f>VLOOKUP(tblOrders[[#This Row],[City]],lookups!A:C,3,0)</f>
        <v>Kerala</v>
      </c>
    </row>
    <row r="2851" spans="1:24" x14ac:dyDescent="0.25">
      <c r="A2851" t="s">
        <v>4634</v>
      </c>
      <c r="B2851" s="1">
        <v>45865</v>
      </c>
      <c r="C2851" t="s">
        <v>3334</v>
      </c>
      <c r="D2851" t="s">
        <v>21</v>
      </c>
      <c r="E2851" t="s">
        <v>60</v>
      </c>
      <c r="F2851" t="s">
        <v>61</v>
      </c>
      <c r="G2851" t="s">
        <v>62</v>
      </c>
      <c r="H2851" t="s">
        <v>63</v>
      </c>
      <c r="I2851" t="s">
        <v>33</v>
      </c>
      <c r="J2851" t="s">
        <v>45</v>
      </c>
      <c r="K2851">
        <v>4</v>
      </c>
      <c r="L2851">
        <v>45</v>
      </c>
      <c r="M2851">
        <v>0.05</v>
      </c>
      <c r="N2851">
        <v>171</v>
      </c>
      <c r="O2851">
        <v>67</v>
      </c>
      <c r="P2851" t="s">
        <v>28</v>
      </c>
      <c r="Q2851" t="s">
        <v>29</v>
      </c>
      <c r="R2851" t="s">
        <v>123</v>
      </c>
      <c r="S2851">
        <v>4.2</v>
      </c>
      <c r="T2851">
        <f>YEAR(tblOrders[[#This Row],[Order Date]])</f>
        <v>2025</v>
      </c>
      <c r="U2851" t="str">
        <f>TEXT(tblOrders[[#This Row],[Order Date]],"mmm-yyyy")</f>
        <v>Jul-2025</v>
      </c>
      <c r="V2851" s="4">
        <f>tblOrders[[#This Row],[Profit]]/tblOrders[[#This Row],[Sales Amount]]</f>
        <v>0.391812865497076</v>
      </c>
      <c r="W2851" t="str">
        <f>VLOOKUP(tblOrders[[#This Row],[City]],CityRegion,2,0)</f>
        <v>North</v>
      </c>
      <c r="X2851" t="str">
        <f>VLOOKUP(tblOrders[[#This Row],[City]],lookups!A:C,3,0)</f>
        <v>Delhi</v>
      </c>
    </row>
    <row r="2852" spans="1:24" x14ac:dyDescent="0.25">
      <c r="A2852" t="s">
        <v>4635</v>
      </c>
      <c r="B2852" s="1">
        <v>45919</v>
      </c>
      <c r="C2852" t="s">
        <v>4636</v>
      </c>
      <c r="D2852" t="s">
        <v>39</v>
      </c>
      <c r="E2852" t="s">
        <v>22</v>
      </c>
      <c r="F2852" t="s">
        <v>23</v>
      </c>
      <c r="G2852" t="s">
        <v>24</v>
      </c>
      <c r="H2852" t="s">
        <v>25</v>
      </c>
      <c r="I2852" t="s">
        <v>33</v>
      </c>
      <c r="J2852" t="s">
        <v>27</v>
      </c>
      <c r="K2852">
        <v>4</v>
      </c>
      <c r="L2852">
        <v>190</v>
      </c>
      <c r="M2852">
        <v>0.1</v>
      </c>
      <c r="N2852">
        <v>684</v>
      </c>
      <c r="O2852">
        <v>184</v>
      </c>
      <c r="P2852" t="s">
        <v>28</v>
      </c>
      <c r="Q2852" t="s">
        <v>86</v>
      </c>
      <c r="R2852" t="s">
        <v>36</v>
      </c>
      <c r="S2852">
        <v>2.8</v>
      </c>
      <c r="T2852">
        <f>YEAR(tblOrders[[#This Row],[Order Date]])</f>
        <v>2025</v>
      </c>
      <c r="U2852" t="str">
        <f>TEXT(tblOrders[[#This Row],[Order Date]],"mmm-yyyy")</f>
        <v>Sep-2025</v>
      </c>
      <c r="V2852" s="4">
        <f>tblOrders[[#This Row],[Profit]]/tblOrders[[#This Row],[Sales Amount]]</f>
        <v>0.26900584795321636</v>
      </c>
      <c r="W2852" t="str">
        <f>VLOOKUP(tblOrders[[#This Row],[City]],CityRegion,2,0)</f>
        <v>North</v>
      </c>
      <c r="X2852" t="str">
        <f>VLOOKUP(tblOrders[[#This Row],[City]],lookups!A:C,3,0)</f>
        <v>Delhi</v>
      </c>
    </row>
    <row r="2853" spans="1:24" x14ac:dyDescent="0.25">
      <c r="A2853" t="s">
        <v>4637</v>
      </c>
      <c r="B2853" s="1">
        <v>45662</v>
      </c>
      <c r="C2853" t="s">
        <v>465</v>
      </c>
      <c r="D2853" t="s">
        <v>39</v>
      </c>
      <c r="E2853" t="s">
        <v>114</v>
      </c>
      <c r="F2853" t="s">
        <v>115</v>
      </c>
      <c r="G2853" t="s">
        <v>42</v>
      </c>
      <c r="H2853" t="s">
        <v>116</v>
      </c>
      <c r="I2853" t="s">
        <v>84</v>
      </c>
      <c r="J2853" t="s">
        <v>27</v>
      </c>
      <c r="K2853">
        <v>5</v>
      </c>
      <c r="L2853">
        <v>12</v>
      </c>
      <c r="M2853">
        <v>0.15</v>
      </c>
      <c r="N2853">
        <v>51</v>
      </c>
      <c r="O2853">
        <v>21</v>
      </c>
      <c r="P2853" t="s">
        <v>28</v>
      </c>
      <c r="Q2853" t="s">
        <v>91</v>
      </c>
      <c r="R2853" t="s">
        <v>36</v>
      </c>
      <c r="S2853">
        <v>3.4</v>
      </c>
      <c r="T2853">
        <f>YEAR(tblOrders[[#This Row],[Order Date]])</f>
        <v>2025</v>
      </c>
      <c r="U2853" t="str">
        <f>TEXT(tblOrders[[#This Row],[Order Date]],"mmm-yyyy")</f>
        <v>Jan-2025</v>
      </c>
      <c r="V2853" s="4">
        <f>tblOrders[[#This Row],[Profit]]/tblOrders[[#This Row],[Sales Amount]]</f>
        <v>0.41176470588235292</v>
      </c>
      <c r="W2853" t="str">
        <f>VLOOKUP(tblOrders[[#This Row],[City]],CityRegion,2,0)</f>
        <v>West</v>
      </c>
      <c r="X2853" t="str">
        <f>VLOOKUP(tblOrders[[#This Row],[City]],lookups!A:C,3,0)</f>
        <v>Maharashtra</v>
      </c>
    </row>
    <row r="2854" spans="1:24" x14ac:dyDescent="0.25">
      <c r="A2854" t="s">
        <v>4638</v>
      </c>
      <c r="B2854" s="1">
        <v>45833</v>
      </c>
      <c r="C2854" t="s">
        <v>2562</v>
      </c>
      <c r="D2854" t="s">
        <v>21</v>
      </c>
      <c r="E2854" t="s">
        <v>40</v>
      </c>
      <c r="F2854" t="s">
        <v>41</v>
      </c>
      <c r="G2854" t="s">
        <v>42</v>
      </c>
      <c r="H2854" t="s">
        <v>43</v>
      </c>
      <c r="I2854" t="s">
        <v>76</v>
      </c>
      <c r="J2854" t="s">
        <v>45</v>
      </c>
      <c r="K2854">
        <v>3</v>
      </c>
      <c r="L2854">
        <v>18</v>
      </c>
      <c r="M2854">
        <v>0.2</v>
      </c>
      <c r="N2854">
        <v>43.2</v>
      </c>
      <c r="O2854">
        <v>16.2</v>
      </c>
      <c r="P2854" t="s">
        <v>28</v>
      </c>
      <c r="Q2854" t="s">
        <v>91</v>
      </c>
      <c r="R2854" t="s">
        <v>36</v>
      </c>
      <c r="S2854">
        <v>3.9</v>
      </c>
      <c r="T2854">
        <f>YEAR(tblOrders[[#This Row],[Order Date]])</f>
        <v>2025</v>
      </c>
      <c r="U2854" t="str">
        <f>TEXT(tblOrders[[#This Row],[Order Date]],"mmm-yyyy")</f>
        <v>Jun-2025</v>
      </c>
      <c r="V2854" s="4">
        <f>tblOrders[[#This Row],[Profit]]/tblOrders[[#This Row],[Sales Amount]]</f>
        <v>0.37499999999999994</v>
      </c>
      <c r="W2854" t="str">
        <f>VLOOKUP(tblOrders[[#This Row],[City]],CityRegion,2,0)</f>
        <v>South</v>
      </c>
      <c r="X2854" t="str">
        <f>VLOOKUP(tblOrders[[#This Row],[City]],lookups!A:C,3,0)</f>
        <v>Kerala</v>
      </c>
    </row>
    <row r="2855" spans="1:24" x14ac:dyDescent="0.25">
      <c r="A2855" t="s">
        <v>4639</v>
      </c>
      <c r="B2855" s="1">
        <v>45724</v>
      </c>
      <c r="C2855" t="s">
        <v>644</v>
      </c>
      <c r="D2855" t="s">
        <v>39</v>
      </c>
      <c r="E2855" t="s">
        <v>49</v>
      </c>
      <c r="F2855" t="s">
        <v>50</v>
      </c>
      <c r="G2855" t="s">
        <v>24</v>
      </c>
      <c r="H2855" t="s">
        <v>51</v>
      </c>
      <c r="I2855" t="s">
        <v>26</v>
      </c>
      <c r="J2855" t="s">
        <v>45</v>
      </c>
      <c r="K2855">
        <v>1</v>
      </c>
      <c r="L2855">
        <v>85</v>
      </c>
      <c r="M2855">
        <v>0.2</v>
      </c>
      <c r="N2855">
        <v>68</v>
      </c>
      <c r="O2855">
        <v>16</v>
      </c>
      <c r="P2855" t="s">
        <v>28</v>
      </c>
      <c r="Q2855" t="s">
        <v>91</v>
      </c>
      <c r="R2855" t="s">
        <v>36</v>
      </c>
      <c r="S2855">
        <v>4.4000000000000004</v>
      </c>
      <c r="T2855">
        <f>YEAR(tblOrders[[#This Row],[Order Date]])</f>
        <v>2025</v>
      </c>
      <c r="U2855" t="str">
        <f>TEXT(tblOrders[[#This Row],[Order Date]],"mmm-yyyy")</f>
        <v>Mar-2025</v>
      </c>
      <c r="V2855" s="4">
        <f>tblOrders[[#This Row],[Profit]]/tblOrders[[#This Row],[Sales Amount]]</f>
        <v>0.23529411764705882</v>
      </c>
      <c r="W2855" t="str">
        <f>VLOOKUP(tblOrders[[#This Row],[City]],CityRegion,2,0)</f>
        <v>South</v>
      </c>
      <c r="X2855" t="str">
        <f>VLOOKUP(tblOrders[[#This Row],[City]],lookups!A:C,3,0)</f>
        <v>Karnataka</v>
      </c>
    </row>
    <row r="2856" spans="1:24" x14ac:dyDescent="0.25">
      <c r="A2856" t="s">
        <v>4640</v>
      </c>
      <c r="B2856" s="1">
        <v>45939</v>
      </c>
      <c r="C2856" t="s">
        <v>1254</v>
      </c>
      <c r="D2856" t="s">
        <v>21</v>
      </c>
      <c r="E2856" t="s">
        <v>49</v>
      </c>
      <c r="F2856" t="s">
        <v>50</v>
      </c>
      <c r="G2856" t="s">
        <v>24</v>
      </c>
      <c r="H2856" t="s">
        <v>51</v>
      </c>
      <c r="I2856" t="s">
        <v>33</v>
      </c>
      <c r="J2856" t="s">
        <v>27</v>
      </c>
      <c r="K2856">
        <v>1</v>
      </c>
      <c r="L2856">
        <v>85</v>
      </c>
      <c r="M2856">
        <v>0.05</v>
      </c>
      <c r="N2856">
        <v>80.75</v>
      </c>
      <c r="O2856">
        <v>28.75</v>
      </c>
      <c r="P2856" t="s">
        <v>28</v>
      </c>
      <c r="Q2856" t="s">
        <v>35</v>
      </c>
      <c r="R2856" t="s">
        <v>36</v>
      </c>
      <c r="S2856">
        <v>3</v>
      </c>
      <c r="T2856">
        <f>YEAR(tblOrders[[#This Row],[Order Date]])</f>
        <v>2025</v>
      </c>
      <c r="U2856" t="str">
        <f>TEXT(tblOrders[[#This Row],[Order Date]],"mmm-yyyy")</f>
        <v>Oct-2025</v>
      </c>
      <c r="V2856" s="4">
        <f>tblOrders[[#This Row],[Profit]]/tblOrders[[#This Row],[Sales Amount]]</f>
        <v>0.35603715170278638</v>
      </c>
      <c r="W2856" t="str">
        <f>VLOOKUP(tblOrders[[#This Row],[City]],CityRegion,2,0)</f>
        <v>North</v>
      </c>
      <c r="X2856" t="str">
        <f>VLOOKUP(tblOrders[[#This Row],[City]],lookups!A:C,3,0)</f>
        <v>Delhi</v>
      </c>
    </row>
    <row r="2857" spans="1:24" x14ac:dyDescent="0.25">
      <c r="A2857" t="s">
        <v>4641</v>
      </c>
      <c r="B2857" s="1">
        <v>45747</v>
      </c>
      <c r="C2857" t="s">
        <v>575</v>
      </c>
      <c r="D2857" t="s">
        <v>39</v>
      </c>
      <c r="E2857" t="s">
        <v>40</v>
      </c>
      <c r="F2857" t="s">
        <v>41</v>
      </c>
      <c r="G2857" t="s">
        <v>42</v>
      </c>
      <c r="H2857" t="s">
        <v>43</v>
      </c>
      <c r="I2857" t="s">
        <v>76</v>
      </c>
      <c r="J2857" t="s">
        <v>45</v>
      </c>
      <c r="K2857">
        <v>4</v>
      </c>
      <c r="L2857">
        <v>18</v>
      </c>
      <c r="M2857">
        <v>0.05</v>
      </c>
      <c r="N2857">
        <v>68.400000000000006</v>
      </c>
      <c r="O2857">
        <v>32.4</v>
      </c>
      <c r="P2857" t="s">
        <v>28</v>
      </c>
      <c r="Q2857" t="s">
        <v>46</v>
      </c>
      <c r="R2857" t="s">
        <v>36</v>
      </c>
      <c r="S2857">
        <v>3.1</v>
      </c>
      <c r="T2857">
        <f>YEAR(tblOrders[[#This Row],[Order Date]])</f>
        <v>2025</v>
      </c>
      <c r="U2857" t="str">
        <f>TEXT(tblOrders[[#This Row],[Order Date]],"mmm-yyyy")</f>
        <v>Mar-2025</v>
      </c>
      <c r="V2857" s="4">
        <f>tblOrders[[#This Row],[Profit]]/tblOrders[[#This Row],[Sales Amount]]</f>
        <v>0.47368421052631571</v>
      </c>
      <c r="W2857" t="str">
        <f>VLOOKUP(tblOrders[[#This Row],[City]],CityRegion,2,0)</f>
        <v>South</v>
      </c>
      <c r="X2857" t="str">
        <f>VLOOKUP(tblOrders[[#This Row],[City]],lookups!A:C,3,0)</f>
        <v>Kerala</v>
      </c>
    </row>
    <row r="2858" spans="1:24" x14ac:dyDescent="0.25">
      <c r="A2858" t="s">
        <v>4642</v>
      </c>
      <c r="B2858" s="1">
        <v>45669</v>
      </c>
      <c r="C2858" t="s">
        <v>4643</v>
      </c>
      <c r="D2858" t="s">
        <v>21</v>
      </c>
      <c r="E2858" t="s">
        <v>60</v>
      </c>
      <c r="F2858" t="s">
        <v>61</v>
      </c>
      <c r="G2858" t="s">
        <v>62</v>
      </c>
      <c r="H2858" t="s">
        <v>63</v>
      </c>
      <c r="I2858" t="s">
        <v>84</v>
      </c>
      <c r="J2858" t="s">
        <v>27</v>
      </c>
      <c r="K2858">
        <v>5</v>
      </c>
      <c r="L2858">
        <v>45</v>
      </c>
      <c r="M2858">
        <v>0.15</v>
      </c>
      <c r="N2858">
        <v>191.25</v>
      </c>
      <c r="O2858">
        <v>61.25</v>
      </c>
      <c r="P2858" t="s">
        <v>111</v>
      </c>
      <c r="Q2858" t="s">
        <v>46</v>
      </c>
      <c r="R2858" t="s">
        <v>36</v>
      </c>
      <c r="S2858">
        <v>3</v>
      </c>
      <c r="T2858">
        <f>YEAR(tblOrders[[#This Row],[Order Date]])</f>
        <v>2025</v>
      </c>
      <c r="U2858" t="str">
        <f>TEXT(tblOrders[[#This Row],[Order Date]],"mmm-yyyy")</f>
        <v>Jan-2025</v>
      </c>
      <c r="V2858" s="4">
        <f>tblOrders[[#This Row],[Profit]]/tblOrders[[#This Row],[Sales Amount]]</f>
        <v>0.3202614379084967</v>
      </c>
      <c r="W2858" t="str">
        <f>VLOOKUP(tblOrders[[#This Row],[City]],CityRegion,2,0)</f>
        <v>West</v>
      </c>
      <c r="X2858" t="str">
        <f>VLOOKUP(tblOrders[[#This Row],[City]],lookups!A:C,3,0)</f>
        <v>Maharashtra</v>
      </c>
    </row>
    <row r="2859" spans="1:24" x14ac:dyDescent="0.25">
      <c r="A2859" t="s">
        <v>4644</v>
      </c>
      <c r="B2859" s="1">
        <v>45810</v>
      </c>
      <c r="C2859" t="s">
        <v>4645</v>
      </c>
      <c r="D2859" t="s">
        <v>21</v>
      </c>
      <c r="E2859" t="s">
        <v>66</v>
      </c>
      <c r="F2859" t="s">
        <v>67</v>
      </c>
      <c r="G2859" t="s">
        <v>68</v>
      </c>
      <c r="H2859" t="s">
        <v>69</v>
      </c>
      <c r="I2859" t="s">
        <v>52</v>
      </c>
      <c r="J2859" t="s">
        <v>27</v>
      </c>
      <c r="K2859">
        <v>4</v>
      </c>
      <c r="L2859">
        <v>149</v>
      </c>
      <c r="M2859">
        <v>0.15</v>
      </c>
      <c r="N2859">
        <v>506.6</v>
      </c>
      <c r="O2859">
        <v>126.6</v>
      </c>
      <c r="P2859" t="s">
        <v>28</v>
      </c>
      <c r="Q2859" t="s">
        <v>86</v>
      </c>
      <c r="R2859" t="s">
        <v>36</v>
      </c>
      <c r="S2859">
        <v>4.5</v>
      </c>
      <c r="T2859">
        <f>YEAR(tblOrders[[#This Row],[Order Date]])</f>
        <v>2025</v>
      </c>
      <c r="U2859" t="str">
        <f>TEXT(tblOrders[[#This Row],[Order Date]],"mmm-yyyy")</f>
        <v>Jun-2025</v>
      </c>
      <c r="V2859" s="4">
        <f>tblOrders[[#This Row],[Profit]]/tblOrders[[#This Row],[Sales Amount]]</f>
        <v>0.24990130280300038</v>
      </c>
      <c r="W2859" t="str">
        <f>VLOOKUP(tblOrders[[#This Row],[City]],CityRegion,2,0)</f>
        <v>South</v>
      </c>
      <c r="X2859" t="str">
        <f>VLOOKUP(tblOrders[[#This Row],[City]],lookups!A:C,3,0)</f>
        <v>Kerala</v>
      </c>
    </row>
    <row r="2860" spans="1:24" x14ac:dyDescent="0.25">
      <c r="A2860" t="s">
        <v>4646</v>
      </c>
      <c r="B2860" s="1">
        <v>45729</v>
      </c>
      <c r="C2860" t="s">
        <v>3967</v>
      </c>
      <c r="D2860" t="s">
        <v>21</v>
      </c>
      <c r="E2860" t="s">
        <v>79</v>
      </c>
      <c r="F2860" t="s">
        <v>80</v>
      </c>
      <c r="G2860" t="s">
        <v>68</v>
      </c>
      <c r="H2860" t="s">
        <v>81</v>
      </c>
      <c r="I2860" t="s">
        <v>52</v>
      </c>
      <c r="J2860" t="s">
        <v>34</v>
      </c>
      <c r="K2860">
        <v>4</v>
      </c>
      <c r="L2860">
        <v>799</v>
      </c>
      <c r="M2860">
        <v>0.15</v>
      </c>
      <c r="N2860">
        <v>2716.6</v>
      </c>
      <c r="O2860">
        <v>236.6</v>
      </c>
      <c r="P2860" t="s">
        <v>28</v>
      </c>
      <c r="Q2860" t="s">
        <v>46</v>
      </c>
      <c r="R2860" t="s">
        <v>123</v>
      </c>
      <c r="S2860">
        <v>3.1</v>
      </c>
      <c r="T2860">
        <f>YEAR(tblOrders[[#This Row],[Order Date]])</f>
        <v>2025</v>
      </c>
      <c r="U2860" t="str">
        <f>TEXT(tblOrders[[#This Row],[Order Date]],"mmm-yyyy")</f>
        <v>Mar-2025</v>
      </c>
      <c r="V2860" s="4">
        <f>tblOrders[[#This Row],[Profit]]/tblOrders[[#This Row],[Sales Amount]]</f>
        <v>8.7094161819921967E-2</v>
      </c>
      <c r="W2860" t="str">
        <f>VLOOKUP(tblOrders[[#This Row],[City]],CityRegion,2,0)</f>
        <v>South</v>
      </c>
      <c r="X2860" t="str">
        <f>VLOOKUP(tblOrders[[#This Row],[City]],lookups!A:C,3,0)</f>
        <v>Kerala</v>
      </c>
    </row>
    <row r="2861" spans="1:24" x14ac:dyDescent="0.25">
      <c r="A2861" t="s">
        <v>4647</v>
      </c>
      <c r="B2861" s="1">
        <v>45870</v>
      </c>
      <c r="C2861" t="s">
        <v>1780</v>
      </c>
      <c r="D2861" t="s">
        <v>39</v>
      </c>
      <c r="E2861" t="s">
        <v>40</v>
      </c>
      <c r="F2861" t="s">
        <v>41</v>
      </c>
      <c r="G2861" t="s">
        <v>42</v>
      </c>
      <c r="H2861" t="s">
        <v>43</v>
      </c>
      <c r="I2861" t="s">
        <v>33</v>
      </c>
      <c r="J2861" t="s">
        <v>27</v>
      </c>
      <c r="K2861">
        <v>2</v>
      </c>
      <c r="L2861">
        <v>18</v>
      </c>
      <c r="M2861">
        <v>0.05</v>
      </c>
      <c r="N2861">
        <v>34.200000000000003</v>
      </c>
      <c r="O2861">
        <v>16.2</v>
      </c>
      <c r="P2861" t="s">
        <v>28</v>
      </c>
      <c r="Q2861" t="s">
        <v>86</v>
      </c>
      <c r="R2861" t="s">
        <v>36</v>
      </c>
      <c r="S2861">
        <v>3</v>
      </c>
      <c r="T2861">
        <f>YEAR(tblOrders[[#This Row],[Order Date]])</f>
        <v>2025</v>
      </c>
      <c r="U2861" t="str">
        <f>TEXT(tblOrders[[#This Row],[Order Date]],"mmm-yyyy")</f>
        <v>Aug-2025</v>
      </c>
      <c r="V2861" s="4">
        <f>tblOrders[[#This Row],[Profit]]/tblOrders[[#This Row],[Sales Amount]]</f>
        <v>0.47368421052631571</v>
      </c>
      <c r="W2861" t="str">
        <f>VLOOKUP(tblOrders[[#This Row],[City]],CityRegion,2,0)</f>
        <v>North</v>
      </c>
      <c r="X2861" t="str">
        <f>VLOOKUP(tblOrders[[#This Row],[City]],lookups!A:C,3,0)</f>
        <v>Delhi</v>
      </c>
    </row>
    <row r="2862" spans="1:24" x14ac:dyDescent="0.25">
      <c r="A2862" t="s">
        <v>4648</v>
      </c>
      <c r="B2862" s="1">
        <v>45898</v>
      </c>
      <c r="C2862" t="s">
        <v>235</v>
      </c>
      <c r="D2862" t="s">
        <v>39</v>
      </c>
      <c r="E2862" t="s">
        <v>94</v>
      </c>
      <c r="F2862" t="s">
        <v>95</v>
      </c>
      <c r="G2862" t="s">
        <v>68</v>
      </c>
      <c r="H2862" t="s">
        <v>96</v>
      </c>
      <c r="I2862" t="s">
        <v>76</v>
      </c>
      <c r="J2862" t="s">
        <v>34</v>
      </c>
      <c r="K2862">
        <v>1</v>
      </c>
      <c r="L2862">
        <v>89</v>
      </c>
      <c r="M2862">
        <v>0</v>
      </c>
      <c r="N2862">
        <v>89</v>
      </c>
      <c r="O2862">
        <v>34</v>
      </c>
      <c r="P2862" t="s">
        <v>28</v>
      </c>
      <c r="Q2862" t="s">
        <v>91</v>
      </c>
      <c r="R2862" t="s">
        <v>36</v>
      </c>
      <c r="S2862">
        <v>4.0999999999999996</v>
      </c>
      <c r="T2862">
        <f>YEAR(tblOrders[[#This Row],[Order Date]])</f>
        <v>2025</v>
      </c>
      <c r="U2862" t="str">
        <f>TEXT(tblOrders[[#This Row],[Order Date]],"mmm-yyyy")</f>
        <v>Aug-2025</v>
      </c>
      <c r="V2862" s="4">
        <f>tblOrders[[#This Row],[Profit]]/tblOrders[[#This Row],[Sales Amount]]</f>
        <v>0.38202247191011235</v>
      </c>
      <c r="W2862" t="str">
        <f>VLOOKUP(tblOrders[[#This Row],[City]],CityRegion,2,0)</f>
        <v>South</v>
      </c>
      <c r="X2862" t="str">
        <f>VLOOKUP(tblOrders[[#This Row],[City]],lookups!A:C,3,0)</f>
        <v>Kerala</v>
      </c>
    </row>
    <row r="2863" spans="1:24" x14ac:dyDescent="0.25">
      <c r="A2863" t="s">
        <v>4649</v>
      </c>
      <c r="B2863" s="1">
        <v>45944</v>
      </c>
      <c r="C2863" t="s">
        <v>880</v>
      </c>
      <c r="D2863" t="s">
        <v>21</v>
      </c>
      <c r="E2863" t="s">
        <v>108</v>
      </c>
      <c r="F2863" t="s">
        <v>109</v>
      </c>
      <c r="G2863" t="s">
        <v>62</v>
      </c>
      <c r="H2863" t="s">
        <v>110</v>
      </c>
      <c r="I2863" t="s">
        <v>139</v>
      </c>
      <c r="J2863" t="s">
        <v>45</v>
      </c>
      <c r="K2863">
        <v>1</v>
      </c>
      <c r="L2863">
        <v>110</v>
      </c>
      <c r="M2863">
        <v>0</v>
      </c>
      <c r="N2863">
        <v>110</v>
      </c>
      <c r="O2863">
        <v>42</v>
      </c>
      <c r="P2863" t="s">
        <v>28</v>
      </c>
      <c r="Q2863" t="s">
        <v>86</v>
      </c>
      <c r="R2863" t="s">
        <v>123</v>
      </c>
      <c r="S2863">
        <v>3</v>
      </c>
      <c r="T2863">
        <f>YEAR(tblOrders[[#This Row],[Order Date]])</f>
        <v>2025</v>
      </c>
      <c r="U2863" t="str">
        <f>TEXT(tblOrders[[#This Row],[Order Date]],"mmm-yyyy")</f>
        <v>Oct-2025</v>
      </c>
      <c r="V2863" s="4">
        <f>tblOrders[[#This Row],[Profit]]/tblOrders[[#This Row],[Sales Amount]]</f>
        <v>0.38181818181818183</v>
      </c>
      <c r="W2863" t="str">
        <f>VLOOKUP(tblOrders[[#This Row],[City]],CityRegion,2,0)</f>
        <v>South</v>
      </c>
      <c r="X2863" t="str">
        <f>VLOOKUP(tblOrders[[#This Row],[City]],lookups!A:C,3,0)</f>
        <v>Tamil Nadu</v>
      </c>
    </row>
    <row r="2864" spans="1:24" x14ac:dyDescent="0.25">
      <c r="A2864" t="s">
        <v>4650</v>
      </c>
      <c r="B2864" s="1">
        <v>45797</v>
      </c>
      <c r="C2864" t="s">
        <v>389</v>
      </c>
      <c r="D2864" t="s">
        <v>21</v>
      </c>
      <c r="E2864" t="s">
        <v>114</v>
      </c>
      <c r="F2864" t="s">
        <v>115</v>
      </c>
      <c r="G2864" t="s">
        <v>42</v>
      </c>
      <c r="H2864" t="s">
        <v>116</v>
      </c>
      <c r="I2864" t="s">
        <v>26</v>
      </c>
      <c r="J2864" t="s">
        <v>34</v>
      </c>
      <c r="K2864">
        <v>1</v>
      </c>
      <c r="L2864">
        <v>12</v>
      </c>
      <c r="M2864">
        <v>0.1</v>
      </c>
      <c r="N2864">
        <v>10.8</v>
      </c>
      <c r="O2864">
        <v>4.8</v>
      </c>
      <c r="P2864" t="s">
        <v>28</v>
      </c>
      <c r="Q2864" t="s">
        <v>46</v>
      </c>
      <c r="R2864" t="s">
        <v>36</v>
      </c>
      <c r="S2864">
        <v>3.5</v>
      </c>
      <c r="T2864">
        <f>YEAR(tblOrders[[#This Row],[Order Date]])</f>
        <v>2025</v>
      </c>
      <c r="U2864" t="str">
        <f>TEXT(tblOrders[[#This Row],[Order Date]],"mmm-yyyy")</f>
        <v>May-2025</v>
      </c>
      <c r="V2864" s="4">
        <f>tblOrders[[#This Row],[Profit]]/tblOrders[[#This Row],[Sales Amount]]</f>
        <v>0.44444444444444442</v>
      </c>
      <c r="W2864" t="str">
        <f>VLOOKUP(tblOrders[[#This Row],[City]],CityRegion,2,0)</f>
        <v>South</v>
      </c>
      <c r="X2864" t="str">
        <f>VLOOKUP(tblOrders[[#This Row],[City]],lookups!A:C,3,0)</f>
        <v>Karnataka</v>
      </c>
    </row>
    <row r="2865" spans="1:24" x14ac:dyDescent="0.25">
      <c r="A2865" t="s">
        <v>4651</v>
      </c>
      <c r="B2865" s="1">
        <v>45991</v>
      </c>
      <c r="C2865" t="s">
        <v>4652</v>
      </c>
      <c r="D2865" t="s">
        <v>21</v>
      </c>
      <c r="E2865" t="s">
        <v>22</v>
      </c>
      <c r="F2865" t="s">
        <v>23</v>
      </c>
      <c r="G2865" t="s">
        <v>24</v>
      </c>
      <c r="H2865" t="s">
        <v>25</v>
      </c>
      <c r="I2865" t="s">
        <v>139</v>
      </c>
      <c r="J2865" t="s">
        <v>34</v>
      </c>
      <c r="K2865">
        <v>5</v>
      </c>
      <c r="L2865">
        <v>190</v>
      </c>
      <c r="M2865">
        <v>0</v>
      </c>
      <c r="N2865">
        <v>950</v>
      </c>
      <c r="O2865">
        <v>325</v>
      </c>
      <c r="P2865" t="s">
        <v>28</v>
      </c>
      <c r="Q2865" t="s">
        <v>86</v>
      </c>
      <c r="R2865" t="s">
        <v>123</v>
      </c>
      <c r="S2865">
        <v>3</v>
      </c>
      <c r="T2865">
        <f>YEAR(tblOrders[[#This Row],[Order Date]])</f>
        <v>2025</v>
      </c>
      <c r="U2865" t="str">
        <f>TEXT(tblOrders[[#This Row],[Order Date]],"mmm-yyyy")</f>
        <v>Nov-2025</v>
      </c>
      <c r="V2865" s="4">
        <f>tblOrders[[#This Row],[Profit]]/tblOrders[[#This Row],[Sales Amount]]</f>
        <v>0.34210526315789475</v>
      </c>
      <c r="W2865" t="str">
        <f>VLOOKUP(tblOrders[[#This Row],[City]],CityRegion,2,0)</f>
        <v>South</v>
      </c>
      <c r="X2865" t="str">
        <f>VLOOKUP(tblOrders[[#This Row],[City]],lookups!A:C,3,0)</f>
        <v>Tamil Nadu</v>
      </c>
    </row>
    <row r="2866" spans="1:24" x14ac:dyDescent="0.25">
      <c r="A2866" t="s">
        <v>4653</v>
      </c>
      <c r="B2866" s="1">
        <v>45885</v>
      </c>
      <c r="C2866" t="s">
        <v>2473</v>
      </c>
      <c r="D2866" t="s">
        <v>39</v>
      </c>
      <c r="E2866" t="s">
        <v>73</v>
      </c>
      <c r="F2866" t="s">
        <v>74</v>
      </c>
      <c r="G2866" t="s">
        <v>68</v>
      </c>
      <c r="H2866" t="s">
        <v>75</v>
      </c>
      <c r="I2866" t="s">
        <v>52</v>
      </c>
      <c r="J2866" t="s">
        <v>27</v>
      </c>
      <c r="K2866">
        <v>1</v>
      </c>
      <c r="L2866">
        <v>65</v>
      </c>
      <c r="M2866">
        <v>0.15</v>
      </c>
      <c r="N2866">
        <v>55.25</v>
      </c>
      <c r="O2866">
        <v>17.25</v>
      </c>
      <c r="P2866" t="s">
        <v>28</v>
      </c>
      <c r="Q2866" t="s">
        <v>91</v>
      </c>
      <c r="R2866" t="s">
        <v>36</v>
      </c>
      <c r="S2866">
        <v>3.1</v>
      </c>
      <c r="T2866">
        <f>YEAR(tblOrders[[#This Row],[Order Date]])</f>
        <v>2025</v>
      </c>
      <c r="U2866" t="str">
        <f>TEXT(tblOrders[[#This Row],[Order Date]],"mmm-yyyy")</f>
        <v>Aug-2025</v>
      </c>
      <c r="V2866" s="4">
        <f>tblOrders[[#This Row],[Profit]]/tblOrders[[#This Row],[Sales Amount]]</f>
        <v>0.31221719457013575</v>
      </c>
      <c r="W2866" t="str">
        <f>VLOOKUP(tblOrders[[#This Row],[City]],CityRegion,2,0)</f>
        <v>South</v>
      </c>
      <c r="X2866" t="str">
        <f>VLOOKUP(tblOrders[[#This Row],[City]],lookups!A:C,3,0)</f>
        <v>Kerala</v>
      </c>
    </row>
    <row r="2867" spans="1:24" x14ac:dyDescent="0.25">
      <c r="A2867" t="s">
        <v>4654</v>
      </c>
      <c r="B2867" s="1">
        <v>45915</v>
      </c>
      <c r="C2867" t="s">
        <v>436</v>
      </c>
      <c r="D2867" t="s">
        <v>21</v>
      </c>
      <c r="E2867" t="s">
        <v>60</v>
      </c>
      <c r="F2867" t="s">
        <v>61</v>
      </c>
      <c r="G2867" t="s">
        <v>62</v>
      </c>
      <c r="H2867" t="s">
        <v>63</v>
      </c>
      <c r="I2867" t="s">
        <v>26</v>
      </c>
      <c r="J2867" t="s">
        <v>45</v>
      </c>
      <c r="K2867">
        <v>3</v>
      </c>
      <c r="L2867">
        <v>45</v>
      </c>
      <c r="M2867">
        <v>0.1</v>
      </c>
      <c r="N2867">
        <v>121.5</v>
      </c>
      <c r="O2867">
        <v>43.5</v>
      </c>
      <c r="P2867" t="s">
        <v>28</v>
      </c>
      <c r="Q2867" t="s">
        <v>29</v>
      </c>
      <c r="R2867" t="s">
        <v>36</v>
      </c>
      <c r="S2867">
        <v>2.8</v>
      </c>
      <c r="T2867">
        <f>YEAR(tblOrders[[#This Row],[Order Date]])</f>
        <v>2025</v>
      </c>
      <c r="U2867" t="str">
        <f>TEXT(tblOrders[[#This Row],[Order Date]],"mmm-yyyy")</f>
        <v>Sep-2025</v>
      </c>
      <c r="V2867" s="4">
        <f>tblOrders[[#This Row],[Profit]]/tblOrders[[#This Row],[Sales Amount]]</f>
        <v>0.35802469135802467</v>
      </c>
      <c r="W2867" t="str">
        <f>VLOOKUP(tblOrders[[#This Row],[City]],CityRegion,2,0)</f>
        <v>South</v>
      </c>
      <c r="X2867" t="str">
        <f>VLOOKUP(tblOrders[[#This Row],[City]],lookups!A:C,3,0)</f>
        <v>Karnataka</v>
      </c>
    </row>
    <row r="2868" spans="1:24" x14ac:dyDescent="0.25">
      <c r="A2868" t="s">
        <v>4655</v>
      </c>
      <c r="B2868" s="1">
        <v>45840</v>
      </c>
      <c r="C2868" t="s">
        <v>4177</v>
      </c>
      <c r="D2868" t="s">
        <v>21</v>
      </c>
      <c r="E2868" t="s">
        <v>73</v>
      </c>
      <c r="F2868" t="s">
        <v>74</v>
      </c>
      <c r="G2868" t="s">
        <v>68</v>
      </c>
      <c r="H2868" t="s">
        <v>75</v>
      </c>
      <c r="I2868" t="s">
        <v>44</v>
      </c>
      <c r="J2868" t="s">
        <v>27</v>
      </c>
      <c r="K2868">
        <v>2</v>
      </c>
      <c r="L2868">
        <v>65</v>
      </c>
      <c r="M2868">
        <v>0.15</v>
      </c>
      <c r="N2868">
        <v>110.5</v>
      </c>
      <c r="O2868">
        <v>34.5</v>
      </c>
      <c r="P2868" t="s">
        <v>111</v>
      </c>
      <c r="Q2868" t="s">
        <v>91</v>
      </c>
      <c r="R2868" t="s">
        <v>36</v>
      </c>
      <c r="S2868">
        <v>3.1</v>
      </c>
      <c r="T2868">
        <f>YEAR(tblOrders[[#This Row],[Order Date]])</f>
        <v>2025</v>
      </c>
      <c r="U2868" t="str">
        <f>TEXT(tblOrders[[#This Row],[Order Date]],"mmm-yyyy")</f>
        <v>Jul-2025</v>
      </c>
      <c r="V2868" s="4">
        <f>tblOrders[[#This Row],[Profit]]/tblOrders[[#This Row],[Sales Amount]]</f>
        <v>0.31221719457013575</v>
      </c>
      <c r="W2868" t="str">
        <f>VLOOKUP(tblOrders[[#This Row],[City]],CityRegion,2,0)</f>
        <v>South</v>
      </c>
      <c r="X2868" t="str">
        <f>VLOOKUP(tblOrders[[#This Row],[City]],lookups!A:C,3,0)</f>
        <v>Kerala</v>
      </c>
    </row>
    <row r="2869" spans="1:24" x14ac:dyDescent="0.25">
      <c r="A2869" t="s">
        <v>4656</v>
      </c>
      <c r="B2869" s="1">
        <v>45895</v>
      </c>
      <c r="C2869" t="s">
        <v>3979</v>
      </c>
      <c r="D2869" t="s">
        <v>21</v>
      </c>
      <c r="E2869" t="s">
        <v>94</v>
      </c>
      <c r="F2869" t="s">
        <v>95</v>
      </c>
      <c r="G2869" t="s">
        <v>68</v>
      </c>
      <c r="H2869" t="s">
        <v>96</v>
      </c>
      <c r="I2869" t="s">
        <v>57</v>
      </c>
      <c r="J2869" t="s">
        <v>34</v>
      </c>
      <c r="K2869">
        <v>2</v>
      </c>
      <c r="L2869">
        <v>89</v>
      </c>
      <c r="M2869">
        <v>0.1</v>
      </c>
      <c r="N2869">
        <v>160.19999999999999</v>
      </c>
      <c r="O2869">
        <v>50.2</v>
      </c>
      <c r="P2869" t="s">
        <v>28</v>
      </c>
      <c r="Q2869" t="s">
        <v>46</v>
      </c>
      <c r="R2869" t="s">
        <v>36</v>
      </c>
      <c r="S2869">
        <v>4.4000000000000004</v>
      </c>
      <c r="T2869">
        <f>YEAR(tblOrders[[#This Row],[Order Date]])</f>
        <v>2025</v>
      </c>
      <c r="U2869" t="str">
        <f>TEXT(tblOrders[[#This Row],[Order Date]],"mmm-yyyy")</f>
        <v>Aug-2025</v>
      </c>
      <c r="V2869" s="4">
        <f>tblOrders[[#This Row],[Profit]]/tblOrders[[#This Row],[Sales Amount]]</f>
        <v>0.31335830212234711</v>
      </c>
      <c r="W2869" t="str">
        <f>VLOOKUP(tblOrders[[#This Row],[City]],CityRegion,2,0)</f>
        <v>South</v>
      </c>
      <c r="X2869" t="str">
        <f>VLOOKUP(tblOrders[[#This Row],[City]],lookups!A:C,3,0)</f>
        <v>Kerala</v>
      </c>
    </row>
    <row r="2870" spans="1:24" x14ac:dyDescent="0.25">
      <c r="A2870" t="s">
        <v>4657</v>
      </c>
      <c r="B2870" s="1">
        <v>45920</v>
      </c>
      <c r="C2870" t="s">
        <v>2867</v>
      </c>
      <c r="D2870" t="s">
        <v>39</v>
      </c>
      <c r="E2870" t="s">
        <v>60</v>
      </c>
      <c r="F2870" t="s">
        <v>61</v>
      </c>
      <c r="G2870" t="s">
        <v>62</v>
      </c>
      <c r="H2870" t="s">
        <v>63</v>
      </c>
      <c r="I2870" t="s">
        <v>26</v>
      </c>
      <c r="J2870" t="s">
        <v>45</v>
      </c>
      <c r="K2870">
        <v>4</v>
      </c>
      <c r="L2870">
        <v>45</v>
      </c>
      <c r="M2870">
        <v>0.1</v>
      </c>
      <c r="N2870">
        <v>162</v>
      </c>
      <c r="O2870">
        <v>58</v>
      </c>
      <c r="P2870" t="s">
        <v>28</v>
      </c>
      <c r="Q2870" t="s">
        <v>86</v>
      </c>
      <c r="R2870" t="s">
        <v>36</v>
      </c>
      <c r="S2870">
        <v>4.5</v>
      </c>
      <c r="T2870">
        <f>YEAR(tblOrders[[#This Row],[Order Date]])</f>
        <v>2025</v>
      </c>
      <c r="U2870" t="str">
        <f>TEXT(tblOrders[[#This Row],[Order Date]],"mmm-yyyy")</f>
        <v>Sep-2025</v>
      </c>
      <c r="V2870" s="4">
        <f>tblOrders[[#This Row],[Profit]]/tblOrders[[#This Row],[Sales Amount]]</f>
        <v>0.35802469135802467</v>
      </c>
      <c r="W2870" t="str">
        <f>VLOOKUP(tblOrders[[#This Row],[City]],CityRegion,2,0)</f>
        <v>South</v>
      </c>
      <c r="X2870" t="str">
        <f>VLOOKUP(tblOrders[[#This Row],[City]],lookups!A:C,3,0)</f>
        <v>Karnataka</v>
      </c>
    </row>
    <row r="2871" spans="1:24" x14ac:dyDescent="0.25">
      <c r="A2871" t="s">
        <v>4658</v>
      </c>
      <c r="B2871" s="1">
        <v>45682</v>
      </c>
      <c r="C2871" t="s">
        <v>3336</v>
      </c>
      <c r="D2871" t="s">
        <v>21</v>
      </c>
      <c r="E2871" t="s">
        <v>108</v>
      </c>
      <c r="F2871" t="s">
        <v>109</v>
      </c>
      <c r="G2871" t="s">
        <v>62</v>
      </c>
      <c r="H2871" t="s">
        <v>110</v>
      </c>
      <c r="I2871" t="s">
        <v>57</v>
      </c>
      <c r="J2871" t="s">
        <v>34</v>
      </c>
      <c r="K2871">
        <v>2</v>
      </c>
      <c r="L2871">
        <v>110</v>
      </c>
      <c r="M2871">
        <v>0.05</v>
      </c>
      <c r="N2871">
        <v>209</v>
      </c>
      <c r="O2871">
        <v>73</v>
      </c>
      <c r="P2871" t="s">
        <v>111</v>
      </c>
      <c r="Q2871" t="s">
        <v>35</v>
      </c>
      <c r="R2871" t="s">
        <v>30</v>
      </c>
      <c r="S2871">
        <v>3.4</v>
      </c>
      <c r="T2871">
        <f>YEAR(tblOrders[[#This Row],[Order Date]])</f>
        <v>2025</v>
      </c>
      <c r="U2871" t="str">
        <f>TEXT(tblOrders[[#This Row],[Order Date]],"mmm-yyyy")</f>
        <v>Jan-2025</v>
      </c>
      <c r="V2871" s="4">
        <f>tblOrders[[#This Row],[Profit]]/tblOrders[[#This Row],[Sales Amount]]</f>
        <v>0.34928229665071769</v>
      </c>
      <c r="W2871" t="str">
        <f>VLOOKUP(tblOrders[[#This Row],[City]],CityRegion,2,0)</f>
        <v>South</v>
      </c>
      <c r="X2871" t="str">
        <f>VLOOKUP(tblOrders[[#This Row],[City]],lookups!A:C,3,0)</f>
        <v>Kerala</v>
      </c>
    </row>
    <row r="2872" spans="1:24" x14ac:dyDescent="0.25">
      <c r="A2872" t="s">
        <v>4659</v>
      </c>
      <c r="B2872" s="1">
        <v>45750</v>
      </c>
      <c r="C2872" t="s">
        <v>1754</v>
      </c>
      <c r="D2872" t="s">
        <v>21</v>
      </c>
      <c r="E2872" t="s">
        <v>55</v>
      </c>
      <c r="F2872" t="s">
        <v>56</v>
      </c>
      <c r="G2872" t="s">
        <v>24</v>
      </c>
      <c r="H2872" t="s">
        <v>51</v>
      </c>
      <c r="I2872" t="s">
        <v>76</v>
      </c>
      <c r="J2872" t="s">
        <v>34</v>
      </c>
      <c r="K2872">
        <v>4</v>
      </c>
      <c r="L2872">
        <v>42</v>
      </c>
      <c r="M2872">
        <v>0.1</v>
      </c>
      <c r="N2872">
        <v>151.19999999999999</v>
      </c>
      <c r="O2872">
        <v>55.2</v>
      </c>
      <c r="P2872" t="s">
        <v>28</v>
      </c>
      <c r="Q2872" t="s">
        <v>35</v>
      </c>
      <c r="R2872" t="s">
        <v>36</v>
      </c>
      <c r="S2872">
        <v>3.4</v>
      </c>
      <c r="T2872">
        <f>YEAR(tblOrders[[#This Row],[Order Date]])</f>
        <v>2025</v>
      </c>
      <c r="U2872" t="str">
        <f>TEXT(tblOrders[[#This Row],[Order Date]],"mmm-yyyy")</f>
        <v>Apr-2025</v>
      </c>
      <c r="V2872" s="4">
        <f>tblOrders[[#This Row],[Profit]]/tblOrders[[#This Row],[Sales Amount]]</f>
        <v>0.36507936507936511</v>
      </c>
      <c r="W2872" t="str">
        <f>VLOOKUP(tblOrders[[#This Row],[City]],CityRegion,2,0)</f>
        <v>South</v>
      </c>
      <c r="X2872" t="str">
        <f>VLOOKUP(tblOrders[[#This Row],[City]],lookups!A:C,3,0)</f>
        <v>Kerala</v>
      </c>
    </row>
    <row r="2873" spans="1:24" x14ac:dyDescent="0.25">
      <c r="A2873" t="s">
        <v>4660</v>
      </c>
      <c r="B2873" s="1">
        <v>45714</v>
      </c>
      <c r="C2873" t="s">
        <v>4661</v>
      </c>
      <c r="D2873" t="s">
        <v>21</v>
      </c>
      <c r="E2873" t="s">
        <v>108</v>
      </c>
      <c r="F2873" t="s">
        <v>109</v>
      </c>
      <c r="G2873" t="s">
        <v>62</v>
      </c>
      <c r="H2873" t="s">
        <v>110</v>
      </c>
      <c r="I2873" t="s">
        <v>70</v>
      </c>
      <c r="J2873" t="s">
        <v>45</v>
      </c>
      <c r="K2873">
        <v>5</v>
      </c>
      <c r="L2873">
        <v>110</v>
      </c>
      <c r="M2873">
        <v>0.15</v>
      </c>
      <c r="N2873">
        <v>467.5</v>
      </c>
      <c r="O2873">
        <v>127.5</v>
      </c>
      <c r="P2873" t="s">
        <v>28</v>
      </c>
      <c r="Q2873" t="s">
        <v>29</v>
      </c>
      <c r="R2873" t="s">
        <v>30</v>
      </c>
      <c r="S2873">
        <v>3.1</v>
      </c>
      <c r="T2873">
        <f>YEAR(tblOrders[[#This Row],[Order Date]])</f>
        <v>2025</v>
      </c>
      <c r="U2873" t="str">
        <f>TEXT(tblOrders[[#This Row],[Order Date]],"mmm-yyyy")</f>
        <v>Feb-2025</v>
      </c>
      <c r="V2873" s="4">
        <f>tblOrders[[#This Row],[Profit]]/tblOrders[[#This Row],[Sales Amount]]</f>
        <v>0.27272727272727271</v>
      </c>
      <c r="W2873" t="str">
        <f>VLOOKUP(tblOrders[[#This Row],[City]],CityRegion,2,0)</f>
        <v>South</v>
      </c>
      <c r="X2873" t="str">
        <f>VLOOKUP(tblOrders[[#This Row],[City]],lookups!A:C,3,0)</f>
        <v>Telengana</v>
      </c>
    </row>
    <row r="2874" spans="1:24" x14ac:dyDescent="0.25">
      <c r="A2874" t="s">
        <v>4662</v>
      </c>
      <c r="B2874" s="1">
        <v>45832</v>
      </c>
      <c r="C2874" t="s">
        <v>4663</v>
      </c>
      <c r="D2874" t="s">
        <v>39</v>
      </c>
      <c r="E2874" t="s">
        <v>22</v>
      </c>
      <c r="F2874" t="s">
        <v>23</v>
      </c>
      <c r="G2874" t="s">
        <v>24</v>
      </c>
      <c r="H2874" t="s">
        <v>25</v>
      </c>
      <c r="I2874" t="s">
        <v>52</v>
      </c>
      <c r="J2874" t="s">
        <v>27</v>
      </c>
      <c r="K2874">
        <v>3</v>
      </c>
      <c r="L2874">
        <v>190</v>
      </c>
      <c r="M2874">
        <v>0.1</v>
      </c>
      <c r="N2874">
        <v>513</v>
      </c>
      <c r="O2874">
        <v>138</v>
      </c>
      <c r="P2874" t="s">
        <v>28</v>
      </c>
      <c r="Q2874" t="s">
        <v>46</v>
      </c>
      <c r="R2874" t="s">
        <v>36</v>
      </c>
      <c r="S2874">
        <v>4.3</v>
      </c>
      <c r="T2874">
        <f>YEAR(tblOrders[[#This Row],[Order Date]])</f>
        <v>2025</v>
      </c>
      <c r="U2874" t="str">
        <f>TEXT(tblOrders[[#This Row],[Order Date]],"mmm-yyyy")</f>
        <v>Jun-2025</v>
      </c>
      <c r="V2874" s="4">
        <f>tblOrders[[#This Row],[Profit]]/tblOrders[[#This Row],[Sales Amount]]</f>
        <v>0.26900584795321636</v>
      </c>
      <c r="W2874" t="str">
        <f>VLOOKUP(tblOrders[[#This Row],[City]],CityRegion,2,0)</f>
        <v>South</v>
      </c>
      <c r="X2874" t="str">
        <f>VLOOKUP(tblOrders[[#This Row],[City]],lookups!A:C,3,0)</f>
        <v>Kerala</v>
      </c>
    </row>
    <row r="2875" spans="1:24" x14ac:dyDescent="0.25">
      <c r="A2875" t="s">
        <v>4664</v>
      </c>
      <c r="B2875" s="1">
        <v>45750</v>
      </c>
      <c r="C2875" t="s">
        <v>590</v>
      </c>
      <c r="D2875" t="s">
        <v>39</v>
      </c>
      <c r="E2875" t="s">
        <v>94</v>
      </c>
      <c r="F2875" t="s">
        <v>95</v>
      </c>
      <c r="G2875" t="s">
        <v>68</v>
      </c>
      <c r="H2875" t="s">
        <v>96</v>
      </c>
      <c r="I2875" t="s">
        <v>70</v>
      </c>
      <c r="J2875" t="s">
        <v>45</v>
      </c>
      <c r="K2875">
        <v>1</v>
      </c>
      <c r="L2875">
        <v>89</v>
      </c>
      <c r="M2875">
        <v>0</v>
      </c>
      <c r="N2875">
        <v>89</v>
      </c>
      <c r="O2875">
        <v>34</v>
      </c>
      <c r="P2875" t="s">
        <v>28</v>
      </c>
      <c r="Q2875" t="s">
        <v>35</v>
      </c>
      <c r="R2875" t="s">
        <v>36</v>
      </c>
      <c r="S2875">
        <v>4.9000000000000004</v>
      </c>
      <c r="T2875">
        <f>YEAR(tblOrders[[#This Row],[Order Date]])</f>
        <v>2025</v>
      </c>
      <c r="U2875" t="str">
        <f>TEXT(tblOrders[[#This Row],[Order Date]],"mmm-yyyy")</f>
        <v>Apr-2025</v>
      </c>
      <c r="V2875" s="4">
        <f>tblOrders[[#This Row],[Profit]]/tblOrders[[#This Row],[Sales Amount]]</f>
        <v>0.38202247191011235</v>
      </c>
      <c r="W2875" t="str">
        <f>VLOOKUP(tblOrders[[#This Row],[City]],CityRegion,2,0)</f>
        <v>South</v>
      </c>
      <c r="X2875" t="str">
        <f>VLOOKUP(tblOrders[[#This Row],[City]],lookups!A:C,3,0)</f>
        <v>Telengana</v>
      </c>
    </row>
    <row r="2876" spans="1:24" x14ac:dyDescent="0.25">
      <c r="A2876" t="s">
        <v>4665</v>
      </c>
      <c r="B2876" s="1">
        <v>45904</v>
      </c>
      <c r="C2876" t="s">
        <v>4553</v>
      </c>
      <c r="D2876" t="s">
        <v>39</v>
      </c>
      <c r="E2876" t="s">
        <v>55</v>
      </c>
      <c r="F2876" t="s">
        <v>56</v>
      </c>
      <c r="G2876" t="s">
        <v>24</v>
      </c>
      <c r="H2876" t="s">
        <v>51</v>
      </c>
      <c r="I2876" t="s">
        <v>84</v>
      </c>
      <c r="J2876" t="s">
        <v>45</v>
      </c>
      <c r="K2876">
        <v>1</v>
      </c>
      <c r="L2876">
        <v>42</v>
      </c>
      <c r="M2876">
        <v>0.1</v>
      </c>
      <c r="N2876">
        <v>37.799999999999997</v>
      </c>
      <c r="O2876">
        <v>13.8</v>
      </c>
      <c r="P2876" t="s">
        <v>28</v>
      </c>
      <c r="Q2876" t="s">
        <v>91</v>
      </c>
      <c r="R2876" t="s">
        <v>30</v>
      </c>
      <c r="S2876">
        <v>3.1</v>
      </c>
      <c r="T2876">
        <f>YEAR(tblOrders[[#This Row],[Order Date]])</f>
        <v>2025</v>
      </c>
      <c r="U2876" t="str">
        <f>TEXT(tblOrders[[#This Row],[Order Date]],"mmm-yyyy")</f>
        <v>Sep-2025</v>
      </c>
      <c r="V2876" s="4">
        <f>tblOrders[[#This Row],[Profit]]/tblOrders[[#This Row],[Sales Amount]]</f>
        <v>0.36507936507936511</v>
      </c>
      <c r="W2876" t="str">
        <f>VLOOKUP(tblOrders[[#This Row],[City]],CityRegion,2,0)</f>
        <v>West</v>
      </c>
      <c r="X2876" t="str">
        <f>VLOOKUP(tblOrders[[#This Row],[City]],lookups!A:C,3,0)</f>
        <v>Maharashtra</v>
      </c>
    </row>
    <row r="2877" spans="1:24" x14ac:dyDescent="0.25">
      <c r="A2877" t="s">
        <v>4666</v>
      </c>
      <c r="B2877" s="1">
        <v>45725</v>
      </c>
      <c r="C2877" t="s">
        <v>475</v>
      </c>
      <c r="D2877" t="s">
        <v>21</v>
      </c>
      <c r="E2877" t="s">
        <v>79</v>
      </c>
      <c r="F2877" t="s">
        <v>80</v>
      </c>
      <c r="G2877" t="s">
        <v>68</v>
      </c>
      <c r="H2877" t="s">
        <v>81</v>
      </c>
      <c r="I2877" t="s">
        <v>84</v>
      </c>
      <c r="J2877" t="s">
        <v>34</v>
      </c>
      <c r="K2877">
        <v>1</v>
      </c>
      <c r="L2877">
        <v>799</v>
      </c>
      <c r="M2877">
        <v>0.15</v>
      </c>
      <c r="N2877">
        <v>679.15</v>
      </c>
      <c r="O2877">
        <v>59.15</v>
      </c>
      <c r="P2877" t="s">
        <v>111</v>
      </c>
      <c r="Q2877" t="s">
        <v>35</v>
      </c>
      <c r="R2877" t="s">
        <v>30</v>
      </c>
      <c r="S2877">
        <v>4.9000000000000004</v>
      </c>
      <c r="T2877">
        <f>YEAR(tblOrders[[#This Row],[Order Date]])</f>
        <v>2025</v>
      </c>
      <c r="U2877" t="str">
        <f>TEXT(tblOrders[[#This Row],[Order Date]],"mmm-yyyy")</f>
        <v>Mar-2025</v>
      </c>
      <c r="V2877" s="4">
        <f>tblOrders[[#This Row],[Profit]]/tblOrders[[#This Row],[Sales Amount]]</f>
        <v>8.7094161819921967E-2</v>
      </c>
      <c r="W2877" t="str">
        <f>VLOOKUP(tblOrders[[#This Row],[City]],CityRegion,2,0)</f>
        <v>West</v>
      </c>
      <c r="X2877" t="str">
        <f>VLOOKUP(tblOrders[[#This Row],[City]],lookups!A:C,3,0)</f>
        <v>Maharashtra</v>
      </c>
    </row>
    <row r="2878" spans="1:24" x14ac:dyDescent="0.25">
      <c r="A2878" t="s">
        <v>4667</v>
      </c>
      <c r="B2878" s="1">
        <v>45733</v>
      </c>
      <c r="C2878" t="s">
        <v>3057</v>
      </c>
      <c r="D2878" t="s">
        <v>21</v>
      </c>
      <c r="E2878" t="s">
        <v>114</v>
      </c>
      <c r="F2878" t="s">
        <v>115</v>
      </c>
      <c r="G2878" t="s">
        <v>42</v>
      </c>
      <c r="H2878" t="s">
        <v>116</v>
      </c>
      <c r="I2878" t="s">
        <v>57</v>
      </c>
      <c r="J2878" t="s">
        <v>27</v>
      </c>
      <c r="K2878">
        <v>4</v>
      </c>
      <c r="L2878">
        <v>12</v>
      </c>
      <c r="M2878">
        <v>0</v>
      </c>
      <c r="N2878">
        <v>48</v>
      </c>
      <c r="O2878">
        <v>24</v>
      </c>
      <c r="P2878" t="s">
        <v>28</v>
      </c>
      <c r="Q2878" t="s">
        <v>29</v>
      </c>
      <c r="R2878" t="s">
        <v>36</v>
      </c>
      <c r="S2878">
        <v>2.7</v>
      </c>
      <c r="T2878">
        <f>YEAR(tblOrders[[#This Row],[Order Date]])</f>
        <v>2025</v>
      </c>
      <c r="U2878" t="str">
        <f>TEXT(tblOrders[[#This Row],[Order Date]],"mmm-yyyy")</f>
        <v>Mar-2025</v>
      </c>
      <c r="V2878" s="4">
        <f>tblOrders[[#This Row],[Profit]]/tblOrders[[#This Row],[Sales Amount]]</f>
        <v>0.5</v>
      </c>
      <c r="W2878" t="str">
        <f>VLOOKUP(tblOrders[[#This Row],[City]],CityRegion,2,0)</f>
        <v>South</v>
      </c>
      <c r="X2878" t="str">
        <f>VLOOKUP(tblOrders[[#This Row],[City]],lookups!A:C,3,0)</f>
        <v>Kerala</v>
      </c>
    </row>
    <row r="2879" spans="1:24" x14ac:dyDescent="0.25">
      <c r="A2879" t="s">
        <v>4668</v>
      </c>
      <c r="B2879" s="1">
        <v>45818</v>
      </c>
      <c r="C2879" t="s">
        <v>802</v>
      </c>
      <c r="D2879" t="s">
        <v>21</v>
      </c>
      <c r="E2879" t="s">
        <v>79</v>
      </c>
      <c r="F2879" t="s">
        <v>80</v>
      </c>
      <c r="G2879" t="s">
        <v>68</v>
      </c>
      <c r="H2879" t="s">
        <v>81</v>
      </c>
      <c r="I2879" t="s">
        <v>33</v>
      </c>
      <c r="J2879" t="s">
        <v>45</v>
      </c>
      <c r="K2879">
        <v>2</v>
      </c>
      <c r="L2879">
        <v>799</v>
      </c>
      <c r="M2879">
        <v>0.05</v>
      </c>
      <c r="N2879">
        <v>1518.1</v>
      </c>
      <c r="O2879">
        <v>278.10000000000002</v>
      </c>
      <c r="P2879" t="s">
        <v>28</v>
      </c>
      <c r="Q2879" t="s">
        <v>86</v>
      </c>
      <c r="R2879" t="s">
        <v>36</v>
      </c>
      <c r="S2879">
        <v>5</v>
      </c>
      <c r="T2879">
        <f>YEAR(tblOrders[[#This Row],[Order Date]])</f>
        <v>2025</v>
      </c>
      <c r="U2879" t="str">
        <f>TEXT(tblOrders[[#This Row],[Order Date]],"mmm-yyyy")</f>
        <v>Jun-2025</v>
      </c>
      <c r="V2879" s="4">
        <f>tblOrders[[#This Row],[Profit]]/tblOrders[[#This Row],[Sales Amount]]</f>
        <v>0.18318951320729862</v>
      </c>
      <c r="W2879" t="str">
        <f>VLOOKUP(tblOrders[[#This Row],[City]],CityRegion,2,0)</f>
        <v>North</v>
      </c>
      <c r="X2879" t="str">
        <f>VLOOKUP(tblOrders[[#This Row],[City]],lookups!A:C,3,0)</f>
        <v>Delhi</v>
      </c>
    </row>
    <row r="2880" spans="1:24" x14ac:dyDescent="0.25">
      <c r="A2880" t="s">
        <v>4669</v>
      </c>
      <c r="B2880" s="1">
        <v>46008</v>
      </c>
      <c r="C2880" t="s">
        <v>1014</v>
      </c>
      <c r="D2880" t="s">
        <v>39</v>
      </c>
      <c r="E2880" t="s">
        <v>66</v>
      </c>
      <c r="F2880" t="s">
        <v>67</v>
      </c>
      <c r="G2880" t="s">
        <v>68</v>
      </c>
      <c r="H2880" t="s">
        <v>69</v>
      </c>
      <c r="I2880" t="s">
        <v>130</v>
      </c>
      <c r="J2880" t="s">
        <v>45</v>
      </c>
      <c r="K2880">
        <v>5</v>
      </c>
      <c r="L2880">
        <v>149</v>
      </c>
      <c r="M2880">
        <v>0.05</v>
      </c>
      <c r="N2880">
        <v>707.75</v>
      </c>
      <c r="O2880">
        <v>232.75</v>
      </c>
      <c r="P2880" t="s">
        <v>28</v>
      </c>
      <c r="Q2880" t="s">
        <v>86</v>
      </c>
      <c r="R2880" t="s">
        <v>36</v>
      </c>
      <c r="S2880">
        <v>2.7</v>
      </c>
      <c r="T2880">
        <f>YEAR(tblOrders[[#This Row],[Order Date]])</f>
        <v>2025</v>
      </c>
      <c r="U2880" t="str">
        <f>TEXT(tblOrders[[#This Row],[Order Date]],"mmm-yyyy")</f>
        <v>Dec-2025</v>
      </c>
      <c r="V2880" s="4">
        <f>tblOrders[[#This Row],[Profit]]/tblOrders[[#This Row],[Sales Amount]]</f>
        <v>0.32885906040268459</v>
      </c>
      <c r="W2880" t="str">
        <f>VLOOKUP(tblOrders[[#This Row],[City]],CityRegion,2,0)</f>
        <v>West</v>
      </c>
      <c r="X2880" t="str">
        <f>VLOOKUP(tblOrders[[#This Row],[City]],lookups!A:C,3,0)</f>
        <v>Maharashtra</v>
      </c>
    </row>
    <row r="2881" spans="1:24" x14ac:dyDescent="0.25">
      <c r="A2881" t="s">
        <v>4670</v>
      </c>
      <c r="B2881" s="1">
        <v>45766</v>
      </c>
      <c r="C2881" t="s">
        <v>4671</v>
      </c>
      <c r="D2881" t="s">
        <v>39</v>
      </c>
      <c r="E2881" t="s">
        <v>114</v>
      </c>
      <c r="F2881" t="s">
        <v>115</v>
      </c>
      <c r="G2881" t="s">
        <v>42</v>
      </c>
      <c r="H2881" t="s">
        <v>116</v>
      </c>
      <c r="I2881" t="s">
        <v>84</v>
      </c>
      <c r="J2881" t="s">
        <v>27</v>
      </c>
      <c r="K2881">
        <v>2</v>
      </c>
      <c r="L2881">
        <v>12</v>
      </c>
      <c r="M2881">
        <v>0</v>
      </c>
      <c r="N2881">
        <v>24</v>
      </c>
      <c r="O2881">
        <v>12</v>
      </c>
      <c r="P2881" t="s">
        <v>28</v>
      </c>
      <c r="Q2881" t="s">
        <v>86</v>
      </c>
      <c r="R2881" t="s">
        <v>30</v>
      </c>
      <c r="S2881">
        <v>4.7</v>
      </c>
      <c r="T2881">
        <f>YEAR(tblOrders[[#This Row],[Order Date]])</f>
        <v>2025</v>
      </c>
      <c r="U2881" t="str">
        <f>TEXT(tblOrders[[#This Row],[Order Date]],"mmm-yyyy")</f>
        <v>Apr-2025</v>
      </c>
      <c r="V2881" s="4">
        <f>tblOrders[[#This Row],[Profit]]/tblOrders[[#This Row],[Sales Amount]]</f>
        <v>0.5</v>
      </c>
      <c r="W2881" t="str">
        <f>VLOOKUP(tblOrders[[#This Row],[City]],CityRegion,2,0)</f>
        <v>West</v>
      </c>
      <c r="X2881" t="str">
        <f>VLOOKUP(tblOrders[[#This Row],[City]],lookups!A:C,3,0)</f>
        <v>Maharashtra</v>
      </c>
    </row>
    <row r="2882" spans="1:24" x14ac:dyDescent="0.25">
      <c r="A2882" t="s">
        <v>4672</v>
      </c>
      <c r="B2882" s="1">
        <v>45817</v>
      </c>
      <c r="C2882" t="s">
        <v>703</v>
      </c>
      <c r="D2882" t="s">
        <v>21</v>
      </c>
      <c r="E2882" t="s">
        <v>55</v>
      </c>
      <c r="F2882" t="s">
        <v>56</v>
      </c>
      <c r="G2882" t="s">
        <v>24</v>
      </c>
      <c r="H2882" t="s">
        <v>51</v>
      </c>
      <c r="I2882" t="s">
        <v>57</v>
      </c>
      <c r="J2882" t="s">
        <v>34</v>
      </c>
      <c r="K2882">
        <v>1</v>
      </c>
      <c r="L2882">
        <v>42</v>
      </c>
      <c r="M2882">
        <v>0.15</v>
      </c>
      <c r="N2882">
        <v>35.700000000000003</v>
      </c>
      <c r="O2882">
        <v>11.7</v>
      </c>
      <c r="P2882" t="s">
        <v>111</v>
      </c>
      <c r="Q2882" t="s">
        <v>46</v>
      </c>
      <c r="R2882" t="s">
        <v>36</v>
      </c>
      <c r="S2882">
        <v>3.5</v>
      </c>
      <c r="T2882">
        <f>YEAR(tblOrders[[#This Row],[Order Date]])</f>
        <v>2025</v>
      </c>
      <c r="U2882" t="str">
        <f>TEXT(tblOrders[[#This Row],[Order Date]],"mmm-yyyy")</f>
        <v>Jun-2025</v>
      </c>
      <c r="V2882" s="4">
        <f>tblOrders[[#This Row],[Profit]]/tblOrders[[#This Row],[Sales Amount]]</f>
        <v>0.32773109243697474</v>
      </c>
      <c r="W2882" t="str">
        <f>VLOOKUP(tblOrders[[#This Row],[City]],CityRegion,2,0)</f>
        <v>South</v>
      </c>
      <c r="X2882" t="str">
        <f>VLOOKUP(tblOrders[[#This Row],[City]],lookups!A:C,3,0)</f>
        <v>Kerala</v>
      </c>
    </row>
    <row r="2883" spans="1:24" x14ac:dyDescent="0.25">
      <c r="A2883" t="s">
        <v>4673</v>
      </c>
      <c r="B2883" s="1">
        <v>45726</v>
      </c>
      <c r="C2883" t="s">
        <v>2325</v>
      </c>
      <c r="D2883" t="s">
        <v>21</v>
      </c>
      <c r="E2883" t="s">
        <v>49</v>
      </c>
      <c r="F2883" t="s">
        <v>50</v>
      </c>
      <c r="G2883" t="s">
        <v>24</v>
      </c>
      <c r="H2883" t="s">
        <v>51</v>
      </c>
      <c r="I2883" t="s">
        <v>76</v>
      </c>
      <c r="J2883" t="s">
        <v>34</v>
      </c>
      <c r="K2883">
        <v>4</v>
      </c>
      <c r="L2883">
        <v>85</v>
      </c>
      <c r="M2883">
        <v>0.15</v>
      </c>
      <c r="N2883">
        <v>289</v>
      </c>
      <c r="O2883">
        <v>81</v>
      </c>
      <c r="P2883" t="s">
        <v>28</v>
      </c>
      <c r="Q2883" t="s">
        <v>86</v>
      </c>
      <c r="R2883" t="s">
        <v>36</v>
      </c>
      <c r="S2883">
        <v>2.9</v>
      </c>
      <c r="T2883">
        <f>YEAR(tblOrders[[#This Row],[Order Date]])</f>
        <v>2025</v>
      </c>
      <c r="U2883" t="str">
        <f>TEXT(tblOrders[[#This Row],[Order Date]],"mmm-yyyy")</f>
        <v>Mar-2025</v>
      </c>
      <c r="V2883" s="4">
        <f>tblOrders[[#This Row],[Profit]]/tblOrders[[#This Row],[Sales Amount]]</f>
        <v>0.28027681660899656</v>
      </c>
      <c r="W2883" t="str">
        <f>VLOOKUP(tblOrders[[#This Row],[City]],CityRegion,2,0)</f>
        <v>South</v>
      </c>
      <c r="X2883" t="str">
        <f>VLOOKUP(tblOrders[[#This Row],[City]],lookups!A:C,3,0)</f>
        <v>Kerala</v>
      </c>
    </row>
    <row r="2884" spans="1:24" x14ac:dyDescent="0.25">
      <c r="A2884" t="s">
        <v>4674</v>
      </c>
      <c r="B2884" s="1">
        <v>45788</v>
      </c>
      <c r="C2884" t="s">
        <v>4675</v>
      </c>
      <c r="D2884" t="s">
        <v>21</v>
      </c>
      <c r="E2884" t="s">
        <v>73</v>
      </c>
      <c r="F2884" t="s">
        <v>74</v>
      </c>
      <c r="G2884" t="s">
        <v>68</v>
      </c>
      <c r="H2884" t="s">
        <v>75</v>
      </c>
      <c r="I2884" t="s">
        <v>44</v>
      </c>
      <c r="J2884" t="s">
        <v>27</v>
      </c>
      <c r="K2884">
        <v>3</v>
      </c>
      <c r="L2884">
        <v>65</v>
      </c>
      <c r="M2884">
        <v>0.2</v>
      </c>
      <c r="N2884">
        <v>156</v>
      </c>
      <c r="O2884">
        <v>42</v>
      </c>
      <c r="P2884" t="s">
        <v>111</v>
      </c>
      <c r="Q2884" t="s">
        <v>29</v>
      </c>
      <c r="R2884" t="s">
        <v>30</v>
      </c>
      <c r="S2884">
        <v>3.8</v>
      </c>
      <c r="T2884">
        <f>YEAR(tblOrders[[#This Row],[Order Date]])</f>
        <v>2025</v>
      </c>
      <c r="U2884" t="str">
        <f>TEXT(tblOrders[[#This Row],[Order Date]],"mmm-yyyy")</f>
        <v>May-2025</v>
      </c>
      <c r="V2884" s="4">
        <f>tblOrders[[#This Row],[Profit]]/tblOrders[[#This Row],[Sales Amount]]</f>
        <v>0.26923076923076922</v>
      </c>
      <c r="W2884" t="str">
        <f>VLOOKUP(tblOrders[[#This Row],[City]],CityRegion,2,0)</f>
        <v>South</v>
      </c>
      <c r="X2884" t="str">
        <f>VLOOKUP(tblOrders[[#This Row],[City]],lookups!A:C,3,0)</f>
        <v>Kerala</v>
      </c>
    </row>
    <row r="2885" spans="1:24" x14ac:dyDescent="0.25">
      <c r="A2885" t="s">
        <v>4676</v>
      </c>
      <c r="B2885" s="1">
        <v>45763</v>
      </c>
      <c r="C2885" t="s">
        <v>200</v>
      </c>
      <c r="D2885" t="s">
        <v>21</v>
      </c>
      <c r="E2885" t="s">
        <v>49</v>
      </c>
      <c r="F2885" t="s">
        <v>50</v>
      </c>
      <c r="G2885" t="s">
        <v>24</v>
      </c>
      <c r="H2885" t="s">
        <v>51</v>
      </c>
      <c r="I2885" t="s">
        <v>70</v>
      </c>
      <c r="J2885" t="s">
        <v>27</v>
      </c>
      <c r="K2885">
        <v>5</v>
      </c>
      <c r="L2885">
        <v>85</v>
      </c>
      <c r="M2885">
        <v>0.05</v>
      </c>
      <c r="N2885">
        <v>403.75</v>
      </c>
      <c r="O2885">
        <v>143.75</v>
      </c>
      <c r="P2885" t="s">
        <v>28</v>
      </c>
      <c r="Q2885" t="s">
        <v>86</v>
      </c>
      <c r="R2885" t="s">
        <v>36</v>
      </c>
      <c r="S2885">
        <v>4.8</v>
      </c>
      <c r="T2885">
        <f>YEAR(tblOrders[[#This Row],[Order Date]])</f>
        <v>2025</v>
      </c>
      <c r="U2885" t="str">
        <f>TEXT(tblOrders[[#This Row],[Order Date]],"mmm-yyyy")</f>
        <v>Apr-2025</v>
      </c>
      <c r="V2885" s="4">
        <f>tblOrders[[#This Row],[Profit]]/tblOrders[[#This Row],[Sales Amount]]</f>
        <v>0.35603715170278638</v>
      </c>
      <c r="W2885" t="str">
        <f>VLOOKUP(tblOrders[[#This Row],[City]],CityRegion,2,0)</f>
        <v>South</v>
      </c>
      <c r="X2885" t="str">
        <f>VLOOKUP(tblOrders[[#This Row],[City]],lookups!A:C,3,0)</f>
        <v>Telengana</v>
      </c>
    </row>
    <row r="2886" spans="1:24" x14ac:dyDescent="0.25">
      <c r="A2886" t="s">
        <v>4677</v>
      </c>
      <c r="B2886" s="1">
        <v>45901</v>
      </c>
      <c r="C2886" t="s">
        <v>1718</v>
      </c>
      <c r="D2886" t="s">
        <v>21</v>
      </c>
      <c r="E2886" t="s">
        <v>79</v>
      </c>
      <c r="F2886" t="s">
        <v>80</v>
      </c>
      <c r="G2886" t="s">
        <v>68</v>
      </c>
      <c r="H2886" t="s">
        <v>81</v>
      </c>
      <c r="I2886" t="s">
        <v>76</v>
      </c>
      <c r="J2886" t="s">
        <v>27</v>
      </c>
      <c r="K2886">
        <v>1</v>
      </c>
      <c r="L2886">
        <v>799</v>
      </c>
      <c r="M2886">
        <v>0.15</v>
      </c>
      <c r="N2886">
        <v>679.15</v>
      </c>
      <c r="O2886">
        <v>59.15</v>
      </c>
      <c r="P2886" t="s">
        <v>28</v>
      </c>
      <c r="Q2886" t="s">
        <v>35</v>
      </c>
      <c r="R2886" t="s">
        <v>30</v>
      </c>
      <c r="S2886">
        <v>4.7</v>
      </c>
      <c r="T2886">
        <f>YEAR(tblOrders[[#This Row],[Order Date]])</f>
        <v>2025</v>
      </c>
      <c r="U2886" t="str">
        <f>TEXT(tblOrders[[#This Row],[Order Date]],"mmm-yyyy")</f>
        <v>Sep-2025</v>
      </c>
      <c r="V2886" s="4">
        <f>tblOrders[[#This Row],[Profit]]/tblOrders[[#This Row],[Sales Amount]]</f>
        <v>8.7094161819921967E-2</v>
      </c>
      <c r="W2886" t="str">
        <f>VLOOKUP(tblOrders[[#This Row],[City]],CityRegion,2,0)</f>
        <v>South</v>
      </c>
      <c r="X2886" t="str">
        <f>VLOOKUP(tblOrders[[#This Row],[City]],lookups!A:C,3,0)</f>
        <v>Kerala</v>
      </c>
    </row>
    <row r="2887" spans="1:24" x14ac:dyDescent="0.25">
      <c r="A2887" t="s">
        <v>4678</v>
      </c>
      <c r="B2887" s="1">
        <v>45831</v>
      </c>
      <c r="C2887" t="s">
        <v>4679</v>
      </c>
      <c r="D2887" t="s">
        <v>21</v>
      </c>
      <c r="E2887" t="s">
        <v>94</v>
      </c>
      <c r="F2887" t="s">
        <v>95</v>
      </c>
      <c r="G2887" t="s">
        <v>68</v>
      </c>
      <c r="H2887" t="s">
        <v>96</v>
      </c>
      <c r="I2887" t="s">
        <v>57</v>
      </c>
      <c r="J2887" t="s">
        <v>34</v>
      </c>
      <c r="K2887">
        <v>1</v>
      </c>
      <c r="L2887">
        <v>89</v>
      </c>
      <c r="M2887">
        <v>0</v>
      </c>
      <c r="N2887">
        <v>89</v>
      </c>
      <c r="O2887">
        <v>34</v>
      </c>
      <c r="P2887" t="s">
        <v>28</v>
      </c>
      <c r="Q2887" t="s">
        <v>29</v>
      </c>
      <c r="R2887" t="s">
        <v>30</v>
      </c>
      <c r="S2887">
        <v>2.9</v>
      </c>
      <c r="T2887">
        <f>YEAR(tblOrders[[#This Row],[Order Date]])</f>
        <v>2025</v>
      </c>
      <c r="U2887" t="str">
        <f>TEXT(tblOrders[[#This Row],[Order Date]],"mmm-yyyy")</f>
        <v>Jun-2025</v>
      </c>
      <c r="V2887" s="4">
        <f>tblOrders[[#This Row],[Profit]]/tblOrders[[#This Row],[Sales Amount]]</f>
        <v>0.38202247191011235</v>
      </c>
      <c r="W2887" t="str">
        <f>VLOOKUP(tblOrders[[#This Row],[City]],CityRegion,2,0)</f>
        <v>South</v>
      </c>
      <c r="X2887" t="str">
        <f>VLOOKUP(tblOrders[[#This Row],[City]],lookups!A:C,3,0)</f>
        <v>Kerala</v>
      </c>
    </row>
    <row r="2888" spans="1:24" x14ac:dyDescent="0.25">
      <c r="A2888" t="s">
        <v>4680</v>
      </c>
      <c r="B2888" s="1">
        <v>45765</v>
      </c>
      <c r="C2888" t="s">
        <v>3609</v>
      </c>
      <c r="D2888" t="s">
        <v>39</v>
      </c>
      <c r="E2888" t="s">
        <v>22</v>
      </c>
      <c r="F2888" t="s">
        <v>23</v>
      </c>
      <c r="G2888" t="s">
        <v>24</v>
      </c>
      <c r="H2888" t="s">
        <v>25</v>
      </c>
      <c r="I2888" t="s">
        <v>33</v>
      </c>
      <c r="J2888" t="s">
        <v>45</v>
      </c>
      <c r="K2888">
        <v>1</v>
      </c>
      <c r="L2888">
        <v>190</v>
      </c>
      <c r="M2888">
        <v>0.15</v>
      </c>
      <c r="N2888">
        <v>161.5</v>
      </c>
      <c r="O2888">
        <v>36.5</v>
      </c>
      <c r="P2888" t="s">
        <v>111</v>
      </c>
      <c r="Q2888" t="s">
        <v>46</v>
      </c>
      <c r="R2888" t="s">
        <v>36</v>
      </c>
      <c r="S2888">
        <v>4.7</v>
      </c>
      <c r="T2888">
        <f>YEAR(tblOrders[[#This Row],[Order Date]])</f>
        <v>2025</v>
      </c>
      <c r="U2888" t="str">
        <f>TEXT(tblOrders[[#This Row],[Order Date]],"mmm-yyyy")</f>
        <v>Apr-2025</v>
      </c>
      <c r="V2888" s="4">
        <f>tblOrders[[#This Row],[Profit]]/tblOrders[[#This Row],[Sales Amount]]</f>
        <v>0.2260061919504644</v>
      </c>
      <c r="W2888" t="str">
        <f>VLOOKUP(tblOrders[[#This Row],[City]],CityRegion,2,0)</f>
        <v>North</v>
      </c>
      <c r="X2888" t="str">
        <f>VLOOKUP(tblOrders[[#This Row],[City]],lookups!A:C,3,0)</f>
        <v>Delhi</v>
      </c>
    </row>
    <row r="2889" spans="1:24" x14ac:dyDescent="0.25">
      <c r="A2889" t="s">
        <v>4681</v>
      </c>
      <c r="B2889" s="1">
        <v>45794</v>
      </c>
      <c r="C2889" t="s">
        <v>1157</v>
      </c>
      <c r="D2889" t="s">
        <v>21</v>
      </c>
      <c r="E2889" t="s">
        <v>55</v>
      </c>
      <c r="F2889" t="s">
        <v>56</v>
      </c>
      <c r="G2889" t="s">
        <v>24</v>
      </c>
      <c r="H2889" t="s">
        <v>51</v>
      </c>
      <c r="I2889" t="s">
        <v>76</v>
      </c>
      <c r="J2889" t="s">
        <v>27</v>
      </c>
      <c r="K2889">
        <v>3</v>
      </c>
      <c r="L2889">
        <v>42</v>
      </c>
      <c r="M2889">
        <v>0.1</v>
      </c>
      <c r="N2889">
        <v>113.4</v>
      </c>
      <c r="O2889">
        <v>41.4</v>
      </c>
      <c r="P2889" t="s">
        <v>28</v>
      </c>
      <c r="Q2889" t="s">
        <v>86</v>
      </c>
      <c r="R2889" t="s">
        <v>30</v>
      </c>
      <c r="S2889">
        <v>4</v>
      </c>
      <c r="T2889">
        <f>YEAR(tblOrders[[#This Row],[Order Date]])</f>
        <v>2025</v>
      </c>
      <c r="U2889" t="str">
        <f>TEXT(tblOrders[[#This Row],[Order Date]],"mmm-yyyy")</f>
        <v>May-2025</v>
      </c>
      <c r="V2889" s="4">
        <f>tblOrders[[#This Row],[Profit]]/tblOrders[[#This Row],[Sales Amount]]</f>
        <v>0.36507936507936506</v>
      </c>
      <c r="W2889" t="str">
        <f>VLOOKUP(tblOrders[[#This Row],[City]],CityRegion,2,0)</f>
        <v>South</v>
      </c>
      <c r="X2889" t="str">
        <f>VLOOKUP(tblOrders[[#This Row],[City]],lookups!A:C,3,0)</f>
        <v>Kerala</v>
      </c>
    </row>
    <row r="2890" spans="1:24" x14ac:dyDescent="0.25">
      <c r="A2890" t="s">
        <v>4682</v>
      </c>
      <c r="B2890" s="1">
        <v>45741</v>
      </c>
      <c r="C2890" t="s">
        <v>4683</v>
      </c>
      <c r="D2890" t="s">
        <v>21</v>
      </c>
      <c r="E2890" t="s">
        <v>55</v>
      </c>
      <c r="F2890" t="s">
        <v>56</v>
      </c>
      <c r="G2890" t="s">
        <v>24</v>
      </c>
      <c r="H2890" t="s">
        <v>51</v>
      </c>
      <c r="I2890" t="s">
        <v>44</v>
      </c>
      <c r="J2890" t="s">
        <v>45</v>
      </c>
      <c r="K2890">
        <v>5</v>
      </c>
      <c r="L2890">
        <v>42</v>
      </c>
      <c r="M2890">
        <v>0.2</v>
      </c>
      <c r="N2890">
        <v>168</v>
      </c>
      <c r="O2890">
        <v>48</v>
      </c>
      <c r="P2890" t="s">
        <v>28</v>
      </c>
      <c r="Q2890" t="s">
        <v>35</v>
      </c>
      <c r="R2890" t="s">
        <v>36</v>
      </c>
      <c r="S2890">
        <v>3</v>
      </c>
      <c r="T2890">
        <f>YEAR(tblOrders[[#This Row],[Order Date]])</f>
        <v>2025</v>
      </c>
      <c r="U2890" t="str">
        <f>TEXT(tblOrders[[#This Row],[Order Date]],"mmm-yyyy")</f>
        <v>Mar-2025</v>
      </c>
      <c r="V2890" s="4">
        <f>tblOrders[[#This Row],[Profit]]/tblOrders[[#This Row],[Sales Amount]]</f>
        <v>0.2857142857142857</v>
      </c>
      <c r="W2890" t="str">
        <f>VLOOKUP(tblOrders[[#This Row],[City]],CityRegion,2,0)</f>
        <v>South</v>
      </c>
      <c r="X2890" t="str">
        <f>VLOOKUP(tblOrders[[#This Row],[City]],lookups!A:C,3,0)</f>
        <v>Kerala</v>
      </c>
    </row>
    <row r="2891" spans="1:24" x14ac:dyDescent="0.25">
      <c r="A2891" t="s">
        <v>4684</v>
      </c>
      <c r="B2891" s="1">
        <v>45906</v>
      </c>
      <c r="C2891" t="s">
        <v>4459</v>
      </c>
      <c r="D2891" t="s">
        <v>21</v>
      </c>
      <c r="E2891" t="s">
        <v>94</v>
      </c>
      <c r="F2891" t="s">
        <v>95</v>
      </c>
      <c r="G2891" t="s">
        <v>68</v>
      </c>
      <c r="H2891" t="s">
        <v>96</v>
      </c>
      <c r="I2891" t="s">
        <v>70</v>
      </c>
      <c r="J2891" t="s">
        <v>34</v>
      </c>
      <c r="K2891">
        <v>4</v>
      </c>
      <c r="L2891">
        <v>89</v>
      </c>
      <c r="M2891">
        <v>0.1</v>
      </c>
      <c r="N2891">
        <v>320.39999999999998</v>
      </c>
      <c r="O2891">
        <v>100.4</v>
      </c>
      <c r="P2891" t="s">
        <v>28</v>
      </c>
      <c r="Q2891" t="s">
        <v>29</v>
      </c>
      <c r="R2891" t="s">
        <v>123</v>
      </c>
      <c r="S2891">
        <v>4.8</v>
      </c>
      <c r="T2891">
        <f>YEAR(tblOrders[[#This Row],[Order Date]])</f>
        <v>2025</v>
      </c>
      <c r="U2891" t="str">
        <f>TEXT(tblOrders[[#This Row],[Order Date]],"mmm-yyyy")</f>
        <v>Sep-2025</v>
      </c>
      <c r="V2891" s="4">
        <f>tblOrders[[#This Row],[Profit]]/tblOrders[[#This Row],[Sales Amount]]</f>
        <v>0.31335830212234711</v>
      </c>
      <c r="W2891" t="str">
        <f>VLOOKUP(tblOrders[[#This Row],[City]],CityRegion,2,0)</f>
        <v>South</v>
      </c>
      <c r="X2891" t="str">
        <f>VLOOKUP(tblOrders[[#This Row],[City]],lookups!A:C,3,0)</f>
        <v>Telengana</v>
      </c>
    </row>
    <row r="2892" spans="1:24" x14ac:dyDescent="0.25">
      <c r="A2892" t="s">
        <v>4685</v>
      </c>
      <c r="B2892" s="1">
        <v>45834</v>
      </c>
      <c r="C2892" t="s">
        <v>4686</v>
      </c>
      <c r="D2892" t="s">
        <v>21</v>
      </c>
      <c r="E2892" t="s">
        <v>114</v>
      </c>
      <c r="F2892" t="s">
        <v>115</v>
      </c>
      <c r="G2892" t="s">
        <v>42</v>
      </c>
      <c r="H2892" t="s">
        <v>116</v>
      </c>
      <c r="I2892" t="s">
        <v>44</v>
      </c>
      <c r="J2892" t="s">
        <v>34</v>
      </c>
      <c r="K2892">
        <v>3</v>
      </c>
      <c r="L2892">
        <v>12</v>
      </c>
      <c r="M2892">
        <v>0</v>
      </c>
      <c r="N2892">
        <v>36</v>
      </c>
      <c r="O2892">
        <v>18</v>
      </c>
      <c r="P2892" t="s">
        <v>28</v>
      </c>
      <c r="Q2892" t="s">
        <v>86</v>
      </c>
      <c r="R2892" t="s">
        <v>30</v>
      </c>
      <c r="S2892">
        <v>2.6</v>
      </c>
      <c r="T2892">
        <f>YEAR(tblOrders[[#This Row],[Order Date]])</f>
        <v>2025</v>
      </c>
      <c r="U2892" t="str">
        <f>TEXT(tblOrders[[#This Row],[Order Date]],"mmm-yyyy")</f>
        <v>Jun-2025</v>
      </c>
      <c r="V2892" s="4">
        <f>tblOrders[[#This Row],[Profit]]/tblOrders[[#This Row],[Sales Amount]]</f>
        <v>0.5</v>
      </c>
      <c r="W2892" t="str">
        <f>VLOOKUP(tblOrders[[#This Row],[City]],CityRegion,2,0)</f>
        <v>South</v>
      </c>
      <c r="X2892" t="str">
        <f>VLOOKUP(tblOrders[[#This Row],[City]],lookups!A:C,3,0)</f>
        <v>Kerala</v>
      </c>
    </row>
    <row r="2893" spans="1:24" x14ac:dyDescent="0.25">
      <c r="A2893" t="s">
        <v>4687</v>
      </c>
      <c r="B2893" s="1">
        <v>46018</v>
      </c>
      <c r="C2893" t="s">
        <v>610</v>
      </c>
      <c r="D2893" t="s">
        <v>21</v>
      </c>
      <c r="E2893" t="s">
        <v>73</v>
      </c>
      <c r="F2893" t="s">
        <v>74</v>
      </c>
      <c r="G2893" t="s">
        <v>68</v>
      </c>
      <c r="H2893" t="s">
        <v>75</v>
      </c>
      <c r="I2893" t="s">
        <v>130</v>
      </c>
      <c r="J2893" t="s">
        <v>45</v>
      </c>
      <c r="K2893">
        <v>1</v>
      </c>
      <c r="L2893">
        <v>65</v>
      </c>
      <c r="M2893">
        <v>0.1</v>
      </c>
      <c r="N2893">
        <v>58.5</v>
      </c>
      <c r="O2893">
        <v>20.5</v>
      </c>
      <c r="P2893" t="s">
        <v>111</v>
      </c>
      <c r="Q2893" t="s">
        <v>29</v>
      </c>
      <c r="R2893" t="s">
        <v>36</v>
      </c>
      <c r="S2893">
        <v>4.9000000000000004</v>
      </c>
      <c r="T2893">
        <f>YEAR(tblOrders[[#This Row],[Order Date]])</f>
        <v>2025</v>
      </c>
      <c r="U2893" t="str">
        <f>TEXT(tblOrders[[#This Row],[Order Date]],"mmm-yyyy")</f>
        <v>Dec-2025</v>
      </c>
      <c r="V2893" s="4">
        <f>tblOrders[[#This Row],[Profit]]/tblOrders[[#This Row],[Sales Amount]]</f>
        <v>0.3504273504273504</v>
      </c>
      <c r="W2893" t="str">
        <f>VLOOKUP(tblOrders[[#This Row],[City]],CityRegion,2,0)</f>
        <v>West</v>
      </c>
      <c r="X2893" t="str">
        <f>VLOOKUP(tblOrders[[#This Row],[City]],lookups!A:C,3,0)</f>
        <v>Maharashtra</v>
      </c>
    </row>
    <row r="2894" spans="1:24" x14ac:dyDescent="0.25">
      <c r="A2894" t="s">
        <v>4688</v>
      </c>
      <c r="B2894" s="1">
        <v>45892</v>
      </c>
      <c r="C2894" t="s">
        <v>631</v>
      </c>
      <c r="D2894" t="s">
        <v>21</v>
      </c>
      <c r="E2894" t="s">
        <v>108</v>
      </c>
      <c r="F2894" t="s">
        <v>109</v>
      </c>
      <c r="G2894" t="s">
        <v>62</v>
      </c>
      <c r="H2894" t="s">
        <v>110</v>
      </c>
      <c r="I2894" t="s">
        <v>33</v>
      </c>
      <c r="J2894" t="s">
        <v>45</v>
      </c>
      <c r="K2894">
        <v>5</v>
      </c>
      <c r="L2894">
        <v>110</v>
      </c>
      <c r="M2894">
        <v>0.05</v>
      </c>
      <c r="N2894">
        <v>522.5</v>
      </c>
      <c r="O2894">
        <v>182.5</v>
      </c>
      <c r="P2894" t="s">
        <v>28</v>
      </c>
      <c r="Q2894" t="s">
        <v>86</v>
      </c>
      <c r="R2894" t="s">
        <v>36</v>
      </c>
      <c r="S2894">
        <v>2.6</v>
      </c>
      <c r="T2894">
        <f>YEAR(tblOrders[[#This Row],[Order Date]])</f>
        <v>2025</v>
      </c>
      <c r="U2894" t="str">
        <f>TEXT(tblOrders[[#This Row],[Order Date]],"mmm-yyyy")</f>
        <v>Aug-2025</v>
      </c>
      <c r="V2894" s="4">
        <f>tblOrders[[#This Row],[Profit]]/tblOrders[[#This Row],[Sales Amount]]</f>
        <v>0.34928229665071769</v>
      </c>
      <c r="W2894" t="str">
        <f>VLOOKUP(tblOrders[[#This Row],[City]],CityRegion,2,0)</f>
        <v>North</v>
      </c>
      <c r="X2894" t="str">
        <f>VLOOKUP(tblOrders[[#This Row],[City]],lookups!A:C,3,0)</f>
        <v>Delhi</v>
      </c>
    </row>
    <row r="2895" spans="1:24" x14ac:dyDescent="0.25">
      <c r="A2895" t="s">
        <v>4689</v>
      </c>
      <c r="B2895" s="1">
        <v>45733</v>
      </c>
      <c r="C2895" t="s">
        <v>4690</v>
      </c>
      <c r="D2895" t="s">
        <v>21</v>
      </c>
      <c r="E2895" t="s">
        <v>94</v>
      </c>
      <c r="F2895" t="s">
        <v>95</v>
      </c>
      <c r="G2895" t="s">
        <v>68</v>
      </c>
      <c r="H2895" t="s">
        <v>96</v>
      </c>
      <c r="I2895" t="s">
        <v>130</v>
      </c>
      <c r="J2895" t="s">
        <v>45</v>
      </c>
      <c r="K2895">
        <v>3</v>
      </c>
      <c r="L2895">
        <v>89</v>
      </c>
      <c r="M2895">
        <v>0.2</v>
      </c>
      <c r="N2895">
        <v>213.6</v>
      </c>
      <c r="O2895">
        <v>48.6</v>
      </c>
      <c r="P2895" t="s">
        <v>28</v>
      </c>
      <c r="Q2895" t="s">
        <v>91</v>
      </c>
      <c r="R2895" t="s">
        <v>36</v>
      </c>
      <c r="S2895">
        <v>4.2</v>
      </c>
      <c r="T2895">
        <f>YEAR(tblOrders[[#This Row],[Order Date]])</f>
        <v>2025</v>
      </c>
      <c r="U2895" t="str">
        <f>TEXT(tblOrders[[#This Row],[Order Date]],"mmm-yyyy")</f>
        <v>Mar-2025</v>
      </c>
      <c r="V2895" s="4">
        <f>tblOrders[[#This Row],[Profit]]/tblOrders[[#This Row],[Sales Amount]]</f>
        <v>0.22752808988764045</v>
      </c>
      <c r="W2895" t="str">
        <f>VLOOKUP(tblOrders[[#This Row],[City]],CityRegion,2,0)</f>
        <v>West</v>
      </c>
      <c r="X2895" t="str">
        <f>VLOOKUP(tblOrders[[#This Row],[City]],lookups!A:C,3,0)</f>
        <v>Maharashtra</v>
      </c>
    </row>
    <row r="2896" spans="1:24" x14ac:dyDescent="0.25">
      <c r="A2896" t="s">
        <v>4691</v>
      </c>
      <c r="B2896" s="1">
        <v>45934</v>
      </c>
      <c r="C2896" t="s">
        <v>3212</v>
      </c>
      <c r="D2896" t="s">
        <v>21</v>
      </c>
      <c r="E2896" t="s">
        <v>101</v>
      </c>
      <c r="F2896" t="s">
        <v>102</v>
      </c>
      <c r="G2896" t="s">
        <v>24</v>
      </c>
      <c r="H2896" t="s">
        <v>103</v>
      </c>
      <c r="I2896" t="s">
        <v>130</v>
      </c>
      <c r="J2896" t="s">
        <v>45</v>
      </c>
      <c r="K2896">
        <v>5</v>
      </c>
      <c r="L2896">
        <v>120</v>
      </c>
      <c r="M2896">
        <v>0.15</v>
      </c>
      <c r="N2896">
        <v>510</v>
      </c>
      <c r="O2896">
        <v>120</v>
      </c>
      <c r="P2896" t="s">
        <v>28</v>
      </c>
      <c r="Q2896" t="s">
        <v>91</v>
      </c>
      <c r="R2896" t="s">
        <v>30</v>
      </c>
      <c r="S2896">
        <v>3.1</v>
      </c>
      <c r="T2896">
        <f>YEAR(tblOrders[[#This Row],[Order Date]])</f>
        <v>2025</v>
      </c>
      <c r="U2896" t="str">
        <f>TEXT(tblOrders[[#This Row],[Order Date]],"mmm-yyyy")</f>
        <v>Oct-2025</v>
      </c>
      <c r="V2896" s="4">
        <f>tblOrders[[#This Row],[Profit]]/tblOrders[[#This Row],[Sales Amount]]</f>
        <v>0.23529411764705882</v>
      </c>
      <c r="W2896" t="str">
        <f>VLOOKUP(tblOrders[[#This Row],[City]],CityRegion,2,0)</f>
        <v>West</v>
      </c>
      <c r="X2896" t="str">
        <f>VLOOKUP(tblOrders[[#This Row],[City]],lookups!A:C,3,0)</f>
        <v>Maharashtra</v>
      </c>
    </row>
    <row r="2897" spans="1:24" x14ac:dyDescent="0.25">
      <c r="A2897" t="s">
        <v>4692</v>
      </c>
      <c r="B2897" s="1">
        <v>45702</v>
      </c>
      <c r="C2897" t="s">
        <v>3778</v>
      </c>
      <c r="D2897" t="s">
        <v>39</v>
      </c>
      <c r="E2897" t="s">
        <v>101</v>
      </c>
      <c r="F2897" t="s">
        <v>102</v>
      </c>
      <c r="G2897" t="s">
        <v>24</v>
      </c>
      <c r="H2897" t="s">
        <v>103</v>
      </c>
      <c r="I2897" t="s">
        <v>26</v>
      </c>
      <c r="J2897" t="s">
        <v>34</v>
      </c>
      <c r="K2897">
        <v>2</v>
      </c>
      <c r="L2897">
        <v>120</v>
      </c>
      <c r="M2897">
        <v>0</v>
      </c>
      <c r="N2897">
        <v>240</v>
      </c>
      <c r="O2897">
        <v>84</v>
      </c>
      <c r="P2897" t="s">
        <v>28</v>
      </c>
      <c r="Q2897" t="s">
        <v>46</v>
      </c>
      <c r="R2897" t="s">
        <v>36</v>
      </c>
      <c r="S2897">
        <v>2.6</v>
      </c>
      <c r="T2897">
        <f>YEAR(tblOrders[[#This Row],[Order Date]])</f>
        <v>2025</v>
      </c>
      <c r="U2897" t="str">
        <f>TEXT(tblOrders[[#This Row],[Order Date]],"mmm-yyyy")</f>
        <v>Feb-2025</v>
      </c>
      <c r="V2897" s="4">
        <f>tblOrders[[#This Row],[Profit]]/tblOrders[[#This Row],[Sales Amount]]</f>
        <v>0.35</v>
      </c>
      <c r="W2897" t="str">
        <f>VLOOKUP(tblOrders[[#This Row],[City]],CityRegion,2,0)</f>
        <v>South</v>
      </c>
      <c r="X2897" t="str">
        <f>VLOOKUP(tblOrders[[#This Row],[City]],lookups!A:C,3,0)</f>
        <v>Karnataka</v>
      </c>
    </row>
    <row r="2898" spans="1:24" x14ac:dyDescent="0.25">
      <c r="A2898" t="s">
        <v>4693</v>
      </c>
      <c r="B2898" s="1">
        <v>45954</v>
      </c>
      <c r="C2898" t="s">
        <v>1487</v>
      </c>
      <c r="D2898" t="s">
        <v>21</v>
      </c>
      <c r="E2898" t="s">
        <v>40</v>
      </c>
      <c r="F2898" t="s">
        <v>41</v>
      </c>
      <c r="G2898" t="s">
        <v>42</v>
      </c>
      <c r="H2898" t="s">
        <v>43</v>
      </c>
      <c r="I2898" t="s">
        <v>44</v>
      </c>
      <c r="J2898" t="s">
        <v>45</v>
      </c>
      <c r="K2898">
        <v>1</v>
      </c>
      <c r="L2898">
        <v>18</v>
      </c>
      <c r="M2898">
        <v>0.2</v>
      </c>
      <c r="N2898">
        <v>14.4</v>
      </c>
      <c r="O2898">
        <v>5.4</v>
      </c>
      <c r="P2898" t="s">
        <v>28</v>
      </c>
      <c r="Q2898" t="s">
        <v>91</v>
      </c>
      <c r="R2898" t="s">
        <v>30</v>
      </c>
      <c r="S2898">
        <v>2.7</v>
      </c>
      <c r="T2898">
        <f>YEAR(tblOrders[[#This Row],[Order Date]])</f>
        <v>2025</v>
      </c>
      <c r="U2898" t="str">
        <f>TEXT(tblOrders[[#This Row],[Order Date]],"mmm-yyyy")</f>
        <v>Oct-2025</v>
      </c>
      <c r="V2898" s="4">
        <f>tblOrders[[#This Row],[Profit]]/tblOrders[[#This Row],[Sales Amount]]</f>
        <v>0.375</v>
      </c>
      <c r="W2898" t="str">
        <f>VLOOKUP(tblOrders[[#This Row],[City]],CityRegion,2,0)</f>
        <v>South</v>
      </c>
      <c r="X2898" t="str">
        <f>VLOOKUP(tblOrders[[#This Row],[City]],lookups!A:C,3,0)</f>
        <v>Kerala</v>
      </c>
    </row>
    <row r="2899" spans="1:24" x14ac:dyDescent="0.25">
      <c r="A2899" t="s">
        <v>4694</v>
      </c>
      <c r="B2899" s="1">
        <v>45725</v>
      </c>
      <c r="C2899" t="s">
        <v>832</v>
      </c>
      <c r="D2899" t="s">
        <v>39</v>
      </c>
      <c r="E2899" t="s">
        <v>94</v>
      </c>
      <c r="F2899" t="s">
        <v>95</v>
      </c>
      <c r="G2899" t="s">
        <v>68</v>
      </c>
      <c r="H2899" t="s">
        <v>96</v>
      </c>
      <c r="I2899" t="s">
        <v>57</v>
      </c>
      <c r="J2899" t="s">
        <v>34</v>
      </c>
      <c r="K2899">
        <v>5</v>
      </c>
      <c r="L2899">
        <v>89</v>
      </c>
      <c r="M2899">
        <v>0</v>
      </c>
      <c r="N2899">
        <v>445</v>
      </c>
      <c r="O2899">
        <v>170</v>
      </c>
      <c r="P2899" t="s">
        <v>28</v>
      </c>
      <c r="Q2899" t="s">
        <v>91</v>
      </c>
      <c r="R2899" t="s">
        <v>36</v>
      </c>
      <c r="S2899">
        <v>4.4000000000000004</v>
      </c>
      <c r="T2899">
        <f>YEAR(tblOrders[[#This Row],[Order Date]])</f>
        <v>2025</v>
      </c>
      <c r="U2899" t="str">
        <f>TEXT(tblOrders[[#This Row],[Order Date]],"mmm-yyyy")</f>
        <v>Mar-2025</v>
      </c>
      <c r="V2899" s="4">
        <f>tblOrders[[#This Row],[Profit]]/tblOrders[[#This Row],[Sales Amount]]</f>
        <v>0.38202247191011235</v>
      </c>
      <c r="W2899" t="str">
        <f>VLOOKUP(tblOrders[[#This Row],[City]],CityRegion,2,0)</f>
        <v>South</v>
      </c>
      <c r="X2899" t="str">
        <f>VLOOKUP(tblOrders[[#This Row],[City]],lookups!A:C,3,0)</f>
        <v>Kerala</v>
      </c>
    </row>
    <row r="2900" spans="1:24" x14ac:dyDescent="0.25">
      <c r="A2900" t="s">
        <v>4695</v>
      </c>
      <c r="B2900" s="1">
        <v>45795</v>
      </c>
      <c r="C2900" t="s">
        <v>4118</v>
      </c>
      <c r="D2900" t="s">
        <v>39</v>
      </c>
      <c r="E2900" t="s">
        <v>22</v>
      </c>
      <c r="F2900" t="s">
        <v>23</v>
      </c>
      <c r="G2900" t="s">
        <v>24</v>
      </c>
      <c r="H2900" t="s">
        <v>25</v>
      </c>
      <c r="I2900" t="s">
        <v>76</v>
      </c>
      <c r="J2900" t="s">
        <v>27</v>
      </c>
      <c r="K2900">
        <v>3</v>
      </c>
      <c r="L2900">
        <v>190</v>
      </c>
      <c r="M2900">
        <v>0.15</v>
      </c>
      <c r="N2900">
        <v>484.5</v>
      </c>
      <c r="O2900">
        <v>109.5</v>
      </c>
      <c r="P2900" t="s">
        <v>28</v>
      </c>
      <c r="Q2900" t="s">
        <v>35</v>
      </c>
      <c r="R2900" t="s">
        <v>36</v>
      </c>
      <c r="S2900">
        <v>3.6</v>
      </c>
      <c r="T2900">
        <f>YEAR(tblOrders[[#This Row],[Order Date]])</f>
        <v>2025</v>
      </c>
      <c r="U2900" t="str">
        <f>TEXT(tblOrders[[#This Row],[Order Date]],"mmm-yyyy")</f>
        <v>May-2025</v>
      </c>
      <c r="V2900" s="4">
        <f>tblOrders[[#This Row],[Profit]]/tblOrders[[#This Row],[Sales Amount]]</f>
        <v>0.2260061919504644</v>
      </c>
      <c r="W2900" t="str">
        <f>VLOOKUP(tblOrders[[#This Row],[City]],CityRegion,2,0)</f>
        <v>South</v>
      </c>
      <c r="X2900" t="str">
        <f>VLOOKUP(tblOrders[[#This Row],[City]],lookups!A:C,3,0)</f>
        <v>Kerala</v>
      </c>
    </row>
    <row r="2901" spans="1:24" x14ac:dyDescent="0.25">
      <c r="A2901" t="s">
        <v>4696</v>
      </c>
      <c r="B2901" s="1">
        <v>45899</v>
      </c>
      <c r="C2901" t="s">
        <v>1513</v>
      </c>
      <c r="D2901" t="s">
        <v>21</v>
      </c>
      <c r="E2901" t="s">
        <v>73</v>
      </c>
      <c r="F2901" t="s">
        <v>74</v>
      </c>
      <c r="G2901" t="s">
        <v>68</v>
      </c>
      <c r="H2901" t="s">
        <v>75</v>
      </c>
      <c r="I2901" t="s">
        <v>84</v>
      </c>
      <c r="J2901" t="s">
        <v>27</v>
      </c>
      <c r="K2901">
        <v>1</v>
      </c>
      <c r="L2901">
        <v>65</v>
      </c>
      <c r="M2901">
        <v>0.2</v>
      </c>
      <c r="N2901">
        <v>52</v>
      </c>
      <c r="O2901">
        <v>14</v>
      </c>
      <c r="P2901" t="s">
        <v>28</v>
      </c>
      <c r="Q2901" t="s">
        <v>46</v>
      </c>
      <c r="R2901" t="s">
        <v>36</v>
      </c>
      <c r="S2901">
        <v>5</v>
      </c>
      <c r="T2901">
        <f>YEAR(tblOrders[[#This Row],[Order Date]])</f>
        <v>2025</v>
      </c>
      <c r="U2901" t="str">
        <f>TEXT(tblOrders[[#This Row],[Order Date]],"mmm-yyyy")</f>
        <v>Aug-2025</v>
      </c>
      <c r="V2901" s="4">
        <f>tblOrders[[#This Row],[Profit]]/tblOrders[[#This Row],[Sales Amount]]</f>
        <v>0.26923076923076922</v>
      </c>
      <c r="W2901" t="str">
        <f>VLOOKUP(tblOrders[[#This Row],[City]],CityRegion,2,0)</f>
        <v>West</v>
      </c>
      <c r="X2901" t="str">
        <f>VLOOKUP(tblOrders[[#This Row],[City]],lookups!A:C,3,0)</f>
        <v>Maharashtra</v>
      </c>
    </row>
    <row r="2902" spans="1:24" x14ac:dyDescent="0.25">
      <c r="A2902" t="s">
        <v>4697</v>
      </c>
      <c r="B2902" s="1">
        <v>45750</v>
      </c>
      <c r="C2902" t="s">
        <v>4698</v>
      </c>
      <c r="D2902" t="s">
        <v>39</v>
      </c>
      <c r="E2902" t="s">
        <v>49</v>
      </c>
      <c r="F2902" t="s">
        <v>50</v>
      </c>
      <c r="G2902" t="s">
        <v>24</v>
      </c>
      <c r="H2902" t="s">
        <v>51</v>
      </c>
      <c r="I2902" t="s">
        <v>26</v>
      </c>
      <c r="J2902" t="s">
        <v>27</v>
      </c>
      <c r="K2902">
        <v>4</v>
      </c>
      <c r="L2902">
        <v>85</v>
      </c>
      <c r="M2902">
        <v>0.2</v>
      </c>
      <c r="N2902">
        <v>272</v>
      </c>
      <c r="O2902">
        <v>64</v>
      </c>
      <c r="P2902" t="s">
        <v>28</v>
      </c>
      <c r="Q2902" t="s">
        <v>91</v>
      </c>
      <c r="R2902" t="s">
        <v>30</v>
      </c>
      <c r="S2902">
        <v>4.5999999999999996</v>
      </c>
      <c r="T2902">
        <f>YEAR(tblOrders[[#This Row],[Order Date]])</f>
        <v>2025</v>
      </c>
      <c r="U2902" t="str">
        <f>TEXT(tblOrders[[#This Row],[Order Date]],"mmm-yyyy")</f>
        <v>Apr-2025</v>
      </c>
      <c r="V2902" s="4">
        <f>tblOrders[[#This Row],[Profit]]/tblOrders[[#This Row],[Sales Amount]]</f>
        <v>0.23529411764705882</v>
      </c>
      <c r="W2902" t="str">
        <f>VLOOKUP(tblOrders[[#This Row],[City]],CityRegion,2,0)</f>
        <v>South</v>
      </c>
      <c r="X2902" t="str">
        <f>VLOOKUP(tblOrders[[#This Row],[City]],lookups!A:C,3,0)</f>
        <v>Karnataka</v>
      </c>
    </row>
    <row r="2903" spans="1:24" x14ac:dyDescent="0.25">
      <c r="A2903" t="s">
        <v>4699</v>
      </c>
      <c r="B2903" s="1">
        <v>45959</v>
      </c>
      <c r="C2903" t="s">
        <v>3249</v>
      </c>
      <c r="D2903" t="s">
        <v>21</v>
      </c>
      <c r="E2903" t="s">
        <v>66</v>
      </c>
      <c r="F2903" t="s">
        <v>67</v>
      </c>
      <c r="G2903" t="s">
        <v>68</v>
      </c>
      <c r="H2903" t="s">
        <v>69</v>
      </c>
      <c r="I2903" t="s">
        <v>33</v>
      </c>
      <c r="J2903" t="s">
        <v>27</v>
      </c>
      <c r="K2903">
        <v>4</v>
      </c>
      <c r="L2903">
        <v>149</v>
      </c>
      <c r="M2903">
        <v>0.2</v>
      </c>
      <c r="N2903">
        <v>476.8</v>
      </c>
      <c r="O2903">
        <v>96.8</v>
      </c>
      <c r="P2903" t="s">
        <v>28</v>
      </c>
      <c r="Q2903" t="s">
        <v>91</v>
      </c>
      <c r="R2903" t="s">
        <v>30</v>
      </c>
      <c r="S2903">
        <v>2.9</v>
      </c>
      <c r="T2903">
        <f>YEAR(tblOrders[[#This Row],[Order Date]])</f>
        <v>2025</v>
      </c>
      <c r="U2903" t="str">
        <f>TEXT(tblOrders[[#This Row],[Order Date]],"mmm-yyyy")</f>
        <v>Oct-2025</v>
      </c>
      <c r="V2903" s="4">
        <f>tblOrders[[#This Row],[Profit]]/tblOrders[[#This Row],[Sales Amount]]</f>
        <v>0.2030201342281879</v>
      </c>
      <c r="W2903" t="str">
        <f>VLOOKUP(tblOrders[[#This Row],[City]],CityRegion,2,0)</f>
        <v>North</v>
      </c>
      <c r="X2903" t="str">
        <f>VLOOKUP(tblOrders[[#This Row],[City]],lookups!A:C,3,0)</f>
        <v>Delhi</v>
      </c>
    </row>
    <row r="2904" spans="1:24" x14ac:dyDescent="0.25">
      <c r="A2904" t="s">
        <v>4700</v>
      </c>
      <c r="B2904" s="1">
        <v>45849</v>
      </c>
      <c r="C2904" t="s">
        <v>3977</v>
      </c>
      <c r="D2904" t="s">
        <v>21</v>
      </c>
      <c r="E2904" t="s">
        <v>79</v>
      </c>
      <c r="F2904" t="s">
        <v>80</v>
      </c>
      <c r="G2904" t="s">
        <v>68</v>
      </c>
      <c r="H2904" t="s">
        <v>81</v>
      </c>
      <c r="I2904" t="s">
        <v>26</v>
      </c>
      <c r="J2904" t="s">
        <v>45</v>
      </c>
      <c r="K2904">
        <v>1</v>
      </c>
      <c r="L2904">
        <v>799</v>
      </c>
      <c r="M2904">
        <v>0.1</v>
      </c>
      <c r="N2904">
        <v>719.1</v>
      </c>
      <c r="O2904">
        <v>99.1</v>
      </c>
      <c r="P2904" t="s">
        <v>28</v>
      </c>
      <c r="Q2904" t="s">
        <v>35</v>
      </c>
      <c r="R2904" t="s">
        <v>36</v>
      </c>
      <c r="S2904">
        <v>2.8</v>
      </c>
      <c r="T2904">
        <f>YEAR(tblOrders[[#This Row],[Order Date]])</f>
        <v>2025</v>
      </c>
      <c r="U2904" t="str">
        <f>TEXT(tblOrders[[#This Row],[Order Date]],"mmm-yyyy")</f>
        <v>Jul-2025</v>
      </c>
      <c r="V2904" s="4">
        <f>tblOrders[[#This Row],[Profit]]/tblOrders[[#This Row],[Sales Amount]]</f>
        <v>0.13781115282992629</v>
      </c>
      <c r="W2904" t="str">
        <f>VLOOKUP(tblOrders[[#This Row],[City]],CityRegion,2,0)</f>
        <v>South</v>
      </c>
      <c r="X2904" t="str">
        <f>VLOOKUP(tblOrders[[#This Row],[City]],lookups!A:C,3,0)</f>
        <v>Karnataka</v>
      </c>
    </row>
    <row r="2905" spans="1:24" x14ac:dyDescent="0.25">
      <c r="A2905" t="s">
        <v>4701</v>
      </c>
      <c r="B2905" s="1">
        <v>45816</v>
      </c>
      <c r="C2905" t="s">
        <v>674</v>
      </c>
      <c r="D2905" t="s">
        <v>21</v>
      </c>
      <c r="E2905" t="s">
        <v>66</v>
      </c>
      <c r="F2905" t="s">
        <v>67</v>
      </c>
      <c r="G2905" t="s">
        <v>68</v>
      </c>
      <c r="H2905" t="s">
        <v>69</v>
      </c>
      <c r="I2905" t="s">
        <v>57</v>
      </c>
      <c r="J2905" t="s">
        <v>34</v>
      </c>
      <c r="K2905">
        <v>1</v>
      </c>
      <c r="L2905">
        <v>149</v>
      </c>
      <c r="M2905">
        <v>0</v>
      </c>
      <c r="N2905">
        <v>149</v>
      </c>
      <c r="O2905">
        <v>54</v>
      </c>
      <c r="P2905" t="s">
        <v>28</v>
      </c>
      <c r="Q2905" t="s">
        <v>91</v>
      </c>
      <c r="R2905" t="s">
        <v>36</v>
      </c>
      <c r="S2905">
        <v>3.7</v>
      </c>
      <c r="T2905">
        <f>YEAR(tblOrders[[#This Row],[Order Date]])</f>
        <v>2025</v>
      </c>
      <c r="U2905" t="str">
        <f>TEXT(tblOrders[[#This Row],[Order Date]],"mmm-yyyy")</f>
        <v>Jun-2025</v>
      </c>
      <c r="V2905" s="4">
        <f>tblOrders[[#This Row],[Profit]]/tblOrders[[#This Row],[Sales Amount]]</f>
        <v>0.36241610738255031</v>
      </c>
      <c r="W2905" t="str">
        <f>VLOOKUP(tblOrders[[#This Row],[City]],CityRegion,2,0)</f>
        <v>South</v>
      </c>
      <c r="X2905" t="str">
        <f>VLOOKUP(tblOrders[[#This Row],[City]],lookups!A:C,3,0)</f>
        <v>Kerala</v>
      </c>
    </row>
    <row r="2906" spans="1:24" x14ac:dyDescent="0.25">
      <c r="A2906" t="s">
        <v>4702</v>
      </c>
      <c r="B2906" s="1">
        <v>45986</v>
      </c>
      <c r="C2906" t="s">
        <v>693</v>
      </c>
      <c r="D2906" t="s">
        <v>39</v>
      </c>
      <c r="E2906" t="s">
        <v>49</v>
      </c>
      <c r="F2906" t="s">
        <v>50</v>
      </c>
      <c r="G2906" t="s">
        <v>24</v>
      </c>
      <c r="H2906" t="s">
        <v>51</v>
      </c>
      <c r="I2906" t="s">
        <v>76</v>
      </c>
      <c r="J2906" t="s">
        <v>45</v>
      </c>
      <c r="K2906">
        <v>1</v>
      </c>
      <c r="L2906">
        <v>85</v>
      </c>
      <c r="M2906">
        <v>0.1</v>
      </c>
      <c r="N2906">
        <v>76.5</v>
      </c>
      <c r="O2906">
        <v>24.5</v>
      </c>
      <c r="P2906" t="s">
        <v>28</v>
      </c>
      <c r="Q2906" t="s">
        <v>91</v>
      </c>
      <c r="R2906" t="s">
        <v>36</v>
      </c>
      <c r="S2906">
        <v>3.4</v>
      </c>
      <c r="T2906">
        <f>YEAR(tblOrders[[#This Row],[Order Date]])</f>
        <v>2025</v>
      </c>
      <c r="U2906" t="str">
        <f>TEXT(tblOrders[[#This Row],[Order Date]],"mmm-yyyy")</f>
        <v>Nov-2025</v>
      </c>
      <c r="V2906" s="4">
        <f>tblOrders[[#This Row],[Profit]]/tblOrders[[#This Row],[Sales Amount]]</f>
        <v>0.3202614379084967</v>
      </c>
      <c r="W2906" t="str">
        <f>VLOOKUP(tblOrders[[#This Row],[City]],CityRegion,2,0)</f>
        <v>South</v>
      </c>
      <c r="X2906" t="str">
        <f>VLOOKUP(tblOrders[[#This Row],[City]],lookups!A:C,3,0)</f>
        <v>Kerala</v>
      </c>
    </row>
    <row r="2907" spans="1:24" x14ac:dyDescent="0.25">
      <c r="A2907" t="s">
        <v>4703</v>
      </c>
      <c r="B2907" s="1">
        <v>45958</v>
      </c>
      <c r="C2907" t="s">
        <v>4704</v>
      </c>
      <c r="D2907" t="s">
        <v>39</v>
      </c>
      <c r="E2907" t="s">
        <v>60</v>
      </c>
      <c r="F2907" t="s">
        <v>61</v>
      </c>
      <c r="G2907" t="s">
        <v>62</v>
      </c>
      <c r="H2907" t="s">
        <v>63</v>
      </c>
      <c r="I2907" t="s">
        <v>52</v>
      </c>
      <c r="J2907" t="s">
        <v>27</v>
      </c>
      <c r="K2907">
        <v>5</v>
      </c>
      <c r="L2907">
        <v>45</v>
      </c>
      <c r="M2907">
        <v>0.2</v>
      </c>
      <c r="N2907">
        <v>180</v>
      </c>
      <c r="O2907">
        <v>50</v>
      </c>
      <c r="P2907" t="s">
        <v>28</v>
      </c>
      <c r="Q2907" t="s">
        <v>29</v>
      </c>
      <c r="R2907" t="s">
        <v>30</v>
      </c>
      <c r="S2907">
        <v>4.0999999999999996</v>
      </c>
      <c r="T2907">
        <f>YEAR(tblOrders[[#This Row],[Order Date]])</f>
        <v>2025</v>
      </c>
      <c r="U2907" t="str">
        <f>TEXT(tblOrders[[#This Row],[Order Date]],"mmm-yyyy")</f>
        <v>Oct-2025</v>
      </c>
      <c r="V2907" s="4">
        <f>tblOrders[[#This Row],[Profit]]/tblOrders[[#This Row],[Sales Amount]]</f>
        <v>0.27777777777777779</v>
      </c>
      <c r="W2907" t="str">
        <f>VLOOKUP(tblOrders[[#This Row],[City]],CityRegion,2,0)</f>
        <v>South</v>
      </c>
      <c r="X2907" t="str">
        <f>VLOOKUP(tblOrders[[#This Row],[City]],lookups!A:C,3,0)</f>
        <v>Kerala</v>
      </c>
    </row>
    <row r="2908" spans="1:24" x14ac:dyDescent="0.25">
      <c r="A2908" t="s">
        <v>4705</v>
      </c>
      <c r="B2908" s="1">
        <v>45947</v>
      </c>
      <c r="C2908" t="s">
        <v>915</v>
      </c>
      <c r="D2908" t="s">
        <v>21</v>
      </c>
      <c r="E2908" t="s">
        <v>73</v>
      </c>
      <c r="F2908" t="s">
        <v>74</v>
      </c>
      <c r="G2908" t="s">
        <v>68</v>
      </c>
      <c r="H2908" t="s">
        <v>75</v>
      </c>
      <c r="I2908" t="s">
        <v>26</v>
      </c>
      <c r="J2908" t="s">
        <v>27</v>
      </c>
      <c r="K2908">
        <v>2</v>
      </c>
      <c r="L2908">
        <v>65</v>
      </c>
      <c r="M2908">
        <v>0.15</v>
      </c>
      <c r="N2908">
        <v>110.5</v>
      </c>
      <c r="O2908">
        <v>34.5</v>
      </c>
      <c r="P2908" t="s">
        <v>28</v>
      </c>
      <c r="Q2908" t="s">
        <v>29</v>
      </c>
      <c r="R2908" t="s">
        <v>36</v>
      </c>
      <c r="S2908">
        <v>3.4</v>
      </c>
      <c r="T2908">
        <f>YEAR(tblOrders[[#This Row],[Order Date]])</f>
        <v>2025</v>
      </c>
      <c r="U2908" t="str">
        <f>TEXT(tblOrders[[#This Row],[Order Date]],"mmm-yyyy")</f>
        <v>Oct-2025</v>
      </c>
      <c r="V2908" s="4">
        <f>tblOrders[[#This Row],[Profit]]/tblOrders[[#This Row],[Sales Amount]]</f>
        <v>0.31221719457013575</v>
      </c>
      <c r="W2908" t="str">
        <f>VLOOKUP(tblOrders[[#This Row],[City]],CityRegion,2,0)</f>
        <v>South</v>
      </c>
      <c r="X2908" t="str">
        <f>VLOOKUP(tblOrders[[#This Row],[City]],lookups!A:C,3,0)</f>
        <v>Karnataka</v>
      </c>
    </row>
    <row r="2909" spans="1:24" x14ac:dyDescent="0.25">
      <c r="A2909" t="s">
        <v>4706</v>
      </c>
      <c r="B2909" s="1">
        <v>45659</v>
      </c>
      <c r="C2909" t="s">
        <v>538</v>
      </c>
      <c r="D2909" t="s">
        <v>39</v>
      </c>
      <c r="E2909" t="s">
        <v>60</v>
      </c>
      <c r="F2909" t="s">
        <v>61</v>
      </c>
      <c r="G2909" t="s">
        <v>62</v>
      </c>
      <c r="H2909" t="s">
        <v>63</v>
      </c>
      <c r="I2909" t="s">
        <v>130</v>
      </c>
      <c r="J2909" t="s">
        <v>34</v>
      </c>
      <c r="K2909">
        <v>1</v>
      </c>
      <c r="L2909">
        <v>45</v>
      </c>
      <c r="M2909">
        <v>0.05</v>
      </c>
      <c r="N2909">
        <v>42.75</v>
      </c>
      <c r="O2909">
        <v>16.75</v>
      </c>
      <c r="P2909" t="s">
        <v>28</v>
      </c>
      <c r="Q2909" t="s">
        <v>46</v>
      </c>
      <c r="R2909" t="s">
        <v>36</v>
      </c>
      <c r="S2909">
        <v>3.8</v>
      </c>
      <c r="T2909">
        <f>YEAR(tblOrders[[#This Row],[Order Date]])</f>
        <v>2025</v>
      </c>
      <c r="U2909" t="str">
        <f>TEXT(tblOrders[[#This Row],[Order Date]],"mmm-yyyy")</f>
        <v>Jan-2025</v>
      </c>
      <c r="V2909" s="4">
        <f>tblOrders[[#This Row],[Profit]]/tblOrders[[#This Row],[Sales Amount]]</f>
        <v>0.391812865497076</v>
      </c>
      <c r="W2909" t="str">
        <f>VLOOKUP(tblOrders[[#This Row],[City]],CityRegion,2,0)</f>
        <v>West</v>
      </c>
      <c r="X2909" t="str">
        <f>VLOOKUP(tblOrders[[#This Row],[City]],lookups!A:C,3,0)</f>
        <v>Maharashtra</v>
      </c>
    </row>
    <row r="2910" spans="1:24" x14ac:dyDescent="0.25">
      <c r="A2910" t="s">
        <v>4707</v>
      </c>
      <c r="B2910" s="1">
        <v>45760</v>
      </c>
      <c r="C2910" t="s">
        <v>2644</v>
      </c>
      <c r="D2910" t="s">
        <v>21</v>
      </c>
      <c r="E2910" t="s">
        <v>22</v>
      </c>
      <c r="F2910" t="s">
        <v>23</v>
      </c>
      <c r="G2910" t="s">
        <v>24</v>
      </c>
      <c r="H2910" t="s">
        <v>25</v>
      </c>
      <c r="I2910" t="s">
        <v>26</v>
      </c>
      <c r="J2910" t="s">
        <v>27</v>
      </c>
      <c r="K2910">
        <v>2</v>
      </c>
      <c r="L2910">
        <v>190</v>
      </c>
      <c r="M2910">
        <v>0.05</v>
      </c>
      <c r="N2910">
        <v>361</v>
      </c>
      <c r="O2910">
        <v>111</v>
      </c>
      <c r="P2910" t="s">
        <v>28</v>
      </c>
      <c r="Q2910" t="s">
        <v>91</v>
      </c>
      <c r="R2910" t="s">
        <v>123</v>
      </c>
      <c r="S2910">
        <v>3.3</v>
      </c>
      <c r="T2910">
        <f>YEAR(tblOrders[[#This Row],[Order Date]])</f>
        <v>2025</v>
      </c>
      <c r="U2910" t="str">
        <f>TEXT(tblOrders[[#This Row],[Order Date]],"mmm-yyyy")</f>
        <v>Apr-2025</v>
      </c>
      <c r="V2910" s="4">
        <f>tblOrders[[#This Row],[Profit]]/tblOrders[[#This Row],[Sales Amount]]</f>
        <v>0.30747922437673131</v>
      </c>
      <c r="W2910" t="str">
        <f>VLOOKUP(tblOrders[[#This Row],[City]],CityRegion,2,0)</f>
        <v>South</v>
      </c>
      <c r="X2910" t="str">
        <f>VLOOKUP(tblOrders[[#This Row],[City]],lookups!A:C,3,0)</f>
        <v>Karnataka</v>
      </c>
    </row>
    <row r="2911" spans="1:24" x14ac:dyDescent="0.25">
      <c r="A2911" t="s">
        <v>4708</v>
      </c>
      <c r="B2911" s="1">
        <v>45659</v>
      </c>
      <c r="C2911" t="s">
        <v>1203</v>
      </c>
      <c r="D2911" t="s">
        <v>21</v>
      </c>
      <c r="E2911" t="s">
        <v>79</v>
      </c>
      <c r="F2911" t="s">
        <v>80</v>
      </c>
      <c r="G2911" t="s">
        <v>68</v>
      </c>
      <c r="H2911" t="s">
        <v>81</v>
      </c>
      <c r="I2911" t="s">
        <v>76</v>
      </c>
      <c r="J2911" t="s">
        <v>27</v>
      </c>
      <c r="K2911">
        <v>3</v>
      </c>
      <c r="L2911">
        <v>799</v>
      </c>
      <c r="M2911">
        <v>0</v>
      </c>
      <c r="N2911">
        <v>2397</v>
      </c>
      <c r="O2911">
        <v>537</v>
      </c>
      <c r="P2911" t="s">
        <v>111</v>
      </c>
      <c r="Q2911" t="s">
        <v>46</v>
      </c>
      <c r="R2911" t="s">
        <v>36</v>
      </c>
      <c r="S2911">
        <v>4.9000000000000004</v>
      </c>
      <c r="T2911">
        <f>YEAR(tblOrders[[#This Row],[Order Date]])</f>
        <v>2025</v>
      </c>
      <c r="U2911" t="str">
        <f>TEXT(tblOrders[[#This Row],[Order Date]],"mmm-yyyy")</f>
        <v>Jan-2025</v>
      </c>
      <c r="V2911" s="4">
        <f>tblOrders[[#This Row],[Profit]]/tblOrders[[#This Row],[Sales Amount]]</f>
        <v>0.22403003754693368</v>
      </c>
      <c r="W2911" t="str">
        <f>VLOOKUP(tblOrders[[#This Row],[City]],CityRegion,2,0)</f>
        <v>South</v>
      </c>
      <c r="X2911" t="str">
        <f>VLOOKUP(tblOrders[[#This Row],[City]],lookups!A:C,3,0)</f>
        <v>Kerala</v>
      </c>
    </row>
    <row r="2912" spans="1:24" x14ac:dyDescent="0.25">
      <c r="A2912" t="s">
        <v>4709</v>
      </c>
      <c r="B2912" s="1">
        <v>45835</v>
      </c>
      <c r="C2912" t="s">
        <v>653</v>
      </c>
      <c r="D2912" t="s">
        <v>21</v>
      </c>
      <c r="E2912" t="s">
        <v>66</v>
      </c>
      <c r="F2912" t="s">
        <v>67</v>
      </c>
      <c r="G2912" t="s">
        <v>68</v>
      </c>
      <c r="H2912" t="s">
        <v>69</v>
      </c>
      <c r="I2912" t="s">
        <v>57</v>
      </c>
      <c r="J2912" t="s">
        <v>27</v>
      </c>
      <c r="K2912">
        <v>4</v>
      </c>
      <c r="L2912">
        <v>149</v>
      </c>
      <c r="M2912">
        <v>0.05</v>
      </c>
      <c r="N2912">
        <v>566.20000000000005</v>
      </c>
      <c r="O2912">
        <v>186.2</v>
      </c>
      <c r="P2912" t="s">
        <v>28</v>
      </c>
      <c r="Q2912" t="s">
        <v>46</v>
      </c>
      <c r="R2912" t="s">
        <v>30</v>
      </c>
      <c r="S2912">
        <v>4.3</v>
      </c>
      <c r="T2912">
        <f>YEAR(tblOrders[[#This Row],[Order Date]])</f>
        <v>2025</v>
      </c>
      <c r="U2912" t="str">
        <f>TEXT(tblOrders[[#This Row],[Order Date]],"mmm-yyyy")</f>
        <v>Jun-2025</v>
      </c>
      <c r="V2912" s="4">
        <f>tblOrders[[#This Row],[Profit]]/tblOrders[[#This Row],[Sales Amount]]</f>
        <v>0.32885906040268453</v>
      </c>
      <c r="W2912" t="str">
        <f>VLOOKUP(tblOrders[[#This Row],[City]],CityRegion,2,0)</f>
        <v>South</v>
      </c>
      <c r="X2912" t="str">
        <f>VLOOKUP(tblOrders[[#This Row],[City]],lookups!A:C,3,0)</f>
        <v>Kerala</v>
      </c>
    </row>
    <row r="2913" spans="1:24" x14ac:dyDescent="0.25">
      <c r="A2913" t="s">
        <v>4710</v>
      </c>
      <c r="B2913" s="1">
        <v>45976</v>
      </c>
      <c r="C2913" t="s">
        <v>4711</v>
      </c>
      <c r="D2913" t="s">
        <v>21</v>
      </c>
      <c r="E2913" t="s">
        <v>94</v>
      </c>
      <c r="F2913" t="s">
        <v>95</v>
      </c>
      <c r="G2913" t="s">
        <v>68</v>
      </c>
      <c r="H2913" t="s">
        <v>96</v>
      </c>
      <c r="I2913" t="s">
        <v>70</v>
      </c>
      <c r="J2913" t="s">
        <v>34</v>
      </c>
      <c r="K2913">
        <v>5</v>
      </c>
      <c r="L2913">
        <v>89</v>
      </c>
      <c r="M2913">
        <v>0.1</v>
      </c>
      <c r="N2913">
        <v>400.5</v>
      </c>
      <c r="O2913">
        <v>125.5</v>
      </c>
      <c r="P2913" t="s">
        <v>28</v>
      </c>
      <c r="Q2913" t="s">
        <v>46</v>
      </c>
      <c r="R2913" t="s">
        <v>36</v>
      </c>
      <c r="S2913">
        <v>4</v>
      </c>
      <c r="T2913">
        <f>YEAR(tblOrders[[#This Row],[Order Date]])</f>
        <v>2025</v>
      </c>
      <c r="U2913" t="str">
        <f>TEXT(tblOrders[[#This Row],[Order Date]],"mmm-yyyy")</f>
        <v>Nov-2025</v>
      </c>
      <c r="V2913" s="4">
        <f>tblOrders[[#This Row],[Profit]]/tblOrders[[#This Row],[Sales Amount]]</f>
        <v>0.31335830212234705</v>
      </c>
      <c r="W2913" t="str">
        <f>VLOOKUP(tblOrders[[#This Row],[City]],CityRegion,2,0)</f>
        <v>South</v>
      </c>
      <c r="X2913" t="str">
        <f>VLOOKUP(tblOrders[[#This Row],[City]],lookups!A:C,3,0)</f>
        <v>Telengana</v>
      </c>
    </row>
    <row r="2914" spans="1:24" x14ac:dyDescent="0.25">
      <c r="A2914" t="s">
        <v>4712</v>
      </c>
      <c r="B2914" s="1">
        <v>45828</v>
      </c>
      <c r="C2914" t="s">
        <v>4329</v>
      </c>
      <c r="D2914" t="s">
        <v>21</v>
      </c>
      <c r="E2914" t="s">
        <v>101</v>
      </c>
      <c r="F2914" t="s">
        <v>102</v>
      </c>
      <c r="G2914" t="s">
        <v>24</v>
      </c>
      <c r="H2914" t="s">
        <v>103</v>
      </c>
      <c r="I2914" t="s">
        <v>52</v>
      </c>
      <c r="J2914" t="s">
        <v>27</v>
      </c>
      <c r="K2914">
        <v>4</v>
      </c>
      <c r="L2914">
        <v>120</v>
      </c>
      <c r="M2914">
        <v>0.1</v>
      </c>
      <c r="N2914">
        <v>432</v>
      </c>
      <c r="O2914">
        <v>120</v>
      </c>
      <c r="P2914" t="s">
        <v>111</v>
      </c>
      <c r="Q2914" t="s">
        <v>35</v>
      </c>
      <c r="R2914" t="s">
        <v>36</v>
      </c>
      <c r="S2914">
        <v>4.4000000000000004</v>
      </c>
      <c r="T2914">
        <f>YEAR(tblOrders[[#This Row],[Order Date]])</f>
        <v>2025</v>
      </c>
      <c r="U2914" t="str">
        <f>TEXT(tblOrders[[#This Row],[Order Date]],"mmm-yyyy")</f>
        <v>Jun-2025</v>
      </c>
      <c r="V2914" s="4">
        <f>tblOrders[[#This Row],[Profit]]/tblOrders[[#This Row],[Sales Amount]]</f>
        <v>0.27777777777777779</v>
      </c>
      <c r="W2914" t="str">
        <f>VLOOKUP(tblOrders[[#This Row],[City]],CityRegion,2,0)</f>
        <v>South</v>
      </c>
      <c r="X2914" t="str">
        <f>VLOOKUP(tblOrders[[#This Row],[City]],lookups!A:C,3,0)</f>
        <v>Kerala</v>
      </c>
    </row>
    <row r="2915" spans="1:24" x14ac:dyDescent="0.25">
      <c r="A2915" t="s">
        <v>4713</v>
      </c>
      <c r="B2915" s="1">
        <v>45899</v>
      </c>
      <c r="C2915" t="s">
        <v>1129</v>
      </c>
      <c r="D2915" t="s">
        <v>39</v>
      </c>
      <c r="E2915" t="s">
        <v>114</v>
      </c>
      <c r="F2915" t="s">
        <v>115</v>
      </c>
      <c r="G2915" t="s">
        <v>42</v>
      </c>
      <c r="H2915" t="s">
        <v>116</v>
      </c>
      <c r="I2915" t="s">
        <v>57</v>
      </c>
      <c r="J2915" t="s">
        <v>45</v>
      </c>
      <c r="K2915">
        <v>2</v>
      </c>
      <c r="L2915">
        <v>12</v>
      </c>
      <c r="M2915">
        <v>0.1</v>
      </c>
      <c r="N2915">
        <v>21.6</v>
      </c>
      <c r="O2915">
        <v>9.6</v>
      </c>
      <c r="P2915" t="s">
        <v>28</v>
      </c>
      <c r="Q2915" t="s">
        <v>46</v>
      </c>
      <c r="R2915" t="s">
        <v>30</v>
      </c>
      <c r="S2915">
        <v>3.5</v>
      </c>
      <c r="T2915">
        <f>YEAR(tblOrders[[#This Row],[Order Date]])</f>
        <v>2025</v>
      </c>
      <c r="U2915" t="str">
        <f>TEXT(tblOrders[[#This Row],[Order Date]],"mmm-yyyy")</f>
        <v>Aug-2025</v>
      </c>
      <c r="V2915" s="4">
        <f>tblOrders[[#This Row],[Profit]]/tblOrders[[#This Row],[Sales Amount]]</f>
        <v>0.44444444444444442</v>
      </c>
      <c r="W2915" t="str">
        <f>VLOOKUP(tblOrders[[#This Row],[City]],CityRegion,2,0)</f>
        <v>South</v>
      </c>
      <c r="X2915" t="str">
        <f>VLOOKUP(tblOrders[[#This Row],[City]],lookups!A:C,3,0)</f>
        <v>Kerala</v>
      </c>
    </row>
    <row r="2916" spans="1:24" x14ac:dyDescent="0.25">
      <c r="A2916" t="s">
        <v>4714</v>
      </c>
      <c r="B2916" s="1">
        <v>45714</v>
      </c>
      <c r="C2916" t="s">
        <v>4715</v>
      </c>
      <c r="D2916" t="s">
        <v>21</v>
      </c>
      <c r="E2916" t="s">
        <v>101</v>
      </c>
      <c r="F2916" t="s">
        <v>102</v>
      </c>
      <c r="G2916" t="s">
        <v>24</v>
      </c>
      <c r="H2916" t="s">
        <v>103</v>
      </c>
      <c r="I2916" t="s">
        <v>33</v>
      </c>
      <c r="J2916" t="s">
        <v>27</v>
      </c>
      <c r="K2916">
        <v>5</v>
      </c>
      <c r="L2916">
        <v>120</v>
      </c>
      <c r="M2916">
        <v>0.1</v>
      </c>
      <c r="N2916">
        <v>540</v>
      </c>
      <c r="O2916">
        <v>150</v>
      </c>
      <c r="P2916" t="s">
        <v>85</v>
      </c>
      <c r="Q2916" t="s">
        <v>35</v>
      </c>
      <c r="R2916" t="s">
        <v>36</v>
      </c>
      <c r="S2916">
        <v>3</v>
      </c>
      <c r="T2916">
        <f>YEAR(tblOrders[[#This Row],[Order Date]])</f>
        <v>2025</v>
      </c>
      <c r="U2916" t="str">
        <f>TEXT(tblOrders[[#This Row],[Order Date]],"mmm-yyyy")</f>
        <v>Feb-2025</v>
      </c>
      <c r="V2916" s="4">
        <f>tblOrders[[#This Row],[Profit]]/tblOrders[[#This Row],[Sales Amount]]</f>
        <v>0.27777777777777779</v>
      </c>
      <c r="W2916" t="str">
        <f>VLOOKUP(tblOrders[[#This Row],[City]],CityRegion,2,0)</f>
        <v>North</v>
      </c>
      <c r="X2916" t="str">
        <f>VLOOKUP(tblOrders[[#This Row],[City]],lookups!A:C,3,0)</f>
        <v>Delhi</v>
      </c>
    </row>
    <row r="2917" spans="1:24" x14ac:dyDescent="0.25">
      <c r="A2917" t="s">
        <v>4716</v>
      </c>
      <c r="B2917" s="1">
        <v>45748</v>
      </c>
      <c r="C2917" t="s">
        <v>4717</v>
      </c>
      <c r="D2917" t="s">
        <v>21</v>
      </c>
      <c r="E2917" t="s">
        <v>66</v>
      </c>
      <c r="F2917" t="s">
        <v>67</v>
      </c>
      <c r="G2917" t="s">
        <v>68</v>
      </c>
      <c r="H2917" t="s">
        <v>69</v>
      </c>
      <c r="I2917" t="s">
        <v>52</v>
      </c>
      <c r="J2917" t="s">
        <v>34</v>
      </c>
      <c r="K2917">
        <v>1</v>
      </c>
      <c r="L2917">
        <v>149</v>
      </c>
      <c r="M2917">
        <v>0.2</v>
      </c>
      <c r="N2917">
        <v>119.2</v>
      </c>
      <c r="O2917">
        <v>24.2</v>
      </c>
      <c r="P2917" t="s">
        <v>28</v>
      </c>
      <c r="Q2917" t="s">
        <v>91</v>
      </c>
      <c r="R2917" t="s">
        <v>36</v>
      </c>
      <c r="S2917">
        <v>2.9</v>
      </c>
      <c r="T2917">
        <f>YEAR(tblOrders[[#This Row],[Order Date]])</f>
        <v>2025</v>
      </c>
      <c r="U2917" t="str">
        <f>TEXT(tblOrders[[#This Row],[Order Date]],"mmm-yyyy")</f>
        <v>Apr-2025</v>
      </c>
      <c r="V2917" s="4">
        <f>tblOrders[[#This Row],[Profit]]/tblOrders[[#This Row],[Sales Amount]]</f>
        <v>0.2030201342281879</v>
      </c>
      <c r="W2917" t="str">
        <f>VLOOKUP(tblOrders[[#This Row],[City]],CityRegion,2,0)</f>
        <v>South</v>
      </c>
      <c r="X2917" t="str">
        <f>VLOOKUP(tblOrders[[#This Row],[City]],lookups!A:C,3,0)</f>
        <v>Kerala</v>
      </c>
    </row>
    <row r="2918" spans="1:24" x14ac:dyDescent="0.25">
      <c r="A2918" t="s">
        <v>4718</v>
      </c>
      <c r="B2918" s="1">
        <v>45892</v>
      </c>
      <c r="C2918" t="s">
        <v>4551</v>
      </c>
      <c r="D2918" t="s">
        <v>39</v>
      </c>
      <c r="E2918" t="s">
        <v>40</v>
      </c>
      <c r="F2918" t="s">
        <v>41</v>
      </c>
      <c r="G2918" t="s">
        <v>42</v>
      </c>
      <c r="H2918" t="s">
        <v>43</v>
      </c>
      <c r="I2918" t="s">
        <v>139</v>
      </c>
      <c r="J2918" t="s">
        <v>34</v>
      </c>
      <c r="K2918">
        <v>3</v>
      </c>
      <c r="L2918">
        <v>18</v>
      </c>
      <c r="M2918">
        <v>0.05</v>
      </c>
      <c r="N2918">
        <v>51.3</v>
      </c>
      <c r="O2918">
        <v>24.3</v>
      </c>
      <c r="P2918" t="s">
        <v>28</v>
      </c>
      <c r="Q2918" t="s">
        <v>35</v>
      </c>
      <c r="R2918" t="s">
        <v>36</v>
      </c>
      <c r="S2918">
        <v>4.0999999999999996</v>
      </c>
      <c r="T2918">
        <f>YEAR(tblOrders[[#This Row],[Order Date]])</f>
        <v>2025</v>
      </c>
      <c r="U2918" t="str">
        <f>TEXT(tblOrders[[#This Row],[Order Date]],"mmm-yyyy")</f>
        <v>Aug-2025</v>
      </c>
      <c r="V2918" s="4">
        <f>tblOrders[[#This Row],[Profit]]/tblOrders[[#This Row],[Sales Amount]]</f>
        <v>0.47368421052631582</v>
      </c>
      <c r="W2918" t="str">
        <f>VLOOKUP(tblOrders[[#This Row],[City]],CityRegion,2,0)</f>
        <v>South</v>
      </c>
      <c r="X2918" t="str">
        <f>VLOOKUP(tblOrders[[#This Row],[City]],lookups!A:C,3,0)</f>
        <v>Tamil Nadu</v>
      </c>
    </row>
    <row r="2919" spans="1:24" x14ac:dyDescent="0.25">
      <c r="A2919" t="s">
        <v>4719</v>
      </c>
      <c r="B2919" s="1">
        <v>45844</v>
      </c>
      <c r="C2919" t="s">
        <v>2795</v>
      </c>
      <c r="D2919" t="s">
        <v>21</v>
      </c>
      <c r="E2919" t="s">
        <v>60</v>
      </c>
      <c r="F2919" t="s">
        <v>61</v>
      </c>
      <c r="G2919" t="s">
        <v>62</v>
      </c>
      <c r="H2919" t="s">
        <v>63</v>
      </c>
      <c r="I2919" t="s">
        <v>130</v>
      </c>
      <c r="J2919" t="s">
        <v>27</v>
      </c>
      <c r="K2919">
        <v>1</v>
      </c>
      <c r="L2919">
        <v>45</v>
      </c>
      <c r="M2919">
        <v>0.1</v>
      </c>
      <c r="N2919">
        <v>40.5</v>
      </c>
      <c r="O2919">
        <v>14.5</v>
      </c>
      <c r="P2919" t="s">
        <v>28</v>
      </c>
      <c r="Q2919" t="s">
        <v>29</v>
      </c>
      <c r="R2919" t="s">
        <v>30</v>
      </c>
      <c r="S2919">
        <v>3.9</v>
      </c>
      <c r="T2919">
        <f>YEAR(tblOrders[[#This Row],[Order Date]])</f>
        <v>2025</v>
      </c>
      <c r="U2919" t="str">
        <f>TEXT(tblOrders[[#This Row],[Order Date]],"mmm-yyyy")</f>
        <v>Jul-2025</v>
      </c>
      <c r="V2919" s="4">
        <f>tblOrders[[#This Row],[Profit]]/tblOrders[[#This Row],[Sales Amount]]</f>
        <v>0.35802469135802467</v>
      </c>
      <c r="W2919" t="str">
        <f>VLOOKUP(tblOrders[[#This Row],[City]],CityRegion,2,0)</f>
        <v>West</v>
      </c>
      <c r="X2919" t="str">
        <f>VLOOKUP(tblOrders[[#This Row],[City]],lookups!A:C,3,0)</f>
        <v>Maharashtra</v>
      </c>
    </row>
    <row r="2920" spans="1:24" x14ac:dyDescent="0.25">
      <c r="A2920" t="s">
        <v>4720</v>
      </c>
      <c r="B2920" s="1">
        <v>45783</v>
      </c>
      <c r="C2920" t="s">
        <v>4721</v>
      </c>
      <c r="D2920" t="s">
        <v>21</v>
      </c>
      <c r="E2920" t="s">
        <v>79</v>
      </c>
      <c r="F2920" t="s">
        <v>80</v>
      </c>
      <c r="G2920" t="s">
        <v>68</v>
      </c>
      <c r="H2920" t="s">
        <v>81</v>
      </c>
      <c r="I2920" t="s">
        <v>76</v>
      </c>
      <c r="J2920" t="s">
        <v>27</v>
      </c>
      <c r="K2920">
        <v>5</v>
      </c>
      <c r="L2920">
        <v>799</v>
      </c>
      <c r="M2920">
        <v>0.15</v>
      </c>
      <c r="N2920">
        <v>3395.75</v>
      </c>
      <c r="O2920">
        <v>295.75</v>
      </c>
      <c r="P2920" t="s">
        <v>28</v>
      </c>
      <c r="Q2920" t="s">
        <v>29</v>
      </c>
      <c r="R2920" t="s">
        <v>36</v>
      </c>
      <c r="S2920">
        <v>3.2</v>
      </c>
      <c r="T2920">
        <f>YEAR(tblOrders[[#This Row],[Order Date]])</f>
        <v>2025</v>
      </c>
      <c r="U2920" t="str">
        <f>TEXT(tblOrders[[#This Row],[Order Date]],"mmm-yyyy")</f>
        <v>May-2025</v>
      </c>
      <c r="V2920" s="4">
        <f>tblOrders[[#This Row],[Profit]]/tblOrders[[#This Row],[Sales Amount]]</f>
        <v>8.7094161819921967E-2</v>
      </c>
      <c r="W2920" t="str">
        <f>VLOOKUP(tblOrders[[#This Row],[City]],CityRegion,2,0)</f>
        <v>South</v>
      </c>
      <c r="X2920" t="str">
        <f>VLOOKUP(tblOrders[[#This Row],[City]],lookups!A:C,3,0)</f>
        <v>Kerala</v>
      </c>
    </row>
    <row r="2921" spans="1:24" x14ac:dyDescent="0.25">
      <c r="A2921" t="s">
        <v>4722</v>
      </c>
      <c r="B2921" s="1">
        <v>45686</v>
      </c>
      <c r="C2921" t="s">
        <v>4111</v>
      </c>
      <c r="D2921" t="s">
        <v>21</v>
      </c>
      <c r="E2921" t="s">
        <v>73</v>
      </c>
      <c r="F2921" t="s">
        <v>74</v>
      </c>
      <c r="G2921" t="s">
        <v>68</v>
      </c>
      <c r="H2921" t="s">
        <v>75</v>
      </c>
      <c r="I2921" t="s">
        <v>70</v>
      </c>
      <c r="J2921" t="s">
        <v>27</v>
      </c>
      <c r="K2921">
        <v>5</v>
      </c>
      <c r="L2921">
        <v>65</v>
      </c>
      <c r="M2921">
        <v>0.15</v>
      </c>
      <c r="N2921">
        <v>276.25</v>
      </c>
      <c r="O2921">
        <v>86.25</v>
      </c>
      <c r="P2921" t="s">
        <v>28</v>
      </c>
      <c r="Q2921" t="s">
        <v>46</v>
      </c>
      <c r="R2921" t="s">
        <v>123</v>
      </c>
      <c r="S2921">
        <v>4.3</v>
      </c>
      <c r="T2921">
        <f>YEAR(tblOrders[[#This Row],[Order Date]])</f>
        <v>2025</v>
      </c>
      <c r="U2921" t="str">
        <f>TEXT(tblOrders[[#This Row],[Order Date]],"mmm-yyyy")</f>
        <v>Jan-2025</v>
      </c>
      <c r="V2921" s="4">
        <f>tblOrders[[#This Row],[Profit]]/tblOrders[[#This Row],[Sales Amount]]</f>
        <v>0.31221719457013575</v>
      </c>
      <c r="W2921" t="str">
        <f>VLOOKUP(tblOrders[[#This Row],[City]],CityRegion,2,0)</f>
        <v>South</v>
      </c>
      <c r="X2921" t="str">
        <f>VLOOKUP(tblOrders[[#This Row],[City]],lookups!A:C,3,0)</f>
        <v>Telengana</v>
      </c>
    </row>
    <row r="2922" spans="1:24" x14ac:dyDescent="0.25">
      <c r="A2922" t="s">
        <v>4723</v>
      </c>
      <c r="B2922" s="1">
        <v>45889</v>
      </c>
      <c r="C2922" t="s">
        <v>504</v>
      </c>
      <c r="D2922" t="s">
        <v>21</v>
      </c>
      <c r="E2922" t="s">
        <v>73</v>
      </c>
      <c r="F2922" t="s">
        <v>74</v>
      </c>
      <c r="G2922" t="s">
        <v>68</v>
      </c>
      <c r="H2922" t="s">
        <v>75</v>
      </c>
      <c r="I2922" t="s">
        <v>130</v>
      </c>
      <c r="J2922" t="s">
        <v>27</v>
      </c>
      <c r="K2922">
        <v>5</v>
      </c>
      <c r="L2922">
        <v>65</v>
      </c>
      <c r="M2922">
        <v>0.05</v>
      </c>
      <c r="N2922">
        <v>308.75</v>
      </c>
      <c r="O2922">
        <v>118.75</v>
      </c>
      <c r="P2922" t="s">
        <v>28</v>
      </c>
      <c r="Q2922" t="s">
        <v>29</v>
      </c>
      <c r="R2922" t="s">
        <v>36</v>
      </c>
      <c r="S2922">
        <v>3.4</v>
      </c>
      <c r="T2922">
        <f>YEAR(tblOrders[[#This Row],[Order Date]])</f>
        <v>2025</v>
      </c>
      <c r="U2922" t="str">
        <f>TEXT(tblOrders[[#This Row],[Order Date]],"mmm-yyyy")</f>
        <v>Aug-2025</v>
      </c>
      <c r="V2922" s="4">
        <f>tblOrders[[#This Row],[Profit]]/tblOrders[[#This Row],[Sales Amount]]</f>
        <v>0.38461538461538464</v>
      </c>
      <c r="W2922" t="str">
        <f>VLOOKUP(tblOrders[[#This Row],[City]],CityRegion,2,0)</f>
        <v>West</v>
      </c>
      <c r="X2922" t="str">
        <f>VLOOKUP(tblOrders[[#This Row],[City]],lookups!A:C,3,0)</f>
        <v>Maharashtra</v>
      </c>
    </row>
    <row r="2923" spans="1:24" x14ac:dyDescent="0.25">
      <c r="A2923" t="s">
        <v>4724</v>
      </c>
      <c r="B2923" s="1">
        <v>45660</v>
      </c>
      <c r="C2923" t="s">
        <v>4721</v>
      </c>
      <c r="D2923" t="s">
        <v>21</v>
      </c>
      <c r="E2923" t="s">
        <v>66</v>
      </c>
      <c r="F2923" t="s">
        <v>67</v>
      </c>
      <c r="G2923" t="s">
        <v>68</v>
      </c>
      <c r="H2923" t="s">
        <v>69</v>
      </c>
      <c r="I2923" t="s">
        <v>76</v>
      </c>
      <c r="J2923" t="s">
        <v>34</v>
      </c>
      <c r="K2923">
        <v>1</v>
      </c>
      <c r="L2923">
        <v>149</v>
      </c>
      <c r="M2923">
        <v>0.2</v>
      </c>
      <c r="N2923">
        <v>119.2</v>
      </c>
      <c r="O2923">
        <v>24.2</v>
      </c>
      <c r="P2923" t="s">
        <v>28</v>
      </c>
      <c r="Q2923" t="s">
        <v>91</v>
      </c>
      <c r="R2923" t="s">
        <v>36</v>
      </c>
      <c r="S2923">
        <v>4.0999999999999996</v>
      </c>
      <c r="T2923">
        <f>YEAR(tblOrders[[#This Row],[Order Date]])</f>
        <v>2025</v>
      </c>
      <c r="U2923" t="str">
        <f>TEXT(tblOrders[[#This Row],[Order Date]],"mmm-yyyy")</f>
        <v>Jan-2025</v>
      </c>
      <c r="V2923" s="4">
        <f>tblOrders[[#This Row],[Profit]]/tblOrders[[#This Row],[Sales Amount]]</f>
        <v>0.2030201342281879</v>
      </c>
      <c r="W2923" t="str">
        <f>VLOOKUP(tblOrders[[#This Row],[City]],CityRegion,2,0)</f>
        <v>South</v>
      </c>
      <c r="X2923" t="str">
        <f>VLOOKUP(tblOrders[[#This Row],[City]],lookups!A:C,3,0)</f>
        <v>Kerala</v>
      </c>
    </row>
    <row r="2924" spans="1:24" x14ac:dyDescent="0.25">
      <c r="A2924" t="s">
        <v>4725</v>
      </c>
      <c r="B2924" s="1">
        <v>45729</v>
      </c>
      <c r="C2924" t="s">
        <v>2926</v>
      </c>
      <c r="D2924" t="s">
        <v>39</v>
      </c>
      <c r="E2924" t="s">
        <v>73</v>
      </c>
      <c r="F2924" t="s">
        <v>74</v>
      </c>
      <c r="G2924" t="s">
        <v>68</v>
      </c>
      <c r="H2924" t="s">
        <v>75</v>
      </c>
      <c r="I2924" t="s">
        <v>57</v>
      </c>
      <c r="J2924" t="s">
        <v>45</v>
      </c>
      <c r="K2924">
        <v>3</v>
      </c>
      <c r="L2924">
        <v>65</v>
      </c>
      <c r="M2924">
        <v>0.15</v>
      </c>
      <c r="N2924">
        <v>165.75</v>
      </c>
      <c r="O2924">
        <v>51.75</v>
      </c>
      <c r="P2924" t="s">
        <v>28</v>
      </c>
      <c r="Q2924" t="s">
        <v>86</v>
      </c>
      <c r="R2924" t="s">
        <v>36</v>
      </c>
      <c r="S2924">
        <v>4.4000000000000004</v>
      </c>
      <c r="T2924">
        <f>YEAR(tblOrders[[#This Row],[Order Date]])</f>
        <v>2025</v>
      </c>
      <c r="U2924" t="str">
        <f>TEXT(tblOrders[[#This Row],[Order Date]],"mmm-yyyy")</f>
        <v>Mar-2025</v>
      </c>
      <c r="V2924" s="4">
        <f>tblOrders[[#This Row],[Profit]]/tblOrders[[#This Row],[Sales Amount]]</f>
        <v>0.31221719457013575</v>
      </c>
      <c r="W2924" t="str">
        <f>VLOOKUP(tblOrders[[#This Row],[City]],CityRegion,2,0)</f>
        <v>South</v>
      </c>
      <c r="X2924" t="str">
        <f>VLOOKUP(tblOrders[[#This Row],[City]],lookups!A:C,3,0)</f>
        <v>Kerala</v>
      </c>
    </row>
    <row r="2925" spans="1:24" x14ac:dyDescent="0.25">
      <c r="A2925" t="s">
        <v>4726</v>
      </c>
      <c r="B2925" s="1">
        <v>45663</v>
      </c>
      <c r="C2925" t="s">
        <v>2480</v>
      </c>
      <c r="D2925" t="s">
        <v>39</v>
      </c>
      <c r="E2925" t="s">
        <v>40</v>
      </c>
      <c r="F2925" t="s">
        <v>41</v>
      </c>
      <c r="G2925" t="s">
        <v>42</v>
      </c>
      <c r="H2925" t="s">
        <v>43</v>
      </c>
      <c r="I2925" t="s">
        <v>52</v>
      </c>
      <c r="J2925" t="s">
        <v>27</v>
      </c>
      <c r="K2925">
        <v>3</v>
      </c>
      <c r="L2925">
        <v>18</v>
      </c>
      <c r="M2925">
        <v>0</v>
      </c>
      <c r="N2925">
        <v>54</v>
      </c>
      <c r="O2925">
        <v>27</v>
      </c>
      <c r="P2925" t="s">
        <v>28</v>
      </c>
      <c r="Q2925" t="s">
        <v>35</v>
      </c>
      <c r="R2925" t="s">
        <v>123</v>
      </c>
      <c r="S2925">
        <v>4.9000000000000004</v>
      </c>
      <c r="T2925">
        <f>YEAR(tblOrders[[#This Row],[Order Date]])</f>
        <v>2025</v>
      </c>
      <c r="U2925" t="str">
        <f>TEXT(tblOrders[[#This Row],[Order Date]],"mmm-yyyy")</f>
        <v>Jan-2025</v>
      </c>
      <c r="V2925" s="4">
        <f>tblOrders[[#This Row],[Profit]]/tblOrders[[#This Row],[Sales Amount]]</f>
        <v>0.5</v>
      </c>
      <c r="W2925" t="str">
        <f>VLOOKUP(tblOrders[[#This Row],[City]],CityRegion,2,0)</f>
        <v>South</v>
      </c>
      <c r="X2925" t="str">
        <f>VLOOKUP(tblOrders[[#This Row],[City]],lookups!A:C,3,0)</f>
        <v>Kerala</v>
      </c>
    </row>
    <row r="2926" spans="1:24" x14ac:dyDescent="0.25">
      <c r="A2926" t="s">
        <v>4727</v>
      </c>
      <c r="B2926" s="1">
        <v>45882</v>
      </c>
      <c r="C2926" t="s">
        <v>2652</v>
      </c>
      <c r="D2926" t="s">
        <v>39</v>
      </c>
      <c r="E2926" t="s">
        <v>22</v>
      </c>
      <c r="F2926" t="s">
        <v>23</v>
      </c>
      <c r="G2926" t="s">
        <v>24</v>
      </c>
      <c r="H2926" t="s">
        <v>25</v>
      </c>
      <c r="I2926" t="s">
        <v>57</v>
      </c>
      <c r="J2926" t="s">
        <v>34</v>
      </c>
      <c r="K2926">
        <v>5</v>
      </c>
      <c r="L2926">
        <v>190</v>
      </c>
      <c r="M2926">
        <v>0</v>
      </c>
      <c r="N2926">
        <v>950</v>
      </c>
      <c r="O2926">
        <v>325</v>
      </c>
      <c r="P2926" t="s">
        <v>28</v>
      </c>
      <c r="Q2926" t="s">
        <v>91</v>
      </c>
      <c r="R2926" t="s">
        <v>36</v>
      </c>
      <c r="S2926">
        <v>2.7</v>
      </c>
      <c r="T2926">
        <f>YEAR(tblOrders[[#This Row],[Order Date]])</f>
        <v>2025</v>
      </c>
      <c r="U2926" t="str">
        <f>TEXT(tblOrders[[#This Row],[Order Date]],"mmm-yyyy")</f>
        <v>Aug-2025</v>
      </c>
      <c r="V2926" s="4">
        <f>tblOrders[[#This Row],[Profit]]/tblOrders[[#This Row],[Sales Amount]]</f>
        <v>0.34210526315789475</v>
      </c>
      <c r="W2926" t="str">
        <f>VLOOKUP(tblOrders[[#This Row],[City]],CityRegion,2,0)</f>
        <v>South</v>
      </c>
      <c r="X2926" t="str">
        <f>VLOOKUP(tblOrders[[#This Row],[City]],lookups!A:C,3,0)</f>
        <v>Kerala</v>
      </c>
    </row>
    <row r="2927" spans="1:24" x14ac:dyDescent="0.25">
      <c r="A2927" t="s">
        <v>4728</v>
      </c>
      <c r="B2927" s="1">
        <v>45907</v>
      </c>
      <c r="C2927" t="s">
        <v>1126</v>
      </c>
      <c r="D2927" t="s">
        <v>39</v>
      </c>
      <c r="E2927" t="s">
        <v>108</v>
      </c>
      <c r="F2927" t="s">
        <v>109</v>
      </c>
      <c r="G2927" t="s">
        <v>62</v>
      </c>
      <c r="H2927" t="s">
        <v>110</v>
      </c>
      <c r="I2927" t="s">
        <v>139</v>
      </c>
      <c r="J2927" t="s">
        <v>45</v>
      </c>
      <c r="K2927">
        <v>1</v>
      </c>
      <c r="L2927">
        <v>110</v>
      </c>
      <c r="M2927">
        <v>0</v>
      </c>
      <c r="N2927">
        <v>110</v>
      </c>
      <c r="O2927">
        <v>42</v>
      </c>
      <c r="P2927" t="s">
        <v>28</v>
      </c>
      <c r="Q2927" t="s">
        <v>86</v>
      </c>
      <c r="R2927" t="s">
        <v>30</v>
      </c>
      <c r="S2927">
        <v>2.9</v>
      </c>
      <c r="T2927">
        <f>YEAR(tblOrders[[#This Row],[Order Date]])</f>
        <v>2025</v>
      </c>
      <c r="U2927" t="str">
        <f>TEXT(tblOrders[[#This Row],[Order Date]],"mmm-yyyy")</f>
        <v>Sep-2025</v>
      </c>
      <c r="V2927" s="4">
        <f>tblOrders[[#This Row],[Profit]]/tblOrders[[#This Row],[Sales Amount]]</f>
        <v>0.38181818181818183</v>
      </c>
      <c r="W2927" t="str">
        <f>VLOOKUP(tblOrders[[#This Row],[City]],CityRegion,2,0)</f>
        <v>South</v>
      </c>
      <c r="X2927" t="str">
        <f>VLOOKUP(tblOrders[[#This Row],[City]],lookups!A:C,3,0)</f>
        <v>Tamil Nadu</v>
      </c>
    </row>
    <row r="2928" spans="1:24" x14ac:dyDescent="0.25">
      <c r="A2928" t="s">
        <v>4729</v>
      </c>
      <c r="B2928" s="1">
        <v>45686</v>
      </c>
      <c r="C2928" t="s">
        <v>2021</v>
      </c>
      <c r="D2928" t="s">
        <v>21</v>
      </c>
      <c r="E2928" t="s">
        <v>108</v>
      </c>
      <c r="F2928" t="s">
        <v>109</v>
      </c>
      <c r="G2928" t="s">
        <v>62</v>
      </c>
      <c r="H2928" t="s">
        <v>110</v>
      </c>
      <c r="I2928" t="s">
        <v>26</v>
      </c>
      <c r="J2928" t="s">
        <v>34</v>
      </c>
      <c r="K2928">
        <v>4</v>
      </c>
      <c r="L2928">
        <v>110</v>
      </c>
      <c r="M2928">
        <v>0.05</v>
      </c>
      <c r="N2928">
        <v>418</v>
      </c>
      <c r="O2928">
        <v>146</v>
      </c>
      <c r="P2928" t="s">
        <v>28</v>
      </c>
      <c r="Q2928" t="s">
        <v>46</v>
      </c>
      <c r="R2928" t="s">
        <v>36</v>
      </c>
      <c r="S2928">
        <v>4.9000000000000004</v>
      </c>
      <c r="T2928">
        <f>YEAR(tblOrders[[#This Row],[Order Date]])</f>
        <v>2025</v>
      </c>
      <c r="U2928" t="str">
        <f>TEXT(tblOrders[[#This Row],[Order Date]],"mmm-yyyy")</f>
        <v>Jan-2025</v>
      </c>
      <c r="V2928" s="4">
        <f>tblOrders[[#This Row],[Profit]]/tblOrders[[#This Row],[Sales Amount]]</f>
        <v>0.34928229665071769</v>
      </c>
      <c r="W2928" t="str">
        <f>VLOOKUP(tblOrders[[#This Row],[City]],CityRegion,2,0)</f>
        <v>South</v>
      </c>
      <c r="X2928" t="str">
        <f>VLOOKUP(tblOrders[[#This Row],[City]],lookups!A:C,3,0)</f>
        <v>Karnataka</v>
      </c>
    </row>
    <row r="2929" spans="1:24" x14ac:dyDescent="0.25">
      <c r="A2929" t="s">
        <v>4730</v>
      </c>
      <c r="B2929" s="1">
        <v>45816</v>
      </c>
      <c r="C2929" t="s">
        <v>3458</v>
      </c>
      <c r="D2929" t="s">
        <v>21</v>
      </c>
      <c r="E2929" t="s">
        <v>60</v>
      </c>
      <c r="F2929" t="s">
        <v>61</v>
      </c>
      <c r="G2929" t="s">
        <v>62</v>
      </c>
      <c r="H2929" t="s">
        <v>63</v>
      </c>
      <c r="I2929" t="s">
        <v>139</v>
      </c>
      <c r="J2929" t="s">
        <v>45</v>
      </c>
      <c r="K2929">
        <v>1</v>
      </c>
      <c r="L2929">
        <v>45</v>
      </c>
      <c r="M2929">
        <v>0.15</v>
      </c>
      <c r="N2929">
        <v>38.25</v>
      </c>
      <c r="O2929">
        <v>12.25</v>
      </c>
      <c r="P2929" t="s">
        <v>28</v>
      </c>
      <c r="Q2929" t="s">
        <v>86</v>
      </c>
      <c r="R2929" t="s">
        <v>36</v>
      </c>
      <c r="S2929">
        <v>4.0999999999999996</v>
      </c>
      <c r="T2929">
        <f>YEAR(tblOrders[[#This Row],[Order Date]])</f>
        <v>2025</v>
      </c>
      <c r="U2929" t="str">
        <f>TEXT(tblOrders[[#This Row],[Order Date]],"mmm-yyyy")</f>
        <v>Jun-2025</v>
      </c>
      <c r="V2929" s="4">
        <f>tblOrders[[#This Row],[Profit]]/tblOrders[[#This Row],[Sales Amount]]</f>
        <v>0.3202614379084967</v>
      </c>
      <c r="W2929" t="str">
        <f>VLOOKUP(tblOrders[[#This Row],[City]],CityRegion,2,0)</f>
        <v>South</v>
      </c>
      <c r="X2929" t="str">
        <f>VLOOKUP(tblOrders[[#This Row],[City]],lookups!A:C,3,0)</f>
        <v>Tamil Nadu</v>
      </c>
    </row>
    <row r="2930" spans="1:24" x14ac:dyDescent="0.25">
      <c r="A2930" t="s">
        <v>4731</v>
      </c>
      <c r="B2930" s="1">
        <v>45714</v>
      </c>
      <c r="C2930" t="s">
        <v>2334</v>
      </c>
      <c r="D2930" t="s">
        <v>39</v>
      </c>
      <c r="E2930" t="s">
        <v>66</v>
      </c>
      <c r="F2930" t="s">
        <v>67</v>
      </c>
      <c r="G2930" t="s">
        <v>68</v>
      </c>
      <c r="H2930" t="s">
        <v>69</v>
      </c>
      <c r="I2930" t="s">
        <v>76</v>
      </c>
      <c r="J2930" t="s">
        <v>34</v>
      </c>
      <c r="K2930">
        <v>3</v>
      </c>
      <c r="L2930">
        <v>149</v>
      </c>
      <c r="M2930">
        <v>0.05</v>
      </c>
      <c r="N2930">
        <v>424.65</v>
      </c>
      <c r="O2930">
        <v>139.65</v>
      </c>
      <c r="P2930" t="s">
        <v>28</v>
      </c>
      <c r="Q2930" t="s">
        <v>86</v>
      </c>
      <c r="R2930" t="s">
        <v>36</v>
      </c>
      <c r="S2930">
        <v>3.5</v>
      </c>
      <c r="T2930">
        <f>YEAR(tblOrders[[#This Row],[Order Date]])</f>
        <v>2025</v>
      </c>
      <c r="U2930" t="str">
        <f>TEXT(tblOrders[[#This Row],[Order Date]],"mmm-yyyy")</f>
        <v>Feb-2025</v>
      </c>
      <c r="V2930" s="4">
        <f>tblOrders[[#This Row],[Profit]]/tblOrders[[#This Row],[Sales Amount]]</f>
        <v>0.32885906040268459</v>
      </c>
      <c r="W2930" t="str">
        <f>VLOOKUP(tblOrders[[#This Row],[City]],CityRegion,2,0)</f>
        <v>South</v>
      </c>
      <c r="X2930" t="str">
        <f>VLOOKUP(tblOrders[[#This Row],[City]],lookups!A:C,3,0)</f>
        <v>Kerala</v>
      </c>
    </row>
    <row r="2931" spans="1:24" x14ac:dyDescent="0.25">
      <c r="A2931" t="s">
        <v>4732</v>
      </c>
      <c r="B2931" s="1">
        <v>45873</v>
      </c>
      <c r="C2931" t="s">
        <v>4031</v>
      </c>
      <c r="D2931" t="s">
        <v>39</v>
      </c>
      <c r="E2931" t="s">
        <v>108</v>
      </c>
      <c r="F2931" t="s">
        <v>109</v>
      </c>
      <c r="G2931" t="s">
        <v>62</v>
      </c>
      <c r="H2931" t="s">
        <v>110</v>
      </c>
      <c r="I2931" t="s">
        <v>44</v>
      </c>
      <c r="J2931" t="s">
        <v>27</v>
      </c>
      <c r="K2931">
        <v>3</v>
      </c>
      <c r="L2931">
        <v>110</v>
      </c>
      <c r="M2931">
        <v>0</v>
      </c>
      <c r="N2931">
        <v>330</v>
      </c>
      <c r="O2931">
        <v>126</v>
      </c>
      <c r="P2931" t="s">
        <v>28</v>
      </c>
      <c r="Q2931" t="s">
        <v>86</v>
      </c>
      <c r="R2931" t="s">
        <v>30</v>
      </c>
      <c r="S2931">
        <v>2.8</v>
      </c>
      <c r="T2931">
        <f>YEAR(tblOrders[[#This Row],[Order Date]])</f>
        <v>2025</v>
      </c>
      <c r="U2931" t="str">
        <f>TEXT(tblOrders[[#This Row],[Order Date]],"mmm-yyyy")</f>
        <v>Aug-2025</v>
      </c>
      <c r="V2931" s="4">
        <f>tblOrders[[#This Row],[Profit]]/tblOrders[[#This Row],[Sales Amount]]</f>
        <v>0.38181818181818183</v>
      </c>
      <c r="W2931" t="str">
        <f>VLOOKUP(tblOrders[[#This Row],[City]],CityRegion,2,0)</f>
        <v>South</v>
      </c>
      <c r="X2931" t="str">
        <f>VLOOKUP(tblOrders[[#This Row],[City]],lookups!A:C,3,0)</f>
        <v>Kerala</v>
      </c>
    </row>
    <row r="2932" spans="1:24" x14ac:dyDescent="0.25">
      <c r="A2932" t="s">
        <v>4733</v>
      </c>
      <c r="B2932" s="1">
        <v>45927</v>
      </c>
      <c r="C2932" t="s">
        <v>2497</v>
      </c>
      <c r="D2932" t="s">
        <v>21</v>
      </c>
      <c r="E2932" t="s">
        <v>108</v>
      </c>
      <c r="F2932" t="s">
        <v>109</v>
      </c>
      <c r="G2932" t="s">
        <v>62</v>
      </c>
      <c r="H2932" t="s">
        <v>110</v>
      </c>
      <c r="I2932" t="s">
        <v>33</v>
      </c>
      <c r="J2932" t="s">
        <v>34</v>
      </c>
      <c r="K2932">
        <v>2</v>
      </c>
      <c r="L2932">
        <v>110</v>
      </c>
      <c r="M2932">
        <v>0.05</v>
      </c>
      <c r="N2932">
        <v>209</v>
      </c>
      <c r="O2932">
        <v>73</v>
      </c>
      <c r="P2932" t="s">
        <v>28</v>
      </c>
      <c r="Q2932" t="s">
        <v>35</v>
      </c>
      <c r="R2932" t="s">
        <v>36</v>
      </c>
      <c r="S2932">
        <v>3.2</v>
      </c>
      <c r="T2932">
        <f>YEAR(tblOrders[[#This Row],[Order Date]])</f>
        <v>2025</v>
      </c>
      <c r="U2932" t="str">
        <f>TEXT(tblOrders[[#This Row],[Order Date]],"mmm-yyyy")</f>
        <v>Sep-2025</v>
      </c>
      <c r="V2932" s="4">
        <f>tblOrders[[#This Row],[Profit]]/tblOrders[[#This Row],[Sales Amount]]</f>
        <v>0.34928229665071769</v>
      </c>
      <c r="W2932" t="str">
        <f>VLOOKUP(tblOrders[[#This Row],[City]],CityRegion,2,0)</f>
        <v>North</v>
      </c>
      <c r="X2932" t="str">
        <f>VLOOKUP(tblOrders[[#This Row],[City]],lookups!A:C,3,0)</f>
        <v>Delhi</v>
      </c>
    </row>
    <row r="2933" spans="1:24" x14ac:dyDescent="0.25">
      <c r="A2933" t="s">
        <v>4734</v>
      </c>
      <c r="B2933" s="1">
        <v>45764</v>
      </c>
      <c r="C2933" t="s">
        <v>293</v>
      </c>
      <c r="D2933" t="s">
        <v>21</v>
      </c>
      <c r="E2933" t="s">
        <v>60</v>
      </c>
      <c r="F2933" t="s">
        <v>61</v>
      </c>
      <c r="G2933" t="s">
        <v>62</v>
      </c>
      <c r="H2933" t="s">
        <v>63</v>
      </c>
      <c r="I2933" t="s">
        <v>44</v>
      </c>
      <c r="J2933" t="s">
        <v>34</v>
      </c>
      <c r="K2933">
        <v>1</v>
      </c>
      <c r="L2933">
        <v>45</v>
      </c>
      <c r="M2933">
        <v>0</v>
      </c>
      <c r="N2933">
        <v>45</v>
      </c>
      <c r="O2933">
        <v>19</v>
      </c>
      <c r="P2933" t="s">
        <v>28</v>
      </c>
      <c r="Q2933" t="s">
        <v>46</v>
      </c>
      <c r="R2933" t="s">
        <v>30</v>
      </c>
      <c r="S2933">
        <v>4.4000000000000004</v>
      </c>
      <c r="T2933">
        <f>YEAR(tblOrders[[#This Row],[Order Date]])</f>
        <v>2025</v>
      </c>
      <c r="U2933" t="str">
        <f>TEXT(tblOrders[[#This Row],[Order Date]],"mmm-yyyy")</f>
        <v>Apr-2025</v>
      </c>
      <c r="V2933" s="4">
        <f>tblOrders[[#This Row],[Profit]]/tblOrders[[#This Row],[Sales Amount]]</f>
        <v>0.42222222222222222</v>
      </c>
      <c r="W2933" t="str">
        <f>VLOOKUP(tblOrders[[#This Row],[City]],CityRegion,2,0)</f>
        <v>South</v>
      </c>
      <c r="X2933" t="str">
        <f>VLOOKUP(tblOrders[[#This Row],[City]],lookups!A:C,3,0)</f>
        <v>Kerala</v>
      </c>
    </row>
    <row r="2934" spans="1:24" x14ac:dyDescent="0.25">
      <c r="A2934" t="s">
        <v>4735</v>
      </c>
      <c r="B2934" s="1">
        <v>45709</v>
      </c>
      <c r="C2934" t="s">
        <v>430</v>
      </c>
      <c r="D2934" t="s">
        <v>39</v>
      </c>
      <c r="E2934" t="s">
        <v>49</v>
      </c>
      <c r="F2934" t="s">
        <v>50</v>
      </c>
      <c r="G2934" t="s">
        <v>24</v>
      </c>
      <c r="H2934" t="s">
        <v>51</v>
      </c>
      <c r="I2934" t="s">
        <v>76</v>
      </c>
      <c r="J2934" t="s">
        <v>27</v>
      </c>
      <c r="K2934">
        <v>2</v>
      </c>
      <c r="L2934">
        <v>85</v>
      </c>
      <c r="M2934">
        <v>0.1</v>
      </c>
      <c r="N2934">
        <v>153</v>
      </c>
      <c r="O2934">
        <v>49</v>
      </c>
      <c r="P2934" t="s">
        <v>28</v>
      </c>
      <c r="Q2934" t="s">
        <v>91</v>
      </c>
      <c r="R2934" t="s">
        <v>36</v>
      </c>
      <c r="S2934">
        <v>4</v>
      </c>
      <c r="T2934">
        <f>YEAR(tblOrders[[#This Row],[Order Date]])</f>
        <v>2025</v>
      </c>
      <c r="U2934" t="str">
        <f>TEXT(tblOrders[[#This Row],[Order Date]],"mmm-yyyy")</f>
        <v>Feb-2025</v>
      </c>
      <c r="V2934" s="4">
        <f>tblOrders[[#This Row],[Profit]]/tblOrders[[#This Row],[Sales Amount]]</f>
        <v>0.3202614379084967</v>
      </c>
      <c r="W2934" t="str">
        <f>VLOOKUP(tblOrders[[#This Row],[City]],CityRegion,2,0)</f>
        <v>South</v>
      </c>
      <c r="X2934" t="str">
        <f>VLOOKUP(tblOrders[[#This Row],[City]],lookups!A:C,3,0)</f>
        <v>Kerala</v>
      </c>
    </row>
    <row r="2935" spans="1:24" x14ac:dyDescent="0.25">
      <c r="A2935" t="s">
        <v>4736</v>
      </c>
      <c r="B2935" s="1">
        <v>46013</v>
      </c>
      <c r="C2935" t="s">
        <v>767</v>
      </c>
      <c r="D2935" t="s">
        <v>21</v>
      </c>
      <c r="E2935" t="s">
        <v>94</v>
      </c>
      <c r="F2935" t="s">
        <v>95</v>
      </c>
      <c r="G2935" t="s">
        <v>68</v>
      </c>
      <c r="H2935" t="s">
        <v>96</v>
      </c>
      <c r="I2935" t="s">
        <v>130</v>
      </c>
      <c r="J2935" t="s">
        <v>34</v>
      </c>
      <c r="K2935">
        <v>4</v>
      </c>
      <c r="L2935">
        <v>89</v>
      </c>
      <c r="M2935">
        <v>0.15</v>
      </c>
      <c r="N2935">
        <v>302.60000000000002</v>
      </c>
      <c r="O2935">
        <v>82.6</v>
      </c>
      <c r="P2935" t="s">
        <v>28</v>
      </c>
      <c r="Q2935" t="s">
        <v>46</v>
      </c>
      <c r="R2935" t="s">
        <v>30</v>
      </c>
      <c r="S2935">
        <v>3.9</v>
      </c>
      <c r="T2935">
        <f>YEAR(tblOrders[[#This Row],[Order Date]])</f>
        <v>2025</v>
      </c>
      <c r="U2935" t="str">
        <f>TEXT(tblOrders[[#This Row],[Order Date]],"mmm-yyyy")</f>
        <v>Dec-2025</v>
      </c>
      <c r="V2935" s="4">
        <f>tblOrders[[#This Row],[Profit]]/tblOrders[[#This Row],[Sales Amount]]</f>
        <v>0.27296761401189684</v>
      </c>
      <c r="W2935" t="str">
        <f>VLOOKUP(tblOrders[[#This Row],[City]],CityRegion,2,0)</f>
        <v>West</v>
      </c>
      <c r="X2935" t="str">
        <f>VLOOKUP(tblOrders[[#This Row],[City]],lookups!A:C,3,0)</f>
        <v>Maharashtra</v>
      </c>
    </row>
    <row r="2936" spans="1:24" x14ac:dyDescent="0.25">
      <c r="A2936" t="s">
        <v>4737</v>
      </c>
      <c r="B2936" s="1">
        <v>45773</v>
      </c>
      <c r="C2936" t="s">
        <v>2915</v>
      </c>
      <c r="D2936" t="s">
        <v>21</v>
      </c>
      <c r="E2936" t="s">
        <v>79</v>
      </c>
      <c r="F2936" t="s">
        <v>80</v>
      </c>
      <c r="G2936" t="s">
        <v>68</v>
      </c>
      <c r="H2936" t="s">
        <v>81</v>
      </c>
      <c r="I2936" t="s">
        <v>84</v>
      </c>
      <c r="J2936" t="s">
        <v>27</v>
      </c>
      <c r="K2936">
        <v>4</v>
      </c>
      <c r="L2936">
        <v>799</v>
      </c>
      <c r="M2936">
        <v>0.1</v>
      </c>
      <c r="N2936">
        <v>2876.4</v>
      </c>
      <c r="O2936">
        <v>396.4</v>
      </c>
      <c r="P2936" t="s">
        <v>28</v>
      </c>
      <c r="Q2936" t="s">
        <v>29</v>
      </c>
      <c r="R2936" t="s">
        <v>36</v>
      </c>
      <c r="S2936">
        <v>4.3</v>
      </c>
      <c r="T2936">
        <f>YEAR(tblOrders[[#This Row],[Order Date]])</f>
        <v>2025</v>
      </c>
      <c r="U2936" t="str">
        <f>TEXT(tblOrders[[#This Row],[Order Date]],"mmm-yyyy")</f>
        <v>Apr-2025</v>
      </c>
      <c r="V2936" s="4">
        <f>tblOrders[[#This Row],[Profit]]/tblOrders[[#This Row],[Sales Amount]]</f>
        <v>0.13781115282992629</v>
      </c>
      <c r="W2936" t="str">
        <f>VLOOKUP(tblOrders[[#This Row],[City]],CityRegion,2,0)</f>
        <v>West</v>
      </c>
      <c r="X2936" t="str">
        <f>VLOOKUP(tblOrders[[#This Row],[City]],lookups!A:C,3,0)</f>
        <v>Maharashtra</v>
      </c>
    </row>
    <row r="2937" spans="1:24" x14ac:dyDescent="0.25">
      <c r="A2937" t="s">
        <v>4738</v>
      </c>
      <c r="B2937" s="1">
        <v>45986</v>
      </c>
      <c r="C2937" t="s">
        <v>4739</v>
      </c>
      <c r="D2937" t="s">
        <v>21</v>
      </c>
      <c r="E2937" t="s">
        <v>94</v>
      </c>
      <c r="F2937" t="s">
        <v>95</v>
      </c>
      <c r="G2937" t="s">
        <v>68</v>
      </c>
      <c r="H2937" t="s">
        <v>96</v>
      </c>
      <c r="I2937" t="s">
        <v>84</v>
      </c>
      <c r="J2937" t="s">
        <v>45</v>
      </c>
      <c r="K2937">
        <v>1</v>
      </c>
      <c r="L2937">
        <v>89</v>
      </c>
      <c r="M2937">
        <v>0.1</v>
      </c>
      <c r="N2937">
        <v>80.099999999999994</v>
      </c>
      <c r="O2937">
        <v>25.1</v>
      </c>
      <c r="P2937" t="s">
        <v>28</v>
      </c>
      <c r="Q2937" t="s">
        <v>86</v>
      </c>
      <c r="R2937" t="s">
        <v>36</v>
      </c>
      <c r="S2937">
        <v>4.2</v>
      </c>
      <c r="T2937">
        <f>YEAR(tblOrders[[#This Row],[Order Date]])</f>
        <v>2025</v>
      </c>
      <c r="U2937" t="str">
        <f>TEXT(tblOrders[[#This Row],[Order Date]],"mmm-yyyy")</f>
        <v>Nov-2025</v>
      </c>
      <c r="V2937" s="4">
        <f>tblOrders[[#This Row],[Profit]]/tblOrders[[#This Row],[Sales Amount]]</f>
        <v>0.31335830212234711</v>
      </c>
      <c r="W2937" t="str">
        <f>VLOOKUP(tblOrders[[#This Row],[City]],CityRegion,2,0)</f>
        <v>West</v>
      </c>
      <c r="X2937" t="str">
        <f>VLOOKUP(tblOrders[[#This Row],[City]],lookups!A:C,3,0)</f>
        <v>Maharashtra</v>
      </c>
    </row>
    <row r="2938" spans="1:24" x14ac:dyDescent="0.25">
      <c r="A2938" t="s">
        <v>4740</v>
      </c>
      <c r="B2938" s="1">
        <v>45752</v>
      </c>
      <c r="C2938" t="s">
        <v>1369</v>
      </c>
      <c r="D2938" t="s">
        <v>39</v>
      </c>
      <c r="E2938" t="s">
        <v>79</v>
      </c>
      <c r="F2938" t="s">
        <v>80</v>
      </c>
      <c r="G2938" t="s">
        <v>68</v>
      </c>
      <c r="H2938" t="s">
        <v>81</v>
      </c>
      <c r="I2938" t="s">
        <v>33</v>
      </c>
      <c r="J2938" t="s">
        <v>27</v>
      </c>
      <c r="K2938">
        <v>2</v>
      </c>
      <c r="L2938">
        <v>799</v>
      </c>
      <c r="M2938">
        <v>0.05</v>
      </c>
      <c r="N2938">
        <v>1518.1</v>
      </c>
      <c r="O2938">
        <v>278.10000000000002</v>
      </c>
      <c r="P2938" t="s">
        <v>148</v>
      </c>
      <c r="Q2938" t="s">
        <v>35</v>
      </c>
      <c r="R2938" t="s">
        <v>36</v>
      </c>
      <c r="S2938">
        <v>4.3</v>
      </c>
      <c r="T2938">
        <f>YEAR(tblOrders[[#This Row],[Order Date]])</f>
        <v>2025</v>
      </c>
      <c r="U2938" t="str">
        <f>TEXT(tblOrders[[#This Row],[Order Date]],"mmm-yyyy")</f>
        <v>Apr-2025</v>
      </c>
      <c r="V2938" s="4">
        <f>tblOrders[[#This Row],[Profit]]/tblOrders[[#This Row],[Sales Amount]]</f>
        <v>0.18318951320729862</v>
      </c>
      <c r="W2938" t="str">
        <f>VLOOKUP(tblOrders[[#This Row],[City]],CityRegion,2,0)</f>
        <v>North</v>
      </c>
      <c r="X2938" t="str">
        <f>VLOOKUP(tblOrders[[#This Row],[City]],lookups!A:C,3,0)</f>
        <v>Delhi</v>
      </c>
    </row>
    <row r="2939" spans="1:24" x14ac:dyDescent="0.25">
      <c r="A2939" t="s">
        <v>4741</v>
      </c>
      <c r="B2939" s="1">
        <v>45873</v>
      </c>
      <c r="C2939" t="s">
        <v>4742</v>
      </c>
      <c r="D2939" t="s">
        <v>39</v>
      </c>
      <c r="E2939" t="s">
        <v>55</v>
      </c>
      <c r="F2939" t="s">
        <v>56</v>
      </c>
      <c r="G2939" t="s">
        <v>24</v>
      </c>
      <c r="H2939" t="s">
        <v>51</v>
      </c>
      <c r="I2939" t="s">
        <v>26</v>
      </c>
      <c r="J2939" t="s">
        <v>34</v>
      </c>
      <c r="K2939">
        <v>3</v>
      </c>
      <c r="L2939">
        <v>42</v>
      </c>
      <c r="M2939">
        <v>0.05</v>
      </c>
      <c r="N2939">
        <v>119.7</v>
      </c>
      <c r="O2939">
        <v>47.7</v>
      </c>
      <c r="P2939" t="s">
        <v>28</v>
      </c>
      <c r="Q2939" t="s">
        <v>35</v>
      </c>
      <c r="R2939" t="s">
        <v>36</v>
      </c>
      <c r="S2939">
        <v>3.2</v>
      </c>
      <c r="T2939">
        <f>YEAR(tblOrders[[#This Row],[Order Date]])</f>
        <v>2025</v>
      </c>
      <c r="U2939" t="str">
        <f>TEXT(tblOrders[[#This Row],[Order Date]],"mmm-yyyy")</f>
        <v>Aug-2025</v>
      </c>
      <c r="V2939" s="4">
        <f>tblOrders[[#This Row],[Profit]]/tblOrders[[#This Row],[Sales Amount]]</f>
        <v>0.39849624060150379</v>
      </c>
      <c r="W2939" t="str">
        <f>VLOOKUP(tblOrders[[#This Row],[City]],CityRegion,2,0)</f>
        <v>South</v>
      </c>
      <c r="X2939" t="str">
        <f>VLOOKUP(tblOrders[[#This Row],[City]],lookups!A:C,3,0)</f>
        <v>Karnataka</v>
      </c>
    </row>
    <row r="2940" spans="1:24" x14ac:dyDescent="0.25">
      <c r="A2940" t="s">
        <v>4743</v>
      </c>
      <c r="B2940" s="1">
        <v>45757</v>
      </c>
      <c r="C2940" t="s">
        <v>2867</v>
      </c>
      <c r="D2940" t="s">
        <v>21</v>
      </c>
      <c r="E2940" t="s">
        <v>79</v>
      </c>
      <c r="F2940" t="s">
        <v>80</v>
      </c>
      <c r="G2940" t="s">
        <v>68</v>
      </c>
      <c r="H2940" t="s">
        <v>81</v>
      </c>
      <c r="I2940" t="s">
        <v>70</v>
      </c>
      <c r="J2940" t="s">
        <v>34</v>
      </c>
      <c r="K2940">
        <v>4</v>
      </c>
      <c r="L2940">
        <v>799</v>
      </c>
      <c r="M2940">
        <v>0.2</v>
      </c>
      <c r="N2940">
        <v>2556.8000000000002</v>
      </c>
      <c r="O2940">
        <v>76.8</v>
      </c>
      <c r="P2940" t="s">
        <v>28</v>
      </c>
      <c r="Q2940" t="s">
        <v>86</v>
      </c>
      <c r="R2940" t="s">
        <v>30</v>
      </c>
      <c r="S2940">
        <v>3.9</v>
      </c>
      <c r="T2940">
        <f>YEAR(tblOrders[[#This Row],[Order Date]])</f>
        <v>2025</v>
      </c>
      <c r="U2940" t="str">
        <f>TEXT(tblOrders[[#This Row],[Order Date]],"mmm-yyyy")</f>
        <v>Apr-2025</v>
      </c>
      <c r="V2940" s="4">
        <f>tblOrders[[#This Row],[Profit]]/tblOrders[[#This Row],[Sales Amount]]</f>
        <v>3.0037546933667079E-2</v>
      </c>
      <c r="W2940" t="str">
        <f>VLOOKUP(tblOrders[[#This Row],[City]],CityRegion,2,0)</f>
        <v>South</v>
      </c>
      <c r="X2940" t="str">
        <f>VLOOKUP(tblOrders[[#This Row],[City]],lookups!A:C,3,0)</f>
        <v>Telengana</v>
      </c>
    </row>
    <row r="2941" spans="1:24" x14ac:dyDescent="0.25">
      <c r="A2941" t="s">
        <v>4744</v>
      </c>
      <c r="B2941" s="1">
        <v>45764</v>
      </c>
      <c r="C2941" t="s">
        <v>4745</v>
      </c>
      <c r="D2941" t="s">
        <v>39</v>
      </c>
      <c r="E2941" t="s">
        <v>73</v>
      </c>
      <c r="F2941" t="s">
        <v>74</v>
      </c>
      <c r="G2941" t="s">
        <v>68</v>
      </c>
      <c r="H2941" t="s">
        <v>75</v>
      </c>
      <c r="I2941" t="s">
        <v>139</v>
      </c>
      <c r="J2941" t="s">
        <v>34</v>
      </c>
      <c r="K2941">
        <v>4</v>
      </c>
      <c r="L2941">
        <v>65</v>
      </c>
      <c r="M2941">
        <v>0.05</v>
      </c>
      <c r="N2941">
        <v>247</v>
      </c>
      <c r="O2941">
        <v>95</v>
      </c>
      <c r="P2941" t="s">
        <v>28</v>
      </c>
      <c r="Q2941" t="s">
        <v>86</v>
      </c>
      <c r="R2941" t="s">
        <v>36</v>
      </c>
      <c r="S2941">
        <v>3.4</v>
      </c>
      <c r="T2941">
        <f>YEAR(tblOrders[[#This Row],[Order Date]])</f>
        <v>2025</v>
      </c>
      <c r="U2941" t="str">
        <f>TEXT(tblOrders[[#This Row],[Order Date]],"mmm-yyyy")</f>
        <v>Apr-2025</v>
      </c>
      <c r="V2941" s="4">
        <f>tblOrders[[#This Row],[Profit]]/tblOrders[[#This Row],[Sales Amount]]</f>
        <v>0.38461538461538464</v>
      </c>
      <c r="W2941" t="str">
        <f>VLOOKUP(tblOrders[[#This Row],[City]],CityRegion,2,0)</f>
        <v>South</v>
      </c>
      <c r="X2941" t="str">
        <f>VLOOKUP(tblOrders[[#This Row],[City]],lookups!A:C,3,0)</f>
        <v>Tamil Nadu</v>
      </c>
    </row>
    <row r="2942" spans="1:24" x14ac:dyDescent="0.25">
      <c r="A2942" t="s">
        <v>4746</v>
      </c>
      <c r="B2942" s="1">
        <v>45801</v>
      </c>
      <c r="C2942" t="s">
        <v>787</v>
      </c>
      <c r="D2942" t="s">
        <v>39</v>
      </c>
      <c r="E2942" t="s">
        <v>114</v>
      </c>
      <c r="F2942" t="s">
        <v>115</v>
      </c>
      <c r="G2942" t="s">
        <v>42</v>
      </c>
      <c r="H2942" t="s">
        <v>116</v>
      </c>
      <c r="I2942" t="s">
        <v>52</v>
      </c>
      <c r="J2942" t="s">
        <v>34</v>
      </c>
      <c r="K2942">
        <v>3</v>
      </c>
      <c r="L2942">
        <v>12</v>
      </c>
      <c r="M2942">
        <v>0.15</v>
      </c>
      <c r="N2942">
        <v>30.6</v>
      </c>
      <c r="O2942">
        <v>12.6</v>
      </c>
      <c r="P2942" t="s">
        <v>28</v>
      </c>
      <c r="Q2942" t="s">
        <v>35</v>
      </c>
      <c r="R2942" t="s">
        <v>36</v>
      </c>
      <c r="S2942">
        <v>3.7</v>
      </c>
      <c r="T2942">
        <f>YEAR(tblOrders[[#This Row],[Order Date]])</f>
        <v>2025</v>
      </c>
      <c r="U2942" t="str">
        <f>TEXT(tblOrders[[#This Row],[Order Date]],"mmm-yyyy")</f>
        <v>May-2025</v>
      </c>
      <c r="V2942" s="4">
        <f>tblOrders[[#This Row],[Profit]]/tblOrders[[#This Row],[Sales Amount]]</f>
        <v>0.41176470588235292</v>
      </c>
      <c r="W2942" t="str">
        <f>VLOOKUP(tblOrders[[#This Row],[City]],CityRegion,2,0)</f>
        <v>South</v>
      </c>
      <c r="X2942" t="str">
        <f>VLOOKUP(tblOrders[[#This Row],[City]],lookups!A:C,3,0)</f>
        <v>Kerala</v>
      </c>
    </row>
    <row r="2943" spans="1:24" x14ac:dyDescent="0.25">
      <c r="A2943" t="s">
        <v>4747</v>
      </c>
      <c r="B2943" s="1">
        <v>45730</v>
      </c>
      <c r="C2943" t="s">
        <v>4748</v>
      </c>
      <c r="D2943" t="s">
        <v>39</v>
      </c>
      <c r="E2943" t="s">
        <v>60</v>
      </c>
      <c r="F2943" t="s">
        <v>61</v>
      </c>
      <c r="G2943" t="s">
        <v>62</v>
      </c>
      <c r="H2943" t="s">
        <v>63</v>
      </c>
      <c r="I2943" t="s">
        <v>52</v>
      </c>
      <c r="J2943" t="s">
        <v>27</v>
      </c>
      <c r="K2943">
        <v>2</v>
      </c>
      <c r="L2943">
        <v>45</v>
      </c>
      <c r="M2943">
        <v>0.2</v>
      </c>
      <c r="N2943">
        <v>72</v>
      </c>
      <c r="O2943">
        <v>20</v>
      </c>
      <c r="P2943" t="s">
        <v>28</v>
      </c>
      <c r="Q2943" t="s">
        <v>35</v>
      </c>
      <c r="R2943" t="s">
        <v>36</v>
      </c>
      <c r="S2943">
        <v>3.2</v>
      </c>
      <c r="T2943">
        <f>YEAR(tblOrders[[#This Row],[Order Date]])</f>
        <v>2025</v>
      </c>
      <c r="U2943" t="str">
        <f>TEXT(tblOrders[[#This Row],[Order Date]],"mmm-yyyy")</f>
        <v>Mar-2025</v>
      </c>
      <c r="V2943" s="4">
        <f>tblOrders[[#This Row],[Profit]]/tblOrders[[#This Row],[Sales Amount]]</f>
        <v>0.27777777777777779</v>
      </c>
      <c r="W2943" t="str">
        <f>VLOOKUP(tblOrders[[#This Row],[City]],CityRegion,2,0)</f>
        <v>South</v>
      </c>
      <c r="X2943" t="str">
        <f>VLOOKUP(tblOrders[[#This Row],[City]],lookups!A:C,3,0)</f>
        <v>Kerala</v>
      </c>
    </row>
    <row r="2944" spans="1:24" x14ac:dyDescent="0.25">
      <c r="A2944" t="s">
        <v>4749</v>
      </c>
      <c r="B2944" s="1">
        <v>45673</v>
      </c>
      <c r="C2944" t="s">
        <v>3011</v>
      </c>
      <c r="D2944" t="s">
        <v>39</v>
      </c>
      <c r="E2944" t="s">
        <v>22</v>
      </c>
      <c r="F2944" t="s">
        <v>23</v>
      </c>
      <c r="G2944" t="s">
        <v>24</v>
      </c>
      <c r="H2944" t="s">
        <v>25</v>
      </c>
      <c r="I2944" t="s">
        <v>70</v>
      </c>
      <c r="J2944" t="s">
        <v>34</v>
      </c>
      <c r="K2944">
        <v>4</v>
      </c>
      <c r="L2944">
        <v>190</v>
      </c>
      <c r="M2944">
        <v>0.1</v>
      </c>
      <c r="N2944">
        <v>684</v>
      </c>
      <c r="O2944">
        <v>184</v>
      </c>
      <c r="P2944" t="s">
        <v>28</v>
      </c>
      <c r="Q2944" t="s">
        <v>46</v>
      </c>
      <c r="R2944" t="s">
        <v>30</v>
      </c>
      <c r="S2944">
        <v>4.5999999999999996</v>
      </c>
      <c r="T2944">
        <f>YEAR(tblOrders[[#This Row],[Order Date]])</f>
        <v>2025</v>
      </c>
      <c r="U2944" t="str">
        <f>TEXT(tblOrders[[#This Row],[Order Date]],"mmm-yyyy")</f>
        <v>Jan-2025</v>
      </c>
      <c r="V2944" s="4">
        <f>tblOrders[[#This Row],[Profit]]/tblOrders[[#This Row],[Sales Amount]]</f>
        <v>0.26900584795321636</v>
      </c>
      <c r="W2944" t="str">
        <f>VLOOKUP(tblOrders[[#This Row],[City]],CityRegion,2,0)</f>
        <v>South</v>
      </c>
      <c r="X2944" t="str">
        <f>VLOOKUP(tblOrders[[#This Row],[City]],lookups!A:C,3,0)</f>
        <v>Telengana</v>
      </c>
    </row>
    <row r="2945" spans="1:24" x14ac:dyDescent="0.25">
      <c r="A2945" t="s">
        <v>4750</v>
      </c>
      <c r="B2945" s="1">
        <v>45916</v>
      </c>
      <c r="C2945" t="s">
        <v>991</v>
      </c>
      <c r="D2945" t="s">
        <v>21</v>
      </c>
      <c r="E2945" t="s">
        <v>40</v>
      </c>
      <c r="F2945" t="s">
        <v>41</v>
      </c>
      <c r="G2945" t="s">
        <v>42</v>
      </c>
      <c r="H2945" t="s">
        <v>43</v>
      </c>
      <c r="I2945" t="s">
        <v>52</v>
      </c>
      <c r="J2945" t="s">
        <v>45</v>
      </c>
      <c r="K2945">
        <v>5</v>
      </c>
      <c r="L2945">
        <v>18</v>
      </c>
      <c r="M2945">
        <v>0</v>
      </c>
      <c r="N2945">
        <v>90</v>
      </c>
      <c r="O2945">
        <v>45</v>
      </c>
      <c r="P2945" t="s">
        <v>85</v>
      </c>
      <c r="Q2945" t="s">
        <v>91</v>
      </c>
      <c r="R2945" t="s">
        <v>36</v>
      </c>
      <c r="S2945">
        <v>3.9</v>
      </c>
      <c r="T2945">
        <f>YEAR(tblOrders[[#This Row],[Order Date]])</f>
        <v>2025</v>
      </c>
      <c r="U2945" t="str">
        <f>TEXT(tblOrders[[#This Row],[Order Date]],"mmm-yyyy")</f>
        <v>Sep-2025</v>
      </c>
      <c r="V2945" s="4">
        <f>tblOrders[[#This Row],[Profit]]/tblOrders[[#This Row],[Sales Amount]]</f>
        <v>0.5</v>
      </c>
      <c r="W2945" t="str">
        <f>VLOOKUP(tblOrders[[#This Row],[City]],CityRegion,2,0)</f>
        <v>South</v>
      </c>
      <c r="X2945" t="str">
        <f>VLOOKUP(tblOrders[[#This Row],[City]],lookups!A:C,3,0)</f>
        <v>Kerala</v>
      </c>
    </row>
    <row r="2946" spans="1:24" x14ac:dyDescent="0.25">
      <c r="A2946" t="s">
        <v>4751</v>
      </c>
      <c r="B2946" s="1">
        <v>45750</v>
      </c>
      <c r="C2946" t="s">
        <v>4185</v>
      </c>
      <c r="D2946" t="s">
        <v>21</v>
      </c>
      <c r="E2946" t="s">
        <v>66</v>
      </c>
      <c r="F2946" t="s">
        <v>67</v>
      </c>
      <c r="G2946" t="s">
        <v>68</v>
      </c>
      <c r="H2946" t="s">
        <v>69</v>
      </c>
      <c r="I2946" t="s">
        <v>84</v>
      </c>
      <c r="J2946" t="s">
        <v>34</v>
      </c>
      <c r="K2946">
        <v>3</v>
      </c>
      <c r="L2946">
        <v>149</v>
      </c>
      <c r="M2946">
        <v>0.15</v>
      </c>
      <c r="N2946">
        <v>379.95</v>
      </c>
      <c r="O2946">
        <v>94.95</v>
      </c>
      <c r="P2946" t="s">
        <v>28</v>
      </c>
      <c r="Q2946" t="s">
        <v>29</v>
      </c>
      <c r="R2946" t="s">
        <v>30</v>
      </c>
      <c r="S2946">
        <v>3.9</v>
      </c>
      <c r="T2946">
        <f>YEAR(tblOrders[[#This Row],[Order Date]])</f>
        <v>2025</v>
      </c>
      <c r="U2946" t="str">
        <f>TEXT(tblOrders[[#This Row],[Order Date]],"mmm-yyyy")</f>
        <v>Apr-2025</v>
      </c>
      <c r="V2946" s="4">
        <f>tblOrders[[#This Row],[Profit]]/tblOrders[[#This Row],[Sales Amount]]</f>
        <v>0.24990130280300041</v>
      </c>
      <c r="W2946" t="str">
        <f>VLOOKUP(tblOrders[[#This Row],[City]],CityRegion,2,0)</f>
        <v>West</v>
      </c>
      <c r="X2946" t="str">
        <f>VLOOKUP(tblOrders[[#This Row],[City]],lookups!A:C,3,0)</f>
        <v>Maharashtra</v>
      </c>
    </row>
    <row r="2947" spans="1:24" x14ac:dyDescent="0.25">
      <c r="A2947" t="s">
        <v>4752</v>
      </c>
      <c r="B2947" s="1">
        <v>45970</v>
      </c>
      <c r="C2947" t="s">
        <v>1739</v>
      </c>
      <c r="D2947" t="s">
        <v>39</v>
      </c>
      <c r="E2947" t="s">
        <v>60</v>
      </c>
      <c r="F2947" t="s">
        <v>61</v>
      </c>
      <c r="G2947" t="s">
        <v>62</v>
      </c>
      <c r="H2947" t="s">
        <v>63</v>
      </c>
      <c r="I2947" t="s">
        <v>130</v>
      </c>
      <c r="J2947" t="s">
        <v>45</v>
      </c>
      <c r="K2947">
        <v>3</v>
      </c>
      <c r="L2947">
        <v>45</v>
      </c>
      <c r="M2947">
        <v>0.05</v>
      </c>
      <c r="N2947">
        <v>128.25</v>
      </c>
      <c r="O2947">
        <v>50.25</v>
      </c>
      <c r="P2947" t="s">
        <v>111</v>
      </c>
      <c r="Q2947" t="s">
        <v>35</v>
      </c>
      <c r="R2947" t="s">
        <v>36</v>
      </c>
      <c r="S2947">
        <v>4.3</v>
      </c>
      <c r="T2947">
        <f>YEAR(tblOrders[[#This Row],[Order Date]])</f>
        <v>2025</v>
      </c>
      <c r="U2947" t="str">
        <f>TEXT(tblOrders[[#This Row],[Order Date]],"mmm-yyyy")</f>
        <v>Nov-2025</v>
      </c>
      <c r="V2947" s="4">
        <f>tblOrders[[#This Row],[Profit]]/tblOrders[[#This Row],[Sales Amount]]</f>
        <v>0.391812865497076</v>
      </c>
      <c r="W2947" t="str">
        <f>VLOOKUP(tblOrders[[#This Row],[City]],CityRegion,2,0)</f>
        <v>West</v>
      </c>
      <c r="X2947" t="str">
        <f>VLOOKUP(tblOrders[[#This Row],[City]],lookups!A:C,3,0)</f>
        <v>Maharashtra</v>
      </c>
    </row>
    <row r="2948" spans="1:24" x14ac:dyDescent="0.25">
      <c r="A2948" t="s">
        <v>4753</v>
      </c>
      <c r="B2948" s="1">
        <v>45778</v>
      </c>
      <c r="C2948" t="s">
        <v>4754</v>
      </c>
      <c r="D2948" t="s">
        <v>39</v>
      </c>
      <c r="E2948" t="s">
        <v>94</v>
      </c>
      <c r="F2948" t="s">
        <v>95</v>
      </c>
      <c r="G2948" t="s">
        <v>68</v>
      </c>
      <c r="H2948" t="s">
        <v>96</v>
      </c>
      <c r="I2948" t="s">
        <v>33</v>
      </c>
      <c r="J2948" t="s">
        <v>27</v>
      </c>
      <c r="K2948">
        <v>3</v>
      </c>
      <c r="L2948">
        <v>89</v>
      </c>
      <c r="M2948">
        <v>0.15</v>
      </c>
      <c r="N2948">
        <v>226.95</v>
      </c>
      <c r="O2948">
        <v>61.95</v>
      </c>
      <c r="P2948" t="s">
        <v>28</v>
      </c>
      <c r="Q2948" t="s">
        <v>86</v>
      </c>
      <c r="R2948" t="s">
        <v>36</v>
      </c>
      <c r="S2948">
        <v>3.2</v>
      </c>
      <c r="T2948">
        <f>YEAR(tblOrders[[#This Row],[Order Date]])</f>
        <v>2025</v>
      </c>
      <c r="U2948" t="str">
        <f>TEXT(tblOrders[[#This Row],[Order Date]],"mmm-yyyy")</f>
        <v>May-2025</v>
      </c>
      <c r="V2948" s="4">
        <f>tblOrders[[#This Row],[Profit]]/tblOrders[[#This Row],[Sales Amount]]</f>
        <v>0.2729676140118969</v>
      </c>
      <c r="W2948" t="str">
        <f>VLOOKUP(tblOrders[[#This Row],[City]],CityRegion,2,0)</f>
        <v>North</v>
      </c>
      <c r="X2948" t="str">
        <f>VLOOKUP(tblOrders[[#This Row],[City]],lookups!A:C,3,0)</f>
        <v>Delhi</v>
      </c>
    </row>
    <row r="2949" spans="1:24" x14ac:dyDescent="0.25">
      <c r="A2949" t="s">
        <v>4755</v>
      </c>
      <c r="B2949" s="1">
        <v>45693</v>
      </c>
      <c r="C2949" t="s">
        <v>4756</v>
      </c>
      <c r="D2949" t="s">
        <v>21</v>
      </c>
      <c r="E2949" t="s">
        <v>49</v>
      </c>
      <c r="F2949" t="s">
        <v>50</v>
      </c>
      <c r="G2949" t="s">
        <v>24</v>
      </c>
      <c r="H2949" t="s">
        <v>51</v>
      </c>
      <c r="I2949" t="s">
        <v>52</v>
      </c>
      <c r="J2949" t="s">
        <v>27</v>
      </c>
      <c r="K2949">
        <v>5</v>
      </c>
      <c r="L2949">
        <v>85</v>
      </c>
      <c r="M2949">
        <v>0</v>
      </c>
      <c r="N2949">
        <v>425</v>
      </c>
      <c r="O2949">
        <v>165</v>
      </c>
      <c r="P2949" t="s">
        <v>111</v>
      </c>
      <c r="Q2949" t="s">
        <v>91</v>
      </c>
      <c r="R2949" t="s">
        <v>36</v>
      </c>
      <c r="S2949">
        <v>4.5999999999999996</v>
      </c>
      <c r="T2949">
        <f>YEAR(tblOrders[[#This Row],[Order Date]])</f>
        <v>2025</v>
      </c>
      <c r="U2949" t="str">
        <f>TEXT(tblOrders[[#This Row],[Order Date]],"mmm-yyyy")</f>
        <v>Feb-2025</v>
      </c>
      <c r="V2949" s="4">
        <f>tblOrders[[#This Row],[Profit]]/tblOrders[[#This Row],[Sales Amount]]</f>
        <v>0.38823529411764707</v>
      </c>
      <c r="W2949" t="str">
        <f>VLOOKUP(tblOrders[[#This Row],[City]],CityRegion,2,0)</f>
        <v>South</v>
      </c>
      <c r="X2949" t="str">
        <f>VLOOKUP(tblOrders[[#This Row],[City]],lookups!A:C,3,0)</f>
        <v>Kerala</v>
      </c>
    </row>
    <row r="2950" spans="1:24" x14ac:dyDescent="0.25">
      <c r="A2950" t="s">
        <v>4757</v>
      </c>
      <c r="B2950" s="1">
        <v>46012</v>
      </c>
      <c r="C2950" t="s">
        <v>4758</v>
      </c>
      <c r="D2950" t="s">
        <v>21</v>
      </c>
      <c r="E2950" t="s">
        <v>60</v>
      </c>
      <c r="F2950" t="s">
        <v>61</v>
      </c>
      <c r="G2950" t="s">
        <v>62</v>
      </c>
      <c r="H2950" t="s">
        <v>63</v>
      </c>
      <c r="I2950" t="s">
        <v>139</v>
      </c>
      <c r="J2950" t="s">
        <v>27</v>
      </c>
      <c r="K2950">
        <v>5</v>
      </c>
      <c r="L2950">
        <v>45</v>
      </c>
      <c r="M2950">
        <v>0</v>
      </c>
      <c r="N2950">
        <v>225</v>
      </c>
      <c r="O2950">
        <v>95</v>
      </c>
      <c r="P2950" t="s">
        <v>28</v>
      </c>
      <c r="Q2950" t="s">
        <v>35</v>
      </c>
      <c r="R2950" t="s">
        <v>36</v>
      </c>
      <c r="S2950">
        <v>5</v>
      </c>
      <c r="T2950">
        <f>YEAR(tblOrders[[#This Row],[Order Date]])</f>
        <v>2025</v>
      </c>
      <c r="U2950" t="str">
        <f>TEXT(tblOrders[[#This Row],[Order Date]],"mmm-yyyy")</f>
        <v>Dec-2025</v>
      </c>
      <c r="V2950" s="4">
        <f>tblOrders[[#This Row],[Profit]]/tblOrders[[#This Row],[Sales Amount]]</f>
        <v>0.42222222222222222</v>
      </c>
      <c r="W2950" t="str">
        <f>VLOOKUP(tblOrders[[#This Row],[City]],CityRegion,2,0)</f>
        <v>South</v>
      </c>
      <c r="X2950" t="str">
        <f>VLOOKUP(tblOrders[[#This Row],[City]],lookups!A:C,3,0)</f>
        <v>Tamil Nadu</v>
      </c>
    </row>
    <row r="2951" spans="1:24" x14ac:dyDescent="0.25">
      <c r="A2951" t="s">
        <v>4759</v>
      </c>
      <c r="B2951" s="1">
        <v>45752</v>
      </c>
      <c r="C2951" t="s">
        <v>408</v>
      </c>
      <c r="D2951" t="s">
        <v>21</v>
      </c>
      <c r="E2951" t="s">
        <v>66</v>
      </c>
      <c r="F2951" t="s">
        <v>67</v>
      </c>
      <c r="G2951" t="s">
        <v>68</v>
      </c>
      <c r="H2951" t="s">
        <v>69</v>
      </c>
      <c r="I2951" t="s">
        <v>139</v>
      </c>
      <c r="J2951" t="s">
        <v>34</v>
      </c>
      <c r="K2951">
        <v>5</v>
      </c>
      <c r="L2951">
        <v>149</v>
      </c>
      <c r="M2951">
        <v>0.2</v>
      </c>
      <c r="N2951">
        <v>596</v>
      </c>
      <c r="O2951">
        <v>121</v>
      </c>
      <c r="P2951" t="s">
        <v>28</v>
      </c>
      <c r="Q2951" t="s">
        <v>86</v>
      </c>
      <c r="R2951" t="s">
        <v>30</v>
      </c>
      <c r="S2951">
        <v>4.5999999999999996</v>
      </c>
      <c r="T2951">
        <f>YEAR(tblOrders[[#This Row],[Order Date]])</f>
        <v>2025</v>
      </c>
      <c r="U2951" t="str">
        <f>TEXT(tblOrders[[#This Row],[Order Date]],"mmm-yyyy")</f>
        <v>Apr-2025</v>
      </c>
      <c r="V2951" s="4">
        <f>tblOrders[[#This Row],[Profit]]/tblOrders[[#This Row],[Sales Amount]]</f>
        <v>0.20302013422818793</v>
      </c>
      <c r="W2951" t="str">
        <f>VLOOKUP(tblOrders[[#This Row],[City]],CityRegion,2,0)</f>
        <v>South</v>
      </c>
      <c r="X2951" t="str">
        <f>VLOOKUP(tblOrders[[#This Row],[City]],lookups!A:C,3,0)</f>
        <v>Tamil Nadu</v>
      </c>
    </row>
    <row r="2952" spans="1:24" x14ac:dyDescent="0.25">
      <c r="A2952" t="s">
        <v>4760</v>
      </c>
      <c r="B2952" s="1">
        <v>45761</v>
      </c>
      <c r="C2952" t="s">
        <v>2954</v>
      </c>
      <c r="D2952" t="s">
        <v>21</v>
      </c>
      <c r="E2952" t="s">
        <v>73</v>
      </c>
      <c r="F2952" t="s">
        <v>74</v>
      </c>
      <c r="G2952" t="s">
        <v>68</v>
      </c>
      <c r="H2952" t="s">
        <v>75</v>
      </c>
      <c r="I2952" t="s">
        <v>70</v>
      </c>
      <c r="J2952" t="s">
        <v>27</v>
      </c>
      <c r="K2952">
        <v>4</v>
      </c>
      <c r="L2952">
        <v>65</v>
      </c>
      <c r="M2952">
        <v>0.1</v>
      </c>
      <c r="N2952">
        <v>234</v>
      </c>
      <c r="O2952">
        <v>82</v>
      </c>
      <c r="P2952" t="s">
        <v>111</v>
      </c>
      <c r="Q2952" t="s">
        <v>86</v>
      </c>
      <c r="R2952" t="s">
        <v>36</v>
      </c>
      <c r="S2952">
        <v>3.8</v>
      </c>
      <c r="T2952">
        <f>YEAR(tblOrders[[#This Row],[Order Date]])</f>
        <v>2025</v>
      </c>
      <c r="U2952" t="str">
        <f>TEXT(tblOrders[[#This Row],[Order Date]],"mmm-yyyy")</f>
        <v>Apr-2025</v>
      </c>
      <c r="V2952" s="4">
        <f>tblOrders[[#This Row],[Profit]]/tblOrders[[#This Row],[Sales Amount]]</f>
        <v>0.3504273504273504</v>
      </c>
      <c r="W2952" t="str">
        <f>VLOOKUP(tblOrders[[#This Row],[City]],CityRegion,2,0)</f>
        <v>South</v>
      </c>
      <c r="X2952" t="str">
        <f>VLOOKUP(tblOrders[[#This Row],[City]],lookups!A:C,3,0)</f>
        <v>Telengana</v>
      </c>
    </row>
    <row r="2953" spans="1:24" x14ac:dyDescent="0.25">
      <c r="A2953" t="s">
        <v>4761</v>
      </c>
      <c r="B2953" s="1">
        <v>45995</v>
      </c>
      <c r="C2953" t="s">
        <v>241</v>
      </c>
      <c r="D2953" t="s">
        <v>39</v>
      </c>
      <c r="E2953" t="s">
        <v>73</v>
      </c>
      <c r="F2953" t="s">
        <v>74</v>
      </c>
      <c r="G2953" t="s">
        <v>68</v>
      </c>
      <c r="H2953" t="s">
        <v>75</v>
      </c>
      <c r="I2953" t="s">
        <v>44</v>
      </c>
      <c r="J2953" t="s">
        <v>27</v>
      </c>
      <c r="K2953">
        <v>5</v>
      </c>
      <c r="L2953">
        <v>65</v>
      </c>
      <c r="M2953">
        <v>0</v>
      </c>
      <c r="N2953">
        <v>325</v>
      </c>
      <c r="O2953">
        <v>135</v>
      </c>
      <c r="P2953" t="s">
        <v>28</v>
      </c>
      <c r="Q2953" t="s">
        <v>46</v>
      </c>
      <c r="R2953" t="s">
        <v>36</v>
      </c>
      <c r="S2953">
        <v>2.9</v>
      </c>
      <c r="T2953">
        <f>YEAR(tblOrders[[#This Row],[Order Date]])</f>
        <v>2025</v>
      </c>
      <c r="U2953" t="str">
        <f>TEXT(tblOrders[[#This Row],[Order Date]],"mmm-yyyy")</f>
        <v>Dec-2025</v>
      </c>
      <c r="V2953" s="4">
        <f>tblOrders[[#This Row],[Profit]]/tblOrders[[#This Row],[Sales Amount]]</f>
        <v>0.41538461538461541</v>
      </c>
      <c r="W2953" t="str">
        <f>VLOOKUP(tblOrders[[#This Row],[City]],CityRegion,2,0)</f>
        <v>South</v>
      </c>
      <c r="X2953" t="str">
        <f>VLOOKUP(tblOrders[[#This Row],[City]],lookups!A:C,3,0)</f>
        <v>Kerala</v>
      </c>
    </row>
    <row r="2954" spans="1:24" x14ac:dyDescent="0.25">
      <c r="A2954" t="s">
        <v>4762</v>
      </c>
      <c r="B2954" s="1">
        <v>45825</v>
      </c>
      <c r="C2954" t="s">
        <v>1962</v>
      </c>
      <c r="D2954" t="s">
        <v>21</v>
      </c>
      <c r="E2954" t="s">
        <v>94</v>
      </c>
      <c r="F2954" t="s">
        <v>95</v>
      </c>
      <c r="G2954" t="s">
        <v>68</v>
      </c>
      <c r="H2954" t="s">
        <v>96</v>
      </c>
      <c r="I2954" t="s">
        <v>139</v>
      </c>
      <c r="J2954" t="s">
        <v>27</v>
      </c>
      <c r="K2954">
        <v>3</v>
      </c>
      <c r="L2954">
        <v>89</v>
      </c>
      <c r="M2954">
        <v>0.05</v>
      </c>
      <c r="N2954">
        <v>253.65</v>
      </c>
      <c r="O2954">
        <v>88.65</v>
      </c>
      <c r="P2954" t="s">
        <v>148</v>
      </c>
      <c r="Q2954" t="s">
        <v>91</v>
      </c>
      <c r="R2954" t="s">
        <v>36</v>
      </c>
      <c r="S2954">
        <v>3.1</v>
      </c>
      <c r="T2954">
        <f>YEAR(tblOrders[[#This Row],[Order Date]])</f>
        <v>2025</v>
      </c>
      <c r="U2954" t="str">
        <f>TEXT(tblOrders[[#This Row],[Order Date]],"mmm-yyyy")</f>
        <v>Jun-2025</v>
      </c>
      <c r="V2954" s="4">
        <f>tblOrders[[#This Row],[Profit]]/tblOrders[[#This Row],[Sales Amount]]</f>
        <v>0.34949733885274986</v>
      </c>
      <c r="W2954" t="str">
        <f>VLOOKUP(tblOrders[[#This Row],[City]],CityRegion,2,0)</f>
        <v>South</v>
      </c>
      <c r="X2954" t="str">
        <f>VLOOKUP(tblOrders[[#This Row],[City]],lookups!A:C,3,0)</f>
        <v>Tamil Nadu</v>
      </c>
    </row>
    <row r="2955" spans="1:24" x14ac:dyDescent="0.25">
      <c r="A2955" t="s">
        <v>4763</v>
      </c>
      <c r="B2955" s="1">
        <v>45756</v>
      </c>
      <c r="C2955" t="s">
        <v>4764</v>
      </c>
      <c r="D2955" t="s">
        <v>21</v>
      </c>
      <c r="E2955" t="s">
        <v>66</v>
      </c>
      <c r="F2955" t="s">
        <v>67</v>
      </c>
      <c r="G2955" t="s">
        <v>68</v>
      </c>
      <c r="H2955" t="s">
        <v>69</v>
      </c>
      <c r="I2955" t="s">
        <v>33</v>
      </c>
      <c r="J2955" t="s">
        <v>34</v>
      </c>
      <c r="K2955">
        <v>1</v>
      </c>
      <c r="L2955">
        <v>149</v>
      </c>
      <c r="M2955">
        <v>0.05</v>
      </c>
      <c r="N2955">
        <v>141.55000000000001</v>
      </c>
      <c r="O2955">
        <v>46.55</v>
      </c>
      <c r="P2955" t="s">
        <v>28</v>
      </c>
      <c r="Q2955" t="s">
        <v>46</v>
      </c>
      <c r="R2955" t="s">
        <v>36</v>
      </c>
      <c r="S2955">
        <v>4.4000000000000004</v>
      </c>
      <c r="T2955">
        <f>YEAR(tblOrders[[#This Row],[Order Date]])</f>
        <v>2025</v>
      </c>
      <c r="U2955" t="str">
        <f>TEXT(tblOrders[[#This Row],[Order Date]],"mmm-yyyy")</f>
        <v>Apr-2025</v>
      </c>
      <c r="V2955" s="4">
        <f>tblOrders[[#This Row],[Profit]]/tblOrders[[#This Row],[Sales Amount]]</f>
        <v>0.32885906040268453</v>
      </c>
      <c r="W2955" t="str">
        <f>VLOOKUP(tblOrders[[#This Row],[City]],CityRegion,2,0)</f>
        <v>North</v>
      </c>
      <c r="X2955" t="str">
        <f>VLOOKUP(tblOrders[[#This Row],[City]],lookups!A:C,3,0)</f>
        <v>Delhi</v>
      </c>
    </row>
    <row r="2956" spans="1:24" x14ac:dyDescent="0.25">
      <c r="A2956" t="s">
        <v>4765</v>
      </c>
      <c r="B2956" s="1">
        <v>45846</v>
      </c>
      <c r="C2956" t="s">
        <v>4766</v>
      </c>
      <c r="D2956" t="s">
        <v>21</v>
      </c>
      <c r="E2956" t="s">
        <v>114</v>
      </c>
      <c r="F2956" t="s">
        <v>115</v>
      </c>
      <c r="G2956" t="s">
        <v>42</v>
      </c>
      <c r="H2956" t="s">
        <v>116</v>
      </c>
      <c r="I2956" t="s">
        <v>44</v>
      </c>
      <c r="J2956" t="s">
        <v>27</v>
      </c>
      <c r="K2956">
        <v>3</v>
      </c>
      <c r="L2956">
        <v>12</v>
      </c>
      <c r="M2956">
        <v>0</v>
      </c>
      <c r="N2956">
        <v>36</v>
      </c>
      <c r="O2956">
        <v>18</v>
      </c>
      <c r="P2956" t="s">
        <v>28</v>
      </c>
      <c r="Q2956" t="s">
        <v>29</v>
      </c>
      <c r="R2956" t="s">
        <v>36</v>
      </c>
      <c r="S2956">
        <v>3.6</v>
      </c>
      <c r="T2956">
        <f>YEAR(tblOrders[[#This Row],[Order Date]])</f>
        <v>2025</v>
      </c>
      <c r="U2956" t="str">
        <f>TEXT(tblOrders[[#This Row],[Order Date]],"mmm-yyyy")</f>
        <v>Jul-2025</v>
      </c>
      <c r="V2956" s="4">
        <f>tblOrders[[#This Row],[Profit]]/tblOrders[[#This Row],[Sales Amount]]</f>
        <v>0.5</v>
      </c>
      <c r="W2956" t="str">
        <f>VLOOKUP(tblOrders[[#This Row],[City]],CityRegion,2,0)</f>
        <v>South</v>
      </c>
      <c r="X2956" t="str">
        <f>VLOOKUP(tblOrders[[#This Row],[City]],lookups!A:C,3,0)</f>
        <v>Kerala</v>
      </c>
    </row>
    <row r="2957" spans="1:24" x14ac:dyDescent="0.25">
      <c r="A2957" t="s">
        <v>4767</v>
      </c>
      <c r="B2957" s="1">
        <v>45903</v>
      </c>
      <c r="C2957" t="s">
        <v>467</v>
      </c>
      <c r="D2957" t="s">
        <v>21</v>
      </c>
      <c r="E2957" t="s">
        <v>79</v>
      </c>
      <c r="F2957" t="s">
        <v>80</v>
      </c>
      <c r="G2957" t="s">
        <v>68</v>
      </c>
      <c r="H2957" t="s">
        <v>81</v>
      </c>
      <c r="I2957" t="s">
        <v>130</v>
      </c>
      <c r="J2957" t="s">
        <v>27</v>
      </c>
      <c r="K2957">
        <v>4</v>
      </c>
      <c r="L2957">
        <v>799</v>
      </c>
      <c r="M2957">
        <v>0.15</v>
      </c>
      <c r="N2957">
        <v>2716.6</v>
      </c>
      <c r="O2957">
        <v>236.6</v>
      </c>
      <c r="P2957" t="s">
        <v>28</v>
      </c>
      <c r="Q2957" t="s">
        <v>35</v>
      </c>
      <c r="R2957" t="s">
        <v>36</v>
      </c>
      <c r="S2957">
        <v>4.5999999999999996</v>
      </c>
      <c r="T2957">
        <f>YEAR(tblOrders[[#This Row],[Order Date]])</f>
        <v>2025</v>
      </c>
      <c r="U2957" t="str">
        <f>TEXT(tblOrders[[#This Row],[Order Date]],"mmm-yyyy")</f>
        <v>Sep-2025</v>
      </c>
      <c r="V2957" s="4">
        <f>tblOrders[[#This Row],[Profit]]/tblOrders[[#This Row],[Sales Amount]]</f>
        <v>8.7094161819921967E-2</v>
      </c>
      <c r="W2957" t="str">
        <f>VLOOKUP(tblOrders[[#This Row],[City]],CityRegion,2,0)</f>
        <v>West</v>
      </c>
      <c r="X2957" t="str">
        <f>VLOOKUP(tblOrders[[#This Row],[City]],lookups!A:C,3,0)</f>
        <v>Maharashtra</v>
      </c>
    </row>
    <row r="2958" spans="1:24" x14ac:dyDescent="0.25">
      <c r="A2958" t="s">
        <v>4768</v>
      </c>
      <c r="B2958" s="1">
        <v>45716</v>
      </c>
      <c r="C2958" t="s">
        <v>1118</v>
      </c>
      <c r="D2958" t="s">
        <v>21</v>
      </c>
      <c r="E2958" t="s">
        <v>79</v>
      </c>
      <c r="F2958" t="s">
        <v>80</v>
      </c>
      <c r="G2958" t="s">
        <v>68</v>
      </c>
      <c r="H2958" t="s">
        <v>81</v>
      </c>
      <c r="I2958" t="s">
        <v>130</v>
      </c>
      <c r="J2958" t="s">
        <v>45</v>
      </c>
      <c r="K2958">
        <v>3</v>
      </c>
      <c r="L2958">
        <v>799</v>
      </c>
      <c r="M2958">
        <v>0.1</v>
      </c>
      <c r="N2958">
        <v>2157.3000000000002</v>
      </c>
      <c r="O2958">
        <v>297.3</v>
      </c>
      <c r="P2958" t="s">
        <v>111</v>
      </c>
      <c r="Q2958" t="s">
        <v>29</v>
      </c>
      <c r="R2958" t="s">
        <v>30</v>
      </c>
      <c r="S2958">
        <v>4.7</v>
      </c>
      <c r="T2958">
        <f>YEAR(tblOrders[[#This Row],[Order Date]])</f>
        <v>2025</v>
      </c>
      <c r="U2958" t="str">
        <f>TEXT(tblOrders[[#This Row],[Order Date]],"mmm-yyyy")</f>
        <v>Feb-2025</v>
      </c>
      <c r="V2958" s="4">
        <f>tblOrders[[#This Row],[Profit]]/tblOrders[[#This Row],[Sales Amount]]</f>
        <v>0.13781115282992629</v>
      </c>
      <c r="W2958" t="str">
        <f>VLOOKUP(tblOrders[[#This Row],[City]],CityRegion,2,0)</f>
        <v>West</v>
      </c>
      <c r="X2958" t="str">
        <f>VLOOKUP(tblOrders[[#This Row],[City]],lookups!A:C,3,0)</f>
        <v>Maharashtra</v>
      </c>
    </row>
    <row r="2959" spans="1:24" x14ac:dyDescent="0.25">
      <c r="A2959" t="s">
        <v>4769</v>
      </c>
      <c r="B2959" s="1">
        <v>45808</v>
      </c>
      <c r="C2959" t="s">
        <v>1083</v>
      </c>
      <c r="D2959" t="s">
        <v>21</v>
      </c>
      <c r="E2959" t="s">
        <v>79</v>
      </c>
      <c r="F2959" t="s">
        <v>80</v>
      </c>
      <c r="G2959" t="s">
        <v>68</v>
      </c>
      <c r="H2959" t="s">
        <v>81</v>
      </c>
      <c r="I2959" t="s">
        <v>84</v>
      </c>
      <c r="J2959" t="s">
        <v>45</v>
      </c>
      <c r="K2959">
        <v>4</v>
      </c>
      <c r="L2959">
        <v>799</v>
      </c>
      <c r="M2959">
        <v>0.05</v>
      </c>
      <c r="N2959">
        <v>3036.2</v>
      </c>
      <c r="O2959">
        <v>556.20000000000005</v>
      </c>
      <c r="P2959" t="s">
        <v>28</v>
      </c>
      <c r="Q2959" t="s">
        <v>86</v>
      </c>
      <c r="R2959" t="s">
        <v>30</v>
      </c>
      <c r="S2959">
        <v>2.6</v>
      </c>
      <c r="T2959">
        <f>YEAR(tblOrders[[#This Row],[Order Date]])</f>
        <v>2025</v>
      </c>
      <c r="U2959" t="str">
        <f>TEXT(tblOrders[[#This Row],[Order Date]],"mmm-yyyy")</f>
        <v>May-2025</v>
      </c>
      <c r="V2959" s="4">
        <f>tblOrders[[#This Row],[Profit]]/tblOrders[[#This Row],[Sales Amount]]</f>
        <v>0.18318951320729862</v>
      </c>
      <c r="W2959" t="str">
        <f>VLOOKUP(tblOrders[[#This Row],[City]],CityRegion,2,0)</f>
        <v>West</v>
      </c>
      <c r="X2959" t="str">
        <f>VLOOKUP(tblOrders[[#This Row],[City]],lookups!A:C,3,0)</f>
        <v>Maharashtra</v>
      </c>
    </row>
    <row r="2960" spans="1:24" x14ac:dyDescent="0.25">
      <c r="A2960" t="s">
        <v>4770</v>
      </c>
      <c r="B2960" s="1">
        <v>45825</v>
      </c>
      <c r="C2960" t="s">
        <v>4771</v>
      </c>
      <c r="D2960" t="s">
        <v>21</v>
      </c>
      <c r="E2960" t="s">
        <v>79</v>
      </c>
      <c r="F2960" t="s">
        <v>80</v>
      </c>
      <c r="G2960" t="s">
        <v>68</v>
      </c>
      <c r="H2960" t="s">
        <v>81</v>
      </c>
      <c r="I2960" t="s">
        <v>70</v>
      </c>
      <c r="J2960" t="s">
        <v>27</v>
      </c>
      <c r="K2960">
        <v>1</v>
      </c>
      <c r="L2960">
        <v>799</v>
      </c>
      <c r="M2960">
        <v>0.05</v>
      </c>
      <c r="N2960">
        <v>759.05</v>
      </c>
      <c r="O2960">
        <v>139.05000000000001</v>
      </c>
      <c r="P2960" t="s">
        <v>111</v>
      </c>
      <c r="Q2960" t="s">
        <v>86</v>
      </c>
      <c r="R2960" t="s">
        <v>36</v>
      </c>
      <c r="S2960">
        <v>4</v>
      </c>
      <c r="T2960">
        <f>YEAR(tblOrders[[#This Row],[Order Date]])</f>
        <v>2025</v>
      </c>
      <c r="U2960" t="str">
        <f>TEXT(tblOrders[[#This Row],[Order Date]],"mmm-yyyy")</f>
        <v>Jun-2025</v>
      </c>
      <c r="V2960" s="4">
        <f>tblOrders[[#This Row],[Profit]]/tblOrders[[#This Row],[Sales Amount]]</f>
        <v>0.18318951320729862</v>
      </c>
      <c r="W2960" t="str">
        <f>VLOOKUP(tblOrders[[#This Row],[City]],CityRegion,2,0)</f>
        <v>South</v>
      </c>
      <c r="X2960" t="str">
        <f>VLOOKUP(tblOrders[[#This Row],[City]],lookups!A:C,3,0)</f>
        <v>Telengana</v>
      </c>
    </row>
    <row r="2961" spans="1:24" x14ac:dyDescent="0.25">
      <c r="A2961" t="s">
        <v>4772</v>
      </c>
      <c r="B2961" s="1">
        <v>45800</v>
      </c>
      <c r="C2961" t="s">
        <v>4773</v>
      </c>
      <c r="D2961" t="s">
        <v>21</v>
      </c>
      <c r="E2961" t="s">
        <v>49</v>
      </c>
      <c r="F2961" t="s">
        <v>50</v>
      </c>
      <c r="G2961" t="s">
        <v>24</v>
      </c>
      <c r="H2961" t="s">
        <v>51</v>
      </c>
      <c r="I2961" t="s">
        <v>139</v>
      </c>
      <c r="J2961" t="s">
        <v>45</v>
      </c>
      <c r="K2961">
        <v>3</v>
      </c>
      <c r="L2961">
        <v>85</v>
      </c>
      <c r="M2961">
        <v>0</v>
      </c>
      <c r="N2961">
        <v>255</v>
      </c>
      <c r="O2961">
        <v>99</v>
      </c>
      <c r="P2961" t="s">
        <v>28</v>
      </c>
      <c r="Q2961" t="s">
        <v>35</v>
      </c>
      <c r="R2961" t="s">
        <v>36</v>
      </c>
      <c r="S2961">
        <v>2.8</v>
      </c>
      <c r="T2961">
        <f>YEAR(tblOrders[[#This Row],[Order Date]])</f>
        <v>2025</v>
      </c>
      <c r="U2961" t="str">
        <f>TEXT(tblOrders[[#This Row],[Order Date]],"mmm-yyyy")</f>
        <v>May-2025</v>
      </c>
      <c r="V2961" s="4">
        <f>tblOrders[[#This Row],[Profit]]/tblOrders[[#This Row],[Sales Amount]]</f>
        <v>0.38823529411764707</v>
      </c>
      <c r="W2961" t="str">
        <f>VLOOKUP(tblOrders[[#This Row],[City]],CityRegion,2,0)</f>
        <v>South</v>
      </c>
      <c r="X2961" t="str">
        <f>VLOOKUP(tblOrders[[#This Row],[City]],lookups!A:C,3,0)</f>
        <v>Tamil Nadu</v>
      </c>
    </row>
    <row r="2962" spans="1:24" x14ac:dyDescent="0.25">
      <c r="A2962" t="s">
        <v>4774</v>
      </c>
      <c r="B2962" s="1">
        <v>45787</v>
      </c>
      <c r="C2962" t="s">
        <v>798</v>
      </c>
      <c r="D2962" t="s">
        <v>39</v>
      </c>
      <c r="E2962" t="s">
        <v>108</v>
      </c>
      <c r="F2962" t="s">
        <v>109</v>
      </c>
      <c r="G2962" t="s">
        <v>62</v>
      </c>
      <c r="H2962" t="s">
        <v>110</v>
      </c>
      <c r="I2962" t="s">
        <v>84</v>
      </c>
      <c r="J2962" t="s">
        <v>34</v>
      </c>
      <c r="K2962">
        <v>3</v>
      </c>
      <c r="L2962">
        <v>110</v>
      </c>
      <c r="M2962">
        <v>0</v>
      </c>
      <c r="N2962">
        <v>330</v>
      </c>
      <c r="O2962">
        <v>126</v>
      </c>
      <c r="P2962" t="s">
        <v>28</v>
      </c>
      <c r="Q2962" t="s">
        <v>29</v>
      </c>
      <c r="R2962" t="s">
        <v>30</v>
      </c>
      <c r="S2962">
        <v>3.1</v>
      </c>
      <c r="T2962">
        <f>YEAR(tblOrders[[#This Row],[Order Date]])</f>
        <v>2025</v>
      </c>
      <c r="U2962" t="str">
        <f>TEXT(tblOrders[[#This Row],[Order Date]],"mmm-yyyy")</f>
        <v>May-2025</v>
      </c>
      <c r="V2962" s="4">
        <f>tblOrders[[#This Row],[Profit]]/tblOrders[[#This Row],[Sales Amount]]</f>
        <v>0.38181818181818183</v>
      </c>
      <c r="W2962" t="str">
        <f>VLOOKUP(tblOrders[[#This Row],[City]],CityRegion,2,0)</f>
        <v>West</v>
      </c>
      <c r="X2962" t="str">
        <f>VLOOKUP(tblOrders[[#This Row],[City]],lookups!A:C,3,0)</f>
        <v>Maharashtra</v>
      </c>
    </row>
    <row r="2963" spans="1:24" x14ac:dyDescent="0.25">
      <c r="A2963" t="s">
        <v>4775</v>
      </c>
      <c r="B2963" s="1">
        <v>45806</v>
      </c>
      <c r="C2963" t="s">
        <v>4776</v>
      </c>
      <c r="D2963" t="s">
        <v>39</v>
      </c>
      <c r="E2963" t="s">
        <v>49</v>
      </c>
      <c r="F2963" t="s">
        <v>50</v>
      </c>
      <c r="G2963" t="s">
        <v>24</v>
      </c>
      <c r="H2963" t="s">
        <v>51</v>
      </c>
      <c r="I2963" t="s">
        <v>26</v>
      </c>
      <c r="J2963" t="s">
        <v>34</v>
      </c>
      <c r="K2963">
        <v>1</v>
      </c>
      <c r="L2963">
        <v>85</v>
      </c>
      <c r="M2963">
        <v>0</v>
      </c>
      <c r="N2963">
        <v>85</v>
      </c>
      <c r="O2963">
        <v>33</v>
      </c>
      <c r="P2963" t="s">
        <v>111</v>
      </c>
      <c r="Q2963" t="s">
        <v>46</v>
      </c>
      <c r="R2963" t="s">
        <v>36</v>
      </c>
      <c r="S2963">
        <v>2.7</v>
      </c>
      <c r="T2963">
        <f>YEAR(tblOrders[[#This Row],[Order Date]])</f>
        <v>2025</v>
      </c>
      <c r="U2963" t="str">
        <f>TEXT(tblOrders[[#This Row],[Order Date]],"mmm-yyyy")</f>
        <v>May-2025</v>
      </c>
      <c r="V2963" s="4">
        <f>tblOrders[[#This Row],[Profit]]/tblOrders[[#This Row],[Sales Amount]]</f>
        <v>0.38823529411764707</v>
      </c>
      <c r="W2963" t="str">
        <f>VLOOKUP(tblOrders[[#This Row],[City]],CityRegion,2,0)</f>
        <v>South</v>
      </c>
      <c r="X2963" t="str">
        <f>VLOOKUP(tblOrders[[#This Row],[City]],lookups!A:C,3,0)</f>
        <v>Karnataka</v>
      </c>
    </row>
    <row r="2964" spans="1:24" x14ac:dyDescent="0.25">
      <c r="A2964" t="s">
        <v>4777</v>
      </c>
      <c r="B2964" s="1">
        <v>45659</v>
      </c>
      <c r="C2964" t="s">
        <v>3149</v>
      </c>
      <c r="D2964" t="s">
        <v>39</v>
      </c>
      <c r="E2964" t="s">
        <v>94</v>
      </c>
      <c r="F2964" t="s">
        <v>95</v>
      </c>
      <c r="G2964" t="s">
        <v>68</v>
      </c>
      <c r="H2964" t="s">
        <v>96</v>
      </c>
      <c r="I2964" t="s">
        <v>26</v>
      </c>
      <c r="J2964" t="s">
        <v>34</v>
      </c>
      <c r="K2964">
        <v>5</v>
      </c>
      <c r="L2964">
        <v>89</v>
      </c>
      <c r="M2964">
        <v>0</v>
      </c>
      <c r="N2964">
        <v>445</v>
      </c>
      <c r="O2964">
        <v>170</v>
      </c>
      <c r="P2964" t="s">
        <v>28</v>
      </c>
      <c r="Q2964" t="s">
        <v>35</v>
      </c>
      <c r="R2964" t="s">
        <v>36</v>
      </c>
      <c r="S2964">
        <v>2.9</v>
      </c>
      <c r="T2964">
        <f>YEAR(tblOrders[[#This Row],[Order Date]])</f>
        <v>2025</v>
      </c>
      <c r="U2964" t="str">
        <f>TEXT(tblOrders[[#This Row],[Order Date]],"mmm-yyyy")</f>
        <v>Jan-2025</v>
      </c>
      <c r="V2964" s="4">
        <f>tblOrders[[#This Row],[Profit]]/tblOrders[[#This Row],[Sales Amount]]</f>
        <v>0.38202247191011235</v>
      </c>
      <c r="W2964" t="str">
        <f>VLOOKUP(tblOrders[[#This Row],[City]],CityRegion,2,0)</f>
        <v>South</v>
      </c>
      <c r="X2964" t="str">
        <f>VLOOKUP(tblOrders[[#This Row],[City]],lookups!A:C,3,0)</f>
        <v>Karnataka</v>
      </c>
    </row>
    <row r="2965" spans="1:24" x14ac:dyDescent="0.25">
      <c r="A2965" t="s">
        <v>4778</v>
      </c>
      <c r="B2965" s="1">
        <v>45950</v>
      </c>
      <c r="C2965" t="s">
        <v>911</v>
      </c>
      <c r="D2965" t="s">
        <v>21</v>
      </c>
      <c r="E2965" t="s">
        <v>101</v>
      </c>
      <c r="F2965" t="s">
        <v>102</v>
      </c>
      <c r="G2965" t="s">
        <v>24</v>
      </c>
      <c r="H2965" t="s">
        <v>103</v>
      </c>
      <c r="I2965" t="s">
        <v>33</v>
      </c>
      <c r="J2965" t="s">
        <v>34</v>
      </c>
      <c r="K2965">
        <v>4</v>
      </c>
      <c r="L2965">
        <v>120</v>
      </c>
      <c r="M2965">
        <v>0.2</v>
      </c>
      <c r="N2965">
        <v>384</v>
      </c>
      <c r="O2965">
        <v>72</v>
      </c>
      <c r="P2965" t="s">
        <v>28</v>
      </c>
      <c r="Q2965" t="s">
        <v>29</v>
      </c>
      <c r="R2965" t="s">
        <v>36</v>
      </c>
      <c r="S2965">
        <v>2.9</v>
      </c>
      <c r="T2965">
        <f>YEAR(tblOrders[[#This Row],[Order Date]])</f>
        <v>2025</v>
      </c>
      <c r="U2965" t="str">
        <f>TEXT(tblOrders[[#This Row],[Order Date]],"mmm-yyyy")</f>
        <v>Oct-2025</v>
      </c>
      <c r="V2965" s="4">
        <f>tblOrders[[#This Row],[Profit]]/tblOrders[[#This Row],[Sales Amount]]</f>
        <v>0.1875</v>
      </c>
      <c r="W2965" t="str">
        <f>VLOOKUP(tblOrders[[#This Row],[City]],CityRegion,2,0)</f>
        <v>North</v>
      </c>
      <c r="X2965" t="str">
        <f>VLOOKUP(tblOrders[[#This Row],[City]],lookups!A:C,3,0)</f>
        <v>Delhi</v>
      </c>
    </row>
    <row r="2966" spans="1:24" x14ac:dyDescent="0.25">
      <c r="A2966" t="s">
        <v>4779</v>
      </c>
      <c r="B2966" s="1">
        <v>45986</v>
      </c>
      <c r="C2966" t="s">
        <v>4780</v>
      </c>
      <c r="D2966" t="s">
        <v>39</v>
      </c>
      <c r="E2966" t="s">
        <v>79</v>
      </c>
      <c r="F2966" t="s">
        <v>80</v>
      </c>
      <c r="G2966" t="s">
        <v>68</v>
      </c>
      <c r="H2966" t="s">
        <v>81</v>
      </c>
      <c r="I2966" t="s">
        <v>139</v>
      </c>
      <c r="J2966" t="s">
        <v>45</v>
      </c>
      <c r="K2966">
        <v>1</v>
      </c>
      <c r="L2966">
        <v>799</v>
      </c>
      <c r="M2966">
        <v>0.2</v>
      </c>
      <c r="N2966">
        <v>639.20000000000005</v>
      </c>
      <c r="O2966">
        <v>19.2</v>
      </c>
      <c r="P2966" t="s">
        <v>28</v>
      </c>
      <c r="Q2966" t="s">
        <v>29</v>
      </c>
      <c r="R2966" t="s">
        <v>36</v>
      </c>
      <c r="S2966">
        <v>3.7</v>
      </c>
      <c r="T2966">
        <f>YEAR(tblOrders[[#This Row],[Order Date]])</f>
        <v>2025</v>
      </c>
      <c r="U2966" t="str">
        <f>TEXT(tblOrders[[#This Row],[Order Date]],"mmm-yyyy")</f>
        <v>Nov-2025</v>
      </c>
      <c r="V2966" s="4">
        <f>tblOrders[[#This Row],[Profit]]/tblOrders[[#This Row],[Sales Amount]]</f>
        <v>3.0037546933667079E-2</v>
      </c>
      <c r="W2966" t="str">
        <f>VLOOKUP(tblOrders[[#This Row],[City]],CityRegion,2,0)</f>
        <v>South</v>
      </c>
      <c r="X2966" t="str">
        <f>VLOOKUP(tblOrders[[#This Row],[City]],lookups!A:C,3,0)</f>
        <v>Tamil Nadu</v>
      </c>
    </row>
    <row r="2967" spans="1:24" x14ac:dyDescent="0.25">
      <c r="A2967" t="s">
        <v>4781</v>
      </c>
      <c r="B2967" s="1">
        <v>45950</v>
      </c>
      <c r="C2967" t="s">
        <v>4459</v>
      </c>
      <c r="D2967" t="s">
        <v>39</v>
      </c>
      <c r="E2967" t="s">
        <v>40</v>
      </c>
      <c r="F2967" t="s">
        <v>41</v>
      </c>
      <c r="G2967" t="s">
        <v>42</v>
      </c>
      <c r="H2967" t="s">
        <v>43</v>
      </c>
      <c r="I2967" t="s">
        <v>57</v>
      </c>
      <c r="J2967" t="s">
        <v>34</v>
      </c>
      <c r="K2967">
        <v>1</v>
      </c>
      <c r="L2967">
        <v>18</v>
      </c>
      <c r="M2967">
        <v>0.15</v>
      </c>
      <c r="N2967">
        <v>15.3</v>
      </c>
      <c r="O2967">
        <v>6.3</v>
      </c>
      <c r="P2967" t="s">
        <v>28</v>
      </c>
      <c r="Q2967" t="s">
        <v>35</v>
      </c>
      <c r="R2967" t="s">
        <v>36</v>
      </c>
      <c r="S2967">
        <v>2.9</v>
      </c>
      <c r="T2967">
        <f>YEAR(tblOrders[[#This Row],[Order Date]])</f>
        <v>2025</v>
      </c>
      <c r="U2967" t="str">
        <f>TEXT(tblOrders[[#This Row],[Order Date]],"mmm-yyyy")</f>
        <v>Oct-2025</v>
      </c>
      <c r="V2967" s="4">
        <f>tblOrders[[#This Row],[Profit]]/tblOrders[[#This Row],[Sales Amount]]</f>
        <v>0.41176470588235292</v>
      </c>
      <c r="W2967" t="str">
        <f>VLOOKUP(tblOrders[[#This Row],[City]],CityRegion,2,0)</f>
        <v>South</v>
      </c>
      <c r="X2967" t="str">
        <f>VLOOKUP(tblOrders[[#This Row],[City]],lookups!A:C,3,0)</f>
        <v>Kerala</v>
      </c>
    </row>
    <row r="2968" spans="1:24" x14ac:dyDescent="0.25">
      <c r="A2968" t="s">
        <v>4782</v>
      </c>
      <c r="B2968" s="1">
        <v>45730</v>
      </c>
      <c r="C2968" t="s">
        <v>3274</v>
      </c>
      <c r="D2968" t="s">
        <v>39</v>
      </c>
      <c r="E2968" t="s">
        <v>40</v>
      </c>
      <c r="F2968" t="s">
        <v>41</v>
      </c>
      <c r="G2968" t="s">
        <v>42</v>
      </c>
      <c r="H2968" t="s">
        <v>43</v>
      </c>
      <c r="I2968" t="s">
        <v>139</v>
      </c>
      <c r="J2968" t="s">
        <v>45</v>
      </c>
      <c r="K2968">
        <v>5</v>
      </c>
      <c r="L2968">
        <v>18</v>
      </c>
      <c r="M2968">
        <v>0.1</v>
      </c>
      <c r="N2968">
        <v>81</v>
      </c>
      <c r="O2968">
        <v>36</v>
      </c>
      <c r="P2968" t="s">
        <v>148</v>
      </c>
      <c r="Q2968" t="s">
        <v>29</v>
      </c>
      <c r="R2968" t="s">
        <v>30</v>
      </c>
      <c r="S2968">
        <v>4.2</v>
      </c>
      <c r="T2968">
        <f>YEAR(tblOrders[[#This Row],[Order Date]])</f>
        <v>2025</v>
      </c>
      <c r="U2968" t="str">
        <f>TEXT(tblOrders[[#This Row],[Order Date]],"mmm-yyyy")</f>
        <v>Mar-2025</v>
      </c>
      <c r="V2968" s="4">
        <f>tblOrders[[#This Row],[Profit]]/tblOrders[[#This Row],[Sales Amount]]</f>
        <v>0.44444444444444442</v>
      </c>
      <c r="W2968" t="str">
        <f>VLOOKUP(tblOrders[[#This Row],[City]],CityRegion,2,0)</f>
        <v>South</v>
      </c>
      <c r="X2968" t="str">
        <f>VLOOKUP(tblOrders[[#This Row],[City]],lookups!A:C,3,0)</f>
        <v>Tamil Nadu</v>
      </c>
    </row>
    <row r="2969" spans="1:24" x14ac:dyDescent="0.25">
      <c r="A2969" t="s">
        <v>4783</v>
      </c>
      <c r="B2969" s="1">
        <v>45864</v>
      </c>
      <c r="C2969" t="s">
        <v>592</v>
      </c>
      <c r="D2969" t="s">
        <v>21</v>
      </c>
      <c r="E2969" t="s">
        <v>79</v>
      </c>
      <c r="F2969" t="s">
        <v>80</v>
      </c>
      <c r="G2969" t="s">
        <v>68</v>
      </c>
      <c r="H2969" t="s">
        <v>81</v>
      </c>
      <c r="I2969" t="s">
        <v>57</v>
      </c>
      <c r="J2969" t="s">
        <v>34</v>
      </c>
      <c r="K2969">
        <v>3</v>
      </c>
      <c r="L2969">
        <v>799</v>
      </c>
      <c r="M2969">
        <v>0.2</v>
      </c>
      <c r="N2969">
        <v>1917.6</v>
      </c>
      <c r="O2969">
        <v>57.6</v>
      </c>
      <c r="P2969" t="s">
        <v>148</v>
      </c>
      <c r="Q2969" t="s">
        <v>35</v>
      </c>
      <c r="R2969" t="s">
        <v>30</v>
      </c>
      <c r="S2969">
        <v>4.5999999999999996</v>
      </c>
      <c r="T2969">
        <f>YEAR(tblOrders[[#This Row],[Order Date]])</f>
        <v>2025</v>
      </c>
      <c r="U2969" t="str">
        <f>TEXT(tblOrders[[#This Row],[Order Date]],"mmm-yyyy")</f>
        <v>Jul-2025</v>
      </c>
      <c r="V2969" s="4">
        <f>tblOrders[[#This Row],[Profit]]/tblOrders[[#This Row],[Sales Amount]]</f>
        <v>3.0037546933667086E-2</v>
      </c>
      <c r="W2969" t="str">
        <f>VLOOKUP(tblOrders[[#This Row],[City]],CityRegion,2,0)</f>
        <v>South</v>
      </c>
      <c r="X2969" t="str">
        <f>VLOOKUP(tblOrders[[#This Row],[City]],lookups!A:C,3,0)</f>
        <v>Kerala</v>
      </c>
    </row>
    <row r="2970" spans="1:24" x14ac:dyDescent="0.25">
      <c r="A2970" t="s">
        <v>4784</v>
      </c>
      <c r="B2970" s="1">
        <v>45777</v>
      </c>
      <c r="C2970" t="s">
        <v>2089</v>
      </c>
      <c r="D2970" t="s">
        <v>21</v>
      </c>
      <c r="E2970" t="s">
        <v>108</v>
      </c>
      <c r="F2970" t="s">
        <v>109</v>
      </c>
      <c r="G2970" t="s">
        <v>62</v>
      </c>
      <c r="H2970" t="s">
        <v>110</v>
      </c>
      <c r="I2970" t="s">
        <v>44</v>
      </c>
      <c r="J2970" t="s">
        <v>45</v>
      </c>
      <c r="K2970">
        <v>3</v>
      </c>
      <c r="L2970">
        <v>110</v>
      </c>
      <c r="M2970">
        <v>0.1</v>
      </c>
      <c r="N2970">
        <v>297</v>
      </c>
      <c r="O2970">
        <v>93</v>
      </c>
      <c r="P2970" t="s">
        <v>28</v>
      </c>
      <c r="Q2970" t="s">
        <v>46</v>
      </c>
      <c r="R2970" t="s">
        <v>30</v>
      </c>
      <c r="S2970">
        <v>3.6</v>
      </c>
      <c r="T2970">
        <f>YEAR(tblOrders[[#This Row],[Order Date]])</f>
        <v>2025</v>
      </c>
      <c r="U2970" t="str">
        <f>TEXT(tblOrders[[#This Row],[Order Date]],"mmm-yyyy")</f>
        <v>Apr-2025</v>
      </c>
      <c r="V2970" s="4">
        <f>tblOrders[[#This Row],[Profit]]/tblOrders[[#This Row],[Sales Amount]]</f>
        <v>0.31313131313131315</v>
      </c>
      <c r="W2970" t="str">
        <f>VLOOKUP(tblOrders[[#This Row],[City]],CityRegion,2,0)</f>
        <v>South</v>
      </c>
      <c r="X2970" t="str">
        <f>VLOOKUP(tblOrders[[#This Row],[City]],lookups!A:C,3,0)</f>
        <v>Kerala</v>
      </c>
    </row>
    <row r="2971" spans="1:24" x14ac:dyDescent="0.25">
      <c r="A2971" t="s">
        <v>4785</v>
      </c>
      <c r="B2971" s="1">
        <v>46015</v>
      </c>
      <c r="C2971" t="s">
        <v>2044</v>
      </c>
      <c r="D2971" t="s">
        <v>21</v>
      </c>
      <c r="E2971" t="s">
        <v>79</v>
      </c>
      <c r="F2971" t="s">
        <v>80</v>
      </c>
      <c r="G2971" t="s">
        <v>68</v>
      </c>
      <c r="H2971" t="s">
        <v>81</v>
      </c>
      <c r="I2971" t="s">
        <v>139</v>
      </c>
      <c r="J2971" t="s">
        <v>34</v>
      </c>
      <c r="K2971">
        <v>1</v>
      </c>
      <c r="L2971">
        <v>799</v>
      </c>
      <c r="M2971">
        <v>0.05</v>
      </c>
      <c r="N2971">
        <v>759.05</v>
      </c>
      <c r="O2971">
        <v>139.05000000000001</v>
      </c>
      <c r="P2971" t="s">
        <v>111</v>
      </c>
      <c r="Q2971" t="s">
        <v>46</v>
      </c>
      <c r="R2971" t="s">
        <v>36</v>
      </c>
      <c r="S2971">
        <v>3.8</v>
      </c>
      <c r="T2971">
        <f>YEAR(tblOrders[[#This Row],[Order Date]])</f>
        <v>2025</v>
      </c>
      <c r="U2971" t="str">
        <f>TEXT(tblOrders[[#This Row],[Order Date]],"mmm-yyyy")</f>
        <v>Dec-2025</v>
      </c>
      <c r="V2971" s="4">
        <f>tblOrders[[#This Row],[Profit]]/tblOrders[[#This Row],[Sales Amount]]</f>
        <v>0.18318951320729862</v>
      </c>
      <c r="W2971" t="str">
        <f>VLOOKUP(tblOrders[[#This Row],[City]],CityRegion,2,0)</f>
        <v>South</v>
      </c>
      <c r="X2971" t="str">
        <f>VLOOKUP(tblOrders[[#This Row],[City]],lookups!A:C,3,0)</f>
        <v>Tamil Nadu</v>
      </c>
    </row>
    <row r="2972" spans="1:24" x14ac:dyDescent="0.25">
      <c r="A2972" t="s">
        <v>4786</v>
      </c>
      <c r="B2972" s="1">
        <v>45824</v>
      </c>
      <c r="C2972" t="s">
        <v>4787</v>
      </c>
      <c r="D2972" t="s">
        <v>39</v>
      </c>
      <c r="E2972" t="s">
        <v>22</v>
      </c>
      <c r="F2972" t="s">
        <v>23</v>
      </c>
      <c r="G2972" t="s">
        <v>24</v>
      </c>
      <c r="H2972" t="s">
        <v>25</v>
      </c>
      <c r="I2972" t="s">
        <v>139</v>
      </c>
      <c r="J2972" t="s">
        <v>45</v>
      </c>
      <c r="K2972">
        <v>2</v>
      </c>
      <c r="L2972">
        <v>190</v>
      </c>
      <c r="M2972">
        <v>0.2</v>
      </c>
      <c r="N2972">
        <v>304</v>
      </c>
      <c r="O2972">
        <v>54</v>
      </c>
      <c r="P2972" t="s">
        <v>28</v>
      </c>
      <c r="Q2972" t="s">
        <v>86</v>
      </c>
      <c r="R2972" t="s">
        <v>36</v>
      </c>
      <c r="S2972">
        <v>3.3</v>
      </c>
      <c r="T2972">
        <f>YEAR(tblOrders[[#This Row],[Order Date]])</f>
        <v>2025</v>
      </c>
      <c r="U2972" t="str">
        <f>TEXT(tblOrders[[#This Row],[Order Date]],"mmm-yyyy")</f>
        <v>Jun-2025</v>
      </c>
      <c r="V2972" s="4">
        <f>tblOrders[[#This Row],[Profit]]/tblOrders[[#This Row],[Sales Amount]]</f>
        <v>0.17763157894736842</v>
      </c>
      <c r="W2972" t="str">
        <f>VLOOKUP(tblOrders[[#This Row],[City]],CityRegion,2,0)</f>
        <v>South</v>
      </c>
      <c r="X2972" t="str">
        <f>VLOOKUP(tblOrders[[#This Row],[City]],lookups!A:C,3,0)</f>
        <v>Tamil Nadu</v>
      </c>
    </row>
    <row r="2973" spans="1:24" x14ac:dyDescent="0.25">
      <c r="A2973" t="s">
        <v>4788</v>
      </c>
      <c r="B2973" s="1">
        <v>45819</v>
      </c>
      <c r="C2973" t="s">
        <v>4789</v>
      </c>
      <c r="D2973" t="s">
        <v>21</v>
      </c>
      <c r="E2973" t="s">
        <v>108</v>
      </c>
      <c r="F2973" t="s">
        <v>109</v>
      </c>
      <c r="G2973" t="s">
        <v>62</v>
      </c>
      <c r="H2973" t="s">
        <v>110</v>
      </c>
      <c r="I2973" t="s">
        <v>139</v>
      </c>
      <c r="J2973" t="s">
        <v>27</v>
      </c>
      <c r="K2973">
        <v>2</v>
      </c>
      <c r="L2973">
        <v>110</v>
      </c>
      <c r="M2973">
        <v>0.2</v>
      </c>
      <c r="N2973">
        <v>176</v>
      </c>
      <c r="O2973">
        <v>40</v>
      </c>
      <c r="P2973" t="s">
        <v>28</v>
      </c>
      <c r="Q2973" t="s">
        <v>29</v>
      </c>
      <c r="R2973" t="s">
        <v>30</v>
      </c>
      <c r="S2973">
        <v>3.5</v>
      </c>
      <c r="T2973">
        <f>YEAR(tblOrders[[#This Row],[Order Date]])</f>
        <v>2025</v>
      </c>
      <c r="U2973" t="str">
        <f>TEXT(tblOrders[[#This Row],[Order Date]],"mmm-yyyy")</f>
        <v>Jun-2025</v>
      </c>
      <c r="V2973" s="4">
        <f>tblOrders[[#This Row],[Profit]]/tblOrders[[#This Row],[Sales Amount]]</f>
        <v>0.22727272727272727</v>
      </c>
      <c r="W2973" t="str">
        <f>VLOOKUP(tblOrders[[#This Row],[City]],CityRegion,2,0)</f>
        <v>South</v>
      </c>
      <c r="X2973" t="str">
        <f>VLOOKUP(tblOrders[[#This Row],[City]],lookups!A:C,3,0)</f>
        <v>Tamil Nadu</v>
      </c>
    </row>
    <row r="2974" spans="1:24" x14ac:dyDescent="0.25">
      <c r="A2974" t="s">
        <v>4790</v>
      </c>
      <c r="B2974" s="1">
        <v>45858</v>
      </c>
      <c r="C2974" t="s">
        <v>4791</v>
      </c>
      <c r="D2974" t="s">
        <v>21</v>
      </c>
      <c r="E2974" t="s">
        <v>60</v>
      </c>
      <c r="F2974" t="s">
        <v>61</v>
      </c>
      <c r="G2974" t="s">
        <v>62</v>
      </c>
      <c r="H2974" t="s">
        <v>63</v>
      </c>
      <c r="I2974" t="s">
        <v>76</v>
      </c>
      <c r="J2974" t="s">
        <v>27</v>
      </c>
      <c r="K2974">
        <v>4</v>
      </c>
      <c r="L2974">
        <v>45</v>
      </c>
      <c r="M2974">
        <v>0.1</v>
      </c>
      <c r="N2974">
        <v>162</v>
      </c>
      <c r="O2974">
        <v>58</v>
      </c>
      <c r="P2974" t="s">
        <v>148</v>
      </c>
      <c r="Q2974" t="s">
        <v>91</v>
      </c>
      <c r="R2974" t="s">
        <v>30</v>
      </c>
      <c r="S2974">
        <v>3.1</v>
      </c>
      <c r="T2974">
        <f>YEAR(tblOrders[[#This Row],[Order Date]])</f>
        <v>2025</v>
      </c>
      <c r="U2974" t="str">
        <f>TEXT(tblOrders[[#This Row],[Order Date]],"mmm-yyyy")</f>
        <v>Jul-2025</v>
      </c>
      <c r="V2974" s="4">
        <f>tblOrders[[#This Row],[Profit]]/tblOrders[[#This Row],[Sales Amount]]</f>
        <v>0.35802469135802467</v>
      </c>
      <c r="W2974" t="str">
        <f>VLOOKUP(tblOrders[[#This Row],[City]],CityRegion,2,0)</f>
        <v>South</v>
      </c>
      <c r="X2974" t="str">
        <f>VLOOKUP(tblOrders[[#This Row],[City]],lookups!A:C,3,0)</f>
        <v>Kerala</v>
      </c>
    </row>
    <row r="2975" spans="1:24" x14ac:dyDescent="0.25">
      <c r="A2975" t="s">
        <v>4792</v>
      </c>
      <c r="B2975" s="1">
        <v>45738</v>
      </c>
      <c r="C2975" t="s">
        <v>3202</v>
      </c>
      <c r="D2975" t="s">
        <v>21</v>
      </c>
      <c r="E2975" t="s">
        <v>73</v>
      </c>
      <c r="F2975" t="s">
        <v>74</v>
      </c>
      <c r="G2975" t="s">
        <v>68</v>
      </c>
      <c r="H2975" t="s">
        <v>75</v>
      </c>
      <c r="I2975" t="s">
        <v>52</v>
      </c>
      <c r="J2975" t="s">
        <v>27</v>
      </c>
      <c r="K2975">
        <v>5</v>
      </c>
      <c r="L2975">
        <v>65</v>
      </c>
      <c r="M2975">
        <v>0.05</v>
      </c>
      <c r="N2975">
        <v>308.75</v>
      </c>
      <c r="O2975">
        <v>118.75</v>
      </c>
      <c r="P2975" t="s">
        <v>28</v>
      </c>
      <c r="Q2975" t="s">
        <v>46</v>
      </c>
      <c r="R2975" t="s">
        <v>36</v>
      </c>
      <c r="S2975">
        <v>3.7</v>
      </c>
      <c r="T2975">
        <f>YEAR(tblOrders[[#This Row],[Order Date]])</f>
        <v>2025</v>
      </c>
      <c r="U2975" t="str">
        <f>TEXT(tblOrders[[#This Row],[Order Date]],"mmm-yyyy")</f>
        <v>Mar-2025</v>
      </c>
      <c r="V2975" s="4">
        <f>tblOrders[[#This Row],[Profit]]/tblOrders[[#This Row],[Sales Amount]]</f>
        <v>0.38461538461538464</v>
      </c>
      <c r="W2975" t="str">
        <f>VLOOKUP(tblOrders[[#This Row],[City]],CityRegion,2,0)</f>
        <v>South</v>
      </c>
      <c r="X2975" t="str">
        <f>VLOOKUP(tblOrders[[#This Row],[City]],lookups!A:C,3,0)</f>
        <v>Kerala</v>
      </c>
    </row>
    <row r="2976" spans="1:24" x14ac:dyDescent="0.25">
      <c r="A2976" t="s">
        <v>4793</v>
      </c>
      <c r="B2976" s="1">
        <v>45829</v>
      </c>
      <c r="C2976" t="s">
        <v>4794</v>
      </c>
      <c r="D2976" t="s">
        <v>39</v>
      </c>
      <c r="E2976" t="s">
        <v>49</v>
      </c>
      <c r="F2976" t="s">
        <v>50</v>
      </c>
      <c r="G2976" t="s">
        <v>24</v>
      </c>
      <c r="H2976" t="s">
        <v>51</v>
      </c>
      <c r="I2976" t="s">
        <v>139</v>
      </c>
      <c r="J2976" t="s">
        <v>45</v>
      </c>
      <c r="K2976">
        <v>3</v>
      </c>
      <c r="L2976">
        <v>85</v>
      </c>
      <c r="M2976">
        <v>0.05</v>
      </c>
      <c r="N2976">
        <v>242.25</v>
      </c>
      <c r="O2976">
        <v>86.25</v>
      </c>
      <c r="P2976" t="s">
        <v>28</v>
      </c>
      <c r="Q2976" t="s">
        <v>86</v>
      </c>
      <c r="R2976" t="s">
        <v>123</v>
      </c>
      <c r="S2976">
        <v>4.7</v>
      </c>
      <c r="T2976">
        <f>YEAR(tblOrders[[#This Row],[Order Date]])</f>
        <v>2025</v>
      </c>
      <c r="U2976" t="str">
        <f>TEXT(tblOrders[[#This Row],[Order Date]],"mmm-yyyy")</f>
        <v>Jun-2025</v>
      </c>
      <c r="V2976" s="4">
        <f>tblOrders[[#This Row],[Profit]]/tblOrders[[#This Row],[Sales Amount]]</f>
        <v>0.35603715170278638</v>
      </c>
      <c r="W2976" t="str">
        <f>VLOOKUP(tblOrders[[#This Row],[City]],CityRegion,2,0)</f>
        <v>South</v>
      </c>
      <c r="X2976" t="str">
        <f>VLOOKUP(tblOrders[[#This Row],[City]],lookups!A:C,3,0)</f>
        <v>Tamil Nadu</v>
      </c>
    </row>
    <row r="2977" spans="1:24" x14ac:dyDescent="0.25">
      <c r="A2977" t="s">
        <v>4795</v>
      </c>
      <c r="B2977" s="1">
        <v>45927</v>
      </c>
      <c r="C2977" t="s">
        <v>744</v>
      </c>
      <c r="D2977" t="s">
        <v>21</v>
      </c>
      <c r="E2977" t="s">
        <v>66</v>
      </c>
      <c r="F2977" t="s">
        <v>67</v>
      </c>
      <c r="G2977" t="s">
        <v>68</v>
      </c>
      <c r="H2977" t="s">
        <v>69</v>
      </c>
      <c r="I2977" t="s">
        <v>44</v>
      </c>
      <c r="J2977" t="s">
        <v>27</v>
      </c>
      <c r="K2977">
        <v>2</v>
      </c>
      <c r="L2977">
        <v>149</v>
      </c>
      <c r="M2977">
        <v>0.15</v>
      </c>
      <c r="N2977">
        <v>253.3</v>
      </c>
      <c r="O2977">
        <v>63.3</v>
      </c>
      <c r="P2977" t="s">
        <v>28</v>
      </c>
      <c r="Q2977" t="s">
        <v>46</v>
      </c>
      <c r="R2977" t="s">
        <v>36</v>
      </c>
      <c r="S2977">
        <v>3.1</v>
      </c>
      <c r="T2977">
        <f>YEAR(tblOrders[[#This Row],[Order Date]])</f>
        <v>2025</v>
      </c>
      <c r="U2977" t="str">
        <f>TEXT(tblOrders[[#This Row],[Order Date]],"mmm-yyyy")</f>
        <v>Sep-2025</v>
      </c>
      <c r="V2977" s="4">
        <f>tblOrders[[#This Row],[Profit]]/tblOrders[[#This Row],[Sales Amount]]</f>
        <v>0.24990130280300038</v>
      </c>
      <c r="W2977" t="str">
        <f>VLOOKUP(tblOrders[[#This Row],[City]],CityRegion,2,0)</f>
        <v>South</v>
      </c>
      <c r="X2977" t="str">
        <f>VLOOKUP(tblOrders[[#This Row],[City]],lookups!A:C,3,0)</f>
        <v>Kerala</v>
      </c>
    </row>
    <row r="2978" spans="1:24" x14ac:dyDescent="0.25">
      <c r="A2978" t="s">
        <v>4796</v>
      </c>
      <c r="B2978" s="1">
        <v>45786</v>
      </c>
      <c r="C2978" t="s">
        <v>4586</v>
      </c>
      <c r="D2978" t="s">
        <v>39</v>
      </c>
      <c r="E2978" t="s">
        <v>73</v>
      </c>
      <c r="F2978" t="s">
        <v>74</v>
      </c>
      <c r="G2978" t="s">
        <v>68</v>
      </c>
      <c r="H2978" t="s">
        <v>75</v>
      </c>
      <c r="I2978" t="s">
        <v>26</v>
      </c>
      <c r="J2978" t="s">
        <v>34</v>
      </c>
      <c r="K2978">
        <v>3</v>
      </c>
      <c r="L2978">
        <v>65</v>
      </c>
      <c r="M2978">
        <v>0.1</v>
      </c>
      <c r="N2978">
        <v>175.5</v>
      </c>
      <c r="O2978">
        <v>61.5</v>
      </c>
      <c r="P2978" t="s">
        <v>28</v>
      </c>
      <c r="Q2978" t="s">
        <v>86</v>
      </c>
      <c r="R2978" t="s">
        <v>30</v>
      </c>
      <c r="S2978">
        <v>3.1</v>
      </c>
      <c r="T2978">
        <f>YEAR(tblOrders[[#This Row],[Order Date]])</f>
        <v>2025</v>
      </c>
      <c r="U2978" t="str">
        <f>TEXT(tblOrders[[#This Row],[Order Date]],"mmm-yyyy")</f>
        <v>May-2025</v>
      </c>
      <c r="V2978" s="4">
        <f>tblOrders[[#This Row],[Profit]]/tblOrders[[#This Row],[Sales Amount]]</f>
        <v>0.3504273504273504</v>
      </c>
      <c r="W2978" t="str">
        <f>VLOOKUP(tblOrders[[#This Row],[City]],CityRegion,2,0)</f>
        <v>South</v>
      </c>
      <c r="X2978" t="str">
        <f>VLOOKUP(tblOrders[[#This Row],[City]],lookups!A:C,3,0)</f>
        <v>Karnataka</v>
      </c>
    </row>
    <row r="2979" spans="1:24" x14ac:dyDescent="0.25">
      <c r="A2979" t="s">
        <v>4797</v>
      </c>
      <c r="B2979" s="1">
        <v>45790</v>
      </c>
      <c r="C2979" t="s">
        <v>4798</v>
      </c>
      <c r="D2979" t="s">
        <v>21</v>
      </c>
      <c r="E2979" t="s">
        <v>40</v>
      </c>
      <c r="F2979" t="s">
        <v>41</v>
      </c>
      <c r="G2979" t="s">
        <v>42</v>
      </c>
      <c r="H2979" t="s">
        <v>43</v>
      </c>
      <c r="I2979" t="s">
        <v>57</v>
      </c>
      <c r="J2979" t="s">
        <v>45</v>
      </c>
      <c r="K2979">
        <v>2</v>
      </c>
      <c r="L2979">
        <v>18</v>
      </c>
      <c r="M2979">
        <v>0.15</v>
      </c>
      <c r="N2979">
        <v>30.6</v>
      </c>
      <c r="O2979">
        <v>12.6</v>
      </c>
      <c r="P2979" t="s">
        <v>28</v>
      </c>
      <c r="Q2979" t="s">
        <v>86</v>
      </c>
      <c r="R2979" t="s">
        <v>36</v>
      </c>
      <c r="S2979">
        <v>3.4</v>
      </c>
      <c r="T2979">
        <f>YEAR(tblOrders[[#This Row],[Order Date]])</f>
        <v>2025</v>
      </c>
      <c r="U2979" t="str">
        <f>TEXT(tblOrders[[#This Row],[Order Date]],"mmm-yyyy")</f>
        <v>May-2025</v>
      </c>
      <c r="V2979" s="4">
        <f>tblOrders[[#This Row],[Profit]]/tblOrders[[#This Row],[Sales Amount]]</f>
        <v>0.41176470588235292</v>
      </c>
      <c r="W2979" t="str">
        <f>VLOOKUP(tblOrders[[#This Row],[City]],CityRegion,2,0)</f>
        <v>South</v>
      </c>
      <c r="X2979" t="str">
        <f>VLOOKUP(tblOrders[[#This Row],[City]],lookups!A:C,3,0)</f>
        <v>Kerala</v>
      </c>
    </row>
    <row r="2980" spans="1:24" x14ac:dyDescent="0.25">
      <c r="A2980" t="s">
        <v>4799</v>
      </c>
      <c r="B2980" s="1">
        <v>45703</v>
      </c>
      <c r="C2980" t="s">
        <v>3057</v>
      </c>
      <c r="D2980" t="s">
        <v>21</v>
      </c>
      <c r="E2980" t="s">
        <v>55</v>
      </c>
      <c r="F2980" t="s">
        <v>56</v>
      </c>
      <c r="G2980" t="s">
        <v>24</v>
      </c>
      <c r="H2980" t="s">
        <v>51</v>
      </c>
      <c r="I2980" t="s">
        <v>84</v>
      </c>
      <c r="J2980" t="s">
        <v>27</v>
      </c>
      <c r="K2980">
        <v>2</v>
      </c>
      <c r="L2980">
        <v>42</v>
      </c>
      <c r="M2980">
        <v>0</v>
      </c>
      <c r="N2980">
        <v>84</v>
      </c>
      <c r="O2980">
        <v>36</v>
      </c>
      <c r="P2980" t="s">
        <v>28</v>
      </c>
      <c r="Q2980" t="s">
        <v>91</v>
      </c>
      <c r="R2980" t="s">
        <v>36</v>
      </c>
      <c r="S2980">
        <v>2.5</v>
      </c>
      <c r="T2980">
        <f>YEAR(tblOrders[[#This Row],[Order Date]])</f>
        <v>2025</v>
      </c>
      <c r="U2980" t="str">
        <f>TEXT(tblOrders[[#This Row],[Order Date]],"mmm-yyyy")</f>
        <v>Feb-2025</v>
      </c>
      <c r="V2980" s="4">
        <f>tblOrders[[#This Row],[Profit]]/tblOrders[[#This Row],[Sales Amount]]</f>
        <v>0.42857142857142855</v>
      </c>
      <c r="W2980" t="str">
        <f>VLOOKUP(tblOrders[[#This Row],[City]],CityRegion,2,0)</f>
        <v>West</v>
      </c>
      <c r="X2980" t="str">
        <f>VLOOKUP(tblOrders[[#This Row],[City]],lookups!A:C,3,0)</f>
        <v>Maharashtra</v>
      </c>
    </row>
    <row r="2981" spans="1:24" x14ac:dyDescent="0.25">
      <c r="A2981" t="s">
        <v>4800</v>
      </c>
      <c r="B2981" s="1">
        <v>45848</v>
      </c>
      <c r="C2981" t="s">
        <v>1945</v>
      </c>
      <c r="D2981" t="s">
        <v>39</v>
      </c>
      <c r="E2981" t="s">
        <v>101</v>
      </c>
      <c r="F2981" t="s">
        <v>102</v>
      </c>
      <c r="G2981" t="s">
        <v>24</v>
      </c>
      <c r="H2981" t="s">
        <v>103</v>
      </c>
      <c r="I2981" t="s">
        <v>139</v>
      </c>
      <c r="J2981" t="s">
        <v>27</v>
      </c>
      <c r="K2981">
        <v>3</v>
      </c>
      <c r="L2981">
        <v>120</v>
      </c>
      <c r="M2981">
        <v>0.1</v>
      </c>
      <c r="N2981">
        <v>324</v>
      </c>
      <c r="O2981">
        <v>90</v>
      </c>
      <c r="P2981" t="s">
        <v>28</v>
      </c>
      <c r="Q2981" t="s">
        <v>46</v>
      </c>
      <c r="R2981" t="s">
        <v>30</v>
      </c>
      <c r="S2981">
        <v>2.5</v>
      </c>
      <c r="T2981">
        <f>YEAR(tblOrders[[#This Row],[Order Date]])</f>
        <v>2025</v>
      </c>
      <c r="U2981" t="str">
        <f>TEXT(tblOrders[[#This Row],[Order Date]],"mmm-yyyy")</f>
        <v>Jul-2025</v>
      </c>
      <c r="V2981" s="4">
        <f>tblOrders[[#This Row],[Profit]]/tblOrders[[#This Row],[Sales Amount]]</f>
        <v>0.27777777777777779</v>
      </c>
      <c r="W2981" t="str">
        <f>VLOOKUP(tblOrders[[#This Row],[City]],CityRegion,2,0)</f>
        <v>South</v>
      </c>
      <c r="X2981" t="str">
        <f>VLOOKUP(tblOrders[[#This Row],[City]],lookups!A:C,3,0)</f>
        <v>Tamil Nadu</v>
      </c>
    </row>
    <row r="2982" spans="1:24" x14ac:dyDescent="0.25">
      <c r="A2982" t="s">
        <v>4801</v>
      </c>
      <c r="B2982" s="1">
        <v>45739</v>
      </c>
      <c r="C2982" t="s">
        <v>2210</v>
      </c>
      <c r="D2982" t="s">
        <v>21</v>
      </c>
      <c r="E2982" t="s">
        <v>73</v>
      </c>
      <c r="F2982" t="s">
        <v>74</v>
      </c>
      <c r="G2982" t="s">
        <v>68</v>
      </c>
      <c r="H2982" t="s">
        <v>75</v>
      </c>
      <c r="I2982" t="s">
        <v>130</v>
      </c>
      <c r="J2982" t="s">
        <v>27</v>
      </c>
      <c r="K2982">
        <v>1</v>
      </c>
      <c r="L2982">
        <v>65</v>
      </c>
      <c r="M2982">
        <v>0.1</v>
      </c>
      <c r="N2982">
        <v>58.5</v>
      </c>
      <c r="O2982">
        <v>20.5</v>
      </c>
      <c r="P2982" t="s">
        <v>28</v>
      </c>
      <c r="Q2982" t="s">
        <v>35</v>
      </c>
      <c r="R2982" t="s">
        <v>36</v>
      </c>
      <c r="S2982">
        <v>3.9</v>
      </c>
      <c r="T2982">
        <f>YEAR(tblOrders[[#This Row],[Order Date]])</f>
        <v>2025</v>
      </c>
      <c r="U2982" t="str">
        <f>TEXT(tblOrders[[#This Row],[Order Date]],"mmm-yyyy")</f>
        <v>Mar-2025</v>
      </c>
      <c r="V2982" s="4">
        <f>tblOrders[[#This Row],[Profit]]/tblOrders[[#This Row],[Sales Amount]]</f>
        <v>0.3504273504273504</v>
      </c>
      <c r="W2982" t="str">
        <f>VLOOKUP(tblOrders[[#This Row],[City]],CityRegion,2,0)</f>
        <v>West</v>
      </c>
      <c r="X2982" t="str">
        <f>VLOOKUP(tblOrders[[#This Row],[City]],lookups!A:C,3,0)</f>
        <v>Maharashtra</v>
      </c>
    </row>
    <row r="2983" spans="1:24" x14ac:dyDescent="0.25">
      <c r="A2983" t="s">
        <v>4802</v>
      </c>
      <c r="B2983" s="1">
        <v>45981</v>
      </c>
      <c r="C2983" t="s">
        <v>4803</v>
      </c>
      <c r="D2983" t="s">
        <v>21</v>
      </c>
      <c r="E2983" t="s">
        <v>22</v>
      </c>
      <c r="F2983" t="s">
        <v>23</v>
      </c>
      <c r="G2983" t="s">
        <v>24</v>
      </c>
      <c r="H2983" t="s">
        <v>25</v>
      </c>
      <c r="I2983" t="s">
        <v>52</v>
      </c>
      <c r="J2983" t="s">
        <v>27</v>
      </c>
      <c r="K2983">
        <v>3</v>
      </c>
      <c r="L2983">
        <v>190</v>
      </c>
      <c r="M2983">
        <v>0.2</v>
      </c>
      <c r="N2983">
        <v>456</v>
      </c>
      <c r="O2983">
        <v>81</v>
      </c>
      <c r="P2983" t="s">
        <v>28</v>
      </c>
      <c r="Q2983" t="s">
        <v>29</v>
      </c>
      <c r="R2983" t="s">
        <v>30</v>
      </c>
      <c r="S2983">
        <v>3</v>
      </c>
      <c r="T2983">
        <f>YEAR(tblOrders[[#This Row],[Order Date]])</f>
        <v>2025</v>
      </c>
      <c r="U2983" t="str">
        <f>TEXT(tblOrders[[#This Row],[Order Date]],"mmm-yyyy")</f>
        <v>Nov-2025</v>
      </c>
      <c r="V2983" s="4">
        <f>tblOrders[[#This Row],[Profit]]/tblOrders[[#This Row],[Sales Amount]]</f>
        <v>0.17763157894736842</v>
      </c>
      <c r="W2983" t="str">
        <f>VLOOKUP(tblOrders[[#This Row],[City]],CityRegion,2,0)</f>
        <v>South</v>
      </c>
      <c r="X2983" t="str">
        <f>VLOOKUP(tblOrders[[#This Row],[City]],lookups!A:C,3,0)</f>
        <v>Kerala</v>
      </c>
    </row>
    <row r="2984" spans="1:24" x14ac:dyDescent="0.25">
      <c r="A2984" t="s">
        <v>4804</v>
      </c>
      <c r="B2984" s="1">
        <v>45809</v>
      </c>
      <c r="C2984" t="s">
        <v>3438</v>
      </c>
      <c r="D2984" t="s">
        <v>21</v>
      </c>
      <c r="E2984" t="s">
        <v>60</v>
      </c>
      <c r="F2984" t="s">
        <v>61</v>
      </c>
      <c r="G2984" t="s">
        <v>62</v>
      </c>
      <c r="H2984" t="s">
        <v>63</v>
      </c>
      <c r="I2984" t="s">
        <v>26</v>
      </c>
      <c r="J2984" t="s">
        <v>34</v>
      </c>
      <c r="K2984">
        <v>4</v>
      </c>
      <c r="L2984">
        <v>45</v>
      </c>
      <c r="M2984">
        <v>0.2</v>
      </c>
      <c r="N2984">
        <v>144</v>
      </c>
      <c r="O2984">
        <v>40</v>
      </c>
      <c r="P2984" t="s">
        <v>28</v>
      </c>
      <c r="Q2984" t="s">
        <v>29</v>
      </c>
      <c r="R2984" t="s">
        <v>36</v>
      </c>
      <c r="S2984">
        <v>4.7</v>
      </c>
      <c r="T2984">
        <f>YEAR(tblOrders[[#This Row],[Order Date]])</f>
        <v>2025</v>
      </c>
      <c r="U2984" t="str">
        <f>TEXT(tblOrders[[#This Row],[Order Date]],"mmm-yyyy")</f>
        <v>Jun-2025</v>
      </c>
      <c r="V2984" s="4">
        <f>tblOrders[[#This Row],[Profit]]/tblOrders[[#This Row],[Sales Amount]]</f>
        <v>0.27777777777777779</v>
      </c>
      <c r="W2984" t="str">
        <f>VLOOKUP(tblOrders[[#This Row],[City]],CityRegion,2,0)</f>
        <v>South</v>
      </c>
      <c r="X2984" t="str">
        <f>VLOOKUP(tblOrders[[#This Row],[City]],lookups!A:C,3,0)</f>
        <v>Karnataka</v>
      </c>
    </row>
    <row r="2985" spans="1:24" x14ac:dyDescent="0.25">
      <c r="A2985" t="s">
        <v>4805</v>
      </c>
      <c r="B2985" s="1">
        <v>45769</v>
      </c>
      <c r="C2985" t="s">
        <v>1795</v>
      </c>
      <c r="D2985" t="s">
        <v>21</v>
      </c>
      <c r="E2985" t="s">
        <v>73</v>
      </c>
      <c r="F2985" t="s">
        <v>74</v>
      </c>
      <c r="G2985" t="s">
        <v>68</v>
      </c>
      <c r="H2985" t="s">
        <v>75</v>
      </c>
      <c r="I2985" t="s">
        <v>26</v>
      </c>
      <c r="J2985" t="s">
        <v>27</v>
      </c>
      <c r="K2985">
        <v>3</v>
      </c>
      <c r="L2985">
        <v>65</v>
      </c>
      <c r="M2985">
        <v>0</v>
      </c>
      <c r="N2985">
        <v>195</v>
      </c>
      <c r="O2985">
        <v>81</v>
      </c>
      <c r="P2985" t="s">
        <v>28</v>
      </c>
      <c r="Q2985" t="s">
        <v>46</v>
      </c>
      <c r="R2985" t="s">
        <v>30</v>
      </c>
      <c r="S2985">
        <v>3.8</v>
      </c>
      <c r="T2985">
        <f>YEAR(tblOrders[[#This Row],[Order Date]])</f>
        <v>2025</v>
      </c>
      <c r="U2985" t="str">
        <f>TEXT(tblOrders[[#This Row],[Order Date]],"mmm-yyyy")</f>
        <v>Apr-2025</v>
      </c>
      <c r="V2985" s="4">
        <f>tblOrders[[#This Row],[Profit]]/tblOrders[[#This Row],[Sales Amount]]</f>
        <v>0.41538461538461541</v>
      </c>
      <c r="W2985" t="str">
        <f>VLOOKUP(tblOrders[[#This Row],[City]],CityRegion,2,0)</f>
        <v>South</v>
      </c>
      <c r="X2985" t="str">
        <f>VLOOKUP(tblOrders[[#This Row],[City]],lookups!A:C,3,0)</f>
        <v>Karnataka</v>
      </c>
    </row>
    <row r="2986" spans="1:24" x14ac:dyDescent="0.25">
      <c r="A2986" t="s">
        <v>4806</v>
      </c>
      <c r="B2986" s="1">
        <v>45710</v>
      </c>
      <c r="C2986" t="s">
        <v>2070</v>
      </c>
      <c r="D2986" t="s">
        <v>21</v>
      </c>
      <c r="E2986" t="s">
        <v>22</v>
      </c>
      <c r="F2986" t="s">
        <v>23</v>
      </c>
      <c r="G2986" t="s">
        <v>24</v>
      </c>
      <c r="H2986" t="s">
        <v>25</v>
      </c>
      <c r="I2986" t="s">
        <v>57</v>
      </c>
      <c r="J2986" t="s">
        <v>45</v>
      </c>
      <c r="K2986">
        <v>5</v>
      </c>
      <c r="L2986">
        <v>190</v>
      </c>
      <c r="M2986">
        <v>0.1</v>
      </c>
      <c r="N2986">
        <v>855</v>
      </c>
      <c r="O2986">
        <v>230</v>
      </c>
      <c r="P2986" t="s">
        <v>28</v>
      </c>
      <c r="Q2986" t="s">
        <v>86</v>
      </c>
      <c r="R2986" t="s">
        <v>36</v>
      </c>
      <c r="S2986">
        <v>4.3</v>
      </c>
      <c r="T2986">
        <f>YEAR(tblOrders[[#This Row],[Order Date]])</f>
        <v>2025</v>
      </c>
      <c r="U2986" t="str">
        <f>TEXT(tblOrders[[#This Row],[Order Date]],"mmm-yyyy")</f>
        <v>Feb-2025</v>
      </c>
      <c r="V2986" s="4">
        <f>tblOrders[[#This Row],[Profit]]/tblOrders[[#This Row],[Sales Amount]]</f>
        <v>0.26900584795321636</v>
      </c>
      <c r="W2986" t="str">
        <f>VLOOKUP(tblOrders[[#This Row],[City]],CityRegion,2,0)</f>
        <v>South</v>
      </c>
      <c r="X2986" t="str">
        <f>VLOOKUP(tblOrders[[#This Row],[City]],lookups!A:C,3,0)</f>
        <v>Kerala</v>
      </c>
    </row>
    <row r="2987" spans="1:24" x14ac:dyDescent="0.25">
      <c r="A2987" t="s">
        <v>4807</v>
      </c>
      <c r="B2987" s="1">
        <v>45668</v>
      </c>
      <c r="C2987" t="s">
        <v>2626</v>
      </c>
      <c r="D2987" t="s">
        <v>21</v>
      </c>
      <c r="E2987" t="s">
        <v>40</v>
      </c>
      <c r="F2987" t="s">
        <v>41</v>
      </c>
      <c r="G2987" t="s">
        <v>42</v>
      </c>
      <c r="H2987" t="s">
        <v>43</v>
      </c>
      <c r="I2987" t="s">
        <v>70</v>
      </c>
      <c r="J2987" t="s">
        <v>34</v>
      </c>
      <c r="K2987">
        <v>1</v>
      </c>
      <c r="L2987">
        <v>18</v>
      </c>
      <c r="M2987">
        <v>0.15</v>
      </c>
      <c r="N2987">
        <v>15.3</v>
      </c>
      <c r="O2987">
        <v>6.3</v>
      </c>
      <c r="P2987" t="s">
        <v>28</v>
      </c>
      <c r="Q2987" t="s">
        <v>29</v>
      </c>
      <c r="R2987" t="s">
        <v>123</v>
      </c>
      <c r="S2987">
        <v>4.3</v>
      </c>
      <c r="T2987">
        <f>YEAR(tblOrders[[#This Row],[Order Date]])</f>
        <v>2025</v>
      </c>
      <c r="U2987" t="str">
        <f>TEXT(tblOrders[[#This Row],[Order Date]],"mmm-yyyy")</f>
        <v>Jan-2025</v>
      </c>
      <c r="V2987" s="4">
        <f>tblOrders[[#This Row],[Profit]]/tblOrders[[#This Row],[Sales Amount]]</f>
        <v>0.41176470588235292</v>
      </c>
      <c r="W2987" t="str">
        <f>VLOOKUP(tblOrders[[#This Row],[City]],CityRegion,2,0)</f>
        <v>South</v>
      </c>
      <c r="X2987" t="str">
        <f>VLOOKUP(tblOrders[[#This Row],[City]],lookups!A:C,3,0)</f>
        <v>Telengana</v>
      </c>
    </row>
    <row r="2988" spans="1:24" x14ac:dyDescent="0.25">
      <c r="A2988" t="s">
        <v>4808</v>
      </c>
      <c r="B2988" s="1">
        <v>45670</v>
      </c>
      <c r="C2988" t="s">
        <v>4809</v>
      </c>
      <c r="D2988" t="s">
        <v>21</v>
      </c>
      <c r="E2988" t="s">
        <v>66</v>
      </c>
      <c r="F2988" t="s">
        <v>67</v>
      </c>
      <c r="G2988" t="s">
        <v>68</v>
      </c>
      <c r="H2988" t="s">
        <v>69</v>
      </c>
      <c r="I2988" t="s">
        <v>33</v>
      </c>
      <c r="J2988" t="s">
        <v>27</v>
      </c>
      <c r="K2988">
        <v>4</v>
      </c>
      <c r="L2988">
        <v>149</v>
      </c>
      <c r="M2988">
        <v>0.2</v>
      </c>
      <c r="N2988">
        <v>476.8</v>
      </c>
      <c r="O2988">
        <v>96.8</v>
      </c>
      <c r="P2988" t="s">
        <v>28</v>
      </c>
      <c r="Q2988" t="s">
        <v>86</v>
      </c>
      <c r="R2988" t="s">
        <v>30</v>
      </c>
      <c r="S2988">
        <v>4.5</v>
      </c>
      <c r="T2988">
        <f>YEAR(tblOrders[[#This Row],[Order Date]])</f>
        <v>2025</v>
      </c>
      <c r="U2988" t="str">
        <f>TEXT(tblOrders[[#This Row],[Order Date]],"mmm-yyyy")</f>
        <v>Jan-2025</v>
      </c>
      <c r="V2988" s="4">
        <f>tblOrders[[#This Row],[Profit]]/tblOrders[[#This Row],[Sales Amount]]</f>
        <v>0.2030201342281879</v>
      </c>
      <c r="W2988" t="str">
        <f>VLOOKUP(tblOrders[[#This Row],[City]],CityRegion,2,0)</f>
        <v>North</v>
      </c>
      <c r="X2988" t="str">
        <f>VLOOKUP(tblOrders[[#This Row],[City]],lookups!A:C,3,0)</f>
        <v>Delhi</v>
      </c>
    </row>
    <row r="2989" spans="1:24" x14ac:dyDescent="0.25">
      <c r="A2989" t="s">
        <v>4810</v>
      </c>
      <c r="B2989" s="1">
        <v>45982</v>
      </c>
      <c r="C2989" t="s">
        <v>4537</v>
      </c>
      <c r="D2989" t="s">
        <v>21</v>
      </c>
      <c r="E2989" t="s">
        <v>108</v>
      </c>
      <c r="F2989" t="s">
        <v>109</v>
      </c>
      <c r="G2989" t="s">
        <v>62</v>
      </c>
      <c r="H2989" t="s">
        <v>110</v>
      </c>
      <c r="I2989" t="s">
        <v>26</v>
      </c>
      <c r="J2989" t="s">
        <v>45</v>
      </c>
      <c r="K2989">
        <v>2</v>
      </c>
      <c r="L2989">
        <v>110</v>
      </c>
      <c r="M2989">
        <v>0.15</v>
      </c>
      <c r="N2989">
        <v>187</v>
      </c>
      <c r="O2989">
        <v>51</v>
      </c>
      <c r="P2989" t="s">
        <v>28</v>
      </c>
      <c r="Q2989" t="s">
        <v>35</v>
      </c>
      <c r="R2989" t="s">
        <v>36</v>
      </c>
      <c r="S2989">
        <v>4.8</v>
      </c>
      <c r="T2989">
        <f>YEAR(tblOrders[[#This Row],[Order Date]])</f>
        <v>2025</v>
      </c>
      <c r="U2989" t="str">
        <f>TEXT(tblOrders[[#This Row],[Order Date]],"mmm-yyyy")</f>
        <v>Nov-2025</v>
      </c>
      <c r="V2989" s="4">
        <f>tblOrders[[#This Row],[Profit]]/tblOrders[[#This Row],[Sales Amount]]</f>
        <v>0.27272727272727271</v>
      </c>
      <c r="W2989" t="str">
        <f>VLOOKUP(tblOrders[[#This Row],[City]],CityRegion,2,0)</f>
        <v>South</v>
      </c>
      <c r="X2989" t="str">
        <f>VLOOKUP(tblOrders[[#This Row],[City]],lookups!A:C,3,0)</f>
        <v>Karnataka</v>
      </c>
    </row>
    <row r="2990" spans="1:24" x14ac:dyDescent="0.25">
      <c r="A2990" t="s">
        <v>4811</v>
      </c>
      <c r="B2990" s="1">
        <v>45773</v>
      </c>
      <c r="C2990" t="s">
        <v>3066</v>
      </c>
      <c r="D2990" t="s">
        <v>39</v>
      </c>
      <c r="E2990" t="s">
        <v>60</v>
      </c>
      <c r="F2990" t="s">
        <v>61</v>
      </c>
      <c r="G2990" t="s">
        <v>62</v>
      </c>
      <c r="H2990" t="s">
        <v>63</v>
      </c>
      <c r="I2990" t="s">
        <v>84</v>
      </c>
      <c r="J2990" t="s">
        <v>27</v>
      </c>
      <c r="K2990">
        <v>3</v>
      </c>
      <c r="L2990">
        <v>45</v>
      </c>
      <c r="M2990">
        <v>0.15</v>
      </c>
      <c r="N2990">
        <v>114.75</v>
      </c>
      <c r="O2990">
        <v>36.75</v>
      </c>
      <c r="P2990" t="s">
        <v>28</v>
      </c>
      <c r="Q2990" t="s">
        <v>29</v>
      </c>
      <c r="R2990" t="s">
        <v>123</v>
      </c>
      <c r="S2990">
        <v>4.8</v>
      </c>
      <c r="T2990">
        <f>YEAR(tblOrders[[#This Row],[Order Date]])</f>
        <v>2025</v>
      </c>
      <c r="U2990" t="str">
        <f>TEXT(tblOrders[[#This Row],[Order Date]],"mmm-yyyy")</f>
        <v>Apr-2025</v>
      </c>
      <c r="V2990" s="4">
        <f>tblOrders[[#This Row],[Profit]]/tblOrders[[#This Row],[Sales Amount]]</f>
        <v>0.3202614379084967</v>
      </c>
      <c r="W2990" t="str">
        <f>VLOOKUP(tblOrders[[#This Row],[City]],CityRegion,2,0)</f>
        <v>West</v>
      </c>
      <c r="X2990" t="str">
        <f>VLOOKUP(tblOrders[[#This Row],[City]],lookups!A:C,3,0)</f>
        <v>Maharashtra</v>
      </c>
    </row>
    <row r="2991" spans="1:24" x14ac:dyDescent="0.25">
      <c r="A2991" t="s">
        <v>4812</v>
      </c>
      <c r="B2991" s="1">
        <v>45914</v>
      </c>
      <c r="C2991" t="s">
        <v>2622</v>
      </c>
      <c r="D2991" t="s">
        <v>21</v>
      </c>
      <c r="E2991" t="s">
        <v>79</v>
      </c>
      <c r="F2991" t="s">
        <v>80</v>
      </c>
      <c r="G2991" t="s">
        <v>68</v>
      </c>
      <c r="H2991" t="s">
        <v>81</v>
      </c>
      <c r="I2991" t="s">
        <v>52</v>
      </c>
      <c r="J2991" t="s">
        <v>45</v>
      </c>
      <c r="K2991">
        <v>4</v>
      </c>
      <c r="L2991">
        <v>799</v>
      </c>
      <c r="M2991">
        <v>0.05</v>
      </c>
      <c r="N2991">
        <v>3036.2</v>
      </c>
      <c r="O2991">
        <v>556.20000000000005</v>
      </c>
      <c r="P2991" t="s">
        <v>28</v>
      </c>
      <c r="Q2991" t="s">
        <v>29</v>
      </c>
      <c r="R2991" t="s">
        <v>30</v>
      </c>
      <c r="S2991">
        <v>2.5</v>
      </c>
      <c r="T2991">
        <f>YEAR(tblOrders[[#This Row],[Order Date]])</f>
        <v>2025</v>
      </c>
      <c r="U2991" t="str">
        <f>TEXT(tblOrders[[#This Row],[Order Date]],"mmm-yyyy")</f>
        <v>Sep-2025</v>
      </c>
      <c r="V2991" s="4">
        <f>tblOrders[[#This Row],[Profit]]/tblOrders[[#This Row],[Sales Amount]]</f>
        <v>0.18318951320729862</v>
      </c>
      <c r="W2991" t="str">
        <f>VLOOKUP(tblOrders[[#This Row],[City]],CityRegion,2,0)</f>
        <v>South</v>
      </c>
      <c r="X2991" t="str">
        <f>VLOOKUP(tblOrders[[#This Row],[City]],lookups!A:C,3,0)</f>
        <v>Kerala</v>
      </c>
    </row>
    <row r="2992" spans="1:24" x14ac:dyDescent="0.25">
      <c r="A2992" t="s">
        <v>4813</v>
      </c>
      <c r="B2992" s="1">
        <v>45935</v>
      </c>
      <c r="C2992" t="s">
        <v>3833</v>
      </c>
      <c r="D2992" t="s">
        <v>21</v>
      </c>
      <c r="E2992" t="s">
        <v>101</v>
      </c>
      <c r="F2992" t="s">
        <v>102</v>
      </c>
      <c r="G2992" t="s">
        <v>24</v>
      </c>
      <c r="H2992" t="s">
        <v>103</v>
      </c>
      <c r="I2992" t="s">
        <v>139</v>
      </c>
      <c r="J2992" t="s">
        <v>34</v>
      </c>
      <c r="K2992">
        <v>5</v>
      </c>
      <c r="L2992">
        <v>120</v>
      </c>
      <c r="M2992">
        <v>0</v>
      </c>
      <c r="N2992">
        <v>600</v>
      </c>
      <c r="O2992">
        <v>210</v>
      </c>
      <c r="P2992" t="s">
        <v>85</v>
      </c>
      <c r="Q2992" t="s">
        <v>46</v>
      </c>
      <c r="R2992" t="s">
        <v>36</v>
      </c>
      <c r="S2992">
        <v>4.7</v>
      </c>
      <c r="T2992">
        <f>YEAR(tblOrders[[#This Row],[Order Date]])</f>
        <v>2025</v>
      </c>
      <c r="U2992" t="str">
        <f>TEXT(tblOrders[[#This Row],[Order Date]],"mmm-yyyy")</f>
        <v>Oct-2025</v>
      </c>
      <c r="V2992" s="4">
        <f>tblOrders[[#This Row],[Profit]]/tblOrders[[#This Row],[Sales Amount]]</f>
        <v>0.35</v>
      </c>
      <c r="W2992" t="str">
        <f>VLOOKUP(tblOrders[[#This Row],[City]],CityRegion,2,0)</f>
        <v>South</v>
      </c>
      <c r="X2992" t="str">
        <f>VLOOKUP(tblOrders[[#This Row],[City]],lookups!A:C,3,0)</f>
        <v>Tamil Nadu</v>
      </c>
    </row>
    <row r="2993" spans="1:24" x14ac:dyDescent="0.25">
      <c r="A2993" t="s">
        <v>4814</v>
      </c>
      <c r="B2993" s="1">
        <v>45983</v>
      </c>
      <c r="C2993" t="s">
        <v>3069</v>
      </c>
      <c r="D2993" t="s">
        <v>21</v>
      </c>
      <c r="E2993" t="s">
        <v>66</v>
      </c>
      <c r="F2993" t="s">
        <v>67</v>
      </c>
      <c r="G2993" t="s">
        <v>68</v>
      </c>
      <c r="H2993" t="s">
        <v>69</v>
      </c>
      <c r="I2993" t="s">
        <v>44</v>
      </c>
      <c r="J2993" t="s">
        <v>45</v>
      </c>
      <c r="K2993">
        <v>5</v>
      </c>
      <c r="L2993">
        <v>149</v>
      </c>
      <c r="M2993">
        <v>0.05</v>
      </c>
      <c r="N2993">
        <v>707.75</v>
      </c>
      <c r="O2993">
        <v>232.75</v>
      </c>
      <c r="P2993" t="s">
        <v>28</v>
      </c>
      <c r="Q2993" t="s">
        <v>91</v>
      </c>
      <c r="R2993" t="s">
        <v>36</v>
      </c>
      <c r="S2993">
        <v>4.5</v>
      </c>
      <c r="T2993">
        <f>YEAR(tblOrders[[#This Row],[Order Date]])</f>
        <v>2025</v>
      </c>
      <c r="U2993" t="str">
        <f>TEXT(tblOrders[[#This Row],[Order Date]],"mmm-yyyy")</f>
        <v>Nov-2025</v>
      </c>
      <c r="V2993" s="4">
        <f>tblOrders[[#This Row],[Profit]]/tblOrders[[#This Row],[Sales Amount]]</f>
        <v>0.32885906040268459</v>
      </c>
      <c r="W2993" t="str">
        <f>VLOOKUP(tblOrders[[#This Row],[City]],CityRegion,2,0)</f>
        <v>South</v>
      </c>
      <c r="X2993" t="str">
        <f>VLOOKUP(tblOrders[[#This Row],[City]],lookups!A:C,3,0)</f>
        <v>Kerala</v>
      </c>
    </row>
    <row r="2994" spans="1:24" x14ac:dyDescent="0.25">
      <c r="A2994" t="s">
        <v>4815</v>
      </c>
      <c r="B2994" s="1">
        <v>45908</v>
      </c>
      <c r="C2994" t="s">
        <v>4816</v>
      </c>
      <c r="D2994" t="s">
        <v>39</v>
      </c>
      <c r="E2994" t="s">
        <v>66</v>
      </c>
      <c r="F2994" t="s">
        <v>67</v>
      </c>
      <c r="G2994" t="s">
        <v>68</v>
      </c>
      <c r="H2994" t="s">
        <v>69</v>
      </c>
      <c r="I2994" t="s">
        <v>130</v>
      </c>
      <c r="J2994" t="s">
        <v>34</v>
      </c>
      <c r="K2994">
        <v>4</v>
      </c>
      <c r="L2994">
        <v>149</v>
      </c>
      <c r="M2994">
        <v>0.05</v>
      </c>
      <c r="N2994">
        <v>566.20000000000005</v>
      </c>
      <c r="O2994">
        <v>186.2</v>
      </c>
      <c r="P2994" t="s">
        <v>28</v>
      </c>
      <c r="Q2994" t="s">
        <v>29</v>
      </c>
      <c r="R2994" t="s">
        <v>30</v>
      </c>
      <c r="S2994">
        <v>4.8</v>
      </c>
      <c r="T2994">
        <f>YEAR(tblOrders[[#This Row],[Order Date]])</f>
        <v>2025</v>
      </c>
      <c r="U2994" t="str">
        <f>TEXT(tblOrders[[#This Row],[Order Date]],"mmm-yyyy")</f>
        <v>Sep-2025</v>
      </c>
      <c r="V2994" s="4">
        <f>tblOrders[[#This Row],[Profit]]/tblOrders[[#This Row],[Sales Amount]]</f>
        <v>0.32885906040268453</v>
      </c>
      <c r="W2994" t="str">
        <f>VLOOKUP(tblOrders[[#This Row],[City]],CityRegion,2,0)</f>
        <v>West</v>
      </c>
      <c r="X2994" t="str">
        <f>VLOOKUP(tblOrders[[#This Row],[City]],lookups!A:C,3,0)</f>
        <v>Maharashtra</v>
      </c>
    </row>
    <row r="2995" spans="1:24" x14ac:dyDescent="0.25">
      <c r="A2995" t="s">
        <v>4817</v>
      </c>
      <c r="B2995" s="1">
        <v>46005</v>
      </c>
      <c r="C2995" t="s">
        <v>4818</v>
      </c>
      <c r="D2995" t="s">
        <v>21</v>
      </c>
      <c r="E2995" t="s">
        <v>60</v>
      </c>
      <c r="F2995" t="s">
        <v>61</v>
      </c>
      <c r="G2995" t="s">
        <v>62</v>
      </c>
      <c r="H2995" t="s">
        <v>63</v>
      </c>
      <c r="I2995" t="s">
        <v>139</v>
      </c>
      <c r="J2995" t="s">
        <v>45</v>
      </c>
      <c r="K2995">
        <v>4</v>
      </c>
      <c r="L2995">
        <v>45</v>
      </c>
      <c r="M2995">
        <v>0.05</v>
      </c>
      <c r="N2995">
        <v>171</v>
      </c>
      <c r="O2995">
        <v>67</v>
      </c>
      <c r="P2995" t="s">
        <v>148</v>
      </c>
      <c r="Q2995" t="s">
        <v>86</v>
      </c>
      <c r="R2995" t="s">
        <v>30</v>
      </c>
      <c r="S2995">
        <v>2.9</v>
      </c>
      <c r="T2995">
        <f>YEAR(tblOrders[[#This Row],[Order Date]])</f>
        <v>2025</v>
      </c>
      <c r="U2995" t="str">
        <f>TEXT(tblOrders[[#This Row],[Order Date]],"mmm-yyyy")</f>
        <v>Dec-2025</v>
      </c>
      <c r="V2995" s="4">
        <f>tblOrders[[#This Row],[Profit]]/tblOrders[[#This Row],[Sales Amount]]</f>
        <v>0.391812865497076</v>
      </c>
      <c r="W2995" t="str">
        <f>VLOOKUP(tblOrders[[#This Row],[City]],CityRegion,2,0)</f>
        <v>South</v>
      </c>
      <c r="X2995" t="str">
        <f>VLOOKUP(tblOrders[[#This Row],[City]],lookups!A:C,3,0)</f>
        <v>Tamil Nadu</v>
      </c>
    </row>
    <row r="2996" spans="1:24" x14ac:dyDescent="0.25">
      <c r="A2996" t="s">
        <v>4819</v>
      </c>
      <c r="B2996" s="1">
        <v>45731</v>
      </c>
      <c r="C2996" t="s">
        <v>3909</v>
      </c>
      <c r="D2996" t="s">
        <v>39</v>
      </c>
      <c r="E2996" t="s">
        <v>73</v>
      </c>
      <c r="F2996" t="s">
        <v>74</v>
      </c>
      <c r="G2996" t="s">
        <v>68</v>
      </c>
      <c r="H2996" t="s">
        <v>75</v>
      </c>
      <c r="I2996" t="s">
        <v>76</v>
      </c>
      <c r="J2996" t="s">
        <v>27</v>
      </c>
      <c r="K2996">
        <v>1</v>
      </c>
      <c r="L2996">
        <v>65</v>
      </c>
      <c r="M2996">
        <v>0.1</v>
      </c>
      <c r="N2996">
        <v>58.5</v>
      </c>
      <c r="O2996">
        <v>20.5</v>
      </c>
      <c r="P2996" t="s">
        <v>28</v>
      </c>
      <c r="Q2996" t="s">
        <v>91</v>
      </c>
      <c r="R2996" t="s">
        <v>36</v>
      </c>
      <c r="S2996">
        <v>2.9</v>
      </c>
      <c r="T2996">
        <f>YEAR(tblOrders[[#This Row],[Order Date]])</f>
        <v>2025</v>
      </c>
      <c r="U2996" t="str">
        <f>TEXT(tblOrders[[#This Row],[Order Date]],"mmm-yyyy")</f>
        <v>Mar-2025</v>
      </c>
      <c r="V2996" s="4">
        <f>tblOrders[[#This Row],[Profit]]/tblOrders[[#This Row],[Sales Amount]]</f>
        <v>0.3504273504273504</v>
      </c>
      <c r="W2996" t="str">
        <f>VLOOKUP(tblOrders[[#This Row],[City]],CityRegion,2,0)</f>
        <v>South</v>
      </c>
      <c r="X2996" t="str">
        <f>VLOOKUP(tblOrders[[#This Row],[City]],lookups!A:C,3,0)</f>
        <v>Kerala</v>
      </c>
    </row>
    <row r="2997" spans="1:24" x14ac:dyDescent="0.25">
      <c r="A2997" t="s">
        <v>4820</v>
      </c>
      <c r="B2997" s="1">
        <v>45755</v>
      </c>
      <c r="C2997" t="s">
        <v>1652</v>
      </c>
      <c r="D2997" t="s">
        <v>39</v>
      </c>
      <c r="E2997" t="s">
        <v>79</v>
      </c>
      <c r="F2997" t="s">
        <v>80</v>
      </c>
      <c r="G2997" t="s">
        <v>68</v>
      </c>
      <c r="H2997" t="s">
        <v>81</v>
      </c>
      <c r="I2997" t="s">
        <v>84</v>
      </c>
      <c r="J2997" t="s">
        <v>45</v>
      </c>
      <c r="K2997">
        <v>5</v>
      </c>
      <c r="L2997">
        <v>799</v>
      </c>
      <c r="M2997">
        <v>0.05</v>
      </c>
      <c r="N2997">
        <v>3795.25</v>
      </c>
      <c r="O2997">
        <v>695.25</v>
      </c>
      <c r="P2997" t="s">
        <v>28</v>
      </c>
      <c r="Q2997" t="s">
        <v>35</v>
      </c>
      <c r="R2997" t="s">
        <v>30</v>
      </c>
      <c r="S2997">
        <v>3.4</v>
      </c>
      <c r="T2997">
        <f>YEAR(tblOrders[[#This Row],[Order Date]])</f>
        <v>2025</v>
      </c>
      <c r="U2997" t="str">
        <f>TEXT(tblOrders[[#This Row],[Order Date]],"mmm-yyyy")</f>
        <v>Apr-2025</v>
      </c>
      <c r="V2997" s="4">
        <f>tblOrders[[#This Row],[Profit]]/tblOrders[[#This Row],[Sales Amount]]</f>
        <v>0.18318951320729859</v>
      </c>
      <c r="W2997" t="str">
        <f>VLOOKUP(tblOrders[[#This Row],[City]],CityRegion,2,0)</f>
        <v>West</v>
      </c>
      <c r="X2997" t="str">
        <f>VLOOKUP(tblOrders[[#This Row],[City]],lookups!A:C,3,0)</f>
        <v>Maharashtra</v>
      </c>
    </row>
    <row r="2998" spans="1:24" x14ac:dyDescent="0.25">
      <c r="A2998" t="s">
        <v>4821</v>
      </c>
      <c r="B2998" s="1">
        <v>45774</v>
      </c>
      <c r="C2998" t="s">
        <v>4822</v>
      </c>
      <c r="D2998" t="s">
        <v>21</v>
      </c>
      <c r="E2998" t="s">
        <v>55</v>
      </c>
      <c r="F2998" t="s">
        <v>56</v>
      </c>
      <c r="G2998" t="s">
        <v>24</v>
      </c>
      <c r="H2998" t="s">
        <v>51</v>
      </c>
      <c r="I2998" t="s">
        <v>52</v>
      </c>
      <c r="J2998" t="s">
        <v>45</v>
      </c>
      <c r="K2998">
        <v>1</v>
      </c>
      <c r="L2998">
        <v>42</v>
      </c>
      <c r="M2998">
        <v>0.1</v>
      </c>
      <c r="N2998">
        <v>37.799999999999997</v>
      </c>
      <c r="O2998">
        <v>13.8</v>
      </c>
      <c r="P2998" t="s">
        <v>28</v>
      </c>
      <c r="Q2998" t="s">
        <v>91</v>
      </c>
      <c r="R2998" t="s">
        <v>36</v>
      </c>
      <c r="S2998">
        <v>4.2</v>
      </c>
      <c r="T2998">
        <f>YEAR(tblOrders[[#This Row],[Order Date]])</f>
        <v>2025</v>
      </c>
      <c r="U2998" t="str">
        <f>TEXT(tblOrders[[#This Row],[Order Date]],"mmm-yyyy")</f>
        <v>Apr-2025</v>
      </c>
      <c r="V2998" s="4">
        <f>tblOrders[[#This Row],[Profit]]/tblOrders[[#This Row],[Sales Amount]]</f>
        <v>0.36507936507936511</v>
      </c>
      <c r="W2998" t="str">
        <f>VLOOKUP(tblOrders[[#This Row],[City]],CityRegion,2,0)</f>
        <v>South</v>
      </c>
      <c r="X2998" t="str">
        <f>VLOOKUP(tblOrders[[#This Row],[City]],lookups!A:C,3,0)</f>
        <v>Kerala</v>
      </c>
    </row>
    <row r="2999" spans="1:24" x14ac:dyDescent="0.25">
      <c r="A2999" t="s">
        <v>4823</v>
      </c>
      <c r="B2999" s="1">
        <v>45836</v>
      </c>
      <c r="C2999" t="s">
        <v>4824</v>
      </c>
      <c r="D2999" t="s">
        <v>39</v>
      </c>
      <c r="E2999" t="s">
        <v>55</v>
      </c>
      <c r="F2999" t="s">
        <v>56</v>
      </c>
      <c r="G2999" t="s">
        <v>24</v>
      </c>
      <c r="H2999" t="s">
        <v>51</v>
      </c>
      <c r="I2999" t="s">
        <v>26</v>
      </c>
      <c r="J2999" t="s">
        <v>27</v>
      </c>
      <c r="K2999">
        <v>5</v>
      </c>
      <c r="L2999">
        <v>42</v>
      </c>
      <c r="M2999">
        <v>0.2</v>
      </c>
      <c r="N2999">
        <v>168</v>
      </c>
      <c r="O2999">
        <v>48</v>
      </c>
      <c r="P2999" t="s">
        <v>28</v>
      </c>
      <c r="Q2999" t="s">
        <v>29</v>
      </c>
      <c r="R2999" t="s">
        <v>30</v>
      </c>
      <c r="S2999">
        <v>3</v>
      </c>
      <c r="T2999">
        <f>YEAR(tblOrders[[#This Row],[Order Date]])</f>
        <v>2025</v>
      </c>
      <c r="U2999" t="str">
        <f>TEXT(tblOrders[[#This Row],[Order Date]],"mmm-yyyy")</f>
        <v>Jun-2025</v>
      </c>
      <c r="V2999" s="4">
        <f>tblOrders[[#This Row],[Profit]]/tblOrders[[#This Row],[Sales Amount]]</f>
        <v>0.2857142857142857</v>
      </c>
      <c r="W2999" t="str">
        <f>VLOOKUP(tblOrders[[#This Row],[City]],CityRegion,2,0)</f>
        <v>South</v>
      </c>
      <c r="X2999" t="str">
        <f>VLOOKUP(tblOrders[[#This Row],[City]],lookups!A:C,3,0)</f>
        <v>Karnataka</v>
      </c>
    </row>
    <row r="3000" spans="1:24" x14ac:dyDescent="0.25">
      <c r="A3000" t="s">
        <v>4825</v>
      </c>
      <c r="B3000" s="1">
        <v>45896</v>
      </c>
      <c r="C3000" t="s">
        <v>4826</v>
      </c>
      <c r="D3000" t="s">
        <v>21</v>
      </c>
      <c r="E3000" t="s">
        <v>101</v>
      </c>
      <c r="F3000" t="s">
        <v>102</v>
      </c>
      <c r="G3000" t="s">
        <v>24</v>
      </c>
      <c r="H3000" t="s">
        <v>103</v>
      </c>
      <c r="I3000" t="s">
        <v>44</v>
      </c>
      <c r="J3000" t="s">
        <v>27</v>
      </c>
      <c r="K3000">
        <v>5</v>
      </c>
      <c r="L3000">
        <v>120</v>
      </c>
      <c r="M3000">
        <v>0.15</v>
      </c>
      <c r="N3000">
        <v>510</v>
      </c>
      <c r="O3000">
        <v>120</v>
      </c>
      <c r="P3000" t="s">
        <v>28</v>
      </c>
      <c r="Q3000" t="s">
        <v>86</v>
      </c>
      <c r="R3000" t="s">
        <v>36</v>
      </c>
      <c r="S3000">
        <v>3.9</v>
      </c>
      <c r="T3000">
        <f>YEAR(tblOrders[[#This Row],[Order Date]])</f>
        <v>2025</v>
      </c>
      <c r="U3000" t="str">
        <f>TEXT(tblOrders[[#This Row],[Order Date]],"mmm-yyyy")</f>
        <v>Aug-2025</v>
      </c>
      <c r="V3000" s="4">
        <f>tblOrders[[#This Row],[Profit]]/tblOrders[[#This Row],[Sales Amount]]</f>
        <v>0.23529411764705882</v>
      </c>
      <c r="W3000" t="str">
        <f>VLOOKUP(tblOrders[[#This Row],[City]],CityRegion,2,0)</f>
        <v>South</v>
      </c>
      <c r="X3000" t="str">
        <f>VLOOKUP(tblOrders[[#This Row],[City]],lookups!A:C,3,0)</f>
        <v>Kerala</v>
      </c>
    </row>
    <row r="3001" spans="1:24" x14ac:dyDescent="0.25">
      <c r="A3001" t="s">
        <v>4827</v>
      </c>
      <c r="B3001" s="1">
        <v>45831</v>
      </c>
      <c r="C3001" t="s">
        <v>891</v>
      </c>
      <c r="D3001" t="s">
        <v>21</v>
      </c>
      <c r="E3001" t="s">
        <v>79</v>
      </c>
      <c r="F3001" t="s">
        <v>80</v>
      </c>
      <c r="G3001" t="s">
        <v>68</v>
      </c>
      <c r="H3001" t="s">
        <v>81</v>
      </c>
      <c r="I3001" t="s">
        <v>57</v>
      </c>
      <c r="J3001" t="s">
        <v>34</v>
      </c>
      <c r="K3001">
        <v>1</v>
      </c>
      <c r="L3001">
        <v>799</v>
      </c>
      <c r="M3001">
        <v>0.1</v>
      </c>
      <c r="N3001">
        <v>719.1</v>
      </c>
      <c r="O3001">
        <v>99.1</v>
      </c>
      <c r="P3001" t="s">
        <v>28</v>
      </c>
      <c r="Q3001" t="s">
        <v>46</v>
      </c>
      <c r="R3001" t="s">
        <v>36</v>
      </c>
      <c r="S3001">
        <v>2.9</v>
      </c>
      <c r="T3001">
        <f>YEAR(tblOrders[[#This Row],[Order Date]])</f>
        <v>2025</v>
      </c>
      <c r="U3001" t="str">
        <f>TEXT(tblOrders[[#This Row],[Order Date]],"mmm-yyyy")</f>
        <v>Jun-2025</v>
      </c>
      <c r="V3001" s="4">
        <f>tblOrders[[#This Row],[Profit]]/tblOrders[[#This Row],[Sales Amount]]</f>
        <v>0.13781115282992629</v>
      </c>
      <c r="W3001" t="str">
        <f>VLOOKUP(tblOrders[[#This Row],[City]],CityRegion,2,0)</f>
        <v>South</v>
      </c>
      <c r="X3001" t="str">
        <f>VLOOKUP(tblOrders[[#This Row],[City]],lookups!A:C,3,0)</f>
        <v>Kerala</v>
      </c>
    </row>
    <row r="3002" spans="1:24" x14ac:dyDescent="0.25">
      <c r="A3002" t="s">
        <v>4828</v>
      </c>
      <c r="B3002" s="1">
        <v>45671</v>
      </c>
      <c r="C3002" t="s">
        <v>3365</v>
      </c>
      <c r="D3002" t="s">
        <v>21</v>
      </c>
      <c r="E3002" t="s">
        <v>101</v>
      </c>
      <c r="F3002" t="s">
        <v>102</v>
      </c>
      <c r="G3002" t="s">
        <v>24</v>
      </c>
      <c r="H3002" t="s">
        <v>103</v>
      </c>
      <c r="I3002" t="s">
        <v>57</v>
      </c>
      <c r="J3002" t="s">
        <v>34</v>
      </c>
      <c r="K3002">
        <v>1</v>
      </c>
      <c r="L3002">
        <v>120</v>
      </c>
      <c r="M3002">
        <v>0.1</v>
      </c>
      <c r="N3002">
        <v>108</v>
      </c>
      <c r="O3002">
        <v>30</v>
      </c>
      <c r="P3002" t="s">
        <v>28</v>
      </c>
      <c r="Q3002" t="s">
        <v>46</v>
      </c>
      <c r="R3002" t="s">
        <v>36</v>
      </c>
      <c r="S3002">
        <v>3</v>
      </c>
      <c r="T3002">
        <f>YEAR(tblOrders[[#This Row],[Order Date]])</f>
        <v>2025</v>
      </c>
      <c r="U3002" t="str">
        <f>TEXT(tblOrders[[#This Row],[Order Date]],"mmm-yyyy")</f>
        <v>Jan-2025</v>
      </c>
      <c r="V3002" s="4">
        <f>tblOrders[[#This Row],[Profit]]/tblOrders[[#This Row],[Sales Amount]]</f>
        <v>0.27777777777777779</v>
      </c>
      <c r="W3002" t="str">
        <f>VLOOKUP(tblOrders[[#This Row],[City]],CityRegion,2,0)</f>
        <v>South</v>
      </c>
      <c r="X3002" t="str">
        <f>VLOOKUP(tblOrders[[#This Row],[City]],lookups!A:C,3,0)</f>
        <v>Kerala</v>
      </c>
    </row>
    <row r="3003" spans="1:24" x14ac:dyDescent="0.25">
      <c r="A3003" t="s">
        <v>4829</v>
      </c>
      <c r="B3003" s="1">
        <v>45796</v>
      </c>
      <c r="C3003" t="s">
        <v>4026</v>
      </c>
      <c r="D3003" t="s">
        <v>21</v>
      </c>
      <c r="E3003" t="s">
        <v>60</v>
      </c>
      <c r="F3003" t="s">
        <v>61</v>
      </c>
      <c r="G3003" t="s">
        <v>62</v>
      </c>
      <c r="H3003" t="s">
        <v>63</v>
      </c>
      <c r="I3003" t="s">
        <v>57</v>
      </c>
      <c r="J3003" t="s">
        <v>27</v>
      </c>
      <c r="K3003">
        <v>5</v>
      </c>
      <c r="L3003">
        <v>45</v>
      </c>
      <c r="M3003">
        <v>0</v>
      </c>
      <c r="N3003">
        <v>225</v>
      </c>
      <c r="O3003">
        <v>95</v>
      </c>
      <c r="P3003" t="s">
        <v>85</v>
      </c>
      <c r="Q3003" t="s">
        <v>35</v>
      </c>
      <c r="R3003" t="s">
        <v>123</v>
      </c>
      <c r="S3003">
        <v>4.0999999999999996</v>
      </c>
      <c r="T3003">
        <f>YEAR(tblOrders[[#This Row],[Order Date]])</f>
        <v>2025</v>
      </c>
      <c r="U3003" t="str">
        <f>TEXT(tblOrders[[#This Row],[Order Date]],"mmm-yyyy")</f>
        <v>May-2025</v>
      </c>
      <c r="V3003" s="4">
        <f>tblOrders[[#This Row],[Profit]]/tblOrders[[#This Row],[Sales Amount]]</f>
        <v>0.42222222222222222</v>
      </c>
      <c r="W3003" t="str">
        <f>VLOOKUP(tblOrders[[#This Row],[City]],CityRegion,2,0)</f>
        <v>South</v>
      </c>
      <c r="X3003" t="str">
        <f>VLOOKUP(tblOrders[[#This Row],[City]],lookups!A:C,3,0)</f>
        <v>Kerala</v>
      </c>
    </row>
    <row r="3004" spans="1:24" x14ac:dyDescent="0.25">
      <c r="A3004" t="s">
        <v>4830</v>
      </c>
      <c r="B3004" s="1">
        <v>45887</v>
      </c>
      <c r="C3004" t="s">
        <v>4831</v>
      </c>
      <c r="D3004" t="s">
        <v>21</v>
      </c>
      <c r="E3004" t="s">
        <v>79</v>
      </c>
      <c r="F3004" t="s">
        <v>80</v>
      </c>
      <c r="G3004" t="s">
        <v>68</v>
      </c>
      <c r="H3004" t="s">
        <v>81</v>
      </c>
      <c r="I3004" t="s">
        <v>70</v>
      </c>
      <c r="J3004" t="s">
        <v>27</v>
      </c>
      <c r="K3004">
        <v>3</v>
      </c>
      <c r="L3004">
        <v>799</v>
      </c>
      <c r="M3004">
        <v>0</v>
      </c>
      <c r="N3004">
        <v>2397</v>
      </c>
      <c r="O3004">
        <v>537</v>
      </c>
      <c r="P3004" t="s">
        <v>111</v>
      </c>
      <c r="Q3004" t="s">
        <v>91</v>
      </c>
      <c r="R3004" t="s">
        <v>36</v>
      </c>
      <c r="S3004">
        <v>2.9</v>
      </c>
      <c r="T3004">
        <f>YEAR(tblOrders[[#This Row],[Order Date]])</f>
        <v>2025</v>
      </c>
      <c r="U3004" t="str">
        <f>TEXT(tblOrders[[#This Row],[Order Date]],"mmm-yyyy")</f>
        <v>Aug-2025</v>
      </c>
      <c r="V3004" s="4">
        <f>tblOrders[[#This Row],[Profit]]/tblOrders[[#This Row],[Sales Amount]]</f>
        <v>0.22403003754693368</v>
      </c>
      <c r="W3004" t="str">
        <f>VLOOKUP(tblOrders[[#This Row],[City]],CityRegion,2,0)</f>
        <v>South</v>
      </c>
      <c r="X3004" t="str">
        <f>VLOOKUP(tblOrders[[#This Row],[City]],lookups!A:C,3,0)</f>
        <v>Telengana</v>
      </c>
    </row>
    <row r="3005" spans="1:24" x14ac:dyDescent="0.25">
      <c r="A3005" t="s">
        <v>4832</v>
      </c>
      <c r="B3005" s="1">
        <v>45897</v>
      </c>
      <c r="C3005" t="s">
        <v>4190</v>
      </c>
      <c r="D3005" t="s">
        <v>39</v>
      </c>
      <c r="E3005" t="s">
        <v>66</v>
      </c>
      <c r="F3005" t="s">
        <v>67</v>
      </c>
      <c r="G3005" t="s">
        <v>68</v>
      </c>
      <c r="H3005" t="s">
        <v>69</v>
      </c>
      <c r="I3005" t="s">
        <v>70</v>
      </c>
      <c r="J3005" t="s">
        <v>45</v>
      </c>
      <c r="K3005">
        <v>4</v>
      </c>
      <c r="L3005">
        <v>149</v>
      </c>
      <c r="M3005">
        <v>0.15</v>
      </c>
      <c r="N3005">
        <v>506.6</v>
      </c>
      <c r="O3005">
        <v>126.6</v>
      </c>
      <c r="P3005" t="s">
        <v>28</v>
      </c>
      <c r="Q3005" t="s">
        <v>35</v>
      </c>
      <c r="R3005" t="s">
        <v>30</v>
      </c>
      <c r="S3005">
        <v>2.9</v>
      </c>
      <c r="T3005">
        <f>YEAR(tblOrders[[#This Row],[Order Date]])</f>
        <v>2025</v>
      </c>
      <c r="U3005" t="str">
        <f>TEXT(tblOrders[[#This Row],[Order Date]],"mmm-yyyy")</f>
        <v>Aug-2025</v>
      </c>
      <c r="V3005" s="4">
        <f>tblOrders[[#This Row],[Profit]]/tblOrders[[#This Row],[Sales Amount]]</f>
        <v>0.24990130280300038</v>
      </c>
      <c r="W3005" t="str">
        <f>VLOOKUP(tblOrders[[#This Row],[City]],CityRegion,2,0)</f>
        <v>South</v>
      </c>
      <c r="X3005" t="str">
        <f>VLOOKUP(tblOrders[[#This Row],[City]],lookups!A:C,3,0)</f>
        <v>Telengana</v>
      </c>
    </row>
    <row r="3006" spans="1:24" x14ac:dyDescent="0.25">
      <c r="A3006" t="s">
        <v>4833</v>
      </c>
      <c r="B3006" s="1">
        <v>45857</v>
      </c>
      <c r="C3006" t="s">
        <v>3809</v>
      </c>
      <c r="D3006" t="s">
        <v>21</v>
      </c>
      <c r="E3006" t="s">
        <v>108</v>
      </c>
      <c r="F3006" t="s">
        <v>109</v>
      </c>
      <c r="G3006" t="s">
        <v>62</v>
      </c>
      <c r="H3006" t="s">
        <v>110</v>
      </c>
      <c r="I3006" t="s">
        <v>57</v>
      </c>
      <c r="J3006" t="s">
        <v>27</v>
      </c>
      <c r="K3006">
        <v>4</v>
      </c>
      <c r="L3006">
        <v>110</v>
      </c>
      <c r="M3006">
        <v>0.15</v>
      </c>
      <c r="N3006">
        <v>374</v>
      </c>
      <c r="O3006">
        <v>102</v>
      </c>
      <c r="P3006" t="s">
        <v>28</v>
      </c>
      <c r="Q3006" t="s">
        <v>35</v>
      </c>
      <c r="R3006" t="s">
        <v>36</v>
      </c>
      <c r="S3006">
        <v>4.5</v>
      </c>
      <c r="T3006">
        <f>YEAR(tblOrders[[#This Row],[Order Date]])</f>
        <v>2025</v>
      </c>
      <c r="U3006" t="str">
        <f>TEXT(tblOrders[[#This Row],[Order Date]],"mmm-yyyy")</f>
        <v>Jul-2025</v>
      </c>
      <c r="V3006" s="4">
        <f>tblOrders[[#This Row],[Profit]]/tblOrders[[#This Row],[Sales Amount]]</f>
        <v>0.27272727272727271</v>
      </c>
      <c r="W3006" t="str">
        <f>VLOOKUP(tblOrders[[#This Row],[City]],CityRegion,2,0)</f>
        <v>South</v>
      </c>
      <c r="X3006" t="str">
        <f>VLOOKUP(tblOrders[[#This Row],[City]],lookups!A:C,3,0)</f>
        <v>Kerala</v>
      </c>
    </row>
    <row r="3007" spans="1:24" x14ac:dyDescent="0.25">
      <c r="A3007" t="s">
        <v>4834</v>
      </c>
      <c r="B3007" s="1">
        <v>45803</v>
      </c>
      <c r="C3007" t="s">
        <v>4835</v>
      </c>
      <c r="D3007" t="s">
        <v>21</v>
      </c>
      <c r="E3007" t="s">
        <v>114</v>
      </c>
      <c r="F3007" t="s">
        <v>115</v>
      </c>
      <c r="G3007" t="s">
        <v>42</v>
      </c>
      <c r="H3007" t="s">
        <v>116</v>
      </c>
      <c r="I3007" t="s">
        <v>52</v>
      </c>
      <c r="J3007" t="s">
        <v>45</v>
      </c>
      <c r="K3007">
        <v>2</v>
      </c>
      <c r="L3007">
        <v>12</v>
      </c>
      <c r="M3007">
        <v>0.15</v>
      </c>
      <c r="N3007">
        <v>20.399999999999999</v>
      </c>
      <c r="O3007">
        <v>8.4</v>
      </c>
      <c r="P3007" t="s">
        <v>28</v>
      </c>
      <c r="Q3007" t="s">
        <v>46</v>
      </c>
      <c r="R3007" t="s">
        <v>36</v>
      </c>
      <c r="S3007">
        <v>4.9000000000000004</v>
      </c>
      <c r="T3007">
        <f>YEAR(tblOrders[[#This Row],[Order Date]])</f>
        <v>2025</v>
      </c>
      <c r="U3007" t="str">
        <f>TEXT(tblOrders[[#This Row],[Order Date]],"mmm-yyyy")</f>
        <v>May-2025</v>
      </c>
      <c r="V3007" s="4">
        <f>tblOrders[[#This Row],[Profit]]/tblOrders[[#This Row],[Sales Amount]]</f>
        <v>0.41176470588235298</v>
      </c>
      <c r="W3007" t="str">
        <f>VLOOKUP(tblOrders[[#This Row],[City]],CityRegion,2,0)</f>
        <v>South</v>
      </c>
      <c r="X3007" t="str">
        <f>VLOOKUP(tblOrders[[#This Row],[City]],lookups!A:C,3,0)</f>
        <v>Kerala</v>
      </c>
    </row>
    <row r="3008" spans="1:24" x14ac:dyDescent="0.25">
      <c r="A3008" t="s">
        <v>4836</v>
      </c>
      <c r="B3008" s="1">
        <v>45659</v>
      </c>
      <c r="C3008" t="s">
        <v>200</v>
      </c>
      <c r="D3008" t="s">
        <v>21</v>
      </c>
      <c r="E3008" t="s">
        <v>94</v>
      </c>
      <c r="F3008" t="s">
        <v>95</v>
      </c>
      <c r="G3008" t="s">
        <v>68</v>
      </c>
      <c r="H3008" t="s">
        <v>96</v>
      </c>
      <c r="I3008" t="s">
        <v>139</v>
      </c>
      <c r="J3008" t="s">
        <v>27</v>
      </c>
      <c r="K3008">
        <v>4</v>
      </c>
      <c r="L3008">
        <v>89</v>
      </c>
      <c r="M3008">
        <v>0</v>
      </c>
      <c r="N3008">
        <v>356</v>
      </c>
      <c r="O3008">
        <v>136</v>
      </c>
      <c r="P3008" t="s">
        <v>28</v>
      </c>
      <c r="Q3008" t="s">
        <v>35</v>
      </c>
      <c r="R3008" t="s">
        <v>36</v>
      </c>
      <c r="S3008">
        <v>4.5999999999999996</v>
      </c>
      <c r="T3008">
        <f>YEAR(tblOrders[[#This Row],[Order Date]])</f>
        <v>2025</v>
      </c>
      <c r="U3008" t="str">
        <f>TEXT(tblOrders[[#This Row],[Order Date]],"mmm-yyyy")</f>
        <v>Jan-2025</v>
      </c>
      <c r="V3008" s="4">
        <f>tblOrders[[#This Row],[Profit]]/tblOrders[[#This Row],[Sales Amount]]</f>
        <v>0.38202247191011235</v>
      </c>
      <c r="W3008" t="str">
        <f>VLOOKUP(tblOrders[[#This Row],[City]],CityRegion,2,0)</f>
        <v>South</v>
      </c>
      <c r="X3008" t="str">
        <f>VLOOKUP(tblOrders[[#This Row],[City]],lookups!A:C,3,0)</f>
        <v>Tamil Nadu</v>
      </c>
    </row>
    <row r="3009" spans="1:24" x14ac:dyDescent="0.25">
      <c r="A3009" t="s">
        <v>4837</v>
      </c>
      <c r="B3009" s="1">
        <v>45679</v>
      </c>
      <c r="C3009" t="s">
        <v>3473</v>
      </c>
      <c r="D3009" t="s">
        <v>21</v>
      </c>
      <c r="E3009" t="s">
        <v>101</v>
      </c>
      <c r="F3009" t="s">
        <v>102</v>
      </c>
      <c r="G3009" t="s">
        <v>24</v>
      </c>
      <c r="H3009" t="s">
        <v>103</v>
      </c>
      <c r="I3009" t="s">
        <v>52</v>
      </c>
      <c r="J3009" t="s">
        <v>27</v>
      </c>
      <c r="K3009">
        <v>4</v>
      </c>
      <c r="L3009">
        <v>120</v>
      </c>
      <c r="M3009">
        <v>0.05</v>
      </c>
      <c r="N3009">
        <v>456</v>
      </c>
      <c r="O3009">
        <v>144</v>
      </c>
      <c r="P3009" t="s">
        <v>28</v>
      </c>
      <c r="Q3009" t="s">
        <v>35</v>
      </c>
      <c r="R3009" t="s">
        <v>30</v>
      </c>
      <c r="S3009">
        <v>4.3</v>
      </c>
      <c r="T3009">
        <f>YEAR(tblOrders[[#This Row],[Order Date]])</f>
        <v>2025</v>
      </c>
      <c r="U3009" t="str">
        <f>TEXT(tblOrders[[#This Row],[Order Date]],"mmm-yyyy")</f>
        <v>Jan-2025</v>
      </c>
      <c r="V3009" s="4">
        <f>tblOrders[[#This Row],[Profit]]/tblOrders[[#This Row],[Sales Amount]]</f>
        <v>0.31578947368421051</v>
      </c>
      <c r="W3009" t="str">
        <f>VLOOKUP(tblOrders[[#This Row],[City]],CityRegion,2,0)</f>
        <v>South</v>
      </c>
      <c r="X3009" t="str">
        <f>VLOOKUP(tblOrders[[#This Row],[City]],lookups!A:C,3,0)</f>
        <v>Kerala</v>
      </c>
    </row>
    <row r="3010" spans="1:24" x14ac:dyDescent="0.25">
      <c r="A3010" t="s">
        <v>4838</v>
      </c>
      <c r="B3010" s="1">
        <v>45691</v>
      </c>
      <c r="C3010" t="s">
        <v>299</v>
      </c>
      <c r="D3010" t="s">
        <v>39</v>
      </c>
      <c r="E3010" t="s">
        <v>49</v>
      </c>
      <c r="F3010" t="s">
        <v>50</v>
      </c>
      <c r="G3010" t="s">
        <v>24</v>
      </c>
      <c r="H3010" t="s">
        <v>51</v>
      </c>
      <c r="I3010" t="s">
        <v>33</v>
      </c>
      <c r="J3010" t="s">
        <v>34</v>
      </c>
      <c r="K3010">
        <v>1</v>
      </c>
      <c r="L3010">
        <v>85</v>
      </c>
      <c r="M3010">
        <v>0.05</v>
      </c>
      <c r="N3010">
        <v>80.75</v>
      </c>
      <c r="O3010">
        <v>28.75</v>
      </c>
      <c r="P3010" t="s">
        <v>111</v>
      </c>
      <c r="Q3010" t="s">
        <v>86</v>
      </c>
      <c r="R3010" t="s">
        <v>123</v>
      </c>
      <c r="S3010">
        <v>4.8</v>
      </c>
      <c r="T3010">
        <f>YEAR(tblOrders[[#This Row],[Order Date]])</f>
        <v>2025</v>
      </c>
      <c r="U3010" t="str">
        <f>TEXT(tblOrders[[#This Row],[Order Date]],"mmm-yyyy")</f>
        <v>Feb-2025</v>
      </c>
      <c r="V3010" s="4">
        <f>tblOrders[[#This Row],[Profit]]/tblOrders[[#This Row],[Sales Amount]]</f>
        <v>0.35603715170278638</v>
      </c>
      <c r="W3010" t="str">
        <f>VLOOKUP(tblOrders[[#This Row],[City]],CityRegion,2,0)</f>
        <v>North</v>
      </c>
      <c r="X3010" t="str">
        <f>VLOOKUP(tblOrders[[#This Row],[City]],lookups!A:C,3,0)</f>
        <v>Delhi</v>
      </c>
    </row>
    <row r="3011" spans="1:24" x14ac:dyDescent="0.25">
      <c r="A3011" t="s">
        <v>4839</v>
      </c>
      <c r="B3011" s="1">
        <v>45941</v>
      </c>
      <c r="C3011" t="s">
        <v>4840</v>
      </c>
      <c r="D3011" t="s">
        <v>21</v>
      </c>
      <c r="E3011" t="s">
        <v>55</v>
      </c>
      <c r="F3011" t="s">
        <v>56</v>
      </c>
      <c r="G3011" t="s">
        <v>24</v>
      </c>
      <c r="H3011" t="s">
        <v>51</v>
      </c>
      <c r="I3011" t="s">
        <v>139</v>
      </c>
      <c r="J3011" t="s">
        <v>27</v>
      </c>
      <c r="K3011">
        <v>2</v>
      </c>
      <c r="L3011">
        <v>42</v>
      </c>
      <c r="M3011">
        <v>0.05</v>
      </c>
      <c r="N3011">
        <v>79.8</v>
      </c>
      <c r="O3011">
        <v>31.8</v>
      </c>
      <c r="P3011" t="s">
        <v>28</v>
      </c>
      <c r="Q3011" t="s">
        <v>91</v>
      </c>
      <c r="R3011" t="s">
        <v>36</v>
      </c>
      <c r="S3011">
        <v>4.3</v>
      </c>
      <c r="T3011">
        <f>YEAR(tblOrders[[#This Row],[Order Date]])</f>
        <v>2025</v>
      </c>
      <c r="U3011" t="str">
        <f>TEXT(tblOrders[[#This Row],[Order Date]],"mmm-yyyy")</f>
        <v>Oct-2025</v>
      </c>
      <c r="V3011" s="4">
        <f>tblOrders[[#This Row],[Profit]]/tblOrders[[#This Row],[Sales Amount]]</f>
        <v>0.39849624060150379</v>
      </c>
      <c r="W3011" t="str">
        <f>VLOOKUP(tblOrders[[#This Row],[City]],CityRegion,2,0)</f>
        <v>South</v>
      </c>
      <c r="X3011" t="str">
        <f>VLOOKUP(tblOrders[[#This Row],[City]],lookups!A:C,3,0)</f>
        <v>Tamil Nadu</v>
      </c>
    </row>
    <row r="3012" spans="1:24" x14ac:dyDescent="0.25">
      <c r="A3012" t="s">
        <v>4841</v>
      </c>
      <c r="B3012" s="1">
        <v>45962</v>
      </c>
      <c r="C3012" t="s">
        <v>4842</v>
      </c>
      <c r="D3012" t="s">
        <v>21</v>
      </c>
      <c r="E3012" t="s">
        <v>79</v>
      </c>
      <c r="F3012" t="s">
        <v>80</v>
      </c>
      <c r="G3012" t="s">
        <v>68</v>
      </c>
      <c r="H3012" t="s">
        <v>81</v>
      </c>
      <c r="I3012" t="s">
        <v>57</v>
      </c>
      <c r="J3012" t="s">
        <v>34</v>
      </c>
      <c r="K3012">
        <v>2</v>
      </c>
      <c r="L3012">
        <v>799</v>
      </c>
      <c r="M3012">
        <v>0.2</v>
      </c>
      <c r="N3012">
        <v>1278.4000000000001</v>
      </c>
      <c r="O3012">
        <v>38.4</v>
      </c>
      <c r="P3012" t="s">
        <v>28</v>
      </c>
      <c r="Q3012" t="s">
        <v>29</v>
      </c>
      <c r="R3012" t="s">
        <v>36</v>
      </c>
      <c r="S3012">
        <v>4.2</v>
      </c>
      <c r="T3012">
        <f>YEAR(tblOrders[[#This Row],[Order Date]])</f>
        <v>2025</v>
      </c>
      <c r="U3012" t="str">
        <f>TEXT(tblOrders[[#This Row],[Order Date]],"mmm-yyyy")</f>
        <v>Nov-2025</v>
      </c>
      <c r="V3012" s="4">
        <f>tblOrders[[#This Row],[Profit]]/tblOrders[[#This Row],[Sales Amount]]</f>
        <v>3.0037546933667079E-2</v>
      </c>
      <c r="W3012" t="str">
        <f>VLOOKUP(tblOrders[[#This Row],[City]],CityRegion,2,0)</f>
        <v>South</v>
      </c>
      <c r="X3012" t="str">
        <f>VLOOKUP(tblOrders[[#This Row],[City]],lookups!A:C,3,0)</f>
        <v>Kerala</v>
      </c>
    </row>
    <row r="3013" spans="1:24" x14ac:dyDescent="0.25">
      <c r="A3013" t="s">
        <v>4843</v>
      </c>
      <c r="B3013" s="1">
        <v>45802</v>
      </c>
      <c r="C3013" t="s">
        <v>1607</v>
      </c>
      <c r="D3013" t="s">
        <v>21</v>
      </c>
      <c r="E3013" t="s">
        <v>55</v>
      </c>
      <c r="F3013" t="s">
        <v>56</v>
      </c>
      <c r="G3013" t="s">
        <v>24</v>
      </c>
      <c r="H3013" t="s">
        <v>51</v>
      </c>
      <c r="I3013" t="s">
        <v>70</v>
      </c>
      <c r="J3013" t="s">
        <v>27</v>
      </c>
      <c r="K3013">
        <v>1</v>
      </c>
      <c r="L3013">
        <v>42</v>
      </c>
      <c r="M3013">
        <v>0.1</v>
      </c>
      <c r="N3013">
        <v>37.799999999999997</v>
      </c>
      <c r="O3013">
        <v>13.8</v>
      </c>
      <c r="P3013" t="s">
        <v>28</v>
      </c>
      <c r="Q3013" t="s">
        <v>46</v>
      </c>
      <c r="R3013" t="s">
        <v>36</v>
      </c>
      <c r="S3013">
        <v>2.5</v>
      </c>
      <c r="T3013">
        <f>YEAR(tblOrders[[#This Row],[Order Date]])</f>
        <v>2025</v>
      </c>
      <c r="U3013" t="str">
        <f>TEXT(tblOrders[[#This Row],[Order Date]],"mmm-yyyy")</f>
        <v>May-2025</v>
      </c>
      <c r="V3013" s="4">
        <f>tblOrders[[#This Row],[Profit]]/tblOrders[[#This Row],[Sales Amount]]</f>
        <v>0.36507936507936511</v>
      </c>
      <c r="W3013" t="str">
        <f>VLOOKUP(tblOrders[[#This Row],[City]],CityRegion,2,0)</f>
        <v>South</v>
      </c>
      <c r="X3013" t="str">
        <f>VLOOKUP(tblOrders[[#This Row],[City]],lookups!A:C,3,0)</f>
        <v>Telengana</v>
      </c>
    </row>
    <row r="3014" spans="1:24" x14ac:dyDescent="0.25">
      <c r="A3014" t="s">
        <v>4844</v>
      </c>
      <c r="B3014" s="1">
        <v>45865</v>
      </c>
      <c r="C3014" t="s">
        <v>1867</v>
      </c>
      <c r="D3014" t="s">
        <v>39</v>
      </c>
      <c r="E3014" t="s">
        <v>60</v>
      </c>
      <c r="F3014" t="s">
        <v>61</v>
      </c>
      <c r="G3014" t="s">
        <v>62</v>
      </c>
      <c r="H3014" t="s">
        <v>63</v>
      </c>
      <c r="I3014" t="s">
        <v>52</v>
      </c>
      <c r="J3014" t="s">
        <v>45</v>
      </c>
      <c r="K3014">
        <v>2</v>
      </c>
      <c r="L3014">
        <v>45</v>
      </c>
      <c r="M3014">
        <v>0.1</v>
      </c>
      <c r="N3014">
        <v>81</v>
      </c>
      <c r="O3014">
        <v>29</v>
      </c>
      <c r="P3014" t="s">
        <v>85</v>
      </c>
      <c r="Q3014" t="s">
        <v>91</v>
      </c>
      <c r="R3014" t="s">
        <v>36</v>
      </c>
      <c r="S3014">
        <v>2.9</v>
      </c>
      <c r="T3014">
        <f>YEAR(tblOrders[[#This Row],[Order Date]])</f>
        <v>2025</v>
      </c>
      <c r="U3014" t="str">
        <f>TEXT(tblOrders[[#This Row],[Order Date]],"mmm-yyyy")</f>
        <v>Jul-2025</v>
      </c>
      <c r="V3014" s="4">
        <f>tblOrders[[#This Row],[Profit]]/tblOrders[[#This Row],[Sales Amount]]</f>
        <v>0.35802469135802467</v>
      </c>
      <c r="W3014" t="str">
        <f>VLOOKUP(tblOrders[[#This Row],[City]],CityRegion,2,0)</f>
        <v>South</v>
      </c>
      <c r="X3014" t="str">
        <f>VLOOKUP(tblOrders[[#This Row],[City]],lookups!A:C,3,0)</f>
        <v>Kerala</v>
      </c>
    </row>
    <row r="3015" spans="1:24" x14ac:dyDescent="0.25">
      <c r="A3015" t="s">
        <v>4845</v>
      </c>
      <c r="B3015" s="1">
        <v>45953</v>
      </c>
      <c r="C3015" t="s">
        <v>4300</v>
      </c>
      <c r="D3015" t="s">
        <v>21</v>
      </c>
      <c r="E3015" t="s">
        <v>73</v>
      </c>
      <c r="F3015" t="s">
        <v>74</v>
      </c>
      <c r="G3015" t="s">
        <v>68</v>
      </c>
      <c r="H3015" t="s">
        <v>75</v>
      </c>
      <c r="I3015" t="s">
        <v>52</v>
      </c>
      <c r="J3015" t="s">
        <v>34</v>
      </c>
      <c r="K3015">
        <v>1</v>
      </c>
      <c r="L3015">
        <v>65</v>
      </c>
      <c r="M3015">
        <v>0</v>
      </c>
      <c r="N3015">
        <v>65</v>
      </c>
      <c r="O3015">
        <v>27</v>
      </c>
      <c r="P3015" t="s">
        <v>28</v>
      </c>
      <c r="Q3015" t="s">
        <v>35</v>
      </c>
      <c r="R3015" t="s">
        <v>36</v>
      </c>
      <c r="S3015">
        <v>2.8</v>
      </c>
      <c r="T3015">
        <f>YEAR(tblOrders[[#This Row],[Order Date]])</f>
        <v>2025</v>
      </c>
      <c r="U3015" t="str">
        <f>TEXT(tblOrders[[#This Row],[Order Date]],"mmm-yyyy")</f>
        <v>Oct-2025</v>
      </c>
      <c r="V3015" s="4">
        <f>tblOrders[[#This Row],[Profit]]/tblOrders[[#This Row],[Sales Amount]]</f>
        <v>0.41538461538461541</v>
      </c>
      <c r="W3015" t="str">
        <f>VLOOKUP(tblOrders[[#This Row],[City]],CityRegion,2,0)</f>
        <v>South</v>
      </c>
      <c r="X3015" t="str">
        <f>VLOOKUP(tblOrders[[#This Row],[City]],lookups!A:C,3,0)</f>
        <v>Kerala</v>
      </c>
    </row>
    <row r="3016" spans="1:24" x14ac:dyDescent="0.25">
      <c r="A3016" t="s">
        <v>4846</v>
      </c>
      <c r="B3016" s="1">
        <v>45692</v>
      </c>
      <c r="C3016" t="s">
        <v>4847</v>
      </c>
      <c r="D3016" t="s">
        <v>21</v>
      </c>
      <c r="E3016" t="s">
        <v>49</v>
      </c>
      <c r="F3016" t="s">
        <v>50</v>
      </c>
      <c r="G3016" t="s">
        <v>24</v>
      </c>
      <c r="H3016" t="s">
        <v>51</v>
      </c>
      <c r="I3016" t="s">
        <v>130</v>
      </c>
      <c r="J3016" t="s">
        <v>27</v>
      </c>
      <c r="K3016">
        <v>3</v>
      </c>
      <c r="L3016">
        <v>85</v>
      </c>
      <c r="M3016">
        <v>0.05</v>
      </c>
      <c r="N3016">
        <v>242.25</v>
      </c>
      <c r="O3016">
        <v>86.25</v>
      </c>
      <c r="P3016" t="s">
        <v>28</v>
      </c>
      <c r="Q3016" t="s">
        <v>46</v>
      </c>
      <c r="R3016" t="s">
        <v>36</v>
      </c>
      <c r="S3016">
        <v>4.5999999999999996</v>
      </c>
      <c r="T3016">
        <f>YEAR(tblOrders[[#This Row],[Order Date]])</f>
        <v>2025</v>
      </c>
      <c r="U3016" t="str">
        <f>TEXT(tblOrders[[#This Row],[Order Date]],"mmm-yyyy")</f>
        <v>Feb-2025</v>
      </c>
      <c r="V3016" s="4">
        <f>tblOrders[[#This Row],[Profit]]/tblOrders[[#This Row],[Sales Amount]]</f>
        <v>0.35603715170278638</v>
      </c>
      <c r="W3016" t="str">
        <f>VLOOKUP(tblOrders[[#This Row],[City]],CityRegion,2,0)</f>
        <v>West</v>
      </c>
      <c r="X3016" t="str">
        <f>VLOOKUP(tblOrders[[#This Row],[City]],lookups!A:C,3,0)</f>
        <v>Maharashtra</v>
      </c>
    </row>
    <row r="3017" spans="1:24" x14ac:dyDescent="0.25">
      <c r="A3017" t="s">
        <v>4848</v>
      </c>
      <c r="B3017" s="1">
        <v>45678</v>
      </c>
      <c r="C3017" t="s">
        <v>2379</v>
      </c>
      <c r="D3017" t="s">
        <v>21</v>
      </c>
      <c r="E3017" t="s">
        <v>114</v>
      </c>
      <c r="F3017" t="s">
        <v>115</v>
      </c>
      <c r="G3017" t="s">
        <v>42</v>
      </c>
      <c r="H3017" t="s">
        <v>116</v>
      </c>
      <c r="I3017" t="s">
        <v>52</v>
      </c>
      <c r="J3017" t="s">
        <v>27</v>
      </c>
      <c r="K3017">
        <v>4</v>
      </c>
      <c r="L3017">
        <v>12</v>
      </c>
      <c r="M3017">
        <v>0.1</v>
      </c>
      <c r="N3017">
        <v>43.2</v>
      </c>
      <c r="O3017">
        <v>19.2</v>
      </c>
      <c r="P3017" t="s">
        <v>28</v>
      </c>
      <c r="Q3017" t="s">
        <v>86</v>
      </c>
      <c r="R3017" t="s">
        <v>36</v>
      </c>
      <c r="S3017">
        <v>3.5</v>
      </c>
      <c r="T3017">
        <f>YEAR(tblOrders[[#This Row],[Order Date]])</f>
        <v>2025</v>
      </c>
      <c r="U3017" t="str">
        <f>TEXT(tblOrders[[#This Row],[Order Date]],"mmm-yyyy")</f>
        <v>Jan-2025</v>
      </c>
      <c r="V3017" s="4">
        <f>tblOrders[[#This Row],[Profit]]/tblOrders[[#This Row],[Sales Amount]]</f>
        <v>0.44444444444444442</v>
      </c>
      <c r="W3017" t="str">
        <f>VLOOKUP(tblOrders[[#This Row],[City]],CityRegion,2,0)</f>
        <v>South</v>
      </c>
      <c r="X3017" t="str">
        <f>VLOOKUP(tblOrders[[#This Row],[City]],lookups!A:C,3,0)</f>
        <v>Kerala</v>
      </c>
    </row>
    <row r="3018" spans="1:24" x14ac:dyDescent="0.25">
      <c r="A3018" t="s">
        <v>4849</v>
      </c>
      <c r="B3018" s="1">
        <v>45708</v>
      </c>
      <c r="C3018" t="s">
        <v>4850</v>
      </c>
      <c r="D3018" t="s">
        <v>21</v>
      </c>
      <c r="E3018" t="s">
        <v>108</v>
      </c>
      <c r="F3018" t="s">
        <v>109</v>
      </c>
      <c r="G3018" t="s">
        <v>62</v>
      </c>
      <c r="H3018" t="s">
        <v>110</v>
      </c>
      <c r="I3018" t="s">
        <v>57</v>
      </c>
      <c r="J3018" t="s">
        <v>45</v>
      </c>
      <c r="K3018">
        <v>2</v>
      </c>
      <c r="L3018">
        <v>110</v>
      </c>
      <c r="M3018">
        <v>0.2</v>
      </c>
      <c r="N3018">
        <v>176</v>
      </c>
      <c r="O3018">
        <v>40</v>
      </c>
      <c r="P3018" t="s">
        <v>28</v>
      </c>
      <c r="Q3018" t="s">
        <v>91</v>
      </c>
      <c r="R3018" t="s">
        <v>36</v>
      </c>
      <c r="S3018">
        <v>3</v>
      </c>
      <c r="T3018">
        <f>YEAR(tblOrders[[#This Row],[Order Date]])</f>
        <v>2025</v>
      </c>
      <c r="U3018" t="str">
        <f>TEXT(tblOrders[[#This Row],[Order Date]],"mmm-yyyy")</f>
        <v>Feb-2025</v>
      </c>
      <c r="V3018" s="4">
        <f>tblOrders[[#This Row],[Profit]]/tblOrders[[#This Row],[Sales Amount]]</f>
        <v>0.22727272727272727</v>
      </c>
      <c r="W3018" t="str">
        <f>VLOOKUP(tblOrders[[#This Row],[City]],CityRegion,2,0)</f>
        <v>South</v>
      </c>
      <c r="X3018" t="str">
        <f>VLOOKUP(tblOrders[[#This Row],[City]],lookups!A:C,3,0)</f>
        <v>Kerala</v>
      </c>
    </row>
    <row r="3019" spans="1:24" x14ac:dyDescent="0.25">
      <c r="A3019" t="s">
        <v>4851</v>
      </c>
      <c r="B3019" s="1">
        <v>45916</v>
      </c>
      <c r="C3019" t="s">
        <v>1396</v>
      </c>
      <c r="D3019" t="s">
        <v>39</v>
      </c>
      <c r="E3019" t="s">
        <v>108</v>
      </c>
      <c r="F3019" t="s">
        <v>109</v>
      </c>
      <c r="G3019" t="s">
        <v>62</v>
      </c>
      <c r="H3019" t="s">
        <v>110</v>
      </c>
      <c r="I3019" t="s">
        <v>33</v>
      </c>
      <c r="J3019" t="s">
        <v>45</v>
      </c>
      <c r="K3019">
        <v>4</v>
      </c>
      <c r="L3019">
        <v>110</v>
      </c>
      <c r="M3019">
        <v>0.15</v>
      </c>
      <c r="N3019">
        <v>374</v>
      </c>
      <c r="O3019">
        <v>102</v>
      </c>
      <c r="P3019" t="s">
        <v>111</v>
      </c>
      <c r="Q3019" t="s">
        <v>86</v>
      </c>
      <c r="R3019" t="s">
        <v>36</v>
      </c>
      <c r="S3019">
        <v>3.1</v>
      </c>
      <c r="T3019">
        <f>YEAR(tblOrders[[#This Row],[Order Date]])</f>
        <v>2025</v>
      </c>
      <c r="U3019" t="str">
        <f>TEXT(tblOrders[[#This Row],[Order Date]],"mmm-yyyy")</f>
        <v>Sep-2025</v>
      </c>
      <c r="V3019" s="4">
        <f>tblOrders[[#This Row],[Profit]]/tblOrders[[#This Row],[Sales Amount]]</f>
        <v>0.27272727272727271</v>
      </c>
      <c r="W3019" t="str">
        <f>VLOOKUP(tblOrders[[#This Row],[City]],CityRegion,2,0)</f>
        <v>North</v>
      </c>
      <c r="X3019" t="str">
        <f>VLOOKUP(tblOrders[[#This Row],[City]],lookups!A:C,3,0)</f>
        <v>Delhi</v>
      </c>
    </row>
    <row r="3020" spans="1:24" x14ac:dyDescent="0.25">
      <c r="A3020" t="s">
        <v>4852</v>
      </c>
      <c r="B3020" s="1">
        <v>45996</v>
      </c>
      <c r="C3020" t="s">
        <v>3995</v>
      </c>
      <c r="D3020" t="s">
        <v>39</v>
      </c>
      <c r="E3020" t="s">
        <v>55</v>
      </c>
      <c r="F3020" t="s">
        <v>56</v>
      </c>
      <c r="G3020" t="s">
        <v>24</v>
      </c>
      <c r="H3020" t="s">
        <v>51</v>
      </c>
      <c r="I3020" t="s">
        <v>52</v>
      </c>
      <c r="J3020" t="s">
        <v>34</v>
      </c>
      <c r="K3020">
        <v>5</v>
      </c>
      <c r="L3020">
        <v>42</v>
      </c>
      <c r="M3020">
        <v>0.05</v>
      </c>
      <c r="N3020">
        <v>199.5</v>
      </c>
      <c r="O3020">
        <v>79.5</v>
      </c>
      <c r="P3020" t="s">
        <v>28</v>
      </c>
      <c r="Q3020" t="s">
        <v>35</v>
      </c>
      <c r="R3020" t="s">
        <v>30</v>
      </c>
      <c r="S3020">
        <v>4.7</v>
      </c>
      <c r="T3020">
        <f>YEAR(tblOrders[[#This Row],[Order Date]])</f>
        <v>2025</v>
      </c>
      <c r="U3020" t="str">
        <f>TEXT(tblOrders[[#This Row],[Order Date]],"mmm-yyyy")</f>
        <v>Dec-2025</v>
      </c>
      <c r="V3020" s="4">
        <f>tblOrders[[#This Row],[Profit]]/tblOrders[[#This Row],[Sales Amount]]</f>
        <v>0.39849624060150374</v>
      </c>
      <c r="W3020" t="str">
        <f>VLOOKUP(tblOrders[[#This Row],[City]],CityRegion,2,0)</f>
        <v>South</v>
      </c>
      <c r="X3020" t="str">
        <f>VLOOKUP(tblOrders[[#This Row],[City]],lookups!A:C,3,0)</f>
        <v>Kerala</v>
      </c>
    </row>
    <row r="3021" spans="1:24" x14ac:dyDescent="0.25">
      <c r="A3021" t="s">
        <v>4853</v>
      </c>
      <c r="B3021" s="1">
        <v>45927</v>
      </c>
      <c r="C3021" t="s">
        <v>794</v>
      </c>
      <c r="D3021" t="s">
        <v>21</v>
      </c>
      <c r="E3021" t="s">
        <v>66</v>
      </c>
      <c r="F3021" t="s">
        <v>67</v>
      </c>
      <c r="G3021" t="s">
        <v>68</v>
      </c>
      <c r="H3021" t="s">
        <v>69</v>
      </c>
      <c r="I3021" t="s">
        <v>70</v>
      </c>
      <c r="J3021" t="s">
        <v>34</v>
      </c>
      <c r="K3021">
        <v>2</v>
      </c>
      <c r="L3021">
        <v>149</v>
      </c>
      <c r="M3021">
        <v>0.15</v>
      </c>
      <c r="N3021">
        <v>253.3</v>
      </c>
      <c r="O3021">
        <v>63.3</v>
      </c>
      <c r="P3021" t="s">
        <v>85</v>
      </c>
      <c r="Q3021" t="s">
        <v>91</v>
      </c>
      <c r="R3021" t="s">
        <v>36</v>
      </c>
      <c r="S3021">
        <v>3.1</v>
      </c>
      <c r="T3021">
        <f>YEAR(tblOrders[[#This Row],[Order Date]])</f>
        <v>2025</v>
      </c>
      <c r="U3021" t="str">
        <f>TEXT(tblOrders[[#This Row],[Order Date]],"mmm-yyyy")</f>
        <v>Sep-2025</v>
      </c>
      <c r="V3021" s="4">
        <f>tblOrders[[#This Row],[Profit]]/tblOrders[[#This Row],[Sales Amount]]</f>
        <v>0.24990130280300038</v>
      </c>
      <c r="W3021" t="str">
        <f>VLOOKUP(tblOrders[[#This Row],[City]],CityRegion,2,0)</f>
        <v>South</v>
      </c>
      <c r="X3021" t="str">
        <f>VLOOKUP(tblOrders[[#This Row],[City]],lookups!A:C,3,0)</f>
        <v>Telengana</v>
      </c>
    </row>
    <row r="3022" spans="1:24" x14ac:dyDescent="0.25">
      <c r="A3022" t="s">
        <v>4854</v>
      </c>
      <c r="B3022" s="1">
        <v>45660</v>
      </c>
      <c r="C3022" t="s">
        <v>59</v>
      </c>
      <c r="D3022" t="s">
        <v>21</v>
      </c>
      <c r="E3022" t="s">
        <v>94</v>
      </c>
      <c r="F3022" t="s">
        <v>95</v>
      </c>
      <c r="G3022" t="s">
        <v>68</v>
      </c>
      <c r="H3022" t="s">
        <v>96</v>
      </c>
      <c r="I3022" t="s">
        <v>84</v>
      </c>
      <c r="J3022" t="s">
        <v>27</v>
      </c>
      <c r="K3022">
        <v>1</v>
      </c>
      <c r="L3022">
        <v>89</v>
      </c>
      <c r="M3022">
        <v>0.2</v>
      </c>
      <c r="N3022">
        <v>71.2</v>
      </c>
      <c r="O3022">
        <v>16.2</v>
      </c>
      <c r="P3022" t="s">
        <v>28</v>
      </c>
      <c r="Q3022" t="s">
        <v>35</v>
      </c>
      <c r="R3022" t="s">
        <v>36</v>
      </c>
      <c r="S3022">
        <v>4.8</v>
      </c>
      <c r="T3022">
        <f>YEAR(tblOrders[[#This Row],[Order Date]])</f>
        <v>2025</v>
      </c>
      <c r="U3022" t="str">
        <f>TEXT(tblOrders[[#This Row],[Order Date]],"mmm-yyyy")</f>
        <v>Jan-2025</v>
      </c>
      <c r="V3022" s="4">
        <f>tblOrders[[#This Row],[Profit]]/tblOrders[[#This Row],[Sales Amount]]</f>
        <v>0.22752808988764042</v>
      </c>
      <c r="W3022" t="str">
        <f>VLOOKUP(tblOrders[[#This Row],[City]],CityRegion,2,0)</f>
        <v>West</v>
      </c>
      <c r="X3022" t="str">
        <f>VLOOKUP(tblOrders[[#This Row],[City]],lookups!A:C,3,0)</f>
        <v>Maharashtra</v>
      </c>
    </row>
    <row r="3023" spans="1:24" x14ac:dyDescent="0.25">
      <c r="A3023" t="s">
        <v>4855</v>
      </c>
      <c r="B3023" s="1">
        <v>45911</v>
      </c>
      <c r="C3023" t="s">
        <v>3739</v>
      </c>
      <c r="D3023" t="s">
        <v>39</v>
      </c>
      <c r="E3023" t="s">
        <v>114</v>
      </c>
      <c r="F3023" t="s">
        <v>115</v>
      </c>
      <c r="G3023" t="s">
        <v>42</v>
      </c>
      <c r="H3023" t="s">
        <v>116</v>
      </c>
      <c r="I3023" t="s">
        <v>44</v>
      </c>
      <c r="J3023" t="s">
        <v>45</v>
      </c>
      <c r="K3023">
        <v>1</v>
      </c>
      <c r="L3023">
        <v>12</v>
      </c>
      <c r="M3023">
        <v>0.1</v>
      </c>
      <c r="N3023">
        <v>10.8</v>
      </c>
      <c r="O3023">
        <v>4.8</v>
      </c>
      <c r="P3023" t="s">
        <v>28</v>
      </c>
      <c r="Q3023" t="s">
        <v>35</v>
      </c>
      <c r="R3023" t="s">
        <v>36</v>
      </c>
      <c r="S3023">
        <v>3.7</v>
      </c>
      <c r="T3023">
        <f>YEAR(tblOrders[[#This Row],[Order Date]])</f>
        <v>2025</v>
      </c>
      <c r="U3023" t="str">
        <f>TEXT(tblOrders[[#This Row],[Order Date]],"mmm-yyyy")</f>
        <v>Sep-2025</v>
      </c>
      <c r="V3023" s="4">
        <f>tblOrders[[#This Row],[Profit]]/tblOrders[[#This Row],[Sales Amount]]</f>
        <v>0.44444444444444442</v>
      </c>
      <c r="W3023" t="str">
        <f>VLOOKUP(tblOrders[[#This Row],[City]],CityRegion,2,0)</f>
        <v>South</v>
      </c>
      <c r="X3023" t="str">
        <f>VLOOKUP(tblOrders[[#This Row],[City]],lookups!A:C,3,0)</f>
        <v>Kerala</v>
      </c>
    </row>
    <row r="3024" spans="1:24" x14ac:dyDescent="0.25">
      <c r="A3024" t="s">
        <v>4856</v>
      </c>
      <c r="B3024" s="1">
        <v>45922</v>
      </c>
      <c r="C3024" t="s">
        <v>4857</v>
      </c>
      <c r="D3024" t="s">
        <v>21</v>
      </c>
      <c r="E3024" t="s">
        <v>108</v>
      </c>
      <c r="F3024" t="s">
        <v>109</v>
      </c>
      <c r="G3024" t="s">
        <v>62</v>
      </c>
      <c r="H3024" t="s">
        <v>110</v>
      </c>
      <c r="I3024" t="s">
        <v>130</v>
      </c>
      <c r="J3024" t="s">
        <v>45</v>
      </c>
      <c r="K3024">
        <v>3</v>
      </c>
      <c r="L3024">
        <v>110</v>
      </c>
      <c r="M3024">
        <v>0.05</v>
      </c>
      <c r="N3024">
        <v>313.5</v>
      </c>
      <c r="O3024">
        <v>109.5</v>
      </c>
      <c r="P3024" t="s">
        <v>28</v>
      </c>
      <c r="Q3024" t="s">
        <v>91</v>
      </c>
      <c r="R3024" t="s">
        <v>30</v>
      </c>
      <c r="S3024">
        <v>4.8</v>
      </c>
      <c r="T3024">
        <f>YEAR(tblOrders[[#This Row],[Order Date]])</f>
        <v>2025</v>
      </c>
      <c r="U3024" t="str">
        <f>TEXT(tblOrders[[#This Row],[Order Date]],"mmm-yyyy")</f>
        <v>Sep-2025</v>
      </c>
      <c r="V3024" s="4">
        <f>tblOrders[[#This Row],[Profit]]/tblOrders[[#This Row],[Sales Amount]]</f>
        <v>0.34928229665071769</v>
      </c>
      <c r="W3024" t="str">
        <f>VLOOKUP(tblOrders[[#This Row],[City]],CityRegion,2,0)</f>
        <v>West</v>
      </c>
      <c r="X3024" t="str">
        <f>VLOOKUP(tblOrders[[#This Row],[City]],lookups!A:C,3,0)</f>
        <v>Maharashtra</v>
      </c>
    </row>
    <row r="3025" spans="1:24" x14ac:dyDescent="0.25">
      <c r="A3025" t="s">
        <v>4858</v>
      </c>
      <c r="B3025" s="1">
        <v>45839</v>
      </c>
      <c r="C3025" t="s">
        <v>299</v>
      </c>
      <c r="D3025" t="s">
        <v>39</v>
      </c>
      <c r="E3025" t="s">
        <v>66</v>
      </c>
      <c r="F3025" t="s">
        <v>67</v>
      </c>
      <c r="G3025" t="s">
        <v>68</v>
      </c>
      <c r="H3025" t="s">
        <v>69</v>
      </c>
      <c r="I3025" t="s">
        <v>76</v>
      </c>
      <c r="J3025" t="s">
        <v>45</v>
      </c>
      <c r="K3025">
        <v>3</v>
      </c>
      <c r="L3025">
        <v>149</v>
      </c>
      <c r="M3025">
        <v>0.2</v>
      </c>
      <c r="N3025">
        <v>357.6</v>
      </c>
      <c r="O3025">
        <v>72.599999999999994</v>
      </c>
      <c r="P3025" t="s">
        <v>28</v>
      </c>
      <c r="Q3025" t="s">
        <v>86</v>
      </c>
      <c r="R3025" t="s">
        <v>123</v>
      </c>
      <c r="S3025">
        <v>3.4</v>
      </c>
      <c r="T3025">
        <f>YEAR(tblOrders[[#This Row],[Order Date]])</f>
        <v>2025</v>
      </c>
      <c r="U3025" t="str">
        <f>TEXT(tblOrders[[#This Row],[Order Date]],"mmm-yyyy")</f>
        <v>Jul-2025</v>
      </c>
      <c r="V3025" s="4">
        <f>tblOrders[[#This Row],[Profit]]/tblOrders[[#This Row],[Sales Amount]]</f>
        <v>0.2030201342281879</v>
      </c>
      <c r="W3025" t="str">
        <f>VLOOKUP(tblOrders[[#This Row],[City]],CityRegion,2,0)</f>
        <v>South</v>
      </c>
      <c r="X3025" t="str">
        <f>VLOOKUP(tblOrders[[#This Row],[City]],lookups!A:C,3,0)</f>
        <v>Kerala</v>
      </c>
    </row>
    <row r="3026" spans="1:24" x14ac:dyDescent="0.25">
      <c r="A3026" t="s">
        <v>4859</v>
      </c>
      <c r="B3026" s="1">
        <v>45828</v>
      </c>
      <c r="C3026" t="s">
        <v>225</v>
      </c>
      <c r="D3026" t="s">
        <v>21</v>
      </c>
      <c r="E3026" t="s">
        <v>73</v>
      </c>
      <c r="F3026" t="s">
        <v>74</v>
      </c>
      <c r="G3026" t="s">
        <v>68</v>
      </c>
      <c r="H3026" t="s">
        <v>75</v>
      </c>
      <c r="I3026" t="s">
        <v>139</v>
      </c>
      <c r="J3026" t="s">
        <v>34</v>
      </c>
      <c r="K3026">
        <v>2</v>
      </c>
      <c r="L3026">
        <v>65</v>
      </c>
      <c r="M3026">
        <v>0.1</v>
      </c>
      <c r="N3026">
        <v>117</v>
      </c>
      <c r="O3026">
        <v>41</v>
      </c>
      <c r="P3026" t="s">
        <v>28</v>
      </c>
      <c r="Q3026" t="s">
        <v>46</v>
      </c>
      <c r="R3026" t="s">
        <v>36</v>
      </c>
      <c r="S3026">
        <v>3.3</v>
      </c>
      <c r="T3026">
        <f>YEAR(tblOrders[[#This Row],[Order Date]])</f>
        <v>2025</v>
      </c>
      <c r="U3026" t="str">
        <f>TEXT(tblOrders[[#This Row],[Order Date]],"mmm-yyyy")</f>
        <v>Jun-2025</v>
      </c>
      <c r="V3026" s="4">
        <f>tblOrders[[#This Row],[Profit]]/tblOrders[[#This Row],[Sales Amount]]</f>
        <v>0.3504273504273504</v>
      </c>
      <c r="W3026" t="str">
        <f>VLOOKUP(tblOrders[[#This Row],[City]],CityRegion,2,0)</f>
        <v>South</v>
      </c>
      <c r="X3026" t="str">
        <f>VLOOKUP(tblOrders[[#This Row],[City]],lookups!A:C,3,0)</f>
        <v>Tamil Nadu</v>
      </c>
    </row>
    <row r="3027" spans="1:24" x14ac:dyDescent="0.25">
      <c r="A3027" t="s">
        <v>4860</v>
      </c>
      <c r="B3027" s="1">
        <v>45979</v>
      </c>
      <c r="C3027" t="s">
        <v>2409</v>
      </c>
      <c r="D3027" t="s">
        <v>21</v>
      </c>
      <c r="E3027" t="s">
        <v>101</v>
      </c>
      <c r="F3027" t="s">
        <v>102</v>
      </c>
      <c r="G3027" t="s">
        <v>24</v>
      </c>
      <c r="H3027" t="s">
        <v>103</v>
      </c>
      <c r="I3027" t="s">
        <v>33</v>
      </c>
      <c r="J3027" t="s">
        <v>45</v>
      </c>
      <c r="K3027">
        <v>1</v>
      </c>
      <c r="L3027">
        <v>120</v>
      </c>
      <c r="M3027">
        <v>0.2</v>
      </c>
      <c r="N3027">
        <v>96</v>
      </c>
      <c r="O3027">
        <v>18</v>
      </c>
      <c r="P3027" t="s">
        <v>28</v>
      </c>
      <c r="Q3027" t="s">
        <v>91</v>
      </c>
      <c r="R3027" t="s">
        <v>36</v>
      </c>
      <c r="S3027">
        <v>2.7</v>
      </c>
      <c r="T3027">
        <f>YEAR(tblOrders[[#This Row],[Order Date]])</f>
        <v>2025</v>
      </c>
      <c r="U3027" t="str">
        <f>TEXT(tblOrders[[#This Row],[Order Date]],"mmm-yyyy")</f>
        <v>Nov-2025</v>
      </c>
      <c r="V3027" s="4">
        <f>tblOrders[[#This Row],[Profit]]/tblOrders[[#This Row],[Sales Amount]]</f>
        <v>0.1875</v>
      </c>
      <c r="W3027" t="str">
        <f>VLOOKUP(tblOrders[[#This Row],[City]],CityRegion,2,0)</f>
        <v>North</v>
      </c>
      <c r="X3027" t="str">
        <f>VLOOKUP(tblOrders[[#This Row],[City]],lookups!A:C,3,0)</f>
        <v>Delhi</v>
      </c>
    </row>
    <row r="3028" spans="1:24" x14ac:dyDescent="0.25">
      <c r="A3028" t="s">
        <v>4861</v>
      </c>
      <c r="B3028" s="1">
        <v>45823</v>
      </c>
      <c r="C3028" t="s">
        <v>4862</v>
      </c>
      <c r="D3028" t="s">
        <v>21</v>
      </c>
      <c r="E3028" t="s">
        <v>66</v>
      </c>
      <c r="F3028" t="s">
        <v>67</v>
      </c>
      <c r="G3028" t="s">
        <v>68</v>
      </c>
      <c r="H3028" t="s">
        <v>69</v>
      </c>
      <c r="I3028" t="s">
        <v>130</v>
      </c>
      <c r="J3028" t="s">
        <v>45</v>
      </c>
      <c r="K3028">
        <v>3</v>
      </c>
      <c r="L3028">
        <v>149</v>
      </c>
      <c r="M3028">
        <v>0.05</v>
      </c>
      <c r="N3028">
        <v>424.65</v>
      </c>
      <c r="O3028">
        <v>139.65</v>
      </c>
      <c r="P3028" t="s">
        <v>28</v>
      </c>
      <c r="Q3028" t="s">
        <v>35</v>
      </c>
      <c r="R3028" t="s">
        <v>36</v>
      </c>
      <c r="S3028">
        <v>5</v>
      </c>
      <c r="T3028">
        <f>YEAR(tblOrders[[#This Row],[Order Date]])</f>
        <v>2025</v>
      </c>
      <c r="U3028" t="str">
        <f>TEXT(tblOrders[[#This Row],[Order Date]],"mmm-yyyy")</f>
        <v>Jun-2025</v>
      </c>
      <c r="V3028" s="4">
        <f>tblOrders[[#This Row],[Profit]]/tblOrders[[#This Row],[Sales Amount]]</f>
        <v>0.32885906040268459</v>
      </c>
      <c r="W3028" t="str">
        <f>VLOOKUP(tblOrders[[#This Row],[City]],CityRegion,2,0)</f>
        <v>West</v>
      </c>
      <c r="X3028" t="str">
        <f>VLOOKUP(tblOrders[[#This Row],[City]],lookups!A:C,3,0)</f>
        <v>Maharashtra</v>
      </c>
    </row>
    <row r="3029" spans="1:24" x14ac:dyDescent="0.25">
      <c r="A3029" t="s">
        <v>4863</v>
      </c>
      <c r="B3029" s="1">
        <v>45865</v>
      </c>
      <c r="C3029" t="s">
        <v>1550</v>
      </c>
      <c r="D3029" t="s">
        <v>21</v>
      </c>
      <c r="E3029" t="s">
        <v>108</v>
      </c>
      <c r="F3029" t="s">
        <v>109</v>
      </c>
      <c r="G3029" t="s">
        <v>62</v>
      </c>
      <c r="H3029" t="s">
        <v>110</v>
      </c>
      <c r="I3029" t="s">
        <v>139</v>
      </c>
      <c r="J3029" t="s">
        <v>45</v>
      </c>
      <c r="K3029">
        <v>2</v>
      </c>
      <c r="L3029">
        <v>110</v>
      </c>
      <c r="M3029">
        <v>0.05</v>
      </c>
      <c r="N3029">
        <v>209</v>
      </c>
      <c r="O3029">
        <v>73</v>
      </c>
      <c r="P3029" t="s">
        <v>28</v>
      </c>
      <c r="Q3029" t="s">
        <v>35</v>
      </c>
      <c r="R3029" t="s">
        <v>30</v>
      </c>
      <c r="S3029">
        <v>3.1</v>
      </c>
      <c r="T3029">
        <f>YEAR(tblOrders[[#This Row],[Order Date]])</f>
        <v>2025</v>
      </c>
      <c r="U3029" t="str">
        <f>TEXT(tblOrders[[#This Row],[Order Date]],"mmm-yyyy")</f>
        <v>Jul-2025</v>
      </c>
      <c r="V3029" s="4">
        <f>tblOrders[[#This Row],[Profit]]/tblOrders[[#This Row],[Sales Amount]]</f>
        <v>0.34928229665071769</v>
      </c>
      <c r="W3029" t="str">
        <f>VLOOKUP(tblOrders[[#This Row],[City]],CityRegion,2,0)</f>
        <v>South</v>
      </c>
      <c r="X3029" t="str">
        <f>VLOOKUP(tblOrders[[#This Row],[City]],lookups!A:C,3,0)</f>
        <v>Tamil Nadu</v>
      </c>
    </row>
    <row r="3030" spans="1:24" x14ac:dyDescent="0.25">
      <c r="A3030" t="s">
        <v>4864</v>
      </c>
      <c r="B3030" s="1">
        <v>45725</v>
      </c>
      <c r="C3030" t="s">
        <v>4865</v>
      </c>
      <c r="D3030" t="s">
        <v>21</v>
      </c>
      <c r="E3030" t="s">
        <v>94</v>
      </c>
      <c r="F3030" t="s">
        <v>95</v>
      </c>
      <c r="G3030" t="s">
        <v>68</v>
      </c>
      <c r="H3030" t="s">
        <v>96</v>
      </c>
      <c r="I3030" t="s">
        <v>76</v>
      </c>
      <c r="J3030" t="s">
        <v>34</v>
      </c>
      <c r="K3030">
        <v>2</v>
      </c>
      <c r="L3030">
        <v>89</v>
      </c>
      <c r="M3030">
        <v>0</v>
      </c>
      <c r="N3030">
        <v>178</v>
      </c>
      <c r="O3030">
        <v>68</v>
      </c>
      <c r="P3030" t="s">
        <v>28</v>
      </c>
      <c r="Q3030" t="s">
        <v>91</v>
      </c>
      <c r="R3030" t="s">
        <v>36</v>
      </c>
      <c r="S3030">
        <v>3.9</v>
      </c>
      <c r="T3030">
        <f>YEAR(tblOrders[[#This Row],[Order Date]])</f>
        <v>2025</v>
      </c>
      <c r="U3030" t="str">
        <f>TEXT(tblOrders[[#This Row],[Order Date]],"mmm-yyyy")</f>
        <v>Mar-2025</v>
      </c>
      <c r="V3030" s="4">
        <f>tblOrders[[#This Row],[Profit]]/tblOrders[[#This Row],[Sales Amount]]</f>
        <v>0.38202247191011235</v>
      </c>
      <c r="W3030" t="str">
        <f>VLOOKUP(tblOrders[[#This Row],[City]],CityRegion,2,0)</f>
        <v>South</v>
      </c>
      <c r="X3030" t="str">
        <f>VLOOKUP(tblOrders[[#This Row],[City]],lookups!A:C,3,0)</f>
        <v>Kerala</v>
      </c>
    </row>
    <row r="3031" spans="1:24" x14ac:dyDescent="0.25">
      <c r="A3031" t="s">
        <v>4866</v>
      </c>
      <c r="B3031" s="1">
        <v>46019</v>
      </c>
      <c r="C3031" t="s">
        <v>3675</v>
      </c>
      <c r="D3031" t="s">
        <v>21</v>
      </c>
      <c r="E3031" t="s">
        <v>55</v>
      </c>
      <c r="F3031" t="s">
        <v>56</v>
      </c>
      <c r="G3031" t="s">
        <v>24</v>
      </c>
      <c r="H3031" t="s">
        <v>51</v>
      </c>
      <c r="I3031" t="s">
        <v>76</v>
      </c>
      <c r="J3031" t="s">
        <v>27</v>
      </c>
      <c r="K3031">
        <v>4</v>
      </c>
      <c r="L3031">
        <v>42</v>
      </c>
      <c r="M3031">
        <v>0.15</v>
      </c>
      <c r="N3031">
        <v>142.80000000000001</v>
      </c>
      <c r="O3031">
        <v>46.8</v>
      </c>
      <c r="P3031" t="s">
        <v>28</v>
      </c>
      <c r="Q3031" t="s">
        <v>91</v>
      </c>
      <c r="R3031" t="s">
        <v>36</v>
      </c>
      <c r="S3031">
        <v>4.0999999999999996</v>
      </c>
      <c r="T3031">
        <f>YEAR(tblOrders[[#This Row],[Order Date]])</f>
        <v>2025</v>
      </c>
      <c r="U3031" t="str">
        <f>TEXT(tblOrders[[#This Row],[Order Date]],"mmm-yyyy")</f>
        <v>Dec-2025</v>
      </c>
      <c r="V3031" s="4">
        <f>tblOrders[[#This Row],[Profit]]/tblOrders[[#This Row],[Sales Amount]]</f>
        <v>0.32773109243697474</v>
      </c>
      <c r="W3031" t="str">
        <f>VLOOKUP(tblOrders[[#This Row],[City]],CityRegion,2,0)</f>
        <v>South</v>
      </c>
      <c r="X3031" t="str">
        <f>VLOOKUP(tblOrders[[#This Row],[City]],lookups!A:C,3,0)</f>
        <v>Kerala</v>
      </c>
    </row>
    <row r="3032" spans="1:24" x14ac:dyDescent="0.25">
      <c r="A3032" t="s">
        <v>4867</v>
      </c>
      <c r="B3032" s="1">
        <v>45659</v>
      </c>
      <c r="C3032" t="s">
        <v>1890</v>
      </c>
      <c r="D3032" t="s">
        <v>21</v>
      </c>
      <c r="E3032" t="s">
        <v>66</v>
      </c>
      <c r="F3032" t="s">
        <v>67</v>
      </c>
      <c r="G3032" t="s">
        <v>68</v>
      </c>
      <c r="H3032" t="s">
        <v>69</v>
      </c>
      <c r="I3032" t="s">
        <v>57</v>
      </c>
      <c r="J3032" t="s">
        <v>45</v>
      </c>
      <c r="K3032">
        <v>2</v>
      </c>
      <c r="L3032">
        <v>149</v>
      </c>
      <c r="M3032">
        <v>0</v>
      </c>
      <c r="N3032">
        <v>298</v>
      </c>
      <c r="O3032">
        <v>108</v>
      </c>
      <c r="P3032" t="s">
        <v>85</v>
      </c>
      <c r="Q3032" t="s">
        <v>35</v>
      </c>
      <c r="R3032" t="s">
        <v>36</v>
      </c>
      <c r="S3032">
        <v>2.9</v>
      </c>
      <c r="T3032">
        <f>YEAR(tblOrders[[#This Row],[Order Date]])</f>
        <v>2025</v>
      </c>
      <c r="U3032" t="str">
        <f>TEXT(tblOrders[[#This Row],[Order Date]],"mmm-yyyy")</f>
        <v>Jan-2025</v>
      </c>
      <c r="V3032" s="4">
        <f>tblOrders[[#This Row],[Profit]]/tblOrders[[#This Row],[Sales Amount]]</f>
        <v>0.36241610738255031</v>
      </c>
      <c r="W3032" t="str">
        <f>VLOOKUP(tblOrders[[#This Row],[City]],CityRegion,2,0)</f>
        <v>South</v>
      </c>
      <c r="X3032" t="str">
        <f>VLOOKUP(tblOrders[[#This Row],[City]],lookups!A:C,3,0)</f>
        <v>Kerala</v>
      </c>
    </row>
    <row r="3033" spans="1:24" x14ac:dyDescent="0.25">
      <c r="A3033" t="s">
        <v>4868</v>
      </c>
      <c r="B3033" s="1">
        <v>45718</v>
      </c>
      <c r="C3033" t="s">
        <v>1138</v>
      </c>
      <c r="D3033" t="s">
        <v>39</v>
      </c>
      <c r="E3033" t="s">
        <v>49</v>
      </c>
      <c r="F3033" t="s">
        <v>50</v>
      </c>
      <c r="G3033" t="s">
        <v>24</v>
      </c>
      <c r="H3033" t="s">
        <v>51</v>
      </c>
      <c r="I3033" t="s">
        <v>57</v>
      </c>
      <c r="J3033" t="s">
        <v>45</v>
      </c>
      <c r="K3033">
        <v>5</v>
      </c>
      <c r="L3033">
        <v>85</v>
      </c>
      <c r="M3033">
        <v>0.1</v>
      </c>
      <c r="N3033">
        <v>382.5</v>
      </c>
      <c r="O3033">
        <v>122.5</v>
      </c>
      <c r="P3033" t="s">
        <v>28</v>
      </c>
      <c r="Q3033" t="s">
        <v>91</v>
      </c>
      <c r="R3033" t="s">
        <v>36</v>
      </c>
      <c r="S3033">
        <v>3.2</v>
      </c>
      <c r="T3033">
        <f>YEAR(tblOrders[[#This Row],[Order Date]])</f>
        <v>2025</v>
      </c>
      <c r="U3033" t="str">
        <f>TEXT(tblOrders[[#This Row],[Order Date]],"mmm-yyyy")</f>
        <v>Mar-2025</v>
      </c>
      <c r="V3033" s="4">
        <f>tblOrders[[#This Row],[Profit]]/tblOrders[[#This Row],[Sales Amount]]</f>
        <v>0.3202614379084967</v>
      </c>
      <c r="W3033" t="str">
        <f>VLOOKUP(tblOrders[[#This Row],[City]],CityRegion,2,0)</f>
        <v>South</v>
      </c>
      <c r="X3033" t="str">
        <f>VLOOKUP(tblOrders[[#This Row],[City]],lookups!A:C,3,0)</f>
        <v>Kerala</v>
      </c>
    </row>
    <row r="3034" spans="1:24" x14ac:dyDescent="0.25">
      <c r="A3034" t="s">
        <v>4869</v>
      </c>
      <c r="B3034" s="1">
        <v>46010</v>
      </c>
      <c r="C3034" t="s">
        <v>4870</v>
      </c>
      <c r="D3034" t="s">
        <v>39</v>
      </c>
      <c r="E3034" t="s">
        <v>114</v>
      </c>
      <c r="F3034" t="s">
        <v>115</v>
      </c>
      <c r="G3034" t="s">
        <v>42</v>
      </c>
      <c r="H3034" t="s">
        <v>116</v>
      </c>
      <c r="I3034" t="s">
        <v>139</v>
      </c>
      <c r="J3034" t="s">
        <v>27</v>
      </c>
      <c r="K3034">
        <v>1</v>
      </c>
      <c r="L3034">
        <v>12</v>
      </c>
      <c r="M3034">
        <v>0.1</v>
      </c>
      <c r="N3034">
        <v>10.8</v>
      </c>
      <c r="O3034">
        <v>4.8</v>
      </c>
      <c r="P3034" t="s">
        <v>85</v>
      </c>
      <c r="Q3034" t="s">
        <v>29</v>
      </c>
      <c r="R3034" t="s">
        <v>36</v>
      </c>
      <c r="S3034">
        <v>2.7</v>
      </c>
      <c r="T3034">
        <f>YEAR(tblOrders[[#This Row],[Order Date]])</f>
        <v>2025</v>
      </c>
      <c r="U3034" t="str">
        <f>TEXT(tblOrders[[#This Row],[Order Date]],"mmm-yyyy")</f>
        <v>Dec-2025</v>
      </c>
      <c r="V3034" s="4">
        <f>tblOrders[[#This Row],[Profit]]/tblOrders[[#This Row],[Sales Amount]]</f>
        <v>0.44444444444444442</v>
      </c>
      <c r="W3034" t="str">
        <f>VLOOKUP(tblOrders[[#This Row],[City]],CityRegion,2,0)</f>
        <v>South</v>
      </c>
      <c r="X3034" t="str">
        <f>VLOOKUP(tblOrders[[#This Row],[City]],lookups!A:C,3,0)</f>
        <v>Tamil Nadu</v>
      </c>
    </row>
    <row r="3035" spans="1:24" x14ac:dyDescent="0.25">
      <c r="A3035" t="s">
        <v>4871</v>
      </c>
      <c r="B3035" s="1">
        <v>45869</v>
      </c>
      <c r="C3035" t="s">
        <v>4574</v>
      </c>
      <c r="D3035" t="s">
        <v>39</v>
      </c>
      <c r="E3035" t="s">
        <v>40</v>
      </c>
      <c r="F3035" t="s">
        <v>41</v>
      </c>
      <c r="G3035" t="s">
        <v>42</v>
      </c>
      <c r="H3035" t="s">
        <v>43</v>
      </c>
      <c r="I3035" t="s">
        <v>26</v>
      </c>
      <c r="J3035" t="s">
        <v>34</v>
      </c>
      <c r="K3035">
        <v>5</v>
      </c>
      <c r="L3035">
        <v>18</v>
      </c>
      <c r="M3035">
        <v>0.15</v>
      </c>
      <c r="N3035">
        <v>76.5</v>
      </c>
      <c r="O3035">
        <v>31.5</v>
      </c>
      <c r="P3035" t="s">
        <v>28</v>
      </c>
      <c r="Q3035" t="s">
        <v>35</v>
      </c>
      <c r="R3035" t="s">
        <v>30</v>
      </c>
      <c r="S3035">
        <v>3.9</v>
      </c>
      <c r="T3035">
        <f>YEAR(tblOrders[[#This Row],[Order Date]])</f>
        <v>2025</v>
      </c>
      <c r="U3035" t="str">
        <f>TEXT(tblOrders[[#This Row],[Order Date]],"mmm-yyyy")</f>
        <v>Jul-2025</v>
      </c>
      <c r="V3035" s="4">
        <f>tblOrders[[#This Row],[Profit]]/tblOrders[[#This Row],[Sales Amount]]</f>
        <v>0.41176470588235292</v>
      </c>
      <c r="W3035" t="str">
        <f>VLOOKUP(tblOrders[[#This Row],[City]],CityRegion,2,0)</f>
        <v>South</v>
      </c>
      <c r="X3035" t="str">
        <f>VLOOKUP(tblOrders[[#This Row],[City]],lookups!A:C,3,0)</f>
        <v>Karnataka</v>
      </c>
    </row>
    <row r="3036" spans="1:24" x14ac:dyDescent="0.25">
      <c r="A3036" t="s">
        <v>4872</v>
      </c>
      <c r="B3036" s="1">
        <v>45733</v>
      </c>
      <c r="C3036" t="s">
        <v>751</v>
      </c>
      <c r="D3036" t="s">
        <v>21</v>
      </c>
      <c r="E3036" t="s">
        <v>49</v>
      </c>
      <c r="F3036" t="s">
        <v>50</v>
      </c>
      <c r="G3036" t="s">
        <v>24</v>
      </c>
      <c r="H3036" t="s">
        <v>51</v>
      </c>
      <c r="I3036" t="s">
        <v>52</v>
      </c>
      <c r="J3036" t="s">
        <v>45</v>
      </c>
      <c r="K3036">
        <v>1</v>
      </c>
      <c r="L3036">
        <v>85</v>
      </c>
      <c r="M3036">
        <v>0.05</v>
      </c>
      <c r="N3036">
        <v>80.75</v>
      </c>
      <c r="O3036">
        <v>28.75</v>
      </c>
      <c r="P3036" t="s">
        <v>28</v>
      </c>
      <c r="Q3036" t="s">
        <v>91</v>
      </c>
      <c r="R3036" t="s">
        <v>30</v>
      </c>
      <c r="S3036">
        <v>4.5999999999999996</v>
      </c>
      <c r="T3036">
        <f>YEAR(tblOrders[[#This Row],[Order Date]])</f>
        <v>2025</v>
      </c>
      <c r="U3036" t="str">
        <f>TEXT(tblOrders[[#This Row],[Order Date]],"mmm-yyyy")</f>
        <v>Mar-2025</v>
      </c>
      <c r="V3036" s="4">
        <f>tblOrders[[#This Row],[Profit]]/tblOrders[[#This Row],[Sales Amount]]</f>
        <v>0.35603715170278638</v>
      </c>
      <c r="W3036" t="str">
        <f>VLOOKUP(tblOrders[[#This Row],[City]],CityRegion,2,0)</f>
        <v>South</v>
      </c>
      <c r="X3036" t="str">
        <f>VLOOKUP(tblOrders[[#This Row],[City]],lookups!A:C,3,0)</f>
        <v>Kerala</v>
      </c>
    </row>
    <row r="3037" spans="1:24" x14ac:dyDescent="0.25">
      <c r="A3037" t="s">
        <v>4873</v>
      </c>
      <c r="B3037" s="1">
        <v>46021</v>
      </c>
      <c r="C3037" t="s">
        <v>2980</v>
      </c>
      <c r="D3037" t="s">
        <v>21</v>
      </c>
      <c r="E3037" t="s">
        <v>22</v>
      </c>
      <c r="F3037" t="s">
        <v>23</v>
      </c>
      <c r="G3037" t="s">
        <v>24</v>
      </c>
      <c r="H3037" t="s">
        <v>25</v>
      </c>
      <c r="I3037" t="s">
        <v>44</v>
      </c>
      <c r="J3037" t="s">
        <v>34</v>
      </c>
      <c r="K3037">
        <v>2</v>
      </c>
      <c r="L3037">
        <v>190</v>
      </c>
      <c r="M3037">
        <v>0.15</v>
      </c>
      <c r="N3037">
        <v>323</v>
      </c>
      <c r="O3037">
        <v>73</v>
      </c>
      <c r="P3037" t="s">
        <v>28</v>
      </c>
      <c r="Q3037" t="s">
        <v>91</v>
      </c>
      <c r="R3037" t="s">
        <v>36</v>
      </c>
      <c r="S3037">
        <v>3.4</v>
      </c>
      <c r="T3037">
        <f>YEAR(tblOrders[[#This Row],[Order Date]])</f>
        <v>2025</v>
      </c>
      <c r="U3037" t="str">
        <f>TEXT(tblOrders[[#This Row],[Order Date]],"mmm-yyyy")</f>
        <v>Dec-2025</v>
      </c>
      <c r="V3037" s="4">
        <f>tblOrders[[#This Row],[Profit]]/tblOrders[[#This Row],[Sales Amount]]</f>
        <v>0.2260061919504644</v>
      </c>
      <c r="W3037" t="str">
        <f>VLOOKUP(tblOrders[[#This Row],[City]],CityRegion,2,0)</f>
        <v>South</v>
      </c>
      <c r="X3037" t="str">
        <f>VLOOKUP(tblOrders[[#This Row],[City]],lookups!A:C,3,0)</f>
        <v>Kerala</v>
      </c>
    </row>
    <row r="3038" spans="1:24" x14ac:dyDescent="0.25">
      <c r="A3038" t="s">
        <v>4874</v>
      </c>
      <c r="B3038" s="1">
        <v>45872</v>
      </c>
      <c r="C3038" t="s">
        <v>4261</v>
      </c>
      <c r="D3038" t="s">
        <v>39</v>
      </c>
      <c r="E3038" t="s">
        <v>94</v>
      </c>
      <c r="F3038" t="s">
        <v>95</v>
      </c>
      <c r="G3038" t="s">
        <v>68</v>
      </c>
      <c r="H3038" t="s">
        <v>96</v>
      </c>
      <c r="I3038" t="s">
        <v>139</v>
      </c>
      <c r="J3038" t="s">
        <v>45</v>
      </c>
      <c r="K3038">
        <v>4</v>
      </c>
      <c r="L3038">
        <v>89</v>
      </c>
      <c r="M3038">
        <v>0.15</v>
      </c>
      <c r="N3038">
        <v>302.60000000000002</v>
      </c>
      <c r="O3038">
        <v>82.6</v>
      </c>
      <c r="P3038" t="s">
        <v>28</v>
      </c>
      <c r="Q3038" t="s">
        <v>91</v>
      </c>
      <c r="R3038" t="s">
        <v>36</v>
      </c>
      <c r="S3038">
        <v>3.7</v>
      </c>
      <c r="T3038">
        <f>YEAR(tblOrders[[#This Row],[Order Date]])</f>
        <v>2025</v>
      </c>
      <c r="U3038" t="str">
        <f>TEXT(tblOrders[[#This Row],[Order Date]],"mmm-yyyy")</f>
        <v>Aug-2025</v>
      </c>
      <c r="V3038" s="4">
        <f>tblOrders[[#This Row],[Profit]]/tblOrders[[#This Row],[Sales Amount]]</f>
        <v>0.27296761401189684</v>
      </c>
      <c r="W3038" t="str">
        <f>VLOOKUP(tblOrders[[#This Row],[City]],CityRegion,2,0)</f>
        <v>South</v>
      </c>
      <c r="X3038" t="str">
        <f>VLOOKUP(tblOrders[[#This Row],[City]],lookups!A:C,3,0)</f>
        <v>Tamil Nadu</v>
      </c>
    </row>
    <row r="3039" spans="1:24" x14ac:dyDescent="0.25">
      <c r="A3039" t="s">
        <v>4875</v>
      </c>
      <c r="B3039" s="1">
        <v>45922</v>
      </c>
      <c r="C3039" t="s">
        <v>1386</v>
      </c>
      <c r="D3039" t="s">
        <v>21</v>
      </c>
      <c r="E3039" t="s">
        <v>60</v>
      </c>
      <c r="F3039" t="s">
        <v>61</v>
      </c>
      <c r="G3039" t="s">
        <v>62</v>
      </c>
      <c r="H3039" t="s">
        <v>63</v>
      </c>
      <c r="I3039" t="s">
        <v>76</v>
      </c>
      <c r="J3039" t="s">
        <v>45</v>
      </c>
      <c r="K3039">
        <v>4</v>
      </c>
      <c r="L3039">
        <v>45</v>
      </c>
      <c r="M3039">
        <v>0.05</v>
      </c>
      <c r="N3039">
        <v>171</v>
      </c>
      <c r="O3039">
        <v>67</v>
      </c>
      <c r="P3039" t="s">
        <v>28</v>
      </c>
      <c r="Q3039" t="s">
        <v>46</v>
      </c>
      <c r="R3039" t="s">
        <v>36</v>
      </c>
      <c r="S3039">
        <v>2.9</v>
      </c>
      <c r="T3039">
        <f>YEAR(tblOrders[[#This Row],[Order Date]])</f>
        <v>2025</v>
      </c>
      <c r="U3039" t="str">
        <f>TEXT(tblOrders[[#This Row],[Order Date]],"mmm-yyyy")</f>
        <v>Sep-2025</v>
      </c>
      <c r="V3039" s="4">
        <f>tblOrders[[#This Row],[Profit]]/tblOrders[[#This Row],[Sales Amount]]</f>
        <v>0.391812865497076</v>
      </c>
      <c r="W3039" t="str">
        <f>VLOOKUP(tblOrders[[#This Row],[City]],CityRegion,2,0)</f>
        <v>South</v>
      </c>
      <c r="X3039" t="str">
        <f>VLOOKUP(tblOrders[[#This Row],[City]],lookups!A:C,3,0)</f>
        <v>Kerala</v>
      </c>
    </row>
    <row r="3040" spans="1:24" x14ac:dyDescent="0.25">
      <c r="A3040" t="s">
        <v>4876</v>
      </c>
      <c r="B3040" s="1">
        <v>45951</v>
      </c>
      <c r="C3040" t="s">
        <v>870</v>
      </c>
      <c r="D3040" t="s">
        <v>21</v>
      </c>
      <c r="E3040" t="s">
        <v>22</v>
      </c>
      <c r="F3040" t="s">
        <v>23</v>
      </c>
      <c r="G3040" t="s">
        <v>24</v>
      </c>
      <c r="H3040" t="s">
        <v>25</v>
      </c>
      <c r="I3040" t="s">
        <v>84</v>
      </c>
      <c r="J3040" t="s">
        <v>27</v>
      </c>
      <c r="K3040">
        <v>2</v>
      </c>
      <c r="L3040">
        <v>190</v>
      </c>
      <c r="M3040">
        <v>0.15</v>
      </c>
      <c r="N3040">
        <v>323</v>
      </c>
      <c r="O3040">
        <v>73</v>
      </c>
      <c r="P3040" t="s">
        <v>28</v>
      </c>
      <c r="Q3040" t="s">
        <v>86</v>
      </c>
      <c r="R3040" t="s">
        <v>36</v>
      </c>
      <c r="S3040">
        <v>3.2</v>
      </c>
      <c r="T3040">
        <f>YEAR(tblOrders[[#This Row],[Order Date]])</f>
        <v>2025</v>
      </c>
      <c r="U3040" t="str">
        <f>TEXT(tblOrders[[#This Row],[Order Date]],"mmm-yyyy")</f>
        <v>Oct-2025</v>
      </c>
      <c r="V3040" s="4">
        <f>tblOrders[[#This Row],[Profit]]/tblOrders[[#This Row],[Sales Amount]]</f>
        <v>0.2260061919504644</v>
      </c>
      <c r="W3040" t="str">
        <f>VLOOKUP(tblOrders[[#This Row],[City]],CityRegion,2,0)</f>
        <v>West</v>
      </c>
      <c r="X3040" t="str">
        <f>VLOOKUP(tblOrders[[#This Row],[City]],lookups!A:C,3,0)</f>
        <v>Maharashtra</v>
      </c>
    </row>
    <row r="3041" spans="1:24" x14ac:dyDescent="0.25">
      <c r="A3041" t="s">
        <v>4877</v>
      </c>
      <c r="B3041" s="1">
        <v>45822</v>
      </c>
      <c r="C3041" t="s">
        <v>2356</v>
      </c>
      <c r="D3041" t="s">
        <v>21</v>
      </c>
      <c r="E3041" t="s">
        <v>108</v>
      </c>
      <c r="F3041" t="s">
        <v>109</v>
      </c>
      <c r="G3041" t="s">
        <v>62</v>
      </c>
      <c r="H3041" t="s">
        <v>110</v>
      </c>
      <c r="I3041" t="s">
        <v>44</v>
      </c>
      <c r="J3041" t="s">
        <v>45</v>
      </c>
      <c r="K3041">
        <v>2</v>
      </c>
      <c r="L3041">
        <v>110</v>
      </c>
      <c r="M3041">
        <v>0.15</v>
      </c>
      <c r="N3041">
        <v>187</v>
      </c>
      <c r="O3041">
        <v>51</v>
      </c>
      <c r="P3041" t="s">
        <v>148</v>
      </c>
      <c r="Q3041" t="s">
        <v>29</v>
      </c>
      <c r="R3041" t="s">
        <v>36</v>
      </c>
      <c r="S3041">
        <v>4.9000000000000004</v>
      </c>
      <c r="T3041">
        <f>YEAR(tblOrders[[#This Row],[Order Date]])</f>
        <v>2025</v>
      </c>
      <c r="U3041" t="str">
        <f>TEXT(tblOrders[[#This Row],[Order Date]],"mmm-yyyy")</f>
        <v>Jun-2025</v>
      </c>
      <c r="V3041" s="4">
        <f>tblOrders[[#This Row],[Profit]]/tblOrders[[#This Row],[Sales Amount]]</f>
        <v>0.27272727272727271</v>
      </c>
      <c r="W3041" t="str">
        <f>VLOOKUP(tblOrders[[#This Row],[City]],CityRegion,2,0)</f>
        <v>South</v>
      </c>
      <c r="X3041" t="str">
        <f>VLOOKUP(tblOrders[[#This Row],[City]],lookups!A:C,3,0)</f>
        <v>Kerala</v>
      </c>
    </row>
    <row r="3042" spans="1:24" x14ac:dyDescent="0.25">
      <c r="A3042" t="s">
        <v>4878</v>
      </c>
      <c r="B3042" s="1">
        <v>45813</v>
      </c>
      <c r="C3042" t="s">
        <v>1114</v>
      </c>
      <c r="D3042" t="s">
        <v>21</v>
      </c>
      <c r="E3042" t="s">
        <v>114</v>
      </c>
      <c r="F3042" t="s">
        <v>115</v>
      </c>
      <c r="G3042" t="s">
        <v>42</v>
      </c>
      <c r="H3042" t="s">
        <v>116</v>
      </c>
      <c r="I3042" t="s">
        <v>52</v>
      </c>
      <c r="J3042" t="s">
        <v>34</v>
      </c>
      <c r="K3042">
        <v>5</v>
      </c>
      <c r="L3042">
        <v>12</v>
      </c>
      <c r="M3042">
        <v>0.1</v>
      </c>
      <c r="N3042">
        <v>54</v>
      </c>
      <c r="O3042">
        <v>24</v>
      </c>
      <c r="P3042" t="s">
        <v>28</v>
      </c>
      <c r="Q3042" t="s">
        <v>46</v>
      </c>
      <c r="R3042" t="s">
        <v>30</v>
      </c>
      <c r="S3042">
        <v>3.3</v>
      </c>
      <c r="T3042">
        <f>YEAR(tblOrders[[#This Row],[Order Date]])</f>
        <v>2025</v>
      </c>
      <c r="U3042" t="str">
        <f>TEXT(tblOrders[[#This Row],[Order Date]],"mmm-yyyy")</f>
        <v>Jun-2025</v>
      </c>
      <c r="V3042" s="4">
        <f>tblOrders[[#This Row],[Profit]]/tblOrders[[#This Row],[Sales Amount]]</f>
        <v>0.44444444444444442</v>
      </c>
      <c r="W3042" t="str">
        <f>VLOOKUP(tblOrders[[#This Row],[City]],CityRegion,2,0)</f>
        <v>South</v>
      </c>
      <c r="X3042" t="str">
        <f>VLOOKUP(tblOrders[[#This Row],[City]],lookups!A:C,3,0)</f>
        <v>Kerala</v>
      </c>
    </row>
    <row r="3043" spans="1:24" x14ac:dyDescent="0.25">
      <c r="A3043" t="s">
        <v>4879</v>
      </c>
      <c r="B3043" s="1">
        <v>45873</v>
      </c>
      <c r="C3043" t="s">
        <v>1433</v>
      </c>
      <c r="D3043" t="s">
        <v>21</v>
      </c>
      <c r="E3043" t="s">
        <v>22</v>
      </c>
      <c r="F3043" t="s">
        <v>23</v>
      </c>
      <c r="G3043" t="s">
        <v>24</v>
      </c>
      <c r="H3043" t="s">
        <v>25</v>
      </c>
      <c r="I3043" t="s">
        <v>33</v>
      </c>
      <c r="J3043" t="s">
        <v>27</v>
      </c>
      <c r="K3043">
        <v>3</v>
      </c>
      <c r="L3043">
        <v>190</v>
      </c>
      <c r="M3043">
        <v>0.15</v>
      </c>
      <c r="N3043">
        <v>484.5</v>
      </c>
      <c r="O3043">
        <v>109.5</v>
      </c>
      <c r="P3043" t="s">
        <v>28</v>
      </c>
      <c r="Q3043" t="s">
        <v>86</v>
      </c>
      <c r="R3043" t="s">
        <v>36</v>
      </c>
      <c r="S3043">
        <v>2.7</v>
      </c>
      <c r="T3043">
        <f>YEAR(tblOrders[[#This Row],[Order Date]])</f>
        <v>2025</v>
      </c>
      <c r="U3043" t="str">
        <f>TEXT(tblOrders[[#This Row],[Order Date]],"mmm-yyyy")</f>
        <v>Aug-2025</v>
      </c>
      <c r="V3043" s="4">
        <f>tblOrders[[#This Row],[Profit]]/tblOrders[[#This Row],[Sales Amount]]</f>
        <v>0.2260061919504644</v>
      </c>
      <c r="W3043" t="str">
        <f>VLOOKUP(tblOrders[[#This Row],[City]],CityRegion,2,0)</f>
        <v>North</v>
      </c>
      <c r="X3043" t="str">
        <f>VLOOKUP(tblOrders[[#This Row],[City]],lookups!A:C,3,0)</f>
        <v>Delhi</v>
      </c>
    </row>
    <row r="3044" spans="1:24" x14ac:dyDescent="0.25">
      <c r="A3044" t="s">
        <v>4880</v>
      </c>
      <c r="B3044" s="1">
        <v>46005</v>
      </c>
      <c r="C3044" t="s">
        <v>590</v>
      </c>
      <c r="D3044" t="s">
        <v>21</v>
      </c>
      <c r="E3044" t="s">
        <v>94</v>
      </c>
      <c r="F3044" t="s">
        <v>95</v>
      </c>
      <c r="G3044" t="s">
        <v>68</v>
      </c>
      <c r="H3044" t="s">
        <v>96</v>
      </c>
      <c r="I3044" t="s">
        <v>26</v>
      </c>
      <c r="J3044" t="s">
        <v>27</v>
      </c>
      <c r="K3044">
        <v>4</v>
      </c>
      <c r="L3044">
        <v>89</v>
      </c>
      <c r="M3044">
        <v>0.05</v>
      </c>
      <c r="N3044">
        <v>338.2</v>
      </c>
      <c r="O3044">
        <v>118.2</v>
      </c>
      <c r="P3044" t="s">
        <v>28</v>
      </c>
      <c r="Q3044" t="s">
        <v>29</v>
      </c>
      <c r="R3044" t="s">
        <v>30</v>
      </c>
      <c r="S3044">
        <v>3</v>
      </c>
      <c r="T3044">
        <f>YEAR(tblOrders[[#This Row],[Order Date]])</f>
        <v>2025</v>
      </c>
      <c r="U3044" t="str">
        <f>TEXT(tblOrders[[#This Row],[Order Date]],"mmm-yyyy")</f>
        <v>Dec-2025</v>
      </c>
      <c r="V3044" s="4">
        <f>tblOrders[[#This Row],[Profit]]/tblOrders[[#This Row],[Sales Amount]]</f>
        <v>0.34949733885274986</v>
      </c>
      <c r="W3044" t="str">
        <f>VLOOKUP(tblOrders[[#This Row],[City]],CityRegion,2,0)</f>
        <v>South</v>
      </c>
      <c r="X3044" t="str">
        <f>VLOOKUP(tblOrders[[#This Row],[City]],lookups!A:C,3,0)</f>
        <v>Karnataka</v>
      </c>
    </row>
    <row r="3045" spans="1:24" x14ac:dyDescent="0.25">
      <c r="A3045" t="s">
        <v>4881</v>
      </c>
      <c r="B3045" s="1">
        <v>45891</v>
      </c>
      <c r="C3045" t="s">
        <v>4882</v>
      </c>
      <c r="D3045" t="s">
        <v>39</v>
      </c>
      <c r="E3045" t="s">
        <v>40</v>
      </c>
      <c r="F3045" t="s">
        <v>41</v>
      </c>
      <c r="G3045" t="s">
        <v>42</v>
      </c>
      <c r="H3045" t="s">
        <v>43</v>
      </c>
      <c r="I3045" t="s">
        <v>26</v>
      </c>
      <c r="J3045" t="s">
        <v>45</v>
      </c>
      <c r="K3045">
        <v>3</v>
      </c>
      <c r="L3045">
        <v>18</v>
      </c>
      <c r="M3045">
        <v>0.2</v>
      </c>
      <c r="N3045">
        <v>43.2</v>
      </c>
      <c r="O3045">
        <v>16.2</v>
      </c>
      <c r="P3045" t="s">
        <v>28</v>
      </c>
      <c r="Q3045" t="s">
        <v>29</v>
      </c>
      <c r="R3045" t="s">
        <v>36</v>
      </c>
      <c r="S3045">
        <v>3.8</v>
      </c>
      <c r="T3045">
        <f>YEAR(tblOrders[[#This Row],[Order Date]])</f>
        <v>2025</v>
      </c>
      <c r="U3045" t="str">
        <f>TEXT(tblOrders[[#This Row],[Order Date]],"mmm-yyyy")</f>
        <v>Aug-2025</v>
      </c>
      <c r="V3045" s="4">
        <f>tblOrders[[#This Row],[Profit]]/tblOrders[[#This Row],[Sales Amount]]</f>
        <v>0.37499999999999994</v>
      </c>
      <c r="W3045" t="str">
        <f>VLOOKUP(tblOrders[[#This Row],[City]],CityRegion,2,0)</f>
        <v>South</v>
      </c>
      <c r="X3045" t="str">
        <f>VLOOKUP(tblOrders[[#This Row],[City]],lookups!A:C,3,0)</f>
        <v>Karnataka</v>
      </c>
    </row>
    <row r="3046" spans="1:24" x14ac:dyDescent="0.25">
      <c r="A3046" t="s">
        <v>4883</v>
      </c>
      <c r="B3046" s="1">
        <v>45824</v>
      </c>
      <c r="C3046" t="s">
        <v>556</v>
      </c>
      <c r="D3046" t="s">
        <v>39</v>
      </c>
      <c r="E3046" t="s">
        <v>66</v>
      </c>
      <c r="F3046" t="s">
        <v>67</v>
      </c>
      <c r="G3046" t="s">
        <v>68</v>
      </c>
      <c r="H3046" t="s">
        <v>69</v>
      </c>
      <c r="I3046" t="s">
        <v>84</v>
      </c>
      <c r="J3046" t="s">
        <v>34</v>
      </c>
      <c r="K3046">
        <v>2</v>
      </c>
      <c r="L3046">
        <v>149</v>
      </c>
      <c r="M3046">
        <v>0.1</v>
      </c>
      <c r="N3046">
        <v>268.2</v>
      </c>
      <c r="O3046">
        <v>78.2</v>
      </c>
      <c r="P3046" t="s">
        <v>28</v>
      </c>
      <c r="Q3046" t="s">
        <v>46</v>
      </c>
      <c r="R3046" t="s">
        <v>36</v>
      </c>
      <c r="S3046">
        <v>2.5</v>
      </c>
      <c r="T3046">
        <f>YEAR(tblOrders[[#This Row],[Order Date]])</f>
        <v>2025</v>
      </c>
      <c r="U3046" t="str">
        <f>TEXT(tblOrders[[#This Row],[Order Date]],"mmm-yyyy")</f>
        <v>Jun-2025</v>
      </c>
      <c r="V3046" s="4">
        <f>tblOrders[[#This Row],[Profit]]/tblOrders[[#This Row],[Sales Amount]]</f>
        <v>0.29157345264727819</v>
      </c>
      <c r="W3046" t="str">
        <f>VLOOKUP(tblOrders[[#This Row],[City]],CityRegion,2,0)</f>
        <v>West</v>
      </c>
      <c r="X3046" t="str">
        <f>VLOOKUP(tblOrders[[#This Row],[City]],lookups!A:C,3,0)</f>
        <v>Maharashtra</v>
      </c>
    </row>
    <row r="3047" spans="1:24" x14ac:dyDescent="0.25">
      <c r="A3047" t="s">
        <v>4884</v>
      </c>
      <c r="B3047" s="1">
        <v>45887</v>
      </c>
      <c r="C3047" t="s">
        <v>4885</v>
      </c>
      <c r="D3047" t="s">
        <v>39</v>
      </c>
      <c r="E3047" t="s">
        <v>49</v>
      </c>
      <c r="F3047" t="s">
        <v>50</v>
      </c>
      <c r="G3047" t="s">
        <v>24</v>
      </c>
      <c r="H3047" t="s">
        <v>51</v>
      </c>
      <c r="I3047" t="s">
        <v>44</v>
      </c>
      <c r="J3047" t="s">
        <v>34</v>
      </c>
      <c r="K3047">
        <v>5</v>
      </c>
      <c r="L3047">
        <v>85</v>
      </c>
      <c r="M3047">
        <v>0.15</v>
      </c>
      <c r="N3047">
        <v>361.25</v>
      </c>
      <c r="O3047">
        <v>101.25</v>
      </c>
      <c r="P3047" t="s">
        <v>28</v>
      </c>
      <c r="Q3047" t="s">
        <v>29</v>
      </c>
      <c r="R3047" t="s">
        <v>30</v>
      </c>
      <c r="S3047">
        <v>2.9</v>
      </c>
      <c r="T3047">
        <f>YEAR(tblOrders[[#This Row],[Order Date]])</f>
        <v>2025</v>
      </c>
      <c r="U3047" t="str">
        <f>TEXT(tblOrders[[#This Row],[Order Date]],"mmm-yyyy")</f>
        <v>Aug-2025</v>
      </c>
      <c r="V3047" s="4">
        <f>tblOrders[[#This Row],[Profit]]/tblOrders[[#This Row],[Sales Amount]]</f>
        <v>0.28027681660899656</v>
      </c>
      <c r="W3047" t="str">
        <f>VLOOKUP(tblOrders[[#This Row],[City]],CityRegion,2,0)</f>
        <v>South</v>
      </c>
      <c r="X3047" t="str">
        <f>VLOOKUP(tblOrders[[#This Row],[City]],lookups!A:C,3,0)</f>
        <v>Kerala</v>
      </c>
    </row>
    <row r="3048" spans="1:24" x14ac:dyDescent="0.25">
      <c r="A3048" t="s">
        <v>4886</v>
      </c>
      <c r="B3048" s="1">
        <v>45929</v>
      </c>
      <c r="C3048" t="s">
        <v>4791</v>
      </c>
      <c r="D3048" t="s">
        <v>21</v>
      </c>
      <c r="E3048" t="s">
        <v>40</v>
      </c>
      <c r="F3048" t="s">
        <v>41</v>
      </c>
      <c r="G3048" t="s">
        <v>42</v>
      </c>
      <c r="H3048" t="s">
        <v>43</v>
      </c>
      <c r="I3048" t="s">
        <v>70</v>
      </c>
      <c r="J3048" t="s">
        <v>45</v>
      </c>
      <c r="K3048">
        <v>3</v>
      </c>
      <c r="L3048">
        <v>18</v>
      </c>
      <c r="M3048">
        <v>0.1</v>
      </c>
      <c r="N3048">
        <v>48.6</v>
      </c>
      <c r="O3048">
        <v>21.6</v>
      </c>
      <c r="P3048" t="s">
        <v>28</v>
      </c>
      <c r="Q3048" t="s">
        <v>86</v>
      </c>
      <c r="R3048" t="s">
        <v>30</v>
      </c>
      <c r="S3048">
        <v>3.6</v>
      </c>
      <c r="T3048">
        <f>YEAR(tblOrders[[#This Row],[Order Date]])</f>
        <v>2025</v>
      </c>
      <c r="U3048" t="str">
        <f>TEXT(tblOrders[[#This Row],[Order Date]],"mmm-yyyy")</f>
        <v>Sep-2025</v>
      </c>
      <c r="V3048" s="4">
        <f>tblOrders[[#This Row],[Profit]]/tblOrders[[#This Row],[Sales Amount]]</f>
        <v>0.44444444444444448</v>
      </c>
      <c r="W3048" t="str">
        <f>VLOOKUP(tblOrders[[#This Row],[City]],CityRegion,2,0)</f>
        <v>South</v>
      </c>
      <c r="X3048" t="str">
        <f>VLOOKUP(tblOrders[[#This Row],[City]],lookups!A:C,3,0)</f>
        <v>Telengana</v>
      </c>
    </row>
    <row r="3049" spans="1:24" x14ac:dyDescent="0.25">
      <c r="A3049" t="s">
        <v>4887</v>
      </c>
      <c r="B3049" s="1">
        <v>45965</v>
      </c>
      <c r="C3049" t="s">
        <v>4888</v>
      </c>
      <c r="D3049" t="s">
        <v>21</v>
      </c>
      <c r="E3049" t="s">
        <v>49</v>
      </c>
      <c r="F3049" t="s">
        <v>50</v>
      </c>
      <c r="G3049" t="s">
        <v>24</v>
      </c>
      <c r="H3049" t="s">
        <v>51</v>
      </c>
      <c r="I3049" t="s">
        <v>76</v>
      </c>
      <c r="J3049" t="s">
        <v>34</v>
      </c>
      <c r="K3049">
        <v>5</v>
      </c>
      <c r="L3049">
        <v>85</v>
      </c>
      <c r="M3049">
        <v>0</v>
      </c>
      <c r="N3049">
        <v>425</v>
      </c>
      <c r="O3049">
        <v>165</v>
      </c>
      <c r="P3049" t="s">
        <v>28</v>
      </c>
      <c r="Q3049" t="s">
        <v>86</v>
      </c>
      <c r="R3049" t="s">
        <v>30</v>
      </c>
      <c r="S3049">
        <v>4.5999999999999996</v>
      </c>
      <c r="T3049">
        <f>YEAR(tblOrders[[#This Row],[Order Date]])</f>
        <v>2025</v>
      </c>
      <c r="U3049" t="str">
        <f>TEXT(tblOrders[[#This Row],[Order Date]],"mmm-yyyy")</f>
        <v>Nov-2025</v>
      </c>
      <c r="V3049" s="4">
        <f>tblOrders[[#This Row],[Profit]]/tblOrders[[#This Row],[Sales Amount]]</f>
        <v>0.38823529411764707</v>
      </c>
      <c r="W3049" t="str">
        <f>VLOOKUP(tblOrders[[#This Row],[City]],CityRegion,2,0)</f>
        <v>South</v>
      </c>
      <c r="X3049" t="str">
        <f>VLOOKUP(tblOrders[[#This Row],[City]],lookups!A:C,3,0)</f>
        <v>Kerala</v>
      </c>
    </row>
    <row r="3050" spans="1:24" x14ac:dyDescent="0.25">
      <c r="A3050" t="s">
        <v>4889</v>
      </c>
      <c r="B3050" s="1">
        <v>45749</v>
      </c>
      <c r="C3050" t="s">
        <v>253</v>
      </c>
      <c r="D3050" t="s">
        <v>21</v>
      </c>
      <c r="E3050" t="s">
        <v>94</v>
      </c>
      <c r="F3050" t="s">
        <v>95</v>
      </c>
      <c r="G3050" t="s">
        <v>68</v>
      </c>
      <c r="H3050" t="s">
        <v>96</v>
      </c>
      <c r="I3050" t="s">
        <v>57</v>
      </c>
      <c r="J3050" t="s">
        <v>27</v>
      </c>
      <c r="K3050">
        <v>2</v>
      </c>
      <c r="L3050">
        <v>89</v>
      </c>
      <c r="M3050">
        <v>0.1</v>
      </c>
      <c r="N3050">
        <v>160.19999999999999</v>
      </c>
      <c r="O3050">
        <v>50.2</v>
      </c>
      <c r="P3050" t="s">
        <v>28</v>
      </c>
      <c r="Q3050" t="s">
        <v>35</v>
      </c>
      <c r="R3050" t="s">
        <v>36</v>
      </c>
      <c r="S3050">
        <v>2.6</v>
      </c>
      <c r="T3050">
        <f>YEAR(tblOrders[[#This Row],[Order Date]])</f>
        <v>2025</v>
      </c>
      <c r="U3050" t="str">
        <f>TEXT(tblOrders[[#This Row],[Order Date]],"mmm-yyyy")</f>
        <v>Apr-2025</v>
      </c>
      <c r="V3050" s="4">
        <f>tblOrders[[#This Row],[Profit]]/tblOrders[[#This Row],[Sales Amount]]</f>
        <v>0.31335830212234711</v>
      </c>
      <c r="W3050" t="str">
        <f>VLOOKUP(tblOrders[[#This Row],[City]],CityRegion,2,0)</f>
        <v>South</v>
      </c>
      <c r="X3050" t="str">
        <f>VLOOKUP(tblOrders[[#This Row],[City]],lookups!A:C,3,0)</f>
        <v>Kerala</v>
      </c>
    </row>
    <row r="3051" spans="1:24" x14ac:dyDescent="0.25">
      <c r="A3051" t="s">
        <v>4890</v>
      </c>
      <c r="B3051" s="1">
        <v>45676</v>
      </c>
      <c r="C3051" t="s">
        <v>4891</v>
      </c>
      <c r="D3051" t="s">
        <v>21</v>
      </c>
      <c r="E3051" t="s">
        <v>101</v>
      </c>
      <c r="F3051" t="s">
        <v>102</v>
      </c>
      <c r="G3051" t="s">
        <v>24</v>
      </c>
      <c r="H3051" t="s">
        <v>103</v>
      </c>
      <c r="I3051" t="s">
        <v>139</v>
      </c>
      <c r="J3051" t="s">
        <v>34</v>
      </c>
      <c r="K3051">
        <v>2</v>
      </c>
      <c r="L3051">
        <v>120</v>
      </c>
      <c r="M3051">
        <v>0.15</v>
      </c>
      <c r="N3051">
        <v>204</v>
      </c>
      <c r="O3051">
        <v>48</v>
      </c>
      <c r="P3051" t="s">
        <v>28</v>
      </c>
      <c r="Q3051" t="s">
        <v>46</v>
      </c>
      <c r="R3051" t="s">
        <v>123</v>
      </c>
      <c r="S3051">
        <v>4.3</v>
      </c>
      <c r="T3051">
        <f>YEAR(tblOrders[[#This Row],[Order Date]])</f>
        <v>2025</v>
      </c>
      <c r="U3051" t="str">
        <f>TEXT(tblOrders[[#This Row],[Order Date]],"mmm-yyyy")</f>
        <v>Jan-2025</v>
      </c>
      <c r="V3051" s="4">
        <f>tblOrders[[#This Row],[Profit]]/tblOrders[[#This Row],[Sales Amount]]</f>
        <v>0.23529411764705882</v>
      </c>
      <c r="W3051" t="str">
        <f>VLOOKUP(tblOrders[[#This Row],[City]],CityRegion,2,0)</f>
        <v>South</v>
      </c>
      <c r="X3051" t="str">
        <f>VLOOKUP(tblOrders[[#This Row],[City]],lookups!A:C,3,0)</f>
        <v>Tamil Nadu</v>
      </c>
    </row>
    <row r="3052" spans="1:24" x14ac:dyDescent="0.25">
      <c r="A3052" t="s">
        <v>4892</v>
      </c>
      <c r="B3052" s="1">
        <v>45888</v>
      </c>
      <c r="C3052" t="s">
        <v>3149</v>
      </c>
      <c r="D3052" t="s">
        <v>21</v>
      </c>
      <c r="E3052" t="s">
        <v>79</v>
      </c>
      <c r="F3052" t="s">
        <v>80</v>
      </c>
      <c r="G3052" t="s">
        <v>68</v>
      </c>
      <c r="H3052" t="s">
        <v>81</v>
      </c>
      <c r="I3052" t="s">
        <v>84</v>
      </c>
      <c r="J3052" t="s">
        <v>34</v>
      </c>
      <c r="K3052">
        <v>1</v>
      </c>
      <c r="L3052">
        <v>799</v>
      </c>
      <c r="M3052">
        <v>0.2</v>
      </c>
      <c r="N3052">
        <v>639.20000000000005</v>
      </c>
      <c r="O3052">
        <v>19.2</v>
      </c>
      <c r="P3052" t="s">
        <v>28</v>
      </c>
      <c r="Q3052" t="s">
        <v>35</v>
      </c>
      <c r="R3052" t="s">
        <v>30</v>
      </c>
      <c r="S3052">
        <v>3</v>
      </c>
      <c r="T3052">
        <f>YEAR(tblOrders[[#This Row],[Order Date]])</f>
        <v>2025</v>
      </c>
      <c r="U3052" t="str">
        <f>TEXT(tblOrders[[#This Row],[Order Date]],"mmm-yyyy")</f>
        <v>Aug-2025</v>
      </c>
      <c r="V3052" s="4">
        <f>tblOrders[[#This Row],[Profit]]/tblOrders[[#This Row],[Sales Amount]]</f>
        <v>3.0037546933667079E-2</v>
      </c>
      <c r="W3052" t="str">
        <f>VLOOKUP(tblOrders[[#This Row],[City]],CityRegion,2,0)</f>
        <v>West</v>
      </c>
      <c r="X3052" t="str">
        <f>VLOOKUP(tblOrders[[#This Row],[City]],lookups!A:C,3,0)</f>
        <v>Maharashtra</v>
      </c>
    </row>
    <row r="3053" spans="1:24" x14ac:dyDescent="0.25">
      <c r="A3053" t="s">
        <v>4893</v>
      </c>
      <c r="B3053" s="1">
        <v>45865</v>
      </c>
      <c r="C3053" t="s">
        <v>4894</v>
      </c>
      <c r="D3053" t="s">
        <v>39</v>
      </c>
      <c r="E3053" t="s">
        <v>55</v>
      </c>
      <c r="F3053" t="s">
        <v>56</v>
      </c>
      <c r="G3053" t="s">
        <v>24</v>
      </c>
      <c r="H3053" t="s">
        <v>51</v>
      </c>
      <c r="I3053" t="s">
        <v>76</v>
      </c>
      <c r="J3053" t="s">
        <v>34</v>
      </c>
      <c r="K3053">
        <v>2</v>
      </c>
      <c r="L3053">
        <v>42</v>
      </c>
      <c r="M3053">
        <v>0.15</v>
      </c>
      <c r="N3053">
        <v>71.400000000000006</v>
      </c>
      <c r="O3053">
        <v>23.4</v>
      </c>
      <c r="P3053" t="s">
        <v>111</v>
      </c>
      <c r="Q3053" t="s">
        <v>91</v>
      </c>
      <c r="R3053" t="s">
        <v>36</v>
      </c>
      <c r="S3053">
        <v>3.3</v>
      </c>
      <c r="T3053">
        <f>YEAR(tblOrders[[#This Row],[Order Date]])</f>
        <v>2025</v>
      </c>
      <c r="U3053" t="str">
        <f>TEXT(tblOrders[[#This Row],[Order Date]],"mmm-yyyy")</f>
        <v>Jul-2025</v>
      </c>
      <c r="V3053" s="4">
        <f>tblOrders[[#This Row],[Profit]]/tblOrders[[#This Row],[Sales Amount]]</f>
        <v>0.32773109243697474</v>
      </c>
      <c r="W3053" t="str">
        <f>VLOOKUP(tblOrders[[#This Row],[City]],CityRegion,2,0)</f>
        <v>South</v>
      </c>
      <c r="X3053" t="str">
        <f>VLOOKUP(tblOrders[[#This Row],[City]],lookups!A:C,3,0)</f>
        <v>Kerala</v>
      </c>
    </row>
    <row r="3054" spans="1:24" x14ac:dyDescent="0.25">
      <c r="A3054" t="s">
        <v>4895</v>
      </c>
      <c r="B3054" s="1">
        <v>45746</v>
      </c>
      <c r="C3054" t="s">
        <v>4896</v>
      </c>
      <c r="D3054" t="s">
        <v>21</v>
      </c>
      <c r="E3054" t="s">
        <v>66</v>
      </c>
      <c r="F3054" t="s">
        <v>67</v>
      </c>
      <c r="G3054" t="s">
        <v>68</v>
      </c>
      <c r="H3054" t="s">
        <v>69</v>
      </c>
      <c r="I3054" t="s">
        <v>44</v>
      </c>
      <c r="J3054" t="s">
        <v>27</v>
      </c>
      <c r="K3054">
        <v>4</v>
      </c>
      <c r="L3054">
        <v>149</v>
      </c>
      <c r="M3054">
        <v>0.05</v>
      </c>
      <c r="N3054">
        <v>566.20000000000005</v>
      </c>
      <c r="O3054">
        <v>186.2</v>
      </c>
      <c r="P3054" t="s">
        <v>28</v>
      </c>
      <c r="Q3054" t="s">
        <v>29</v>
      </c>
      <c r="R3054" t="s">
        <v>36</v>
      </c>
      <c r="S3054">
        <v>2.8</v>
      </c>
      <c r="T3054">
        <f>YEAR(tblOrders[[#This Row],[Order Date]])</f>
        <v>2025</v>
      </c>
      <c r="U3054" t="str">
        <f>TEXT(tblOrders[[#This Row],[Order Date]],"mmm-yyyy")</f>
        <v>Mar-2025</v>
      </c>
      <c r="V3054" s="4">
        <f>tblOrders[[#This Row],[Profit]]/tblOrders[[#This Row],[Sales Amount]]</f>
        <v>0.32885906040268453</v>
      </c>
      <c r="W3054" t="str">
        <f>VLOOKUP(tblOrders[[#This Row],[City]],CityRegion,2,0)</f>
        <v>South</v>
      </c>
      <c r="X3054" t="str">
        <f>VLOOKUP(tblOrders[[#This Row],[City]],lookups!A:C,3,0)</f>
        <v>Kerala</v>
      </c>
    </row>
    <row r="3055" spans="1:24" x14ac:dyDescent="0.25">
      <c r="A3055" t="s">
        <v>4897</v>
      </c>
      <c r="B3055" s="1">
        <v>45831</v>
      </c>
      <c r="C3055" t="s">
        <v>4898</v>
      </c>
      <c r="D3055" t="s">
        <v>39</v>
      </c>
      <c r="E3055" t="s">
        <v>79</v>
      </c>
      <c r="F3055" t="s">
        <v>80</v>
      </c>
      <c r="G3055" t="s">
        <v>68</v>
      </c>
      <c r="H3055" t="s">
        <v>81</v>
      </c>
      <c r="I3055" t="s">
        <v>33</v>
      </c>
      <c r="J3055" t="s">
        <v>34</v>
      </c>
      <c r="K3055">
        <v>3</v>
      </c>
      <c r="L3055">
        <v>799</v>
      </c>
      <c r="M3055">
        <v>0.2</v>
      </c>
      <c r="N3055">
        <v>1917.6</v>
      </c>
      <c r="O3055">
        <v>57.6</v>
      </c>
      <c r="P3055" t="s">
        <v>85</v>
      </c>
      <c r="Q3055" t="s">
        <v>91</v>
      </c>
      <c r="R3055" t="s">
        <v>36</v>
      </c>
      <c r="S3055">
        <v>4.0999999999999996</v>
      </c>
      <c r="T3055">
        <f>YEAR(tblOrders[[#This Row],[Order Date]])</f>
        <v>2025</v>
      </c>
      <c r="U3055" t="str">
        <f>TEXT(tblOrders[[#This Row],[Order Date]],"mmm-yyyy")</f>
        <v>Jun-2025</v>
      </c>
      <c r="V3055" s="4">
        <f>tblOrders[[#This Row],[Profit]]/tblOrders[[#This Row],[Sales Amount]]</f>
        <v>3.0037546933667086E-2</v>
      </c>
      <c r="W3055" t="str">
        <f>VLOOKUP(tblOrders[[#This Row],[City]],CityRegion,2,0)</f>
        <v>North</v>
      </c>
      <c r="X3055" t="str">
        <f>VLOOKUP(tblOrders[[#This Row],[City]],lookups!A:C,3,0)</f>
        <v>Delhi</v>
      </c>
    </row>
    <row r="3056" spans="1:24" x14ac:dyDescent="0.25">
      <c r="A3056" t="s">
        <v>4899</v>
      </c>
      <c r="B3056" s="1">
        <v>45947</v>
      </c>
      <c r="C3056" t="s">
        <v>4900</v>
      </c>
      <c r="D3056" t="s">
        <v>39</v>
      </c>
      <c r="E3056" t="s">
        <v>79</v>
      </c>
      <c r="F3056" t="s">
        <v>80</v>
      </c>
      <c r="G3056" t="s">
        <v>68</v>
      </c>
      <c r="H3056" t="s">
        <v>81</v>
      </c>
      <c r="I3056" t="s">
        <v>52</v>
      </c>
      <c r="J3056" t="s">
        <v>27</v>
      </c>
      <c r="K3056">
        <v>4</v>
      </c>
      <c r="L3056">
        <v>799</v>
      </c>
      <c r="M3056">
        <v>0.2</v>
      </c>
      <c r="N3056">
        <v>2556.8000000000002</v>
      </c>
      <c r="O3056">
        <v>76.8</v>
      </c>
      <c r="P3056" t="s">
        <v>111</v>
      </c>
      <c r="Q3056" t="s">
        <v>91</v>
      </c>
      <c r="R3056" t="s">
        <v>36</v>
      </c>
      <c r="S3056">
        <v>2.9</v>
      </c>
      <c r="T3056">
        <f>YEAR(tblOrders[[#This Row],[Order Date]])</f>
        <v>2025</v>
      </c>
      <c r="U3056" t="str">
        <f>TEXT(tblOrders[[#This Row],[Order Date]],"mmm-yyyy")</f>
        <v>Oct-2025</v>
      </c>
      <c r="V3056" s="4">
        <f>tblOrders[[#This Row],[Profit]]/tblOrders[[#This Row],[Sales Amount]]</f>
        <v>3.0037546933667079E-2</v>
      </c>
      <c r="W3056" t="str">
        <f>VLOOKUP(tblOrders[[#This Row],[City]],CityRegion,2,0)</f>
        <v>South</v>
      </c>
      <c r="X3056" t="str">
        <f>VLOOKUP(tblOrders[[#This Row],[City]],lookups!A:C,3,0)</f>
        <v>Kerala</v>
      </c>
    </row>
    <row r="3057" spans="1:24" x14ac:dyDescent="0.25">
      <c r="A3057" t="s">
        <v>4901</v>
      </c>
      <c r="B3057" s="1">
        <v>45935</v>
      </c>
      <c r="C3057" t="s">
        <v>4902</v>
      </c>
      <c r="D3057" t="s">
        <v>21</v>
      </c>
      <c r="E3057" t="s">
        <v>101</v>
      </c>
      <c r="F3057" t="s">
        <v>102</v>
      </c>
      <c r="G3057" t="s">
        <v>24</v>
      </c>
      <c r="H3057" t="s">
        <v>103</v>
      </c>
      <c r="I3057" t="s">
        <v>76</v>
      </c>
      <c r="J3057" t="s">
        <v>34</v>
      </c>
      <c r="K3057">
        <v>1</v>
      </c>
      <c r="L3057">
        <v>120</v>
      </c>
      <c r="M3057">
        <v>0</v>
      </c>
      <c r="N3057">
        <v>120</v>
      </c>
      <c r="O3057">
        <v>42</v>
      </c>
      <c r="P3057" t="s">
        <v>111</v>
      </c>
      <c r="Q3057" t="s">
        <v>46</v>
      </c>
      <c r="R3057" t="s">
        <v>36</v>
      </c>
      <c r="S3057">
        <v>4.5</v>
      </c>
      <c r="T3057">
        <f>YEAR(tblOrders[[#This Row],[Order Date]])</f>
        <v>2025</v>
      </c>
      <c r="U3057" t="str">
        <f>TEXT(tblOrders[[#This Row],[Order Date]],"mmm-yyyy")</f>
        <v>Oct-2025</v>
      </c>
      <c r="V3057" s="4">
        <f>tblOrders[[#This Row],[Profit]]/tblOrders[[#This Row],[Sales Amount]]</f>
        <v>0.35</v>
      </c>
      <c r="W3057" t="str">
        <f>VLOOKUP(tblOrders[[#This Row],[City]],CityRegion,2,0)</f>
        <v>South</v>
      </c>
      <c r="X3057" t="str">
        <f>VLOOKUP(tblOrders[[#This Row],[City]],lookups!A:C,3,0)</f>
        <v>Kerala</v>
      </c>
    </row>
    <row r="3058" spans="1:24" x14ac:dyDescent="0.25">
      <c r="A3058" t="s">
        <v>4903</v>
      </c>
      <c r="B3058" s="1">
        <v>45799</v>
      </c>
      <c r="C3058" t="s">
        <v>612</v>
      </c>
      <c r="D3058" t="s">
        <v>39</v>
      </c>
      <c r="E3058" t="s">
        <v>101</v>
      </c>
      <c r="F3058" t="s">
        <v>102</v>
      </c>
      <c r="G3058" t="s">
        <v>24</v>
      </c>
      <c r="H3058" t="s">
        <v>103</v>
      </c>
      <c r="I3058" t="s">
        <v>26</v>
      </c>
      <c r="J3058" t="s">
        <v>27</v>
      </c>
      <c r="K3058">
        <v>1</v>
      </c>
      <c r="L3058">
        <v>120</v>
      </c>
      <c r="M3058">
        <v>0.05</v>
      </c>
      <c r="N3058">
        <v>114</v>
      </c>
      <c r="O3058">
        <v>36</v>
      </c>
      <c r="P3058" t="s">
        <v>85</v>
      </c>
      <c r="Q3058" t="s">
        <v>35</v>
      </c>
      <c r="R3058" t="s">
        <v>36</v>
      </c>
      <c r="S3058">
        <v>3</v>
      </c>
      <c r="T3058">
        <f>YEAR(tblOrders[[#This Row],[Order Date]])</f>
        <v>2025</v>
      </c>
      <c r="U3058" t="str">
        <f>TEXT(tblOrders[[#This Row],[Order Date]],"mmm-yyyy")</f>
        <v>May-2025</v>
      </c>
      <c r="V3058" s="4">
        <f>tblOrders[[#This Row],[Profit]]/tblOrders[[#This Row],[Sales Amount]]</f>
        <v>0.31578947368421051</v>
      </c>
      <c r="W3058" t="str">
        <f>VLOOKUP(tblOrders[[#This Row],[City]],CityRegion,2,0)</f>
        <v>South</v>
      </c>
      <c r="X3058" t="str">
        <f>VLOOKUP(tblOrders[[#This Row],[City]],lookups!A:C,3,0)</f>
        <v>Karnataka</v>
      </c>
    </row>
    <row r="3059" spans="1:24" x14ac:dyDescent="0.25">
      <c r="A3059" t="s">
        <v>4904</v>
      </c>
      <c r="B3059" s="1">
        <v>45726</v>
      </c>
      <c r="C3059" t="s">
        <v>3497</v>
      </c>
      <c r="D3059" t="s">
        <v>39</v>
      </c>
      <c r="E3059" t="s">
        <v>55</v>
      </c>
      <c r="F3059" t="s">
        <v>56</v>
      </c>
      <c r="G3059" t="s">
        <v>24</v>
      </c>
      <c r="H3059" t="s">
        <v>51</v>
      </c>
      <c r="I3059" t="s">
        <v>57</v>
      </c>
      <c r="J3059" t="s">
        <v>45</v>
      </c>
      <c r="K3059">
        <v>5</v>
      </c>
      <c r="L3059">
        <v>42</v>
      </c>
      <c r="M3059">
        <v>0</v>
      </c>
      <c r="N3059">
        <v>210</v>
      </c>
      <c r="O3059">
        <v>90</v>
      </c>
      <c r="P3059" t="s">
        <v>28</v>
      </c>
      <c r="Q3059" t="s">
        <v>46</v>
      </c>
      <c r="R3059" t="s">
        <v>36</v>
      </c>
      <c r="S3059">
        <v>2.6</v>
      </c>
      <c r="T3059">
        <f>YEAR(tblOrders[[#This Row],[Order Date]])</f>
        <v>2025</v>
      </c>
      <c r="U3059" t="str">
        <f>TEXT(tblOrders[[#This Row],[Order Date]],"mmm-yyyy")</f>
        <v>Mar-2025</v>
      </c>
      <c r="V3059" s="4">
        <f>tblOrders[[#This Row],[Profit]]/tblOrders[[#This Row],[Sales Amount]]</f>
        <v>0.42857142857142855</v>
      </c>
      <c r="W3059" t="str">
        <f>VLOOKUP(tblOrders[[#This Row],[City]],CityRegion,2,0)</f>
        <v>South</v>
      </c>
      <c r="X3059" t="str">
        <f>VLOOKUP(tblOrders[[#This Row],[City]],lookups!A:C,3,0)</f>
        <v>Kerala</v>
      </c>
    </row>
    <row r="3060" spans="1:24" x14ac:dyDescent="0.25">
      <c r="A3060" t="s">
        <v>4905</v>
      </c>
      <c r="B3060" s="1">
        <v>45826</v>
      </c>
      <c r="C3060" t="s">
        <v>895</v>
      </c>
      <c r="D3060" t="s">
        <v>39</v>
      </c>
      <c r="E3060" t="s">
        <v>66</v>
      </c>
      <c r="F3060" t="s">
        <v>67</v>
      </c>
      <c r="G3060" t="s">
        <v>68</v>
      </c>
      <c r="H3060" t="s">
        <v>69</v>
      </c>
      <c r="I3060" t="s">
        <v>130</v>
      </c>
      <c r="J3060" t="s">
        <v>27</v>
      </c>
      <c r="K3060">
        <v>1</v>
      </c>
      <c r="L3060">
        <v>149</v>
      </c>
      <c r="M3060">
        <v>0.05</v>
      </c>
      <c r="N3060">
        <v>141.55000000000001</v>
      </c>
      <c r="O3060">
        <v>46.55</v>
      </c>
      <c r="P3060" t="s">
        <v>28</v>
      </c>
      <c r="Q3060" t="s">
        <v>91</v>
      </c>
      <c r="R3060" t="s">
        <v>36</v>
      </c>
      <c r="S3060">
        <v>3.9</v>
      </c>
      <c r="T3060">
        <f>YEAR(tblOrders[[#This Row],[Order Date]])</f>
        <v>2025</v>
      </c>
      <c r="U3060" t="str">
        <f>TEXT(tblOrders[[#This Row],[Order Date]],"mmm-yyyy")</f>
        <v>Jun-2025</v>
      </c>
      <c r="V3060" s="4">
        <f>tblOrders[[#This Row],[Profit]]/tblOrders[[#This Row],[Sales Amount]]</f>
        <v>0.32885906040268453</v>
      </c>
      <c r="W3060" t="str">
        <f>VLOOKUP(tblOrders[[#This Row],[City]],CityRegion,2,0)</f>
        <v>West</v>
      </c>
      <c r="X3060" t="str">
        <f>VLOOKUP(tblOrders[[#This Row],[City]],lookups!A:C,3,0)</f>
        <v>Maharashtra</v>
      </c>
    </row>
    <row r="3061" spans="1:24" x14ac:dyDescent="0.25">
      <c r="A3061" t="s">
        <v>4906</v>
      </c>
      <c r="B3061" s="1">
        <v>45670</v>
      </c>
      <c r="C3061" t="s">
        <v>1214</v>
      </c>
      <c r="D3061" t="s">
        <v>21</v>
      </c>
      <c r="E3061" t="s">
        <v>60</v>
      </c>
      <c r="F3061" t="s">
        <v>61</v>
      </c>
      <c r="G3061" t="s">
        <v>62</v>
      </c>
      <c r="H3061" t="s">
        <v>63</v>
      </c>
      <c r="I3061" t="s">
        <v>52</v>
      </c>
      <c r="J3061" t="s">
        <v>45</v>
      </c>
      <c r="K3061">
        <v>2</v>
      </c>
      <c r="L3061">
        <v>45</v>
      </c>
      <c r="M3061">
        <v>0.15</v>
      </c>
      <c r="N3061">
        <v>76.5</v>
      </c>
      <c r="O3061">
        <v>24.5</v>
      </c>
      <c r="P3061" t="s">
        <v>85</v>
      </c>
      <c r="Q3061" t="s">
        <v>86</v>
      </c>
      <c r="R3061" t="s">
        <v>36</v>
      </c>
      <c r="S3061">
        <v>2.9</v>
      </c>
      <c r="T3061">
        <f>YEAR(tblOrders[[#This Row],[Order Date]])</f>
        <v>2025</v>
      </c>
      <c r="U3061" t="str">
        <f>TEXT(tblOrders[[#This Row],[Order Date]],"mmm-yyyy")</f>
        <v>Jan-2025</v>
      </c>
      <c r="V3061" s="4">
        <f>tblOrders[[#This Row],[Profit]]/tblOrders[[#This Row],[Sales Amount]]</f>
        <v>0.3202614379084967</v>
      </c>
      <c r="W3061" t="str">
        <f>VLOOKUP(tblOrders[[#This Row],[City]],CityRegion,2,0)</f>
        <v>South</v>
      </c>
      <c r="X3061" t="str">
        <f>VLOOKUP(tblOrders[[#This Row],[City]],lookups!A:C,3,0)</f>
        <v>Kerala</v>
      </c>
    </row>
    <row r="3062" spans="1:24" x14ac:dyDescent="0.25">
      <c r="A3062" t="s">
        <v>4907</v>
      </c>
      <c r="B3062" s="1">
        <v>45904</v>
      </c>
      <c r="C3062" t="s">
        <v>1883</v>
      </c>
      <c r="D3062" t="s">
        <v>21</v>
      </c>
      <c r="E3062" t="s">
        <v>79</v>
      </c>
      <c r="F3062" t="s">
        <v>80</v>
      </c>
      <c r="G3062" t="s">
        <v>68</v>
      </c>
      <c r="H3062" t="s">
        <v>81</v>
      </c>
      <c r="I3062" t="s">
        <v>33</v>
      </c>
      <c r="J3062" t="s">
        <v>45</v>
      </c>
      <c r="K3062">
        <v>4</v>
      </c>
      <c r="L3062">
        <v>799</v>
      </c>
      <c r="M3062">
        <v>0.1</v>
      </c>
      <c r="N3062">
        <v>2876.4</v>
      </c>
      <c r="O3062">
        <v>396.4</v>
      </c>
      <c r="P3062" t="s">
        <v>28</v>
      </c>
      <c r="Q3062" t="s">
        <v>29</v>
      </c>
      <c r="R3062" t="s">
        <v>36</v>
      </c>
      <c r="S3062">
        <v>3.1</v>
      </c>
      <c r="T3062">
        <f>YEAR(tblOrders[[#This Row],[Order Date]])</f>
        <v>2025</v>
      </c>
      <c r="U3062" t="str">
        <f>TEXT(tblOrders[[#This Row],[Order Date]],"mmm-yyyy")</f>
        <v>Sep-2025</v>
      </c>
      <c r="V3062" s="4">
        <f>tblOrders[[#This Row],[Profit]]/tblOrders[[#This Row],[Sales Amount]]</f>
        <v>0.13781115282992629</v>
      </c>
      <c r="W3062" t="str">
        <f>VLOOKUP(tblOrders[[#This Row],[City]],CityRegion,2,0)</f>
        <v>North</v>
      </c>
      <c r="X3062" t="str">
        <f>VLOOKUP(tblOrders[[#This Row],[City]],lookups!A:C,3,0)</f>
        <v>Delhi</v>
      </c>
    </row>
    <row r="3063" spans="1:24" x14ac:dyDescent="0.25">
      <c r="A3063" t="s">
        <v>4908</v>
      </c>
      <c r="B3063" s="1">
        <v>45681</v>
      </c>
      <c r="C3063" t="s">
        <v>2589</v>
      </c>
      <c r="D3063" t="s">
        <v>21</v>
      </c>
      <c r="E3063" t="s">
        <v>114</v>
      </c>
      <c r="F3063" t="s">
        <v>115</v>
      </c>
      <c r="G3063" t="s">
        <v>42</v>
      </c>
      <c r="H3063" t="s">
        <v>116</v>
      </c>
      <c r="I3063" t="s">
        <v>44</v>
      </c>
      <c r="J3063" t="s">
        <v>34</v>
      </c>
      <c r="K3063">
        <v>5</v>
      </c>
      <c r="L3063">
        <v>12</v>
      </c>
      <c r="M3063">
        <v>0.1</v>
      </c>
      <c r="N3063">
        <v>54</v>
      </c>
      <c r="O3063">
        <v>24</v>
      </c>
      <c r="P3063" t="s">
        <v>28</v>
      </c>
      <c r="Q3063" t="s">
        <v>29</v>
      </c>
      <c r="R3063" t="s">
        <v>36</v>
      </c>
      <c r="S3063">
        <v>5</v>
      </c>
      <c r="T3063">
        <f>YEAR(tblOrders[[#This Row],[Order Date]])</f>
        <v>2025</v>
      </c>
      <c r="U3063" t="str">
        <f>TEXT(tblOrders[[#This Row],[Order Date]],"mmm-yyyy")</f>
        <v>Jan-2025</v>
      </c>
      <c r="V3063" s="4">
        <f>tblOrders[[#This Row],[Profit]]/tblOrders[[#This Row],[Sales Amount]]</f>
        <v>0.44444444444444442</v>
      </c>
      <c r="W3063" t="str">
        <f>VLOOKUP(tblOrders[[#This Row],[City]],CityRegion,2,0)</f>
        <v>South</v>
      </c>
      <c r="X3063" t="str">
        <f>VLOOKUP(tblOrders[[#This Row],[City]],lookups!A:C,3,0)</f>
        <v>Kerala</v>
      </c>
    </row>
    <row r="3064" spans="1:24" x14ac:dyDescent="0.25">
      <c r="A3064" t="s">
        <v>4909</v>
      </c>
      <c r="B3064" s="1">
        <v>46021</v>
      </c>
      <c r="C3064" t="s">
        <v>1254</v>
      </c>
      <c r="D3064" t="s">
        <v>21</v>
      </c>
      <c r="E3064" t="s">
        <v>49</v>
      </c>
      <c r="F3064" t="s">
        <v>50</v>
      </c>
      <c r="G3064" t="s">
        <v>24</v>
      </c>
      <c r="H3064" t="s">
        <v>51</v>
      </c>
      <c r="I3064" t="s">
        <v>57</v>
      </c>
      <c r="J3064" t="s">
        <v>27</v>
      </c>
      <c r="K3064">
        <v>2</v>
      </c>
      <c r="L3064">
        <v>85</v>
      </c>
      <c r="M3064">
        <v>0.2</v>
      </c>
      <c r="N3064">
        <v>136</v>
      </c>
      <c r="O3064">
        <v>32</v>
      </c>
      <c r="P3064" t="s">
        <v>28</v>
      </c>
      <c r="Q3064" t="s">
        <v>91</v>
      </c>
      <c r="R3064" t="s">
        <v>36</v>
      </c>
      <c r="S3064">
        <v>4.0999999999999996</v>
      </c>
      <c r="T3064">
        <f>YEAR(tblOrders[[#This Row],[Order Date]])</f>
        <v>2025</v>
      </c>
      <c r="U3064" t="str">
        <f>TEXT(tblOrders[[#This Row],[Order Date]],"mmm-yyyy")</f>
        <v>Dec-2025</v>
      </c>
      <c r="V3064" s="4">
        <f>tblOrders[[#This Row],[Profit]]/tblOrders[[#This Row],[Sales Amount]]</f>
        <v>0.23529411764705882</v>
      </c>
      <c r="W3064" t="str">
        <f>VLOOKUP(tblOrders[[#This Row],[City]],CityRegion,2,0)</f>
        <v>South</v>
      </c>
      <c r="X3064" t="str">
        <f>VLOOKUP(tblOrders[[#This Row],[City]],lookups!A:C,3,0)</f>
        <v>Kerala</v>
      </c>
    </row>
    <row r="3065" spans="1:24" x14ac:dyDescent="0.25">
      <c r="A3065" t="s">
        <v>4910</v>
      </c>
      <c r="B3065" s="1">
        <v>45794</v>
      </c>
      <c r="C3065" t="s">
        <v>3267</v>
      </c>
      <c r="D3065" t="s">
        <v>39</v>
      </c>
      <c r="E3065" t="s">
        <v>101</v>
      </c>
      <c r="F3065" t="s">
        <v>102</v>
      </c>
      <c r="G3065" t="s">
        <v>24</v>
      </c>
      <c r="H3065" t="s">
        <v>103</v>
      </c>
      <c r="I3065" t="s">
        <v>139</v>
      </c>
      <c r="J3065" t="s">
        <v>27</v>
      </c>
      <c r="K3065">
        <v>4</v>
      </c>
      <c r="L3065">
        <v>120</v>
      </c>
      <c r="M3065">
        <v>0.05</v>
      </c>
      <c r="N3065">
        <v>456</v>
      </c>
      <c r="O3065">
        <v>144</v>
      </c>
      <c r="P3065" t="s">
        <v>111</v>
      </c>
      <c r="Q3065" t="s">
        <v>35</v>
      </c>
      <c r="R3065" t="s">
        <v>36</v>
      </c>
      <c r="S3065">
        <v>2.6</v>
      </c>
      <c r="T3065">
        <f>YEAR(tblOrders[[#This Row],[Order Date]])</f>
        <v>2025</v>
      </c>
      <c r="U3065" t="str">
        <f>TEXT(tblOrders[[#This Row],[Order Date]],"mmm-yyyy")</f>
        <v>May-2025</v>
      </c>
      <c r="V3065" s="4">
        <f>tblOrders[[#This Row],[Profit]]/tblOrders[[#This Row],[Sales Amount]]</f>
        <v>0.31578947368421051</v>
      </c>
      <c r="W3065" t="str">
        <f>VLOOKUP(tblOrders[[#This Row],[City]],CityRegion,2,0)</f>
        <v>South</v>
      </c>
      <c r="X3065" t="str">
        <f>VLOOKUP(tblOrders[[#This Row],[City]],lookups!A:C,3,0)</f>
        <v>Tamil Nadu</v>
      </c>
    </row>
    <row r="3066" spans="1:24" x14ac:dyDescent="0.25">
      <c r="A3066" t="s">
        <v>4911</v>
      </c>
      <c r="B3066" s="1">
        <v>45904</v>
      </c>
      <c r="C3066" t="s">
        <v>4514</v>
      </c>
      <c r="D3066" t="s">
        <v>21</v>
      </c>
      <c r="E3066" t="s">
        <v>94</v>
      </c>
      <c r="F3066" t="s">
        <v>95</v>
      </c>
      <c r="G3066" t="s">
        <v>68</v>
      </c>
      <c r="H3066" t="s">
        <v>96</v>
      </c>
      <c r="I3066" t="s">
        <v>44</v>
      </c>
      <c r="J3066" t="s">
        <v>27</v>
      </c>
      <c r="K3066">
        <v>2</v>
      </c>
      <c r="L3066">
        <v>89</v>
      </c>
      <c r="M3066">
        <v>0.1</v>
      </c>
      <c r="N3066">
        <v>160.19999999999999</v>
      </c>
      <c r="O3066">
        <v>50.2</v>
      </c>
      <c r="P3066" t="s">
        <v>28</v>
      </c>
      <c r="Q3066" t="s">
        <v>46</v>
      </c>
      <c r="R3066" t="s">
        <v>36</v>
      </c>
      <c r="S3066">
        <v>3.7</v>
      </c>
      <c r="T3066">
        <f>YEAR(tblOrders[[#This Row],[Order Date]])</f>
        <v>2025</v>
      </c>
      <c r="U3066" t="str">
        <f>TEXT(tblOrders[[#This Row],[Order Date]],"mmm-yyyy")</f>
        <v>Sep-2025</v>
      </c>
      <c r="V3066" s="4">
        <f>tblOrders[[#This Row],[Profit]]/tblOrders[[#This Row],[Sales Amount]]</f>
        <v>0.31335830212234711</v>
      </c>
      <c r="W3066" t="str">
        <f>VLOOKUP(tblOrders[[#This Row],[City]],CityRegion,2,0)</f>
        <v>South</v>
      </c>
      <c r="X3066" t="str">
        <f>VLOOKUP(tblOrders[[#This Row],[City]],lookups!A:C,3,0)</f>
        <v>Kerala</v>
      </c>
    </row>
    <row r="3067" spans="1:24" x14ac:dyDescent="0.25">
      <c r="A3067" t="s">
        <v>4912</v>
      </c>
      <c r="B3067" s="1">
        <v>45697</v>
      </c>
      <c r="C3067" t="s">
        <v>2789</v>
      </c>
      <c r="D3067" t="s">
        <v>21</v>
      </c>
      <c r="E3067" t="s">
        <v>108</v>
      </c>
      <c r="F3067" t="s">
        <v>109</v>
      </c>
      <c r="G3067" t="s">
        <v>62</v>
      </c>
      <c r="H3067" t="s">
        <v>110</v>
      </c>
      <c r="I3067" t="s">
        <v>44</v>
      </c>
      <c r="J3067" t="s">
        <v>27</v>
      </c>
      <c r="K3067">
        <v>3</v>
      </c>
      <c r="L3067">
        <v>110</v>
      </c>
      <c r="M3067">
        <v>0.15</v>
      </c>
      <c r="N3067">
        <v>280.5</v>
      </c>
      <c r="O3067">
        <v>76.5</v>
      </c>
      <c r="P3067" t="s">
        <v>28</v>
      </c>
      <c r="Q3067" t="s">
        <v>29</v>
      </c>
      <c r="R3067" t="s">
        <v>36</v>
      </c>
      <c r="S3067">
        <v>2.8</v>
      </c>
      <c r="T3067">
        <f>YEAR(tblOrders[[#This Row],[Order Date]])</f>
        <v>2025</v>
      </c>
      <c r="U3067" t="str">
        <f>TEXT(tblOrders[[#This Row],[Order Date]],"mmm-yyyy")</f>
        <v>Feb-2025</v>
      </c>
      <c r="V3067" s="4">
        <f>tblOrders[[#This Row],[Profit]]/tblOrders[[#This Row],[Sales Amount]]</f>
        <v>0.27272727272727271</v>
      </c>
      <c r="W3067" t="str">
        <f>VLOOKUP(tblOrders[[#This Row],[City]],CityRegion,2,0)</f>
        <v>South</v>
      </c>
      <c r="X3067" t="str">
        <f>VLOOKUP(tblOrders[[#This Row],[City]],lookups!A:C,3,0)</f>
        <v>Kerala</v>
      </c>
    </row>
    <row r="3068" spans="1:24" x14ac:dyDescent="0.25">
      <c r="A3068" t="s">
        <v>4913</v>
      </c>
      <c r="B3068" s="1">
        <v>45751</v>
      </c>
      <c r="C3068" t="s">
        <v>2409</v>
      </c>
      <c r="D3068" t="s">
        <v>39</v>
      </c>
      <c r="E3068" t="s">
        <v>114</v>
      </c>
      <c r="F3068" t="s">
        <v>115</v>
      </c>
      <c r="G3068" t="s">
        <v>42</v>
      </c>
      <c r="H3068" t="s">
        <v>116</v>
      </c>
      <c r="I3068" t="s">
        <v>26</v>
      </c>
      <c r="J3068" t="s">
        <v>27</v>
      </c>
      <c r="K3068">
        <v>2</v>
      </c>
      <c r="L3068">
        <v>12</v>
      </c>
      <c r="M3068">
        <v>0.05</v>
      </c>
      <c r="N3068">
        <v>22.8</v>
      </c>
      <c r="O3068">
        <v>10.8</v>
      </c>
      <c r="P3068" t="s">
        <v>28</v>
      </c>
      <c r="Q3068" t="s">
        <v>46</v>
      </c>
      <c r="R3068" t="s">
        <v>36</v>
      </c>
      <c r="S3068">
        <v>2.7</v>
      </c>
      <c r="T3068">
        <f>YEAR(tblOrders[[#This Row],[Order Date]])</f>
        <v>2025</v>
      </c>
      <c r="U3068" t="str">
        <f>TEXT(tblOrders[[#This Row],[Order Date]],"mmm-yyyy")</f>
        <v>Apr-2025</v>
      </c>
      <c r="V3068" s="4">
        <f>tblOrders[[#This Row],[Profit]]/tblOrders[[#This Row],[Sales Amount]]</f>
        <v>0.47368421052631582</v>
      </c>
      <c r="W3068" t="str">
        <f>VLOOKUP(tblOrders[[#This Row],[City]],CityRegion,2,0)</f>
        <v>South</v>
      </c>
      <c r="X3068" t="str">
        <f>VLOOKUP(tblOrders[[#This Row],[City]],lookups!A:C,3,0)</f>
        <v>Karnataka</v>
      </c>
    </row>
    <row r="3069" spans="1:24" x14ac:dyDescent="0.25">
      <c r="A3069" t="s">
        <v>4914</v>
      </c>
      <c r="B3069" s="1">
        <v>45991</v>
      </c>
      <c r="C3069" t="s">
        <v>4915</v>
      </c>
      <c r="D3069" t="s">
        <v>21</v>
      </c>
      <c r="E3069" t="s">
        <v>22</v>
      </c>
      <c r="F3069" t="s">
        <v>23</v>
      </c>
      <c r="G3069" t="s">
        <v>24</v>
      </c>
      <c r="H3069" t="s">
        <v>25</v>
      </c>
      <c r="I3069" t="s">
        <v>26</v>
      </c>
      <c r="J3069" t="s">
        <v>45</v>
      </c>
      <c r="K3069">
        <v>2</v>
      </c>
      <c r="L3069">
        <v>190</v>
      </c>
      <c r="M3069">
        <v>0.1</v>
      </c>
      <c r="N3069">
        <v>342</v>
      </c>
      <c r="O3069">
        <v>92</v>
      </c>
      <c r="P3069" t="s">
        <v>28</v>
      </c>
      <c r="Q3069" t="s">
        <v>86</v>
      </c>
      <c r="R3069" t="s">
        <v>36</v>
      </c>
      <c r="S3069">
        <v>4.9000000000000004</v>
      </c>
      <c r="T3069">
        <f>YEAR(tblOrders[[#This Row],[Order Date]])</f>
        <v>2025</v>
      </c>
      <c r="U3069" t="str">
        <f>TEXT(tblOrders[[#This Row],[Order Date]],"mmm-yyyy")</f>
        <v>Nov-2025</v>
      </c>
      <c r="V3069" s="4">
        <f>tblOrders[[#This Row],[Profit]]/tblOrders[[#This Row],[Sales Amount]]</f>
        <v>0.26900584795321636</v>
      </c>
      <c r="W3069" t="str">
        <f>VLOOKUP(tblOrders[[#This Row],[City]],CityRegion,2,0)</f>
        <v>South</v>
      </c>
      <c r="X3069" t="str">
        <f>VLOOKUP(tblOrders[[#This Row],[City]],lookups!A:C,3,0)</f>
        <v>Karnataka</v>
      </c>
    </row>
    <row r="3070" spans="1:24" x14ac:dyDescent="0.25">
      <c r="A3070" t="s">
        <v>4916</v>
      </c>
      <c r="B3070" s="1">
        <v>45910</v>
      </c>
      <c r="C3070" t="s">
        <v>4514</v>
      </c>
      <c r="D3070" t="s">
        <v>21</v>
      </c>
      <c r="E3070" t="s">
        <v>55</v>
      </c>
      <c r="F3070" t="s">
        <v>56</v>
      </c>
      <c r="G3070" t="s">
        <v>24</v>
      </c>
      <c r="H3070" t="s">
        <v>51</v>
      </c>
      <c r="I3070" t="s">
        <v>76</v>
      </c>
      <c r="J3070" t="s">
        <v>34</v>
      </c>
      <c r="K3070">
        <v>1</v>
      </c>
      <c r="L3070">
        <v>42</v>
      </c>
      <c r="M3070">
        <v>0.2</v>
      </c>
      <c r="N3070">
        <v>33.6</v>
      </c>
      <c r="O3070">
        <v>9.6</v>
      </c>
      <c r="P3070" t="s">
        <v>148</v>
      </c>
      <c r="Q3070" t="s">
        <v>86</v>
      </c>
      <c r="R3070" t="s">
        <v>30</v>
      </c>
      <c r="S3070">
        <v>3.1</v>
      </c>
      <c r="T3070">
        <f>YEAR(tblOrders[[#This Row],[Order Date]])</f>
        <v>2025</v>
      </c>
      <c r="U3070" t="str">
        <f>TEXT(tblOrders[[#This Row],[Order Date]],"mmm-yyyy")</f>
        <v>Sep-2025</v>
      </c>
      <c r="V3070" s="4">
        <f>tblOrders[[#This Row],[Profit]]/tblOrders[[#This Row],[Sales Amount]]</f>
        <v>0.2857142857142857</v>
      </c>
      <c r="W3070" t="str">
        <f>VLOOKUP(tblOrders[[#This Row],[City]],CityRegion,2,0)</f>
        <v>South</v>
      </c>
      <c r="X3070" t="str">
        <f>VLOOKUP(tblOrders[[#This Row],[City]],lookups!A:C,3,0)</f>
        <v>Kerala</v>
      </c>
    </row>
    <row r="3071" spans="1:24" x14ac:dyDescent="0.25">
      <c r="A3071" t="s">
        <v>4917</v>
      </c>
      <c r="B3071" s="1">
        <v>45771</v>
      </c>
      <c r="C3071" t="s">
        <v>2761</v>
      </c>
      <c r="D3071" t="s">
        <v>21</v>
      </c>
      <c r="E3071" t="s">
        <v>22</v>
      </c>
      <c r="F3071" t="s">
        <v>23</v>
      </c>
      <c r="G3071" t="s">
        <v>24</v>
      </c>
      <c r="H3071" t="s">
        <v>25</v>
      </c>
      <c r="I3071" t="s">
        <v>70</v>
      </c>
      <c r="J3071" t="s">
        <v>34</v>
      </c>
      <c r="K3071">
        <v>3</v>
      </c>
      <c r="L3071">
        <v>190</v>
      </c>
      <c r="M3071">
        <v>0.05</v>
      </c>
      <c r="N3071">
        <v>541.5</v>
      </c>
      <c r="O3071">
        <v>166.5</v>
      </c>
      <c r="P3071" t="s">
        <v>28</v>
      </c>
      <c r="Q3071" t="s">
        <v>86</v>
      </c>
      <c r="R3071" t="s">
        <v>36</v>
      </c>
      <c r="S3071">
        <v>4.2</v>
      </c>
      <c r="T3071">
        <f>YEAR(tblOrders[[#This Row],[Order Date]])</f>
        <v>2025</v>
      </c>
      <c r="U3071" t="str">
        <f>TEXT(tblOrders[[#This Row],[Order Date]],"mmm-yyyy")</f>
        <v>Apr-2025</v>
      </c>
      <c r="V3071" s="4">
        <f>tblOrders[[#This Row],[Profit]]/tblOrders[[#This Row],[Sales Amount]]</f>
        <v>0.30747922437673131</v>
      </c>
      <c r="W3071" t="str">
        <f>VLOOKUP(tblOrders[[#This Row],[City]],CityRegion,2,0)</f>
        <v>South</v>
      </c>
      <c r="X3071" t="str">
        <f>VLOOKUP(tblOrders[[#This Row],[City]],lookups!A:C,3,0)</f>
        <v>Telengana</v>
      </c>
    </row>
    <row r="3072" spans="1:24" x14ac:dyDescent="0.25">
      <c r="A3072" t="s">
        <v>4918</v>
      </c>
      <c r="B3072" s="1">
        <v>45788</v>
      </c>
      <c r="C3072" t="s">
        <v>4152</v>
      </c>
      <c r="D3072" t="s">
        <v>21</v>
      </c>
      <c r="E3072" t="s">
        <v>55</v>
      </c>
      <c r="F3072" t="s">
        <v>56</v>
      </c>
      <c r="G3072" t="s">
        <v>24</v>
      </c>
      <c r="H3072" t="s">
        <v>51</v>
      </c>
      <c r="I3072" t="s">
        <v>33</v>
      </c>
      <c r="J3072" t="s">
        <v>34</v>
      </c>
      <c r="K3072">
        <v>3</v>
      </c>
      <c r="L3072">
        <v>42</v>
      </c>
      <c r="M3072">
        <v>0.15</v>
      </c>
      <c r="N3072">
        <v>107.1</v>
      </c>
      <c r="O3072">
        <v>35.1</v>
      </c>
      <c r="P3072" t="s">
        <v>28</v>
      </c>
      <c r="Q3072" t="s">
        <v>46</v>
      </c>
      <c r="R3072" t="s">
        <v>36</v>
      </c>
      <c r="S3072">
        <v>3.1</v>
      </c>
      <c r="T3072">
        <f>YEAR(tblOrders[[#This Row],[Order Date]])</f>
        <v>2025</v>
      </c>
      <c r="U3072" t="str">
        <f>TEXT(tblOrders[[#This Row],[Order Date]],"mmm-yyyy")</f>
        <v>May-2025</v>
      </c>
      <c r="V3072" s="4">
        <f>tblOrders[[#This Row],[Profit]]/tblOrders[[#This Row],[Sales Amount]]</f>
        <v>0.32773109243697485</v>
      </c>
      <c r="W3072" t="str">
        <f>VLOOKUP(tblOrders[[#This Row],[City]],CityRegion,2,0)</f>
        <v>North</v>
      </c>
      <c r="X3072" t="str">
        <f>VLOOKUP(tblOrders[[#This Row],[City]],lookups!A:C,3,0)</f>
        <v>Delhi</v>
      </c>
    </row>
    <row r="3073" spans="1:24" x14ac:dyDescent="0.25">
      <c r="A3073" t="s">
        <v>4919</v>
      </c>
      <c r="B3073" s="1">
        <v>45682</v>
      </c>
      <c r="C3073" t="s">
        <v>4920</v>
      </c>
      <c r="D3073" t="s">
        <v>21</v>
      </c>
      <c r="E3073" t="s">
        <v>94</v>
      </c>
      <c r="F3073" t="s">
        <v>95</v>
      </c>
      <c r="G3073" t="s">
        <v>68</v>
      </c>
      <c r="H3073" t="s">
        <v>96</v>
      </c>
      <c r="I3073" t="s">
        <v>130</v>
      </c>
      <c r="J3073" t="s">
        <v>45</v>
      </c>
      <c r="K3073">
        <v>5</v>
      </c>
      <c r="L3073">
        <v>89</v>
      </c>
      <c r="M3073">
        <v>0.05</v>
      </c>
      <c r="N3073">
        <v>422.75</v>
      </c>
      <c r="O3073">
        <v>147.75</v>
      </c>
      <c r="P3073" t="s">
        <v>28</v>
      </c>
      <c r="Q3073" t="s">
        <v>86</v>
      </c>
      <c r="R3073" t="s">
        <v>36</v>
      </c>
      <c r="S3073">
        <v>4.5999999999999996</v>
      </c>
      <c r="T3073">
        <f>YEAR(tblOrders[[#This Row],[Order Date]])</f>
        <v>2025</v>
      </c>
      <c r="U3073" t="str">
        <f>TEXT(tblOrders[[#This Row],[Order Date]],"mmm-yyyy")</f>
        <v>Jan-2025</v>
      </c>
      <c r="V3073" s="4">
        <f>tblOrders[[#This Row],[Profit]]/tblOrders[[#This Row],[Sales Amount]]</f>
        <v>0.34949733885274986</v>
      </c>
      <c r="W3073" t="str">
        <f>VLOOKUP(tblOrders[[#This Row],[City]],CityRegion,2,0)</f>
        <v>West</v>
      </c>
      <c r="X3073" t="str">
        <f>VLOOKUP(tblOrders[[#This Row],[City]],lookups!A:C,3,0)</f>
        <v>Maharashtra</v>
      </c>
    </row>
    <row r="3074" spans="1:24" x14ac:dyDescent="0.25">
      <c r="A3074" t="s">
        <v>4921</v>
      </c>
      <c r="B3074" s="1">
        <v>45712</v>
      </c>
      <c r="C3074" t="s">
        <v>4922</v>
      </c>
      <c r="D3074" t="s">
        <v>39</v>
      </c>
      <c r="E3074" t="s">
        <v>49</v>
      </c>
      <c r="F3074" t="s">
        <v>50</v>
      </c>
      <c r="G3074" t="s">
        <v>24</v>
      </c>
      <c r="H3074" t="s">
        <v>51</v>
      </c>
      <c r="I3074" t="s">
        <v>44</v>
      </c>
      <c r="J3074" t="s">
        <v>27</v>
      </c>
      <c r="K3074">
        <v>1</v>
      </c>
      <c r="L3074">
        <v>85</v>
      </c>
      <c r="M3074">
        <v>0.2</v>
      </c>
      <c r="N3074">
        <v>68</v>
      </c>
      <c r="O3074">
        <v>16</v>
      </c>
      <c r="P3074" t="s">
        <v>28</v>
      </c>
      <c r="Q3074" t="s">
        <v>46</v>
      </c>
      <c r="R3074" t="s">
        <v>36</v>
      </c>
      <c r="S3074">
        <v>3.2</v>
      </c>
      <c r="T3074">
        <f>YEAR(tblOrders[[#This Row],[Order Date]])</f>
        <v>2025</v>
      </c>
      <c r="U3074" t="str">
        <f>TEXT(tblOrders[[#This Row],[Order Date]],"mmm-yyyy")</f>
        <v>Feb-2025</v>
      </c>
      <c r="V3074" s="4">
        <f>tblOrders[[#This Row],[Profit]]/tblOrders[[#This Row],[Sales Amount]]</f>
        <v>0.23529411764705882</v>
      </c>
      <c r="W3074" t="str">
        <f>VLOOKUP(tblOrders[[#This Row],[City]],CityRegion,2,0)</f>
        <v>South</v>
      </c>
      <c r="X3074" t="str">
        <f>VLOOKUP(tblOrders[[#This Row],[City]],lookups!A:C,3,0)</f>
        <v>Kerala</v>
      </c>
    </row>
    <row r="3075" spans="1:24" x14ac:dyDescent="0.25">
      <c r="A3075" t="s">
        <v>4923</v>
      </c>
      <c r="B3075" s="1">
        <v>45799</v>
      </c>
      <c r="C3075" t="s">
        <v>4924</v>
      </c>
      <c r="D3075" t="s">
        <v>39</v>
      </c>
      <c r="E3075" t="s">
        <v>66</v>
      </c>
      <c r="F3075" t="s">
        <v>67</v>
      </c>
      <c r="G3075" t="s">
        <v>68</v>
      </c>
      <c r="H3075" t="s">
        <v>69</v>
      </c>
      <c r="I3075" t="s">
        <v>139</v>
      </c>
      <c r="J3075" t="s">
        <v>34</v>
      </c>
      <c r="K3075">
        <v>1</v>
      </c>
      <c r="L3075">
        <v>149</v>
      </c>
      <c r="M3075">
        <v>0.05</v>
      </c>
      <c r="N3075">
        <v>141.55000000000001</v>
      </c>
      <c r="O3075">
        <v>46.55</v>
      </c>
      <c r="P3075" t="s">
        <v>111</v>
      </c>
      <c r="Q3075" t="s">
        <v>35</v>
      </c>
      <c r="R3075" t="s">
        <v>123</v>
      </c>
      <c r="S3075">
        <v>3</v>
      </c>
      <c r="T3075">
        <f>YEAR(tblOrders[[#This Row],[Order Date]])</f>
        <v>2025</v>
      </c>
      <c r="U3075" t="str">
        <f>TEXT(tblOrders[[#This Row],[Order Date]],"mmm-yyyy")</f>
        <v>May-2025</v>
      </c>
      <c r="V3075" s="4">
        <f>tblOrders[[#This Row],[Profit]]/tblOrders[[#This Row],[Sales Amount]]</f>
        <v>0.32885906040268453</v>
      </c>
      <c r="W3075" t="str">
        <f>VLOOKUP(tblOrders[[#This Row],[City]],CityRegion,2,0)</f>
        <v>South</v>
      </c>
      <c r="X3075" t="str">
        <f>VLOOKUP(tblOrders[[#This Row],[City]],lookups!A:C,3,0)</f>
        <v>Tamil Nadu</v>
      </c>
    </row>
    <row r="3076" spans="1:24" x14ac:dyDescent="0.25">
      <c r="A3076" t="s">
        <v>4925</v>
      </c>
      <c r="B3076" s="1">
        <v>45909</v>
      </c>
      <c r="C3076" t="s">
        <v>4926</v>
      </c>
      <c r="D3076" t="s">
        <v>21</v>
      </c>
      <c r="E3076" t="s">
        <v>94</v>
      </c>
      <c r="F3076" t="s">
        <v>95</v>
      </c>
      <c r="G3076" t="s">
        <v>68</v>
      </c>
      <c r="H3076" t="s">
        <v>96</v>
      </c>
      <c r="I3076" t="s">
        <v>26</v>
      </c>
      <c r="J3076" t="s">
        <v>34</v>
      </c>
      <c r="K3076">
        <v>2</v>
      </c>
      <c r="L3076">
        <v>89</v>
      </c>
      <c r="M3076">
        <v>0.15</v>
      </c>
      <c r="N3076">
        <v>151.30000000000001</v>
      </c>
      <c r="O3076">
        <v>41.3</v>
      </c>
      <c r="P3076" t="s">
        <v>28</v>
      </c>
      <c r="Q3076" t="s">
        <v>91</v>
      </c>
      <c r="R3076" t="s">
        <v>36</v>
      </c>
      <c r="S3076">
        <v>4.8</v>
      </c>
      <c r="T3076">
        <f>YEAR(tblOrders[[#This Row],[Order Date]])</f>
        <v>2025</v>
      </c>
      <c r="U3076" t="str">
        <f>TEXT(tblOrders[[#This Row],[Order Date]],"mmm-yyyy")</f>
        <v>Sep-2025</v>
      </c>
      <c r="V3076" s="4">
        <f>tblOrders[[#This Row],[Profit]]/tblOrders[[#This Row],[Sales Amount]]</f>
        <v>0.27296761401189684</v>
      </c>
      <c r="W3076" t="str">
        <f>VLOOKUP(tblOrders[[#This Row],[City]],CityRegion,2,0)</f>
        <v>South</v>
      </c>
      <c r="X3076" t="str">
        <f>VLOOKUP(tblOrders[[#This Row],[City]],lookups!A:C,3,0)</f>
        <v>Karnataka</v>
      </c>
    </row>
    <row r="3077" spans="1:24" x14ac:dyDescent="0.25">
      <c r="A3077" t="s">
        <v>4927</v>
      </c>
      <c r="B3077" s="1">
        <v>45835</v>
      </c>
      <c r="C3077" t="s">
        <v>1821</v>
      </c>
      <c r="D3077" t="s">
        <v>21</v>
      </c>
      <c r="E3077" t="s">
        <v>114</v>
      </c>
      <c r="F3077" t="s">
        <v>115</v>
      </c>
      <c r="G3077" t="s">
        <v>42</v>
      </c>
      <c r="H3077" t="s">
        <v>116</v>
      </c>
      <c r="I3077" t="s">
        <v>70</v>
      </c>
      <c r="J3077" t="s">
        <v>34</v>
      </c>
      <c r="K3077">
        <v>5</v>
      </c>
      <c r="L3077">
        <v>12</v>
      </c>
      <c r="M3077">
        <v>0.05</v>
      </c>
      <c r="N3077">
        <v>57</v>
      </c>
      <c r="O3077">
        <v>27</v>
      </c>
      <c r="P3077" t="s">
        <v>28</v>
      </c>
      <c r="Q3077" t="s">
        <v>35</v>
      </c>
      <c r="R3077" t="s">
        <v>36</v>
      </c>
      <c r="S3077">
        <v>3.5</v>
      </c>
      <c r="T3077">
        <f>YEAR(tblOrders[[#This Row],[Order Date]])</f>
        <v>2025</v>
      </c>
      <c r="U3077" t="str">
        <f>TEXT(tblOrders[[#This Row],[Order Date]],"mmm-yyyy")</f>
        <v>Jun-2025</v>
      </c>
      <c r="V3077" s="4">
        <f>tblOrders[[#This Row],[Profit]]/tblOrders[[#This Row],[Sales Amount]]</f>
        <v>0.47368421052631576</v>
      </c>
      <c r="W3077" t="str">
        <f>VLOOKUP(tblOrders[[#This Row],[City]],CityRegion,2,0)</f>
        <v>South</v>
      </c>
      <c r="X3077" t="str">
        <f>VLOOKUP(tblOrders[[#This Row],[City]],lookups!A:C,3,0)</f>
        <v>Telengana</v>
      </c>
    </row>
    <row r="3078" spans="1:24" x14ac:dyDescent="0.25">
      <c r="A3078" t="s">
        <v>4928</v>
      </c>
      <c r="B3078" s="1">
        <v>45761</v>
      </c>
      <c r="C3078" t="s">
        <v>196</v>
      </c>
      <c r="D3078" t="s">
        <v>21</v>
      </c>
      <c r="E3078" t="s">
        <v>79</v>
      </c>
      <c r="F3078" t="s">
        <v>80</v>
      </c>
      <c r="G3078" t="s">
        <v>68</v>
      </c>
      <c r="H3078" t="s">
        <v>81</v>
      </c>
      <c r="I3078" t="s">
        <v>139</v>
      </c>
      <c r="J3078" t="s">
        <v>34</v>
      </c>
      <c r="K3078">
        <v>4</v>
      </c>
      <c r="L3078">
        <v>799</v>
      </c>
      <c r="M3078">
        <v>0.2</v>
      </c>
      <c r="N3078">
        <v>2556.8000000000002</v>
      </c>
      <c r="O3078">
        <v>76.8</v>
      </c>
      <c r="P3078" t="s">
        <v>28</v>
      </c>
      <c r="Q3078" t="s">
        <v>86</v>
      </c>
      <c r="R3078" t="s">
        <v>123</v>
      </c>
      <c r="S3078">
        <v>3.7</v>
      </c>
      <c r="T3078">
        <f>YEAR(tblOrders[[#This Row],[Order Date]])</f>
        <v>2025</v>
      </c>
      <c r="U3078" t="str">
        <f>TEXT(tblOrders[[#This Row],[Order Date]],"mmm-yyyy")</f>
        <v>Apr-2025</v>
      </c>
      <c r="V3078" s="4">
        <f>tblOrders[[#This Row],[Profit]]/tblOrders[[#This Row],[Sales Amount]]</f>
        <v>3.0037546933667079E-2</v>
      </c>
      <c r="W3078" t="str">
        <f>VLOOKUP(tblOrders[[#This Row],[City]],CityRegion,2,0)</f>
        <v>South</v>
      </c>
      <c r="X3078" t="str">
        <f>VLOOKUP(tblOrders[[#This Row],[City]],lookups!A:C,3,0)</f>
        <v>Tamil Nadu</v>
      </c>
    </row>
    <row r="3079" spans="1:24" x14ac:dyDescent="0.25">
      <c r="A3079" t="s">
        <v>4929</v>
      </c>
      <c r="B3079" s="1">
        <v>45956</v>
      </c>
      <c r="C3079" t="s">
        <v>1750</v>
      </c>
      <c r="D3079" t="s">
        <v>21</v>
      </c>
      <c r="E3079" t="s">
        <v>94</v>
      </c>
      <c r="F3079" t="s">
        <v>95</v>
      </c>
      <c r="G3079" t="s">
        <v>68</v>
      </c>
      <c r="H3079" t="s">
        <v>96</v>
      </c>
      <c r="I3079" t="s">
        <v>84</v>
      </c>
      <c r="J3079" t="s">
        <v>45</v>
      </c>
      <c r="K3079">
        <v>3</v>
      </c>
      <c r="L3079">
        <v>89</v>
      </c>
      <c r="M3079">
        <v>0.1</v>
      </c>
      <c r="N3079">
        <v>240.3</v>
      </c>
      <c r="O3079">
        <v>75.3</v>
      </c>
      <c r="P3079" t="s">
        <v>28</v>
      </c>
      <c r="Q3079" t="s">
        <v>46</v>
      </c>
      <c r="R3079" t="s">
        <v>123</v>
      </c>
      <c r="S3079">
        <v>4.0999999999999996</v>
      </c>
      <c r="T3079">
        <f>YEAR(tblOrders[[#This Row],[Order Date]])</f>
        <v>2025</v>
      </c>
      <c r="U3079" t="str">
        <f>TEXT(tblOrders[[#This Row],[Order Date]],"mmm-yyyy")</f>
        <v>Oct-2025</v>
      </c>
      <c r="V3079" s="4">
        <f>tblOrders[[#This Row],[Profit]]/tblOrders[[#This Row],[Sales Amount]]</f>
        <v>0.31335830212234705</v>
      </c>
      <c r="W3079" t="str">
        <f>VLOOKUP(tblOrders[[#This Row],[City]],CityRegion,2,0)</f>
        <v>West</v>
      </c>
      <c r="X3079" t="str">
        <f>VLOOKUP(tblOrders[[#This Row],[City]],lookups!A:C,3,0)</f>
        <v>Maharashtra</v>
      </c>
    </row>
    <row r="3080" spans="1:24" x14ac:dyDescent="0.25">
      <c r="A3080" t="s">
        <v>4930</v>
      </c>
      <c r="B3080" s="1">
        <v>45701</v>
      </c>
      <c r="C3080" t="s">
        <v>3707</v>
      </c>
      <c r="D3080" t="s">
        <v>39</v>
      </c>
      <c r="E3080" t="s">
        <v>49</v>
      </c>
      <c r="F3080" t="s">
        <v>50</v>
      </c>
      <c r="G3080" t="s">
        <v>24</v>
      </c>
      <c r="H3080" t="s">
        <v>51</v>
      </c>
      <c r="I3080" t="s">
        <v>84</v>
      </c>
      <c r="J3080" t="s">
        <v>45</v>
      </c>
      <c r="K3080">
        <v>1</v>
      </c>
      <c r="L3080">
        <v>85</v>
      </c>
      <c r="M3080">
        <v>0.05</v>
      </c>
      <c r="N3080">
        <v>80.75</v>
      </c>
      <c r="O3080">
        <v>28.75</v>
      </c>
      <c r="P3080" t="s">
        <v>28</v>
      </c>
      <c r="Q3080" t="s">
        <v>35</v>
      </c>
      <c r="R3080" t="s">
        <v>36</v>
      </c>
      <c r="S3080">
        <v>3.1</v>
      </c>
      <c r="T3080">
        <f>YEAR(tblOrders[[#This Row],[Order Date]])</f>
        <v>2025</v>
      </c>
      <c r="U3080" t="str">
        <f>TEXT(tblOrders[[#This Row],[Order Date]],"mmm-yyyy")</f>
        <v>Feb-2025</v>
      </c>
      <c r="V3080" s="4">
        <f>tblOrders[[#This Row],[Profit]]/tblOrders[[#This Row],[Sales Amount]]</f>
        <v>0.35603715170278638</v>
      </c>
      <c r="W3080" t="str">
        <f>VLOOKUP(tblOrders[[#This Row],[City]],CityRegion,2,0)</f>
        <v>West</v>
      </c>
      <c r="X3080" t="str">
        <f>VLOOKUP(tblOrders[[#This Row],[City]],lookups!A:C,3,0)</f>
        <v>Maharashtra</v>
      </c>
    </row>
    <row r="3081" spans="1:24" x14ac:dyDescent="0.25">
      <c r="A3081" t="s">
        <v>4931</v>
      </c>
      <c r="B3081" s="1">
        <v>45706</v>
      </c>
      <c r="C3081" t="s">
        <v>2278</v>
      </c>
      <c r="D3081" t="s">
        <v>39</v>
      </c>
      <c r="E3081" t="s">
        <v>73</v>
      </c>
      <c r="F3081" t="s">
        <v>74</v>
      </c>
      <c r="G3081" t="s">
        <v>68</v>
      </c>
      <c r="H3081" t="s">
        <v>75</v>
      </c>
      <c r="I3081" t="s">
        <v>130</v>
      </c>
      <c r="J3081" t="s">
        <v>45</v>
      </c>
      <c r="K3081">
        <v>4</v>
      </c>
      <c r="L3081">
        <v>65</v>
      </c>
      <c r="M3081">
        <v>0.1</v>
      </c>
      <c r="N3081">
        <v>234</v>
      </c>
      <c r="O3081">
        <v>82</v>
      </c>
      <c r="P3081" t="s">
        <v>28</v>
      </c>
      <c r="Q3081" t="s">
        <v>86</v>
      </c>
      <c r="R3081" t="s">
        <v>36</v>
      </c>
      <c r="S3081">
        <v>2.5</v>
      </c>
      <c r="T3081">
        <f>YEAR(tblOrders[[#This Row],[Order Date]])</f>
        <v>2025</v>
      </c>
      <c r="U3081" t="str">
        <f>TEXT(tblOrders[[#This Row],[Order Date]],"mmm-yyyy")</f>
        <v>Feb-2025</v>
      </c>
      <c r="V3081" s="4">
        <f>tblOrders[[#This Row],[Profit]]/tblOrders[[#This Row],[Sales Amount]]</f>
        <v>0.3504273504273504</v>
      </c>
      <c r="W3081" t="str">
        <f>VLOOKUP(tblOrders[[#This Row],[City]],CityRegion,2,0)</f>
        <v>West</v>
      </c>
      <c r="X3081" t="str">
        <f>VLOOKUP(tblOrders[[#This Row],[City]],lookups!A:C,3,0)</f>
        <v>Maharashtra</v>
      </c>
    </row>
    <row r="3082" spans="1:24" x14ac:dyDescent="0.25">
      <c r="A3082" t="s">
        <v>4932</v>
      </c>
      <c r="B3082" s="1">
        <v>45829</v>
      </c>
      <c r="C3082" t="s">
        <v>3709</v>
      </c>
      <c r="D3082" t="s">
        <v>39</v>
      </c>
      <c r="E3082" t="s">
        <v>40</v>
      </c>
      <c r="F3082" t="s">
        <v>41</v>
      </c>
      <c r="G3082" t="s">
        <v>42</v>
      </c>
      <c r="H3082" t="s">
        <v>43</v>
      </c>
      <c r="I3082" t="s">
        <v>52</v>
      </c>
      <c r="J3082" t="s">
        <v>27</v>
      </c>
      <c r="K3082">
        <v>5</v>
      </c>
      <c r="L3082">
        <v>18</v>
      </c>
      <c r="M3082">
        <v>0</v>
      </c>
      <c r="N3082">
        <v>90</v>
      </c>
      <c r="O3082">
        <v>45</v>
      </c>
      <c r="P3082" t="s">
        <v>28</v>
      </c>
      <c r="Q3082" t="s">
        <v>29</v>
      </c>
      <c r="R3082" t="s">
        <v>36</v>
      </c>
      <c r="S3082">
        <v>2.7</v>
      </c>
      <c r="T3082">
        <f>YEAR(tblOrders[[#This Row],[Order Date]])</f>
        <v>2025</v>
      </c>
      <c r="U3082" t="str">
        <f>TEXT(tblOrders[[#This Row],[Order Date]],"mmm-yyyy")</f>
        <v>Jun-2025</v>
      </c>
      <c r="V3082" s="4">
        <f>tblOrders[[#This Row],[Profit]]/tblOrders[[#This Row],[Sales Amount]]</f>
        <v>0.5</v>
      </c>
      <c r="W3082" t="str">
        <f>VLOOKUP(tblOrders[[#This Row],[City]],CityRegion,2,0)</f>
        <v>South</v>
      </c>
      <c r="X3082" t="str">
        <f>VLOOKUP(tblOrders[[#This Row],[City]],lookups!A:C,3,0)</f>
        <v>Kerala</v>
      </c>
    </row>
    <row r="3083" spans="1:24" x14ac:dyDescent="0.25">
      <c r="A3083" t="s">
        <v>4933</v>
      </c>
      <c r="B3083" s="1">
        <v>45755</v>
      </c>
      <c r="C3083" t="s">
        <v>1254</v>
      </c>
      <c r="D3083" t="s">
        <v>39</v>
      </c>
      <c r="E3083" t="s">
        <v>108</v>
      </c>
      <c r="F3083" t="s">
        <v>109</v>
      </c>
      <c r="G3083" t="s">
        <v>62</v>
      </c>
      <c r="H3083" t="s">
        <v>110</v>
      </c>
      <c r="I3083" t="s">
        <v>44</v>
      </c>
      <c r="J3083" t="s">
        <v>27</v>
      </c>
      <c r="K3083">
        <v>1</v>
      </c>
      <c r="L3083">
        <v>110</v>
      </c>
      <c r="M3083">
        <v>0.05</v>
      </c>
      <c r="N3083">
        <v>104.5</v>
      </c>
      <c r="O3083">
        <v>36.5</v>
      </c>
      <c r="P3083" t="s">
        <v>28</v>
      </c>
      <c r="Q3083" t="s">
        <v>86</v>
      </c>
      <c r="R3083" t="s">
        <v>30</v>
      </c>
      <c r="S3083">
        <v>2.6</v>
      </c>
      <c r="T3083">
        <f>YEAR(tblOrders[[#This Row],[Order Date]])</f>
        <v>2025</v>
      </c>
      <c r="U3083" t="str">
        <f>TEXT(tblOrders[[#This Row],[Order Date]],"mmm-yyyy")</f>
        <v>Apr-2025</v>
      </c>
      <c r="V3083" s="4">
        <f>tblOrders[[#This Row],[Profit]]/tblOrders[[#This Row],[Sales Amount]]</f>
        <v>0.34928229665071769</v>
      </c>
      <c r="W3083" t="str">
        <f>VLOOKUP(tblOrders[[#This Row],[City]],CityRegion,2,0)</f>
        <v>South</v>
      </c>
      <c r="X3083" t="str">
        <f>VLOOKUP(tblOrders[[#This Row],[City]],lookups!A:C,3,0)</f>
        <v>Kerala</v>
      </c>
    </row>
    <row r="3084" spans="1:24" x14ac:dyDescent="0.25">
      <c r="A3084" t="s">
        <v>4934</v>
      </c>
      <c r="B3084" s="1">
        <v>45948</v>
      </c>
      <c r="C3084" t="s">
        <v>4935</v>
      </c>
      <c r="D3084" t="s">
        <v>39</v>
      </c>
      <c r="E3084" t="s">
        <v>55</v>
      </c>
      <c r="F3084" t="s">
        <v>56</v>
      </c>
      <c r="G3084" t="s">
        <v>24</v>
      </c>
      <c r="H3084" t="s">
        <v>51</v>
      </c>
      <c r="I3084" t="s">
        <v>33</v>
      </c>
      <c r="J3084" t="s">
        <v>45</v>
      </c>
      <c r="K3084">
        <v>4</v>
      </c>
      <c r="L3084">
        <v>42</v>
      </c>
      <c r="M3084">
        <v>0.1</v>
      </c>
      <c r="N3084">
        <v>151.19999999999999</v>
      </c>
      <c r="O3084">
        <v>55.2</v>
      </c>
      <c r="P3084" t="s">
        <v>28</v>
      </c>
      <c r="Q3084" t="s">
        <v>91</v>
      </c>
      <c r="R3084" t="s">
        <v>30</v>
      </c>
      <c r="S3084">
        <v>4.7</v>
      </c>
      <c r="T3084">
        <f>YEAR(tblOrders[[#This Row],[Order Date]])</f>
        <v>2025</v>
      </c>
      <c r="U3084" t="str">
        <f>TEXT(tblOrders[[#This Row],[Order Date]],"mmm-yyyy")</f>
        <v>Oct-2025</v>
      </c>
      <c r="V3084" s="4">
        <f>tblOrders[[#This Row],[Profit]]/tblOrders[[#This Row],[Sales Amount]]</f>
        <v>0.36507936507936511</v>
      </c>
      <c r="W3084" t="str">
        <f>VLOOKUP(tblOrders[[#This Row],[City]],CityRegion,2,0)</f>
        <v>North</v>
      </c>
      <c r="X3084" t="str">
        <f>VLOOKUP(tblOrders[[#This Row],[City]],lookups!A:C,3,0)</f>
        <v>Delhi</v>
      </c>
    </row>
    <row r="3085" spans="1:24" x14ac:dyDescent="0.25">
      <c r="A3085" t="s">
        <v>4936</v>
      </c>
      <c r="B3085" s="1">
        <v>45763</v>
      </c>
      <c r="C3085" t="s">
        <v>4237</v>
      </c>
      <c r="D3085" t="s">
        <v>21</v>
      </c>
      <c r="E3085" t="s">
        <v>101</v>
      </c>
      <c r="F3085" t="s">
        <v>102</v>
      </c>
      <c r="G3085" t="s">
        <v>24</v>
      </c>
      <c r="H3085" t="s">
        <v>103</v>
      </c>
      <c r="I3085" t="s">
        <v>76</v>
      </c>
      <c r="J3085" t="s">
        <v>45</v>
      </c>
      <c r="K3085">
        <v>3</v>
      </c>
      <c r="L3085">
        <v>120</v>
      </c>
      <c r="M3085">
        <v>0</v>
      </c>
      <c r="N3085">
        <v>360</v>
      </c>
      <c r="O3085">
        <v>126</v>
      </c>
      <c r="P3085" t="s">
        <v>28</v>
      </c>
      <c r="Q3085" t="s">
        <v>35</v>
      </c>
      <c r="R3085" t="s">
        <v>36</v>
      </c>
      <c r="S3085">
        <v>3.6</v>
      </c>
      <c r="T3085">
        <f>YEAR(tblOrders[[#This Row],[Order Date]])</f>
        <v>2025</v>
      </c>
      <c r="U3085" t="str">
        <f>TEXT(tblOrders[[#This Row],[Order Date]],"mmm-yyyy")</f>
        <v>Apr-2025</v>
      </c>
      <c r="V3085" s="4">
        <f>tblOrders[[#This Row],[Profit]]/tblOrders[[#This Row],[Sales Amount]]</f>
        <v>0.35</v>
      </c>
      <c r="W3085" t="str">
        <f>VLOOKUP(tblOrders[[#This Row],[City]],CityRegion,2,0)</f>
        <v>South</v>
      </c>
      <c r="X3085" t="str">
        <f>VLOOKUP(tblOrders[[#This Row],[City]],lookups!A:C,3,0)</f>
        <v>Kerala</v>
      </c>
    </row>
    <row r="3086" spans="1:24" x14ac:dyDescent="0.25">
      <c r="A3086" t="s">
        <v>4937</v>
      </c>
      <c r="B3086" s="1">
        <v>45688</v>
      </c>
      <c r="C3086" t="s">
        <v>4938</v>
      </c>
      <c r="D3086" t="s">
        <v>21</v>
      </c>
      <c r="E3086" t="s">
        <v>94</v>
      </c>
      <c r="F3086" t="s">
        <v>95</v>
      </c>
      <c r="G3086" t="s">
        <v>68</v>
      </c>
      <c r="H3086" t="s">
        <v>96</v>
      </c>
      <c r="I3086" t="s">
        <v>26</v>
      </c>
      <c r="J3086" t="s">
        <v>45</v>
      </c>
      <c r="K3086">
        <v>1</v>
      </c>
      <c r="L3086">
        <v>89</v>
      </c>
      <c r="M3086">
        <v>0.05</v>
      </c>
      <c r="N3086">
        <v>84.55</v>
      </c>
      <c r="O3086">
        <v>29.55</v>
      </c>
      <c r="P3086" t="s">
        <v>28</v>
      </c>
      <c r="Q3086" t="s">
        <v>35</v>
      </c>
      <c r="R3086" t="s">
        <v>36</v>
      </c>
      <c r="S3086">
        <v>4.8</v>
      </c>
      <c r="T3086">
        <f>YEAR(tblOrders[[#This Row],[Order Date]])</f>
        <v>2025</v>
      </c>
      <c r="U3086" t="str">
        <f>TEXT(tblOrders[[#This Row],[Order Date]],"mmm-yyyy")</f>
        <v>Jan-2025</v>
      </c>
      <c r="V3086" s="4">
        <f>tblOrders[[#This Row],[Profit]]/tblOrders[[#This Row],[Sales Amount]]</f>
        <v>0.34949733885274986</v>
      </c>
      <c r="W3086" t="str">
        <f>VLOOKUP(tblOrders[[#This Row],[City]],CityRegion,2,0)</f>
        <v>South</v>
      </c>
      <c r="X3086" t="str">
        <f>VLOOKUP(tblOrders[[#This Row],[City]],lookups!A:C,3,0)</f>
        <v>Karnataka</v>
      </c>
    </row>
    <row r="3087" spans="1:24" x14ac:dyDescent="0.25">
      <c r="A3087" t="s">
        <v>4939</v>
      </c>
      <c r="B3087" s="1">
        <v>45797</v>
      </c>
      <c r="C3087" t="s">
        <v>4940</v>
      </c>
      <c r="D3087" t="s">
        <v>39</v>
      </c>
      <c r="E3087" t="s">
        <v>40</v>
      </c>
      <c r="F3087" t="s">
        <v>41</v>
      </c>
      <c r="G3087" t="s">
        <v>42</v>
      </c>
      <c r="H3087" t="s">
        <v>43</v>
      </c>
      <c r="I3087" t="s">
        <v>57</v>
      </c>
      <c r="J3087" t="s">
        <v>27</v>
      </c>
      <c r="K3087">
        <v>1</v>
      </c>
      <c r="L3087">
        <v>18</v>
      </c>
      <c r="M3087">
        <v>0.1</v>
      </c>
      <c r="N3087">
        <v>16.2</v>
      </c>
      <c r="O3087">
        <v>7.2</v>
      </c>
      <c r="P3087" t="s">
        <v>28</v>
      </c>
      <c r="Q3087" t="s">
        <v>29</v>
      </c>
      <c r="R3087" t="s">
        <v>30</v>
      </c>
      <c r="S3087">
        <v>3.3</v>
      </c>
      <c r="T3087">
        <f>YEAR(tblOrders[[#This Row],[Order Date]])</f>
        <v>2025</v>
      </c>
      <c r="U3087" t="str">
        <f>TEXT(tblOrders[[#This Row],[Order Date]],"mmm-yyyy")</f>
        <v>May-2025</v>
      </c>
      <c r="V3087" s="4">
        <f>tblOrders[[#This Row],[Profit]]/tblOrders[[#This Row],[Sales Amount]]</f>
        <v>0.44444444444444448</v>
      </c>
      <c r="W3087" t="str">
        <f>VLOOKUP(tblOrders[[#This Row],[City]],CityRegion,2,0)</f>
        <v>South</v>
      </c>
      <c r="X3087" t="str">
        <f>VLOOKUP(tblOrders[[#This Row],[City]],lookups!A:C,3,0)</f>
        <v>Kerala</v>
      </c>
    </row>
    <row r="3088" spans="1:24" x14ac:dyDescent="0.25">
      <c r="A3088" t="s">
        <v>4941</v>
      </c>
      <c r="B3088" s="1">
        <v>45853</v>
      </c>
      <c r="C3088" t="s">
        <v>4942</v>
      </c>
      <c r="D3088" t="s">
        <v>39</v>
      </c>
      <c r="E3088" t="s">
        <v>79</v>
      </c>
      <c r="F3088" t="s">
        <v>80</v>
      </c>
      <c r="G3088" t="s">
        <v>68</v>
      </c>
      <c r="H3088" t="s">
        <v>81</v>
      </c>
      <c r="I3088" t="s">
        <v>84</v>
      </c>
      <c r="J3088" t="s">
        <v>27</v>
      </c>
      <c r="K3088">
        <v>2</v>
      </c>
      <c r="L3088">
        <v>799</v>
      </c>
      <c r="M3088">
        <v>0</v>
      </c>
      <c r="N3088">
        <v>1598</v>
      </c>
      <c r="O3088">
        <v>358</v>
      </c>
      <c r="P3088" t="s">
        <v>28</v>
      </c>
      <c r="Q3088" t="s">
        <v>29</v>
      </c>
      <c r="R3088" t="s">
        <v>30</v>
      </c>
      <c r="S3088">
        <v>4.8</v>
      </c>
      <c r="T3088">
        <f>YEAR(tblOrders[[#This Row],[Order Date]])</f>
        <v>2025</v>
      </c>
      <c r="U3088" t="str">
        <f>TEXT(tblOrders[[#This Row],[Order Date]],"mmm-yyyy")</f>
        <v>Jul-2025</v>
      </c>
      <c r="V3088" s="4">
        <f>tblOrders[[#This Row],[Profit]]/tblOrders[[#This Row],[Sales Amount]]</f>
        <v>0.22403003754693368</v>
      </c>
      <c r="W3088" t="str">
        <f>VLOOKUP(tblOrders[[#This Row],[City]],CityRegion,2,0)</f>
        <v>West</v>
      </c>
      <c r="X3088" t="str">
        <f>VLOOKUP(tblOrders[[#This Row],[City]],lookups!A:C,3,0)</f>
        <v>Maharashtra</v>
      </c>
    </row>
    <row r="3089" spans="1:24" x14ac:dyDescent="0.25">
      <c r="A3089" t="s">
        <v>4943</v>
      </c>
      <c r="B3089" s="1">
        <v>45852</v>
      </c>
      <c r="C3089" t="s">
        <v>2869</v>
      </c>
      <c r="D3089" t="s">
        <v>21</v>
      </c>
      <c r="E3089" t="s">
        <v>66</v>
      </c>
      <c r="F3089" t="s">
        <v>67</v>
      </c>
      <c r="G3089" t="s">
        <v>68</v>
      </c>
      <c r="H3089" t="s">
        <v>69</v>
      </c>
      <c r="I3089" t="s">
        <v>52</v>
      </c>
      <c r="J3089" t="s">
        <v>45</v>
      </c>
      <c r="K3089">
        <v>4</v>
      </c>
      <c r="L3089">
        <v>149</v>
      </c>
      <c r="M3089">
        <v>0.05</v>
      </c>
      <c r="N3089">
        <v>566.20000000000005</v>
      </c>
      <c r="O3089">
        <v>186.2</v>
      </c>
      <c r="P3089" t="s">
        <v>28</v>
      </c>
      <c r="Q3089" t="s">
        <v>91</v>
      </c>
      <c r="R3089" t="s">
        <v>36</v>
      </c>
      <c r="S3089">
        <v>3.4</v>
      </c>
      <c r="T3089">
        <f>YEAR(tblOrders[[#This Row],[Order Date]])</f>
        <v>2025</v>
      </c>
      <c r="U3089" t="str">
        <f>TEXT(tblOrders[[#This Row],[Order Date]],"mmm-yyyy")</f>
        <v>Jul-2025</v>
      </c>
      <c r="V3089" s="4">
        <f>tblOrders[[#This Row],[Profit]]/tblOrders[[#This Row],[Sales Amount]]</f>
        <v>0.32885906040268453</v>
      </c>
      <c r="W3089" t="str">
        <f>VLOOKUP(tblOrders[[#This Row],[City]],CityRegion,2,0)</f>
        <v>South</v>
      </c>
      <c r="X3089" t="str">
        <f>VLOOKUP(tblOrders[[#This Row],[City]],lookups!A:C,3,0)</f>
        <v>Kerala</v>
      </c>
    </row>
    <row r="3090" spans="1:24" x14ac:dyDescent="0.25">
      <c r="A3090" t="s">
        <v>4944</v>
      </c>
      <c r="B3090" s="1">
        <v>45881</v>
      </c>
      <c r="C3090" t="s">
        <v>4945</v>
      </c>
      <c r="D3090" t="s">
        <v>21</v>
      </c>
      <c r="E3090" t="s">
        <v>22</v>
      </c>
      <c r="F3090" t="s">
        <v>23</v>
      </c>
      <c r="G3090" t="s">
        <v>24</v>
      </c>
      <c r="H3090" t="s">
        <v>25</v>
      </c>
      <c r="I3090" t="s">
        <v>52</v>
      </c>
      <c r="J3090" t="s">
        <v>27</v>
      </c>
      <c r="K3090">
        <v>3</v>
      </c>
      <c r="L3090">
        <v>190</v>
      </c>
      <c r="M3090">
        <v>0.15</v>
      </c>
      <c r="N3090">
        <v>484.5</v>
      </c>
      <c r="O3090">
        <v>109.5</v>
      </c>
      <c r="P3090" t="s">
        <v>28</v>
      </c>
      <c r="Q3090" t="s">
        <v>29</v>
      </c>
      <c r="R3090" t="s">
        <v>30</v>
      </c>
      <c r="S3090">
        <v>4.5</v>
      </c>
      <c r="T3090">
        <f>YEAR(tblOrders[[#This Row],[Order Date]])</f>
        <v>2025</v>
      </c>
      <c r="U3090" t="str">
        <f>TEXT(tblOrders[[#This Row],[Order Date]],"mmm-yyyy")</f>
        <v>Aug-2025</v>
      </c>
      <c r="V3090" s="4">
        <f>tblOrders[[#This Row],[Profit]]/tblOrders[[#This Row],[Sales Amount]]</f>
        <v>0.2260061919504644</v>
      </c>
      <c r="W3090" t="str">
        <f>VLOOKUP(tblOrders[[#This Row],[City]],CityRegion,2,0)</f>
        <v>South</v>
      </c>
      <c r="X3090" t="str">
        <f>VLOOKUP(tblOrders[[#This Row],[City]],lookups!A:C,3,0)</f>
        <v>Kerala</v>
      </c>
    </row>
    <row r="3091" spans="1:24" x14ac:dyDescent="0.25">
      <c r="A3091" t="s">
        <v>4946</v>
      </c>
      <c r="B3091" s="1">
        <v>45706</v>
      </c>
      <c r="C3091" t="s">
        <v>2739</v>
      </c>
      <c r="D3091" t="s">
        <v>21</v>
      </c>
      <c r="E3091" t="s">
        <v>55</v>
      </c>
      <c r="F3091" t="s">
        <v>56</v>
      </c>
      <c r="G3091" t="s">
        <v>24</v>
      </c>
      <c r="H3091" t="s">
        <v>51</v>
      </c>
      <c r="I3091" t="s">
        <v>44</v>
      </c>
      <c r="J3091" t="s">
        <v>34</v>
      </c>
      <c r="K3091">
        <v>3</v>
      </c>
      <c r="L3091">
        <v>42</v>
      </c>
      <c r="M3091">
        <v>0</v>
      </c>
      <c r="N3091">
        <v>126</v>
      </c>
      <c r="O3091">
        <v>54</v>
      </c>
      <c r="P3091" t="s">
        <v>28</v>
      </c>
      <c r="Q3091" t="s">
        <v>29</v>
      </c>
      <c r="R3091" t="s">
        <v>36</v>
      </c>
      <c r="S3091">
        <v>4.3</v>
      </c>
      <c r="T3091">
        <f>YEAR(tblOrders[[#This Row],[Order Date]])</f>
        <v>2025</v>
      </c>
      <c r="U3091" t="str">
        <f>TEXT(tblOrders[[#This Row],[Order Date]],"mmm-yyyy")</f>
        <v>Feb-2025</v>
      </c>
      <c r="V3091" s="4">
        <f>tblOrders[[#This Row],[Profit]]/tblOrders[[#This Row],[Sales Amount]]</f>
        <v>0.42857142857142855</v>
      </c>
      <c r="W3091" t="str">
        <f>VLOOKUP(tblOrders[[#This Row],[City]],CityRegion,2,0)</f>
        <v>South</v>
      </c>
      <c r="X3091" t="str">
        <f>VLOOKUP(tblOrders[[#This Row],[City]],lookups!A:C,3,0)</f>
        <v>Kerala</v>
      </c>
    </row>
    <row r="3092" spans="1:24" x14ac:dyDescent="0.25">
      <c r="A3092" t="s">
        <v>4947</v>
      </c>
      <c r="B3092" s="1">
        <v>45998</v>
      </c>
      <c r="C3092" t="s">
        <v>2397</v>
      </c>
      <c r="D3092" t="s">
        <v>39</v>
      </c>
      <c r="E3092" t="s">
        <v>73</v>
      </c>
      <c r="F3092" t="s">
        <v>74</v>
      </c>
      <c r="G3092" t="s">
        <v>68</v>
      </c>
      <c r="H3092" t="s">
        <v>75</v>
      </c>
      <c r="I3092" t="s">
        <v>139</v>
      </c>
      <c r="J3092" t="s">
        <v>34</v>
      </c>
      <c r="K3092">
        <v>5</v>
      </c>
      <c r="L3092">
        <v>65</v>
      </c>
      <c r="M3092">
        <v>0</v>
      </c>
      <c r="N3092">
        <v>325</v>
      </c>
      <c r="O3092">
        <v>135</v>
      </c>
      <c r="P3092" t="s">
        <v>28</v>
      </c>
      <c r="Q3092" t="s">
        <v>46</v>
      </c>
      <c r="R3092" t="s">
        <v>36</v>
      </c>
      <c r="S3092">
        <v>3.7</v>
      </c>
      <c r="T3092">
        <f>YEAR(tblOrders[[#This Row],[Order Date]])</f>
        <v>2025</v>
      </c>
      <c r="U3092" t="str">
        <f>TEXT(tblOrders[[#This Row],[Order Date]],"mmm-yyyy")</f>
        <v>Dec-2025</v>
      </c>
      <c r="V3092" s="4">
        <f>tblOrders[[#This Row],[Profit]]/tblOrders[[#This Row],[Sales Amount]]</f>
        <v>0.41538461538461541</v>
      </c>
      <c r="W3092" t="str">
        <f>VLOOKUP(tblOrders[[#This Row],[City]],CityRegion,2,0)</f>
        <v>South</v>
      </c>
      <c r="X3092" t="str">
        <f>VLOOKUP(tblOrders[[#This Row],[City]],lookups!A:C,3,0)</f>
        <v>Tamil Nadu</v>
      </c>
    </row>
    <row r="3093" spans="1:24" x14ac:dyDescent="0.25">
      <c r="A3093" t="s">
        <v>4948</v>
      </c>
      <c r="B3093" s="1">
        <v>45759</v>
      </c>
      <c r="C3093" t="s">
        <v>4949</v>
      </c>
      <c r="D3093" t="s">
        <v>21</v>
      </c>
      <c r="E3093" t="s">
        <v>66</v>
      </c>
      <c r="F3093" t="s">
        <v>67</v>
      </c>
      <c r="G3093" t="s">
        <v>68</v>
      </c>
      <c r="H3093" t="s">
        <v>69</v>
      </c>
      <c r="I3093" t="s">
        <v>130</v>
      </c>
      <c r="J3093" t="s">
        <v>27</v>
      </c>
      <c r="K3093">
        <v>4</v>
      </c>
      <c r="L3093">
        <v>149</v>
      </c>
      <c r="M3093">
        <v>0.1</v>
      </c>
      <c r="N3093">
        <v>536.4</v>
      </c>
      <c r="O3093">
        <v>156.4</v>
      </c>
      <c r="P3093" t="s">
        <v>28</v>
      </c>
      <c r="Q3093" t="s">
        <v>91</v>
      </c>
      <c r="R3093" t="s">
        <v>36</v>
      </c>
      <c r="S3093">
        <v>4.4000000000000004</v>
      </c>
      <c r="T3093">
        <f>YEAR(tblOrders[[#This Row],[Order Date]])</f>
        <v>2025</v>
      </c>
      <c r="U3093" t="str">
        <f>TEXT(tblOrders[[#This Row],[Order Date]],"mmm-yyyy")</f>
        <v>Apr-2025</v>
      </c>
      <c r="V3093" s="4">
        <f>tblOrders[[#This Row],[Profit]]/tblOrders[[#This Row],[Sales Amount]]</f>
        <v>0.29157345264727819</v>
      </c>
      <c r="W3093" t="str">
        <f>VLOOKUP(tblOrders[[#This Row],[City]],CityRegion,2,0)</f>
        <v>West</v>
      </c>
      <c r="X3093" t="str">
        <f>VLOOKUP(tblOrders[[#This Row],[City]],lookups!A:C,3,0)</f>
        <v>Maharashtra</v>
      </c>
    </row>
    <row r="3094" spans="1:24" x14ac:dyDescent="0.25">
      <c r="A3094" t="s">
        <v>4950</v>
      </c>
      <c r="B3094" s="1">
        <v>45883</v>
      </c>
      <c r="C3094" t="s">
        <v>295</v>
      </c>
      <c r="D3094" t="s">
        <v>21</v>
      </c>
      <c r="E3094" t="s">
        <v>79</v>
      </c>
      <c r="F3094" t="s">
        <v>80</v>
      </c>
      <c r="G3094" t="s">
        <v>68</v>
      </c>
      <c r="H3094" t="s">
        <v>81</v>
      </c>
      <c r="I3094" t="s">
        <v>139</v>
      </c>
      <c r="J3094" t="s">
        <v>27</v>
      </c>
      <c r="K3094">
        <v>4</v>
      </c>
      <c r="L3094">
        <v>799</v>
      </c>
      <c r="M3094">
        <v>0.05</v>
      </c>
      <c r="N3094">
        <v>3036.2</v>
      </c>
      <c r="O3094">
        <v>556.20000000000005</v>
      </c>
      <c r="P3094" t="s">
        <v>28</v>
      </c>
      <c r="Q3094" t="s">
        <v>29</v>
      </c>
      <c r="R3094" t="s">
        <v>36</v>
      </c>
      <c r="S3094">
        <v>4.5999999999999996</v>
      </c>
      <c r="T3094">
        <f>YEAR(tblOrders[[#This Row],[Order Date]])</f>
        <v>2025</v>
      </c>
      <c r="U3094" t="str">
        <f>TEXT(tblOrders[[#This Row],[Order Date]],"mmm-yyyy")</f>
        <v>Aug-2025</v>
      </c>
      <c r="V3094" s="4">
        <f>tblOrders[[#This Row],[Profit]]/tblOrders[[#This Row],[Sales Amount]]</f>
        <v>0.18318951320729862</v>
      </c>
      <c r="W3094" t="str">
        <f>VLOOKUP(tblOrders[[#This Row],[City]],CityRegion,2,0)</f>
        <v>South</v>
      </c>
      <c r="X3094" t="str">
        <f>VLOOKUP(tblOrders[[#This Row],[City]],lookups!A:C,3,0)</f>
        <v>Tamil Nadu</v>
      </c>
    </row>
    <row r="3095" spans="1:24" x14ac:dyDescent="0.25">
      <c r="A3095" t="s">
        <v>4951</v>
      </c>
      <c r="B3095" s="1">
        <v>45818</v>
      </c>
      <c r="C3095" t="s">
        <v>4952</v>
      </c>
      <c r="D3095" t="s">
        <v>21</v>
      </c>
      <c r="E3095" t="s">
        <v>79</v>
      </c>
      <c r="F3095" t="s">
        <v>80</v>
      </c>
      <c r="G3095" t="s">
        <v>68</v>
      </c>
      <c r="H3095" t="s">
        <v>81</v>
      </c>
      <c r="I3095" t="s">
        <v>57</v>
      </c>
      <c r="J3095" t="s">
        <v>45</v>
      </c>
      <c r="K3095">
        <v>5</v>
      </c>
      <c r="L3095">
        <v>799</v>
      </c>
      <c r="M3095">
        <v>0.15</v>
      </c>
      <c r="N3095">
        <v>3395.75</v>
      </c>
      <c r="O3095">
        <v>295.75</v>
      </c>
      <c r="P3095" t="s">
        <v>28</v>
      </c>
      <c r="Q3095" t="s">
        <v>29</v>
      </c>
      <c r="R3095" t="s">
        <v>36</v>
      </c>
      <c r="S3095">
        <v>4.3</v>
      </c>
      <c r="T3095">
        <f>YEAR(tblOrders[[#This Row],[Order Date]])</f>
        <v>2025</v>
      </c>
      <c r="U3095" t="str">
        <f>TEXT(tblOrders[[#This Row],[Order Date]],"mmm-yyyy")</f>
        <v>Jun-2025</v>
      </c>
      <c r="V3095" s="4">
        <f>tblOrders[[#This Row],[Profit]]/tblOrders[[#This Row],[Sales Amount]]</f>
        <v>8.7094161819921967E-2</v>
      </c>
      <c r="W3095" t="str">
        <f>VLOOKUP(tblOrders[[#This Row],[City]],CityRegion,2,0)</f>
        <v>South</v>
      </c>
      <c r="X3095" t="str">
        <f>VLOOKUP(tblOrders[[#This Row],[City]],lookups!A:C,3,0)</f>
        <v>Kerala</v>
      </c>
    </row>
    <row r="3096" spans="1:24" x14ac:dyDescent="0.25">
      <c r="A3096" t="s">
        <v>4953</v>
      </c>
      <c r="B3096" s="1">
        <v>45945</v>
      </c>
      <c r="C3096" t="s">
        <v>3120</v>
      </c>
      <c r="D3096" t="s">
        <v>21</v>
      </c>
      <c r="E3096" t="s">
        <v>60</v>
      </c>
      <c r="F3096" t="s">
        <v>61</v>
      </c>
      <c r="G3096" t="s">
        <v>62</v>
      </c>
      <c r="H3096" t="s">
        <v>63</v>
      </c>
      <c r="I3096" t="s">
        <v>84</v>
      </c>
      <c r="J3096" t="s">
        <v>45</v>
      </c>
      <c r="K3096">
        <v>1</v>
      </c>
      <c r="L3096">
        <v>45</v>
      </c>
      <c r="M3096">
        <v>0.1</v>
      </c>
      <c r="N3096">
        <v>40.5</v>
      </c>
      <c r="O3096">
        <v>14.5</v>
      </c>
      <c r="P3096" t="s">
        <v>28</v>
      </c>
      <c r="Q3096" t="s">
        <v>86</v>
      </c>
      <c r="R3096" t="s">
        <v>36</v>
      </c>
      <c r="S3096">
        <v>4.2</v>
      </c>
      <c r="T3096">
        <f>YEAR(tblOrders[[#This Row],[Order Date]])</f>
        <v>2025</v>
      </c>
      <c r="U3096" t="str">
        <f>TEXT(tblOrders[[#This Row],[Order Date]],"mmm-yyyy")</f>
        <v>Oct-2025</v>
      </c>
      <c r="V3096" s="4">
        <f>tblOrders[[#This Row],[Profit]]/tblOrders[[#This Row],[Sales Amount]]</f>
        <v>0.35802469135802467</v>
      </c>
      <c r="W3096" t="str">
        <f>VLOOKUP(tblOrders[[#This Row],[City]],CityRegion,2,0)</f>
        <v>West</v>
      </c>
      <c r="X3096" t="str">
        <f>VLOOKUP(tblOrders[[#This Row],[City]],lookups!A:C,3,0)</f>
        <v>Maharashtra</v>
      </c>
    </row>
    <row r="3097" spans="1:24" x14ac:dyDescent="0.25">
      <c r="A3097" t="s">
        <v>4954</v>
      </c>
      <c r="B3097" s="1">
        <v>45823</v>
      </c>
      <c r="C3097" t="s">
        <v>4955</v>
      </c>
      <c r="D3097" t="s">
        <v>39</v>
      </c>
      <c r="E3097" t="s">
        <v>94</v>
      </c>
      <c r="F3097" t="s">
        <v>95</v>
      </c>
      <c r="G3097" t="s">
        <v>68</v>
      </c>
      <c r="H3097" t="s">
        <v>96</v>
      </c>
      <c r="I3097" t="s">
        <v>76</v>
      </c>
      <c r="J3097" t="s">
        <v>34</v>
      </c>
      <c r="K3097">
        <v>4</v>
      </c>
      <c r="L3097">
        <v>89</v>
      </c>
      <c r="M3097">
        <v>0.05</v>
      </c>
      <c r="N3097">
        <v>338.2</v>
      </c>
      <c r="O3097">
        <v>118.2</v>
      </c>
      <c r="P3097" t="s">
        <v>28</v>
      </c>
      <c r="Q3097" t="s">
        <v>46</v>
      </c>
      <c r="R3097" t="s">
        <v>36</v>
      </c>
      <c r="S3097">
        <v>3</v>
      </c>
      <c r="T3097">
        <f>YEAR(tblOrders[[#This Row],[Order Date]])</f>
        <v>2025</v>
      </c>
      <c r="U3097" t="str">
        <f>TEXT(tblOrders[[#This Row],[Order Date]],"mmm-yyyy")</f>
        <v>Jun-2025</v>
      </c>
      <c r="V3097" s="4">
        <f>tblOrders[[#This Row],[Profit]]/tblOrders[[#This Row],[Sales Amount]]</f>
        <v>0.34949733885274986</v>
      </c>
      <c r="W3097" t="str">
        <f>VLOOKUP(tblOrders[[#This Row],[City]],CityRegion,2,0)</f>
        <v>South</v>
      </c>
      <c r="X3097" t="str">
        <f>VLOOKUP(tblOrders[[#This Row],[City]],lookups!A:C,3,0)</f>
        <v>Kerala</v>
      </c>
    </row>
    <row r="3098" spans="1:24" x14ac:dyDescent="0.25">
      <c r="A3098" t="s">
        <v>4956</v>
      </c>
      <c r="B3098" s="1">
        <v>45838</v>
      </c>
      <c r="C3098" t="s">
        <v>4200</v>
      </c>
      <c r="D3098" t="s">
        <v>21</v>
      </c>
      <c r="E3098" t="s">
        <v>114</v>
      </c>
      <c r="F3098" t="s">
        <v>115</v>
      </c>
      <c r="G3098" t="s">
        <v>42</v>
      </c>
      <c r="H3098" t="s">
        <v>116</v>
      </c>
      <c r="I3098" t="s">
        <v>33</v>
      </c>
      <c r="J3098" t="s">
        <v>34</v>
      </c>
      <c r="K3098">
        <v>4</v>
      </c>
      <c r="L3098">
        <v>12</v>
      </c>
      <c r="M3098">
        <v>0.1</v>
      </c>
      <c r="N3098">
        <v>43.2</v>
      </c>
      <c r="O3098">
        <v>19.2</v>
      </c>
      <c r="P3098" t="s">
        <v>28</v>
      </c>
      <c r="Q3098" t="s">
        <v>29</v>
      </c>
      <c r="R3098" t="s">
        <v>30</v>
      </c>
      <c r="S3098">
        <v>3.6</v>
      </c>
      <c r="T3098">
        <f>YEAR(tblOrders[[#This Row],[Order Date]])</f>
        <v>2025</v>
      </c>
      <c r="U3098" t="str">
        <f>TEXT(tblOrders[[#This Row],[Order Date]],"mmm-yyyy")</f>
        <v>Jun-2025</v>
      </c>
      <c r="V3098" s="4">
        <f>tblOrders[[#This Row],[Profit]]/tblOrders[[#This Row],[Sales Amount]]</f>
        <v>0.44444444444444442</v>
      </c>
      <c r="W3098" t="str">
        <f>VLOOKUP(tblOrders[[#This Row],[City]],CityRegion,2,0)</f>
        <v>North</v>
      </c>
      <c r="X3098" t="str">
        <f>VLOOKUP(tblOrders[[#This Row],[City]],lookups!A:C,3,0)</f>
        <v>Delhi</v>
      </c>
    </row>
    <row r="3099" spans="1:24" x14ac:dyDescent="0.25">
      <c r="A3099" t="s">
        <v>4957</v>
      </c>
      <c r="B3099" s="1">
        <v>45998</v>
      </c>
      <c r="C3099" t="s">
        <v>4958</v>
      </c>
      <c r="D3099" t="s">
        <v>21</v>
      </c>
      <c r="E3099" t="s">
        <v>101</v>
      </c>
      <c r="F3099" t="s">
        <v>102</v>
      </c>
      <c r="G3099" t="s">
        <v>24</v>
      </c>
      <c r="H3099" t="s">
        <v>103</v>
      </c>
      <c r="I3099" t="s">
        <v>76</v>
      </c>
      <c r="J3099" t="s">
        <v>27</v>
      </c>
      <c r="K3099">
        <v>2</v>
      </c>
      <c r="L3099">
        <v>120</v>
      </c>
      <c r="M3099">
        <v>0.05</v>
      </c>
      <c r="N3099">
        <v>228</v>
      </c>
      <c r="O3099">
        <v>72</v>
      </c>
      <c r="P3099" t="s">
        <v>28</v>
      </c>
      <c r="Q3099" t="s">
        <v>86</v>
      </c>
      <c r="R3099" t="s">
        <v>30</v>
      </c>
      <c r="S3099">
        <v>4.7</v>
      </c>
      <c r="T3099">
        <f>YEAR(tblOrders[[#This Row],[Order Date]])</f>
        <v>2025</v>
      </c>
      <c r="U3099" t="str">
        <f>TEXT(tblOrders[[#This Row],[Order Date]],"mmm-yyyy")</f>
        <v>Dec-2025</v>
      </c>
      <c r="V3099" s="4">
        <f>tblOrders[[#This Row],[Profit]]/tblOrders[[#This Row],[Sales Amount]]</f>
        <v>0.31578947368421051</v>
      </c>
      <c r="W3099" t="str">
        <f>VLOOKUP(tblOrders[[#This Row],[City]],CityRegion,2,0)</f>
        <v>South</v>
      </c>
      <c r="X3099" t="str">
        <f>VLOOKUP(tblOrders[[#This Row],[City]],lookups!A:C,3,0)</f>
        <v>Kerala</v>
      </c>
    </row>
    <row r="3100" spans="1:24" x14ac:dyDescent="0.25">
      <c r="A3100" t="s">
        <v>4959</v>
      </c>
      <c r="B3100" s="1">
        <v>45797</v>
      </c>
      <c r="C3100" t="s">
        <v>1858</v>
      </c>
      <c r="D3100" t="s">
        <v>39</v>
      </c>
      <c r="E3100" t="s">
        <v>79</v>
      </c>
      <c r="F3100" t="s">
        <v>80</v>
      </c>
      <c r="G3100" t="s">
        <v>68</v>
      </c>
      <c r="H3100" t="s">
        <v>81</v>
      </c>
      <c r="I3100" t="s">
        <v>130</v>
      </c>
      <c r="J3100" t="s">
        <v>34</v>
      </c>
      <c r="K3100">
        <v>1</v>
      </c>
      <c r="L3100">
        <v>799</v>
      </c>
      <c r="M3100">
        <v>0.1</v>
      </c>
      <c r="N3100">
        <v>719.1</v>
      </c>
      <c r="O3100">
        <v>99.1</v>
      </c>
      <c r="P3100" t="s">
        <v>28</v>
      </c>
      <c r="Q3100" t="s">
        <v>91</v>
      </c>
      <c r="R3100" t="s">
        <v>36</v>
      </c>
      <c r="S3100">
        <v>3.3</v>
      </c>
      <c r="T3100">
        <f>YEAR(tblOrders[[#This Row],[Order Date]])</f>
        <v>2025</v>
      </c>
      <c r="U3100" t="str">
        <f>TEXT(tblOrders[[#This Row],[Order Date]],"mmm-yyyy")</f>
        <v>May-2025</v>
      </c>
      <c r="V3100" s="4">
        <f>tblOrders[[#This Row],[Profit]]/tblOrders[[#This Row],[Sales Amount]]</f>
        <v>0.13781115282992629</v>
      </c>
      <c r="W3100" t="str">
        <f>VLOOKUP(tblOrders[[#This Row],[City]],CityRegion,2,0)</f>
        <v>West</v>
      </c>
      <c r="X3100" t="str">
        <f>VLOOKUP(tblOrders[[#This Row],[City]],lookups!A:C,3,0)</f>
        <v>Maharashtra</v>
      </c>
    </row>
    <row r="3101" spans="1:24" x14ac:dyDescent="0.25">
      <c r="A3101" t="s">
        <v>4960</v>
      </c>
      <c r="B3101" s="1">
        <v>45985</v>
      </c>
      <c r="C3101" t="s">
        <v>4961</v>
      </c>
      <c r="D3101" t="s">
        <v>21</v>
      </c>
      <c r="E3101" t="s">
        <v>79</v>
      </c>
      <c r="F3101" t="s">
        <v>80</v>
      </c>
      <c r="G3101" t="s">
        <v>68</v>
      </c>
      <c r="H3101" t="s">
        <v>81</v>
      </c>
      <c r="I3101" t="s">
        <v>76</v>
      </c>
      <c r="J3101" t="s">
        <v>34</v>
      </c>
      <c r="K3101">
        <v>1</v>
      </c>
      <c r="L3101">
        <v>799</v>
      </c>
      <c r="M3101">
        <v>0.05</v>
      </c>
      <c r="N3101">
        <v>759.05</v>
      </c>
      <c r="O3101">
        <v>139.05000000000001</v>
      </c>
      <c r="P3101" t="s">
        <v>28</v>
      </c>
      <c r="Q3101" t="s">
        <v>46</v>
      </c>
      <c r="R3101" t="s">
        <v>30</v>
      </c>
      <c r="S3101">
        <v>3</v>
      </c>
      <c r="T3101">
        <f>YEAR(tblOrders[[#This Row],[Order Date]])</f>
        <v>2025</v>
      </c>
      <c r="U3101" t="str">
        <f>TEXT(tblOrders[[#This Row],[Order Date]],"mmm-yyyy")</f>
        <v>Nov-2025</v>
      </c>
      <c r="V3101" s="4">
        <f>tblOrders[[#This Row],[Profit]]/tblOrders[[#This Row],[Sales Amount]]</f>
        <v>0.18318951320729862</v>
      </c>
      <c r="W3101" t="str">
        <f>VLOOKUP(tblOrders[[#This Row],[City]],CityRegion,2,0)</f>
        <v>South</v>
      </c>
      <c r="X3101" t="str">
        <f>VLOOKUP(tblOrders[[#This Row],[City]],lookups!A:C,3,0)</f>
        <v>Kerala</v>
      </c>
    </row>
    <row r="3102" spans="1:24" x14ac:dyDescent="0.25">
      <c r="A3102" t="s">
        <v>4962</v>
      </c>
      <c r="B3102" s="1">
        <v>45839</v>
      </c>
      <c r="C3102" t="s">
        <v>1382</v>
      </c>
      <c r="D3102" t="s">
        <v>39</v>
      </c>
      <c r="E3102" t="s">
        <v>94</v>
      </c>
      <c r="F3102" t="s">
        <v>95</v>
      </c>
      <c r="G3102" t="s">
        <v>68</v>
      </c>
      <c r="H3102" t="s">
        <v>96</v>
      </c>
      <c r="I3102" t="s">
        <v>26</v>
      </c>
      <c r="J3102" t="s">
        <v>34</v>
      </c>
      <c r="K3102">
        <v>2</v>
      </c>
      <c r="L3102">
        <v>89</v>
      </c>
      <c r="M3102">
        <v>0.15</v>
      </c>
      <c r="N3102">
        <v>151.30000000000001</v>
      </c>
      <c r="O3102">
        <v>41.3</v>
      </c>
      <c r="P3102" t="s">
        <v>28</v>
      </c>
      <c r="Q3102" t="s">
        <v>91</v>
      </c>
      <c r="R3102" t="s">
        <v>36</v>
      </c>
      <c r="S3102">
        <v>3.3</v>
      </c>
      <c r="T3102">
        <f>YEAR(tblOrders[[#This Row],[Order Date]])</f>
        <v>2025</v>
      </c>
      <c r="U3102" t="str">
        <f>TEXT(tblOrders[[#This Row],[Order Date]],"mmm-yyyy")</f>
        <v>Jul-2025</v>
      </c>
      <c r="V3102" s="4">
        <f>tblOrders[[#This Row],[Profit]]/tblOrders[[#This Row],[Sales Amount]]</f>
        <v>0.27296761401189684</v>
      </c>
      <c r="W3102" t="str">
        <f>VLOOKUP(tblOrders[[#This Row],[City]],CityRegion,2,0)</f>
        <v>South</v>
      </c>
      <c r="X3102" t="str">
        <f>VLOOKUP(tblOrders[[#This Row],[City]],lookups!A:C,3,0)</f>
        <v>Karnataka</v>
      </c>
    </row>
    <row r="3103" spans="1:24" x14ac:dyDescent="0.25">
      <c r="A3103" t="s">
        <v>4963</v>
      </c>
      <c r="B3103" s="1">
        <v>45997</v>
      </c>
      <c r="C3103" t="s">
        <v>374</v>
      </c>
      <c r="D3103" t="s">
        <v>21</v>
      </c>
      <c r="E3103" t="s">
        <v>94</v>
      </c>
      <c r="F3103" t="s">
        <v>95</v>
      </c>
      <c r="G3103" t="s">
        <v>68</v>
      </c>
      <c r="H3103" t="s">
        <v>96</v>
      </c>
      <c r="I3103" t="s">
        <v>52</v>
      </c>
      <c r="J3103" t="s">
        <v>45</v>
      </c>
      <c r="K3103">
        <v>2</v>
      </c>
      <c r="L3103">
        <v>89</v>
      </c>
      <c r="M3103">
        <v>0.2</v>
      </c>
      <c r="N3103">
        <v>142.4</v>
      </c>
      <c r="O3103">
        <v>32.4</v>
      </c>
      <c r="P3103" t="s">
        <v>28</v>
      </c>
      <c r="Q3103" t="s">
        <v>86</v>
      </c>
      <c r="R3103" t="s">
        <v>36</v>
      </c>
      <c r="S3103">
        <v>2.6</v>
      </c>
      <c r="T3103">
        <f>YEAR(tblOrders[[#This Row],[Order Date]])</f>
        <v>2025</v>
      </c>
      <c r="U3103" t="str">
        <f>TEXT(tblOrders[[#This Row],[Order Date]],"mmm-yyyy")</f>
        <v>Dec-2025</v>
      </c>
      <c r="V3103" s="4">
        <f>tblOrders[[#This Row],[Profit]]/tblOrders[[#This Row],[Sales Amount]]</f>
        <v>0.22752808988764042</v>
      </c>
      <c r="W3103" t="str">
        <f>VLOOKUP(tblOrders[[#This Row],[City]],CityRegion,2,0)</f>
        <v>South</v>
      </c>
      <c r="X3103" t="str">
        <f>VLOOKUP(tblOrders[[#This Row],[City]],lookups!A:C,3,0)</f>
        <v>Kerala</v>
      </c>
    </row>
    <row r="3104" spans="1:24" x14ac:dyDescent="0.25">
      <c r="A3104" t="s">
        <v>4964</v>
      </c>
      <c r="B3104" s="1">
        <v>45939</v>
      </c>
      <c r="C3104" t="s">
        <v>212</v>
      </c>
      <c r="D3104" t="s">
        <v>39</v>
      </c>
      <c r="E3104" t="s">
        <v>60</v>
      </c>
      <c r="F3104" t="s">
        <v>61</v>
      </c>
      <c r="G3104" t="s">
        <v>62</v>
      </c>
      <c r="H3104" t="s">
        <v>63</v>
      </c>
      <c r="I3104" t="s">
        <v>70</v>
      </c>
      <c r="J3104" t="s">
        <v>45</v>
      </c>
      <c r="K3104">
        <v>1</v>
      </c>
      <c r="L3104">
        <v>45</v>
      </c>
      <c r="M3104">
        <v>0.1</v>
      </c>
      <c r="N3104">
        <v>40.5</v>
      </c>
      <c r="O3104">
        <v>14.5</v>
      </c>
      <c r="P3104" t="s">
        <v>28</v>
      </c>
      <c r="Q3104" t="s">
        <v>86</v>
      </c>
      <c r="R3104" t="s">
        <v>36</v>
      </c>
      <c r="S3104">
        <v>4.9000000000000004</v>
      </c>
      <c r="T3104">
        <f>YEAR(tblOrders[[#This Row],[Order Date]])</f>
        <v>2025</v>
      </c>
      <c r="U3104" t="str">
        <f>TEXT(tblOrders[[#This Row],[Order Date]],"mmm-yyyy")</f>
        <v>Oct-2025</v>
      </c>
      <c r="V3104" s="4">
        <f>tblOrders[[#This Row],[Profit]]/tblOrders[[#This Row],[Sales Amount]]</f>
        <v>0.35802469135802467</v>
      </c>
      <c r="W3104" t="str">
        <f>VLOOKUP(tblOrders[[#This Row],[City]],CityRegion,2,0)</f>
        <v>South</v>
      </c>
      <c r="X3104" t="str">
        <f>VLOOKUP(tblOrders[[#This Row],[City]],lookups!A:C,3,0)</f>
        <v>Telengana</v>
      </c>
    </row>
    <row r="3105" spans="1:24" x14ac:dyDescent="0.25">
      <c r="A3105" t="s">
        <v>4965</v>
      </c>
      <c r="B3105" s="1">
        <v>45822</v>
      </c>
      <c r="C3105" t="s">
        <v>4436</v>
      </c>
      <c r="D3105" t="s">
        <v>39</v>
      </c>
      <c r="E3105" t="s">
        <v>49</v>
      </c>
      <c r="F3105" t="s">
        <v>50</v>
      </c>
      <c r="G3105" t="s">
        <v>24</v>
      </c>
      <c r="H3105" t="s">
        <v>51</v>
      </c>
      <c r="I3105" t="s">
        <v>70</v>
      </c>
      <c r="J3105" t="s">
        <v>27</v>
      </c>
      <c r="K3105">
        <v>3</v>
      </c>
      <c r="L3105">
        <v>85</v>
      </c>
      <c r="M3105">
        <v>0.05</v>
      </c>
      <c r="N3105">
        <v>242.25</v>
      </c>
      <c r="O3105">
        <v>86.25</v>
      </c>
      <c r="P3105" t="s">
        <v>85</v>
      </c>
      <c r="Q3105" t="s">
        <v>46</v>
      </c>
      <c r="R3105" t="s">
        <v>30</v>
      </c>
      <c r="S3105">
        <v>4.5999999999999996</v>
      </c>
      <c r="T3105">
        <f>YEAR(tblOrders[[#This Row],[Order Date]])</f>
        <v>2025</v>
      </c>
      <c r="U3105" t="str">
        <f>TEXT(tblOrders[[#This Row],[Order Date]],"mmm-yyyy")</f>
        <v>Jun-2025</v>
      </c>
      <c r="V3105" s="4">
        <f>tblOrders[[#This Row],[Profit]]/tblOrders[[#This Row],[Sales Amount]]</f>
        <v>0.35603715170278638</v>
      </c>
      <c r="W3105" t="str">
        <f>VLOOKUP(tblOrders[[#This Row],[City]],CityRegion,2,0)</f>
        <v>South</v>
      </c>
      <c r="X3105" t="str">
        <f>VLOOKUP(tblOrders[[#This Row],[City]],lookups!A:C,3,0)</f>
        <v>Telengana</v>
      </c>
    </row>
    <row r="3106" spans="1:24" x14ac:dyDescent="0.25">
      <c r="A3106" t="s">
        <v>4966</v>
      </c>
      <c r="B3106" s="1">
        <v>45747</v>
      </c>
      <c r="C3106" t="s">
        <v>4967</v>
      </c>
      <c r="D3106" t="s">
        <v>21</v>
      </c>
      <c r="E3106" t="s">
        <v>108</v>
      </c>
      <c r="F3106" t="s">
        <v>109</v>
      </c>
      <c r="G3106" t="s">
        <v>62</v>
      </c>
      <c r="H3106" t="s">
        <v>110</v>
      </c>
      <c r="I3106" t="s">
        <v>57</v>
      </c>
      <c r="J3106" t="s">
        <v>45</v>
      </c>
      <c r="K3106">
        <v>1</v>
      </c>
      <c r="L3106">
        <v>110</v>
      </c>
      <c r="M3106">
        <v>0.1</v>
      </c>
      <c r="N3106">
        <v>99</v>
      </c>
      <c r="O3106">
        <v>31</v>
      </c>
      <c r="P3106" t="s">
        <v>28</v>
      </c>
      <c r="Q3106" t="s">
        <v>86</v>
      </c>
      <c r="R3106" t="s">
        <v>36</v>
      </c>
      <c r="S3106">
        <v>3.3</v>
      </c>
      <c r="T3106">
        <f>YEAR(tblOrders[[#This Row],[Order Date]])</f>
        <v>2025</v>
      </c>
      <c r="U3106" t="str">
        <f>TEXT(tblOrders[[#This Row],[Order Date]],"mmm-yyyy")</f>
        <v>Mar-2025</v>
      </c>
      <c r="V3106" s="4">
        <f>tblOrders[[#This Row],[Profit]]/tblOrders[[#This Row],[Sales Amount]]</f>
        <v>0.31313131313131315</v>
      </c>
      <c r="W3106" t="str">
        <f>VLOOKUP(tblOrders[[#This Row],[City]],CityRegion,2,0)</f>
        <v>South</v>
      </c>
      <c r="X3106" t="str">
        <f>VLOOKUP(tblOrders[[#This Row],[City]],lookups!A:C,3,0)</f>
        <v>Kerala</v>
      </c>
    </row>
    <row r="3107" spans="1:24" x14ac:dyDescent="0.25">
      <c r="A3107" t="s">
        <v>4968</v>
      </c>
      <c r="B3107" s="1">
        <v>45725</v>
      </c>
      <c r="C3107" t="s">
        <v>2128</v>
      </c>
      <c r="D3107" t="s">
        <v>39</v>
      </c>
      <c r="E3107" t="s">
        <v>94</v>
      </c>
      <c r="F3107" t="s">
        <v>95</v>
      </c>
      <c r="G3107" t="s">
        <v>68</v>
      </c>
      <c r="H3107" t="s">
        <v>96</v>
      </c>
      <c r="I3107" t="s">
        <v>33</v>
      </c>
      <c r="J3107" t="s">
        <v>27</v>
      </c>
      <c r="K3107">
        <v>1</v>
      </c>
      <c r="L3107">
        <v>89</v>
      </c>
      <c r="M3107">
        <v>0.05</v>
      </c>
      <c r="N3107">
        <v>84.55</v>
      </c>
      <c r="O3107">
        <v>29.55</v>
      </c>
      <c r="P3107" t="s">
        <v>111</v>
      </c>
      <c r="Q3107" t="s">
        <v>35</v>
      </c>
      <c r="R3107" t="s">
        <v>30</v>
      </c>
      <c r="S3107">
        <v>4.0999999999999996</v>
      </c>
      <c r="T3107">
        <f>YEAR(tblOrders[[#This Row],[Order Date]])</f>
        <v>2025</v>
      </c>
      <c r="U3107" t="str">
        <f>TEXT(tblOrders[[#This Row],[Order Date]],"mmm-yyyy")</f>
        <v>Mar-2025</v>
      </c>
      <c r="V3107" s="4">
        <f>tblOrders[[#This Row],[Profit]]/tblOrders[[#This Row],[Sales Amount]]</f>
        <v>0.34949733885274986</v>
      </c>
      <c r="W3107" t="str">
        <f>VLOOKUP(tblOrders[[#This Row],[City]],CityRegion,2,0)</f>
        <v>North</v>
      </c>
      <c r="X3107" t="str">
        <f>VLOOKUP(tblOrders[[#This Row],[City]],lookups!A:C,3,0)</f>
        <v>Delhi</v>
      </c>
    </row>
    <row r="3108" spans="1:24" x14ac:dyDescent="0.25">
      <c r="A3108" t="s">
        <v>4969</v>
      </c>
      <c r="B3108" s="1">
        <v>46007</v>
      </c>
      <c r="C3108" t="s">
        <v>4970</v>
      </c>
      <c r="D3108" t="s">
        <v>21</v>
      </c>
      <c r="E3108" t="s">
        <v>22</v>
      </c>
      <c r="F3108" t="s">
        <v>23</v>
      </c>
      <c r="G3108" t="s">
        <v>24</v>
      </c>
      <c r="H3108" t="s">
        <v>25</v>
      </c>
      <c r="I3108" t="s">
        <v>84</v>
      </c>
      <c r="J3108" t="s">
        <v>27</v>
      </c>
      <c r="K3108">
        <v>2</v>
      </c>
      <c r="L3108">
        <v>190</v>
      </c>
      <c r="M3108">
        <v>0.05</v>
      </c>
      <c r="N3108">
        <v>361</v>
      </c>
      <c r="O3108">
        <v>111</v>
      </c>
      <c r="P3108" t="s">
        <v>28</v>
      </c>
      <c r="Q3108" t="s">
        <v>86</v>
      </c>
      <c r="R3108" t="s">
        <v>36</v>
      </c>
      <c r="S3108">
        <v>2.8</v>
      </c>
      <c r="T3108">
        <f>YEAR(tblOrders[[#This Row],[Order Date]])</f>
        <v>2025</v>
      </c>
      <c r="U3108" t="str">
        <f>TEXT(tblOrders[[#This Row],[Order Date]],"mmm-yyyy")</f>
        <v>Dec-2025</v>
      </c>
      <c r="V3108" s="4">
        <f>tblOrders[[#This Row],[Profit]]/tblOrders[[#This Row],[Sales Amount]]</f>
        <v>0.30747922437673131</v>
      </c>
      <c r="W3108" t="str">
        <f>VLOOKUP(tblOrders[[#This Row],[City]],CityRegion,2,0)</f>
        <v>West</v>
      </c>
      <c r="X3108" t="str">
        <f>VLOOKUP(tblOrders[[#This Row],[City]],lookups!A:C,3,0)</f>
        <v>Maharashtra</v>
      </c>
    </row>
    <row r="3109" spans="1:24" x14ac:dyDescent="0.25">
      <c r="A3109" t="s">
        <v>4971</v>
      </c>
      <c r="B3109" s="1">
        <v>45848</v>
      </c>
      <c r="C3109" t="s">
        <v>4972</v>
      </c>
      <c r="D3109" t="s">
        <v>39</v>
      </c>
      <c r="E3109" t="s">
        <v>40</v>
      </c>
      <c r="F3109" t="s">
        <v>41</v>
      </c>
      <c r="G3109" t="s">
        <v>42</v>
      </c>
      <c r="H3109" t="s">
        <v>43</v>
      </c>
      <c r="I3109" t="s">
        <v>52</v>
      </c>
      <c r="J3109" t="s">
        <v>27</v>
      </c>
      <c r="K3109">
        <v>3</v>
      </c>
      <c r="L3109">
        <v>18</v>
      </c>
      <c r="M3109">
        <v>0</v>
      </c>
      <c r="N3109">
        <v>54</v>
      </c>
      <c r="O3109">
        <v>27</v>
      </c>
      <c r="P3109" t="s">
        <v>28</v>
      </c>
      <c r="Q3109" t="s">
        <v>35</v>
      </c>
      <c r="R3109" t="s">
        <v>30</v>
      </c>
      <c r="S3109">
        <v>3</v>
      </c>
      <c r="T3109">
        <f>YEAR(tblOrders[[#This Row],[Order Date]])</f>
        <v>2025</v>
      </c>
      <c r="U3109" t="str">
        <f>TEXT(tblOrders[[#This Row],[Order Date]],"mmm-yyyy")</f>
        <v>Jul-2025</v>
      </c>
      <c r="V3109" s="4">
        <f>tblOrders[[#This Row],[Profit]]/tblOrders[[#This Row],[Sales Amount]]</f>
        <v>0.5</v>
      </c>
      <c r="W3109" t="str">
        <f>VLOOKUP(tblOrders[[#This Row],[City]],CityRegion,2,0)</f>
        <v>South</v>
      </c>
      <c r="X3109" t="str">
        <f>VLOOKUP(tblOrders[[#This Row],[City]],lookups!A:C,3,0)</f>
        <v>Kerala</v>
      </c>
    </row>
    <row r="3110" spans="1:24" x14ac:dyDescent="0.25">
      <c r="A3110" t="s">
        <v>4973</v>
      </c>
      <c r="B3110" s="1">
        <v>45679</v>
      </c>
      <c r="C3110" t="s">
        <v>4974</v>
      </c>
      <c r="D3110" t="s">
        <v>21</v>
      </c>
      <c r="E3110" t="s">
        <v>60</v>
      </c>
      <c r="F3110" t="s">
        <v>61</v>
      </c>
      <c r="G3110" t="s">
        <v>62</v>
      </c>
      <c r="H3110" t="s">
        <v>63</v>
      </c>
      <c r="I3110" t="s">
        <v>70</v>
      </c>
      <c r="J3110" t="s">
        <v>27</v>
      </c>
      <c r="K3110">
        <v>5</v>
      </c>
      <c r="L3110">
        <v>45</v>
      </c>
      <c r="M3110">
        <v>0.2</v>
      </c>
      <c r="N3110">
        <v>180</v>
      </c>
      <c r="O3110">
        <v>50</v>
      </c>
      <c r="P3110" t="s">
        <v>28</v>
      </c>
      <c r="Q3110" t="s">
        <v>29</v>
      </c>
      <c r="R3110" t="s">
        <v>36</v>
      </c>
      <c r="S3110">
        <v>3.3</v>
      </c>
      <c r="T3110">
        <f>YEAR(tblOrders[[#This Row],[Order Date]])</f>
        <v>2025</v>
      </c>
      <c r="U3110" t="str">
        <f>TEXT(tblOrders[[#This Row],[Order Date]],"mmm-yyyy")</f>
        <v>Jan-2025</v>
      </c>
      <c r="V3110" s="4">
        <f>tblOrders[[#This Row],[Profit]]/tblOrders[[#This Row],[Sales Amount]]</f>
        <v>0.27777777777777779</v>
      </c>
      <c r="W3110" t="str">
        <f>VLOOKUP(tblOrders[[#This Row],[City]],CityRegion,2,0)</f>
        <v>South</v>
      </c>
      <c r="X3110" t="str">
        <f>VLOOKUP(tblOrders[[#This Row],[City]],lookups!A:C,3,0)</f>
        <v>Telengana</v>
      </c>
    </row>
    <row r="3111" spans="1:24" x14ac:dyDescent="0.25">
      <c r="A3111" t="s">
        <v>4975</v>
      </c>
      <c r="B3111" s="1">
        <v>45738</v>
      </c>
      <c r="C3111" t="s">
        <v>550</v>
      </c>
      <c r="D3111" t="s">
        <v>39</v>
      </c>
      <c r="E3111" t="s">
        <v>101</v>
      </c>
      <c r="F3111" t="s">
        <v>102</v>
      </c>
      <c r="G3111" t="s">
        <v>24</v>
      </c>
      <c r="H3111" t="s">
        <v>103</v>
      </c>
      <c r="I3111" t="s">
        <v>44</v>
      </c>
      <c r="J3111" t="s">
        <v>27</v>
      </c>
      <c r="K3111">
        <v>5</v>
      </c>
      <c r="L3111">
        <v>120</v>
      </c>
      <c r="M3111">
        <v>0.1</v>
      </c>
      <c r="N3111">
        <v>540</v>
      </c>
      <c r="O3111">
        <v>150</v>
      </c>
      <c r="P3111" t="s">
        <v>28</v>
      </c>
      <c r="Q3111" t="s">
        <v>91</v>
      </c>
      <c r="R3111" t="s">
        <v>36</v>
      </c>
      <c r="S3111">
        <v>3.1</v>
      </c>
      <c r="T3111">
        <f>YEAR(tblOrders[[#This Row],[Order Date]])</f>
        <v>2025</v>
      </c>
      <c r="U3111" t="str">
        <f>TEXT(tblOrders[[#This Row],[Order Date]],"mmm-yyyy")</f>
        <v>Mar-2025</v>
      </c>
      <c r="V3111" s="4">
        <f>tblOrders[[#This Row],[Profit]]/tblOrders[[#This Row],[Sales Amount]]</f>
        <v>0.27777777777777779</v>
      </c>
      <c r="W3111" t="str">
        <f>VLOOKUP(tblOrders[[#This Row],[City]],CityRegion,2,0)</f>
        <v>South</v>
      </c>
      <c r="X3111" t="str">
        <f>VLOOKUP(tblOrders[[#This Row],[City]],lookups!A:C,3,0)</f>
        <v>Kerala</v>
      </c>
    </row>
    <row r="3112" spans="1:24" x14ac:dyDescent="0.25">
      <c r="A3112" t="s">
        <v>4976</v>
      </c>
      <c r="B3112" s="1">
        <v>45962</v>
      </c>
      <c r="C3112" t="s">
        <v>2269</v>
      </c>
      <c r="D3112" t="s">
        <v>21</v>
      </c>
      <c r="E3112" t="s">
        <v>94</v>
      </c>
      <c r="F3112" t="s">
        <v>95</v>
      </c>
      <c r="G3112" t="s">
        <v>68</v>
      </c>
      <c r="H3112" t="s">
        <v>96</v>
      </c>
      <c r="I3112" t="s">
        <v>26</v>
      </c>
      <c r="J3112" t="s">
        <v>45</v>
      </c>
      <c r="K3112">
        <v>4</v>
      </c>
      <c r="L3112">
        <v>89</v>
      </c>
      <c r="M3112">
        <v>0</v>
      </c>
      <c r="N3112">
        <v>356</v>
      </c>
      <c r="O3112">
        <v>136</v>
      </c>
      <c r="P3112" t="s">
        <v>28</v>
      </c>
      <c r="Q3112" t="s">
        <v>29</v>
      </c>
      <c r="R3112" t="s">
        <v>30</v>
      </c>
      <c r="S3112">
        <v>4.2</v>
      </c>
      <c r="T3112">
        <f>YEAR(tblOrders[[#This Row],[Order Date]])</f>
        <v>2025</v>
      </c>
      <c r="U3112" t="str">
        <f>TEXT(tblOrders[[#This Row],[Order Date]],"mmm-yyyy")</f>
        <v>Nov-2025</v>
      </c>
      <c r="V3112" s="4">
        <f>tblOrders[[#This Row],[Profit]]/tblOrders[[#This Row],[Sales Amount]]</f>
        <v>0.38202247191011235</v>
      </c>
      <c r="W3112" t="str">
        <f>VLOOKUP(tblOrders[[#This Row],[City]],CityRegion,2,0)</f>
        <v>South</v>
      </c>
      <c r="X3112" t="str">
        <f>VLOOKUP(tblOrders[[#This Row],[City]],lookups!A:C,3,0)</f>
        <v>Karnataka</v>
      </c>
    </row>
    <row r="3113" spans="1:24" x14ac:dyDescent="0.25">
      <c r="A3113" t="s">
        <v>4977</v>
      </c>
      <c r="B3113" s="1">
        <v>45717</v>
      </c>
      <c r="C3113" t="s">
        <v>1004</v>
      </c>
      <c r="D3113" t="s">
        <v>21</v>
      </c>
      <c r="E3113" t="s">
        <v>94</v>
      </c>
      <c r="F3113" t="s">
        <v>95</v>
      </c>
      <c r="G3113" t="s">
        <v>68</v>
      </c>
      <c r="H3113" t="s">
        <v>96</v>
      </c>
      <c r="I3113" t="s">
        <v>52</v>
      </c>
      <c r="J3113" t="s">
        <v>45</v>
      </c>
      <c r="K3113">
        <v>2</v>
      </c>
      <c r="L3113">
        <v>89</v>
      </c>
      <c r="M3113">
        <v>0.2</v>
      </c>
      <c r="N3113">
        <v>142.4</v>
      </c>
      <c r="O3113">
        <v>32.4</v>
      </c>
      <c r="P3113" t="s">
        <v>28</v>
      </c>
      <c r="Q3113" t="s">
        <v>35</v>
      </c>
      <c r="R3113" t="s">
        <v>36</v>
      </c>
      <c r="S3113">
        <v>4.3</v>
      </c>
      <c r="T3113">
        <f>YEAR(tblOrders[[#This Row],[Order Date]])</f>
        <v>2025</v>
      </c>
      <c r="U3113" t="str">
        <f>TEXT(tblOrders[[#This Row],[Order Date]],"mmm-yyyy")</f>
        <v>Mar-2025</v>
      </c>
      <c r="V3113" s="4">
        <f>tblOrders[[#This Row],[Profit]]/tblOrders[[#This Row],[Sales Amount]]</f>
        <v>0.22752808988764042</v>
      </c>
      <c r="W3113" t="str">
        <f>VLOOKUP(tblOrders[[#This Row],[City]],CityRegion,2,0)</f>
        <v>South</v>
      </c>
      <c r="X3113" t="str">
        <f>VLOOKUP(tblOrders[[#This Row],[City]],lookups!A:C,3,0)</f>
        <v>Kerala</v>
      </c>
    </row>
    <row r="3114" spans="1:24" x14ac:dyDescent="0.25">
      <c r="A3114" t="s">
        <v>4978</v>
      </c>
      <c r="B3114" s="1">
        <v>45808</v>
      </c>
      <c r="C3114" t="s">
        <v>3549</v>
      </c>
      <c r="D3114" t="s">
        <v>39</v>
      </c>
      <c r="E3114" t="s">
        <v>101</v>
      </c>
      <c r="F3114" t="s">
        <v>102</v>
      </c>
      <c r="G3114" t="s">
        <v>24</v>
      </c>
      <c r="H3114" t="s">
        <v>103</v>
      </c>
      <c r="I3114" t="s">
        <v>130</v>
      </c>
      <c r="J3114" t="s">
        <v>34</v>
      </c>
      <c r="K3114">
        <v>5</v>
      </c>
      <c r="L3114">
        <v>120</v>
      </c>
      <c r="M3114">
        <v>0.1</v>
      </c>
      <c r="N3114">
        <v>540</v>
      </c>
      <c r="O3114">
        <v>150</v>
      </c>
      <c r="P3114" t="s">
        <v>148</v>
      </c>
      <c r="Q3114" t="s">
        <v>46</v>
      </c>
      <c r="R3114" t="s">
        <v>36</v>
      </c>
      <c r="S3114">
        <v>3.1</v>
      </c>
      <c r="T3114">
        <f>YEAR(tblOrders[[#This Row],[Order Date]])</f>
        <v>2025</v>
      </c>
      <c r="U3114" t="str">
        <f>TEXT(tblOrders[[#This Row],[Order Date]],"mmm-yyyy")</f>
        <v>May-2025</v>
      </c>
      <c r="V3114" s="4">
        <f>tblOrders[[#This Row],[Profit]]/tblOrders[[#This Row],[Sales Amount]]</f>
        <v>0.27777777777777779</v>
      </c>
      <c r="W3114" t="str">
        <f>VLOOKUP(tblOrders[[#This Row],[City]],CityRegion,2,0)</f>
        <v>West</v>
      </c>
      <c r="X3114" t="str">
        <f>VLOOKUP(tblOrders[[#This Row],[City]],lookups!A:C,3,0)</f>
        <v>Maharashtra</v>
      </c>
    </row>
    <row r="3115" spans="1:24" x14ac:dyDescent="0.25">
      <c r="A3115" t="s">
        <v>4979</v>
      </c>
      <c r="B3115" s="1">
        <v>45970</v>
      </c>
      <c r="C3115" t="s">
        <v>4771</v>
      </c>
      <c r="D3115" t="s">
        <v>21</v>
      </c>
      <c r="E3115" t="s">
        <v>55</v>
      </c>
      <c r="F3115" t="s">
        <v>56</v>
      </c>
      <c r="G3115" t="s">
        <v>24</v>
      </c>
      <c r="H3115" t="s">
        <v>51</v>
      </c>
      <c r="I3115" t="s">
        <v>57</v>
      </c>
      <c r="J3115" t="s">
        <v>27</v>
      </c>
      <c r="K3115">
        <v>3</v>
      </c>
      <c r="L3115">
        <v>42</v>
      </c>
      <c r="M3115">
        <v>0.15</v>
      </c>
      <c r="N3115">
        <v>107.1</v>
      </c>
      <c r="O3115">
        <v>35.1</v>
      </c>
      <c r="P3115" t="s">
        <v>28</v>
      </c>
      <c r="Q3115" t="s">
        <v>91</v>
      </c>
      <c r="R3115" t="s">
        <v>36</v>
      </c>
      <c r="S3115">
        <v>4.5</v>
      </c>
      <c r="T3115">
        <f>YEAR(tblOrders[[#This Row],[Order Date]])</f>
        <v>2025</v>
      </c>
      <c r="U3115" t="str">
        <f>TEXT(tblOrders[[#This Row],[Order Date]],"mmm-yyyy")</f>
        <v>Nov-2025</v>
      </c>
      <c r="V3115" s="4">
        <f>tblOrders[[#This Row],[Profit]]/tblOrders[[#This Row],[Sales Amount]]</f>
        <v>0.32773109243697485</v>
      </c>
      <c r="W3115" t="str">
        <f>VLOOKUP(tblOrders[[#This Row],[City]],CityRegion,2,0)</f>
        <v>South</v>
      </c>
      <c r="X3115" t="str">
        <f>VLOOKUP(tblOrders[[#This Row],[City]],lookups!A:C,3,0)</f>
        <v>Kerala</v>
      </c>
    </row>
    <row r="3116" spans="1:24" x14ac:dyDescent="0.25">
      <c r="A3116" t="s">
        <v>4980</v>
      </c>
      <c r="B3116" s="1">
        <v>46014</v>
      </c>
      <c r="C3116" t="s">
        <v>4981</v>
      </c>
      <c r="D3116" t="s">
        <v>21</v>
      </c>
      <c r="E3116" t="s">
        <v>55</v>
      </c>
      <c r="F3116" t="s">
        <v>56</v>
      </c>
      <c r="G3116" t="s">
        <v>24</v>
      </c>
      <c r="H3116" t="s">
        <v>51</v>
      </c>
      <c r="I3116" t="s">
        <v>44</v>
      </c>
      <c r="J3116" t="s">
        <v>34</v>
      </c>
      <c r="K3116">
        <v>5</v>
      </c>
      <c r="L3116">
        <v>42</v>
      </c>
      <c r="M3116">
        <v>0.05</v>
      </c>
      <c r="N3116">
        <v>199.5</v>
      </c>
      <c r="O3116">
        <v>79.5</v>
      </c>
      <c r="P3116" t="s">
        <v>28</v>
      </c>
      <c r="Q3116" t="s">
        <v>86</v>
      </c>
      <c r="R3116" t="s">
        <v>36</v>
      </c>
      <c r="S3116">
        <v>3.6</v>
      </c>
      <c r="T3116">
        <f>YEAR(tblOrders[[#This Row],[Order Date]])</f>
        <v>2025</v>
      </c>
      <c r="U3116" t="str">
        <f>TEXT(tblOrders[[#This Row],[Order Date]],"mmm-yyyy")</f>
        <v>Dec-2025</v>
      </c>
      <c r="V3116" s="4">
        <f>tblOrders[[#This Row],[Profit]]/tblOrders[[#This Row],[Sales Amount]]</f>
        <v>0.39849624060150374</v>
      </c>
      <c r="W3116" t="str">
        <f>VLOOKUP(tblOrders[[#This Row],[City]],CityRegion,2,0)</f>
        <v>South</v>
      </c>
      <c r="X3116" t="str">
        <f>VLOOKUP(tblOrders[[#This Row],[City]],lookups!A:C,3,0)</f>
        <v>Kerala</v>
      </c>
    </row>
    <row r="3117" spans="1:24" x14ac:dyDescent="0.25">
      <c r="A3117" t="s">
        <v>4982</v>
      </c>
      <c r="B3117" s="1">
        <v>45989</v>
      </c>
      <c r="C3117" t="s">
        <v>4983</v>
      </c>
      <c r="D3117" t="s">
        <v>39</v>
      </c>
      <c r="E3117" t="s">
        <v>73</v>
      </c>
      <c r="F3117" t="s">
        <v>74</v>
      </c>
      <c r="G3117" t="s">
        <v>68</v>
      </c>
      <c r="H3117" t="s">
        <v>75</v>
      </c>
      <c r="I3117" t="s">
        <v>26</v>
      </c>
      <c r="J3117" t="s">
        <v>27</v>
      </c>
      <c r="K3117">
        <v>2</v>
      </c>
      <c r="L3117">
        <v>65</v>
      </c>
      <c r="M3117">
        <v>0.2</v>
      </c>
      <c r="N3117">
        <v>104</v>
      </c>
      <c r="O3117">
        <v>28</v>
      </c>
      <c r="P3117" t="s">
        <v>28</v>
      </c>
      <c r="Q3117" t="s">
        <v>35</v>
      </c>
      <c r="R3117" t="s">
        <v>30</v>
      </c>
      <c r="S3117">
        <v>2.6</v>
      </c>
      <c r="T3117">
        <f>YEAR(tblOrders[[#This Row],[Order Date]])</f>
        <v>2025</v>
      </c>
      <c r="U3117" t="str">
        <f>TEXT(tblOrders[[#This Row],[Order Date]],"mmm-yyyy")</f>
        <v>Nov-2025</v>
      </c>
      <c r="V3117" s="4">
        <f>tblOrders[[#This Row],[Profit]]/tblOrders[[#This Row],[Sales Amount]]</f>
        <v>0.26923076923076922</v>
      </c>
      <c r="W3117" t="str">
        <f>VLOOKUP(tblOrders[[#This Row],[City]],CityRegion,2,0)</f>
        <v>South</v>
      </c>
      <c r="X3117" t="str">
        <f>VLOOKUP(tblOrders[[#This Row],[City]],lookups!A:C,3,0)</f>
        <v>Karnataka</v>
      </c>
    </row>
    <row r="3118" spans="1:24" x14ac:dyDescent="0.25">
      <c r="A3118" t="s">
        <v>4984</v>
      </c>
      <c r="B3118" s="1">
        <v>45888</v>
      </c>
      <c r="C3118" t="s">
        <v>1386</v>
      </c>
      <c r="D3118" t="s">
        <v>39</v>
      </c>
      <c r="E3118" t="s">
        <v>22</v>
      </c>
      <c r="F3118" t="s">
        <v>23</v>
      </c>
      <c r="G3118" t="s">
        <v>24</v>
      </c>
      <c r="H3118" t="s">
        <v>25</v>
      </c>
      <c r="I3118" t="s">
        <v>52</v>
      </c>
      <c r="J3118" t="s">
        <v>34</v>
      </c>
      <c r="K3118">
        <v>2</v>
      </c>
      <c r="L3118">
        <v>190</v>
      </c>
      <c r="M3118">
        <v>0.1</v>
      </c>
      <c r="N3118">
        <v>342</v>
      </c>
      <c r="O3118">
        <v>92</v>
      </c>
      <c r="P3118" t="s">
        <v>28</v>
      </c>
      <c r="Q3118" t="s">
        <v>91</v>
      </c>
      <c r="R3118" t="s">
        <v>36</v>
      </c>
      <c r="S3118">
        <v>3.1</v>
      </c>
      <c r="T3118">
        <f>YEAR(tblOrders[[#This Row],[Order Date]])</f>
        <v>2025</v>
      </c>
      <c r="U3118" t="str">
        <f>TEXT(tblOrders[[#This Row],[Order Date]],"mmm-yyyy")</f>
        <v>Aug-2025</v>
      </c>
      <c r="V3118" s="4">
        <f>tblOrders[[#This Row],[Profit]]/tblOrders[[#This Row],[Sales Amount]]</f>
        <v>0.26900584795321636</v>
      </c>
      <c r="W3118" t="str">
        <f>VLOOKUP(tblOrders[[#This Row],[City]],CityRegion,2,0)</f>
        <v>South</v>
      </c>
      <c r="X3118" t="str">
        <f>VLOOKUP(tblOrders[[#This Row],[City]],lookups!A:C,3,0)</f>
        <v>Kerala</v>
      </c>
    </row>
    <row r="3119" spans="1:24" x14ac:dyDescent="0.25">
      <c r="A3119" t="s">
        <v>4985</v>
      </c>
      <c r="B3119" s="1">
        <v>45863</v>
      </c>
      <c r="C3119" t="s">
        <v>1538</v>
      </c>
      <c r="D3119" t="s">
        <v>39</v>
      </c>
      <c r="E3119" t="s">
        <v>114</v>
      </c>
      <c r="F3119" t="s">
        <v>115</v>
      </c>
      <c r="G3119" t="s">
        <v>42</v>
      </c>
      <c r="H3119" t="s">
        <v>116</v>
      </c>
      <c r="I3119" t="s">
        <v>44</v>
      </c>
      <c r="J3119" t="s">
        <v>45</v>
      </c>
      <c r="K3119">
        <v>1</v>
      </c>
      <c r="L3119">
        <v>12</v>
      </c>
      <c r="M3119">
        <v>0.05</v>
      </c>
      <c r="N3119">
        <v>11.4</v>
      </c>
      <c r="O3119">
        <v>5.4</v>
      </c>
      <c r="P3119" t="s">
        <v>28</v>
      </c>
      <c r="Q3119" t="s">
        <v>46</v>
      </c>
      <c r="R3119" t="s">
        <v>36</v>
      </c>
      <c r="S3119">
        <v>4.5999999999999996</v>
      </c>
      <c r="T3119">
        <f>YEAR(tblOrders[[#This Row],[Order Date]])</f>
        <v>2025</v>
      </c>
      <c r="U3119" t="str">
        <f>TEXT(tblOrders[[#This Row],[Order Date]],"mmm-yyyy")</f>
        <v>Jul-2025</v>
      </c>
      <c r="V3119" s="4">
        <f>tblOrders[[#This Row],[Profit]]/tblOrders[[#This Row],[Sales Amount]]</f>
        <v>0.47368421052631582</v>
      </c>
      <c r="W3119" t="str">
        <f>VLOOKUP(tblOrders[[#This Row],[City]],CityRegion,2,0)</f>
        <v>South</v>
      </c>
      <c r="X3119" t="str">
        <f>VLOOKUP(tblOrders[[#This Row],[City]],lookups!A:C,3,0)</f>
        <v>Kerala</v>
      </c>
    </row>
    <row r="3120" spans="1:24" x14ac:dyDescent="0.25">
      <c r="A3120" t="s">
        <v>4986</v>
      </c>
      <c r="B3120" s="1">
        <v>45731</v>
      </c>
      <c r="C3120" t="s">
        <v>1359</v>
      </c>
      <c r="D3120" t="s">
        <v>21</v>
      </c>
      <c r="E3120" t="s">
        <v>94</v>
      </c>
      <c r="F3120" t="s">
        <v>95</v>
      </c>
      <c r="G3120" t="s">
        <v>68</v>
      </c>
      <c r="H3120" t="s">
        <v>96</v>
      </c>
      <c r="I3120" t="s">
        <v>26</v>
      </c>
      <c r="J3120" t="s">
        <v>45</v>
      </c>
      <c r="K3120">
        <v>3</v>
      </c>
      <c r="L3120">
        <v>89</v>
      </c>
      <c r="M3120">
        <v>0.2</v>
      </c>
      <c r="N3120">
        <v>213.6</v>
      </c>
      <c r="O3120">
        <v>48.6</v>
      </c>
      <c r="P3120" t="s">
        <v>28</v>
      </c>
      <c r="Q3120" t="s">
        <v>86</v>
      </c>
      <c r="R3120" t="s">
        <v>36</v>
      </c>
      <c r="S3120">
        <v>2.6</v>
      </c>
      <c r="T3120">
        <f>YEAR(tblOrders[[#This Row],[Order Date]])</f>
        <v>2025</v>
      </c>
      <c r="U3120" t="str">
        <f>TEXT(tblOrders[[#This Row],[Order Date]],"mmm-yyyy")</f>
        <v>Mar-2025</v>
      </c>
      <c r="V3120" s="4">
        <f>tblOrders[[#This Row],[Profit]]/tblOrders[[#This Row],[Sales Amount]]</f>
        <v>0.22752808988764045</v>
      </c>
      <c r="W3120" t="str">
        <f>VLOOKUP(tblOrders[[#This Row],[City]],CityRegion,2,0)</f>
        <v>South</v>
      </c>
      <c r="X3120" t="str">
        <f>VLOOKUP(tblOrders[[#This Row],[City]],lookups!A:C,3,0)</f>
        <v>Karnataka</v>
      </c>
    </row>
    <row r="3121" spans="1:24" x14ac:dyDescent="0.25">
      <c r="A3121" t="s">
        <v>4987</v>
      </c>
      <c r="B3121" s="1">
        <v>45814</v>
      </c>
      <c r="C3121" t="s">
        <v>233</v>
      </c>
      <c r="D3121" t="s">
        <v>21</v>
      </c>
      <c r="E3121" t="s">
        <v>55</v>
      </c>
      <c r="F3121" t="s">
        <v>56</v>
      </c>
      <c r="G3121" t="s">
        <v>24</v>
      </c>
      <c r="H3121" t="s">
        <v>51</v>
      </c>
      <c r="I3121" t="s">
        <v>130</v>
      </c>
      <c r="J3121" t="s">
        <v>34</v>
      </c>
      <c r="K3121">
        <v>1</v>
      </c>
      <c r="L3121">
        <v>42</v>
      </c>
      <c r="M3121">
        <v>0.05</v>
      </c>
      <c r="N3121">
        <v>39.9</v>
      </c>
      <c r="O3121">
        <v>15.9</v>
      </c>
      <c r="P3121" t="s">
        <v>28</v>
      </c>
      <c r="Q3121" t="s">
        <v>35</v>
      </c>
      <c r="R3121" t="s">
        <v>30</v>
      </c>
      <c r="S3121">
        <v>3.5</v>
      </c>
      <c r="T3121">
        <f>YEAR(tblOrders[[#This Row],[Order Date]])</f>
        <v>2025</v>
      </c>
      <c r="U3121" t="str">
        <f>TEXT(tblOrders[[#This Row],[Order Date]],"mmm-yyyy")</f>
        <v>Jun-2025</v>
      </c>
      <c r="V3121" s="4">
        <f>tblOrders[[#This Row],[Profit]]/tblOrders[[#This Row],[Sales Amount]]</f>
        <v>0.39849624060150379</v>
      </c>
      <c r="W3121" t="str">
        <f>VLOOKUP(tblOrders[[#This Row],[City]],CityRegion,2,0)</f>
        <v>West</v>
      </c>
      <c r="X3121" t="str">
        <f>VLOOKUP(tblOrders[[#This Row],[City]],lookups!A:C,3,0)</f>
        <v>Maharashtra</v>
      </c>
    </row>
    <row r="3122" spans="1:24" x14ac:dyDescent="0.25">
      <c r="A3122" t="s">
        <v>4988</v>
      </c>
      <c r="B3122" s="1">
        <v>45865</v>
      </c>
      <c r="C3122" t="s">
        <v>1269</v>
      </c>
      <c r="D3122" t="s">
        <v>21</v>
      </c>
      <c r="E3122" t="s">
        <v>49</v>
      </c>
      <c r="F3122" t="s">
        <v>50</v>
      </c>
      <c r="G3122" t="s">
        <v>24</v>
      </c>
      <c r="H3122" t="s">
        <v>51</v>
      </c>
      <c r="I3122" t="s">
        <v>52</v>
      </c>
      <c r="J3122" t="s">
        <v>45</v>
      </c>
      <c r="K3122">
        <v>2</v>
      </c>
      <c r="L3122">
        <v>85</v>
      </c>
      <c r="M3122">
        <v>0.15</v>
      </c>
      <c r="N3122">
        <v>144.5</v>
      </c>
      <c r="O3122">
        <v>40.5</v>
      </c>
      <c r="P3122" t="s">
        <v>28</v>
      </c>
      <c r="Q3122" t="s">
        <v>46</v>
      </c>
      <c r="R3122" t="s">
        <v>36</v>
      </c>
      <c r="S3122">
        <v>3.4</v>
      </c>
      <c r="T3122">
        <f>YEAR(tblOrders[[#This Row],[Order Date]])</f>
        <v>2025</v>
      </c>
      <c r="U3122" t="str">
        <f>TEXT(tblOrders[[#This Row],[Order Date]],"mmm-yyyy")</f>
        <v>Jul-2025</v>
      </c>
      <c r="V3122" s="4">
        <f>tblOrders[[#This Row],[Profit]]/tblOrders[[#This Row],[Sales Amount]]</f>
        <v>0.28027681660899656</v>
      </c>
      <c r="W3122" t="str">
        <f>VLOOKUP(tblOrders[[#This Row],[City]],CityRegion,2,0)</f>
        <v>South</v>
      </c>
      <c r="X3122" t="str">
        <f>VLOOKUP(tblOrders[[#This Row],[City]],lookups!A:C,3,0)</f>
        <v>Kerala</v>
      </c>
    </row>
    <row r="3123" spans="1:24" x14ac:dyDescent="0.25">
      <c r="A3123" t="s">
        <v>4989</v>
      </c>
      <c r="B3123" s="1">
        <v>45982</v>
      </c>
      <c r="C3123" t="s">
        <v>4891</v>
      </c>
      <c r="D3123" t="s">
        <v>21</v>
      </c>
      <c r="E3123" t="s">
        <v>79</v>
      </c>
      <c r="F3123" t="s">
        <v>80</v>
      </c>
      <c r="G3123" t="s">
        <v>68</v>
      </c>
      <c r="H3123" t="s">
        <v>81</v>
      </c>
      <c r="I3123" t="s">
        <v>52</v>
      </c>
      <c r="J3123" t="s">
        <v>27</v>
      </c>
      <c r="K3123">
        <v>3</v>
      </c>
      <c r="L3123">
        <v>799</v>
      </c>
      <c r="M3123">
        <v>0.05</v>
      </c>
      <c r="N3123">
        <v>2277.15</v>
      </c>
      <c r="O3123">
        <v>417.15</v>
      </c>
      <c r="P3123" t="s">
        <v>111</v>
      </c>
      <c r="Q3123" t="s">
        <v>29</v>
      </c>
      <c r="R3123" t="s">
        <v>30</v>
      </c>
      <c r="S3123">
        <v>5</v>
      </c>
      <c r="T3123">
        <f>YEAR(tblOrders[[#This Row],[Order Date]])</f>
        <v>2025</v>
      </c>
      <c r="U3123" t="str">
        <f>TEXT(tblOrders[[#This Row],[Order Date]],"mmm-yyyy")</f>
        <v>Nov-2025</v>
      </c>
      <c r="V3123" s="4">
        <f>tblOrders[[#This Row],[Profit]]/tblOrders[[#This Row],[Sales Amount]]</f>
        <v>0.18318951320729859</v>
      </c>
      <c r="W3123" t="str">
        <f>VLOOKUP(tblOrders[[#This Row],[City]],CityRegion,2,0)</f>
        <v>South</v>
      </c>
      <c r="X3123" t="str">
        <f>VLOOKUP(tblOrders[[#This Row],[City]],lookups!A:C,3,0)</f>
        <v>Kerala</v>
      </c>
    </row>
    <row r="3124" spans="1:24" x14ac:dyDescent="0.25">
      <c r="A3124" t="s">
        <v>4990</v>
      </c>
      <c r="B3124" s="1">
        <v>46015</v>
      </c>
      <c r="C3124" t="s">
        <v>4991</v>
      </c>
      <c r="D3124" t="s">
        <v>21</v>
      </c>
      <c r="E3124" t="s">
        <v>114</v>
      </c>
      <c r="F3124" t="s">
        <v>115</v>
      </c>
      <c r="G3124" t="s">
        <v>42</v>
      </c>
      <c r="H3124" t="s">
        <v>116</v>
      </c>
      <c r="I3124" t="s">
        <v>57</v>
      </c>
      <c r="J3124" t="s">
        <v>45</v>
      </c>
      <c r="K3124">
        <v>4</v>
      </c>
      <c r="L3124">
        <v>12</v>
      </c>
      <c r="M3124">
        <v>0.05</v>
      </c>
      <c r="N3124">
        <v>45.6</v>
      </c>
      <c r="O3124">
        <v>21.6</v>
      </c>
      <c r="P3124" t="s">
        <v>28</v>
      </c>
      <c r="Q3124" t="s">
        <v>35</v>
      </c>
      <c r="R3124" t="s">
        <v>30</v>
      </c>
      <c r="S3124">
        <v>2.6</v>
      </c>
      <c r="T3124">
        <f>YEAR(tblOrders[[#This Row],[Order Date]])</f>
        <v>2025</v>
      </c>
      <c r="U3124" t="str">
        <f>TEXT(tblOrders[[#This Row],[Order Date]],"mmm-yyyy")</f>
        <v>Dec-2025</v>
      </c>
      <c r="V3124" s="4">
        <f>tblOrders[[#This Row],[Profit]]/tblOrders[[#This Row],[Sales Amount]]</f>
        <v>0.47368421052631582</v>
      </c>
      <c r="W3124" t="str">
        <f>VLOOKUP(tblOrders[[#This Row],[City]],CityRegion,2,0)</f>
        <v>South</v>
      </c>
      <c r="X3124" t="str">
        <f>VLOOKUP(tblOrders[[#This Row],[City]],lookups!A:C,3,0)</f>
        <v>Kerala</v>
      </c>
    </row>
    <row r="3125" spans="1:24" x14ac:dyDescent="0.25">
      <c r="A3125" t="s">
        <v>4992</v>
      </c>
      <c r="B3125" s="1">
        <v>46013</v>
      </c>
      <c r="C3125" t="s">
        <v>2233</v>
      </c>
      <c r="D3125" t="s">
        <v>39</v>
      </c>
      <c r="E3125" t="s">
        <v>22</v>
      </c>
      <c r="F3125" t="s">
        <v>23</v>
      </c>
      <c r="G3125" t="s">
        <v>24</v>
      </c>
      <c r="H3125" t="s">
        <v>25</v>
      </c>
      <c r="I3125" t="s">
        <v>52</v>
      </c>
      <c r="J3125" t="s">
        <v>27</v>
      </c>
      <c r="K3125">
        <v>1</v>
      </c>
      <c r="L3125">
        <v>190</v>
      </c>
      <c r="M3125">
        <v>0.2</v>
      </c>
      <c r="N3125">
        <v>152</v>
      </c>
      <c r="O3125">
        <v>27</v>
      </c>
      <c r="P3125" t="s">
        <v>28</v>
      </c>
      <c r="Q3125" t="s">
        <v>46</v>
      </c>
      <c r="R3125" t="s">
        <v>36</v>
      </c>
      <c r="S3125">
        <v>3.5</v>
      </c>
      <c r="T3125">
        <f>YEAR(tblOrders[[#This Row],[Order Date]])</f>
        <v>2025</v>
      </c>
      <c r="U3125" t="str">
        <f>TEXT(tblOrders[[#This Row],[Order Date]],"mmm-yyyy")</f>
        <v>Dec-2025</v>
      </c>
      <c r="V3125" s="4">
        <f>tblOrders[[#This Row],[Profit]]/tblOrders[[#This Row],[Sales Amount]]</f>
        <v>0.17763157894736842</v>
      </c>
      <c r="W3125" t="str">
        <f>VLOOKUP(tblOrders[[#This Row],[City]],CityRegion,2,0)</f>
        <v>South</v>
      </c>
      <c r="X3125" t="str">
        <f>VLOOKUP(tblOrders[[#This Row],[City]],lookups!A:C,3,0)</f>
        <v>Kerala</v>
      </c>
    </row>
    <row r="3126" spans="1:24" x14ac:dyDescent="0.25">
      <c r="A3126" t="s">
        <v>4993</v>
      </c>
      <c r="B3126" s="1">
        <v>45870</v>
      </c>
      <c r="C3126" t="s">
        <v>2599</v>
      </c>
      <c r="D3126" t="s">
        <v>21</v>
      </c>
      <c r="E3126" t="s">
        <v>79</v>
      </c>
      <c r="F3126" t="s">
        <v>80</v>
      </c>
      <c r="G3126" t="s">
        <v>68</v>
      </c>
      <c r="H3126" t="s">
        <v>81</v>
      </c>
      <c r="I3126" t="s">
        <v>26</v>
      </c>
      <c r="J3126" t="s">
        <v>27</v>
      </c>
      <c r="K3126">
        <v>2</v>
      </c>
      <c r="L3126">
        <v>799</v>
      </c>
      <c r="M3126">
        <v>0.15</v>
      </c>
      <c r="N3126">
        <v>1358.3</v>
      </c>
      <c r="O3126">
        <v>118.3</v>
      </c>
      <c r="P3126" t="s">
        <v>85</v>
      </c>
      <c r="Q3126" t="s">
        <v>91</v>
      </c>
      <c r="R3126" t="s">
        <v>123</v>
      </c>
      <c r="S3126">
        <v>3.2</v>
      </c>
      <c r="T3126">
        <f>YEAR(tblOrders[[#This Row],[Order Date]])</f>
        <v>2025</v>
      </c>
      <c r="U3126" t="str">
        <f>TEXT(tblOrders[[#This Row],[Order Date]],"mmm-yyyy")</f>
        <v>Aug-2025</v>
      </c>
      <c r="V3126" s="4">
        <f>tblOrders[[#This Row],[Profit]]/tblOrders[[#This Row],[Sales Amount]]</f>
        <v>8.7094161819921967E-2</v>
      </c>
      <c r="W3126" t="str">
        <f>VLOOKUP(tblOrders[[#This Row],[City]],CityRegion,2,0)</f>
        <v>South</v>
      </c>
      <c r="X3126" t="str">
        <f>VLOOKUP(tblOrders[[#This Row],[City]],lookups!A:C,3,0)</f>
        <v>Karnataka</v>
      </c>
    </row>
    <row r="3127" spans="1:24" x14ac:dyDescent="0.25">
      <c r="A3127" t="s">
        <v>4994</v>
      </c>
      <c r="B3127" s="1">
        <v>45899</v>
      </c>
      <c r="C3127" t="s">
        <v>2158</v>
      </c>
      <c r="D3127" t="s">
        <v>21</v>
      </c>
      <c r="E3127" t="s">
        <v>114</v>
      </c>
      <c r="F3127" t="s">
        <v>115</v>
      </c>
      <c r="G3127" t="s">
        <v>42</v>
      </c>
      <c r="H3127" t="s">
        <v>116</v>
      </c>
      <c r="I3127" t="s">
        <v>33</v>
      </c>
      <c r="J3127" t="s">
        <v>34</v>
      </c>
      <c r="K3127">
        <v>1</v>
      </c>
      <c r="L3127">
        <v>12</v>
      </c>
      <c r="M3127">
        <v>0.2</v>
      </c>
      <c r="N3127">
        <v>9.6</v>
      </c>
      <c r="O3127">
        <v>3.6</v>
      </c>
      <c r="P3127" t="s">
        <v>28</v>
      </c>
      <c r="Q3127" t="s">
        <v>86</v>
      </c>
      <c r="R3127" t="s">
        <v>36</v>
      </c>
      <c r="S3127">
        <v>3.9</v>
      </c>
      <c r="T3127">
        <f>YEAR(tblOrders[[#This Row],[Order Date]])</f>
        <v>2025</v>
      </c>
      <c r="U3127" t="str">
        <f>TEXT(tblOrders[[#This Row],[Order Date]],"mmm-yyyy")</f>
        <v>Aug-2025</v>
      </c>
      <c r="V3127" s="4">
        <f>tblOrders[[#This Row],[Profit]]/tblOrders[[#This Row],[Sales Amount]]</f>
        <v>0.375</v>
      </c>
      <c r="W3127" t="str">
        <f>VLOOKUP(tblOrders[[#This Row],[City]],CityRegion,2,0)</f>
        <v>North</v>
      </c>
      <c r="X3127" t="str">
        <f>VLOOKUP(tblOrders[[#This Row],[City]],lookups!A:C,3,0)</f>
        <v>Delhi</v>
      </c>
    </row>
    <row r="3128" spans="1:24" x14ac:dyDescent="0.25">
      <c r="A3128" t="s">
        <v>4995</v>
      </c>
      <c r="B3128" s="1">
        <v>46011</v>
      </c>
      <c r="C3128" t="s">
        <v>3435</v>
      </c>
      <c r="D3128" t="s">
        <v>39</v>
      </c>
      <c r="E3128" t="s">
        <v>66</v>
      </c>
      <c r="F3128" t="s">
        <v>67</v>
      </c>
      <c r="G3128" t="s">
        <v>68</v>
      </c>
      <c r="H3128" t="s">
        <v>69</v>
      </c>
      <c r="I3128" t="s">
        <v>76</v>
      </c>
      <c r="J3128" t="s">
        <v>34</v>
      </c>
      <c r="K3128">
        <v>2</v>
      </c>
      <c r="L3128">
        <v>149</v>
      </c>
      <c r="M3128">
        <v>0.1</v>
      </c>
      <c r="N3128">
        <v>268.2</v>
      </c>
      <c r="O3128">
        <v>78.2</v>
      </c>
      <c r="P3128" t="s">
        <v>28</v>
      </c>
      <c r="Q3128" t="s">
        <v>35</v>
      </c>
      <c r="R3128" t="s">
        <v>36</v>
      </c>
      <c r="S3128">
        <v>4.3</v>
      </c>
      <c r="T3128">
        <f>YEAR(tblOrders[[#This Row],[Order Date]])</f>
        <v>2025</v>
      </c>
      <c r="U3128" t="str">
        <f>TEXT(tblOrders[[#This Row],[Order Date]],"mmm-yyyy")</f>
        <v>Dec-2025</v>
      </c>
      <c r="V3128" s="4">
        <f>tblOrders[[#This Row],[Profit]]/tblOrders[[#This Row],[Sales Amount]]</f>
        <v>0.29157345264727819</v>
      </c>
      <c r="W3128" t="str">
        <f>VLOOKUP(tblOrders[[#This Row],[City]],CityRegion,2,0)</f>
        <v>South</v>
      </c>
      <c r="X3128" t="str">
        <f>VLOOKUP(tblOrders[[#This Row],[City]],lookups!A:C,3,0)</f>
        <v>Kerala</v>
      </c>
    </row>
    <row r="3129" spans="1:24" x14ac:dyDescent="0.25">
      <c r="A3129" t="s">
        <v>4996</v>
      </c>
      <c r="B3129" s="1">
        <v>46003</v>
      </c>
      <c r="C3129" t="s">
        <v>1809</v>
      </c>
      <c r="D3129" t="s">
        <v>39</v>
      </c>
      <c r="E3129" t="s">
        <v>60</v>
      </c>
      <c r="F3129" t="s">
        <v>61</v>
      </c>
      <c r="G3129" t="s">
        <v>62</v>
      </c>
      <c r="H3129" t="s">
        <v>63</v>
      </c>
      <c r="I3129" t="s">
        <v>76</v>
      </c>
      <c r="J3129" t="s">
        <v>45</v>
      </c>
      <c r="K3129">
        <v>3</v>
      </c>
      <c r="L3129">
        <v>45</v>
      </c>
      <c r="M3129">
        <v>0.05</v>
      </c>
      <c r="N3129">
        <v>128.25</v>
      </c>
      <c r="O3129">
        <v>50.25</v>
      </c>
      <c r="P3129" t="s">
        <v>28</v>
      </c>
      <c r="Q3129" t="s">
        <v>35</v>
      </c>
      <c r="R3129" t="s">
        <v>30</v>
      </c>
      <c r="S3129">
        <v>3.2</v>
      </c>
      <c r="T3129">
        <f>YEAR(tblOrders[[#This Row],[Order Date]])</f>
        <v>2025</v>
      </c>
      <c r="U3129" t="str">
        <f>TEXT(tblOrders[[#This Row],[Order Date]],"mmm-yyyy")</f>
        <v>Dec-2025</v>
      </c>
      <c r="V3129" s="4">
        <f>tblOrders[[#This Row],[Profit]]/tblOrders[[#This Row],[Sales Amount]]</f>
        <v>0.391812865497076</v>
      </c>
      <c r="W3129" t="str">
        <f>VLOOKUP(tblOrders[[#This Row],[City]],CityRegion,2,0)</f>
        <v>South</v>
      </c>
      <c r="X3129" t="str">
        <f>VLOOKUP(tblOrders[[#This Row],[City]],lookups!A:C,3,0)</f>
        <v>Kerala</v>
      </c>
    </row>
    <row r="3130" spans="1:24" x14ac:dyDescent="0.25">
      <c r="A3130" t="s">
        <v>4997</v>
      </c>
      <c r="B3130" s="1">
        <v>45855</v>
      </c>
      <c r="C3130" t="s">
        <v>227</v>
      </c>
      <c r="D3130" t="s">
        <v>39</v>
      </c>
      <c r="E3130" t="s">
        <v>66</v>
      </c>
      <c r="F3130" t="s">
        <v>67</v>
      </c>
      <c r="G3130" t="s">
        <v>68</v>
      </c>
      <c r="H3130" t="s">
        <v>69</v>
      </c>
      <c r="I3130" t="s">
        <v>44</v>
      </c>
      <c r="J3130" t="s">
        <v>45</v>
      </c>
      <c r="K3130">
        <v>1</v>
      </c>
      <c r="L3130">
        <v>149</v>
      </c>
      <c r="M3130">
        <v>0.15</v>
      </c>
      <c r="N3130">
        <v>126.65</v>
      </c>
      <c r="O3130">
        <v>31.65</v>
      </c>
      <c r="P3130" t="s">
        <v>111</v>
      </c>
      <c r="Q3130" t="s">
        <v>29</v>
      </c>
      <c r="R3130" t="s">
        <v>36</v>
      </c>
      <c r="S3130">
        <v>3.3</v>
      </c>
      <c r="T3130">
        <f>YEAR(tblOrders[[#This Row],[Order Date]])</f>
        <v>2025</v>
      </c>
      <c r="U3130" t="str">
        <f>TEXT(tblOrders[[#This Row],[Order Date]],"mmm-yyyy")</f>
        <v>Jul-2025</v>
      </c>
      <c r="V3130" s="4">
        <f>tblOrders[[#This Row],[Profit]]/tblOrders[[#This Row],[Sales Amount]]</f>
        <v>0.24990130280300038</v>
      </c>
      <c r="W3130" t="str">
        <f>VLOOKUP(tblOrders[[#This Row],[City]],CityRegion,2,0)</f>
        <v>South</v>
      </c>
      <c r="X3130" t="str">
        <f>VLOOKUP(tblOrders[[#This Row],[City]],lookups!A:C,3,0)</f>
        <v>Kerala</v>
      </c>
    </row>
    <row r="3131" spans="1:24" x14ac:dyDescent="0.25">
      <c r="A3131" t="s">
        <v>4998</v>
      </c>
      <c r="B3131" s="1">
        <v>45987</v>
      </c>
      <c r="C3131" t="s">
        <v>2543</v>
      </c>
      <c r="D3131" t="s">
        <v>21</v>
      </c>
      <c r="E3131" t="s">
        <v>55</v>
      </c>
      <c r="F3131" t="s">
        <v>56</v>
      </c>
      <c r="G3131" t="s">
        <v>24</v>
      </c>
      <c r="H3131" t="s">
        <v>51</v>
      </c>
      <c r="I3131" t="s">
        <v>139</v>
      </c>
      <c r="J3131" t="s">
        <v>34</v>
      </c>
      <c r="K3131">
        <v>5</v>
      </c>
      <c r="L3131">
        <v>42</v>
      </c>
      <c r="M3131">
        <v>0</v>
      </c>
      <c r="N3131">
        <v>210</v>
      </c>
      <c r="O3131">
        <v>90</v>
      </c>
      <c r="P3131" t="s">
        <v>28</v>
      </c>
      <c r="Q3131" t="s">
        <v>86</v>
      </c>
      <c r="R3131" t="s">
        <v>36</v>
      </c>
      <c r="S3131">
        <v>3</v>
      </c>
      <c r="T3131">
        <f>YEAR(tblOrders[[#This Row],[Order Date]])</f>
        <v>2025</v>
      </c>
      <c r="U3131" t="str">
        <f>TEXT(tblOrders[[#This Row],[Order Date]],"mmm-yyyy")</f>
        <v>Nov-2025</v>
      </c>
      <c r="V3131" s="4">
        <f>tblOrders[[#This Row],[Profit]]/tblOrders[[#This Row],[Sales Amount]]</f>
        <v>0.42857142857142855</v>
      </c>
      <c r="W3131" t="str">
        <f>VLOOKUP(tblOrders[[#This Row],[City]],CityRegion,2,0)</f>
        <v>South</v>
      </c>
      <c r="X3131" t="str">
        <f>VLOOKUP(tblOrders[[#This Row],[City]],lookups!A:C,3,0)</f>
        <v>Tamil Nadu</v>
      </c>
    </row>
    <row r="3132" spans="1:24" x14ac:dyDescent="0.25">
      <c r="A3132" t="s">
        <v>4999</v>
      </c>
      <c r="B3132" s="1">
        <v>45821</v>
      </c>
      <c r="C3132" t="s">
        <v>5000</v>
      </c>
      <c r="D3132" t="s">
        <v>21</v>
      </c>
      <c r="E3132" t="s">
        <v>49</v>
      </c>
      <c r="F3132" t="s">
        <v>50</v>
      </c>
      <c r="G3132" t="s">
        <v>24</v>
      </c>
      <c r="H3132" t="s">
        <v>51</v>
      </c>
      <c r="I3132" t="s">
        <v>130</v>
      </c>
      <c r="J3132" t="s">
        <v>45</v>
      </c>
      <c r="K3132">
        <v>5</v>
      </c>
      <c r="L3132">
        <v>85</v>
      </c>
      <c r="M3132">
        <v>0</v>
      </c>
      <c r="N3132">
        <v>425</v>
      </c>
      <c r="O3132">
        <v>165</v>
      </c>
      <c r="P3132" t="s">
        <v>28</v>
      </c>
      <c r="Q3132" t="s">
        <v>91</v>
      </c>
      <c r="R3132" t="s">
        <v>123</v>
      </c>
      <c r="S3132">
        <v>3.3</v>
      </c>
      <c r="T3132">
        <f>YEAR(tblOrders[[#This Row],[Order Date]])</f>
        <v>2025</v>
      </c>
      <c r="U3132" t="str">
        <f>TEXT(tblOrders[[#This Row],[Order Date]],"mmm-yyyy")</f>
        <v>Jun-2025</v>
      </c>
      <c r="V3132" s="4">
        <f>tblOrders[[#This Row],[Profit]]/tblOrders[[#This Row],[Sales Amount]]</f>
        <v>0.38823529411764707</v>
      </c>
      <c r="W3132" t="str">
        <f>VLOOKUP(tblOrders[[#This Row],[City]],CityRegion,2,0)</f>
        <v>West</v>
      </c>
      <c r="X3132" t="str">
        <f>VLOOKUP(tblOrders[[#This Row],[City]],lookups!A:C,3,0)</f>
        <v>Maharashtra</v>
      </c>
    </row>
    <row r="3133" spans="1:24" x14ac:dyDescent="0.25">
      <c r="A3133" t="s">
        <v>5001</v>
      </c>
      <c r="B3133" s="1">
        <v>45829</v>
      </c>
      <c r="C3133" t="s">
        <v>1167</v>
      </c>
      <c r="D3133" t="s">
        <v>39</v>
      </c>
      <c r="E3133" t="s">
        <v>73</v>
      </c>
      <c r="F3133" t="s">
        <v>74</v>
      </c>
      <c r="G3133" t="s">
        <v>68</v>
      </c>
      <c r="H3133" t="s">
        <v>75</v>
      </c>
      <c r="I3133" t="s">
        <v>26</v>
      </c>
      <c r="J3133" t="s">
        <v>34</v>
      </c>
      <c r="K3133">
        <v>4</v>
      </c>
      <c r="L3133">
        <v>65</v>
      </c>
      <c r="M3133">
        <v>0.05</v>
      </c>
      <c r="N3133">
        <v>247</v>
      </c>
      <c r="O3133">
        <v>95</v>
      </c>
      <c r="P3133" t="s">
        <v>28</v>
      </c>
      <c r="Q3133" t="s">
        <v>35</v>
      </c>
      <c r="R3133" t="s">
        <v>36</v>
      </c>
      <c r="S3133">
        <v>3.5</v>
      </c>
      <c r="T3133">
        <f>YEAR(tblOrders[[#This Row],[Order Date]])</f>
        <v>2025</v>
      </c>
      <c r="U3133" t="str">
        <f>TEXT(tblOrders[[#This Row],[Order Date]],"mmm-yyyy")</f>
        <v>Jun-2025</v>
      </c>
      <c r="V3133" s="4">
        <f>tblOrders[[#This Row],[Profit]]/tblOrders[[#This Row],[Sales Amount]]</f>
        <v>0.38461538461538464</v>
      </c>
      <c r="W3133" t="str">
        <f>VLOOKUP(tblOrders[[#This Row],[City]],CityRegion,2,0)</f>
        <v>South</v>
      </c>
      <c r="X3133" t="str">
        <f>VLOOKUP(tblOrders[[#This Row],[City]],lookups!A:C,3,0)</f>
        <v>Karnataka</v>
      </c>
    </row>
    <row r="3134" spans="1:24" x14ac:dyDescent="0.25">
      <c r="A3134" t="s">
        <v>5002</v>
      </c>
      <c r="B3134" s="1">
        <v>45948</v>
      </c>
      <c r="C3134" t="s">
        <v>2996</v>
      </c>
      <c r="D3134" t="s">
        <v>21</v>
      </c>
      <c r="E3134" t="s">
        <v>22</v>
      </c>
      <c r="F3134" t="s">
        <v>23</v>
      </c>
      <c r="G3134" t="s">
        <v>24</v>
      </c>
      <c r="H3134" t="s">
        <v>25</v>
      </c>
      <c r="I3134" t="s">
        <v>44</v>
      </c>
      <c r="J3134" t="s">
        <v>45</v>
      </c>
      <c r="K3134">
        <v>2</v>
      </c>
      <c r="L3134">
        <v>190</v>
      </c>
      <c r="M3134">
        <v>0.15</v>
      </c>
      <c r="N3134">
        <v>323</v>
      </c>
      <c r="O3134">
        <v>73</v>
      </c>
      <c r="P3134" t="s">
        <v>28</v>
      </c>
      <c r="Q3134" t="s">
        <v>29</v>
      </c>
      <c r="R3134" t="s">
        <v>36</v>
      </c>
      <c r="S3134">
        <v>2.9</v>
      </c>
      <c r="T3134">
        <f>YEAR(tblOrders[[#This Row],[Order Date]])</f>
        <v>2025</v>
      </c>
      <c r="U3134" t="str">
        <f>TEXT(tblOrders[[#This Row],[Order Date]],"mmm-yyyy")</f>
        <v>Oct-2025</v>
      </c>
      <c r="V3134" s="4">
        <f>tblOrders[[#This Row],[Profit]]/tblOrders[[#This Row],[Sales Amount]]</f>
        <v>0.2260061919504644</v>
      </c>
      <c r="W3134" t="str">
        <f>VLOOKUP(tblOrders[[#This Row],[City]],CityRegion,2,0)</f>
        <v>South</v>
      </c>
      <c r="X3134" t="str">
        <f>VLOOKUP(tblOrders[[#This Row],[City]],lookups!A:C,3,0)</f>
        <v>Kerala</v>
      </c>
    </row>
    <row r="3135" spans="1:24" x14ac:dyDescent="0.25">
      <c r="A3135" t="s">
        <v>5003</v>
      </c>
      <c r="B3135" s="1">
        <v>45728</v>
      </c>
      <c r="C3135" t="s">
        <v>5004</v>
      </c>
      <c r="D3135" t="s">
        <v>21</v>
      </c>
      <c r="E3135" t="s">
        <v>22</v>
      </c>
      <c r="F3135" t="s">
        <v>23</v>
      </c>
      <c r="G3135" t="s">
        <v>24</v>
      </c>
      <c r="H3135" t="s">
        <v>25</v>
      </c>
      <c r="I3135" t="s">
        <v>57</v>
      </c>
      <c r="J3135" t="s">
        <v>45</v>
      </c>
      <c r="K3135">
        <v>1</v>
      </c>
      <c r="L3135">
        <v>190</v>
      </c>
      <c r="M3135">
        <v>0.2</v>
      </c>
      <c r="N3135">
        <v>152</v>
      </c>
      <c r="O3135">
        <v>27</v>
      </c>
      <c r="P3135" t="s">
        <v>28</v>
      </c>
      <c r="Q3135" t="s">
        <v>29</v>
      </c>
      <c r="R3135" t="s">
        <v>36</v>
      </c>
      <c r="S3135">
        <v>4.2</v>
      </c>
      <c r="T3135">
        <f>YEAR(tblOrders[[#This Row],[Order Date]])</f>
        <v>2025</v>
      </c>
      <c r="U3135" t="str">
        <f>TEXT(tblOrders[[#This Row],[Order Date]],"mmm-yyyy")</f>
        <v>Mar-2025</v>
      </c>
      <c r="V3135" s="4">
        <f>tblOrders[[#This Row],[Profit]]/tblOrders[[#This Row],[Sales Amount]]</f>
        <v>0.17763157894736842</v>
      </c>
      <c r="W3135" t="str">
        <f>VLOOKUP(tblOrders[[#This Row],[City]],CityRegion,2,0)</f>
        <v>South</v>
      </c>
      <c r="X3135" t="str">
        <f>VLOOKUP(tblOrders[[#This Row],[City]],lookups!A:C,3,0)</f>
        <v>Kerala</v>
      </c>
    </row>
    <row r="3136" spans="1:24" x14ac:dyDescent="0.25">
      <c r="A3136" t="s">
        <v>5005</v>
      </c>
      <c r="B3136" s="1">
        <v>45935</v>
      </c>
      <c r="C3136" t="s">
        <v>5006</v>
      </c>
      <c r="D3136" t="s">
        <v>21</v>
      </c>
      <c r="E3136" t="s">
        <v>66</v>
      </c>
      <c r="F3136" t="s">
        <v>67</v>
      </c>
      <c r="G3136" t="s">
        <v>68</v>
      </c>
      <c r="H3136" t="s">
        <v>69</v>
      </c>
      <c r="I3136" t="s">
        <v>52</v>
      </c>
      <c r="J3136" t="s">
        <v>34</v>
      </c>
      <c r="K3136">
        <v>2</v>
      </c>
      <c r="L3136">
        <v>149</v>
      </c>
      <c r="M3136">
        <v>0.1</v>
      </c>
      <c r="N3136">
        <v>268.2</v>
      </c>
      <c r="O3136">
        <v>78.2</v>
      </c>
      <c r="P3136" t="s">
        <v>148</v>
      </c>
      <c r="Q3136" t="s">
        <v>46</v>
      </c>
      <c r="R3136" t="s">
        <v>36</v>
      </c>
      <c r="S3136">
        <v>4.0999999999999996</v>
      </c>
      <c r="T3136">
        <f>YEAR(tblOrders[[#This Row],[Order Date]])</f>
        <v>2025</v>
      </c>
      <c r="U3136" t="str">
        <f>TEXT(tblOrders[[#This Row],[Order Date]],"mmm-yyyy")</f>
        <v>Oct-2025</v>
      </c>
      <c r="V3136" s="4">
        <f>tblOrders[[#This Row],[Profit]]/tblOrders[[#This Row],[Sales Amount]]</f>
        <v>0.29157345264727819</v>
      </c>
      <c r="W3136" t="str">
        <f>VLOOKUP(tblOrders[[#This Row],[City]],CityRegion,2,0)</f>
        <v>South</v>
      </c>
      <c r="X3136" t="str">
        <f>VLOOKUP(tblOrders[[#This Row],[City]],lookups!A:C,3,0)</f>
        <v>Kerala</v>
      </c>
    </row>
    <row r="3137" spans="1:24" x14ac:dyDescent="0.25">
      <c r="A3137" t="s">
        <v>5007</v>
      </c>
      <c r="B3137" s="1">
        <v>46012</v>
      </c>
      <c r="C3137" t="s">
        <v>2482</v>
      </c>
      <c r="D3137" t="s">
        <v>21</v>
      </c>
      <c r="E3137" t="s">
        <v>101</v>
      </c>
      <c r="F3137" t="s">
        <v>102</v>
      </c>
      <c r="G3137" t="s">
        <v>24</v>
      </c>
      <c r="H3137" t="s">
        <v>103</v>
      </c>
      <c r="I3137" t="s">
        <v>130</v>
      </c>
      <c r="J3137" t="s">
        <v>34</v>
      </c>
      <c r="K3137">
        <v>4</v>
      </c>
      <c r="L3137">
        <v>120</v>
      </c>
      <c r="M3137">
        <v>0</v>
      </c>
      <c r="N3137">
        <v>480</v>
      </c>
      <c r="O3137">
        <v>168</v>
      </c>
      <c r="P3137" t="s">
        <v>28</v>
      </c>
      <c r="Q3137" t="s">
        <v>46</v>
      </c>
      <c r="R3137" t="s">
        <v>123</v>
      </c>
      <c r="S3137">
        <v>3.3</v>
      </c>
      <c r="T3137">
        <f>YEAR(tblOrders[[#This Row],[Order Date]])</f>
        <v>2025</v>
      </c>
      <c r="U3137" t="str">
        <f>TEXT(tblOrders[[#This Row],[Order Date]],"mmm-yyyy")</f>
        <v>Dec-2025</v>
      </c>
      <c r="V3137" s="4">
        <f>tblOrders[[#This Row],[Profit]]/tblOrders[[#This Row],[Sales Amount]]</f>
        <v>0.35</v>
      </c>
      <c r="W3137" t="str">
        <f>VLOOKUP(tblOrders[[#This Row],[City]],CityRegion,2,0)</f>
        <v>West</v>
      </c>
      <c r="X3137" t="str">
        <f>VLOOKUP(tblOrders[[#This Row],[City]],lookups!A:C,3,0)</f>
        <v>Maharashtra</v>
      </c>
    </row>
    <row r="3138" spans="1:24" x14ac:dyDescent="0.25">
      <c r="A3138" t="s">
        <v>5008</v>
      </c>
      <c r="B3138" s="1">
        <v>45802</v>
      </c>
      <c r="C3138" t="s">
        <v>2998</v>
      </c>
      <c r="D3138" t="s">
        <v>39</v>
      </c>
      <c r="E3138" t="s">
        <v>94</v>
      </c>
      <c r="F3138" t="s">
        <v>95</v>
      </c>
      <c r="G3138" t="s">
        <v>68</v>
      </c>
      <c r="H3138" t="s">
        <v>96</v>
      </c>
      <c r="I3138" t="s">
        <v>130</v>
      </c>
      <c r="J3138" t="s">
        <v>34</v>
      </c>
      <c r="K3138">
        <v>5</v>
      </c>
      <c r="L3138">
        <v>89</v>
      </c>
      <c r="M3138">
        <v>0.15</v>
      </c>
      <c r="N3138">
        <v>378.25</v>
      </c>
      <c r="O3138">
        <v>103.25</v>
      </c>
      <c r="P3138" t="s">
        <v>28</v>
      </c>
      <c r="Q3138" t="s">
        <v>29</v>
      </c>
      <c r="R3138" t="s">
        <v>36</v>
      </c>
      <c r="S3138">
        <v>4</v>
      </c>
      <c r="T3138">
        <f>YEAR(tblOrders[[#This Row],[Order Date]])</f>
        <v>2025</v>
      </c>
      <c r="U3138" t="str">
        <f>TEXT(tblOrders[[#This Row],[Order Date]],"mmm-yyyy")</f>
        <v>May-2025</v>
      </c>
      <c r="V3138" s="4">
        <f>tblOrders[[#This Row],[Profit]]/tblOrders[[#This Row],[Sales Amount]]</f>
        <v>0.2729676140118969</v>
      </c>
      <c r="W3138" t="str">
        <f>VLOOKUP(tblOrders[[#This Row],[City]],CityRegion,2,0)</f>
        <v>West</v>
      </c>
      <c r="X3138" t="str">
        <f>VLOOKUP(tblOrders[[#This Row],[City]],lookups!A:C,3,0)</f>
        <v>Maharashtra</v>
      </c>
    </row>
    <row r="3139" spans="1:24" x14ac:dyDescent="0.25">
      <c r="A3139" t="s">
        <v>5009</v>
      </c>
      <c r="B3139" s="1">
        <v>45923</v>
      </c>
      <c r="C3139" t="s">
        <v>1058</v>
      </c>
      <c r="D3139" t="s">
        <v>21</v>
      </c>
      <c r="E3139" t="s">
        <v>73</v>
      </c>
      <c r="F3139" t="s">
        <v>74</v>
      </c>
      <c r="G3139" t="s">
        <v>68</v>
      </c>
      <c r="H3139" t="s">
        <v>75</v>
      </c>
      <c r="I3139" t="s">
        <v>57</v>
      </c>
      <c r="J3139" t="s">
        <v>34</v>
      </c>
      <c r="K3139">
        <v>2</v>
      </c>
      <c r="L3139">
        <v>65</v>
      </c>
      <c r="M3139">
        <v>0</v>
      </c>
      <c r="N3139">
        <v>130</v>
      </c>
      <c r="O3139">
        <v>54</v>
      </c>
      <c r="P3139" t="s">
        <v>28</v>
      </c>
      <c r="Q3139" t="s">
        <v>29</v>
      </c>
      <c r="R3139" t="s">
        <v>30</v>
      </c>
      <c r="S3139">
        <v>4.3</v>
      </c>
      <c r="T3139">
        <f>YEAR(tblOrders[[#This Row],[Order Date]])</f>
        <v>2025</v>
      </c>
      <c r="U3139" t="str">
        <f>TEXT(tblOrders[[#This Row],[Order Date]],"mmm-yyyy")</f>
        <v>Sep-2025</v>
      </c>
      <c r="V3139" s="4">
        <f>tblOrders[[#This Row],[Profit]]/tblOrders[[#This Row],[Sales Amount]]</f>
        <v>0.41538461538461541</v>
      </c>
      <c r="W3139" t="str">
        <f>VLOOKUP(tblOrders[[#This Row],[City]],CityRegion,2,0)</f>
        <v>South</v>
      </c>
      <c r="X3139" t="str">
        <f>VLOOKUP(tblOrders[[#This Row],[City]],lookups!A:C,3,0)</f>
        <v>Kerala</v>
      </c>
    </row>
    <row r="3140" spans="1:24" x14ac:dyDescent="0.25">
      <c r="A3140" t="s">
        <v>5010</v>
      </c>
      <c r="B3140" s="1">
        <v>45852</v>
      </c>
      <c r="C3140" t="s">
        <v>5011</v>
      </c>
      <c r="D3140" t="s">
        <v>21</v>
      </c>
      <c r="E3140" t="s">
        <v>49</v>
      </c>
      <c r="F3140" t="s">
        <v>50</v>
      </c>
      <c r="G3140" t="s">
        <v>24</v>
      </c>
      <c r="H3140" t="s">
        <v>51</v>
      </c>
      <c r="I3140" t="s">
        <v>130</v>
      </c>
      <c r="J3140" t="s">
        <v>45</v>
      </c>
      <c r="K3140">
        <v>4</v>
      </c>
      <c r="L3140">
        <v>85</v>
      </c>
      <c r="M3140">
        <v>0.1</v>
      </c>
      <c r="N3140">
        <v>306</v>
      </c>
      <c r="O3140">
        <v>98</v>
      </c>
      <c r="P3140" t="s">
        <v>28</v>
      </c>
      <c r="Q3140" t="s">
        <v>29</v>
      </c>
      <c r="R3140" t="s">
        <v>36</v>
      </c>
      <c r="S3140">
        <v>4</v>
      </c>
      <c r="T3140">
        <f>YEAR(tblOrders[[#This Row],[Order Date]])</f>
        <v>2025</v>
      </c>
      <c r="U3140" t="str">
        <f>TEXT(tblOrders[[#This Row],[Order Date]],"mmm-yyyy")</f>
        <v>Jul-2025</v>
      </c>
      <c r="V3140" s="4">
        <f>tblOrders[[#This Row],[Profit]]/tblOrders[[#This Row],[Sales Amount]]</f>
        <v>0.3202614379084967</v>
      </c>
      <c r="W3140" t="str">
        <f>VLOOKUP(tblOrders[[#This Row],[City]],CityRegion,2,0)</f>
        <v>West</v>
      </c>
      <c r="X3140" t="str">
        <f>VLOOKUP(tblOrders[[#This Row],[City]],lookups!A:C,3,0)</f>
        <v>Maharashtra</v>
      </c>
    </row>
    <row r="3141" spans="1:24" x14ac:dyDescent="0.25">
      <c r="A3141" t="s">
        <v>5012</v>
      </c>
      <c r="B3141" s="1">
        <v>45991</v>
      </c>
      <c r="C3141" t="s">
        <v>5013</v>
      </c>
      <c r="D3141" t="s">
        <v>21</v>
      </c>
      <c r="E3141" t="s">
        <v>73</v>
      </c>
      <c r="F3141" t="s">
        <v>74</v>
      </c>
      <c r="G3141" t="s">
        <v>68</v>
      </c>
      <c r="H3141" t="s">
        <v>75</v>
      </c>
      <c r="I3141" t="s">
        <v>70</v>
      </c>
      <c r="J3141" t="s">
        <v>34</v>
      </c>
      <c r="K3141">
        <v>5</v>
      </c>
      <c r="L3141">
        <v>65</v>
      </c>
      <c r="M3141">
        <v>0.05</v>
      </c>
      <c r="N3141">
        <v>308.75</v>
      </c>
      <c r="O3141">
        <v>118.75</v>
      </c>
      <c r="P3141" t="s">
        <v>28</v>
      </c>
      <c r="Q3141" t="s">
        <v>46</v>
      </c>
      <c r="R3141" t="s">
        <v>30</v>
      </c>
      <c r="S3141">
        <v>3.9</v>
      </c>
      <c r="T3141">
        <f>YEAR(tblOrders[[#This Row],[Order Date]])</f>
        <v>2025</v>
      </c>
      <c r="U3141" t="str">
        <f>TEXT(tblOrders[[#This Row],[Order Date]],"mmm-yyyy")</f>
        <v>Nov-2025</v>
      </c>
      <c r="V3141" s="4">
        <f>tblOrders[[#This Row],[Profit]]/tblOrders[[#This Row],[Sales Amount]]</f>
        <v>0.38461538461538464</v>
      </c>
      <c r="W3141" t="str">
        <f>VLOOKUP(tblOrders[[#This Row],[City]],CityRegion,2,0)</f>
        <v>South</v>
      </c>
      <c r="X3141" t="str">
        <f>VLOOKUP(tblOrders[[#This Row],[City]],lookups!A:C,3,0)</f>
        <v>Telengana</v>
      </c>
    </row>
    <row r="3142" spans="1:24" x14ac:dyDescent="0.25">
      <c r="A3142" t="s">
        <v>5014</v>
      </c>
      <c r="B3142" s="1">
        <v>45920</v>
      </c>
      <c r="C3142" t="s">
        <v>3611</v>
      </c>
      <c r="D3142" t="s">
        <v>21</v>
      </c>
      <c r="E3142" t="s">
        <v>114</v>
      </c>
      <c r="F3142" t="s">
        <v>115</v>
      </c>
      <c r="G3142" t="s">
        <v>42</v>
      </c>
      <c r="H3142" t="s">
        <v>116</v>
      </c>
      <c r="I3142" t="s">
        <v>26</v>
      </c>
      <c r="J3142" t="s">
        <v>34</v>
      </c>
      <c r="K3142">
        <v>3</v>
      </c>
      <c r="L3142">
        <v>12</v>
      </c>
      <c r="M3142">
        <v>0.2</v>
      </c>
      <c r="N3142">
        <v>28.8</v>
      </c>
      <c r="O3142">
        <v>10.8</v>
      </c>
      <c r="P3142" t="s">
        <v>28</v>
      </c>
      <c r="Q3142" t="s">
        <v>29</v>
      </c>
      <c r="R3142" t="s">
        <v>123</v>
      </c>
      <c r="S3142">
        <v>4.4000000000000004</v>
      </c>
      <c r="T3142">
        <f>YEAR(tblOrders[[#This Row],[Order Date]])</f>
        <v>2025</v>
      </c>
      <c r="U3142" t="str">
        <f>TEXT(tblOrders[[#This Row],[Order Date]],"mmm-yyyy")</f>
        <v>Sep-2025</v>
      </c>
      <c r="V3142" s="4">
        <f>tblOrders[[#This Row],[Profit]]/tblOrders[[#This Row],[Sales Amount]]</f>
        <v>0.375</v>
      </c>
      <c r="W3142" t="str">
        <f>VLOOKUP(tblOrders[[#This Row],[City]],CityRegion,2,0)</f>
        <v>South</v>
      </c>
      <c r="X3142" t="str">
        <f>VLOOKUP(tblOrders[[#This Row],[City]],lookups!A:C,3,0)</f>
        <v>Karnataka</v>
      </c>
    </row>
    <row r="3143" spans="1:24" x14ac:dyDescent="0.25">
      <c r="A3143" t="s">
        <v>5015</v>
      </c>
      <c r="B3143" s="1">
        <v>45787</v>
      </c>
      <c r="C3143" t="s">
        <v>3169</v>
      </c>
      <c r="D3143" t="s">
        <v>21</v>
      </c>
      <c r="E3143" t="s">
        <v>108</v>
      </c>
      <c r="F3143" t="s">
        <v>109</v>
      </c>
      <c r="G3143" t="s">
        <v>62</v>
      </c>
      <c r="H3143" t="s">
        <v>110</v>
      </c>
      <c r="I3143" t="s">
        <v>33</v>
      </c>
      <c r="J3143" t="s">
        <v>34</v>
      </c>
      <c r="K3143">
        <v>4</v>
      </c>
      <c r="L3143">
        <v>110</v>
      </c>
      <c r="M3143">
        <v>0.2</v>
      </c>
      <c r="N3143">
        <v>352</v>
      </c>
      <c r="O3143">
        <v>80</v>
      </c>
      <c r="P3143" t="s">
        <v>28</v>
      </c>
      <c r="Q3143" t="s">
        <v>35</v>
      </c>
      <c r="R3143" t="s">
        <v>36</v>
      </c>
      <c r="S3143">
        <v>4.8</v>
      </c>
      <c r="T3143">
        <f>YEAR(tblOrders[[#This Row],[Order Date]])</f>
        <v>2025</v>
      </c>
      <c r="U3143" t="str">
        <f>TEXT(tblOrders[[#This Row],[Order Date]],"mmm-yyyy")</f>
        <v>May-2025</v>
      </c>
      <c r="V3143" s="4">
        <f>tblOrders[[#This Row],[Profit]]/tblOrders[[#This Row],[Sales Amount]]</f>
        <v>0.22727272727272727</v>
      </c>
      <c r="W3143" t="str">
        <f>VLOOKUP(tblOrders[[#This Row],[City]],CityRegion,2,0)</f>
        <v>North</v>
      </c>
      <c r="X3143" t="str">
        <f>VLOOKUP(tblOrders[[#This Row],[City]],lookups!A:C,3,0)</f>
        <v>Delhi</v>
      </c>
    </row>
    <row r="3144" spans="1:24" x14ac:dyDescent="0.25">
      <c r="A3144" t="s">
        <v>5016</v>
      </c>
      <c r="B3144" s="1">
        <v>45815</v>
      </c>
      <c r="C3144" t="s">
        <v>5017</v>
      </c>
      <c r="D3144" t="s">
        <v>21</v>
      </c>
      <c r="E3144" t="s">
        <v>73</v>
      </c>
      <c r="F3144" t="s">
        <v>74</v>
      </c>
      <c r="G3144" t="s">
        <v>68</v>
      </c>
      <c r="H3144" t="s">
        <v>75</v>
      </c>
      <c r="I3144" t="s">
        <v>33</v>
      </c>
      <c r="J3144" t="s">
        <v>45</v>
      </c>
      <c r="K3144">
        <v>3</v>
      </c>
      <c r="L3144">
        <v>65</v>
      </c>
      <c r="M3144">
        <v>0.05</v>
      </c>
      <c r="N3144">
        <v>185.25</v>
      </c>
      <c r="O3144">
        <v>71.25</v>
      </c>
      <c r="P3144" t="s">
        <v>28</v>
      </c>
      <c r="Q3144" t="s">
        <v>35</v>
      </c>
      <c r="R3144" t="s">
        <v>36</v>
      </c>
      <c r="S3144">
        <v>3.2</v>
      </c>
      <c r="T3144">
        <f>YEAR(tblOrders[[#This Row],[Order Date]])</f>
        <v>2025</v>
      </c>
      <c r="U3144" t="str">
        <f>TEXT(tblOrders[[#This Row],[Order Date]],"mmm-yyyy")</f>
        <v>Jun-2025</v>
      </c>
      <c r="V3144" s="4">
        <f>tblOrders[[#This Row],[Profit]]/tblOrders[[#This Row],[Sales Amount]]</f>
        <v>0.38461538461538464</v>
      </c>
      <c r="W3144" t="str">
        <f>VLOOKUP(tblOrders[[#This Row],[City]],CityRegion,2,0)</f>
        <v>North</v>
      </c>
      <c r="X3144" t="str">
        <f>VLOOKUP(tblOrders[[#This Row],[City]],lookups!A:C,3,0)</f>
        <v>Delhi</v>
      </c>
    </row>
    <row r="3145" spans="1:24" x14ac:dyDescent="0.25">
      <c r="A3145" t="s">
        <v>5018</v>
      </c>
      <c r="B3145" s="1">
        <v>46013</v>
      </c>
      <c r="C3145" t="s">
        <v>5019</v>
      </c>
      <c r="D3145" t="s">
        <v>21</v>
      </c>
      <c r="E3145" t="s">
        <v>108</v>
      </c>
      <c r="F3145" t="s">
        <v>109</v>
      </c>
      <c r="G3145" t="s">
        <v>62</v>
      </c>
      <c r="H3145" t="s">
        <v>110</v>
      </c>
      <c r="I3145" t="s">
        <v>130</v>
      </c>
      <c r="J3145" t="s">
        <v>45</v>
      </c>
      <c r="K3145">
        <v>3</v>
      </c>
      <c r="L3145">
        <v>110</v>
      </c>
      <c r="M3145">
        <v>0</v>
      </c>
      <c r="N3145">
        <v>330</v>
      </c>
      <c r="O3145">
        <v>126</v>
      </c>
      <c r="P3145" t="s">
        <v>85</v>
      </c>
      <c r="Q3145" t="s">
        <v>46</v>
      </c>
      <c r="R3145" t="s">
        <v>30</v>
      </c>
      <c r="S3145">
        <v>4.8</v>
      </c>
      <c r="T3145">
        <f>YEAR(tblOrders[[#This Row],[Order Date]])</f>
        <v>2025</v>
      </c>
      <c r="U3145" t="str">
        <f>TEXT(tblOrders[[#This Row],[Order Date]],"mmm-yyyy")</f>
        <v>Dec-2025</v>
      </c>
      <c r="V3145" s="4">
        <f>tblOrders[[#This Row],[Profit]]/tblOrders[[#This Row],[Sales Amount]]</f>
        <v>0.38181818181818183</v>
      </c>
      <c r="W3145" t="str">
        <f>VLOOKUP(tblOrders[[#This Row],[City]],CityRegion,2,0)</f>
        <v>West</v>
      </c>
      <c r="X3145" t="str">
        <f>VLOOKUP(tblOrders[[#This Row],[City]],lookups!A:C,3,0)</f>
        <v>Maharashtra</v>
      </c>
    </row>
    <row r="3146" spans="1:24" x14ac:dyDescent="0.25">
      <c r="A3146" t="s">
        <v>5020</v>
      </c>
      <c r="B3146" s="1">
        <v>45823</v>
      </c>
      <c r="C3146" t="s">
        <v>977</v>
      </c>
      <c r="D3146" t="s">
        <v>21</v>
      </c>
      <c r="E3146" t="s">
        <v>66</v>
      </c>
      <c r="F3146" t="s">
        <v>67</v>
      </c>
      <c r="G3146" t="s">
        <v>68</v>
      </c>
      <c r="H3146" t="s">
        <v>69</v>
      </c>
      <c r="I3146" t="s">
        <v>139</v>
      </c>
      <c r="J3146" t="s">
        <v>34</v>
      </c>
      <c r="K3146">
        <v>2</v>
      </c>
      <c r="L3146">
        <v>149</v>
      </c>
      <c r="M3146">
        <v>0.2</v>
      </c>
      <c r="N3146">
        <v>238.4</v>
      </c>
      <c r="O3146">
        <v>48.4</v>
      </c>
      <c r="P3146" t="s">
        <v>28</v>
      </c>
      <c r="Q3146" t="s">
        <v>91</v>
      </c>
      <c r="R3146" t="s">
        <v>36</v>
      </c>
      <c r="S3146">
        <v>3.5</v>
      </c>
      <c r="T3146">
        <f>YEAR(tblOrders[[#This Row],[Order Date]])</f>
        <v>2025</v>
      </c>
      <c r="U3146" t="str">
        <f>TEXT(tblOrders[[#This Row],[Order Date]],"mmm-yyyy")</f>
        <v>Jun-2025</v>
      </c>
      <c r="V3146" s="4">
        <f>tblOrders[[#This Row],[Profit]]/tblOrders[[#This Row],[Sales Amount]]</f>
        <v>0.2030201342281879</v>
      </c>
      <c r="W3146" t="str">
        <f>VLOOKUP(tblOrders[[#This Row],[City]],CityRegion,2,0)</f>
        <v>South</v>
      </c>
      <c r="X3146" t="str">
        <f>VLOOKUP(tblOrders[[#This Row],[City]],lookups!A:C,3,0)</f>
        <v>Tamil Nadu</v>
      </c>
    </row>
    <row r="3147" spans="1:24" x14ac:dyDescent="0.25">
      <c r="A3147" t="s">
        <v>5021</v>
      </c>
      <c r="B3147" s="1">
        <v>45976</v>
      </c>
      <c r="C3147" t="s">
        <v>1459</v>
      </c>
      <c r="D3147" t="s">
        <v>21</v>
      </c>
      <c r="E3147" t="s">
        <v>73</v>
      </c>
      <c r="F3147" t="s">
        <v>74</v>
      </c>
      <c r="G3147" t="s">
        <v>68</v>
      </c>
      <c r="H3147" t="s">
        <v>75</v>
      </c>
      <c r="I3147" t="s">
        <v>130</v>
      </c>
      <c r="J3147" t="s">
        <v>34</v>
      </c>
      <c r="K3147">
        <v>5</v>
      </c>
      <c r="L3147">
        <v>65</v>
      </c>
      <c r="M3147">
        <v>0.1</v>
      </c>
      <c r="N3147">
        <v>292.5</v>
      </c>
      <c r="O3147">
        <v>102.5</v>
      </c>
      <c r="P3147" t="s">
        <v>111</v>
      </c>
      <c r="Q3147" t="s">
        <v>46</v>
      </c>
      <c r="R3147" t="s">
        <v>30</v>
      </c>
      <c r="S3147">
        <v>3.2</v>
      </c>
      <c r="T3147">
        <f>YEAR(tblOrders[[#This Row],[Order Date]])</f>
        <v>2025</v>
      </c>
      <c r="U3147" t="str">
        <f>TEXT(tblOrders[[#This Row],[Order Date]],"mmm-yyyy")</f>
        <v>Nov-2025</v>
      </c>
      <c r="V3147" s="4">
        <f>tblOrders[[#This Row],[Profit]]/tblOrders[[#This Row],[Sales Amount]]</f>
        <v>0.3504273504273504</v>
      </c>
      <c r="W3147" t="str">
        <f>VLOOKUP(tblOrders[[#This Row],[City]],CityRegion,2,0)</f>
        <v>West</v>
      </c>
      <c r="X3147" t="str">
        <f>VLOOKUP(tblOrders[[#This Row],[City]],lookups!A:C,3,0)</f>
        <v>Maharashtra</v>
      </c>
    </row>
    <row r="3148" spans="1:24" x14ac:dyDescent="0.25">
      <c r="A3148" t="s">
        <v>5022</v>
      </c>
      <c r="B3148" s="1">
        <v>45964</v>
      </c>
      <c r="C3148" t="s">
        <v>5023</v>
      </c>
      <c r="D3148" t="s">
        <v>21</v>
      </c>
      <c r="E3148" t="s">
        <v>55</v>
      </c>
      <c r="F3148" t="s">
        <v>56</v>
      </c>
      <c r="G3148" t="s">
        <v>24</v>
      </c>
      <c r="H3148" t="s">
        <v>51</v>
      </c>
      <c r="I3148" t="s">
        <v>52</v>
      </c>
      <c r="J3148" t="s">
        <v>27</v>
      </c>
      <c r="K3148">
        <v>3</v>
      </c>
      <c r="L3148">
        <v>42</v>
      </c>
      <c r="M3148">
        <v>0.05</v>
      </c>
      <c r="N3148">
        <v>119.7</v>
      </c>
      <c r="O3148">
        <v>47.7</v>
      </c>
      <c r="P3148" t="s">
        <v>28</v>
      </c>
      <c r="Q3148" t="s">
        <v>91</v>
      </c>
      <c r="R3148" t="s">
        <v>36</v>
      </c>
      <c r="S3148">
        <v>2.8</v>
      </c>
      <c r="T3148">
        <f>YEAR(tblOrders[[#This Row],[Order Date]])</f>
        <v>2025</v>
      </c>
      <c r="U3148" t="str">
        <f>TEXT(tblOrders[[#This Row],[Order Date]],"mmm-yyyy")</f>
        <v>Nov-2025</v>
      </c>
      <c r="V3148" s="4">
        <f>tblOrders[[#This Row],[Profit]]/tblOrders[[#This Row],[Sales Amount]]</f>
        <v>0.39849624060150379</v>
      </c>
      <c r="W3148" t="str">
        <f>VLOOKUP(tblOrders[[#This Row],[City]],CityRegion,2,0)</f>
        <v>South</v>
      </c>
      <c r="X3148" t="str">
        <f>VLOOKUP(tblOrders[[#This Row],[City]],lookups!A:C,3,0)</f>
        <v>Kerala</v>
      </c>
    </row>
    <row r="3149" spans="1:24" x14ac:dyDescent="0.25">
      <c r="A3149" t="s">
        <v>5024</v>
      </c>
      <c r="B3149" s="1">
        <v>45976</v>
      </c>
      <c r="C3149" t="s">
        <v>791</v>
      </c>
      <c r="D3149" t="s">
        <v>21</v>
      </c>
      <c r="E3149" t="s">
        <v>114</v>
      </c>
      <c r="F3149" t="s">
        <v>115</v>
      </c>
      <c r="G3149" t="s">
        <v>42</v>
      </c>
      <c r="H3149" t="s">
        <v>116</v>
      </c>
      <c r="I3149" t="s">
        <v>84</v>
      </c>
      <c r="J3149" t="s">
        <v>34</v>
      </c>
      <c r="K3149">
        <v>4</v>
      </c>
      <c r="L3149">
        <v>12</v>
      </c>
      <c r="M3149">
        <v>0.2</v>
      </c>
      <c r="N3149">
        <v>38.4</v>
      </c>
      <c r="O3149">
        <v>14.4</v>
      </c>
      <c r="P3149" t="s">
        <v>28</v>
      </c>
      <c r="Q3149" t="s">
        <v>29</v>
      </c>
      <c r="R3149" t="s">
        <v>30</v>
      </c>
      <c r="S3149">
        <v>4.7</v>
      </c>
      <c r="T3149">
        <f>YEAR(tblOrders[[#This Row],[Order Date]])</f>
        <v>2025</v>
      </c>
      <c r="U3149" t="str">
        <f>TEXT(tblOrders[[#This Row],[Order Date]],"mmm-yyyy")</f>
        <v>Nov-2025</v>
      </c>
      <c r="V3149" s="4">
        <f>tblOrders[[#This Row],[Profit]]/tblOrders[[#This Row],[Sales Amount]]</f>
        <v>0.375</v>
      </c>
      <c r="W3149" t="str">
        <f>VLOOKUP(tblOrders[[#This Row],[City]],CityRegion,2,0)</f>
        <v>West</v>
      </c>
      <c r="X3149" t="str">
        <f>VLOOKUP(tblOrders[[#This Row],[City]],lookups!A:C,3,0)</f>
        <v>Maharashtra</v>
      </c>
    </row>
    <row r="3150" spans="1:24" x14ac:dyDescent="0.25">
      <c r="A3150" t="s">
        <v>5025</v>
      </c>
      <c r="B3150" s="1">
        <v>45774</v>
      </c>
      <c r="C3150" t="s">
        <v>2476</v>
      </c>
      <c r="D3150" t="s">
        <v>21</v>
      </c>
      <c r="E3150" t="s">
        <v>60</v>
      </c>
      <c r="F3150" t="s">
        <v>61</v>
      </c>
      <c r="G3150" t="s">
        <v>62</v>
      </c>
      <c r="H3150" t="s">
        <v>63</v>
      </c>
      <c r="I3150" t="s">
        <v>26</v>
      </c>
      <c r="J3150" t="s">
        <v>45</v>
      </c>
      <c r="K3150">
        <v>5</v>
      </c>
      <c r="L3150">
        <v>45</v>
      </c>
      <c r="M3150">
        <v>0.1</v>
      </c>
      <c r="N3150">
        <v>202.5</v>
      </c>
      <c r="O3150">
        <v>72.5</v>
      </c>
      <c r="P3150" t="s">
        <v>28</v>
      </c>
      <c r="Q3150" t="s">
        <v>35</v>
      </c>
      <c r="R3150" t="s">
        <v>36</v>
      </c>
      <c r="S3150">
        <v>2.7</v>
      </c>
      <c r="T3150">
        <f>YEAR(tblOrders[[#This Row],[Order Date]])</f>
        <v>2025</v>
      </c>
      <c r="U3150" t="str">
        <f>TEXT(tblOrders[[#This Row],[Order Date]],"mmm-yyyy")</f>
        <v>Apr-2025</v>
      </c>
      <c r="V3150" s="4">
        <f>tblOrders[[#This Row],[Profit]]/tblOrders[[#This Row],[Sales Amount]]</f>
        <v>0.35802469135802467</v>
      </c>
      <c r="W3150" t="str">
        <f>VLOOKUP(tblOrders[[#This Row],[City]],CityRegion,2,0)</f>
        <v>South</v>
      </c>
      <c r="X3150" t="str">
        <f>VLOOKUP(tblOrders[[#This Row],[City]],lookups!A:C,3,0)</f>
        <v>Karnataka</v>
      </c>
    </row>
    <row r="3151" spans="1:24" x14ac:dyDescent="0.25">
      <c r="A3151" t="s">
        <v>5026</v>
      </c>
      <c r="B3151" s="1">
        <v>45915</v>
      </c>
      <c r="C3151" t="s">
        <v>3569</v>
      </c>
      <c r="D3151" t="s">
        <v>21</v>
      </c>
      <c r="E3151" t="s">
        <v>49</v>
      </c>
      <c r="F3151" t="s">
        <v>50</v>
      </c>
      <c r="G3151" t="s">
        <v>24</v>
      </c>
      <c r="H3151" t="s">
        <v>51</v>
      </c>
      <c r="I3151" t="s">
        <v>57</v>
      </c>
      <c r="J3151" t="s">
        <v>27</v>
      </c>
      <c r="K3151">
        <v>2</v>
      </c>
      <c r="L3151">
        <v>85</v>
      </c>
      <c r="M3151">
        <v>0.05</v>
      </c>
      <c r="N3151">
        <v>161.5</v>
      </c>
      <c r="O3151">
        <v>57.5</v>
      </c>
      <c r="P3151" t="s">
        <v>28</v>
      </c>
      <c r="Q3151" t="s">
        <v>29</v>
      </c>
      <c r="R3151" t="s">
        <v>30</v>
      </c>
      <c r="S3151">
        <v>2.7</v>
      </c>
      <c r="T3151">
        <f>YEAR(tblOrders[[#This Row],[Order Date]])</f>
        <v>2025</v>
      </c>
      <c r="U3151" t="str">
        <f>TEXT(tblOrders[[#This Row],[Order Date]],"mmm-yyyy")</f>
        <v>Sep-2025</v>
      </c>
      <c r="V3151" s="4">
        <f>tblOrders[[#This Row],[Profit]]/tblOrders[[#This Row],[Sales Amount]]</f>
        <v>0.35603715170278638</v>
      </c>
      <c r="W3151" t="str">
        <f>VLOOKUP(tblOrders[[#This Row],[City]],CityRegion,2,0)</f>
        <v>South</v>
      </c>
      <c r="X3151" t="str">
        <f>VLOOKUP(tblOrders[[#This Row],[City]],lookups!A:C,3,0)</f>
        <v>Kerala</v>
      </c>
    </row>
    <row r="3152" spans="1:24" x14ac:dyDescent="0.25">
      <c r="A3152" t="s">
        <v>5027</v>
      </c>
      <c r="B3152" s="1">
        <v>45778</v>
      </c>
      <c r="C3152" t="s">
        <v>4745</v>
      </c>
      <c r="D3152" t="s">
        <v>21</v>
      </c>
      <c r="E3152" t="s">
        <v>22</v>
      </c>
      <c r="F3152" t="s">
        <v>23</v>
      </c>
      <c r="G3152" t="s">
        <v>24</v>
      </c>
      <c r="H3152" t="s">
        <v>25</v>
      </c>
      <c r="I3152" t="s">
        <v>44</v>
      </c>
      <c r="J3152" t="s">
        <v>27</v>
      </c>
      <c r="K3152">
        <v>3</v>
      </c>
      <c r="L3152">
        <v>190</v>
      </c>
      <c r="M3152">
        <v>0.1</v>
      </c>
      <c r="N3152">
        <v>513</v>
      </c>
      <c r="O3152">
        <v>138</v>
      </c>
      <c r="P3152" t="s">
        <v>111</v>
      </c>
      <c r="Q3152" t="s">
        <v>86</v>
      </c>
      <c r="R3152" t="s">
        <v>36</v>
      </c>
      <c r="S3152">
        <v>3</v>
      </c>
      <c r="T3152">
        <f>YEAR(tblOrders[[#This Row],[Order Date]])</f>
        <v>2025</v>
      </c>
      <c r="U3152" t="str">
        <f>TEXT(tblOrders[[#This Row],[Order Date]],"mmm-yyyy")</f>
        <v>May-2025</v>
      </c>
      <c r="V3152" s="4">
        <f>tblOrders[[#This Row],[Profit]]/tblOrders[[#This Row],[Sales Amount]]</f>
        <v>0.26900584795321636</v>
      </c>
      <c r="W3152" t="str">
        <f>VLOOKUP(tblOrders[[#This Row],[City]],CityRegion,2,0)</f>
        <v>South</v>
      </c>
      <c r="X3152" t="str">
        <f>VLOOKUP(tblOrders[[#This Row],[City]],lookups!A:C,3,0)</f>
        <v>Kerala</v>
      </c>
    </row>
    <row r="3153" spans="1:24" x14ac:dyDescent="0.25">
      <c r="A3153" t="s">
        <v>5028</v>
      </c>
      <c r="B3153" s="1">
        <v>45671</v>
      </c>
      <c r="C3153" t="s">
        <v>5029</v>
      </c>
      <c r="D3153" t="s">
        <v>39</v>
      </c>
      <c r="E3153" t="s">
        <v>108</v>
      </c>
      <c r="F3153" t="s">
        <v>109</v>
      </c>
      <c r="G3153" t="s">
        <v>62</v>
      </c>
      <c r="H3153" t="s">
        <v>110</v>
      </c>
      <c r="I3153" t="s">
        <v>44</v>
      </c>
      <c r="J3153" t="s">
        <v>27</v>
      </c>
      <c r="K3153">
        <v>5</v>
      </c>
      <c r="L3153">
        <v>110</v>
      </c>
      <c r="M3153">
        <v>0</v>
      </c>
      <c r="N3153">
        <v>550</v>
      </c>
      <c r="O3153">
        <v>210</v>
      </c>
      <c r="P3153" t="s">
        <v>28</v>
      </c>
      <c r="Q3153" t="s">
        <v>29</v>
      </c>
      <c r="R3153" t="s">
        <v>36</v>
      </c>
      <c r="S3153">
        <v>4.0999999999999996</v>
      </c>
      <c r="T3153">
        <f>YEAR(tblOrders[[#This Row],[Order Date]])</f>
        <v>2025</v>
      </c>
      <c r="U3153" t="str">
        <f>TEXT(tblOrders[[#This Row],[Order Date]],"mmm-yyyy")</f>
        <v>Jan-2025</v>
      </c>
      <c r="V3153" s="4">
        <f>tblOrders[[#This Row],[Profit]]/tblOrders[[#This Row],[Sales Amount]]</f>
        <v>0.38181818181818183</v>
      </c>
      <c r="W3153" t="str">
        <f>VLOOKUP(tblOrders[[#This Row],[City]],CityRegion,2,0)</f>
        <v>South</v>
      </c>
      <c r="X3153" t="str">
        <f>VLOOKUP(tblOrders[[#This Row],[City]],lookups!A:C,3,0)</f>
        <v>Kerala</v>
      </c>
    </row>
    <row r="3154" spans="1:24" x14ac:dyDescent="0.25">
      <c r="A3154" t="s">
        <v>5030</v>
      </c>
      <c r="B3154" s="1">
        <v>45722</v>
      </c>
      <c r="C3154" t="s">
        <v>4704</v>
      </c>
      <c r="D3154" t="s">
        <v>21</v>
      </c>
      <c r="E3154" t="s">
        <v>40</v>
      </c>
      <c r="F3154" t="s">
        <v>41</v>
      </c>
      <c r="G3154" t="s">
        <v>42</v>
      </c>
      <c r="H3154" t="s">
        <v>43</v>
      </c>
      <c r="I3154" t="s">
        <v>57</v>
      </c>
      <c r="J3154" t="s">
        <v>45</v>
      </c>
      <c r="K3154">
        <v>1</v>
      </c>
      <c r="L3154">
        <v>18</v>
      </c>
      <c r="M3154">
        <v>0.05</v>
      </c>
      <c r="N3154">
        <v>17.100000000000001</v>
      </c>
      <c r="O3154">
        <v>8.1</v>
      </c>
      <c r="P3154" t="s">
        <v>28</v>
      </c>
      <c r="Q3154" t="s">
        <v>29</v>
      </c>
      <c r="R3154" t="s">
        <v>30</v>
      </c>
      <c r="S3154">
        <v>3.7</v>
      </c>
      <c r="T3154">
        <f>YEAR(tblOrders[[#This Row],[Order Date]])</f>
        <v>2025</v>
      </c>
      <c r="U3154" t="str">
        <f>TEXT(tblOrders[[#This Row],[Order Date]],"mmm-yyyy")</f>
        <v>Mar-2025</v>
      </c>
      <c r="V3154" s="4">
        <f>tblOrders[[#This Row],[Profit]]/tblOrders[[#This Row],[Sales Amount]]</f>
        <v>0.47368421052631571</v>
      </c>
      <c r="W3154" t="str">
        <f>VLOOKUP(tblOrders[[#This Row],[City]],CityRegion,2,0)</f>
        <v>South</v>
      </c>
      <c r="X3154" t="str">
        <f>VLOOKUP(tblOrders[[#This Row],[City]],lookups!A:C,3,0)</f>
        <v>Kerala</v>
      </c>
    </row>
    <row r="3155" spans="1:24" x14ac:dyDescent="0.25">
      <c r="A3155" t="s">
        <v>5031</v>
      </c>
      <c r="B3155" s="1">
        <v>45996</v>
      </c>
      <c r="C3155" t="s">
        <v>5032</v>
      </c>
      <c r="D3155" t="s">
        <v>21</v>
      </c>
      <c r="E3155" t="s">
        <v>114</v>
      </c>
      <c r="F3155" t="s">
        <v>115</v>
      </c>
      <c r="G3155" t="s">
        <v>42</v>
      </c>
      <c r="H3155" t="s">
        <v>116</v>
      </c>
      <c r="I3155" t="s">
        <v>84</v>
      </c>
      <c r="J3155" t="s">
        <v>45</v>
      </c>
      <c r="K3155">
        <v>5</v>
      </c>
      <c r="L3155">
        <v>12</v>
      </c>
      <c r="M3155">
        <v>0.2</v>
      </c>
      <c r="N3155">
        <v>48</v>
      </c>
      <c r="O3155">
        <v>18</v>
      </c>
      <c r="P3155" t="s">
        <v>28</v>
      </c>
      <c r="Q3155" t="s">
        <v>86</v>
      </c>
      <c r="R3155" t="s">
        <v>30</v>
      </c>
      <c r="S3155">
        <v>2.9</v>
      </c>
      <c r="T3155">
        <f>YEAR(tblOrders[[#This Row],[Order Date]])</f>
        <v>2025</v>
      </c>
      <c r="U3155" t="str">
        <f>TEXT(tblOrders[[#This Row],[Order Date]],"mmm-yyyy")</f>
        <v>Dec-2025</v>
      </c>
      <c r="V3155" s="4">
        <f>tblOrders[[#This Row],[Profit]]/tblOrders[[#This Row],[Sales Amount]]</f>
        <v>0.375</v>
      </c>
      <c r="W3155" t="str">
        <f>VLOOKUP(tblOrders[[#This Row],[City]],CityRegion,2,0)</f>
        <v>West</v>
      </c>
      <c r="X3155" t="str">
        <f>VLOOKUP(tblOrders[[#This Row],[City]],lookups!A:C,3,0)</f>
        <v>Maharashtra</v>
      </c>
    </row>
    <row r="3156" spans="1:24" x14ac:dyDescent="0.25">
      <c r="A3156" t="s">
        <v>5033</v>
      </c>
      <c r="B3156" s="1">
        <v>45997</v>
      </c>
      <c r="C3156" t="s">
        <v>4200</v>
      </c>
      <c r="D3156" t="s">
        <v>21</v>
      </c>
      <c r="E3156" t="s">
        <v>79</v>
      </c>
      <c r="F3156" t="s">
        <v>80</v>
      </c>
      <c r="G3156" t="s">
        <v>68</v>
      </c>
      <c r="H3156" t="s">
        <v>81</v>
      </c>
      <c r="I3156" t="s">
        <v>26</v>
      </c>
      <c r="J3156" t="s">
        <v>34</v>
      </c>
      <c r="K3156">
        <v>3</v>
      </c>
      <c r="L3156">
        <v>799</v>
      </c>
      <c r="M3156">
        <v>0</v>
      </c>
      <c r="N3156">
        <v>2397</v>
      </c>
      <c r="O3156">
        <v>537</v>
      </c>
      <c r="P3156" t="s">
        <v>28</v>
      </c>
      <c r="Q3156" t="s">
        <v>86</v>
      </c>
      <c r="R3156" t="s">
        <v>30</v>
      </c>
      <c r="S3156">
        <v>3.1</v>
      </c>
      <c r="T3156">
        <f>YEAR(tblOrders[[#This Row],[Order Date]])</f>
        <v>2025</v>
      </c>
      <c r="U3156" t="str">
        <f>TEXT(tblOrders[[#This Row],[Order Date]],"mmm-yyyy")</f>
        <v>Dec-2025</v>
      </c>
      <c r="V3156" s="4">
        <f>tblOrders[[#This Row],[Profit]]/tblOrders[[#This Row],[Sales Amount]]</f>
        <v>0.22403003754693368</v>
      </c>
      <c r="W3156" t="str">
        <f>VLOOKUP(tblOrders[[#This Row],[City]],CityRegion,2,0)</f>
        <v>South</v>
      </c>
      <c r="X3156" t="str">
        <f>VLOOKUP(tblOrders[[#This Row],[City]],lookups!A:C,3,0)</f>
        <v>Karnataka</v>
      </c>
    </row>
    <row r="3157" spans="1:24" x14ac:dyDescent="0.25">
      <c r="A3157" t="s">
        <v>5034</v>
      </c>
      <c r="B3157" s="1">
        <v>45702</v>
      </c>
      <c r="C3157" t="s">
        <v>5035</v>
      </c>
      <c r="D3157" t="s">
        <v>21</v>
      </c>
      <c r="E3157" t="s">
        <v>73</v>
      </c>
      <c r="F3157" t="s">
        <v>74</v>
      </c>
      <c r="G3157" t="s">
        <v>68</v>
      </c>
      <c r="H3157" t="s">
        <v>75</v>
      </c>
      <c r="I3157" t="s">
        <v>26</v>
      </c>
      <c r="J3157" t="s">
        <v>27</v>
      </c>
      <c r="K3157">
        <v>1</v>
      </c>
      <c r="L3157">
        <v>65</v>
      </c>
      <c r="M3157">
        <v>0.15</v>
      </c>
      <c r="N3157">
        <v>55.25</v>
      </c>
      <c r="O3157">
        <v>17.25</v>
      </c>
      <c r="P3157" t="s">
        <v>28</v>
      </c>
      <c r="Q3157" t="s">
        <v>46</v>
      </c>
      <c r="R3157" t="s">
        <v>30</v>
      </c>
      <c r="S3157">
        <v>4</v>
      </c>
      <c r="T3157">
        <f>YEAR(tblOrders[[#This Row],[Order Date]])</f>
        <v>2025</v>
      </c>
      <c r="U3157" t="str">
        <f>TEXT(tblOrders[[#This Row],[Order Date]],"mmm-yyyy")</f>
        <v>Feb-2025</v>
      </c>
      <c r="V3157" s="4">
        <f>tblOrders[[#This Row],[Profit]]/tblOrders[[#This Row],[Sales Amount]]</f>
        <v>0.31221719457013575</v>
      </c>
      <c r="W3157" t="str">
        <f>VLOOKUP(tblOrders[[#This Row],[City]],CityRegion,2,0)</f>
        <v>South</v>
      </c>
      <c r="X3157" t="str">
        <f>VLOOKUP(tblOrders[[#This Row],[City]],lookups!A:C,3,0)</f>
        <v>Karnataka</v>
      </c>
    </row>
    <row r="3158" spans="1:24" x14ac:dyDescent="0.25">
      <c r="A3158" t="s">
        <v>5036</v>
      </c>
      <c r="B3158" s="1">
        <v>45834</v>
      </c>
      <c r="C3158" t="s">
        <v>2662</v>
      </c>
      <c r="D3158" t="s">
        <v>21</v>
      </c>
      <c r="E3158" t="s">
        <v>73</v>
      </c>
      <c r="F3158" t="s">
        <v>74</v>
      </c>
      <c r="G3158" t="s">
        <v>68</v>
      </c>
      <c r="H3158" t="s">
        <v>75</v>
      </c>
      <c r="I3158" t="s">
        <v>84</v>
      </c>
      <c r="J3158" t="s">
        <v>45</v>
      </c>
      <c r="K3158">
        <v>3</v>
      </c>
      <c r="L3158">
        <v>65</v>
      </c>
      <c r="M3158">
        <v>0.2</v>
      </c>
      <c r="N3158">
        <v>156</v>
      </c>
      <c r="O3158">
        <v>42</v>
      </c>
      <c r="P3158" t="s">
        <v>28</v>
      </c>
      <c r="Q3158" t="s">
        <v>46</v>
      </c>
      <c r="R3158" t="s">
        <v>36</v>
      </c>
      <c r="S3158">
        <v>3.8</v>
      </c>
      <c r="T3158">
        <f>YEAR(tblOrders[[#This Row],[Order Date]])</f>
        <v>2025</v>
      </c>
      <c r="U3158" t="str">
        <f>TEXT(tblOrders[[#This Row],[Order Date]],"mmm-yyyy")</f>
        <v>Jun-2025</v>
      </c>
      <c r="V3158" s="4">
        <f>tblOrders[[#This Row],[Profit]]/tblOrders[[#This Row],[Sales Amount]]</f>
        <v>0.26923076923076922</v>
      </c>
      <c r="W3158" t="str">
        <f>VLOOKUP(tblOrders[[#This Row],[City]],CityRegion,2,0)</f>
        <v>West</v>
      </c>
      <c r="X3158" t="str">
        <f>VLOOKUP(tblOrders[[#This Row],[City]],lookups!A:C,3,0)</f>
        <v>Maharashtra</v>
      </c>
    </row>
    <row r="3159" spans="1:24" x14ac:dyDescent="0.25">
      <c r="A3159" t="s">
        <v>5037</v>
      </c>
      <c r="B3159" s="1">
        <v>45976</v>
      </c>
      <c r="C3159" t="s">
        <v>4505</v>
      </c>
      <c r="D3159" t="s">
        <v>21</v>
      </c>
      <c r="E3159" t="s">
        <v>60</v>
      </c>
      <c r="F3159" t="s">
        <v>61</v>
      </c>
      <c r="G3159" t="s">
        <v>62</v>
      </c>
      <c r="H3159" t="s">
        <v>63</v>
      </c>
      <c r="I3159" t="s">
        <v>26</v>
      </c>
      <c r="J3159" t="s">
        <v>45</v>
      </c>
      <c r="K3159">
        <v>5</v>
      </c>
      <c r="L3159">
        <v>45</v>
      </c>
      <c r="M3159">
        <v>0.15</v>
      </c>
      <c r="N3159">
        <v>191.25</v>
      </c>
      <c r="O3159">
        <v>61.25</v>
      </c>
      <c r="P3159" t="s">
        <v>111</v>
      </c>
      <c r="Q3159" t="s">
        <v>29</v>
      </c>
      <c r="R3159" t="s">
        <v>123</v>
      </c>
      <c r="S3159">
        <v>4.9000000000000004</v>
      </c>
      <c r="T3159">
        <f>YEAR(tblOrders[[#This Row],[Order Date]])</f>
        <v>2025</v>
      </c>
      <c r="U3159" t="str">
        <f>TEXT(tblOrders[[#This Row],[Order Date]],"mmm-yyyy")</f>
        <v>Nov-2025</v>
      </c>
      <c r="V3159" s="4">
        <f>tblOrders[[#This Row],[Profit]]/tblOrders[[#This Row],[Sales Amount]]</f>
        <v>0.3202614379084967</v>
      </c>
      <c r="W3159" t="str">
        <f>VLOOKUP(tblOrders[[#This Row],[City]],CityRegion,2,0)</f>
        <v>South</v>
      </c>
      <c r="X3159" t="str">
        <f>VLOOKUP(tblOrders[[#This Row],[City]],lookups!A:C,3,0)</f>
        <v>Karnataka</v>
      </c>
    </row>
    <row r="3160" spans="1:24" x14ac:dyDescent="0.25">
      <c r="A3160" t="s">
        <v>5038</v>
      </c>
      <c r="B3160" s="1">
        <v>45699</v>
      </c>
      <c r="C3160" t="s">
        <v>5039</v>
      </c>
      <c r="D3160" t="s">
        <v>39</v>
      </c>
      <c r="E3160" t="s">
        <v>55</v>
      </c>
      <c r="F3160" t="s">
        <v>56</v>
      </c>
      <c r="G3160" t="s">
        <v>24</v>
      </c>
      <c r="H3160" t="s">
        <v>51</v>
      </c>
      <c r="I3160" t="s">
        <v>57</v>
      </c>
      <c r="J3160" t="s">
        <v>45</v>
      </c>
      <c r="K3160">
        <v>3</v>
      </c>
      <c r="L3160">
        <v>42</v>
      </c>
      <c r="M3160">
        <v>0.2</v>
      </c>
      <c r="N3160">
        <v>100.8</v>
      </c>
      <c r="O3160">
        <v>28.8</v>
      </c>
      <c r="P3160" t="s">
        <v>28</v>
      </c>
      <c r="Q3160" t="s">
        <v>29</v>
      </c>
      <c r="R3160" t="s">
        <v>36</v>
      </c>
      <c r="S3160">
        <v>4.9000000000000004</v>
      </c>
      <c r="T3160">
        <f>YEAR(tblOrders[[#This Row],[Order Date]])</f>
        <v>2025</v>
      </c>
      <c r="U3160" t="str">
        <f>TEXT(tblOrders[[#This Row],[Order Date]],"mmm-yyyy")</f>
        <v>Feb-2025</v>
      </c>
      <c r="V3160" s="4">
        <f>tblOrders[[#This Row],[Profit]]/tblOrders[[#This Row],[Sales Amount]]</f>
        <v>0.28571428571428575</v>
      </c>
      <c r="W3160" t="str">
        <f>VLOOKUP(tblOrders[[#This Row],[City]],CityRegion,2,0)</f>
        <v>South</v>
      </c>
      <c r="X3160" t="str">
        <f>VLOOKUP(tblOrders[[#This Row],[City]],lookups!A:C,3,0)</f>
        <v>Kerala</v>
      </c>
    </row>
    <row r="3161" spans="1:24" x14ac:dyDescent="0.25">
      <c r="A3161" t="s">
        <v>5040</v>
      </c>
      <c r="B3161" s="1">
        <v>45920</v>
      </c>
      <c r="C3161" t="s">
        <v>5041</v>
      </c>
      <c r="D3161" t="s">
        <v>39</v>
      </c>
      <c r="E3161" t="s">
        <v>101</v>
      </c>
      <c r="F3161" t="s">
        <v>102</v>
      </c>
      <c r="G3161" t="s">
        <v>24</v>
      </c>
      <c r="H3161" t="s">
        <v>103</v>
      </c>
      <c r="I3161" t="s">
        <v>76</v>
      </c>
      <c r="J3161" t="s">
        <v>45</v>
      </c>
      <c r="K3161">
        <v>1</v>
      </c>
      <c r="L3161">
        <v>120</v>
      </c>
      <c r="M3161">
        <v>0</v>
      </c>
      <c r="N3161">
        <v>120</v>
      </c>
      <c r="O3161">
        <v>42</v>
      </c>
      <c r="P3161" t="s">
        <v>28</v>
      </c>
      <c r="Q3161" t="s">
        <v>86</v>
      </c>
      <c r="R3161" t="s">
        <v>123</v>
      </c>
      <c r="S3161">
        <v>3.9</v>
      </c>
      <c r="T3161">
        <f>YEAR(tblOrders[[#This Row],[Order Date]])</f>
        <v>2025</v>
      </c>
      <c r="U3161" t="str">
        <f>TEXT(tblOrders[[#This Row],[Order Date]],"mmm-yyyy")</f>
        <v>Sep-2025</v>
      </c>
      <c r="V3161" s="4">
        <f>tblOrders[[#This Row],[Profit]]/tblOrders[[#This Row],[Sales Amount]]</f>
        <v>0.35</v>
      </c>
      <c r="W3161" t="str">
        <f>VLOOKUP(tblOrders[[#This Row],[City]],CityRegion,2,0)</f>
        <v>South</v>
      </c>
      <c r="X3161" t="str">
        <f>VLOOKUP(tblOrders[[#This Row],[City]],lookups!A:C,3,0)</f>
        <v>Kerala</v>
      </c>
    </row>
    <row r="3162" spans="1:24" x14ac:dyDescent="0.25">
      <c r="A3162" t="s">
        <v>5042</v>
      </c>
      <c r="B3162" s="1">
        <v>45926</v>
      </c>
      <c r="C3162" t="s">
        <v>5043</v>
      </c>
      <c r="D3162" t="s">
        <v>21</v>
      </c>
      <c r="E3162" t="s">
        <v>73</v>
      </c>
      <c r="F3162" t="s">
        <v>74</v>
      </c>
      <c r="G3162" t="s">
        <v>68</v>
      </c>
      <c r="H3162" t="s">
        <v>75</v>
      </c>
      <c r="I3162" t="s">
        <v>52</v>
      </c>
      <c r="J3162" t="s">
        <v>45</v>
      </c>
      <c r="K3162">
        <v>5</v>
      </c>
      <c r="L3162">
        <v>65</v>
      </c>
      <c r="M3162">
        <v>0.2</v>
      </c>
      <c r="N3162">
        <v>260</v>
      </c>
      <c r="O3162">
        <v>70</v>
      </c>
      <c r="P3162" t="s">
        <v>28</v>
      </c>
      <c r="Q3162" t="s">
        <v>29</v>
      </c>
      <c r="R3162" t="s">
        <v>36</v>
      </c>
      <c r="S3162">
        <v>2.7</v>
      </c>
      <c r="T3162">
        <f>YEAR(tblOrders[[#This Row],[Order Date]])</f>
        <v>2025</v>
      </c>
      <c r="U3162" t="str">
        <f>TEXT(tblOrders[[#This Row],[Order Date]],"mmm-yyyy")</f>
        <v>Sep-2025</v>
      </c>
      <c r="V3162" s="4">
        <f>tblOrders[[#This Row],[Profit]]/tblOrders[[#This Row],[Sales Amount]]</f>
        <v>0.26923076923076922</v>
      </c>
      <c r="W3162" t="str">
        <f>VLOOKUP(tblOrders[[#This Row],[City]],CityRegion,2,0)</f>
        <v>South</v>
      </c>
      <c r="X3162" t="str">
        <f>VLOOKUP(tblOrders[[#This Row],[City]],lookups!A:C,3,0)</f>
        <v>Kerala</v>
      </c>
    </row>
    <row r="3163" spans="1:24" x14ac:dyDescent="0.25">
      <c r="A3163" t="s">
        <v>5044</v>
      </c>
      <c r="B3163" s="1">
        <v>45992</v>
      </c>
      <c r="C3163" t="s">
        <v>826</v>
      </c>
      <c r="D3163" t="s">
        <v>39</v>
      </c>
      <c r="E3163" t="s">
        <v>79</v>
      </c>
      <c r="F3163" t="s">
        <v>80</v>
      </c>
      <c r="G3163" t="s">
        <v>68</v>
      </c>
      <c r="H3163" t="s">
        <v>81</v>
      </c>
      <c r="I3163" t="s">
        <v>70</v>
      </c>
      <c r="J3163" t="s">
        <v>34</v>
      </c>
      <c r="K3163">
        <v>2</v>
      </c>
      <c r="L3163">
        <v>799</v>
      </c>
      <c r="M3163">
        <v>0.15</v>
      </c>
      <c r="N3163">
        <v>1358.3</v>
      </c>
      <c r="O3163">
        <v>118.3</v>
      </c>
      <c r="P3163" t="s">
        <v>28</v>
      </c>
      <c r="Q3163" t="s">
        <v>91</v>
      </c>
      <c r="R3163" t="s">
        <v>36</v>
      </c>
      <c r="S3163">
        <v>4.0999999999999996</v>
      </c>
      <c r="T3163">
        <f>YEAR(tblOrders[[#This Row],[Order Date]])</f>
        <v>2025</v>
      </c>
      <c r="U3163" t="str">
        <f>TEXT(tblOrders[[#This Row],[Order Date]],"mmm-yyyy")</f>
        <v>Dec-2025</v>
      </c>
      <c r="V3163" s="4">
        <f>tblOrders[[#This Row],[Profit]]/tblOrders[[#This Row],[Sales Amount]]</f>
        <v>8.7094161819921967E-2</v>
      </c>
      <c r="W3163" t="str">
        <f>VLOOKUP(tblOrders[[#This Row],[City]],CityRegion,2,0)</f>
        <v>South</v>
      </c>
      <c r="X3163" t="str">
        <f>VLOOKUP(tblOrders[[#This Row],[City]],lookups!A:C,3,0)</f>
        <v>Telengana</v>
      </c>
    </row>
    <row r="3164" spans="1:24" x14ac:dyDescent="0.25">
      <c r="A3164" t="s">
        <v>5045</v>
      </c>
      <c r="B3164" s="1">
        <v>45977</v>
      </c>
      <c r="C3164" t="s">
        <v>2537</v>
      </c>
      <c r="D3164" t="s">
        <v>39</v>
      </c>
      <c r="E3164" t="s">
        <v>55</v>
      </c>
      <c r="F3164" t="s">
        <v>56</v>
      </c>
      <c r="G3164" t="s">
        <v>24</v>
      </c>
      <c r="H3164" t="s">
        <v>51</v>
      </c>
      <c r="I3164" t="s">
        <v>26</v>
      </c>
      <c r="J3164" t="s">
        <v>45</v>
      </c>
      <c r="K3164">
        <v>5</v>
      </c>
      <c r="L3164">
        <v>42</v>
      </c>
      <c r="M3164">
        <v>0</v>
      </c>
      <c r="N3164">
        <v>210</v>
      </c>
      <c r="O3164">
        <v>90</v>
      </c>
      <c r="P3164" t="s">
        <v>28</v>
      </c>
      <c r="Q3164" t="s">
        <v>86</v>
      </c>
      <c r="R3164" t="s">
        <v>30</v>
      </c>
      <c r="S3164">
        <v>3.8</v>
      </c>
      <c r="T3164">
        <f>YEAR(tblOrders[[#This Row],[Order Date]])</f>
        <v>2025</v>
      </c>
      <c r="U3164" t="str">
        <f>TEXT(tblOrders[[#This Row],[Order Date]],"mmm-yyyy")</f>
        <v>Nov-2025</v>
      </c>
      <c r="V3164" s="4">
        <f>tblOrders[[#This Row],[Profit]]/tblOrders[[#This Row],[Sales Amount]]</f>
        <v>0.42857142857142855</v>
      </c>
      <c r="W3164" t="str">
        <f>VLOOKUP(tblOrders[[#This Row],[City]],CityRegion,2,0)</f>
        <v>South</v>
      </c>
      <c r="X3164" t="str">
        <f>VLOOKUP(tblOrders[[#This Row],[City]],lookups!A:C,3,0)</f>
        <v>Karnataka</v>
      </c>
    </row>
    <row r="3165" spans="1:24" x14ac:dyDescent="0.25">
      <c r="A3165" t="s">
        <v>5046</v>
      </c>
      <c r="B3165" s="1">
        <v>45742</v>
      </c>
      <c r="C3165" t="s">
        <v>703</v>
      </c>
      <c r="D3165" t="s">
        <v>39</v>
      </c>
      <c r="E3165" t="s">
        <v>55</v>
      </c>
      <c r="F3165" t="s">
        <v>56</v>
      </c>
      <c r="G3165" t="s">
        <v>24</v>
      </c>
      <c r="H3165" t="s">
        <v>51</v>
      </c>
      <c r="I3165" t="s">
        <v>33</v>
      </c>
      <c r="J3165" t="s">
        <v>45</v>
      </c>
      <c r="K3165">
        <v>5</v>
      </c>
      <c r="L3165">
        <v>42</v>
      </c>
      <c r="M3165">
        <v>0.1</v>
      </c>
      <c r="N3165">
        <v>189</v>
      </c>
      <c r="O3165">
        <v>69</v>
      </c>
      <c r="P3165" t="s">
        <v>28</v>
      </c>
      <c r="Q3165" t="s">
        <v>29</v>
      </c>
      <c r="R3165" t="s">
        <v>36</v>
      </c>
      <c r="S3165">
        <v>4.9000000000000004</v>
      </c>
      <c r="T3165">
        <f>YEAR(tblOrders[[#This Row],[Order Date]])</f>
        <v>2025</v>
      </c>
      <c r="U3165" t="str">
        <f>TEXT(tblOrders[[#This Row],[Order Date]],"mmm-yyyy")</f>
        <v>Mar-2025</v>
      </c>
      <c r="V3165" s="4">
        <f>tblOrders[[#This Row],[Profit]]/tblOrders[[#This Row],[Sales Amount]]</f>
        <v>0.36507936507936506</v>
      </c>
      <c r="W3165" t="str">
        <f>VLOOKUP(tblOrders[[#This Row],[City]],CityRegion,2,0)</f>
        <v>North</v>
      </c>
      <c r="X3165" t="str">
        <f>VLOOKUP(tblOrders[[#This Row],[City]],lookups!A:C,3,0)</f>
        <v>Delhi</v>
      </c>
    </row>
    <row r="3166" spans="1:24" x14ac:dyDescent="0.25">
      <c r="A3166" t="s">
        <v>5047</v>
      </c>
      <c r="B3166" s="1">
        <v>45725</v>
      </c>
      <c r="C3166" t="s">
        <v>5048</v>
      </c>
      <c r="D3166" t="s">
        <v>21</v>
      </c>
      <c r="E3166" t="s">
        <v>108</v>
      </c>
      <c r="F3166" t="s">
        <v>109</v>
      </c>
      <c r="G3166" t="s">
        <v>62</v>
      </c>
      <c r="H3166" t="s">
        <v>110</v>
      </c>
      <c r="I3166" t="s">
        <v>52</v>
      </c>
      <c r="J3166" t="s">
        <v>34</v>
      </c>
      <c r="K3166">
        <v>5</v>
      </c>
      <c r="L3166">
        <v>110</v>
      </c>
      <c r="M3166">
        <v>0</v>
      </c>
      <c r="N3166">
        <v>550</v>
      </c>
      <c r="O3166">
        <v>210</v>
      </c>
      <c r="P3166" t="s">
        <v>28</v>
      </c>
      <c r="Q3166" t="s">
        <v>86</v>
      </c>
      <c r="R3166" t="s">
        <v>36</v>
      </c>
      <c r="S3166">
        <v>3.5</v>
      </c>
      <c r="T3166">
        <f>YEAR(tblOrders[[#This Row],[Order Date]])</f>
        <v>2025</v>
      </c>
      <c r="U3166" t="str">
        <f>TEXT(tblOrders[[#This Row],[Order Date]],"mmm-yyyy")</f>
        <v>Mar-2025</v>
      </c>
      <c r="V3166" s="4">
        <f>tblOrders[[#This Row],[Profit]]/tblOrders[[#This Row],[Sales Amount]]</f>
        <v>0.38181818181818183</v>
      </c>
      <c r="W3166" t="str">
        <f>VLOOKUP(tblOrders[[#This Row],[City]],CityRegion,2,0)</f>
        <v>South</v>
      </c>
      <c r="X3166" t="str">
        <f>VLOOKUP(tblOrders[[#This Row],[City]],lookups!A:C,3,0)</f>
        <v>Kerala</v>
      </c>
    </row>
    <row r="3167" spans="1:24" x14ac:dyDescent="0.25">
      <c r="A3167" t="s">
        <v>5049</v>
      </c>
      <c r="B3167" s="1">
        <v>45819</v>
      </c>
      <c r="C3167" t="s">
        <v>2828</v>
      </c>
      <c r="D3167" t="s">
        <v>21</v>
      </c>
      <c r="E3167" t="s">
        <v>94</v>
      </c>
      <c r="F3167" t="s">
        <v>95</v>
      </c>
      <c r="G3167" t="s">
        <v>68</v>
      </c>
      <c r="H3167" t="s">
        <v>96</v>
      </c>
      <c r="I3167" t="s">
        <v>84</v>
      </c>
      <c r="J3167" t="s">
        <v>27</v>
      </c>
      <c r="K3167">
        <v>3</v>
      </c>
      <c r="L3167">
        <v>89</v>
      </c>
      <c r="M3167">
        <v>0.2</v>
      </c>
      <c r="N3167">
        <v>213.6</v>
      </c>
      <c r="O3167">
        <v>48.6</v>
      </c>
      <c r="P3167" t="s">
        <v>111</v>
      </c>
      <c r="Q3167" t="s">
        <v>46</v>
      </c>
      <c r="R3167" t="s">
        <v>36</v>
      </c>
      <c r="S3167">
        <v>3.2</v>
      </c>
      <c r="T3167">
        <f>YEAR(tblOrders[[#This Row],[Order Date]])</f>
        <v>2025</v>
      </c>
      <c r="U3167" t="str">
        <f>TEXT(tblOrders[[#This Row],[Order Date]],"mmm-yyyy")</f>
        <v>Jun-2025</v>
      </c>
      <c r="V3167" s="4">
        <f>tblOrders[[#This Row],[Profit]]/tblOrders[[#This Row],[Sales Amount]]</f>
        <v>0.22752808988764045</v>
      </c>
      <c r="W3167" t="str">
        <f>VLOOKUP(tblOrders[[#This Row],[City]],CityRegion,2,0)</f>
        <v>West</v>
      </c>
      <c r="X3167" t="str">
        <f>VLOOKUP(tblOrders[[#This Row],[City]],lookups!A:C,3,0)</f>
        <v>Maharashtra</v>
      </c>
    </row>
    <row r="3168" spans="1:24" x14ac:dyDescent="0.25">
      <c r="A3168" t="s">
        <v>5050</v>
      </c>
      <c r="B3168" s="1">
        <v>45672</v>
      </c>
      <c r="C3168" t="s">
        <v>3101</v>
      </c>
      <c r="D3168" t="s">
        <v>21</v>
      </c>
      <c r="E3168" t="s">
        <v>66</v>
      </c>
      <c r="F3168" t="s">
        <v>67</v>
      </c>
      <c r="G3168" t="s">
        <v>68</v>
      </c>
      <c r="H3168" t="s">
        <v>69</v>
      </c>
      <c r="I3168" t="s">
        <v>44</v>
      </c>
      <c r="J3168" t="s">
        <v>45</v>
      </c>
      <c r="K3168">
        <v>2</v>
      </c>
      <c r="L3168">
        <v>149</v>
      </c>
      <c r="M3168">
        <v>0.15</v>
      </c>
      <c r="N3168">
        <v>253.3</v>
      </c>
      <c r="O3168">
        <v>63.3</v>
      </c>
      <c r="P3168" t="s">
        <v>28</v>
      </c>
      <c r="Q3168" t="s">
        <v>91</v>
      </c>
      <c r="R3168" t="s">
        <v>36</v>
      </c>
      <c r="S3168">
        <v>3.1</v>
      </c>
      <c r="T3168">
        <f>YEAR(tblOrders[[#This Row],[Order Date]])</f>
        <v>2025</v>
      </c>
      <c r="U3168" t="str">
        <f>TEXT(tblOrders[[#This Row],[Order Date]],"mmm-yyyy")</f>
        <v>Jan-2025</v>
      </c>
      <c r="V3168" s="4">
        <f>tblOrders[[#This Row],[Profit]]/tblOrders[[#This Row],[Sales Amount]]</f>
        <v>0.24990130280300038</v>
      </c>
      <c r="W3168" t="str">
        <f>VLOOKUP(tblOrders[[#This Row],[City]],CityRegion,2,0)</f>
        <v>South</v>
      </c>
      <c r="X3168" t="str">
        <f>VLOOKUP(tblOrders[[#This Row],[City]],lookups!A:C,3,0)</f>
        <v>Kerala</v>
      </c>
    </row>
    <row r="3169" spans="1:24" x14ac:dyDescent="0.25">
      <c r="A3169" t="s">
        <v>5051</v>
      </c>
      <c r="B3169" s="1">
        <v>45724</v>
      </c>
      <c r="C3169" t="s">
        <v>5052</v>
      </c>
      <c r="D3169" t="s">
        <v>21</v>
      </c>
      <c r="E3169" t="s">
        <v>114</v>
      </c>
      <c r="F3169" t="s">
        <v>115</v>
      </c>
      <c r="G3169" t="s">
        <v>42</v>
      </c>
      <c r="H3169" t="s">
        <v>116</v>
      </c>
      <c r="I3169" t="s">
        <v>70</v>
      </c>
      <c r="J3169" t="s">
        <v>34</v>
      </c>
      <c r="K3169">
        <v>5</v>
      </c>
      <c r="L3169">
        <v>12</v>
      </c>
      <c r="M3169">
        <v>0</v>
      </c>
      <c r="N3169">
        <v>60</v>
      </c>
      <c r="O3169">
        <v>30</v>
      </c>
      <c r="P3169" t="s">
        <v>111</v>
      </c>
      <c r="Q3169" t="s">
        <v>29</v>
      </c>
      <c r="R3169" t="s">
        <v>36</v>
      </c>
      <c r="S3169">
        <v>4.5999999999999996</v>
      </c>
      <c r="T3169">
        <f>YEAR(tblOrders[[#This Row],[Order Date]])</f>
        <v>2025</v>
      </c>
      <c r="U3169" t="str">
        <f>TEXT(tblOrders[[#This Row],[Order Date]],"mmm-yyyy")</f>
        <v>Mar-2025</v>
      </c>
      <c r="V3169" s="4">
        <f>tblOrders[[#This Row],[Profit]]/tblOrders[[#This Row],[Sales Amount]]</f>
        <v>0.5</v>
      </c>
      <c r="W3169" t="str">
        <f>VLOOKUP(tblOrders[[#This Row],[City]],CityRegion,2,0)</f>
        <v>South</v>
      </c>
      <c r="X3169" t="str">
        <f>VLOOKUP(tblOrders[[#This Row],[City]],lookups!A:C,3,0)</f>
        <v>Telengana</v>
      </c>
    </row>
    <row r="3170" spans="1:24" x14ac:dyDescent="0.25">
      <c r="A3170" t="s">
        <v>5053</v>
      </c>
      <c r="B3170" s="1">
        <v>45838</v>
      </c>
      <c r="C3170" t="s">
        <v>5054</v>
      </c>
      <c r="D3170" t="s">
        <v>21</v>
      </c>
      <c r="E3170" t="s">
        <v>55</v>
      </c>
      <c r="F3170" t="s">
        <v>56</v>
      </c>
      <c r="G3170" t="s">
        <v>24</v>
      </c>
      <c r="H3170" t="s">
        <v>51</v>
      </c>
      <c r="I3170" t="s">
        <v>44</v>
      </c>
      <c r="J3170" t="s">
        <v>27</v>
      </c>
      <c r="K3170">
        <v>3</v>
      </c>
      <c r="L3170">
        <v>42</v>
      </c>
      <c r="M3170">
        <v>0.15</v>
      </c>
      <c r="N3170">
        <v>107.1</v>
      </c>
      <c r="O3170">
        <v>35.1</v>
      </c>
      <c r="P3170" t="s">
        <v>28</v>
      </c>
      <c r="Q3170" t="s">
        <v>29</v>
      </c>
      <c r="R3170" t="s">
        <v>36</v>
      </c>
      <c r="S3170">
        <v>3.6</v>
      </c>
      <c r="T3170">
        <f>YEAR(tblOrders[[#This Row],[Order Date]])</f>
        <v>2025</v>
      </c>
      <c r="U3170" t="str">
        <f>TEXT(tblOrders[[#This Row],[Order Date]],"mmm-yyyy")</f>
        <v>Jun-2025</v>
      </c>
      <c r="V3170" s="4">
        <f>tblOrders[[#This Row],[Profit]]/tblOrders[[#This Row],[Sales Amount]]</f>
        <v>0.32773109243697485</v>
      </c>
      <c r="W3170" t="str">
        <f>VLOOKUP(tblOrders[[#This Row],[City]],CityRegion,2,0)</f>
        <v>South</v>
      </c>
      <c r="X3170" t="str">
        <f>VLOOKUP(tblOrders[[#This Row],[City]],lookups!A:C,3,0)</f>
        <v>Kerala</v>
      </c>
    </row>
    <row r="3171" spans="1:24" x14ac:dyDescent="0.25">
      <c r="A3171" t="s">
        <v>5055</v>
      </c>
      <c r="B3171" s="1">
        <v>45941</v>
      </c>
      <c r="C3171" t="s">
        <v>2310</v>
      </c>
      <c r="D3171" t="s">
        <v>21</v>
      </c>
      <c r="E3171" t="s">
        <v>73</v>
      </c>
      <c r="F3171" t="s">
        <v>74</v>
      </c>
      <c r="G3171" t="s">
        <v>68</v>
      </c>
      <c r="H3171" t="s">
        <v>75</v>
      </c>
      <c r="I3171" t="s">
        <v>44</v>
      </c>
      <c r="J3171" t="s">
        <v>27</v>
      </c>
      <c r="K3171">
        <v>5</v>
      </c>
      <c r="L3171">
        <v>65</v>
      </c>
      <c r="M3171">
        <v>0.2</v>
      </c>
      <c r="N3171">
        <v>260</v>
      </c>
      <c r="O3171">
        <v>70</v>
      </c>
      <c r="P3171" t="s">
        <v>28</v>
      </c>
      <c r="Q3171" t="s">
        <v>29</v>
      </c>
      <c r="R3171" t="s">
        <v>30</v>
      </c>
      <c r="S3171">
        <v>4.4000000000000004</v>
      </c>
      <c r="T3171">
        <f>YEAR(tblOrders[[#This Row],[Order Date]])</f>
        <v>2025</v>
      </c>
      <c r="U3171" t="str">
        <f>TEXT(tblOrders[[#This Row],[Order Date]],"mmm-yyyy")</f>
        <v>Oct-2025</v>
      </c>
      <c r="V3171" s="4">
        <f>tblOrders[[#This Row],[Profit]]/tblOrders[[#This Row],[Sales Amount]]</f>
        <v>0.26923076923076922</v>
      </c>
      <c r="W3171" t="str">
        <f>VLOOKUP(tblOrders[[#This Row],[City]],CityRegion,2,0)</f>
        <v>South</v>
      </c>
      <c r="X3171" t="str">
        <f>VLOOKUP(tblOrders[[#This Row],[City]],lookups!A:C,3,0)</f>
        <v>Kerala</v>
      </c>
    </row>
    <row r="3172" spans="1:24" x14ac:dyDescent="0.25">
      <c r="A3172" t="s">
        <v>5056</v>
      </c>
      <c r="B3172" s="1">
        <v>45660</v>
      </c>
      <c r="C3172" t="s">
        <v>5057</v>
      </c>
      <c r="D3172" t="s">
        <v>39</v>
      </c>
      <c r="E3172" t="s">
        <v>49</v>
      </c>
      <c r="F3172" t="s">
        <v>50</v>
      </c>
      <c r="G3172" t="s">
        <v>24</v>
      </c>
      <c r="H3172" t="s">
        <v>51</v>
      </c>
      <c r="I3172" t="s">
        <v>44</v>
      </c>
      <c r="J3172" t="s">
        <v>45</v>
      </c>
      <c r="K3172">
        <v>4</v>
      </c>
      <c r="L3172">
        <v>85</v>
      </c>
      <c r="M3172">
        <v>0</v>
      </c>
      <c r="N3172">
        <v>340</v>
      </c>
      <c r="O3172">
        <v>132</v>
      </c>
      <c r="P3172" t="s">
        <v>28</v>
      </c>
      <c r="Q3172" t="s">
        <v>86</v>
      </c>
      <c r="R3172" t="s">
        <v>36</v>
      </c>
      <c r="S3172">
        <v>4.7</v>
      </c>
      <c r="T3172">
        <f>YEAR(tblOrders[[#This Row],[Order Date]])</f>
        <v>2025</v>
      </c>
      <c r="U3172" t="str">
        <f>TEXT(tblOrders[[#This Row],[Order Date]],"mmm-yyyy")</f>
        <v>Jan-2025</v>
      </c>
      <c r="V3172" s="4">
        <f>tblOrders[[#This Row],[Profit]]/tblOrders[[#This Row],[Sales Amount]]</f>
        <v>0.38823529411764707</v>
      </c>
      <c r="W3172" t="str">
        <f>VLOOKUP(tblOrders[[#This Row],[City]],CityRegion,2,0)</f>
        <v>South</v>
      </c>
      <c r="X3172" t="str">
        <f>VLOOKUP(tblOrders[[#This Row],[City]],lookups!A:C,3,0)</f>
        <v>Kerala</v>
      </c>
    </row>
    <row r="3173" spans="1:24" x14ac:dyDescent="0.25">
      <c r="A3173" t="s">
        <v>5058</v>
      </c>
      <c r="B3173" s="1">
        <v>45991</v>
      </c>
      <c r="C3173" t="s">
        <v>3551</v>
      </c>
      <c r="D3173" t="s">
        <v>39</v>
      </c>
      <c r="E3173" t="s">
        <v>79</v>
      </c>
      <c r="F3173" t="s">
        <v>80</v>
      </c>
      <c r="G3173" t="s">
        <v>68</v>
      </c>
      <c r="H3173" t="s">
        <v>81</v>
      </c>
      <c r="I3173" t="s">
        <v>84</v>
      </c>
      <c r="J3173" t="s">
        <v>27</v>
      </c>
      <c r="K3173">
        <v>5</v>
      </c>
      <c r="L3173">
        <v>799</v>
      </c>
      <c r="M3173">
        <v>0</v>
      </c>
      <c r="N3173">
        <v>3995</v>
      </c>
      <c r="O3173">
        <v>895</v>
      </c>
      <c r="P3173" t="s">
        <v>28</v>
      </c>
      <c r="Q3173" t="s">
        <v>46</v>
      </c>
      <c r="R3173" t="s">
        <v>123</v>
      </c>
      <c r="S3173">
        <v>3.4</v>
      </c>
      <c r="T3173">
        <f>YEAR(tblOrders[[#This Row],[Order Date]])</f>
        <v>2025</v>
      </c>
      <c r="U3173" t="str">
        <f>TEXT(tblOrders[[#This Row],[Order Date]],"mmm-yyyy")</f>
        <v>Nov-2025</v>
      </c>
      <c r="V3173" s="4">
        <f>tblOrders[[#This Row],[Profit]]/tblOrders[[#This Row],[Sales Amount]]</f>
        <v>0.22403003754693368</v>
      </c>
      <c r="W3173" t="str">
        <f>VLOOKUP(tblOrders[[#This Row],[City]],CityRegion,2,0)</f>
        <v>West</v>
      </c>
      <c r="X3173" t="str">
        <f>VLOOKUP(tblOrders[[#This Row],[City]],lookups!A:C,3,0)</f>
        <v>Maharashtra</v>
      </c>
    </row>
    <row r="3174" spans="1:24" x14ac:dyDescent="0.25">
      <c r="A3174" t="s">
        <v>5059</v>
      </c>
      <c r="B3174" s="1">
        <v>45660</v>
      </c>
      <c r="C3174" t="s">
        <v>2482</v>
      </c>
      <c r="D3174" t="s">
        <v>21</v>
      </c>
      <c r="E3174" t="s">
        <v>66</v>
      </c>
      <c r="F3174" t="s">
        <v>67</v>
      </c>
      <c r="G3174" t="s">
        <v>68</v>
      </c>
      <c r="H3174" t="s">
        <v>69</v>
      </c>
      <c r="I3174" t="s">
        <v>52</v>
      </c>
      <c r="J3174" t="s">
        <v>45</v>
      </c>
      <c r="K3174">
        <v>2</v>
      </c>
      <c r="L3174">
        <v>149</v>
      </c>
      <c r="M3174">
        <v>0.15</v>
      </c>
      <c r="N3174">
        <v>253.3</v>
      </c>
      <c r="O3174">
        <v>63.3</v>
      </c>
      <c r="P3174" t="s">
        <v>111</v>
      </c>
      <c r="Q3174" t="s">
        <v>29</v>
      </c>
      <c r="R3174" t="s">
        <v>36</v>
      </c>
      <c r="S3174">
        <v>4.2</v>
      </c>
      <c r="T3174">
        <f>YEAR(tblOrders[[#This Row],[Order Date]])</f>
        <v>2025</v>
      </c>
      <c r="U3174" t="str">
        <f>TEXT(tblOrders[[#This Row],[Order Date]],"mmm-yyyy")</f>
        <v>Jan-2025</v>
      </c>
      <c r="V3174" s="4">
        <f>tblOrders[[#This Row],[Profit]]/tblOrders[[#This Row],[Sales Amount]]</f>
        <v>0.24990130280300038</v>
      </c>
      <c r="W3174" t="str">
        <f>VLOOKUP(tblOrders[[#This Row],[City]],CityRegion,2,0)</f>
        <v>South</v>
      </c>
      <c r="X3174" t="str">
        <f>VLOOKUP(tblOrders[[#This Row],[City]],lookups!A:C,3,0)</f>
        <v>Kerala</v>
      </c>
    </row>
    <row r="3175" spans="1:24" x14ac:dyDescent="0.25">
      <c r="A3175" t="s">
        <v>5060</v>
      </c>
      <c r="B3175" s="1">
        <v>45945</v>
      </c>
      <c r="C3175" t="s">
        <v>5061</v>
      </c>
      <c r="D3175" t="s">
        <v>21</v>
      </c>
      <c r="E3175" t="s">
        <v>108</v>
      </c>
      <c r="F3175" t="s">
        <v>109</v>
      </c>
      <c r="G3175" t="s">
        <v>62</v>
      </c>
      <c r="H3175" t="s">
        <v>110</v>
      </c>
      <c r="I3175" t="s">
        <v>33</v>
      </c>
      <c r="J3175" t="s">
        <v>45</v>
      </c>
      <c r="K3175">
        <v>2</v>
      </c>
      <c r="L3175">
        <v>110</v>
      </c>
      <c r="M3175">
        <v>0.2</v>
      </c>
      <c r="N3175">
        <v>176</v>
      </c>
      <c r="O3175">
        <v>40</v>
      </c>
      <c r="P3175" t="s">
        <v>85</v>
      </c>
      <c r="Q3175" t="s">
        <v>91</v>
      </c>
      <c r="R3175" t="s">
        <v>36</v>
      </c>
      <c r="S3175">
        <v>3.7</v>
      </c>
      <c r="T3175">
        <f>YEAR(tblOrders[[#This Row],[Order Date]])</f>
        <v>2025</v>
      </c>
      <c r="U3175" t="str">
        <f>TEXT(tblOrders[[#This Row],[Order Date]],"mmm-yyyy")</f>
        <v>Oct-2025</v>
      </c>
      <c r="V3175" s="4">
        <f>tblOrders[[#This Row],[Profit]]/tblOrders[[#This Row],[Sales Amount]]</f>
        <v>0.22727272727272727</v>
      </c>
      <c r="W3175" t="str">
        <f>VLOOKUP(tblOrders[[#This Row],[City]],CityRegion,2,0)</f>
        <v>North</v>
      </c>
      <c r="X3175" t="str">
        <f>VLOOKUP(tblOrders[[#This Row],[City]],lookups!A:C,3,0)</f>
        <v>Delhi</v>
      </c>
    </row>
    <row r="3176" spans="1:24" x14ac:dyDescent="0.25">
      <c r="A3176" t="s">
        <v>5062</v>
      </c>
      <c r="B3176" s="1">
        <v>45855</v>
      </c>
      <c r="C3176" t="s">
        <v>2389</v>
      </c>
      <c r="D3176" t="s">
        <v>39</v>
      </c>
      <c r="E3176" t="s">
        <v>40</v>
      </c>
      <c r="F3176" t="s">
        <v>41</v>
      </c>
      <c r="G3176" t="s">
        <v>42</v>
      </c>
      <c r="H3176" t="s">
        <v>43</v>
      </c>
      <c r="I3176" t="s">
        <v>76</v>
      </c>
      <c r="J3176" t="s">
        <v>34</v>
      </c>
      <c r="K3176">
        <v>2</v>
      </c>
      <c r="L3176">
        <v>18</v>
      </c>
      <c r="M3176">
        <v>0.2</v>
      </c>
      <c r="N3176">
        <v>28.8</v>
      </c>
      <c r="O3176">
        <v>10.8</v>
      </c>
      <c r="P3176" t="s">
        <v>85</v>
      </c>
      <c r="Q3176" t="s">
        <v>35</v>
      </c>
      <c r="R3176" t="s">
        <v>36</v>
      </c>
      <c r="S3176">
        <v>2.5</v>
      </c>
      <c r="T3176">
        <f>YEAR(tblOrders[[#This Row],[Order Date]])</f>
        <v>2025</v>
      </c>
      <c r="U3176" t="str">
        <f>TEXT(tblOrders[[#This Row],[Order Date]],"mmm-yyyy")</f>
        <v>Jul-2025</v>
      </c>
      <c r="V3176" s="4">
        <f>tblOrders[[#This Row],[Profit]]/tblOrders[[#This Row],[Sales Amount]]</f>
        <v>0.375</v>
      </c>
      <c r="W3176" t="str">
        <f>VLOOKUP(tblOrders[[#This Row],[City]],CityRegion,2,0)</f>
        <v>South</v>
      </c>
      <c r="X3176" t="str">
        <f>VLOOKUP(tblOrders[[#This Row],[City]],lookups!A:C,3,0)</f>
        <v>Kerala</v>
      </c>
    </row>
    <row r="3177" spans="1:24" x14ac:dyDescent="0.25">
      <c r="A3177" t="s">
        <v>5063</v>
      </c>
      <c r="B3177" s="1">
        <v>46021</v>
      </c>
      <c r="C3177" t="s">
        <v>3376</v>
      </c>
      <c r="D3177" t="s">
        <v>21</v>
      </c>
      <c r="E3177" t="s">
        <v>73</v>
      </c>
      <c r="F3177" t="s">
        <v>74</v>
      </c>
      <c r="G3177" t="s">
        <v>68</v>
      </c>
      <c r="H3177" t="s">
        <v>75</v>
      </c>
      <c r="I3177" t="s">
        <v>130</v>
      </c>
      <c r="J3177" t="s">
        <v>27</v>
      </c>
      <c r="K3177">
        <v>4</v>
      </c>
      <c r="L3177">
        <v>65</v>
      </c>
      <c r="M3177">
        <v>0.15</v>
      </c>
      <c r="N3177">
        <v>221</v>
      </c>
      <c r="O3177">
        <v>69</v>
      </c>
      <c r="P3177" t="s">
        <v>28</v>
      </c>
      <c r="Q3177" t="s">
        <v>46</v>
      </c>
      <c r="R3177" t="s">
        <v>36</v>
      </c>
      <c r="S3177">
        <v>3</v>
      </c>
      <c r="T3177">
        <f>YEAR(tblOrders[[#This Row],[Order Date]])</f>
        <v>2025</v>
      </c>
      <c r="U3177" t="str">
        <f>TEXT(tblOrders[[#This Row],[Order Date]],"mmm-yyyy")</f>
        <v>Dec-2025</v>
      </c>
      <c r="V3177" s="4">
        <f>tblOrders[[#This Row],[Profit]]/tblOrders[[#This Row],[Sales Amount]]</f>
        <v>0.31221719457013575</v>
      </c>
      <c r="W3177" t="str">
        <f>VLOOKUP(tblOrders[[#This Row],[City]],CityRegion,2,0)</f>
        <v>West</v>
      </c>
      <c r="X3177" t="str">
        <f>VLOOKUP(tblOrders[[#This Row],[City]],lookups!A:C,3,0)</f>
        <v>Maharashtra</v>
      </c>
    </row>
    <row r="3178" spans="1:24" x14ac:dyDescent="0.25">
      <c r="A3178" t="s">
        <v>5064</v>
      </c>
      <c r="B3178" s="1">
        <v>45941</v>
      </c>
      <c r="C3178" t="s">
        <v>1652</v>
      </c>
      <c r="D3178" t="s">
        <v>21</v>
      </c>
      <c r="E3178" t="s">
        <v>66</v>
      </c>
      <c r="F3178" t="s">
        <v>67</v>
      </c>
      <c r="G3178" t="s">
        <v>68</v>
      </c>
      <c r="H3178" t="s">
        <v>69</v>
      </c>
      <c r="I3178" t="s">
        <v>139</v>
      </c>
      <c r="J3178" t="s">
        <v>27</v>
      </c>
      <c r="K3178">
        <v>5</v>
      </c>
      <c r="L3178">
        <v>149</v>
      </c>
      <c r="M3178">
        <v>0.2</v>
      </c>
      <c r="N3178">
        <v>596</v>
      </c>
      <c r="O3178">
        <v>121</v>
      </c>
      <c r="P3178" t="s">
        <v>28</v>
      </c>
      <c r="Q3178" t="s">
        <v>46</v>
      </c>
      <c r="R3178" t="s">
        <v>36</v>
      </c>
      <c r="S3178">
        <v>2.5</v>
      </c>
      <c r="T3178">
        <f>YEAR(tblOrders[[#This Row],[Order Date]])</f>
        <v>2025</v>
      </c>
      <c r="U3178" t="str">
        <f>TEXT(tblOrders[[#This Row],[Order Date]],"mmm-yyyy")</f>
        <v>Oct-2025</v>
      </c>
      <c r="V3178" s="4">
        <f>tblOrders[[#This Row],[Profit]]/tblOrders[[#This Row],[Sales Amount]]</f>
        <v>0.20302013422818793</v>
      </c>
      <c r="W3178" t="str">
        <f>VLOOKUP(tblOrders[[#This Row],[City]],CityRegion,2,0)</f>
        <v>South</v>
      </c>
      <c r="X3178" t="str">
        <f>VLOOKUP(tblOrders[[#This Row],[City]],lookups!A:C,3,0)</f>
        <v>Tamil Nadu</v>
      </c>
    </row>
    <row r="3179" spans="1:24" x14ac:dyDescent="0.25">
      <c r="A3179" t="s">
        <v>5065</v>
      </c>
      <c r="B3179" s="1">
        <v>45969</v>
      </c>
      <c r="C3179" t="s">
        <v>4974</v>
      </c>
      <c r="D3179" t="s">
        <v>21</v>
      </c>
      <c r="E3179" t="s">
        <v>49</v>
      </c>
      <c r="F3179" t="s">
        <v>50</v>
      </c>
      <c r="G3179" t="s">
        <v>24</v>
      </c>
      <c r="H3179" t="s">
        <v>51</v>
      </c>
      <c r="I3179" t="s">
        <v>57</v>
      </c>
      <c r="J3179" t="s">
        <v>34</v>
      </c>
      <c r="K3179">
        <v>3</v>
      </c>
      <c r="L3179">
        <v>85</v>
      </c>
      <c r="M3179">
        <v>0.05</v>
      </c>
      <c r="N3179">
        <v>242.25</v>
      </c>
      <c r="O3179">
        <v>86.25</v>
      </c>
      <c r="P3179" t="s">
        <v>28</v>
      </c>
      <c r="Q3179" t="s">
        <v>35</v>
      </c>
      <c r="R3179" t="s">
        <v>30</v>
      </c>
      <c r="S3179">
        <v>3.1</v>
      </c>
      <c r="T3179">
        <f>YEAR(tblOrders[[#This Row],[Order Date]])</f>
        <v>2025</v>
      </c>
      <c r="U3179" t="str">
        <f>TEXT(tblOrders[[#This Row],[Order Date]],"mmm-yyyy")</f>
        <v>Nov-2025</v>
      </c>
      <c r="V3179" s="4">
        <f>tblOrders[[#This Row],[Profit]]/tblOrders[[#This Row],[Sales Amount]]</f>
        <v>0.35603715170278638</v>
      </c>
      <c r="W3179" t="str">
        <f>VLOOKUP(tblOrders[[#This Row],[City]],CityRegion,2,0)</f>
        <v>South</v>
      </c>
      <c r="X3179" t="str">
        <f>VLOOKUP(tblOrders[[#This Row],[City]],lookups!A:C,3,0)</f>
        <v>Kerala</v>
      </c>
    </row>
    <row r="3180" spans="1:24" x14ac:dyDescent="0.25">
      <c r="A3180" t="s">
        <v>5066</v>
      </c>
      <c r="B3180" s="1">
        <v>45986</v>
      </c>
      <c r="C3180" t="s">
        <v>3482</v>
      </c>
      <c r="D3180" t="s">
        <v>21</v>
      </c>
      <c r="E3180" t="s">
        <v>79</v>
      </c>
      <c r="F3180" t="s">
        <v>80</v>
      </c>
      <c r="G3180" t="s">
        <v>68</v>
      </c>
      <c r="H3180" t="s">
        <v>81</v>
      </c>
      <c r="I3180" t="s">
        <v>139</v>
      </c>
      <c r="J3180" t="s">
        <v>27</v>
      </c>
      <c r="K3180">
        <v>2</v>
      </c>
      <c r="L3180">
        <v>799</v>
      </c>
      <c r="M3180">
        <v>0.05</v>
      </c>
      <c r="N3180">
        <v>1518.1</v>
      </c>
      <c r="O3180">
        <v>278.10000000000002</v>
      </c>
      <c r="P3180" t="s">
        <v>28</v>
      </c>
      <c r="Q3180" t="s">
        <v>86</v>
      </c>
      <c r="R3180" t="s">
        <v>123</v>
      </c>
      <c r="S3180">
        <v>3.4</v>
      </c>
      <c r="T3180">
        <f>YEAR(tblOrders[[#This Row],[Order Date]])</f>
        <v>2025</v>
      </c>
      <c r="U3180" t="str">
        <f>TEXT(tblOrders[[#This Row],[Order Date]],"mmm-yyyy")</f>
        <v>Nov-2025</v>
      </c>
      <c r="V3180" s="4">
        <f>tblOrders[[#This Row],[Profit]]/tblOrders[[#This Row],[Sales Amount]]</f>
        <v>0.18318951320729862</v>
      </c>
      <c r="W3180" t="str">
        <f>VLOOKUP(tblOrders[[#This Row],[City]],CityRegion,2,0)</f>
        <v>South</v>
      </c>
      <c r="X3180" t="str">
        <f>VLOOKUP(tblOrders[[#This Row],[City]],lookups!A:C,3,0)</f>
        <v>Tamil Nadu</v>
      </c>
    </row>
    <row r="3181" spans="1:24" x14ac:dyDescent="0.25">
      <c r="A3181" t="s">
        <v>5067</v>
      </c>
      <c r="B3181" s="1">
        <v>45729</v>
      </c>
      <c r="C3181" t="s">
        <v>208</v>
      </c>
      <c r="D3181" t="s">
        <v>21</v>
      </c>
      <c r="E3181" t="s">
        <v>49</v>
      </c>
      <c r="F3181" t="s">
        <v>50</v>
      </c>
      <c r="G3181" t="s">
        <v>24</v>
      </c>
      <c r="H3181" t="s">
        <v>51</v>
      </c>
      <c r="I3181" t="s">
        <v>57</v>
      </c>
      <c r="J3181" t="s">
        <v>45</v>
      </c>
      <c r="K3181">
        <v>1</v>
      </c>
      <c r="L3181">
        <v>85</v>
      </c>
      <c r="M3181">
        <v>0.1</v>
      </c>
      <c r="N3181">
        <v>76.5</v>
      </c>
      <c r="O3181">
        <v>24.5</v>
      </c>
      <c r="P3181" t="s">
        <v>28</v>
      </c>
      <c r="Q3181" t="s">
        <v>86</v>
      </c>
      <c r="R3181" t="s">
        <v>123</v>
      </c>
      <c r="S3181">
        <v>4.3</v>
      </c>
      <c r="T3181">
        <f>YEAR(tblOrders[[#This Row],[Order Date]])</f>
        <v>2025</v>
      </c>
      <c r="U3181" t="str">
        <f>TEXT(tblOrders[[#This Row],[Order Date]],"mmm-yyyy")</f>
        <v>Mar-2025</v>
      </c>
      <c r="V3181" s="4">
        <f>tblOrders[[#This Row],[Profit]]/tblOrders[[#This Row],[Sales Amount]]</f>
        <v>0.3202614379084967</v>
      </c>
      <c r="W3181" t="str">
        <f>VLOOKUP(tblOrders[[#This Row],[City]],CityRegion,2,0)</f>
        <v>South</v>
      </c>
      <c r="X3181" t="str">
        <f>VLOOKUP(tblOrders[[#This Row],[City]],lookups!A:C,3,0)</f>
        <v>Kerala</v>
      </c>
    </row>
    <row r="3182" spans="1:24" x14ac:dyDescent="0.25">
      <c r="A3182" t="s">
        <v>5068</v>
      </c>
      <c r="B3182" s="1">
        <v>45753</v>
      </c>
      <c r="C3182" t="s">
        <v>5069</v>
      </c>
      <c r="D3182" t="s">
        <v>21</v>
      </c>
      <c r="E3182" t="s">
        <v>94</v>
      </c>
      <c r="F3182" t="s">
        <v>95</v>
      </c>
      <c r="G3182" t="s">
        <v>68</v>
      </c>
      <c r="H3182" t="s">
        <v>96</v>
      </c>
      <c r="I3182" t="s">
        <v>139</v>
      </c>
      <c r="J3182" t="s">
        <v>45</v>
      </c>
      <c r="K3182">
        <v>5</v>
      </c>
      <c r="L3182">
        <v>89</v>
      </c>
      <c r="M3182">
        <v>0</v>
      </c>
      <c r="N3182">
        <v>445</v>
      </c>
      <c r="O3182">
        <v>170</v>
      </c>
      <c r="P3182" t="s">
        <v>28</v>
      </c>
      <c r="Q3182" t="s">
        <v>91</v>
      </c>
      <c r="R3182" t="s">
        <v>36</v>
      </c>
      <c r="S3182">
        <v>2.9</v>
      </c>
      <c r="T3182">
        <f>YEAR(tblOrders[[#This Row],[Order Date]])</f>
        <v>2025</v>
      </c>
      <c r="U3182" t="str">
        <f>TEXT(tblOrders[[#This Row],[Order Date]],"mmm-yyyy")</f>
        <v>Apr-2025</v>
      </c>
      <c r="V3182" s="4">
        <f>tblOrders[[#This Row],[Profit]]/tblOrders[[#This Row],[Sales Amount]]</f>
        <v>0.38202247191011235</v>
      </c>
      <c r="W3182" t="str">
        <f>VLOOKUP(tblOrders[[#This Row],[City]],CityRegion,2,0)</f>
        <v>South</v>
      </c>
      <c r="X3182" t="str">
        <f>VLOOKUP(tblOrders[[#This Row],[City]],lookups!A:C,3,0)</f>
        <v>Tamil Nadu</v>
      </c>
    </row>
    <row r="3183" spans="1:24" x14ac:dyDescent="0.25">
      <c r="A3183" t="s">
        <v>5070</v>
      </c>
      <c r="B3183" s="1">
        <v>46016</v>
      </c>
      <c r="C3183" t="s">
        <v>880</v>
      </c>
      <c r="D3183" t="s">
        <v>39</v>
      </c>
      <c r="E3183" t="s">
        <v>55</v>
      </c>
      <c r="F3183" t="s">
        <v>56</v>
      </c>
      <c r="G3183" t="s">
        <v>24</v>
      </c>
      <c r="H3183" t="s">
        <v>51</v>
      </c>
      <c r="I3183" t="s">
        <v>70</v>
      </c>
      <c r="J3183" t="s">
        <v>27</v>
      </c>
      <c r="K3183">
        <v>1</v>
      </c>
      <c r="L3183">
        <v>42</v>
      </c>
      <c r="M3183">
        <v>0.15</v>
      </c>
      <c r="N3183">
        <v>35.700000000000003</v>
      </c>
      <c r="O3183">
        <v>11.7</v>
      </c>
      <c r="P3183" t="s">
        <v>28</v>
      </c>
      <c r="Q3183" t="s">
        <v>29</v>
      </c>
      <c r="R3183" t="s">
        <v>36</v>
      </c>
      <c r="S3183">
        <v>3.8</v>
      </c>
      <c r="T3183">
        <f>YEAR(tblOrders[[#This Row],[Order Date]])</f>
        <v>2025</v>
      </c>
      <c r="U3183" t="str">
        <f>TEXT(tblOrders[[#This Row],[Order Date]],"mmm-yyyy")</f>
        <v>Dec-2025</v>
      </c>
      <c r="V3183" s="4">
        <f>tblOrders[[#This Row],[Profit]]/tblOrders[[#This Row],[Sales Amount]]</f>
        <v>0.32773109243697474</v>
      </c>
      <c r="W3183" t="str">
        <f>VLOOKUP(tblOrders[[#This Row],[City]],CityRegion,2,0)</f>
        <v>South</v>
      </c>
      <c r="X3183" t="str">
        <f>VLOOKUP(tblOrders[[#This Row],[City]],lookups!A:C,3,0)</f>
        <v>Telengana</v>
      </c>
    </row>
    <row r="3184" spans="1:24" x14ac:dyDescent="0.25">
      <c r="A3184" t="s">
        <v>5071</v>
      </c>
      <c r="B3184" s="1">
        <v>45758</v>
      </c>
      <c r="C3184" t="s">
        <v>5072</v>
      </c>
      <c r="D3184" t="s">
        <v>21</v>
      </c>
      <c r="E3184" t="s">
        <v>55</v>
      </c>
      <c r="F3184" t="s">
        <v>56</v>
      </c>
      <c r="G3184" t="s">
        <v>24</v>
      </c>
      <c r="H3184" t="s">
        <v>51</v>
      </c>
      <c r="I3184" t="s">
        <v>26</v>
      </c>
      <c r="J3184" t="s">
        <v>27</v>
      </c>
      <c r="K3184">
        <v>3</v>
      </c>
      <c r="L3184">
        <v>42</v>
      </c>
      <c r="M3184">
        <v>0</v>
      </c>
      <c r="N3184">
        <v>126</v>
      </c>
      <c r="O3184">
        <v>54</v>
      </c>
      <c r="P3184" t="s">
        <v>111</v>
      </c>
      <c r="Q3184" t="s">
        <v>86</v>
      </c>
      <c r="R3184" t="s">
        <v>30</v>
      </c>
      <c r="S3184">
        <v>4.3</v>
      </c>
      <c r="T3184">
        <f>YEAR(tblOrders[[#This Row],[Order Date]])</f>
        <v>2025</v>
      </c>
      <c r="U3184" t="str">
        <f>TEXT(tblOrders[[#This Row],[Order Date]],"mmm-yyyy")</f>
        <v>Apr-2025</v>
      </c>
      <c r="V3184" s="4">
        <f>tblOrders[[#This Row],[Profit]]/tblOrders[[#This Row],[Sales Amount]]</f>
        <v>0.42857142857142855</v>
      </c>
      <c r="W3184" t="str">
        <f>VLOOKUP(tblOrders[[#This Row],[City]],CityRegion,2,0)</f>
        <v>South</v>
      </c>
      <c r="X3184" t="str">
        <f>VLOOKUP(tblOrders[[#This Row],[City]],lookups!A:C,3,0)</f>
        <v>Karnataka</v>
      </c>
    </row>
    <row r="3185" spans="1:24" x14ac:dyDescent="0.25">
      <c r="A3185" t="s">
        <v>5073</v>
      </c>
      <c r="B3185" s="1">
        <v>45833</v>
      </c>
      <c r="C3185" t="s">
        <v>1463</v>
      </c>
      <c r="D3185" t="s">
        <v>21</v>
      </c>
      <c r="E3185" t="s">
        <v>94</v>
      </c>
      <c r="F3185" t="s">
        <v>95</v>
      </c>
      <c r="G3185" t="s">
        <v>68</v>
      </c>
      <c r="H3185" t="s">
        <v>96</v>
      </c>
      <c r="I3185" t="s">
        <v>139</v>
      </c>
      <c r="J3185" t="s">
        <v>27</v>
      </c>
      <c r="K3185">
        <v>5</v>
      </c>
      <c r="L3185">
        <v>89</v>
      </c>
      <c r="M3185">
        <v>0.2</v>
      </c>
      <c r="N3185">
        <v>356</v>
      </c>
      <c r="O3185">
        <v>81</v>
      </c>
      <c r="P3185" t="s">
        <v>28</v>
      </c>
      <c r="Q3185" t="s">
        <v>86</v>
      </c>
      <c r="R3185" t="s">
        <v>30</v>
      </c>
      <c r="S3185">
        <v>3.7</v>
      </c>
      <c r="T3185">
        <f>YEAR(tblOrders[[#This Row],[Order Date]])</f>
        <v>2025</v>
      </c>
      <c r="U3185" t="str">
        <f>TEXT(tblOrders[[#This Row],[Order Date]],"mmm-yyyy")</f>
        <v>Jun-2025</v>
      </c>
      <c r="V3185" s="4">
        <f>tblOrders[[#This Row],[Profit]]/tblOrders[[#This Row],[Sales Amount]]</f>
        <v>0.22752808988764045</v>
      </c>
      <c r="W3185" t="str">
        <f>VLOOKUP(tblOrders[[#This Row],[City]],CityRegion,2,0)</f>
        <v>South</v>
      </c>
      <c r="X3185" t="str">
        <f>VLOOKUP(tblOrders[[#This Row],[City]],lookups!A:C,3,0)</f>
        <v>Tamil Nadu</v>
      </c>
    </row>
    <row r="3186" spans="1:24" x14ac:dyDescent="0.25">
      <c r="A3186" t="s">
        <v>5074</v>
      </c>
      <c r="B3186" s="1">
        <v>45855</v>
      </c>
      <c r="C3186" t="s">
        <v>5075</v>
      </c>
      <c r="D3186" t="s">
        <v>39</v>
      </c>
      <c r="E3186" t="s">
        <v>22</v>
      </c>
      <c r="F3186" t="s">
        <v>23</v>
      </c>
      <c r="G3186" t="s">
        <v>24</v>
      </c>
      <c r="H3186" t="s">
        <v>25</v>
      </c>
      <c r="I3186" t="s">
        <v>52</v>
      </c>
      <c r="J3186" t="s">
        <v>27</v>
      </c>
      <c r="K3186">
        <v>4</v>
      </c>
      <c r="L3186">
        <v>190</v>
      </c>
      <c r="M3186">
        <v>0.15</v>
      </c>
      <c r="N3186">
        <v>646</v>
      </c>
      <c r="O3186">
        <v>146</v>
      </c>
      <c r="P3186" t="s">
        <v>28</v>
      </c>
      <c r="Q3186" t="s">
        <v>86</v>
      </c>
      <c r="R3186" t="s">
        <v>30</v>
      </c>
      <c r="S3186">
        <v>4.0999999999999996</v>
      </c>
      <c r="T3186">
        <f>YEAR(tblOrders[[#This Row],[Order Date]])</f>
        <v>2025</v>
      </c>
      <c r="U3186" t="str">
        <f>TEXT(tblOrders[[#This Row],[Order Date]],"mmm-yyyy")</f>
        <v>Jul-2025</v>
      </c>
      <c r="V3186" s="4">
        <f>tblOrders[[#This Row],[Profit]]/tblOrders[[#This Row],[Sales Amount]]</f>
        <v>0.2260061919504644</v>
      </c>
      <c r="W3186" t="str">
        <f>VLOOKUP(tblOrders[[#This Row],[City]],CityRegion,2,0)</f>
        <v>South</v>
      </c>
      <c r="X3186" t="str">
        <f>VLOOKUP(tblOrders[[#This Row],[City]],lookups!A:C,3,0)</f>
        <v>Kerala</v>
      </c>
    </row>
    <row r="3187" spans="1:24" x14ac:dyDescent="0.25">
      <c r="A3187" t="s">
        <v>5076</v>
      </c>
      <c r="B3187" s="1">
        <v>45778</v>
      </c>
      <c r="C3187" t="s">
        <v>5077</v>
      </c>
      <c r="D3187" t="s">
        <v>39</v>
      </c>
      <c r="E3187" t="s">
        <v>114</v>
      </c>
      <c r="F3187" t="s">
        <v>115</v>
      </c>
      <c r="G3187" t="s">
        <v>42</v>
      </c>
      <c r="H3187" t="s">
        <v>116</v>
      </c>
      <c r="I3187" t="s">
        <v>139</v>
      </c>
      <c r="J3187" t="s">
        <v>27</v>
      </c>
      <c r="K3187">
        <v>4</v>
      </c>
      <c r="L3187">
        <v>12</v>
      </c>
      <c r="M3187">
        <v>0</v>
      </c>
      <c r="N3187">
        <v>48</v>
      </c>
      <c r="O3187">
        <v>24</v>
      </c>
      <c r="P3187" t="s">
        <v>28</v>
      </c>
      <c r="Q3187" t="s">
        <v>35</v>
      </c>
      <c r="R3187" t="s">
        <v>36</v>
      </c>
      <c r="S3187">
        <v>4.8</v>
      </c>
      <c r="T3187">
        <f>YEAR(tblOrders[[#This Row],[Order Date]])</f>
        <v>2025</v>
      </c>
      <c r="U3187" t="str">
        <f>TEXT(tblOrders[[#This Row],[Order Date]],"mmm-yyyy")</f>
        <v>May-2025</v>
      </c>
      <c r="V3187" s="4">
        <f>tblOrders[[#This Row],[Profit]]/tblOrders[[#This Row],[Sales Amount]]</f>
        <v>0.5</v>
      </c>
      <c r="W3187" t="str">
        <f>VLOOKUP(tblOrders[[#This Row],[City]],CityRegion,2,0)</f>
        <v>South</v>
      </c>
      <c r="X3187" t="str">
        <f>VLOOKUP(tblOrders[[#This Row],[City]],lookups!A:C,3,0)</f>
        <v>Tamil Nadu</v>
      </c>
    </row>
    <row r="3188" spans="1:24" x14ac:dyDescent="0.25">
      <c r="A3188" t="s">
        <v>5078</v>
      </c>
      <c r="B3188" s="1">
        <v>45794</v>
      </c>
      <c r="C3188" t="s">
        <v>5079</v>
      </c>
      <c r="D3188" t="s">
        <v>21</v>
      </c>
      <c r="E3188" t="s">
        <v>94</v>
      </c>
      <c r="F3188" t="s">
        <v>95</v>
      </c>
      <c r="G3188" t="s">
        <v>68</v>
      </c>
      <c r="H3188" t="s">
        <v>96</v>
      </c>
      <c r="I3188" t="s">
        <v>84</v>
      </c>
      <c r="J3188" t="s">
        <v>34</v>
      </c>
      <c r="K3188">
        <v>5</v>
      </c>
      <c r="L3188">
        <v>89</v>
      </c>
      <c r="M3188">
        <v>0.15</v>
      </c>
      <c r="N3188">
        <v>378.25</v>
      </c>
      <c r="O3188">
        <v>103.25</v>
      </c>
      <c r="P3188" t="s">
        <v>111</v>
      </c>
      <c r="Q3188" t="s">
        <v>35</v>
      </c>
      <c r="R3188" t="s">
        <v>30</v>
      </c>
      <c r="S3188">
        <v>4.0999999999999996</v>
      </c>
      <c r="T3188">
        <f>YEAR(tblOrders[[#This Row],[Order Date]])</f>
        <v>2025</v>
      </c>
      <c r="U3188" t="str">
        <f>TEXT(tblOrders[[#This Row],[Order Date]],"mmm-yyyy")</f>
        <v>May-2025</v>
      </c>
      <c r="V3188" s="4">
        <f>tblOrders[[#This Row],[Profit]]/tblOrders[[#This Row],[Sales Amount]]</f>
        <v>0.2729676140118969</v>
      </c>
      <c r="W3188" t="str">
        <f>VLOOKUP(tblOrders[[#This Row],[City]],CityRegion,2,0)</f>
        <v>West</v>
      </c>
      <c r="X3188" t="str">
        <f>VLOOKUP(tblOrders[[#This Row],[City]],lookups!A:C,3,0)</f>
        <v>Maharashtra</v>
      </c>
    </row>
    <row r="3189" spans="1:24" x14ac:dyDescent="0.25">
      <c r="A3189" t="s">
        <v>5080</v>
      </c>
      <c r="B3189" s="1">
        <v>45790</v>
      </c>
      <c r="C3189" t="s">
        <v>5081</v>
      </c>
      <c r="D3189" t="s">
        <v>39</v>
      </c>
      <c r="E3189" t="s">
        <v>60</v>
      </c>
      <c r="F3189" t="s">
        <v>61</v>
      </c>
      <c r="G3189" t="s">
        <v>62</v>
      </c>
      <c r="H3189" t="s">
        <v>63</v>
      </c>
      <c r="I3189" t="s">
        <v>70</v>
      </c>
      <c r="J3189" t="s">
        <v>27</v>
      </c>
      <c r="K3189">
        <v>5</v>
      </c>
      <c r="L3189">
        <v>45</v>
      </c>
      <c r="M3189">
        <v>0.1</v>
      </c>
      <c r="N3189">
        <v>202.5</v>
      </c>
      <c r="O3189">
        <v>72.5</v>
      </c>
      <c r="P3189" t="s">
        <v>28</v>
      </c>
      <c r="Q3189" t="s">
        <v>29</v>
      </c>
      <c r="R3189" t="s">
        <v>36</v>
      </c>
      <c r="S3189">
        <v>4.0999999999999996</v>
      </c>
      <c r="T3189">
        <f>YEAR(tblOrders[[#This Row],[Order Date]])</f>
        <v>2025</v>
      </c>
      <c r="U3189" t="str">
        <f>TEXT(tblOrders[[#This Row],[Order Date]],"mmm-yyyy")</f>
        <v>May-2025</v>
      </c>
      <c r="V3189" s="4">
        <f>tblOrders[[#This Row],[Profit]]/tblOrders[[#This Row],[Sales Amount]]</f>
        <v>0.35802469135802467</v>
      </c>
      <c r="W3189" t="str">
        <f>VLOOKUP(tblOrders[[#This Row],[City]],CityRegion,2,0)</f>
        <v>South</v>
      </c>
      <c r="X3189" t="str">
        <f>VLOOKUP(tblOrders[[#This Row],[City]],lookups!A:C,3,0)</f>
        <v>Telengana</v>
      </c>
    </row>
    <row r="3190" spans="1:24" x14ac:dyDescent="0.25">
      <c r="A3190" t="s">
        <v>5082</v>
      </c>
      <c r="B3190" s="1">
        <v>45665</v>
      </c>
      <c r="C3190" t="s">
        <v>5083</v>
      </c>
      <c r="D3190" t="s">
        <v>21</v>
      </c>
      <c r="E3190" t="s">
        <v>60</v>
      </c>
      <c r="F3190" t="s">
        <v>61</v>
      </c>
      <c r="G3190" t="s">
        <v>62</v>
      </c>
      <c r="H3190" t="s">
        <v>63</v>
      </c>
      <c r="I3190" t="s">
        <v>26</v>
      </c>
      <c r="J3190" t="s">
        <v>34</v>
      </c>
      <c r="K3190">
        <v>5</v>
      </c>
      <c r="L3190">
        <v>45</v>
      </c>
      <c r="M3190">
        <v>0</v>
      </c>
      <c r="N3190">
        <v>225</v>
      </c>
      <c r="O3190">
        <v>95</v>
      </c>
      <c r="P3190" t="s">
        <v>85</v>
      </c>
      <c r="Q3190" t="s">
        <v>86</v>
      </c>
      <c r="R3190" t="s">
        <v>36</v>
      </c>
      <c r="S3190">
        <v>4.5999999999999996</v>
      </c>
      <c r="T3190">
        <f>YEAR(tblOrders[[#This Row],[Order Date]])</f>
        <v>2025</v>
      </c>
      <c r="U3190" t="str">
        <f>TEXT(tblOrders[[#This Row],[Order Date]],"mmm-yyyy")</f>
        <v>Jan-2025</v>
      </c>
      <c r="V3190" s="4">
        <f>tblOrders[[#This Row],[Profit]]/tblOrders[[#This Row],[Sales Amount]]</f>
        <v>0.42222222222222222</v>
      </c>
      <c r="W3190" t="str">
        <f>VLOOKUP(tblOrders[[#This Row],[City]],CityRegion,2,0)</f>
        <v>South</v>
      </c>
      <c r="X3190" t="str">
        <f>VLOOKUP(tblOrders[[#This Row],[City]],lookups!A:C,3,0)</f>
        <v>Karnataka</v>
      </c>
    </row>
    <row r="3191" spans="1:24" x14ac:dyDescent="0.25">
      <c r="A3191" t="s">
        <v>5084</v>
      </c>
      <c r="B3191" s="1">
        <v>45709</v>
      </c>
      <c r="C3191" t="s">
        <v>3151</v>
      </c>
      <c r="D3191" t="s">
        <v>39</v>
      </c>
      <c r="E3191" t="s">
        <v>49</v>
      </c>
      <c r="F3191" t="s">
        <v>50</v>
      </c>
      <c r="G3191" t="s">
        <v>24</v>
      </c>
      <c r="H3191" t="s">
        <v>51</v>
      </c>
      <c r="I3191" t="s">
        <v>52</v>
      </c>
      <c r="J3191" t="s">
        <v>45</v>
      </c>
      <c r="K3191">
        <v>1</v>
      </c>
      <c r="L3191">
        <v>85</v>
      </c>
      <c r="M3191">
        <v>0.2</v>
      </c>
      <c r="N3191">
        <v>68</v>
      </c>
      <c r="O3191">
        <v>16</v>
      </c>
      <c r="P3191" t="s">
        <v>28</v>
      </c>
      <c r="Q3191" t="s">
        <v>35</v>
      </c>
      <c r="R3191" t="s">
        <v>30</v>
      </c>
      <c r="S3191">
        <v>5</v>
      </c>
      <c r="T3191">
        <f>YEAR(tblOrders[[#This Row],[Order Date]])</f>
        <v>2025</v>
      </c>
      <c r="U3191" t="str">
        <f>TEXT(tblOrders[[#This Row],[Order Date]],"mmm-yyyy")</f>
        <v>Feb-2025</v>
      </c>
      <c r="V3191" s="4">
        <f>tblOrders[[#This Row],[Profit]]/tblOrders[[#This Row],[Sales Amount]]</f>
        <v>0.23529411764705882</v>
      </c>
      <c r="W3191" t="str">
        <f>VLOOKUP(tblOrders[[#This Row],[City]],CityRegion,2,0)</f>
        <v>South</v>
      </c>
      <c r="X3191" t="str">
        <f>VLOOKUP(tblOrders[[#This Row],[City]],lookups!A:C,3,0)</f>
        <v>Kerala</v>
      </c>
    </row>
    <row r="3192" spans="1:24" x14ac:dyDescent="0.25">
      <c r="A3192" t="s">
        <v>5085</v>
      </c>
      <c r="B3192" s="1">
        <v>45926</v>
      </c>
      <c r="C3192" t="s">
        <v>5086</v>
      </c>
      <c r="D3192" t="s">
        <v>39</v>
      </c>
      <c r="E3192" t="s">
        <v>79</v>
      </c>
      <c r="F3192" t="s">
        <v>80</v>
      </c>
      <c r="G3192" t="s">
        <v>68</v>
      </c>
      <c r="H3192" t="s">
        <v>81</v>
      </c>
      <c r="I3192" t="s">
        <v>76</v>
      </c>
      <c r="J3192" t="s">
        <v>45</v>
      </c>
      <c r="K3192">
        <v>4</v>
      </c>
      <c r="L3192">
        <v>799</v>
      </c>
      <c r="M3192">
        <v>0</v>
      </c>
      <c r="N3192">
        <v>3196</v>
      </c>
      <c r="O3192">
        <v>716</v>
      </c>
      <c r="P3192" t="s">
        <v>148</v>
      </c>
      <c r="Q3192" t="s">
        <v>91</v>
      </c>
      <c r="R3192" t="s">
        <v>30</v>
      </c>
      <c r="S3192">
        <v>3.8</v>
      </c>
      <c r="T3192">
        <f>YEAR(tblOrders[[#This Row],[Order Date]])</f>
        <v>2025</v>
      </c>
      <c r="U3192" t="str">
        <f>TEXT(tblOrders[[#This Row],[Order Date]],"mmm-yyyy")</f>
        <v>Sep-2025</v>
      </c>
      <c r="V3192" s="4">
        <f>tblOrders[[#This Row],[Profit]]/tblOrders[[#This Row],[Sales Amount]]</f>
        <v>0.22403003754693368</v>
      </c>
      <c r="W3192" t="str">
        <f>VLOOKUP(tblOrders[[#This Row],[City]],CityRegion,2,0)</f>
        <v>South</v>
      </c>
      <c r="X3192" t="str">
        <f>VLOOKUP(tblOrders[[#This Row],[City]],lookups!A:C,3,0)</f>
        <v>Kerala</v>
      </c>
    </row>
    <row r="3193" spans="1:24" x14ac:dyDescent="0.25">
      <c r="A3193" t="s">
        <v>5087</v>
      </c>
      <c r="B3193" s="1">
        <v>45711</v>
      </c>
      <c r="C3193" t="s">
        <v>5088</v>
      </c>
      <c r="D3193" t="s">
        <v>21</v>
      </c>
      <c r="E3193" t="s">
        <v>94</v>
      </c>
      <c r="F3193" t="s">
        <v>95</v>
      </c>
      <c r="G3193" t="s">
        <v>68</v>
      </c>
      <c r="H3193" t="s">
        <v>96</v>
      </c>
      <c r="I3193" t="s">
        <v>26</v>
      </c>
      <c r="J3193" t="s">
        <v>45</v>
      </c>
      <c r="K3193">
        <v>4</v>
      </c>
      <c r="L3193">
        <v>89</v>
      </c>
      <c r="M3193">
        <v>0.1</v>
      </c>
      <c r="N3193">
        <v>320.39999999999998</v>
      </c>
      <c r="O3193">
        <v>100.4</v>
      </c>
      <c r="P3193" t="s">
        <v>28</v>
      </c>
      <c r="Q3193" t="s">
        <v>35</v>
      </c>
      <c r="R3193" t="s">
        <v>36</v>
      </c>
      <c r="S3193">
        <v>3.9</v>
      </c>
      <c r="T3193">
        <f>YEAR(tblOrders[[#This Row],[Order Date]])</f>
        <v>2025</v>
      </c>
      <c r="U3193" t="str">
        <f>TEXT(tblOrders[[#This Row],[Order Date]],"mmm-yyyy")</f>
        <v>Feb-2025</v>
      </c>
      <c r="V3193" s="4">
        <f>tblOrders[[#This Row],[Profit]]/tblOrders[[#This Row],[Sales Amount]]</f>
        <v>0.31335830212234711</v>
      </c>
      <c r="W3193" t="str">
        <f>VLOOKUP(tblOrders[[#This Row],[City]],CityRegion,2,0)</f>
        <v>South</v>
      </c>
      <c r="X3193" t="str">
        <f>VLOOKUP(tblOrders[[#This Row],[City]],lookups!A:C,3,0)</f>
        <v>Karnataka</v>
      </c>
    </row>
    <row r="3194" spans="1:24" x14ac:dyDescent="0.25">
      <c r="A3194" t="s">
        <v>5089</v>
      </c>
      <c r="B3194" s="1">
        <v>45773</v>
      </c>
      <c r="C3194" t="s">
        <v>1414</v>
      </c>
      <c r="D3194" t="s">
        <v>21</v>
      </c>
      <c r="E3194" t="s">
        <v>49</v>
      </c>
      <c r="F3194" t="s">
        <v>50</v>
      </c>
      <c r="G3194" t="s">
        <v>24</v>
      </c>
      <c r="H3194" t="s">
        <v>51</v>
      </c>
      <c r="I3194" t="s">
        <v>139</v>
      </c>
      <c r="J3194" t="s">
        <v>45</v>
      </c>
      <c r="K3194">
        <v>4</v>
      </c>
      <c r="L3194">
        <v>85</v>
      </c>
      <c r="M3194">
        <v>0.1</v>
      </c>
      <c r="N3194">
        <v>306</v>
      </c>
      <c r="O3194">
        <v>98</v>
      </c>
      <c r="P3194" t="s">
        <v>28</v>
      </c>
      <c r="Q3194" t="s">
        <v>91</v>
      </c>
      <c r="R3194" t="s">
        <v>36</v>
      </c>
      <c r="S3194">
        <v>3</v>
      </c>
      <c r="T3194">
        <f>YEAR(tblOrders[[#This Row],[Order Date]])</f>
        <v>2025</v>
      </c>
      <c r="U3194" t="str">
        <f>TEXT(tblOrders[[#This Row],[Order Date]],"mmm-yyyy")</f>
        <v>Apr-2025</v>
      </c>
      <c r="V3194" s="4">
        <f>tblOrders[[#This Row],[Profit]]/tblOrders[[#This Row],[Sales Amount]]</f>
        <v>0.3202614379084967</v>
      </c>
      <c r="W3194" t="str">
        <f>VLOOKUP(tblOrders[[#This Row],[City]],CityRegion,2,0)</f>
        <v>South</v>
      </c>
      <c r="X3194" t="str">
        <f>VLOOKUP(tblOrders[[#This Row],[City]],lookups!A:C,3,0)</f>
        <v>Tamil Nadu</v>
      </c>
    </row>
    <row r="3195" spans="1:24" x14ac:dyDescent="0.25">
      <c r="A3195" t="s">
        <v>5090</v>
      </c>
      <c r="B3195" s="1">
        <v>46016</v>
      </c>
      <c r="C3195" t="s">
        <v>382</v>
      </c>
      <c r="D3195" t="s">
        <v>21</v>
      </c>
      <c r="E3195" t="s">
        <v>101</v>
      </c>
      <c r="F3195" t="s">
        <v>102</v>
      </c>
      <c r="G3195" t="s">
        <v>24</v>
      </c>
      <c r="H3195" t="s">
        <v>103</v>
      </c>
      <c r="I3195" t="s">
        <v>57</v>
      </c>
      <c r="J3195" t="s">
        <v>27</v>
      </c>
      <c r="K3195">
        <v>5</v>
      </c>
      <c r="L3195">
        <v>120</v>
      </c>
      <c r="M3195">
        <v>0</v>
      </c>
      <c r="N3195">
        <v>600</v>
      </c>
      <c r="O3195">
        <v>210</v>
      </c>
      <c r="P3195" t="s">
        <v>28</v>
      </c>
      <c r="Q3195" t="s">
        <v>46</v>
      </c>
      <c r="R3195" t="s">
        <v>36</v>
      </c>
      <c r="S3195">
        <v>3.9</v>
      </c>
      <c r="T3195">
        <f>YEAR(tblOrders[[#This Row],[Order Date]])</f>
        <v>2025</v>
      </c>
      <c r="U3195" t="str">
        <f>TEXT(tblOrders[[#This Row],[Order Date]],"mmm-yyyy")</f>
        <v>Dec-2025</v>
      </c>
      <c r="V3195" s="4">
        <f>tblOrders[[#This Row],[Profit]]/tblOrders[[#This Row],[Sales Amount]]</f>
        <v>0.35</v>
      </c>
      <c r="W3195" t="str">
        <f>VLOOKUP(tblOrders[[#This Row],[City]],CityRegion,2,0)</f>
        <v>South</v>
      </c>
      <c r="X3195" t="str">
        <f>VLOOKUP(tblOrders[[#This Row],[City]],lookups!A:C,3,0)</f>
        <v>Kerala</v>
      </c>
    </row>
    <row r="3196" spans="1:24" x14ac:dyDescent="0.25">
      <c r="A3196" t="s">
        <v>5091</v>
      </c>
      <c r="B3196" s="1">
        <v>45914</v>
      </c>
      <c r="C3196" t="s">
        <v>5092</v>
      </c>
      <c r="D3196" t="s">
        <v>21</v>
      </c>
      <c r="E3196" t="s">
        <v>108</v>
      </c>
      <c r="F3196" t="s">
        <v>109</v>
      </c>
      <c r="G3196" t="s">
        <v>62</v>
      </c>
      <c r="H3196" t="s">
        <v>110</v>
      </c>
      <c r="I3196" t="s">
        <v>33</v>
      </c>
      <c r="J3196" t="s">
        <v>27</v>
      </c>
      <c r="K3196">
        <v>5</v>
      </c>
      <c r="L3196">
        <v>110</v>
      </c>
      <c r="M3196">
        <v>0.15</v>
      </c>
      <c r="N3196">
        <v>467.5</v>
      </c>
      <c r="O3196">
        <v>127.5</v>
      </c>
      <c r="P3196" t="s">
        <v>28</v>
      </c>
      <c r="Q3196" t="s">
        <v>91</v>
      </c>
      <c r="R3196" t="s">
        <v>30</v>
      </c>
      <c r="S3196">
        <v>4.4000000000000004</v>
      </c>
      <c r="T3196">
        <f>YEAR(tblOrders[[#This Row],[Order Date]])</f>
        <v>2025</v>
      </c>
      <c r="U3196" t="str">
        <f>TEXT(tblOrders[[#This Row],[Order Date]],"mmm-yyyy")</f>
        <v>Sep-2025</v>
      </c>
      <c r="V3196" s="4">
        <f>tblOrders[[#This Row],[Profit]]/tblOrders[[#This Row],[Sales Amount]]</f>
        <v>0.27272727272727271</v>
      </c>
      <c r="W3196" t="str">
        <f>VLOOKUP(tblOrders[[#This Row],[City]],CityRegion,2,0)</f>
        <v>North</v>
      </c>
      <c r="X3196" t="str">
        <f>VLOOKUP(tblOrders[[#This Row],[City]],lookups!A:C,3,0)</f>
        <v>Delhi</v>
      </c>
    </row>
    <row r="3197" spans="1:24" x14ac:dyDescent="0.25">
      <c r="A3197" t="s">
        <v>5093</v>
      </c>
      <c r="B3197" s="1">
        <v>45932</v>
      </c>
      <c r="C3197" t="s">
        <v>5094</v>
      </c>
      <c r="D3197" t="s">
        <v>21</v>
      </c>
      <c r="E3197" t="s">
        <v>22</v>
      </c>
      <c r="F3197" t="s">
        <v>23</v>
      </c>
      <c r="G3197" t="s">
        <v>24</v>
      </c>
      <c r="H3197" t="s">
        <v>25</v>
      </c>
      <c r="I3197" t="s">
        <v>70</v>
      </c>
      <c r="J3197" t="s">
        <v>27</v>
      </c>
      <c r="K3197">
        <v>4</v>
      </c>
      <c r="L3197">
        <v>190</v>
      </c>
      <c r="M3197">
        <v>0.2</v>
      </c>
      <c r="N3197">
        <v>608</v>
      </c>
      <c r="O3197">
        <v>108</v>
      </c>
      <c r="P3197" t="s">
        <v>28</v>
      </c>
      <c r="Q3197" t="s">
        <v>91</v>
      </c>
      <c r="R3197" t="s">
        <v>36</v>
      </c>
      <c r="S3197">
        <v>2.7</v>
      </c>
      <c r="T3197">
        <f>YEAR(tblOrders[[#This Row],[Order Date]])</f>
        <v>2025</v>
      </c>
      <c r="U3197" t="str">
        <f>TEXT(tblOrders[[#This Row],[Order Date]],"mmm-yyyy")</f>
        <v>Oct-2025</v>
      </c>
      <c r="V3197" s="4">
        <f>tblOrders[[#This Row],[Profit]]/tblOrders[[#This Row],[Sales Amount]]</f>
        <v>0.17763157894736842</v>
      </c>
      <c r="W3197" t="str">
        <f>VLOOKUP(tblOrders[[#This Row],[City]],CityRegion,2,0)</f>
        <v>South</v>
      </c>
      <c r="X3197" t="str">
        <f>VLOOKUP(tblOrders[[#This Row],[City]],lookups!A:C,3,0)</f>
        <v>Telengana</v>
      </c>
    </row>
    <row r="3198" spans="1:24" x14ac:dyDescent="0.25">
      <c r="A3198" t="s">
        <v>5095</v>
      </c>
      <c r="B3198" s="1">
        <v>45778</v>
      </c>
      <c r="C3198" t="s">
        <v>2278</v>
      </c>
      <c r="D3198" t="s">
        <v>21</v>
      </c>
      <c r="E3198" t="s">
        <v>114</v>
      </c>
      <c r="F3198" t="s">
        <v>115</v>
      </c>
      <c r="G3198" t="s">
        <v>42</v>
      </c>
      <c r="H3198" t="s">
        <v>116</v>
      </c>
      <c r="I3198" t="s">
        <v>70</v>
      </c>
      <c r="J3198" t="s">
        <v>45</v>
      </c>
      <c r="K3198">
        <v>1</v>
      </c>
      <c r="L3198">
        <v>12</v>
      </c>
      <c r="M3198">
        <v>0.2</v>
      </c>
      <c r="N3198">
        <v>9.6</v>
      </c>
      <c r="O3198">
        <v>3.6</v>
      </c>
      <c r="P3198" t="s">
        <v>28</v>
      </c>
      <c r="Q3198" t="s">
        <v>91</v>
      </c>
      <c r="R3198" t="s">
        <v>30</v>
      </c>
      <c r="S3198">
        <v>2.7</v>
      </c>
      <c r="T3198">
        <f>YEAR(tblOrders[[#This Row],[Order Date]])</f>
        <v>2025</v>
      </c>
      <c r="U3198" t="str">
        <f>TEXT(tblOrders[[#This Row],[Order Date]],"mmm-yyyy")</f>
        <v>May-2025</v>
      </c>
      <c r="V3198" s="4">
        <f>tblOrders[[#This Row],[Profit]]/tblOrders[[#This Row],[Sales Amount]]</f>
        <v>0.375</v>
      </c>
      <c r="W3198" t="str">
        <f>VLOOKUP(tblOrders[[#This Row],[City]],CityRegion,2,0)</f>
        <v>South</v>
      </c>
      <c r="X3198" t="str">
        <f>VLOOKUP(tblOrders[[#This Row],[City]],lookups!A:C,3,0)</f>
        <v>Telengana</v>
      </c>
    </row>
    <row r="3199" spans="1:24" x14ac:dyDescent="0.25">
      <c r="A3199" t="s">
        <v>5096</v>
      </c>
      <c r="B3199" s="1">
        <v>45873</v>
      </c>
      <c r="C3199" t="s">
        <v>4958</v>
      </c>
      <c r="D3199" t="s">
        <v>21</v>
      </c>
      <c r="E3199" t="s">
        <v>49</v>
      </c>
      <c r="F3199" t="s">
        <v>50</v>
      </c>
      <c r="G3199" t="s">
        <v>24</v>
      </c>
      <c r="H3199" t="s">
        <v>51</v>
      </c>
      <c r="I3199" t="s">
        <v>139</v>
      </c>
      <c r="J3199" t="s">
        <v>27</v>
      </c>
      <c r="K3199">
        <v>4</v>
      </c>
      <c r="L3199">
        <v>85</v>
      </c>
      <c r="M3199">
        <v>0.05</v>
      </c>
      <c r="N3199">
        <v>323</v>
      </c>
      <c r="O3199">
        <v>115</v>
      </c>
      <c r="P3199" t="s">
        <v>111</v>
      </c>
      <c r="Q3199" t="s">
        <v>86</v>
      </c>
      <c r="R3199" t="s">
        <v>36</v>
      </c>
      <c r="S3199">
        <v>4.5999999999999996</v>
      </c>
      <c r="T3199">
        <f>YEAR(tblOrders[[#This Row],[Order Date]])</f>
        <v>2025</v>
      </c>
      <c r="U3199" t="str">
        <f>TEXT(tblOrders[[#This Row],[Order Date]],"mmm-yyyy")</f>
        <v>Aug-2025</v>
      </c>
      <c r="V3199" s="4">
        <f>tblOrders[[#This Row],[Profit]]/tblOrders[[#This Row],[Sales Amount]]</f>
        <v>0.35603715170278638</v>
      </c>
      <c r="W3199" t="str">
        <f>VLOOKUP(tblOrders[[#This Row],[City]],CityRegion,2,0)</f>
        <v>South</v>
      </c>
      <c r="X3199" t="str">
        <f>VLOOKUP(tblOrders[[#This Row],[City]],lookups!A:C,3,0)</f>
        <v>Tamil Nadu</v>
      </c>
    </row>
    <row r="3200" spans="1:24" x14ac:dyDescent="0.25">
      <c r="A3200" t="s">
        <v>5097</v>
      </c>
      <c r="B3200" s="1">
        <v>45797</v>
      </c>
      <c r="C3200" t="s">
        <v>2851</v>
      </c>
      <c r="D3200" t="s">
        <v>21</v>
      </c>
      <c r="E3200" t="s">
        <v>73</v>
      </c>
      <c r="F3200" t="s">
        <v>74</v>
      </c>
      <c r="G3200" t="s">
        <v>68</v>
      </c>
      <c r="H3200" t="s">
        <v>75</v>
      </c>
      <c r="I3200" t="s">
        <v>33</v>
      </c>
      <c r="J3200" t="s">
        <v>45</v>
      </c>
      <c r="K3200">
        <v>3</v>
      </c>
      <c r="L3200">
        <v>65</v>
      </c>
      <c r="M3200">
        <v>0.15</v>
      </c>
      <c r="N3200">
        <v>165.75</v>
      </c>
      <c r="O3200">
        <v>51.75</v>
      </c>
      <c r="P3200" t="s">
        <v>28</v>
      </c>
      <c r="Q3200" t="s">
        <v>91</v>
      </c>
      <c r="R3200" t="s">
        <v>36</v>
      </c>
      <c r="S3200">
        <v>4</v>
      </c>
      <c r="T3200">
        <f>YEAR(tblOrders[[#This Row],[Order Date]])</f>
        <v>2025</v>
      </c>
      <c r="U3200" t="str">
        <f>TEXT(tblOrders[[#This Row],[Order Date]],"mmm-yyyy")</f>
        <v>May-2025</v>
      </c>
      <c r="V3200" s="4">
        <f>tblOrders[[#This Row],[Profit]]/tblOrders[[#This Row],[Sales Amount]]</f>
        <v>0.31221719457013575</v>
      </c>
      <c r="W3200" t="str">
        <f>VLOOKUP(tblOrders[[#This Row],[City]],CityRegion,2,0)</f>
        <v>North</v>
      </c>
      <c r="X3200" t="str">
        <f>VLOOKUP(tblOrders[[#This Row],[City]],lookups!A:C,3,0)</f>
        <v>Delhi</v>
      </c>
    </row>
    <row r="3201" spans="1:24" x14ac:dyDescent="0.25">
      <c r="A3201" t="s">
        <v>5098</v>
      </c>
      <c r="B3201" s="1">
        <v>45931</v>
      </c>
      <c r="C3201" t="s">
        <v>1639</v>
      </c>
      <c r="D3201" t="s">
        <v>21</v>
      </c>
      <c r="E3201" t="s">
        <v>101</v>
      </c>
      <c r="F3201" t="s">
        <v>102</v>
      </c>
      <c r="G3201" t="s">
        <v>24</v>
      </c>
      <c r="H3201" t="s">
        <v>103</v>
      </c>
      <c r="I3201" t="s">
        <v>84</v>
      </c>
      <c r="J3201" t="s">
        <v>45</v>
      </c>
      <c r="K3201">
        <v>2</v>
      </c>
      <c r="L3201">
        <v>120</v>
      </c>
      <c r="M3201">
        <v>0.05</v>
      </c>
      <c r="N3201">
        <v>228</v>
      </c>
      <c r="O3201">
        <v>72</v>
      </c>
      <c r="P3201" t="s">
        <v>28</v>
      </c>
      <c r="Q3201" t="s">
        <v>86</v>
      </c>
      <c r="R3201" t="s">
        <v>36</v>
      </c>
      <c r="S3201">
        <v>3.6</v>
      </c>
      <c r="T3201">
        <f>YEAR(tblOrders[[#This Row],[Order Date]])</f>
        <v>2025</v>
      </c>
      <c r="U3201" t="str">
        <f>TEXT(tblOrders[[#This Row],[Order Date]],"mmm-yyyy")</f>
        <v>Oct-2025</v>
      </c>
      <c r="V3201" s="4">
        <f>tblOrders[[#This Row],[Profit]]/tblOrders[[#This Row],[Sales Amount]]</f>
        <v>0.31578947368421051</v>
      </c>
      <c r="W3201" t="str">
        <f>VLOOKUP(tblOrders[[#This Row],[City]],CityRegion,2,0)</f>
        <v>West</v>
      </c>
      <c r="X3201" t="str">
        <f>VLOOKUP(tblOrders[[#This Row],[City]],lookups!A:C,3,0)</f>
        <v>Maharashtra</v>
      </c>
    </row>
    <row r="3202" spans="1:24" x14ac:dyDescent="0.25">
      <c r="A3202" t="s">
        <v>5099</v>
      </c>
      <c r="B3202" s="1">
        <v>45823</v>
      </c>
      <c r="C3202" t="s">
        <v>4831</v>
      </c>
      <c r="D3202" t="s">
        <v>39</v>
      </c>
      <c r="E3202" t="s">
        <v>114</v>
      </c>
      <c r="F3202" t="s">
        <v>115</v>
      </c>
      <c r="G3202" t="s">
        <v>42</v>
      </c>
      <c r="H3202" t="s">
        <v>116</v>
      </c>
      <c r="I3202" t="s">
        <v>44</v>
      </c>
      <c r="J3202" t="s">
        <v>34</v>
      </c>
      <c r="K3202">
        <v>1</v>
      </c>
      <c r="L3202">
        <v>12</v>
      </c>
      <c r="M3202">
        <v>0</v>
      </c>
      <c r="N3202">
        <v>12</v>
      </c>
      <c r="O3202">
        <v>6</v>
      </c>
      <c r="P3202" t="s">
        <v>28</v>
      </c>
      <c r="Q3202" t="s">
        <v>35</v>
      </c>
      <c r="R3202" t="s">
        <v>36</v>
      </c>
      <c r="S3202">
        <v>4.2</v>
      </c>
      <c r="T3202">
        <f>YEAR(tblOrders[[#This Row],[Order Date]])</f>
        <v>2025</v>
      </c>
      <c r="U3202" t="str">
        <f>TEXT(tblOrders[[#This Row],[Order Date]],"mmm-yyyy")</f>
        <v>Jun-2025</v>
      </c>
      <c r="V3202" s="4">
        <f>tblOrders[[#This Row],[Profit]]/tblOrders[[#This Row],[Sales Amount]]</f>
        <v>0.5</v>
      </c>
      <c r="W3202" t="str">
        <f>VLOOKUP(tblOrders[[#This Row],[City]],CityRegion,2,0)</f>
        <v>South</v>
      </c>
      <c r="X3202" t="str">
        <f>VLOOKUP(tblOrders[[#This Row],[City]],lookups!A:C,3,0)</f>
        <v>Kerala</v>
      </c>
    </row>
    <row r="3203" spans="1:24" x14ac:dyDescent="0.25">
      <c r="A3203" t="s">
        <v>5100</v>
      </c>
      <c r="B3203" s="1">
        <v>45913</v>
      </c>
      <c r="C3203" t="s">
        <v>608</v>
      </c>
      <c r="D3203" t="s">
        <v>21</v>
      </c>
      <c r="E3203" t="s">
        <v>114</v>
      </c>
      <c r="F3203" t="s">
        <v>115</v>
      </c>
      <c r="G3203" t="s">
        <v>42</v>
      </c>
      <c r="H3203" t="s">
        <v>116</v>
      </c>
      <c r="I3203" t="s">
        <v>70</v>
      </c>
      <c r="J3203" t="s">
        <v>34</v>
      </c>
      <c r="K3203">
        <v>1</v>
      </c>
      <c r="L3203">
        <v>12</v>
      </c>
      <c r="M3203">
        <v>0.1</v>
      </c>
      <c r="N3203">
        <v>10.8</v>
      </c>
      <c r="O3203">
        <v>4.8</v>
      </c>
      <c r="P3203" t="s">
        <v>28</v>
      </c>
      <c r="Q3203" t="s">
        <v>29</v>
      </c>
      <c r="R3203" t="s">
        <v>36</v>
      </c>
      <c r="S3203">
        <v>2.5</v>
      </c>
      <c r="T3203">
        <f>YEAR(tblOrders[[#This Row],[Order Date]])</f>
        <v>2025</v>
      </c>
      <c r="U3203" t="str">
        <f>TEXT(tblOrders[[#This Row],[Order Date]],"mmm-yyyy")</f>
        <v>Sep-2025</v>
      </c>
      <c r="V3203" s="4">
        <f>tblOrders[[#This Row],[Profit]]/tblOrders[[#This Row],[Sales Amount]]</f>
        <v>0.44444444444444442</v>
      </c>
      <c r="W3203" t="str">
        <f>VLOOKUP(tblOrders[[#This Row],[City]],CityRegion,2,0)</f>
        <v>South</v>
      </c>
      <c r="X3203" t="str">
        <f>VLOOKUP(tblOrders[[#This Row],[City]],lookups!A:C,3,0)</f>
        <v>Telengana</v>
      </c>
    </row>
    <row r="3204" spans="1:24" x14ac:dyDescent="0.25">
      <c r="A3204" t="s">
        <v>5101</v>
      </c>
      <c r="B3204" s="1">
        <v>45795</v>
      </c>
      <c r="C3204" t="s">
        <v>3228</v>
      </c>
      <c r="D3204" t="s">
        <v>21</v>
      </c>
      <c r="E3204" t="s">
        <v>66</v>
      </c>
      <c r="F3204" t="s">
        <v>67</v>
      </c>
      <c r="G3204" t="s">
        <v>68</v>
      </c>
      <c r="H3204" t="s">
        <v>69</v>
      </c>
      <c r="I3204" t="s">
        <v>52</v>
      </c>
      <c r="J3204" t="s">
        <v>27</v>
      </c>
      <c r="K3204">
        <v>2</v>
      </c>
      <c r="L3204">
        <v>149</v>
      </c>
      <c r="M3204">
        <v>0.15</v>
      </c>
      <c r="N3204">
        <v>253.3</v>
      </c>
      <c r="O3204">
        <v>63.3</v>
      </c>
      <c r="P3204" t="s">
        <v>85</v>
      </c>
      <c r="Q3204" t="s">
        <v>86</v>
      </c>
      <c r="R3204" t="s">
        <v>36</v>
      </c>
      <c r="S3204">
        <v>2.8</v>
      </c>
      <c r="T3204">
        <f>YEAR(tblOrders[[#This Row],[Order Date]])</f>
        <v>2025</v>
      </c>
      <c r="U3204" t="str">
        <f>TEXT(tblOrders[[#This Row],[Order Date]],"mmm-yyyy")</f>
        <v>May-2025</v>
      </c>
      <c r="V3204" s="4">
        <f>tblOrders[[#This Row],[Profit]]/tblOrders[[#This Row],[Sales Amount]]</f>
        <v>0.24990130280300038</v>
      </c>
      <c r="W3204" t="str">
        <f>VLOOKUP(tblOrders[[#This Row],[City]],CityRegion,2,0)</f>
        <v>South</v>
      </c>
      <c r="X3204" t="str">
        <f>VLOOKUP(tblOrders[[#This Row],[City]],lookups!A:C,3,0)</f>
        <v>Kerala</v>
      </c>
    </row>
    <row r="3205" spans="1:24" x14ac:dyDescent="0.25">
      <c r="A3205" t="s">
        <v>5102</v>
      </c>
      <c r="B3205" s="1">
        <v>45949</v>
      </c>
      <c r="C3205" t="s">
        <v>5103</v>
      </c>
      <c r="D3205" t="s">
        <v>39</v>
      </c>
      <c r="E3205" t="s">
        <v>73</v>
      </c>
      <c r="F3205" t="s">
        <v>74</v>
      </c>
      <c r="G3205" t="s">
        <v>68</v>
      </c>
      <c r="H3205" t="s">
        <v>75</v>
      </c>
      <c r="I3205" t="s">
        <v>70</v>
      </c>
      <c r="J3205" t="s">
        <v>34</v>
      </c>
      <c r="K3205">
        <v>2</v>
      </c>
      <c r="L3205">
        <v>65</v>
      </c>
      <c r="M3205">
        <v>0.1</v>
      </c>
      <c r="N3205">
        <v>117</v>
      </c>
      <c r="O3205">
        <v>41</v>
      </c>
      <c r="P3205" t="s">
        <v>28</v>
      </c>
      <c r="Q3205" t="s">
        <v>86</v>
      </c>
      <c r="R3205" t="s">
        <v>30</v>
      </c>
      <c r="S3205">
        <v>2.8</v>
      </c>
      <c r="T3205">
        <f>YEAR(tblOrders[[#This Row],[Order Date]])</f>
        <v>2025</v>
      </c>
      <c r="U3205" t="str">
        <f>TEXT(tblOrders[[#This Row],[Order Date]],"mmm-yyyy")</f>
        <v>Oct-2025</v>
      </c>
      <c r="V3205" s="4">
        <f>tblOrders[[#This Row],[Profit]]/tblOrders[[#This Row],[Sales Amount]]</f>
        <v>0.3504273504273504</v>
      </c>
      <c r="W3205" t="str">
        <f>VLOOKUP(tblOrders[[#This Row],[City]],CityRegion,2,0)</f>
        <v>South</v>
      </c>
      <c r="X3205" t="str">
        <f>VLOOKUP(tblOrders[[#This Row],[City]],lookups!A:C,3,0)</f>
        <v>Telengana</v>
      </c>
    </row>
    <row r="3206" spans="1:24" x14ac:dyDescent="0.25">
      <c r="A3206" t="s">
        <v>5104</v>
      </c>
      <c r="B3206" s="1">
        <v>45986</v>
      </c>
      <c r="C3206" t="s">
        <v>5105</v>
      </c>
      <c r="D3206" t="s">
        <v>39</v>
      </c>
      <c r="E3206" t="s">
        <v>73</v>
      </c>
      <c r="F3206" t="s">
        <v>74</v>
      </c>
      <c r="G3206" t="s">
        <v>68</v>
      </c>
      <c r="H3206" t="s">
        <v>75</v>
      </c>
      <c r="I3206" t="s">
        <v>139</v>
      </c>
      <c r="J3206" t="s">
        <v>27</v>
      </c>
      <c r="K3206">
        <v>4</v>
      </c>
      <c r="L3206">
        <v>65</v>
      </c>
      <c r="M3206">
        <v>0</v>
      </c>
      <c r="N3206">
        <v>260</v>
      </c>
      <c r="O3206">
        <v>108</v>
      </c>
      <c r="P3206" t="s">
        <v>148</v>
      </c>
      <c r="Q3206" t="s">
        <v>29</v>
      </c>
      <c r="R3206" t="s">
        <v>36</v>
      </c>
      <c r="S3206">
        <v>3.5</v>
      </c>
      <c r="T3206">
        <f>YEAR(tblOrders[[#This Row],[Order Date]])</f>
        <v>2025</v>
      </c>
      <c r="U3206" t="str">
        <f>TEXT(tblOrders[[#This Row],[Order Date]],"mmm-yyyy")</f>
        <v>Nov-2025</v>
      </c>
      <c r="V3206" s="4">
        <f>tblOrders[[#This Row],[Profit]]/tblOrders[[#This Row],[Sales Amount]]</f>
        <v>0.41538461538461541</v>
      </c>
      <c r="W3206" t="str">
        <f>VLOOKUP(tblOrders[[#This Row],[City]],CityRegion,2,0)</f>
        <v>South</v>
      </c>
      <c r="X3206" t="str">
        <f>VLOOKUP(tblOrders[[#This Row],[City]],lookups!A:C,3,0)</f>
        <v>Tamil Nadu</v>
      </c>
    </row>
    <row r="3207" spans="1:24" x14ac:dyDescent="0.25">
      <c r="A3207" t="s">
        <v>5106</v>
      </c>
      <c r="B3207" s="1">
        <v>45748</v>
      </c>
      <c r="C3207" t="s">
        <v>5107</v>
      </c>
      <c r="D3207" t="s">
        <v>21</v>
      </c>
      <c r="E3207" t="s">
        <v>108</v>
      </c>
      <c r="F3207" t="s">
        <v>109</v>
      </c>
      <c r="G3207" t="s">
        <v>62</v>
      </c>
      <c r="H3207" t="s">
        <v>110</v>
      </c>
      <c r="I3207" t="s">
        <v>33</v>
      </c>
      <c r="J3207" t="s">
        <v>27</v>
      </c>
      <c r="K3207">
        <v>4</v>
      </c>
      <c r="L3207">
        <v>110</v>
      </c>
      <c r="M3207">
        <v>0.2</v>
      </c>
      <c r="N3207">
        <v>352</v>
      </c>
      <c r="O3207">
        <v>80</v>
      </c>
      <c r="P3207" t="s">
        <v>28</v>
      </c>
      <c r="Q3207" t="s">
        <v>35</v>
      </c>
      <c r="R3207" t="s">
        <v>36</v>
      </c>
      <c r="S3207">
        <v>3.6</v>
      </c>
      <c r="T3207">
        <f>YEAR(tblOrders[[#This Row],[Order Date]])</f>
        <v>2025</v>
      </c>
      <c r="U3207" t="str">
        <f>TEXT(tblOrders[[#This Row],[Order Date]],"mmm-yyyy")</f>
        <v>Apr-2025</v>
      </c>
      <c r="V3207" s="4">
        <f>tblOrders[[#This Row],[Profit]]/tblOrders[[#This Row],[Sales Amount]]</f>
        <v>0.22727272727272727</v>
      </c>
      <c r="W3207" t="str">
        <f>VLOOKUP(tblOrders[[#This Row],[City]],CityRegion,2,0)</f>
        <v>North</v>
      </c>
      <c r="X3207" t="str">
        <f>VLOOKUP(tblOrders[[#This Row],[City]],lookups!A:C,3,0)</f>
        <v>Delhi</v>
      </c>
    </row>
    <row r="3208" spans="1:24" x14ac:dyDescent="0.25">
      <c r="A3208" t="s">
        <v>5108</v>
      </c>
      <c r="B3208" s="1">
        <v>45980</v>
      </c>
      <c r="C3208" t="s">
        <v>4764</v>
      </c>
      <c r="D3208" t="s">
        <v>39</v>
      </c>
      <c r="E3208" t="s">
        <v>66</v>
      </c>
      <c r="F3208" t="s">
        <v>67</v>
      </c>
      <c r="G3208" t="s">
        <v>68</v>
      </c>
      <c r="H3208" t="s">
        <v>69</v>
      </c>
      <c r="I3208" t="s">
        <v>33</v>
      </c>
      <c r="J3208" t="s">
        <v>34</v>
      </c>
      <c r="K3208">
        <v>3</v>
      </c>
      <c r="L3208">
        <v>149</v>
      </c>
      <c r="M3208">
        <v>0.05</v>
      </c>
      <c r="N3208">
        <v>424.65</v>
      </c>
      <c r="O3208">
        <v>139.65</v>
      </c>
      <c r="P3208" t="s">
        <v>28</v>
      </c>
      <c r="Q3208" t="s">
        <v>86</v>
      </c>
      <c r="R3208" t="s">
        <v>36</v>
      </c>
      <c r="S3208">
        <v>2.9</v>
      </c>
      <c r="T3208">
        <f>YEAR(tblOrders[[#This Row],[Order Date]])</f>
        <v>2025</v>
      </c>
      <c r="U3208" t="str">
        <f>TEXT(tblOrders[[#This Row],[Order Date]],"mmm-yyyy")</f>
        <v>Nov-2025</v>
      </c>
      <c r="V3208" s="4">
        <f>tblOrders[[#This Row],[Profit]]/tblOrders[[#This Row],[Sales Amount]]</f>
        <v>0.32885906040268459</v>
      </c>
      <c r="W3208" t="str">
        <f>VLOOKUP(tblOrders[[#This Row],[City]],CityRegion,2,0)</f>
        <v>North</v>
      </c>
      <c r="X3208" t="str">
        <f>VLOOKUP(tblOrders[[#This Row],[City]],lookups!A:C,3,0)</f>
        <v>Delhi</v>
      </c>
    </row>
    <row r="3209" spans="1:24" x14ac:dyDescent="0.25">
      <c r="A3209" t="s">
        <v>5109</v>
      </c>
      <c r="B3209" s="1">
        <v>45711</v>
      </c>
      <c r="C3209" t="s">
        <v>5110</v>
      </c>
      <c r="D3209" t="s">
        <v>21</v>
      </c>
      <c r="E3209" t="s">
        <v>66</v>
      </c>
      <c r="F3209" t="s">
        <v>67</v>
      </c>
      <c r="G3209" t="s">
        <v>68</v>
      </c>
      <c r="H3209" t="s">
        <v>69</v>
      </c>
      <c r="I3209" t="s">
        <v>139</v>
      </c>
      <c r="J3209" t="s">
        <v>34</v>
      </c>
      <c r="K3209">
        <v>1</v>
      </c>
      <c r="L3209">
        <v>149</v>
      </c>
      <c r="M3209">
        <v>0.15</v>
      </c>
      <c r="N3209">
        <v>126.65</v>
      </c>
      <c r="O3209">
        <v>31.65</v>
      </c>
      <c r="P3209" t="s">
        <v>111</v>
      </c>
      <c r="Q3209" t="s">
        <v>29</v>
      </c>
      <c r="R3209" t="s">
        <v>36</v>
      </c>
      <c r="S3209">
        <v>3.7</v>
      </c>
      <c r="T3209">
        <f>YEAR(tblOrders[[#This Row],[Order Date]])</f>
        <v>2025</v>
      </c>
      <c r="U3209" t="str">
        <f>TEXT(tblOrders[[#This Row],[Order Date]],"mmm-yyyy")</f>
        <v>Feb-2025</v>
      </c>
      <c r="V3209" s="4">
        <f>tblOrders[[#This Row],[Profit]]/tblOrders[[#This Row],[Sales Amount]]</f>
        <v>0.24990130280300038</v>
      </c>
      <c r="W3209" t="str">
        <f>VLOOKUP(tblOrders[[#This Row],[City]],CityRegion,2,0)</f>
        <v>South</v>
      </c>
      <c r="X3209" t="str">
        <f>VLOOKUP(tblOrders[[#This Row],[City]],lookups!A:C,3,0)</f>
        <v>Tamil Nadu</v>
      </c>
    </row>
    <row r="3210" spans="1:24" x14ac:dyDescent="0.25">
      <c r="A3210" t="s">
        <v>5111</v>
      </c>
      <c r="B3210" s="1">
        <v>45887</v>
      </c>
      <c r="C3210" t="s">
        <v>3396</v>
      </c>
      <c r="D3210" t="s">
        <v>21</v>
      </c>
      <c r="E3210" t="s">
        <v>55</v>
      </c>
      <c r="F3210" t="s">
        <v>56</v>
      </c>
      <c r="G3210" t="s">
        <v>24</v>
      </c>
      <c r="H3210" t="s">
        <v>51</v>
      </c>
      <c r="I3210" t="s">
        <v>57</v>
      </c>
      <c r="J3210" t="s">
        <v>34</v>
      </c>
      <c r="K3210">
        <v>3</v>
      </c>
      <c r="L3210">
        <v>42</v>
      </c>
      <c r="M3210">
        <v>0.15</v>
      </c>
      <c r="N3210">
        <v>107.1</v>
      </c>
      <c r="O3210">
        <v>35.1</v>
      </c>
      <c r="P3210" t="s">
        <v>28</v>
      </c>
      <c r="Q3210" t="s">
        <v>29</v>
      </c>
      <c r="R3210" t="s">
        <v>36</v>
      </c>
      <c r="S3210">
        <v>3.7</v>
      </c>
      <c r="T3210">
        <f>YEAR(tblOrders[[#This Row],[Order Date]])</f>
        <v>2025</v>
      </c>
      <c r="U3210" t="str">
        <f>TEXT(tblOrders[[#This Row],[Order Date]],"mmm-yyyy")</f>
        <v>Aug-2025</v>
      </c>
      <c r="V3210" s="4">
        <f>tblOrders[[#This Row],[Profit]]/tblOrders[[#This Row],[Sales Amount]]</f>
        <v>0.32773109243697485</v>
      </c>
      <c r="W3210" t="str">
        <f>VLOOKUP(tblOrders[[#This Row],[City]],CityRegion,2,0)</f>
        <v>South</v>
      </c>
      <c r="X3210" t="str">
        <f>VLOOKUP(tblOrders[[#This Row],[City]],lookups!A:C,3,0)</f>
        <v>Kerala</v>
      </c>
    </row>
    <row r="3211" spans="1:24" x14ac:dyDescent="0.25">
      <c r="A3211" t="s">
        <v>5112</v>
      </c>
      <c r="B3211" s="1">
        <v>46017</v>
      </c>
      <c r="C3211" t="s">
        <v>4942</v>
      </c>
      <c r="D3211" t="s">
        <v>39</v>
      </c>
      <c r="E3211" t="s">
        <v>94</v>
      </c>
      <c r="F3211" t="s">
        <v>95</v>
      </c>
      <c r="G3211" t="s">
        <v>68</v>
      </c>
      <c r="H3211" t="s">
        <v>96</v>
      </c>
      <c r="I3211" t="s">
        <v>33</v>
      </c>
      <c r="J3211" t="s">
        <v>34</v>
      </c>
      <c r="K3211">
        <v>2</v>
      </c>
      <c r="L3211">
        <v>89</v>
      </c>
      <c r="M3211">
        <v>0.2</v>
      </c>
      <c r="N3211">
        <v>142.4</v>
      </c>
      <c r="O3211">
        <v>32.4</v>
      </c>
      <c r="P3211" t="s">
        <v>85</v>
      </c>
      <c r="Q3211" t="s">
        <v>91</v>
      </c>
      <c r="R3211" t="s">
        <v>36</v>
      </c>
      <c r="S3211">
        <v>4.3</v>
      </c>
      <c r="T3211">
        <f>YEAR(tblOrders[[#This Row],[Order Date]])</f>
        <v>2025</v>
      </c>
      <c r="U3211" t="str">
        <f>TEXT(tblOrders[[#This Row],[Order Date]],"mmm-yyyy")</f>
        <v>Dec-2025</v>
      </c>
      <c r="V3211" s="4">
        <f>tblOrders[[#This Row],[Profit]]/tblOrders[[#This Row],[Sales Amount]]</f>
        <v>0.22752808988764042</v>
      </c>
      <c r="W3211" t="str">
        <f>VLOOKUP(tblOrders[[#This Row],[City]],CityRegion,2,0)</f>
        <v>North</v>
      </c>
      <c r="X3211" t="str">
        <f>VLOOKUP(tblOrders[[#This Row],[City]],lookups!A:C,3,0)</f>
        <v>Delhi</v>
      </c>
    </row>
    <row r="3212" spans="1:24" x14ac:dyDescent="0.25">
      <c r="A3212" t="s">
        <v>5113</v>
      </c>
      <c r="B3212" s="1">
        <v>45855</v>
      </c>
      <c r="C3212" t="s">
        <v>93</v>
      </c>
      <c r="D3212" t="s">
        <v>21</v>
      </c>
      <c r="E3212" t="s">
        <v>22</v>
      </c>
      <c r="F3212" t="s">
        <v>23</v>
      </c>
      <c r="G3212" t="s">
        <v>24</v>
      </c>
      <c r="H3212" t="s">
        <v>25</v>
      </c>
      <c r="I3212" t="s">
        <v>57</v>
      </c>
      <c r="J3212" t="s">
        <v>27</v>
      </c>
      <c r="K3212">
        <v>3</v>
      </c>
      <c r="L3212">
        <v>190</v>
      </c>
      <c r="M3212">
        <v>0.1</v>
      </c>
      <c r="N3212">
        <v>513</v>
      </c>
      <c r="O3212">
        <v>138</v>
      </c>
      <c r="P3212" t="s">
        <v>28</v>
      </c>
      <c r="Q3212" t="s">
        <v>91</v>
      </c>
      <c r="R3212" t="s">
        <v>30</v>
      </c>
      <c r="S3212">
        <v>4</v>
      </c>
      <c r="T3212">
        <f>YEAR(tblOrders[[#This Row],[Order Date]])</f>
        <v>2025</v>
      </c>
      <c r="U3212" t="str">
        <f>TEXT(tblOrders[[#This Row],[Order Date]],"mmm-yyyy")</f>
        <v>Jul-2025</v>
      </c>
      <c r="V3212" s="4">
        <f>tblOrders[[#This Row],[Profit]]/tblOrders[[#This Row],[Sales Amount]]</f>
        <v>0.26900584795321636</v>
      </c>
      <c r="W3212" t="str">
        <f>VLOOKUP(tblOrders[[#This Row],[City]],CityRegion,2,0)</f>
        <v>South</v>
      </c>
      <c r="X3212" t="str">
        <f>VLOOKUP(tblOrders[[#This Row],[City]],lookups!A:C,3,0)</f>
        <v>Kerala</v>
      </c>
    </row>
    <row r="3213" spans="1:24" x14ac:dyDescent="0.25">
      <c r="A3213" t="s">
        <v>5114</v>
      </c>
      <c r="B3213" s="1">
        <v>45705</v>
      </c>
      <c r="C3213" t="s">
        <v>3380</v>
      </c>
      <c r="D3213" t="s">
        <v>21</v>
      </c>
      <c r="E3213" t="s">
        <v>108</v>
      </c>
      <c r="F3213" t="s">
        <v>109</v>
      </c>
      <c r="G3213" t="s">
        <v>62</v>
      </c>
      <c r="H3213" t="s">
        <v>110</v>
      </c>
      <c r="I3213" t="s">
        <v>57</v>
      </c>
      <c r="J3213" t="s">
        <v>34</v>
      </c>
      <c r="K3213">
        <v>2</v>
      </c>
      <c r="L3213">
        <v>110</v>
      </c>
      <c r="M3213">
        <v>0.05</v>
      </c>
      <c r="N3213">
        <v>209</v>
      </c>
      <c r="O3213">
        <v>73</v>
      </c>
      <c r="P3213" t="s">
        <v>28</v>
      </c>
      <c r="Q3213" t="s">
        <v>35</v>
      </c>
      <c r="R3213" t="s">
        <v>36</v>
      </c>
      <c r="S3213">
        <v>3.7</v>
      </c>
      <c r="T3213">
        <f>YEAR(tblOrders[[#This Row],[Order Date]])</f>
        <v>2025</v>
      </c>
      <c r="U3213" t="str">
        <f>TEXT(tblOrders[[#This Row],[Order Date]],"mmm-yyyy")</f>
        <v>Feb-2025</v>
      </c>
      <c r="V3213" s="4">
        <f>tblOrders[[#This Row],[Profit]]/tblOrders[[#This Row],[Sales Amount]]</f>
        <v>0.34928229665071769</v>
      </c>
      <c r="W3213" t="str">
        <f>VLOOKUP(tblOrders[[#This Row],[City]],CityRegion,2,0)</f>
        <v>South</v>
      </c>
      <c r="X3213" t="str">
        <f>VLOOKUP(tblOrders[[#This Row],[City]],lookups!A:C,3,0)</f>
        <v>Kerala</v>
      </c>
    </row>
    <row r="3214" spans="1:24" x14ac:dyDescent="0.25">
      <c r="A3214" t="s">
        <v>5115</v>
      </c>
      <c r="B3214" s="1">
        <v>45792</v>
      </c>
      <c r="C3214" t="s">
        <v>898</v>
      </c>
      <c r="D3214" t="s">
        <v>39</v>
      </c>
      <c r="E3214" t="s">
        <v>55</v>
      </c>
      <c r="F3214" t="s">
        <v>56</v>
      </c>
      <c r="G3214" t="s">
        <v>24</v>
      </c>
      <c r="H3214" t="s">
        <v>51</v>
      </c>
      <c r="I3214" t="s">
        <v>52</v>
      </c>
      <c r="J3214" t="s">
        <v>45</v>
      </c>
      <c r="K3214">
        <v>1</v>
      </c>
      <c r="L3214">
        <v>42</v>
      </c>
      <c r="M3214">
        <v>0.15</v>
      </c>
      <c r="N3214">
        <v>35.700000000000003</v>
      </c>
      <c r="O3214">
        <v>11.7</v>
      </c>
      <c r="P3214" t="s">
        <v>28</v>
      </c>
      <c r="Q3214" t="s">
        <v>91</v>
      </c>
      <c r="R3214" t="s">
        <v>30</v>
      </c>
      <c r="S3214">
        <v>3.2</v>
      </c>
      <c r="T3214">
        <f>YEAR(tblOrders[[#This Row],[Order Date]])</f>
        <v>2025</v>
      </c>
      <c r="U3214" t="str">
        <f>TEXT(tblOrders[[#This Row],[Order Date]],"mmm-yyyy")</f>
        <v>May-2025</v>
      </c>
      <c r="V3214" s="4">
        <f>tblOrders[[#This Row],[Profit]]/tblOrders[[#This Row],[Sales Amount]]</f>
        <v>0.32773109243697474</v>
      </c>
      <c r="W3214" t="str">
        <f>VLOOKUP(tblOrders[[#This Row],[City]],CityRegion,2,0)</f>
        <v>South</v>
      </c>
      <c r="X3214" t="str">
        <f>VLOOKUP(tblOrders[[#This Row],[City]],lookups!A:C,3,0)</f>
        <v>Kerala</v>
      </c>
    </row>
    <row r="3215" spans="1:24" x14ac:dyDescent="0.25">
      <c r="A3215" t="s">
        <v>5116</v>
      </c>
      <c r="B3215" s="1">
        <v>45741</v>
      </c>
      <c r="C3215" t="s">
        <v>3471</v>
      </c>
      <c r="D3215" t="s">
        <v>21</v>
      </c>
      <c r="E3215" t="s">
        <v>66</v>
      </c>
      <c r="F3215" t="s">
        <v>67</v>
      </c>
      <c r="G3215" t="s">
        <v>68</v>
      </c>
      <c r="H3215" t="s">
        <v>69</v>
      </c>
      <c r="I3215" t="s">
        <v>52</v>
      </c>
      <c r="J3215" t="s">
        <v>34</v>
      </c>
      <c r="K3215">
        <v>1</v>
      </c>
      <c r="L3215">
        <v>149</v>
      </c>
      <c r="M3215">
        <v>0.05</v>
      </c>
      <c r="N3215">
        <v>141.55000000000001</v>
      </c>
      <c r="O3215">
        <v>46.55</v>
      </c>
      <c r="P3215" t="s">
        <v>28</v>
      </c>
      <c r="Q3215" t="s">
        <v>35</v>
      </c>
      <c r="R3215" t="s">
        <v>36</v>
      </c>
      <c r="S3215">
        <v>4.3</v>
      </c>
      <c r="T3215">
        <f>YEAR(tblOrders[[#This Row],[Order Date]])</f>
        <v>2025</v>
      </c>
      <c r="U3215" t="str">
        <f>TEXT(tblOrders[[#This Row],[Order Date]],"mmm-yyyy")</f>
        <v>Mar-2025</v>
      </c>
      <c r="V3215" s="4">
        <f>tblOrders[[#This Row],[Profit]]/tblOrders[[#This Row],[Sales Amount]]</f>
        <v>0.32885906040268453</v>
      </c>
      <c r="W3215" t="str">
        <f>VLOOKUP(tblOrders[[#This Row],[City]],CityRegion,2,0)</f>
        <v>South</v>
      </c>
      <c r="X3215" t="str">
        <f>VLOOKUP(tblOrders[[#This Row],[City]],lookups!A:C,3,0)</f>
        <v>Kerala</v>
      </c>
    </row>
    <row r="3216" spans="1:24" x14ac:dyDescent="0.25">
      <c r="A3216" t="s">
        <v>5117</v>
      </c>
      <c r="B3216" s="1">
        <v>45857</v>
      </c>
      <c r="C3216" t="s">
        <v>5118</v>
      </c>
      <c r="D3216" t="s">
        <v>39</v>
      </c>
      <c r="E3216" t="s">
        <v>108</v>
      </c>
      <c r="F3216" t="s">
        <v>109</v>
      </c>
      <c r="G3216" t="s">
        <v>62</v>
      </c>
      <c r="H3216" t="s">
        <v>110</v>
      </c>
      <c r="I3216" t="s">
        <v>33</v>
      </c>
      <c r="J3216" t="s">
        <v>34</v>
      </c>
      <c r="K3216">
        <v>4</v>
      </c>
      <c r="L3216">
        <v>110</v>
      </c>
      <c r="M3216">
        <v>0.1</v>
      </c>
      <c r="N3216">
        <v>396</v>
      </c>
      <c r="O3216">
        <v>124</v>
      </c>
      <c r="P3216" t="s">
        <v>28</v>
      </c>
      <c r="Q3216" t="s">
        <v>86</v>
      </c>
      <c r="R3216" t="s">
        <v>123</v>
      </c>
      <c r="S3216">
        <v>4.8</v>
      </c>
      <c r="T3216">
        <f>YEAR(tblOrders[[#This Row],[Order Date]])</f>
        <v>2025</v>
      </c>
      <c r="U3216" t="str">
        <f>TEXT(tblOrders[[#This Row],[Order Date]],"mmm-yyyy")</f>
        <v>Jul-2025</v>
      </c>
      <c r="V3216" s="4">
        <f>tblOrders[[#This Row],[Profit]]/tblOrders[[#This Row],[Sales Amount]]</f>
        <v>0.31313131313131315</v>
      </c>
      <c r="W3216" t="str">
        <f>VLOOKUP(tblOrders[[#This Row],[City]],CityRegion,2,0)</f>
        <v>North</v>
      </c>
      <c r="X3216" t="str">
        <f>VLOOKUP(tblOrders[[#This Row],[City]],lookups!A:C,3,0)</f>
        <v>Delhi</v>
      </c>
    </row>
    <row r="3217" spans="1:24" x14ac:dyDescent="0.25">
      <c r="A3217" t="s">
        <v>5119</v>
      </c>
      <c r="B3217" s="1">
        <v>45829</v>
      </c>
      <c r="C3217" t="s">
        <v>2204</v>
      </c>
      <c r="D3217" t="s">
        <v>39</v>
      </c>
      <c r="E3217" t="s">
        <v>108</v>
      </c>
      <c r="F3217" t="s">
        <v>109</v>
      </c>
      <c r="G3217" t="s">
        <v>62</v>
      </c>
      <c r="H3217" t="s">
        <v>110</v>
      </c>
      <c r="I3217" t="s">
        <v>130</v>
      </c>
      <c r="J3217" t="s">
        <v>27</v>
      </c>
      <c r="K3217">
        <v>5</v>
      </c>
      <c r="L3217">
        <v>110</v>
      </c>
      <c r="M3217">
        <v>0.2</v>
      </c>
      <c r="N3217">
        <v>440</v>
      </c>
      <c r="O3217">
        <v>100</v>
      </c>
      <c r="P3217" t="s">
        <v>28</v>
      </c>
      <c r="Q3217" t="s">
        <v>29</v>
      </c>
      <c r="R3217" t="s">
        <v>36</v>
      </c>
      <c r="S3217">
        <v>3.4</v>
      </c>
      <c r="T3217">
        <f>YEAR(tblOrders[[#This Row],[Order Date]])</f>
        <v>2025</v>
      </c>
      <c r="U3217" t="str">
        <f>TEXT(tblOrders[[#This Row],[Order Date]],"mmm-yyyy")</f>
        <v>Jun-2025</v>
      </c>
      <c r="V3217" s="4">
        <f>tblOrders[[#This Row],[Profit]]/tblOrders[[#This Row],[Sales Amount]]</f>
        <v>0.22727272727272727</v>
      </c>
      <c r="W3217" t="str">
        <f>VLOOKUP(tblOrders[[#This Row],[City]],CityRegion,2,0)</f>
        <v>West</v>
      </c>
      <c r="X3217" t="str">
        <f>VLOOKUP(tblOrders[[#This Row],[City]],lookups!A:C,3,0)</f>
        <v>Maharashtra</v>
      </c>
    </row>
    <row r="3218" spans="1:24" x14ac:dyDescent="0.25">
      <c r="A3218" t="s">
        <v>5120</v>
      </c>
      <c r="B3218" s="1">
        <v>45751</v>
      </c>
      <c r="C3218" t="s">
        <v>5121</v>
      </c>
      <c r="D3218" t="s">
        <v>39</v>
      </c>
      <c r="E3218" t="s">
        <v>94</v>
      </c>
      <c r="F3218" t="s">
        <v>95</v>
      </c>
      <c r="G3218" t="s">
        <v>68</v>
      </c>
      <c r="H3218" t="s">
        <v>96</v>
      </c>
      <c r="I3218" t="s">
        <v>33</v>
      </c>
      <c r="J3218" t="s">
        <v>34</v>
      </c>
      <c r="K3218">
        <v>4</v>
      </c>
      <c r="L3218">
        <v>89</v>
      </c>
      <c r="M3218">
        <v>0.2</v>
      </c>
      <c r="N3218">
        <v>284.8</v>
      </c>
      <c r="O3218">
        <v>64.8</v>
      </c>
      <c r="P3218" t="s">
        <v>28</v>
      </c>
      <c r="Q3218" t="s">
        <v>29</v>
      </c>
      <c r="R3218" t="s">
        <v>30</v>
      </c>
      <c r="S3218">
        <v>4.8</v>
      </c>
      <c r="T3218">
        <f>YEAR(tblOrders[[#This Row],[Order Date]])</f>
        <v>2025</v>
      </c>
      <c r="U3218" t="str">
        <f>TEXT(tblOrders[[#This Row],[Order Date]],"mmm-yyyy")</f>
        <v>Apr-2025</v>
      </c>
      <c r="V3218" s="4">
        <f>tblOrders[[#This Row],[Profit]]/tblOrders[[#This Row],[Sales Amount]]</f>
        <v>0.22752808988764042</v>
      </c>
      <c r="W3218" t="str">
        <f>VLOOKUP(tblOrders[[#This Row],[City]],CityRegion,2,0)</f>
        <v>North</v>
      </c>
      <c r="X3218" t="str">
        <f>VLOOKUP(tblOrders[[#This Row],[City]],lookups!A:C,3,0)</f>
        <v>Delhi</v>
      </c>
    </row>
    <row r="3219" spans="1:24" x14ac:dyDescent="0.25">
      <c r="A3219" t="s">
        <v>5122</v>
      </c>
      <c r="B3219" s="1">
        <v>45735</v>
      </c>
      <c r="C3219" t="s">
        <v>2459</v>
      </c>
      <c r="D3219" t="s">
        <v>21</v>
      </c>
      <c r="E3219" t="s">
        <v>55</v>
      </c>
      <c r="F3219" t="s">
        <v>56</v>
      </c>
      <c r="G3219" t="s">
        <v>24</v>
      </c>
      <c r="H3219" t="s">
        <v>51</v>
      </c>
      <c r="I3219" t="s">
        <v>44</v>
      </c>
      <c r="J3219" t="s">
        <v>34</v>
      </c>
      <c r="K3219">
        <v>4</v>
      </c>
      <c r="L3219">
        <v>42</v>
      </c>
      <c r="M3219">
        <v>0.05</v>
      </c>
      <c r="N3219">
        <v>159.6</v>
      </c>
      <c r="O3219">
        <v>63.6</v>
      </c>
      <c r="P3219" t="s">
        <v>28</v>
      </c>
      <c r="Q3219" t="s">
        <v>86</v>
      </c>
      <c r="R3219" t="s">
        <v>36</v>
      </c>
      <c r="S3219">
        <v>3.1</v>
      </c>
      <c r="T3219">
        <f>YEAR(tblOrders[[#This Row],[Order Date]])</f>
        <v>2025</v>
      </c>
      <c r="U3219" t="str">
        <f>TEXT(tblOrders[[#This Row],[Order Date]],"mmm-yyyy")</f>
        <v>Mar-2025</v>
      </c>
      <c r="V3219" s="4">
        <f>tblOrders[[#This Row],[Profit]]/tblOrders[[#This Row],[Sales Amount]]</f>
        <v>0.39849624060150379</v>
      </c>
      <c r="W3219" t="str">
        <f>VLOOKUP(tblOrders[[#This Row],[City]],CityRegion,2,0)</f>
        <v>South</v>
      </c>
      <c r="X3219" t="str">
        <f>VLOOKUP(tblOrders[[#This Row],[City]],lookups!A:C,3,0)</f>
        <v>Kerala</v>
      </c>
    </row>
    <row r="3220" spans="1:24" x14ac:dyDescent="0.25">
      <c r="A3220" t="s">
        <v>5123</v>
      </c>
      <c r="B3220" s="1">
        <v>45725</v>
      </c>
      <c r="C3220" t="s">
        <v>3356</v>
      </c>
      <c r="D3220" t="s">
        <v>21</v>
      </c>
      <c r="E3220" t="s">
        <v>94</v>
      </c>
      <c r="F3220" t="s">
        <v>95</v>
      </c>
      <c r="G3220" t="s">
        <v>68</v>
      </c>
      <c r="H3220" t="s">
        <v>96</v>
      </c>
      <c r="I3220" t="s">
        <v>84</v>
      </c>
      <c r="J3220" t="s">
        <v>45</v>
      </c>
      <c r="K3220">
        <v>5</v>
      </c>
      <c r="L3220">
        <v>89</v>
      </c>
      <c r="M3220">
        <v>0.1</v>
      </c>
      <c r="N3220">
        <v>400.5</v>
      </c>
      <c r="O3220">
        <v>125.5</v>
      </c>
      <c r="P3220" t="s">
        <v>28</v>
      </c>
      <c r="Q3220" t="s">
        <v>86</v>
      </c>
      <c r="R3220" t="s">
        <v>36</v>
      </c>
      <c r="S3220">
        <v>3.4</v>
      </c>
      <c r="T3220">
        <f>YEAR(tblOrders[[#This Row],[Order Date]])</f>
        <v>2025</v>
      </c>
      <c r="U3220" t="str">
        <f>TEXT(tblOrders[[#This Row],[Order Date]],"mmm-yyyy")</f>
        <v>Mar-2025</v>
      </c>
      <c r="V3220" s="4">
        <f>tblOrders[[#This Row],[Profit]]/tblOrders[[#This Row],[Sales Amount]]</f>
        <v>0.31335830212234705</v>
      </c>
      <c r="W3220" t="str">
        <f>VLOOKUP(tblOrders[[#This Row],[City]],CityRegion,2,0)</f>
        <v>West</v>
      </c>
      <c r="X3220" t="str">
        <f>VLOOKUP(tblOrders[[#This Row],[City]],lookups!A:C,3,0)</f>
        <v>Maharashtra</v>
      </c>
    </row>
    <row r="3221" spans="1:24" x14ac:dyDescent="0.25">
      <c r="A3221" t="s">
        <v>5124</v>
      </c>
      <c r="B3221" s="1">
        <v>45695</v>
      </c>
      <c r="C3221" t="s">
        <v>979</v>
      </c>
      <c r="D3221" t="s">
        <v>21</v>
      </c>
      <c r="E3221" t="s">
        <v>73</v>
      </c>
      <c r="F3221" t="s">
        <v>74</v>
      </c>
      <c r="G3221" t="s">
        <v>68</v>
      </c>
      <c r="H3221" t="s">
        <v>75</v>
      </c>
      <c r="I3221" t="s">
        <v>130</v>
      </c>
      <c r="J3221" t="s">
        <v>45</v>
      </c>
      <c r="K3221">
        <v>1</v>
      </c>
      <c r="L3221">
        <v>65</v>
      </c>
      <c r="M3221">
        <v>0.1</v>
      </c>
      <c r="N3221">
        <v>58.5</v>
      </c>
      <c r="O3221">
        <v>20.5</v>
      </c>
      <c r="P3221" t="s">
        <v>111</v>
      </c>
      <c r="Q3221" t="s">
        <v>86</v>
      </c>
      <c r="R3221" t="s">
        <v>36</v>
      </c>
      <c r="S3221">
        <v>4.7</v>
      </c>
      <c r="T3221">
        <f>YEAR(tblOrders[[#This Row],[Order Date]])</f>
        <v>2025</v>
      </c>
      <c r="U3221" t="str">
        <f>TEXT(tblOrders[[#This Row],[Order Date]],"mmm-yyyy")</f>
        <v>Feb-2025</v>
      </c>
      <c r="V3221" s="4">
        <f>tblOrders[[#This Row],[Profit]]/tblOrders[[#This Row],[Sales Amount]]</f>
        <v>0.3504273504273504</v>
      </c>
      <c r="W3221" t="str">
        <f>VLOOKUP(tblOrders[[#This Row],[City]],CityRegion,2,0)</f>
        <v>West</v>
      </c>
      <c r="X3221" t="str">
        <f>VLOOKUP(tblOrders[[#This Row],[City]],lookups!A:C,3,0)</f>
        <v>Maharashtra</v>
      </c>
    </row>
    <row r="3222" spans="1:24" x14ac:dyDescent="0.25">
      <c r="A3222" t="s">
        <v>5125</v>
      </c>
      <c r="B3222" s="1">
        <v>45899</v>
      </c>
      <c r="C3222" t="s">
        <v>5126</v>
      </c>
      <c r="D3222" t="s">
        <v>39</v>
      </c>
      <c r="E3222" t="s">
        <v>108</v>
      </c>
      <c r="F3222" t="s">
        <v>109</v>
      </c>
      <c r="G3222" t="s">
        <v>62</v>
      </c>
      <c r="H3222" t="s">
        <v>110</v>
      </c>
      <c r="I3222" t="s">
        <v>44</v>
      </c>
      <c r="J3222" t="s">
        <v>34</v>
      </c>
      <c r="K3222">
        <v>5</v>
      </c>
      <c r="L3222">
        <v>110</v>
      </c>
      <c r="M3222">
        <v>0.1</v>
      </c>
      <c r="N3222">
        <v>495</v>
      </c>
      <c r="O3222">
        <v>155</v>
      </c>
      <c r="P3222" t="s">
        <v>28</v>
      </c>
      <c r="Q3222" t="s">
        <v>29</v>
      </c>
      <c r="R3222" t="s">
        <v>36</v>
      </c>
      <c r="S3222">
        <v>3.1</v>
      </c>
      <c r="T3222">
        <f>YEAR(tblOrders[[#This Row],[Order Date]])</f>
        <v>2025</v>
      </c>
      <c r="U3222" t="str">
        <f>TEXT(tblOrders[[#This Row],[Order Date]],"mmm-yyyy")</f>
        <v>Aug-2025</v>
      </c>
      <c r="V3222" s="4">
        <f>tblOrders[[#This Row],[Profit]]/tblOrders[[#This Row],[Sales Amount]]</f>
        <v>0.31313131313131315</v>
      </c>
      <c r="W3222" t="str">
        <f>VLOOKUP(tblOrders[[#This Row],[City]],CityRegion,2,0)</f>
        <v>South</v>
      </c>
      <c r="X3222" t="str">
        <f>VLOOKUP(tblOrders[[#This Row],[City]],lookups!A:C,3,0)</f>
        <v>Kerala</v>
      </c>
    </row>
    <row r="3223" spans="1:24" x14ac:dyDescent="0.25">
      <c r="A3223" t="s">
        <v>5127</v>
      </c>
      <c r="B3223" s="1">
        <v>45880</v>
      </c>
      <c r="C3223" t="s">
        <v>1724</v>
      </c>
      <c r="D3223" t="s">
        <v>21</v>
      </c>
      <c r="E3223" t="s">
        <v>49</v>
      </c>
      <c r="F3223" t="s">
        <v>50</v>
      </c>
      <c r="G3223" t="s">
        <v>24</v>
      </c>
      <c r="H3223" t="s">
        <v>51</v>
      </c>
      <c r="I3223" t="s">
        <v>44</v>
      </c>
      <c r="J3223" t="s">
        <v>45</v>
      </c>
      <c r="K3223">
        <v>3</v>
      </c>
      <c r="L3223">
        <v>85</v>
      </c>
      <c r="M3223">
        <v>0.2</v>
      </c>
      <c r="N3223">
        <v>204</v>
      </c>
      <c r="O3223">
        <v>48</v>
      </c>
      <c r="P3223" t="s">
        <v>28</v>
      </c>
      <c r="Q3223" t="s">
        <v>91</v>
      </c>
      <c r="R3223" t="s">
        <v>36</v>
      </c>
      <c r="S3223">
        <v>4.7</v>
      </c>
      <c r="T3223">
        <f>YEAR(tblOrders[[#This Row],[Order Date]])</f>
        <v>2025</v>
      </c>
      <c r="U3223" t="str">
        <f>TEXT(tblOrders[[#This Row],[Order Date]],"mmm-yyyy")</f>
        <v>Aug-2025</v>
      </c>
      <c r="V3223" s="4">
        <f>tblOrders[[#This Row],[Profit]]/tblOrders[[#This Row],[Sales Amount]]</f>
        <v>0.23529411764705882</v>
      </c>
      <c r="W3223" t="str">
        <f>VLOOKUP(tblOrders[[#This Row],[City]],CityRegion,2,0)</f>
        <v>South</v>
      </c>
      <c r="X3223" t="str">
        <f>VLOOKUP(tblOrders[[#This Row],[City]],lookups!A:C,3,0)</f>
        <v>Kerala</v>
      </c>
    </row>
    <row r="3224" spans="1:24" x14ac:dyDescent="0.25">
      <c r="A3224" t="s">
        <v>5128</v>
      </c>
      <c r="B3224" s="1">
        <v>45799</v>
      </c>
      <c r="C3224" t="s">
        <v>4679</v>
      </c>
      <c r="D3224" t="s">
        <v>21</v>
      </c>
      <c r="E3224" t="s">
        <v>49</v>
      </c>
      <c r="F3224" t="s">
        <v>50</v>
      </c>
      <c r="G3224" t="s">
        <v>24</v>
      </c>
      <c r="H3224" t="s">
        <v>51</v>
      </c>
      <c r="I3224" t="s">
        <v>26</v>
      </c>
      <c r="J3224" t="s">
        <v>27</v>
      </c>
      <c r="K3224">
        <v>3</v>
      </c>
      <c r="L3224">
        <v>85</v>
      </c>
      <c r="M3224">
        <v>0.1</v>
      </c>
      <c r="N3224">
        <v>229.5</v>
      </c>
      <c r="O3224">
        <v>73.5</v>
      </c>
      <c r="P3224" t="s">
        <v>111</v>
      </c>
      <c r="Q3224" t="s">
        <v>86</v>
      </c>
      <c r="R3224" t="s">
        <v>30</v>
      </c>
      <c r="S3224">
        <v>4.4000000000000004</v>
      </c>
      <c r="T3224">
        <f>YEAR(tblOrders[[#This Row],[Order Date]])</f>
        <v>2025</v>
      </c>
      <c r="U3224" t="str">
        <f>TEXT(tblOrders[[#This Row],[Order Date]],"mmm-yyyy")</f>
        <v>May-2025</v>
      </c>
      <c r="V3224" s="4">
        <f>tblOrders[[#This Row],[Profit]]/tblOrders[[#This Row],[Sales Amount]]</f>
        <v>0.3202614379084967</v>
      </c>
      <c r="W3224" t="str">
        <f>VLOOKUP(tblOrders[[#This Row],[City]],CityRegion,2,0)</f>
        <v>South</v>
      </c>
      <c r="X3224" t="str">
        <f>VLOOKUP(tblOrders[[#This Row],[City]],lookups!A:C,3,0)</f>
        <v>Karnataka</v>
      </c>
    </row>
    <row r="3225" spans="1:24" x14ac:dyDescent="0.25">
      <c r="A3225" t="s">
        <v>5129</v>
      </c>
      <c r="B3225" s="1">
        <v>45907</v>
      </c>
      <c r="C3225" t="s">
        <v>5130</v>
      </c>
      <c r="D3225" t="s">
        <v>21</v>
      </c>
      <c r="E3225" t="s">
        <v>49</v>
      </c>
      <c r="F3225" t="s">
        <v>50</v>
      </c>
      <c r="G3225" t="s">
        <v>24</v>
      </c>
      <c r="H3225" t="s">
        <v>51</v>
      </c>
      <c r="I3225" t="s">
        <v>52</v>
      </c>
      <c r="J3225" t="s">
        <v>45</v>
      </c>
      <c r="K3225">
        <v>4</v>
      </c>
      <c r="L3225">
        <v>85</v>
      </c>
      <c r="M3225">
        <v>0.1</v>
      </c>
      <c r="N3225">
        <v>306</v>
      </c>
      <c r="O3225">
        <v>98</v>
      </c>
      <c r="P3225" t="s">
        <v>28</v>
      </c>
      <c r="Q3225" t="s">
        <v>29</v>
      </c>
      <c r="R3225" t="s">
        <v>30</v>
      </c>
      <c r="S3225">
        <v>2.6</v>
      </c>
      <c r="T3225">
        <f>YEAR(tblOrders[[#This Row],[Order Date]])</f>
        <v>2025</v>
      </c>
      <c r="U3225" t="str">
        <f>TEXT(tblOrders[[#This Row],[Order Date]],"mmm-yyyy")</f>
        <v>Sep-2025</v>
      </c>
      <c r="V3225" s="4">
        <f>tblOrders[[#This Row],[Profit]]/tblOrders[[#This Row],[Sales Amount]]</f>
        <v>0.3202614379084967</v>
      </c>
      <c r="W3225" t="str">
        <f>VLOOKUP(tblOrders[[#This Row],[City]],CityRegion,2,0)</f>
        <v>South</v>
      </c>
      <c r="X3225" t="str">
        <f>VLOOKUP(tblOrders[[#This Row],[City]],lookups!A:C,3,0)</f>
        <v>Kerala</v>
      </c>
    </row>
    <row r="3226" spans="1:24" x14ac:dyDescent="0.25">
      <c r="A3226" t="s">
        <v>5131</v>
      </c>
      <c r="B3226" s="1">
        <v>45988</v>
      </c>
      <c r="C3226" t="s">
        <v>223</v>
      </c>
      <c r="D3226" t="s">
        <v>21</v>
      </c>
      <c r="E3226" t="s">
        <v>94</v>
      </c>
      <c r="F3226" t="s">
        <v>95</v>
      </c>
      <c r="G3226" t="s">
        <v>68</v>
      </c>
      <c r="H3226" t="s">
        <v>96</v>
      </c>
      <c r="I3226" t="s">
        <v>33</v>
      </c>
      <c r="J3226" t="s">
        <v>45</v>
      </c>
      <c r="K3226">
        <v>5</v>
      </c>
      <c r="L3226">
        <v>89</v>
      </c>
      <c r="M3226">
        <v>0.1</v>
      </c>
      <c r="N3226">
        <v>400.5</v>
      </c>
      <c r="O3226">
        <v>125.5</v>
      </c>
      <c r="P3226" t="s">
        <v>111</v>
      </c>
      <c r="Q3226" t="s">
        <v>86</v>
      </c>
      <c r="R3226" t="s">
        <v>123</v>
      </c>
      <c r="S3226">
        <v>4.8</v>
      </c>
      <c r="T3226">
        <f>YEAR(tblOrders[[#This Row],[Order Date]])</f>
        <v>2025</v>
      </c>
      <c r="U3226" t="str">
        <f>TEXT(tblOrders[[#This Row],[Order Date]],"mmm-yyyy")</f>
        <v>Nov-2025</v>
      </c>
      <c r="V3226" s="4">
        <f>tblOrders[[#This Row],[Profit]]/tblOrders[[#This Row],[Sales Amount]]</f>
        <v>0.31335830212234705</v>
      </c>
      <c r="W3226" t="str">
        <f>VLOOKUP(tblOrders[[#This Row],[City]],CityRegion,2,0)</f>
        <v>North</v>
      </c>
      <c r="X3226" t="str">
        <f>VLOOKUP(tblOrders[[#This Row],[City]],lookups!A:C,3,0)</f>
        <v>Delhi</v>
      </c>
    </row>
    <row r="3227" spans="1:24" x14ac:dyDescent="0.25">
      <c r="A3227" t="s">
        <v>5132</v>
      </c>
      <c r="B3227" s="1">
        <v>45871</v>
      </c>
      <c r="C3227" t="s">
        <v>5133</v>
      </c>
      <c r="D3227" t="s">
        <v>21</v>
      </c>
      <c r="E3227" t="s">
        <v>114</v>
      </c>
      <c r="F3227" t="s">
        <v>115</v>
      </c>
      <c r="G3227" t="s">
        <v>42</v>
      </c>
      <c r="H3227" t="s">
        <v>116</v>
      </c>
      <c r="I3227" t="s">
        <v>33</v>
      </c>
      <c r="J3227" t="s">
        <v>27</v>
      </c>
      <c r="K3227">
        <v>5</v>
      </c>
      <c r="L3227">
        <v>12</v>
      </c>
      <c r="M3227">
        <v>0.1</v>
      </c>
      <c r="N3227">
        <v>54</v>
      </c>
      <c r="O3227">
        <v>24</v>
      </c>
      <c r="P3227" t="s">
        <v>28</v>
      </c>
      <c r="Q3227" t="s">
        <v>35</v>
      </c>
      <c r="R3227" t="s">
        <v>30</v>
      </c>
      <c r="S3227">
        <v>3.1</v>
      </c>
      <c r="T3227">
        <f>YEAR(tblOrders[[#This Row],[Order Date]])</f>
        <v>2025</v>
      </c>
      <c r="U3227" t="str">
        <f>TEXT(tblOrders[[#This Row],[Order Date]],"mmm-yyyy")</f>
        <v>Aug-2025</v>
      </c>
      <c r="V3227" s="4">
        <f>tblOrders[[#This Row],[Profit]]/tblOrders[[#This Row],[Sales Amount]]</f>
        <v>0.44444444444444442</v>
      </c>
      <c r="W3227" t="str">
        <f>VLOOKUP(tblOrders[[#This Row],[City]],CityRegion,2,0)</f>
        <v>North</v>
      </c>
      <c r="X3227" t="str">
        <f>VLOOKUP(tblOrders[[#This Row],[City]],lookups!A:C,3,0)</f>
        <v>Delhi</v>
      </c>
    </row>
    <row r="3228" spans="1:24" x14ac:dyDescent="0.25">
      <c r="A3228" t="s">
        <v>5134</v>
      </c>
      <c r="B3228" s="1">
        <v>45948</v>
      </c>
      <c r="C3228" t="s">
        <v>1479</v>
      </c>
      <c r="D3228" t="s">
        <v>39</v>
      </c>
      <c r="E3228" t="s">
        <v>60</v>
      </c>
      <c r="F3228" t="s">
        <v>61</v>
      </c>
      <c r="G3228" t="s">
        <v>62</v>
      </c>
      <c r="H3228" t="s">
        <v>63</v>
      </c>
      <c r="I3228" t="s">
        <v>52</v>
      </c>
      <c r="J3228" t="s">
        <v>27</v>
      </c>
      <c r="K3228">
        <v>1</v>
      </c>
      <c r="L3228">
        <v>45</v>
      </c>
      <c r="M3228">
        <v>0.1</v>
      </c>
      <c r="N3228">
        <v>40.5</v>
      </c>
      <c r="O3228">
        <v>14.5</v>
      </c>
      <c r="P3228" t="s">
        <v>28</v>
      </c>
      <c r="Q3228" t="s">
        <v>29</v>
      </c>
      <c r="R3228" t="s">
        <v>36</v>
      </c>
      <c r="S3228">
        <v>2.5</v>
      </c>
      <c r="T3228">
        <f>YEAR(tblOrders[[#This Row],[Order Date]])</f>
        <v>2025</v>
      </c>
      <c r="U3228" t="str">
        <f>TEXT(tblOrders[[#This Row],[Order Date]],"mmm-yyyy")</f>
        <v>Oct-2025</v>
      </c>
      <c r="V3228" s="4">
        <f>tblOrders[[#This Row],[Profit]]/tblOrders[[#This Row],[Sales Amount]]</f>
        <v>0.35802469135802467</v>
      </c>
      <c r="W3228" t="str">
        <f>VLOOKUP(tblOrders[[#This Row],[City]],CityRegion,2,0)</f>
        <v>South</v>
      </c>
      <c r="X3228" t="str">
        <f>VLOOKUP(tblOrders[[#This Row],[City]],lookups!A:C,3,0)</f>
        <v>Kerala</v>
      </c>
    </row>
    <row r="3229" spans="1:24" x14ac:dyDescent="0.25">
      <c r="A3229" t="s">
        <v>5135</v>
      </c>
      <c r="B3229" s="1">
        <v>45732</v>
      </c>
      <c r="C3229" t="s">
        <v>5136</v>
      </c>
      <c r="D3229" t="s">
        <v>21</v>
      </c>
      <c r="E3229" t="s">
        <v>60</v>
      </c>
      <c r="F3229" t="s">
        <v>61</v>
      </c>
      <c r="G3229" t="s">
        <v>62</v>
      </c>
      <c r="H3229" t="s">
        <v>63</v>
      </c>
      <c r="I3229" t="s">
        <v>57</v>
      </c>
      <c r="J3229" t="s">
        <v>34</v>
      </c>
      <c r="K3229">
        <v>5</v>
      </c>
      <c r="L3229">
        <v>45</v>
      </c>
      <c r="M3229">
        <v>0.2</v>
      </c>
      <c r="N3229">
        <v>180</v>
      </c>
      <c r="O3229">
        <v>50</v>
      </c>
      <c r="P3229" t="s">
        <v>28</v>
      </c>
      <c r="Q3229" t="s">
        <v>46</v>
      </c>
      <c r="R3229" t="s">
        <v>36</v>
      </c>
      <c r="S3229">
        <v>3.1</v>
      </c>
      <c r="T3229">
        <f>YEAR(tblOrders[[#This Row],[Order Date]])</f>
        <v>2025</v>
      </c>
      <c r="U3229" t="str">
        <f>TEXT(tblOrders[[#This Row],[Order Date]],"mmm-yyyy")</f>
        <v>Mar-2025</v>
      </c>
      <c r="V3229" s="4">
        <f>tblOrders[[#This Row],[Profit]]/tblOrders[[#This Row],[Sales Amount]]</f>
        <v>0.27777777777777779</v>
      </c>
      <c r="W3229" t="str">
        <f>VLOOKUP(tblOrders[[#This Row],[City]],CityRegion,2,0)</f>
        <v>South</v>
      </c>
      <c r="X3229" t="str">
        <f>VLOOKUP(tblOrders[[#This Row],[City]],lookups!A:C,3,0)</f>
        <v>Kerala</v>
      </c>
    </row>
    <row r="3230" spans="1:24" x14ac:dyDescent="0.25">
      <c r="A3230" t="s">
        <v>5137</v>
      </c>
      <c r="B3230" s="1">
        <v>45984</v>
      </c>
      <c r="C3230" t="s">
        <v>4945</v>
      </c>
      <c r="D3230" t="s">
        <v>21</v>
      </c>
      <c r="E3230" t="s">
        <v>94</v>
      </c>
      <c r="F3230" t="s">
        <v>95</v>
      </c>
      <c r="G3230" t="s">
        <v>68</v>
      </c>
      <c r="H3230" t="s">
        <v>96</v>
      </c>
      <c r="I3230" t="s">
        <v>57</v>
      </c>
      <c r="J3230" t="s">
        <v>45</v>
      </c>
      <c r="K3230">
        <v>1</v>
      </c>
      <c r="L3230">
        <v>89</v>
      </c>
      <c r="M3230">
        <v>0.2</v>
      </c>
      <c r="N3230">
        <v>71.2</v>
      </c>
      <c r="O3230">
        <v>16.2</v>
      </c>
      <c r="P3230" t="s">
        <v>28</v>
      </c>
      <c r="Q3230" t="s">
        <v>91</v>
      </c>
      <c r="R3230" t="s">
        <v>30</v>
      </c>
      <c r="S3230">
        <v>4.0999999999999996</v>
      </c>
      <c r="T3230">
        <f>YEAR(tblOrders[[#This Row],[Order Date]])</f>
        <v>2025</v>
      </c>
      <c r="U3230" t="str">
        <f>TEXT(tblOrders[[#This Row],[Order Date]],"mmm-yyyy")</f>
        <v>Nov-2025</v>
      </c>
      <c r="V3230" s="4">
        <f>tblOrders[[#This Row],[Profit]]/tblOrders[[#This Row],[Sales Amount]]</f>
        <v>0.22752808988764042</v>
      </c>
      <c r="W3230" t="str">
        <f>VLOOKUP(tblOrders[[#This Row],[City]],CityRegion,2,0)</f>
        <v>South</v>
      </c>
      <c r="X3230" t="str">
        <f>VLOOKUP(tblOrders[[#This Row],[City]],lookups!A:C,3,0)</f>
        <v>Kerala</v>
      </c>
    </row>
    <row r="3231" spans="1:24" x14ac:dyDescent="0.25">
      <c r="A3231" t="s">
        <v>5138</v>
      </c>
      <c r="B3231" s="1">
        <v>45717</v>
      </c>
      <c r="C3231" t="s">
        <v>2296</v>
      </c>
      <c r="D3231" t="s">
        <v>39</v>
      </c>
      <c r="E3231" t="s">
        <v>101</v>
      </c>
      <c r="F3231" t="s">
        <v>102</v>
      </c>
      <c r="G3231" t="s">
        <v>24</v>
      </c>
      <c r="H3231" t="s">
        <v>103</v>
      </c>
      <c r="I3231" t="s">
        <v>84</v>
      </c>
      <c r="J3231" t="s">
        <v>34</v>
      </c>
      <c r="K3231">
        <v>5</v>
      </c>
      <c r="L3231">
        <v>120</v>
      </c>
      <c r="M3231">
        <v>0.15</v>
      </c>
      <c r="N3231">
        <v>510</v>
      </c>
      <c r="O3231">
        <v>120</v>
      </c>
      <c r="P3231" t="s">
        <v>28</v>
      </c>
      <c r="Q3231" t="s">
        <v>35</v>
      </c>
      <c r="R3231" t="s">
        <v>36</v>
      </c>
      <c r="S3231">
        <v>3.3</v>
      </c>
      <c r="T3231">
        <f>YEAR(tblOrders[[#This Row],[Order Date]])</f>
        <v>2025</v>
      </c>
      <c r="U3231" t="str">
        <f>TEXT(tblOrders[[#This Row],[Order Date]],"mmm-yyyy")</f>
        <v>Mar-2025</v>
      </c>
      <c r="V3231" s="4">
        <f>tblOrders[[#This Row],[Profit]]/tblOrders[[#This Row],[Sales Amount]]</f>
        <v>0.23529411764705882</v>
      </c>
      <c r="W3231" t="str">
        <f>VLOOKUP(tblOrders[[#This Row],[City]],CityRegion,2,0)</f>
        <v>West</v>
      </c>
      <c r="X3231" t="str">
        <f>VLOOKUP(tblOrders[[#This Row],[City]],lookups!A:C,3,0)</f>
        <v>Maharashtra</v>
      </c>
    </row>
    <row r="3232" spans="1:24" x14ac:dyDescent="0.25">
      <c r="A3232" t="s">
        <v>5139</v>
      </c>
      <c r="B3232" s="1">
        <v>45880</v>
      </c>
      <c r="C3232" t="s">
        <v>350</v>
      </c>
      <c r="D3232" t="s">
        <v>21</v>
      </c>
      <c r="E3232" t="s">
        <v>101</v>
      </c>
      <c r="F3232" t="s">
        <v>102</v>
      </c>
      <c r="G3232" t="s">
        <v>24</v>
      </c>
      <c r="H3232" t="s">
        <v>103</v>
      </c>
      <c r="I3232" t="s">
        <v>33</v>
      </c>
      <c r="J3232" t="s">
        <v>27</v>
      </c>
      <c r="K3232">
        <v>4</v>
      </c>
      <c r="L3232">
        <v>120</v>
      </c>
      <c r="M3232">
        <v>0.05</v>
      </c>
      <c r="N3232">
        <v>456</v>
      </c>
      <c r="O3232">
        <v>144</v>
      </c>
      <c r="P3232" t="s">
        <v>148</v>
      </c>
      <c r="Q3232" t="s">
        <v>35</v>
      </c>
      <c r="R3232" t="s">
        <v>36</v>
      </c>
      <c r="S3232">
        <v>4.5999999999999996</v>
      </c>
      <c r="T3232">
        <f>YEAR(tblOrders[[#This Row],[Order Date]])</f>
        <v>2025</v>
      </c>
      <c r="U3232" t="str">
        <f>TEXT(tblOrders[[#This Row],[Order Date]],"mmm-yyyy")</f>
        <v>Aug-2025</v>
      </c>
      <c r="V3232" s="4">
        <f>tblOrders[[#This Row],[Profit]]/tblOrders[[#This Row],[Sales Amount]]</f>
        <v>0.31578947368421051</v>
      </c>
      <c r="W3232" t="str">
        <f>VLOOKUP(tblOrders[[#This Row],[City]],CityRegion,2,0)</f>
        <v>North</v>
      </c>
      <c r="X3232" t="str">
        <f>VLOOKUP(tblOrders[[#This Row],[City]],lookups!A:C,3,0)</f>
        <v>Delhi</v>
      </c>
    </row>
    <row r="3233" spans="1:24" x14ac:dyDescent="0.25">
      <c r="A3233" t="s">
        <v>5140</v>
      </c>
      <c r="B3233" s="1">
        <v>45804</v>
      </c>
      <c r="C3233" t="s">
        <v>3492</v>
      </c>
      <c r="D3233" t="s">
        <v>21</v>
      </c>
      <c r="E3233" t="s">
        <v>55</v>
      </c>
      <c r="F3233" t="s">
        <v>56</v>
      </c>
      <c r="G3233" t="s">
        <v>24</v>
      </c>
      <c r="H3233" t="s">
        <v>51</v>
      </c>
      <c r="I3233" t="s">
        <v>139</v>
      </c>
      <c r="J3233" t="s">
        <v>34</v>
      </c>
      <c r="K3233">
        <v>1</v>
      </c>
      <c r="L3233">
        <v>42</v>
      </c>
      <c r="M3233">
        <v>0</v>
      </c>
      <c r="N3233">
        <v>42</v>
      </c>
      <c r="O3233">
        <v>18</v>
      </c>
      <c r="P3233" t="s">
        <v>28</v>
      </c>
      <c r="Q3233" t="s">
        <v>29</v>
      </c>
      <c r="R3233" t="s">
        <v>30</v>
      </c>
      <c r="S3233">
        <v>3.7</v>
      </c>
      <c r="T3233">
        <f>YEAR(tblOrders[[#This Row],[Order Date]])</f>
        <v>2025</v>
      </c>
      <c r="U3233" t="str">
        <f>TEXT(tblOrders[[#This Row],[Order Date]],"mmm-yyyy")</f>
        <v>May-2025</v>
      </c>
      <c r="V3233" s="4">
        <f>tblOrders[[#This Row],[Profit]]/tblOrders[[#This Row],[Sales Amount]]</f>
        <v>0.42857142857142855</v>
      </c>
      <c r="W3233" t="str">
        <f>VLOOKUP(tblOrders[[#This Row],[City]],CityRegion,2,0)</f>
        <v>South</v>
      </c>
      <c r="X3233" t="str">
        <f>VLOOKUP(tblOrders[[#This Row],[City]],lookups!A:C,3,0)</f>
        <v>Tamil Nadu</v>
      </c>
    </row>
    <row r="3234" spans="1:24" x14ac:dyDescent="0.25">
      <c r="A3234" t="s">
        <v>5141</v>
      </c>
      <c r="B3234" s="1">
        <v>45882</v>
      </c>
      <c r="C3234" t="s">
        <v>2080</v>
      </c>
      <c r="D3234" t="s">
        <v>39</v>
      </c>
      <c r="E3234" t="s">
        <v>73</v>
      </c>
      <c r="F3234" t="s">
        <v>74</v>
      </c>
      <c r="G3234" t="s">
        <v>68</v>
      </c>
      <c r="H3234" t="s">
        <v>75</v>
      </c>
      <c r="I3234" t="s">
        <v>139</v>
      </c>
      <c r="J3234" t="s">
        <v>27</v>
      </c>
      <c r="K3234">
        <v>1</v>
      </c>
      <c r="L3234">
        <v>65</v>
      </c>
      <c r="M3234">
        <v>0</v>
      </c>
      <c r="N3234">
        <v>65</v>
      </c>
      <c r="O3234">
        <v>27</v>
      </c>
      <c r="P3234" t="s">
        <v>28</v>
      </c>
      <c r="Q3234" t="s">
        <v>86</v>
      </c>
      <c r="R3234" t="s">
        <v>36</v>
      </c>
      <c r="S3234">
        <v>2.8</v>
      </c>
      <c r="T3234">
        <f>YEAR(tblOrders[[#This Row],[Order Date]])</f>
        <v>2025</v>
      </c>
      <c r="U3234" t="str">
        <f>TEXT(tblOrders[[#This Row],[Order Date]],"mmm-yyyy")</f>
        <v>Aug-2025</v>
      </c>
      <c r="V3234" s="4">
        <f>tblOrders[[#This Row],[Profit]]/tblOrders[[#This Row],[Sales Amount]]</f>
        <v>0.41538461538461541</v>
      </c>
      <c r="W3234" t="str">
        <f>VLOOKUP(tblOrders[[#This Row],[City]],CityRegion,2,0)</f>
        <v>South</v>
      </c>
      <c r="X3234" t="str">
        <f>VLOOKUP(tblOrders[[#This Row],[City]],lookups!A:C,3,0)</f>
        <v>Tamil Nadu</v>
      </c>
    </row>
    <row r="3235" spans="1:24" x14ac:dyDescent="0.25">
      <c r="A3235" t="s">
        <v>5142</v>
      </c>
      <c r="B3235" s="1">
        <v>45727</v>
      </c>
      <c r="C3235" t="s">
        <v>5143</v>
      </c>
      <c r="D3235" t="s">
        <v>21</v>
      </c>
      <c r="E3235" t="s">
        <v>108</v>
      </c>
      <c r="F3235" t="s">
        <v>109</v>
      </c>
      <c r="G3235" t="s">
        <v>62</v>
      </c>
      <c r="H3235" t="s">
        <v>110</v>
      </c>
      <c r="I3235" t="s">
        <v>130</v>
      </c>
      <c r="J3235" t="s">
        <v>45</v>
      </c>
      <c r="K3235">
        <v>5</v>
      </c>
      <c r="L3235">
        <v>110</v>
      </c>
      <c r="M3235">
        <v>0</v>
      </c>
      <c r="N3235">
        <v>550</v>
      </c>
      <c r="O3235">
        <v>210</v>
      </c>
      <c r="P3235" t="s">
        <v>28</v>
      </c>
      <c r="Q3235" t="s">
        <v>46</v>
      </c>
      <c r="R3235" t="s">
        <v>36</v>
      </c>
      <c r="S3235">
        <v>4.4000000000000004</v>
      </c>
      <c r="T3235">
        <f>YEAR(tblOrders[[#This Row],[Order Date]])</f>
        <v>2025</v>
      </c>
      <c r="U3235" t="str">
        <f>TEXT(tblOrders[[#This Row],[Order Date]],"mmm-yyyy")</f>
        <v>Mar-2025</v>
      </c>
      <c r="V3235" s="4">
        <f>tblOrders[[#This Row],[Profit]]/tblOrders[[#This Row],[Sales Amount]]</f>
        <v>0.38181818181818183</v>
      </c>
      <c r="W3235" t="str">
        <f>VLOOKUP(tblOrders[[#This Row],[City]],CityRegion,2,0)</f>
        <v>West</v>
      </c>
      <c r="X3235" t="str">
        <f>VLOOKUP(tblOrders[[#This Row],[City]],lookups!A:C,3,0)</f>
        <v>Maharashtra</v>
      </c>
    </row>
    <row r="3236" spans="1:24" x14ac:dyDescent="0.25">
      <c r="A3236" t="s">
        <v>5144</v>
      </c>
      <c r="B3236" s="1">
        <v>45742</v>
      </c>
      <c r="C3236" t="s">
        <v>2708</v>
      </c>
      <c r="D3236" t="s">
        <v>39</v>
      </c>
      <c r="E3236" t="s">
        <v>108</v>
      </c>
      <c r="F3236" t="s">
        <v>109</v>
      </c>
      <c r="G3236" t="s">
        <v>62</v>
      </c>
      <c r="H3236" t="s">
        <v>110</v>
      </c>
      <c r="I3236" t="s">
        <v>70</v>
      </c>
      <c r="J3236" t="s">
        <v>45</v>
      </c>
      <c r="K3236">
        <v>4</v>
      </c>
      <c r="L3236">
        <v>110</v>
      </c>
      <c r="M3236">
        <v>0</v>
      </c>
      <c r="N3236">
        <v>440</v>
      </c>
      <c r="O3236">
        <v>168</v>
      </c>
      <c r="P3236" t="s">
        <v>28</v>
      </c>
      <c r="Q3236" t="s">
        <v>29</v>
      </c>
      <c r="R3236" t="s">
        <v>36</v>
      </c>
      <c r="S3236">
        <v>2.8</v>
      </c>
      <c r="T3236">
        <f>YEAR(tblOrders[[#This Row],[Order Date]])</f>
        <v>2025</v>
      </c>
      <c r="U3236" t="str">
        <f>TEXT(tblOrders[[#This Row],[Order Date]],"mmm-yyyy")</f>
        <v>Mar-2025</v>
      </c>
      <c r="V3236" s="4">
        <f>tblOrders[[#This Row],[Profit]]/tblOrders[[#This Row],[Sales Amount]]</f>
        <v>0.38181818181818183</v>
      </c>
      <c r="W3236" t="str">
        <f>VLOOKUP(tblOrders[[#This Row],[City]],CityRegion,2,0)</f>
        <v>South</v>
      </c>
      <c r="X3236" t="str">
        <f>VLOOKUP(tblOrders[[#This Row],[City]],lookups!A:C,3,0)</f>
        <v>Telengana</v>
      </c>
    </row>
    <row r="3237" spans="1:24" x14ac:dyDescent="0.25">
      <c r="A3237" t="s">
        <v>5145</v>
      </c>
      <c r="B3237" s="1">
        <v>45865</v>
      </c>
      <c r="C3237" t="s">
        <v>642</v>
      </c>
      <c r="D3237" t="s">
        <v>21</v>
      </c>
      <c r="E3237" t="s">
        <v>94</v>
      </c>
      <c r="F3237" t="s">
        <v>95</v>
      </c>
      <c r="G3237" t="s">
        <v>68</v>
      </c>
      <c r="H3237" t="s">
        <v>96</v>
      </c>
      <c r="I3237" t="s">
        <v>76</v>
      </c>
      <c r="J3237" t="s">
        <v>34</v>
      </c>
      <c r="K3237">
        <v>5</v>
      </c>
      <c r="L3237">
        <v>89</v>
      </c>
      <c r="M3237">
        <v>0.15</v>
      </c>
      <c r="N3237">
        <v>378.25</v>
      </c>
      <c r="O3237">
        <v>103.25</v>
      </c>
      <c r="P3237" t="s">
        <v>28</v>
      </c>
      <c r="Q3237" t="s">
        <v>35</v>
      </c>
      <c r="R3237" t="s">
        <v>30</v>
      </c>
      <c r="S3237">
        <v>3.2</v>
      </c>
      <c r="T3237">
        <f>YEAR(tblOrders[[#This Row],[Order Date]])</f>
        <v>2025</v>
      </c>
      <c r="U3237" t="str">
        <f>TEXT(tblOrders[[#This Row],[Order Date]],"mmm-yyyy")</f>
        <v>Jul-2025</v>
      </c>
      <c r="V3237" s="4">
        <f>tblOrders[[#This Row],[Profit]]/tblOrders[[#This Row],[Sales Amount]]</f>
        <v>0.2729676140118969</v>
      </c>
      <c r="W3237" t="str">
        <f>VLOOKUP(tblOrders[[#This Row],[City]],CityRegion,2,0)</f>
        <v>South</v>
      </c>
      <c r="X3237" t="str">
        <f>VLOOKUP(tblOrders[[#This Row],[City]],lookups!A:C,3,0)</f>
        <v>Kerala</v>
      </c>
    </row>
    <row r="3238" spans="1:24" x14ac:dyDescent="0.25">
      <c r="A3238" t="s">
        <v>5146</v>
      </c>
      <c r="B3238" s="1">
        <v>45889</v>
      </c>
      <c r="C3238" t="s">
        <v>5147</v>
      </c>
      <c r="D3238" t="s">
        <v>39</v>
      </c>
      <c r="E3238" t="s">
        <v>73</v>
      </c>
      <c r="F3238" t="s">
        <v>74</v>
      </c>
      <c r="G3238" t="s">
        <v>68</v>
      </c>
      <c r="H3238" t="s">
        <v>75</v>
      </c>
      <c r="I3238" t="s">
        <v>84</v>
      </c>
      <c r="J3238" t="s">
        <v>45</v>
      </c>
      <c r="K3238">
        <v>3</v>
      </c>
      <c r="L3238">
        <v>65</v>
      </c>
      <c r="M3238">
        <v>0.05</v>
      </c>
      <c r="N3238">
        <v>185.25</v>
      </c>
      <c r="O3238">
        <v>71.25</v>
      </c>
      <c r="P3238" t="s">
        <v>28</v>
      </c>
      <c r="Q3238" t="s">
        <v>86</v>
      </c>
      <c r="R3238" t="s">
        <v>36</v>
      </c>
      <c r="S3238">
        <v>3.2</v>
      </c>
      <c r="T3238">
        <f>YEAR(tblOrders[[#This Row],[Order Date]])</f>
        <v>2025</v>
      </c>
      <c r="U3238" t="str">
        <f>TEXT(tblOrders[[#This Row],[Order Date]],"mmm-yyyy")</f>
        <v>Aug-2025</v>
      </c>
      <c r="V3238" s="4">
        <f>tblOrders[[#This Row],[Profit]]/tblOrders[[#This Row],[Sales Amount]]</f>
        <v>0.38461538461538464</v>
      </c>
      <c r="W3238" t="str">
        <f>VLOOKUP(tblOrders[[#This Row],[City]],CityRegion,2,0)</f>
        <v>West</v>
      </c>
      <c r="X3238" t="str">
        <f>VLOOKUP(tblOrders[[#This Row],[City]],lookups!A:C,3,0)</f>
        <v>Maharashtra</v>
      </c>
    </row>
    <row r="3239" spans="1:24" x14ac:dyDescent="0.25">
      <c r="A3239" t="s">
        <v>5148</v>
      </c>
      <c r="B3239" s="1">
        <v>45914</v>
      </c>
      <c r="C3239" t="s">
        <v>2356</v>
      </c>
      <c r="D3239" t="s">
        <v>39</v>
      </c>
      <c r="E3239" t="s">
        <v>79</v>
      </c>
      <c r="F3239" t="s">
        <v>80</v>
      </c>
      <c r="G3239" t="s">
        <v>68</v>
      </c>
      <c r="H3239" t="s">
        <v>81</v>
      </c>
      <c r="I3239" t="s">
        <v>84</v>
      </c>
      <c r="J3239" t="s">
        <v>34</v>
      </c>
      <c r="K3239">
        <v>3</v>
      </c>
      <c r="L3239">
        <v>799</v>
      </c>
      <c r="M3239">
        <v>0.05</v>
      </c>
      <c r="N3239">
        <v>2277.15</v>
      </c>
      <c r="O3239">
        <v>417.15</v>
      </c>
      <c r="P3239" t="s">
        <v>28</v>
      </c>
      <c r="Q3239" t="s">
        <v>91</v>
      </c>
      <c r="R3239" t="s">
        <v>36</v>
      </c>
      <c r="S3239">
        <v>3.6</v>
      </c>
      <c r="T3239">
        <f>YEAR(tblOrders[[#This Row],[Order Date]])</f>
        <v>2025</v>
      </c>
      <c r="U3239" t="str">
        <f>TEXT(tblOrders[[#This Row],[Order Date]],"mmm-yyyy")</f>
        <v>Sep-2025</v>
      </c>
      <c r="V3239" s="4">
        <f>tblOrders[[#This Row],[Profit]]/tblOrders[[#This Row],[Sales Amount]]</f>
        <v>0.18318951320729859</v>
      </c>
      <c r="W3239" t="str">
        <f>VLOOKUP(tblOrders[[#This Row],[City]],CityRegion,2,0)</f>
        <v>West</v>
      </c>
      <c r="X3239" t="str">
        <f>VLOOKUP(tblOrders[[#This Row],[City]],lookups!A:C,3,0)</f>
        <v>Maharashtra</v>
      </c>
    </row>
    <row r="3240" spans="1:24" x14ac:dyDescent="0.25">
      <c r="A3240" t="s">
        <v>5149</v>
      </c>
      <c r="B3240" s="1">
        <v>45881</v>
      </c>
      <c r="C3240" t="s">
        <v>174</v>
      </c>
      <c r="D3240" t="s">
        <v>21</v>
      </c>
      <c r="E3240" t="s">
        <v>55</v>
      </c>
      <c r="F3240" t="s">
        <v>56</v>
      </c>
      <c r="G3240" t="s">
        <v>24</v>
      </c>
      <c r="H3240" t="s">
        <v>51</v>
      </c>
      <c r="I3240" t="s">
        <v>26</v>
      </c>
      <c r="J3240" t="s">
        <v>27</v>
      </c>
      <c r="K3240">
        <v>1</v>
      </c>
      <c r="L3240">
        <v>42</v>
      </c>
      <c r="M3240">
        <v>0.15</v>
      </c>
      <c r="N3240">
        <v>35.700000000000003</v>
      </c>
      <c r="O3240">
        <v>11.7</v>
      </c>
      <c r="P3240" t="s">
        <v>28</v>
      </c>
      <c r="Q3240" t="s">
        <v>46</v>
      </c>
      <c r="R3240" t="s">
        <v>36</v>
      </c>
      <c r="S3240">
        <v>4.9000000000000004</v>
      </c>
      <c r="T3240">
        <f>YEAR(tblOrders[[#This Row],[Order Date]])</f>
        <v>2025</v>
      </c>
      <c r="U3240" t="str">
        <f>TEXT(tblOrders[[#This Row],[Order Date]],"mmm-yyyy")</f>
        <v>Aug-2025</v>
      </c>
      <c r="V3240" s="4">
        <f>tblOrders[[#This Row],[Profit]]/tblOrders[[#This Row],[Sales Amount]]</f>
        <v>0.32773109243697474</v>
      </c>
      <c r="W3240" t="str">
        <f>VLOOKUP(tblOrders[[#This Row],[City]],CityRegion,2,0)</f>
        <v>South</v>
      </c>
      <c r="X3240" t="str">
        <f>VLOOKUP(tblOrders[[#This Row],[City]],lookups!A:C,3,0)</f>
        <v>Karnataka</v>
      </c>
    </row>
    <row r="3241" spans="1:24" x14ac:dyDescent="0.25">
      <c r="A3241" t="s">
        <v>5150</v>
      </c>
      <c r="B3241" s="1">
        <v>45877</v>
      </c>
      <c r="C3241" t="s">
        <v>2405</v>
      </c>
      <c r="D3241" t="s">
        <v>39</v>
      </c>
      <c r="E3241" t="s">
        <v>79</v>
      </c>
      <c r="F3241" t="s">
        <v>80</v>
      </c>
      <c r="G3241" t="s">
        <v>68</v>
      </c>
      <c r="H3241" t="s">
        <v>81</v>
      </c>
      <c r="I3241" t="s">
        <v>70</v>
      </c>
      <c r="J3241" t="s">
        <v>27</v>
      </c>
      <c r="K3241">
        <v>4</v>
      </c>
      <c r="L3241">
        <v>799</v>
      </c>
      <c r="M3241">
        <v>0.15</v>
      </c>
      <c r="N3241">
        <v>2716.6</v>
      </c>
      <c r="O3241">
        <v>236.6</v>
      </c>
      <c r="P3241" t="s">
        <v>28</v>
      </c>
      <c r="Q3241" t="s">
        <v>86</v>
      </c>
      <c r="R3241" t="s">
        <v>123</v>
      </c>
      <c r="S3241">
        <v>4.2</v>
      </c>
      <c r="T3241">
        <f>YEAR(tblOrders[[#This Row],[Order Date]])</f>
        <v>2025</v>
      </c>
      <c r="U3241" t="str">
        <f>TEXT(tblOrders[[#This Row],[Order Date]],"mmm-yyyy")</f>
        <v>Aug-2025</v>
      </c>
      <c r="V3241" s="4">
        <f>tblOrders[[#This Row],[Profit]]/tblOrders[[#This Row],[Sales Amount]]</f>
        <v>8.7094161819921967E-2</v>
      </c>
      <c r="W3241" t="str">
        <f>VLOOKUP(tblOrders[[#This Row],[City]],CityRegion,2,0)</f>
        <v>South</v>
      </c>
      <c r="X3241" t="str">
        <f>VLOOKUP(tblOrders[[#This Row],[City]],lookups!A:C,3,0)</f>
        <v>Telengana</v>
      </c>
    </row>
    <row r="3242" spans="1:24" x14ac:dyDescent="0.25">
      <c r="A3242" t="s">
        <v>5151</v>
      </c>
      <c r="B3242" s="1">
        <v>45883</v>
      </c>
      <c r="C3242" t="s">
        <v>1208</v>
      </c>
      <c r="D3242" t="s">
        <v>21</v>
      </c>
      <c r="E3242" t="s">
        <v>73</v>
      </c>
      <c r="F3242" t="s">
        <v>74</v>
      </c>
      <c r="G3242" t="s">
        <v>68</v>
      </c>
      <c r="H3242" t="s">
        <v>75</v>
      </c>
      <c r="I3242" t="s">
        <v>26</v>
      </c>
      <c r="J3242" t="s">
        <v>27</v>
      </c>
      <c r="K3242">
        <v>3</v>
      </c>
      <c r="L3242">
        <v>65</v>
      </c>
      <c r="M3242">
        <v>0.15</v>
      </c>
      <c r="N3242">
        <v>165.75</v>
      </c>
      <c r="O3242">
        <v>51.75</v>
      </c>
      <c r="P3242" t="s">
        <v>28</v>
      </c>
      <c r="Q3242" t="s">
        <v>86</v>
      </c>
      <c r="R3242" t="s">
        <v>36</v>
      </c>
      <c r="S3242">
        <v>4.5</v>
      </c>
      <c r="T3242">
        <f>YEAR(tblOrders[[#This Row],[Order Date]])</f>
        <v>2025</v>
      </c>
      <c r="U3242" t="str">
        <f>TEXT(tblOrders[[#This Row],[Order Date]],"mmm-yyyy")</f>
        <v>Aug-2025</v>
      </c>
      <c r="V3242" s="4">
        <f>tblOrders[[#This Row],[Profit]]/tblOrders[[#This Row],[Sales Amount]]</f>
        <v>0.31221719457013575</v>
      </c>
      <c r="W3242" t="str">
        <f>VLOOKUP(tblOrders[[#This Row],[City]],CityRegion,2,0)</f>
        <v>South</v>
      </c>
      <c r="X3242" t="str">
        <f>VLOOKUP(tblOrders[[#This Row],[City]],lookups!A:C,3,0)</f>
        <v>Karnataka</v>
      </c>
    </row>
    <row r="3243" spans="1:24" x14ac:dyDescent="0.25">
      <c r="A3243" t="s">
        <v>5152</v>
      </c>
      <c r="B3243" s="1">
        <v>45831</v>
      </c>
      <c r="C3243" t="s">
        <v>2574</v>
      </c>
      <c r="D3243" t="s">
        <v>39</v>
      </c>
      <c r="E3243" t="s">
        <v>40</v>
      </c>
      <c r="F3243" t="s">
        <v>41</v>
      </c>
      <c r="G3243" t="s">
        <v>42</v>
      </c>
      <c r="H3243" t="s">
        <v>43</v>
      </c>
      <c r="I3243" t="s">
        <v>44</v>
      </c>
      <c r="J3243" t="s">
        <v>34</v>
      </c>
      <c r="K3243">
        <v>2</v>
      </c>
      <c r="L3243">
        <v>18</v>
      </c>
      <c r="M3243">
        <v>0.2</v>
      </c>
      <c r="N3243">
        <v>28.8</v>
      </c>
      <c r="O3243">
        <v>10.8</v>
      </c>
      <c r="P3243" t="s">
        <v>28</v>
      </c>
      <c r="Q3243" t="s">
        <v>86</v>
      </c>
      <c r="R3243" t="s">
        <v>36</v>
      </c>
      <c r="S3243">
        <v>5</v>
      </c>
      <c r="T3243">
        <f>YEAR(tblOrders[[#This Row],[Order Date]])</f>
        <v>2025</v>
      </c>
      <c r="U3243" t="str">
        <f>TEXT(tblOrders[[#This Row],[Order Date]],"mmm-yyyy")</f>
        <v>Jun-2025</v>
      </c>
      <c r="V3243" s="4">
        <f>tblOrders[[#This Row],[Profit]]/tblOrders[[#This Row],[Sales Amount]]</f>
        <v>0.375</v>
      </c>
      <c r="W3243" t="str">
        <f>VLOOKUP(tblOrders[[#This Row],[City]],CityRegion,2,0)</f>
        <v>South</v>
      </c>
      <c r="X3243" t="str">
        <f>VLOOKUP(tblOrders[[#This Row],[City]],lookups!A:C,3,0)</f>
        <v>Kerala</v>
      </c>
    </row>
    <row r="3244" spans="1:24" x14ac:dyDescent="0.25">
      <c r="A3244" t="s">
        <v>5153</v>
      </c>
      <c r="B3244" s="1">
        <v>45718</v>
      </c>
      <c r="C3244" t="s">
        <v>878</v>
      </c>
      <c r="D3244" t="s">
        <v>21</v>
      </c>
      <c r="E3244" t="s">
        <v>55</v>
      </c>
      <c r="F3244" t="s">
        <v>56</v>
      </c>
      <c r="G3244" t="s">
        <v>24</v>
      </c>
      <c r="H3244" t="s">
        <v>51</v>
      </c>
      <c r="I3244" t="s">
        <v>57</v>
      </c>
      <c r="J3244" t="s">
        <v>34</v>
      </c>
      <c r="K3244">
        <v>3</v>
      </c>
      <c r="L3244">
        <v>42</v>
      </c>
      <c r="M3244">
        <v>0.1</v>
      </c>
      <c r="N3244">
        <v>113.4</v>
      </c>
      <c r="O3244">
        <v>41.4</v>
      </c>
      <c r="P3244" t="s">
        <v>28</v>
      </c>
      <c r="Q3244" t="s">
        <v>86</v>
      </c>
      <c r="R3244" t="s">
        <v>36</v>
      </c>
      <c r="S3244">
        <v>3.6</v>
      </c>
      <c r="T3244">
        <f>YEAR(tblOrders[[#This Row],[Order Date]])</f>
        <v>2025</v>
      </c>
      <c r="U3244" t="str">
        <f>TEXT(tblOrders[[#This Row],[Order Date]],"mmm-yyyy")</f>
        <v>Mar-2025</v>
      </c>
      <c r="V3244" s="4">
        <f>tblOrders[[#This Row],[Profit]]/tblOrders[[#This Row],[Sales Amount]]</f>
        <v>0.36507936507936506</v>
      </c>
      <c r="W3244" t="str">
        <f>VLOOKUP(tblOrders[[#This Row],[City]],CityRegion,2,0)</f>
        <v>South</v>
      </c>
      <c r="X3244" t="str">
        <f>VLOOKUP(tblOrders[[#This Row],[City]],lookups!A:C,3,0)</f>
        <v>Kerala</v>
      </c>
    </row>
    <row r="3245" spans="1:24" x14ac:dyDescent="0.25">
      <c r="A3245" t="s">
        <v>5154</v>
      </c>
      <c r="B3245" s="1">
        <v>46022</v>
      </c>
      <c r="C3245" t="s">
        <v>5155</v>
      </c>
      <c r="D3245" t="s">
        <v>39</v>
      </c>
      <c r="E3245" t="s">
        <v>94</v>
      </c>
      <c r="F3245" t="s">
        <v>95</v>
      </c>
      <c r="G3245" t="s">
        <v>68</v>
      </c>
      <c r="H3245" t="s">
        <v>96</v>
      </c>
      <c r="I3245" t="s">
        <v>57</v>
      </c>
      <c r="J3245" t="s">
        <v>27</v>
      </c>
      <c r="K3245">
        <v>3</v>
      </c>
      <c r="L3245">
        <v>89</v>
      </c>
      <c r="M3245">
        <v>0</v>
      </c>
      <c r="N3245">
        <v>267</v>
      </c>
      <c r="O3245">
        <v>102</v>
      </c>
      <c r="P3245" t="s">
        <v>111</v>
      </c>
      <c r="Q3245" t="s">
        <v>46</v>
      </c>
      <c r="R3245" t="s">
        <v>36</v>
      </c>
      <c r="S3245">
        <v>4</v>
      </c>
      <c r="T3245">
        <f>YEAR(tblOrders[[#This Row],[Order Date]])</f>
        <v>2025</v>
      </c>
      <c r="U3245" t="str">
        <f>TEXT(tblOrders[[#This Row],[Order Date]],"mmm-yyyy")</f>
        <v>Dec-2025</v>
      </c>
      <c r="V3245" s="4">
        <f>tblOrders[[#This Row],[Profit]]/tblOrders[[#This Row],[Sales Amount]]</f>
        <v>0.38202247191011235</v>
      </c>
      <c r="W3245" t="str">
        <f>VLOOKUP(tblOrders[[#This Row],[City]],CityRegion,2,0)</f>
        <v>South</v>
      </c>
      <c r="X3245" t="str">
        <f>VLOOKUP(tblOrders[[#This Row],[City]],lookups!A:C,3,0)</f>
        <v>Kerala</v>
      </c>
    </row>
    <row r="3246" spans="1:24" x14ac:dyDescent="0.25">
      <c r="A3246" t="s">
        <v>5156</v>
      </c>
      <c r="B3246" s="1">
        <v>45973</v>
      </c>
      <c r="C3246" t="s">
        <v>674</v>
      </c>
      <c r="D3246" t="s">
        <v>39</v>
      </c>
      <c r="E3246" t="s">
        <v>49</v>
      </c>
      <c r="F3246" t="s">
        <v>50</v>
      </c>
      <c r="G3246" t="s">
        <v>24</v>
      </c>
      <c r="H3246" t="s">
        <v>51</v>
      </c>
      <c r="I3246" t="s">
        <v>33</v>
      </c>
      <c r="J3246" t="s">
        <v>45</v>
      </c>
      <c r="K3246">
        <v>4</v>
      </c>
      <c r="L3246">
        <v>85</v>
      </c>
      <c r="M3246">
        <v>0.15</v>
      </c>
      <c r="N3246">
        <v>289</v>
      </c>
      <c r="O3246">
        <v>81</v>
      </c>
      <c r="P3246" t="s">
        <v>28</v>
      </c>
      <c r="Q3246" t="s">
        <v>91</v>
      </c>
      <c r="R3246" t="s">
        <v>123</v>
      </c>
      <c r="S3246">
        <v>2.6</v>
      </c>
      <c r="T3246">
        <f>YEAR(tblOrders[[#This Row],[Order Date]])</f>
        <v>2025</v>
      </c>
      <c r="U3246" t="str">
        <f>TEXT(tblOrders[[#This Row],[Order Date]],"mmm-yyyy")</f>
        <v>Nov-2025</v>
      </c>
      <c r="V3246" s="4">
        <f>tblOrders[[#This Row],[Profit]]/tblOrders[[#This Row],[Sales Amount]]</f>
        <v>0.28027681660899656</v>
      </c>
      <c r="W3246" t="str">
        <f>VLOOKUP(tblOrders[[#This Row],[City]],CityRegion,2,0)</f>
        <v>North</v>
      </c>
      <c r="X3246" t="str">
        <f>VLOOKUP(tblOrders[[#This Row],[City]],lookups!A:C,3,0)</f>
        <v>Delhi</v>
      </c>
    </row>
    <row r="3247" spans="1:24" x14ac:dyDescent="0.25">
      <c r="A3247" t="s">
        <v>5157</v>
      </c>
      <c r="B3247" s="1">
        <v>45992</v>
      </c>
      <c r="C3247" t="s">
        <v>4111</v>
      </c>
      <c r="D3247" t="s">
        <v>21</v>
      </c>
      <c r="E3247" t="s">
        <v>60</v>
      </c>
      <c r="F3247" t="s">
        <v>61</v>
      </c>
      <c r="G3247" t="s">
        <v>62</v>
      </c>
      <c r="H3247" t="s">
        <v>63</v>
      </c>
      <c r="I3247" t="s">
        <v>70</v>
      </c>
      <c r="J3247" t="s">
        <v>45</v>
      </c>
      <c r="K3247">
        <v>2</v>
      </c>
      <c r="L3247">
        <v>45</v>
      </c>
      <c r="M3247">
        <v>0</v>
      </c>
      <c r="N3247">
        <v>90</v>
      </c>
      <c r="O3247">
        <v>38</v>
      </c>
      <c r="P3247" t="s">
        <v>28</v>
      </c>
      <c r="Q3247" t="s">
        <v>29</v>
      </c>
      <c r="R3247" t="s">
        <v>30</v>
      </c>
      <c r="S3247">
        <v>4</v>
      </c>
      <c r="T3247">
        <f>YEAR(tblOrders[[#This Row],[Order Date]])</f>
        <v>2025</v>
      </c>
      <c r="U3247" t="str">
        <f>TEXT(tblOrders[[#This Row],[Order Date]],"mmm-yyyy")</f>
        <v>Dec-2025</v>
      </c>
      <c r="V3247" s="4">
        <f>tblOrders[[#This Row],[Profit]]/tblOrders[[#This Row],[Sales Amount]]</f>
        <v>0.42222222222222222</v>
      </c>
      <c r="W3247" t="str">
        <f>VLOOKUP(tblOrders[[#This Row],[City]],CityRegion,2,0)</f>
        <v>South</v>
      </c>
      <c r="X3247" t="str">
        <f>VLOOKUP(tblOrders[[#This Row],[City]],lookups!A:C,3,0)</f>
        <v>Telengana</v>
      </c>
    </row>
    <row r="3248" spans="1:24" x14ac:dyDescent="0.25">
      <c r="A3248" t="s">
        <v>5158</v>
      </c>
      <c r="B3248" s="1">
        <v>45688</v>
      </c>
      <c r="C3248" t="s">
        <v>3206</v>
      </c>
      <c r="D3248" t="s">
        <v>21</v>
      </c>
      <c r="E3248" t="s">
        <v>22</v>
      </c>
      <c r="F3248" t="s">
        <v>23</v>
      </c>
      <c r="G3248" t="s">
        <v>24</v>
      </c>
      <c r="H3248" t="s">
        <v>25</v>
      </c>
      <c r="I3248" t="s">
        <v>139</v>
      </c>
      <c r="J3248" t="s">
        <v>45</v>
      </c>
      <c r="K3248">
        <v>4</v>
      </c>
      <c r="L3248">
        <v>190</v>
      </c>
      <c r="M3248">
        <v>0</v>
      </c>
      <c r="N3248">
        <v>760</v>
      </c>
      <c r="O3248">
        <v>260</v>
      </c>
      <c r="P3248" t="s">
        <v>28</v>
      </c>
      <c r="Q3248" t="s">
        <v>35</v>
      </c>
      <c r="R3248" t="s">
        <v>30</v>
      </c>
      <c r="S3248">
        <v>4.4000000000000004</v>
      </c>
      <c r="T3248">
        <f>YEAR(tblOrders[[#This Row],[Order Date]])</f>
        <v>2025</v>
      </c>
      <c r="U3248" t="str">
        <f>TEXT(tblOrders[[#This Row],[Order Date]],"mmm-yyyy")</f>
        <v>Jan-2025</v>
      </c>
      <c r="V3248" s="4">
        <f>tblOrders[[#This Row],[Profit]]/tblOrders[[#This Row],[Sales Amount]]</f>
        <v>0.34210526315789475</v>
      </c>
      <c r="W3248" t="str">
        <f>VLOOKUP(tblOrders[[#This Row],[City]],CityRegion,2,0)</f>
        <v>South</v>
      </c>
      <c r="X3248" t="str">
        <f>VLOOKUP(tblOrders[[#This Row],[City]],lookups!A:C,3,0)</f>
        <v>Tamil Nadu</v>
      </c>
    </row>
    <row r="3249" spans="1:24" x14ac:dyDescent="0.25">
      <c r="A3249" t="s">
        <v>5159</v>
      </c>
      <c r="B3249" s="1">
        <v>45732</v>
      </c>
      <c r="C3249" t="s">
        <v>5160</v>
      </c>
      <c r="D3249" t="s">
        <v>21</v>
      </c>
      <c r="E3249" t="s">
        <v>101</v>
      </c>
      <c r="F3249" t="s">
        <v>102</v>
      </c>
      <c r="G3249" t="s">
        <v>24</v>
      </c>
      <c r="H3249" t="s">
        <v>103</v>
      </c>
      <c r="I3249" t="s">
        <v>44</v>
      </c>
      <c r="J3249" t="s">
        <v>45</v>
      </c>
      <c r="K3249">
        <v>3</v>
      </c>
      <c r="L3249">
        <v>120</v>
      </c>
      <c r="M3249">
        <v>0.1</v>
      </c>
      <c r="N3249">
        <v>324</v>
      </c>
      <c r="O3249">
        <v>90</v>
      </c>
      <c r="P3249" t="s">
        <v>28</v>
      </c>
      <c r="Q3249" t="s">
        <v>86</v>
      </c>
      <c r="R3249" t="s">
        <v>36</v>
      </c>
      <c r="S3249">
        <v>4</v>
      </c>
      <c r="T3249">
        <f>YEAR(tblOrders[[#This Row],[Order Date]])</f>
        <v>2025</v>
      </c>
      <c r="U3249" t="str">
        <f>TEXT(tblOrders[[#This Row],[Order Date]],"mmm-yyyy")</f>
        <v>Mar-2025</v>
      </c>
      <c r="V3249" s="4">
        <f>tblOrders[[#This Row],[Profit]]/tblOrders[[#This Row],[Sales Amount]]</f>
        <v>0.27777777777777779</v>
      </c>
      <c r="W3249" t="str">
        <f>VLOOKUP(tblOrders[[#This Row],[City]],CityRegion,2,0)</f>
        <v>South</v>
      </c>
      <c r="X3249" t="str">
        <f>VLOOKUP(tblOrders[[#This Row],[City]],lookups!A:C,3,0)</f>
        <v>Kerala</v>
      </c>
    </row>
    <row r="3250" spans="1:24" x14ac:dyDescent="0.25">
      <c r="A3250" t="s">
        <v>5161</v>
      </c>
      <c r="B3250" s="1">
        <v>45898</v>
      </c>
      <c r="C3250" t="s">
        <v>3699</v>
      </c>
      <c r="D3250" t="s">
        <v>21</v>
      </c>
      <c r="E3250" t="s">
        <v>108</v>
      </c>
      <c r="F3250" t="s">
        <v>109</v>
      </c>
      <c r="G3250" t="s">
        <v>62</v>
      </c>
      <c r="H3250" t="s">
        <v>110</v>
      </c>
      <c r="I3250" t="s">
        <v>70</v>
      </c>
      <c r="J3250" t="s">
        <v>27</v>
      </c>
      <c r="K3250">
        <v>2</v>
      </c>
      <c r="L3250">
        <v>110</v>
      </c>
      <c r="M3250">
        <v>0.1</v>
      </c>
      <c r="N3250">
        <v>198</v>
      </c>
      <c r="O3250">
        <v>62</v>
      </c>
      <c r="P3250" t="s">
        <v>28</v>
      </c>
      <c r="Q3250" t="s">
        <v>46</v>
      </c>
      <c r="R3250" t="s">
        <v>36</v>
      </c>
      <c r="S3250">
        <v>4.5999999999999996</v>
      </c>
      <c r="T3250">
        <f>YEAR(tblOrders[[#This Row],[Order Date]])</f>
        <v>2025</v>
      </c>
      <c r="U3250" t="str">
        <f>TEXT(tblOrders[[#This Row],[Order Date]],"mmm-yyyy")</f>
        <v>Aug-2025</v>
      </c>
      <c r="V3250" s="4">
        <f>tblOrders[[#This Row],[Profit]]/tblOrders[[#This Row],[Sales Amount]]</f>
        <v>0.31313131313131315</v>
      </c>
      <c r="W3250" t="str">
        <f>VLOOKUP(tblOrders[[#This Row],[City]],CityRegion,2,0)</f>
        <v>South</v>
      </c>
      <c r="X3250" t="str">
        <f>VLOOKUP(tblOrders[[#This Row],[City]],lookups!A:C,3,0)</f>
        <v>Telengana</v>
      </c>
    </row>
    <row r="3251" spans="1:24" x14ac:dyDescent="0.25">
      <c r="A3251" t="s">
        <v>5162</v>
      </c>
      <c r="B3251" s="1">
        <v>45962</v>
      </c>
      <c r="C3251" t="s">
        <v>4297</v>
      </c>
      <c r="D3251" t="s">
        <v>39</v>
      </c>
      <c r="E3251" t="s">
        <v>40</v>
      </c>
      <c r="F3251" t="s">
        <v>41</v>
      </c>
      <c r="G3251" t="s">
        <v>42</v>
      </c>
      <c r="H3251" t="s">
        <v>43</v>
      </c>
      <c r="I3251" t="s">
        <v>57</v>
      </c>
      <c r="J3251" t="s">
        <v>45</v>
      </c>
      <c r="K3251">
        <v>5</v>
      </c>
      <c r="L3251">
        <v>18</v>
      </c>
      <c r="M3251">
        <v>0.15</v>
      </c>
      <c r="N3251">
        <v>76.5</v>
      </c>
      <c r="O3251">
        <v>31.5</v>
      </c>
      <c r="P3251" t="s">
        <v>111</v>
      </c>
      <c r="Q3251" t="s">
        <v>86</v>
      </c>
      <c r="R3251" t="s">
        <v>36</v>
      </c>
      <c r="S3251">
        <v>3.9</v>
      </c>
      <c r="T3251">
        <f>YEAR(tblOrders[[#This Row],[Order Date]])</f>
        <v>2025</v>
      </c>
      <c r="U3251" t="str">
        <f>TEXT(tblOrders[[#This Row],[Order Date]],"mmm-yyyy")</f>
        <v>Nov-2025</v>
      </c>
      <c r="V3251" s="4">
        <f>tblOrders[[#This Row],[Profit]]/tblOrders[[#This Row],[Sales Amount]]</f>
        <v>0.41176470588235292</v>
      </c>
      <c r="W3251" t="str">
        <f>VLOOKUP(tblOrders[[#This Row],[City]],CityRegion,2,0)</f>
        <v>South</v>
      </c>
      <c r="X3251" t="str">
        <f>VLOOKUP(tblOrders[[#This Row],[City]],lookups!A:C,3,0)</f>
        <v>Kerala</v>
      </c>
    </row>
    <row r="3252" spans="1:24" x14ac:dyDescent="0.25">
      <c r="A3252" t="s">
        <v>5163</v>
      </c>
      <c r="B3252" s="1">
        <v>45977</v>
      </c>
      <c r="C3252" t="s">
        <v>1958</v>
      </c>
      <c r="D3252" t="s">
        <v>21</v>
      </c>
      <c r="E3252" t="s">
        <v>79</v>
      </c>
      <c r="F3252" t="s">
        <v>80</v>
      </c>
      <c r="G3252" t="s">
        <v>68</v>
      </c>
      <c r="H3252" t="s">
        <v>81</v>
      </c>
      <c r="I3252" t="s">
        <v>52</v>
      </c>
      <c r="J3252" t="s">
        <v>45</v>
      </c>
      <c r="K3252">
        <v>1</v>
      </c>
      <c r="L3252">
        <v>799</v>
      </c>
      <c r="M3252">
        <v>0</v>
      </c>
      <c r="N3252">
        <v>799</v>
      </c>
      <c r="O3252">
        <v>179</v>
      </c>
      <c r="P3252" t="s">
        <v>111</v>
      </c>
      <c r="Q3252" t="s">
        <v>86</v>
      </c>
      <c r="R3252" t="s">
        <v>30</v>
      </c>
      <c r="S3252">
        <v>3.6</v>
      </c>
      <c r="T3252">
        <f>YEAR(tblOrders[[#This Row],[Order Date]])</f>
        <v>2025</v>
      </c>
      <c r="U3252" t="str">
        <f>TEXT(tblOrders[[#This Row],[Order Date]],"mmm-yyyy")</f>
        <v>Nov-2025</v>
      </c>
      <c r="V3252" s="4">
        <f>tblOrders[[#This Row],[Profit]]/tblOrders[[#This Row],[Sales Amount]]</f>
        <v>0.22403003754693368</v>
      </c>
      <c r="W3252" t="str">
        <f>VLOOKUP(tblOrders[[#This Row],[City]],CityRegion,2,0)</f>
        <v>South</v>
      </c>
      <c r="X3252" t="str">
        <f>VLOOKUP(tblOrders[[#This Row],[City]],lookups!A:C,3,0)</f>
        <v>Kerala</v>
      </c>
    </row>
    <row r="3253" spans="1:24" x14ac:dyDescent="0.25">
      <c r="A3253" t="s">
        <v>5164</v>
      </c>
      <c r="B3253" s="1">
        <v>45698</v>
      </c>
      <c r="C3253" t="s">
        <v>5165</v>
      </c>
      <c r="D3253" t="s">
        <v>39</v>
      </c>
      <c r="E3253" t="s">
        <v>101</v>
      </c>
      <c r="F3253" t="s">
        <v>102</v>
      </c>
      <c r="G3253" t="s">
        <v>24</v>
      </c>
      <c r="H3253" t="s">
        <v>103</v>
      </c>
      <c r="I3253" t="s">
        <v>76</v>
      </c>
      <c r="J3253" t="s">
        <v>27</v>
      </c>
      <c r="K3253">
        <v>5</v>
      </c>
      <c r="L3253">
        <v>120</v>
      </c>
      <c r="M3253">
        <v>0.1</v>
      </c>
      <c r="N3253">
        <v>540</v>
      </c>
      <c r="O3253">
        <v>150</v>
      </c>
      <c r="P3253" t="s">
        <v>111</v>
      </c>
      <c r="Q3253" t="s">
        <v>35</v>
      </c>
      <c r="R3253" t="s">
        <v>30</v>
      </c>
      <c r="S3253">
        <v>4.2</v>
      </c>
      <c r="T3253">
        <f>YEAR(tblOrders[[#This Row],[Order Date]])</f>
        <v>2025</v>
      </c>
      <c r="U3253" t="str">
        <f>TEXT(tblOrders[[#This Row],[Order Date]],"mmm-yyyy")</f>
        <v>Feb-2025</v>
      </c>
      <c r="V3253" s="4">
        <f>tblOrders[[#This Row],[Profit]]/tblOrders[[#This Row],[Sales Amount]]</f>
        <v>0.27777777777777779</v>
      </c>
      <c r="W3253" t="str">
        <f>VLOOKUP(tblOrders[[#This Row],[City]],CityRegion,2,0)</f>
        <v>South</v>
      </c>
      <c r="X3253" t="str">
        <f>VLOOKUP(tblOrders[[#This Row],[City]],lookups!A:C,3,0)</f>
        <v>Kerala</v>
      </c>
    </row>
    <row r="3254" spans="1:24" x14ac:dyDescent="0.25">
      <c r="A3254" t="s">
        <v>5166</v>
      </c>
      <c r="B3254" s="1">
        <v>45825</v>
      </c>
      <c r="C3254" t="s">
        <v>1991</v>
      </c>
      <c r="D3254" t="s">
        <v>21</v>
      </c>
      <c r="E3254" t="s">
        <v>22</v>
      </c>
      <c r="F3254" t="s">
        <v>23</v>
      </c>
      <c r="G3254" t="s">
        <v>24</v>
      </c>
      <c r="H3254" t="s">
        <v>25</v>
      </c>
      <c r="I3254" t="s">
        <v>44</v>
      </c>
      <c r="J3254" t="s">
        <v>27</v>
      </c>
      <c r="K3254">
        <v>4</v>
      </c>
      <c r="L3254">
        <v>190</v>
      </c>
      <c r="M3254">
        <v>0.1</v>
      </c>
      <c r="N3254">
        <v>684</v>
      </c>
      <c r="O3254">
        <v>184</v>
      </c>
      <c r="P3254" t="s">
        <v>28</v>
      </c>
      <c r="Q3254" t="s">
        <v>46</v>
      </c>
      <c r="R3254" t="s">
        <v>36</v>
      </c>
      <c r="S3254">
        <v>3.7</v>
      </c>
      <c r="T3254">
        <f>YEAR(tblOrders[[#This Row],[Order Date]])</f>
        <v>2025</v>
      </c>
      <c r="U3254" t="str">
        <f>TEXT(tblOrders[[#This Row],[Order Date]],"mmm-yyyy")</f>
        <v>Jun-2025</v>
      </c>
      <c r="V3254" s="4">
        <f>tblOrders[[#This Row],[Profit]]/tblOrders[[#This Row],[Sales Amount]]</f>
        <v>0.26900584795321636</v>
      </c>
      <c r="W3254" t="str">
        <f>VLOOKUP(tblOrders[[#This Row],[City]],CityRegion,2,0)</f>
        <v>South</v>
      </c>
      <c r="X3254" t="str">
        <f>VLOOKUP(tblOrders[[#This Row],[City]],lookups!A:C,3,0)</f>
        <v>Kerala</v>
      </c>
    </row>
    <row r="3255" spans="1:24" x14ac:dyDescent="0.25">
      <c r="A3255" t="s">
        <v>5167</v>
      </c>
      <c r="B3255" s="1">
        <v>45779</v>
      </c>
      <c r="C3255" t="s">
        <v>343</v>
      </c>
      <c r="D3255" t="s">
        <v>21</v>
      </c>
      <c r="E3255" t="s">
        <v>49</v>
      </c>
      <c r="F3255" t="s">
        <v>50</v>
      </c>
      <c r="G3255" t="s">
        <v>24</v>
      </c>
      <c r="H3255" t="s">
        <v>51</v>
      </c>
      <c r="I3255" t="s">
        <v>44</v>
      </c>
      <c r="J3255" t="s">
        <v>45</v>
      </c>
      <c r="K3255">
        <v>4</v>
      </c>
      <c r="L3255">
        <v>85</v>
      </c>
      <c r="M3255">
        <v>0.1</v>
      </c>
      <c r="N3255">
        <v>306</v>
      </c>
      <c r="O3255">
        <v>98</v>
      </c>
      <c r="P3255" t="s">
        <v>28</v>
      </c>
      <c r="Q3255" t="s">
        <v>29</v>
      </c>
      <c r="R3255" t="s">
        <v>36</v>
      </c>
      <c r="S3255">
        <v>2.8</v>
      </c>
      <c r="T3255">
        <f>YEAR(tblOrders[[#This Row],[Order Date]])</f>
        <v>2025</v>
      </c>
      <c r="U3255" t="str">
        <f>TEXT(tblOrders[[#This Row],[Order Date]],"mmm-yyyy")</f>
        <v>May-2025</v>
      </c>
      <c r="V3255" s="4">
        <f>tblOrders[[#This Row],[Profit]]/tblOrders[[#This Row],[Sales Amount]]</f>
        <v>0.3202614379084967</v>
      </c>
      <c r="W3255" t="str">
        <f>VLOOKUP(tblOrders[[#This Row],[City]],CityRegion,2,0)</f>
        <v>South</v>
      </c>
      <c r="X3255" t="str">
        <f>VLOOKUP(tblOrders[[#This Row],[City]],lookups!A:C,3,0)</f>
        <v>Kerala</v>
      </c>
    </row>
    <row r="3256" spans="1:24" x14ac:dyDescent="0.25">
      <c r="A3256" t="s">
        <v>5168</v>
      </c>
      <c r="B3256" s="1">
        <v>45876</v>
      </c>
      <c r="C3256" t="s">
        <v>5169</v>
      </c>
      <c r="D3256" t="s">
        <v>21</v>
      </c>
      <c r="E3256" t="s">
        <v>79</v>
      </c>
      <c r="F3256" t="s">
        <v>80</v>
      </c>
      <c r="G3256" t="s">
        <v>68</v>
      </c>
      <c r="H3256" t="s">
        <v>81</v>
      </c>
      <c r="I3256" t="s">
        <v>70</v>
      </c>
      <c r="J3256" t="s">
        <v>45</v>
      </c>
      <c r="K3256">
        <v>2</v>
      </c>
      <c r="L3256">
        <v>799</v>
      </c>
      <c r="M3256">
        <v>0.05</v>
      </c>
      <c r="N3256">
        <v>1518.1</v>
      </c>
      <c r="O3256">
        <v>278.10000000000002</v>
      </c>
      <c r="P3256" t="s">
        <v>28</v>
      </c>
      <c r="Q3256" t="s">
        <v>35</v>
      </c>
      <c r="R3256" t="s">
        <v>30</v>
      </c>
      <c r="S3256">
        <v>3.3</v>
      </c>
      <c r="T3256">
        <f>YEAR(tblOrders[[#This Row],[Order Date]])</f>
        <v>2025</v>
      </c>
      <c r="U3256" t="str">
        <f>TEXT(tblOrders[[#This Row],[Order Date]],"mmm-yyyy")</f>
        <v>Aug-2025</v>
      </c>
      <c r="V3256" s="4">
        <f>tblOrders[[#This Row],[Profit]]/tblOrders[[#This Row],[Sales Amount]]</f>
        <v>0.18318951320729862</v>
      </c>
      <c r="W3256" t="str">
        <f>VLOOKUP(tblOrders[[#This Row],[City]],CityRegion,2,0)</f>
        <v>South</v>
      </c>
      <c r="X3256" t="str">
        <f>VLOOKUP(tblOrders[[#This Row],[City]],lookups!A:C,3,0)</f>
        <v>Telengana</v>
      </c>
    </row>
    <row r="3257" spans="1:24" x14ac:dyDescent="0.25">
      <c r="A3257" t="s">
        <v>5170</v>
      </c>
      <c r="B3257" s="1">
        <v>45964</v>
      </c>
      <c r="C3257" t="s">
        <v>3796</v>
      </c>
      <c r="D3257" t="s">
        <v>39</v>
      </c>
      <c r="E3257" t="s">
        <v>73</v>
      </c>
      <c r="F3257" t="s">
        <v>74</v>
      </c>
      <c r="G3257" t="s">
        <v>68</v>
      </c>
      <c r="H3257" t="s">
        <v>75</v>
      </c>
      <c r="I3257" t="s">
        <v>139</v>
      </c>
      <c r="J3257" t="s">
        <v>27</v>
      </c>
      <c r="K3257">
        <v>4</v>
      </c>
      <c r="L3257">
        <v>65</v>
      </c>
      <c r="M3257">
        <v>0.15</v>
      </c>
      <c r="N3257">
        <v>221</v>
      </c>
      <c r="O3257">
        <v>69</v>
      </c>
      <c r="P3257" t="s">
        <v>28</v>
      </c>
      <c r="Q3257" t="s">
        <v>86</v>
      </c>
      <c r="R3257" t="s">
        <v>36</v>
      </c>
      <c r="S3257">
        <v>2.9</v>
      </c>
      <c r="T3257">
        <f>YEAR(tblOrders[[#This Row],[Order Date]])</f>
        <v>2025</v>
      </c>
      <c r="U3257" t="str">
        <f>TEXT(tblOrders[[#This Row],[Order Date]],"mmm-yyyy")</f>
        <v>Nov-2025</v>
      </c>
      <c r="V3257" s="4">
        <f>tblOrders[[#This Row],[Profit]]/tblOrders[[#This Row],[Sales Amount]]</f>
        <v>0.31221719457013575</v>
      </c>
      <c r="W3257" t="str">
        <f>VLOOKUP(tblOrders[[#This Row],[City]],CityRegion,2,0)</f>
        <v>South</v>
      </c>
      <c r="X3257" t="str">
        <f>VLOOKUP(tblOrders[[#This Row],[City]],lookups!A:C,3,0)</f>
        <v>Tamil Nadu</v>
      </c>
    </row>
    <row r="3258" spans="1:24" x14ac:dyDescent="0.25">
      <c r="A3258" t="s">
        <v>5171</v>
      </c>
      <c r="B3258" s="1">
        <v>45795</v>
      </c>
      <c r="C3258" t="s">
        <v>1922</v>
      </c>
      <c r="D3258" t="s">
        <v>21</v>
      </c>
      <c r="E3258" t="s">
        <v>94</v>
      </c>
      <c r="F3258" t="s">
        <v>95</v>
      </c>
      <c r="G3258" t="s">
        <v>68</v>
      </c>
      <c r="H3258" t="s">
        <v>96</v>
      </c>
      <c r="I3258" t="s">
        <v>139</v>
      </c>
      <c r="J3258" t="s">
        <v>34</v>
      </c>
      <c r="K3258">
        <v>1</v>
      </c>
      <c r="L3258">
        <v>89</v>
      </c>
      <c r="M3258">
        <v>0.05</v>
      </c>
      <c r="N3258">
        <v>84.55</v>
      </c>
      <c r="O3258">
        <v>29.55</v>
      </c>
      <c r="P3258" t="s">
        <v>28</v>
      </c>
      <c r="Q3258" t="s">
        <v>86</v>
      </c>
      <c r="R3258" t="s">
        <v>36</v>
      </c>
      <c r="S3258">
        <v>3.5</v>
      </c>
      <c r="T3258">
        <f>YEAR(tblOrders[[#This Row],[Order Date]])</f>
        <v>2025</v>
      </c>
      <c r="U3258" t="str">
        <f>TEXT(tblOrders[[#This Row],[Order Date]],"mmm-yyyy")</f>
        <v>May-2025</v>
      </c>
      <c r="V3258" s="4">
        <f>tblOrders[[#This Row],[Profit]]/tblOrders[[#This Row],[Sales Amount]]</f>
        <v>0.34949733885274986</v>
      </c>
      <c r="W3258" t="str">
        <f>VLOOKUP(tblOrders[[#This Row],[City]],CityRegion,2,0)</f>
        <v>South</v>
      </c>
      <c r="X3258" t="str">
        <f>VLOOKUP(tblOrders[[#This Row],[City]],lookups!A:C,3,0)</f>
        <v>Tamil Nadu</v>
      </c>
    </row>
    <row r="3259" spans="1:24" x14ac:dyDescent="0.25">
      <c r="A3259" t="s">
        <v>5172</v>
      </c>
      <c r="B3259" s="1">
        <v>45727</v>
      </c>
      <c r="C3259" t="s">
        <v>1181</v>
      </c>
      <c r="D3259" t="s">
        <v>21</v>
      </c>
      <c r="E3259" t="s">
        <v>108</v>
      </c>
      <c r="F3259" t="s">
        <v>109</v>
      </c>
      <c r="G3259" t="s">
        <v>62</v>
      </c>
      <c r="H3259" t="s">
        <v>110</v>
      </c>
      <c r="I3259" t="s">
        <v>44</v>
      </c>
      <c r="J3259" t="s">
        <v>34</v>
      </c>
      <c r="K3259">
        <v>4</v>
      </c>
      <c r="L3259">
        <v>110</v>
      </c>
      <c r="M3259">
        <v>0.1</v>
      </c>
      <c r="N3259">
        <v>396</v>
      </c>
      <c r="O3259">
        <v>124</v>
      </c>
      <c r="P3259" t="s">
        <v>28</v>
      </c>
      <c r="Q3259" t="s">
        <v>35</v>
      </c>
      <c r="R3259" t="s">
        <v>36</v>
      </c>
      <c r="S3259">
        <v>3.6</v>
      </c>
      <c r="T3259">
        <f>YEAR(tblOrders[[#This Row],[Order Date]])</f>
        <v>2025</v>
      </c>
      <c r="U3259" t="str">
        <f>TEXT(tblOrders[[#This Row],[Order Date]],"mmm-yyyy")</f>
        <v>Mar-2025</v>
      </c>
      <c r="V3259" s="4">
        <f>tblOrders[[#This Row],[Profit]]/tblOrders[[#This Row],[Sales Amount]]</f>
        <v>0.31313131313131315</v>
      </c>
      <c r="W3259" t="str">
        <f>VLOOKUP(tblOrders[[#This Row],[City]],CityRegion,2,0)</f>
        <v>South</v>
      </c>
      <c r="X3259" t="str">
        <f>VLOOKUP(tblOrders[[#This Row],[City]],lookups!A:C,3,0)</f>
        <v>Kerala</v>
      </c>
    </row>
    <row r="3260" spans="1:24" x14ac:dyDescent="0.25">
      <c r="A3260" t="s">
        <v>5173</v>
      </c>
      <c r="B3260" s="1">
        <v>45697</v>
      </c>
      <c r="C3260" t="s">
        <v>5035</v>
      </c>
      <c r="D3260" t="s">
        <v>21</v>
      </c>
      <c r="E3260" t="s">
        <v>101</v>
      </c>
      <c r="F3260" t="s">
        <v>102</v>
      </c>
      <c r="G3260" t="s">
        <v>24</v>
      </c>
      <c r="H3260" t="s">
        <v>103</v>
      </c>
      <c r="I3260" t="s">
        <v>26</v>
      </c>
      <c r="J3260" t="s">
        <v>34</v>
      </c>
      <c r="K3260">
        <v>1</v>
      </c>
      <c r="L3260">
        <v>120</v>
      </c>
      <c r="M3260">
        <v>0.05</v>
      </c>
      <c r="N3260">
        <v>114</v>
      </c>
      <c r="O3260">
        <v>36</v>
      </c>
      <c r="P3260" t="s">
        <v>28</v>
      </c>
      <c r="Q3260" t="s">
        <v>29</v>
      </c>
      <c r="R3260" t="s">
        <v>30</v>
      </c>
      <c r="S3260">
        <v>2.8</v>
      </c>
      <c r="T3260">
        <f>YEAR(tblOrders[[#This Row],[Order Date]])</f>
        <v>2025</v>
      </c>
      <c r="U3260" t="str">
        <f>TEXT(tblOrders[[#This Row],[Order Date]],"mmm-yyyy")</f>
        <v>Feb-2025</v>
      </c>
      <c r="V3260" s="4">
        <f>tblOrders[[#This Row],[Profit]]/tblOrders[[#This Row],[Sales Amount]]</f>
        <v>0.31578947368421051</v>
      </c>
      <c r="W3260" t="str">
        <f>VLOOKUP(tblOrders[[#This Row],[City]],CityRegion,2,0)</f>
        <v>South</v>
      </c>
      <c r="X3260" t="str">
        <f>VLOOKUP(tblOrders[[#This Row],[City]],lookups!A:C,3,0)</f>
        <v>Karnataka</v>
      </c>
    </row>
    <row r="3261" spans="1:24" x14ac:dyDescent="0.25">
      <c r="A3261" t="s">
        <v>5174</v>
      </c>
      <c r="B3261" s="1">
        <v>46008</v>
      </c>
      <c r="C3261" t="s">
        <v>4870</v>
      </c>
      <c r="D3261" t="s">
        <v>21</v>
      </c>
      <c r="E3261" t="s">
        <v>22</v>
      </c>
      <c r="F3261" t="s">
        <v>23</v>
      </c>
      <c r="G3261" t="s">
        <v>24</v>
      </c>
      <c r="H3261" t="s">
        <v>25</v>
      </c>
      <c r="I3261" t="s">
        <v>57</v>
      </c>
      <c r="J3261" t="s">
        <v>45</v>
      </c>
      <c r="K3261">
        <v>3</v>
      </c>
      <c r="L3261">
        <v>190</v>
      </c>
      <c r="M3261">
        <v>0.2</v>
      </c>
      <c r="N3261">
        <v>456</v>
      </c>
      <c r="O3261">
        <v>81</v>
      </c>
      <c r="P3261" t="s">
        <v>28</v>
      </c>
      <c r="Q3261" t="s">
        <v>29</v>
      </c>
      <c r="R3261" t="s">
        <v>36</v>
      </c>
      <c r="S3261">
        <v>4.9000000000000004</v>
      </c>
      <c r="T3261">
        <f>YEAR(tblOrders[[#This Row],[Order Date]])</f>
        <v>2025</v>
      </c>
      <c r="U3261" t="str">
        <f>TEXT(tblOrders[[#This Row],[Order Date]],"mmm-yyyy")</f>
        <v>Dec-2025</v>
      </c>
      <c r="V3261" s="4">
        <f>tblOrders[[#This Row],[Profit]]/tblOrders[[#This Row],[Sales Amount]]</f>
        <v>0.17763157894736842</v>
      </c>
      <c r="W3261" t="str">
        <f>VLOOKUP(tblOrders[[#This Row],[City]],CityRegion,2,0)</f>
        <v>South</v>
      </c>
      <c r="X3261" t="str">
        <f>VLOOKUP(tblOrders[[#This Row],[City]],lookups!A:C,3,0)</f>
        <v>Kerala</v>
      </c>
    </row>
    <row r="3262" spans="1:24" x14ac:dyDescent="0.25">
      <c r="A3262" t="s">
        <v>5175</v>
      </c>
      <c r="B3262" s="1">
        <v>45941</v>
      </c>
      <c r="C3262" t="s">
        <v>3962</v>
      </c>
      <c r="D3262" t="s">
        <v>39</v>
      </c>
      <c r="E3262" t="s">
        <v>60</v>
      </c>
      <c r="F3262" t="s">
        <v>61</v>
      </c>
      <c r="G3262" t="s">
        <v>62</v>
      </c>
      <c r="H3262" t="s">
        <v>63</v>
      </c>
      <c r="I3262" t="s">
        <v>26</v>
      </c>
      <c r="J3262" t="s">
        <v>27</v>
      </c>
      <c r="K3262">
        <v>3</v>
      </c>
      <c r="L3262">
        <v>45</v>
      </c>
      <c r="M3262">
        <v>0</v>
      </c>
      <c r="N3262">
        <v>135</v>
      </c>
      <c r="O3262">
        <v>57</v>
      </c>
      <c r="P3262" t="s">
        <v>148</v>
      </c>
      <c r="Q3262" t="s">
        <v>46</v>
      </c>
      <c r="R3262" t="s">
        <v>36</v>
      </c>
      <c r="S3262">
        <v>2.7</v>
      </c>
      <c r="T3262">
        <f>YEAR(tblOrders[[#This Row],[Order Date]])</f>
        <v>2025</v>
      </c>
      <c r="U3262" t="str">
        <f>TEXT(tblOrders[[#This Row],[Order Date]],"mmm-yyyy")</f>
        <v>Oct-2025</v>
      </c>
      <c r="V3262" s="4">
        <f>tblOrders[[#This Row],[Profit]]/tblOrders[[#This Row],[Sales Amount]]</f>
        <v>0.42222222222222222</v>
      </c>
      <c r="W3262" t="str">
        <f>VLOOKUP(tblOrders[[#This Row],[City]],CityRegion,2,0)</f>
        <v>South</v>
      </c>
      <c r="X3262" t="str">
        <f>VLOOKUP(tblOrders[[#This Row],[City]],lookups!A:C,3,0)</f>
        <v>Karnataka</v>
      </c>
    </row>
    <row r="3263" spans="1:24" x14ac:dyDescent="0.25">
      <c r="A3263" t="s">
        <v>5176</v>
      </c>
      <c r="B3263" s="1">
        <v>45894</v>
      </c>
      <c r="C3263" t="s">
        <v>5177</v>
      </c>
      <c r="D3263" t="s">
        <v>21</v>
      </c>
      <c r="E3263" t="s">
        <v>73</v>
      </c>
      <c r="F3263" t="s">
        <v>74</v>
      </c>
      <c r="G3263" t="s">
        <v>68</v>
      </c>
      <c r="H3263" t="s">
        <v>75</v>
      </c>
      <c r="I3263" t="s">
        <v>44</v>
      </c>
      <c r="J3263" t="s">
        <v>45</v>
      </c>
      <c r="K3263">
        <v>3</v>
      </c>
      <c r="L3263">
        <v>65</v>
      </c>
      <c r="M3263">
        <v>0.2</v>
      </c>
      <c r="N3263">
        <v>156</v>
      </c>
      <c r="O3263">
        <v>42</v>
      </c>
      <c r="P3263" t="s">
        <v>85</v>
      </c>
      <c r="Q3263" t="s">
        <v>86</v>
      </c>
      <c r="R3263" t="s">
        <v>36</v>
      </c>
      <c r="S3263">
        <v>4.5999999999999996</v>
      </c>
      <c r="T3263">
        <f>YEAR(tblOrders[[#This Row],[Order Date]])</f>
        <v>2025</v>
      </c>
      <c r="U3263" t="str">
        <f>TEXT(tblOrders[[#This Row],[Order Date]],"mmm-yyyy")</f>
        <v>Aug-2025</v>
      </c>
      <c r="V3263" s="4">
        <f>tblOrders[[#This Row],[Profit]]/tblOrders[[#This Row],[Sales Amount]]</f>
        <v>0.26923076923076922</v>
      </c>
      <c r="W3263" t="str">
        <f>VLOOKUP(tblOrders[[#This Row],[City]],CityRegion,2,0)</f>
        <v>South</v>
      </c>
      <c r="X3263" t="str">
        <f>VLOOKUP(tblOrders[[#This Row],[City]],lookups!A:C,3,0)</f>
        <v>Kerala</v>
      </c>
    </row>
    <row r="3264" spans="1:24" x14ac:dyDescent="0.25">
      <c r="A3264" t="s">
        <v>5178</v>
      </c>
      <c r="B3264" s="1">
        <v>45982</v>
      </c>
      <c r="C3264" t="s">
        <v>1648</v>
      </c>
      <c r="D3264" t="s">
        <v>21</v>
      </c>
      <c r="E3264" t="s">
        <v>55</v>
      </c>
      <c r="F3264" t="s">
        <v>56</v>
      </c>
      <c r="G3264" t="s">
        <v>24</v>
      </c>
      <c r="H3264" t="s">
        <v>51</v>
      </c>
      <c r="I3264" t="s">
        <v>84</v>
      </c>
      <c r="J3264" t="s">
        <v>45</v>
      </c>
      <c r="K3264">
        <v>5</v>
      </c>
      <c r="L3264">
        <v>42</v>
      </c>
      <c r="M3264">
        <v>0.05</v>
      </c>
      <c r="N3264">
        <v>199.5</v>
      </c>
      <c r="O3264">
        <v>79.5</v>
      </c>
      <c r="P3264" t="s">
        <v>28</v>
      </c>
      <c r="Q3264" t="s">
        <v>91</v>
      </c>
      <c r="R3264" t="s">
        <v>36</v>
      </c>
      <c r="S3264">
        <v>4.7</v>
      </c>
      <c r="T3264">
        <f>YEAR(tblOrders[[#This Row],[Order Date]])</f>
        <v>2025</v>
      </c>
      <c r="U3264" t="str">
        <f>TEXT(tblOrders[[#This Row],[Order Date]],"mmm-yyyy")</f>
        <v>Nov-2025</v>
      </c>
      <c r="V3264" s="4">
        <f>tblOrders[[#This Row],[Profit]]/tblOrders[[#This Row],[Sales Amount]]</f>
        <v>0.39849624060150374</v>
      </c>
      <c r="W3264" t="str">
        <f>VLOOKUP(tblOrders[[#This Row],[City]],CityRegion,2,0)</f>
        <v>West</v>
      </c>
      <c r="X3264" t="str">
        <f>VLOOKUP(tblOrders[[#This Row],[City]],lookups!A:C,3,0)</f>
        <v>Maharashtra</v>
      </c>
    </row>
    <row r="3265" spans="1:24" x14ac:dyDescent="0.25">
      <c r="A3265" t="s">
        <v>5179</v>
      </c>
      <c r="B3265" s="1">
        <v>45801</v>
      </c>
      <c r="C3265" t="s">
        <v>989</v>
      </c>
      <c r="D3265" t="s">
        <v>21</v>
      </c>
      <c r="E3265" t="s">
        <v>40</v>
      </c>
      <c r="F3265" t="s">
        <v>41</v>
      </c>
      <c r="G3265" t="s">
        <v>42</v>
      </c>
      <c r="H3265" t="s">
        <v>43</v>
      </c>
      <c r="I3265" t="s">
        <v>44</v>
      </c>
      <c r="J3265" t="s">
        <v>27</v>
      </c>
      <c r="K3265">
        <v>2</v>
      </c>
      <c r="L3265">
        <v>18</v>
      </c>
      <c r="M3265">
        <v>0.05</v>
      </c>
      <c r="N3265">
        <v>34.200000000000003</v>
      </c>
      <c r="O3265">
        <v>16.2</v>
      </c>
      <c r="P3265" t="s">
        <v>28</v>
      </c>
      <c r="Q3265" t="s">
        <v>35</v>
      </c>
      <c r="R3265" t="s">
        <v>36</v>
      </c>
      <c r="S3265">
        <v>3.1</v>
      </c>
      <c r="T3265">
        <f>YEAR(tblOrders[[#This Row],[Order Date]])</f>
        <v>2025</v>
      </c>
      <c r="U3265" t="str">
        <f>TEXT(tblOrders[[#This Row],[Order Date]],"mmm-yyyy")</f>
        <v>May-2025</v>
      </c>
      <c r="V3265" s="4">
        <f>tblOrders[[#This Row],[Profit]]/tblOrders[[#This Row],[Sales Amount]]</f>
        <v>0.47368421052631571</v>
      </c>
      <c r="W3265" t="str">
        <f>VLOOKUP(tblOrders[[#This Row],[City]],CityRegion,2,0)</f>
        <v>South</v>
      </c>
      <c r="X3265" t="str">
        <f>VLOOKUP(tblOrders[[#This Row],[City]],lookups!A:C,3,0)</f>
        <v>Kerala</v>
      </c>
    </row>
    <row r="3266" spans="1:24" x14ac:dyDescent="0.25">
      <c r="A3266" t="s">
        <v>5180</v>
      </c>
      <c r="B3266" s="1">
        <v>45678</v>
      </c>
      <c r="C3266" t="s">
        <v>5181</v>
      </c>
      <c r="D3266" t="s">
        <v>21</v>
      </c>
      <c r="E3266" t="s">
        <v>22</v>
      </c>
      <c r="F3266" t="s">
        <v>23</v>
      </c>
      <c r="G3266" t="s">
        <v>24</v>
      </c>
      <c r="H3266" t="s">
        <v>25</v>
      </c>
      <c r="I3266" t="s">
        <v>76</v>
      </c>
      <c r="J3266" t="s">
        <v>45</v>
      </c>
      <c r="K3266">
        <v>2</v>
      </c>
      <c r="L3266">
        <v>190</v>
      </c>
      <c r="M3266">
        <v>0</v>
      </c>
      <c r="N3266">
        <v>380</v>
      </c>
      <c r="O3266">
        <v>130</v>
      </c>
      <c r="P3266" t="s">
        <v>148</v>
      </c>
      <c r="Q3266" t="s">
        <v>29</v>
      </c>
      <c r="R3266" t="s">
        <v>30</v>
      </c>
      <c r="S3266">
        <v>3.4</v>
      </c>
      <c r="T3266">
        <f>YEAR(tblOrders[[#This Row],[Order Date]])</f>
        <v>2025</v>
      </c>
      <c r="U3266" t="str">
        <f>TEXT(tblOrders[[#This Row],[Order Date]],"mmm-yyyy")</f>
        <v>Jan-2025</v>
      </c>
      <c r="V3266" s="4">
        <f>tblOrders[[#This Row],[Profit]]/tblOrders[[#This Row],[Sales Amount]]</f>
        <v>0.34210526315789475</v>
      </c>
      <c r="W3266" t="str">
        <f>VLOOKUP(tblOrders[[#This Row],[City]],CityRegion,2,0)</f>
        <v>South</v>
      </c>
      <c r="X3266" t="str">
        <f>VLOOKUP(tblOrders[[#This Row],[City]],lookups!A:C,3,0)</f>
        <v>Kerala</v>
      </c>
    </row>
    <row r="3267" spans="1:24" x14ac:dyDescent="0.25">
      <c r="A3267" t="s">
        <v>5182</v>
      </c>
      <c r="B3267" s="1">
        <v>45900</v>
      </c>
      <c r="C3267" t="s">
        <v>1330</v>
      </c>
      <c r="D3267" t="s">
        <v>39</v>
      </c>
      <c r="E3267" t="s">
        <v>40</v>
      </c>
      <c r="F3267" t="s">
        <v>41</v>
      </c>
      <c r="G3267" t="s">
        <v>42</v>
      </c>
      <c r="H3267" t="s">
        <v>43</v>
      </c>
      <c r="I3267" t="s">
        <v>52</v>
      </c>
      <c r="J3267" t="s">
        <v>45</v>
      </c>
      <c r="K3267">
        <v>3</v>
      </c>
      <c r="L3267">
        <v>18</v>
      </c>
      <c r="M3267">
        <v>0.05</v>
      </c>
      <c r="N3267">
        <v>51.3</v>
      </c>
      <c r="O3267">
        <v>24.3</v>
      </c>
      <c r="P3267" t="s">
        <v>85</v>
      </c>
      <c r="Q3267" t="s">
        <v>29</v>
      </c>
      <c r="R3267" t="s">
        <v>30</v>
      </c>
      <c r="S3267">
        <v>2.9</v>
      </c>
      <c r="T3267">
        <f>YEAR(tblOrders[[#This Row],[Order Date]])</f>
        <v>2025</v>
      </c>
      <c r="U3267" t="str">
        <f>TEXT(tblOrders[[#This Row],[Order Date]],"mmm-yyyy")</f>
        <v>Aug-2025</v>
      </c>
      <c r="V3267" s="4">
        <f>tblOrders[[#This Row],[Profit]]/tblOrders[[#This Row],[Sales Amount]]</f>
        <v>0.47368421052631582</v>
      </c>
      <c r="W3267" t="str">
        <f>VLOOKUP(tblOrders[[#This Row],[City]],CityRegion,2,0)</f>
        <v>South</v>
      </c>
      <c r="X3267" t="str">
        <f>VLOOKUP(tblOrders[[#This Row],[City]],lookups!A:C,3,0)</f>
        <v>Kerala</v>
      </c>
    </row>
    <row r="3268" spans="1:24" x14ac:dyDescent="0.25">
      <c r="A3268" t="s">
        <v>5183</v>
      </c>
      <c r="B3268" s="1">
        <v>45854</v>
      </c>
      <c r="C3268" t="s">
        <v>5184</v>
      </c>
      <c r="D3268" t="s">
        <v>39</v>
      </c>
      <c r="E3268" t="s">
        <v>49</v>
      </c>
      <c r="F3268" t="s">
        <v>50</v>
      </c>
      <c r="G3268" t="s">
        <v>24</v>
      </c>
      <c r="H3268" t="s">
        <v>51</v>
      </c>
      <c r="I3268" t="s">
        <v>139</v>
      </c>
      <c r="J3268" t="s">
        <v>27</v>
      </c>
      <c r="K3268">
        <v>1</v>
      </c>
      <c r="L3268">
        <v>85</v>
      </c>
      <c r="M3268">
        <v>0.05</v>
      </c>
      <c r="N3268">
        <v>80.75</v>
      </c>
      <c r="O3268">
        <v>28.75</v>
      </c>
      <c r="P3268" t="s">
        <v>28</v>
      </c>
      <c r="Q3268" t="s">
        <v>29</v>
      </c>
      <c r="R3268" t="s">
        <v>123</v>
      </c>
      <c r="S3268">
        <v>3.5</v>
      </c>
      <c r="T3268">
        <f>YEAR(tblOrders[[#This Row],[Order Date]])</f>
        <v>2025</v>
      </c>
      <c r="U3268" t="str">
        <f>TEXT(tblOrders[[#This Row],[Order Date]],"mmm-yyyy")</f>
        <v>Jul-2025</v>
      </c>
      <c r="V3268" s="4">
        <f>tblOrders[[#This Row],[Profit]]/tblOrders[[#This Row],[Sales Amount]]</f>
        <v>0.35603715170278638</v>
      </c>
      <c r="W3268" t="str">
        <f>VLOOKUP(tblOrders[[#This Row],[City]],CityRegion,2,0)</f>
        <v>South</v>
      </c>
      <c r="X3268" t="str">
        <f>VLOOKUP(tblOrders[[#This Row],[City]],lookups!A:C,3,0)</f>
        <v>Tamil Nadu</v>
      </c>
    </row>
    <row r="3269" spans="1:24" x14ac:dyDescent="0.25">
      <c r="A3269" t="s">
        <v>5185</v>
      </c>
      <c r="B3269" s="1">
        <v>45890</v>
      </c>
      <c r="C3269" t="s">
        <v>395</v>
      </c>
      <c r="D3269" t="s">
        <v>39</v>
      </c>
      <c r="E3269" t="s">
        <v>79</v>
      </c>
      <c r="F3269" t="s">
        <v>80</v>
      </c>
      <c r="G3269" t="s">
        <v>68</v>
      </c>
      <c r="H3269" t="s">
        <v>81</v>
      </c>
      <c r="I3269" t="s">
        <v>26</v>
      </c>
      <c r="J3269" t="s">
        <v>45</v>
      </c>
      <c r="K3269">
        <v>5</v>
      </c>
      <c r="L3269">
        <v>799</v>
      </c>
      <c r="M3269">
        <v>0.2</v>
      </c>
      <c r="N3269">
        <v>3196</v>
      </c>
      <c r="O3269">
        <v>96</v>
      </c>
      <c r="P3269" t="s">
        <v>28</v>
      </c>
      <c r="Q3269" t="s">
        <v>35</v>
      </c>
      <c r="R3269" t="s">
        <v>36</v>
      </c>
      <c r="S3269">
        <v>2.7</v>
      </c>
      <c r="T3269">
        <f>YEAR(tblOrders[[#This Row],[Order Date]])</f>
        <v>2025</v>
      </c>
      <c r="U3269" t="str">
        <f>TEXT(tblOrders[[#This Row],[Order Date]],"mmm-yyyy")</f>
        <v>Aug-2025</v>
      </c>
      <c r="V3269" s="4">
        <f>tblOrders[[#This Row],[Profit]]/tblOrders[[#This Row],[Sales Amount]]</f>
        <v>3.0037546933667083E-2</v>
      </c>
      <c r="W3269" t="str">
        <f>VLOOKUP(tblOrders[[#This Row],[City]],CityRegion,2,0)</f>
        <v>South</v>
      </c>
      <c r="X3269" t="str">
        <f>VLOOKUP(tblOrders[[#This Row],[City]],lookups!A:C,3,0)</f>
        <v>Karnataka</v>
      </c>
    </row>
    <row r="3270" spans="1:24" x14ac:dyDescent="0.25">
      <c r="A3270" t="s">
        <v>5186</v>
      </c>
      <c r="B3270" s="1">
        <v>45739</v>
      </c>
      <c r="C3270" t="s">
        <v>552</v>
      </c>
      <c r="D3270" t="s">
        <v>21</v>
      </c>
      <c r="E3270" t="s">
        <v>114</v>
      </c>
      <c r="F3270" t="s">
        <v>115</v>
      </c>
      <c r="G3270" t="s">
        <v>42</v>
      </c>
      <c r="H3270" t="s">
        <v>116</v>
      </c>
      <c r="I3270" t="s">
        <v>76</v>
      </c>
      <c r="J3270" t="s">
        <v>27</v>
      </c>
      <c r="K3270">
        <v>4</v>
      </c>
      <c r="L3270">
        <v>12</v>
      </c>
      <c r="M3270">
        <v>0.2</v>
      </c>
      <c r="N3270">
        <v>38.4</v>
      </c>
      <c r="O3270">
        <v>14.4</v>
      </c>
      <c r="P3270" t="s">
        <v>28</v>
      </c>
      <c r="Q3270" t="s">
        <v>91</v>
      </c>
      <c r="R3270" t="s">
        <v>36</v>
      </c>
      <c r="S3270">
        <v>4.7</v>
      </c>
      <c r="T3270">
        <f>YEAR(tblOrders[[#This Row],[Order Date]])</f>
        <v>2025</v>
      </c>
      <c r="U3270" t="str">
        <f>TEXT(tblOrders[[#This Row],[Order Date]],"mmm-yyyy")</f>
        <v>Mar-2025</v>
      </c>
      <c r="V3270" s="4">
        <f>tblOrders[[#This Row],[Profit]]/tblOrders[[#This Row],[Sales Amount]]</f>
        <v>0.375</v>
      </c>
      <c r="W3270" t="str">
        <f>VLOOKUP(tblOrders[[#This Row],[City]],CityRegion,2,0)</f>
        <v>South</v>
      </c>
      <c r="X3270" t="str">
        <f>VLOOKUP(tblOrders[[#This Row],[City]],lookups!A:C,3,0)</f>
        <v>Kerala</v>
      </c>
    </row>
    <row r="3271" spans="1:24" x14ac:dyDescent="0.25">
      <c r="A3271" t="s">
        <v>5187</v>
      </c>
      <c r="B3271" s="1">
        <v>45820</v>
      </c>
      <c r="C3271" t="s">
        <v>5188</v>
      </c>
      <c r="D3271" t="s">
        <v>21</v>
      </c>
      <c r="E3271" t="s">
        <v>40</v>
      </c>
      <c r="F3271" t="s">
        <v>41</v>
      </c>
      <c r="G3271" t="s">
        <v>42</v>
      </c>
      <c r="H3271" t="s">
        <v>43</v>
      </c>
      <c r="I3271" t="s">
        <v>76</v>
      </c>
      <c r="J3271" t="s">
        <v>34</v>
      </c>
      <c r="K3271">
        <v>5</v>
      </c>
      <c r="L3271">
        <v>18</v>
      </c>
      <c r="M3271">
        <v>0.2</v>
      </c>
      <c r="N3271">
        <v>72</v>
      </c>
      <c r="O3271">
        <v>27</v>
      </c>
      <c r="P3271" t="s">
        <v>28</v>
      </c>
      <c r="Q3271" t="s">
        <v>29</v>
      </c>
      <c r="R3271" t="s">
        <v>30</v>
      </c>
      <c r="S3271">
        <v>3.9</v>
      </c>
      <c r="T3271">
        <f>YEAR(tblOrders[[#This Row],[Order Date]])</f>
        <v>2025</v>
      </c>
      <c r="U3271" t="str">
        <f>TEXT(tblOrders[[#This Row],[Order Date]],"mmm-yyyy")</f>
        <v>Jun-2025</v>
      </c>
      <c r="V3271" s="4">
        <f>tblOrders[[#This Row],[Profit]]/tblOrders[[#This Row],[Sales Amount]]</f>
        <v>0.375</v>
      </c>
      <c r="W3271" t="str">
        <f>VLOOKUP(tblOrders[[#This Row],[City]],CityRegion,2,0)</f>
        <v>South</v>
      </c>
      <c r="X3271" t="str">
        <f>VLOOKUP(tblOrders[[#This Row],[City]],lookups!A:C,3,0)</f>
        <v>Kerala</v>
      </c>
    </row>
    <row r="3272" spans="1:24" x14ac:dyDescent="0.25">
      <c r="A3272" t="s">
        <v>5189</v>
      </c>
      <c r="B3272" s="1">
        <v>45755</v>
      </c>
      <c r="C3272" t="s">
        <v>703</v>
      </c>
      <c r="D3272" t="s">
        <v>21</v>
      </c>
      <c r="E3272" t="s">
        <v>94</v>
      </c>
      <c r="F3272" t="s">
        <v>95</v>
      </c>
      <c r="G3272" t="s">
        <v>68</v>
      </c>
      <c r="H3272" t="s">
        <v>96</v>
      </c>
      <c r="I3272" t="s">
        <v>57</v>
      </c>
      <c r="J3272" t="s">
        <v>45</v>
      </c>
      <c r="K3272">
        <v>4</v>
      </c>
      <c r="L3272">
        <v>89</v>
      </c>
      <c r="M3272">
        <v>0.1</v>
      </c>
      <c r="N3272">
        <v>320.39999999999998</v>
      </c>
      <c r="O3272">
        <v>100.4</v>
      </c>
      <c r="P3272" t="s">
        <v>28</v>
      </c>
      <c r="Q3272" t="s">
        <v>35</v>
      </c>
      <c r="R3272" t="s">
        <v>36</v>
      </c>
      <c r="S3272">
        <v>2.6</v>
      </c>
      <c r="T3272">
        <f>YEAR(tblOrders[[#This Row],[Order Date]])</f>
        <v>2025</v>
      </c>
      <c r="U3272" t="str">
        <f>TEXT(tblOrders[[#This Row],[Order Date]],"mmm-yyyy")</f>
        <v>Apr-2025</v>
      </c>
      <c r="V3272" s="4">
        <f>tblOrders[[#This Row],[Profit]]/tblOrders[[#This Row],[Sales Amount]]</f>
        <v>0.31335830212234711</v>
      </c>
      <c r="W3272" t="str">
        <f>VLOOKUP(tblOrders[[#This Row],[City]],CityRegion,2,0)</f>
        <v>South</v>
      </c>
      <c r="X3272" t="str">
        <f>VLOOKUP(tblOrders[[#This Row],[City]],lookups!A:C,3,0)</f>
        <v>Kerala</v>
      </c>
    </row>
    <row r="3273" spans="1:24" x14ac:dyDescent="0.25">
      <c r="A3273" t="s">
        <v>5190</v>
      </c>
      <c r="B3273" s="1">
        <v>46002</v>
      </c>
      <c r="C3273" t="s">
        <v>2089</v>
      </c>
      <c r="D3273" t="s">
        <v>39</v>
      </c>
      <c r="E3273" t="s">
        <v>108</v>
      </c>
      <c r="F3273" t="s">
        <v>109</v>
      </c>
      <c r="G3273" t="s">
        <v>62</v>
      </c>
      <c r="H3273" t="s">
        <v>110</v>
      </c>
      <c r="I3273" t="s">
        <v>84</v>
      </c>
      <c r="J3273" t="s">
        <v>34</v>
      </c>
      <c r="K3273">
        <v>2</v>
      </c>
      <c r="L3273">
        <v>110</v>
      </c>
      <c r="M3273">
        <v>0</v>
      </c>
      <c r="N3273">
        <v>220</v>
      </c>
      <c r="O3273">
        <v>84</v>
      </c>
      <c r="P3273" t="s">
        <v>28</v>
      </c>
      <c r="Q3273" t="s">
        <v>35</v>
      </c>
      <c r="R3273" t="s">
        <v>36</v>
      </c>
      <c r="S3273">
        <v>3.4</v>
      </c>
      <c r="T3273">
        <f>YEAR(tblOrders[[#This Row],[Order Date]])</f>
        <v>2025</v>
      </c>
      <c r="U3273" t="str">
        <f>TEXT(tblOrders[[#This Row],[Order Date]],"mmm-yyyy")</f>
        <v>Dec-2025</v>
      </c>
      <c r="V3273" s="4">
        <f>tblOrders[[#This Row],[Profit]]/tblOrders[[#This Row],[Sales Amount]]</f>
        <v>0.38181818181818183</v>
      </c>
      <c r="W3273" t="str">
        <f>VLOOKUP(tblOrders[[#This Row],[City]],CityRegion,2,0)</f>
        <v>West</v>
      </c>
      <c r="X3273" t="str">
        <f>VLOOKUP(tblOrders[[#This Row],[City]],lookups!A:C,3,0)</f>
        <v>Maharashtra</v>
      </c>
    </row>
    <row r="3274" spans="1:24" x14ac:dyDescent="0.25">
      <c r="A3274" t="s">
        <v>5191</v>
      </c>
      <c r="B3274" s="1">
        <v>45839</v>
      </c>
      <c r="C3274" t="s">
        <v>1287</v>
      </c>
      <c r="D3274" t="s">
        <v>39</v>
      </c>
      <c r="E3274" t="s">
        <v>101</v>
      </c>
      <c r="F3274" t="s">
        <v>102</v>
      </c>
      <c r="G3274" t="s">
        <v>24</v>
      </c>
      <c r="H3274" t="s">
        <v>103</v>
      </c>
      <c r="I3274" t="s">
        <v>57</v>
      </c>
      <c r="J3274" t="s">
        <v>45</v>
      </c>
      <c r="K3274">
        <v>3</v>
      </c>
      <c r="L3274">
        <v>120</v>
      </c>
      <c r="M3274">
        <v>0.2</v>
      </c>
      <c r="N3274">
        <v>288</v>
      </c>
      <c r="O3274">
        <v>54</v>
      </c>
      <c r="P3274" t="s">
        <v>28</v>
      </c>
      <c r="Q3274" t="s">
        <v>35</v>
      </c>
      <c r="R3274" t="s">
        <v>36</v>
      </c>
      <c r="S3274">
        <v>3</v>
      </c>
      <c r="T3274">
        <f>YEAR(tblOrders[[#This Row],[Order Date]])</f>
        <v>2025</v>
      </c>
      <c r="U3274" t="str">
        <f>TEXT(tblOrders[[#This Row],[Order Date]],"mmm-yyyy")</f>
        <v>Jul-2025</v>
      </c>
      <c r="V3274" s="4">
        <f>tblOrders[[#This Row],[Profit]]/tblOrders[[#This Row],[Sales Amount]]</f>
        <v>0.1875</v>
      </c>
      <c r="W3274" t="str">
        <f>VLOOKUP(tblOrders[[#This Row],[City]],CityRegion,2,0)</f>
        <v>South</v>
      </c>
      <c r="X3274" t="str">
        <f>VLOOKUP(tblOrders[[#This Row],[City]],lookups!A:C,3,0)</f>
        <v>Kerala</v>
      </c>
    </row>
    <row r="3275" spans="1:24" x14ac:dyDescent="0.25">
      <c r="A3275" t="s">
        <v>5192</v>
      </c>
      <c r="B3275" s="1">
        <v>45685</v>
      </c>
      <c r="C3275" t="s">
        <v>5193</v>
      </c>
      <c r="D3275" t="s">
        <v>39</v>
      </c>
      <c r="E3275" t="s">
        <v>114</v>
      </c>
      <c r="F3275" t="s">
        <v>115</v>
      </c>
      <c r="G3275" t="s">
        <v>42</v>
      </c>
      <c r="H3275" t="s">
        <v>116</v>
      </c>
      <c r="I3275" t="s">
        <v>139</v>
      </c>
      <c r="J3275" t="s">
        <v>34</v>
      </c>
      <c r="K3275">
        <v>5</v>
      </c>
      <c r="L3275">
        <v>12</v>
      </c>
      <c r="M3275">
        <v>0</v>
      </c>
      <c r="N3275">
        <v>60</v>
      </c>
      <c r="O3275">
        <v>30</v>
      </c>
      <c r="P3275" t="s">
        <v>28</v>
      </c>
      <c r="Q3275" t="s">
        <v>35</v>
      </c>
      <c r="R3275" t="s">
        <v>30</v>
      </c>
      <c r="S3275">
        <v>3.9</v>
      </c>
      <c r="T3275">
        <f>YEAR(tblOrders[[#This Row],[Order Date]])</f>
        <v>2025</v>
      </c>
      <c r="U3275" t="str">
        <f>TEXT(tblOrders[[#This Row],[Order Date]],"mmm-yyyy")</f>
        <v>Jan-2025</v>
      </c>
      <c r="V3275" s="4">
        <f>tblOrders[[#This Row],[Profit]]/tblOrders[[#This Row],[Sales Amount]]</f>
        <v>0.5</v>
      </c>
      <c r="W3275" t="str">
        <f>VLOOKUP(tblOrders[[#This Row],[City]],CityRegion,2,0)</f>
        <v>South</v>
      </c>
      <c r="X3275" t="str">
        <f>VLOOKUP(tblOrders[[#This Row],[City]],lookups!A:C,3,0)</f>
        <v>Tamil Nadu</v>
      </c>
    </row>
    <row r="3276" spans="1:24" x14ac:dyDescent="0.25">
      <c r="A3276" t="s">
        <v>5194</v>
      </c>
      <c r="B3276" s="1">
        <v>45681</v>
      </c>
      <c r="C3276" t="s">
        <v>4818</v>
      </c>
      <c r="D3276" t="s">
        <v>39</v>
      </c>
      <c r="E3276" t="s">
        <v>40</v>
      </c>
      <c r="F3276" t="s">
        <v>41</v>
      </c>
      <c r="G3276" t="s">
        <v>42</v>
      </c>
      <c r="H3276" t="s">
        <v>43</v>
      </c>
      <c r="I3276" t="s">
        <v>44</v>
      </c>
      <c r="J3276" t="s">
        <v>45</v>
      </c>
      <c r="K3276">
        <v>2</v>
      </c>
      <c r="L3276">
        <v>18</v>
      </c>
      <c r="M3276">
        <v>0.1</v>
      </c>
      <c r="N3276">
        <v>32.4</v>
      </c>
      <c r="O3276">
        <v>14.4</v>
      </c>
      <c r="P3276" t="s">
        <v>28</v>
      </c>
      <c r="Q3276" t="s">
        <v>35</v>
      </c>
      <c r="R3276" t="s">
        <v>36</v>
      </c>
      <c r="S3276">
        <v>4.5999999999999996</v>
      </c>
      <c r="T3276">
        <f>YEAR(tblOrders[[#This Row],[Order Date]])</f>
        <v>2025</v>
      </c>
      <c r="U3276" t="str">
        <f>TEXT(tblOrders[[#This Row],[Order Date]],"mmm-yyyy")</f>
        <v>Jan-2025</v>
      </c>
      <c r="V3276" s="4">
        <f>tblOrders[[#This Row],[Profit]]/tblOrders[[#This Row],[Sales Amount]]</f>
        <v>0.44444444444444448</v>
      </c>
      <c r="W3276" t="str">
        <f>VLOOKUP(tblOrders[[#This Row],[City]],CityRegion,2,0)</f>
        <v>South</v>
      </c>
      <c r="X3276" t="str">
        <f>VLOOKUP(tblOrders[[#This Row],[City]],lookups!A:C,3,0)</f>
        <v>Kerala</v>
      </c>
    </row>
    <row r="3277" spans="1:24" x14ac:dyDescent="0.25">
      <c r="A3277" t="s">
        <v>5195</v>
      </c>
      <c r="B3277" s="1">
        <v>45795</v>
      </c>
      <c r="C3277" t="s">
        <v>2364</v>
      </c>
      <c r="D3277" t="s">
        <v>21</v>
      </c>
      <c r="E3277" t="s">
        <v>94</v>
      </c>
      <c r="F3277" t="s">
        <v>95</v>
      </c>
      <c r="G3277" t="s">
        <v>68</v>
      </c>
      <c r="H3277" t="s">
        <v>96</v>
      </c>
      <c r="I3277" t="s">
        <v>84</v>
      </c>
      <c r="J3277" t="s">
        <v>34</v>
      </c>
      <c r="K3277">
        <v>5</v>
      </c>
      <c r="L3277">
        <v>89</v>
      </c>
      <c r="M3277">
        <v>0.2</v>
      </c>
      <c r="N3277">
        <v>356</v>
      </c>
      <c r="O3277">
        <v>81</v>
      </c>
      <c r="P3277" t="s">
        <v>28</v>
      </c>
      <c r="Q3277" t="s">
        <v>29</v>
      </c>
      <c r="R3277" t="s">
        <v>30</v>
      </c>
      <c r="S3277">
        <v>3.1</v>
      </c>
      <c r="T3277">
        <f>YEAR(tblOrders[[#This Row],[Order Date]])</f>
        <v>2025</v>
      </c>
      <c r="U3277" t="str">
        <f>TEXT(tblOrders[[#This Row],[Order Date]],"mmm-yyyy")</f>
        <v>May-2025</v>
      </c>
      <c r="V3277" s="4">
        <f>tblOrders[[#This Row],[Profit]]/tblOrders[[#This Row],[Sales Amount]]</f>
        <v>0.22752808988764045</v>
      </c>
      <c r="W3277" t="str">
        <f>VLOOKUP(tblOrders[[#This Row],[City]],CityRegion,2,0)</f>
        <v>West</v>
      </c>
      <c r="X3277" t="str">
        <f>VLOOKUP(tblOrders[[#This Row],[City]],lookups!A:C,3,0)</f>
        <v>Maharashtra</v>
      </c>
    </row>
    <row r="3278" spans="1:24" x14ac:dyDescent="0.25">
      <c r="A3278" t="s">
        <v>5196</v>
      </c>
      <c r="B3278" s="1">
        <v>45964</v>
      </c>
      <c r="C3278" t="s">
        <v>450</v>
      </c>
      <c r="D3278" t="s">
        <v>21</v>
      </c>
      <c r="E3278" t="s">
        <v>73</v>
      </c>
      <c r="F3278" t="s">
        <v>74</v>
      </c>
      <c r="G3278" t="s">
        <v>68</v>
      </c>
      <c r="H3278" t="s">
        <v>75</v>
      </c>
      <c r="I3278" t="s">
        <v>33</v>
      </c>
      <c r="J3278" t="s">
        <v>34</v>
      </c>
      <c r="K3278">
        <v>2</v>
      </c>
      <c r="L3278">
        <v>65</v>
      </c>
      <c r="M3278">
        <v>0.05</v>
      </c>
      <c r="N3278">
        <v>123.5</v>
      </c>
      <c r="O3278">
        <v>47.5</v>
      </c>
      <c r="P3278" t="s">
        <v>28</v>
      </c>
      <c r="Q3278" t="s">
        <v>46</v>
      </c>
      <c r="R3278" t="s">
        <v>123</v>
      </c>
      <c r="S3278">
        <v>3.3</v>
      </c>
      <c r="T3278">
        <f>YEAR(tblOrders[[#This Row],[Order Date]])</f>
        <v>2025</v>
      </c>
      <c r="U3278" t="str">
        <f>TEXT(tblOrders[[#This Row],[Order Date]],"mmm-yyyy")</f>
        <v>Nov-2025</v>
      </c>
      <c r="V3278" s="4">
        <f>tblOrders[[#This Row],[Profit]]/tblOrders[[#This Row],[Sales Amount]]</f>
        <v>0.38461538461538464</v>
      </c>
      <c r="W3278" t="str">
        <f>VLOOKUP(tblOrders[[#This Row],[City]],CityRegion,2,0)</f>
        <v>North</v>
      </c>
      <c r="X3278" t="str">
        <f>VLOOKUP(tblOrders[[#This Row],[City]],lookups!A:C,3,0)</f>
        <v>Delhi</v>
      </c>
    </row>
    <row r="3279" spans="1:24" x14ac:dyDescent="0.25">
      <c r="A3279" t="s">
        <v>5197</v>
      </c>
      <c r="B3279" s="1">
        <v>45872</v>
      </c>
      <c r="C3279" t="s">
        <v>5198</v>
      </c>
      <c r="D3279" t="s">
        <v>21</v>
      </c>
      <c r="E3279" t="s">
        <v>108</v>
      </c>
      <c r="F3279" t="s">
        <v>109</v>
      </c>
      <c r="G3279" t="s">
        <v>62</v>
      </c>
      <c r="H3279" t="s">
        <v>110</v>
      </c>
      <c r="I3279" t="s">
        <v>57</v>
      </c>
      <c r="J3279" t="s">
        <v>27</v>
      </c>
      <c r="K3279">
        <v>2</v>
      </c>
      <c r="L3279">
        <v>110</v>
      </c>
      <c r="M3279">
        <v>0.05</v>
      </c>
      <c r="N3279">
        <v>209</v>
      </c>
      <c r="O3279">
        <v>73</v>
      </c>
      <c r="P3279" t="s">
        <v>28</v>
      </c>
      <c r="Q3279" t="s">
        <v>91</v>
      </c>
      <c r="R3279" t="s">
        <v>30</v>
      </c>
      <c r="S3279">
        <v>4.9000000000000004</v>
      </c>
      <c r="T3279">
        <f>YEAR(tblOrders[[#This Row],[Order Date]])</f>
        <v>2025</v>
      </c>
      <c r="U3279" t="str">
        <f>TEXT(tblOrders[[#This Row],[Order Date]],"mmm-yyyy")</f>
        <v>Aug-2025</v>
      </c>
      <c r="V3279" s="4">
        <f>tblOrders[[#This Row],[Profit]]/tblOrders[[#This Row],[Sales Amount]]</f>
        <v>0.34928229665071769</v>
      </c>
      <c r="W3279" t="str">
        <f>VLOOKUP(tblOrders[[#This Row],[City]],CityRegion,2,0)</f>
        <v>South</v>
      </c>
      <c r="X3279" t="str">
        <f>VLOOKUP(tblOrders[[#This Row],[City]],lookups!A:C,3,0)</f>
        <v>Kerala</v>
      </c>
    </row>
    <row r="3280" spans="1:24" x14ac:dyDescent="0.25">
      <c r="A3280" t="s">
        <v>5199</v>
      </c>
      <c r="B3280" s="1">
        <v>45687</v>
      </c>
      <c r="C3280" t="s">
        <v>5200</v>
      </c>
      <c r="D3280" t="s">
        <v>21</v>
      </c>
      <c r="E3280" t="s">
        <v>108</v>
      </c>
      <c r="F3280" t="s">
        <v>109</v>
      </c>
      <c r="G3280" t="s">
        <v>62</v>
      </c>
      <c r="H3280" t="s">
        <v>110</v>
      </c>
      <c r="I3280" t="s">
        <v>130</v>
      </c>
      <c r="J3280" t="s">
        <v>27</v>
      </c>
      <c r="K3280">
        <v>1</v>
      </c>
      <c r="L3280">
        <v>110</v>
      </c>
      <c r="M3280">
        <v>0.2</v>
      </c>
      <c r="N3280">
        <v>88</v>
      </c>
      <c r="O3280">
        <v>20</v>
      </c>
      <c r="P3280" t="s">
        <v>28</v>
      </c>
      <c r="Q3280" t="s">
        <v>86</v>
      </c>
      <c r="R3280" t="s">
        <v>36</v>
      </c>
      <c r="S3280">
        <v>2.6</v>
      </c>
      <c r="T3280">
        <f>YEAR(tblOrders[[#This Row],[Order Date]])</f>
        <v>2025</v>
      </c>
      <c r="U3280" t="str">
        <f>TEXT(tblOrders[[#This Row],[Order Date]],"mmm-yyyy")</f>
        <v>Jan-2025</v>
      </c>
      <c r="V3280" s="4">
        <f>tblOrders[[#This Row],[Profit]]/tblOrders[[#This Row],[Sales Amount]]</f>
        <v>0.22727272727272727</v>
      </c>
      <c r="W3280" t="str">
        <f>VLOOKUP(tblOrders[[#This Row],[City]],CityRegion,2,0)</f>
        <v>West</v>
      </c>
      <c r="X3280" t="str">
        <f>VLOOKUP(tblOrders[[#This Row],[City]],lookups!A:C,3,0)</f>
        <v>Maharashtra</v>
      </c>
    </row>
    <row r="3281" spans="1:24" x14ac:dyDescent="0.25">
      <c r="A3281" t="s">
        <v>5201</v>
      </c>
      <c r="B3281" s="1">
        <v>45927</v>
      </c>
      <c r="C3281" t="s">
        <v>4046</v>
      </c>
      <c r="D3281" t="s">
        <v>21</v>
      </c>
      <c r="E3281" t="s">
        <v>66</v>
      </c>
      <c r="F3281" t="s">
        <v>67</v>
      </c>
      <c r="G3281" t="s">
        <v>68</v>
      </c>
      <c r="H3281" t="s">
        <v>69</v>
      </c>
      <c r="I3281" t="s">
        <v>44</v>
      </c>
      <c r="J3281" t="s">
        <v>34</v>
      </c>
      <c r="K3281">
        <v>1</v>
      </c>
      <c r="L3281">
        <v>149</v>
      </c>
      <c r="M3281">
        <v>0</v>
      </c>
      <c r="N3281">
        <v>149</v>
      </c>
      <c r="O3281">
        <v>54</v>
      </c>
      <c r="P3281" t="s">
        <v>111</v>
      </c>
      <c r="Q3281" t="s">
        <v>86</v>
      </c>
      <c r="R3281" t="s">
        <v>30</v>
      </c>
      <c r="S3281">
        <v>3.5</v>
      </c>
      <c r="T3281">
        <f>YEAR(tblOrders[[#This Row],[Order Date]])</f>
        <v>2025</v>
      </c>
      <c r="U3281" t="str">
        <f>TEXT(tblOrders[[#This Row],[Order Date]],"mmm-yyyy")</f>
        <v>Sep-2025</v>
      </c>
      <c r="V3281" s="4">
        <f>tblOrders[[#This Row],[Profit]]/tblOrders[[#This Row],[Sales Amount]]</f>
        <v>0.36241610738255031</v>
      </c>
      <c r="W3281" t="str">
        <f>VLOOKUP(tblOrders[[#This Row],[City]],CityRegion,2,0)</f>
        <v>South</v>
      </c>
      <c r="X3281" t="str">
        <f>VLOOKUP(tblOrders[[#This Row],[City]],lookups!A:C,3,0)</f>
        <v>Kerala</v>
      </c>
    </row>
    <row r="3282" spans="1:24" x14ac:dyDescent="0.25">
      <c r="A3282" t="s">
        <v>5202</v>
      </c>
      <c r="B3282" s="1">
        <v>45926</v>
      </c>
      <c r="C3282" t="s">
        <v>5203</v>
      </c>
      <c r="D3282" t="s">
        <v>21</v>
      </c>
      <c r="E3282" t="s">
        <v>73</v>
      </c>
      <c r="F3282" t="s">
        <v>74</v>
      </c>
      <c r="G3282" t="s">
        <v>68</v>
      </c>
      <c r="H3282" t="s">
        <v>75</v>
      </c>
      <c r="I3282" t="s">
        <v>84</v>
      </c>
      <c r="J3282" t="s">
        <v>27</v>
      </c>
      <c r="K3282">
        <v>3</v>
      </c>
      <c r="L3282">
        <v>65</v>
      </c>
      <c r="M3282">
        <v>0.05</v>
      </c>
      <c r="N3282">
        <v>185.25</v>
      </c>
      <c r="O3282">
        <v>71.25</v>
      </c>
      <c r="P3282" t="s">
        <v>28</v>
      </c>
      <c r="Q3282" t="s">
        <v>86</v>
      </c>
      <c r="R3282" t="s">
        <v>36</v>
      </c>
      <c r="S3282">
        <v>3.6</v>
      </c>
      <c r="T3282">
        <f>YEAR(tblOrders[[#This Row],[Order Date]])</f>
        <v>2025</v>
      </c>
      <c r="U3282" t="str">
        <f>TEXT(tblOrders[[#This Row],[Order Date]],"mmm-yyyy")</f>
        <v>Sep-2025</v>
      </c>
      <c r="V3282" s="4">
        <f>tblOrders[[#This Row],[Profit]]/tblOrders[[#This Row],[Sales Amount]]</f>
        <v>0.38461538461538464</v>
      </c>
      <c r="W3282" t="str">
        <f>VLOOKUP(tblOrders[[#This Row],[City]],CityRegion,2,0)</f>
        <v>West</v>
      </c>
      <c r="X3282" t="str">
        <f>VLOOKUP(tblOrders[[#This Row],[City]],lookups!A:C,3,0)</f>
        <v>Maharashtra</v>
      </c>
    </row>
    <row r="3283" spans="1:24" x14ac:dyDescent="0.25">
      <c r="A3283" t="s">
        <v>5204</v>
      </c>
      <c r="B3283" s="1">
        <v>45660</v>
      </c>
      <c r="C3283" t="s">
        <v>3154</v>
      </c>
      <c r="D3283" t="s">
        <v>21</v>
      </c>
      <c r="E3283" t="s">
        <v>114</v>
      </c>
      <c r="F3283" t="s">
        <v>115</v>
      </c>
      <c r="G3283" t="s">
        <v>42</v>
      </c>
      <c r="H3283" t="s">
        <v>116</v>
      </c>
      <c r="I3283" t="s">
        <v>130</v>
      </c>
      <c r="J3283" t="s">
        <v>34</v>
      </c>
      <c r="K3283">
        <v>3</v>
      </c>
      <c r="L3283">
        <v>12</v>
      </c>
      <c r="M3283">
        <v>0.2</v>
      </c>
      <c r="N3283">
        <v>28.8</v>
      </c>
      <c r="O3283">
        <v>10.8</v>
      </c>
      <c r="P3283" t="s">
        <v>28</v>
      </c>
      <c r="Q3283" t="s">
        <v>91</v>
      </c>
      <c r="R3283" t="s">
        <v>30</v>
      </c>
      <c r="S3283">
        <v>4.5</v>
      </c>
      <c r="T3283">
        <f>YEAR(tblOrders[[#This Row],[Order Date]])</f>
        <v>2025</v>
      </c>
      <c r="U3283" t="str">
        <f>TEXT(tblOrders[[#This Row],[Order Date]],"mmm-yyyy")</f>
        <v>Jan-2025</v>
      </c>
      <c r="V3283" s="4">
        <f>tblOrders[[#This Row],[Profit]]/tblOrders[[#This Row],[Sales Amount]]</f>
        <v>0.375</v>
      </c>
      <c r="W3283" t="str">
        <f>VLOOKUP(tblOrders[[#This Row],[City]],CityRegion,2,0)</f>
        <v>West</v>
      </c>
      <c r="X3283" t="str">
        <f>VLOOKUP(tblOrders[[#This Row],[City]],lookups!A:C,3,0)</f>
        <v>Maharashtra</v>
      </c>
    </row>
    <row r="3284" spans="1:24" x14ac:dyDescent="0.25">
      <c r="A3284" t="s">
        <v>5205</v>
      </c>
      <c r="B3284" s="1">
        <v>45779</v>
      </c>
      <c r="C3284" t="s">
        <v>1785</v>
      </c>
      <c r="D3284" t="s">
        <v>21</v>
      </c>
      <c r="E3284" t="s">
        <v>55</v>
      </c>
      <c r="F3284" t="s">
        <v>56</v>
      </c>
      <c r="G3284" t="s">
        <v>24</v>
      </c>
      <c r="H3284" t="s">
        <v>51</v>
      </c>
      <c r="I3284" t="s">
        <v>44</v>
      </c>
      <c r="J3284" t="s">
        <v>34</v>
      </c>
      <c r="K3284">
        <v>2</v>
      </c>
      <c r="L3284">
        <v>42</v>
      </c>
      <c r="M3284">
        <v>0.05</v>
      </c>
      <c r="N3284">
        <v>79.8</v>
      </c>
      <c r="O3284">
        <v>31.8</v>
      </c>
      <c r="P3284" t="s">
        <v>28</v>
      </c>
      <c r="Q3284" t="s">
        <v>35</v>
      </c>
      <c r="R3284" t="s">
        <v>36</v>
      </c>
      <c r="S3284">
        <v>4.5</v>
      </c>
      <c r="T3284">
        <f>YEAR(tblOrders[[#This Row],[Order Date]])</f>
        <v>2025</v>
      </c>
      <c r="U3284" t="str">
        <f>TEXT(tblOrders[[#This Row],[Order Date]],"mmm-yyyy")</f>
        <v>May-2025</v>
      </c>
      <c r="V3284" s="4">
        <f>tblOrders[[#This Row],[Profit]]/tblOrders[[#This Row],[Sales Amount]]</f>
        <v>0.39849624060150379</v>
      </c>
      <c r="W3284" t="str">
        <f>VLOOKUP(tblOrders[[#This Row],[City]],CityRegion,2,0)</f>
        <v>South</v>
      </c>
      <c r="X3284" t="str">
        <f>VLOOKUP(tblOrders[[#This Row],[City]],lookups!A:C,3,0)</f>
        <v>Kerala</v>
      </c>
    </row>
    <row r="3285" spans="1:24" x14ac:dyDescent="0.25">
      <c r="A3285" t="s">
        <v>5206</v>
      </c>
      <c r="B3285" s="1">
        <v>45777</v>
      </c>
      <c r="C3285" t="s">
        <v>3704</v>
      </c>
      <c r="D3285" t="s">
        <v>39</v>
      </c>
      <c r="E3285" t="s">
        <v>114</v>
      </c>
      <c r="F3285" t="s">
        <v>115</v>
      </c>
      <c r="G3285" t="s">
        <v>42</v>
      </c>
      <c r="H3285" t="s">
        <v>116</v>
      </c>
      <c r="I3285" t="s">
        <v>84</v>
      </c>
      <c r="J3285" t="s">
        <v>34</v>
      </c>
      <c r="K3285">
        <v>4</v>
      </c>
      <c r="L3285">
        <v>12</v>
      </c>
      <c r="M3285">
        <v>0.1</v>
      </c>
      <c r="N3285">
        <v>43.2</v>
      </c>
      <c r="O3285">
        <v>19.2</v>
      </c>
      <c r="P3285" t="s">
        <v>28</v>
      </c>
      <c r="Q3285" t="s">
        <v>86</v>
      </c>
      <c r="R3285" t="s">
        <v>30</v>
      </c>
      <c r="S3285">
        <v>4.0999999999999996</v>
      </c>
      <c r="T3285">
        <f>YEAR(tblOrders[[#This Row],[Order Date]])</f>
        <v>2025</v>
      </c>
      <c r="U3285" t="str">
        <f>TEXT(tblOrders[[#This Row],[Order Date]],"mmm-yyyy")</f>
        <v>Apr-2025</v>
      </c>
      <c r="V3285" s="4">
        <f>tblOrders[[#This Row],[Profit]]/tblOrders[[#This Row],[Sales Amount]]</f>
        <v>0.44444444444444442</v>
      </c>
      <c r="W3285" t="str">
        <f>VLOOKUP(tblOrders[[#This Row],[City]],CityRegion,2,0)</f>
        <v>West</v>
      </c>
      <c r="X3285" t="str">
        <f>VLOOKUP(tblOrders[[#This Row],[City]],lookups!A:C,3,0)</f>
        <v>Maharashtra</v>
      </c>
    </row>
    <row r="3286" spans="1:24" x14ac:dyDescent="0.25">
      <c r="A3286" t="s">
        <v>5207</v>
      </c>
      <c r="B3286" s="1">
        <v>45942</v>
      </c>
      <c r="C3286" t="s">
        <v>241</v>
      </c>
      <c r="D3286" t="s">
        <v>21</v>
      </c>
      <c r="E3286" t="s">
        <v>22</v>
      </c>
      <c r="F3286" t="s">
        <v>23</v>
      </c>
      <c r="G3286" t="s">
        <v>24</v>
      </c>
      <c r="H3286" t="s">
        <v>25</v>
      </c>
      <c r="I3286" t="s">
        <v>76</v>
      </c>
      <c r="J3286" t="s">
        <v>34</v>
      </c>
      <c r="K3286">
        <v>1</v>
      </c>
      <c r="L3286">
        <v>190</v>
      </c>
      <c r="M3286">
        <v>0.15</v>
      </c>
      <c r="N3286">
        <v>161.5</v>
      </c>
      <c r="O3286">
        <v>36.5</v>
      </c>
      <c r="P3286" t="s">
        <v>111</v>
      </c>
      <c r="Q3286" t="s">
        <v>86</v>
      </c>
      <c r="R3286" t="s">
        <v>36</v>
      </c>
      <c r="S3286">
        <v>2.6</v>
      </c>
      <c r="T3286">
        <f>YEAR(tblOrders[[#This Row],[Order Date]])</f>
        <v>2025</v>
      </c>
      <c r="U3286" t="str">
        <f>TEXT(tblOrders[[#This Row],[Order Date]],"mmm-yyyy")</f>
        <v>Oct-2025</v>
      </c>
      <c r="V3286" s="4">
        <f>tblOrders[[#This Row],[Profit]]/tblOrders[[#This Row],[Sales Amount]]</f>
        <v>0.2260061919504644</v>
      </c>
      <c r="W3286" t="str">
        <f>VLOOKUP(tblOrders[[#This Row],[City]],CityRegion,2,0)</f>
        <v>South</v>
      </c>
      <c r="X3286" t="str">
        <f>VLOOKUP(tblOrders[[#This Row],[City]],lookups!A:C,3,0)</f>
        <v>Kerala</v>
      </c>
    </row>
    <row r="3287" spans="1:24" x14ac:dyDescent="0.25">
      <c r="A3287" t="s">
        <v>5208</v>
      </c>
      <c r="B3287" s="1">
        <v>45714</v>
      </c>
      <c r="C3287" t="s">
        <v>1698</v>
      </c>
      <c r="D3287" t="s">
        <v>21</v>
      </c>
      <c r="E3287" t="s">
        <v>94</v>
      </c>
      <c r="F3287" t="s">
        <v>95</v>
      </c>
      <c r="G3287" t="s">
        <v>68</v>
      </c>
      <c r="H3287" t="s">
        <v>96</v>
      </c>
      <c r="I3287" t="s">
        <v>26</v>
      </c>
      <c r="J3287" t="s">
        <v>45</v>
      </c>
      <c r="K3287">
        <v>3</v>
      </c>
      <c r="L3287">
        <v>89</v>
      </c>
      <c r="M3287">
        <v>0.05</v>
      </c>
      <c r="N3287">
        <v>253.65</v>
      </c>
      <c r="O3287">
        <v>88.65</v>
      </c>
      <c r="P3287" t="s">
        <v>85</v>
      </c>
      <c r="Q3287" t="s">
        <v>29</v>
      </c>
      <c r="R3287" t="s">
        <v>36</v>
      </c>
      <c r="S3287">
        <v>2.7</v>
      </c>
      <c r="T3287">
        <f>YEAR(tblOrders[[#This Row],[Order Date]])</f>
        <v>2025</v>
      </c>
      <c r="U3287" t="str">
        <f>TEXT(tblOrders[[#This Row],[Order Date]],"mmm-yyyy")</f>
        <v>Feb-2025</v>
      </c>
      <c r="V3287" s="4">
        <f>tblOrders[[#This Row],[Profit]]/tblOrders[[#This Row],[Sales Amount]]</f>
        <v>0.34949733885274986</v>
      </c>
      <c r="W3287" t="str">
        <f>VLOOKUP(tblOrders[[#This Row],[City]],CityRegion,2,0)</f>
        <v>South</v>
      </c>
      <c r="X3287" t="str">
        <f>VLOOKUP(tblOrders[[#This Row],[City]],lookups!A:C,3,0)</f>
        <v>Karnataka</v>
      </c>
    </row>
    <row r="3288" spans="1:24" x14ac:dyDescent="0.25">
      <c r="A3288" t="s">
        <v>5209</v>
      </c>
      <c r="B3288" s="1">
        <v>45931</v>
      </c>
      <c r="C3288" t="s">
        <v>235</v>
      </c>
      <c r="D3288" t="s">
        <v>21</v>
      </c>
      <c r="E3288" t="s">
        <v>55</v>
      </c>
      <c r="F3288" t="s">
        <v>56</v>
      </c>
      <c r="G3288" t="s">
        <v>24</v>
      </c>
      <c r="H3288" t="s">
        <v>51</v>
      </c>
      <c r="I3288" t="s">
        <v>52</v>
      </c>
      <c r="J3288" t="s">
        <v>34</v>
      </c>
      <c r="K3288">
        <v>3</v>
      </c>
      <c r="L3288">
        <v>42</v>
      </c>
      <c r="M3288">
        <v>0</v>
      </c>
      <c r="N3288">
        <v>126</v>
      </c>
      <c r="O3288">
        <v>54</v>
      </c>
      <c r="P3288" t="s">
        <v>111</v>
      </c>
      <c r="Q3288" t="s">
        <v>29</v>
      </c>
      <c r="R3288" t="s">
        <v>36</v>
      </c>
      <c r="S3288">
        <v>4.2</v>
      </c>
      <c r="T3288">
        <f>YEAR(tblOrders[[#This Row],[Order Date]])</f>
        <v>2025</v>
      </c>
      <c r="U3288" t="str">
        <f>TEXT(tblOrders[[#This Row],[Order Date]],"mmm-yyyy")</f>
        <v>Oct-2025</v>
      </c>
      <c r="V3288" s="4">
        <f>tblOrders[[#This Row],[Profit]]/tblOrders[[#This Row],[Sales Amount]]</f>
        <v>0.42857142857142855</v>
      </c>
      <c r="W3288" t="str">
        <f>VLOOKUP(tblOrders[[#This Row],[City]],CityRegion,2,0)</f>
        <v>South</v>
      </c>
      <c r="X3288" t="str">
        <f>VLOOKUP(tblOrders[[#This Row],[City]],lookups!A:C,3,0)</f>
        <v>Kerala</v>
      </c>
    </row>
    <row r="3289" spans="1:24" x14ac:dyDescent="0.25">
      <c r="A3289" t="s">
        <v>5210</v>
      </c>
      <c r="B3289" s="1">
        <v>45871</v>
      </c>
      <c r="C3289" t="s">
        <v>1511</v>
      </c>
      <c r="D3289" t="s">
        <v>21</v>
      </c>
      <c r="E3289" t="s">
        <v>55</v>
      </c>
      <c r="F3289" t="s">
        <v>56</v>
      </c>
      <c r="G3289" t="s">
        <v>24</v>
      </c>
      <c r="H3289" t="s">
        <v>51</v>
      </c>
      <c r="I3289" t="s">
        <v>52</v>
      </c>
      <c r="J3289" t="s">
        <v>45</v>
      </c>
      <c r="K3289">
        <v>3</v>
      </c>
      <c r="L3289">
        <v>42</v>
      </c>
      <c r="M3289">
        <v>0</v>
      </c>
      <c r="N3289">
        <v>126</v>
      </c>
      <c r="O3289">
        <v>54</v>
      </c>
      <c r="P3289" t="s">
        <v>28</v>
      </c>
      <c r="Q3289" t="s">
        <v>35</v>
      </c>
      <c r="R3289" t="s">
        <v>30</v>
      </c>
      <c r="S3289">
        <v>5</v>
      </c>
      <c r="T3289">
        <f>YEAR(tblOrders[[#This Row],[Order Date]])</f>
        <v>2025</v>
      </c>
      <c r="U3289" t="str">
        <f>TEXT(tblOrders[[#This Row],[Order Date]],"mmm-yyyy")</f>
        <v>Aug-2025</v>
      </c>
      <c r="V3289" s="4">
        <f>tblOrders[[#This Row],[Profit]]/tblOrders[[#This Row],[Sales Amount]]</f>
        <v>0.42857142857142855</v>
      </c>
      <c r="W3289" t="str">
        <f>VLOOKUP(tblOrders[[#This Row],[City]],CityRegion,2,0)</f>
        <v>South</v>
      </c>
      <c r="X3289" t="str">
        <f>VLOOKUP(tblOrders[[#This Row],[City]],lookups!A:C,3,0)</f>
        <v>Kerala</v>
      </c>
    </row>
    <row r="3290" spans="1:24" x14ac:dyDescent="0.25">
      <c r="A3290" t="s">
        <v>5211</v>
      </c>
      <c r="B3290" s="1">
        <v>46001</v>
      </c>
      <c r="C3290" t="s">
        <v>5212</v>
      </c>
      <c r="D3290" t="s">
        <v>39</v>
      </c>
      <c r="E3290" t="s">
        <v>101</v>
      </c>
      <c r="F3290" t="s">
        <v>102</v>
      </c>
      <c r="G3290" t="s">
        <v>24</v>
      </c>
      <c r="H3290" t="s">
        <v>103</v>
      </c>
      <c r="I3290" t="s">
        <v>52</v>
      </c>
      <c r="J3290" t="s">
        <v>34</v>
      </c>
      <c r="K3290">
        <v>5</v>
      </c>
      <c r="L3290">
        <v>120</v>
      </c>
      <c r="M3290">
        <v>0.2</v>
      </c>
      <c r="N3290">
        <v>480</v>
      </c>
      <c r="O3290">
        <v>90</v>
      </c>
      <c r="P3290" t="s">
        <v>111</v>
      </c>
      <c r="Q3290" t="s">
        <v>86</v>
      </c>
      <c r="R3290" t="s">
        <v>36</v>
      </c>
      <c r="S3290">
        <v>3.8</v>
      </c>
      <c r="T3290">
        <f>YEAR(tblOrders[[#This Row],[Order Date]])</f>
        <v>2025</v>
      </c>
      <c r="U3290" t="str">
        <f>TEXT(tblOrders[[#This Row],[Order Date]],"mmm-yyyy")</f>
        <v>Dec-2025</v>
      </c>
      <c r="V3290" s="4">
        <f>tblOrders[[#This Row],[Profit]]/tblOrders[[#This Row],[Sales Amount]]</f>
        <v>0.1875</v>
      </c>
      <c r="W3290" t="str">
        <f>VLOOKUP(tblOrders[[#This Row],[City]],CityRegion,2,0)</f>
        <v>South</v>
      </c>
      <c r="X3290" t="str">
        <f>VLOOKUP(tblOrders[[#This Row],[City]],lookups!A:C,3,0)</f>
        <v>Kerala</v>
      </c>
    </row>
    <row r="3291" spans="1:24" x14ac:dyDescent="0.25">
      <c r="A3291" t="s">
        <v>5213</v>
      </c>
      <c r="B3291" s="1">
        <v>45955</v>
      </c>
      <c r="C3291" t="s">
        <v>3693</v>
      </c>
      <c r="D3291" t="s">
        <v>21</v>
      </c>
      <c r="E3291" t="s">
        <v>114</v>
      </c>
      <c r="F3291" t="s">
        <v>115</v>
      </c>
      <c r="G3291" t="s">
        <v>42</v>
      </c>
      <c r="H3291" t="s">
        <v>116</v>
      </c>
      <c r="I3291" t="s">
        <v>33</v>
      </c>
      <c r="J3291" t="s">
        <v>27</v>
      </c>
      <c r="K3291">
        <v>5</v>
      </c>
      <c r="L3291">
        <v>12</v>
      </c>
      <c r="M3291">
        <v>0.2</v>
      </c>
      <c r="N3291">
        <v>48</v>
      </c>
      <c r="O3291">
        <v>18</v>
      </c>
      <c r="P3291" t="s">
        <v>28</v>
      </c>
      <c r="Q3291" t="s">
        <v>86</v>
      </c>
      <c r="R3291" t="s">
        <v>30</v>
      </c>
      <c r="S3291">
        <v>3.8</v>
      </c>
      <c r="T3291">
        <f>YEAR(tblOrders[[#This Row],[Order Date]])</f>
        <v>2025</v>
      </c>
      <c r="U3291" t="str">
        <f>TEXT(tblOrders[[#This Row],[Order Date]],"mmm-yyyy")</f>
        <v>Oct-2025</v>
      </c>
      <c r="V3291" s="4">
        <f>tblOrders[[#This Row],[Profit]]/tblOrders[[#This Row],[Sales Amount]]</f>
        <v>0.375</v>
      </c>
      <c r="W3291" t="str">
        <f>VLOOKUP(tblOrders[[#This Row],[City]],CityRegion,2,0)</f>
        <v>North</v>
      </c>
      <c r="X3291" t="str">
        <f>VLOOKUP(tblOrders[[#This Row],[City]],lookups!A:C,3,0)</f>
        <v>Delhi</v>
      </c>
    </row>
    <row r="3292" spans="1:24" x14ac:dyDescent="0.25">
      <c r="A3292" t="s">
        <v>5214</v>
      </c>
      <c r="B3292" s="1">
        <v>45874</v>
      </c>
      <c r="C3292" t="s">
        <v>2429</v>
      </c>
      <c r="D3292" t="s">
        <v>39</v>
      </c>
      <c r="E3292" t="s">
        <v>114</v>
      </c>
      <c r="F3292" t="s">
        <v>115</v>
      </c>
      <c r="G3292" t="s">
        <v>42</v>
      </c>
      <c r="H3292" t="s">
        <v>116</v>
      </c>
      <c r="I3292" t="s">
        <v>130</v>
      </c>
      <c r="J3292" t="s">
        <v>45</v>
      </c>
      <c r="K3292">
        <v>3</v>
      </c>
      <c r="L3292">
        <v>12</v>
      </c>
      <c r="M3292">
        <v>0.2</v>
      </c>
      <c r="N3292">
        <v>28.8</v>
      </c>
      <c r="O3292">
        <v>10.8</v>
      </c>
      <c r="P3292" t="s">
        <v>111</v>
      </c>
      <c r="Q3292" t="s">
        <v>29</v>
      </c>
      <c r="R3292" t="s">
        <v>30</v>
      </c>
      <c r="S3292">
        <v>3.6</v>
      </c>
      <c r="T3292">
        <f>YEAR(tblOrders[[#This Row],[Order Date]])</f>
        <v>2025</v>
      </c>
      <c r="U3292" t="str">
        <f>TEXT(tblOrders[[#This Row],[Order Date]],"mmm-yyyy")</f>
        <v>Aug-2025</v>
      </c>
      <c r="V3292" s="4">
        <f>tblOrders[[#This Row],[Profit]]/tblOrders[[#This Row],[Sales Amount]]</f>
        <v>0.375</v>
      </c>
      <c r="W3292" t="str">
        <f>VLOOKUP(tblOrders[[#This Row],[City]],CityRegion,2,0)</f>
        <v>West</v>
      </c>
      <c r="X3292" t="str">
        <f>VLOOKUP(tblOrders[[#This Row],[City]],lookups!A:C,3,0)</f>
        <v>Maharashtra</v>
      </c>
    </row>
    <row r="3293" spans="1:24" x14ac:dyDescent="0.25">
      <c r="A3293" t="s">
        <v>5215</v>
      </c>
      <c r="B3293" s="1">
        <v>45705</v>
      </c>
      <c r="C3293" t="s">
        <v>5216</v>
      </c>
      <c r="D3293" t="s">
        <v>39</v>
      </c>
      <c r="E3293" t="s">
        <v>49</v>
      </c>
      <c r="F3293" t="s">
        <v>50</v>
      </c>
      <c r="G3293" t="s">
        <v>24</v>
      </c>
      <c r="H3293" t="s">
        <v>51</v>
      </c>
      <c r="I3293" t="s">
        <v>84</v>
      </c>
      <c r="J3293" t="s">
        <v>34</v>
      </c>
      <c r="K3293">
        <v>5</v>
      </c>
      <c r="L3293">
        <v>85</v>
      </c>
      <c r="M3293">
        <v>0.2</v>
      </c>
      <c r="N3293">
        <v>340</v>
      </c>
      <c r="O3293">
        <v>80</v>
      </c>
      <c r="P3293" t="s">
        <v>28</v>
      </c>
      <c r="Q3293" t="s">
        <v>35</v>
      </c>
      <c r="R3293" t="s">
        <v>36</v>
      </c>
      <c r="S3293">
        <v>2.8</v>
      </c>
      <c r="T3293">
        <f>YEAR(tblOrders[[#This Row],[Order Date]])</f>
        <v>2025</v>
      </c>
      <c r="U3293" t="str">
        <f>TEXT(tblOrders[[#This Row],[Order Date]],"mmm-yyyy")</f>
        <v>Feb-2025</v>
      </c>
      <c r="V3293" s="4">
        <f>tblOrders[[#This Row],[Profit]]/tblOrders[[#This Row],[Sales Amount]]</f>
        <v>0.23529411764705882</v>
      </c>
      <c r="W3293" t="str">
        <f>VLOOKUP(tblOrders[[#This Row],[City]],CityRegion,2,0)</f>
        <v>West</v>
      </c>
      <c r="X3293" t="str">
        <f>VLOOKUP(tblOrders[[#This Row],[City]],lookups!A:C,3,0)</f>
        <v>Maharashtra</v>
      </c>
    </row>
    <row r="3294" spans="1:24" x14ac:dyDescent="0.25">
      <c r="A3294" t="s">
        <v>5217</v>
      </c>
      <c r="B3294" s="1">
        <v>45798</v>
      </c>
      <c r="C3294" t="s">
        <v>3180</v>
      </c>
      <c r="D3294" t="s">
        <v>21</v>
      </c>
      <c r="E3294" t="s">
        <v>49</v>
      </c>
      <c r="F3294" t="s">
        <v>50</v>
      </c>
      <c r="G3294" t="s">
        <v>24</v>
      </c>
      <c r="H3294" t="s">
        <v>51</v>
      </c>
      <c r="I3294" t="s">
        <v>33</v>
      </c>
      <c r="J3294" t="s">
        <v>45</v>
      </c>
      <c r="K3294">
        <v>4</v>
      </c>
      <c r="L3294">
        <v>85</v>
      </c>
      <c r="M3294">
        <v>0.05</v>
      </c>
      <c r="N3294">
        <v>323</v>
      </c>
      <c r="O3294">
        <v>115</v>
      </c>
      <c r="P3294" t="s">
        <v>28</v>
      </c>
      <c r="Q3294" t="s">
        <v>35</v>
      </c>
      <c r="R3294" t="s">
        <v>36</v>
      </c>
      <c r="S3294">
        <v>2.6</v>
      </c>
      <c r="T3294">
        <f>YEAR(tblOrders[[#This Row],[Order Date]])</f>
        <v>2025</v>
      </c>
      <c r="U3294" t="str">
        <f>TEXT(tblOrders[[#This Row],[Order Date]],"mmm-yyyy")</f>
        <v>May-2025</v>
      </c>
      <c r="V3294" s="4">
        <f>tblOrders[[#This Row],[Profit]]/tblOrders[[#This Row],[Sales Amount]]</f>
        <v>0.35603715170278638</v>
      </c>
      <c r="W3294" t="str">
        <f>VLOOKUP(tblOrders[[#This Row],[City]],CityRegion,2,0)</f>
        <v>North</v>
      </c>
      <c r="X3294" t="str">
        <f>VLOOKUP(tblOrders[[#This Row],[City]],lookups!A:C,3,0)</f>
        <v>Delhi</v>
      </c>
    </row>
    <row r="3295" spans="1:24" x14ac:dyDescent="0.25">
      <c r="A3295" t="s">
        <v>5218</v>
      </c>
      <c r="B3295" s="1">
        <v>45750</v>
      </c>
      <c r="C3295" t="s">
        <v>3941</v>
      </c>
      <c r="D3295" t="s">
        <v>21</v>
      </c>
      <c r="E3295" t="s">
        <v>40</v>
      </c>
      <c r="F3295" t="s">
        <v>41</v>
      </c>
      <c r="G3295" t="s">
        <v>42</v>
      </c>
      <c r="H3295" t="s">
        <v>43</v>
      </c>
      <c r="I3295" t="s">
        <v>84</v>
      </c>
      <c r="J3295" t="s">
        <v>27</v>
      </c>
      <c r="K3295">
        <v>4</v>
      </c>
      <c r="L3295">
        <v>18</v>
      </c>
      <c r="M3295">
        <v>0.15</v>
      </c>
      <c r="N3295">
        <v>61.2</v>
      </c>
      <c r="O3295">
        <v>25.2</v>
      </c>
      <c r="P3295" t="s">
        <v>28</v>
      </c>
      <c r="Q3295" t="s">
        <v>91</v>
      </c>
      <c r="R3295" t="s">
        <v>36</v>
      </c>
      <c r="S3295">
        <v>4.5</v>
      </c>
      <c r="T3295">
        <f>YEAR(tblOrders[[#This Row],[Order Date]])</f>
        <v>2025</v>
      </c>
      <c r="U3295" t="str">
        <f>TEXT(tblOrders[[#This Row],[Order Date]],"mmm-yyyy")</f>
        <v>Apr-2025</v>
      </c>
      <c r="V3295" s="4">
        <f>tblOrders[[#This Row],[Profit]]/tblOrders[[#This Row],[Sales Amount]]</f>
        <v>0.41176470588235292</v>
      </c>
      <c r="W3295" t="str">
        <f>VLOOKUP(tblOrders[[#This Row],[City]],CityRegion,2,0)</f>
        <v>West</v>
      </c>
      <c r="X3295" t="str">
        <f>VLOOKUP(tblOrders[[#This Row],[City]],lookups!A:C,3,0)</f>
        <v>Maharashtra</v>
      </c>
    </row>
    <row r="3296" spans="1:24" x14ac:dyDescent="0.25">
      <c r="A3296" t="s">
        <v>5219</v>
      </c>
      <c r="B3296" s="1">
        <v>45736</v>
      </c>
      <c r="C3296" t="s">
        <v>900</v>
      </c>
      <c r="D3296" t="s">
        <v>21</v>
      </c>
      <c r="E3296" t="s">
        <v>101</v>
      </c>
      <c r="F3296" t="s">
        <v>102</v>
      </c>
      <c r="G3296" t="s">
        <v>24</v>
      </c>
      <c r="H3296" t="s">
        <v>103</v>
      </c>
      <c r="I3296" t="s">
        <v>76</v>
      </c>
      <c r="J3296" t="s">
        <v>27</v>
      </c>
      <c r="K3296">
        <v>3</v>
      </c>
      <c r="L3296">
        <v>120</v>
      </c>
      <c r="M3296">
        <v>0.2</v>
      </c>
      <c r="N3296">
        <v>288</v>
      </c>
      <c r="O3296">
        <v>54</v>
      </c>
      <c r="P3296" t="s">
        <v>28</v>
      </c>
      <c r="Q3296" t="s">
        <v>35</v>
      </c>
      <c r="R3296" t="s">
        <v>36</v>
      </c>
      <c r="S3296">
        <v>4.5</v>
      </c>
      <c r="T3296">
        <f>YEAR(tblOrders[[#This Row],[Order Date]])</f>
        <v>2025</v>
      </c>
      <c r="U3296" t="str">
        <f>TEXT(tblOrders[[#This Row],[Order Date]],"mmm-yyyy")</f>
        <v>Mar-2025</v>
      </c>
      <c r="V3296" s="4">
        <f>tblOrders[[#This Row],[Profit]]/tblOrders[[#This Row],[Sales Amount]]</f>
        <v>0.1875</v>
      </c>
      <c r="W3296" t="str">
        <f>VLOOKUP(tblOrders[[#This Row],[City]],CityRegion,2,0)</f>
        <v>South</v>
      </c>
      <c r="X3296" t="str">
        <f>VLOOKUP(tblOrders[[#This Row],[City]],lookups!A:C,3,0)</f>
        <v>Kerala</v>
      </c>
    </row>
    <row r="3297" spans="1:24" x14ac:dyDescent="0.25">
      <c r="A3297" t="s">
        <v>5220</v>
      </c>
      <c r="B3297" s="1">
        <v>46019</v>
      </c>
      <c r="C3297" t="s">
        <v>1061</v>
      </c>
      <c r="D3297" t="s">
        <v>39</v>
      </c>
      <c r="E3297" t="s">
        <v>49</v>
      </c>
      <c r="F3297" t="s">
        <v>50</v>
      </c>
      <c r="G3297" t="s">
        <v>24</v>
      </c>
      <c r="H3297" t="s">
        <v>51</v>
      </c>
      <c r="I3297" t="s">
        <v>130</v>
      </c>
      <c r="J3297" t="s">
        <v>45</v>
      </c>
      <c r="K3297">
        <v>5</v>
      </c>
      <c r="L3297">
        <v>85</v>
      </c>
      <c r="M3297">
        <v>0.2</v>
      </c>
      <c r="N3297">
        <v>340</v>
      </c>
      <c r="O3297">
        <v>80</v>
      </c>
      <c r="P3297" t="s">
        <v>28</v>
      </c>
      <c r="Q3297" t="s">
        <v>86</v>
      </c>
      <c r="R3297" t="s">
        <v>36</v>
      </c>
      <c r="S3297">
        <v>3.9</v>
      </c>
      <c r="T3297">
        <f>YEAR(tblOrders[[#This Row],[Order Date]])</f>
        <v>2025</v>
      </c>
      <c r="U3297" t="str">
        <f>TEXT(tblOrders[[#This Row],[Order Date]],"mmm-yyyy")</f>
        <v>Dec-2025</v>
      </c>
      <c r="V3297" s="4">
        <f>tblOrders[[#This Row],[Profit]]/tblOrders[[#This Row],[Sales Amount]]</f>
        <v>0.23529411764705882</v>
      </c>
      <c r="W3297" t="str">
        <f>VLOOKUP(tblOrders[[#This Row],[City]],CityRegion,2,0)</f>
        <v>West</v>
      </c>
      <c r="X3297" t="str">
        <f>VLOOKUP(tblOrders[[#This Row],[City]],lookups!A:C,3,0)</f>
        <v>Maharashtra</v>
      </c>
    </row>
    <row r="3298" spans="1:24" x14ac:dyDescent="0.25">
      <c r="A3298" t="s">
        <v>5221</v>
      </c>
      <c r="B3298" s="1">
        <v>45914</v>
      </c>
      <c r="C3298" t="s">
        <v>5222</v>
      </c>
      <c r="D3298" t="s">
        <v>39</v>
      </c>
      <c r="E3298" t="s">
        <v>108</v>
      </c>
      <c r="F3298" t="s">
        <v>109</v>
      </c>
      <c r="G3298" t="s">
        <v>62</v>
      </c>
      <c r="H3298" t="s">
        <v>110</v>
      </c>
      <c r="I3298" t="s">
        <v>52</v>
      </c>
      <c r="J3298" t="s">
        <v>45</v>
      </c>
      <c r="K3298">
        <v>3</v>
      </c>
      <c r="L3298">
        <v>110</v>
      </c>
      <c r="M3298">
        <v>0.1</v>
      </c>
      <c r="N3298">
        <v>297</v>
      </c>
      <c r="O3298">
        <v>93</v>
      </c>
      <c r="P3298" t="s">
        <v>28</v>
      </c>
      <c r="Q3298" t="s">
        <v>35</v>
      </c>
      <c r="R3298" t="s">
        <v>36</v>
      </c>
      <c r="S3298">
        <v>4.4000000000000004</v>
      </c>
      <c r="T3298">
        <f>YEAR(tblOrders[[#This Row],[Order Date]])</f>
        <v>2025</v>
      </c>
      <c r="U3298" t="str">
        <f>TEXT(tblOrders[[#This Row],[Order Date]],"mmm-yyyy")</f>
        <v>Sep-2025</v>
      </c>
      <c r="V3298" s="4">
        <f>tblOrders[[#This Row],[Profit]]/tblOrders[[#This Row],[Sales Amount]]</f>
        <v>0.31313131313131315</v>
      </c>
      <c r="W3298" t="str">
        <f>VLOOKUP(tblOrders[[#This Row],[City]],CityRegion,2,0)</f>
        <v>South</v>
      </c>
      <c r="X3298" t="str">
        <f>VLOOKUP(tblOrders[[#This Row],[City]],lookups!A:C,3,0)</f>
        <v>Kerala</v>
      </c>
    </row>
    <row r="3299" spans="1:24" x14ac:dyDescent="0.25">
      <c r="A3299" t="s">
        <v>5223</v>
      </c>
      <c r="B3299" s="1">
        <v>45929</v>
      </c>
      <c r="C3299" t="s">
        <v>257</v>
      </c>
      <c r="D3299" t="s">
        <v>39</v>
      </c>
      <c r="E3299" t="s">
        <v>101</v>
      </c>
      <c r="F3299" t="s">
        <v>102</v>
      </c>
      <c r="G3299" t="s">
        <v>24</v>
      </c>
      <c r="H3299" t="s">
        <v>103</v>
      </c>
      <c r="I3299" t="s">
        <v>139</v>
      </c>
      <c r="J3299" t="s">
        <v>34</v>
      </c>
      <c r="K3299">
        <v>3</v>
      </c>
      <c r="L3299">
        <v>120</v>
      </c>
      <c r="M3299">
        <v>0.1</v>
      </c>
      <c r="N3299">
        <v>324</v>
      </c>
      <c r="O3299">
        <v>90</v>
      </c>
      <c r="P3299" t="s">
        <v>111</v>
      </c>
      <c r="Q3299" t="s">
        <v>91</v>
      </c>
      <c r="R3299" t="s">
        <v>36</v>
      </c>
      <c r="S3299">
        <v>2.6</v>
      </c>
      <c r="T3299">
        <f>YEAR(tblOrders[[#This Row],[Order Date]])</f>
        <v>2025</v>
      </c>
      <c r="U3299" t="str">
        <f>TEXT(tblOrders[[#This Row],[Order Date]],"mmm-yyyy")</f>
        <v>Sep-2025</v>
      </c>
      <c r="V3299" s="4">
        <f>tblOrders[[#This Row],[Profit]]/tblOrders[[#This Row],[Sales Amount]]</f>
        <v>0.27777777777777779</v>
      </c>
      <c r="W3299" t="str">
        <f>VLOOKUP(tblOrders[[#This Row],[City]],CityRegion,2,0)</f>
        <v>South</v>
      </c>
      <c r="X3299" t="str">
        <f>VLOOKUP(tblOrders[[#This Row],[City]],lookups!A:C,3,0)</f>
        <v>Tamil Nadu</v>
      </c>
    </row>
    <row r="3300" spans="1:24" x14ac:dyDescent="0.25">
      <c r="A3300" t="s">
        <v>5224</v>
      </c>
      <c r="B3300" s="1">
        <v>45881</v>
      </c>
      <c r="C3300" t="s">
        <v>602</v>
      </c>
      <c r="D3300" t="s">
        <v>39</v>
      </c>
      <c r="E3300" t="s">
        <v>55</v>
      </c>
      <c r="F3300" t="s">
        <v>56</v>
      </c>
      <c r="G3300" t="s">
        <v>24</v>
      </c>
      <c r="H3300" t="s">
        <v>51</v>
      </c>
      <c r="I3300" t="s">
        <v>76</v>
      </c>
      <c r="J3300" t="s">
        <v>34</v>
      </c>
      <c r="K3300">
        <v>4</v>
      </c>
      <c r="L3300">
        <v>42</v>
      </c>
      <c r="M3300">
        <v>0.1</v>
      </c>
      <c r="N3300">
        <v>151.19999999999999</v>
      </c>
      <c r="O3300">
        <v>55.2</v>
      </c>
      <c r="P3300" t="s">
        <v>148</v>
      </c>
      <c r="Q3300" t="s">
        <v>91</v>
      </c>
      <c r="R3300" t="s">
        <v>30</v>
      </c>
      <c r="S3300">
        <v>3.5</v>
      </c>
      <c r="T3300">
        <f>YEAR(tblOrders[[#This Row],[Order Date]])</f>
        <v>2025</v>
      </c>
      <c r="U3300" t="str">
        <f>TEXT(tblOrders[[#This Row],[Order Date]],"mmm-yyyy")</f>
        <v>Aug-2025</v>
      </c>
      <c r="V3300" s="4">
        <f>tblOrders[[#This Row],[Profit]]/tblOrders[[#This Row],[Sales Amount]]</f>
        <v>0.36507936507936511</v>
      </c>
      <c r="W3300" t="str">
        <f>VLOOKUP(tblOrders[[#This Row],[City]],CityRegion,2,0)</f>
        <v>South</v>
      </c>
      <c r="X3300" t="str">
        <f>VLOOKUP(tblOrders[[#This Row],[City]],lookups!A:C,3,0)</f>
        <v>Kerala</v>
      </c>
    </row>
    <row r="3301" spans="1:24" x14ac:dyDescent="0.25">
      <c r="A3301" t="s">
        <v>5225</v>
      </c>
      <c r="B3301" s="1">
        <v>45707</v>
      </c>
      <c r="C3301" t="s">
        <v>1843</v>
      </c>
      <c r="D3301" t="s">
        <v>21</v>
      </c>
      <c r="E3301" t="s">
        <v>94</v>
      </c>
      <c r="F3301" t="s">
        <v>95</v>
      </c>
      <c r="G3301" t="s">
        <v>68</v>
      </c>
      <c r="H3301" t="s">
        <v>96</v>
      </c>
      <c r="I3301" t="s">
        <v>130</v>
      </c>
      <c r="J3301" t="s">
        <v>27</v>
      </c>
      <c r="K3301">
        <v>1</v>
      </c>
      <c r="L3301">
        <v>89</v>
      </c>
      <c r="M3301">
        <v>0</v>
      </c>
      <c r="N3301">
        <v>89</v>
      </c>
      <c r="O3301">
        <v>34</v>
      </c>
      <c r="P3301" t="s">
        <v>28</v>
      </c>
      <c r="Q3301" t="s">
        <v>91</v>
      </c>
      <c r="R3301" t="s">
        <v>36</v>
      </c>
      <c r="S3301">
        <v>4.4000000000000004</v>
      </c>
      <c r="T3301">
        <f>YEAR(tblOrders[[#This Row],[Order Date]])</f>
        <v>2025</v>
      </c>
      <c r="U3301" t="str">
        <f>TEXT(tblOrders[[#This Row],[Order Date]],"mmm-yyyy")</f>
        <v>Feb-2025</v>
      </c>
      <c r="V3301" s="4">
        <f>tblOrders[[#This Row],[Profit]]/tblOrders[[#This Row],[Sales Amount]]</f>
        <v>0.38202247191011235</v>
      </c>
      <c r="W3301" t="str">
        <f>VLOOKUP(tblOrders[[#This Row],[City]],CityRegion,2,0)</f>
        <v>West</v>
      </c>
      <c r="X3301" t="str">
        <f>VLOOKUP(tblOrders[[#This Row],[City]],lookups!A:C,3,0)</f>
        <v>Maharashtra</v>
      </c>
    </row>
    <row r="3302" spans="1:24" x14ac:dyDescent="0.25">
      <c r="A3302" t="s">
        <v>5226</v>
      </c>
      <c r="B3302" s="1">
        <v>45794</v>
      </c>
      <c r="C3302" t="s">
        <v>785</v>
      </c>
      <c r="D3302" t="s">
        <v>21</v>
      </c>
      <c r="E3302" t="s">
        <v>55</v>
      </c>
      <c r="F3302" t="s">
        <v>56</v>
      </c>
      <c r="G3302" t="s">
        <v>24</v>
      </c>
      <c r="H3302" t="s">
        <v>51</v>
      </c>
      <c r="I3302" t="s">
        <v>44</v>
      </c>
      <c r="J3302" t="s">
        <v>34</v>
      </c>
      <c r="K3302">
        <v>5</v>
      </c>
      <c r="L3302">
        <v>42</v>
      </c>
      <c r="M3302">
        <v>0.2</v>
      </c>
      <c r="N3302">
        <v>168</v>
      </c>
      <c r="O3302">
        <v>48</v>
      </c>
      <c r="P3302" t="s">
        <v>28</v>
      </c>
      <c r="Q3302" t="s">
        <v>46</v>
      </c>
      <c r="R3302" t="s">
        <v>36</v>
      </c>
      <c r="S3302">
        <v>4.9000000000000004</v>
      </c>
      <c r="T3302">
        <f>YEAR(tblOrders[[#This Row],[Order Date]])</f>
        <v>2025</v>
      </c>
      <c r="U3302" t="str">
        <f>TEXT(tblOrders[[#This Row],[Order Date]],"mmm-yyyy")</f>
        <v>May-2025</v>
      </c>
      <c r="V3302" s="4">
        <f>tblOrders[[#This Row],[Profit]]/tblOrders[[#This Row],[Sales Amount]]</f>
        <v>0.2857142857142857</v>
      </c>
      <c r="W3302" t="str">
        <f>VLOOKUP(tblOrders[[#This Row],[City]],CityRegion,2,0)</f>
        <v>South</v>
      </c>
      <c r="X3302" t="str">
        <f>VLOOKUP(tblOrders[[#This Row],[City]],lookups!A:C,3,0)</f>
        <v>Kerala</v>
      </c>
    </row>
    <row r="3303" spans="1:24" x14ac:dyDescent="0.25">
      <c r="A3303" t="s">
        <v>5227</v>
      </c>
      <c r="B3303" s="1">
        <v>45883</v>
      </c>
      <c r="C3303" t="s">
        <v>998</v>
      </c>
      <c r="D3303" t="s">
        <v>21</v>
      </c>
      <c r="E3303" t="s">
        <v>108</v>
      </c>
      <c r="F3303" t="s">
        <v>109</v>
      </c>
      <c r="G3303" t="s">
        <v>62</v>
      </c>
      <c r="H3303" t="s">
        <v>110</v>
      </c>
      <c r="I3303" t="s">
        <v>139</v>
      </c>
      <c r="J3303" t="s">
        <v>45</v>
      </c>
      <c r="K3303">
        <v>5</v>
      </c>
      <c r="L3303">
        <v>110</v>
      </c>
      <c r="M3303">
        <v>0.2</v>
      </c>
      <c r="N3303">
        <v>440</v>
      </c>
      <c r="O3303">
        <v>100</v>
      </c>
      <c r="P3303" t="s">
        <v>28</v>
      </c>
      <c r="Q3303" t="s">
        <v>29</v>
      </c>
      <c r="R3303" t="s">
        <v>36</v>
      </c>
      <c r="S3303">
        <v>4.3</v>
      </c>
      <c r="T3303">
        <f>YEAR(tblOrders[[#This Row],[Order Date]])</f>
        <v>2025</v>
      </c>
      <c r="U3303" t="str">
        <f>TEXT(tblOrders[[#This Row],[Order Date]],"mmm-yyyy")</f>
        <v>Aug-2025</v>
      </c>
      <c r="V3303" s="4">
        <f>tblOrders[[#This Row],[Profit]]/tblOrders[[#This Row],[Sales Amount]]</f>
        <v>0.22727272727272727</v>
      </c>
      <c r="W3303" t="str">
        <f>VLOOKUP(tblOrders[[#This Row],[City]],CityRegion,2,0)</f>
        <v>South</v>
      </c>
      <c r="X3303" t="str">
        <f>VLOOKUP(tblOrders[[#This Row],[City]],lookups!A:C,3,0)</f>
        <v>Tamil Nadu</v>
      </c>
    </row>
    <row r="3304" spans="1:24" x14ac:dyDescent="0.25">
      <c r="A3304" t="s">
        <v>5228</v>
      </c>
      <c r="B3304" s="1">
        <v>45961</v>
      </c>
      <c r="C3304" t="s">
        <v>1819</v>
      </c>
      <c r="D3304" t="s">
        <v>39</v>
      </c>
      <c r="E3304" t="s">
        <v>108</v>
      </c>
      <c r="F3304" t="s">
        <v>109</v>
      </c>
      <c r="G3304" t="s">
        <v>62</v>
      </c>
      <c r="H3304" t="s">
        <v>110</v>
      </c>
      <c r="I3304" t="s">
        <v>26</v>
      </c>
      <c r="J3304" t="s">
        <v>45</v>
      </c>
      <c r="K3304">
        <v>1</v>
      </c>
      <c r="L3304">
        <v>110</v>
      </c>
      <c r="M3304">
        <v>0.2</v>
      </c>
      <c r="N3304">
        <v>88</v>
      </c>
      <c r="O3304">
        <v>20</v>
      </c>
      <c r="P3304" t="s">
        <v>111</v>
      </c>
      <c r="Q3304" t="s">
        <v>91</v>
      </c>
      <c r="R3304" t="s">
        <v>36</v>
      </c>
      <c r="S3304">
        <v>3.4</v>
      </c>
      <c r="T3304">
        <f>YEAR(tblOrders[[#This Row],[Order Date]])</f>
        <v>2025</v>
      </c>
      <c r="U3304" t="str">
        <f>TEXT(tblOrders[[#This Row],[Order Date]],"mmm-yyyy")</f>
        <v>Oct-2025</v>
      </c>
      <c r="V3304" s="4">
        <f>tblOrders[[#This Row],[Profit]]/tblOrders[[#This Row],[Sales Amount]]</f>
        <v>0.22727272727272727</v>
      </c>
      <c r="W3304" t="str">
        <f>VLOOKUP(tblOrders[[#This Row],[City]],CityRegion,2,0)</f>
        <v>South</v>
      </c>
      <c r="X3304" t="str">
        <f>VLOOKUP(tblOrders[[#This Row],[City]],lookups!A:C,3,0)</f>
        <v>Karnataka</v>
      </c>
    </row>
    <row r="3305" spans="1:24" x14ac:dyDescent="0.25">
      <c r="A3305" t="s">
        <v>5229</v>
      </c>
      <c r="B3305" s="1">
        <v>45659</v>
      </c>
      <c r="C3305" t="s">
        <v>5230</v>
      </c>
      <c r="D3305" t="s">
        <v>21</v>
      </c>
      <c r="E3305" t="s">
        <v>49</v>
      </c>
      <c r="F3305" t="s">
        <v>50</v>
      </c>
      <c r="G3305" t="s">
        <v>24</v>
      </c>
      <c r="H3305" t="s">
        <v>51</v>
      </c>
      <c r="I3305" t="s">
        <v>84</v>
      </c>
      <c r="J3305" t="s">
        <v>45</v>
      </c>
      <c r="K3305">
        <v>1</v>
      </c>
      <c r="L3305">
        <v>85</v>
      </c>
      <c r="M3305">
        <v>0.2</v>
      </c>
      <c r="N3305">
        <v>68</v>
      </c>
      <c r="O3305">
        <v>16</v>
      </c>
      <c r="P3305" t="s">
        <v>28</v>
      </c>
      <c r="Q3305" t="s">
        <v>29</v>
      </c>
      <c r="R3305" t="s">
        <v>123</v>
      </c>
      <c r="S3305">
        <v>4.0999999999999996</v>
      </c>
      <c r="T3305">
        <f>YEAR(tblOrders[[#This Row],[Order Date]])</f>
        <v>2025</v>
      </c>
      <c r="U3305" t="str">
        <f>TEXT(tblOrders[[#This Row],[Order Date]],"mmm-yyyy")</f>
        <v>Jan-2025</v>
      </c>
      <c r="V3305" s="4">
        <f>tblOrders[[#This Row],[Profit]]/tblOrders[[#This Row],[Sales Amount]]</f>
        <v>0.23529411764705882</v>
      </c>
      <c r="W3305" t="str">
        <f>VLOOKUP(tblOrders[[#This Row],[City]],CityRegion,2,0)</f>
        <v>West</v>
      </c>
      <c r="X3305" t="str">
        <f>VLOOKUP(tblOrders[[#This Row],[City]],lookups!A:C,3,0)</f>
        <v>Maharashtra</v>
      </c>
    </row>
    <row r="3306" spans="1:24" x14ac:dyDescent="0.25">
      <c r="A3306" t="s">
        <v>5231</v>
      </c>
      <c r="B3306" s="1">
        <v>45973</v>
      </c>
      <c r="C3306" t="s">
        <v>729</v>
      </c>
      <c r="D3306" t="s">
        <v>21</v>
      </c>
      <c r="E3306" t="s">
        <v>114</v>
      </c>
      <c r="F3306" t="s">
        <v>115</v>
      </c>
      <c r="G3306" t="s">
        <v>42</v>
      </c>
      <c r="H3306" t="s">
        <v>116</v>
      </c>
      <c r="I3306" t="s">
        <v>52</v>
      </c>
      <c r="J3306" t="s">
        <v>45</v>
      </c>
      <c r="K3306">
        <v>1</v>
      </c>
      <c r="L3306">
        <v>12</v>
      </c>
      <c r="M3306">
        <v>0</v>
      </c>
      <c r="N3306">
        <v>12</v>
      </c>
      <c r="O3306">
        <v>6</v>
      </c>
      <c r="P3306" t="s">
        <v>28</v>
      </c>
      <c r="Q3306" t="s">
        <v>91</v>
      </c>
      <c r="R3306" t="s">
        <v>36</v>
      </c>
      <c r="S3306">
        <v>3.5</v>
      </c>
      <c r="T3306">
        <f>YEAR(tblOrders[[#This Row],[Order Date]])</f>
        <v>2025</v>
      </c>
      <c r="U3306" t="str">
        <f>TEXT(tblOrders[[#This Row],[Order Date]],"mmm-yyyy")</f>
        <v>Nov-2025</v>
      </c>
      <c r="V3306" s="4">
        <f>tblOrders[[#This Row],[Profit]]/tblOrders[[#This Row],[Sales Amount]]</f>
        <v>0.5</v>
      </c>
      <c r="W3306" t="str">
        <f>VLOOKUP(tblOrders[[#This Row],[City]],CityRegion,2,0)</f>
        <v>South</v>
      </c>
      <c r="X3306" t="str">
        <f>VLOOKUP(tblOrders[[#This Row],[City]],lookups!A:C,3,0)</f>
        <v>Kerala</v>
      </c>
    </row>
    <row r="3307" spans="1:24" x14ac:dyDescent="0.25">
      <c r="A3307" t="s">
        <v>5232</v>
      </c>
      <c r="B3307" s="1">
        <v>45955</v>
      </c>
      <c r="C3307" t="s">
        <v>450</v>
      </c>
      <c r="D3307" t="s">
        <v>21</v>
      </c>
      <c r="E3307" t="s">
        <v>60</v>
      </c>
      <c r="F3307" t="s">
        <v>61</v>
      </c>
      <c r="G3307" t="s">
        <v>62</v>
      </c>
      <c r="H3307" t="s">
        <v>63</v>
      </c>
      <c r="I3307" t="s">
        <v>84</v>
      </c>
      <c r="J3307" t="s">
        <v>34</v>
      </c>
      <c r="K3307">
        <v>2</v>
      </c>
      <c r="L3307">
        <v>45</v>
      </c>
      <c r="M3307">
        <v>0.15</v>
      </c>
      <c r="N3307">
        <v>76.5</v>
      </c>
      <c r="O3307">
        <v>24.5</v>
      </c>
      <c r="P3307" t="s">
        <v>28</v>
      </c>
      <c r="Q3307" t="s">
        <v>29</v>
      </c>
      <c r="R3307" t="s">
        <v>36</v>
      </c>
      <c r="S3307">
        <v>4.3</v>
      </c>
      <c r="T3307">
        <f>YEAR(tblOrders[[#This Row],[Order Date]])</f>
        <v>2025</v>
      </c>
      <c r="U3307" t="str">
        <f>TEXT(tblOrders[[#This Row],[Order Date]],"mmm-yyyy")</f>
        <v>Oct-2025</v>
      </c>
      <c r="V3307" s="4">
        <f>tblOrders[[#This Row],[Profit]]/tblOrders[[#This Row],[Sales Amount]]</f>
        <v>0.3202614379084967</v>
      </c>
      <c r="W3307" t="str">
        <f>VLOOKUP(tblOrders[[#This Row],[City]],CityRegion,2,0)</f>
        <v>West</v>
      </c>
      <c r="X3307" t="str">
        <f>VLOOKUP(tblOrders[[#This Row],[City]],lookups!A:C,3,0)</f>
        <v>Maharashtra</v>
      </c>
    </row>
    <row r="3308" spans="1:24" x14ac:dyDescent="0.25">
      <c r="A3308" t="s">
        <v>5233</v>
      </c>
      <c r="B3308" s="1">
        <v>45703</v>
      </c>
      <c r="C3308" t="s">
        <v>5234</v>
      </c>
      <c r="D3308" t="s">
        <v>21</v>
      </c>
      <c r="E3308" t="s">
        <v>60</v>
      </c>
      <c r="F3308" t="s">
        <v>61</v>
      </c>
      <c r="G3308" t="s">
        <v>62</v>
      </c>
      <c r="H3308" t="s">
        <v>63</v>
      </c>
      <c r="I3308" t="s">
        <v>26</v>
      </c>
      <c r="J3308" t="s">
        <v>27</v>
      </c>
      <c r="K3308">
        <v>3</v>
      </c>
      <c r="L3308">
        <v>45</v>
      </c>
      <c r="M3308">
        <v>0.15</v>
      </c>
      <c r="N3308">
        <v>114.75</v>
      </c>
      <c r="O3308">
        <v>36.75</v>
      </c>
      <c r="P3308" t="s">
        <v>28</v>
      </c>
      <c r="Q3308" t="s">
        <v>29</v>
      </c>
      <c r="R3308" t="s">
        <v>36</v>
      </c>
      <c r="S3308">
        <v>4.4000000000000004</v>
      </c>
      <c r="T3308">
        <f>YEAR(tblOrders[[#This Row],[Order Date]])</f>
        <v>2025</v>
      </c>
      <c r="U3308" t="str">
        <f>TEXT(tblOrders[[#This Row],[Order Date]],"mmm-yyyy")</f>
        <v>Feb-2025</v>
      </c>
      <c r="V3308" s="4">
        <f>tblOrders[[#This Row],[Profit]]/tblOrders[[#This Row],[Sales Amount]]</f>
        <v>0.3202614379084967</v>
      </c>
      <c r="W3308" t="str">
        <f>VLOOKUP(tblOrders[[#This Row],[City]],CityRegion,2,0)</f>
        <v>South</v>
      </c>
      <c r="X3308" t="str">
        <f>VLOOKUP(tblOrders[[#This Row],[City]],lookups!A:C,3,0)</f>
        <v>Karnataka</v>
      </c>
    </row>
    <row r="3309" spans="1:24" x14ac:dyDescent="0.25">
      <c r="A3309" t="s">
        <v>5235</v>
      </c>
      <c r="B3309" s="1">
        <v>46021</v>
      </c>
      <c r="C3309" t="s">
        <v>1847</v>
      </c>
      <c r="D3309" t="s">
        <v>21</v>
      </c>
      <c r="E3309" t="s">
        <v>60</v>
      </c>
      <c r="F3309" t="s">
        <v>61</v>
      </c>
      <c r="G3309" t="s">
        <v>62</v>
      </c>
      <c r="H3309" t="s">
        <v>63</v>
      </c>
      <c r="I3309" t="s">
        <v>26</v>
      </c>
      <c r="J3309" t="s">
        <v>34</v>
      </c>
      <c r="K3309">
        <v>1</v>
      </c>
      <c r="L3309">
        <v>45</v>
      </c>
      <c r="M3309">
        <v>0.05</v>
      </c>
      <c r="N3309">
        <v>42.75</v>
      </c>
      <c r="O3309">
        <v>16.75</v>
      </c>
      <c r="P3309" t="s">
        <v>28</v>
      </c>
      <c r="Q3309" t="s">
        <v>46</v>
      </c>
      <c r="R3309" t="s">
        <v>36</v>
      </c>
      <c r="S3309">
        <v>3.6</v>
      </c>
      <c r="T3309">
        <f>YEAR(tblOrders[[#This Row],[Order Date]])</f>
        <v>2025</v>
      </c>
      <c r="U3309" t="str">
        <f>TEXT(tblOrders[[#This Row],[Order Date]],"mmm-yyyy")</f>
        <v>Dec-2025</v>
      </c>
      <c r="V3309" s="4">
        <f>tblOrders[[#This Row],[Profit]]/tblOrders[[#This Row],[Sales Amount]]</f>
        <v>0.391812865497076</v>
      </c>
      <c r="W3309" t="str">
        <f>VLOOKUP(tblOrders[[#This Row],[City]],CityRegion,2,0)</f>
        <v>South</v>
      </c>
      <c r="X3309" t="str">
        <f>VLOOKUP(tblOrders[[#This Row],[City]],lookups!A:C,3,0)</f>
        <v>Karnataka</v>
      </c>
    </row>
    <row r="3310" spans="1:24" x14ac:dyDescent="0.25">
      <c r="A3310" t="s">
        <v>5236</v>
      </c>
      <c r="B3310" s="1">
        <v>45743</v>
      </c>
      <c r="C3310" t="s">
        <v>5237</v>
      </c>
      <c r="D3310" t="s">
        <v>21</v>
      </c>
      <c r="E3310" t="s">
        <v>79</v>
      </c>
      <c r="F3310" t="s">
        <v>80</v>
      </c>
      <c r="G3310" t="s">
        <v>68</v>
      </c>
      <c r="H3310" t="s">
        <v>81</v>
      </c>
      <c r="I3310" t="s">
        <v>76</v>
      </c>
      <c r="J3310" t="s">
        <v>45</v>
      </c>
      <c r="K3310">
        <v>3</v>
      </c>
      <c r="L3310">
        <v>799</v>
      </c>
      <c r="M3310">
        <v>0.1</v>
      </c>
      <c r="N3310">
        <v>2157.3000000000002</v>
      </c>
      <c r="O3310">
        <v>297.3</v>
      </c>
      <c r="P3310" t="s">
        <v>28</v>
      </c>
      <c r="Q3310" t="s">
        <v>35</v>
      </c>
      <c r="R3310" t="s">
        <v>36</v>
      </c>
      <c r="S3310">
        <v>4.7</v>
      </c>
      <c r="T3310">
        <f>YEAR(tblOrders[[#This Row],[Order Date]])</f>
        <v>2025</v>
      </c>
      <c r="U3310" t="str">
        <f>TEXT(tblOrders[[#This Row],[Order Date]],"mmm-yyyy")</f>
        <v>Mar-2025</v>
      </c>
      <c r="V3310" s="4">
        <f>tblOrders[[#This Row],[Profit]]/tblOrders[[#This Row],[Sales Amount]]</f>
        <v>0.13781115282992629</v>
      </c>
      <c r="W3310" t="str">
        <f>VLOOKUP(tblOrders[[#This Row],[City]],CityRegion,2,0)</f>
        <v>South</v>
      </c>
      <c r="X3310" t="str">
        <f>VLOOKUP(tblOrders[[#This Row],[City]],lookups!A:C,3,0)</f>
        <v>Kerala</v>
      </c>
    </row>
    <row r="3311" spans="1:24" x14ac:dyDescent="0.25">
      <c r="A3311" t="s">
        <v>5238</v>
      </c>
      <c r="B3311" s="1">
        <v>45731</v>
      </c>
      <c r="C3311" t="s">
        <v>672</v>
      </c>
      <c r="D3311" t="s">
        <v>21</v>
      </c>
      <c r="E3311" t="s">
        <v>101</v>
      </c>
      <c r="F3311" t="s">
        <v>102</v>
      </c>
      <c r="G3311" t="s">
        <v>24</v>
      </c>
      <c r="H3311" t="s">
        <v>103</v>
      </c>
      <c r="I3311" t="s">
        <v>76</v>
      </c>
      <c r="J3311" t="s">
        <v>45</v>
      </c>
      <c r="K3311">
        <v>5</v>
      </c>
      <c r="L3311">
        <v>120</v>
      </c>
      <c r="M3311">
        <v>0.2</v>
      </c>
      <c r="N3311">
        <v>480</v>
      </c>
      <c r="O3311">
        <v>90</v>
      </c>
      <c r="P3311" t="s">
        <v>28</v>
      </c>
      <c r="Q3311" t="s">
        <v>86</v>
      </c>
      <c r="R3311" t="s">
        <v>36</v>
      </c>
      <c r="S3311">
        <v>3.9</v>
      </c>
      <c r="T3311">
        <f>YEAR(tblOrders[[#This Row],[Order Date]])</f>
        <v>2025</v>
      </c>
      <c r="U3311" t="str">
        <f>TEXT(tblOrders[[#This Row],[Order Date]],"mmm-yyyy")</f>
        <v>Mar-2025</v>
      </c>
      <c r="V3311" s="4">
        <f>tblOrders[[#This Row],[Profit]]/tblOrders[[#This Row],[Sales Amount]]</f>
        <v>0.1875</v>
      </c>
      <c r="W3311" t="str">
        <f>VLOOKUP(tblOrders[[#This Row],[City]],CityRegion,2,0)</f>
        <v>South</v>
      </c>
      <c r="X3311" t="str">
        <f>VLOOKUP(tblOrders[[#This Row],[City]],lookups!A:C,3,0)</f>
        <v>Kerala</v>
      </c>
    </row>
    <row r="3312" spans="1:24" x14ac:dyDescent="0.25">
      <c r="A3312" t="s">
        <v>5239</v>
      </c>
      <c r="B3312" s="1">
        <v>46000</v>
      </c>
      <c r="C3312" t="s">
        <v>5240</v>
      </c>
      <c r="D3312" t="s">
        <v>21</v>
      </c>
      <c r="E3312" t="s">
        <v>73</v>
      </c>
      <c r="F3312" t="s">
        <v>74</v>
      </c>
      <c r="G3312" t="s">
        <v>68</v>
      </c>
      <c r="H3312" t="s">
        <v>75</v>
      </c>
      <c r="I3312" t="s">
        <v>57</v>
      </c>
      <c r="J3312" t="s">
        <v>45</v>
      </c>
      <c r="K3312">
        <v>1</v>
      </c>
      <c r="L3312">
        <v>65</v>
      </c>
      <c r="M3312">
        <v>0</v>
      </c>
      <c r="N3312">
        <v>65</v>
      </c>
      <c r="O3312">
        <v>27</v>
      </c>
      <c r="P3312" t="s">
        <v>28</v>
      </c>
      <c r="Q3312" t="s">
        <v>46</v>
      </c>
      <c r="R3312" t="s">
        <v>36</v>
      </c>
      <c r="S3312">
        <v>3.6</v>
      </c>
      <c r="T3312">
        <f>YEAR(tblOrders[[#This Row],[Order Date]])</f>
        <v>2025</v>
      </c>
      <c r="U3312" t="str">
        <f>TEXT(tblOrders[[#This Row],[Order Date]],"mmm-yyyy")</f>
        <v>Dec-2025</v>
      </c>
      <c r="V3312" s="4">
        <f>tblOrders[[#This Row],[Profit]]/tblOrders[[#This Row],[Sales Amount]]</f>
        <v>0.41538461538461541</v>
      </c>
      <c r="W3312" t="str">
        <f>VLOOKUP(tblOrders[[#This Row],[City]],CityRegion,2,0)</f>
        <v>South</v>
      </c>
      <c r="X3312" t="str">
        <f>VLOOKUP(tblOrders[[#This Row],[City]],lookups!A:C,3,0)</f>
        <v>Kerala</v>
      </c>
    </row>
    <row r="3313" spans="1:24" x14ac:dyDescent="0.25">
      <c r="A3313" t="s">
        <v>5241</v>
      </c>
      <c r="B3313" s="1">
        <v>45888</v>
      </c>
      <c r="C3313" t="s">
        <v>374</v>
      </c>
      <c r="D3313" t="s">
        <v>21</v>
      </c>
      <c r="E3313" t="s">
        <v>40</v>
      </c>
      <c r="F3313" t="s">
        <v>41</v>
      </c>
      <c r="G3313" t="s">
        <v>42</v>
      </c>
      <c r="H3313" t="s">
        <v>43</v>
      </c>
      <c r="I3313" t="s">
        <v>26</v>
      </c>
      <c r="J3313" t="s">
        <v>45</v>
      </c>
      <c r="K3313">
        <v>4</v>
      </c>
      <c r="L3313">
        <v>18</v>
      </c>
      <c r="M3313">
        <v>0.1</v>
      </c>
      <c r="N3313">
        <v>64.8</v>
      </c>
      <c r="O3313">
        <v>28.8</v>
      </c>
      <c r="P3313" t="s">
        <v>28</v>
      </c>
      <c r="Q3313" t="s">
        <v>35</v>
      </c>
      <c r="R3313" t="s">
        <v>36</v>
      </c>
      <c r="S3313">
        <v>2.7</v>
      </c>
      <c r="T3313">
        <f>YEAR(tblOrders[[#This Row],[Order Date]])</f>
        <v>2025</v>
      </c>
      <c r="U3313" t="str">
        <f>TEXT(tblOrders[[#This Row],[Order Date]],"mmm-yyyy")</f>
        <v>Aug-2025</v>
      </c>
      <c r="V3313" s="4">
        <f>tblOrders[[#This Row],[Profit]]/tblOrders[[#This Row],[Sales Amount]]</f>
        <v>0.44444444444444448</v>
      </c>
      <c r="W3313" t="str">
        <f>VLOOKUP(tblOrders[[#This Row],[City]],CityRegion,2,0)</f>
        <v>South</v>
      </c>
      <c r="X3313" t="str">
        <f>VLOOKUP(tblOrders[[#This Row],[City]],lookups!A:C,3,0)</f>
        <v>Karnataka</v>
      </c>
    </row>
    <row r="3314" spans="1:24" x14ac:dyDescent="0.25">
      <c r="A3314" t="s">
        <v>5242</v>
      </c>
      <c r="B3314" s="1">
        <v>45863</v>
      </c>
      <c r="C3314" t="s">
        <v>2547</v>
      </c>
      <c r="D3314" t="s">
        <v>39</v>
      </c>
      <c r="E3314" t="s">
        <v>66</v>
      </c>
      <c r="F3314" t="s">
        <v>67</v>
      </c>
      <c r="G3314" t="s">
        <v>68</v>
      </c>
      <c r="H3314" t="s">
        <v>69</v>
      </c>
      <c r="I3314" t="s">
        <v>76</v>
      </c>
      <c r="J3314" t="s">
        <v>34</v>
      </c>
      <c r="K3314">
        <v>3</v>
      </c>
      <c r="L3314">
        <v>149</v>
      </c>
      <c r="M3314">
        <v>0.2</v>
      </c>
      <c r="N3314">
        <v>357.6</v>
      </c>
      <c r="O3314">
        <v>72.599999999999994</v>
      </c>
      <c r="P3314" t="s">
        <v>28</v>
      </c>
      <c r="Q3314" t="s">
        <v>86</v>
      </c>
      <c r="R3314" t="s">
        <v>30</v>
      </c>
      <c r="S3314">
        <v>4.5999999999999996</v>
      </c>
      <c r="T3314">
        <f>YEAR(tblOrders[[#This Row],[Order Date]])</f>
        <v>2025</v>
      </c>
      <c r="U3314" t="str">
        <f>TEXT(tblOrders[[#This Row],[Order Date]],"mmm-yyyy")</f>
        <v>Jul-2025</v>
      </c>
      <c r="V3314" s="4">
        <f>tblOrders[[#This Row],[Profit]]/tblOrders[[#This Row],[Sales Amount]]</f>
        <v>0.2030201342281879</v>
      </c>
      <c r="W3314" t="str">
        <f>VLOOKUP(tblOrders[[#This Row],[City]],CityRegion,2,0)</f>
        <v>South</v>
      </c>
      <c r="X3314" t="str">
        <f>VLOOKUP(tblOrders[[#This Row],[City]],lookups!A:C,3,0)</f>
        <v>Kerala</v>
      </c>
    </row>
    <row r="3315" spans="1:24" x14ac:dyDescent="0.25">
      <c r="A3315" t="s">
        <v>5243</v>
      </c>
      <c r="B3315" s="1">
        <v>45881</v>
      </c>
      <c r="C3315" t="s">
        <v>5244</v>
      </c>
      <c r="D3315" t="s">
        <v>21</v>
      </c>
      <c r="E3315" t="s">
        <v>101</v>
      </c>
      <c r="F3315" t="s">
        <v>102</v>
      </c>
      <c r="G3315" t="s">
        <v>24</v>
      </c>
      <c r="H3315" t="s">
        <v>103</v>
      </c>
      <c r="I3315" t="s">
        <v>76</v>
      </c>
      <c r="J3315" t="s">
        <v>27</v>
      </c>
      <c r="K3315">
        <v>5</v>
      </c>
      <c r="L3315">
        <v>120</v>
      </c>
      <c r="M3315">
        <v>0</v>
      </c>
      <c r="N3315">
        <v>600</v>
      </c>
      <c r="O3315">
        <v>210</v>
      </c>
      <c r="P3315" t="s">
        <v>28</v>
      </c>
      <c r="Q3315" t="s">
        <v>91</v>
      </c>
      <c r="R3315" t="s">
        <v>30</v>
      </c>
      <c r="S3315">
        <v>4.9000000000000004</v>
      </c>
      <c r="T3315">
        <f>YEAR(tblOrders[[#This Row],[Order Date]])</f>
        <v>2025</v>
      </c>
      <c r="U3315" t="str">
        <f>TEXT(tblOrders[[#This Row],[Order Date]],"mmm-yyyy")</f>
        <v>Aug-2025</v>
      </c>
      <c r="V3315" s="4">
        <f>tblOrders[[#This Row],[Profit]]/tblOrders[[#This Row],[Sales Amount]]</f>
        <v>0.35</v>
      </c>
      <c r="W3315" t="str">
        <f>VLOOKUP(tblOrders[[#This Row],[City]],CityRegion,2,0)</f>
        <v>South</v>
      </c>
      <c r="X3315" t="str">
        <f>VLOOKUP(tblOrders[[#This Row],[City]],lookups!A:C,3,0)</f>
        <v>Kerala</v>
      </c>
    </row>
    <row r="3316" spans="1:24" x14ac:dyDescent="0.25">
      <c r="A3316" t="s">
        <v>5245</v>
      </c>
      <c r="B3316" s="1">
        <v>45860</v>
      </c>
      <c r="C3316" t="s">
        <v>812</v>
      </c>
      <c r="D3316" t="s">
        <v>21</v>
      </c>
      <c r="E3316" t="s">
        <v>79</v>
      </c>
      <c r="F3316" t="s">
        <v>80</v>
      </c>
      <c r="G3316" t="s">
        <v>68</v>
      </c>
      <c r="H3316" t="s">
        <v>81</v>
      </c>
      <c r="I3316" t="s">
        <v>52</v>
      </c>
      <c r="J3316" t="s">
        <v>34</v>
      </c>
      <c r="K3316">
        <v>3</v>
      </c>
      <c r="L3316">
        <v>799</v>
      </c>
      <c r="M3316">
        <v>0.2</v>
      </c>
      <c r="N3316">
        <v>1917.6</v>
      </c>
      <c r="O3316">
        <v>57.6</v>
      </c>
      <c r="P3316" t="s">
        <v>85</v>
      </c>
      <c r="Q3316" t="s">
        <v>35</v>
      </c>
      <c r="R3316" t="s">
        <v>36</v>
      </c>
      <c r="S3316">
        <v>4.2</v>
      </c>
      <c r="T3316">
        <f>YEAR(tblOrders[[#This Row],[Order Date]])</f>
        <v>2025</v>
      </c>
      <c r="U3316" t="str">
        <f>TEXT(tblOrders[[#This Row],[Order Date]],"mmm-yyyy")</f>
        <v>Jul-2025</v>
      </c>
      <c r="V3316" s="4">
        <f>tblOrders[[#This Row],[Profit]]/tblOrders[[#This Row],[Sales Amount]]</f>
        <v>3.0037546933667086E-2</v>
      </c>
      <c r="W3316" t="str">
        <f>VLOOKUP(tblOrders[[#This Row],[City]],CityRegion,2,0)</f>
        <v>South</v>
      </c>
      <c r="X3316" t="str">
        <f>VLOOKUP(tblOrders[[#This Row],[City]],lookups!A:C,3,0)</f>
        <v>Kerala</v>
      </c>
    </row>
    <row r="3317" spans="1:24" x14ac:dyDescent="0.25">
      <c r="A3317" t="s">
        <v>5246</v>
      </c>
      <c r="B3317" s="1">
        <v>45715</v>
      </c>
      <c r="C3317" t="s">
        <v>5247</v>
      </c>
      <c r="D3317" t="s">
        <v>39</v>
      </c>
      <c r="E3317" t="s">
        <v>55</v>
      </c>
      <c r="F3317" t="s">
        <v>56</v>
      </c>
      <c r="G3317" t="s">
        <v>24</v>
      </c>
      <c r="H3317" t="s">
        <v>51</v>
      </c>
      <c r="I3317" t="s">
        <v>130</v>
      </c>
      <c r="J3317" t="s">
        <v>34</v>
      </c>
      <c r="K3317">
        <v>3</v>
      </c>
      <c r="L3317">
        <v>42</v>
      </c>
      <c r="M3317">
        <v>0.1</v>
      </c>
      <c r="N3317">
        <v>113.4</v>
      </c>
      <c r="O3317">
        <v>41.4</v>
      </c>
      <c r="P3317" t="s">
        <v>28</v>
      </c>
      <c r="Q3317" t="s">
        <v>91</v>
      </c>
      <c r="R3317" t="s">
        <v>36</v>
      </c>
      <c r="S3317">
        <v>4.3</v>
      </c>
      <c r="T3317">
        <f>YEAR(tblOrders[[#This Row],[Order Date]])</f>
        <v>2025</v>
      </c>
      <c r="U3317" t="str">
        <f>TEXT(tblOrders[[#This Row],[Order Date]],"mmm-yyyy")</f>
        <v>Feb-2025</v>
      </c>
      <c r="V3317" s="4">
        <f>tblOrders[[#This Row],[Profit]]/tblOrders[[#This Row],[Sales Amount]]</f>
        <v>0.36507936507936506</v>
      </c>
      <c r="W3317" t="str">
        <f>VLOOKUP(tblOrders[[#This Row],[City]],CityRegion,2,0)</f>
        <v>West</v>
      </c>
      <c r="X3317" t="str">
        <f>VLOOKUP(tblOrders[[#This Row],[City]],lookups!A:C,3,0)</f>
        <v>Maharashtra</v>
      </c>
    </row>
    <row r="3318" spans="1:24" x14ac:dyDescent="0.25">
      <c r="A3318" t="s">
        <v>5248</v>
      </c>
      <c r="B3318" s="1">
        <v>45890</v>
      </c>
      <c r="C3318" t="s">
        <v>3458</v>
      </c>
      <c r="D3318" t="s">
        <v>39</v>
      </c>
      <c r="E3318" t="s">
        <v>73</v>
      </c>
      <c r="F3318" t="s">
        <v>74</v>
      </c>
      <c r="G3318" t="s">
        <v>68</v>
      </c>
      <c r="H3318" t="s">
        <v>75</v>
      </c>
      <c r="I3318" t="s">
        <v>33</v>
      </c>
      <c r="J3318" t="s">
        <v>45</v>
      </c>
      <c r="K3318">
        <v>1</v>
      </c>
      <c r="L3318">
        <v>65</v>
      </c>
      <c r="M3318">
        <v>0.1</v>
      </c>
      <c r="N3318">
        <v>58.5</v>
      </c>
      <c r="O3318">
        <v>20.5</v>
      </c>
      <c r="P3318" t="s">
        <v>28</v>
      </c>
      <c r="Q3318" t="s">
        <v>46</v>
      </c>
      <c r="R3318" t="s">
        <v>30</v>
      </c>
      <c r="S3318">
        <v>4.0999999999999996</v>
      </c>
      <c r="T3318">
        <f>YEAR(tblOrders[[#This Row],[Order Date]])</f>
        <v>2025</v>
      </c>
      <c r="U3318" t="str">
        <f>TEXT(tblOrders[[#This Row],[Order Date]],"mmm-yyyy")</f>
        <v>Aug-2025</v>
      </c>
      <c r="V3318" s="4">
        <f>tblOrders[[#This Row],[Profit]]/tblOrders[[#This Row],[Sales Amount]]</f>
        <v>0.3504273504273504</v>
      </c>
      <c r="W3318" t="str">
        <f>VLOOKUP(tblOrders[[#This Row],[City]],CityRegion,2,0)</f>
        <v>North</v>
      </c>
      <c r="X3318" t="str">
        <f>VLOOKUP(tblOrders[[#This Row],[City]],lookups!A:C,3,0)</f>
        <v>Delhi</v>
      </c>
    </row>
    <row r="3319" spans="1:24" x14ac:dyDescent="0.25">
      <c r="A3319" t="s">
        <v>5249</v>
      </c>
      <c r="B3319" s="1">
        <v>45935</v>
      </c>
      <c r="C3319" t="s">
        <v>5155</v>
      </c>
      <c r="D3319" t="s">
        <v>39</v>
      </c>
      <c r="E3319" t="s">
        <v>101</v>
      </c>
      <c r="F3319" t="s">
        <v>102</v>
      </c>
      <c r="G3319" t="s">
        <v>24</v>
      </c>
      <c r="H3319" t="s">
        <v>103</v>
      </c>
      <c r="I3319" t="s">
        <v>139</v>
      </c>
      <c r="J3319" t="s">
        <v>45</v>
      </c>
      <c r="K3319">
        <v>5</v>
      </c>
      <c r="L3319">
        <v>120</v>
      </c>
      <c r="M3319">
        <v>0</v>
      </c>
      <c r="N3319">
        <v>600</v>
      </c>
      <c r="O3319">
        <v>210</v>
      </c>
      <c r="P3319" t="s">
        <v>28</v>
      </c>
      <c r="Q3319" t="s">
        <v>35</v>
      </c>
      <c r="R3319" t="s">
        <v>36</v>
      </c>
      <c r="S3319">
        <v>3.3</v>
      </c>
      <c r="T3319">
        <f>YEAR(tblOrders[[#This Row],[Order Date]])</f>
        <v>2025</v>
      </c>
      <c r="U3319" t="str">
        <f>TEXT(tblOrders[[#This Row],[Order Date]],"mmm-yyyy")</f>
        <v>Oct-2025</v>
      </c>
      <c r="V3319" s="4">
        <f>tblOrders[[#This Row],[Profit]]/tblOrders[[#This Row],[Sales Amount]]</f>
        <v>0.35</v>
      </c>
      <c r="W3319" t="str">
        <f>VLOOKUP(tblOrders[[#This Row],[City]],CityRegion,2,0)</f>
        <v>South</v>
      </c>
      <c r="X3319" t="str">
        <f>VLOOKUP(tblOrders[[#This Row],[City]],lookups!A:C,3,0)</f>
        <v>Tamil Nadu</v>
      </c>
    </row>
    <row r="3320" spans="1:24" x14ac:dyDescent="0.25">
      <c r="A3320" t="s">
        <v>5250</v>
      </c>
      <c r="B3320" s="1">
        <v>45990</v>
      </c>
      <c r="C3320" t="s">
        <v>1171</v>
      </c>
      <c r="D3320" t="s">
        <v>21</v>
      </c>
      <c r="E3320" t="s">
        <v>22</v>
      </c>
      <c r="F3320" t="s">
        <v>23</v>
      </c>
      <c r="G3320" t="s">
        <v>24</v>
      </c>
      <c r="H3320" t="s">
        <v>25</v>
      </c>
      <c r="I3320" t="s">
        <v>70</v>
      </c>
      <c r="J3320" t="s">
        <v>34</v>
      </c>
      <c r="K3320">
        <v>1</v>
      </c>
      <c r="L3320">
        <v>190</v>
      </c>
      <c r="M3320">
        <v>0.05</v>
      </c>
      <c r="N3320">
        <v>180.5</v>
      </c>
      <c r="O3320">
        <v>55.5</v>
      </c>
      <c r="P3320" t="s">
        <v>28</v>
      </c>
      <c r="Q3320" t="s">
        <v>86</v>
      </c>
      <c r="R3320" t="s">
        <v>36</v>
      </c>
      <c r="S3320">
        <v>3.2</v>
      </c>
      <c r="T3320">
        <f>YEAR(tblOrders[[#This Row],[Order Date]])</f>
        <v>2025</v>
      </c>
      <c r="U3320" t="str">
        <f>TEXT(tblOrders[[#This Row],[Order Date]],"mmm-yyyy")</f>
        <v>Nov-2025</v>
      </c>
      <c r="V3320" s="4">
        <f>tblOrders[[#This Row],[Profit]]/tblOrders[[#This Row],[Sales Amount]]</f>
        <v>0.30747922437673131</v>
      </c>
      <c r="W3320" t="str">
        <f>VLOOKUP(tblOrders[[#This Row],[City]],CityRegion,2,0)</f>
        <v>South</v>
      </c>
      <c r="X3320" t="str">
        <f>VLOOKUP(tblOrders[[#This Row],[City]],lookups!A:C,3,0)</f>
        <v>Telengana</v>
      </c>
    </row>
    <row r="3321" spans="1:24" x14ac:dyDescent="0.25">
      <c r="A3321" t="s">
        <v>5251</v>
      </c>
      <c r="B3321" s="1">
        <v>45706</v>
      </c>
      <c r="C3321" t="s">
        <v>2038</v>
      </c>
      <c r="D3321" t="s">
        <v>21</v>
      </c>
      <c r="E3321" t="s">
        <v>66</v>
      </c>
      <c r="F3321" t="s">
        <v>67</v>
      </c>
      <c r="G3321" t="s">
        <v>68</v>
      </c>
      <c r="H3321" t="s">
        <v>69</v>
      </c>
      <c r="I3321" t="s">
        <v>52</v>
      </c>
      <c r="J3321" t="s">
        <v>34</v>
      </c>
      <c r="K3321">
        <v>1</v>
      </c>
      <c r="L3321">
        <v>149</v>
      </c>
      <c r="M3321">
        <v>0.2</v>
      </c>
      <c r="N3321">
        <v>119.2</v>
      </c>
      <c r="O3321">
        <v>24.2</v>
      </c>
      <c r="P3321" t="s">
        <v>28</v>
      </c>
      <c r="Q3321" t="s">
        <v>29</v>
      </c>
      <c r="R3321" t="s">
        <v>30</v>
      </c>
      <c r="S3321">
        <v>2.9</v>
      </c>
      <c r="T3321">
        <f>YEAR(tblOrders[[#This Row],[Order Date]])</f>
        <v>2025</v>
      </c>
      <c r="U3321" t="str">
        <f>TEXT(tblOrders[[#This Row],[Order Date]],"mmm-yyyy")</f>
        <v>Feb-2025</v>
      </c>
      <c r="V3321" s="4">
        <f>tblOrders[[#This Row],[Profit]]/tblOrders[[#This Row],[Sales Amount]]</f>
        <v>0.2030201342281879</v>
      </c>
      <c r="W3321" t="str">
        <f>VLOOKUP(tblOrders[[#This Row],[City]],CityRegion,2,0)</f>
        <v>South</v>
      </c>
      <c r="X3321" t="str">
        <f>VLOOKUP(tblOrders[[#This Row],[City]],lookups!A:C,3,0)</f>
        <v>Kerala</v>
      </c>
    </row>
    <row r="3322" spans="1:24" x14ac:dyDescent="0.25">
      <c r="A3322" t="s">
        <v>5252</v>
      </c>
      <c r="B3322" s="1">
        <v>45704</v>
      </c>
      <c r="C3322" t="s">
        <v>5247</v>
      </c>
      <c r="D3322" t="s">
        <v>21</v>
      </c>
      <c r="E3322" t="s">
        <v>79</v>
      </c>
      <c r="F3322" t="s">
        <v>80</v>
      </c>
      <c r="G3322" t="s">
        <v>68</v>
      </c>
      <c r="H3322" t="s">
        <v>81</v>
      </c>
      <c r="I3322" t="s">
        <v>57</v>
      </c>
      <c r="J3322" t="s">
        <v>34</v>
      </c>
      <c r="K3322">
        <v>3</v>
      </c>
      <c r="L3322">
        <v>799</v>
      </c>
      <c r="M3322">
        <v>0.15</v>
      </c>
      <c r="N3322">
        <v>2037.45</v>
      </c>
      <c r="O3322">
        <v>177.45</v>
      </c>
      <c r="P3322" t="s">
        <v>28</v>
      </c>
      <c r="Q3322" t="s">
        <v>35</v>
      </c>
      <c r="R3322" t="s">
        <v>36</v>
      </c>
      <c r="S3322">
        <v>4.4000000000000004</v>
      </c>
      <c r="T3322">
        <f>YEAR(tblOrders[[#This Row],[Order Date]])</f>
        <v>2025</v>
      </c>
      <c r="U3322" t="str">
        <f>TEXT(tblOrders[[#This Row],[Order Date]],"mmm-yyyy")</f>
        <v>Feb-2025</v>
      </c>
      <c r="V3322" s="4">
        <f>tblOrders[[#This Row],[Profit]]/tblOrders[[#This Row],[Sales Amount]]</f>
        <v>8.7094161819921953E-2</v>
      </c>
      <c r="W3322" t="str">
        <f>VLOOKUP(tblOrders[[#This Row],[City]],CityRegion,2,0)</f>
        <v>South</v>
      </c>
      <c r="X3322" t="str">
        <f>VLOOKUP(tblOrders[[#This Row],[City]],lookups!A:C,3,0)</f>
        <v>Kerala</v>
      </c>
    </row>
    <row r="3323" spans="1:24" x14ac:dyDescent="0.25">
      <c r="A3323" t="s">
        <v>5253</v>
      </c>
      <c r="B3323" s="1">
        <v>45844</v>
      </c>
      <c r="C3323" t="s">
        <v>5254</v>
      </c>
      <c r="D3323" t="s">
        <v>21</v>
      </c>
      <c r="E3323" t="s">
        <v>22</v>
      </c>
      <c r="F3323" t="s">
        <v>23</v>
      </c>
      <c r="G3323" t="s">
        <v>24</v>
      </c>
      <c r="H3323" t="s">
        <v>25</v>
      </c>
      <c r="I3323" t="s">
        <v>57</v>
      </c>
      <c r="J3323" t="s">
        <v>45</v>
      </c>
      <c r="K3323">
        <v>5</v>
      </c>
      <c r="L3323">
        <v>190</v>
      </c>
      <c r="M3323">
        <v>0.05</v>
      </c>
      <c r="N3323">
        <v>902.5</v>
      </c>
      <c r="O3323">
        <v>277.5</v>
      </c>
      <c r="P3323" t="s">
        <v>28</v>
      </c>
      <c r="Q3323" t="s">
        <v>35</v>
      </c>
      <c r="R3323" t="s">
        <v>36</v>
      </c>
      <c r="S3323">
        <v>3.4</v>
      </c>
      <c r="T3323">
        <f>YEAR(tblOrders[[#This Row],[Order Date]])</f>
        <v>2025</v>
      </c>
      <c r="U3323" t="str">
        <f>TEXT(tblOrders[[#This Row],[Order Date]],"mmm-yyyy")</f>
        <v>Jul-2025</v>
      </c>
      <c r="V3323" s="4">
        <f>tblOrders[[#This Row],[Profit]]/tblOrders[[#This Row],[Sales Amount]]</f>
        <v>0.30747922437673131</v>
      </c>
      <c r="W3323" t="str">
        <f>VLOOKUP(tblOrders[[#This Row],[City]],CityRegion,2,0)</f>
        <v>South</v>
      </c>
      <c r="X3323" t="str">
        <f>VLOOKUP(tblOrders[[#This Row],[City]],lookups!A:C,3,0)</f>
        <v>Kerala</v>
      </c>
    </row>
    <row r="3324" spans="1:24" x14ac:dyDescent="0.25">
      <c r="A3324" t="s">
        <v>5255</v>
      </c>
      <c r="B3324" s="1">
        <v>45745</v>
      </c>
      <c r="C3324" t="s">
        <v>5256</v>
      </c>
      <c r="D3324" t="s">
        <v>21</v>
      </c>
      <c r="E3324" t="s">
        <v>60</v>
      </c>
      <c r="F3324" t="s">
        <v>61</v>
      </c>
      <c r="G3324" t="s">
        <v>62</v>
      </c>
      <c r="H3324" t="s">
        <v>63</v>
      </c>
      <c r="I3324" t="s">
        <v>76</v>
      </c>
      <c r="J3324" t="s">
        <v>34</v>
      </c>
      <c r="K3324">
        <v>4</v>
      </c>
      <c r="L3324">
        <v>45</v>
      </c>
      <c r="M3324">
        <v>0.1</v>
      </c>
      <c r="N3324">
        <v>162</v>
      </c>
      <c r="O3324">
        <v>58</v>
      </c>
      <c r="P3324" t="s">
        <v>85</v>
      </c>
      <c r="Q3324" t="s">
        <v>91</v>
      </c>
      <c r="R3324" t="s">
        <v>30</v>
      </c>
      <c r="S3324">
        <v>2.7</v>
      </c>
      <c r="T3324">
        <f>YEAR(tblOrders[[#This Row],[Order Date]])</f>
        <v>2025</v>
      </c>
      <c r="U3324" t="str">
        <f>TEXT(tblOrders[[#This Row],[Order Date]],"mmm-yyyy")</f>
        <v>Mar-2025</v>
      </c>
      <c r="V3324" s="4">
        <f>tblOrders[[#This Row],[Profit]]/tblOrders[[#This Row],[Sales Amount]]</f>
        <v>0.35802469135802467</v>
      </c>
      <c r="W3324" t="str">
        <f>VLOOKUP(tblOrders[[#This Row],[City]],CityRegion,2,0)</f>
        <v>South</v>
      </c>
      <c r="X3324" t="str">
        <f>VLOOKUP(tblOrders[[#This Row],[City]],lookups!A:C,3,0)</f>
        <v>Kerala</v>
      </c>
    </row>
    <row r="3325" spans="1:24" x14ac:dyDescent="0.25">
      <c r="A3325" t="s">
        <v>5257</v>
      </c>
      <c r="B3325" s="1">
        <v>45728</v>
      </c>
      <c r="C3325" t="s">
        <v>3877</v>
      </c>
      <c r="D3325" t="s">
        <v>39</v>
      </c>
      <c r="E3325" t="s">
        <v>108</v>
      </c>
      <c r="F3325" t="s">
        <v>109</v>
      </c>
      <c r="G3325" t="s">
        <v>62</v>
      </c>
      <c r="H3325" t="s">
        <v>110</v>
      </c>
      <c r="I3325" t="s">
        <v>76</v>
      </c>
      <c r="J3325" t="s">
        <v>45</v>
      </c>
      <c r="K3325">
        <v>3</v>
      </c>
      <c r="L3325">
        <v>110</v>
      </c>
      <c r="M3325">
        <v>0.05</v>
      </c>
      <c r="N3325">
        <v>313.5</v>
      </c>
      <c r="O3325">
        <v>109.5</v>
      </c>
      <c r="P3325" t="s">
        <v>28</v>
      </c>
      <c r="Q3325" t="s">
        <v>91</v>
      </c>
      <c r="R3325" t="s">
        <v>30</v>
      </c>
      <c r="S3325">
        <v>2.7</v>
      </c>
      <c r="T3325">
        <f>YEAR(tblOrders[[#This Row],[Order Date]])</f>
        <v>2025</v>
      </c>
      <c r="U3325" t="str">
        <f>TEXT(tblOrders[[#This Row],[Order Date]],"mmm-yyyy")</f>
        <v>Mar-2025</v>
      </c>
      <c r="V3325" s="4">
        <f>tblOrders[[#This Row],[Profit]]/tblOrders[[#This Row],[Sales Amount]]</f>
        <v>0.34928229665071769</v>
      </c>
      <c r="W3325" t="str">
        <f>VLOOKUP(tblOrders[[#This Row],[City]],CityRegion,2,0)</f>
        <v>South</v>
      </c>
      <c r="X3325" t="str">
        <f>VLOOKUP(tblOrders[[#This Row],[City]],lookups!A:C,3,0)</f>
        <v>Kerala</v>
      </c>
    </row>
    <row r="3326" spans="1:24" x14ac:dyDescent="0.25">
      <c r="A3326" t="s">
        <v>5258</v>
      </c>
      <c r="B3326" s="1">
        <v>45871</v>
      </c>
      <c r="C3326" t="s">
        <v>3600</v>
      </c>
      <c r="D3326" t="s">
        <v>21</v>
      </c>
      <c r="E3326" t="s">
        <v>55</v>
      </c>
      <c r="F3326" t="s">
        <v>56</v>
      </c>
      <c r="G3326" t="s">
        <v>24</v>
      </c>
      <c r="H3326" t="s">
        <v>51</v>
      </c>
      <c r="I3326" t="s">
        <v>70</v>
      </c>
      <c r="J3326" t="s">
        <v>34</v>
      </c>
      <c r="K3326">
        <v>4</v>
      </c>
      <c r="L3326">
        <v>42</v>
      </c>
      <c r="M3326">
        <v>0.2</v>
      </c>
      <c r="N3326">
        <v>134.4</v>
      </c>
      <c r="O3326">
        <v>38.4</v>
      </c>
      <c r="P3326" t="s">
        <v>28</v>
      </c>
      <c r="Q3326" t="s">
        <v>91</v>
      </c>
      <c r="R3326" t="s">
        <v>36</v>
      </c>
      <c r="S3326">
        <v>3.6</v>
      </c>
      <c r="T3326">
        <f>YEAR(tblOrders[[#This Row],[Order Date]])</f>
        <v>2025</v>
      </c>
      <c r="U3326" t="str">
        <f>TEXT(tblOrders[[#This Row],[Order Date]],"mmm-yyyy")</f>
        <v>Aug-2025</v>
      </c>
      <c r="V3326" s="4">
        <f>tblOrders[[#This Row],[Profit]]/tblOrders[[#This Row],[Sales Amount]]</f>
        <v>0.2857142857142857</v>
      </c>
      <c r="W3326" t="str">
        <f>VLOOKUP(tblOrders[[#This Row],[City]],CityRegion,2,0)</f>
        <v>South</v>
      </c>
      <c r="X3326" t="str">
        <f>VLOOKUP(tblOrders[[#This Row],[City]],lookups!A:C,3,0)</f>
        <v>Telengana</v>
      </c>
    </row>
    <row r="3327" spans="1:24" x14ac:dyDescent="0.25">
      <c r="A3327" t="s">
        <v>5259</v>
      </c>
      <c r="B3327" s="1">
        <v>45994</v>
      </c>
      <c r="C3327" t="s">
        <v>3446</v>
      </c>
      <c r="D3327" t="s">
        <v>21</v>
      </c>
      <c r="E3327" t="s">
        <v>79</v>
      </c>
      <c r="F3327" t="s">
        <v>80</v>
      </c>
      <c r="G3327" t="s">
        <v>68</v>
      </c>
      <c r="H3327" t="s">
        <v>81</v>
      </c>
      <c r="I3327" t="s">
        <v>26</v>
      </c>
      <c r="J3327" t="s">
        <v>45</v>
      </c>
      <c r="K3327">
        <v>4</v>
      </c>
      <c r="L3327">
        <v>799</v>
      </c>
      <c r="M3327">
        <v>0.2</v>
      </c>
      <c r="N3327">
        <v>2556.8000000000002</v>
      </c>
      <c r="O3327">
        <v>76.8</v>
      </c>
      <c r="P3327" t="s">
        <v>28</v>
      </c>
      <c r="Q3327" t="s">
        <v>86</v>
      </c>
      <c r="R3327" t="s">
        <v>36</v>
      </c>
      <c r="S3327">
        <v>3.3</v>
      </c>
      <c r="T3327">
        <f>YEAR(tblOrders[[#This Row],[Order Date]])</f>
        <v>2025</v>
      </c>
      <c r="U3327" t="str">
        <f>TEXT(tblOrders[[#This Row],[Order Date]],"mmm-yyyy")</f>
        <v>Dec-2025</v>
      </c>
      <c r="V3327" s="4">
        <f>tblOrders[[#This Row],[Profit]]/tblOrders[[#This Row],[Sales Amount]]</f>
        <v>3.0037546933667079E-2</v>
      </c>
      <c r="W3327" t="str">
        <f>VLOOKUP(tblOrders[[#This Row],[City]],CityRegion,2,0)</f>
        <v>South</v>
      </c>
      <c r="X3327" t="str">
        <f>VLOOKUP(tblOrders[[#This Row],[City]],lookups!A:C,3,0)</f>
        <v>Karnataka</v>
      </c>
    </row>
    <row r="3328" spans="1:24" x14ac:dyDescent="0.25">
      <c r="A3328" t="s">
        <v>5260</v>
      </c>
      <c r="B3328" s="1">
        <v>45693</v>
      </c>
      <c r="C3328" t="s">
        <v>2672</v>
      </c>
      <c r="D3328" t="s">
        <v>21</v>
      </c>
      <c r="E3328" t="s">
        <v>22</v>
      </c>
      <c r="F3328" t="s">
        <v>23</v>
      </c>
      <c r="G3328" t="s">
        <v>24</v>
      </c>
      <c r="H3328" t="s">
        <v>25</v>
      </c>
      <c r="I3328" t="s">
        <v>130</v>
      </c>
      <c r="J3328" t="s">
        <v>34</v>
      </c>
      <c r="K3328">
        <v>5</v>
      </c>
      <c r="L3328">
        <v>190</v>
      </c>
      <c r="M3328">
        <v>0.05</v>
      </c>
      <c r="N3328">
        <v>902.5</v>
      </c>
      <c r="O3328">
        <v>277.5</v>
      </c>
      <c r="P3328" t="s">
        <v>28</v>
      </c>
      <c r="Q3328" t="s">
        <v>35</v>
      </c>
      <c r="R3328" t="s">
        <v>36</v>
      </c>
      <c r="S3328">
        <v>4.5999999999999996</v>
      </c>
      <c r="T3328">
        <f>YEAR(tblOrders[[#This Row],[Order Date]])</f>
        <v>2025</v>
      </c>
      <c r="U3328" t="str">
        <f>TEXT(tblOrders[[#This Row],[Order Date]],"mmm-yyyy")</f>
        <v>Feb-2025</v>
      </c>
      <c r="V3328" s="4">
        <f>tblOrders[[#This Row],[Profit]]/tblOrders[[#This Row],[Sales Amount]]</f>
        <v>0.30747922437673131</v>
      </c>
      <c r="W3328" t="str">
        <f>VLOOKUP(tblOrders[[#This Row],[City]],CityRegion,2,0)</f>
        <v>West</v>
      </c>
      <c r="X3328" t="str">
        <f>VLOOKUP(tblOrders[[#This Row],[City]],lookups!A:C,3,0)</f>
        <v>Maharashtra</v>
      </c>
    </row>
    <row r="3329" spans="1:24" x14ac:dyDescent="0.25">
      <c r="A3329" t="s">
        <v>5261</v>
      </c>
      <c r="B3329" s="1">
        <v>45683</v>
      </c>
      <c r="C3329" t="s">
        <v>4276</v>
      </c>
      <c r="D3329" t="s">
        <v>21</v>
      </c>
      <c r="E3329" t="s">
        <v>94</v>
      </c>
      <c r="F3329" t="s">
        <v>95</v>
      </c>
      <c r="G3329" t="s">
        <v>68</v>
      </c>
      <c r="H3329" t="s">
        <v>96</v>
      </c>
      <c r="I3329" t="s">
        <v>52</v>
      </c>
      <c r="J3329" t="s">
        <v>45</v>
      </c>
      <c r="K3329">
        <v>2</v>
      </c>
      <c r="L3329">
        <v>89</v>
      </c>
      <c r="M3329">
        <v>0.05</v>
      </c>
      <c r="N3329">
        <v>169.1</v>
      </c>
      <c r="O3329">
        <v>59.1</v>
      </c>
      <c r="P3329" t="s">
        <v>28</v>
      </c>
      <c r="Q3329" t="s">
        <v>35</v>
      </c>
      <c r="R3329" t="s">
        <v>36</v>
      </c>
      <c r="S3329">
        <v>3.9</v>
      </c>
      <c r="T3329">
        <f>YEAR(tblOrders[[#This Row],[Order Date]])</f>
        <v>2025</v>
      </c>
      <c r="U3329" t="str">
        <f>TEXT(tblOrders[[#This Row],[Order Date]],"mmm-yyyy")</f>
        <v>Jan-2025</v>
      </c>
      <c r="V3329" s="4">
        <f>tblOrders[[#This Row],[Profit]]/tblOrders[[#This Row],[Sales Amount]]</f>
        <v>0.34949733885274986</v>
      </c>
      <c r="W3329" t="str">
        <f>VLOOKUP(tblOrders[[#This Row],[City]],CityRegion,2,0)</f>
        <v>South</v>
      </c>
      <c r="X3329" t="str">
        <f>VLOOKUP(tblOrders[[#This Row],[City]],lookups!A:C,3,0)</f>
        <v>Kerala</v>
      </c>
    </row>
    <row r="3330" spans="1:24" x14ac:dyDescent="0.25">
      <c r="A3330" t="s">
        <v>5262</v>
      </c>
      <c r="B3330" s="1">
        <v>45658</v>
      </c>
      <c r="C3330" t="s">
        <v>5263</v>
      </c>
      <c r="D3330" t="s">
        <v>21</v>
      </c>
      <c r="E3330" t="s">
        <v>101</v>
      </c>
      <c r="F3330" t="s">
        <v>102</v>
      </c>
      <c r="G3330" t="s">
        <v>24</v>
      </c>
      <c r="H3330" t="s">
        <v>103</v>
      </c>
      <c r="I3330" t="s">
        <v>139</v>
      </c>
      <c r="J3330" t="s">
        <v>27</v>
      </c>
      <c r="K3330">
        <v>4</v>
      </c>
      <c r="L3330">
        <v>120</v>
      </c>
      <c r="M3330">
        <v>0.05</v>
      </c>
      <c r="N3330">
        <v>456</v>
      </c>
      <c r="O3330">
        <v>144</v>
      </c>
      <c r="P3330" t="s">
        <v>28</v>
      </c>
      <c r="Q3330" t="s">
        <v>29</v>
      </c>
      <c r="R3330" t="s">
        <v>36</v>
      </c>
      <c r="S3330">
        <v>4.7</v>
      </c>
      <c r="T3330">
        <f>YEAR(tblOrders[[#This Row],[Order Date]])</f>
        <v>2025</v>
      </c>
      <c r="U3330" t="str">
        <f>TEXT(tblOrders[[#This Row],[Order Date]],"mmm-yyyy")</f>
        <v>Jan-2025</v>
      </c>
      <c r="V3330" s="4">
        <f>tblOrders[[#This Row],[Profit]]/tblOrders[[#This Row],[Sales Amount]]</f>
        <v>0.31578947368421051</v>
      </c>
      <c r="W3330" t="str">
        <f>VLOOKUP(tblOrders[[#This Row],[City]],CityRegion,2,0)</f>
        <v>South</v>
      </c>
      <c r="X3330" t="str">
        <f>VLOOKUP(tblOrders[[#This Row],[City]],lookups!A:C,3,0)</f>
        <v>Tamil Nadu</v>
      </c>
    </row>
    <row r="3331" spans="1:24" x14ac:dyDescent="0.25">
      <c r="A3331" t="s">
        <v>5264</v>
      </c>
      <c r="B3331" s="1">
        <v>45913</v>
      </c>
      <c r="C3331" t="s">
        <v>5265</v>
      </c>
      <c r="D3331" t="s">
        <v>21</v>
      </c>
      <c r="E3331" t="s">
        <v>114</v>
      </c>
      <c r="F3331" t="s">
        <v>115</v>
      </c>
      <c r="G3331" t="s">
        <v>42</v>
      </c>
      <c r="H3331" t="s">
        <v>116</v>
      </c>
      <c r="I3331" t="s">
        <v>84</v>
      </c>
      <c r="J3331" t="s">
        <v>34</v>
      </c>
      <c r="K3331">
        <v>1</v>
      </c>
      <c r="L3331">
        <v>12</v>
      </c>
      <c r="M3331">
        <v>0.05</v>
      </c>
      <c r="N3331">
        <v>11.4</v>
      </c>
      <c r="O3331">
        <v>5.4</v>
      </c>
      <c r="P3331" t="s">
        <v>28</v>
      </c>
      <c r="Q3331" t="s">
        <v>86</v>
      </c>
      <c r="R3331" t="s">
        <v>36</v>
      </c>
      <c r="S3331">
        <v>4.4000000000000004</v>
      </c>
      <c r="T3331">
        <f>YEAR(tblOrders[[#This Row],[Order Date]])</f>
        <v>2025</v>
      </c>
      <c r="U3331" t="str">
        <f>TEXT(tblOrders[[#This Row],[Order Date]],"mmm-yyyy")</f>
        <v>Sep-2025</v>
      </c>
      <c r="V3331" s="4">
        <f>tblOrders[[#This Row],[Profit]]/tblOrders[[#This Row],[Sales Amount]]</f>
        <v>0.47368421052631582</v>
      </c>
      <c r="W3331" t="str">
        <f>VLOOKUP(tblOrders[[#This Row],[City]],CityRegion,2,0)</f>
        <v>West</v>
      </c>
      <c r="X3331" t="str">
        <f>VLOOKUP(tblOrders[[#This Row],[City]],lookups!A:C,3,0)</f>
        <v>Maharashtra</v>
      </c>
    </row>
    <row r="3332" spans="1:24" x14ac:dyDescent="0.25">
      <c r="A3332" t="s">
        <v>5266</v>
      </c>
      <c r="B3332" s="1">
        <v>45942</v>
      </c>
      <c r="C3332" t="s">
        <v>3286</v>
      </c>
      <c r="D3332" t="s">
        <v>21</v>
      </c>
      <c r="E3332" t="s">
        <v>55</v>
      </c>
      <c r="F3332" t="s">
        <v>56</v>
      </c>
      <c r="G3332" t="s">
        <v>24</v>
      </c>
      <c r="H3332" t="s">
        <v>51</v>
      </c>
      <c r="I3332" t="s">
        <v>70</v>
      </c>
      <c r="J3332" t="s">
        <v>27</v>
      </c>
      <c r="K3332">
        <v>5</v>
      </c>
      <c r="L3332">
        <v>42</v>
      </c>
      <c r="M3332">
        <v>0.15</v>
      </c>
      <c r="N3332">
        <v>178.5</v>
      </c>
      <c r="O3332">
        <v>58.5</v>
      </c>
      <c r="P3332" t="s">
        <v>28</v>
      </c>
      <c r="Q3332" t="s">
        <v>91</v>
      </c>
      <c r="R3332" t="s">
        <v>36</v>
      </c>
      <c r="S3332">
        <v>4.3</v>
      </c>
      <c r="T3332">
        <f>YEAR(tblOrders[[#This Row],[Order Date]])</f>
        <v>2025</v>
      </c>
      <c r="U3332" t="str">
        <f>TEXT(tblOrders[[#This Row],[Order Date]],"mmm-yyyy")</f>
        <v>Oct-2025</v>
      </c>
      <c r="V3332" s="4">
        <f>tblOrders[[#This Row],[Profit]]/tblOrders[[#This Row],[Sales Amount]]</f>
        <v>0.32773109243697479</v>
      </c>
      <c r="W3332" t="str">
        <f>VLOOKUP(tblOrders[[#This Row],[City]],CityRegion,2,0)</f>
        <v>South</v>
      </c>
      <c r="X3332" t="str">
        <f>VLOOKUP(tblOrders[[#This Row],[City]],lookups!A:C,3,0)</f>
        <v>Telengana</v>
      </c>
    </row>
    <row r="3333" spans="1:24" x14ac:dyDescent="0.25">
      <c r="A3333" t="s">
        <v>5267</v>
      </c>
      <c r="B3333" s="1">
        <v>45677</v>
      </c>
      <c r="C3333" t="s">
        <v>2190</v>
      </c>
      <c r="D3333" t="s">
        <v>39</v>
      </c>
      <c r="E3333" t="s">
        <v>114</v>
      </c>
      <c r="F3333" t="s">
        <v>115</v>
      </c>
      <c r="G3333" t="s">
        <v>42</v>
      </c>
      <c r="H3333" t="s">
        <v>116</v>
      </c>
      <c r="I3333" t="s">
        <v>84</v>
      </c>
      <c r="J3333" t="s">
        <v>34</v>
      </c>
      <c r="K3333">
        <v>2</v>
      </c>
      <c r="L3333">
        <v>12</v>
      </c>
      <c r="M3333">
        <v>0.15</v>
      </c>
      <c r="N3333">
        <v>20.399999999999999</v>
      </c>
      <c r="O3333">
        <v>8.4</v>
      </c>
      <c r="P3333" t="s">
        <v>111</v>
      </c>
      <c r="Q3333" t="s">
        <v>29</v>
      </c>
      <c r="R3333" t="s">
        <v>36</v>
      </c>
      <c r="S3333">
        <v>2.9</v>
      </c>
      <c r="T3333">
        <f>YEAR(tblOrders[[#This Row],[Order Date]])</f>
        <v>2025</v>
      </c>
      <c r="U3333" t="str">
        <f>TEXT(tblOrders[[#This Row],[Order Date]],"mmm-yyyy")</f>
        <v>Jan-2025</v>
      </c>
      <c r="V3333" s="4">
        <f>tblOrders[[#This Row],[Profit]]/tblOrders[[#This Row],[Sales Amount]]</f>
        <v>0.41176470588235298</v>
      </c>
      <c r="W3333" t="str">
        <f>VLOOKUP(tblOrders[[#This Row],[City]],CityRegion,2,0)</f>
        <v>West</v>
      </c>
      <c r="X3333" t="str">
        <f>VLOOKUP(tblOrders[[#This Row],[City]],lookups!A:C,3,0)</f>
        <v>Maharashtra</v>
      </c>
    </row>
    <row r="3334" spans="1:24" x14ac:dyDescent="0.25">
      <c r="A3334" t="s">
        <v>5268</v>
      </c>
      <c r="B3334" s="1">
        <v>45819</v>
      </c>
      <c r="C3334" t="s">
        <v>2499</v>
      </c>
      <c r="D3334" t="s">
        <v>21</v>
      </c>
      <c r="E3334" t="s">
        <v>60</v>
      </c>
      <c r="F3334" t="s">
        <v>61</v>
      </c>
      <c r="G3334" t="s">
        <v>62</v>
      </c>
      <c r="H3334" t="s">
        <v>63</v>
      </c>
      <c r="I3334" t="s">
        <v>130</v>
      </c>
      <c r="J3334" t="s">
        <v>27</v>
      </c>
      <c r="K3334">
        <v>3</v>
      </c>
      <c r="L3334">
        <v>45</v>
      </c>
      <c r="M3334">
        <v>0.2</v>
      </c>
      <c r="N3334">
        <v>108</v>
      </c>
      <c r="O3334">
        <v>30</v>
      </c>
      <c r="P3334" t="s">
        <v>28</v>
      </c>
      <c r="Q3334" t="s">
        <v>91</v>
      </c>
      <c r="R3334" t="s">
        <v>36</v>
      </c>
      <c r="S3334">
        <v>3.4</v>
      </c>
      <c r="T3334">
        <f>YEAR(tblOrders[[#This Row],[Order Date]])</f>
        <v>2025</v>
      </c>
      <c r="U3334" t="str">
        <f>TEXT(tblOrders[[#This Row],[Order Date]],"mmm-yyyy")</f>
        <v>Jun-2025</v>
      </c>
      <c r="V3334" s="4">
        <f>tblOrders[[#This Row],[Profit]]/tblOrders[[#This Row],[Sales Amount]]</f>
        <v>0.27777777777777779</v>
      </c>
      <c r="W3334" t="str">
        <f>VLOOKUP(tblOrders[[#This Row],[City]],CityRegion,2,0)</f>
        <v>West</v>
      </c>
      <c r="X3334" t="str">
        <f>VLOOKUP(tblOrders[[#This Row],[City]],lookups!A:C,3,0)</f>
        <v>Maharashtra</v>
      </c>
    </row>
    <row r="3335" spans="1:24" x14ac:dyDescent="0.25">
      <c r="A3335" t="s">
        <v>5269</v>
      </c>
      <c r="B3335" s="1">
        <v>45899</v>
      </c>
      <c r="C3335" t="s">
        <v>170</v>
      </c>
      <c r="D3335" t="s">
        <v>21</v>
      </c>
      <c r="E3335" t="s">
        <v>73</v>
      </c>
      <c r="F3335" t="s">
        <v>74</v>
      </c>
      <c r="G3335" t="s">
        <v>68</v>
      </c>
      <c r="H3335" t="s">
        <v>75</v>
      </c>
      <c r="I3335" t="s">
        <v>84</v>
      </c>
      <c r="J3335" t="s">
        <v>27</v>
      </c>
      <c r="K3335">
        <v>3</v>
      </c>
      <c r="L3335">
        <v>65</v>
      </c>
      <c r="M3335">
        <v>0.05</v>
      </c>
      <c r="N3335">
        <v>185.25</v>
      </c>
      <c r="O3335">
        <v>71.25</v>
      </c>
      <c r="P3335" t="s">
        <v>28</v>
      </c>
      <c r="Q3335" t="s">
        <v>46</v>
      </c>
      <c r="R3335" t="s">
        <v>36</v>
      </c>
      <c r="S3335">
        <v>3.1</v>
      </c>
      <c r="T3335">
        <f>YEAR(tblOrders[[#This Row],[Order Date]])</f>
        <v>2025</v>
      </c>
      <c r="U3335" t="str">
        <f>TEXT(tblOrders[[#This Row],[Order Date]],"mmm-yyyy")</f>
        <v>Aug-2025</v>
      </c>
      <c r="V3335" s="4">
        <f>tblOrders[[#This Row],[Profit]]/tblOrders[[#This Row],[Sales Amount]]</f>
        <v>0.38461538461538464</v>
      </c>
      <c r="W3335" t="str">
        <f>VLOOKUP(tblOrders[[#This Row],[City]],CityRegion,2,0)</f>
        <v>West</v>
      </c>
      <c r="X3335" t="str">
        <f>VLOOKUP(tblOrders[[#This Row],[City]],lookups!A:C,3,0)</f>
        <v>Maharashtra</v>
      </c>
    </row>
    <row r="3336" spans="1:24" x14ac:dyDescent="0.25">
      <c r="A3336" t="s">
        <v>5270</v>
      </c>
      <c r="B3336" s="1">
        <v>45782</v>
      </c>
      <c r="C3336" t="s">
        <v>269</v>
      </c>
      <c r="D3336" t="s">
        <v>39</v>
      </c>
      <c r="E3336" t="s">
        <v>114</v>
      </c>
      <c r="F3336" t="s">
        <v>115</v>
      </c>
      <c r="G3336" t="s">
        <v>42</v>
      </c>
      <c r="H3336" t="s">
        <v>116</v>
      </c>
      <c r="I3336" t="s">
        <v>76</v>
      </c>
      <c r="J3336" t="s">
        <v>34</v>
      </c>
      <c r="K3336">
        <v>1</v>
      </c>
      <c r="L3336">
        <v>12</v>
      </c>
      <c r="M3336">
        <v>0</v>
      </c>
      <c r="N3336">
        <v>12</v>
      </c>
      <c r="O3336">
        <v>6</v>
      </c>
      <c r="P3336" t="s">
        <v>28</v>
      </c>
      <c r="Q3336" t="s">
        <v>46</v>
      </c>
      <c r="R3336" t="s">
        <v>36</v>
      </c>
      <c r="S3336">
        <v>3.9</v>
      </c>
      <c r="T3336">
        <f>YEAR(tblOrders[[#This Row],[Order Date]])</f>
        <v>2025</v>
      </c>
      <c r="U3336" t="str">
        <f>TEXT(tblOrders[[#This Row],[Order Date]],"mmm-yyyy")</f>
        <v>May-2025</v>
      </c>
      <c r="V3336" s="4">
        <f>tblOrders[[#This Row],[Profit]]/tblOrders[[#This Row],[Sales Amount]]</f>
        <v>0.5</v>
      </c>
      <c r="W3336" t="str">
        <f>VLOOKUP(tblOrders[[#This Row],[City]],CityRegion,2,0)</f>
        <v>South</v>
      </c>
      <c r="X3336" t="str">
        <f>VLOOKUP(tblOrders[[#This Row],[City]],lookups!A:C,3,0)</f>
        <v>Kerala</v>
      </c>
    </row>
    <row r="3337" spans="1:24" x14ac:dyDescent="0.25">
      <c r="A3337" t="s">
        <v>5271</v>
      </c>
      <c r="B3337" s="1">
        <v>45671</v>
      </c>
      <c r="C3337" t="s">
        <v>5272</v>
      </c>
      <c r="D3337" t="s">
        <v>21</v>
      </c>
      <c r="E3337" t="s">
        <v>94</v>
      </c>
      <c r="F3337" t="s">
        <v>95</v>
      </c>
      <c r="G3337" t="s">
        <v>68</v>
      </c>
      <c r="H3337" t="s">
        <v>96</v>
      </c>
      <c r="I3337" t="s">
        <v>33</v>
      </c>
      <c r="J3337" t="s">
        <v>45</v>
      </c>
      <c r="K3337">
        <v>1</v>
      </c>
      <c r="L3337">
        <v>89</v>
      </c>
      <c r="M3337">
        <v>0.05</v>
      </c>
      <c r="N3337">
        <v>84.55</v>
      </c>
      <c r="O3337">
        <v>29.55</v>
      </c>
      <c r="P3337" t="s">
        <v>28</v>
      </c>
      <c r="Q3337" t="s">
        <v>86</v>
      </c>
      <c r="R3337" t="s">
        <v>30</v>
      </c>
      <c r="S3337">
        <v>4.8</v>
      </c>
      <c r="T3337">
        <f>YEAR(tblOrders[[#This Row],[Order Date]])</f>
        <v>2025</v>
      </c>
      <c r="U3337" t="str">
        <f>TEXT(tblOrders[[#This Row],[Order Date]],"mmm-yyyy")</f>
        <v>Jan-2025</v>
      </c>
      <c r="V3337" s="4">
        <f>tblOrders[[#This Row],[Profit]]/tblOrders[[#This Row],[Sales Amount]]</f>
        <v>0.34949733885274986</v>
      </c>
      <c r="W3337" t="str">
        <f>VLOOKUP(tblOrders[[#This Row],[City]],CityRegion,2,0)</f>
        <v>North</v>
      </c>
      <c r="X3337" t="str">
        <f>VLOOKUP(tblOrders[[#This Row],[City]],lookups!A:C,3,0)</f>
        <v>Delhi</v>
      </c>
    </row>
    <row r="3338" spans="1:24" x14ac:dyDescent="0.25">
      <c r="A3338" t="s">
        <v>5273</v>
      </c>
      <c r="B3338" s="1">
        <v>45704</v>
      </c>
      <c r="C3338" t="s">
        <v>2429</v>
      </c>
      <c r="D3338" t="s">
        <v>21</v>
      </c>
      <c r="E3338" t="s">
        <v>73</v>
      </c>
      <c r="F3338" t="s">
        <v>74</v>
      </c>
      <c r="G3338" t="s">
        <v>68</v>
      </c>
      <c r="H3338" t="s">
        <v>75</v>
      </c>
      <c r="I3338" t="s">
        <v>84</v>
      </c>
      <c r="J3338" t="s">
        <v>34</v>
      </c>
      <c r="K3338">
        <v>2</v>
      </c>
      <c r="L3338">
        <v>65</v>
      </c>
      <c r="M3338">
        <v>0</v>
      </c>
      <c r="N3338">
        <v>130</v>
      </c>
      <c r="O3338">
        <v>54</v>
      </c>
      <c r="P3338" t="s">
        <v>28</v>
      </c>
      <c r="Q3338" t="s">
        <v>35</v>
      </c>
      <c r="R3338" t="s">
        <v>36</v>
      </c>
      <c r="S3338">
        <v>2.9</v>
      </c>
      <c r="T3338">
        <f>YEAR(tblOrders[[#This Row],[Order Date]])</f>
        <v>2025</v>
      </c>
      <c r="U3338" t="str">
        <f>TEXT(tblOrders[[#This Row],[Order Date]],"mmm-yyyy")</f>
        <v>Feb-2025</v>
      </c>
      <c r="V3338" s="4">
        <f>tblOrders[[#This Row],[Profit]]/tblOrders[[#This Row],[Sales Amount]]</f>
        <v>0.41538461538461541</v>
      </c>
      <c r="W3338" t="str">
        <f>VLOOKUP(tblOrders[[#This Row],[City]],CityRegion,2,0)</f>
        <v>West</v>
      </c>
      <c r="X3338" t="str">
        <f>VLOOKUP(tblOrders[[#This Row],[City]],lookups!A:C,3,0)</f>
        <v>Maharashtra</v>
      </c>
    </row>
    <row r="3339" spans="1:24" x14ac:dyDescent="0.25">
      <c r="A3339" t="s">
        <v>5274</v>
      </c>
      <c r="B3339" s="1">
        <v>45810</v>
      </c>
      <c r="C3339" t="s">
        <v>1275</v>
      </c>
      <c r="D3339" t="s">
        <v>21</v>
      </c>
      <c r="E3339" t="s">
        <v>73</v>
      </c>
      <c r="F3339" t="s">
        <v>74</v>
      </c>
      <c r="G3339" t="s">
        <v>68</v>
      </c>
      <c r="H3339" t="s">
        <v>75</v>
      </c>
      <c r="I3339" t="s">
        <v>76</v>
      </c>
      <c r="J3339" t="s">
        <v>34</v>
      </c>
      <c r="K3339">
        <v>4</v>
      </c>
      <c r="L3339">
        <v>65</v>
      </c>
      <c r="M3339">
        <v>0.1</v>
      </c>
      <c r="N3339">
        <v>234</v>
      </c>
      <c r="O3339">
        <v>82</v>
      </c>
      <c r="P3339" t="s">
        <v>28</v>
      </c>
      <c r="Q3339" t="s">
        <v>35</v>
      </c>
      <c r="R3339" t="s">
        <v>36</v>
      </c>
      <c r="S3339">
        <v>3.1</v>
      </c>
      <c r="T3339">
        <f>YEAR(tblOrders[[#This Row],[Order Date]])</f>
        <v>2025</v>
      </c>
      <c r="U3339" t="str">
        <f>TEXT(tblOrders[[#This Row],[Order Date]],"mmm-yyyy")</f>
        <v>Jun-2025</v>
      </c>
      <c r="V3339" s="4">
        <f>tblOrders[[#This Row],[Profit]]/tblOrders[[#This Row],[Sales Amount]]</f>
        <v>0.3504273504273504</v>
      </c>
      <c r="W3339" t="str">
        <f>VLOOKUP(tblOrders[[#This Row],[City]],CityRegion,2,0)</f>
        <v>South</v>
      </c>
      <c r="X3339" t="str">
        <f>VLOOKUP(tblOrders[[#This Row],[City]],lookups!A:C,3,0)</f>
        <v>Kerala</v>
      </c>
    </row>
    <row r="3340" spans="1:24" x14ac:dyDescent="0.25">
      <c r="A3340" t="s">
        <v>5275</v>
      </c>
      <c r="B3340" s="1">
        <v>45780</v>
      </c>
      <c r="C3340" t="s">
        <v>769</v>
      </c>
      <c r="D3340" t="s">
        <v>39</v>
      </c>
      <c r="E3340" t="s">
        <v>49</v>
      </c>
      <c r="F3340" t="s">
        <v>50</v>
      </c>
      <c r="G3340" t="s">
        <v>24</v>
      </c>
      <c r="H3340" t="s">
        <v>51</v>
      </c>
      <c r="I3340" t="s">
        <v>130</v>
      </c>
      <c r="J3340" t="s">
        <v>45</v>
      </c>
      <c r="K3340">
        <v>5</v>
      </c>
      <c r="L3340">
        <v>85</v>
      </c>
      <c r="M3340">
        <v>0.15</v>
      </c>
      <c r="N3340">
        <v>361.25</v>
      </c>
      <c r="O3340">
        <v>101.25</v>
      </c>
      <c r="P3340" t="s">
        <v>28</v>
      </c>
      <c r="Q3340" t="s">
        <v>86</v>
      </c>
      <c r="R3340" t="s">
        <v>36</v>
      </c>
      <c r="S3340">
        <v>2.8</v>
      </c>
      <c r="T3340">
        <f>YEAR(tblOrders[[#This Row],[Order Date]])</f>
        <v>2025</v>
      </c>
      <c r="U3340" t="str">
        <f>TEXT(tblOrders[[#This Row],[Order Date]],"mmm-yyyy")</f>
        <v>May-2025</v>
      </c>
      <c r="V3340" s="4">
        <f>tblOrders[[#This Row],[Profit]]/tblOrders[[#This Row],[Sales Amount]]</f>
        <v>0.28027681660899656</v>
      </c>
      <c r="W3340" t="str">
        <f>VLOOKUP(tblOrders[[#This Row],[City]],CityRegion,2,0)</f>
        <v>West</v>
      </c>
      <c r="X3340" t="str">
        <f>VLOOKUP(tblOrders[[#This Row],[City]],lookups!A:C,3,0)</f>
        <v>Maharashtra</v>
      </c>
    </row>
    <row r="3341" spans="1:24" x14ac:dyDescent="0.25">
      <c r="A3341" t="s">
        <v>5276</v>
      </c>
      <c r="B3341" s="1">
        <v>45700</v>
      </c>
      <c r="C3341" t="s">
        <v>1390</v>
      </c>
      <c r="D3341" t="s">
        <v>39</v>
      </c>
      <c r="E3341" t="s">
        <v>79</v>
      </c>
      <c r="F3341" t="s">
        <v>80</v>
      </c>
      <c r="G3341" t="s">
        <v>68</v>
      </c>
      <c r="H3341" t="s">
        <v>81</v>
      </c>
      <c r="I3341" t="s">
        <v>84</v>
      </c>
      <c r="J3341" t="s">
        <v>45</v>
      </c>
      <c r="K3341">
        <v>5</v>
      </c>
      <c r="L3341">
        <v>799</v>
      </c>
      <c r="M3341">
        <v>0.05</v>
      </c>
      <c r="N3341">
        <v>3795.25</v>
      </c>
      <c r="O3341">
        <v>695.25</v>
      </c>
      <c r="P3341" t="s">
        <v>111</v>
      </c>
      <c r="Q3341" t="s">
        <v>29</v>
      </c>
      <c r="R3341" t="s">
        <v>36</v>
      </c>
      <c r="S3341">
        <v>3.6</v>
      </c>
      <c r="T3341">
        <f>YEAR(tblOrders[[#This Row],[Order Date]])</f>
        <v>2025</v>
      </c>
      <c r="U3341" t="str">
        <f>TEXT(tblOrders[[#This Row],[Order Date]],"mmm-yyyy")</f>
        <v>Feb-2025</v>
      </c>
      <c r="V3341" s="4">
        <f>tblOrders[[#This Row],[Profit]]/tblOrders[[#This Row],[Sales Amount]]</f>
        <v>0.18318951320729859</v>
      </c>
      <c r="W3341" t="str">
        <f>VLOOKUP(tblOrders[[#This Row],[City]],CityRegion,2,0)</f>
        <v>West</v>
      </c>
      <c r="X3341" t="str">
        <f>VLOOKUP(tblOrders[[#This Row],[City]],lookups!A:C,3,0)</f>
        <v>Maharashtra</v>
      </c>
    </row>
    <row r="3342" spans="1:24" x14ac:dyDescent="0.25">
      <c r="A3342" t="s">
        <v>5277</v>
      </c>
      <c r="B3342" s="1">
        <v>45979</v>
      </c>
      <c r="C3342" t="s">
        <v>231</v>
      </c>
      <c r="D3342" t="s">
        <v>21</v>
      </c>
      <c r="E3342" t="s">
        <v>108</v>
      </c>
      <c r="F3342" t="s">
        <v>109</v>
      </c>
      <c r="G3342" t="s">
        <v>62</v>
      </c>
      <c r="H3342" t="s">
        <v>110</v>
      </c>
      <c r="I3342" t="s">
        <v>139</v>
      </c>
      <c r="J3342" t="s">
        <v>45</v>
      </c>
      <c r="K3342">
        <v>4</v>
      </c>
      <c r="L3342">
        <v>110</v>
      </c>
      <c r="M3342">
        <v>0</v>
      </c>
      <c r="N3342">
        <v>440</v>
      </c>
      <c r="O3342">
        <v>168</v>
      </c>
      <c r="P3342" t="s">
        <v>85</v>
      </c>
      <c r="Q3342" t="s">
        <v>91</v>
      </c>
      <c r="R3342" t="s">
        <v>36</v>
      </c>
      <c r="S3342">
        <v>2.9</v>
      </c>
      <c r="T3342">
        <f>YEAR(tblOrders[[#This Row],[Order Date]])</f>
        <v>2025</v>
      </c>
      <c r="U3342" t="str">
        <f>TEXT(tblOrders[[#This Row],[Order Date]],"mmm-yyyy")</f>
        <v>Nov-2025</v>
      </c>
      <c r="V3342" s="4">
        <f>tblOrders[[#This Row],[Profit]]/tblOrders[[#This Row],[Sales Amount]]</f>
        <v>0.38181818181818183</v>
      </c>
      <c r="W3342" t="str">
        <f>VLOOKUP(tblOrders[[#This Row],[City]],CityRegion,2,0)</f>
        <v>South</v>
      </c>
      <c r="X3342" t="str">
        <f>VLOOKUP(tblOrders[[#This Row],[City]],lookups!A:C,3,0)</f>
        <v>Tamil Nadu</v>
      </c>
    </row>
    <row r="3343" spans="1:24" x14ac:dyDescent="0.25">
      <c r="A3343" t="s">
        <v>5278</v>
      </c>
      <c r="B3343" s="1">
        <v>45910</v>
      </c>
      <c r="C3343" t="s">
        <v>5279</v>
      </c>
      <c r="D3343" t="s">
        <v>21</v>
      </c>
      <c r="E3343" t="s">
        <v>40</v>
      </c>
      <c r="F3343" t="s">
        <v>41</v>
      </c>
      <c r="G3343" t="s">
        <v>42</v>
      </c>
      <c r="H3343" t="s">
        <v>43</v>
      </c>
      <c r="I3343" t="s">
        <v>44</v>
      </c>
      <c r="J3343" t="s">
        <v>27</v>
      </c>
      <c r="K3343">
        <v>2</v>
      </c>
      <c r="L3343">
        <v>18</v>
      </c>
      <c r="M3343">
        <v>0.05</v>
      </c>
      <c r="N3343">
        <v>34.200000000000003</v>
      </c>
      <c r="O3343">
        <v>16.2</v>
      </c>
      <c r="P3343" t="s">
        <v>28</v>
      </c>
      <c r="Q3343" t="s">
        <v>46</v>
      </c>
      <c r="R3343" t="s">
        <v>30</v>
      </c>
      <c r="S3343">
        <v>3</v>
      </c>
      <c r="T3343">
        <f>YEAR(tblOrders[[#This Row],[Order Date]])</f>
        <v>2025</v>
      </c>
      <c r="U3343" t="str">
        <f>TEXT(tblOrders[[#This Row],[Order Date]],"mmm-yyyy")</f>
        <v>Sep-2025</v>
      </c>
      <c r="V3343" s="4">
        <f>tblOrders[[#This Row],[Profit]]/tblOrders[[#This Row],[Sales Amount]]</f>
        <v>0.47368421052631571</v>
      </c>
      <c r="W3343" t="str">
        <f>VLOOKUP(tblOrders[[#This Row],[City]],CityRegion,2,0)</f>
        <v>South</v>
      </c>
      <c r="X3343" t="str">
        <f>VLOOKUP(tblOrders[[#This Row],[City]],lookups!A:C,3,0)</f>
        <v>Kerala</v>
      </c>
    </row>
    <row r="3344" spans="1:24" x14ac:dyDescent="0.25">
      <c r="A3344" t="s">
        <v>5280</v>
      </c>
      <c r="B3344" s="1">
        <v>45893</v>
      </c>
      <c r="C3344" t="s">
        <v>870</v>
      </c>
      <c r="D3344" t="s">
        <v>21</v>
      </c>
      <c r="E3344" t="s">
        <v>66</v>
      </c>
      <c r="F3344" t="s">
        <v>67</v>
      </c>
      <c r="G3344" t="s">
        <v>68</v>
      </c>
      <c r="H3344" t="s">
        <v>69</v>
      </c>
      <c r="I3344" t="s">
        <v>33</v>
      </c>
      <c r="J3344" t="s">
        <v>34</v>
      </c>
      <c r="K3344">
        <v>4</v>
      </c>
      <c r="L3344">
        <v>149</v>
      </c>
      <c r="M3344">
        <v>0.2</v>
      </c>
      <c r="N3344">
        <v>476.8</v>
      </c>
      <c r="O3344">
        <v>96.8</v>
      </c>
      <c r="P3344" t="s">
        <v>148</v>
      </c>
      <c r="Q3344" t="s">
        <v>46</v>
      </c>
      <c r="R3344" t="s">
        <v>36</v>
      </c>
      <c r="S3344">
        <v>4.5999999999999996</v>
      </c>
      <c r="T3344">
        <f>YEAR(tblOrders[[#This Row],[Order Date]])</f>
        <v>2025</v>
      </c>
      <c r="U3344" t="str">
        <f>TEXT(tblOrders[[#This Row],[Order Date]],"mmm-yyyy")</f>
        <v>Aug-2025</v>
      </c>
      <c r="V3344" s="4">
        <f>tblOrders[[#This Row],[Profit]]/tblOrders[[#This Row],[Sales Amount]]</f>
        <v>0.2030201342281879</v>
      </c>
      <c r="W3344" t="str">
        <f>VLOOKUP(tblOrders[[#This Row],[City]],CityRegion,2,0)</f>
        <v>North</v>
      </c>
      <c r="X3344" t="str">
        <f>VLOOKUP(tblOrders[[#This Row],[City]],lookups!A:C,3,0)</f>
        <v>Delhi</v>
      </c>
    </row>
    <row r="3345" spans="1:24" x14ac:dyDescent="0.25">
      <c r="A3345" t="s">
        <v>5281</v>
      </c>
      <c r="B3345" s="1">
        <v>45848</v>
      </c>
      <c r="C3345" t="s">
        <v>4663</v>
      </c>
      <c r="D3345" t="s">
        <v>21</v>
      </c>
      <c r="E3345" t="s">
        <v>94</v>
      </c>
      <c r="F3345" t="s">
        <v>95</v>
      </c>
      <c r="G3345" t="s">
        <v>68</v>
      </c>
      <c r="H3345" t="s">
        <v>96</v>
      </c>
      <c r="I3345" t="s">
        <v>130</v>
      </c>
      <c r="J3345" t="s">
        <v>34</v>
      </c>
      <c r="K3345">
        <v>3</v>
      </c>
      <c r="L3345">
        <v>89</v>
      </c>
      <c r="M3345">
        <v>0.1</v>
      </c>
      <c r="N3345">
        <v>240.3</v>
      </c>
      <c r="O3345">
        <v>75.3</v>
      </c>
      <c r="P3345" t="s">
        <v>28</v>
      </c>
      <c r="Q3345" t="s">
        <v>86</v>
      </c>
      <c r="R3345" t="s">
        <v>30</v>
      </c>
      <c r="S3345">
        <v>4.7</v>
      </c>
      <c r="T3345">
        <f>YEAR(tblOrders[[#This Row],[Order Date]])</f>
        <v>2025</v>
      </c>
      <c r="U3345" t="str">
        <f>TEXT(tblOrders[[#This Row],[Order Date]],"mmm-yyyy")</f>
        <v>Jul-2025</v>
      </c>
      <c r="V3345" s="4">
        <f>tblOrders[[#This Row],[Profit]]/tblOrders[[#This Row],[Sales Amount]]</f>
        <v>0.31335830212234705</v>
      </c>
      <c r="W3345" t="str">
        <f>VLOOKUP(tblOrders[[#This Row],[City]],CityRegion,2,0)</f>
        <v>West</v>
      </c>
      <c r="X3345" t="str">
        <f>VLOOKUP(tblOrders[[#This Row],[City]],lookups!A:C,3,0)</f>
        <v>Maharashtra</v>
      </c>
    </row>
    <row r="3346" spans="1:24" x14ac:dyDescent="0.25">
      <c r="A3346" t="s">
        <v>5282</v>
      </c>
      <c r="B3346" s="1">
        <v>45757</v>
      </c>
      <c r="C3346" t="s">
        <v>1232</v>
      </c>
      <c r="D3346" t="s">
        <v>39</v>
      </c>
      <c r="E3346" t="s">
        <v>66</v>
      </c>
      <c r="F3346" t="s">
        <v>67</v>
      </c>
      <c r="G3346" t="s">
        <v>68</v>
      </c>
      <c r="H3346" t="s">
        <v>69</v>
      </c>
      <c r="I3346" t="s">
        <v>130</v>
      </c>
      <c r="J3346" t="s">
        <v>27</v>
      </c>
      <c r="K3346">
        <v>1</v>
      </c>
      <c r="L3346">
        <v>149</v>
      </c>
      <c r="M3346">
        <v>0.2</v>
      </c>
      <c r="N3346">
        <v>119.2</v>
      </c>
      <c r="O3346">
        <v>24.2</v>
      </c>
      <c r="P3346" t="s">
        <v>28</v>
      </c>
      <c r="Q3346" t="s">
        <v>86</v>
      </c>
      <c r="R3346" t="s">
        <v>36</v>
      </c>
      <c r="S3346">
        <v>2.8</v>
      </c>
      <c r="T3346">
        <f>YEAR(tblOrders[[#This Row],[Order Date]])</f>
        <v>2025</v>
      </c>
      <c r="U3346" t="str">
        <f>TEXT(tblOrders[[#This Row],[Order Date]],"mmm-yyyy")</f>
        <v>Apr-2025</v>
      </c>
      <c r="V3346" s="4">
        <f>tblOrders[[#This Row],[Profit]]/tblOrders[[#This Row],[Sales Amount]]</f>
        <v>0.2030201342281879</v>
      </c>
      <c r="W3346" t="str">
        <f>VLOOKUP(tblOrders[[#This Row],[City]],CityRegion,2,0)</f>
        <v>West</v>
      </c>
      <c r="X3346" t="str">
        <f>VLOOKUP(tblOrders[[#This Row],[City]],lookups!A:C,3,0)</f>
        <v>Maharashtra</v>
      </c>
    </row>
    <row r="3347" spans="1:24" x14ac:dyDescent="0.25">
      <c r="A3347" t="s">
        <v>5283</v>
      </c>
      <c r="B3347" s="1">
        <v>45847</v>
      </c>
      <c r="C3347" t="s">
        <v>3158</v>
      </c>
      <c r="D3347" t="s">
        <v>39</v>
      </c>
      <c r="E3347" t="s">
        <v>66</v>
      </c>
      <c r="F3347" t="s">
        <v>67</v>
      </c>
      <c r="G3347" t="s">
        <v>68</v>
      </c>
      <c r="H3347" t="s">
        <v>69</v>
      </c>
      <c r="I3347" t="s">
        <v>57</v>
      </c>
      <c r="J3347" t="s">
        <v>27</v>
      </c>
      <c r="K3347">
        <v>4</v>
      </c>
      <c r="L3347">
        <v>149</v>
      </c>
      <c r="M3347">
        <v>0</v>
      </c>
      <c r="N3347">
        <v>596</v>
      </c>
      <c r="O3347">
        <v>216</v>
      </c>
      <c r="P3347" t="s">
        <v>85</v>
      </c>
      <c r="Q3347" t="s">
        <v>86</v>
      </c>
      <c r="R3347" t="s">
        <v>36</v>
      </c>
      <c r="S3347">
        <v>5</v>
      </c>
      <c r="T3347">
        <f>YEAR(tblOrders[[#This Row],[Order Date]])</f>
        <v>2025</v>
      </c>
      <c r="U3347" t="str">
        <f>TEXT(tblOrders[[#This Row],[Order Date]],"mmm-yyyy")</f>
        <v>Jul-2025</v>
      </c>
      <c r="V3347" s="4">
        <f>tblOrders[[#This Row],[Profit]]/tblOrders[[#This Row],[Sales Amount]]</f>
        <v>0.36241610738255031</v>
      </c>
      <c r="W3347" t="str">
        <f>VLOOKUP(tblOrders[[#This Row],[City]],CityRegion,2,0)</f>
        <v>South</v>
      </c>
      <c r="X3347" t="str">
        <f>VLOOKUP(tblOrders[[#This Row],[City]],lookups!A:C,3,0)</f>
        <v>Kerala</v>
      </c>
    </row>
    <row r="3348" spans="1:24" x14ac:dyDescent="0.25">
      <c r="A3348" t="s">
        <v>5284</v>
      </c>
      <c r="B3348" s="1">
        <v>45757</v>
      </c>
      <c r="C3348" t="s">
        <v>5285</v>
      </c>
      <c r="D3348" t="s">
        <v>21</v>
      </c>
      <c r="E3348" t="s">
        <v>114</v>
      </c>
      <c r="F3348" t="s">
        <v>115</v>
      </c>
      <c r="G3348" t="s">
        <v>42</v>
      </c>
      <c r="H3348" t="s">
        <v>116</v>
      </c>
      <c r="I3348" t="s">
        <v>33</v>
      </c>
      <c r="J3348" t="s">
        <v>34</v>
      </c>
      <c r="K3348">
        <v>4</v>
      </c>
      <c r="L3348">
        <v>12</v>
      </c>
      <c r="M3348">
        <v>0.1</v>
      </c>
      <c r="N3348">
        <v>43.2</v>
      </c>
      <c r="O3348">
        <v>19.2</v>
      </c>
      <c r="P3348" t="s">
        <v>28</v>
      </c>
      <c r="Q3348" t="s">
        <v>86</v>
      </c>
      <c r="R3348" t="s">
        <v>30</v>
      </c>
      <c r="S3348">
        <v>3.1</v>
      </c>
      <c r="T3348">
        <f>YEAR(tblOrders[[#This Row],[Order Date]])</f>
        <v>2025</v>
      </c>
      <c r="U3348" t="str">
        <f>TEXT(tblOrders[[#This Row],[Order Date]],"mmm-yyyy")</f>
        <v>Apr-2025</v>
      </c>
      <c r="V3348" s="4">
        <f>tblOrders[[#This Row],[Profit]]/tblOrders[[#This Row],[Sales Amount]]</f>
        <v>0.44444444444444442</v>
      </c>
      <c r="W3348" t="str">
        <f>VLOOKUP(tblOrders[[#This Row],[City]],CityRegion,2,0)</f>
        <v>North</v>
      </c>
      <c r="X3348" t="str">
        <f>VLOOKUP(tblOrders[[#This Row],[City]],lookups!A:C,3,0)</f>
        <v>Delhi</v>
      </c>
    </row>
    <row r="3349" spans="1:24" x14ac:dyDescent="0.25">
      <c r="A3349" t="s">
        <v>5286</v>
      </c>
      <c r="B3349" s="1">
        <v>45920</v>
      </c>
      <c r="C3349" t="s">
        <v>5287</v>
      </c>
      <c r="D3349" t="s">
        <v>39</v>
      </c>
      <c r="E3349" t="s">
        <v>66</v>
      </c>
      <c r="F3349" t="s">
        <v>67</v>
      </c>
      <c r="G3349" t="s">
        <v>68</v>
      </c>
      <c r="H3349" t="s">
        <v>69</v>
      </c>
      <c r="I3349" t="s">
        <v>44</v>
      </c>
      <c r="J3349" t="s">
        <v>27</v>
      </c>
      <c r="K3349">
        <v>1</v>
      </c>
      <c r="L3349">
        <v>149</v>
      </c>
      <c r="M3349">
        <v>0.05</v>
      </c>
      <c r="N3349">
        <v>141.55000000000001</v>
      </c>
      <c r="O3349">
        <v>46.55</v>
      </c>
      <c r="P3349" t="s">
        <v>28</v>
      </c>
      <c r="Q3349" t="s">
        <v>35</v>
      </c>
      <c r="R3349" t="s">
        <v>36</v>
      </c>
      <c r="S3349">
        <v>4.3</v>
      </c>
      <c r="T3349">
        <f>YEAR(tblOrders[[#This Row],[Order Date]])</f>
        <v>2025</v>
      </c>
      <c r="U3349" t="str">
        <f>TEXT(tblOrders[[#This Row],[Order Date]],"mmm-yyyy")</f>
        <v>Sep-2025</v>
      </c>
      <c r="V3349" s="4">
        <f>tblOrders[[#This Row],[Profit]]/tblOrders[[#This Row],[Sales Amount]]</f>
        <v>0.32885906040268453</v>
      </c>
      <c r="W3349" t="str">
        <f>VLOOKUP(tblOrders[[#This Row],[City]],CityRegion,2,0)</f>
        <v>South</v>
      </c>
      <c r="X3349" t="str">
        <f>VLOOKUP(tblOrders[[#This Row],[City]],lookups!A:C,3,0)</f>
        <v>Kerala</v>
      </c>
    </row>
    <row r="3350" spans="1:24" x14ac:dyDescent="0.25">
      <c r="A3350" t="s">
        <v>5288</v>
      </c>
      <c r="B3350" s="1">
        <v>45827</v>
      </c>
      <c r="C3350" t="s">
        <v>5133</v>
      </c>
      <c r="D3350" t="s">
        <v>39</v>
      </c>
      <c r="E3350" t="s">
        <v>66</v>
      </c>
      <c r="F3350" t="s">
        <v>67</v>
      </c>
      <c r="G3350" t="s">
        <v>68</v>
      </c>
      <c r="H3350" t="s">
        <v>69</v>
      </c>
      <c r="I3350" t="s">
        <v>130</v>
      </c>
      <c r="J3350" t="s">
        <v>45</v>
      </c>
      <c r="K3350">
        <v>5</v>
      </c>
      <c r="L3350">
        <v>149</v>
      </c>
      <c r="M3350">
        <v>0.1</v>
      </c>
      <c r="N3350">
        <v>670.5</v>
      </c>
      <c r="O3350">
        <v>195.5</v>
      </c>
      <c r="P3350" t="s">
        <v>28</v>
      </c>
      <c r="Q3350" t="s">
        <v>46</v>
      </c>
      <c r="R3350" t="s">
        <v>36</v>
      </c>
      <c r="S3350">
        <v>4.8</v>
      </c>
      <c r="T3350">
        <f>YEAR(tblOrders[[#This Row],[Order Date]])</f>
        <v>2025</v>
      </c>
      <c r="U3350" t="str">
        <f>TEXT(tblOrders[[#This Row],[Order Date]],"mmm-yyyy")</f>
        <v>Jun-2025</v>
      </c>
      <c r="V3350" s="4">
        <f>tblOrders[[#This Row],[Profit]]/tblOrders[[#This Row],[Sales Amount]]</f>
        <v>0.29157345264727813</v>
      </c>
      <c r="W3350" t="str">
        <f>VLOOKUP(tblOrders[[#This Row],[City]],CityRegion,2,0)</f>
        <v>West</v>
      </c>
      <c r="X3350" t="str">
        <f>VLOOKUP(tblOrders[[#This Row],[City]],lookups!A:C,3,0)</f>
        <v>Maharashtra</v>
      </c>
    </row>
    <row r="3351" spans="1:24" x14ac:dyDescent="0.25">
      <c r="A3351" t="s">
        <v>5289</v>
      </c>
      <c r="B3351" s="1">
        <v>45881</v>
      </c>
      <c r="C3351" t="s">
        <v>2006</v>
      </c>
      <c r="D3351" t="s">
        <v>39</v>
      </c>
      <c r="E3351" t="s">
        <v>94</v>
      </c>
      <c r="F3351" t="s">
        <v>95</v>
      </c>
      <c r="G3351" t="s">
        <v>68</v>
      </c>
      <c r="H3351" t="s">
        <v>96</v>
      </c>
      <c r="I3351" t="s">
        <v>52</v>
      </c>
      <c r="J3351" t="s">
        <v>45</v>
      </c>
      <c r="K3351">
        <v>1</v>
      </c>
      <c r="L3351">
        <v>89</v>
      </c>
      <c r="M3351">
        <v>0</v>
      </c>
      <c r="N3351">
        <v>89</v>
      </c>
      <c r="O3351">
        <v>34</v>
      </c>
      <c r="P3351" t="s">
        <v>28</v>
      </c>
      <c r="Q3351" t="s">
        <v>29</v>
      </c>
      <c r="R3351" t="s">
        <v>36</v>
      </c>
      <c r="S3351">
        <v>3.1</v>
      </c>
      <c r="T3351">
        <f>YEAR(tblOrders[[#This Row],[Order Date]])</f>
        <v>2025</v>
      </c>
      <c r="U3351" t="str">
        <f>TEXT(tblOrders[[#This Row],[Order Date]],"mmm-yyyy")</f>
        <v>Aug-2025</v>
      </c>
      <c r="V3351" s="4">
        <f>tblOrders[[#This Row],[Profit]]/tblOrders[[#This Row],[Sales Amount]]</f>
        <v>0.38202247191011235</v>
      </c>
      <c r="W3351" t="str">
        <f>VLOOKUP(tblOrders[[#This Row],[City]],CityRegion,2,0)</f>
        <v>South</v>
      </c>
      <c r="X3351" t="str">
        <f>VLOOKUP(tblOrders[[#This Row],[City]],lookups!A:C,3,0)</f>
        <v>Kerala</v>
      </c>
    </row>
    <row r="3352" spans="1:24" x14ac:dyDescent="0.25">
      <c r="A3352" t="s">
        <v>5290</v>
      </c>
      <c r="B3352" s="1">
        <v>45752</v>
      </c>
      <c r="C3352" t="s">
        <v>227</v>
      </c>
      <c r="D3352" t="s">
        <v>39</v>
      </c>
      <c r="E3352" t="s">
        <v>101</v>
      </c>
      <c r="F3352" t="s">
        <v>102</v>
      </c>
      <c r="G3352" t="s">
        <v>24</v>
      </c>
      <c r="H3352" t="s">
        <v>103</v>
      </c>
      <c r="I3352" t="s">
        <v>139</v>
      </c>
      <c r="J3352" t="s">
        <v>34</v>
      </c>
      <c r="K3352">
        <v>1</v>
      </c>
      <c r="L3352">
        <v>120</v>
      </c>
      <c r="M3352">
        <v>0.15</v>
      </c>
      <c r="N3352">
        <v>102</v>
      </c>
      <c r="O3352">
        <v>24</v>
      </c>
      <c r="P3352" t="s">
        <v>111</v>
      </c>
      <c r="Q3352" t="s">
        <v>91</v>
      </c>
      <c r="R3352" t="s">
        <v>36</v>
      </c>
      <c r="S3352">
        <v>2.6</v>
      </c>
      <c r="T3352">
        <f>YEAR(tblOrders[[#This Row],[Order Date]])</f>
        <v>2025</v>
      </c>
      <c r="U3352" t="str">
        <f>TEXT(tblOrders[[#This Row],[Order Date]],"mmm-yyyy")</f>
        <v>Apr-2025</v>
      </c>
      <c r="V3352" s="4">
        <f>tblOrders[[#This Row],[Profit]]/tblOrders[[#This Row],[Sales Amount]]</f>
        <v>0.23529411764705882</v>
      </c>
      <c r="W3352" t="str">
        <f>VLOOKUP(tblOrders[[#This Row],[City]],CityRegion,2,0)</f>
        <v>South</v>
      </c>
      <c r="X3352" t="str">
        <f>VLOOKUP(tblOrders[[#This Row],[City]],lookups!A:C,3,0)</f>
        <v>Tamil Nadu</v>
      </c>
    </row>
    <row r="3353" spans="1:24" x14ac:dyDescent="0.25">
      <c r="A3353" t="s">
        <v>5291</v>
      </c>
      <c r="B3353" s="1">
        <v>45867</v>
      </c>
      <c r="C3353" t="s">
        <v>4385</v>
      </c>
      <c r="D3353" t="s">
        <v>21</v>
      </c>
      <c r="E3353" t="s">
        <v>94</v>
      </c>
      <c r="F3353" t="s">
        <v>95</v>
      </c>
      <c r="G3353" t="s">
        <v>68</v>
      </c>
      <c r="H3353" t="s">
        <v>96</v>
      </c>
      <c r="I3353" t="s">
        <v>44</v>
      </c>
      <c r="J3353" t="s">
        <v>34</v>
      </c>
      <c r="K3353">
        <v>3</v>
      </c>
      <c r="L3353">
        <v>89</v>
      </c>
      <c r="M3353">
        <v>0.15</v>
      </c>
      <c r="N3353">
        <v>226.95</v>
      </c>
      <c r="O3353">
        <v>61.95</v>
      </c>
      <c r="P3353" t="s">
        <v>28</v>
      </c>
      <c r="Q3353" t="s">
        <v>86</v>
      </c>
      <c r="R3353" t="s">
        <v>36</v>
      </c>
      <c r="S3353">
        <v>4.7</v>
      </c>
      <c r="T3353">
        <f>YEAR(tblOrders[[#This Row],[Order Date]])</f>
        <v>2025</v>
      </c>
      <c r="U3353" t="str">
        <f>TEXT(tblOrders[[#This Row],[Order Date]],"mmm-yyyy")</f>
        <v>Jul-2025</v>
      </c>
      <c r="V3353" s="4">
        <f>tblOrders[[#This Row],[Profit]]/tblOrders[[#This Row],[Sales Amount]]</f>
        <v>0.2729676140118969</v>
      </c>
      <c r="W3353" t="str">
        <f>VLOOKUP(tblOrders[[#This Row],[City]],CityRegion,2,0)</f>
        <v>South</v>
      </c>
      <c r="X3353" t="str">
        <f>VLOOKUP(tblOrders[[#This Row],[City]],lookups!A:C,3,0)</f>
        <v>Kerala</v>
      </c>
    </row>
    <row r="3354" spans="1:24" x14ac:dyDescent="0.25">
      <c r="A3354" t="s">
        <v>5292</v>
      </c>
      <c r="B3354" s="1">
        <v>46002</v>
      </c>
      <c r="C3354" t="s">
        <v>5293</v>
      </c>
      <c r="D3354" t="s">
        <v>39</v>
      </c>
      <c r="E3354" t="s">
        <v>94</v>
      </c>
      <c r="F3354" t="s">
        <v>95</v>
      </c>
      <c r="G3354" t="s">
        <v>68</v>
      </c>
      <c r="H3354" t="s">
        <v>96</v>
      </c>
      <c r="I3354" t="s">
        <v>84</v>
      </c>
      <c r="J3354" t="s">
        <v>27</v>
      </c>
      <c r="K3354">
        <v>2</v>
      </c>
      <c r="L3354">
        <v>89</v>
      </c>
      <c r="M3354">
        <v>0.2</v>
      </c>
      <c r="N3354">
        <v>142.4</v>
      </c>
      <c r="O3354">
        <v>32.4</v>
      </c>
      <c r="P3354" t="s">
        <v>28</v>
      </c>
      <c r="Q3354" t="s">
        <v>29</v>
      </c>
      <c r="R3354" t="s">
        <v>30</v>
      </c>
      <c r="S3354">
        <v>3.2</v>
      </c>
      <c r="T3354">
        <f>YEAR(tblOrders[[#This Row],[Order Date]])</f>
        <v>2025</v>
      </c>
      <c r="U3354" t="str">
        <f>TEXT(tblOrders[[#This Row],[Order Date]],"mmm-yyyy")</f>
        <v>Dec-2025</v>
      </c>
      <c r="V3354" s="4">
        <f>tblOrders[[#This Row],[Profit]]/tblOrders[[#This Row],[Sales Amount]]</f>
        <v>0.22752808988764042</v>
      </c>
      <c r="W3354" t="str">
        <f>VLOOKUP(tblOrders[[#This Row],[City]],CityRegion,2,0)</f>
        <v>West</v>
      </c>
      <c r="X3354" t="str">
        <f>VLOOKUP(tblOrders[[#This Row],[City]],lookups!A:C,3,0)</f>
        <v>Maharashtra</v>
      </c>
    </row>
    <row r="3355" spans="1:24" x14ac:dyDescent="0.25">
      <c r="A3355" t="s">
        <v>5294</v>
      </c>
      <c r="B3355" s="1">
        <v>45912</v>
      </c>
      <c r="C3355" t="s">
        <v>5295</v>
      </c>
      <c r="D3355" t="s">
        <v>39</v>
      </c>
      <c r="E3355" t="s">
        <v>55</v>
      </c>
      <c r="F3355" t="s">
        <v>56</v>
      </c>
      <c r="G3355" t="s">
        <v>24</v>
      </c>
      <c r="H3355" t="s">
        <v>51</v>
      </c>
      <c r="I3355" t="s">
        <v>76</v>
      </c>
      <c r="J3355" t="s">
        <v>27</v>
      </c>
      <c r="K3355">
        <v>5</v>
      </c>
      <c r="L3355">
        <v>42</v>
      </c>
      <c r="M3355">
        <v>0.15</v>
      </c>
      <c r="N3355">
        <v>178.5</v>
      </c>
      <c r="O3355">
        <v>58.5</v>
      </c>
      <c r="P3355" t="s">
        <v>148</v>
      </c>
      <c r="Q3355" t="s">
        <v>86</v>
      </c>
      <c r="R3355" t="s">
        <v>36</v>
      </c>
      <c r="S3355">
        <v>2.7</v>
      </c>
      <c r="T3355">
        <f>YEAR(tblOrders[[#This Row],[Order Date]])</f>
        <v>2025</v>
      </c>
      <c r="U3355" t="str">
        <f>TEXT(tblOrders[[#This Row],[Order Date]],"mmm-yyyy")</f>
        <v>Sep-2025</v>
      </c>
      <c r="V3355" s="4">
        <f>tblOrders[[#This Row],[Profit]]/tblOrders[[#This Row],[Sales Amount]]</f>
        <v>0.32773109243697479</v>
      </c>
      <c r="W3355" t="str">
        <f>VLOOKUP(tblOrders[[#This Row],[City]],CityRegion,2,0)</f>
        <v>South</v>
      </c>
      <c r="X3355" t="str">
        <f>VLOOKUP(tblOrders[[#This Row],[City]],lookups!A:C,3,0)</f>
        <v>Kerala</v>
      </c>
    </row>
    <row r="3356" spans="1:24" x14ac:dyDescent="0.25">
      <c r="A3356" t="s">
        <v>5296</v>
      </c>
      <c r="B3356" s="1">
        <v>45924</v>
      </c>
      <c r="C3356" t="s">
        <v>759</v>
      </c>
      <c r="D3356" t="s">
        <v>21</v>
      </c>
      <c r="E3356" t="s">
        <v>66</v>
      </c>
      <c r="F3356" t="s">
        <v>67</v>
      </c>
      <c r="G3356" t="s">
        <v>68</v>
      </c>
      <c r="H3356" t="s">
        <v>69</v>
      </c>
      <c r="I3356" t="s">
        <v>70</v>
      </c>
      <c r="J3356" t="s">
        <v>34</v>
      </c>
      <c r="K3356">
        <v>5</v>
      </c>
      <c r="L3356">
        <v>149</v>
      </c>
      <c r="M3356">
        <v>0.2</v>
      </c>
      <c r="N3356">
        <v>596</v>
      </c>
      <c r="O3356">
        <v>121</v>
      </c>
      <c r="P3356" t="s">
        <v>28</v>
      </c>
      <c r="Q3356" t="s">
        <v>35</v>
      </c>
      <c r="R3356" t="s">
        <v>36</v>
      </c>
      <c r="S3356">
        <v>3.4</v>
      </c>
      <c r="T3356">
        <f>YEAR(tblOrders[[#This Row],[Order Date]])</f>
        <v>2025</v>
      </c>
      <c r="U3356" t="str">
        <f>TEXT(tblOrders[[#This Row],[Order Date]],"mmm-yyyy")</f>
        <v>Sep-2025</v>
      </c>
      <c r="V3356" s="4">
        <f>tblOrders[[#This Row],[Profit]]/tblOrders[[#This Row],[Sales Amount]]</f>
        <v>0.20302013422818793</v>
      </c>
      <c r="W3356" t="str">
        <f>VLOOKUP(tblOrders[[#This Row],[City]],CityRegion,2,0)</f>
        <v>South</v>
      </c>
      <c r="X3356" t="str">
        <f>VLOOKUP(tblOrders[[#This Row],[City]],lookups!A:C,3,0)</f>
        <v>Telengana</v>
      </c>
    </row>
    <row r="3357" spans="1:24" x14ac:dyDescent="0.25">
      <c r="A3357" t="s">
        <v>5297</v>
      </c>
      <c r="B3357" s="1">
        <v>45864</v>
      </c>
      <c r="C3357" t="s">
        <v>90</v>
      </c>
      <c r="D3357" t="s">
        <v>21</v>
      </c>
      <c r="E3357" t="s">
        <v>55</v>
      </c>
      <c r="F3357" t="s">
        <v>56</v>
      </c>
      <c r="G3357" t="s">
        <v>24</v>
      </c>
      <c r="H3357" t="s">
        <v>51</v>
      </c>
      <c r="I3357" t="s">
        <v>52</v>
      </c>
      <c r="J3357" t="s">
        <v>27</v>
      </c>
      <c r="K3357">
        <v>5</v>
      </c>
      <c r="L3357">
        <v>42</v>
      </c>
      <c r="M3357">
        <v>0</v>
      </c>
      <c r="N3357">
        <v>210</v>
      </c>
      <c r="O3357">
        <v>90</v>
      </c>
      <c r="P3357" t="s">
        <v>28</v>
      </c>
      <c r="Q3357" t="s">
        <v>29</v>
      </c>
      <c r="R3357" t="s">
        <v>36</v>
      </c>
      <c r="S3357">
        <v>3.9</v>
      </c>
      <c r="T3357">
        <f>YEAR(tblOrders[[#This Row],[Order Date]])</f>
        <v>2025</v>
      </c>
      <c r="U3357" t="str">
        <f>TEXT(tblOrders[[#This Row],[Order Date]],"mmm-yyyy")</f>
        <v>Jul-2025</v>
      </c>
      <c r="V3357" s="4">
        <f>tblOrders[[#This Row],[Profit]]/tblOrders[[#This Row],[Sales Amount]]</f>
        <v>0.42857142857142855</v>
      </c>
      <c r="W3357" t="str">
        <f>VLOOKUP(tblOrders[[#This Row],[City]],CityRegion,2,0)</f>
        <v>South</v>
      </c>
      <c r="X3357" t="str">
        <f>VLOOKUP(tblOrders[[#This Row],[City]],lookups!A:C,3,0)</f>
        <v>Kerala</v>
      </c>
    </row>
    <row r="3358" spans="1:24" x14ac:dyDescent="0.25">
      <c r="A3358" t="s">
        <v>5298</v>
      </c>
      <c r="B3358" s="1">
        <v>45736</v>
      </c>
      <c r="C3358" t="s">
        <v>3092</v>
      </c>
      <c r="D3358" t="s">
        <v>21</v>
      </c>
      <c r="E3358" t="s">
        <v>66</v>
      </c>
      <c r="F3358" t="s">
        <v>67</v>
      </c>
      <c r="G3358" t="s">
        <v>68</v>
      </c>
      <c r="H3358" t="s">
        <v>69</v>
      </c>
      <c r="I3358" t="s">
        <v>130</v>
      </c>
      <c r="J3358" t="s">
        <v>34</v>
      </c>
      <c r="K3358">
        <v>3</v>
      </c>
      <c r="L3358">
        <v>149</v>
      </c>
      <c r="M3358">
        <v>0.2</v>
      </c>
      <c r="N3358">
        <v>357.6</v>
      </c>
      <c r="O3358">
        <v>72.599999999999994</v>
      </c>
      <c r="P3358" t="s">
        <v>28</v>
      </c>
      <c r="Q3358" t="s">
        <v>29</v>
      </c>
      <c r="R3358" t="s">
        <v>36</v>
      </c>
      <c r="S3358">
        <v>2.8</v>
      </c>
      <c r="T3358">
        <f>YEAR(tblOrders[[#This Row],[Order Date]])</f>
        <v>2025</v>
      </c>
      <c r="U3358" t="str">
        <f>TEXT(tblOrders[[#This Row],[Order Date]],"mmm-yyyy")</f>
        <v>Mar-2025</v>
      </c>
      <c r="V3358" s="4">
        <f>tblOrders[[#This Row],[Profit]]/tblOrders[[#This Row],[Sales Amount]]</f>
        <v>0.2030201342281879</v>
      </c>
      <c r="W3358" t="str">
        <f>VLOOKUP(tblOrders[[#This Row],[City]],CityRegion,2,0)</f>
        <v>West</v>
      </c>
      <c r="X3358" t="str">
        <f>VLOOKUP(tblOrders[[#This Row],[City]],lookups!A:C,3,0)</f>
        <v>Maharashtra</v>
      </c>
    </row>
    <row r="3359" spans="1:24" x14ac:dyDescent="0.25">
      <c r="A3359" t="s">
        <v>5299</v>
      </c>
      <c r="B3359" s="1">
        <v>45787</v>
      </c>
      <c r="C3359" t="s">
        <v>5300</v>
      </c>
      <c r="D3359" t="s">
        <v>21</v>
      </c>
      <c r="E3359" t="s">
        <v>79</v>
      </c>
      <c r="F3359" t="s">
        <v>80</v>
      </c>
      <c r="G3359" t="s">
        <v>68</v>
      </c>
      <c r="H3359" t="s">
        <v>81</v>
      </c>
      <c r="I3359" t="s">
        <v>52</v>
      </c>
      <c r="J3359" t="s">
        <v>45</v>
      </c>
      <c r="K3359">
        <v>3</v>
      </c>
      <c r="L3359">
        <v>799</v>
      </c>
      <c r="M3359">
        <v>0.2</v>
      </c>
      <c r="N3359">
        <v>1917.6</v>
      </c>
      <c r="O3359">
        <v>57.6</v>
      </c>
      <c r="P3359" t="s">
        <v>28</v>
      </c>
      <c r="Q3359" t="s">
        <v>91</v>
      </c>
      <c r="R3359" t="s">
        <v>123</v>
      </c>
      <c r="S3359">
        <v>4.7</v>
      </c>
      <c r="T3359">
        <f>YEAR(tblOrders[[#This Row],[Order Date]])</f>
        <v>2025</v>
      </c>
      <c r="U3359" t="str">
        <f>TEXT(tblOrders[[#This Row],[Order Date]],"mmm-yyyy")</f>
        <v>May-2025</v>
      </c>
      <c r="V3359" s="4">
        <f>tblOrders[[#This Row],[Profit]]/tblOrders[[#This Row],[Sales Amount]]</f>
        <v>3.0037546933667086E-2</v>
      </c>
      <c r="W3359" t="str">
        <f>VLOOKUP(tblOrders[[#This Row],[City]],CityRegion,2,0)</f>
        <v>South</v>
      </c>
      <c r="X3359" t="str">
        <f>VLOOKUP(tblOrders[[#This Row],[City]],lookups!A:C,3,0)</f>
        <v>Kerala</v>
      </c>
    </row>
    <row r="3360" spans="1:24" x14ac:dyDescent="0.25">
      <c r="A3360" t="s">
        <v>5301</v>
      </c>
      <c r="B3360" s="1">
        <v>45817</v>
      </c>
      <c r="C3360" t="s">
        <v>5302</v>
      </c>
      <c r="D3360" t="s">
        <v>39</v>
      </c>
      <c r="E3360" t="s">
        <v>60</v>
      </c>
      <c r="F3360" t="s">
        <v>61</v>
      </c>
      <c r="G3360" t="s">
        <v>62</v>
      </c>
      <c r="H3360" t="s">
        <v>63</v>
      </c>
      <c r="I3360" t="s">
        <v>130</v>
      </c>
      <c r="J3360" t="s">
        <v>34</v>
      </c>
      <c r="K3360">
        <v>1</v>
      </c>
      <c r="L3360">
        <v>45</v>
      </c>
      <c r="M3360">
        <v>0.1</v>
      </c>
      <c r="N3360">
        <v>40.5</v>
      </c>
      <c r="O3360">
        <v>14.5</v>
      </c>
      <c r="P3360" t="s">
        <v>148</v>
      </c>
      <c r="Q3360" t="s">
        <v>46</v>
      </c>
      <c r="R3360" t="s">
        <v>36</v>
      </c>
      <c r="S3360">
        <v>4.0999999999999996</v>
      </c>
      <c r="T3360">
        <f>YEAR(tblOrders[[#This Row],[Order Date]])</f>
        <v>2025</v>
      </c>
      <c r="U3360" t="str">
        <f>TEXT(tblOrders[[#This Row],[Order Date]],"mmm-yyyy")</f>
        <v>Jun-2025</v>
      </c>
      <c r="V3360" s="4">
        <f>tblOrders[[#This Row],[Profit]]/tblOrders[[#This Row],[Sales Amount]]</f>
        <v>0.35802469135802467</v>
      </c>
      <c r="W3360" t="str">
        <f>VLOOKUP(tblOrders[[#This Row],[City]],CityRegion,2,0)</f>
        <v>West</v>
      </c>
      <c r="X3360" t="str">
        <f>VLOOKUP(tblOrders[[#This Row],[City]],lookups!A:C,3,0)</f>
        <v>Maharashtra</v>
      </c>
    </row>
    <row r="3361" spans="1:24" x14ac:dyDescent="0.25">
      <c r="A3361" t="s">
        <v>5303</v>
      </c>
      <c r="B3361" s="1">
        <v>45674</v>
      </c>
      <c r="C3361" t="s">
        <v>968</v>
      </c>
      <c r="D3361" t="s">
        <v>39</v>
      </c>
      <c r="E3361" t="s">
        <v>60</v>
      </c>
      <c r="F3361" t="s">
        <v>61</v>
      </c>
      <c r="G3361" t="s">
        <v>62</v>
      </c>
      <c r="H3361" t="s">
        <v>63</v>
      </c>
      <c r="I3361" t="s">
        <v>33</v>
      </c>
      <c r="J3361" t="s">
        <v>27</v>
      </c>
      <c r="K3361">
        <v>3</v>
      </c>
      <c r="L3361">
        <v>45</v>
      </c>
      <c r="M3361">
        <v>0.1</v>
      </c>
      <c r="N3361">
        <v>121.5</v>
      </c>
      <c r="O3361">
        <v>43.5</v>
      </c>
      <c r="P3361" t="s">
        <v>28</v>
      </c>
      <c r="Q3361" t="s">
        <v>86</v>
      </c>
      <c r="R3361" t="s">
        <v>36</v>
      </c>
      <c r="S3361">
        <v>4.0999999999999996</v>
      </c>
      <c r="T3361">
        <f>YEAR(tblOrders[[#This Row],[Order Date]])</f>
        <v>2025</v>
      </c>
      <c r="U3361" t="str">
        <f>TEXT(tblOrders[[#This Row],[Order Date]],"mmm-yyyy")</f>
        <v>Jan-2025</v>
      </c>
      <c r="V3361" s="4">
        <f>tblOrders[[#This Row],[Profit]]/tblOrders[[#This Row],[Sales Amount]]</f>
        <v>0.35802469135802467</v>
      </c>
      <c r="W3361" t="str">
        <f>VLOOKUP(tblOrders[[#This Row],[City]],CityRegion,2,0)</f>
        <v>North</v>
      </c>
      <c r="X3361" t="str">
        <f>VLOOKUP(tblOrders[[#This Row],[City]],lookups!A:C,3,0)</f>
        <v>Delhi</v>
      </c>
    </row>
    <row r="3362" spans="1:24" x14ac:dyDescent="0.25">
      <c r="A3362" t="s">
        <v>5304</v>
      </c>
      <c r="B3362" s="1">
        <v>45862</v>
      </c>
      <c r="C3362" t="s">
        <v>5305</v>
      </c>
      <c r="D3362" t="s">
        <v>21</v>
      </c>
      <c r="E3362" t="s">
        <v>79</v>
      </c>
      <c r="F3362" t="s">
        <v>80</v>
      </c>
      <c r="G3362" t="s">
        <v>68</v>
      </c>
      <c r="H3362" t="s">
        <v>81</v>
      </c>
      <c r="I3362" t="s">
        <v>57</v>
      </c>
      <c r="J3362" t="s">
        <v>27</v>
      </c>
      <c r="K3362">
        <v>4</v>
      </c>
      <c r="L3362">
        <v>799</v>
      </c>
      <c r="M3362">
        <v>0.1</v>
      </c>
      <c r="N3362">
        <v>2876.4</v>
      </c>
      <c r="O3362">
        <v>396.4</v>
      </c>
      <c r="P3362" t="s">
        <v>28</v>
      </c>
      <c r="Q3362" t="s">
        <v>29</v>
      </c>
      <c r="R3362" t="s">
        <v>123</v>
      </c>
      <c r="S3362">
        <v>5</v>
      </c>
      <c r="T3362">
        <f>YEAR(tblOrders[[#This Row],[Order Date]])</f>
        <v>2025</v>
      </c>
      <c r="U3362" t="str">
        <f>TEXT(tblOrders[[#This Row],[Order Date]],"mmm-yyyy")</f>
        <v>Jul-2025</v>
      </c>
      <c r="V3362" s="4">
        <f>tblOrders[[#This Row],[Profit]]/tblOrders[[#This Row],[Sales Amount]]</f>
        <v>0.13781115282992629</v>
      </c>
      <c r="W3362" t="str">
        <f>VLOOKUP(tblOrders[[#This Row],[City]],CityRegion,2,0)</f>
        <v>South</v>
      </c>
      <c r="X3362" t="str">
        <f>VLOOKUP(tblOrders[[#This Row],[City]],lookups!A:C,3,0)</f>
        <v>Kerala</v>
      </c>
    </row>
    <row r="3363" spans="1:24" x14ac:dyDescent="0.25">
      <c r="A3363" t="s">
        <v>5306</v>
      </c>
      <c r="B3363" s="1">
        <v>46004</v>
      </c>
      <c r="C3363" t="s">
        <v>3905</v>
      </c>
      <c r="D3363" t="s">
        <v>39</v>
      </c>
      <c r="E3363" t="s">
        <v>79</v>
      </c>
      <c r="F3363" t="s">
        <v>80</v>
      </c>
      <c r="G3363" t="s">
        <v>68</v>
      </c>
      <c r="H3363" t="s">
        <v>81</v>
      </c>
      <c r="I3363" t="s">
        <v>44</v>
      </c>
      <c r="J3363" t="s">
        <v>34</v>
      </c>
      <c r="K3363">
        <v>5</v>
      </c>
      <c r="L3363">
        <v>799</v>
      </c>
      <c r="M3363">
        <v>0.15</v>
      </c>
      <c r="N3363">
        <v>3395.75</v>
      </c>
      <c r="O3363">
        <v>295.75</v>
      </c>
      <c r="P3363" t="s">
        <v>28</v>
      </c>
      <c r="Q3363" t="s">
        <v>29</v>
      </c>
      <c r="R3363" t="s">
        <v>123</v>
      </c>
      <c r="S3363">
        <v>3.4</v>
      </c>
      <c r="T3363">
        <f>YEAR(tblOrders[[#This Row],[Order Date]])</f>
        <v>2025</v>
      </c>
      <c r="U3363" t="str">
        <f>TEXT(tblOrders[[#This Row],[Order Date]],"mmm-yyyy")</f>
        <v>Dec-2025</v>
      </c>
      <c r="V3363" s="4">
        <f>tblOrders[[#This Row],[Profit]]/tblOrders[[#This Row],[Sales Amount]]</f>
        <v>8.7094161819921967E-2</v>
      </c>
      <c r="W3363" t="str">
        <f>VLOOKUP(tblOrders[[#This Row],[City]],CityRegion,2,0)</f>
        <v>South</v>
      </c>
      <c r="X3363" t="str">
        <f>VLOOKUP(tblOrders[[#This Row],[City]],lookups!A:C,3,0)</f>
        <v>Kerala</v>
      </c>
    </row>
    <row r="3364" spans="1:24" x14ac:dyDescent="0.25">
      <c r="A3364" t="s">
        <v>5307</v>
      </c>
      <c r="B3364" s="1">
        <v>45675</v>
      </c>
      <c r="C3364" t="s">
        <v>5308</v>
      </c>
      <c r="D3364" t="s">
        <v>21</v>
      </c>
      <c r="E3364" t="s">
        <v>60</v>
      </c>
      <c r="F3364" t="s">
        <v>61</v>
      </c>
      <c r="G3364" t="s">
        <v>62</v>
      </c>
      <c r="H3364" t="s">
        <v>63</v>
      </c>
      <c r="I3364" t="s">
        <v>70</v>
      </c>
      <c r="J3364" t="s">
        <v>45</v>
      </c>
      <c r="K3364">
        <v>4</v>
      </c>
      <c r="L3364">
        <v>45</v>
      </c>
      <c r="M3364">
        <v>0.1</v>
      </c>
      <c r="N3364">
        <v>162</v>
      </c>
      <c r="O3364">
        <v>58</v>
      </c>
      <c r="P3364" t="s">
        <v>28</v>
      </c>
      <c r="Q3364" t="s">
        <v>35</v>
      </c>
      <c r="R3364" t="s">
        <v>36</v>
      </c>
      <c r="S3364">
        <v>2.8</v>
      </c>
      <c r="T3364">
        <f>YEAR(tblOrders[[#This Row],[Order Date]])</f>
        <v>2025</v>
      </c>
      <c r="U3364" t="str">
        <f>TEXT(tblOrders[[#This Row],[Order Date]],"mmm-yyyy")</f>
        <v>Jan-2025</v>
      </c>
      <c r="V3364" s="4">
        <f>tblOrders[[#This Row],[Profit]]/tblOrders[[#This Row],[Sales Amount]]</f>
        <v>0.35802469135802467</v>
      </c>
      <c r="W3364" t="str">
        <f>VLOOKUP(tblOrders[[#This Row],[City]],CityRegion,2,0)</f>
        <v>South</v>
      </c>
      <c r="X3364" t="str">
        <f>VLOOKUP(tblOrders[[#This Row],[City]],lookups!A:C,3,0)</f>
        <v>Telengana</v>
      </c>
    </row>
    <row r="3365" spans="1:24" x14ac:dyDescent="0.25">
      <c r="A3365" t="s">
        <v>5309</v>
      </c>
      <c r="B3365" s="1">
        <v>45876</v>
      </c>
      <c r="C3365" t="s">
        <v>3332</v>
      </c>
      <c r="D3365" t="s">
        <v>21</v>
      </c>
      <c r="E3365" t="s">
        <v>73</v>
      </c>
      <c r="F3365" t="s">
        <v>74</v>
      </c>
      <c r="G3365" t="s">
        <v>68</v>
      </c>
      <c r="H3365" t="s">
        <v>75</v>
      </c>
      <c r="I3365" t="s">
        <v>76</v>
      </c>
      <c r="J3365" t="s">
        <v>34</v>
      </c>
      <c r="K3365">
        <v>5</v>
      </c>
      <c r="L3365">
        <v>65</v>
      </c>
      <c r="M3365">
        <v>0.05</v>
      </c>
      <c r="N3365">
        <v>308.75</v>
      </c>
      <c r="O3365">
        <v>118.75</v>
      </c>
      <c r="P3365" t="s">
        <v>111</v>
      </c>
      <c r="Q3365" t="s">
        <v>46</v>
      </c>
      <c r="R3365" t="s">
        <v>30</v>
      </c>
      <c r="S3365">
        <v>4.3</v>
      </c>
      <c r="T3365">
        <f>YEAR(tblOrders[[#This Row],[Order Date]])</f>
        <v>2025</v>
      </c>
      <c r="U3365" t="str">
        <f>TEXT(tblOrders[[#This Row],[Order Date]],"mmm-yyyy")</f>
        <v>Aug-2025</v>
      </c>
      <c r="V3365" s="4">
        <f>tblOrders[[#This Row],[Profit]]/tblOrders[[#This Row],[Sales Amount]]</f>
        <v>0.38461538461538464</v>
      </c>
      <c r="W3365" t="str">
        <f>VLOOKUP(tblOrders[[#This Row],[City]],CityRegion,2,0)</f>
        <v>South</v>
      </c>
      <c r="X3365" t="str">
        <f>VLOOKUP(tblOrders[[#This Row],[City]],lookups!A:C,3,0)</f>
        <v>Kerala</v>
      </c>
    </row>
    <row r="3366" spans="1:24" x14ac:dyDescent="0.25">
      <c r="A3366" t="s">
        <v>5310</v>
      </c>
      <c r="B3366" s="1">
        <v>45830</v>
      </c>
      <c r="C3366" t="s">
        <v>1142</v>
      </c>
      <c r="D3366" t="s">
        <v>39</v>
      </c>
      <c r="E3366" t="s">
        <v>49</v>
      </c>
      <c r="F3366" t="s">
        <v>50</v>
      </c>
      <c r="G3366" t="s">
        <v>24</v>
      </c>
      <c r="H3366" t="s">
        <v>51</v>
      </c>
      <c r="I3366" t="s">
        <v>70</v>
      </c>
      <c r="J3366" t="s">
        <v>34</v>
      </c>
      <c r="K3366">
        <v>3</v>
      </c>
      <c r="L3366">
        <v>85</v>
      </c>
      <c r="M3366">
        <v>0.2</v>
      </c>
      <c r="N3366">
        <v>204</v>
      </c>
      <c r="O3366">
        <v>48</v>
      </c>
      <c r="P3366" t="s">
        <v>28</v>
      </c>
      <c r="Q3366" t="s">
        <v>86</v>
      </c>
      <c r="R3366" t="s">
        <v>36</v>
      </c>
      <c r="S3366">
        <v>3.6</v>
      </c>
      <c r="T3366">
        <f>YEAR(tblOrders[[#This Row],[Order Date]])</f>
        <v>2025</v>
      </c>
      <c r="U3366" t="str">
        <f>TEXT(tblOrders[[#This Row],[Order Date]],"mmm-yyyy")</f>
        <v>Jun-2025</v>
      </c>
      <c r="V3366" s="4">
        <f>tblOrders[[#This Row],[Profit]]/tblOrders[[#This Row],[Sales Amount]]</f>
        <v>0.23529411764705882</v>
      </c>
      <c r="W3366" t="str">
        <f>VLOOKUP(tblOrders[[#This Row],[City]],CityRegion,2,0)</f>
        <v>South</v>
      </c>
      <c r="X3366" t="str">
        <f>VLOOKUP(tblOrders[[#This Row],[City]],lookups!A:C,3,0)</f>
        <v>Telengana</v>
      </c>
    </row>
    <row r="3367" spans="1:24" x14ac:dyDescent="0.25">
      <c r="A3367" t="s">
        <v>5311</v>
      </c>
      <c r="B3367" s="1">
        <v>45838</v>
      </c>
      <c r="C3367" t="s">
        <v>391</v>
      </c>
      <c r="D3367" t="s">
        <v>21</v>
      </c>
      <c r="E3367" t="s">
        <v>66</v>
      </c>
      <c r="F3367" t="s">
        <v>67</v>
      </c>
      <c r="G3367" t="s">
        <v>68</v>
      </c>
      <c r="H3367" t="s">
        <v>69</v>
      </c>
      <c r="I3367" t="s">
        <v>33</v>
      </c>
      <c r="J3367" t="s">
        <v>27</v>
      </c>
      <c r="K3367">
        <v>1</v>
      </c>
      <c r="L3367">
        <v>149</v>
      </c>
      <c r="M3367">
        <v>0.1</v>
      </c>
      <c r="N3367">
        <v>134.1</v>
      </c>
      <c r="O3367">
        <v>39.1</v>
      </c>
      <c r="P3367" t="s">
        <v>28</v>
      </c>
      <c r="Q3367" t="s">
        <v>35</v>
      </c>
      <c r="R3367" t="s">
        <v>36</v>
      </c>
      <c r="S3367">
        <v>2.8</v>
      </c>
      <c r="T3367">
        <f>YEAR(tblOrders[[#This Row],[Order Date]])</f>
        <v>2025</v>
      </c>
      <c r="U3367" t="str">
        <f>TEXT(tblOrders[[#This Row],[Order Date]],"mmm-yyyy")</f>
        <v>Jun-2025</v>
      </c>
      <c r="V3367" s="4">
        <f>tblOrders[[#This Row],[Profit]]/tblOrders[[#This Row],[Sales Amount]]</f>
        <v>0.29157345264727819</v>
      </c>
      <c r="W3367" t="str">
        <f>VLOOKUP(tblOrders[[#This Row],[City]],CityRegion,2,0)</f>
        <v>North</v>
      </c>
      <c r="X3367" t="str">
        <f>VLOOKUP(tblOrders[[#This Row],[City]],lookups!A:C,3,0)</f>
        <v>Delhi</v>
      </c>
    </row>
    <row r="3368" spans="1:24" x14ac:dyDescent="0.25">
      <c r="A3368" t="s">
        <v>5312</v>
      </c>
      <c r="B3368" s="1">
        <v>45916</v>
      </c>
      <c r="C3368" t="s">
        <v>5313</v>
      </c>
      <c r="D3368" t="s">
        <v>39</v>
      </c>
      <c r="E3368" t="s">
        <v>73</v>
      </c>
      <c r="F3368" t="s">
        <v>74</v>
      </c>
      <c r="G3368" t="s">
        <v>68</v>
      </c>
      <c r="H3368" t="s">
        <v>75</v>
      </c>
      <c r="I3368" t="s">
        <v>57</v>
      </c>
      <c r="J3368" t="s">
        <v>34</v>
      </c>
      <c r="K3368">
        <v>3</v>
      </c>
      <c r="L3368">
        <v>65</v>
      </c>
      <c r="M3368">
        <v>0</v>
      </c>
      <c r="N3368">
        <v>195</v>
      </c>
      <c r="O3368">
        <v>81</v>
      </c>
      <c r="P3368" t="s">
        <v>28</v>
      </c>
      <c r="Q3368" t="s">
        <v>35</v>
      </c>
      <c r="R3368" t="s">
        <v>30</v>
      </c>
      <c r="S3368">
        <v>3.1</v>
      </c>
      <c r="T3368">
        <f>YEAR(tblOrders[[#This Row],[Order Date]])</f>
        <v>2025</v>
      </c>
      <c r="U3368" t="str">
        <f>TEXT(tblOrders[[#This Row],[Order Date]],"mmm-yyyy")</f>
        <v>Sep-2025</v>
      </c>
      <c r="V3368" s="4">
        <f>tblOrders[[#This Row],[Profit]]/tblOrders[[#This Row],[Sales Amount]]</f>
        <v>0.41538461538461541</v>
      </c>
      <c r="W3368" t="str">
        <f>VLOOKUP(tblOrders[[#This Row],[City]],CityRegion,2,0)</f>
        <v>South</v>
      </c>
      <c r="X3368" t="str">
        <f>VLOOKUP(tblOrders[[#This Row],[City]],lookups!A:C,3,0)</f>
        <v>Kerala</v>
      </c>
    </row>
    <row r="3369" spans="1:24" x14ac:dyDescent="0.25">
      <c r="A3369" t="s">
        <v>5314</v>
      </c>
      <c r="B3369" s="1">
        <v>45928</v>
      </c>
      <c r="C3369" t="s">
        <v>5315</v>
      </c>
      <c r="D3369" t="s">
        <v>39</v>
      </c>
      <c r="E3369" t="s">
        <v>66</v>
      </c>
      <c r="F3369" t="s">
        <v>67</v>
      </c>
      <c r="G3369" t="s">
        <v>68</v>
      </c>
      <c r="H3369" t="s">
        <v>69</v>
      </c>
      <c r="I3369" t="s">
        <v>139</v>
      </c>
      <c r="J3369" t="s">
        <v>27</v>
      </c>
      <c r="K3369">
        <v>5</v>
      </c>
      <c r="L3369">
        <v>149</v>
      </c>
      <c r="M3369">
        <v>0</v>
      </c>
      <c r="N3369">
        <v>745</v>
      </c>
      <c r="O3369">
        <v>270</v>
      </c>
      <c r="P3369" t="s">
        <v>28</v>
      </c>
      <c r="Q3369" t="s">
        <v>35</v>
      </c>
      <c r="R3369" t="s">
        <v>30</v>
      </c>
      <c r="S3369">
        <v>2.7</v>
      </c>
      <c r="T3369">
        <f>YEAR(tblOrders[[#This Row],[Order Date]])</f>
        <v>2025</v>
      </c>
      <c r="U3369" t="str">
        <f>TEXT(tblOrders[[#This Row],[Order Date]],"mmm-yyyy")</f>
        <v>Sep-2025</v>
      </c>
      <c r="V3369" s="4">
        <f>tblOrders[[#This Row],[Profit]]/tblOrders[[#This Row],[Sales Amount]]</f>
        <v>0.36241610738255031</v>
      </c>
      <c r="W3369" t="str">
        <f>VLOOKUP(tblOrders[[#This Row],[City]],CityRegion,2,0)</f>
        <v>South</v>
      </c>
      <c r="X3369" t="str">
        <f>VLOOKUP(tblOrders[[#This Row],[City]],lookups!A:C,3,0)</f>
        <v>Tamil Nadu</v>
      </c>
    </row>
    <row r="3370" spans="1:24" x14ac:dyDescent="0.25">
      <c r="A3370" t="s">
        <v>5316</v>
      </c>
      <c r="B3370" s="1">
        <v>45868</v>
      </c>
      <c r="C3370" t="s">
        <v>3084</v>
      </c>
      <c r="D3370" t="s">
        <v>21</v>
      </c>
      <c r="E3370" t="s">
        <v>94</v>
      </c>
      <c r="F3370" t="s">
        <v>95</v>
      </c>
      <c r="G3370" t="s">
        <v>68</v>
      </c>
      <c r="H3370" t="s">
        <v>96</v>
      </c>
      <c r="I3370" t="s">
        <v>70</v>
      </c>
      <c r="J3370" t="s">
        <v>45</v>
      </c>
      <c r="K3370">
        <v>3</v>
      </c>
      <c r="L3370">
        <v>89</v>
      </c>
      <c r="M3370">
        <v>0</v>
      </c>
      <c r="N3370">
        <v>267</v>
      </c>
      <c r="O3370">
        <v>102</v>
      </c>
      <c r="P3370" t="s">
        <v>28</v>
      </c>
      <c r="Q3370" t="s">
        <v>86</v>
      </c>
      <c r="R3370" t="s">
        <v>36</v>
      </c>
      <c r="S3370">
        <v>4.7</v>
      </c>
      <c r="T3370">
        <f>YEAR(tblOrders[[#This Row],[Order Date]])</f>
        <v>2025</v>
      </c>
      <c r="U3370" t="str">
        <f>TEXT(tblOrders[[#This Row],[Order Date]],"mmm-yyyy")</f>
        <v>Jul-2025</v>
      </c>
      <c r="V3370" s="4">
        <f>tblOrders[[#This Row],[Profit]]/tblOrders[[#This Row],[Sales Amount]]</f>
        <v>0.38202247191011235</v>
      </c>
      <c r="W3370" t="str">
        <f>VLOOKUP(tblOrders[[#This Row],[City]],CityRegion,2,0)</f>
        <v>South</v>
      </c>
      <c r="X3370" t="str">
        <f>VLOOKUP(tblOrders[[#This Row],[City]],lookups!A:C,3,0)</f>
        <v>Telengana</v>
      </c>
    </row>
    <row r="3371" spans="1:24" x14ac:dyDescent="0.25">
      <c r="A3371" t="s">
        <v>5317</v>
      </c>
      <c r="B3371" s="1">
        <v>45749</v>
      </c>
      <c r="C3371" t="s">
        <v>5318</v>
      </c>
      <c r="D3371" t="s">
        <v>21</v>
      </c>
      <c r="E3371" t="s">
        <v>79</v>
      </c>
      <c r="F3371" t="s">
        <v>80</v>
      </c>
      <c r="G3371" t="s">
        <v>68</v>
      </c>
      <c r="H3371" t="s">
        <v>81</v>
      </c>
      <c r="I3371" t="s">
        <v>33</v>
      </c>
      <c r="J3371" t="s">
        <v>27</v>
      </c>
      <c r="K3371">
        <v>1</v>
      </c>
      <c r="L3371">
        <v>799</v>
      </c>
      <c r="M3371">
        <v>0</v>
      </c>
      <c r="N3371">
        <v>799</v>
      </c>
      <c r="O3371">
        <v>179</v>
      </c>
      <c r="P3371" t="s">
        <v>28</v>
      </c>
      <c r="Q3371" t="s">
        <v>91</v>
      </c>
      <c r="R3371" t="s">
        <v>36</v>
      </c>
      <c r="S3371">
        <v>4.4000000000000004</v>
      </c>
      <c r="T3371">
        <f>YEAR(tblOrders[[#This Row],[Order Date]])</f>
        <v>2025</v>
      </c>
      <c r="U3371" t="str">
        <f>TEXT(tblOrders[[#This Row],[Order Date]],"mmm-yyyy")</f>
        <v>Apr-2025</v>
      </c>
      <c r="V3371" s="4">
        <f>tblOrders[[#This Row],[Profit]]/tblOrders[[#This Row],[Sales Amount]]</f>
        <v>0.22403003754693368</v>
      </c>
      <c r="W3371" t="str">
        <f>VLOOKUP(tblOrders[[#This Row],[City]],CityRegion,2,0)</f>
        <v>North</v>
      </c>
      <c r="X3371" t="str">
        <f>VLOOKUP(tblOrders[[#This Row],[City]],lookups!A:C,3,0)</f>
        <v>Delhi</v>
      </c>
    </row>
    <row r="3372" spans="1:24" x14ac:dyDescent="0.25">
      <c r="A3372" t="s">
        <v>5319</v>
      </c>
      <c r="B3372" s="1">
        <v>45697</v>
      </c>
      <c r="C3372" t="s">
        <v>1661</v>
      </c>
      <c r="D3372" t="s">
        <v>21</v>
      </c>
      <c r="E3372" t="s">
        <v>49</v>
      </c>
      <c r="F3372" t="s">
        <v>50</v>
      </c>
      <c r="G3372" t="s">
        <v>24</v>
      </c>
      <c r="H3372" t="s">
        <v>51</v>
      </c>
      <c r="I3372" t="s">
        <v>26</v>
      </c>
      <c r="J3372" t="s">
        <v>34</v>
      </c>
      <c r="K3372">
        <v>4</v>
      </c>
      <c r="L3372">
        <v>85</v>
      </c>
      <c r="M3372">
        <v>0</v>
      </c>
      <c r="N3372">
        <v>340</v>
      </c>
      <c r="O3372">
        <v>132</v>
      </c>
      <c r="P3372" t="s">
        <v>28</v>
      </c>
      <c r="Q3372" t="s">
        <v>86</v>
      </c>
      <c r="R3372" t="s">
        <v>30</v>
      </c>
      <c r="S3372">
        <v>5</v>
      </c>
      <c r="T3372">
        <f>YEAR(tblOrders[[#This Row],[Order Date]])</f>
        <v>2025</v>
      </c>
      <c r="U3372" t="str">
        <f>TEXT(tblOrders[[#This Row],[Order Date]],"mmm-yyyy")</f>
        <v>Feb-2025</v>
      </c>
      <c r="V3372" s="4">
        <f>tblOrders[[#This Row],[Profit]]/tblOrders[[#This Row],[Sales Amount]]</f>
        <v>0.38823529411764707</v>
      </c>
      <c r="W3372" t="str">
        <f>VLOOKUP(tblOrders[[#This Row],[City]],CityRegion,2,0)</f>
        <v>South</v>
      </c>
      <c r="X3372" t="str">
        <f>VLOOKUP(tblOrders[[#This Row],[City]],lookups!A:C,3,0)</f>
        <v>Karnataka</v>
      </c>
    </row>
    <row r="3373" spans="1:24" x14ac:dyDescent="0.25">
      <c r="A3373" t="s">
        <v>5320</v>
      </c>
      <c r="B3373" s="1">
        <v>45823</v>
      </c>
      <c r="C3373" t="s">
        <v>2777</v>
      </c>
      <c r="D3373" t="s">
        <v>21</v>
      </c>
      <c r="E3373" t="s">
        <v>114</v>
      </c>
      <c r="F3373" t="s">
        <v>115</v>
      </c>
      <c r="G3373" t="s">
        <v>42</v>
      </c>
      <c r="H3373" t="s">
        <v>116</v>
      </c>
      <c r="I3373" t="s">
        <v>70</v>
      </c>
      <c r="J3373" t="s">
        <v>45</v>
      </c>
      <c r="K3373">
        <v>3</v>
      </c>
      <c r="L3373">
        <v>12</v>
      </c>
      <c r="M3373">
        <v>0</v>
      </c>
      <c r="N3373">
        <v>36</v>
      </c>
      <c r="O3373">
        <v>18</v>
      </c>
      <c r="P3373" t="s">
        <v>28</v>
      </c>
      <c r="Q3373" t="s">
        <v>29</v>
      </c>
      <c r="R3373" t="s">
        <v>123</v>
      </c>
      <c r="S3373">
        <v>3</v>
      </c>
      <c r="T3373">
        <f>YEAR(tblOrders[[#This Row],[Order Date]])</f>
        <v>2025</v>
      </c>
      <c r="U3373" t="str">
        <f>TEXT(tblOrders[[#This Row],[Order Date]],"mmm-yyyy")</f>
        <v>Jun-2025</v>
      </c>
      <c r="V3373" s="4">
        <f>tblOrders[[#This Row],[Profit]]/tblOrders[[#This Row],[Sales Amount]]</f>
        <v>0.5</v>
      </c>
      <c r="W3373" t="str">
        <f>VLOOKUP(tblOrders[[#This Row],[City]],CityRegion,2,0)</f>
        <v>South</v>
      </c>
      <c r="X3373" t="str">
        <f>VLOOKUP(tblOrders[[#This Row],[City]],lookups!A:C,3,0)</f>
        <v>Telengana</v>
      </c>
    </row>
    <row r="3374" spans="1:24" x14ac:dyDescent="0.25">
      <c r="A3374" t="s">
        <v>5321</v>
      </c>
      <c r="B3374" s="1">
        <v>45767</v>
      </c>
      <c r="C3374" t="s">
        <v>3164</v>
      </c>
      <c r="D3374" t="s">
        <v>39</v>
      </c>
      <c r="E3374" t="s">
        <v>114</v>
      </c>
      <c r="F3374" t="s">
        <v>115</v>
      </c>
      <c r="G3374" t="s">
        <v>42</v>
      </c>
      <c r="H3374" t="s">
        <v>116</v>
      </c>
      <c r="I3374" t="s">
        <v>44</v>
      </c>
      <c r="J3374" t="s">
        <v>27</v>
      </c>
      <c r="K3374">
        <v>3</v>
      </c>
      <c r="L3374">
        <v>12</v>
      </c>
      <c r="M3374">
        <v>0.15</v>
      </c>
      <c r="N3374">
        <v>30.6</v>
      </c>
      <c r="O3374">
        <v>12.6</v>
      </c>
      <c r="P3374" t="s">
        <v>28</v>
      </c>
      <c r="Q3374" t="s">
        <v>91</v>
      </c>
      <c r="R3374" t="s">
        <v>36</v>
      </c>
      <c r="S3374">
        <v>2.6</v>
      </c>
      <c r="T3374">
        <f>YEAR(tblOrders[[#This Row],[Order Date]])</f>
        <v>2025</v>
      </c>
      <c r="U3374" t="str">
        <f>TEXT(tblOrders[[#This Row],[Order Date]],"mmm-yyyy")</f>
        <v>Apr-2025</v>
      </c>
      <c r="V3374" s="4">
        <f>tblOrders[[#This Row],[Profit]]/tblOrders[[#This Row],[Sales Amount]]</f>
        <v>0.41176470588235292</v>
      </c>
      <c r="W3374" t="str">
        <f>VLOOKUP(tblOrders[[#This Row],[City]],CityRegion,2,0)</f>
        <v>South</v>
      </c>
      <c r="X3374" t="str">
        <f>VLOOKUP(tblOrders[[#This Row],[City]],lookups!A:C,3,0)</f>
        <v>Kerala</v>
      </c>
    </row>
    <row r="3375" spans="1:24" x14ac:dyDescent="0.25">
      <c r="A3375" t="s">
        <v>5322</v>
      </c>
      <c r="B3375" s="1">
        <v>45935</v>
      </c>
      <c r="C3375" t="s">
        <v>3320</v>
      </c>
      <c r="D3375" t="s">
        <v>21</v>
      </c>
      <c r="E3375" t="s">
        <v>22</v>
      </c>
      <c r="F3375" t="s">
        <v>23</v>
      </c>
      <c r="G3375" t="s">
        <v>24</v>
      </c>
      <c r="H3375" t="s">
        <v>25</v>
      </c>
      <c r="I3375" t="s">
        <v>57</v>
      </c>
      <c r="J3375" t="s">
        <v>34</v>
      </c>
      <c r="K3375">
        <v>1</v>
      </c>
      <c r="L3375">
        <v>190</v>
      </c>
      <c r="M3375">
        <v>0</v>
      </c>
      <c r="N3375">
        <v>190</v>
      </c>
      <c r="O3375">
        <v>65</v>
      </c>
      <c r="P3375" t="s">
        <v>28</v>
      </c>
      <c r="Q3375" t="s">
        <v>91</v>
      </c>
      <c r="R3375" t="s">
        <v>36</v>
      </c>
      <c r="S3375">
        <v>4.8</v>
      </c>
      <c r="T3375">
        <f>YEAR(tblOrders[[#This Row],[Order Date]])</f>
        <v>2025</v>
      </c>
      <c r="U3375" t="str">
        <f>TEXT(tblOrders[[#This Row],[Order Date]],"mmm-yyyy")</f>
        <v>Oct-2025</v>
      </c>
      <c r="V3375" s="4">
        <f>tblOrders[[#This Row],[Profit]]/tblOrders[[#This Row],[Sales Amount]]</f>
        <v>0.34210526315789475</v>
      </c>
      <c r="W3375" t="str">
        <f>VLOOKUP(tblOrders[[#This Row],[City]],CityRegion,2,0)</f>
        <v>South</v>
      </c>
      <c r="X3375" t="str">
        <f>VLOOKUP(tblOrders[[#This Row],[City]],lookups!A:C,3,0)</f>
        <v>Kerala</v>
      </c>
    </row>
    <row r="3376" spans="1:24" x14ac:dyDescent="0.25">
      <c r="A3376" t="s">
        <v>5323</v>
      </c>
      <c r="B3376" s="1">
        <v>46014</v>
      </c>
      <c r="C3376" t="s">
        <v>2640</v>
      </c>
      <c r="D3376" t="s">
        <v>39</v>
      </c>
      <c r="E3376" t="s">
        <v>60</v>
      </c>
      <c r="F3376" t="s">
        <v>61</v>
      </c>
      <c r="G3376" t="s">
        <v>62</v>
      </c>
      <c r="H3376" t="s">
        <v>63</v>
      </c>
      <c r="I3376" t="s">
        <v>57</v>
      </c>
      <c r="J3376" t="s">
        <v>45</v>
      </c>
      <c r="K3376">
        <v>5</v>
      </c>
      <c r="L3376">
        <v>45</v>
      </c>
      <c r="M3376">
        <v>0.2</v>
      </c>
      <c r="N3376">
        <v>180</v>
      </c>
      <c r="O3376">
        <v>50</v>
      </c>
      <c r="P3376" t="s">
        <v>28</v>
      </c>
      <c r="Q3376" t="s">
        <v>46</v>
      </c>
      <c r="R3376" t="s">
        <v>36</v>
      </c>
      <c r="S3376">
        <v>3.8</v>
      </c>
      <c r="T3376">
        <f>YEAR(tblOrders[[#This Row],[Order Date]])</f>
        <v>2025</v>
      </c>
      <c r="U3376" t="str">
        <f>TEXT(tblOrders[[#This Row],[Order Date]],"mmm-yyyy")</f>
        <v>Dec-2025</v>
      </c>
      <c r="V3376" s="4">
        <f>tblOrders[[#This Row],[Profit]]/tblOrders[[#This Row],[Sales Amount]]</f>
        <v>0.27777777777777779</v>
      </c>
      <c r="W3376" t="str">
        <f>VLOOKUP(tblOrders[[#This Row],[City]],CityRegion,2,0)</f>
        <v>South</v>
      </c>
      <c r="X3376" t="str">
        <f>VLOOKUP(tblOrders[[#This Row],[City]],lookups!A:C,3,0)</f>
        <v>Kerala</v>
      </c>
    </row>
    <row r="3377" spans="1:24" x14ac:dyDescent="0.25">
      <c r="A3377" t="s">
        <v>5324</v>
      </c>
      <c r="B3377" s="1">
        <v>45908</v>
      </c>
      <c r="C3377" t="s">
        <v>5325</v>
      </c>
      <c r="D3377" t="s">
        <v>21</v>
      </c>
      <c r="E3377" t="s">
        <v>40</v>
      </c>
      <c r="F3377" t="s">
        <v>41</v>
      </c>
      <c r="G3377" t="s">
        <v>42</v>
      </c>
      <c r="H3377" t="s">
        <v>43</v>
      </c>
      <c r="I3377" t="s">
        <v>139</v>
      </c>
      <c r="J3377" t="s">
        <v>34</v>
      </c>
      <c r="K3377">
        <v>1</v>
      </c>
      <c r="L3377">
        <v>18</v>
      </c>
      <c r="M3377">
        <v>0.05</v>
      </c>
      <c r="N3377">
        <v>17.100000000000001</v>
      </c>
      <c r="O3377">
        <v>8.1</v>
      </c>
      <c r="P3377" t="s">
        <v>28</v>
      </c>
      <c r="Q3377" t="s">
        <v>91</v>
      </c>
      <c r="R3377" t="s">
        <v>30</v>
      </c>
      <c r="S3377">
        <v>3.2</v>
      </c>
      <c r="T3377">
        <f>YEAR(tblOrders[[#This Row],[Order Date]])</f>
        <v>2025</v>
      </c>
      <c r="U3377" t="str">
        <f>TEXT(tblOrders[[#This Row],[Order Date]],"mmm-yyyy")</f>
        <v>Sep-2025</v>
      </c>
      <c r="V3377" s="4">
        <f>tblOrders[[#This Row],[Profit]]/tblOrders[[#This Row],[Sales Amount]]</f>
        <v>0.47368421052631571</v>
      </c>
      <c r="W3377" t="str">
        <f>VLOOKUP(tblOrders[[#This Row],[City]],CityRegion,2,0)</f>
        <v>South</v>
      </c>
      <c r="X3377" t="str">
        <f>VLOOKUP(tblOrders[[#This Row],[City]],lookups!A:C,3,0)</f>
        <v>Tamil Nadu</v>
      </c>
    </row>
    <row r="3378" spans="1:24" x14ac:dyDescent="0.25">
      <c r="A3378" t="s">
        <v>5326</v>
      </c>
      <c r="B3378" s="1">
        <v>46014</v>
      </c>
      <c r="C3378" t="s">
        <v>1425</v>
      </c>
      <c r="D3378" t="s">
        <v>21</v>
      </c>
      <c r="E3378" t="s">
        <v>60</v>
      </c>
      <c r="F3378" t="s">
        <v>61</v>
      </c>
      <c r="G3378" t="s">
        <v>62</v>
      </c>
      <c r="H3378" t="s">
        <v>63</v>
      </c>
      <c r="I3378" t="s">
        <v>57</v>
      </c>
      <c r="J3378" t="s">
        <v>34</v>
      </c>
      <c r="K3378">
        <v>3</v>
      </c>
      <c r="L3378">
        <v>45</v>
      </c>
      <c r="M3378">
        <v>0.05</v>
      </c>
      <c r="N3378">
        <v>128.25</v>
      </c>
      <c r="O3378">
        <v>50.25</v>
      </c>
      <c r="P3378" t="s">
        <v>28</v>
      </c>
      <c r="Q3378" t="s">
        <v>86</v>
      </c>
      <c r="R3378" t="s">
        <v>30</v>
      </c>
      <c r="S3378">
        <v>4</v>
      </c>
      <c r="T3378">
        <f>YEAR(tblOrders[[#This Row],[Order Date]])</f>
        <v>2025</v>
      </c>
      <c r="U3378" t="str">
        <f>TEXT(tblOrders[[#This Row],[Order Date]],"mmm-yyyy")</f>
        <v>Dec-2025</v>
      </c>
      <c r="V3378" s="4">
        <f>tblOrders[[#This Row],[Profit]]/tblOrders[[#This Row],[Sales Amount]]</f>
        <v>0.391812865497076</v>
      </c>
      <c r="W3378" t="str">
        <f>VLOOKUP(tblOrders[[#This Row],[City]],CityRegion,2,0)</f>
        <v>South</v>
      </c>
      <c r="X3378" t="str">
        <f>VLOOKUP(tblOrders[[#This Row],[City]],lookups!A:C,3,0)</f>
        <v>Kerala</v>
      </c>
    </row>
    <row r="3379" spans="1:24" x14ac:dyDescent="0.25">
      <c r="A3379" t="s">
        <v>5327</v>
      </c>
      <c r="B3379" s="1">
        <v>46019</v>
      </c>
      <c r="C3379" t="s">
        <v>5328</v>
      </c>
      <c r="D3379" t="s">
        <v>21</v>
      </c>
      <c r="E3379" t="s">
        <v>79</v>
      </c>
      <c r="F3379" t="s">
        <v>80</v>
      </c>
      <c r="G3379" t="s">
        <v>68</v>
      </c>
      <c r="H3379" t="s">
        <v>81</v>
      </c>
      <c r="I3379" t="s">
        <v>76</v>
      </c>
      <c r="J3379" t="s">
        <v>34</v>
      </c>
      <c r="K3379">
        <v>1</v>
      </c>
      <c r="L3379">
        <v>799</v>
      </c>
      <c r="M3379">
        <v>0</v>
      </c>
      <c r="N3379">
        <v>799</v>
      </c>
      <c r="O3379">
        <v>179</v>
      </c>
      <c r="P3379" t="s">
        <v>28</v>
      </c>
      <c r="Q3379" t="s">
        <v>46</v>
      </c>
      <c r="R3379" t="s">
        <v>36</v>
      </c>
      <c r="S3379">
        <v>4.2</v>
      </c>
      <c r="T3379">
        <f>YEAR(tblOrders[[#This Row],[Order Date]])</f>
        <v>2025</v>
      </c>
      <c r="U3379" t="str">
        <f>TEXT(tblOrders[[#This Row],[Order Date]],"mmm-yyyy")</f>
        <v>Dec-2025</v>
      </c>
      <c r="V3379" s="4">
        <f>tblOrders[[#This Row],[Profit]]/tblOrders[[#This Row],[Sales Amount]]</f>
        <v>0.22403003754693368</v>
      </c>
      <c r="W3379" t="str">
        <f>VLOOKUP(tblOrders[[#This Row],[City]],CityRegion,2,0)</f>
        <v>South</v>
      </c>
      <c r="X3379" t="str">
        <f>VLOOKUP(tblOrders[[#This Row],[City]],lookups!A:C,3,0)</f>
        <v>Kerala</v>
      </c>
    </row>
    <row r="3380" spans="1:24" x14ac:dyDescent="0.25">
      <c r="A3380" t="s">
        <v>5329</v>
      </c>
      <c r="B3380" s="1">
        <v>45669</v>
      </c>
      <c r="C3380" t="s">
        <v>120</v>
      </c>
      <c r="D3380" t="s">
        <v>21</v>
      </c>
      <c r="E3380" t="s">
        <v>66</v>
      </c>
      <c r="F3380" t="s">
        <v>67</v>
      </c>
      <c r="G3380" t="s">
        <v>68</v>
      </c>
      <c r="H3380" t="s">
        <v>69</v>
      </c>
      <c r="I3380" t="s">
        <v>76</v>
      </c>
      <c r="J3380" t="s">
        <v>34</v>
      </c>
      <c r="K3380">
        <v>1</v>
      </c>
      <c r="L3380">
        <v>149</v>
      </c>
      <c r="M3380">
        <v>0.1</v>
      </c>
      <c r="N3380">
        <v>134.1</v>
      </c>
      <c r="O3380">
        <v>39.1</v>
      </c>
      <c r="P3380" t="s">
        <v>28</v>
      </c>
      <c r="Q3380" t="s">
        <v>91</v>
      </c>
      <c r="R3380" t="s">
        <v>36</v>
      </c>
      <c r="S3380">
        <v>3.4</v>
      </c>
      <c r="T3380">
        <f>YEAR(tblOrders[[#This Row],[Order Date]])</f>
        <v>2025</v>
      </c>
      <c r="U3380" t="str">
        <f>TEXT(tblOrders[[#This Row],[Order Date]],"mmm-yyyy")</f>
        <v>Jan-2025</v>
      </c>
      <c r="V3380" s="4">
        <f>tblOrders[[#This Row],[Profit]]/tblOrders[[#This Row],[Sales Amount]]</f>
        <v>0.29157345264727819</v>
      </c>
      <c r="W3380" t="str">
        <f>VLOOKUP(tblOrders[[#This Row],[City]],CityRegion,2,0)</f>
        <v>South</v>
      </c>
      <c r="X3380" t="str">
        <f>VLOOKUP(tblOrders[[#This Row],[City]],lookups!A:C,3,0)</f>
        <v>Kerala</v>
      </c>
    </row>
    <row r="3381" spans="1:24" x14ac:dyDescent="0.25">
      <c r="A3381" t="s">
        <v>5330</v>
      </c>
      <c r="B3381" s="1">
        <v>45711</v>
      </c>
      <c r="C3381" t="s">
        <v>2950</v>
      </c>
      <c r="D3381" t="s">
        <v>21</v>
      </c>
      <c r="E3381" t="s">
        <v>108</v>
      </c>
      <c r="F3381" t="s">
        <v>109</v>
      </c>
      <c r="G3381" t="s">
        <v>62</v>
      </c>
      <c r="H3381" t="s">
        <v>110</v>
      </c>
      <c r="I3381" t="s">
        <v>44</v>
      </c>
      <c r="J3381" t="s">
        <v>27</v>
      </c>
      <c r="K3381">
        <v>2</v>
      </c>
      <c r="L3381">
        <v>110</v>
      </c>
      <c r="M3381">
        <v>0.2</v>
      </c>
      <c r="N3381">
        <v>176</v>
      </c>
      <c r="O3381">
        <v>40</v>
      </c>
      <c r="P3381" t="s">
        <v>28</v>
      </c>
      <c r="Q3381" t="s">
        <v>91</v>
      </c>
      <c r="R3381" t="s">
        <v>36</v>
      </c>
      <c r="S3381">
        <v>4.8</v>
      </c>
      <c r="T3381">
        <f>YEAR(tblOrders[[#This Row],[Order Date]])</f>
        <v>2025</v>
      </c>
      <c r="U3381" t="str">
        <f>TEXT(tblOrders[[#This Row],[Order Date]],"mmm-yyyy")</f>
        <v>Feb-2025</v>
      </c>
      <c r="V3381" s="4">
        <f>tblOrders[[#This Row],[Profit]]/tblOrders[[#This Row],[Sales Amount]]</f>
        <v>0.22727272727272727</v>
      </c>
      <c r="W3381" t="str">
        <f>VLOOKUP(tblOrders[[#This Row],[City]],CityRegion,2,0)</f>
        <v>South</v>
      </c>
      <c r="X3381" t="str">
        <f>VLOOKUP(tblOrders[[#This Row],[City]],lookups!A:C,3,0)</f>
        <v>Kerala</v>
      </c>
    </row>
    <row r="3382" spans="1:24" x14ac:dyDescent="0.25">
      <c r="A3382" t="s">
        <v>5331</v>
      </c>
      <c r="B3382" s="1">
        <v>45848</v>
      </c>
      <c r="C3382" t="s">
        <v>4165</v>
      </c>
      <c r="D3382" t="s">
        <v>21</v>
      </c>
      <c r="E3382" t="s">
        <v>114</v>
      </c>
      <c r="F3382" t="s">
        <v>115</v>
      </c>
      <c r="G3382" t="s">
        <v>42</v>
      </c>
      <c r="H3382" t="s">
        <v>116</v>
      </c>
      <c r="I3382" t="s">
        <v>33</v>
      </c>
      <c r="J3382" t="s">
        <v>45</v>
      </c>
      <c r="K3382">
        <v>4</v>
      </c>
      <c r="L3382">
        <v>12</v>
      </c>
      <c r="M3382">
        <v>0</v>
      </c>
      <c r="N3382">
        <v>48</v>
      </c>
      <c r="O3382">
        <v>24</v>
      </c>
      <c r="P3382" t="s">
        <v>28</v>
      </c>
      <c r="Q3382" t="s">
        <v>91</v>
      </c>
      <c r="R3382" t="s">
        <v>36</v>
      </c>
      <c r="S3382">
        <v>3.6</v>
      </c>
      <c r="T3382">
        <f>YEAR(tblOrders[[#This Row],[Order Date]])</f>
        <v>2025</v>
      </c>
      <c r="U3382" t="str">
        <f>TEXT(tblOrders[[#This Row],[Order Date]],"mmm-yyyy")</f>
        <v>Jul-2025</v>
      </c>
      <c r="V3382" s="4">
        <f>tblOrders[[#This Row],[Profit]]/tblOrders[[#This Row],[Sales Amount]]</f>
        <v>0.5</v>
      </c>
      <c r="W3382" t="str">
        <f>VLOOKUP(tblOrders[[#This Row],[City]],CityRegion,2,0)</f>
        <v>North</v>
      </c>
      <c r="X3382" t="str">
        <f>VLOOKUP(tblOrders[[#This Row],[City]],lookups!A:C,3,0)</f>
        <v>Delhi</v>
      </c>
    </row>
    <row r="3383" spans="1:24" x14ac:dyDescent="0.25">
      <c r="A3383" t="s">
        <v>5332</v>
      </c>
      <c r="B3383" s="1">
        <v>45695</v>
      </c>
      <c r="C3383" t="s">
        <v>1039</v>
      </c>
      <c r="D3383" t="s">
        <v>21</v>
      </c>
      <c r="E3383" t="s">
        <v>22</v>
      </c>
      <c r="F3383" t="s">
        <v>23</v>
      </c>
      <c r="G3383" t="s">
        <v>24</v>
      </c>
      <c r="H3383" t="s">
        <v>25</v>
      </c>
      <c r="I3383" t="s">
        <v>33</v>
      </c>
      <c r="J3383" t="s">
        <v>27</v>
      </c>
      <c r="K3383">
        <v>3</v>
      </c>
      <c r="L3383">
        <v>190</v>
      </c>
      <c r="M3383">
        <v>0.05</v>
      </c>
      <c r="N3383">
        <v>541.5</v>
      </c>
      <c r="O3383">
        <v>166.5</v>
      </c>
      <c r="P3383" t="s">
        <v>28</v>
      </c>
      <c r="Q3383" t="s">
        <v>86</v>
      </c>
      <c r="R3383" t="s">
        <v>36</v>
      </c>
      <c r="S3383">
        <v>4.9000000000000004</v>
      </c>
      <c r="T3383">
        <f>YEAR(tblOrders[[#This Row],[Order Date]])</f>
        <v>2025</v>
      </c>
      <c r="U3383" t="str">
        <f>TEXT(tblOrders[[#This Row],[Order Date]],"mmm-yyyy")</f>
        <v>Feb-2025</v>
      </c>
      <c r="V3383" s="4">
        <f>tblOrders[[#This Row],[Profit]]/tblOrders[[#This Row],[Sales Amount]]</f>
        <v>0.30747922437673131</v>
      </c>
      <c r="W3383" t="str">
        <f>VLOOKUP(tblOrders[[#This Row],[City]],CityRegion,2,0)</f>
        <v>North</v>
      </c>
      <c r="X3383" t="str">
        <f>VLOOKUP(tblOrders[[#This Row],[City]],lookups!A:C,3,0)</f>
        <v>Delhi</v>
      </c>
    </row>
    <row r="3384" spans="1:24" x14ac:dyDescent="0.25">
      <c r="A3384" t="s">
        <v>5333</v>
      </c>
      <c r="B3384" s="1">
        <v>45749</v>
      </c>
      <c r="C3384" t="s">
        <v>1997</v>
      </c>
      <c r="D3384" t="s">
        <v>21</v>
      </c>
      <c r="E3384" t="s">
        <v>40</v>
      </c>
      <c r="F3384" t="s">
        <v>41</v>
      </c>
      <c r="G3384" t="s">
        <v>42</v>
      </c>
      <c r="H3384" t="s">
        <v>43</v>
      </c>
      <c r="I3384" t="s">
        <v>84</v>
      </c>
      <c r="J3384" t="s">
        <v>27</v>
      </c>
      <c r="K3384">
        <v>5</v>
      </c>
      <c r="L3384">
        <v>18</v>
      </c>
      <c r="M3384">
        <v>0.05</v>
      </c>
      <c r="N3384">
        <v>85.5</v>
      </c>
      <c r="O3384">
        <v>40.5</v>
      </c>
      <c r="P3384" t="s">
        <v>85</v>
      </c>
      <c r="Q3384" t="s">
        <v>86</v>
      </c>
      <c r="R3384" t="s">
        <v>36</v>
      </c>
      <c r="S3384">
        <v>4.4000000000000004</v>
      </c>
      <c r="T3384">
        <f>YEAR(tblOrders[[#This Row],[Order Date]])</f>
        <v>2025</v>
      </c>
      <c r="U3384" t="str">
        <f>TEXT(tblOrders[[#This Row],[Order Date]],"mmm-yyyy")</f>
        <v>Apr-2025</v>
      </c>
      <c r="V3384" s="4">
        <f>tblOrders[[#This Row],[Profit]]/tblOrders[[#This Row],[Sales Amount]]</f>
        <v>0.47368421052631576</v>
      </c>
      <c r="W3384" t="str">
        <f>VLOOKUP(tblOrders[[#This Row],[City]],CityRegion,2,0)</f>
        <v>West</v>
      </c>
      <c r="X3384" t="str">
        <f>VLOOKUP(tblOrders[[#This Row],[City]],lookups!A:C,3,0)</f>
        <v>Maharashtra</v>
      </c>
    </row>
    <row r="3385" spans="1:24" x14ac:dyDescent="0.25">
      <c r="A3385" t="s">
        <v>5334</v>
      </c>
      <c r="B3385" s="1">
        <v>45685</v>
      </c>
      <c r="C3385" t="s">
        <v>1764</v>
      </c>
      <c r="D3385" t="s">
        <v>21</v>
      </c>
      <c r="E3385" t="s">
        <v>101</v>
      </c>
      <c r="F3385" t="s">
        <v>102</v>
      </c>
      <c r="G3385" t="s">
        <v>24</v>
      </c>
      <c r="H3385" t="s">
        <v>103</v>
      </c>
      <c r="I3385" t="s">
        <v>44</v>
      </c>
      <c r="J3385" t="s">
        <v>45</v>
      </c>
      <c r="K3385">
        <v>1</v>
      </c>
      <c r="L3385">
        <v>120</v>
      </c>
      <c r="M3385">
        <v>0.1</v>
      </c>
      <c r="N3385">
        <v>108</v>
      </c>
      <c r="O3385">
        <v>30</v>
      </c>
      <c r="P3385" t="s">
        <v>28</v>
      </c>
      <c r="Q3385" t="s">
        <v>46</v>
      </c>
      <c r="R3385" t="s">
        <v>30</v>
      </c>
      <c r="S3385">
        <v>5</v>
      </c>
      <c r="T3385">
        <f>YEAR(tblOrders[[#This Row],[Order Date]])</f>
        <v>2025</v>
      </c>
      <c r="U3385" t="str">
        <f>TEXT(tblOrders[[#This Row],[Order Date]],"mmm-yyyy")</f>
        <v>Jan-2025</v>
      </c>
      <c r="V3385" s="4">
        <f>tblOrders[[#This Row],[Profit]]/tblOrders[[#This Row],[Sales Amount]]</f>
        <v>0.27777777777777779</v>
      </c>
      <c r="W3385" t="str">
        <f>VLOOKUP(tblOrders[[#This Row],[City]],CityRegion,2,0)</f>
        <v>South</v>
      </c>
      <c r="X3385" t="str">
        <f>VLOOKUP(tblOrders[[#This Row],[City]],lookups!A:C,3,0)</f>
        <v>Kerala</v>
      </c>
    </row>
    <row r="3386" spans="1:24" x14ac:dyDescent="0.25">
      <c r="A3386" t="s">
        <v>5335</v>
      </c>
      <c r="B3386" s="1">
        <v>45807</v>
      </c>
      <c r="C3386" t="s">
        <v>5336</v>
      </c>
      <c r="D3386" t="s">
        <v>21</v>
      </c>
      <c r="E3386" t="s">
        <v>60</v>
      </c>
      <c r="F3386" t="s">
        <v>61</v>
      </c>
      <c r="G3386" t="s">
        <v>62</v>
      </c>
      <c r="H3386" t="s">
        <v>63</v>
      </c>
      <c r="I3386" t="s">
        <v>33</v>
      </c>
      <c r="J3386" t="s">
        <v>45</v>
      </c>
      <c r="K3386">
        <v>5</v>
      </c>
      <c r="L3386">
        <v>45</v>
      </c>
      <c r="M3386">
        <v>0.2</v>
      </c>
      <c r="N3386">
        <v>180</v>
      </c>
      <c r="O3386">
        <v>50</v>
      </c>
      <c r="P3386" t="s">
        <v>111</v>
      </c>
      <c r="Q3386" t="s">
        <v>46</v>
      </c>
      <c r="R3386" t="s">
        <v>123</v>
      </c>
      <c r="S3386">
        <v>5</v>
      </c>
      <c r="T3386">
        <f>YEAR(tblOrders[[#This Row],[Order Date]])</f>
        <v>2025</v>
      </c>
      <c r="U3386" t="str">
        <f>TEXT(tblOrders[[#This Row],[Order Date]],"mmm-yyyy")</f>
        <v>May-2025</v>
      </c>
      <c r="V3386" s="4">
        <f>tblOrders[[#This Row],[Profit]]/tblOrders[[#This Row],[Sales Amount]]</f>
        <v>0.27777777777777779</v>
      </c>
      <c r="W3386" t="str">
        <f>VLOOKUP(tblOrders[[#This Row],[City]],CityRegion,2,0)</f>
        <v>North</v>
      </c>
      <c r="X3386" t="str">
        <f>VLOOKUP(tblOrders[[#This Row],[City]],lookups!A:C,3,0)</f>
        <v>Delhi</v>
      </c>
    </row>
    <row r="3387" spans="1:24" x14ac:dyDescent="0.25">
      <c r="A3387" t="s">
        <v>5337</v>
      </c>
      <c r="B3387" s="1">
        <v>45835</v>
      </c>
      <c r="C3387" t="s">
        <v>4270</v>
      </c>
      <c r="D3387" t="s">
        <v>21</v>
      </c>
      <c r="E3387" t="s">
        <v>55</v>
      </c>
      <c r="F3387" t="s">
        <v>56</v>
      </c>
      <c r="G3387" t="s">
        <v>24</v>
      </c>
      <c r="H3387" t="s">
        <v>51</v>
      </c>
      <c r="I3387" t="s">
        <v>52</v>
      </c>
      <c r="J3387" t="s">
        <v>45</v>
      </c>
      <c r="K3387">
        <v>1</v>
      </c>
      <c r="L3387">
        <v>42</v>
      </c>
      <c r="M3387">
        <v>0.2</v>
      </c>
      <c r="N3387">
        <v>33.6</v>
      </c>
      <c r="O3387">
        <v>9.6</v>
      </c>
      <c r="P3387" t="s">
        <v>28</v>
      </c>
      <c r="Q3387" t="s">
        <v>91</v>
      </c>
      <c r="R3387" t="s">
        <v>36</v>
      </c>
      <c r="S3387">
        <v>4.8</v>
      </c>
      <c r="T3387">
        <f>YEAR(tblOrders[[#This Row],[Order Date]])</f>
        <v>2025</v>
      </c>
      <c r="U3387" t="str">
        <f>TEXT(tblOrders[[#This Row],[Order Date]],"mmm-yyyy")</f>
        <v>Jun-2025</v>
      </c>
      <c r="V3387" s="4">
        <f>tblOrders[[#This Row],[Profit]]/tblOrders[[#This Row],[Sales Amount]]</f>
        <v>0.2857142857142857</v>
      </c>
      <c r="W3387" t="str">
        <f>VLOOKUP(tblOrders[[#This Row],[City]],CityRegion,2,0)</f>
        <v>South</v>
      </c>
      <c r="X3387" t="str">
        <f>VLOOKUP(tblOrders[[#This Row],[City]],lookups!A:C,3,0)</f>
        <v>Kerala</v>
      </c>
    </row>
    <row r="3388" spans="1:24" x14ac:dyDescent="0.25">
      <c r="A3388" t="s">
        <v>5338</v>
      </c>
      <c r="B3388" s="1">
        <v>45974</v>
      </c>
      <c r="C3388" t="s">
        <v>4401</v>
      </c>
      <c r="D3388" t="s">
        <v>21</v>
      </c>
      <c r="E3388" t="s">
        <v>40</v>
      </c>
      <c r="F3388" t="s">
        <v>41</v>
      </c>
      <c r="G3388" t="s">
        <v>42</v>
      </c>
      <c r="H3388" t="s">
        <v>43</v>
      </c>
      <c r="I3388" t="s">
        <v>139</v>
      </c>
      <c r="J3388" t="s">
        <v>34</v>
      </c>
      <c r="K3388">
        <v>3</v>
      </c>
      <c r="L3388">
        <v>18</v>
      </c>
      <c r="M3388">
        <v>0</v>
      </c>
      <c r="N3388">
        <v>54</v>
      </c>
      <c r="O3388">
        <v>27</v>
      </c>
      <c r="P3388" t="s">
        <v>28</v>
      </c>
      <c r="Q3388" t="s">
        <v>29</v>
      </c>
      <c r="R3388" t="s">
        <v>30</v>
      </c>
      <c r="S3388">
        <v>4.5999999999999996</v>
      </c>
      <c r="T3388">
        <f>YEAR(tblOrders[[#This Row],[Order Date]])</f>
        <v>2025</v>
      </c>
      <c r="U3388" t="str">
        <f>TEXT(tblOrders[[#This Row],[Order Date]],"mmm-yyyy")</f>
        <v>Nov-2025</v>
      </c>
      <c r="V3388" s="4">
        <f>tblOrders[[#This Row],[Profit]]/tblOrders[[#This Row],[Sales Amount]]</f>
        <v>0.5</v>
      </c>
      <c r="W3388" t="str">
        <f>VLOOKUP(tblOrders[[#This Row],[City]],CityRegion,2,0)</f>
        <v>South</v>
      </c>
      <c r="X3388" t="str">
        <f>VLOOKUP(tblOrders[[#This Row],[City]],lookups!A:C,3,0)</f>
        <v>Tamil Nadu</v>
      </c>
    </row>
    <row r="3389" spans="1:24" x14ac:dyDescent="0.25">
      <c r="A3389" t="s">
        <v>5339</v>
      </c>
      <c r="B3389" s="1">
        <v>45876</v>
      </c>
      <c r="C3389" t="s">
        <v>2492</v>
      </c>
      <c r="D3389" t="s">
        <v>21</v>
      </c>
      <c r="E3389" t="s">
        <v>94</v>
      </c>
      <c r="F3389" t="s">
        <v>95</v>
      </c>
      <c r="G3389" t="s">
        <v>68</v>
      </c>
      <c r="H3389" t="s">
        <v>96</v>
      </c>
      <c r="I3389" t="s">
        <v>76</v>
      </c>
      <c r="J3389" t="s">
        <v>34</v>
      </c>
      <c r="K3389">
        <v>4</v>
      </c>
      <c r="L3389">
        <v>89</v>
      </c>
      <c r="M3389">
        <v>0.05</v>
      </c>
      <c r="N3389">
        <v>338.2</v>
      </c>
      <c r="O3389">
        <v>118.2</v>
      </c>
      <c r="P3389" t="s">
        <v>28</v>
      </c>
      <c r="Q3389" t="s">
        <v>46</v>
      </c>
      <c r="R3389" t="s">
        <v>36</v>
      </c>
      <c r="S3389">
        <v>4.2</v>
      </c>
      <c r="T3389">
        <f>YEAR(tblOrders[[#This Row],[Order Date]])</f>
        <v>2025</v>
      </c>
      <c r="U3389" t="str">
        <f>TEXT(tblOrders[[#This Row],[Order Date]],"mmm-yyyy")</f>
        <v>Aug-2025</v>
      </c>
      <c r="V3389" s="4">
        <f>tblOrders[[#This Row],[Profit]]/tblOrders[[#This Row],[Sales Amount]]</f>
        <v>0.34949733885274986</v>
      </c>
      <c r="W3389" t="str">
        <f>VLOOKUP(tblOrders[[#This Row],[City]],CityRegion,2,0)</f>
        <v>South</v>
      </c>
      <c r="X3389" t="str">
        <f>VLOOKUP(tblOrders[[#This Row],[City]],lookups!A:C,3,0)</f>
        <v>Kerala</v>
      </c>
    </row>
    <row r="3390" spans="1:24" x14ac:dyDescent="0.25">
      <c r="A3390" t="s">
        <v>5340</v>
      </c>
      <c r="B3390" s="1">
        <v>45686</v>
      </c>
      <c r="C3390" t="s">
        <v>2393</v>
      </c>
      <c r="D3390" t="s">
        <v>21</v>
      </c>
      <c r="E3390" t="s">
        <v>49</v>
      </c>
      <c r="F3390" t="s">
        <v>50</v>
      </c>
      <c r="G3390" t="s">
        <v>24</v>
      </c>
      <c r="H3390" t="s">
        <v>51</v>
      </c>
      <c r="I3390" t="s">
        <v>70</v>
      </c>
      <c r="J3390" t="s">
        <v>45</v>
      </c>
      <c r="K3390">
        <v>2</v>
      </c>
      <c r="L3390">
        <v>85</v>
      </c>
      <c r="M3390">
        <v>0.05</v>
      </c>
      <c r="N3390">
        <v>161.5</v>
      </c>
      <c r="O3390">
        <v>57.5</v>
      </c>
      <c r="P3390" t="s">
        <v>28</v>
      </c>
      <c r="Q3390" t="s">
        <v>35</v>
      </c>
      <c r="R3390" t="s">
        <v>36</v>
      </c>
      <c r="S3390">
        <v>4.7</v>
      </c>
      <c r="T3390">
        <f>YEAR(tblOrders[[#This Row],[Order Date]])</f>
        <v>2025</v>
      </c>
      <c r="U3390" t="str">
        <f>TEXT(tblOrders[[#This Row],[Order Date]],"mmm-yyyy")</f>
        <v>Jan-2025</v>
      </c>
      <c r="V3390" s="4">
        <f>tblOrders[[#This Row],[Profit]]/tblOrders[[#This Row],[Sales Amount]]</f>
        <v>0.35603715170278638</v>
      </c>
      <c r="W3390" t="str">
        <f>VLOOKUP(tblOrders[[#This Row],[City]],CityRegion,2,0)</f>
        <v>South</v>
      </c>
      <c r="X3390" t="str">
        <f>VLOOKUP(tblOrders[[#This Row],[City]],lookups!A:C,3,0)</f>
        <v>Telengana</v>
      </c>
    </row>
    <row r="3391" spans="1:24" x14ac:dyDescent="0.25">
      <c r="A3391" t="s">
        <v>5341</v>
      </c>
      <c r="B3391" s="1">
        <v>46010</v>
      </c>
      <c r="C3391" t="s">
        <v>3937</v>
      </c>
      <c r="D3391" t="s">
        <v>21</v>
      </c>
      <c r="E3391" t="s">
        <v>22</v>
      </c>
      <c r="F3391" t="s">
        <v>23</v>
      </c>
      <c r="G3391" t="s">
        <v>24</v>
      </c>
      <c r="H3391" t="s">
        <v>25</v>
      </c>
      <c r="I3391" t="s">
        <v>139</v>
      </c>
      <c r="J3391" t="s">
        <v>34</v>
      </c>
      <c r="K3391">
        <v>1</v>
      </c>
      <c r="L3391">
        <v>190</v>
      </c>
      <c r="M3391">
        <v>0</v>
      </c>
      <c r="N3391">
        <v>190</v>
      </c>
      <c r="O3391">
        <v>65</v>
      </c>
      <c r="P3391" t="s">
        <v>28</v>
      </c>
      <c r="Q3391" t="s">
        <v>29</v>
      </c>
      <c r="R3391" t="s">
        <v>36</v>
      </c>
      <c r="S3391">
        <v>4.3</v>
      </c>
      <c r="T3391">
        <f>YEAR(tblOrders[[#This Row],[Order Date]])</f>
        <v>2025</v>
      </c>
      <c r="U3391" t="str">
        <f>TEXT(tblOrders[[#This Row],[Order Date]],"mmm-yyyy")</f>
        <v>Dec-2025</v>
      </c>
      <c r="V3391" s="4">
        <f>tblOrders[[#This Row],[Profit]]/tblOrders[[#This Row],[Sales Amount]]</f>
        <v>0.34210526315789475</v>
      </c>
      <c r="W3391" t="str">
        <f>VLOOKUP(tblOrders[[#This Row],[City]],CityRegion,2,0)</f>
        <v>South</v>
      </c>
      <c r="X3391" t="str">
        <f>VLOOKUP(tblOrders[[#This Row],[City]],lookups!A:C,3,0)</f>
        <v>Tamil Nadu</v>
      </c>
    </row>
    <row r="3392" spans="1:24" x14ac:dyDescent="0.25">
      <c r="A3392" t="s">
        <v>5342</v>
      </c>
      <c r="B3392" s="1">
        <v>45710</v>
      </c>
      <c r="C3392" t="s">
        <v>4974</v>
      </c>
      <c r="D3392" t="s">
        <v>21</v>
      </c>
      <c r="E3392" t="s">
        <v>22</v>
      </c>
      <c r="F3392" t="s">
        <v>23</v>
      </c>
      <c r="G3392" t="s">
        <v>24</v>
      </c>
      <c r="H3392" t="s">
        <v>25</v>
      </c>
      <c r="I3392" t="s">
        <v>26</v>
      </c>
      <c r="J3392" t="s">
        <v>27</v>
      </c>
      <c r="K3392">
        <v>2</v>
      </c>
      <c r="L3392">
        <v>190</v>
      </c>
      <c r="M3392">
        <v>0.15</v>
      </c>
      <c r="N3392">
        <v>323</v>
      </c>
      <c r="O3392">
        <v>73</v>
      </c>
      <c r="P3392" t="s">
        <v>28</v>
      </c>
      <c r="Q3392" t="s">
        <v>29</v>
      </c>
      <c r="R3392" t="s">
        <v>36</v>
      </c>
      <c r="S3392">
        <v>2.9</v>
      </c>
      <c r="T3392">
        <f>YEAR(tblOrders[[#This Row],[Order Date]])</f>
        <v>2025</v>
      </c>
      <c r="U3392" t="str">
        <f>TEXT(tblOrders[[#This Row],[Order Date]],"mmm-yyyy")</f>
        <v>Feb-2025</v>
      </c>
      <c r="V3392" s="4">
        <f>tblOrders[[#This Row],[Profit]]/tblOrders[[#This Row],[Sales Amount]]</f>
        <v>0.2260061919504644</v>
      </c>
      <c r="W3392" t="str">
        <f>VLOOKUP(tblOrders[[#This Row],[City]],CityRegion,2,0)</f>
        <v>South</v>
      </c>
      <c r="X3392" t="str">
        <f>VLOOKUP(tblOrders[[#This Row],[City]],lookups!A:C,3,0)</f>
        <v>Karnataka</v>
      </c>
    </row>
    <row r="3393" spans="1:24" x14ac:dyDescent="0.25">
      <c r="A3393" t="s">
        <v>5343</v>
      </c>
      <c r="B3393" s="1">
        <v>45993</v>
      </c>
      <c r="C3393" t="s">
        <v>1507</v>
      </c>
      <c r="D3393" t="s">
        <v>21</v>
      </c>
      <c r="E3393" t="s">
        <v>60</v>
      </c>
      <c r="F3393" t="s">
        <v>61</v>
      </c>
      <c r="G3393" t="s">
        <v>62</v>
      </c>
      <c r="H3393" t="s">
        <v>63</v>
      </c>
      <c r="I3393" t="s">
        <v>44</v>
      </c>
      <c r="J3393" t="s">
        <v>34</v>
      </c>
      <c r="K3393">
        <v>3</v>
      </c>
      <c r="L3393">
        <v>45</v>
      </c>
      <c r="M3393">
        <v>0</v>
      </c>
      <c r="N3393">
        <v>135</v>
      </c>
      <c r="O3393">
        <v>57</v>
      </c>
      <c r="P3393" t="s">
        <v>28</v>
      </c>
      <c r="Q3393" t="s">
        <v>91</v>
      </c>
      <c r="R3393" t="s">
        <v>30</v>
      </c>
      <c r="S3393">
        <v>4</v>
      </c>
      <c r="T3393">
        <f>YEAR(tblOrders[[#This Row],[Order Date]])</f>
        <v>2025</v>
      </c>
      <c r="U3393" t="str">
        <f>TEXT(tblOrders[[#This Row],[Order Date]],"mmm-yyyy")</f>
        <v>Dec-2025</v>
      </c>
      <c r="V3393" s="4">
        <f>tblOrders[[#This Row],[Profit]]/tblOrders[[#This Row],[Sales Amount]]</f>
        <v>0.42222222222222222</v>
      </c>
      <c r="W3393" t="str">
        <f>VLOOKUP(tblOrders[[#This Row],[City]],CityRegion,2,0)</f>
        <v>South</v>
      </c>
      <c r="X3393" t="str">
        <f>VLOOKUP(tblOrders[[#This Row],[City]],lookups!A:C,3,0)</f>
        <v>Kerala</v>
      </c>
    </row>
    <row r="3394" spans="1:24" x14ac:dyDescent="0.25">
      <c r="A3394" t="s">
        <v>5344</v>
      </c>
      <c r="B3394" s="1">
        <v>45718</v>
      </c>
      <c r="C3394" t="s">
        <v>1962</v>
      </c>
      <c r="D3394" t="s">
        <v>21</v>
      </c>
      <c r="E3394" t="s">
        <v>114</v>
      </c>
      <c r="F3394" t="s">
        <v>115</v>
      </c>
      <c r="G3394" t="s">
        <v>42</v>
      </c>
      <c r="H3394" t="s">
        <v>116</v>
      </c>
      <c r="I3394" t="s">
        <v>52</v>
      </c>
      <c r="J3394" t="s">
        <v>34</v>
      </c>
      <c r="K3394">
        <v>1</v>
      </c>
      <c r="L3394">
        <v>12</v>
      </c>
      <c r="M3394">
        <v>0.2</v>
      </c>
      <c r="N3394">
        <v>9.6</v>
      </c>
      <c r="O3394">
        <v>3.6</v>
      </c>
      <c r="P3394" t="s">
        <v>28</v>
      </c>
      <c r="Q3394" t="s">
        <v>46</v>
      </c>
      <c r="R3394" t="s">
        <v>36</v>
      </c>
      <c r="S3394">
        <v>3.4</v>
      </c>
      <c r="T3394">
        <f>YEAR(tblOrders[[#This Row],[Order Date]])</f>
        <v>2025</v>
      </c>
      <c r="U3394" t="str">
        <f>TEXT(tblOrders[[#This Row],[Order Date]],"mmm-yyyy")</f>
        <v>Mar-2025</v>
      </c>
      <c r="V3394" s="4">
        <f>tblOrders[[#This Row],[Profit]]/tblOrders[[#This Row],[Sales Amount]]</f>
        <v>0.375</v>
      </c>
      <c r="W3394" t="str">
        <f>VLOOKUP(tblOrders[[#This Row],[City]],CityRegion,2,0)</f>
        <v>South</v>
      </c>
      <c r="X3394" t="str">
        <f>VLOOKUP(tblOrders[[#This Row],[City]],lookups!A:C,3,0)</f>
        <v>Kerala</v>
      </c>
    </row>
    <row r="3395" spans="1:24" x14ac:dyDescent="0.25">
      <c r="A3395" t="s">
        <v>5345</v>
      </c>
      <c r="B3395" s="1">
        <v>45777</v>
      </c>
      <c r="C3395" t="s">
        <v>649</v>
      </c>
      <c r="D3395" t="s">
        <v>21</v>
      </c>
      <c r="E3395" t="s">
        <v>108</v>
      </c>
      <c r="F3395" t="s">
        <v>109</v>
      </c>
      <c r="G3395" t="s">
        <v>62</v>
      </c>
      <c r="H3395" t="s">
        <v>110</v>
      </c>
      <c r="I3395" t="s">
        <v>57</v>
      </c>
      <c r="J3395" t="s">
        <v>34</v>
      </c>
      <c r="K3395">
        <v>5</v>
      </c>
      <c r="L3395">
        <v>110</v>
      </c>
      <c r="M3395">
        <v>0.15</v>
      </c>
      <c r="N3395">
        <v>467.5</v>
      </c>
      <c r="O3395">
        <v>127.5</v>
      </c>
      <c r="P3395" t="s">
        <v>28</v>
      </c>
      <c r="Q3395" t="s">
        <v>91</v>
      </c>
      <c r="R3395" t="s">
        <v>36</v>
      </c>
      <c r="S3395">
        <v>4.5</v>
      </c>
      <c r="T3395">
        <f>YEAR(tblOrders[[#This Row],[Order Date]])</f>
        <v>2025</v>
      </c>
      <c r="U3395" t="str">
        <f>TEXT(tblOrders[[#This Row],[Order Date]],"mmm-yyyy")</f>
        <v>Apr-2025</v>
      </c>
      <c r="V3395" s="4">
        <f>tblOrders[[#This Row],[Profit]]/tblOrders[[#This Row],[Sales Amount]]</f>
        <v>0.27272727272727271</v>
      </c>
      <c r="W3395" t="str">
        <f>VLOOKUP(tblOrders[[#This Row],[City]],CityRegion,2,0)</f>
        <v>South</v>
      </c>
      <c r="X3395" t="str">
        <f>VLOOKUP(tblOrders[[#This Row],[City]],lookups!A:C,3,0)</f>
        <v>Kerala</v>
      </c>
    </row>
    <row r="3396" spans="1:24" x14ac:dyDescent="0.25">
      <c r="A3396" t="s">
        <v>5346</v>
      </c>
      <c r="B3396" s="1">
        <v>45823</v>
      </c>
      <c r="C3396" t="s">
        <v>5057</v>
      </c>
      <c r="D3396" t="s">
        <v>39</v>
      </c>
      <c r="E3396" t="s">
        <v>60</v>
      </c>
      <c r="F3396" t="s">
        <v>61</v>
      </c>
      <c r="G3396" t="s">
        <v>62</v>
      </c>
      <c r="H3396" t="s">
        <v>63</v>
      </c>
      <c r="I3396" t="s">
        <v>70</v>
      </c>
      <c r="J3396" t="s">
        <v>45</v>
      </c>
      <c r="K3396">
        <v>1</v>
      </c>
      <c r="L3396">
        <v>45</v>
      </c>
      <c r="M3396">
        <v>0.05</v>
      </c>
      <c r="N3396">
        <v>42.75</v>
      </c>
      <c r="O3396">
        <v>16.75</v>
      </c>
      <c r="P3396" t="s">
        <v>28</v>
      </c>
      <c r="Q3396" t="s">
        <v>86</v>
      </c>
      <c r="R3396" t="s">
        <v>36</v>
      </c>
      <c r="S3396">
        <v>4.4000000000000004</v>
      </c>
      <c r="T3396">
        <f>YEAR(tblOrders[[#This Row],[Order Date]])</f>
        <v>2025</v>
      </c>
      <c r="U3396" t="str">
        <f>TEXT(tblOrders[[#This Row],[Order Date]],"mmm-yyyy")</f>
        <v>Jun-2025</v>
      </c>
      <c r="V3396" s="4">
        <f>tblOrders[[#This Row],[Profit]]/tblOrders[[#This Row],[Sales Amount]]</f>
        <v>0.391812865497076</v>
      </c>
      <c r="W3396" t="str">
        <f>VLOOKUP(tblOrders[[#This Row],[City]],CityRegion,2,0)</f>
        <v>South</v>
      </c>
      <c r="X3396" t="str">
        <f>VLOOKUP(tblOrders[[#This Row],[City]],lookups!A:C,3,0)</f>
        <v>Telengana</v>
      </c>
    </row>
    <row r="3397" spans="1:24" x14ac:dyDescent="0.25">
      <c r="A3397" t="s">
        <v>5347</v>
      </c>
      <c r="B3397" s="1">
        <v>45939</v>
      </c>
      <c r="C3397" t="s">
        <v>1359</v>
      </c>
      <c r="D3397" t="s">
        <v>21</v>
      </c>
      <c r="E3397" t="s">
        <v>108</v>
      </c>
      <c r="F3397" t="s">
        <v>109</v>
      </c>
      <c r="G3397" t="s">
        <v>62</v>
      </c>
      <c r="H3397" t="s">
        <v>110</v>
      </c>
      <c r="I3397" t="s">
        <v>52</v>
      </c>
      <c r="J3397" t="s">
        <v>27</v>
      </c>
      <c r="K3397">
        <v>5</v>
      </c>
      <c r="L3397">
        <v>110</v>
      </c>
      <c r="M3397">
        <v>0.15</v>
      </c>
      <c r="N3397">
        <v>467.5</v>
      </c>
      <c r="O3397">
        <v>127.5</v>
      </c>
      <c r="P3397" t="s">
        <v>28</v>
      </c>
      <c r="Q3397" t="s">
        <v>29</v>
      </c>
      <c r="R3397" t="s">
        <v>36</v>
      </c>
      <c r="S3397">
        <v>2.9</v>
      </c>
      <c r="T3397">
        <f>YEAR(tblOrders[[#This Row],[Order Date]])</f>
        <v>2025</v>
      </c>
      <c r="U3397" t="str">
        <f>TEXT(tblOrders[[#This Row],[Order Date]],"mmm-yyyy")</f>
        <v>Oct-2025</v>
      </c>
      <c r="V3397" s="4">
        <f>tblOrders[[#This Row],[Profit]]/tblOrders[[#This Row],[Sales Amount]]</f>
        <v>0.27272727272727271</v>
      </c>
      <c r="W3397" t="str">
        <f>VLOOKUP(tblOrders[[#This Row],[City]],CityRegion,2,0)</f>
        <v>South</v>
      </c>
      <c r="X3397" t="str">
        <f>VLOOKUP(tblOrders[[#This Row],[City]],lookups!A:C,3,0)</f>
        <v>Kerala</v>
      </c>
    </row>
    <row r="3398" spans="1:24" x14ac:dyDescent="0.25">
      <c r="A3398" t="s">
        <v>5348</v>
      </c>
      <c r="B3398" s="1">
        <v>45720</v>
      </c>
      <c r="C3398" t="s">
        <v>3748</v>
      </c>
      <c r="D3398" t="s">
        <v>21</v>
      </c>
      <c r="E3398" t="s">
        <v>101</v>
      </c>
      <c r="F3398" t="s">
        <v>102</v>
      </c>
      <c r="G3398" t="s">
        <v>24</v>
      </c>
      <c r="H3398" t="s">
        <v>103</v>
      </c>
      <c r="I3398" t="s">
        <v>57</v>
      </c>
      <c r="J3398" t="s">
        <v>45</v>
      </c>
      <c r="K3398">
        <v>4</v>
      </c>
      <c r="L3398">
        <v>120</v>
      </c>
      <c r="M3398">
        <v>0.1</v>
      </c>
      <c r="N3398">
        <v>432</v>
      </c>
      <c r="O3398">
        <v>120</v>
      </c>
      <c r="P3398" t="s">
        <v>148</v>
      </c>
      <c r="Q3398" t="s">
        <v>29</v>
      </c>
      <c r="R3398" t="s">
        <v>123</v>
      </c>
      <c r="S3398">
        <v>4.4000000000000004</v>
      </c>
      <c r="T3398">
        <f>YEAR(tblOrders[[#This Row],[Order Date]])</f>
        <v>2025</v>
      </c>
      <c r="U3398" t="str">
        <f>TEXT(tblOrders[[#This Row],[Order Date]],"mmm-yyyy")</f>
        <v>Mar-2025</v>
      </c>
      <c r="V3398" s="4">
        <f>tblOrders[[#This Row],[Profit]]/tblOrders[[#This Row],[Sales Amount]]</f>
        <v>0.27777777777777779</v>
      </c>
      <c r="W3398" t="str">
        <f>VLOOKUP(tblOrders[[#This Row],[City]],CityRegion,2,0)</f>
        <v>South</v>
      </c>
      <c r="X3398" t="str">
        <f>VLOOKUP(tblOrders[[#This Row],[City]],lookups!A:C,3,0)</f>
        <v>Kerala</v>
      </c>
    </row>
    <row r="3399" spans="1:24" x14ac:dyDescent="0.25">
      <c r="A3399" t="s">
        <v>5349</v>
      </c>
      <c r="B3399" s="1">
        <v>45883</v>
      </c>
      <c r="C3399" t="s">
        <v>1334</v>
      </c>
      <c r="D3399" t="s">
        <v>21</v>
      </c>
      <c r="E3399" t="s">
        <v>22</v>
      </c>
      <c r="F3399" t="s">
        <v>23</v>
      </c>
      <c r="G3399" t="s">
        <v>24</v>
      </c>
      <c r="H3399" t="s">
        <v>25</v>
      </c>
      <c r="I3399" t="s">
        <v>76</v>
      </c>
      <c r="J3399" t="s">
        <v>34</v>
      </c>
      <c r="K3399">
        <v>2</v>
      </c>
      <c r="L3399">
        <v>190</v>
      </c>
      <c r="M3399">
        <v>0.05</v>
      </c>
      <c r="N3399">
        <v>361</v>
      </c>
      <c r="O3399">
        <v>111</v>
      </c>
      <c r="P3399" t="s">
        <v>28</v>
      </c>
      <c r="Q3399" t="s">
        <v>86</v>
      </c>
      <c r="R3399" t="s">
        <v>36</v>
      </c>
      <c r="S3399">
        <v>2.6</v>
      </c>
      <c r="T3399">
        <f>YEAR(tblOrders[[#This Row],[Order Date]])</f>
        <v>2025</v>
      </c>
      <c r="U3399" t="str">
        <f>TEXT(tblOrders[[#This Row],[Order Date]],"mmm-yyyy")</f>
        <v>Aug-2025</v>
      </c>
      <c r="V3399" s="4">
        <f>tblOrders[[#This Row],[Profit]]/tblOrders[[#This Row],[Sales Amount]]</f>
        <v>0.30747922437673131</v>
      </c>
      <c r="W3399" t="str">
        <f>VLOOKUP(tblOrders[[#This Row],[City]],CityRegion,2,0)</f>
        <v>South</v>
      </c>
      <c r="X3399" t="str">
        <f>VLOOKUP(tblOrders[[#This Row],[City]],lookups!A:C,3,0)</f>
        <v>Kerala</v>
      </c>
    </row>
    <row r="3400" spans="1:24" x14ac:dyDescent="0.25">
      <c r="A3400" t="s">
        <v>5350</v>
      </c>
      <c r="B3400" s="1">
        <v>45829</v>
      </c>
      <c r="C3400" t="s">
        <v>5351</v>
      </c>
      <c r="D3400" t="s">
        <v>39</v>
      </c>
      <c r="E3400" t="s">
        <v>66</v>
      </c>
      <c r="F3400" t="s">
        <v>67</v>
      </c>
      <c r="G3400" t="s">
        <v>68</v>
      </c>
      <c r="H3400" t="s">
        <v>69</v>
      </c>
      <c r="I3400" t="s">
        <v>57</v>
      </c>
      <c r="J3400" t="s">
        <v>27</v>
      </c>
      <c r="K3400">
        <v>5</v>
      </c>
      <c r="L3400">
        <v>149</v>
      </c>
      <c r="M3400">
        <v>0.2</v>
      </c>
      <c r="N3400">
        <v>596</v>
      </c>
      <c r="O3400">
        <v>121</v>
      </c>
      <c r="P3400" t="s">
        <v>28</v>
      </c>
      <c r="Q3400" t="s">
        <v>35</v>
      </c>
      <c r="R3400" t="s">
        <v>30</v>
      </c>
      <c r="S3400">
        <v>3.7</v>
      </c>
      <c r="T3400">
        <f>YEAR(tblOrders[[#This Row],[Order Date]])</f>
        <v>2025</v>
      </c>
      <c r="U3400" t="str">
        <f>TEXT(tblOrders[[#This Row],[Order Date]],"mmm-yyyy")</f>
        <v>Jun-2025</v>
      </c>
      <c r="V3400" s="4">
        <f>tblOrders[[#This Row],[Profit]]/tblOrders[[#This Row],[Sales Amount]]</f>
        <v>0.20302013422818793</v>
      </c>
      <c r="W3400" t="str">
        <f>VLOOKUP(tblOrders[[#This Row],[City]],CityRegion,2,0)</f>
        <v>South</v>
      </c>
      <c r="X3400" t="str">
        <f>VLOOKUP(tblOrders[[#This Row],[City]],lookups!A:C,3,0)</f>
        <v>Kerala</v>
      </c>
    </row>
    <row r="3401" spans="1:24" x14ac:dyDescent="0.25">
      <c r="A3401" t="s">
        <v>5352</v>
      </c>
      <c r="B3401" s="1">
        <v>46004</v>
      </c>
      <c r="C3401" t="s">
        <v>3657</v>
      </c>
      <c r="D3401" t="s">
        <v>21</v>
      </c>
      <c r="E3401" t="s">
        <v>79</v>
      </c>
      <c r="F3401" t="s">
        <v>80</v>
      </c>
      <c r="G3401" t="s">
        <v>68</v>
      </c>
      <c r="H3401" t="s">
        <v>81</v>
      </c>
      <c r="I3401" t="s">
        <v>76</v>
      </c>
      <c r="J3401" t="s">
        <v>27</v>
      </c>
      <c r="K3401">
        <v>5</v>
      </c>
      <c r="L3401">
        <v>799</v>
      </c>
      <c r="M3401">
        <v>0.1</v>
      </c>
      <c r="N3401">
        <v>3595.5</v>
      </c>
      <c r="O3401">
        <v>495.5</v>
      </c>
      <c r="P3401" t="s">
        <v>28</v>
      </c>
      <c r="Q3401" t="s">
        <v>29</v>
      </c>
      <c r="R3401" t="s">
        <v>36</v>
      </c>
      <c r="S3401">
        <v>3.6</v>
      </c>
      <c r="T3401">
        <f>YEAR(tblOrders[[#This Row],[Order Date]])</f>
        <v>2025</v>
      </c>
      <c r="U3401" t="str">
        <f>TEXT(tblOrders[[#This Row],[Order Date]],"mmm-yyyy")</f>
        <v>Dec-2025</v>
      </c>
      <c r="V3401" s="4">
        <f>tblOrders[[#This Row],[Profit]]/tblOrders[[#This Row],[Sales Amount]]</f>
        <v>0.13781115282992629</v>
      </c>
      <c r="W3401" t="str">
        <f>VLOOKUP(tblOrders[[#This Row],[City]],CityRegion,2,0)</f>
        <v>South</v>
      </c>
      <c r="X3401" t="str">
        <f>VLOOKUP(tblOrders[[#This Row],[City]],lookups!A:C,3,0)</f>
        <v>Kerala</v>
      </c>
    </row>
    <row r="3402" spans="1:24" x14ac:dyDescent="0.25">
      <c r="A3402" t="s">
        <v>5353</v>
      </c>
      <c r="B3402" s="1">
        <v>46019</v>
      </c>
      <c r="C3402" t="s">
        <v>3642</v>
      </c>
      <c r="D3402" t="s">
        <v>39</v>
      </c>
      <c r="E3402" t="s">
        <v>94</v>
      </c>
      <c r="F3402" t="s">
        <v>95</v>
      </c>
      <c r="G3402" t="s">
        <v>68</v>
      </c>
      <c r="H3402" t="s">
        <v>96</v>
      </c>
      <c r="I3402" t="s">
        <v>139</v>
      </c>
      <c r="J3402" t="s">
        <v>34</v>
      </c>
      <c r="K3402">
        <v>3</v>
      </c>
      <c r="L3402">
        <v>89</v>
      </c>
      <c r="M3402">
        <v>0.2</v>
      </c>
      <c r="N3402">
        <v>213.6</v>
      </c>
      <c r="O3402">
        <v>48.6</v>
      </c>
      <c r="P3402" t="s">
        <v>28</v>
      </c>
      <c r="Q3402" t="s">
        <v>35</v>
      </c>
      <c r="R3402" t="s">
        <v>36</v>
      </c>
      <c r="S3402">
        <v>4.0999999999999996</v>
      </c>
      <c r="T3402">
        <f>YEAR(tblOrders[[#This Row],[Order Date]])</f>
        <v>2025</v>
      </c>
      <c r="U3402" t="str">
        <f>TEXT(tblOrders[[#This Row],[Order Date]],"mmm-yyyy")</f>
        <v>Dec-2025</v>
      </c>
      <c r="V3402" s="4">
        <f>tblOrders[[#This Row],[Profit]]/tblOrders[[#This Row],[Sales Amount]]</f>
        <v>0.22752808988764045</v>
      </c>
      <c r="W3402" t="str">
        <f>VLOOKUP(tblOrders[[#This Row],[City]],CityRegion,2,0)</f>
        <v>South</v>
      </c>
      <c r="X3402" t="str">
        <f>VLOOKUP(tblOrders[[#This Row],[City]],lookups!A:C,3,0)</f>
        <v>Tamil Nadu</v>
      </c>
    </row>
    <row r="3403" spans="1:24" x14ac:dyDescent="0.25">
      <c r="A3403" t="s">
        <v>5354</v>
      </c>
      <c r="B3403" s="1">
        <v>45973</v>
      </c>
      <c r="C3403" t="s">
        <v>5355</v>
      </c>
      <c r="D3403" t="s">
        <v>21</v>
      </c>
      <c r="E3403" t="s">
        <v>114</v>
      </c>
      <c r="F3403" t="s">
        <v>115</v>
      </c>
      <c r="G3403" t="s">
        <v>42</v>
      </c>
      <c r="H3403" t="s">
        <v>116</v>
      </c>
      <c r="I3403" t="s">
        <v>130</v>
      </c>
      <c r="J3403" t="s">
        <v>27</v>
      </c>
      <c r="K3403">
        <v>1</v>
      </c>
      <c r="L3403">
        <v>12</v>
      </c>
      <c r="M3403">
        <v>0.15</v>
      </c>
      <c r="N3403">
        <v>10.199999999999999</v>
      </c>
      <c r="O3403">
        <v>4.2</v>
      </c>
      <c r="P3403" t="s">
        <v>28</v>
      </c>
      <c r="Q3403" t="s">
        <v>86</v>
      </c>
      <c r="R3403" t="s">
        <v>36</v>
      </c>
      <c r="S3403">
        <v>4.3</v>
      </c>
      <c r="T3403">
        <f>YEAR(tblOrders[[#This Row],[Order Date]])</f>
        <v>2025</v>
      </c>
      <c r="U3403" t="str">
        <f>TEXT(tblOrders[[#This Row],[Order Date]],"mmm-yyyy")</f>
        <v>Nov-2025</v>
      </c>
      <c r="V3403" s="4">
        <f>tblOrders[[#This Row],[Profit]]/tblOrders[[#This Row],[Sales Amount]]</f>
        <v>0.41176470588235298</v>
      </c>
      <c r="W3403" t="str">
        <f>VLOOKUP(tblOrders[[#This Row],[City]],CityRegion,2,0)</f>
        <v>West</v>
      </c>
      <c r="X3403" t="str">
        <f>VLOOKUP(tblOrders[[#This Row],[City]],lookups!A:C,3,0)</f>
        <v>Maharashtra</v>
      </c>
    </row>
    <row r="3404" spans="1:24" x14ac:dyDescent="0.25">
      <c r="A3404" t="s">
        <v>5356</v>
      </c>
      <c r="B3404" s="1">
        <v>45899</v>
      </c>
      <c r="C3404" t="s">
        <v>3390</v>
      </c>
      <c r="D3404" t="s">
        <v>21</v>
      </c>
      <c r="E3404" t="s">
        <v>22</v>
      </c>
      <c r="F3404" t="s">
        <v>23</v>
      </c>
      <c r="G3404" t="s">
        <v>24</v>
      </c>
      <c r="H3404" t="s">
        <v>25</v>
      </c>
      <c r="I3404" t="s">
        <v>44</v>
      </c>
      <c r="J3404" t="s">
        <v>45</v>
      </c>
      <c r="K3404">
        <v>5</v>
      </c>
      <c r="L3404">
        <v>190</v>
      </c>
      <c r="M3404">
        <v>0.05</v>
      </c>
      <c r="N3404">
        <v>902.5</v>
      </c>
      <c r="O3404">
        <v>277.5</v>
      </c>
      <c r="P3404" t="s">
        <v>28</v>
      </c>
      <c r="Q3404" t="s">
        <v>35</v>
      </c>
      <c r="R3404" t="s">
        <v>36</v>
      </c>
      <c r="S3404">
        <v>3.2</v>
      </c>
      <c r="T3404">
        <f>YEAR(tblOrders[[#This Row],[Order Date]])</f>
        <v>2025</v>
      </c>
      <c r="U3404" t="str">
        <f>TEXT(tblOrders[[#This Row],[Order Date]],"mmm-yyyy")</f>
        <v>Aug-2025</v>
      </c>
      <c r="V3404" s="4">
        <f>tblOrders[[#This Row],[Profit]]/tblOrders[[#This Row],[Sales Amount]]</f>
        <v>0.30747922437673131</v>
      </c>
      <c r="W3404" t="str">
        <f>VLOOKUP(tblOrders[[#This Row],[City]],CityRegion,2,0)</f>
        <v>South</v>
      </c>
      <c r="X3404" t="str">
        <f>VLOOKUP(tblOrders[[#This Row],[City]],lookups!A:C,3,0)</f>
        <v>Kerala</v>
      </c>
    </row>
    <row r="3405" spans="1:24" x14ac:dyDescent="0.25">
      <c r="A3405" t="s">
        <v>5357</v>
      </c>
      <c r="B3405" s="1">
        <v>45661</v>
      </c>
      <c r="C3405" t="s">
        <v>2994</v>
      </c>
      <c r="D3405" t="s">
        <v>39</v>
      </c>
      <c r="E3405" t="s">
        <v>40</v>
      </c>
      <c r="F3405" t="s">
        <v>41</v>
      </c>
      <c r="G3405" t="s">
        <v>42</v>
      </c>
      <c r="H3405" t="s">
        <v>43</v>
      </c>
      <c r="I3405" t="s">
        <v>76</v>
      </c>
      <c r="J3405" t="s">
        <v>34</v>
      </c>
      <c r="K3405">
        <v>2</v>
      </c>
      <c r="L3405">
        <v>18</v>
      </c>
      <c r="M3405">
        <v>0.2</v>
      </c>
      <c r="N3405">
        <v>28.8</v>
      </c>
      <c r="O3405">
        <v>10.8</v>
      </c>
      <c r="P3405" t="s">
        <v>28</v>
      </c>
      <c r="Q3405" t="s">
        <v>91</v>
      </c>
      <c r="R3405" t="s">
        <v>36</v>
      </c>
      <c r="S3405">
        <v>3.2</v>
      </c>
      <c r="T3405">
        <f>YEAR(tblOrders[[#This Row],[Order Date]])</f>
        <v>2025</v>
      </c>
      <c r="U3405" t="str">
        <f>TEXT(tblOrders[[#This Row],[Order Date]],"mmm-yyyy")</f>
        <v>Jan-2025</v>
      </c>
      <c r="V3405" s="4">
        <f>tblOrders[[#This Row],[Profit]]/tblOrders[[#This Row],[Sales Amount]]</f>
        <v>0.375</v>
      </c>
      <c r="W3405" t="str">
        <f>VLOOKUP(tblOrders[[#This Row],[City]],CityRegion,2,0)</f>
        <v>South</v>
      </c>
      <c r="X3405" t="str">
        <f>VLOOKUP(tblOrders[[#This Row],[City]],lookups!A:C,3,0)</f>
        <v>Kerala</v>
      </c>
    </row>
    <row r="3406" spans="1:24" x14ac:dyDescent="0.25">
      <c r="A3406" t="s">
        <v>5358</v>
      </c>
      <c r="B3406" s="1">
        <v>45873</v>
      </c>
      <c r="C3406" t="s">
        <v>824</v>
      </c>
      <c r="D3406" t="s">
        <v>39</v>
      </c>
      <c r="E3406" t="s">
        <v>22</v>
      </c>
      <c r="F3406" t="s">
        <v>23</v>
      </c>
      <c r="G3406" t="s">
        <v>24</v>
      </c>
      <c r="H3406" t="s">
        <v>25</v>
      </c>
      <c r="I3406" t="s">
        <v>33</v>
      </c>
      <c r="J3406" t="s">
        <v>34</v>
      </c>
      <c r="K3406">
        <v>1</v>
      </c>
      <c r="L3406">
        <v>190</v>
      </c>
      <c r="M3406">
        <v>0.2</v>
      </c>
      <c r="N3406">
        <v>152</v>
      </c>
      <c r="O3406">
        <v>27</v>
      </c>
      <c r="P3406" t="s">
        <v>28</v>
      </c>
      <c r="Q3406" t="s">
        <v>86</v>
      </c>
      <c r="R3406" t="s">
        <v>36</v>
      </c>
      <c r="S3406">
        <v>3.3</v>
      </c>
      <c r="T3406">
        <f>YEAR(tblOrders[[#This Row],[Order Date]])</f>
        <v>2025</v>
      </c>
      <c r="U3406" t="str">
        <f>TEXT(tblOrders[[#This Row],[Order Date]],"mmm-yyyy")</f>
        <v>Aug-2025</v>
      </c>
      <c r="V3406" s="4">
        <f>tblOrders[[#This Row],[Profit]]/tblOrders[[#This Row],[Sales Amount]]</f>
        <v>0.17763157894736842</v>
      </c>
      <c r="W3406" t="str">
        <f>VLOOKUP(tblOrders[[#This Row],[City]],CityRegion,2,0)</f>
        <v>North</v>
      </c>
      <c r="X3406" t="str">
        <f>VLOOKUP(tblOrders[[#This Row],[City]],lookups!A:C,3,0)</f>
        <v>Delhi</v>
      </c>
    </row>
    <row r="3407" spans="1:24" x14ac:dyDescent="0.25">
      <c r="A3407" t="s">
        <v>5359</v>
      </c>
      <c r="B3407" s="1">
        <v>45989</v>
      </c>
      <c r="C3407" t="s">
        <v>3977</v>
      </c>
      <c r="D3407" t="s">
        <v>21</v>
      </c>
      <c r="E3407" t="s">
        <v>66</v>
      </c>
      <c r="F3407" t="s">
        <v>67</v>
      </c>
      <c r="G3407" t="s">
        <v>68</v>
      </c>
      <c r="H3407" t="s">
        <v>69</v>
      </c>
      <c r="I3407" t="s">
        <v>70</v>
      </c>
      <c r="J3407" t="s">
        <v>45</v>
      </c>
      <c r="K3407">
        <v>5</v>
      </c>
      <c r="L3407">
        <v>149</v>
      </c>
      <c r="M3407">
        <v>0.15</v>
      </c>
      <c r="N3407">
        <v>633.25</v>
      </c>
      <c r="O3407">
        <v>158.25</v>
      </c>
      <c r="P3407" t="s">
        <v>28</v>
      </c>
      <c r="Q3407" t="s">
        <v>46</v>
      </c>
      <c r="R3407" t="s">
        <v>36</v>
      </c>
      <c r="S3407">
        <v>3.2</v>
      </c>
      <c r="T3407">
        <f>YEAR(tblOrders[[#This Row],[Order Date]])</f>
        <v>2025</v>
      </c>
      <c r="U3407" t="str">
        <f>TEXT(tblOrders[[#This Row],[Order Date]],"mmm-yyyy")</f>
        <v>Nov-2025</v>
      </c>
      <c r="V3407" s="4">
        <f>tblOrders[[#This Row],[Profit]]/tblOrders[[#This Row],[Sales Amount]]</f>
        <v>0.24990130280300041</v>
      </c>
      <c r="W3407" t="str">
        <f>VLOOKUP(tblOrders[[#This Row],[City]],CityRegion,2,0)</f>
        <v>South</v>
      </c>
      <c r="X3407" t="str">
        <f>VLOOKUP(tblOrders[[#This Row],[City]],lookups!A:C,3,0)</f>
        <v>Telengana</v>
      </c>
    </row>
    <row r="3408" spans="1:24" x14ac:dyDescent="0.25">
      <c r="A3408" t="s">
        <v>5360</v>
      </c>
      <c r="B3408" s="1">
        <v>45702</v>
      </c>
      <c r="C3408" t="s">
        <v>1307</v>
      </c>
      <c r="D3408" t="s">
        <v>39</v>
      </c>
      <c r="E3408" t="s">
        <v>22</v>
      </c>
      <c r="F3408" t="s">
        <v>23</v>
      </c>
      <c r="G3408" t="s">
        <v>24</v>
      </c>
      <c r="H3408" t="s">
        <v>25</v>
      </c>
      <c r="I3408" t="s">
        <v>52</v>
      </c>
      <c r="J3408" t="s">
        <v>45</v>
      </c>
      <c r="K3408">
        <v>3</v>
      </c>
      <c r="L3408">
        <v>190</v>
      </c>
      <c r="M3408">
        <v>0.05</v>
      </c>
      <c r="N3408">
        <v>541.5</v>
      </c>
      <c r="O3408">
        <v>166.5</v>
      </c>
      <c r="P3408" t="s">
        <v>28</v>
      </c>
      <c r="Q3408" t="s">
        <v>46</v>
      </c>
      <c r="R3408" t="s">
        <v>36</v>
      </c>
      <c r="S3408">
        <v>4.9000000000000004</v>
      </c>
      <c r="T3408">
        <f>YEAR(tblOrders[[#This Row],[Order Date]])</f>
        <v>2025</v>
      </c>
      <c r="U3408" t="str">
        <f>TEXT(tblOrders[[#This Row],[Order Date]],"mmm-yyyy")</f>
        <v>Feb-2025</v>
      </c>
      <c r="V3408" s="4">
        <f>tblOrders[[#This Row],[Profit]]/tblOrders[[#This Row],[Sales Amount]]</f>
        <v>0.30747922437673131</v>
      </c>
      <c r="W3408" t="str">
        <f>VLOOKUP(tblOrders[[#This Row],[City]],CityRegion,2,0)</f>
        <v>South</v>
      </c>
      <c r="X3408" t="str">
        <f>VLOOKUP(tblOrders[[#This Row],[City]],lookups!A:C,3,0)</f>
        <v>Kerala</v>
      </c>
    </row>
    <row r="3409" spans="1:24" x14ac:dyDescent="0.25">
      <c r="A3409" t="s">
        <v>5361</v>
      </c>
      <c r="B3409" s="1">
        <v>45671</v>
      </c>
      <c r="C3409" t="s">
        <v>960</v>
      </c>
      <c r="D3409" t="s">
        <v>21</v>
      </c>
      <c r="E3409" t="s">
        <v>40</v>
      </c>
      <c r="F3409" t="s">
        <v>41</v>
      </c>
      <c r="G3409" t="s">
        <v>42</v>
      </c>
      <c r="H3409" t="s">
        <v>43</v>
      </c>
      <c r="I3409" t="s">
        <v>52</v>
      </c>
      <c r="J3409" t="s">
        <v>27</v>
      </c>
      <c r="K3409">
        <v>2</v>
      </c>
      <c r="L3409">
        <v>18</v>
      </c>
      <c r="M3409">
        <v>0</v>
      </c>
      <c r="N3409">
        <v>36</v>
      </c>
      <c r="O3409">
        <v>18</v>
      </c>
      <c r="P3409" t="s">
        <v>111</v>
      </c>
      <c r="Q3409" t="s">
        <v>46</v>
      </c>
      <c r="R3409" t="s">
        <v>36</v>
      </c>
      <c r="S3409">
        <v>4.5999999999999996</v>
      </c>
      <c r="T3409">
        <f>YEAR(tblOrders[[#This Row],[Order Date]])</f>
        <v>2025</v>
      </c>
      <c r="U3409" t="str">
        <f>TEXT(tblOrders[[#This Row],[Order Date]],"mmm-yyyy")</f>
        <v>Jan-2025</v>
      </c>
      <c r="V3409" s="4">
        <f>tblOrders[[#This Row],[Profit]]/tblOrders[[#This Row],[Sales Amount]]</f>
        <v>0.5</v>
      </c>
      <c r="W3409" t="str">
        <f>VLOOKUP(tblOrders[[#This Row],[City]],CityRegion,2,0)</f>
        <v>South</v>
      </c>
      <c r="X3409" t="str">
        <f>VLOOKUP(tblOrders[[#This Row],[City]],lookups!A:C,3,0)</f>
        <v>Kerala</v>
      </c>
    </row>
    <row r="3410" spans="1:24" x14ac:dyDescent="0.25">
      <c r="A3410" t="s">
        <v>5362</v>
      </c>
      <c r="B3410" s="1">
        <v>45886</v>
      </c>
      <c r="C3410" t="s">
        <v>3551</v>
      </c>
      <c r="D3410" t="s">
        <v>21</v>
      </c>
      <c r="E3410" t="s">
        <v>60</v>
      </c>
      <c r="F3410" t="s">
        <v>61</v>
      </c>
      <c r="G3410" t="s">
        <v>62</v>
      </c>
      <c r="H3410" t="s">
        <v>63</v>
      </c>
      <c r="I3410" t="s">
        <v>57</v>
      </c>
      <c r="J3410" t="s">
        <v>27</v>
      </c>
      <c r="K3410">
        <v>5</v>
      </c>
      <c r="L3410">
        <v>45</v>
      </c>
      <c r="M3410">
        <v>0</v>
      </c>
      <c r="N3410">
        <v>225</v>
      </c>
      <c r="O3410">
        <v>95</v>
      </c>
      <c r="P3410" t="s">
        <v>85</v>
      </c>
      <c r="Q3410" t="s">
        <v>29</v>
      </c>
      <c r="R3410" t="s">
        <v>36</v>
      </c>
      <c r="S3410">
        <v>3.1</v>
      </c>
      <c r="T3410">
        <f>YEAR(tblOrders[[#This Row],[Order Date]])</f>
        <v>2025</v>
      </c>
      <c r="U3410" t="str">
        <f>TEXT(tblOrders[[#This Row],[Order Date]],"mmm-yyyy")</f>
        <v>Aug-2025</v>
      </c>
      <c r="V3410" s="4">
        <f>tblOrders[[#This Row],[Profit]]/tblOrders[[#This Row],[Sales Amount]]</f>
        <v>0.42222222222222222</v>
      </c>
      <c r="W3410" t="str">
        <f>VLOOKUP(tblOrders[[#This Row],[City]],CityRegion,2,0)</f>
        <v>South</v>
      </c>
      <c r="X3410" t="str">
        <f>VLOOKUP(tblOrders[[#This Row],[City]],lookups!A:C,3,0)</f>
        <v>Kerala</v>
      </c>
    </row>
    <row r="3411" spans="1:24" x14ac:dyDescent="0.25">
      <c r="A3411" t="s">
        <v>5363</v>
      </c>
      <c r="B3411" s="1">
        <v>45901</v>
      </c>
      <c r="C3411" t="s">
        <v>1433</v>
      </c>
      <c r="D3411" t="s">
        <v>21</v>
      </c>
      <c r="E3411" t="s">
        <v>73</v>
      </c>
      <c r="F3411" t="s">
        <v>74</v>
      </c>
      <c r="G3411" t="s">
        <v>68</v>
      </c>
      <c r="H3411" t="s">
        <v>75</v>
      </c>
      <c r="I3411" t="s">
        <v>52</v>
      </c>
      <c r="J3411" t="s">
        <v>45</v>
      </c>
      <c r="K3411">
        <v>1</v>
      </c>
      <c r="L3411">
        <v>65</v>
      </c>
      <c r="M3411">
        <v>0.05</v>
      </c>
      <c r="N3411">
        <v>61.75</v>
      </c>
      <c r="O3411">
        <v>23.75</v>
      </c>
      <c r="P3411" t="s">
        <v>28</v>
      </c>
      <c r="Q3411" t="s">
        <v>29</v>
      </c>
      <c r="R3411" t="s">
        <v>36</v>
      </c>
      <c r="S3411">
        <v>2.9</v>
      </c>
      <c r="T3411">
        <f>YEAR(tblOrders[[#This Row],[Order Date]])</f>
        <v>2025</v>
      </c>
      <c r="U3411" t="str">
        <f>TEXT(tblOrders[[#This Row],[Order Date]],"mmm-yyyy")</f>
        <v>Sep-2025</v>
      </c>
      <c r="V3411" s="4">
        <f>tblOrders[[#This Row],[Profit]]/tblOrders[[#This Row],[Sales Amount]]</f>
        <v>0.38461538461538464</v>
      </c>
      <c r="W3411" t="str">
        <f>VLOOKUP(tblOrders[[#This Row],[City]],CityRegion,2,0)</f>
        <v>South</v>
      </c>
      <c r="X3411" t="str">
        <f>VLOOKUP(tblOrders[[#This Row],[City]],lookups!A:C,3,0)</f>
        <v>Kerala</v>
      </c>
    </row>
    <row r="3412" spans="1:24" x14ac:dyDescent="0.25">
      <c r="A3412" t="s">
        <v>5364</v>
      </c>
      <c r="B3412" s="1">
        <v>45740</v>
      </c>
      <c r="C3412" t="s">
        <v>4000</v>
      </c>
      <c r="D3412" t="s">
        <v>39</v>
      </c>
      <c r="E3412" t="s">
        <v>114</v>
      </c>
      <c r="F3412" t="s">
        <v>115</v>
      </c>
      <c r="G3412" t="s">
        <v>42</v>
      </c>
      <c r="H3412" t="s">
        <v>116</v>
      </c>
      <c r="I3412" t="s">
        <v>139</v>
      </c>
      <c r="J3412" t="s">
        <v>45</v>
      </c>
      <c r="K3412">
        <v>1</v>
      </c>
      <c r="L3412">
        <v>12</v>
      </c>
      <c r="M3412">
        <v>0.1</v>
      </c>
      <c r="N3412">
        <v>10.8</v>
      </c>
      <c r="O3412">
        <v>4.8</v>
      </c>
      <c r="P3412" t="s">
        <v>28</v>
      </c>
      <c r="Q3412" t="s">
        <v>91</v>
      </c>
      <c r="R3412" t="s">
        <v>36</v>
      </c>
      <c r="S3412">
        <v>4.3</v>
      </c>
      <c r="T3412">
        <f>YEAR(tblOrders[[#This Row],[Order Date]])</f>
        <v>2025</v>
      </c>
      <c r="U3412" t="str">
        <f>TEXT(tblOrders[[#This Row],[Order Date]],"mmm-yyyy")</f>
        <v>Mar-2025</v>
      </c>
      <c r="V3412" s="4">
        <f>tblOrders[[#This Row],[Profit]]/tblOrders[[#This Row],[Sales Amount]]</f>
        <v>0.44444444444444442</v>
      </c>
      <c r="W3412" t="str">
        <f>VLOOKUP(tblOrders[[#This Row],[City]],CityRegion,2,0)</f>
        <v>South</v>
      </c>
      <c r="X3412" t="str">
        <f>VLOOKUP(tblOrders[[#This Row],[City]],lookups!A:C,3,0)</f>
        <v>Tamil Nadu</v>
      </c>
    </row>
    <row r="3413" spans="1:24" x14ac:dyDescent="0.25">
      <c r="A3413" t="s">
        <v>5365</v>
      </c>
      <c r="B3413" s="1">
        <v>45693</v>
      </c>
      <c r="C3413" t="s">
        <v>5366</v>
      </c>
      <c r="D3413" t="s">
        <v>39</v>
      </c>
      <c r="E3413" t="s">
        <v>114</v>
      </c>
      <c r="F3413" t="s">
        <v>115</v>
      </c>
      <c r="G3413" t="s">
        <v>42</v>
      </c>
      <c r="H3413" t="s">
        <v>116</v>
      </c>
      <c r="I3413" t="s">
        <v>52</v>
      </c>
      <c r="J3413" t="s">
        <v>45</v>
      </c>
      <c r="K3413">
        <v>1</v>
      </c>
      <c r="L3413">
        <v>12</v>
      </c>
      <c r="M3413">
        <v>0.05</v>
      </c>
      <c r="N3413">
        <v>11.4</v>
      </c>
      <c r="O3413">
        <v>5.4</v>
      </c>
      <c r="P3413" t="s">
        <v>28</v>
      </c>
      <c r="Q3413" t="s">
        <v>35</v>
      </c>
      <c r="R3413" t="s">
        <v>36</v>
      </c>
      <c r="S3413">
        <v>3.2</v>
      </c>
      <c r="T3413">
        <f>YEAR(tblOrders[[#This Row],[Order Date]])</f>
        <v>2025</v>
      </c>
      <c r="U3413" t="str">
        <f>TEXT(tblOrders[[#This Row],[Order Date]],"mmm-yyyy")</f>
        <v>Feb-2025</v>
      </c>
      <c r="V3413" s="4">
        <f>tblOrders[[#This Row],[Profit]]/tblOrders[[#This Row],[Sales Amount]]</f>
        <v>0.47368421052631582</v>
      </c>
      <c r="W3413" t="str">
        <f>VLOOKUP(tblOrders[[#This Row],[City]],CityRegion,2,0)</f>
        <v>South</v>
      </c>
      <c r="X3413" t="str">
        <f>VLOOKUP(tblOrders[[#This Row],[City]],lookups!A:C,3,0)</f>
        <v>Kerala</v>
      </c>
    </row>
    <row r="3414" spans="1:24" x14ac:dyDescent="0.25">
      <c r="A3414" t="s">
        <v>5367</v>
      </c>
      <c r="B3414" s="1">
        <v>45820</v>
      </c>
      <c r="C3414" t="s">
        <v>1561</v>
      </c>
      <c r="D3414" t="s">
        <v>21</v>
      </c>
      <c r="E3414" t="s">
        <v>40</v>
      </c>
      <c r="F3414" t="s">
        <v>41</v>
      </c>
      <c r="G3414" t="s">
        <v>42</v>
      </c>
      <c r="H3414" t="s">
        <v>43</v>
      </c>
      <c r="I3414" t="s">
        <v>33</v>
      </c>
      <c r="J3414" t="s">
        <v>27</v>
      </c>
      <c r="K3414">
        <v>5</v>
      </c>
      <c r="L3414">
        <v>18</v>
      </c>
      <c r="M3414">
        <v>0</v>
      </c>
      <c r="N3414">
        <v>90</v>
      </c>
      <c r="O3414">
        <v>45</v>
      </c>
      <c r="P3414" t="s">
        <v>28</v>
      </c>
      <c r="Q3414" t="s">
        <v>29</v>
      </c>
      <c r="R3414" t="s">
        <v>30</v>
      </c>
      <c r="S3414">
        <v>2.7</v>
      </c>
      <c r="T3414">
        <f>YEAR(tblOrders[[#This Row],[Order Date]])</f>
        <v>2025</v>
      </c>
      <c r="U3414" t="str">
        <f>TEXT(tblOrders[[#This Row],[Order Date]],"mmm-yyyy")</f>
        <v>Jun-2025</v>
      </c>
      <c r="V3414" s="4">
        <f>tblOrders[[#This Row],[Profit]]/tblOrders[[#This Row],[Sales Amount]]</f>
        <v>0.5</v>
      </c>
      <c r="W3414" t="str">
        <f>VLOOKUP(tblOrders[[#This Row],[City]],CityRegion,2,0)</f>
        <v>North</v>
      </c>
      <c r="X3414" t="str">
        <f>VLOOKUP(tblOrders[[#This Row],[City]],lookups!A:C,3,0)</f>
        <v>Delhi</v>
      </c>
    </row>
    <row r="3415" spans="1:24" x14ac:dyDescent="0.25">
      <c r="A3415" t="s">
        <v>5368</v>
      </c>
      <c r="B3415" s="1">
        <v>45765</v>
      </c>
      <c r="C3415" t="s">
        <v>1867</v>
      </c>
      <c r="D3415" t="s">
        <v>21</v>
      </c>
      <c r="E3415" t="s">
        <v>94</v>
      </c>
      <c r="F3415" t="s">
        <v>95</v>
      </c>
      <c r="G3415" t="s">
        <v>68</v>
      </c>
      <c r="H3415" t="s">
        <v>96</v>
      </c>
      <c r="I3415" t="s">
        <v>33</v>
      </c>
      <c r="J3415" t="s">
        <v>34</v>
      </c>
      <c r="K3415">
        <v>1</v>
      </c>
      <c r="L3415">
        <v>89</v>
      </c>
      <c r="M3415">
        <v>0.1</v>
      </c>
      <c r="N3415">
        <v>80.099999999999994</v>
      </c>
      <c r="O3415">
        <v>25.1</v>
      </c>
      <c r="P3415" t="s">
        <v>85</v>
      </c>
      <c r="Q3415" t="s">
        <v>35</v>
      </c>
      <c r="R3415" t="s">
        <v>36</v>
      </c>
      <c r="S3415">
        <v>3.2</v>
      </c>
      <c r="T3415">
        <f>YEAR(tblOrders[[#This Row],[Order Date]])</f>
        <v>2025</v>
      </c>
      <c r="U3415" t="str">
        <f>TEXT(tblOrders[[#This Row],[Order Date]],"mmm-yyyy")</f>
        <v>Apr-2025</v>
      </c>
      <c r="V3415" s="4">
        <f>tblOrders[[#This Row],[Profit]]/tblOrders[[#This Row],[Sales Amount]]</f>
        <v>0.31335830212234711</v>
      </c>
      <c r="W3415" t="str">
        <f>VLOOKUP(tblOrders[[#This Row],[City]],CityRegion,2,0)</f>
        <v>North</v>
      </c>
      <c r="X3415" t="str">
        <f>VLOOKUP(tblOrders[[#This Row],[City]],lookups!A:C,3,0)</f>
        <v>Delhi</v>
      </c>
    </row>
    <row r="3416" spans="1:24" x14ac:dyDescent="0.25">
      <c r="A3416" t="s">
        <v>5369</v>
      </c>
      <c r="B3416" s="1">
        <v>45928</v>
      </c>
      <c r="C3416" t="s">
        <v>1108</v>
      </c>
      <c r="D3416" t="s">
        <v>21</v>
      </c>
      <c r="E3416" t="s">
        <v>22</v>
      </c>
      <c r="F3416" t="s">
        <v>23</v>
      </c>
      <c r="G3416" t="s">
        <v>24</v>
      </c>
      <c r="H3416" t="s">
        <v>25</v>
      </c>
      <c r="I3416" t="s">
        <v>57</v>
      </c>
      <c r="J3416" t="s">
        <v>34</v>
      </c>
      <c r="K3416">
        <v>1</v>
      </c>
      <c r="L3416">
        <v>190</v>
      </c>
      <c r="M3416">
        <v>0.05</v>
      </c>
      <c r="N3416">
        <v>180.5</v>
      </c>
      <c r="O3416">
        <v>55.5</v>
      </c>
      <c r="P3416" t="s">
        <v>28</v>
      </c>
      <c r="Q3416" t="s">
        <v>46</v>
      </c>
      <c r="R3416" t="s">
        <v>36</v>
      </c>
      <c r="S3416">
        <v>2.9</v>
      </c>
      <c r="T3416">
        <f>YEAR(tblOrders[[#This Row],[Order Date]])</f>
        <v>2025</v>
      </c>
      <c r="U3416" t="str">
        <f>TEXT(tblOrders[[#This Row],[Order Date]],"mmm-yyyy")</f>
        <v>Sep-2025</v>
      </c>
      <c r="V3416" s="4">
        <f>tblOrders[[#This Row],[Profit]]/tblOrders[[#This Row],[Sales Amount]]</f>
        <v>0.30747922437673131</v>
      </c>
      <c r="W3416" t="str">
        <f>VLOOKUP(tblOrders[[#This Row],[City]],CityRegion,2,0)</f>
        <v>South</v>
      </c>
      <c r="X3416" t="str">
        <f>VLOOKUP(tblOrders[[#This Row],[City]],lookups!A:C,3,0)</f>
        <v>Kerala</v>
      </c>
    </row>
    <row r="3417" spans="1:24" x14ac:dyDescent="0.25">
      <c r="A3417" t="s">
        <v>5370</v>
      </c>
      <c r="B3417" s="1">
        <v>45757</v>
      </c>
      <c r="C3417" t="s">
        <v>534</v>
      </c>
      <c r="D3417" t="s">
        <v>21</v>
      </c>
      <c r="E3417" t="s">
        <v>60</v>
      </c>
      <c r="F3417" t="s">
        <v>61</v>
      </c>
      <c r="G3417" t="s">
        <v>62</v>
      </c>
      <c r="H3417" t="s">
        <v>63</v>
      </c>
      <c r="I3417" t="s">
        <v>139</v>
      </c>
      <c r="J3417" t="s">
        <v>45</v>
      </c>
      <c r="K3417">
        <v>5</v>
      </c>
      <c r="L3417">
        <v>45</v>
      </c>
      <c r="M3417">
        <v>0.15</v>
      </c>
      <c r="N3417">
        <v>191.25</v>
      </c>
      <c r="O3417">
        <v>61.25</v>
      </c>
      <c r="P3417" t="s">
        <v>28</v>
      </c>
      <c r="Q3417" t="s">
        <v>86</v>
      </c>
      <c r="R3417" t="s">
        <v>36</v>
      </c>
      <c r="S3417">
        <v>2.5</v>
      </c>
      <c r="T3417">
        <f>YEAR(tblOrders[[#This Row],[Order Date]])</f>
        <v>2025</v>
      </c>
      <c r="U3417" t="str">
        <f>TEXT(tblOrders[[#This Row],[Order Date]],"mmm-yyyy")</f>
        <v>Apr-2025</v>
      </c>
      <c r="V3417" s="4">
        <f>tblOrders[[#This Row],[Profit]]/tblOrders[[#This Row],[Sales Amount]]</f>
        <v>0.3202614379084967</v>
      </c>
      <c r="W3417" t="str">
        <f>VLOOKUP(tblOrders[[#This Row],[City]],CityRegion,2,0)</f>
        <v>South</v>
      </c>
      <c r="X3417" t="str">
        <f>VLOOKUP(tblOrders[[#This Row],[City]],lookups!A:C,3,0)</f>
        <v>Tamil Nadu</v>
      </c>
    </row>
    <row r="3418" spans="1:24" x14ac:dyDescent="0.25">
      <c r="A3418" t="s">
        <v>5371</v>
      </c>
      <c r="B3418" s="1">
        <v>45722</v>
      </c>
      <c r="C3418" t="s">
        <v>534</v>
      </c>
      <c r="D3418" t="s">
        <v>21</v>
      </c>
      <c r="E3418" t="s">
        <v>40</v>
      </c>
      <c r="F3418" t="s">
        <v>41</v>
      </c>
      <c r="G3418" t="s">
        <v>42</v>
      </c>
      <c r="H3418" t="s">
        <v>43</v>
      </c>
      <c r="I3418" t="s">
        <v>139</v>
      </c>
      <c r="J3418" t="s">
        <v>45</v>
      </c>
      <c r="K3418">
        <v>3</v>
      </c>
      <c r="L3418">
        <v>18</v>
      </c>
      <c r="M3418">
        <v>0.1</v>
      </c>
      <c r="N3418">
        <v>48.6</v>
      </c>
      <c r="O3418">
        <v>21.6</v>
      </c>
      <c r="P3418" t="s">
        <v>111</v>
      </c>
      <c r="Q3418" t="s">
        <v>91</v>
      </c>
      <c r="R3418" t="s">
        <v>123</v>
      </c>
      <c r="S3418">
        <v>4.2</v>
      </c>
      <c r="T3418">
        <f>YEAR(tblOrders[[#This Row],[Order Date]])</f>
        <v>2025</v>
      </c>
      <c r="U3418" t="str">
        <f>TEXT(tblOrders[[#This Row],[Order Date]],"mmm-yyyy")</f>
        <v>Mar-2025</v>
      </c>
      <c r="V3418" s="4">
        <f>tblOrders[[#This Row],[Profit]]/tblOrders[[#This Row],[Sales Amount]]</f>
        <v>0.44444444444444448</v>
      </c>
      <c r="W3418" t="str">
        <f>VLOOKUP(tblOrders[[#This Row],[City]],CityRegion,2,0)</f>
        <v>South</v>
      </c>
      <c r="X3418" t="str">
        <f>VLOOKUP(tblOrders[[#This Row],[City]],lookups!A:C,3,0)</f>
        <v>Tamil Nadu</v>
      </c>
    </row>
    <row r="3419" spans="1:24" x14ac:dyDescent="0.25">
      <c r="A3419" t="s">
        <v>5372</v>
      </c>
      <c r="B3419" s="1">
        <v>45921</v>
      </c>
      <c r="C3419" t="s">
        <v>1601</v>
      </c>
      <c r="D3419" t="s">
        <v>39</v>
      </c>
      <c r="E3419" t="s">
        <v>79</v>
      </c>
      <c r="F3419" t="s">
        <v>80</v>
      </c>
      <c r="G3419" t="s">
        <v>68</v>
      </c>
      <c r="H3419" t="s">
        <v>81</v>
      </c>
      <c r="I3419" t="s">
        <v>130</v>
      </c>
      <c r="J3419" t="s">
        <v>34</v>
      </c>
      <c r="K3419">
        <v>5</v>
      </c>
      <c r="L3419">
        <v>799</v>
      </c>
      <c r="M3419">
        <v>0.15</v>
      </c>
      <c r="N3419">
        <v>3395.75</v>
      </c>
      <c r="O3419">
        <v>295.75</v>
      </c>
      <c r="P3419" t="s">
        <v>28</v>
      </c>
      <c r="Q3419" t="s">
        <v>46</v>
      </c>
      <c r="R3419" t="s">
        <v>36</v>
      </c>
      <c r="S3419">
        <v>4</v>
      </c>
      <c r="T3419">
        <f>YEAR(tblOrders[[#This Row],[Order Date]])</f>
        <v>2025</v>
      </c>
      <c r="U3419" t="str">
        <f>TEXT(tblOrders[[#This Row],[Order Date]],"mmm-yyyy")</f>
        <v>Sep-2025</v>
      </c>
      <c r="V3419" s="4">
        <f>tblOrders[[#This Row],[Profit]]/tblOrders[[#This Row],[Sales Amount]]</f>
        <v>8.7094161819921967E-2</v>
      </c>
      <c r="W3419" t="str">
        <f>VLOOKUP(tblOrders[[#This Row],[City]],CityRegion,2,0)</f>
        <v>West</v>
      </c>
      <c r="X3419" t="str">
        <f>VLOOKUP(tblOrders[[#This Row],[City]],lookups!A:C,3,0)</f>
        <v>Maharashtra</v>
      </c>
    </row>
    <row r="3420" spans="1:24" x14ac:dyDescent="0.25">
      <c r="A3420" t="s">
        <v>5373</v>
      </c>
      <c r="B3420" s="1">
        <v>45730</v>
      </c>
      <c r="C3420" t="s">
        <v>5374</v>
      </c>
      <c r="D3420" t="s">
        <v>21</v>
      </c>
      <c r="E3420" t="s">
        <v>94</v>
      </c>
      <c r="F3420" t="s">
        <v>95</v>
      </c>
      <c r="G3420" t="s">
        <v>68</v>
      </c>
      <c r="H3420" t="s">
        <v>96</v>
      </c>
      <c r="I3420" t="s">
        <v>44</v>
      </c>
      <c r="J3420" t="s">
        <v>27</v>
      </c>
      <c r="K3420">
        <v>1</v>
      </c>
      <c r="L3420">
        <v>89</v>
      </c>
      <c r="M3420">
        <v>0.1</v>
      </c>
      <c r="N3420">
        <v>80.099999999999994</v>
      </c>
      <c r="O3420">
        <v>25.1</v>
      </c>
      <c r="P3420" t="s">
        <v>28</v>
      </c>
      <c r="Q3420" t="s">
        <v>46</v>
      </c>
      <c r="R3420" t="s">
        <v>36</v>
      </c>
      <c r="S3420">
        <v>3.3</v>
      </c>
      <c r="T3420">
        <f>YEAR(tblOrders[[#This Row],[Order Date]])</f>
        <v>2025</v>
      </c>
      <c r="U3420" t="str">
        <f>TEXT(tblOrders[[#This Row],[Order Date]],"mmm-yyyy")</f>
        <v>Mar-2025</v>
      </c>
      <c r="V3420" s="4">
        <f>tblOrders[[#This Row],[Profit]]/tblOrders[[#This Row],[Sales Amount]]</f>
        <v>0.31335830212234711</v>
      </c>
      <c r="W3420" t="str">
        <f>VLOOKUP(tblOrders[[#This Row],[City]],CityRegion,2,0)</f>
        <v>South</v>
      </c>
      <c r="X3420" t="str">
        <f>VLOOKUP(tblOrders[[#This Row],[City]],lookups!A:C,3,0)</f>
        <v>Kerala</v>
      </c>
    </row>
    <row r="3421" spans="1:24" x14ac:dyDescent="0.25">
      <c r="A3421" t="s">
        <v>5375</v>
      </c>
      <c r="B3421" s="1">
        <v>46005</v>
      </c>
      <c r="C3421" t="s">
        <v>2945</v>
      </c>
      <c r="D3421" t="s">
        <v>21</v>
      </c>
      <c r="E3421" t="s">
        <v>55</v>
      </c>
      <c r="F3421" t="s">
        <v>56</v>
      </c>
      <c r="G3421" t="s">
        <v>24</v>
      </c>
      <c r="H3421" t="s">
        <v>51</v>
      </c>
      <c r="I3421" t="s">
        <v>57</v>
      </c>
      <c r="J3421" t="s">
        <v>27</v>
      </c>
      <c r="K3421">
        <v>4</v>
      </c>
      <c r="L3421">
        <v>42</v>
      </c>
      <c r="M3421">
        <v>0.2</v>
      </c>
      <c r="N3421">
        <v>134.4</v>
      </c>
      <c r="O3421">
        <v>38.4</v>
      </c>
      <c r="P3421" t="s">
        <v>28</v>
      </c>
      <c r="Q3421" t="s">
        <v>91</v>
      </c>
      <c r="R3421" t="s">
        <v>36</v>
      </c>
      <c r="S3421">
        <v>3.6</v>
      </c>
      <c r="T3421">
        <f>YEAR(tblOrders[[#This Row],[Order Date]])</f>
        <v>2025</v>
      </c>
      <c r="U3421" t="str">
        <f>TEXT(tblOrders[[#This Row],[Order Date]],"mmm-yyyy")</f>
        <v>Dec-2025</v>
      </c>
      <c r="V3421" s="4">
        <f>tblOrders[[#This Row],[Profit]]/tblOrders[[#This Row],[Sales Amount]]</f>
        <v>0.2857142857142857</v>
      </c>
      <c r="W3421" t="str">
        <f>VLOOKUP(tblOrders[[#This Row],[City]],CityRegion,2,0)</f>
        <v>South</v>
      </c>
      <c r="X3421" t="str">
        <f>VLOOKUP(tblOrders[[#This Row],[City]],lookups!A:C,3,0)</f>
        <v>Kerala</v>
      </c>
    </row>
    <row r="3422" spans="1:24" x14ac:dyDescent="0.25">
      <c r="A3422" t="s">
        <v>5376</v>
      </c>
      <c r="B3422" s="1">
        <v>45933</v>
      </c>
      <c r="C3422" t="s">
        <v>1095</v>
      </c>
      <c r="D3422" t="s">
        <v>21</v>
      </c>
      <c r="E3422" t="s">
        <v>49</v>
      </c>
      <c r="F3422" t="s">
        <v>50</v>
      </c>
      <c r="G3422" t="s">
        <v>24</v>
      </c>
      <c r="H3422" t="s">
        <v>51</v>
      </c>
      <c r="I3422" t="s">
        <v>52</v>
      </c>
      <c r="J3422" t="s">
        <v>34</v>
      </c>
      <c r="K3422">
        <v>2</v>
      </c>
      <c r="L3422">
        <v>85</v>
      </c>
      <c r="M3422">
        <v>0</v>
      </c>
      <c r="N3422">
        <v>170</v>
      </c>
      <c r="O3422">
        <v>66</v>
      </c>
      <c r="P3422" t="s">
        <v>28</v>
      </c>
      <c r="Q3422" t="s">
        <v>35</v>
      </c>
      <c r="R3422" t="s">
        <v>36</v>
      </c>
      <c r="S3422">
        <v>2.8</v>
      </c>
      <c r="T3422">
        <f>YEAR(tblOrders[[#This Row],[Order Date]])</f>
        <v>2025</v>
      </c>
      <c r="U3422" t="str">
        <f>TEXT(tblOrders[[#This Row],[Order Date]],"mmm-yyyy")</f>
        <v>Oct-2025</v>
      </c>
      <c r="V3422" s="4">
        <f>tblOrders[[#This Row],[Profit]]/tblOrders[[#This Row],[Sales Amount]]</f>
        <v>0.38823529411764707</v>
      </c>
      <c r="W3422" t="str">
        <f>VLOOKUP(tblOrders[[#This Row],[City]],CityRegion,2,0)</f>
        <v>South</v>
      </c>
      <c r="X3422" t="str">
        <f>VLOOKUP(tblOrders[[#This Row],[City]],lookups!A:C,3,0)</f>
        <v>Kerala</v>
      </c>
    </row>
    <row r="3423" spans="1:24" x14ac:dyDescent="0.25">
      <c r="A3423" t="s">
        <v>5377</v>
      </c>
      <c r="B3423" s="1">
        <v>45768</v>
      </c>
      <c r="C3423" t="s">
        <v>1287</v>
      </c>
      <c r="D3423" t="s">
        <v>21</v>
      </c>
      <c r="E3423" t="s">
        <v>114</v>
      </c>
      <c r="F3423" t="s">
        <v>115</v>
      </c>
      <c r="G3423" t="s">
        <v>42</v>
      </c>
      <c r="H3423" t="s">
        <v>116</v>
      </c>
      <c r="I3423" t="s">
        <v>139</v>
      </c>
      <c r="J3423" t="s">
        <v>34</v>
      </c>
      <c r="K3423">
        <v>4</v>
      </c>
      <c r="L3423">
        <v>12</v>
      </c>
      <c r="M3423">
        <v>0.1</v>
      </c>
      <c r="N3423">
        <v>43.2</v>
      </c>
      <c r="O3423">
        <v>19.2</v>
      </c>
      <c r="P3423" t="s">
        <v>28</v>
      </c>
      <c r="Q3423" t="s">
        <v>46</v>
      </c>
      <c r="R3423" t="s">
        <v>36</v>
      </c>
      <c r="S3423">
        <v>4.4000000000000004</v>
      </c>
      <c r="T3423">
        <f>YEAR(tblOrders[[#This Row],[Order Date]])</f>
        <v>2025</v>
      </c>
      <c r="U3423" t="str">
        <f>TEXT(tblOrders[[#This Row],[Order Date]],"mmm-yyyy")</f>
        <v>Apr-2025</v>
      </c>
      <c r="V3423" s="4">
        <f>tblOrders[[#This Row],[Profit]]/tblOrders[[#This Row],[Sales Amount]]</f>
        <v>0.44444444444444442</v>
      </c>
      <c r="W3423" t="str">
        <f>VLOOKUP(tblOrders[[#This Row],[City]],CityRegion,2,0)</f>
        <v>South</v>
      </c>
      <c r="X3423" t="str">
        <f>VLOOKUP(tblOrders[[#This Row],[City]],lookups!A:C,3,0)</f>
        <v>Tamil Nadu</v>
      </c>
    </row>
    <row r="3424" spans="1:24" x14ac:dyDescent="0.25">
      <c r="A3424" t="s">
        <v>5378</v>
      </c>
      <c r="B3424" s="1">
        <v>45692</v>
      </c>
      <c r="C3424" t="s">
        <v>4344</v>
      </c>
      <c r="D3424" t="s">
        <v>21</v>
      </c>
      <c r="E3424" t="s">
        <v>40</v>
      </c>
      <c r="F3424" t="s">
        <v>41</v>
      </c>
      <c r="G3424" t="s">
        <v>42</v>
      </c>
      <c r="H3424" t="s">
        <v>43</v>
      </c>
      <c r="I3424" t="s">
        <v>130</v>
      </c>
      <c r="J3424" t="s">
        <v>45</v>
      </c>
      <c r="K3424">
        <v>5</v>
      </c>
      <c r="L3424">
        <v>18</v>
      </c>
      <c r="M3424">
        <v>0.15</v>
      </c>
      <c r="N3424">
        <v>76.5</v>
      </c>
      <c r="O3424">
        <v>31.5</v>
      </c>
      <c r="P3424" t="s">
        <v>28</v>
      </c>
      <c r="Q3424" t="s">
        <v>29</v>
      </c>
      <c r="R3424" t="s">
        <v>30</v>
      </c>
      <c r="S3424">
        <v>4.2</v>
      </c>
      <c r="T3424">
        <f>YEAR(tblOrders[[#This Row],[Order Date]])</f>
        <v>2025</v>
      </c>
      <c r="U3424" t="str">
        <f>TEXT(tblOrders[[#This Row],[Order Date]],"mmm-yyyy")</f>
        <v>Feb-2025</v>
      </c>
      <c r="V3424" s="4">
        <f>tblOrders[[#This Row],[Profit]]/tblOrders[[#This Row],[Sales Amount]]</f>
        <v>0.41176470588235292</v>
      </c>
      <c r="W3424" t="str">
        <f>VLOOKUP(tblOrders[[#This Row],[City]],CityRegion,2,0)</f>
        <v>West</v>
      </c>
      <c r="X3424" t="str">
        <f>VLOOKUP(tblOrders[[#This Row],[City]],lookups!A:C,3,0)</f>
        <v>Maharashtra</v>
      </c>
    </row>
    <row r="3425" spans="1:24" x14ac:dyDescent="0.25">
      <c r="A3425" t="s">
        <v>5379</v>
      </c>
      <c r="B3425" s="1">
        <v>45757</v>
      </c>
      <c r="C3425" t="s">
        <v>4344</v>
      </c>
      <c r="D3425" t="s">
        <v>39</v>
      </c>
      <c r="E3425" t="s">
        <v>22</v>
      </c>
      <c r="F3425" t="s">
        <v>23</v>
      </c>
      <c r="G3425" t="s">
        <v>24</v>
      </c>
      <c r="H3425" t="s">
        <v>25</v>
      </c>
      <c r="I3425" t="s">
        <v>57</v>
      </c>
      <c r="J3425" t="s">
        <v>27</v>
      </c>
      <c r="K3425">
        <v>1</v>
      </c>
      <c r="L3425">
        <v>190</v>
      </c>
      <c r="M3425">
        <v>0.15</v>
      </c>
      <c r="N3425">
        <v>161.5</v>
      </c>
      <c r="O3425">
        <v>36.5</v>
      </c>
      <c r="P3425" t="s">
        <v>28</v>
      </c>
      <c r="Q3425" t="s">
        <v>46</v>
      </c>
      <c r="R3425" t="s">
        <v>123</v>
      </c>
      <c r="S3425">
        <v>4.4000000000000004</v>
      </c>
      <c r="T3425">
        <f>YEAR(tblOrders[[#This Row],[Order Date]])</f>
        <v>2025</v>
      </c>
      <c r="U3425" t="str">
        <f>TEXT(tblOrders[[#This Row],[Order Date]],"mmm-yyyy")</f>
        <v>Apr-2025</v>
      </c>
      <c r="V3425" s="4">
        <f>tblOrders[[#This Row],[Profit]]/tblOrders[[#This Row],[Sales Amount]]</f>
        <v>0.2260061919504644</v>
      </c>
      <c r="W3425" t="str">
        <f>VLOOKUP(tblOrders[[#This Row],[City]],CityRegion,2,0)</f>
        <v>South</v>
      </c>
      <c r="X3425" t="str">
        <f>VLOOKUP(tblOrders[[#This Row],[City]],lookups!A:C,3,0)</f>
        <v>Kerala</v>
      </c>
    </row>
    <row r="3426" spans="1:24" x14ac:dyDescent="0.25">
      <c r="A3426" t="s">
        <v>5380</v>
      </c>
      <c r="B3426" s="1">
        <v>45954</v>
      </c>
      <c r="C3426" t="s">
        <v>5381</v>
      </c>
      <c r="D3426" t="s">
        <v>21</v>
      </c>
      <c r="E3426" t="s">
        <v>60</v>
      </c>
      <c r="F3426" t="s">
        <v>61</v>
      </c>
      <c r="G3426" t="s">
        <v>62</v>
      </c>
      <c r="H3426" t="s">
        <v>63</v>
      </c>
      <c r="I3426" t="s">
        <v>57</v>
      </c>
      <c r="J3426" t="s">
        <v>27</v>
      </c>
      <c r="K3426">
        <v>5</v>
      </c>
      <c r="L3426">
        <v>45</v>
      </c>
      <c r="M3426">
        <v>0.05</v>
      </c>
      <c r="N3426">
        <v>213.75</v>
      </c>
      <c r="O3426">
        <v>83.75</v>
      </c>
      <c r="P3426" t="s">
        <v>28</v>
      </c>
      <c r="Q3426" t="s">
        <v>91</v>
      </c>
      <c r="R3426" t="s">
        <v>30</v>
      </c>
      <c r="S3426">
        <v>3.7</v>
      </c>
      <c r="T3426">
        <f>YEAR(tblOrders[[#This Row],[Order Date]])</f>
        <v>2025</v>
      </c>
      <c r="U3426" t="str">
        <f>TEXT(tblOrders[[#This Row],[Order Date]],"mmm-yyyy")</f>
        <v>Oct-2025</v>
      </c>
      <c r="V3426" s="4">
        <f>tblOrders[[#This Row],[Profit]]/tblOrders[[#This Row],[Sales Amount]]</f>
        <v>0.391812865497076</v>
      </c>
      <c r="W3426" t="str">
        <f>VLOOKUP(tblOrders[[#This Row],[City]],CityRegion,2,0)</f>
        <v>South</v>
      </c>
      <c r="X3426" t="str">
        <f>VLOOKUP(tblOrders[[#This Row],[City]],lookups!A:C,3,0)</f>
        <v>Kerala</v>
      </c>
    </row>
    <row r="3427" spans="1:24" x14ac:dyDescent="0.25">
      <c r="A3427" t="s">
        <v>5382</v>
      </c>
      <c r="B3427" s="1">
        <v>45702</v>
      </c>
      <c r="C3427" t="s">
        <v>3356</v>
      </c>
      <c r="D3427" t="s">
        <v>39</v>
      </c>
      <c r="E3427" t="s">
        <v>94</v>
      </c>
      <c r="F3427" t="s">
        <v>95</v>
      </c>
      <c r="G3427" t="s">
        <v>68</v>
      </c>
      <c r="H3427" t="s">
        <v>96</v>
      </c>
      <c r="I3427" t="s">
        <v>44</v>
      </c>
      <c r="J3427" t="s">
        <v>45</v>
      </c>
      <c r="K3427">
        <v>3</v>
      </c>
      <c r="L3427">
        <v>89</v>
      </c>
      <c r="M3427">
        <v>0.15</v>
      </c>
      <c r="N3427">
        <v>226.95</v>
      </c>
      <c r="O3427">
        <v>61.95</v>
      </c>
      <c r="P3427" t="s">
        <v>28</v>
      </c>
      <c r="Q3427" t="s">
        <v>46</v>
      </c>
      <c r="R3427" t="s">
        <v>36</v>
      </c>
      <c r="S3427">
        <v>3.6</v>
      </c>
      <c r="T3427">
        <f>YEAR(tblOrders[[#This Row],[Order Date]])</f>
        <v>2025</v>
      </c>
      <c r="U3427" t="str">
        <f>TEXT(tblOrders[[#This Row],[Order Date]],"mmm-yyyy")</f>
        <v>Feb-2025</v>
      </c>
      <c r="V3427" s="4">
        <f>tblOrders[[#This Row],[Profit]]/tblOrders[[#This Row],[Sales Amount]]</f>
        <v>0.2729676140118969</v>
      </c>
      <c r="W3427" t="str">
        <f>VLOOKUP(tblOrders[[#This Row],[City]],CityRegion,2,0)</f>
        <v>South</v>
      </c>
      <c r="X3427" t="str">
        <f>VLOOKUP(tblOrders[[#This Row],[City]],lookups!A:C,3,0)</f>
        <v>Kerala</v>
      </c>
    </row>
    <row r="3428" spans="1:24" x14ac:dyDescent="0.25">
      <c r="A3428" t="s">
        <v>5383</v>
      </c>
      <c r="B3428" s="1">
        <v>45855</v>
      </c>
      <c r="C3428" t="s">
        <v>5384</v>
      </c>
      <c r="D3428" t="s">
        <v>21</v>
      </c>
      <c r="E3428" t="s">
        <v>101</v>
      </c>
      <c r="F3428" t="s">
        <v>102</v>
      </c>
      <c r="G3428" t="s">
        <v>24</v>
      </c>
      <c r="H3428" t="s">
        <v>103</v>
      </c>
      <c r="I3428" t="s">
        <v>84</v>
      </c>
      <c r="J3428" t="s">
        <v>27</v>
      </c>
      <c r="K3428">
        <v>4</v>
      </c>
      <c r="L3428">
        <v>120</v>
      </c>
      <c r="M3428">
        <v>0.1</v>
      </c>
      <c r="N3428">
        <v>432</v>
      </c>
      <c r="O3428">
        <v>120</v>
      </c>
      <c r="P3428" t="s">
        <v>28</v>
      </c>
      <c r="Q3428" t="s">
        <v>29</v>
      </c>
      <c r="R3428" t="s">
        <v>36</v>
      </c>
      <c r="S3428">
        <v>4.8</v>
      </c>
      <c r="T3428">
        <f>YEAR(tblOrders[[#This Row],[Order Date]])</f>
        <v>2025</v>
      </c>
      <c r="U3428" t="str">
        <f>TEXT(tblOrders[[#This Row],[Order Date]],"mmm-yyyy")</f>
        <v>Jul-2025</v>
      </c>
      <c r="V3428" s="4">
        <f>tblOrders[[#This Row],[Profit]]/tblOrders[[#This Row],[Sales Amount]]</f>
        <v>0.27777777777777779</v>
      </c>
      <c r="W3428" t="str">
        <f>VLOOKUP(tblOrders[[#This Row],[City]],CityRegion,2,0)</f>
        <v>West</v>
      </c>
      <c r="X3428" t="str">
        <f>VLOOKUP(tblOrders[[#This Row],[City]],lookups!A:C,3,0)</f>
        <v>Maharashtra</v>
      </c>
    </row>
    <row r="3429" spans="1:24" x14ac:dyDescent="0.25">
      <c r="A3429" t="s">
        <v>5385</v>
      </c>
      <c r="B3429" s="1">
        <v>45689</v>
      </c>
      <c r="C3429" t="s">
        <v>2218</v>
      </c>
      <c r="D3429" t="s">
        <v>21</v>
      </c>
      <c r="E3429" t="s">
        <v>66</v>
      </c>
      <c r="F3429" t="s">
        <v>67</v>
      </c>
      <c r="G3429" t="s">
        <v>68</v>
      </c>
      <c r="H3429" t="s">
        <v>69</v>
      </c>
      <c r="I3429" t="s">
        <v>44</v>
      </c>
      <c r="J3429" t="s">
        <v>27</v>
      </c>
      <c r="K3429">
        <v>5</v>
      </c>
      <c r="L3429">
        <v>149</v>
      </c>
      <c r="M3429">
        <v>0.15</v>
      </c>
      <c r="N3429">
        <v>633.25</v>
      </c>
      <c r="O3429">
        <v>158.25</v>
      </c>
      <c r="P3429" t="s">
        <v>28</v>
      </c>
      <c r="Q3429" t="s">
        <v>35</v>
      </c>
      <c r="R3429" t="s">
        <v>30</v>
      </c>
      <c r="S3429">
        <v>3.9</v>
      </c>
      <c r="T3429">
        <f>YEAR(tblOrders[[#This Row],[Order Date]])</f>
        <v>2025</v>
      </c>
      <c r="U3429" t="str">
        <f>TEXT(tblOrders[[#This Row],[Order Date]],"mmm-yyyy")</f>
        <v>Feb-2025</v>
      </c>
      <c r="V3429" s="4">
        <f>tblOrders[[#This Row],[Profit]]/tblOrders[[#This Row],[Sales Amount]]</f>
        <v>0.24990130280300041</v>
      </c>
      <c r="W3429" t="str">
        <f>VLOOKUP(tblOrders[[#This Row],[City]],CityRegion,2,0)</f>
        <v>South</v>
      </c>
      <c r="X3429" t="str">
        <f>VLOOKUP(tblOrders[[#This Row],[City]],lookups!A:C,3,0)</f>
        <v>Kerala</v>
      </c>
    </row>
    <row r="3430" spans="1:24" x14ac:dyDescent="0.25">
      <c r="A3430" t="s">
        <v>5386</v>
      </c>
      <c r="B3430" s="1">
        <v>45795</v>
      </c>
      <c r="C3430" t="s">
        <v>2726</v>
      </c>
      <c r="D3430" t="s">
        <v>39</v>
      </c>
      <c r="E3430" t="s">
        <v>66</v>
      </c>
      <c r="F3430" t="s">
        <v>67</v>
      </c>
      <c r="G3430" t="s">
        <v>68</v>
      </c>
      <c r="H3430" t="s">
        <v>69</v>
      </c>
      <c r="I3430" t="s">
        <v>33</v>
      </c>
      <c r="J3430" t="s">
        <v>27</v>
      </c>
      <c r="K3430">
        <v>1</v>
      </c>
      <c r="L3430">
        <v>149</v>
      </c>
      <c r="M3430">
        <v>0.1</v>
      </c>
      <c r="N3430">
        <v>134.1</v>
      </c>
      <c r="O3430">
        <v>39.1</v>
      </c>
      <c r="P3430" t="s">
        <v>28</v>
      </c>
      <c r="Q3430" t="s">
        <v>91</v>
      </c>
      <c r="R3430" t="s">
        <v>36</v>
      </c>
      <c r="S3430">
        <v>3.2</v>
      </c>
      <c r="T3430">
        <f>YEAR(tblOrders[[#This Row],[Order Date]])</f>
        <v>2025</v>
      </c>
      <c r="U3430" t="str">
        <f>TEXT(tblOrders[[#This Row],[Order Date]],"mmm-yyyy")</f>
        <v>May-2025</v>
      </c>
      <c r="V3430" s="4">
        <f>tblOrders[[#This Row],[Profit]]/tblOrders[[#This Row],[Sales Amount]]</f>
        <v>0.29157345264727819</v>
      </c>
      <c r="W3430" t="str">
        <f>VLOOKUP(tblOrders[[#This Row],[City]],CityRegion,2,0)</f>
        <v>North</v>
      </c>
      <c r="X3430" t="str">
        <f>VLOOKUP(tblOrders[[#This Row],[City]],lookups!A:C,3,0)</f>
        <v>Delhi</v>
      </c>
    </row>
    <row r="3431" spans="1:24" x14ac:dyDescent="0.25">
      <c r="A3431" t="s">
        <v>5387</v>
      </c>
      <c r="B3431" s="1">
        <v>45931</v>
      </c>
      <c r="C3431" t="s">
        <v>5240</v>
      </c>
      <c r="D3431" t="s">
        <v>39</v>
      </c>
      <c r="E3431" t="s">
        <v>114</v>
      </c>
      <c r="F3431" t="s">
        <v>115</v>
      </c>
      <c r="G3431" t="s">
        <v>42</v>
      </c>
      <c r="H3431" t="s">
        <v>116</v>
      </c>
      <c r="I3431" t="s">
        <v>70</v>
      </c>
      <c r="J3431" t="s">
        <v>27</v>
      </c>
      <c r="K3431">
        <v>3</v>
      </c>
      <c r="L3431">
        <v>12</v>
      </c>
      <c r="M3431">
        <v>0</v>
      </c>
      <c r="N3431">
        <v>36</v>
      </c>
      <c r="O3431">
        <v>18</v>
      </c>
      <c r="P3431" t="s">
        <v>111</v>
      </c>
      <c r="Q3431" t="s">
        <v>86</v>
      </c>
      <c r="R3431" t="s">
        <v>36</v>
      </c>
      <c r="S3431">
        <v>4.2</v>
      </c>
      <c r="T3431">
        <f>YEAR(tblOrders[[#This Row],[Order Date]])</f>
        <v>2025</v>
      </c>
      <c r="U3431" t="str">
        <f>TEXT(tblOrders[[#This Row],[Order Date]],"mmm-yyyy")</f>
        <v>Oct-2025</v>
      </c>
      <c r="V3431" s="4">
        <f>tblOrders[[#This Row],[Profit]]/tblOrders[[#This Row],[Sales Amount]]</f>
        <v>0.5</v>
      </c>
      <c r="W3431" t="str">
        <f>VLOOKUP(tblOrders[[#This Row],[City]],CityRegion,2,0)</f>
        <v>South</v>
      </c>
      <c r="X3431" t="str">
        <f>VLOOKUP(tblOrders[[#This Row],[City]],lookups!A:C,3,0)</f>
        <v>Telengana</v>
      </c>
    </row>
    <row r="3432" spans="1:24" x14ac:dyDescent="0.25">
      <c r="A3432" t="s">
        <v>5388</v>
      </c>
      <c r="B3432" s="1">
        <v>45856</v>
      </c>
      <c r="C3432" t="s">
        <v>699</v>
      </c>
      <c r="D3432" t="s">
        <v>21</v>
      </c>
      <c r="E3432" t="s">
        <v>40</v>
      </c>
      <c r="F3432" t="s">
        <v>41</v>
      </c>
      <c r="G3432" t="s">
        <v>42</v>
      </c>
      <c r="H3432" t="s">
        <v>43</v>
      </c>
      <c r="I3432" t="s">
        <v>70</v>
      </c>
      <c r="J3432" t="s">
        <v>34</v>
      </c>
      <c r="K3432">
        <v>4</v>
      </c>
      <c r="L3432">
        <v>18</v>
      </c>
      <c r="M3432">
        <v>0</v>
      </c>
      <c r="N3432">
        <v>72</v>
      </c>
      <c r="O3432">
        <v>36</v>
      </c>
      <c r="P3432" t="s">
        <v>28</v>
      </c>
      <c r="Q3432" t="s">
        <v>86</v>
      </c>
      <c r="R3432" t="s">
        <v>36</v>
      </c>
      <c r="S3432">
        <v>3.9</v>
      </c>
      <c r="T3432">
        <f>YEAR(tblOrders[[#This Row],[Order Date]])</f>
        <v>2025</v>
      </c>
      <c r="U3432" t="str">
        <f>TEXT(tblOrders[[#This Row],[Order Date]],"mmm-yyyy")</f>
        <v>Jul-2025</v>
      </c>
      <c r="V3432" s="4">
        <f>tblOrders[[#This Row],[Profit]]/tblOrders[[#This Row],[Sales Amount]]</f>
        <v>0.5</v>
      </c>
      <c r="W3432" t="str">
        <f>VLOOKUP(tblOrders[[#This Row],[City]],CityRegion,2,0)</f>
        <v>South</v>
      </c>
      <c r="X3432" t="str">
        <f>VLOOKUP(tblOrders[[#This Row],[City]],lookups!A:C,3,0)</f>
        <v>Telengana</v>
      </c>
    </row>
    <row r="3433" spans="1:24" x14ac:dyDescent="0.25">
      <c r="A3433" t="s">
        <v>5389</v>
      </c>
      <c r="B3433" s="1">
        <v>45918</v>
      </c>
      <c r="C3433" t="s">
        <v>5390</v>
      </c>
      <c r="D3433" t="s">
        <v>21</v>
      </c>
      <c r="E3433" t="s">
        <v>22</v>
      </c>
      <c r="F3433" t="s">
        <v>23</v>
      </c>
      <c r="G3433" t="s">
        <v>24</v>
      </c>
      <c r="H3433" t="s">
        <v>25</v>
      </c>
      <c r="I3433" t="s">
        <v>52</v>
      </c>
      <c r="J3433" t="s">
        <v>34</v>
      </c>
      <c r="K3433">
        <v>5</v>
      </c>
      <c r="L3433">
        <v>190</v>
      </c>
      <c r="M3433">
        <v>0</v>
      </c>
      <c r="N3433">
        <v>950</v>
      </c>
      <c r="O3433">
        <v>325</v>
      </c>
      <c r="P3433" t="s">
        <v>28</v>
      </c>
      <c r="Q3433" t="s">
        <v>46</v>
      </c>
      <c r="R3433" t="s">
        <v>36</v>
      </c>
      <c r="S3433">
        <v>3.1</v>
      </c>
      <c r="T3433">
        <f>YEAR(tblOrders[[#This Row],[Order Date]])</f>
        <v>2025</v>
      </c>
      <c r="U3433" t="str">
        <f>TEXT(tblOrders[[#This Row],[Order Date]],"mmm-yyyy")</f>
        <v>Sep-2025</v>
      </c>
      <c r="V3433" s="4">
        <f>tblOrders[[#This Row],[Profit]]/tblOrders[[#This Row],[Sales Amount]]</f>
        <v>0.34210526315789475</v>
      </c>
      <c r="W3433" t="str">
        <f>VLOOKUP(tblOrders[[#This Row],[City]],CityRegion,2,0)</f>
        <v>South</v>
      </c>
      <c r="X3433" t="str">
        <f>VLOOKUP(tblOrders[[#This Row],[City]],lookups!A:C,3,0)</f>
        <v>Kerala</v>
      </c>
    </row>
    <row r="3434" spans="1:24" x14ac:dyDescent="0.25">
      <c r="A3434" t="s">
        <v>5391</v>
      </c>
      <c r="B3434" s="1">
        <v>45671</v>
      </c>
      <c r="C3434" t="s">
        <v>2044</v>
      </c>
      <c r="D3434" t="s">
        <v>21</v>
      </c>
      <c r="E3434" t="s">
        <v>22</v>
      </c>
      <c r="F3434" t="s">
        <v>23</v>
      </c>
      <c r="G3434" t="s">
        <v>24</v>
      </c>
      <c r="H3434" t="s">
        <v>25</v>
      </c>
      <c r="I3434" t="s">
        <v>70</v>
      </c>
      <c r="J3434" t="s">
        <v>45</v>
      </c>
      <c r="K3434">
        <v>3</v>
      </c>
      <c r="L3434">
        <v>190</v>
      </c>
      <c r="M3434">
        <v>0.1</v>
      </c>
      <c r="N3434">
        <v>513</v>
      </c>
      <c r="O3434">
        <v>138</v>
      </c>
      <c r="P3434" t="s">
        <v>28</v>
      </c>
      <c r="Q3434" t="s">
        <v>35</v>
      </c>
      <c r="R3434" t="s">
        <v>36</v>
      </c>
      <c r="S3434">
        <v>2.5</v>
      </c>
      <c r="T3434">
        <f>YEAR(tblOrders[[#This Row],[Order Date]])</f>
        <v>2025</v>
      </c>
      <c r="U3434" t="str">
        <f>TEXT(tblOrders[[#This Row],[Order Date]],"mmm-yyyy")</f>
        <v>Jan-2025</v>
      </c>
      <c r="V3434" s="4">
        <f>tblOrders[[#This Row],[Profit]]/tblOrders[[#This Row],[Sales Amount]]</f>
        <v>0.26900584795321636</v>
      </c>
      <c r="W3434" t="str">
        <f>VLOOKUP(tblOrders[[#This Row],[City]],CityRegion,2,0)</f>
        <v>South</v>
      </c>
      <c r="X3434" t="str">
        <f>VLOOKUP(tblOrders[[#This Row],[City]],lookups!A:C,3,0)</f>
        <v>Telengana</v>
      </c>
    </row>
    <row r="3435" spans="1:24" x14ac:dyDescent="0.25">
      <c r="A3435" t="s">
        <v>5392</v>
      </c>
      <c r="B3435" s="1">
        <v>45829</v>
      </c>
      <c r="C3435" t="s">
        <v>749</v>
      </c>
      <c r="D3435" t="s">
        <v>21</v>
      </c>
      <c r="E3435" t="s">
        <v>94</v>
      </c>
      <c r="F3435" t="s">
        <v>95</v>
      </c>
      <c r="G3435" t="s">
        <v>68</v>
      </c>
      <c r="H3435" t="s">
        <v>96</v>
      </c>
      <c r="I3435" t="s">
        <v>44</v>
      </c>
      <c r="J3435" t="s">
        <v>27</v>
      </c>
      <c r="K3435">
        <v>3</v>
      </c>
      <c r="L3435">
        <v>89</v>
      </c>
      <c r="M3435">
        <v>0</v>
      </c>
      <c r="N3435">
        <v>267</v>
      </c>
      <c r="O3435">
        <v>102</v>
      </c>
      <c r="P3435" t="s">
        <v>28</v>
      </c>
      <c r="Q3435" t="s">
        <v>91</v>
      </c>
      <c r="R3435" t="s">
        <v>36</v>
      </c>
      <c r="S3435">
        <v>3.3</v>
      </c>
      <c r="T3435">
        <f>YEAR(tblOrders[[#This Row],[Order Date]])</f>
        <v>2025</v>
      </c>
      <c r="U3435" t="str">
        <f>TEXT(tblOrders[[#This Row],[Order Date]],"mmm-yyyy")</f>
        <v>Jun-2025</v>
      </c>
      <c r="V3435" s="4">
        <f>tblOrders[[#This Row],[Profit]]/tblOrders[[#This Row],[Sales Amount]]</f>
        <v>0.38202247191011235</v>
      </c>
      <c r="W3435" t="str">
        <f>VLOOKUP(tblOrders[[#This Row],[City]],CityRegion,2,0)</f>
        <v>South</v>
      </c>
      <c r="X3435" t="str">
        <f>VLOOKUP(tblOrders[[#This Row],[City]],lookups!A:C,3,0)</f>
        <v>Kerala</v>
      </c>
    </row>
    <row r="3436" spans="1:24" x14ac:dyDescent="0.25">
      <c r="A3436" t="s">
        <v>5393</v>
      </c>
      <c r="B3436" s="1">
        <v>45930</v>
      </c>
      <c r="C3436" t="s">
        <v>5374</v>
      </c>
      <c r="D3436" t="s">
        <v>21</v>
      </c>
      <c r="E3436" t="s">
        <v>79</v>
      </c>
      <c r="F3436" t="s">
        <v>80</v>
      </c>
      <c r="G3436" t="s">
        <v>68</v>
      </c>
      <c r="H3436" t="s">
        <v>81</v>
      </c>
      <c r="I3436" t="s">
        <v>33</v>
      </c>
      <c r="J3436" t="s">
        <v>34</v>
      </c>
      <c r="K3436">
        <v>3</v>
      </c>
      <c r="L3436">
        <v>799</v>
      </c>
      <c r="M3436">
        <v>0.2</v>
      </c>
      <c r="N3436">
        <v>1917.6</v>
      </c>
      <c r="O3436">
        <v>57.6</v>
      </c>
      <c r="P3436" t="s">
        <v>28</v>
      </c>
      <c r="Q3436" t="s">
        <v>91</v>
      </c>
      <c r="R3436" t="s">
        <v>36</v>
      </c>
      <c r="S3436">
        <v>4.3</v>
      </c>
      <c r="T3436">
        <f>YEAR(tblOrders[[#This Row],[Order Date]])</f>
        <v>2025</v>
      </c>
      <c r="U3436" t="str">
        <f>TEXT(tblOrders[[#This Row],[Order Date]],"mmm-yyyy")</f>
        <v>Sep-2025</v>
      </c>
      <c r="V3436" s="4">
        <f>tblOrders[[#This Row],[Profit]]/tblOrders[[#This Row],[Sales Amount]]</f>
        <v>3.0037546933667086E-2</v>
      </c>
      <c r="W3436" t="str">
        <f>VLOOKUP(tblOrders[[#This Row],[City]],CityRegion,2,0)</f>
        <v>North</v>
      </c>
      <c r="X3436" t="str">
        <f>VLOOKUP(tblOrders[[#This Row],[City]],lookups!A:C,3,0)</f>
        <v>Delhi</v>
      </c>
    </row>
    <row r="3437" spans="1:24" x14ac:dyDescent="0.25">
      <c r="A3437" t="s">
        <v>5394</v>
      </c>
      <c r="B3437" s="1">
        <v>45695</v>
      </c>
      <c r="C3437" t="s">
        <v>4379</v>
      </c>
      <c r="D3437" t="s">
        <v>21</v>
      </c>
      <c r="E3437" t="s">
        <v>94</v>
      </c>
      <c r="F3437" t="s">
        <v>95</v>
      </c>
      <c r="G3437" t="s">
        <v>68</v>
      </c>
      <c r="H3437" t="s">
        <v>96</v>
      </c>
      <c r="I3437" t="s">
        <v>84</v>
      </c>
      <c r="J3437" t="s">
        <v>34</v>
      </c>
      <c r="K3437">
        <v>1</v>
      </c>
      <c r="L3437">
        <v>89</v>
      </c>
      <c r="M3437">
        <v>0.1</v>
      </c>
      <c r="N3437">
        <v>80.099999999999994</v>
      </c>
      <c r="O3437">
        <v>25.1</v>
      </c>
      <c r="P3437" t="s">
        <v>28</v>
      </c>
      <c r="Q3437" t="s">
        <v>46</v>
      </c>
      <c r="R3437" t="s">
        <v>30</v>
      </c>
      <c r="S3437">
        <v>4.8</v>
      </c>
      <c r="T3437">
        <f>YEAR(tblOrders[[#This Row],[Order Date]])</f>
        <v>2025</v>
      </c>
      <c r="U3437" t="str">
        <f>TEXT(tblOrders[[#This Row],[Order Date]],"mmm-yyyy")</f>
        <v>Feb-2025</v>
      </c>
      <c r="V3437" s="4">
        <f>tblOrders[[#This Row],[Profit]]/tblOrders[[#This Row],[Sales Amount]]</f>
        <v>0.31335830212234711</v>
      </c>
      <c r="W3437" t="str">
        <f>VLOOKUP(tblOrders[[#This Row],[City]],CityRegion,2,0)</f>
        <v>West</v>
      </c>
      <c r="X3437" t="str">
        <f>VLOOKUP(tblOrders[[#This Row],[City]],lookups!A:C,3,0)</f>
        <v>Maharashtra</v>
      </c>
    </row>
    <row r="3438" spans="1:24" x14ac:dyDescent="0.25">
      <c r="A3438" t="s">
        <v>5395</v>
      </c>
      <c r="B3438" s="1">
        <v>45707</v>
      </c>
      <c r="C3438" t="s">
        <v>1519</v>
      </c>
      <c r="D3438" t="s">
        <v>39</v>
      </c>
      <c r="E3438" t="s">
        <v>66</v>
      </c>
      <c r="F3438" t="s">
        <v>67</v>
      </c>
      <c r="G3438" t="s">
        <v>68</v>
      </c>
      <c r="H3438" t="s">
        <v>69</v>
      </c>
      <c r="I3438" t="s">
        <v>26</v>
      </c>
      <c r="J3438" t="s">
        <v>34</v>
      </c>
      <c r="K3438">
        <v>3</v>
      </c>
      <c r="L3438">
        <v>149</v>
      </c>
      <c r="M3438">
        <v>0.15</v>
      </c>
      <c r="N3438">
        <v>379.95</v>
      </c>
      <c r="O3438">
        <v>94.95</v>
      </c>
      <c r="P3438" t="s">
        <v>28</v>
      </c>
      <c r="Q3438" t="s">
        <v>29</v>
      </c>
      <c r="R3438" t="s">
        <v>30</v>
      </c>
      <c r="S3438">
        <v>4.5</v>
      </c>
      <c r="T3438">
        <f>YEAR(tblOrders[[#This Row],[Order Date]])</f>
        <v>2025</v>
      </c>
      <c r="U3438" t="str">
        <f>TEXT(tblOrders[[#This Row],[Order Date]],"mmm-yyyy")</f>
        <v>Feb-2025</v>
      </c>
      <c r="V3438" s="4">
        <f>tblOrders[[#This Row],[Profit]]/tblOrders[[#This Row],[Sales Amount]]</f>
        <v>0.24990130280300041</v>
      </c>
      <c r="W3438" t="str">
        <f>VLOOKUP(tblOrders[[#This Row],[City]],CityRegion,2,0)</f>
        <v>South</v>
      </c>
      <c r="X3438" t="str">
        <f>VLOOKUP(tblOrders[[#This Row],[City]],lookups!A:C,3,0)</f>
        <v>Karnataka</v>
      </c>
    </row>
    <row r="3439" spans="1:24" x14ac:dyDescent="0.25">
      <c r="A3439" t="s">
        <v>5396</v>
      </c>
      <c r="B3439" s="1">
        <v>45836</v>
      </c>
      <c r="C3439" t="s">
        <v>1819</v>
      </c>
      <c r="D3439" t="s">
        <v>21</v>
      </c>
      <c r="E3439" t="s">
        <v>49</v>
      </c>
      <c r="F3439" t="s">
        <v>50</v>
      </c>
      <c r="G3439" t="s">
        <v>24</v>
      </c>
      <c r="H3439" t="s">
        <v>51</v>
      </c>
      <c r="I3439" t="s">
        <v>44</v>
      </c>
      <c r="J3439" t="s">
        <v>45</v>
      </c>
      <c r="K3439">
        <v>4</v>
      </c>
      <c r="L3439">
        <v>85</v>
      </c>
      <c r="M3439">
        <v>0</v>
      </c>
      <c r="N3439">
        <v>340</v>
      </c>
      <c r="O3439">
        <v>132</v>
      </c>
      <c r="P3439" t="s">
        <v>28</v>
      </c>
      <c r="Q3439" t="s">
        <v>91</v>
      </c>
      <c r="R3439" t="s">
        <v>36</v>
      </c>
      <c r="S3439">
        <v>2.6</v>
      </c>
      <c r="T3439">
        <f>YEAR(tblOrders[[#This Row],[Order Date]])</f>
        <v>2025</v>
      </c>
      <c r="U3439" t="str">
        <f>TEXT(tblOrders[[#This Row],[Order Date]],"mmm-yyyy")</f>
        <v>Jun-2025</v>
      </c>
      <c r="V3439" s="4">
        <f>tblOrders[[#This Row],[Profit]]/tblOrders[[#This Row],[Sales Amount]]</f>
        <v>0.38823529411764707</v>
      </c>
      <c r="W3439" t="str">
        <f>VLOOKUP(tblOrders[[#This Row],[City]],CityRegion,2,0)</f>
        <v>South</v>
      </c>
      <c r="X3439" t="str">
        <f>VLOOKUP(tblOrders[[#This Row],[City]],lookups!A:C,3,0)</f>
        <v>Kerala</v>
      </c>
    </row>
    <row r="3440" spans="1:24" x14ac:dyDescent="0.25">
      <c r="A3440" t="s">
        <v>5397</v>
      </c>
      <c r="B3440" s="1">
        <v>45911</v>
      </c>
      <c r="C3440" t="s">
        <v>1936</v>
      </c>
      <c r="D3440" t="s">
        <v>21</v>
      </c>
      <c r="E3440" t="s">
        <v>94</v>
      </c>
      <c r="F3440" t="s">
        <v>95</v>
      </c>
      <c r="G3440" t="s">
        <v>68</v>
      </c>
      <c r="H3440" t="s">
        <v>96</v>
      </c>
      <c r="I3440" t="s">
        <v>52</v>
      </c>
      <c r="J3440" t="s">
        <v>34</v>
      </c>
      <c r="K3440">
        <v>4</v>
      </c>
      <c r="L3440">
        <v>89</v>
      </c>
      <c r="M3440">
        <v>0.2</v>
      </c>
      <c r="N3440">
        <v>284.8</v>
      </c>
      <c r="O3440">
        <v>64.8</v>
      </c>
      <c r="P3440" t="s">
        <v>28</v>
      </c>
      <c r="Q3440" t="s">
        <v>91</v>
      </c>
      <c r="R3440" t="s">
        <v>30</v>
      </c>
      <c r="S3440">
        <v>2.9</v>
      </c>
      <c r="T3440">
        <f>YEAR(tblOrders[[#This Row],[Order Date]])</f>
        <v>2025</v>
      </c>
      <c r="U3440" t="str">
        <f>TEXT(tblOrders[[#This Row],[Order Date]],"mmm-yyyy")</f>
        <v>Sep-2025</v>
      </c>
      <c r="V3440" s="4">
        <f>tblOrders[[#This Row],[Profit]]/tblOrders[[#This Row],[Sales Amount]]</f>
        <v>0.22752808988764042</v>
      </c>
      <c r="W3440" t="str">
        <f>VLOOKUP(tblOrders[[#This Row],[City]],CityRegion,2,0)</f>
        <v>South</v>
      </c>
      <c r="X3440" t="str">
        <f>VLOOKUP(tblOrders[[#This Row],[City]],lookups!A:C,3,0)</f>
        <v>Kerala</v>
      </c>
    </row>
    <row r="3441" spans="1:24" x14ac:dyDescent="0.25">
      <c r="A3441" t="s">
        <v>5398</v>
      </c>
      <c r="B3441" s="1">
        <v>45995</v>
      </c>
      <c r="C3441" t="s">
        <v>707</v>
      </c>
      <c r="D3441" t="s">
        <v>21</v>
      </c>
      <c r="E3441" t="s">
        <v>114</v>
      </c>
      <c r="F3441" t="s">
        <v>115</v>
      </c>
      <c r="G3441" t="s">
        <v>42</v>
      </c>
      <c r="H3441" t="s">
        <v>116</v>
      </c>
      <c r="I3441" t="s">
        <v>52</v>
      </c>
      <c r="J3441" t="s">
        <v>45</v>
      </c>
      <c r="K3441">
        <v>2</v>
      </c>
      <c r="L3441">
        <v>12</v>
      </c>
      <c r="M3441">
        <v>0.15</v>
      </c>
      <c r="N3441">
        <v>20.399999999999999</v>
      </c>
      <c r="O3441">
        <v>8.4</v>
      </c>
      <c r="P3441" t="s">
        <v>111</v>
      </c>
      <c r="Q3441" t="s">
        <v>46</v>
      </c>
      <c r="R3441" t="s">
        <v>123</v>
      </c>
      <c r="S3441">
        <v>3.2</v>
      </c>
      <c r="T3441">
        <f>YEAR(tblOrders[[#This Row],[Order Date]])</f>
        <v>2025</v>
      </c>
      <c r="U3441" t="str">
        <f>TEXT(tblOrders[[#This Row],[Order Date]],"mmm-yyyy")</f>
        <v>Dec-2025</v>
      </c>
      <c r="V3441" s="4">
        <f>tblOrders[[#This Row],[Profit]]/tblOrders[[#This Row],[Sales Amount]]</f>
        <v>0.41176470588235298</v>
      </c>
      <c r="W3441" t="str">
        <f>VLOOKUP(tblOrders[[#This Row],[City]],CityRegion,2,0)</f>
        <v>South</v>
      </c>
      <c r="X3441" t="str">
        <f>VLOOKUP(tblOrders[[#This Row],[City]],lookups!A:C,3,0)</f>
        <v>Kerala</v>
      </c>
    </row>
    <row r="3442" spans="1:24" x14ac:dyDescent="0.25">
      <c r="A3442" t="s">
        <v>5399</v>
      </c>
      <c r="B3442" s="1">
        <v>45708</v>
      </c>
      <c r="C3442" t="s">
        <v>932</v>
      </c>
      <c r="D3442" t="s">
        <v>39</v>
      </c>
      <c r="E3442" t="s">
        <v>94</v>
      </c>
      <c r="F3442" t="s">
        <v>95</v>
      </c>
      <c r="G3442" t="s">
        <v>68</v>
      </c>
      <c r="H3442" t="s">
        <v>96</v>
      </c>
      <c r="I3442" t="s">
        <v>33</v>
      </c>
      <c r="J3442" t="s">
        <v>45</v>
      </c>
      <c r="K3442">
        <v>4</v>
      </c>
      <c r="L3442">
        <v>89</v>
      </c>
      <c r="M3442">
        <v>0.1</v>
      </c>
      <c r="N3442">
        <v>320.39999999999998</v>
      </c>
      <c r="O3442">
        <v>100.4</v>
      </c>
      <c r="P3442" t="s">
        <v>28</v>
      </c>
      <c r="Q3442" t="s">
        <v>29</v>
      </c>
      <c r="R3442" t="s">
        <v>36</v>
      </c>
      <c r="S3442">
        <v>2.9</v>
      </c>
      <c r="T3442">
        <f>YEAR(tblOrders[[#This Row],[Order Date]])</f>
        <v>2025</v>
      </c>
      <c r="U3442" t="str">
        <f>TEXT(tblOrders[[#This Row],[Order Date]],"mmm-yyyy")</f>
        <v>Feb-2025</v>
      </c>
      <c r="V3442" s="4">
        <f>tblOrders[[#This Row],[Profit]]/tblOrders[[#This Row],[Sales Amount]]</f>
        <v>0.31335830212234711</v>
      </c>
      <c r="W3442" t="str">
        <f>VLOOKUP(tblOrders[[#This Row],[City]],CityRegion,2,0)</f>
        <v>North</v>
      </c>
      <c r="X3442" t="str">
        <f>VLOOKUP(tblOrders[[#This Row],[City]],lookups!A:C,3,0)</f>
        <v>Delhi</v>
      </c>
    </row>
    <row r="3443" spans="1:24" x14ac:dyDescent="0.25">
      <c r="A3443" t="s">
        <v>5400</v>
      </c>
      <c r="B3443" s="1">
        <v>45678</v>
      </c>
      <c r="C3443" t="s">
        <v>1319</v>
      </c>
      <c r="D3443" t="s">
        <v>39</v>
      </c>
      <c r="E3443" t="s">
        <v>40</v>
      </c>
      <c r="F3443" t="s">
        <v>41</v>
      </c>
      <c r="G3443" t="s">
        <v>42</v>
      </c>
      <c r="H3443" t="s">
        <v>43</v>
      </c>
      <c r="I3443" t="s">
        <v>130</v>
      </c>
      <c r="J3443" t="s">
        <v>34</v>
      </c>
      <c r="K3443">
        <v>1</v>
      </c>
      <c r="L3443">
        <v>18</v>
      </c>
      <c r="M3443">
        <v>0.2</v>
      </c>
      <c r="N3443">
        <v>14.4</v>
      </c>
      <c r="O3443">
        <v>5.4</v>
      </c>
      <c r="P3443" t="s">
        <v>28</v>
      </c>
      <c r="Q3443" t="s">
        <v>46</v>
      </c>
      <c r="R3443" t="s">
        <v>36</v>
      </c>
      <c r="S3443">
        <v>4.5</v>
      </c>
      <c r="T3443">
        <f>YEAR(tblOrders[[#This Row],[Order Date]])</f>
        <v>2025</v>
      </c>
      <c r="U3443" t="str">
        <f>TEXT(tblOrders[[#This Row],[Order Date]],"mmm-yyyy")</f>
        <v>Jan-2025</v>
      </c>
      <c r="V3443" s="4">
        <f>tblOrders[[#This Row],[Profit]]/tblOrders[[#This Row],[Sales Amount]]</f>
        <v>0.375</v>
      </c>
      <c r="W3443" t="str">
        <f>VLOOKUP(tblOrders[[#This Row],[City]],CityRegion,2,0)</f>
        <v>West</v>
      </c>
      <c r="X3443" t="str">
        <f>VLOOKUP(tblOrders[[#This Row],[City]],lookups!A:C,3,0)</f>
        <v>Maharashtra</v>
      </c>
    </row>
    <row r="3444" spans="1:24" x14ac:dyDescent="0.25">
      <c r="A3444" t="s">
        <v>5401</v>
      </c>
      <c r="B3444" s="1">
        <v>45850</v>
      </c>
      <c r="C3444" t="s">
        <v>1122</v>
      </c>
      <c r="D3444" t="s">
        <v>39</v>
      </c>
      <c r="E3444" t="s">
        <v>55</v>
      </c>
      <c r="F3444" t="s">
        <v>56</v>
      </c>
      <c r="G3444" t="s">
        <v>24</v>
      </c>
      <c r="H3444" t="s">
        <v>51</v>
      </c>
      <c r="I3444" t="s">
        <v>26</v>
      </c>
      <c r="J3444" t="s">
        <v>45</v>
      </c>
      <c r="K3444">
        <v>3</v>
      </c>
      <c r="L3444">
        <v>42</v>
      </c>
      <c r="M3444">
        <v>0.2</v>
      </c>
      <c r="N3444">
        <v>100.8</v>
      </c>
      <c r="O3444">
        <v>28.8</v>
      </c>
      <c r="P3444" t="s">
        <v>111</v>
      </c>
      <c r="Q3444" t="s">
        <v>35</v>
      </c>
      <c r="R3444" t="s">
        <v>36</v>
      </c>
      <c r="S3444">
        <v>4.8</v>
      </c>
      <c r="T3444">
        <f>YEAR(tblOrders[[#This Row],[Order Date]])</f>
        <v>2025</v>
      </c>
      <c r="U3444" t="str">
        <f>TEXT(tblOrders[[#This Row],[Order Date]],"mmm-yyyy")</f>
        <v>Jul-2025</v>
      </c>
      <c r="V3444" s="4">
        <f>tblOrders[[#This Row],[Profit]]/tblOrders[[#This Row],[Sales Amount]]</f>
        <v>0.28571428571428575</v>
      </c>
      <c r="W3444" t="str">
        <f>VLOOKUP(tblOrders[[#This Row],[City]],CityRegion,2,0)</f>
        <v>South</v>
      </c>
      <c r="X3444" t="str">
        <f>VLOOKUP(tblOrders[[#This Row],[City]],lookups!A:C,3,0)</f>
        <v>Karnataka</v>
      </c>
    </row>
    <row r="3445" spans="1:24" x14ac:dyDescent="0.25">
      <c r="A3445" t="s">
        <v>5402</v>
      </c>
      <c r="B3445" s="1">
        <v>45994</v>
      </c>
      <c r="C3445" t="s">
        <v>3563</v>
      </c>
      <c r="D3445" t="s">
        <v>39</v>
      </c>
      <c r="E3445" t="s">
        <v>40</v>
      </c>
      <c r="F3445" t="s">
        <v>41</v>
      </c>
      <c r="G3445" t="s">
        <v>42</v>
      </c>
      <c r="H3445" t="s">
        <v>43</v>
      </c>
      <c r="I3445" t="s">
        <v>84</v>
      </c>
      <c r="J3445" t="s">
        <v>45</v>
      </c>
      <c r="K3445">
        <v>3</v>
      </c>
      <c r="L3445">
        <v>18</v>
      </c>
      <c r="M3445">
        <v>0.2</v>
      </c>
      <c r="N3445">
        <v>43.2</v>
      </c>
      <c r="O3445">
        <v>16.2</v>
      </c>
      <c r="P3445" t="s">
        <v>28</v>
      </c>
      <c r="Q3445" t="s">
        <v>86</v>
      </c>
      <c r="R3445" t="s">
        <v>123</v>
      </c>
      <c r="S3445">
        <v>3</v>
      </c>
      <c r="T3445">
        <f>YEAR(tblOrders[[#This Row],[Order Date]])</f>
        <v>2025</v>
      </c>
      <c r="U3445" t="str">
        <f>TEXT(tblOrders[[#This Row],[Order Date]],"mmm-yyyy")</f>
        <v>Dec-2025</v>
      </c>
      <c r="V3445" s="4">
        <f>tblOrders[[#This Row],[Profit]]/tblOrders[[#This Row],[Sales Amount]]</f>
        <v>0.37499999999999994</v>
      </c>
      <c r="W3445" t="str">
        <f>VLOOKUP(tblOrders[[#This Row],[City]],CityRegion,2,0)</f>
        <v>West</v>
      </c>
      <c r="X3445" t="str">
        <f>VLOOKUP(tblOrders[[#This Row],[City]],lookups!A:C,3,0)</f>
        <v>Maharashtra</v>
      </c>
    </row>
    <row r="3446" spans="1:24" x14ac:dyDescent="0.25">
      <c r="A3446" t="s">
        <v>5403</v>
      </c>
      <c r="B3446" s="1">
        <v>45742</v>
      </c>
      <c r="C3446" t="s">
        <v>552</v>
      </c>
      <c r="D3446" t="s">
        <v>21</v>
      </c>
      <c r="E3446" t="s">
        <v>22</v>
      </c>
      <c r="F3446" t="s">
        <v>23</v>
      </c>
      <c r="G3446" t="s">
        <v>24</v>
      </c>
      <c r="H3446" t="s">
        <v>25</v>
      </c>
      <c r="I3446" t="s">
        <v>76</v>
      </c>
      <c r="J3446" t="s">
        <v>27</v>
      </c>
      <c r="K3446">
        <v>2</v>
      </c>
      <c r="L3446">
        <v>190</v>
      </c>
      <c r="M3446">
        <v>0</v>
      </c>
      <c r="N3446">
        <v>380</v>
      </c>
      <c r="O3446">
        <v>130</v>
      </c>
      <c r="P3446" t="s">
        <v>28</v>
      </c>
      <c r="Q3446" t="s">
        <v>86</v>
      </c>
      <c r="R3446" t="s">
        <v>30</v>
      </c>
      <c r="S3446">
        <v>2.6</v>
      </c>
      <c r="T3446">
        <f>YEAR(tblOrders[[#This Row],[Order Date]])</f>
        <v>2025</v>
      </c>
      <c r="U3446" t="str">
        <f>TEXT(tblOrders[[#This Row],[Order Date]],"mmm-yyyy")</f>
        <v>Mar-2025</v>
      </c>
      <c r="V3446" s="4">
        <f>tblOrders[[#This Row],[Profit]]/tblOrders[[#This Row],[Sales Amount]]</f>
        <v>0.34210526315789475</v>
      </c>
      <c r="W3446" t="str">
        <f>VLOOKUP(tblOrders[[#This Row],[City]],CityRegion,2,0)</f>
        <v>South</v>
      </c>
      <c r="X3446" t="str">
        <f>VLOOKUP(tblOrders[[#This Row],[City]],lookups!A:C,3,0)</f>
        <v>Kerala</v>
      </c>
    </row>
    <row r="3447" spans="1:24" x14ac:dyDescent="0.25">
      <c r="A3447" t="s">
        <v>5404</v>
      </c>
      <c r="B3447" s="1">
        <v>45873</v>
      </c>
      <c r="C3447" t="s">
        <v>1618</v>
      </c>
      <c r="D3447" t="s">
        <v>21</v>
      </c>
      <c r="E3447" t="s">
        <v>40</v>
      </c>
      <c r="F3447" t="s">
        <v>41</v>
      </c>
      <c r="G3447" t="s">
        <v>42</v>
      </c>
      <c r="H3447" t="s">
        <v>43</v>
      </c>
      <c r="I3447" t="s">
        <v>52</v>
      </c>
      <c r="J3447" t="s">
        <v>34</v>
      </c>
      <c r="K3447">
        <v>2</v>
      </c>
      <c r="L3447">
        <v>18</v>
      </c>
      <c r="M3447">
        <v>0.05</v>
      </c>
      <c r="N3447">
        <v>34.200000000000003</v>
      </c>
      <c r="O3447">
        <v>16.2</v>
      </c>
      <c r="P3447" t="s">
        <v>28</v>
      </c>
      <c r="Q3447" t="s">
        <v>46</v>
      </c>
      <c r="R3447" t="s">
        <v>36</v>
      </c>
      <c r="S3447">
        <v>3.7</v>
      </c>
      <c r="T3447">
        <f>YEAR(tblOrders[[#This Row],[Order Date]])</f>
        <v>2025</v>
      </c>
      <c r="U3447" t="str">
        <f>TEXT(tblOrders[[#This Row],[Order Date]],"mmm-yyyy")</f>
        <v>Aug-2025</v>
      </c>
      <c r="V3447" s="4">
        <f>tblOrders[[#This Row],[Profit]]/tblOrders[[#This Row],[Sales Amount]]</f>
        <v>0.47368421052631571</v>
      </c>
      <c r="W3447" t="str">
        <f>VLOOKUP(tblOrders[[#This Row],[City]],CityRegion,2,0)</f>
        <v>South</v>
      </c>
      <c r="X3447" t="str">
        <f>VLOOKUP(tblOrders[[#This Row],[City]],lookups!A:C,3,0)</f>
        <v>Kerala</v>
      </c>
    </row>
    <row r="3448" spans="1:24" x14ac:dyDescent="0.25">
      <c r="A3448" t="s">
        <v>5405</v>
      </c>
      <c r="B3448" s="1">
        <v>45775</v>
      </c>
      <c r="C3448" t="s">
        <v>5406</v>
      </c>
      <c r="D3448" t="s">
        <v>21</v>
      </c>
      <c r="E3448" t="s">
        <v>49</v>
      </c>
      <c r="F3448" t="s">
        <v>50</v>
      </c>
      <c r="G3448" t="s">
        <v>24</v>
      </c>
      <c r="H3448" t="s">
        <v>51</v>
      </c>
      <c r="I3448" t="s">
        <v>70</v>
      </c>
      <c r="J3448" t="s">
        <v>45</v>
      </c>
      <c r="K3448">
        <v>5</v>
      </c>
      <c r="L3448">
        <v>85</v>
      </c>
      <c r="M3448">
        <v>0.2</v>
      </c>
      <c r="N3448">
        <v>340</v>
      </c>
      <c r="O3448">
        <v>80</v>
      </c>
      <c r="P3448" t="s">
        <v>28</v>
      </c>
      <c r="Q3448" t="s">
        <v>29</v>
      </c>
      <c r="R3448" t="s">
        <v>36</v>
      </c>
      <c r="S3448">
        <v>4.7</v>
      </c>
      <c r="T3448">
        <f>YEAR(tblOrders[[#This Row],[Order Date]])</f>
        <v>2025</v>
      </c>
      <c r="U3448" t="str">
        <f>TEXT(tblOrders[[#This Row],[Order Date]],"mmm-yyyy")</f>
        <v>Apr-2025</v>
      </c>
      <c r="V3448" s="4">
        <f>tblOrders[[#This Row],[Profit]]/tblOrders[[#This Row],[Sales Amount]]</f>
        <v>0.23529411764705882</v>
      </c>
      <c r="W3448" t="str">
        <f>VLOOKUP(tblOrders[[#This Row],[City]],CityRegion,2,0)</f>
        <v>South</v>
      </c>
      <c r="X3448" t="str">
        <f>VLOOKUP(tblOrders[[#This Row],[City]],lookups!A:C,3,0)</f>
        <v>Telengana</v>
      </c>
    </row>
    <row r="3449" spans="1:24" x14ac:dyDescent="0.25">
      <c r="A3449" t="s">
        <v>5407</v>
      </c>
      <c r="B3449" s="1">
        <v>45785</v>
      </c>
      <c r="C3449" t="s">
        <v>5408</v>
      </c>
      <c r="D3449" t="s">
        <v>39</v>
      </c>
      <c r="E3449" t="s">
        <v>66</v>
      </c>
      <c r="F3449" t="s">
        <v>67</v>
      </c>
      <c r="G3449" t="s">
        <v>68</v>
      </c>
      <c r="H3449" t="s">
        <v>69</v>
      </c>
      <c r="I3449" t="s">
        <v>26</v>
      </c>
      <c r="J3449" t="s">
        <v>45</v>
      </c>
      <c r="K3449">
        <v>4</v>
      </c>
      <c r="L3449">
        <v>149</v>
      </c>
      <c r="M3449">
        <v>0.05</v>
      </c>
      <c r="N3449">
        <v>566.20000000000005</v>
      </c>
      <c r="O3449">
        <v>186.2</v>
      </c>
      <c r="P3449" t="s">
        <v>28</v>
      </c>
      <c r="Q3449" t="s">
        <v>46</v>
      </c>
      <c r="R3449" t="s">
        <v>30</v>
      </c>
      <c r="S3449">
        <v>3</v>
      </c>
      <c r="T3449">
        <f>YEAR(tblOrders[[#This Row],[Order Date]])</f>
        <v>2025</v>
      </c>
      <c r="U3449" t="str">
        <f>TEXT(tblOrders[[#This Row],[Order Date]],"mmm-yyyy")</f>
        <v>May-2025</v>
      </c>
      <c r="V3449" s="4">
        <f>tblOrders[[#This Row],[Profit]]/tblOrders[[#This Row],[Sales Amount]]</f>
        <v>0.32885906040268453</v>
      </c>
      <c r="W3449" t="str">
        <f>VLOOKUP(tblOrders[[#This Row],[City]],CityRegion,2,0)</f>
        <v>South</v>
      </c>
      <c r="X3449" t="str">
        <f>VLOOKUP(tblOrders[[#This Row],[City]],lookups!A:C,3,0)</f>
        <v>Karnataka</v>
      </c>
    </row>
    <row r="3450" spans="1:24" x14ac:dyDescent="0.25">
      <c r="A3450" t="s">
        <v>5409</v>
      </c>
      <c r="B3450" s="1">
        <v>45796</v>
      </c>
      <c r="C3450" t="s">
        <v>5410</v>
      </c>
      <c r="D3450" t="s">
        <v>39</v>
      </c>
      <c r="E3450" t="s">
        <v>60</v>
      </c>
      <c r="F3450" t="s">
        <v>61</v>
      </c>
      <c r="G3450" t="s">
        <v>62</v>
      </c>
      <c r="H3450" t="s">
        <v>63</v>
      </c>
      <c r="I3450" t="s">
        <v>44</v>
      </c>
      <c r="J3450" t="s">
        <v>34</v>
      </c>
      <c r="K3450">
        <v>5</v>
      </c>
      <c r="L3450">
        <v>45</v>
      </c>
      <c r="M3450">
        <v>0.05</v>
      </c>
      <c r="N3450">
        <v>213.75</v>
      </c>
      <c r="O3450">
        <v>83.75</v>
      </c>
      <c r="P3450" t="s">
        <v>28</v>
      </c>
      <c r="Q3450" t="s">
        <v>46</v>
      </c>
      <c r="R3450" t="s">
        <v>36</v>
      </c>
      <c r="S3450">
        <v>3.2</v>
      </c>
      <c r="T3450">
        <f>YEAR(tblOrders[[#This Row],[Order Date]])</f>
        <v>2025</v>
      </c>
      <c r="U3450" t="str">
        <f>TEXT(tblOrders[[#This Row],[Order Date]],"mmm-yyyy")</f>
        <v>May-2025</v>
      </c>
      <c r="V3450" s="4">
        <f>tblOrders[[#This Row],[Profit]]/tblOrders[[#This Row],[Sales Amount]]</f>
        <v>0.391812865497076</v>
      </c>
      <c r="W3450" t="str">
        <f>VLOOKUP(tblOrders[[#This Row],[City]],CityRegion,2,0)</f>
        <v>South</v>
      </c>
      <c r="X3450" t="str">
        <f>VLOOKUP(tblOrders[[#This Row],[City]],lookups!A:C,3,0)</f>
        <v>Kerala</v>
      </c>
    </row>
    <row r="3451" spans="1:24" x14ac:dyDescent="0.25">
      <c r="A3451" t="s">
        <v>5411</v>
      </c>
      <c r="B3451" s="1">
        <v>45912</v>
      </c>
      <c r="C3451" t="s">
        <v>2684</v>
      </c>
      <c r="D3451" t="s">
        <v>21</v>
      </c>
      <c r="E3451" t="s">
        <v>40</v>
      </c>
      <c r="F3451" t="s">
        <v>41</v>
      </c>
      <c r="G3451" t="s">
        <v>42</v>
      </c>
      <c r="H3451" t="s">
        <v>43</v>
      </c>
      <c r="I3451" t="s">
        <v>44</v>
      </c>
      <c r="J3451" t="s">
        <v>45</v>
      </c>
      <c r="K3451">
        <v>1</v>
      </c>
      <c r="L3451">
        <v>18</v>
      </c>
      <c r="M3451">
        <v>0.05</v>
      </c>
      <c r="N3451">
        <v>17.100000000000001</v>
      </c>
      <c r="O3451">
        <v>8.1</v>
      </c>
      <c r="P3451" t="s">
        <v>111</v>
      </c>
      <c r="Q3451" t="s">
        <v>91</v>
      </c>
      <c r="R3451" t="s">
        <v>36</v>
      </c>
      <c r="S3451">
        <v>2.5</v>
      </c>
      <c r="T3451">
        <f>YEAR(tblOrders[[#This Row],[Order Date]])</f>
        <v>2025</v>
      </c>
      <c r="U3451" t="str">
        <f>TEXT(tblOrders[[#This Row],[Order Date]],"mmm-yyyy")</f>
        <v>Sep-2025</v>
      </c>
      <c r="V3451" s="4">
        <f>tblOrders[[#This Row],[Profit]]/tblOrders[[#This Row],[Sales Amount]]</f>
        <v>0.47368421052631571</v>
      </c>
      <c r="W3451" t="str">
        <f>VLOOKUP(tblOrders[[#This Row],[City]],CityRegion,2,0)</f>
        <v>South</v>
      </c>
      <c r="X3451" t="str">
        <f>VLOOKUP(tblOrders[[#This Row],[City]],lookups!A:C,3,0)</f>
        <v>Kerala</v>
      </c>
    </row>
    <row r="3452" spans="1:24" x14ac:dyDescent="0.25">
      <c r="A3452" t="s">
        <v>5412</v>
      </c>
      <c r="B3452" s="1">
        <v>45841</v>
      </c>
      <c r="C3452" t="s">
        <v>2391</v>
      </c>
      <c r="D3452" t="s">
        <v>21</v>
      </c>
      <c r="E3452" t="s">
        <v>40</v>
      </c>
      <c r="F3452" t="s">
        <v>41</v>
      </c>
      <c r="G3452" t="s">
        <v>42</v>
      </c>
      <c r="H3452" t="s">
        <v>43</v>
      </c>
      <c r="I3452" t="s">
        <v>139</v>
      </c>
      <c r="J3452" t="s">
        <v>45</v>
      </c>
      <c r="K3452">
        <v>1</v>
      </c>
      <c r="L3452">
        <v>18</v>
      </c>
      <c r="M3452">
        <v>0</v>
      </c>
      <c r="N3452">
        <v>18</v>
      </c>
      <c r="O3452">
        <v>9</v>
      </c>
      <c r="P3452" t="s">
        <v>28</v>
      </c>
      <c r="Q3452" t="s">
        <v>35</v>
      </c>
      <c r="R3452" t="s">
        <v>30</v>
      </c>
      <c r="S3452">
        <v>4.7</v>
      </c>
      <c r="T3452">
        <f>YEAR(tblOrders[[#This Row],[Order Date]])</f>
        <v>2025</v>
      </c>
      <c r="U3452" t="str">
        <f>TEXT(tblOrders[[#This Row],[Order Date]],"mmm-yyyy")</f>
        <v>Jul-2025</v>
      </c>
      <c r="V3452" s="4">
        <f>tblOrders[[#This Row],[Profit]]/tblOrders[[#This Row],[Sales Amount]]</f>
        <v>0.5</v>
      </c>
      <c r="W3452" t="str">
        <f>VLOOKUP(tblOrders[[#This Row],[City]],CityRegion,2,0)</f>
        <v>South</v>
      </c>
      <c r="X3452" t="str">
        <f>VLOOKUP(tblOrders[[#This Row],[City]],lookups!A:C,3,0)</f>
        <v>Tamil Nadu</v>
      </c>
    </row>
    <row r="3453" spans="1:24" x14ac:dyDescent="0.25">
      <c r="A3453" t="s">
        <v>5413</v>
      </c>
      <c r="B3453" s="1">
        <v>45916</v>
      </c>
      <c r="C3453" t="s">
        <v>2375</v>
      </c>
      <c r="D3453" t="s">
        <v>21</v>
      </c>
      <c r="E3453" t="s">
        <v>94</v>
      </c>
      <c r="F3453" t="s">
        <v>95</v>
      </c>
      <c r="G3453" t="s">
        <v>68</v>
      </c>
      <c r="H3453" t="s">
        <v>96</v>
      </c>
      <c r="I3453" t="s">
        <v>44</v>
      </c>
      <c r="J3453" t="s">
        <v>45</v>
      </c>
      <c r="K3453">
        <v>2</v>
      </c>
      <c r="L3453">
        <v>89</v>
      </c>
      <c r="M3453">
        <v>0.15</v>
      </c>
      <c r="N3453">
        <v>151.30000000000001</v>
      </c>
      <c r="O3453">
        <v>41.3</v>
      </c>
      <c r="P3453" t="s">
        <v>28</v>
      </c>
      <c r="Q3453" t="s">
        <v>86</v>
      </c>
      <c r="R3453" t="s">
        <v>36</v>
      </c>
      <c r="S3453">
        <v>4.5</v>
      </c>
      <c r="T3453">
        <f>YEAR(tblOrders[[#This Row],[Order Date]])</f>
        <v>2025</v>
      </c>
      <c r="U3453" t="str">
        <f>TEXT(tblOrders[[#This Row],[Order Date]],"mmm-yyyy")</f>
        <v>Sep-2025</v>
      </c>
      <c r="V3453" s="4">
        <f>tblOrders[[#This Row],[Profit]]/tblOrders[[#This Row],[Sales Amount]]</f>
        <v>0.27296761401189684</v>
      </c>
      <c r="W3453" t="str">
        <f>VLOOKUP(tblOrders[[#This Row],[City]],CityRegion,2,0)</f>
        <v>South</v>
      </c>
      <c r="X3453" t="str">
        <f>VLOOKUP(tblOrders[[#This Row],[City]],lookups!A:C,3,0)</f>
        <v>Kerala</v>
      </c>
    </row>
    <row r="3454" spans="1:24" x14ac:dyDescent="0.25">
      <c r="A3454" t="s">
        <v>5414</v>
      </c>
      <c r="B3454" s="1">
        <v>45740</v>
      </c>
      <c r="C3454" t="s">
        <v>2269</v>
      </c>
      <c r="D3454" t="s">
        <v>39</v>
      </c>
      <c r="E3454" t="s">
        <v>66</v>
      </c>
      <c r="F3454" t="s">
        <v>67</v>
      </c>
      <c r="G3454" t="s">
        <v>68</v>
      </c>
      <c r="H3454" t="s">
        <v>69</v>
      </c>
      <c r="I3454" t="s">
        <v>84</v>
      </c>
      <c r="J3454" t="s">
        <v>45</v>
      </c>
      <c r="K3454">
        <v>5</v>
      </c>
      <c r="L3454">
        <v>149</v>
      </c>
      <c r="M3454">
        <v>0.15</v>
      </c>
      <c r="N3454">
        <v>633.25</v>
      </c>
      <c r="O3454">
        <v>158.25</v>
      </c>
      <c r="P3454" t="s">
        <v>28</v>
      </c>
      <c r="Q3454" t="s">
        <v>46</v>
      </c>
      <c r="R3454" t="s">
        <v>30</v>
      </c>
      <c r="S3454">
        <v>5</v>
      </c>
      <c r="T3454">
        <f>YEAR(tblOrders[[#This Row],[Order Date]])</f>
        <v>2025</v>
      </c>
      <c r="U3454" t="str">
        <f>TEXT(tblOrders[[#This Row],[Order Date]],"mmm-yyyy")</f>
        <v>Mar-2025</v>
      </c>
      <c r="V3454" s="4">
        <f>tblOrders[[#This Row],[Profit]]/tblOrders[[#This Row],[Sales Amount]]</f>
        <v>0.24990130280300041</v>
      </c>
      <c r="W3454" t="str">
        <f>VLOOKUP(tblOrders[[#This Row],[City]],CityRegion,2,0)</f>
        <v>West</v>
      </c>
      <c r="X3454" t="str">
        <f>VLOOKUP(tblOrders[[#This Row],[City]],lookups!A:C,3,0)</f>
        <v>Maharashtra</v>
      </c>
    </row>
    <row r="3455" spans="1:24" x14ac:dyDescent="0.25">
      <c r="A3455" t="s">
        <v>5415</v>
      </c>
      <c r="B3455" s="1">
        <v>45895</v>
      </c>
      <c r="C3455" t="s">
        <v>1845</v>
      </c>
      <c r="D3455" t="s">
        <v>39</v>
      </c>
      <c r="E3455" t="s">
        <v>79</v>
      </c>
      <c r="F3455" t="s">
        <v>80</v>
      </c>
      <c r="G3455" t="s">
        <v>68</v>
      </c>
      <c r="H3455" t="s">
        <v>81</v>
      </c>
      <c r="I3455" t="s">
        <v>57</v>
      </c>
      <c r="J3455" t="s">
        <v>27</v>
      </c>
      <c r="K3455">
        <v>5</v>
      </c>
      <c r="L3455">
        <v>799</v>
      </c>
      <c r="M3455">
        <v>0</v>
      </c>
      <c r="N3455">
        <v>3995</v>
      </c>
      <c r="O3455">
        <v>895</v>
      </c>
      <c r="P3455" t="s">
        <v>28</v>
      </c>
      <c r="Q3455" t="s">
        <v>86</v>
      </c>
      <c r="R3455" t="s">
        <v>36</v>
      </c>
      <c r="S3455">
        <v>4.9000000000000004</v>
      </c>
      <c r="T3455">
        <f>YEAR(tblOrders[[#This Row],[Order Date]])</f>
        <v>2025</v>
      </c>
      <c r="U3455" t="str">
        <f>TEXT(tblOrders[[#This Row],[Order Date]],"mmm-yyyy")</f>
        <v>Aug-2025</v>
      </c>
      <c r="V3455" s="4">
        <f>tblOrders[[#This Row],[Profit]]/tblOrders[[#This Row],[Sales Amount]]</f>
        <v>0.22403003754693368</v>
      </c>
      <c r="W3455" t="str">
        <f>VLOOKUP(tblOrders[[#This Row],[City]],CityRegion,2,0)</f>
        <v>South</v>
      </c>
      <c r="X3455" t="str">
        <f>VLOOKUP(tblOrders[[#This Row],[City]],lookups!A:C,3,0)</f>
        <v>Kerala</v>
      </c>
    </row>
    <row r="3456" spans="1:24" x14ac:dyDescent="0.25">
      <c r="A3456" t="s">
        <v>5416</v>
      </c>
      <c r="B3456" s="1">
        <v>45853</v>
      </c>
      <c r="C3456" t="s">
        <v>2070</v>
      </c>
      <c r="D3456" t="s">
        <v>21</v>
      </c>
      <c r="E3456" t="s">
        <v>114</v>
      </c>
      <c r="F3456" t="s">
        <v>115</v>
      </c>
      <c r="G3456" t="s">
        <v>42</v>
      </c>
      <c r="H3456" t="s">
        <v>116</v>
      </c>
      <c r="I3456" t="s">
        <v>84</v>
      </c>
      <c r="J3456" t="s">
        <v>27</v>
      </c>
      <c r="K3456">
        <v>5</v>
      </c>
      <c r="L3456">
        <v>12</v>
      </c>
      <c r="M3456">
        <v>0.1</v>
      </c>
      <c r="N3456">
        <v>54</v>
      </c>
      <c r="O3456">
        <v>24</v>
      </c>
      <c r="P3456" t="s">
        <v>28</v>
      </c>
      <c r="Q3456" t="s">
        <v>91</v>
      </c>
      <c r="R3456" t="s">
        <v>36</v>
      </c>
      <c r="S3456">
        <v>4.3</v>
      </c>
      <c r="T3456">
        <f>YEAR(tblOrders[[#This Row],[Order Date]])</f>
        <v>2025</v>
      </c>
      <c r="U3456" t="str">
        <f>TEXT(tblOrders[[#This Row],[Order Date]],"mmm-yyyy")</f>
        <v>Jul-2025</v>
      </c>
      <c r="V3456" s="4">
        <f>tblOrders[[#This Row],[Profit]]/tblOrders[[#This Row],[Sales Amount]]</f>
        <v>0.44444444444444442</v>
      </c>
      <c r="W3456" t="str">
        <f>VLOOKUP(tblOrders[[#This Row],[City]],CityRegion,2,0)</f>
        <v>West</v>
      </c>
      <c r="X3456" t="str">
        <f>VLOOKUP(tblOrders[[#This Row],[City]],lookups!A:C,3,0)</f>
        <v>Maharashtra</v>
      </c>
    </row>
    <row r="3457" spans="1:24" x14ac:dyDescent="0.25">
      <c r="A3457" t="s">
        <v>5417</v>
      </c>
      <c r="B3457" s="1">
        <v>45939</v>
      </c>
      <c r="C3457" t="s">
        <v>2640</v>
      </c>
      <c r="D3457" t="s">
        <v>21</v>
      </c>
      <c r="E3457" t="s">
        <v>94</v>
      </c>
      <c r="F3457" t="s">
        <v>95</v>
      </c>
      <c r="G3457" t="s">
        <v>68</v>
      </c>
      <c r="H3457" t="s">
        <v>96</v>
      </c>
      <c r="I3457" t="s">
        <v>76</v>
      </c>
      <c r="J3457" t="s">
        <v>27</v>
      </c>
      <c r="K3457">
        <v>1</v>
      </c>
      <c r="L3457">
        <v>89</v>
      </c>
      <c r="M3457">
        <v>0.05</v>
      </c>
      <c r="N3457">
        <v>84.55</v>
      </c>
      <c r="O3457">
        <v>29.55</v>
      </c>
      <c r="P3457" t="s">
        <v>28</v>
      </c>
      <c r="Q3457" t="s">
        <v>35</v>
      </c>
      <c r="R3457" t="s">
        <v>30</v>
      </c>
      <c r="S3457">
        <v>2.6</v>
      </c>
      <c r="T3457">
        <f>YEAR(tblOrders[[#This Row],[Order Date]])</f>
        <v>2025</v>
      </c>
      <c r="U3457" t="str">
        <f>TEXT(tblOrders[[#This Row],[Order Date]],"mmm-yyyy")</f>
        <v>Oct-2025</v>
      </c>
      <c r="V3457" s="4">
        <f>tblOrders[[#This Row],[Profit]]/tblOrders[[#This Row],[Sales Amount]]</f>
        <v>0.34949733885274986</v>
      </c>
      <c r="W3457" t="str">
        <f>VLOOKUP(tblOrders[[#This Row],[City]],CityRegion,2,0)</f>
        <v>South</v>
      </c>
      <c r="X3457" t="str">
        <f>VLOOKUP(tblOrders[[#This Row],[City]],lookups!A:C,3,0)</f>
        <v>Kerala</v>
      </c>
    </row>
    <row r="3458" spans="1:24" x14ac:dyDescent="0.25">
      <c r="A3458" t="s">
        <v>5418</v>
      </c>
      <c r="B3458" s="1">
        <v>45673</v>
      </c>
      <c r="C3458" t="s">
        <v>1439</v>
      </c>
      <c r="D3458" t="s">
        <v>21</v>
      </c>
      <c r="E3458" t="s">
        <v>66</v>
      </c>
      <c r="F3458" t="s">
        <v>67</v>
      </c>
      <c r="G3458" t="s">
        <v>68</v>
      </c>
      <c r="H3458" t="s">
        <v>69</v>
      </c>
      <c r="I3458" t="s">
        <v>26</v>
      </c>
      <c r="J3458" t="s">
        <v>45</v>
      </c>
      <c r="K3458">
        <v>4</v>
      </c>
      <c r="L3458">
        <v>149</v>
      </c>
      <c r="M3458">
        <v>0.15</v>
      </c>
      <c r="N3458">
        <v>506.6</v>
      </c>
      <c r="O3458">
        <v>126.6</v>
      </c>
      <c r="P3458" t="s">
        <v>111</v>
      </c>
      <c r="Q3458" t="s">
        <v>91</v>
      </c>
      <c r="R3458" t="s">
        <v>36</v>
      </c>
      <c r="S3458">
        <v>4.7</v>
      </c>
      <c r="T3458">
        <f>YEAR(tblOrders[[#This Row],[Order Date]])</f>
        <v>2025</v>
      </c>
      <c r="U3458" t="str">
        <f>TEXT(tblOrders[[#This Row],[Order Date]],"mmm-yyyy")</f>
        <v>Jan-2025</v>
      </c>
      <c r="V3458" s="4">
        <f>tblOrders[[#This Row],[Profit]]/tblOrders[[#This Row],[Sales Amount]]</f>
        <v>0.24990130280300038</v>
      </c>
      <c r="W3458" t="str">
        <f>VLOOKUP(tblOrders[[#This Row],[City]],CityRegion,2,0)</f>
        <v>South</v>
      </c>
      <c r="X3458" t="str">
        <f>VLOOKUP(tblOrders[[#This Row],[City]],lookups!A:C,3,0)</f>
        <v>Karnataka</v>
      </c>
    </row>
    <row r="3459" spans="1:24" x14ac:dyDescent="0.25">
      <c r="A3459" t="s">
        <v>5419</v>
      </c>
      <c r="B3459" s="1">
        <v>45734</v>
      </c>
      <c r="C3459" t="s">
        <v>387</v>
      </c>
      <c r="D3459" t="s">
        <v>21</v>
      </c>
      <c r="E3459" t="s">
        <v>94</v>
      </c>
      <c r="F3459" t="s">
        <v>95</v>
      </c>
      <c r="G3459" t="s">
        <v>68</v>
      </c>
      <c r="H3459" t="s">
        <v>96</v>
      </c>
      <c r="I3459" t="s">
        <v>84</v>
      </c>
      <c r="J3459" t="s">
        <v>27</v>
      </c>
      <c r="K3459">
        <v>5</v>
      </c>
      <c r="L3459">
        <v>89</v>
      </c>
      <c r="M3459">
        <v>0</v>
      </c>
      <c r="N3459">
        <v>445</v>
      </c>
      <c r="O3459">
        <v>170</v>
      </c>
      <c r="P3459" t="s">
        <v>148</v>
      </c>
      <c r="Q3459" t="s">
        <v>91</v>
      </c>
      <c r="R3459" t="s">
        <v>36</v>
      </c>
      <c r="S3459">
        <v>3.4</v>
      </c>
      <c r="T3459">
        <f>YEAR(tblOrders[[#This Row],[Order Date]])</f>
        <v>2025</v>
      </c>
      <c r="U3459" t="str">
        <f>TEXT(tblOrders[[#This Row],[Order Date]],"mmm-yyyy")</f>
        <v>Mar-2025</v>
      </c>
      <c r="V3459" s="4">
        <f>tblOrders[[#This Row],[Profit]]/tblOrders[[#This Row],[Sales Amount]]</f>
        <v>0.38202247191011235</v>
      </c>
      <c r="W3459" t="str">
        <f>VLOOKUP(tblOrders[[#This Row],[City]],CityRegion,2,0)</f>
        <v>West</v>
      </c>
      <c r="X3459" t="str">
        <f>VLOOKUP(tblOrders[[#This Row],[City]],lookups!A:C,3,0)</f>
        <v>Maharashtra</v>
      </c>
    </row>
    <row r="3460" spans="1:24" x14ac:dyDescent="0.25">
      <c r="A3460" t="s">
        <v>5420</v>
      </c>
      <c r="B3460" s="1">
        <v>45711</v>
      </c>
      <c r="C3460" t="s">
        <v>2190</v>
      </c>
      <c r="D3460" t="s">
        <v>39</v>
      </c>
      <c r="E3460" t="s">
        <v>49</v>
      </c>
      <c r="F3460" t="s">
        <v>50</v>
      </c>
      <c r="G3460" t="s">
        <v>24</v>
      </c>
      <c r="H3460" t="s">
        <v>51</v>
      </c>
      <c r="I3460" t="s">
        <v>33</v>
      </c>
      <c r="J3460" t="s">
        <v>34</v>
      </c>
      <c r="K3460">
        <v>1</v>
      </c>
      <c r="L3460">
        <v>85</v>
      </c>
      <c r="M3460">
        <v>0</v>
      </c>
      <c r="N3460">
        <v>85</v>
      </c>
      <c r="O3460">
        <v>33</v>
      </c>
      <c r="P3460" t="s">
        <v>28</v>
      </c>
      <c r="Q3460" t="s">
        <v>46</v>
      </c>
      <c r="R3460" t="s">
        <v>36</v>
      </c>
      <c r="S3460">
        <v>4</v>
      </c>
      <c r="T3460">
        <f>YEAR(tblOrders[[#This Row],[Order Date]])</f>
        <v>2025</v>
      </c>
      <c r="U3460" t="str">
        <f>TEXT(tblOrders[[#This Row],[Order Date]],"mmm-yyyy")</f>
        <v>Feb-2025</v>
      </c>
      <c r="V3460" s="4">
        <f>tblOrders[[#This Row],[Profit]]/tblOrders[[#This Row],[Sales Amount]]</f>
        <v>0.38823529411764707</v>
      </c>
      <c r="W3460" t="str">
        <f>VLOOKUP(tblOrders[[#This Row],[City]],CityRegion,2,0)</f>
        <v>North</v>
      </c>
      <c r="X3460" t="str">
        <f>VLOOKUP(tblOrders[[#This Row],[City]],lookups!A:C,3,0)</f>
        <v>Delhi</v>
      </c>
    </row>
    <row r="3461" spans="1:24" x14ac:dyDescent="0.25">
      <c r="A3461" t="s">
        <v>5421</v>
      </c>
      <c r="B3461" s="1">
        <v>45908</v>
      </c>
      <c r="C3461" t="s">
        <v>4467</v>
      </c>
      <c r="D3461" t="s">
        <v>39</v>
      </c>
      <c r="E3461" t="s">
        <v>60</v>
      </c>
      <c r="F3461" t="s">
        <v>61</v>
      </c>
      <c r="G3461" t="s">
        <v>62</v>
      </c>
      <c r="H3461" t="s">
        <v>63</v>
      </c>
      <c r="I3461" t="s">
        <v>84</v>
      </c>
      <c r="J3461" t="s">
        <v>27</v>
      </c>
      <c r="K3461">
        <v>4</v>
      </c>
      <c r="L3461">
        <v>45</v>
      </c>
      <c r="M3461">
        <v>0.05</v>
      </c>
      <c r="N3461">
        <v>171</v>
      </c>
      <c r="O3461">
        <v>67</v>
      </c>
      <c r="P3461" t="s">
        <v>28</v>
      </c>
      <c r="Q3461" t="s">
        <v>86</v>
      </c>
      <c r="R3461" t="s">
        <v>36</v>
      </c>
      <c r="S3461">
        <v>3.5</v>
      </c>
      <c r="T3461">
        <f>YEAR(tblOrders[[#This Row],[Order Date]])</f>
        <v>2025</v>
      </c>
      <c r="U3461" t="str">
        <f>TEXT(tblOrders[[#This Row],[Order Date]],"mmm-yyyy")</f>
        <v>Sep-2025</v>
      </c>
      <c r="V3461" s="4">
        <f>tblOrders[[#This Row],[Profit]]/tblOrders[[#This Row],[Sales Amount]]</f>
        <v>0.391812865497076</v>
      </c>
      <c r="W3461" t="str">
        <f>VLOOKUP(tblOrders[[#This Row],[City]],CityRegion,2,0)</f>
        <v>West</v>
      </c>
      <c r="X3461" t="str">
        <f>VLOOKUP(tblOrders[[#This Row],[City]],lookups!A:C,3,0)</f>
        <v>Maharashtra</v>
      </c>
    </row>
    <row r="3462" spans="1:24" x14ac:dyDescent="0.25">
      <c r="A3462" t="s">
        <v>5422</v>
      </c>
      <c r="B3462" s="1">
        <v>45855</v>
      </c>
      <c r="C3462" t="s">
        <v>4935</v>
      </c>
      <c r="D3462" t="s">
        <v>21</v>
      </c>
      <c r="E3462" t="s">
        <v>114</v>
      </c>
      <c r="F3462" t="s">
        <v>115</v>
      </c>
      <c r="G3462" t="s">
        <v>42</v>
      </c>
      <c r="H3462" t="s">
        <v>116</v>
      </c>
      <c r="I3462" t="s">
        <v>139</v>
      </c>
      <c r="J3462" t="s">
        <v>27</v>
      </c>
      <c r="K3462">
        <v>4</v>
      </c>
      <c r="L3462">
        <v>12</v>
      </c>
      <c r="M3462">
        <v>0.2</v>
      </c>
      <c r="N3462">
        <v>38.4</v>
      </c>
      <c r="O3462">
        <v>14.4</v>
      </c>
      <c r="P3462" t="s">
        <v>28</v>
      </c>
      <c r="Q3462" t="s">
        <v>29</v>
      </c>
      <c r="R3462" t="s">
        <v>30</v>
      </c>
      <c r="S3462">
        <v>4.9000000000000004</v>
      </c>
      <c r="T3462">
        <f>YEAR(tblOrders[[#This Row],[Order Date]])</f>
        <v>2025</v>
      </c>
      <c r="U3462" t="str">
        <f>TEXT(tblOrders[[#This Row],[Order Date]],"mmm-yyyy")</f>
        <v>Jul-2025</v>
      </c>
      <c r="V3462" s="4">
        <f>tblOrders[[#This Row],[Profit]]/tblOrders[[#This Row],[Sales Amount]]</f>
        <v>0.375</v>
      </c>
      <c r="W3462" t="str">
        <f>VLOOKUP(tblOrders[[#This Row],[City]],CityRegion,2,0)</f>
        <v>South</v>
      </c>
      <c r="X3462" t="str">
        <f>VLOOKUP(tblOrders[[#This Row],[City]],lookups!A:C,3,0)</f>
        <v>Tamil Nadu</v>
      </c>
    </row>
    <row r="3463" spans="1:24" x14ac:dyDescent="0.25">
      <c r="A3463" t="s">
        <v>5423</v>
      </c>
      <c r="B3463" s="1">
        <v>45694</v>
      </c>
      <c r="C3463" t="s">
        <v>1970</v>
      </c>
      <c r="D3463" t="s">
        <v>21</v>
      </c>
      <c r="E3463" t="s">
        <v>40</v>
      </c>
      <c r="F3463" t="s">
        <v>41</v>
      </c>
      <c r="G3463" t="s">
        <v>42</v>
      </c>
      <c r="H3463" t="s">
        <v>43</v>
      </c>
      <c r="I3463" t="s">
        <v>44</v>
      </c>
      <c r="J3463" t="s">
        <v>45</v>
      </c>
      <c r="K3463">
        <v>4</v>
      </c>
      <c r="L3463">
        <v>18</v>
      </c>
      <c r="M3463">
        <v>0.05</v>
      </c>
      <c r="N3463">
        <v>68.400000000000006</v>
      </c>
      <c r="O3463">
        <v>32.4</v>
      </c>
      <c r="P3463" t="s">
        <v>111</v>
      </c>
      <c r="Q3463" t="s">
        <v>86</v>
      </c>
      <c r="R3463" t="s">
        <v>30</v>
      </c>
      <c r="S3463">
        <v>4.5999999999999996</v>
      </c>
      <c r="T3463">
        <f>YEAR(tblOrders[[#This Row],[Order Date]])</f>
        <v>2025</v>
      </c>
      <c r="U3463" t="str">
        <f>TEXT(tblOrders[[#This Row],[Order Date]],"mmm-yyyy")</f>
        <v>Feb-2025</v>
      </c>
      <c r="V3463" s="4">
        <f>tblOrders[[#This Row],[Profit]]/tblOrders[[#This Row],[Sales Amount]]</f>
        <v>0.47368421052631571</v>
      </c>
      <c r="W3463" t="str">
        <f>VLOOKUP(tblOrders[[#This Row],[City]],CityRegion,2,0)</f>
        <v>South</v>
      </c>
      <c r="X3463" t="str">
        <f>VLOOKUP(tblOrders[[#This Row],[City]],lookups!A:C,3,0)</f>
        <v>Kerala</v>
      </c>
    </row>
    <row r="3464" spans="1:24" x14ac:dyDescent="0.25">
      <c r="A3464" t="s">
        <v>5424</v>
      </c>
      <c r="B3464" s="1">
        <v>45745</v>
      </c>
      <c r="C3464" t="s">
        <v>4870</v>
      </c>
      <c r="D3464" t="s">
        <v>21</v>
      </c>
      <c r="E3464" t="s">
        <v>101</v>
      </c>
      <c r="F3464" t="s">
        <v>102</v>
      </c>
      <c r="G3464" t="s">
        <v>24</v>
      </c>
      <c r="H3464" t="s">
        <v>103</v>
      </c>
      <c r="I3464" t="s">
        <v>26</v>
      </c>
      <c r="J3464" t="s">
        <v>34</v>
      </c>
      <c r="K3464">
        <v>2</v>
      </c>
      <c r="L3464">
        <v>120</v>
      </c>
      <c r="M3464">
        <v>0</v>
      </c>
      <c r="N3464">
        <v>240</v>
      </c>
      <c r="O3464">
        <v>84</v>
      </c>
      <c r="P3464" t="s">
        <v>28</v>
      </c>
      <c r="Q3464" t="s">
        <v>91</v>
      </c>
      <c r="R3464" t="s">
        <v>30</v>
      </c>
      <c r="S3464">
        <v>4.7</v>
      </c>
      <c r="T3464">
        <f>YEAR(tblOrders[[#This Row],[Order Date]])</f>
        <v>2025</v>
      </c>
      <c r="U3464" t="str">
        <f>TEXT(tblOrders[[#This Row],[Order Date]],"mmm-yyyy")</f>
        <v>Mar-2025</v>
      </c>
      <c r="V3464" s="4">
        <f>tblOrders[[#This Row],[Profit]]/tblOrders[[#This Row],[Sales Amount]]</f>
        <v>0.35</v>
      </c>
      <c r="W3464" t="str">
        <f>VLOOKUP(tblOrders[[#This Row],[City]],CityRegion,2,0)</f>
        <v>South</v>
      </c>
      <c r="X3464" t="str">
        <f>VLOOKUP(tblOrders[[#This Row],[City]],lookups!A:C,3,0)</f>
        <v>Karnataka</v>
      </c>
    </row>
    <row r="3465" spans="1:24" x14ac:dyDescent="0.25">
      <c r="A3465" t="s">
        <v>5425</v>
      </c>
      <c r="B3465" s="1">
        <v>46006</v>
      </c>
      <c r="C3465" t="s">
        <v>3013</v>
      </c>
      <c r="D3465" t="s">
        <v>39</v>
      </c>
      <c r="E3465" t="s">
        <v>22</v>
      </c>
      <c r="F3465" t="s">
        <v>23</v>
      </c>
      <c r="G3465" t="s">
        <v>24</v>
      </c>
      <c r="H3465" t="s">
        <v>25</v>
      </c>
      <c r="I3465" t="s">
        <v>70</v>
      </c>
      <c r="J3465" t="s">
        <v>45</v>
      </c>
      <c r="K3465">
        <v>4</v>
      </c>
      <c r="L3465">
        <v>190</v>
      </c>
      <c r="M3465">
        <v>0.15</v>
      </c>
      <c r="N3465">
        <v>646</v>
      </c>
      <c r="O3465">
        <v>146</v>
      </c>
      <c r="P3465" t="s">
        <v>28</v>
      </c>
      <c r="Q3465" t="s">
        <v>91</v>
      </c>
      <c r="R3465" t="s">
        <v>36</v>
      </c>
      <c r="S3465">
        <v>4.5</v>
      </c>
      <c r="T3465">
        <f>YEAR(tblOrders[[#This Row],[Order Date]])</f>
        <v>2025</v>
      </c>
      <c r="U3465" t="str">
        <f>TEXT(tblOrders[[#This Row],[Order Date]],"mmm-yyyy")</f>
        <v>Dec-2025</v>
      </c>
      <c r="V3465" s="4">
        <f>tblOrders[[#This Row],[Profit]]/tblOrders[[#This Row],[Sales Amount]]</f>
        <v>0.2260061919504644</v>
      </c>
      <c r="W3465" t="str">
        <f>VLOOKUP(tblOrders[[#This Row],[City]],CityRegion,2,0)</f>
        <v>South</v>
      </c>
      <c r="X3465" t="str">
        <f>VLOOKUP(tblOrders[[#This Row],[City]],lookups!A:C,3,0)</f>
        <v>Telengana</v>
      </c>
    </row>
    <row r="3466" spans="1:24" x14ac:dyDescent="0.25">
      <c r="A3466" t="s">
        <v>5426</v>
      </c>
      <c r="B3466" s="1">
        <v>45861</v>
      </c>
      <c r="C3466" t="s">
        <v>915</v>
      </c>
      <c r="D3466" t="s">
        <v>21</v>
      </c>
      <c r="E3466" t="s">
        <v>22</v>
      </c>
      <c r="F3466" t="s">
        <v>23</v>
      </c>
      <c r="G3466" t="s">
        <v>24</v>
      </c>
      <c r="H3466" t="s">
        <v>25</v>
      </c>
      <c r="I3466" t="s">
        <v>139</v>
      </c>
      <c r="J3466" t="s">
        <v>45</v>
      </c>
      <c r="K3466">
        <v>3</v>
      </c>
      <c r="L3466">
        <v>190</v>
      </c>
      <c r="M3466">
        <v>0.1</v>
      </c>
      <c r="N3466">
        <v>513</v>
      </c>
      <c r="O3466">
        <v>138</v>
      </c>
      <c r="P3466" t="s">
        <v>28</v>
      </c>
      <c r="Q3466" t="s">
        <v>35</v>
      </c>
      <c r="R3466" t="s">
        <v>36</v>
      </c>
      <c r="S3466">
        <v>3.9</v>
      </c>
      <c r="T3466">
        <f>YEAR(tblOrders[[#This Row],[Order Date]])</f>
        <v>2025</v>
      </c>
      <c r="U3466" t="str">
        <f>TEXT(tblOrders[[#This Row],[Order Date]],"mmm-yyyy")</f>
        <v>Jul-2025</v>
      </c>
      <c r="V3466" s="4">
        <f>tblOrders[[#This Row],[Profit]]/tblOrders[[#This Row],[Sales Amount]]</f>
        <v>0.26900584795321636</v>
      </c>
      <c r="W3466" t="str">
        <f>VLOOKUP(tblOrders[[#This Row],[City]],CityRegion,2,0)</f>
        <v>South</v>
      </c>
      <c r="X3466" t="str">
        <f>VLOOKUP(tblOrders[[#This Row],[City]],lookups!A:C,3,0)</f>
        <v>Tamil Nadu</v>
      </c>
    </row>
    <row r="3467" spans="1:24" x14ac:dyDescent="0.25">
      <c r="A3467" t="s">
        <v>5427</v>
      </c>
      <c r="B3467" s="1">
        <v>45862</v>
      </c>
      <c r="C3467" t="s">
        <v>5428</v>
      </c>
      <c r="D3467" t="s">
        <v>39</v>
      </c>
      <c r="E3467" t="s">
        <v>108</v>
      </c>
      <c r="F3467" t="s">
        <v>109</v>
      </c>
      <c r="G3467" t="s">
        <v>62</v>
      </c>
      <c r="H3467" t="s">
        <v>110</v>
      </c>
      <c r="I3467" t="s">
        <v>70</v>
      </c>
      <c r="J3467" t="s">
        <v>45</v>
      </c>
      <c r="K3467">
        <v>5</v>
      </c>
      <c r="L3467">
        <v>110</v>
      </c>
      <c r="M3467">
        <v>0.05</v>
      </c>
      <c r="N3467">
        <v>522.5</v>
      </c>
      <c r="O3467">
        <v>182.5</v>
      </c>
      <c r="P3467" t="s">
        <v>85</v>
      </c>
      <c r="Q3467" t="s">
        <v>35</v>
      </c>
      <c r="R3467" t="s">
        <v>36</v>
      </c>
      <c r="S3467">
        <v>4</v>
      </c>
      <c r="T3467">
        <f>YEAR(tblOrders[[#This Row],[Order Date]])</f>
        <v>2025</v>
      </c>
      <c r="U3467" t="str">
        <f>TEXT(tblOrders[[#This Row],[Order Date]],"mmm-yyyy")</f>
        <v>Jul-2025</v>
      </c>
      <c r="V3467" s="4">
        <f>tblOrders[[#This Row],[Profit]]/tblOrders[[#This Row],[Sales Amount]]</f>
        <v>0.34928229665071769</v>
      </c>
      <c r="W3467" t="str">
        <f>VLOOKUP(tblOrders[[#This Row],[City]],CityRegion,2,0)</f>
        <v>South</v>
      </c>
      <c r="X3467" t="str">
        <f>VLOOKUP(tblOrders[[#This Row],[City]],lookups!A:C,3,0)</f>
        <v>Telengana</v>
      </c>
    </row>
    <row r="3468" spans="1:24" x14ac:dyDescent="0.25">
      <c r="A3468" t="s">
        <v>5429</v>
      </c>
      <c r="B3468" s="1">
        <v>45780</v>
      </c>
      <c r="C3468" t="s">
        <v>5430</v>
      </c>
      <c r="D3468" t="s">
        <v>21</v>
      </c>
      <c r="E3468" t="s">
        <v>22</v>
      </c>
      <c r="F3468" t="s">
        <v>23</v>
      </c>
      <c r="G3468" t="s">
        <v>24</v>
      </c>
      <c r="H3468" t="s">
        <v>25</v>
      </c>
      <c r="I3468" t="s">
        <v>70</v>
      </c>
      <c r="J3468" t="s">
        <v>27</v>
      </c>
      <c r="K3468">
        <v>4</v>
      </c>
      <c r="L3468">
        <v>190</v>
      </c>
      <c r="M3468">
        <v>0.2</v>
      </c>
      <c r="N3468">
        <v>608</v>
      </c>
      <c r="O3468">
        <v>108</v>
      </c>
      <c r="P3468" t="s">
        <v>28</v>
      </c>
      <c r="Q3468" t="s">
        <v>46</v>
      </c>
      <c r="R3468" t="s">
        <v>36</v>
      </c>
      <c r="S3468">
        <v>3.4</v>
      </c>
      <c r="T3468">
        <f>YEAR(tblOrders[[#This Row],[Order Date]])</f>
        <v>2025</v>
      </c>
      <c r="U3468" t="str">
        <f>TEXT(tblOrders[[#This Row],[Order Date]],"mmm-yyyy")</f>
        <v>May-2025</v>
      </c>
      <c r="V3468" s="4">
        <f>tblOrders[[#This Row],[Profit]]/tblOrders[[#This Row],[Sales Amount]]</f>
        <v>0.17763157894736842</v>
      </c>
      <c r="W3468" t="str">
        <f>VLOOKUP(tblOrders[[#This Row],[City]],CityRegion,2,0)</f>
        <v>South</v>
      </c>
      <c r="X3468" t="str">
        <f>VLOOKUP(tblOrders[[#This Row],[City]],lookups!A:C,3,0)</f>
        <v>Telengana</v>
      </c>
    </row>
    <row r="3469" spans="1:24" x14ac:dyDescent="0.25">
      <c r="A3469" t="s">
        <v>5431</v>
      </c>
      <c r="B3469" s="1">
        <v>45662</v>
      </c>
      <c r="C3469" t="s">
        <v>1684</v>
      </c>
      <c r="D3469" t="s">
        <v>21</v>
      </c>
      <c r="E3469" t="s">
        <v>73</v>
      </c>
      <c r="F3469" t="s">
        <v>74</v>
      </c>
      <c r="G3469" t="s">
        <v>68</v>
      </c>
      <c r="H3469" t="s">
        <v>75</v>
      </c>
      <c r="I3469" t="s">
        <v>33</v>
      </c>
      <c r="J3469" t="s">
        <v>34</v>
      </c>
      <c r="K3469">
        <v>5</v>
      </c>
      <c r="L3469">
        <v>65</v>
      </c>
      <c r="M3469">
        <v>0.2</v>
      </c>
      <c r="N3469">
        <v>260</v>
      </c>
      <c r="O3469">
        <v>70</v>
      </c>
      <c r="P3469" t="s">
        <v>28</v>
      </c>
      <c r="Q3469" t="s">
        <v>46</v>
      </c>
      <c r="R3469" t="s">
        <v>36</v>
      </c>
      <c r="S3469">
        <v>2.7</v>
      </c>
      <c r="T3469">
        <f>YEAR(tblOrders[[#This Row],[Order Date]])</f>
        <v>2025</v>
      </c>
      <c r="U3469" t="str">
        <f>TEXT(tblOrders[[#This Row],[Order Date]],"mmm-yyyy")</f>
        <v>Jan-2025</v>
      </c>
      <c r="V3469" s="4">
        <f>tblOrders[[#This Row],[Profit]]/tblOrders[[#This Row],[Sales Amount]]</f>
        <v>0.26923076923076922</v>
      </c>
      <c r="W3469" t="str">
        <f>VLOOKUP(tblOrders[[#This Row],[City]],CityRegion,2,0)</f>
        <v>North</v>
      </c>
      <c r="X3469" t="str">
        <f>VLOOKUP(tblOrders[[#This Row],[City]],lookups!A:C,3,0)</f>
        <v>Delhi</v>
      </c>
    </row>
    <row r="3470" spans="1:24" x14ac:dyDescent="0.25">
      <c r="A3470" t="s">
        <v>5432</v>
      </c>
      <c r="B3470" s="1">
        <v>45796</v>
      </c>
      <c r="C3470" t="s">
        <v>3057</v>
      </c>
      <c r="D3470" t="s">
        <v>21</v>
      </c>
      <c r="E3470" t="s">
        <v>79</v>
      </c>
      <c r="F3470" t="s">
        <v>80</v>
      </c>
      <c r="G3470" t="s">
        <v>68</v>
      </c>
      <c r="H3470" t="s">
        <v>81</v>
      </c>
      <c r="I3470" t="s">
        <v>26</v>
      </c>
      <c r="J3470" t="s">
        <v>27</v>
      </c>
      <c r="K3470">
        <v>5</v>
      </c>
      <c r="L3470">
        <v>799</v>
      </c>
      <c r="M3470">
        <v>0.1</v>
      </c>
      <c r="N3470">
        <v>3595.5</v>
      </c>
      <c r="O3470">
        <v>495.5</v>
      </c>
      <c r="P3470" t="s">
        <v>28</v>
      </c>
      <c r="Q3470" t="s">
        <v>46</v>
      </c>
      <c r="R3470" t="s">
        <v>30</v>
      </c>
      <c r="S3470">
        <v>3.6</v>
      </c>
      <c r="T3470">
        <f>YEAR(tblOrders[[#This Row],[Order Date]])</f>
        <v>2025</v>
      </c>
      <c r="U3470" t="str">
        <f>TEXT(tblOrders[[#This Row],[Order Date]],"mmm-yyyy")</f>
        <v>May-2025</v>
      </c>
      <c r="V3470" s="4">
        <f>tblOrders[[#This Row],[Profit]]/tblOrders[[#This Row],[Sales Amount]]</f>
        <v>0.13781115282992629</v>
      </c>
      <c r="W3470" t="str">
        <f>VLOOKUP(tblOrders[[#This Row],[City]],CityRegion,2,0)</f>
        <v>South</v>
      </c>
      <c r="X3470" t="str">
        <f>VLOOKUP(tblOrders[[#This Row],[City]],lookups!A:C,3,0)</f>
        <v>Karnataka</v>
      </c>
    </row>
    <row r="3471" spans="1:24" x14ac:dyDescent="0.25">
      <c r="A3471" t="s">
        <v>5433</v>
      </c>
      <c r="B3471" s="1">
        <v>45742</v>
      </c>
      <c r="C3471" t="s">
        <v>2467</v>
      </c>
      <c r="D3471" t="s">
        <v>21</v>
      </c>
      <c r="E3471" t="s">
        <v>108</v>
      </c>
      <c r="F3471" t="s">
        <v>109</v>
      </c>
      <c r="G3471" t="s">
        <v>62</v>
      </c>
      <c r="H3471" t="s">
        <v>110</v>
      </c>
      <c r="I3471" t="s">
        <v>76</v>
      </c>
      <c r="J3471" t="s">
        <v>27</v>
      </c>
      <c r="K3471">
        <v>3</v>
      </c>
      <c r="L3471">
        <v>110</v>
      </c>
      <c r="M3471">
        <v>0.1</v>
      </c>
      <c r="N3471">
        <v>297</v>
      </c>
      <c r="O3471">
        <v>93</v>
      </c>
      <c r="P3471" t="s">
        <v>28</v>
      </c>
      <c r="Q3471" t="s">
        <v>29</v>
      </c>
      <c r="R3471" t="s">
        <v>36</v>
      </c>
      <c r="S3471">
        <v>4.4000000000000004</v>
      </c>
      <c r="T3471">
        <f>YEAR(tblOrders[[#This Row],[Order Date]])</f>
        <v>2025</v>
      </c>
      <c r="U3471" t="str">
        <f>TEXT(tblOrders[[#This Row],[Order Date]],"mmm-yyyy")</f>
        <v>Mar-2025</v>
      </c>
      <c r="V3471" s="4">
        <f>tblOrders[[#This Row],[Profit]]/tblOrders[[#This Row],[Sales Amount]]</f>
        <v>0.31313131313131315</v>
      </c>
      <c r="W3471" t="str">
        <f>VLOOKUP(tblOrders[[#This Row],[City]],CityRegion,2,0)</f>
        <v>South</v>
      </c>
      <c r="X3471" t="str">
        <f>VLOOKUP(tblOrders[[#This Row],[City]],lookups!A:C,3,0)</f>
        <v>Kerala</v>
      </c>
    </row>
    <row r="3472" spans="1:24" x14ac:dyDescent="0.25">
      <c r="A3472" t="s">
        <v>5434</v>
      </c>
      <c r="B3472" s="1">
        <v>45756</v>
      </c>
      <c r="C3472" t="s">
        <v>3074</v>
      </c>
      <c r="D3472" t="s">
        <v>21</v>
      </c>
      <c r="E3472" t="s">
        <v>60</v>
      </c>
      <c r="F3472" t="s">
        <v>61</v>
      </c>
      <c r="G3472" t="s">
        <v>62</v>
      </c>
      <c r="H3472" t="s">
        <v>63</v>
      </c>
      <c r="I3472" t="s">
        <v>84</v>
      </c>
      <c r="J3472" t="s">
        <v>45</v>
      </c>
      <c r="K3472">
        <v>3</v>
      </c>
      <c r="L3472">
        <v>45</v>
      </c>
      <c r="M3472">
        <v>0</v>
      </c>
      <c r="N3472">
        <v>135</v>
      </c>
      <c r="O3472">
        <v>57</v>
      </c>
      <c r="P3472" t="s">
        <v>28</v>
      </c>
      <c r="Q3472" t="s">
        <v>29</v>
      </c>
      <c r="R3472" t="s">
        <v>36</v>
      </c>
      <c r="S3472">
        <v>4.5</v>
      </c>
      <c r="T3472">
        <f>YEAR(tblOrders[[#This Row],[Order Date]])</f>
        <v>2025</v>
      </c>
      <c r="U3472" t="str">
        <f>TEXT(tblOrders[[#This Row],[Order Date]],"mmm-yyyy")</f>
        <v>Apr-2025</v>
      </c>
      <c r="V3472" s="4">
        <f>tblOrders[[#This Row],[Profit]]/tblOrders[[#This Row],[Sales Amount]]</f>
        <v>0.42222222222222222</v>
      </c>
      <c r="W3472" t="str">
        <f>VLOOKUP(tblOrders[[#This Row],[City]],CityRegion,2,0)</f>
        <v>West</v>
      </c>
      <c r="X3472" t="str">
        <f>VLOOKUP(tblOrders[[#This Row],[City]],lookups!A:C,3,0)</f>
        <v>Maharashtra</v>
      </c>
    </row>
    <row r="3473" spans="1:24" x14ac:dyDescent="0.25">
      <c r="A3473" t="s">
        <v>5435</v>
      </c>
      <c r="B3473" s="1">
        <v>45753</v>
      </c>
      <c r="C3473" t="s">
        <v>3762</v>
      </c>
      <c r="D3473" t="s">
        <v>39</v>
      </c>
      <c r="E3473" t="s">
        <v>79</v>
      </c>
      <c r="F3473" t="s">
        <v>80</v>
      </c>
      <c r="G3473" t="s">
        <v>68</v>
      </c>
      <c r="H3473" t="s">
        <v>81</v>
      </c>
      <c r="I3473" t="s">
        <v>76</v>
      </c>
      <c r="J3473" t="s">
        <v>27</v>
      </c>
      <c r="K3473">
        <v>3</v>
      </c>
      <c r="L3473">
        <v>799</v>
      </c>
      <c r="M3473">
        <v>0.1</v>
      </c>
      <c r="N3473">
        <v>2157.3000000000002</v>
      </c>
      <c r="O3473">
        <v>297.3</v>
      </c>
      <c r="P3473" t="s">
        <v>28</v>
      </c>
      <c r="Q3473" t="s">
        <v>35</v>
      </c>
      <c r="R3473" t="s">
        <v>36</v>
      </c>
      <c r="S3473">
        <v>3</v>
      </c>
      <c r="T3473">
        <f>YEAR(tblOrders[[#This Row],[Order Date]])</f>
        <v>2025</v>
      </c>
      <c r="U3473" t="str">
        <f>TEXT(tblOrders[[#This Row],[Order Date]],"mmm-yyyy")</f>
        <v>Apr-2025</v>
      </c>
      <c r="V3473" s="4">
        <f>tblOrders[[#This Row],[Profit]]/tblOrders[[#This Row],[Sales Amount]]</f>
        <v>0.13781115282992629</v>
      </c>
      <c r="W3473" t="str">
        <f>VLOOKUP(tblOrders[[#This Row],[City]],CityRegion,2,0)</f>
        <v>South</v>
      </c>
      <c r="X3473" t="str">
        <f>VLOOKUP(tblOrders[[#This Row],[City]],lookups!A:C,3,0)</f>
        <v>Kerala</v>
      </c>
    </row>
    <row r="3474" spans="1:24" x14ac:dyDescent="0.25">
      <c r="A3474" t="s">
        <v>5436</v>
      </c>
      <c r="B3474" s="1">
        <v>45950</v>
      </c>
      <c r="C3474" t="s">
        <v>1750</v>
      </c>
      <c r="D3474" t="s">
        <v>21</v>
      </c>
      <c r="E3474" t="s">
        <v>49</v>
      </c>
      <c r="F3474" t="s">
        <v>50</v>
      </c>
      <c r="G3474" t="s">
        <v>24</v>
      </c>
      <c r="H3474" t="s">
        <v>51</v>
      </c>
      <c r="I3474" t="s">
        <v>84</v>
      </c>
      <c r="J3474" t="s">
        <v>45</v>
      </c>
      <c r="K3474">
        <v>4</v>
      </c>
      <c r="L3474">
        <v>85</v>
      </c>
      <c r="M3474">
        <v>0.05</v>
      </c>
      <c r="N3474">
        <v>323</v>
      </c>
      <c r="O3474">
        <v>115</v>
      </c>
      <c r="P3474" t="s">
        <v>28</v>
      </c>
      <c r="Q3474" t="s">
        <v>86</v>
      </c>
      <c r="R3474" t="s">
        <v>36</v>
      </c>
      <c r="S3474">
        <v>4</v>
      </c>
      <c r="T3474">
        <f>YEAR(tblOrders[[#This Row],[Order Date]])</f>
        <v>2025</v>
      </c>
      <c r="U3474" t="str">
        <f>TEXT(tblOrders[[#This Row],[Order Date]],"mmm-yyyy")</f>
        <v>Oct-2025</v>
      </c>
      <c r="V3474" s="4">
        <f>tblOrders[[#This Row],[Profit]]/tblOrders[[#This Row],[Sales Amount]]</f>
        <v>0.35603715170278638</v>
      </c>
      <c r="W3474" t="str">
        <f>VLOOKUP(tblOrders[[#This Row],[City]],CityRegion,2,0)</f>
        <v>West</v>
      </c>
      <c r="X3474" t="str">
        <f>VLOOKUP(tblOrders[[#This Row],[City]],lookups!A:C,3,0)</f>
        <v>Maharashtra</v>
      </c>
    </row>
    <row r="3475" spans="1:24" x14ac:dyDescent="0.25">
      <c r="A3475" t="s">
        <v>5437</v>
      </c>
      <c r="B3475" s="1">
        <v>45933</v>
      </c>
      <c r="C3475" t="s">
        <v>775</v>
      </c>
      <c r="D3475" t="s">
        <v>21</v>
      </c>
      <c r="E3475" t="s">
        <v>94</v>
      </c>
      <c r="F3475" t="s">
        <v>95</v>
      </c>
      <c r="G3475" t="s">
        <v>68</v>
      </c>
      <c r="H3475" t="s">
        <v>96</v>
      </c>
      <c r="I3475" t="s">
        <v>33</v>
      </c>
      <c r="J3475" t="s">
        <v>27</v>
      </c>
      <c r="K3475">
        <v>4</v>
      </c>
      <c r="L3475">
        <v>89</v>
      </c>
      <c r="M3475">
        <v>0.1</v>
      </c>
      <c r="N3475">
        <v>320.39999999999998</v>
      </c>
      <c r="O3475">
        <v>100.4</v>
      </c>
      <c r="P3475" t="s">
        <v>28</v>
      </c>
      <c r="Q3475" t="s">
        <v>29</v>
      </c>
      <c r="R3475" t="s">
        <v>36</v>
      </c>
      <c r="S3475">
        <v>4.5</v>
      </c>
      <c r="T3475">
        <f>YEAR(tblOrders[[#This Row],[Order Date]])</f>
        <v>2025</v>
      </c>
      <c r="U3475" t="str">
        <f>TEXT(tblOrders[[#This Row],[Order Date]],"mmm-yyyy")</f>
        <v>Oct-2025</v>
      </c>
      <c r="V3475" s="4">
        <f>tblOrders[[#This Row],[Profit]]/tblOrders[[#This Row],[Sales Amount]]</f>
        <v>0.31335830212234711</v>
      </c>
      <c r="W3475" t="str">
        <f>VLOOKUP(tblOrders[[#This Row],[City]],CityRegion,2,0)</f>
        <v>North</v>
      </c>
      <c r="X3475" t="str">
        <f>VLOOKUP(tblOrders[[#This Row],[City]],lookups!A:C,3,0)</f>
        <v>Delhi</v>
      </c>
    </row>
    <row r="3476" spans="1:24" x14ac:dyDescent="0.25">
      <c r="A3476" t="s">
        <v>5438</v>
      </c>
      <c r="B3476" s="1">
        <v>45917</v>
      </c>
      <c r="C3476" t="s">
        <v>5439</v>
      </c>
      <c r="D3476" t="s">
        <v>39</v>
      </c>
      <c r="E3476" t="s">
        <v>94</v>
      </c>
      <c r="F3476" t="s">
        <v>95</v>
      </c>
      <c r="G3476" t="s">
        <v>68</v>
      </c>
      <c r="H3476" t="s">
        <v>96</v>
      </c>
      <c r="I3476" t="s">
        <v>44</v>
      </c>
      <c r="J3476" t="s">
        <v>34</v>
      </c>
      <c r="K3476">
        <v>3</v>
      </c>
      <c r="L3476">
        <v>89</v>
      </c>
      <c r="M3476">
        <v>0.15</v>
      </c>
      <c r="N3476">
        <v>226.95</v>
      </c>
      <c r="O3476">
        <v>61.95</v>
      </c>
      <c r="P3476" t="s">
        <v>28</v>
      </c>
      <c r="Q3476" t="s">
        <v>86</v>
      </c>
      <c r="R3476" t="s">
        <v>30</v>
      </c>
      <c r="S3476">
        <v>3.8</v>
      </c>
      <c r="T3476">
        <f>YEAR(tblOrders[[#This Row],[Order Date]])</f>
        <v>2025</v>
      </c>
      <c r="U3476" t="str">
        <f>TEXT(tblOrders[[#This Row],[Order Date]],"mmm-yyyy")</f>
        <v>Sep-2025</v>
      </c>
      <c r="V3476" s="4">
        <f>tblOrders[[#This Row],[Profit]]/tblOrders[[#This Row],[Sales Amount]]</f>
        <v>0.2729676140118969</v>
      </c>
      <c r="W3476" t="str">
        <f>VLOOKUP(tblOrders[[#This Row],[City]],CityRegion,2,0)</f>
        <v>South</v>
      </c>
      <c r="X3476" t="str">
        <f>VLOOKUP(tblOrders[[#This Row],[City]],lookups!A:C,3,0)</f>
        <v>Kerala</v>
      </c>
    </row>
    <row r="3477" spans="1:24" x14ac:dyDescent="0.25">
      <c r="A3477" t="s">
        <v>5440</v>
      </c>
      <c r="B3477" s="1">
        <v>45713</v>
      </c>
      <c r="C3477" t="s">
        <v>3079</v>
      </c>
      <c r="D3477" t="s">
        <v>21</v>
      </c>
      <c r="E3477" t="s">
        <v>101</v>
      </c>
      <c r="F3477" t="s">
        <v>102</v>
      </c>
      <c r="G3477" t="s">
        <v>24</v>
      </c>
      <c r="H3477" t="s">
        <v>103</v>
      </c>
      <c r="I3477" t="s">
        <v>84</v>
      </c>
      <c r="J3477" t="s">
        <v>34</v>
      </c>
      <c r="K3477">
        <v>5</v>
      </c>
      <c r="L3477">
        <v>120</v>
      </c>
      <c r="M3477">
        <v>0.15</v>
      </c>
      <c r="N3477">
        <v>510</v>
      </c>
      <c r="O3477">
        <v>120</v>
      </c>
      <c r="P3477" t="s">
        <v>28</v>
      </c>
      <c r="Q3477" t="s">
        <v>29</v>
      </c>
      <c r="R3477" t="s">
        <v>36</v>
      </c>
      <c r="S3477">
        <v>4</v>
      </c>
      <c r="T3477">
        <f>YEAR(tblOrders[[#This Row],[Order Date]])</f>
        <v>2025</v>
      </c>
      <c r="U3477" t="str">
        <f>TEXT(tblOrders[[#This Row],[Order Date]],"mmm-yyyy")</f>
        <v>Feb-2025</v>
      </c>
      <c r="V3477" s="4">
        <f>tblOrders[[#This Row],[Profit]]/tblOrders[[#This Row],[Sales Amount]]</f>
        <v>0.23529411764705882</v>
      </c>
      <c r="W3477" t="str">
        <f>VLOOKUP(tblOrders[[#This Row],[City]],CityRegion,2,0)</f>
        <v>West</v>
      </c>
      <c r="X3477" t="str">
        <f>VLOOKUP(tblOrders[[#This Row],[City]],lookups!A:C,3,0)</f>
        <v>Maharashtra</v>
      </c>
    </row>
    <row r="3478" spans="1:24" x14ac:dyDescent="0.25">
      <c r="A3478" t="s">
        <v>5441</v>
      </c>
      <c r="B3478" s="1">
        <v>45660</v>
      </c>
      <c r="C3478" t="s">
        <v>3585</v>
      </c>
      <c r="D3478" t="s">
        <v>21</v>
      </c>
      <c r="E3478" t="s">
        <v>79</v>
      </c>
      <c r="F3478" t="s">
        <v>80</v>
      </c>
      <c r="G3478" t="s">
        <v>68</v>
      </c>
      <c r="H3478" t="s">
        <v>81</v>
      </c>
      <c r="I3478" t="s">
        <v>139</v>
      </c>
      <c r="J3478" t="s">
        <v>27</v>
      </c>
      <c r="K3478">
        <v>4</v>
      </c>
      <c r="L3478">
        <v>799</v>
      </c>
      <c r="M3478">
        <v>0</v>
      </c>
      <c r="N3478">
        <v>3196</v>
      </c>
      <c r="O3478">
        <v>716</v>
      </c>
      <c r="P3478" t="s">
        <v>28</v>
      </c>
      <c r="Q3478" t="s">
        <v>86</v>
      </c>
      <c r="R3478" t="s">
        <v>36</v>
      </c>
      <c r="S3478">
        <v>3.8</v>
      </c>
      <c r="T3478">
        <f>YEAR(tblOrders[[#This Row],[Order Date]])</f>
        <v>2025</v>
      </c>
      <c r="U3478" t="str">
        <f>TEXT(tblOrders[[#This Row],[Order Date]],"mmm-yyyy")</f>
        <v>Jan-2025</v>
      </c>
      <c r="V3478" s="4">
        <f>tblOrders[[#This Row],[Profit]]/tblOrders[[#This Row],[Sales Amount]]</f>
        <v>0.22403003754693368</v>
      </c>
      <c r="W3478" t="str">
        <f>VLOOKUP(tblOrders[[#This Row],[City]],CityRegion,2,0)</f>
        <v>South</v>
      </c>
      <c r="X3478" t="str">
        <f>VLOOKUP(tblOrders[[#This Row],[City]],lookups!A:C,3,0)</f>
        <v>Tamil Nadu</v>
      </c>
    </row>
    <row r="3479" spans="1:24" x14ac:dyDescent="0.25">
      <c r="A3479" t="s">
        <v>5442</v>
      </c>
      <c r="B3479" s="1">
        <v>45952</v>
      </c>
      <c r="C3479" t="s">
        <v>2648</v>
      </c>
      <c r="D3479" t="s">
        <v>21</v>
      </c>
      <c r="E3479" t="s">
        <v>79</v>
      </c>
      <c r="F3479" t="s">
        <v>80</v>
      </c>
      <c r="G3479" t="s">
        <v>68</v>
      </c>
      <c r="H3479" t="s">
        <v>81</v>
      </c>
      <c r="I3479" t="s">
        <v>52</v>
      </c>
      <c r="J3479" t="s">
        <v>34</v>
      </c>
      <c r="K3479">
        <v>3</v>
      </c>
      <c r="L3479">
        <v>799</v>
      </c>
      <c r="M3479">
        <v>0.05</v>
      </c>
      <c r="N3479">
        <v>2277.15</v>
      </c>
      <c r="O3479">
        <v>417.15</v>
      </c>
      <c r="P3479" t="s">
        <v>111</v>
      </c>
      <c r="Q3479" t="s">
        <v>35</v>
      </c>
      <c r="R3479" t="s">
        <v>36</v>
      </c>
      <c r="S3479">
        <v>3.8</v>
      </c>
      <c r="T3479">
        <f>YEAR(tblOrders[[#This Row],[Order Date]])</f>
        <v>2025</v>
      </c>
      <c r="U3479" t="str">
        <f>TEXT(tblOrders[[#This Row],[Order Date]],"mmm-yyyy")</f>
        <v>Oct-2025</v>
      </c>
      <c r="V3479" s="4">
        <f>tblOrders[[#This Row],[Profit]]/tblOrders[[#This Row],[Sales Amount]]</f>
        <v>0.18318951320729859</v>
      </c>
      <c r="W3479" t="str">
        <f>VLOOKUP(tblOrders[[#This Row],[City]],CityRegion,2,0)</f>
        <v>South</v>
      </c>
      <c r="X3479" t="str">
        <f>VLOOKUP(tblOrders[[#This Row],[City]],lookups!A:C,3,0)</f>
        <v>Kerala</v>
      </c>
    </row>
    <row r="3480" spans="1:24" x14ac:dyDescent="0.25">
      <c r="A3480" t="s">
        <v>5443</v>
      </c>
      <c r="B3480" s="1">
        <v>45903</v>
      </c>
      <c r="C3480" t="s">
        <v>412</v>
      </c>
      <c r="D3480" t="s">
        <v>39</v>
      </c>
      <c r="E3480" t="s">
        <v>40</v>
      </c>
      <c r="F3480" t="s">
        <v>41</v>
      </c>
      <c r="G3480" t="s">
        <v>42</v>
      </c>
      <c r="H3480" t="s">
        <v>43</v>
      </c>
      <c r="I3480" t="s">
        <v>84</v>
      </c>
      <c r="J3480" t="s">
        <v>27</v>
      </c>
      <c r="K3480">
        <v>3</v>
      </c>
      <c r="L3480">
        <v>18</v>
      </c>
      <c r="M3480">
        <v>0</v>
      </c>
      <c r="N3480">
        <v>54</v>
      </c>
      <c r="O3480">
        <v>27</v>
      </c>
      <c r="P3480" t="s">
        <v>28</v>
      </c>
      <c r="Q3480" t="s">
        <v>86</v>
      </c>
      <c r="R3480" t="s">
        <v>36</v>
      </c>
      <c r="S3480">
        <v>3.9</v>
      </c>
      <c r="T3480">
        <f>YEAR(tblOrders[[#This Row],[Order Date]])</f>
        <v>2025</v>
      </c>
      <c r="U3480" t="str">
        <f>TEXT(tblOrders[[#This Row],[Order Date]],"mmm-yyyy")</f>
        <v>Sep-2025</v>
      </c>
      <c r="V3480" s="4">
        <f>tblOrders[[#This Row],[Profit]]/tblOrders[[#This Row],[Sales Amount]]</f>
        <v>0.5</v>
      </c>
      <c r="W3480" t="str">
        <f>VLOOKUP(tblOrders[[#This Row],[City]],CityRegion,2,0)</f>
        <v>West</v>
      </c>
      <c r="X3480" t="str">
        <f>VLOOKUP(tblOrders[[#This Row],[City]],lookups!A:C,3,0)</f>
        <v>Maharashtra</v>
      </c>
    </row>
    <row r="3481" spans="1:24" x14ac:dyDescent="0.25">
      <c r="A3481" t="s">
        <v>5444</v>
      </c>
      <c r="B3481" s="1">
        <v>45955</v>
      </c>
      <c r="C3481" t="s">
        <v>4467</v>
      </c>
      <c r="D3481" t="s">
        <v>39</v>
      </c>
      <c r="E3481" t="s">
        <v>22</v>
      </c>
      <c r="F3481" t="s">
        <v>23</v>
      </c>
      <c r="G3481" t="s">
        <v>24</v>
      </c>
      <c r="H3481" t="s">
        <v>25</v>
      </c>
      <c r="I3481" t="s">
        <v>33</v>
      </c>
      <c r="J3481" t="s">
        <v>45</v>
      </c>
      <c r="K3481">
        <v>1</v>
      </c>
      <c r="L3481">
        <v>190</v>
      </c>
      <c r="M3481">
        <v>0</v>
      </c>
      <c r="N3481">
        <v>190</v>
      </c>
      <c r="O3481">
        <v>65</v>
      </c>
      <c r="P3481" t="s">
        <v>28</v>
      </c>
      <c r="Q3481" t="s">
        <v>35</v>
      </c>
      <c r="R3481" t="s">
        <v>36</v>
      </c>
      <c r="S3481">
        <v>4.5</v>
      </c>
      <c r="T3481">
        <f>YEAR(tblOrders[[#This Row],[Order Date]])</f>
        <v>2025</v>
      </c>
      <c r="U3481" t="str">
        <f>TEXT(tblOrders[[#This Row],[Order Date]],"mmm-yyyy")</f>
        <v>Oct-2025</v>
      </c>
      <c r="V3481" s="4">
        <f>tblOrders[[#This Row],[Profit]]/tblOrders[[#This Row],[Sales Amount]]</f>
        <v>0.34210526315789475</v>
      </c>
      <c r="W3481" t="str">
        <f>VLOOKUP(tblOrders[[#This Row],[City]],CityRegion,2,0)</f>
        <v>North</v>
      </c>
      <c r="X3481" t="str">
        <f>VLOOKUP(tblOrders[[#This Row],[City]],lookups!A:C,3,0)</f>
        <v>Delhi</v>
      </c>
    </row>
    <row r="3482" spans="1:24" x14ac:dyDescent="0.25">
      <c r="A3482" t="s">
        <v>5445</v>
      </c>
      <c r="B3482" s="1">
        <v>45878</v>
      </c>
      <c r="C3482" t="s">
        <v>1650</v>
      </c>
      <c r="D3482" t="s">
        <v>21</v>
      </c>
      <c r="E3482" t="s">
        <v>114</v>
      </c>
      <c r="F3482" t="s">
        <v>115</v>
      </c>
      <c r="G3482" t="s">
        <v>42</v>
      </c>
      <c r="H3482" t="s">
        <v>116</v>
      </c>
      <c r="I3482" t="s">
        <v>130</v>
      </c>
      <c r="J3482" t="s">
        <v>27</v>
      </c>
      <c r="K3482">
        <v>4</v>
      </c>
      <c r="L3482">
        <v>12</v>
      </c>
      <c r="M3482">
        <v>0.05</v>
      </c>
      <c r="N3482">
        <v>45.6</v>
      </c>
      <c r="O3482">
        <v>21.6</v>
      </c>
      <c r="P3482" t="s">
        <v>28</v>
      </c>
      <c r="Q3482" t="s">
        <v>29</v>
      </c>
      <c r="R3482" t="s">
        <v>36</v>
      </c>
      <c r="S3482">
        <v>5</v>
      </c>
      <c r="T3482">
        <f>YEAR(tblOrders[[#This Row],[Order Date]])</f>
        <v>2025</v>
      </c>
      <c r="U3482" t="str">
        <f>TEXT(tblOrders[[#This Row],[Order Date]],"mmm-yyyy")</f>
        <v>Aug-2025</v>
      </c>
      <c r="V3482" s="4">
        <f>tblOrders[[#This Row],[Profit]]/tblOrders[[#This Row],[Sales Amount]]</f>
        <v>0.47368421052631582</v>
      </c>
      <c r="W3482" t="str">
        <f>VLOOKUP(tblOrders[[#This Row],[City]],CityRegion,2,0)</f>
        <v>West</v>
      </c>
      <c r="X3482" t="str">
        <f>VLOOKUP(tblOrders[[#This Row],[City]],lookups!A:C,3,0)</f>
        <v>Maharashtra</v>
      </c>
    </row>
    <row r="3483" spans="1:24" x14ac:dyDescent="0.25">
      <c r="A3483" t="s">
        <v>5446</v>
      </c>
      <c r="B3483" s="1">
        <v>45796</v>
      </c>
      <c r="C3483" t="s">
        <v>516</v>
      </c>
      <c r="D3483" t="s">
        <v>21</v>
      </c>
      <c r="E3483" t="s">
        <v>101</v>
      </c>
      <c r="F3483" t="s">
        <v>102</v>
      </c>
      <c r="G3483" t="s">
        <v>24</v>
      </c>
      <c r="H3483" t="s">
        <v>103</v>
      </c>
      <c r="I3483" t="s">
        <v>76</v>
      </c>
      <c r="J3483" t="s">
        <v>34</v>
      </c>
      <c r="K3483">
        <v>1</v>
      </c>
      <c r="L3483">
        <v>120</v>
      </c>
      <c r="M3483">
        <v>0.2</v>
      </c>
      <c r="N3483">
        <v>96</v>
      </c>
      <c r="O3483">
        <v>18</v>
      </c>
      <c r="P3483" t="s">
        <v>28</v>
      </c>
      <c r="Q3483" t="s">
        <v>35</v>
      </c>
      <c r="R3483" t="s">
        <v>36</v>
      </c>
      <c r="S3483">
        <v>4.8</v>
      </c>
      <c r="T3483">
        <f>YEAR(tblOrders[[#This Row],[Order Date]])</f>
        <v>2025</v>
      </c>
      <c r="U3483" t="str">
        <f>TEXT(tblOrders[[#This Row],[Order Date]],"mmm-yyyy")</f>
        <v>May-2025</v>
      </c>
      <c r="V3483" s="4">
        <f>tblOrders[[#This Row],[Profit]]/tblOrders[[#This Row],[Sales Amount]]</f>
        <v>0.1875</v>
      </c>
      <c r="W3483" t="str">
        <f>VLOOKUP(tblOrders[[#This Row],[City]],CityRegion,2,0)</f>
        <v>South</v>
      </c>
      <c r="X3483" t="str">
        <f>VLOOKUP(tblOrders[[#This Row],[City]],lookups!A:C,3,0)</f>
        <v>Kerala</v>
      </c>
    </row>
    <row r="3484" spans="1:24" x14ac:dyDescent="0.25">
      <c r="A3484" t="s">
        <v>5447</v>
      </c>
      <c r="B3484" s="1">
        <v>45973</v>
      </c>
      <c r="C3484" t="s">
        <v>2684</v>
      </c>
      <c r="D3484" t="s">
        <v>21</v>
      </c>
      <c r="E3484" t="s">
        <v>114</v>
      </c>
      <c r="F3484" t="s">
        <v>115</v>
      </c>
      <c r="G3484" t="s">
        <v>42</v>
      </c>
      <c r="H3484" t="s">
        <v>116</v>
      </c>
      <c r="I3484" t="s">
        <v>52</v>
      </c>
      <c r="J3484" t="s">
        <v>45</v>
      </c>
      <c r="K3484">
        <v>5</v>
      </c>
      <c r="L3484">
        <v>12</v>
      </c>
      <c r="M3484">
        <v>0.1</v>
      </c>
      <c r="N3484">
        <v>54</v>
      </c>
      <c r="O3484">
        <v>24</v>
      </c>
      <c r="P3484" t="s">
        <v>28</v>
      </c>
      <c r="Q3484" t="s">
        <v>29</v>
      </c>
      <c r="R3484" t="s">
        <v>36</v>
      </c>
      <c r="S3484">
        <v>3.1</v>
      </c>
      <c r="T3484">
        <f>YEAR(tblOrders[[#This Row],[Order Date]])</f>
        <v>2025</v>
      </c>
      <c r="U3484" t="str">
        <f>TEXT(tblOrders[[#This Row],[Order Date]],"mmm-yyyy")</f>
        <v>Nov-2025</v>
      </c>
      <c r="V3484" s="4">
        <f>tblOrders[[#This Row],[Profit]]/tblOrders[[#This Row],[Sales Amount]]</f>
        <v>0.44444444444444442</v>
      </c>
      <c r="W3484" t="str">
        <f>VLOOKUP(tblOrders[[#This Row],[City]],CityRegion,2,0)</f>
        <v>South</v>
      </c>
      <c r="X3484" t="str">
        <f>VLOOKUP(tblOrders[[#This Row],[City]],lookups!A:C,3,0)</f>
        <v>Kerala</v>
      </c>
    </row>
    <row r="3485" spans="1:24" x14ac:dyDescent="0.25">
      <c r="A3485" t="s">
        <v>5448</v>
      </c>
      <c r="B3485" s="1">
        <v>45773</v>
      </c>
      <c r="C3485" t="s">
        <v>3499</v>
      </c>
      <c r="D3485" t="s">
        <v>39</v>
      </c>
      <c r="E3485" t="s">
        <v>101</v>
      </c>
      <c r="F3485" t="s">
        <v>102</v>
      </c>
      <c r="G3485" t="s">
        <v>24</v>
      </c>
      <c r="H3485" t="s">
        <v>103</v>
      </c>
      <c r="I3485" t="s">
        <v>139</v>
      </c>
      <c r="J3485" t="s">
        <v>45</v>
      </c>
      <c r="K3485">
        <v>5</v>
      </c>
      <c r="L3485">
        <v>120</v>
      </c>
      <c r="M3485">
        <v>0.1</v>
      </c>
      <c r="N3485">
        <v>540</v>
      </c>
      <c r="O3485">
        <v>150</v>
      </c>
      <c r="P3485" t="s">
        <v>28</v>
      </c>
      <c r="Q3485" t="s">
        <v>29</v>
      </c>
      <c r="R3485" t="s">
        <v>36</v>
      </c>
      <c r="S3485">
        <v>4</v>
      </c>
      <c r="T3485">
        <f>YEAR(tblOrders[[#This Row],[Order Date]])</f>
        <v>2025</v>
      </c>
      <c r="U3485" t="str">
        <f>TEXT(tblOrders[[#This Row],[Order Date]],"mmm-yyyy")</f>
        <v>Apr-2025</v>
      </c>
      <c r="V3485" s="4">
        <f>tblOrders[[#This Row],[Profit]]/tblOrders[[#This Row],[Sales Amount]]</f>
        <v>0.27777777777777779</v>
      </c>
      <c r="W3485" t="str">
        <f>VLOOKUP(tblOrders[[#This Row],[City]],CityRegion,2,0)</f>
        <v>South</v>
      </c>
      <c r="X3485" t="str">
        <f>VLOOKUP(tblOrders[[#This Row],[City]],lookups!A:C,3,0)</f>
        <v>Tamil Nadu</v>
      </c>
    </row>
    <row r="3486" spans="1:24" x14ac:dyDescent="0.25">
      <c r="A3486" t="s">
        <v>5449</v>
      </c>
      <c r="B3486" s="1">
        <v>45899</v>
      </c>
      <c r="C3486" t="s">
        <v>4002</v>
      </c>
      <c r="D3486" t="s">
        <v>39</v>
      </c>
      <c r="E3486" t="s">
        <v>40</v>
      </c>
      <c r="F3486" t="s">
        <v>41</v>
      </c>
      <c r="G3486" t="s">
        <v>42</v>
      </c>
      <c r="H3486" t="s">
        <v>43</v>
      </c>
      <c r="I3486" t="s">
        <v>26</v>
      </c>
      <c r="J3486" t="s">
        <v>34</v>
      </c>
      <c r="K3486">
        <v>4</v>
      </c>
      <c r="L3486">
        <v>18</v>
      </c>
      <c r="M3486">
        <v>0.1</v>
      </c>
      <c r="N3486">
        <v>64.8</v>
      </c>
      <c r="O3486">
        <v>28.8</v>
      </c>
      <c r="P3486" t="s">
        <v>111</v>
      </c>
      <c r="Q3486" t="s">
        <v>91</v>
      </c>
      <c r="R3486" t="s">
        <v>30</v>
      </c>
      <c r="S3486">
        <v>5</v>
      </c>
      <c r="T3486">
        <f>YEAR(tblOrders[[#This Row],[Order Date]])</f>
        <v>2025</v>
      </c>
      <c r="U3486" t="str">
        <f>TEXT(tblOrders[[#This Row],[Order Date]],"mmm-yyyy")</f>
        <v>Aug-2025</v>
      </c>
      <c r="V3486" s="4">
        <f>tblOrders[[#This Row],[Profit]]/tblOrders[[#This Row],[Sales Amount]]</f>
        <v>0.44444444444444448</v>
      </c>
      <c r="W3486" t="str">
        <f>VLOOKUP(tblOrders[[#This Row],[City]],CityRegion,2,0)</f>
        <v>South</v>
      </c>
      <c r="X3486" t="str">
        <f>VLOOKUP(tblOrders[[#This Row],[City]],lookups!A:C,3,0)</f>
        <v>Karnataka</v>
      </c>
    </row>
    <row r="3487" spans="1:24" x14ac:dyDescent="0.25">
      <c r="A3487" t="s">
        <v>5450</v>
      </c>
      <c r="B3487" s="1">
        <v>45770</v>
      </c>
      <c r="C3487" t="s">
        <v>5451</v>
      </c>
      <c r="D3487" t="s">
        <v>39</v>
      </c>
      <c r="E3487" t="s">
        <v>60</v>
      </c>
      <c r="F3487" t="s">
        <v>61</v>
      </c>
      <c r="G3487" t="s">
        <v>62</v>
      </c>
      <c r="H3487" t="s">
        <v>63</v>
      </c>
      <c r="I3487" t="s">
        <v>130</v>
      </c>
      <c r="J3487" t="s">
        <v>45</v>
      </c>
      <c r="K3487">
        <v>3</v>
      </c>
      <c r="L3487">
        <v>45</v>
      </c>
      <c r="M3487">
        <v>0.1</v>
      </c>
      <c r="N3487">
        <v>121.5</v>
      </c>
      <c r="O3487">
        <v>43.5</v>
      </c>
      <c r="P3487" t="s">
        <v>28</v>
      </c>
      <c r="Q3487" t="s">
        <v>35</v>
      </c>
      <c r="R3487" t="s">
        <v>36</v>
      </c>
      <c r="S3487">
        <v>3.3</v>
      </c>
      <c r="T3487">
        <f>YEAR(tblOrders[[#This Row],[Order Date]])</f>
        <v>2025</v>
      </c>
      <c r="U3487" t="str">
        <f>TEXT(tblOrders[[#This Row],[Order Date]],"mmm-yyyy")</f>
        <v>Apr-2025</v>
      </c>
      <c r="V3487" s="4">
        <f>tblOrders[[#This Row],[Profit]]/tblOrders[[#This Row],[Sales Amount]]</f>
        <v>0.35802469135802467</v>
      </c>
      <c r="W3487" t="str">
        <f>VLOOKUP(tblOrders[[#This Row],[City]],CityRegion,2,0)</f>
        <v>West</v>
      </c>
      <c r="X3487" t="str">
        <f>VLOOKUP(tblOrders[[#This Row],[City]],lookups!A:C,3,0)</f>
        <v>Maharashtra</v>
      </c>
    </row>
    <row r="3488" spans="1:24" x14ac:dyDescent="0.25">
      <c r="A3488" t="s">
        <v>5452</v>
      </c>
      <c r="B3488" s="1">
        <v>45679</v>
      </c>
      <c r="C3488" t="s">
        <v>1984</v>
      </c>
      <c r="D3488" t="s">
        <v>21</v>
      </c>
      <c r="E3488" t="s">
        <v>101</v>
      </c>
      <c r="F3488" t="s">
        <v>102</v>
      </c>
      <c r="G3488" t="s">
        <v>24</v>
      </c>
      <c r="H3488" t="s">
        <v>103</v>
      </c>
      <c r="I3488" t="s">
        <v>33</v>
      </c>
      <c r="J3488" t="s">
        <v>45</v>
      </c>
      <c r="K3488">
        <v>3</v>
      </c>
      <c r="L3488">
        <v>120</v>
      </c>
      <c r="M3488">
        <v>0.05</v>
      </c>
      <c r="N3488">
        <v>342</v>
      </c>
      <c r="O3488">
        <v>108</v>
      </c>
      <c r="P3488" t="s">
        <v>28</v>
      </c>
      <c r="Q3488" t="s">
        <v>91</v>
      </c>
      <c r="R3488" t="s">
        <v>123</v>
      </c>
      <c r="S3488">
        <v>4.0999999999999996</v>
      </c>
      <c r="T3488">
        <f>YEAR(tblOrders[[#This Row],[Order Date]])</f>
        <v>2025</v>
      </c>
      <c r="U3488" t="str">
        <f>TEXT(tblOrders[[#This Row],[Order Date]],"mmm-yyyy")</f>
        <v>Jan-2025</v>
      </c>
      <c r="V3488" s="4">
        <f>tblOrders[[#This Row],[Profit]]/tblOrders[[#This Row],[Sales Amount]]</f>
        <v>0.31578947368421051</v>
      </c>
      <c r="W3488" t="str">
        <f>VLOOKUP(tblOrders[[#This Row],[City]],CityRegion,2,0)</f>
        <v>North</v>
      </c>
      <c r="X3488" t="str">
        <f>VLOOKUP(tblOrders[[#This Row],[City]],lookups!A:C,3,0)</f>
        <v>Delhi</v>
      </c>
    </row>
    <row r="3489" spans="1:24" x14ac:dyDescent="0.25">
      <c r="A3489" t="s">
        <v>5453</v>
      </c>
      <c r="B3489" s="1">
        <v>45869</v>
      </c>
      <c r="C3489" t="s">
        <v>2905</v>
      </c>
      <c r="D3489" t="s">
        <v>39</v>
      </c>
      <c r="E3489" t="s">
        <v>94</v>
      </c>
      <c r="F3489" t="s">
        <v>95</v>
      </c>
      <c r="G3489" t="s">
        <v>68</v>
      </c>
      <c r="H3489" t="s">
        <v>96</v>
      </c>
      <c r="I3489" t="s">
        <v>70</v>
      </c>
      <c r="J3489" t="s">
        <v>45</v>
      </c>
      <c r="K3489">
        <v>1</v>
      </c>
      <c r="L3489">
        <v>89</v>
      </c>
      <c r="M3489">
        <v>0.2</v>
      </c>
      <c r="N3489">
        <v>71.2</v>
      </c>
      <c r="O3489">
        <v>16.2</v>
      </c>
      <c r="P3489" t="s">
        <v>28</v>
      </c>
      <c r="Q3489" t="s">
        <v>35</v>
      </c>
      <c r="R3489" t="s">
        <v>36</v>
      </c>
      <c r="S3489">
        <v>4.0999999999999996</v>
      </c>
      <c r="T3489">
        <f>YEAR(tblOrders[[#This Row],[Order Date]])</f>
        <v>2025</v>
      </c>
      <c r="U3489" t="str">
        <f>TEXT(tblOrders[[#This Row],[Order Date]],"mmm-yyyy")</f>
        <v>Jul-2025</v>
      </c>
      <c r="V3489" s="4">
        <f>tblOrders[[#This Row],[Profit]]/tblOrders[[#This Row],[Sales Amount]]</f>
        <v>0.22752808988764042</v>
      </c>
      <c r="W3489" t="str">
        <f>VLOOKUP(tblOrders[[#This Row],[City]],CityRegion,2,0)</f>
        <v>South</v>
      </c>
      <c r="X3489" t="str">
        <f>VLOOKUP(tblOrders[[#This Row],[City]],lookups!A:C,3,0)</f>
        <v>Telengana</v>
      </c>
    </row>
    <row r="3490" spans="1:24" x14ac:dyDescent="0.25">
      <c r="A3490" t="s">
        <v>5454</v>
      </c>
      <c r="B3490" s="1">
        <v>45734</v>
      </c>
      <c r="C3490" t="s">
        <v>1461</v>
      </c>
      <c r="D3490" t="s">
        <v>39</v>
      </c>
      <c r="E3490" t="s">
        <v>40</v>
      </c>
      <c r="F3490" t="s">
        <v>41</v>
      </c>
      <c r="G3490" t="s">
        <v>42</v>
      </c>
      <c r="H3490" t="s">
        <v>43</v>
      </c>
      <c r="I3490" t="s">
        <v>44</v>
      </c>
      <c r="J3490" t="s">
        <v>34</v>
      </c>
      <c r="K3490">
        <v>4</v>
      </c>
      <c r="L3490">
        <v>18</v>
      </c>
      <c r="M3490">
        <v>0.2</v>
      </c>
      <c r="N3490">
        <v>57.6</v>
      </c>
      <c r="O3490">
        <v>21.6</v>
      </c>
      <c r="P3490" t="s">
        <v>148</v>
      </c>
      <c r="Q3490" t="s">
        <v>91</v>
      </c>
      <c r="R3490" t="s">
        <v>36</v>
      </c>
      <c r="S3490">
        <v>4.0999999999999996</v>
      </c>
      <c r="T3490">
        <f>YEAR(tblOrders[[#This Row],[Order Date]])</f>
        <v>2025</v>
      </c>
      <c r="U3490" t="str">
        <f>TEXT(tblOrders[[#This Row],[Order Date]],"mmm-yyyy")</f>
        <v>Mar-2025</v>
      </c>
      <c r="V3490" s="4">
        <f>tblOrders[[#This Row],[Profit]]/tblOrders[[#This Row],[Sales Amount]]</f>
        <v>0.375</v>
      </c>
      <c r="W3490" t="str">
        <f>VLOOKUP(tblOrders[[#This Row],[City]],CityRegion,2,0)</f>
        <v>South</v>
      </c>
      <c r="X3490" t="str">
        <f>VLOOKUP(tblOrders[[#This Row],[City]],lookups!A:C,3,0)</f>
        <v>Kerala</v>
      </c>
    </row>
    <row r="3491" spans="1:24" x14ac:dyDescent="0.25">
      <c r="A3491" t="s">
        <v>5455</v>
      </c>
      <c r="B3491" s="1">
        <v>45942</v>
      </c>
      <c r="C3491" t="s">
        <v>4426</v>
      </c>
      <c r="D3491" t="s">
        <v>39</v>
      </c>
      <c r="E3491" t="s">
        <v>22</v>
      </c>
      <c r="F3491" t="s">
        <v>23</v>
      </c>
      <c r="G3491" t="s">
        <v>24</v>
      </c>
      <c r="H3491" t="s">
        <v>25</v>
      </c>
      <c r="I3491" t="s">
        <v>84</v>
      </c>
      <c r="J3491" t="s">
        <v>34</v>
      </c>
      <c r="K3491">
        <v>4</v>
      </c>
      <c r="L3491">
        <v>190</v>
      </c>
      <c r="M3491">
        <v>0.05</v>
      </c>
      <c r="N3491">
        <v>722</v>
      </c>
      <c r="O3491">
        <v>222</v>
      </c>
      <c r="P3491" t="s">
        <v>28</v>
      </c>
      <c r="Q3491" t="s">
        <v>35</v>
      </c>
      <c r="R3491" t="s">
        <v>36</v>
      </c>
      <c r="S3491">
        <v>3.6</v>
      </c>
      <c r="T3491">
        <f>YEAR(tblOrders[[#This Row],[Order Date]])</f>
        <v>2025</v>
      </c>
      <c r="U3491" t="str">
        <f>TEXT(tblOrders[[#This Row],[Order Date]],"mmm-yyyy")</f>
        <v>Oct-2025</v>
      </c>
      <c r="V3491" s="4">
        <f>tblOrders[[#This Row],[Profit]]/tblOrders[[#This Row],[Sales Amount]]</f>
        <v>0.30747922437673131</v>
      </c>
      <c r="W3491" t="str">
        <f>VLOOKUP(tblOrders[[#This Row],[City]],CityRegion,2,0)</f>
        <v>West</v>
      </c>
      <c r="X3491" t="str">
        <f>VLOOKUP(tblOrders[[#This Row],[City]],lookups!A:C,3,0)</f>
        <v>Maharashtra</v>
      </c>
    </row>
    <row r="3492" spans="1:24" x14ac:dyDescent="0.25">
      <c r="A3492" t="s">
        <v>5456</v>
      </c>
      <c r="B3492" s="1">
        <v>45725</v>
      </c>
      <c r="C3492" t="s">
        <v>588</v>
      </c>
      <c r="D3492" t="s">
        <v>21</v>
      </c>
      <c r="E3492" t="s">
        <v>66</v>
      </c>
      <c r="F3492" t="s">
        <v>67</v>
      </c>
      <c r="G3492" t="s">
        <v>68</v>
      </c>
      <c r="H3492" t="s">
        <v>69</v>
      </c>
      <c r="I3492" t="s">
        <v>76</v>
      </c>
      <c r="J3492" t="s">
        <v>45</v>
      </c>
      <c r="K3492">
        <v>4</v>
      </c>
      <c r="L3492">
        <v>149</v>
      </c>
      <c r="M3492">
        <v>0.2</v>
      </c>
      <c r="N3492">
        <v>476.8</v>
      </c>
      <c r="O3492">
        <v>96.8</v>
      </c>
      <c r="P3492" t="s">
        <v>28</v>
      </c>
      <c r="Q3492" t="s">
        <v>35</v>
      </c>
      <c r="R3492" t="s">
        <v>36</v>
      </c>
      <c r="S3492">
        <v>3.7</v>
      </c>
      <c r="T3492">
        <f>YEAR(tblOrders[[#This Row],[Order Date]])</f>
        <v>2025</v>
      </c>
      <c r="U3492" t="str">
        <f>TEXT(tblOrders[[#This Row],[Order Date]],"mmm-yyyy")</f>
        <v>Mar-2025</v>
      </c>
      <c r="V3492" s="4">
        <f>tblOrders[[#This Row],[Profit]]/tblOrders[[#This Row],[Sales Amount]]</f>
        <v>0.2030201342281879</v>
      </c>
      <c r="W3492" t="str">
        <f>VLOOKUP(tblOrders[[#This Row],[City]],CityRegion,2,0)</f>
        <v>South</v>
      </c>
      <c r="X3492" t="str">
        <f>VLOOKUP(tblOrders[[#This Row],[City]],lookups!A:C,3,0)</f>
        <v>Kerala</v>
      </c>
    </row>
    <row r="3493" spans="1:24" x14ac:dyDescent="0.25">
      <c r="A3493" t="s">
        <v>5457</v>
      </c>
      <c r="B3493" s="1">
        <v>45985</v>
      </c>
      <c r="C3493" t="s">
        <v>4014</v>
      </c>
      <c r="D3493" t="s">
        <v>21</v>
      </c>
      <c r="E3493" t="s">
        <v>108</v>
      </c>
      <c r="F3493" t="s">
        <v>109</v>
      </c>
      <c r="G3493" t="s">
        <v>62</v>
      </c>
      <c r="H3493" t="s">
        <v>110</v>
      </c>
      <c r="I3493" t="s">
        <v>139</v>
      </c>
      <c r="J3493" t="s">
        <v>27</v>
      </c>
      <c r="K3493">
        <v>1</v>
      </c>
      <c r="L3493">
        <v>110</v>
      </c>
      <c r="M3493">
        <v>0.1</v>
      </c>
      <c r="N3493">
        <v>99</v>
      </c>
      <c r="O3493">
        <v>31</v>
      </c>
      <c r="P3493" t="s">
        <v>28</v>
      </c>
      <c r="Q3493" t="s">
        <v>46</v>
      </c>
      <c r="R3493" t="s">
        <v>36</v>
      </c>
      <c r="S3493">
        <v>4.4000000000000004</v>
      </c>
      <c r="T3493">
        <f>YEAR(tblOrders[[#This Row],[Order Date]])</f>
        <v>2025</v>
      </c>
      <c r="U3493" t="str">
        <f>TEXT(tblOrders[[#This Row],[Order Date]],"mmm-yyyy")</f>
        <v>Nov-2025</v>
      </c>
      <c r="V3493" s="4">
        <f>tblOrders[[#This Row],[Profit]]/tblOrders[[#This Row],[Sales Amount]]</f>
        <v>0.31313131313131315</v>
      </c>
      <c r="W3493" t="str">
        <f>VLOOKUP(tblOrders[[#This Row],[City]],CityRegion,2,0)</f>
        <v>South</v>
      </c>
      <c r="X3493" t="str">
        <f>VLOOKUP(tblOrders[[#This Row],[City]],lookups!A:C,3,0)</f>
        <v>Tamil Nadu</v>
      </c>
    </row>
    <row r="3494" spans="1:24" x14ac:dyDescent="0.25">
      <c r="A3494" t="s">
        <v>5458</v>
      </c>
      <c r="B3494" s="1">
        <v>45879</v>
      </c>
      <c r="C3494" t="s">
        <v>1584</v>
      </c>
      <c r="D3494" t="s">
        <v>21</v>
      </c>
      <c r="E3494" t="s">
        <v>49</v>
      </c>
      <c r="F3494" t="s">
        <v>50</v>
      </c>
      <c r="G3494" t="s">
        <v>24</v>
      </c>
      <c r="H3494" t="s">
        <v>51</v>
      </c>
      <c r="I3494" t="s">
        <v>33</v>
      </c>
      <c r="J3494" t="s">
        <v>45</v>
      </c>
      <c r="K3494">
        <v>4</v>
      </c>
      <c r="L3494">
        <v>85</v>
      </c>
      <c r="M3494">
        <v>0</v>
      </c>
      <c r="N3494">
        <v>340</v>
      </c>
      <c r="O3494">
        <v>132</v>
      </c>
      <c r="P3494" t="s">
        <v>28</v>
      </c>
      <c r="Q3494" t="s">
        <v>46</v>
      </c>
      <c r="R3494" t="s">
        <v>36</v>
      </c>
      <c r="S3494">
        <v>3.4</v>
      </c>
      <c r="T3494">
        <f>YEAR(tblOrders[[#This Row],[Order Date]])</f>
        <v>2025</v>
      </c>
      <c r="U3494" t="str">
        <f>TEXT(tblOrders[[#This Row],[Order Date]],"mmm-yyyy")</f>
        <v>Aug-2025</v>
      </c>
      <c r="V3494" s="4">
        <f>tblOrders[[#This Row],[Profit]]/tblOrders[[#This Row],[Sales Amount]]</f>
        <v>0.38823529411764707</v>
      </c>
      <c r="W3494" t="str">
        <f>VLOOKUP(tblOrders[[#This Row],[City]],CityRegion,2,0)</f>
        <v>North</v>
      </c>
      <c r="X3494" t="str">
        <f>VLOOKUP(tblOrders[[#This Row],[City]],lookups!A:C,3,0)</f>
        <v>Delhi</v>
      </c>
    </row>
    <row r="3495" spans="1:24" x14ac:dyDescent="0.25">
      <c r="A3495" t="s">
        <v>5459</v>
      </c>
      <c r="B3495" s="1">
        <v>45803</v>
      </c>
      <c r="C3495" t="s">
        <v>844</v>
      </c>
      <c r="D3495" t="s">
        <v>39</v>
      </c>
      <c r="E3495" t="s">
        <v>73</v>
      </c>
      <c r="F3495" t="s">
        <v>74</v>
      </c>
      <c r="G3495" t="s">
        <v>68</v>
      </c>
      <c r="H3495" t="s">
        <v>75</v>
      </c>
      <c r="I3495" t="s">
        <v>44</v>
      </c>
      <c r="J3495" t="s">
        <v>27</v>
      </c>
      <c r="K3495">
        <v>2</v>
      </c>
      <c r="L3495">
        <v>65</v>
      </c>
      <c r="M3495">
        <v>0.2</v>
      </c>
      <c r="N3495">
        <v>104</v>
      </c>
      <c r="O3495">
        <v>28</v>
      </c>
      <c r="P3495" t="s">
        <v>28</v>
      </c>
      <c r="Q3495" t="s">
        <v>35</v>
      </c>
      <c r="R3495" t="s">
        <v>30</v>
      </c>
      <c r="S3495">
        <v>3.8</v>
      </c>
      <c r="T3495">
        <f>YEAR(tblOrders[[#This Row],[Order Date]])</f>
        <v>2025</v>
      </c>
      <c r="U3495" t="str">
        <f>TEXT(tblOrders[[#This Row],[Order Date]],"mmm-yyyy")</f>
        <v>May-2025</v>
      </c>
      <c r="V3495" s="4">
        <f>tblOrders[[#This Row],[Profit]]/tblOrders[[#This Row],[Sales Amount]]</f>
        <v>0.26923076923076922</v>
      </c>
      <c r="W3495" t="str">
        <f>VLOOKUP(tblOrders[[#This Row],[City]],CityRegion,2,0)</f>
        <v>South</v>
      </c>
      <c r="X3495" t="str">
        <f>VLOOKUP(tblOrders[[#This Row],[City]],lookups!A:C,3,0)</f>
        <v>Kerala</v>
      </c>
    </row>
    <row r="3496" spans="1:24" x14ac:dyDescent="0.25">
      <c r="A3496" t="s">
        <v>5460</v>
      </c>
      <c r="B3496" s="1">
        <v>46018</v>
      </c>
      <c r="C3496" t="s">
        <v>4885</v>
      </c>
      <c r="D3496" t="s">
        <v>21</v>
      </c>
      <c r="E3496" t="s">
        <v>40</v>
      </c>
      <c r="F3496" t="s">
        <v>41</v>
      </c>
      <c r="G3496" t="s">
        <v>42</v>
      </c>
      <c r="H3496" t="s">
        <v>43</v>
      </c>
      <c r="I3496" t="s">
        <v>76</v>
      </c>
      <c r="J3496" t="s">
        <v>34</v>
      </c>
      <c r="K3496">
        <v>4</v>
      </c>
      <c r="L3496">
        <v>18</v>
      </c>
      <c r="M3496">
        <v>0.2</v>
      </c>
      <c r="N3496">
        <v>57.6</v>
      </c>
      <c r="O3496">
        <v>21.6</v>
      </c>
      <c r="P3496" t="s">
        <v>85</v>
      </c>
      <c r="Q3496" t="s">
        <v>86</v>
      </c>
      <c r="R3496" t="s">
        <v>36</v>
      </c>
      <c r="S3496">
        <v>4.2</v>
      </c>
      <c r="T3496">
        <f>YEAR(tblOrders[[#This Row],[Order Date]])</f>
        <v>2025</v>
      </c>
      <c r="U3496" t="str">
        <f>TEXT(tblOrders[[#This Row],[Order Date]],"mmm-yyyy")</f>
        <v>Dec-2025</v>
      </c>
      <c r="V3496" s="4">
        <f>tblOrders[[#This Row],[Profit]]/tblOrders[[#This Row],[Sales Amount]]</f>
        <v>0.375</v>
      </c>
      <c r="W3496" t="str">
        <f>VLOOKUP(tblOrders[[#This Row],[City]],CityRegion,2,0)</f>
        <v>South</v>
      </c>
      <c r="X3496" t="str">
        <f>VLOOKUP(tblOrders[[#This Row],[City]],lookups!A:C,3,0)</f>
        <v>Kerala</v>
      </c>
    </row>
    <row r="3497" spans="1:24" x14ac:dyDescent="0.25">
      <c r="A3497" t="s">
        <v>5461</v>
      </c>
      <c r="B3497" s="1">
        <v>45788</v>
      </c>
      <c r="C3497" t="s">
        <v>1061</v>
      </c>
      <c r="D3497" t="s">
        <v>21</v>
      </c>
      <c r="E3497" t="s">
        <v>94</v>
      </c>
      <c r="F3497" t="s">
        <v>95</v>
      </c>
      <c r="G3497" t="s">
        <v>68</v>
      </c>
      <c r="H3497" t="s">
        <v>96</v>
      </c>
      <c r="I3497" t="s">
        <v>44</v>
      </c>
      <c r="J3497" t="s">
        <v>34</v>
      </c>
      <c r="K3497">
        <v>5</v>
      </c>
      <c r="L3497">
        <v>89</v>
      </c>
      <c r="M3497">
        <v>0.1</v>
      </c>
      <c r="N3497">
        <v>400.5</v>
      </c>
      <c r="O3497">
        <v>125.5</v>
      </c>
      <c r="P3497" t="s">
        <v>28</v>
      </c>
      <c r="Q3497" t="s">
        <v>46</v>
      </c>
      <c r="R3497" t="s">
        <v>36</v>
      </c>
      <c r="S3497">
        <v>4.0999999999999996</v>
      </c>
      <c r="T3497">
        <f>YEAR(tblOrders[[#This Row],[Order Date]])</f>
        <v>2025</v>
      </c>
      <c r="U3497" t="str">
        <f>TEXT(tblOrders[[#This Row],[Order Date]],"mmm-yyyy")</f>
        <v>May-2025</v>
      </c>
      <c r="V3497" s="4">
        <f>tblOrders[[#This Row],[Profit]]/tblOrders[[#This Row],[Sales Amount]]</f>
        <v>0.31335830212234705</v>
      </c>
      <c r="W3497" t="str">
        <f>VLOOKUP(tblOrders[[#This Row],[City]],CityRegion,2,0)</f>
        <v>South</v>
      </c>
      <c r="X3497" t="str">
        <f>VLOOKUP(tblOrders[[#This Row],[City]],lookups!A:C,3,0)</f>
        <v>Kerala</v>
      </c>
    </row>
    <row r="3498" spans="1:24" x14ac:dyDescent="0.25">
      <c r="A3498" t="s">
        <v>5462</v>
      </c>
      <c r="B3498" s="1">
        <v>45735</v>
      </c>
      <c r="C3498" t="s">
        <v>4652</v>
      </c>
      <c r="D3498" t="s">
        <v>21</v>
      </c>
      <c r="E3498" t="s">
        <v>66</v>
      </c>
      <c r="F3498" t="s">
        <v>67</v>
      </c>
      <c r="G3498" t="s">
        <v>68</v>
      </c>
      <c r="H3498" t="s">
        <v>69</v>
      </c>
      <c r="I3498" t="s">
        <v>26</v>
      </c>
      <c r="J3498" t="s">
        <v>27</v>
      </c>
      <c r="K3498">
        <v>2</v>
      </c>
      <c r="L3498">
        <v>149</v>
      </c>
      <c r="M3498">
        <v>0.05</v>
      </c>
      <c r="N3498">
        <v>283.10000000000002</v>
      </c>
      <c r="O3498">
        <v>93.1</v>
      </c>
      <c r="P3498" t="s">
        <v>28</v>
      </c>
      <c r="Q3498" t="s">
        <v>46</v>
      </c>
      <c r="R3498" t="s">
        <v>36</v>
      </c>
      <c r="S3498">
        <v>5</v>
      </c>
      <c r="T3498">
        <f>YEAR(tblOrders[[#This Row],[Order Date]])</f>
        <v>2025</v>
      </c>
      <c r="U3498" t="str">
        <f>TEXT(tblOrders[[#This Row],[Order Date]],"mmm-yyyy")</f>
        <v>Mar-2025</v>
      </c>
      <c r="V3498" s="4">
        <f>tblOrders[[#This Row],[Profit]]/tblOrders[[#This Row],[Sales Amount]]</f>
        <v>0.32885906040268453</v>
      </c>
      <c r="W3498" t="str">
        <f>VLOOKUP(tblOrders[[#This Row],[City]],CityRegion,2,0)</f>
        <v>South</v>
      </c>
      <c r="X3498" t="str">
        <f>VLOOKUP(tblOrders[[#This Row],[City]],lookups!A:C,3,0)</f>
        <v>Karnataka</v>
      </c>
    </row>
    <row r="3499" spans="1:24" x14ac:dyDescent="0.25">
      <c r="A3499" t="s">
        <v>5463</v>
      </c>
      <c r="B3499" s="1">
        <v>45840</v>
      </c>
      <c r="C3499" t="s">
        <v>5464</v>
      </c>
      <c r="D3499" t="s">
        <v>21</v>
      </c>
      <c r="E3499" t="s">
        <v>66</v>
      </c>
      <c r="F3499" t="s">
        <v>67</v>
      </c>
      <c r="G3499" t="s">
        <v>68</v>
      </c>
      <c r="H3499" t="s">
        <v>69</v>
      </c>
      <c r="I3499" t="s">
        <v>33</v>
      </c>
      <c r="J3499" t="s">
        <v>45</v>
      </c>
      <c r="K3499">
        <v>2</v>
      </c>
      <c r="L3499">
        <v>149</v>
      </c>
      <c r="M3499">
        <v>0</v>
      </c>
      <c r="N3499">
        <v>298</v>
      </c>
      <c r="O3499">
        <v>108</v>
      </c>
      <c r="P3499" t="s">
        <v>28</v>
      </c>
      <c r="Q3499" t="s">
        <v>35</v>
      </c>
      <c r="R3499" t="s">
        <v>30</v>
      </c>
      <c r="S3499">
        <v>4.5999999999999996</v>
      </c>
      <c r="T3499">
        <f>YEAR(tblOrders[[#This Row],[Order Date]])</f>
        <v>2025</v>
      </c>
      <c r="U3499" t="str">
        <f>TEXT(tblOrders[[#This Row],[Order Date]],"mmm-yyyy")</f>
        <v>Jul-2025</v>
      </c>
      <c r="V3499" s="4">
        <f>tblOrders[[#This Row],[Profit]]/tblOrders[[#This Row],[Sales Amount]]</f>
        <v>0.36241610738255031</v>
      </c>
      <c r="W3499" t="str">
        <f>VLOOKUP(tblOrders[[#This Row],[City]],CityRegion,2,0)</f>
        <v>North</v>
      </c>
      <c r="X3499" t="str">
        <f>VLOOKUP(tblOrders[[#This Row],[City]],lookups!A:C,3,0)</f>
        <v>Delhi</v>
      </c>
    </row>
    <row r="3500" spans="1:24" x14ac:dyDescent="0.25">
      <c r="A3500" t="s">
        <v>5465</v>
      </c>
      <c r="B3500" s="1">
        <v>45978</v>
      </c>
      <c r="C3500" t="s">
        <v>5466</v>
      </c>
      <c r="D3500" t="s">
        <v>21</v>
      </c>
      <c r="E3500" t="s">
        <v>114</v>
      </c>
      <c r="F3500" t="s">
        <v>115</v>
      </c>
      <c r="G3500" t="s">
        <v>42</v>
      </c>
      <c r="H3500" t="s">
        <v>116</v>
      </c>
      <c r="I3500" t="s">
        <v>70</v>
      </c>
      <c r="J3500" t="s">
        <v>27</v>
      </c>
      <c r="K3500">
        <v>5</v>
      </c>
      <c r="L3500">
        <v>12</v>
      </c>
      <c r="M3500">
        <v>0.05</v>
      </c>
      <c r="N3500">
        <v>57</v>
      </c>
      <c r="O3500">
        <v>27</v>
      </c>
      <c r="P3500" t="s">
        <v>148</v>
      </c>
      <c r="Q3500" t="s">
        <v>46</v>
      </c>
      <c r="R3500" t="s">
        <v>36</v>
      </c>
      <c r="S3500">
        <v>4</v>
      </c>
      <c r="T3500">
        <f>YEAR(tblOrders[[#This Row],[Order Date]])</f>
        <v>2025</v>
      </c>
      <c r="U3500" t="str">
        <f>TEXT(tblOrders[[#This Row],[Order Date]],"mmm-yyyy")</f>
        <v>Nov-2025</v>
      </c>
      <c r="V3500" s="4">
        <f>tblOrders[[#This Row],[Profit]]/tblOrders[[#This Row],[Sales Amount]]</f>
        <v>0.47368421052631576</v>
      </c>
      <c r="W3500" t="str">
        <f>VLOOKUP(tblOrders[[#This Row],[City]],CityRegion,2,0)</f>
        <v>South</v>
      </c>
      <c r="X3500" t="str">
        <f>VLOOKUP(tblOrders[[#This Row],[City]],lookups!A:C,3,0)</f>
        <v>Telengana</v>
      </c>
    </row>
    <row r="3501" spans="1:24" x14ac:dyDescent="0.25">
      <c r="A3501" t="s">
        <v>5467</v>
      </c>
      <c r="B3501" s="1">
        <v>45923</v>
      </c>
      <c r="C3501" t="s">
        <v>2040</v>
      </c>
      <c r="D3501" t="s">
        <v>21</v>
      </c>
      <c r="E3501" t="s">
        <v>108</v>
      </c>
      <c r="F3501" t="s">
        <v>109</v>
      </c>
      <c r="G3501" t="s">
        <v>62</v>
      </c>
      <c r="H3501" t="s">
        <v>110</v>
      </c>
      <c r="I3501" t="s">
        <v>52</v>
      </c>
      <c r="J3501" t="s">
        <v>27</v>
      </c>
      <c r="K3501">
        <v>4</v>
      </c>
      <c r="L3501">
        <v>110</v>
      </c>
      <c r="M3501">
        <v>0</v>
      </c>
      <c r="N3501">
        <v>440</v>
      </c>
      <c r="O3501">
        <v>168</v>
      </c>
      <c r="P3501" t="s">
        <v>28</v>
      </c>
      <c r="Q3501" t="s">
        <v>29</v>
      </c>
      <c r="R3501" t="s">
        <v>36</v>
      </c>
      <c r="S3501">
        <v>3.2</v>
      </c>
      <c r="T3501">
        <f>YEAR(tblOrders[[#This Row],[Order Date]])</f>
        <v>2025</v>
      </c>
      <c r="U3501" t="str">
        <f>TEXT(tblOrders[[#This Row],[Order Date]],"mmm-yyyy")</f>
        <v>Sep-2025</v>
      </c>
      <c r="V3501" s="4">
        <f>tblOrders[[#This Row],[Profit]]/tblOrders[[#This Row],[Sales Amount]]</f>
        <v>0.38181818181818183</v>
      </c>
      <c r="W3501" t="str">
        <f>VLOOKUP(tblOrders[[#This Row],[City]],CityRegion,2,0)</f>
        <v>South</v>
      </c>
      <c r="X3501" t="str">
        <f>VLOOKUP(tblOrders[[#This Row],[City]],lookups!A:C,3,0)</f>
        <v>Kerala</v>
      </c>
    </row>
    <row r="3502" spans="1:24" x14ac:dyDescent="0.25">
      <c r="A3502" t="s">
        <v>5468</v>
      </c>
      <c r="B3502" s="1">
        <v>45983</v>
      </c>
      <c r="C3502" t="s">
        <v>3473</v>
      </c>
      <c r="D3502" t="s">
        <v>39</v>
      </c>
      <c r="E3502" t="s">
        <v>60</v>
      </c>
      <c r="F3502" t="s">
        <v>61</v>
      </c>
      <c r="G3502" t="s">
        <v>62</v>
      </c>
      <c r="H3502" t="s">
        <v>63</v>
      </c>
      <c r="I3502" t="s">
        <v>26</v>
      </c>
      <c r="J3502" t="s">
        <v>45</v>
      </c>
      <c r="K3502">
        <v>2</v>
      </c>
      <c r="L3502">
        <v>45</v>
      </c>
      <c r="M3502">
        <v>0.05</v>
      </c>
      <c r="N3502">
        <v>85.5</v>
      </c>
      <c r="O3502">
        <v>33.5</v>
      </c>
      <c r="P3502" t="s">
        <v>85</v>
      </c>
      <c r="Q3502" t="s">
        <v>86</v>
      </c>
      <c r="R3502" t="s">
        <v>36</v>
      </c>
      <c r="S3502">
        <v>3.8</v>
      </c>
      <c r="T3502">
        <f>YEAR(tblOrders[[#This Row],[Order Date]])</f>
        <v>2025</v>
      </c>
      <c r="U3502" t="str">
        <f>TEXT(tblOrders[[#This Row],[Order Date]],"mmm-yyyy")</f>
        <v>Nov-2025</v>
      </c>
      <c r="V3502" s="4">
        <f>tblOrders[[#This Row],[Profit]]/tblOrders[[#This Row],[Sales Amount]]</f>
        <v>0.391812865497076</v>
      </c>
      <c r="W3502" t="str">
        <f>VLOOKUP(tblOrders[[#This Row],[City]],CityRegion,2,0)</f>
        <v>South</v>
      </c>
      <c r="X3502" t="str">
        <f>VLOOKUP(tblOrders[[#This Row],[City]],lookups!A:C,3,0)</f>
        <v>Karnataka</v>
      </c>
    </row>
    <row r="3503" spans="1:24" x14ac:dyDescent="0.25">
      <c r="A3503" t="s">
        <v>5469</v>
      </c>
      <c r="B3503" s="1">
        <v>45844</v>
      </c>
      <c r="C3503" t="s">
        <v>5057</v>
      </c>
      <c r="D3503" t="s">
        <v>21</v>
      </c>
      <c r="E3503" t="s">
        <v>55</v>
      </c>
      <c r="F3503" t="s">
        <v>56</v>
      </c>
      <c r="G3503" t="s">
        <v>24</v>
      </c>
      <c r="H3503" t="s">
        <v>51</v>
      </c>
      <c r="I3503" t="s">
        <v>84</v>
      </c>
      <c r="J3503" t="s">
        <v>45</v>
      </c>
      <c r="K3503">
        <v>5</v>
      </c>
      <c r="L3503">
        <v>42</v>
      </c>
      <c r="M3503">
        <v>0.05</v>
      </c>
      <c r="N3503">
        <v>199.5</v>
      </c>
      <c r="O3503">
        <v>79.5</v>
      </c>
      <c r="P3503" t="s">
        <v>28</v>
      </c>
      <c r="Q3503" t="s">
        <v>91</v>
      </c>
      <c r="R3503" t="s">
        <v>36</v>
      </c>
      <c r="S3503">
        <v>4.4000000000000004</v>
      </c>
      <c r="T3503">
        <f>YEAR(tblOrders[[#This Row],[Order Date]])</f>
        <v>2025</v>
      </c>
      <c r="U3503" t="str">
        <f>TEXT(tblOrders[[#This Row],[Order Date]],"mmm-yyyy")</f>
        <v>Jul-2025</v>
      </c>
      <c r="V3503" s="4">
        <f>tblOrders[[#This Row],[Profit]]/tblOrders[[#This Row],[Sales Amount]]</f>
        <v>0.39849624060150374</v>
      </c>
      <c r="W3503" t="str">
        <f>VLOOKUP(tblOrders[[#This Row],[City]],CityRegion,2,0)</f>
        <v>West</v>
      </c>
      <c r="X3503" t="str">
        <f>VLOOKUP(tblOrders[[#This Row],[City]],lookups!A:C,3,0)</f>
        <v>Maharashtra</v>
      </c>
    </row>
    <row r="3504" spans="1:24" x14ac:dyDescent="0.25">
      <c r="A3504" t="s">
        <v>5470</v>
      </c>
      <c r="B3504" s="1">
        <v>45939</v>
      </c>
      <c r="C3504" t="s">
        <v>3974</v>
      </c>
      <c r="D3504" t="s">
        <v>21</v>
      </c>
      <c r="E3504" t="s">
        <v>66</v>
      </c>
      <c r="F3504" t="s">
        <v>67</v>
      </c>
      <c r="G3504" t="s">
        <v>68</v>
      </c>
      <c r="H3504" t="s">
        <v>69</v>
      </c>
      <c r="I3504" t="s">
        <v>84</v>
      </c>
      <c r="J3504" t="s">
        <v>34</v>
      </c>
      <c r="K3504">
        <v>4</v>
      </c>
      <c r="L3504">
        <v>149</v>
      </c>
      <c r="M3504">
        <v>0.1</v>
      </c>
      <c r="N3504">
        <v>536.4</v>
      </c>
      <c r="O3504">
        <v>156.4</v>
      </c>
      <c r="P3504" t="s">
        <v>28</v>
      </c>
      <c r="Q3504" t="s">
        <v>86</v>
      </c>
      <c r="R3504" t="s">
        <v>123</v>
      </c>
      <c r="S3504">
        <v>4.3</v>
      </c>
      <c r="T3504">
        <f>YEAR(tblOrders[[#This Row],[Order Date]])</f>
        <v>2025</v>
      </c>
      <c r="U3504" t="str">
        <f>TEXT(tblOrders[[#This Row],[Order Date]],"mmm-yyyy")</f>
        <v>Oct-2025</v>
      </c>
      <c r="V3504" s="4">
        <f>tblOrders[[#This Row],[Profit]]/tblOrders[[#This Row],[Sales Amount]]</f>
        <v>0.29157345264727819</v>
      </c>
      <c r="W3504" t="str">
        <f>VLOOKUP(tblOrders[[#This Row],[City]],CityRegion,2,0)</f>
        <v>West</v>
      </c>
      <c r="X3504" t="str">
        <f>VLOOKUP(tblOrders[[#This Row],[City]],lookups!A:C,3,0)</f>
        <v>Maharashtra</v>
      </c>
    </row>
    <row r="3505" spans="1:24" x14ac:dyDescent="0.25">
      <c r="A3505" t="s">
        <v>5471</v>
      </c>
      <c r="B3505" s="1">
        <v>45979</v>
      </c>
      <c r="C3505" t="s">
        <v>4124</v>
      </c>
      <c r="D3505" t="s">
        <v>21</v>
      </c>
      <c r="E3505" t="s">
        <v>114</v>
      </c>
      <c r="F3505" t="s">
        <v>115</v>
      </c>
      <c r="G3505" t="s">
        <v>42</v>
      </c>
      <c r="H3505" t="s">
        <v>116</v>
      </c>
      <c r="I3505" t="s">
        <v>26</v>
      </c>
      <c r="J3505" t="s">
        <v>34</v>
      </c>
      <c r="K3505">
        <v>5</v>
      </c>
      <c r="L3505">
        <v>12</v>
      </c>
      <c r="M3505">
        <v>0</v>
      </c>
      <c r="N3505">
        <v>60</v>
      </c>
      <c r="O3505">
        <v>30</v>
      </c>
      <c r="P3505" t="s">
        <v>28</v>
      </c>
      <c r="Q3505" t="s">
        <v>35</v>
      </c>
      <c r="R3505" t="s">
        <v>36</v>
      </c>
      <c r="S3505">
        <v>2.9</v>
      </c>
      <c r="T3505">
        <f>YEAR(tblOrders[[#This Row],[Order Date]])</f>
        <v>2025</v>
      </c>
      <c r="U3505" t="str">
        <f>TEXT(tblOrders[[#This Row],[Order Date]],"mmm-yyyy")</f>
        <v>Nov-2025</v>
      </c>
      <c r="V3505" s="4">
        <f>tblOrders[[#This Row],[Profit]]/tblOrders[[#This Row],[Sales Amount]]</f>
        <v>0.5</v>
      </c>
      <c r="W3505" t="str">
        <f>VLOOKUP(tblOrders[[#This Row],[City]],CityRegion,2,0)</f>
        <v>South</v>
      </c>
      <c r="X3505" t="str">
        <f>VLOOKUP(tblOrders[[#This Row],[City]],lookups!A:C,3,0)</f>
        <v>Karnataka</v>
      </c>
    </row>
    <row r="3506" spans="1:24" x14ac:dyDescent="0.25">
      <c r="A3506" t="s">
        <v>5472</v>
      </c>
      <c r="B3506" s="1">
        <v>45793</v>
      </c>
      <c r="C3506" t="s">
        <v>3652</v>
      </c>
      <c r="D3506" t="s">
        <v>21</v>
      </c>
      <c r="E3506" t="s">
        <v>66</v>
      </c>
      <c r="F3506" t="s">
        <v>67</v>
      </c>
      <c r="G3506" t="s">
        <v>68</v>
      </c>
      <c r="H3506" t="s">
        <v>69</v>
      </c>
      <c r="I3506" t="s">
        <v>84</v>
      </c>
      <c r="J3506" t="s">
        <v>45</v>
      </c>
      <c r="K3506">
        <v>3</v>
      </c>
      <c r="L3506">
        <v>149</v>
      </c>
      <c r="M3506">
        <v>0.2</v>
      </c>
      <c r="N3506">
        <v>357.6</v>
      </c>
      <c r="O3506">
        <v>72.599999999999994</v>
      </c>
      <c r="P3506" t="s">
        <v>111</v>
      </c>
      <c r="Q3506" t="s">
        <v>29</v>
      </c>
      <c r="R3506" t="s">
        <v>36</v>
      </c>
      <c r="S3506">
        <v>4.2</v>
      </c>
      <c r="T3506">
        <f>YEAR(tblOrders[[#This Row],[Order Date]])</f>
        <v>2025</v>
      </c>
      <c r="U3506" t="str">
        <f>TEXT(tblOrders[[#This Row],[Order Date]],"mmm-yyyy")</f>
        <v>May-2025</v>
      </c>
      <c r="V3506" s="4">
        <f>tblOrders[[#This Row],[Profit]]/tblOrders[[#This Row],[Sales Amount]]</f>
        <v>0.2030201342281879</v>
      </c>
      <c r="W3506" t="str">
        <f>VLOOKUP(tblOrders[[#This Row],[City]],CityRegion,2,0)</f>
        <v>West</v>
      </c>
      <c r="X3506" t="str">
        <f>VLOOKUP(tblOrders[[#This Row],[City]],lookups!A:C,3,0)</f>
        <v>Maharashtra</v>
      </c>
    </row>
    <row r="3507" spans="1:24" x14ac:dyDescent="0.25">
      <c r="A3507" t="s">
        <v>5473</v>
      </c>
      <c r="B3507" s="1">
        <v>45838</v>
      </c>
      <c r="C3507" t="s">
        <v>3841</v>
      </c>
      <c r="D3507" t="s">
        <v>21</v>
      </c>
      <c r="E3507" t="s">
        <v>94</v>
      </c>
      <c r="F3507" t="s">
        <v>95</v>
      </c>
      <c r="G3507" t="s">
        <v>68</v>
      </c>
      <c r="H3507" t="s">
        <v>96</v>
      </c>
      <c r="I3507" t="s">
        <v>44</v>
      </c>
      <c r="J3507" t="s">
        <v>34</v>
      </c>
      <c r="K3507">
        <v>1</v>
      </c>
      <c r="L3507">
        <v>89</v>
      </c>
      <c r="M3507">
        <v>0.1</v>
      </c>
      <c r="N3507">
        <v>80.099999999999994</v>
      </c>
      <c r="O3507">
        <v>25.1</v>
      </c>
      <c r="P3507" t="s">
        <v>28</v>
      </c>
      <c r="Q3507" t="s">
        <v>29</v>
      </c>
      <c r="R3507" t="s">
        <v>36</v>
      </c>
      <c r="S3507">
        <v>4</v>
      </c>
      <c r="T3507">
        <f>YEAR(tblOrders[[#This Row],[Order Date]])</f>
        <v>2025</v>
      </c>
      <c r="U3507" t="str">
        <f>TEXT(tblOrders[[#This Row],[Order Date]],"mmm-yyyy")</f>
        <v>Jun-2025</v>
      </c>
      <c r="V3507" s="4">
        <f>tblOrders[[#This Row],[Profit]]/tblOrders[[#This Row],[Sales Amount]]</f>
        <v>0.31335830212234711</v>
      </c>
      <c r="W3507" t="str">
        <f>VLOOKUP(tblOrders[[#This Row],[City]],CityRegion,2,0)</f>
        <v>South</v>
      </c>
      <c r="X3507" t="str">
        <f>VLOOKUP(tblOrders[[#This Row],[City]],lookups!A:C,3,0)</f>
        <v>Kerala</v>
      </c>
    </row>
    <row r="3508" spans="1:24" x14ac:dyDescent="0.25">
      <c r="A3508" t="s">
        <v>5474</v>
      </c>
      <c r="B3508" s="1">
        <v>45857</v>
      </c>
      <c r="C3508" t="s">
        <v>1559</v>
      </c>
      <c r="D3508" t="s">
        <v>39</v>
      </c>
      <c r="E3508" t="s">
        <v>49</v>
      </c>
      <c r="F3508" t="s">
        <v>50</v>
      </c>
      <c r="G3508" t="s">
        <v>24</v>
      </c>
      <c r="H3508" t="s">
        <v>51</v>
      </c>
      <c r="I3508" t="s">
        <v>44</v>
      </c>
      <c r="J3508" t="s">
        <v>45</v>
      </c>
      <c r="K3508">
        <v>4</v>
      </c>
      <c r="L3508">
        <v>85</v>
      </c>
      <c r="M3508">
        <v>0.15</v>
      </c>
      <c r="N3508">
        <v>289</v>
      </c>
      <c r="O3508">
        <v>81</v>
      </c>
      <c r="P3508" t="s">
        <v>28</v>
      </c>
      <c r="Q3508" t="s">
        <v>86</v>
      </c>
      <c r="R3508" t="s">
        <v>30</v>
      </c>
      <c r="S3508">
        <v>3</v>
      </c>
      <c r="T3508">
        <f>YEAR(tblOrders[[#This Row],[Order Date]])</f>
        <v>2025</v>
      </c>
      <c r="U3508" t="str">
        <f>TEXT(tblOrders[[#This Row],[Order Date]],"mmm-yyyy")</f>
        <v>Jul-2025</v>
      </c>
      <c r="V3508" s="4">
        <f>tblOrders[[#This Row],[Profit]]/tblOrders[[#This Row],[Sales Amount]]</f>
        <v>0.28027681660899656</v>
      </c>
      <c r="W3508" t="str">
        <f>VLOOKUP(tblOrders[[#This Row],[City]],CityRegion,2,0)</f>
        <v>South</v>
      </c>
      <c r="X3508" t="str">
        <f>VLOOKUP(tblOrders[[#This Row],[City]],lookups!A:C,3,0)</f>
        <v>Kerala</v>
      </c>
    </row>
    <row r="3509" spans="1:24" x14ac:dyDescent="0.25">
      <c r="A3509" t="s">
        <v>5475</v>
      </c>
      <c r="B3509" s="1">
        <v>45905</v>
      </c>
      <c r="C3509" t="s">
        <v>4092</v>
      </c>
      <c r="D3509" t="s">
        <v>21</v>
      </c>
      <c r="E3509" t="s">
        <v>22</v>
      </c>
      <c r="F3509" t="s">
        <v>23</v>
      </c>
      <c r="G3509" t="s">
        <v>24</v>
      </c>
      <c r="H3509" t="s">
        <v>25</v>
      </c>
      <c r="I3509" t="s">
        <v>44</v>
      </c>
      <c r="J3509" t="s">
        <v>45</v>
      </c>
      <c r="K3509">
        <v>5</v>
      </c>
      <c r="L3509">
        <v>190</v>
      </c>
      <c r="M3509">
        <v>0.2</v>
      </c>
      <c r="N3509">
        <v>760</v>
      </c>
      <c r="O3509">
        <v>135</v>
      </c>
      <c r="P3509" t="s">
        <v>28</v>
      </c>
      <c r="Q3509" t="s">
        <v>46</v>
      </c>
      <c r="R3509" t="s">
        <v>30</v>
      </c>
      <c r="S3509">
        <v>2.5</v>
      </c>
      <c r="T3509">
        <f>YEAR(tblOrders[[#This Row],[Order Date]])</f>
        <v>2025</v>
      </c>
      <c r="U3509" t="str">
        <f>TEXT(tblOrders[[#This Row],[Order Date]],"mmm-yyyy")</f>
        <v>Sep-2025</v>
      </c>
      <c r="V3509" s="4">
        <f>tblOrders[[#This Row],[Profit]]/tblOrders[[#This Row],[Sales Amount]]</f>
        <v>0.17763157894736842</v>
      </c>
      <c r="W3509" t="str">
        <f>VLOOKUP(tblOrders[[#This Row],[City]],CityRegion,2,0)</f>
        <v>South</v>
      </c>
      <c r="X3509" t="str">
        <f>VLOOKUP(tblOrders[[#This Row],[City]],lookups!A:C,3,0)</f>
        <v>Kerala</v>
      </c>
    </row>
    <row r="3510" spans="1:24" x14ac:dyDescent="0.25">
      <c r="A3510" t="s">
        <v>5476</v>
      </c>
      <c r="B3510" s="1">
        <v>45849</v>
      </c>
      <c r="C3510" t="s">
        <v>5477</v>
      </c>
      <c r="D3510" t="s">
        <v>21</v>
      </c>
      <c r="E3510" t="s">
        <v>108</v>
      </c>
      <c r="F3510" t="s">
        <v>109</v>
      </c>
      <c r="G3510" t="s">
        <v>62</v>
      </c>
      <c r="H3510" t="s">
        <v>110</v>
      </c>
      <c r="I3510" t="s">
        <v>70</v>
      </c>
      <c r="J3510" t="s">
        <v>27</v>
      </c>
      <c r="K3510">
        <v>2</v>
      </c>
      <c r="L3510">
        <v>110</v>
      </c>
      <c r="M3510">
        <v>0</v>
      </c>
      <c r="N3510">
        <v>220</v>
      </c>
      <c r="O3510">
        <v>84</v>
      </c>
      <c r="P3510" t="s">
        <v>28</v>
      </c>
      <c r="Q3510" t="s">
        <v>46</v>
      </c>
      <c r="R3510" t="s">
        <v>30</v>
      </c>
      <c r="S3510">
        <v>2.5</v>
      </c>
      <c r="T3510">
        <f>YEAR(tblOrders[[#This Row],[Order Date]])</f>
        <v>2025</v>
      </c>
      <c r="U3510" t="str">
        <f>TEXT(tblOrders[[#This Row],[Order Date]],"mmm-yyyy")</f>
        <v>Jul-2025</v>
      </c>
      <c r="V3510" s="4">
        <f>tblOrders[[#This Row],[Profit]]/tblOrders[[#This Row],[Sales Amount]]</f>
        <v>0.38181818181818183</v>
      </c>
      <c r="W3510" t="str">
        <f>VLOOKUP(tblOrders[[#This Row],[City]],CityRegion,2,0)</f>
        <v>South</v>
      </c>
      <c r="X3510" t="str">
        <f>VLOOKUP(tblOrders[[#This Row],[City]],lookups!A:C,3,0)</f>
        <v>Telengana</v>
      </c>
    </row>
    <row r="3511" spans="1:24" x14ac:dyDescent="0.25">
      <c r="A3511" t="s">
        <v>5478</v>
      </c>
      <c r="B3511" s="1">
        <v>45808</v>
      </c>
      <c r="C3511" t="s">
        <v>3655</v>
      </c>
      <c r="D3511" t="s">
        <v>21</v>
      </c>
      <c r="E3511" t="s">
        <v>55</v>
      </c>
      <c r="F3511" t="s">
        <v>56</v>
      </c>
      <c r="G3511" t="s">
        <v>24</v>
      </c>
      <c r="H3511" t="s">
        <v>51</v>
      </c>
      <c r="I3511" t="s">
        <v>33</v>
      </c>
      <c r="J3511" t="s">
        <v>45</v>
      </c>
      <c r="K3511">
        <v>3</v>
      </c>
      <c r="L3511">
        <v>42</v>
      </c>
      <c r="M3511">
        <v>0</v>
      </c>
      <c r="N3511">
        <v>126</v>
      </c>
      <c r="O3511">
        <v>54</v>
      </c>
      <c r="P3511" t="s">
        <v>28</v>
      </c>
      <c r="Q3511" t="s">
        <v>86</v>
      </c>
      <c r="R3511" t="s">
        <v>36</v>
      </c>
      <c r="S3511">
        <v>4</v>
      </c>
      <c r="T3511">
        <f>YEAR(tblOrders[[#This Row],[Order Date]])</f>
        <v>2025</v>
      </c>
      <c r="U3511" t="str">
        <f>TEXT(tblOrders[[#This Row],[Order Date]],"mmm-yyyy")</f>
        <v>May-2025</v>
      </c>
      <c r="V3511" s="4">
        <f>tblOrders[[#This Row],[Profit]]/tblOrders[[#This Row],[Sales Amount]]</f>
        <v>0.42857142857142855</v>
      </c>
      <c r="W3511" t="str">
        <f>VLOOKUP(tblOrders[[#This Row],[City]],CityRegion,2,0)</f>
        <v>North</v>
      </c>
      <c r="X3511" t="str">
        <f>VLOOKUP(tblOrders[[#This Row],[City]],lookups!A:C,3,0)</f>
        <v>Delhi</v>
      </c>
    </row>
    <row r="3512" spans="1:24" x14ac:dyDescent="0.25">
      <c r="A3512" t="s">
        <v>5479</v>
      </c>
      <c r="B3512" s="1">
        <v>45996</v>
      </c>
      <c r="C3512" t="s">
        <v>275</v>
      </c>
      <c r="D3512" t="s">
        <v>39</v>
      </c>
      <c r="E3512" t="s">
        <v>22</v>
      </c>
      <c r="F3512" t="s">
        <v>23</v>
      </c>
      <c r="G3512" t="s">
        <v>24</v>
      </c>
      <c r="H3512" t="s">
        <v>25</v>
      </c>
      <c r="I3512" t="s">
        <v>70</v>
      </c>
      <c r="J3512" t="s">
        <v>34</v>
      </c>
      <c r="K3512">
        <v>4</v>
      </c>
      <c r="L3512">
        <v>190</v>
      </c>
      <c r="M3512">
        <v>0.1</v>
      </c>
      <c r="N3512">
        <v>684</v>
      </c>
      <c r="O3512">
        <v>184</v>
      </c>
      <c r="P3512" t="s">
        <v>28</v>
      </c>
      <c r="Q3512" t="s">
        <v>86</v>
      </c>
      <c r="R3512" t="s">
        <v>30</v>
      </c>
      <c r="S3512">
        <v>3</v>
      </c>
      <c r="T3512">
        <f>YEAR(tblOrders[[#This Row],[Order Date]])</f>
        <v>2025</v>
      </c>
      <c r="U3512" t="str">
        <f>TEXT(tblOrders[[#This Row],[Order Date]],"mmm-yyyy")</f>
        <v>Dec-2025</v>
      </c>
      <c r="V3512" s="4">
        <f>tblOrders[[#This Row],[Profit]]/tblOrders[[#This Row],[Sales Amount]]</f>
        <v>0.26900584795321636</v>
      </c>
      <c r="W3512" t="str">
        <f>VLOOKUP(tblOrders[[#This Row],[City]],CityRegion,2,0)</f>
        <v>South</v>
      </c>
      <c r="X3512" t="str">
        <f>VLOOKUP(tblOrders[[#This Row],[City]],lookups!A:C,3,0)</f>
        <v>Telengana</v>
      </c>
    </row>
    <row r="3513" spans="1:24" x14ac:dyDescent="0.25">
      <c r="A3513" t="s">
        <v>5480</v>
      </c>
      <c r="B3513" s="1">
        <v>45979</v>
      </c>
      <c r="C3513" t="s">
        <v>1411</v>
      </c>
      <c r="D3513" t="s">
        <v>21</v>
      </c>
      <c r="E3513" t="s">
        <v>22</v>
      </c>
      <c r="F3513" t="s">
        <v>23</v>
      </c>
      <c r="G3513" t="s">
        <v>24</v>
      </c>
      <c r="H3513" t="s">
        <v>25</v>
      </c>
      <c r="I3513" t="s">
        <v>139</v>
      </c>
      <c r="J3513" t="s">
        <v>34</v>
      </c>
      <c r="K3513">
        <v>5</v>
      </c>
      <c r="L3513">
        <v>190</v>
      </c>
      <c r="M3513">
        <v>0.2</v>
      </c>
      <c r="N3513">
        <v>760</v>
      </c>
      <c r="O3513">
        <v>135</v>
      </c>
      <c r="P3513" t="s">
        <v>85</v>
      </c>
      <c r="Q3513" t="s">
        <v>91</v>
      </c>
      <c r="R3513" t="s">
        <v>36</v>
      </c>
      <c r="S3513">
        <v>2.7</v>
      </c>
      <c r="T3513">
        <f>YEAR(tblOrders[[#This Row],[Order Date]])</f>
        <v>2025</v>
      </c>
      <c r="U3513" t="str">
        <f>TEXT(tblOrders[[#This Row],[Order Date]],"mmm-yyyy")</f>
        <v>Nov-2025</v>
      </c>
      <c r="V3513" s="4">
        <f>tblOrders[[#This Row],[Profit]]/tblOrders[[#This Row],[Sales Amount]]</f>
        <v>0.17763157894736842</v>
      </c>
      <c r="W3513" t="str">
        <f>VLOOKUP(tblOrders[[#This Row],[City]],CityRegion,2,0)</f>
        <v>South</v>
      </c>
      <c r="X3513" t="str">
        <f>VLOOKUP(tblOrders[[#This Row],[City]],lookups!A:C,3,0)</f>
        <v>Tamil Nadu</v>
      </c>
    </row>
    <row r="3514" spans="1:24" x14ac:dyDescent="0.25">
      <c r="A3514" t="s">
        <v>5481</v>
      </c>
      <c r="B3514" s="1">
        <v>45733</v>
      </c>
      <c r="C3514" t="s">
        <v>5482</v>
      </c>
      <c r="D3514" t="s">
        <v>39</v>
      </c>
      <c r="E3514" t="s">
        <v>60</v>
      </c>
      <c r="F3514" t="s">
        <v>61</v>
      </c>
      <c r="G3514" t="s">
        <v>62</v>
      </c>
      <c r="H3514" t="s">
        <v>63</v>
      </c>
      <c r="I3514" t="s">
        <v>130</v>
      </c>
      <c r="J3514" t="s">
        <v>34</v>
      </c>
      <c r="K3514">
        <v>4</v>
      </c>
      <c r="L3514">
        <v>45</v>
      </c>
      <c r="M3514">
        <v>0.15</v>
      </c>
      <c r="N3514">
        <v>153</v>
      </c>
      <c r="O3514">
        <v>49</v>
      </c>
      <c r="P3514" t="s">
        <v>28</v>
      </c>
      <c r="Q3514" t="s">
        <v>46</v>
      </c>
      <c r="R3514" t="s">
        <v>36</v>
      </c>
      <c r="S3514">
        <v>3.2</v>
      </c>
      <c r="T3514">
        <f>YEAR(tblOrders[[#This Row],[Order Date]])</f>
        <v>2025</v>
      </c>
      <c r="U3514" t="str">
        <f>TEXT(tblOrders[[#This Row],[Order Date]],"mmm-yyyy")</f>
        <v>Mar-2025</v>
      </c>
      <c r="V3514" s="4">
        <f>tblOrders[[#This Row],[Profit]]/tblOrders[[#This Row],[Sales Amount]]</f>
        <v>0.3202614379084967</v>
      </c>
      <c r="W3514" t="str">
        <f>VLOOKUP(tblOrders[[#This Row],[City]],CityRegion,2,0)</f>
        <v>West</v>
      </c>
      <c r="X3514" t="str">
        <f>VLOOKUP(tblOrders[[#This Row],[City]],lookups!A:C,3,0)</f>
        <v>Maharashtra</v>
      </c>
    </row>
    <row r="3515" spans="1:24" x14ac:dyDescent="0.25">
      <c r="A3515" t="s">
        <v>5483</v>
      </c>
      <c r="B3515" s="1">
        <v>45862</v>
      </c>
      <c r="C3515" t="s">
        <v>72</v>
      </c>
      <c r="D3515" t="s">
        <v>21</v>
      </c>
      <c r="E3515" t="s">
        <v>55</v>
      </c>
      <c r="F3515" t="s">
        <v>56</v>
      </c>
      <c r="G3515" t="s">
        <v>24</v>
      </c>
      <c r="H3515" t="s">
        <v>51</v>
      </c>
      <c r="I3515" t="s">
        <v>33</v>
      </c>
      <c r="J3515" t="s">
        <v>27</v>
      </c>
      <c r="K3515">
        <v>1</v>
      </c>
      <c r="L3515">
        <v>42</v>
      </c>
      <c r="M3515">
        <v>0</v>
      </c>
      <c r="N3515">
        <v>42</v>
      </c>
      <c r="O3515">
        <v>18</v>
      </c>
      <c r="P3515" t="s">
        <v>28</v>
      </c>
      <c r="Q3515" t="s">
        <v>29</v>
      </c>
      <c r="R3515" t="s">
        <v>36</v>
      </c>
      <c r="S3515">
        <v>2.5</v>
      </c>
      <c r="T3515">
        <f>YEAR(tblOrders[[#This Row],[Order Date]])</f>
        <v>2025</v>
      </c>
      <c r="U3515" t="str">
        <f>TEXT(tblOrders[[#This Row],[Order Date]],"mmm-yyyy")</f>
        <v>Jul-2025</v>
      </c>
      <c r="V3515" s="4">
        <f>tblOrders[[#This Row],[Profit]]/tblOrders[[#This Row],[Sales Amount]]</f>
        <v>0.42857142857142855</v>
      </c>
      <c r="W3515" t="str">
        <f>VLOOKUP(tblOrders[[#This Row],[City]],CityRegion,2,0)</f>
        <v>North</v>
      </c>
      <c r="X3515" t="str">
        <f>VLOOKUP(tblOrders[[#This Row],[City]],lookups!A:C,3,0)</f>
        <v>Delhi</v>
      </c>
    </row>
    <row r="3516" spans="1:24" x14ac:dyDescent="0.25">
      <c r="A3516" t="s">
        <v>5484</v>
      </c>
      <c r="B3516" s="1">
        <v>45997</v>
      </c>
      <c r="C3516" t="s">
        <v>2346</v>
      </c>
      <c r="D3516" t="s">
        <v>21</v>
      </c>
      <c r="E3516" t="s">
        <v>22</v>
      </c>
      <c r="F3516" t="s">
        <v>23</v>
      </c>
      <c r="G3516" t="s">
        <v>24</v>
      </c>
      <c r="H3516" t="s">
        <v>25</v>
      </c>
      <c r="I3516" t="s">
        <v>26</v>
      </c>
      <c r="J3516" t="s">
        <v>45</v>
      </c>
      <c r="K3516">
        <v>2</v>
      </c>
      <c r="L3516">
        <v>190</v>
      </c>
      <c r="M3516">
        <v>0.15</v>
      </c>
      <c r="N3516">
        <v>323</v>
      </c>
      <c r="O3516">
        <v>73</v>
      </c>
      <c r="P3516" t="s">
        <v>85</v>
      </c>
      <c r="Q3516" t="s">
        <v>35</v>
      </c>
      <c r="R3516" t="s">
        <v>30</v>
      </c>
      <c r="S3516">
        <v>3.8</v>
      </c>
      <c r="T3516">
        <f>YEAR(tblOrders[[#This Row],[Order Date]])</f>
        <v>2025</v>
      </c>
      <c r="U3516" t="str">
        <f>TEXT(tblOrders[[#This Row],[Order Date]],"mmm-yyyy")</f>
        <v>Dec-2025</v>
      </c>
      <c r="V3516" s="4">
        <f>tblOrders[[#This Row],[Profit]]/tblOrders[[#This Row],[Sales Amount]]</f>
        <v>0.2260061919504644</v>
      </c>
      <c r="W3516" t="str">
        <f>VLOOKUP(tblOrders[[#This Row],[City]],CityRegion,2,0)</f>
        <v>South</v>
      </c>
      <c r="X3516" t="str">
        <f>VLOOKUP(tblOrders[[#This Row],[City]],lookups!A:C,3,0)</f>
        <v>Karnataka</v>
      </c>
    </row>
    <row r="3517" spans="1:24" x14ac:dyDescent="0.25">
      <c r="A3517" t="s">
        <v>5485</v>
      </c>
      <c r="B3517" s="1">
        <v>45796</v>
      </c>
      <c r="C3517" t="s">
        <v>4926</v>
      </c>
      <c r="D3517" t="s">
        <v>21</v>
      </c>
      <c r="E3517" t="s">
        <v>94</v>
      </c>
      <c r="F3517" t="s">
        <v>95</v>
      </c>
      <c r="G3517" t="s">
        <v>68</v>
      </c>
      <c r="H3517" t="s">
        <v>96</v>
      </c>
      <c r="I3517" t="s">
        <v>52</v>
      </c>
      <c r="J3517" t="s">
        <v>34</v>
      </c>
      <c r="K3517">
        <v>2</v>
      </c>
      <c r="L3517">
        <v>89</v>
      </c>
      <c r="M3517">
        <v>0.05</v>
      </c>
      <c r="N3517">
        <v>169.1</v>
      </c>
      <c r="O3517">
        <v>59.1</v>
      </c>
      <c r="P3517" t="s">
        <v>28</v>
      </c>
      <c r="Q3517" t="s">
        <v>29</v>
      </c>
      <c r="R3517" t="s">
        <v>30</v>
      </c>
      <c r="S3517">
        <v>3.5</v>
      </c>
      <c r="T3517">
        <f>YEAR(tblOrders[[#This Row],[Order Date]])</f>
        <v>2025</v>
      </c>
      <c r="U3517" t="str">
        <f>TEXT(tblOrders[[#This Row],[Order Date]],"mmm-yyyy")</f>
        <v>May-2025</v>
      </c>
      <c r="V3517" s="4">
        <f>tblOrders[[#This Row],[Profit]]/tblOrders[[#This Row],[Sales Amount]]</f>
        <v>0.34949733885274986</v>
      </c>
      <c r="W3517" t="str">
        <f>VLOOKUP(tblOrders[[#This Row],[City]],CityRegion,2,0)</f>
        <v>South</v>
      </c>
      <c r="X3517" t="str">
        <f>VLOOKUP(tblOrders[[#This Row],[City]],lookups!A:C,3,0)</f>
        <v>Kerala</v>
      </c>
    </row>
    <row r="3518" spans="1:24" x14ac:dyDescent="0.25">
      <c r="A3518" t="s">
        <v>5486</v>
      </c>
      <c r="B3518" s="1">
        <v>45972</v>
      </c>
      <c r="C3518" t="s">
        <v>4194</v>
      </c>
      <c r="D3518" t="s">
        <v>39</v>
      </c>
      <c r="E3518" t="s">
        <v>73</v>
      </c>
      <c r="F3518" t="s">
        <v>74</v>
      </c>
      <c r="G3518" t="s">
        <v>68</v>
      </c>
      <c r="H3518" t="s">
        <v>75</v>
      </c>
      <c r="I3518" t="s">
        <v>70</v>
      </c>
      <c r="J3518" t="s">
        <v>34</v>
      </c>
      <c r="K3518">
        <v>4</v>
      </c>
      <c r="L3518">
        <v>65</v>
      </c>
      <c r="M3518">
        <v>0.15</v>
      </c>
      <c r="N3518">
        <v>221</v>
      </c>
      <c r="O3518">
        <v>69</v>
      </c>
      <c r="P3518" t="s">
        <v>111</v>
      </c>
      <c r="Q3518" t="s">
        <v>86</v>
      </c>
      <c r="R3518" t="s">
        <v>36</v>
      </c>
      <c r="S3518">
        <v>3.4</v>
      </c>
      <c r="T3518">
        <f>YEAR(tblOrders[[#This Row],[Order Date]])</f>
        <v>2025</v>
      </c>
      <c r="U3518" t="str">
        <f>TEXT(tblOrders[[#This Row],[Order Date]],"mmm-yyyy")</f>
        <v>Nov-2025</v>
      </c>
      <c r="V3518" s="4">
        <f>tblOrders[[#This Row],[Profit]]/tblOrders[[#This Row],[Sales Amount]]</f>
        <v>0.31221719457013575</v>
      </c>
      <c r="W3518" t="str">
        <f>VLOOKUP(tblOrders[[#This Row],[City]],CityRegion,2,0)</f>
        <v>South</v>
      </c>
      <c r="X3518" t="str">
        <f>VLOOKUP(tblOrders[[#This Row],[City]],lookups!A:C,3,0)</f>
        <v>Telengana</v>
      </c>
    </row>
    <row r="3519" spans="1:24" x14ac:dyDescent="0.25">
      <c r="A3519" t="s">
        <v>5487</v>
      </c>
      <c r="B3519" s="1">
        <v>45730</v>
      </c>
      <c r="C3519" t="s">
        <v>5488</v>
      </c>
      <c r="D3519" t="s">
        <v>39</v>
      </c>
      <c r="E3519" t="s">
        <v>73</v>
      </c>
      <c r="F3519" t="s">
        <v>74</v>
      </c>
      <c r="G3519" t="s">
        <v>68</v>
      </c>
      <c r="H3519" t="s">
        <v>75</v>
      </c>
      <c r="I3519" t="s">
        <v>44</v>
      </c>
      <c r="J3519" t="s">
        <v>45</v>
      </c>
      <c r="K3519">
        <v>3</v>
      </c>
      <c r="L3519">
        <v>65</v>
      </c>
      <c r="M3519">
        <v>0.05</v>
      </c>
      <c r="N3519">
        <v>185.25</v>
      </c>
      <c r="O3519">
        <v>71.25</v>
      </c>
      <c r="P3519" t="s">
        <v>111</v>
      </c>
      <c r="Q3519" t="s">
        <v>29</v>
      </c>
      <c r="R3519" t="s">
        <v>36</v>
      </c>
      <c r="S3519">
        <v>3.6</v>
      </c>
      <c r="T3519">
        <f>YEAR(tblOrders[[#This Row],[Order Date]])</f>
        <v>2025</v>
      </c>
      <c r="U3519" t="str">
        <f>TEXT(tblOrders[[#This Row],[Order Date]],"mmm-yyyy")</f>
        <v>Mar-2025</v>
      </c>
      <c r="V3519" s="4">
        <f>tblOrders[[#This Row],[Profit]]/tblOrders[[#This Row],[Sales Amount]]</f>
        <v>0.38461538461538464</v>
      </c>
      <c r="W3519" t="str">
        <f>VLOOKUP(tblOrders[[#This Row],[City]],CityRegion,2,0)</f>
        <v>South</v>
      </c>
      <c r="X3519" t="str">
        <f>VLOOKUP(tblOrders[[#This Row],[City]],lookups!A:C,3,0)</f>
        <v>Kerala</v>
      </c>
    </row>
    <row r="3520" spans="1:24" x14ac:dyDescent="0.25">
      <c r="A3520" t="s">
        <v>5489</v>
      </c>
      <c r="B3520" s="1">
        <v>45733</v>
      </c>
      <c r="C3520" t="s">
        <v>4031</v>
      </c>
      <c r="D3520" t="s">
        <v>21</v>
      </c>
      <c r="E3520" t="s">
        <v>40</v>
      </c>
      <c r="F3520" t="s">
        <v>41</v>
      </c>
      <c r="G3520" t="s">
        <v>42</v>
      </c>
      <c r="H3520" t="s">
        <v>43</v>
      </c>
      <c r="I3520" t="s">
        <v>130</v>
      </c>
      <c r="J3520" t="s">
        <v>34</v>
      </c>
      <c r="K3520">
        <v>1</v>
      </c>
      <c r="L3520">
        <v>18</v>
      </c>
      <c r="M3520">
        <v>0.05</v>
      </c>
      <c r="N3520">
        <v>17.100000000000001</v>
      </c>
      <c r="O3520">
        <v>8.1</v>
      </c>
      <c r="P3520" t="s">
        <v>111</v>
      </c>
      <c r="Q3520" t="s">
        <v>91</v>
      </c>
      <c r="R3520" t="s">
        <v>36</v>
      </c>
      <c r="S3520">
        <v>2.8</v>
      </c>
      <c r="T3520">
        <f>YEAR(tblOrders[[#This Row],[Order Date]])</f>
        <v>2025</v>
      </c>
      <c r="U3520" t="str">
        <f>TEXT(tblOrders[[#This Row],[Order Date]],"mmm-yyyy")</f>
        <v>Mar-2025</v>
      </c>
      <c r="V3520" s="4">
        <f>tblOrders[[#This Row],[Profit]]/tblOrders[[#This Row],[Sales Amount]]</f>
        <v>0.47368421052631571</v>
      </c>
      <c r="W3520" t="str">
        <f>VLOOKUP(tblOrders[[#This Row],[City]],CityRegion,2,0)</f>
        <v>West</v>
      </c>
      <c r="X3520" t="str">
        <f>VLOOKUP(tblOrders[[#This Row],[City]],lookups!A:C,3,0)</f>
        <v>Maharashtra</v>
      </c>
    </row>
    <row r="3521" spans="1:24" x14ac:dyDescent="0.25">
      <c r="A3521" t="s">
        <v>5490</v>
      </c>
      <c r="B3521" s="1">
        <v>45744</v>
      </c>
      <c r="C3521" t="s">
        <v>1589</v>
      </c>
      <c r="D3521" t="s">
        <v>21</v>
      </c>
      <c r="E3521" t="s">
        <v>73</v>
      </c>
      <c r="F3521" t="s">
        <v>74</v>
      </c>
      <c r="G3521" t="s">
        <v>68</v>
      </c>
      <c r="H3521" t="s">
        <v>75</v>
      </c>
      <c r="I3521" t="s">
        <v>26</v>
      </c>
      <c r="J3521" t="s">
        <v>34</v>
      </c>
      <c r="K3521">
        <v>1</v>
      </c>
      <c r="L3521">
        <v>65</v>
      </c>
      <c r="M3521">
        <v>0.05</v>
      </c>
      <c r="N3521">
        <v>61.75</v>
      </c>
      <c r="O3521">
        <v>23.75</v>
      </c>
      <c r="P3521" t="s">
        <v>28</v>
      </c>
      <c r="Q3521" t="s">
        <v>35</v>
      </c>
      <c r="R3521" t="s">
        <v>36</v>
      </c>
      <c r="S3521">
        <v>3.8</v>
      </c>
      <c r="T3521">
        <f>YEAR(tblOrders[[#This Row],[Order Date]])</f>
        <v>2025</v>
      </c>
      <c r="U3521" t="str">
        <f>TEXT(tblOrders[[#This Row],[Order Date]],"mmm-yyyy")</f>
        <v>Mar-2025</v>
      </c>
      <c r="V3521" s="4">
        <f>tblOrders[[#This Row],[Profit]]/tblOrders[[#This Row],[Sales Amount]]</f>
        <v>0.38461538461538464</v>
      </c>
      <c r="W3521" t="str">
        <f>VLOOKUP(tblOrders[[#This Row],[City]],CityRegion,2,0)</f>
        <v>South</v>
      </c>
      <c r="X3521" t="str">
        <f>VLOOKUP(tblOrders[[#This Row],[City]],lookups!A:C,3,0)</f>
        <v>Karnataka</v>
      </c>
    </row>
    <row r="3522" spans="1:24" x14ac:dyDescent="0.25">
      <c r="A3522" t="s">
        <v>5491</v>
      </c>
      <c r="B3522" s="1">
        <v>45895</v>
      </c>
      <c r="C3522" t="s">
        <v>4399</v>
      </c>
      <c r="D3522" t="s">
        <v>21</v>
      </c>
      <c r="E3522" t="s">
        <v>108</v>
      </c>
      <c r="F3522" t="s">
        <v>109</v>
      </c>
      <c r="G3522" t="s">
        <v>62</v>
      </c>
      <c r="H3522" t="s">
        <v>110</v>
      </c>
      <c r="I3522" t="s">
        <v>84</v>
      </c>
      <c r="J3522" t="s">
        <v>45</v>
      </c>
      <c r="K3522">
        <v>5</v>
      </c>
      <c r="L3522">
        <v>110</v>
      </c>
      <c r="M3522">
        <v>0.15</v>
      </c>
      <c r="N3522">
        <v>467.5</v>
      </c>
      <c r="O3522">
        <v>127.5</v>
      </c>
      <c r="P3522" t="s">
        <v>28</v>
      </c>
      <c r="Q3522" t="s">
        <v>46</v>
      </c>
      <c r="R3522" t="s">
        <v>36</v>
      </c>
      <c r="S3522">
        <v>3.3</v>
      </c>
      <c r="T3522">
        <f>YEAR(tblOrders[[#This Row],[Order Date]])</f>
        <v>2025</v>
      </c>
      <c r="U3522" t="str">
        <f>TEXT(tblOrders[[#This Row],[Order Date]],"mmm-yyyy")</f>
        <v>Aug-2025</v>
      </c>
      <c r="V3522" s="4">
        <f>tblOrders[[#This Row],[Profit]]/tblOrders[[#This Row],[Sales Amount]]</f>
        <v>0.27272727272727271</v>
      </c>
      <c r="W3522" t="str">
        <f>VLOOKUP(tblOrders[[#This Row],[City]],CityRegion,2,0)</f>
        <v>West</v>
      </c>
      <c r="X3522" t="str">
        <f>VLOOKUP(tblOrders[[#This Row],[City]],lookups!A:C,3,0)</f>
        <v>Maharashtra</v>
      </c>
    </row>
    <row r="3523" spans="1:24" x14ac:dyDescent="0.25">
      <c r="A3523" t="s">
        <v>5492</v>
      </c>
      <c r="B3523" s="1">
        <v>45810</v>
      </c>
      <c r="C3523" t="s">
        <v>227</v>
      </c>
      <c r="D3523" t="s">
        <v>39</v>
      </c>
      <c r="E3523" t="s">
        <v>40</v>
      </c>
      <c r="F3523" t="s">
        <v>41</v>
      </c>
      <c r="G3523" t="s">
        <v>42</v>
      </c>
      <c r="H3523" t="s">
        <v>43</v>
      </c>
      <c r="I3523" t="s">
        <v>44</v>
      </c>
      <c r="J3523" t="s">
        <v>45</v>
      </c>
      <c r="K3523">
        <v>4</v>
      </c>
      <c r="L3523">
        <v>18</v>
      </c>
      <c r="M3523">
        <v>0.05</v>
      </c>
      <c r="N3523">
        <v>68.400000000000006</v>
      </c>
      <c r="O3523">
        <v>32.4</v>
      </c>
      <c r="P3523" t="s">
        <v>28</v>
      </c>
      <c r="Q3523" t="s">
        <v>86</v>
      </c>
      <c r="R3523" t="s">
        <v>36</v>
      </c>
      <c r="S3523">
        <v>2.5</v>
      </c>
      <c r="T3523">
        <f>YEAR(tblOrders[[#This Row],[Order Date]])</f>
        <v>2025</v>
      </c>
      <c r="U3523" t="str">
        <f>TEXT(tblOrders[[#This Row],[Order Date]],"mmm-yyyy")</f>
        <v>Jun-2025</v>
      </c>
      <c r="V3523" s="4">
        <f>tblOrders[[#This Row],[Profit]]/tblOrders[[#This Row],[Sales Amount]]</f>
        <v>0.47368421052631571</v>
      </c>
      <c r="W3523" t="str">
        <f>VLOOKUP(tblOrders[[#This Row],[City]],CityRegion,2,0)</f>
        <v>South</v>
      </c>
      <c r="X3523" t="str">
        <f>VLOOKUP(tblOrders[[#This Row],[City]],lookups!A:C,3,0)</f>
        <v>Kerala</v>
      </c>
    </row>
    <row r="3524" spans="1:24" x14ac:dyDescent="0.25">
      <c r="A3524" t="s">
        <v>5493</v>
      </c>
      <c r="B3524" s="1">
        <v>46022</v>
      </c>
      <c r="C3524" t="s">
        <v>5494</v>
      </c>
      <c r="D3524" t="s">
        <v>39</v>
      </c>
      <c r="E3524" t="s">
        <v>73</v>
      </c>
      <c r="F3524" t="s">
        <v>74</v>
      </c>
      <c r="G3524" t="s">
        <v>68</v>
      </c>
      <c r="H3524" t="s">
        <v>75</v>
      </c>
      <c r="I3524" t="s">
        <v>33</v>
      </c>
      <c r="J3524" t="s">
        <v>27</v>
      </c>
      <c r="K3524">
        <v>2</v>
      </c>
      <c r="L3524">
        <v>65</v>
      </c>
      <c r="M3524">
        <v>0.1</v>
      </c>
      <c r="N3524">
        <v>117</v>
      </c>
      <c r="O3524">
        <v>41</v>
      </c>
      <c r="P3524" t="s">
        <v>111</v>
      </c>
      <c r="Q3524" t="s">
        <v>29</v>
      </c>
      <c r="R3524" t="s">
        <v>30</v>
      </c>
      <c r="S3524">
        <v>4.8</v>
      </c>
      <c r="T3524">
        <f>YEAR(tblOrders[[#This Row],[Order Date]])</f>
        <v>2025</v>
      </c>
      <c r="U3524" t="str">
        <f>TEXT(tblOrders[[#This Row],[Order Date]],"mmm-yyyy")</f>
        <v>Dec-2025</v>
      </c>
      <c r="V3524" s="4">
        <f>tblOrders[[#This Row],[Profit]]/tblOrders[[#This Row],[Sales Amount]]</f>
        <v>0.3504273504273504</v>
      </c>
      <c r="W3524" t="str">
        <f>VLOOKUP(tblOrders[[#This Row],[City]],CityRegion,2,0)</f>
        <v>North</v>
      </c>
      <c r="X3524" t="str">
        <f>VLOOKUP(tblOrders[[#This Row],[City]],lookups!A:C,3,0)</f>
        <v>Delhi</v>
      </c>
    </row>
    <row r="3525" spans="1:24" x14ac:dyDescent="0.25">
      <c r="A3525" t="s">
        <v>5495</v>
      </c>
      <c r="B3525" s="1">
        <v>45922</v>
      </c>
      <c r="C3525" t="s">
        <v>164</v>
      </c>
      <c r="D3525" t="s">
        <v>39</v>
      </c>
      <c r="E3525" t="s">
        <v>40</v>
      </c>
      <c r="F3525" t="s">
        <v>41</v>
      </c>
      <c r="G3525" t="s">
        <v>42</v>
      </c>
      <c r="H3525" t="s">
        <v>43</v>
      </c>
      <c r="I3525" t="s">
        <v>52</v>
      </c>
      <c r="J3525" t="s">
        <v>45</v>
      </c>
      <c r="K3525">
        <v>2</v>
      </c>
      <c r="L3525">
        <v>18</v>
      </c>
      <c r="M3525">
        <v>0.2</v>
      </c>
      <c r="N3525">
        <v>28.8</v>
      </c>
      <c r="O3525">
        <v>10.8</v>
      </c>
      <c r="P3525" t="s">
        <v>28</v>
      </c>
      <c r="Q3525" t="s">
        <v>91</v>
      </c>
      <c r="R3525" t="s">
        <v>30</v>
      </c>
      <c r="S3525">
        <v>4.0999999999999996</v>
      </c>
      <c r="T3525">
        <f>YEAR(tblOrders[[#This Row],[Order Date]])</f>
        <v>2025</v>
      </c>
      <c r="U3525" t="str">
        <f>TEXT(tblOrders[[#This Row],[Order Date]],"mmm-yyyy")</f>
        <v>Sep-2025</v>
      </c>
      <c r="V3525" s="4">
        <f>tblOrders[[#This Row],[Profit]]/tblOrders[[#This Row],[Sales Amount]]</f>
        <v>0.375</v>
      </c>
      <c r="W3525" t="str">
        <f>VLOOKUP(tblOrders[[#This Row],[City]],CityRegion,2,0)</f>
        <v>South</v>
      </c>
      <c r="X3525" t="str">
        <f>VLOOKUP(tblOrders[[#This Row],[City]],lookups!A:C,3,0)</f>
        <v>Kerala</v>
      </c>
    </row>
    <row r="3526" spans="1:24" x14ac:dyDescent="0.25">
      <c r="A3526" t="s">
        <v>5496</v>
      </c>
      <c r="B3526" s="1">
        <v>45815</v>
      </c>
      <c r="C3526" t="s">
        <v>895</v>
      </c>
      <c r="D3526" t="s">
        <v>21</v>
      </c>
      <c r="E3526" t="s">
        <v>55</v>
      </c>
      <c r="F3526" t="s">
        <v>56</v>
      </c>
      <c r="G3526" t="s">
        <v>24</v>
      </c>
      <c r="H3526" t="s">
        <v>51</v>
      </c>
      <c r="I3526" t="s">
        <v>26</v>
      </c>
      <c r="J3526" t="s">
        <v>27</v>
      </c>
      <c r="K3526">
        <v>2</v>
      </c>
      <c r="L3526">
        <v>42</v>
      </c>
      <c r="M3526">
        <v>0.05</v>
      </c>
      <c r="N3526">
        <v>79.8</v>
      </c>
      <c r="O3526">
        <v>31.8</v>
      </c>
      <c r="P3526" t="s">
        <v>28</v>
      </c>
      <c r="Q3526" t="s">
        <v>91</v>
      </c>
      <c r="R3526" t="s">
        <v>36</v>
      </c>
      <c r="S3526">
        <v>2.9</v>
      </c>
      <c r="T3526">
        <f>YEAR(tblOrders[[#This Row],[Order Date]])</f>
        <v>2025</v>
      </c>
      <c r="U3526" t="str">
        <f>TEXT(tblOrders[[#This Row],[Order Date]],"mmm-yyyy")</f>
        <v>Jun-2025</v>
      </c>
      <c r="V3526" s="4">
        <f>tblOrders[[#This Row],[Profit]]/tblOrders[[#This Row],[Sales Amount]]</f>
        <v>0.39849624060150379</v>
      </c>
      <c r="W3526" t="str">
        <f>VLOOKUP(tblOrders[[#This Row],[City]],CityRegion,2,0)</f>
        <v>South</v>
      </c>
      <c r="X3526" t="str">
        <f>VLOOKUP(tblOrders[[#This Row],[City]],lookups!A:C,3,0)</f>
        <v>Karnataka</v>
      </c>
    </row>
    <row r="3527" spans="1:24" x14ac:dyDescent="0.25">
      <c r="A3527" t="s">
        <v>5497</v>
      </c>
      <c r="B3527" s="1">
        <v>45864</v>
      </c>
      <c r="C3527" t="s">
        <v>3521</v>
      </c>
      <c r="D3527" t="s">
        <v>21</v>
      </c>
      <c r="E3527" t="s">
        <v>79</v>
      </c>
      <c r="F3527" t="s">
        <v>80</v>
      </c>
      <c r="G3527" t="s">
        <v>68</v>
      </c>
      <c r="H3527" t="s">
        <v>81</v>
      </c>
      <c r="I3527" t="s">
        <v>76</v>
      </c>
      <c r="J3527" t="s">
        <v>45</v>
      </c>
      <c r="K3527">
        <v>5</v>
      </c>
      <c r="L3527">
        <v>799</v>
      </c>
      <c r="M3527">
        <v>0.05</v>
      </c>
      <c r="N3527">
        <v>3795.25</v>
      </c>
      <c r="O3527">
        <v>695.25</v>
      </c>
      <c r="P3527" t="s">
        <v>28</v>
      </c>
      <c r="Q3527" t="s">
        <v>86</v>
      </c>
      <c r="R3527" t="s">
        <v>30</v>
      </c>
      <c r="S3527">
        <v>4.7</v>
      </c>
      <c r="T3527">
        <f>YEAR(tblOrders[[#This Row],[Order Date]])</f>
        <v>2025</v>
      </c>
      <c r="U3527" t="str">
        <f>TEXT(tblOrders[[#This Row],[Order Date]],"mmm-yyyy")</f>
        <v>Jul-2025</v>
      </c>
      <c r="V3527" s="4">
        <f>tblOrders[[#This Row],[Profit]]/tblOrders[[#This Row],[Sales Amount]]</f>
        <v>0.18318951320729859</v>
      </c>
      <c r="W3527" t="str">
        <f>VLOOKUP(tblOrders[[#This Row],[City]],CityRegion,2,0)</f>
        <v>South</v>
      </c>
      <c r="X3527" t="str">
        <f>VLOOKUP(tblOrders[[#This Row],[City]],lookups!A:C,3,0)</f>
        <v>Kerala</v>
      </c>
    </row>
    <row r="3528" spans="1:24" x14ac:dyDescent="0.25">
      <c r="A3528" t="s">
        <v>5498</v>
      </c>
      <c r="B3528" s="1">
        <v>45844</v>
      </c>
      <c r="C3528" t="s">
        <v>5499</v>
      </c>
      <c r="D3528" t="s">
        <v>21</v>
      </c>
      <c r="E3528" t="s">
        <v>22</v>
      </c>
      <c r="F3528" t="s">
        <v>23</v>
      </c>
      <c r="G3528" t="s">
        <v>24</v>
      </c>
      <c r="H3528" t="s">
        <v>25</v>
      </c>
      <c r="I3528" t="s">
        <v>57</v>
      </c>
      <c r="J3528" t="s">
        <v>45</v>
      </c>
      <c r="K3528">
        <v>1</v>
      </c>
      <c r="L3528">
        <v>190</v>
      </c>
      <c r="M3528">
        <v>0.2</v>
      </c>
      <c r="N3528">
        <v>152</v>
      </c>
      <c r="O3528">
        <v>27</v>
      </c>
      <c r="P3528" t="s">
        <v>111</v>
      </c>
      <c r="Q3528" t="s">
        <v>29</v>
      </c>
      <c r="R3528" t="s">
        <v>36</v>
      </c>
      <c r="S3528">
        <v>3.3</v>
      </c>
      <c r="T3528">
        <f>YEAR(tblOrders[[#This Row],[Order Date]])</f>
        <v>2025</v>
      </c>
      <c r="U3528" t="str">
        <f>TEXT(tblOrders[[#This Row],[Order Date]],"mmm-yyyy")</f>
        <v>Jul-2025</v>
      </c>
      <c r="V3528" s="4">
        <f>tblOrders[[#This Row],[Profit]]/tblOrders[[#This Row],[Sales Amount]]</f>
        <v>0.17763157894736842</v>
      </c>
      <c r="W3528" t="str">
        <f>VLOOKUP(tblOrders[[#This Row],[City]],CityRegion,2,0)</f>
        <v>South</v>
      </c>
      <c r="X3528" t="str">
        <f>VLOOKUP(tblOrders[[#This Row],[City]],lookups!A:C,3,0)</f>
        <v>Kerala</v>
      </c>
    </row>
    <row r="3529" spans="1:24" x14ac:dyDescent="0.25">
      <c r="A3529" t="s">
        <v>5500</v>
      </c>
      <c r="B3529" s="1">
        <v>45811</v>
      </c>
      <c r="C3529" t="s">
        <v>1455</v>
      </c>
      <c r="D3529" t="s">
        <v>39</v>
      </c>
      <c r="E3529" t="s">
        <v>49</v>
      </c>
      <c r="F3529" t="s">
        <v>50</v>
      </c>
      <c r="G3529" t="s">
        <v>24</v>
      </c>
      <c r="H3529" t="s">
        <v>51</v>
      </c>
      <c r="I3529" t="s">
        <v>139</v>
      </c>
      <c r="J3529" t="s">
        <v>34</v>
      </c>
      <c r="K3529">
        <v>1</v>
      </c>
      <c r="L3529">
        <v>85</v>
      </c>
      <c r="M3529">
        <v>0.15</v>
      </c>
      <c r="N3529">
        <v>72.25</v>
      </c>
      <c r="O3529">
        <v>20.25</v>
      </c>
      <c r="P3529" t="s">
        <v>28</v>
      </c>
      <c r="Q3529" t="s">
        <v>29</v>
      </c>
      <c r="R3529" t="s">
        <v>36</v>
      </c>
      <c r="S3529">
        <v>3.9</v>
      </c>
      <c r="T3529">
        <f>YEAR(tblOrders[[#This Row],[Order Date]])</f>
        <v>2025</v>
      </c>
      <c r="U3529" t="str">
        <f>TEXT(tblOrders[[#This Row],[Order Date]],"mmm-yyyy")</f>
        <v>Jun-2025</v>
      </c>
      <c r="V3529" s="4">
        <f>tblOrders[[#This Row],[Profit]]/tblOrders[[#This Row],[Sales Amount]]</f>
        <v>0.28027681660899656</v>
      </c>
      <c r="W3529" t="str">
        <f>VLOOKUP(tblOrders[[#This Row],[City]],CityRegion,2,0)</f>
        <v>South</v>
      </c>
      <c r="X3529" t="str">
        <f>VLOOKUP(tblOrders[[#This Row],[City]],lookups!A:C,3,0)</f>
        <v>Tamil Nadu</v>
      </c>
    </row>
    <row r="3530" spans="1:24" x14ac:dyDescent="0.25">
      <c r="A3530" t="s">
        <v>5501</v>
      </c>
      <c r="B3530" s="1">
        <v>45847</v>
      </c>
      <c r="C3530" t="s">
        <v>670</v>
      </c>
      <c r="D3530" t="s">
        <v>39</v>
      </c>
      <c r="E3530" t="s">
        <v>55</v>
      </c>
      <c r="F3530" t="s">
        <v>56</v>
      </c>
      <c r="G3530" t="s">
        <v>24</v>
      </c>
      <c r="H3530" t="s">
        <v>51</v>
      </c>
      <c r="I3530" t="s">
        <v>139</v>
      </c>
      <c r="J3530" t="s">
        <v>34</v>
      </c>
      <c r="K3530">
        <v>1</v>
      </c>
      <c r="L3530">
        <v>42</v>
      </c>
      <c r="M3530">
        <v>0.2</v>
      </c>
      <c r="N3530">
        <v>33.6</v>
      </c>
      <c r="O3530">
        <v>9.6</v>
      </c>
      <c r="P3530" t="s">
        <v>111</v>
      </c>
      <c r="Q3530" t="s">
        <v>35</v>
      </c>
      <c r="R3530" t="s">
        <v>36</v>
      </c>
      <c r="S3530">
        <v>2.6</v>
      </c>
      <c r="T3530">
        <f>YEAR(tblOrders[[#This Row],[Order Date]])</f>
        <v>2025</v>
      </c>
      <c r="U3530" t="str">
        <f>TEXT(tblOrders[[#This Row],[Order Date]],"mmm-yyyy")</f>
        <v>Jul-2025</v>
      </c>
      <c r="V3530" s="4">
        <f>tblOrders[[#This Row],[Profit]]/tblOrders[[#This Row],[Sales Amount]]</f>
        <v>0.2857142857142857</v>
      </c>
      <c r="W3530" t="str">
        <f>VLOOKUP(tblOrders[[#This Row],[City]],CityRegion,2,0)</f>
        <v>South</v>
      </c>
      <c r="X3530" t="str">
        <f>VLOOKUP(tblOrders[[#This Row],[City]],lookups!A:C,3,0)</f>
        <v>Tamil Nadu</v>
      </c>
    </row>
    <row r="3531" spans="1:24" x14ac:dyDescent="0.25">
      <c r="A3531" t="s">
        <v>5502</v>
      </c>
      <c r="B3531" s="1">
        <v>45777</v>
      </c>
      <c r="C3531" t="s">
        <v>2358</v>
      </c>
      <c r="D3531" t="s">
        <v>21</v>
      </c>
      <c r="E3531" t="s">
        <v>55</v>
      </c>
      <c r="F3531" t="s">
        <v>56</v>
      </c>
      <c r="G3531" t="s">
        <v>24</v>
      </c>
      <c r="H3531" t="s">
        <v>51</v>
      </c>
      <c r="I3531" t="s">
        <v>130</v>
      </c>
      <c r="J3531" t="s">
        <v>27</v>
      </c>
      <c r="K3531">
        <v>5</v>
      </c>
      <c r="L3531">
        <v>42</v>
      </c>
      <c r="M3531">
        <v>0</v>
      </c>
      <c r="N3531">
        <v>210</v>
      </c>
      <c r="O3531">
        <v>90</v>
      </c>
      <c r="P3531" t="s">
        <v>28</v>
      </c>
      <c r="Q3531" t="s">
        <v>86</v>
      </c>
      <c r="R3531" t="s">
        <v>123</v>
      </c>
      <c r="S3531">
        <v>3.2</v>
      </c>
      <c r="T3531">
        <f>YEAR(tblOrders[[#This Row],[Order Date]])</f>
        <v>2025</v>
      </c>
      <c r="U3531" t="str">
        <f>TEXT(tblOrders[[#This Row],[Order Date]],"mmm-yyyy")</f>
        <v>Apr-2025</v>
      </c>
      <c r="V3531" s="4">
        <f>tblOrders[[#This Row],[Profit]]/tblOrders[[#This Row],[Sales Amount]]</f>
        <v>0.42857142857142855</v>
      </c>
      <c r="W3531" t="str">
        <f>VLOOKUP(tblOrders[[#This Row],[City]],CityRegion,2,0)</f>
        <v>West</v>
      </c>
      <c r="X3531" t="str">
        <f>VLOOKUP(tblOrders[[#This Row],[City]],lookups!A:C,3,0)</f>
        <v>Maharashtra</v>
      </c>
    </row>
    <row r="3532" spans="1:24" x14ac:dyDescent="0.25">
      <c r="A3532" t="s">
        <v>5503</v>
      </c>
      <c r="B3532" s="1">
        <v>45772</v>
      </c>
      <c r="C3532" t="s">
        <v>5147</v>
      </c>
      <c r="D3532" t="s">
        <v>21</v>
      </c>
      <c r="E3532" t="s">
        <v>101</v>
      </c>
      <c r="F3532" t="s">
        <v>102</v>
      </c>
      <c r="G3532" t="s">
        <v>24</v>
      </c>
      <c r="H3532" t="s">
        <v>103</v>
      </c>
      <c r="I3532" t="s">
        <v>70</v>
      </c>
      <c r="J3532" t="s">
        <v>27</v>
      </c>
      <c r="K3532">
        <v>5</v>
      </c>
      <c r="L3532">
        <v>120</v>
      </c>
      <c r="M3532">
        <v>0.05</v>
      </c>
      <c r="N3532">
        <v>570</v>
      </c>
      <c r="O3532">
        <v>180</v>
      </c>
      <c r="P3532" t="s">
        <v>28</v>
      </c>
      <c r="Q3532" t="s">
        <v>29</v>
      </c>
      <c r="R3532" t="s">
        <v>30</v>
      </c>
      <c r="S3532">
        <v>3.8</v>
      </c>
      <c r="T3532">
        <f>YEAR(tblOrders[[#This Row],[Order Date]])</f>
        <v>2025</v>
      </c>
      <c r="U3532" t="str">
        <f>TEXT(tblOrders[[#This Row],[Order Date]],"mmm-yyyy")</f>
        <v>Apr-2025</v>
      </c>
      <c r="V3532" s="4">
        <f>tblOrders[[#This Row],[Profit]]/tblOrders[[#This Row],[Sales Amount]]</f>
        <v>0.31578947368421051</v>
      </c>
      <c r="W3532" t="str">
        <f>VLOOKUP(tblOrders[[#This Row],[City]],CityRegion,2,0)</f>
        <v>South</v>
      </c>
      <c r="X3532" t="str">
        <f>VLOOKUP(tblOrders[[#This Row],[City]],lookups!A:C,3,0)</f>
        <v>Telengana</v>
      </c>
    </row>
    <row r="3533" spans="1:24" x14ac:dyDescent="0.25">
      <c r="A3533" t="s">
        <v>5504</v>
      </c>
      <c r="B3533" s="1">
        <v>45852</v>
      </c>
      <c r="C3533" t="s">
        <v>5430</v>
      </c>
      <c r="D3533" t="s">
        <v>39</v>
      </c>
      <c r="E3533" t="s">
        <v>55</v>
      </c>
      <c r="F3533" t="s">
        <v>56</v>
      </c>
      <c r="G3533" t="s">
        <v>24</v>
      </c>
      <c r="H3533" t="s">
        <v>51</v>
      </c>
      <c r="I3533" t="s">
        <v>52</v>
      </c>
      <c r="J3533" t="s">
        <v>27</v>
      </c>
      <c r="K3533">
        <v>5</v>
      </c>
      <c r="L3533">
        <v>42</v>
      </c>
      <c r="M3533">
        <v>0</v>
      </c>
      <c r="N3533">
        <v>210</v>
      </c>
      <c r="O3533">
        <v>90</v>
      </c>
      <c r="P3533" t="s">
        <v>148</v>
      </c>
      <c r="Q3533" t="s">
        <v>86</v>
      </c>
      <c r="R3533" t="s">
        <v>36</v>
      </c>
      <c r="S3533">
        <v>4.5</v>
      </c>
      <c r="T3533">
        <f>YEAR(tblOrders[[#This Row],[Order Date]])</f>
        <v>2025</v>
      </c>
      <c r="U3533" t="str">
        <f>TEXT(tblOrders[[#This Row],[Order Date]],"mmm-yyyy")</f>
        <v>Jul-2025</v>
      </c>
      <c r="V3533" s="4">
        <f>tblOrders[[#This Row],[Profit]]/tblOrders[[#This Row],[Sales Amount]]</f>
        <v>0.42857142857142855</v>
      </c>
      <c r="W3533" t="str">
        <f>VLOOKUP(tblOrders[[#This Row],[City]],CityRegion,2,0)</f>
        <v>South</v>
      </c>
      <c r="X3533" t="str">
        <f>VLOOKUP(tblOrders[[#This Row],[City]],lookups!A:C,3,0)</f>
        <v>Kerala</v>
      </c>
    </row>
    <row r="3534" spans="1:24" x14ac:dyDescent="0.25">
      <c r="A3534" t="s">
        <v>5505</v>
      </c>
      <c r="B3534" s="1">
        <v>45937</v>
      </c>
      <c r="C3534" t="s">
        <v>3510</v>
      </c>
      <c r="D3534" t="s">
        <v>39</v>
      </c>
      <c r="E3534" t="s">
        <v>114</v>
      </c>
      <c r="F3534" t="s">
        <v>115</v>
      </c>
      <c r="G3534" t="s">
        <v>42</v>
      </c>
      <c r="H3534" t="s">
        <v>116</v>
      </c>
      <c r="I3534" t="s">
        <v>70</v>
      </c>
      <c r="J3534" t="s">
        <v>27</v>
      </c>
      <c r="K3534">
        <v>4</v>
      </c>
      <c r="L3534">
        <v>12</v>
      </c>
      <c r="M3534">
        <v>0.05</v>
      </c>
      <c r="N3534">
        <v>45.6</v>
      </c>
      <c r="O3534">
        <v>21.6</v>
      </c>
      <c r="P3534" t="s">
        <v>111</v>
      </c>
      <c r="Q3534" t="s">
        <v>35</v>
      </c>
      <c r="R3534" t="s">
        <v>36</v>
      </c>
      <c r="S3534">
        <v>4.5</v>
      </c>
      <c r="T3534">
        <f>YEAR(tblOrders[[#This Row],[Order Date]])</f>
        <v>2025</v>
      </c>
      <c r="U3534" t="str">
        <f>TEXT(tblOrders[[#This Row],[Order Date]],"mmm-yyyy")</f>
        <v>Oct-2025</v>
      </c>
      <c r="V3534" s="4">
        <f>tblOrders[[#This Row],[Profit]]/tblOrders[[#This Row],[Sales Amount]]</f>
        <v>0.47368421052631582</v>
      </c>
      <c r="W3534" t="str">
        <f>VLOOKUP(tblOrders[[#This Row],[City]],CityRegion,2,0)</f>
        <v>South</v>
      </c>
      <c r="X3534" t="str">
        <f>VLOOKUP(tblOrders[[#This Row],[City]],lookups!A:C,3,0)</f>
        <v>Telengana</v>
      </c>
    </row>
    <row r="3535" spans="1:24" x14ac:dyDescent="0.25">
      <c r="A3535" t="s">
        <v>5506</v>
      </c>
      <c r="B3535" s="1">
        <v>45765</v>
      </c>
      <c r="C3535" t="s">
        <v>676</v>
      </c>
      <c r="D3535" t="s">
        <v>21</v>
      </c>
      <c r="E3535" t="s">
        <v>49</v>
      </c>
      <c r="F3535" t="s">
        <v>50</v>
      </c>
      <c r="G3535" t="s">
        <v>24</v>
      </c>
      <c r="H3535" t="s">
        <v>51</v>
      </c>
      <c r="I3535" t="s">
        <v>44</v>
      </c>
      <c r="J3535" t="s">
        <v>45</v>
      </c>
      <c r="K3535">
        <v>3</v>
      </c>
      <c r="L3535">
        <v>85</v>
      </c>
      <c r="M3535">
        <v>0.15</v>
      </c>
      <c r="N3535">
        <v>216.75</v>
      </c>
      <c r="O3535">
        <v>60.75</v>
      </c>
      <c r="P3535" t="s">
        <v>28</v>
      </c>
      <c r="Q3535" t="s">
        <v>35</v>
      </c>
      <c r="R3535" t="s">
        <v>36</v>
      </c>
      <c r="S3535">
        <v>4.0999999999999996</v>
      </c>
      <c r="T3535">
        <f>YEAR(tblOrders[[#This Row],[Order Date]])</f>
        <v>2025</v>
      </c>
      <c r="U3535" t="str">
        <f>TEXT(tblOrders[[#This Row],[Order Date]],"mmm-yyyy")</f>
        <v>Apr-2025</v>
      </c>
      <c r="V3535" s="4">
        <f>tblOrders[[#This Row],[Profit]]/tblOrders[[#This Row],[Sales Amount]]</f>
        <v>0.28027681660899656</v>
      </c>
      <c r="W3535" t="str">
        <f>VLOOKUP(tblOrders[[#This Row],[City]],CityRegion,2,0)</f>
        <v>South</v>
      </c>
      <c r="X3535" t="str">
        <f>VLOOKUP(tblOrders[[#This Row],[City]],lookups!A:C,3,0)</f>
        <v>Kerala</v>
      </c>
    </row>
    <row r="3536" spans="1:24" x14ac:dyDescent="0.25">
      <c r="A3536" t="s">
        <v>5507</v>
      </c>
      <c r="B3536" s="1">
        <v>45711</v>
      </c>
      <c r="C3536" t="s">
        <v>4316</v>
      </c>
      <c r="D3536" t="s">
        <v>21</v>
      </c>
      <c r="E3536" t="s">
        <v>108</v>
      </c>
      <c r="F3536" t="s">
        <v>109</v>
      </c>
      <c r="G3536" t="s">
        <v>62</v>
      </c>
      <c r="H3536" t="s">
        <v>110</v>
      </c>
      <c r="I3536" t="s">
        <v>70</v>
      </c>
      <c r="J3536" t="s">
        <v>34</v>
      </c>
      <c r="K3536">
        <v>4</v>
      </c>
      <c r="L3536">
        <v>110</v>
      </c>
      <c r="M3536">
        <v>0.1</v>
      </c>
      <c r="N3536">
        <v>396</v>
      </c>
      <c r="O3536">
        <v>124</v>
      </c>
      <c r="P3536" t="s">
        <v>28</v>
      </c>
      <c r="Q3536" t="s">
        <v>46</v>
      </c>
      <c r="R3536" t="s">
        <v>36</v>
      </c>
      <c r="S3536">
        <v>2.7</v>
      </c>
      <c r="T3536">
        <f>YEAR(tblOrders[[#This Row],[Order Date]])</f>
        <v>2025</v>
      </c>
      <c r="U3536" t="str">
        <f>TEXT(tblOrders[[#This Row],[Order Date]],"mmm-yyyy")</f>
        <v>Feb-2025</v>
      </c>
      <c r="V3536" s="4">
        <f>tblOrders[[#This Row],[Profit]]/tblOrders[[#This Row],[Sales Amount]]</f>
        <v>0.31313131313131315</v>
      </c>
      <c r="W3536" t="str">
        <f>VLOOKUP(tblOrders[[#This Row],[City]],CityRegion,2,0)</f>
        <v>South</v>
      </c>
      <c r="X3536" t="str">
        <f>VLOOKUP(tblOrders[[#This Row],[City]],lookups!A:C,3,0)</f>
        <v>Telengana</v>
      </c>
    </row>
    <row r="3537" spans="1:24" x14ac:dyDescent="0.25">
      <c r="A3537" t="s">
        <v>5508</v>
      </c>
      <c r="B3537" s="1">
        <v>45977</v>
      </c>
      <c r="C3537" t="s">
        <v>5509</v>
      </c>
      <c r="D3537" t="s">
        <v>21</v>
      </c>
      <c r="E3537" t="s">
        <v>108</v>
      </c>
      <c r="F3537" t="s">
        <v>109</v>
      </c>
      <c r="G3537" t="s">
        <v>62</v>
      </c>
      <c r="H3537" t="s">
        <v>110</v>
      </c>
      <c r="I3537" t="s">
        <v>70</v>
      </c>
      <c r="J3537" t="s">
        <v>27</v>
      </c>
      <c r="K3537">
        <v>2</v>
      </c>
      <c r="L3537">
        <v>110</v>
      </c>
      <c r="M3537">
        <v>0.15</v>
      </c>
      <c r="N3537">
        <v>187</v>
      </c>
      <c r="O3537">
        <v>51</v>
      </c>
      <c r="P3537" t="s">
        <v>85</v>
      </c>
      <c r="Q3537" t="s">
        <v>86</v>
      </c>
      <c r="R3537" t="s">
        <v>36</v>
      </c>
      <c r="S3537">
        <v>3.3</v>
      </c>
      <c r="T3537">
        <f>YEAR(tblOrders[[#This Row],[Order Date]])</f>
        <v>2025</v>
      </c>
      <c r="U3537" t="str">
        <f>TEXT(tblOrders[[#This Row],[Order Date]],"mmm-yyyy")</f>
        <v>Nov-2025</v>
      </c>
      <c r="V3537" s="4">
        <f>tblOrders[[#This Row],[Profit]]/tblOrders[[#This Row],[Sales Amount]]</f>
        <v>0.27272727272727271</v>
      </c>
      <c r="W3537" t="str">
        <f>VLOOKUP(tblOrders[[#This Row],[City]],CityRegion,2,0)</f>
        <v>South</v>
      </c>
      <c r="X3537" t="str">
        <f>VLOOKUP(tblOrders[[#This Row],[City]],lookups!A:C,3,0)</f>
        <v>Telengana</v>
      </c>
    </row>
    <row r="3538" spans="1:24" x14ac:dyDescent="0.25">
      <c r="A3538" t="s">
        <v>5510</v>
      </c>
      <c r="B3538" s="1">
        <v>45668</v>
      </c>
      <c r="C3538" t="s">
        <v>2432</v>
      </c>
      <c r="D3538" t="s">
        <v>21</v>
      </c>
      <c r="E3538" t="s">
        <v>55</v>
      </c>
      <c r="F3538" t="s">
        <v>56</v>
      </c>
      <c r="G3538" t="s">
        <v>24</v>
      </c>
      <c r="H3538" t="s">
        <v>51</v>
      </c>
      <c r="I3538" t="s">
        <v>52</v>
      </c>
      <c r="J3538" t="s">
        <v>27</v>
      </c>
      <c r="K3538">
        <v>4</v>
      </c>
      <c r="L3538">
        <v>42</v>
      </c>
      <c r="M3538">
        <v>0.1</v>
      </c>
      <c r="N3538">
        <v>151.19999999999999</v>
      </c>
      <c r="O3538">
        <v>55.2</v>
      </c>
      <c r="P3538" t="s">
        <v>28</v>
      </c>
      <c r="Q3538" t="s">
        <v>46</v>
      </c>
      <c r="R3538" t="s">
        <v>36</v>
      </c>
      <c r="S3538">
        <v>3.8</v>
      </c>
      <c r="T3538">
        <f>YEAR(tblOrders[[#This Row],[Order Date]])</f>
        <v>2025</v>
      </c>
      <c r="U3538" t="str">
        <f>TEXT(tblOrders[[#This Row],[Order Date]],"mmm-yyyy")</f>
        <v>Jan-2025</v>
      </c>
      <c r="V3538" s="4">
        <f>tblOrders[[#This Row],[Profit]]/tblOrders[[#This Row],[Sales Amount]]</f>
        <v>0.36507936507936511</v>
      </c>
      <c r="W3538" t="str">
        <f>VLOOKUP(tblOrders[[#This Row],[City]],CityRegion,2,0)</f>
        <v>South</v>
      </c>
      <c r="X3538" t="str">
        <f>VLOOKUP(tblOrders[[#This Row],[City]],lookups!A:C,3,0)</f>
        <v>Kerala</v>
      </c>
    </row>
    <row r="3539" spans="1:24" x14ac:dyDescent="0.25">
      <c r="A3539" t="s">
        <v>5511</v>
      </c>
      <c r="B3539" s="1">
        <v>45751</v>
      </c>
      <c r="C3539" t="s">
        <v>5512</v>
      </c>
      <c r="D3539" t="s">
        <v>21</v>
      </c>
      <c r="E3539" t="s">
        <v>94</v>
      </c>
      <c r="F3539" t="s">
        <v>95</v>
      </c>
      <c r="G3539" t="s">
        <v>68</v>
      </c>
      <c r="H3539" t="s">
        <v>96</v>
      </c>
      <c r="I3539" t="s">
        <v>44</v>
      </c>
      <c r="J3539" t="s">
        <v>27</v>
      </c>
      <c r="K3539">
        <v>4</v>
      </c>
      <c r="L3539">
        <v>89</v>
      </c>
      <c r="M3539">
        <v>0.15</v>
      </c>
      <c r="N3539">
        <v>302.60000000000002</v>
      </c>
      <c r="O3539">
        <v>82.6</v>
      </c>
      <c r="P3539" t="s">
        <v>28</v>
      </c>
      <c r="Q3539" t="s">
        <v>46</v>
      </c>
      <c r="R3539" t="s">
        <v>30</v>
      </c>
      <c r="S3539">
        <v>2.6</v>
      </c>
      <c r="T3539">
        <f>YEAR(tblOrders[[#This Row],[Order Date]])</f>
        <v>2025</v>
      </c>
      <c r="U3539" t="str">
        <f>TEXT(tblOrders[[#This Row],[Order Date]],"mmm-yyyy")</f>
        <v>Apr-2025</v>
      </c>
      <c r="V3539" s="4">
        <f>tblOrders[[#This Row],[Profit]]/tblOrders[[#This Row],[Sales Amount]]</f>
        <v>0.27296761401189684</v>
      </c>
      <c r="W3539" t="str">
        <f>VLOOKUP(tblOrders[[#This Row],[City]],CityRegion,2,0)</f>
        <v>South</v>
      </c>
      <c r="X3539" t="str">
        <f>VLOOKUP(tblOrders[[#This Row],[City]],lookups!A:C,3,0)</f>
        <v>Kerala</v>
      </c>
    </row>
    <row r="3540" spans="1:24" x14ac:dyDescent="0.25">
      <c r="A3540" t="s">
        <v>5513</v>
      </c>
      <c r="B3540" s="1">
        <v>45966</v>
      </c>
      <c r="C3540" t="s">
        <v>556</v>
      </c>
      <c r="D3540" t="s">
        <v>21</v>
      </c>
      <c r="E3540" t="s">
        <v>55</v>
      </c>
      <c r="F3540" t="s">
        <v>56</v>
      </c>
      <c r="G3540" t="s">
        <v>24</v>
      </c>
      <c r="H3540" t="s">
        <v>51</v>
      </c>
      <c r="I3540" t="s">
        <v>139</v>
      </c>
      <c r="J3540" t="s">
        <v>27</v>
      </c>
      <c r="K3540">
        <v>5</v>
      </c>
      <c r="L3540">
        <v>42</v>
      </c>
      <c r="M3540">
        <v>0.05</v>
      </c>
      <c r="N3540">
        <v>199.5</v>
      </c>
      <c r="O3540">
        <v>79.5</v>
      </c>
      <c r="P3540" t="s">
        <v>28</v>
      </c>
      <c r="Q3540" t="s">
        <v>29</v>
      </c>
      <c r="R3540" t="s">
        <v>36</v>
      </c>
      <c r="S3540">
        <v>2.9</v>
      </c>
      <c r="T3540">
        <f>YEAR(tblOrders[[#This Row],[Order Date]])</f>
        <v>2025</v>
      </c>
      <c r="U3540" t="str">
        <f>TEXT(tblOrders[[#This Row],[Order Date]],"mmm-yyyy")</f>
        <v>Nov-2025</v>
      </c>
      <c r="V3540" s="4">
        <f>tblOrders[[#This Row],[Profit]]/tblOrders[[#This Row],[Sales Amount]]</f>
        <v>0.39849624060150374</v>
      </c>
      <c r="W3540" t="str">
        <f>VLOOKUP(tblOrders[[#This Row],[City]],CityRegion,2,0)</f>
        <v>South</v>
      </c>
      <c r="X3540" t="str">
        <f>VLOOKUP(tblOrders[[#This Row],[City]],lookups!A:C,3,0)</f>
        <v>Tamil Nadu</v>
      </c>
    </row>
    <row r="3541" spans="1:24" x14ac:dyDescent="0.25">
      <c r="A3541" t="s">
        <v>5514</v>
      </c>
      <c r="B3541" s="1">
        <v>45900</v>
      </c>
      <c r="C3541" t="s">
        <v>3064</v>
      </c>
      <c r="D3541" t="s">
        <v>39</v>
      </c>
      <c r="E3541" t="s">
        <v>108</v>
      </c>
      <c r="F3541" t="s">
        <v>109</v>
      </c>
      <c r="G3541" t="s">
        <v>62</v>
      </c>
      <c r="H3541" t="s">
        <v>110</v>
      </c>
      <c r="I3541" t="s">
        <v>52</v>
      </c>
      <c r="J3541" t="s">
        <v>45</v>
      </c>
      <c r="K3541">
        <v>4</v>
      </c>
      <c r="L3541">
        <v>110</v>
      </c>
      <c r="M3541">
        <v>0.15</v>
      </c>
      <c r="N3541">
        <v>374</v>
      </c>
      <c r="O3541">
        <v>102</v>
      </c>
      <c r="P3541" t="s">
        <v>28</v>
      </c>
      <c r="Q3541" t="s">
        <v>35</v>
      </c>
      <c r="R3541" t="s">
        <v>30</v>
      </c>
      <c r="S3541">
        <v>2.6</v>
      </c>
      <c r="T3541">
        <f>YEAR(tblOrders[[#This Row],[Order Date]])</f>
        <v>2025</v>
      </c>
      <c r="U3541" t="str">
        <f>TEXT(tblOrders[[#This Row],[Order Date]],"mmm-yyyy")</f>
        <v>Aug-2025</v>
      </c>
      <c r="V3541" s="4">
        <f>tblOrders[[#This Row],[Profit]]/tblOrders[[#This Row],[Sales Amount]]</f>
        <v>0.27272727272727271</v>
      </c>
      <c r="W3541" t="str">
        <f>VLOOKUP(tblOrders[[#This Row],[City]],CityRegion,2,0)</f>
        <v>South</v>
      </c>
      <c r="X3541" t="str">
        <f>VLOOKUP(tblOrders[[#This Row],[City]],lookups!A:C,3,0)</f>
        <v>Kerala</v>
      </c>
    </row>
    <row r="3542" spans="1:24" x14ac:dyDescent="0.25">
      <c r="A3542" t="s">
        <v>5515</v>
      </c>
      <c r="B3542" s="1">
        <v>45743</v>
      </c>
      <c r="C3542" t="s">
        <v>5516</v>
      </c>
      <c r="D3542" t="s">
        <v>39</v>
      </c>
      <c r="E3542" t="s">
        <v>40</v>
      </c>
      <c r="F3542" t="s">
        <v>41</v>
      </c>
      <c r="G3542" t="s">
        <v>42</v>
      </c>
      <c r="H3542" t="s">
        <v>43</v>
      </c>
      <c r="I3542" t="s">
        <v>130</v>
      </c>
      <c r="J3542" t="s">
        <v>34</v>
      </c>
      <c r="K3542">
        <v>2</v>
      </c>
      <c r="L3542">
        <v>18</v>
      </c>
      <c r="M3542">
        <v>0.2</v>
      </c>
      <c r="N3542">
        <v>28.8</v>
      </c>
      <c r="O3542">
        <v>10.8</v>
      </c>
      <c r="P3542" t="s">
        <v>28</v>
      </c>
      <c r="Q3542" t="s">
        <v>86</v>
      </c>
      <c r="R3542" t="s">
        <v>36</v>
      </c>
      <c r="S3542">
        <v>2.9</v>
      </c>
      <c r="T3542">
        <f>YEAR(tblOrders[[#This Row],[Order Date]])</f>
        <v>2025</v>
      </c>
      <c r="U3542" t="str">
        <f>TEXT(tblOrders[[#This Row],[Order Date]],"mmm-yyyy")</f>
        <v>Mar-2025</v>
      </c>
      <c r="V3542" s="4">
        <f>tblOrders[[#This Row],[Profit]]/tblOrders[[#This Row],[Sales Amount]]</f>
        <v>0.375</v>
      </c>
      <c r="W3542" t="str">
        <f>VLOOKUP(tblOrders[[#This Row],[City]],CityRegion,2,0)</f>
        <v>West</v>
      </c>
      <c r="X3542" t="str">
        <f>VLOOKUP(tblOrders[[#This Row],[City]],lookups!A:C,3,0)</f>
        <v>Maharashtra</v>
      </c>
    </row>
    <row r="3543" spans="1:24" x14ac:dyDescent="0.25">
      <c r="A3543" t="s">
        <v>5517</v>
      </c>
      <c r="B3543" s="1">
        <v>45850</v>
      </c>
      <c r="C3543" t="s">
        <v>3002</v>
      </c>
      <c r="D3543" t="s">
        <v>39</v>
      </c>
      <c r="E3543" t="s">
        <v>22</v>
      </c>
      <c r="F3543" t="s">
        <v>23</v>
      </c>
      <c r="G3543" t="s">
        <v>24</v>
      </c>
      <c r="H3543" t="s">
        <v>25</v>
      </c>
      <c r="I3543" t="s">
        <v>130</v>
      </c>
      <c r="J3543" t="s">
        <v>34</v>
      </c>
      <c r="K3543">
        <v>3</v>
      </c>
      <c r="L3543">
        <v>190</v>
      </c>
      <c r="M3543">
        <v>0.2</v>
      </c>
      <c r="N3543">
        <v>456</v>
      </c>
      <c r="O3543">
        <v>81</v>
      </c>
      <c r="P3543" t="s">
        <v>28</v>
      </c>
      <c r="Q3543" t="s">
        <v>86</v>
      </c>
      <c r="R3543" t="s">
        <v>36</v>
      </c>
      <c r="S3543">
        <v>4</v>
      </c>
      <c r="T3543">
        <f>YEAR(tblOrders[[#This Row],[Order Date]])</f>
        <v>2025</v>
      </c>
      <c r="U3543" t="str">
        <f>TEXT(tblOrders[[#This Row],[Order Date]],"mmm-yyyy")</f>
        <v>Jul-2025</v>
      </c>
      <c r="V3543" s="4">
        <f>tblOrders[[#This Row],[Profit]]/tblOrders[[#This Row],[Sales Amount]]</f>
        <v>0.17763157894736842</v>
      </c>
      <c r="W3543" t="str">
        <f>VLOOKUP(tblOrders[[#This Row],[City]],CityRegion,2,0)</f>
        <v>West</v>
      </c>
      <c r="X3543" t="str">
        <f>VLOOKUP(tblOrders[[#This Row],[City]],lookups!A:C,3,0)</f>
        <v>Maharashtra</v>
      </c>
    </row>
    <row r="3544" spans="1:24" x14ac:dyDescent="0.25">
      <c r="A3544" t="s">
        <v>5518</v>
      </c>
      <c r="B3544" s="1">
        <v>45832</v>
      </c>
      <c r="C3544" t="s">
        <v>5519</v>
      </c>
      <c r="D3544" t="s">
        <v>21</v>
      </c>
      <c r="E3544" t="s">
        <v>94</v>
      </c>
      <c r="F3544" t="s">
        <v>95</v>
      </c>
      <c r="G3544" t="s">
        <v>68</v>
      </c>
      <c r="H3544" t="s">
        <v>96</v>
      </c>
      <c r="I3544" t="s">
        <v>76</v>
      </c>
      <c r="J3544" t="s">
        <v>34</v>
      </c>
      <c r="K3544">
        <v>4</v>
      </c>
      <c r="L3544">
        <v>89</v>
      </c>
      <c r="M3544">
        <v>0.1</v>
      </c>
      <c r="N3544">
        <v>320.39999999999998</v>
      </c>
      <c r="O3544">
        <v>100.4</v>
      </c>
      <c r="P3544" t="s">
        <v>28</v>
      </c>
      <c r="Q3544" t="s">
        <v>29</v>
      </c>
      <c r="R3544" t="s">
        <v>30</v>
      </c>
      <c r="S3544">
        <v>4.3</v>
      </c>
      <c r="T3544">
        <f>YEAR(tblOrders[[#This Row],[Order Date]])</f>
        <v>2025</v>
      </c>
      <c r="U3544" t="str">
        <f>TEXT(tblOrders[[#This Row],[Order Date]],"mmm-yyyy")</f>
        <v>Jun-2025</v>
      </c>
      <c r="V3544" s="4">
        <f>tblOrders[[#This Row],[Profit]]/tblOrders[[#This Row],[Sales Amount]]</f>
        <v>0.31335830212234711</v>
      </c>
      <c r="W3544" t="str">
        <f>VLOOKUP(tblOrders[[#This Row],[City]],CityRegion,2,0)</f>
        <v>South</v>
      </c>
      <c r="X3544" t="str">
        <f>VLOOKUP(tblOrders[[#This Row],[City]],lookups!A:C,3,0)</f>
        <v>Kerala</v>
      </c>
    </row>
    <row r="3545" spans="1:24" x14ac:dyDescent="0.25">
      <c r="A3545" t="s">
        <v>5520</v>
      </c>
      <c r="B3545" s="1">
        <v>45860</v>
      </c>
      <c r="C3545" t="s">
        <v>2358</v>
      </c>
      <c r="D3545" t="s">
        <v>39</v>
      </c>
      <c r="E3545" t="s">
        <v>49</v>
      </c>
      <c r="F3545" t="s">
        <v>50</v>
      </c>
      <c r="G3545" t="s">
        <v>24</v>
      </c>
      <c r="H3545" t="s">
        <v>51</v>
      </c>
      <c r="I3545" t="s">
        <v>84</v>
      </c>
      <c r="J3545" t="s">
        <v>45</v>
      </c>
      <c r="K3545">
        <v>1</v>
      </c>
      <c r="L3545">
        <v>85</v>
      </c>
      <c r="M3545">
        <v>0.05</v>
      </c>
      <c r="N3545">
        <v>80.75</v>
      </c>
      <c r="O3545">
        <v>28.75</v>
      </c>
      <c r="P3545" t="s">
        <v>28</v>
      </c>
      <c r="Q3545" t="s">
        <v>35</v>
      </c>
      <c r="R3545" t="s">
        <v>36</v>
      </c>
      <c r="S3545">
        <v>4.5</v>
      </c>
      <c r="T3545">
        <f>YEAR(tblOrders[[#This Row],[Order Date]])</f>
        <v>2025</v>
      </c>
      <c r="U3545" t="str">
        <f>TEXT(tblOrders[[#This Row],[Order Date]],"mmm-yyyy")</f>
        <v>Jul-2025</v>
      </c>
      <c r="V3545" s="4">
        <f>tblOrders[[#This Row],[Profit]]/tblOrders[[#This Row],[Sales Amount]]</f>
        <v>0.35603715170278638</v>
      </c>
      <c r="W3545" t="str">
        <f>VLOOKUP(tblOrders[[#This Row],[City]],CityRegion,2,0)</f>
        <v>West</v>
      </c>
      <c r="X3545" t="str">
        <f>VLOOKUP(tblOrders[[#This Row],[City]],lookups!A:C,3,0)</f>
        <v>Maharashtra</v>
      </c>
    </row>
    <row r="3546" spans="1:24" x14ac:dyDescent="0.25">
      <c r="A3546" t="s">
        <v>5521</v>
      </c>
      <c r="B3546" s="1">
        <v>45683</v>
      </c>
      <c r="C3546" t="s">
        <v>3167</v>
      </c>
      <c r="D3546" t="s">
        <v>21</v>
      </c>
      <c r="E3546" t="s">
        <v>73</v>
      </c>
      <c r="F3546" t="s">
        <v>74</v>
      </c>
      <c r="G3546" t="s">
        <v>68</v>
      </c>
      <c r="H3546" t="s">
        <v>75</v>
      </c>
      <c r="I3546" t="s">
        <v>33</v>
      </c>
      <c r="J3546" t="s">
        <v>34</v>
      </c>
      <c r="K3546">
        <v>3</v>
      </c>
      <c r="L3546">
        <v>65</v>
      </c>
      <c r="M3546">
        <v>0.05</v>
      </c>
      <c r="N3546">
        <v>185.25</v>
      </c>
      <c r="O3546">
        <v>71.25</v>
      </c>
      <c r="P3546" t="s">
        <v>28</v>
      </c>
      <c r="Q3546" t="s">
        <v>35</v>
      </c>
      <c r="R3546" t="s">
        <v>30</v>
      </c>
      <c r="S3546">
        <v>4.9000000000000004</v>
      </c>
      <c r="T3546">
        <f>YEAR(tblOrders[[#This Row],[Order Date]])</f>
        <v>2025</v>
      </c>
      <c r="U3546" t="str">
        <f>TEXT(tblOrders[[#This Row],[Order Date]],"mmm-yyyy")</f>
        <v>Jan-2025</v>
      </c>
      <c r="V3546" s="4">
        <f>tblOrders[[#This Row],[Profit]]/tblOrders[[#This Row],[Sales Amount]]</f>
        <v>0.38461538461538464</v>
      </c>
      <c r="W3546" t="str">
        <f>VLOOKUP(tblOrders[[#This Row],[City]],CityRegion,2,0)</f>
        <v>North</v>
      </c>
      <c r="X3546" t="str">
        <f>VLOOKUP(tblOrders[[#This Row],[City]],lookups!A:C,3,0)</f>
        <v>Delhi</v>
      </c>
    </row>
    <row r="3547" spans="1:24" x14ac:dyDescent="0.25">
      <c r="A3547" t="s">
        <v>5522</v>
      </c>
      <c r="B3547" s="1">
        <v>45679</v>
      </c>
      <c r="C3547" t="s">
        <v>3390</v>
      </c>
      <c r="D3547" t="s">
        <v>21</v>
      </c>
      <c r="E3547" t="s">
        <v>101</v>
      </c>
      <c r="F3547" t="s">
        <v>102</v>
      </c>
      <c r="G3547" t="s">
        <v>24</v>
      </c>
      <c r="H3547" t="s">
        <v>103</v>
      </c>
      <c r="I3547" t="s">
        <v>57</v>
      </c>
      <c r="J3547" t="s">
        <v>27</v>
      </c>
      <c r="K3547">
        <v>4</v>
      </c>
      <c r="L3547">
        <v>120</v>
      </c>
      <c r="M3547">
        <v>0</v>
      </c>
      <c r="N3547">
        <v>480</v>
      </c>
      <c r="O3547">
        <v>168</v>
      </c>
      <c r="P3547" t="s">
        <v>28</v>
      </c>
      <c r="Q3547" t="s">
        <v>86</v>
      </c>
      <c r="R3547" t="s">
        <v>30</v>
      </c>
      <c r="S3547">
        <v>3.6</v>
      </c>
      <c r="T3547">
        <f>YEAR(tblOrders[[#This Row],[Order Date]])</f>
        <v>2025</v>
      </c>
      <c r="U3547" t="str">
        <f>TEXT(tblOrders[[#This Row],[Order Date]],"mmm-yyyy")</f>
        <v>Jan-2025</v>
      </c>
      <c r="V3547" s="4">
        <f>tblOrders[[#This Row],[Profit]]/tblOrders[[#This Row],[Sales Amount]]</f>
        <v>0.35</v>
      </c>
      <c r="W3547" t="str">
        <f>VLOOKUP(tblOrders[[#This Row],[City]],CityRegion,2,0)</f>
        <v>South</v>
      </c>
      <c r="X3547" t="str">
        <f>VLOOKUP(tblOrders[[#This Row],[City]],lookups!A:C,3,0)</f>
        <v>Kerala</v>
      </c>
    </row>
    <row r="3548" spans="1:24" x14ac:dyDescent="0.25">
      <c r="A3548" t="s">
        <v>5523</v>
      </c>
      <c r="B3548" s="1">
        <v>45790</v>
      </c>
      <c r="C3548" t="s">
        <v>1267</v>
      </c>
      <c r="D3548" t="s">
        <v>21</v>
      </c>
      <c r="E3548" t="s">
        <v>94</v>
      </c>
      <c r="F3548" t="s">
        <v>95</v>
      </c>
      <c r="G3548" t="s">
        <v>68</v>
      </c>
      <c r="H3548" t="s">
        <v>96</v>
      </c>
      <c r="I3548" t="s">
        <v>57</v>
      </c>
      <c r="J3548" t="s">
        <v>27</v>
      </c>
      <c r="K3548">
        <v>3</v>
      </c>
      <c r="L3548">
        <v>89</v>
      </c>
      <c r="M3548">
        <v>0.1</v>
      </c>
      <c r="N3548">
        <v>240.3</v>
      </c>
      <c r="O3548">
        <v>75.3</v>
      </c>
      <c r="P3548" t="s">
        <v>28</v>
      </c>
      <c r="Q3548" t="s">
        <v>35</v>
      </c>
      <c r="R3548" t="s">
        <v>36</v>
      </c>
      <c r="S3548">
        <v>3.7</v>
      </c>
      <c r="T3548">
        <f>YEAR(tblOrders[[#This Row],[Order Date]])</f>
        <v>2025</v>
      </c>
      <c r="U3548" t="str">
        <f>TEXT(tblOrders[[#This Row],[Order Date]],"mmm-yyyy")</f>
        <v>May-2025</v>
      </c>
      <c r="V3548" s="4">
        <f>tblOrders[[#This Row],[Profit]]/tblOrders[[#This Row],[Sales Amount]]</f>
        <v>0.31335830212234705</v>
      </c>
      <c r="W3548" t="str">
        <f>VLOOKUP(tblOrders[[#This Row],[City]],CityRegion,2,0)</f>
        <v>South</v>
      </c>
      <c r="X3548" t="str">
        <f>VLOOKUP(tblOrders[[#This Row],[City]],lookups!A:C,3,0)</f>
        <v>Kerala</v>
      </c>
    </row>
    <row r="3549" spans="1:24" x14ac:dyDescent="0.25">
      <c r="A3549" t="s">
        <v>5524</v>
      </c>
      <c r="B3549" s="1">
        <v>46018</v>
      </c>
      <c r="C3549" t="s">
        <v>3380</v>
      </c>
      <c r="D3549" t="s">
        <v>21</v>
      </c>
      <c r="E3549" t="s">
        <v>49</v>
      </c>
      <c r="F3549" t="s">
        <v>50</v>
      </c>
      <c r="G3549" t="s">
        <v>24</v>
      </c>
      <c r="H3549" t="s">
        <v>51</v>
      </c>
      <c r="I3549" t="s">
        <v>139</v>
      </c>
      <c r="J3549" t="s">
        <v>27</v>
      </c>
      <c r="K3549">
        <v>1</v>
      </c>
      <c r="L3549">
        <v>85</v>
      </c>
      <c r="M3549">
        <v>0.15</v>
      </c>
      <c r="N3549">
        <v>72.25</v>
      </c>
      <c r="O3549">
        <v>20.25</v>
      </c>
      <c r="P3549" t="s">
        <v>28</v>
      </c>
      <c r="Q3549" t="s">
        <v>91</v>
      </c>
      <c r="R3549" t="s">
        <v>30</v>
      </c>
      <c r="S3549">
        <v>3.6</v>
      </c>
      <c r="T3549">
        <f>YEAR(tblOrders[[#This Row],[Order Date]])</f>
        <v>2025</v>
      </c>
      <c r="U3549" t="str">
        <f>TEXT(tblOrders[[#This Row],[Order Date]],"mmm-yyyy")</f>
        <v>Dec-2025</v>
      </c>
      <c r="V3549" s="4">
        <f>tblOrders[[#This Row],[Profit]]/tblOrders[[#This Row],[Sales Amount]]</f>
        <v>0.28027681660899656</v>
      </c>
      <c r="W3549" t="str">
        <f>VLOOKUP(tblOrders[[#This Row],[City]],CityRegion,2,0)</f>
        <v>South</v>
      </c>
      <c r="X3549" t="str">
        <f>VLOOKUP(tblOrders[[#This Row],[City]],lookups!A:C,3,0)</f>
        <v>Tamil Nadu</v>
      </c>
    </row>
    <row r="3550" spans="1:24" x14ac:dyDescent="0.25">
      <c r="A3550" t="s">
        <v>5525</v>
      </c>
      <c r="B3550" s="1">
        <v>45692</v>
      </c>
      <c r="C3550" t="s">
        <v>1402</v>
      </c>
      <c r="D3550" t="s">
        <v>39</v>
      </c>
      <c r="E3550" t="s">
        <v>49</v>
      </c>
      <c r="F3550" t="s">
        <v>50</v>
      </c>
      <c r="G3550" t="s">
        <v>24</v>
      </c>
      <c r="H3550" t="s">
        <v>51</v>
      </c>
      <c r="I3550" t="s">
        <v>33</v>
      </c>
      <c r="J3550" t="s">
        <v>27</v>
      </c>
      <c r="K3550">
        <v>4</v>
      </c>
      <c r="L3550">
        <v>85</v>
      </c>
      <c r="M3550">
        <v>0</v>
      </c>
      <c r="N3550">
        <v>340</v>
      </c>
      <c r="O3550">
        <v>132</v>
      </c>
      <c r="P3550" t="s">
        <v>85</v>
      </c>
      <c r="Q3550" t="s">
        <v>86</v>
      </c>
      <c r="R3550" t="s">
        <v>36</v>
      </c>
      <c r="S3550">
        <v>3.8</v>
      </c>
      <c r="T3550">
        <f>YEAR(tblOrders[[#This Row],[Order Date]])</f>
        <v>2025</v>
      </c>
      <c r="U3550" t="str">
        <f>TEXT(tblOrders[[#This Row],[Order Date]],"mmm-yyyy")</f>
        <v>Feb-2025</v>
      </c>
      <c r="V3550" s="4">
        <f>tblOrders[[#This Row],[Profit]]/tblOrders[[#This Row],[Sales Amount]]</f>
        <v>0.38823529411764707</v>
      </c>
      <c r="W3550" t="str">
        <f>VLOOKUP(tblOrders[[#This Row],[City]],CityRegion,2,0)</f>
        <v>North</v>
      </c>
      <c r="X3550" t="str">
        <f>VLOOKUP(tblOrders[[#This Row],[City]],lookups!A:C,3,0)</f>
        <v>Delhi</v>
      </c>
    </row>
    <row r="3551" spans="1:24" x14ac:dyDescent="0.25">
      <c r="A3551" t="s">
        <v>5526</v>
      </c>
      <c r="B3551" s="1">
        <v>45751</v>
      </c>
      <c r="C3551" t="s">
        <v>3069</v>
      </c>
      <c r="D3551" t="s">
        <v>39</v>
      </c>
      <c r="E3551" t="s">
        <v>108</v>
      </c>
      <c r="F3551" t="s">
        <v>109</v>
      </c>
      <c r="G3551" t="s">
        <v>62</v>
      </c>
      <c r="H3551" t="s">
        <v>110</v>
      </c>
      <c r="I3551" t="s">
        <v>26</v>
      </c>
      <c r="J3551" t="s">
        <v>27</v>
      </c>
      <c r="K3551">
        <v>4</v>
      </c>
      <c r="L3551">
        <v>110</v>
      </c>
      <c r="M3551">
        <v>0.05</v>
      </c>
      <c r="N3551">
        <v>418</v>
      </c>
      <c r="O3551">
        <v>146</v>
      </c>
      <c r="P3551" t="s">
        <v>28</v>
      </c>
      <c r="Q3551" t="s">
        <v>29</v>
      </c>
      <c r="R3551" t="s">
        <v>36</v>
      </c>
      <c r="S3551">
        <v>3.7</v>
      </c>
      <c r="T3551">
        <f>YEAR(tblOrders[[#This Row],[Order Date]])</f>
        <v>2025</v>
      </c>
      <c r="U3551" t="str">
        <f>TEXT(tblOrders[[#This Row],[Order Date]],"mmm-yyyy")</f>
        <v>Apr-2025</v>
      </c>
      <c r="V3551" s="4">
        <f>tblOrders[[#This Row],[Profit]]/tblOrders[[#This Row],[Sales Amount]]</f>
        <v>0.34928229665071769</v>
      </c>
      <c r="W3551" t="str">
        <f>VLOOKUP(tblOrders[[#This Row],[City]],CityRegion,2,0)</f>
        <v>South</v>
      </c>
      <c r="X3551" t="str">
        <f>VLOOKUP(tblOrders[[#This Row],[City]],lookups!A:C,3,0)</f>
        <v>Karnataka</v>
      </c>
    </row>
    <row r="3552" spans="1:24" x14ac:dyDescent="0.25">
      <c r="A3552" t="s">
        <v>5527</v>
      </c>
      <c r="B3552" s="1">
        <v>45797</v>
      </c>
      <c r="C3552" t="s">
        <v>1986</v>
      </c>
      <c r="D3552" t="s">
        <v>21</v>
      </c>
      <c r="E3552" t="s">
        <v>22</v>
      </c>
      <c r="F3552" t="s">
        <v>23</v>
      </c>
      <c r="G3552" t="s">
        <v>24</v>
      </c>
      <c r="H3552" t="s">
        <v>25</v>
      </c>
      <c r="I3552" t="s">
        <v>76</v>
      </c>
      <c r="J3552" t="s">
        <v>34</v>
      </c>
      <c r="K3552">
        <v>1</v>
      </c>
      <c r="L3552">
        <v>190</v>
      </c>
      <c r="M3552">
        <v>0.1</v>
      </c>
      <c r="N3552">
        <v>171</v>
      </c>
      <c r="O3552">
        <v>46</v>
      </c>
      <c r="P3552" t="s">
        <v>28</v>
      </c>
      <c r="Q3552" t="s">
        <v>86</v>
      </c>
      <c r="R3552" t="s">
        <v>36</v>
      </c>
      <c r="S3552">
        <v>4.0999999999999996</v>
      </c>
      <c r="T3552">
        <f>YEAR(tblOrders[[#This Row],[Order Date]])</f>
        <v>2025</v>
      </c>
      <c r="U3552" t="str">
        <f>TEXT(tblOrders[[#This Row],[Order Date]],"mmm-yyyy")</f>
        <v>May-2025</v>
      </c>
      <c r="V3552" s="4">
        <f>tblOrders[[#This Row],[Profit]]/tblOrders[[#This Row],[Sales Amount]]</f>
        <v>0.26900584795321636</v>
      </c>
      <c r="W3552" t="str">
        <f>VLOOKUP(tblOrders[[#This Row],[City]],CityRegion,2,0)</f>
        <v>South</v>
      </c>
      <c r="X3552" t="str">
        <f>VLOOKUP(tblOrders[[#This Row],[City]],lookups!A:C,3,0)</f>
        <v>Kerala</v>
      </c>
    </row>
    <row r="3553" spans="1:24" x14ac:dyDescent="0.25">
      <c r="A3553" t="s">
        <v>5528</v>
      </c>
      <c r="B3553" s="1">
        <v>45797</v>
      </c>
      <c r="C3553" t="s">
        <v>4459</v>
      </c>
      <c r="D3553" t="s">
        <v>39</v>
      </c>
      <c r="E3553" t="s">
        <v>73</v>
      </c>
      <c r="F3553" t="s">
        <v>74</v>
      </c>
      <c r="G3553" t="s">
        <v>68</v>
      </c>
      <c r="H3553" t="s">
        <v>75</v>
      </c>
      <c r="I3553" t="s">
        <v>76</v>
      </c>
      <c r="J3553" t="s">
        <v>27</v>
      </c>
      <c r="K3553">
        <v>1</v>
      </c>
      <c r="L3553">
        <v>65</v>
      </c>
      <c r="M3553">
        <v>0.05</v>
      </c>
      <c r="N3553">
        <v>61.75</v>
      </c>
      <c r="O3553">
        <v>23.75</v>
      </c>
      <c r="P3553" t="s">
        <v>28</v>
      </c>
      <c r="Q3553" t="s">
        <v>29</v>
      </c>
      <c r="R3553" t="s">
        <v>36</v>
      </c>
      <c r="S3553">
        <v>3.5</v>
      </c>
      <c r="T3553">
        <f>YEAR(tblOrders[[#This Row],[Order Date]])</f>
        <v>2025</v>
      </c>
      <c r="U3553" t="str">
        <f>TEXT(tblOrders[[#This Row],[Order Date]],"mmm-yyyy")</f>
        <v>May-2025</v>
      </c>
      <c r="V3553" s="4">
        <f>tblOrders[[#This Row],[Profit]]/tblOrders[[#This Row],[Sales Amount]]</f>
        <v>0.38461538461538464</v>
      </c>
      <c r="W3553" t="str">
        <f>VLOOKUP(tblOrders[[#This Row],[City]],CityRegion,2,0)</f>
        <v>South</v>
      </c>
      <c r="X3553" t="str">
        <f>VLOOKUP(tblOrders[[#This Row],[City]],lookups!A:C,3,0)</f>
        <v>Kerala</v>
      </c>
    </row>
    <row r="3554" spans="1:24" x14ac:dyDescent="0.25">
      <c r="A3554" t="s">
        <v>5529</v>
      </c>
      <c r="B3554" s="1">
        <v>45737</v>
      </c>
      <c r="C3554" t="s">
        <v>363</v>
      </c>
      <c r="D3554" t="s">
        <v>21</v>
      </c>
      <c r="E3554" t="s">
        <v>73</v>
      </c>
      <c r="F3554" t="s">
        <v>74</v>
      </c>
      <c r="G3554" t="s">
        <v>68</v>
      </c>
      <c r="H3554" t="s">
        <v>75</v>
      </c>
      <c r="I3554" t="s">
        <v>70</v>
      </c>
      <c r="J3554" t="s">
        <v>27</v>
      </c>
      <c r="K3554">
        <v>3</v>
      </c>
      <c r="L3554">
        <v>65</v>
      </c>
      <c r="M3554">
        <v>0.1</v>
      </c>
      <c r="N3554">
        <v>175.5</v>
      </c>
      <c r="O3554">
        <v>61.5</v>
      </c>
      <c r="P3554" t="s">
        <v>28</v>
      </c>
      <c r="Q3554" t="s">
        <v>91</v>
      </c>
      <c r="R3554" t="s">
        <v>30</v>
      </c>
      <c r="S3554">
        <v>4.8</v>
      </c>
      <c r="T3554">
        <f>YEAR(tblOrders[[#This Row],[Order Date]])</f>
        <v>2025</v>
      </c>
      <c r="U3554" t="str">
        <f>TEXT(tblOrders[[#This Row],[Order Date]],"mmm-yyyy")</f>
        <v>Mar-2025</v>
      </c>
      <c r="V3554" s="4">
        <f>tblOrders[[#This Row],[Profit]]/tblOrders[[#This Row],[Sales Amount]]</f>
        <v>0.3504273504273504</v>
      </c>
      <c r="W3554" t="str">
        <f>VLOOKUP(tblOrders[[#This Row],[City]],CityRegion,2,0)</f>
        <v>South</v>
      </c>
      <c r="X3554" t="str">
        <f>VLOOKUP(tblOrders[[#This Row],[City]],lookups!A:C,3,0)</f>
        <v>Telengana</v>
      </c>
    </row>
    <row r="3555" spans="1:24" x14ac:dyDescent="0.25">
      <c r="A3555" t="s">
        <v>5530</v>
      </c>
      <c r="B3555" s="1">
        <v>45685</v>
      </c>
      <c r="C3555" t="s">
        <v>5381</v>
      </c>
      <c r="D3555" t="s">
        <v>39</v>
      </c>
      <c r="E3555" t="s">
        <v>94</v>
      </c>
      <c r="F3555" t="s">
        <v>95</v>
      </c>
      <c r="G3555" t="s">
        <v>68</v>
      </c>
      <c r="H3555" t="s">
        <v>96</v>
      </c>
      <c r="I3555" t="s">
        <v>44</v>
      </c>
      <c r="J3555" t="s">
        <v>27</v>
      </c>
      <c r="K3555">
        <v>1</v>
      </c>
      <c r="L3555">
        <v>89</v>
      </c>
      <c r="M3555">
        <v>0.05</v>
      </c>
      <c r="N3555">
        <v>84.55</v>
      </c>
      <c r="O3555">
        <v>29.55</v>
      </c>
      <c r="P3555" t="s">
        <v>28</v>
      </c>
      <c r="Q3555" t="s">
        <v>46</v>
      </c>
      <c r="R3555" t="s">
        <v>36</v>
      </c>
      <c r="S3555">
        <v>4.9000000000000004</v>
      </c>
      <c r="T3555">
        <f>YEAR(tblOrders[[#This Row],[Order Date]])</f>
        <v>2025</v>
      </c>
      <c r="U3555" t="str">
        <f>TEXT(tblOrders[[#This Row],[Order Date]],"mmm-yyyy")</f>
        <v>Jan-2025</v>
      </c>
      <c r="V3555" s="4">
        <f>tblOrders[[#This Row],[Profit]]/tblOrders[[#This Row],[Sales Amount]]</f>
        <v>0.34949733885274986</v>
      </c>
      <c r="W3555" t="str">
        <f>VLOOKUP(tblOrders[[#This Row],[City]],CityRegion,2,0)</f>
        <v>South</v>
      </c>
      <c r="X3555" t="str">
        <f>VLOOKUP(tblOrders[[#This Row],[City]],lookups!A:C,3,0)</f>
        <v>Kerala</v>
      </c>
    </row>
    <row r="3556" spans="1:24" x14ac:dyDescent="0.25">
      <c r="A3556" t="s">
        <v>5531</v>
      </c>
      <c r="B3556" s="1">
        <v>45770</v>
      </c>
      <c r="C3556" t="s">
        <v>4599</v>
      </c>
      <c r="D3556" t="s">
        <v>21</v>
      </c>
      <c r="E3556" t="s">
        <v>49</v>
      </c>
      <c r="F3556" t="s">
        <v>50</v>
      </c>
      <c r="G3556" t="s">
        <v>24</v>
      </c>
      <c r="H3556" t="s">
        <v>51</v>
      </c>
      <c r="I3556" t="s">
        <v>139</v>
      </c>
      <c r="J3556" t="s">
        <v>34</v>
      </c>
      <c r="K3556">
        <v>2</v>
      </c>
      <c r="L3556">
        <v>85</v>
      </c>
      <c r="M3556">
        <v>0.2</v>
      </c>
      <c r="N3556">
        <v>136</v>
      </c>
      <c r="O3556">
        <v>32</v>
      </c>
      <c r="P3556" t="s">
        <v>111</v>
      </c>
      <c r="Q3556" t="s">
        <v>86</v>
      </c>
      <c r="R3556" t="s">
        <v>36</v>
      </c>
      <c r="S3556">
        <v>4.4000000000000004</v>
      </c>
      <c r="T3556">
        <f>YEAR(tblOrders[[#This Row],[Order Date]])</f>
        <v>2025</v>
      </c>
      <c r="U3556" t="str">
        <f>TEXT(tblOrders[[#This Row],[Order Date]],"mmm-yyyy")</f>
        <v>Apr-2025</v>
      </c>
      <c r="V3556" s="4">
        <f>tblOrders[[#This Row],[Profit]]/tblOrders[[#This Row],[Sales Amount]]</f>
        <v>0.23529411764705882</v>
      </c>
      <c r="W3556" t="str">
        <f>VLOOKUP(tblOrders[[#This Row],[City]],CityRegion,2,0)</f>
        <v>South</v>
      </c>
      <c r="X3556" t="str">
        <f>VLOOKUP(tblOrders[[#This Row],[City]],lookups!A:C,3,0)</f>
        <v>Tamil Nadu</v>
      </c>
    </row>
    <row r="3557" spans="1:24" x14ac:dyDescent="0.25">
      <c r="A3557" t="s">
        <v>5532</v>
      </c>
      <c r="B3557" s="1">
        <v>45703</v>
      </c>
      <c r="C3557" t="s">
        <v>2658</v>
      </c>
      <c r="D3557" t="s">
        <v>21</v>
      </c>
      <c r="E3557" t="s">
        <v>40</v>
      </c>
      <c r="F3557" t="s">
        <v>41</v>
      </c>
      <c r="G3557" t="s">
        <v>42</v>
      </c>
      <c r="H3557" t="s">
        <v>43</v>
      </c>
      <c r="I3557" t="s">
        <v>44</v>
      </c>
      <c r="J3557" t="s">
        <v>34</v>
      </c>
      <c r="K3557">
        <v>3</v>
      </c>
      <c r="L3557">
        <v>18</v>
      </c>
      <c r="M3557">
        <v>0</v>
      </c>
      <c r="N3557">
        <v>54</v>
      </c>
      <c r="O3557">
        <v>27</v>
      </c>
      <c r="P3557" t="s">
        <v>28</v>
      </c>
      <c r="Q3557" t="s">
        <v>91</v>
      </c>
      <c r="R3557" t="s">
        <v>36</v>
      </c>
      <c r="S3557">
        <v>2.6</v>
      </c>
      <c r="T3557">
        <f>YEAR(tblOrders[[#This Row],[Order Date]])</f>
        <v>2025</v>
      </c>
      <c r="U3557" t="str">
        <f>TEXT(tblOrders[[#This Row],[Order Date]],"mmm-yyyy")</f>
        <v>Feb-2025</v>
      </c>
      <c r="V3557" s="4">
        <f>tblOrders[[#This Row],[Profit]]/tblOrders[[#This Row],[Sales Amount]]</f>
        <v>0.5</v>
      </c>
      <c r="W3557" t="str">
        <f>VLOOKUP(tblOrders[[#This Row],[City]],CityRegion,2,0)</f>
        <v>South</v>
      </c>
      <c r="X3557" t="str">
        <f>VLOOKUP(tblOrders[[#This Row],[City]],lookups!A:C,3,0)</f>
        <v>Kerala</v>
      </c>
    </row>
    <row r="3558" spans="1:24" x14ac:dyDescent="0.25">
      <c r="A3558" t="s">
        <v>5533</v>
      </c>
      <c r="B3558" s="1">
        <v>45883</v>
      </c>
      <c r="C3558" t="s">
        <v>5534</v>
      </c>
      <c r="D3558" t="s">
        <v>39</v>
      </c>
      <c r="E3558" t="s">
        <v>40</v>
      </c>
      <c r="F3558" t="s">
        <v>41</v>
      </c>
      <c r="G3558" t="s">
        <v>42</v>
      </c>
      <c r="H3558" t="s">
        <v>43</v>
      </c>
      <c r="I3558" t="s">
        <v>26</v>
      </c>
      <c r="J3558" t="s">
        <v>27</v>
      </c>
      <c r="K3558">
        <v>4</v>
      </c>
      <c r="L3558">
        <v>18</v>
      </c>
      <c r="M3558">
        <v>0</v>
      </c>
      <c r="N3558">
        <v>72</v>
      </c>
      <c r="O3558">
        <v>36</v>
      </c>
      <c r="P3558" t="s">
        <v>28</v>
      </c>
      <c r="Q3558" t="s">
        <v>46</v>
      </c>
      <c r="R3558" t="s">
        <v>36</v>
      </c>
      <c r="S3558">
        <v>3.3</v>
      </c>
      <c r="T3558">
        <f>YEAR(tblOrders[[#This Row],[Order Date]])</f>
        <v>2025</v>
      </c>
      <c r="U3558" t="str">
        <f>TEXT(tblOrders[[#This Row],[Order Date]],"mmm-yyyy")</f>
        <v>Aug-2025</v>
      </c>
      <c r="V3558" s="4">
        <f>tblOrders[[#This Row],[Profit]]/tblOrders[[#This Row],[Sales Amount]]</f>
        <v>0.5</v>
      </c>
      <c r="W3558" t="str">
        <f>VLOOKUP(tblOrders[[#This Row],[City]],CityRegion,2,0)</f>
        <v>South</v>
      </c>
      <c r="X3558" t="str">
        <f>VLOOKUP(tblOrders[[#This Row],[City]],lookups!A:C,3,0)</f>
        <v>Karnataka</v>
      </c>
    </row>
    <row r="3559" spans="1:24" x14ac:dyDescent="0.25">
      <c r="A3559" t="s">
        <v>5535</v>
      </c>
      <c r="B3559" s="1">
        <v>45836</v>
      </c>
      <c r="C3559" t="s">
        <v>5536</v>
      </c>
      <c r="D3559" t="s">
        <v>21</v>
      </c>
      <c r="E3559" t="s">
        <v>60</v>
      </c>
      <c r="F3559" t="s">
        <v>61</v>
      </c>
      <c r="G3559" t="s">
        <v>62</v>
      </c>
      <c r="H3559" t="s">
        <v>63</v>
      </c>
      <c r="I3559" t="s">
        <v>33</v>
      </c>
      <c r="J3559" t="s">
        <v>45</v>
      </c>
      <c r="K3559">
        <v>2</v>
      </c>
      <c r="L3559">
        <v>45</v>
      </c>
      <c r="M3559">
        <v>0.1</v>
      </c>
      <c r="N3559">
        <v>81</v>
      </c>
      <c r="O3559">
        <v>29</v>
      </c>
      <c r="P3559" t="s">
        <v>28</v>
      </c>
      <c r="Q3559" t="s">
        <v>46</v>
      </c>
      <c r="R3559" t="s">
        <v>36</v>
      </c>
      <c r="S3559">
        <v>4.7</v>
      </c>
      <c r="T3559">
        <f>YEAR(tblOrders[[#This Row],[Order Date]])</f>
        <v>2025</v>
      </c>
      <c r="U3559" t="str">
        <f>TEXT(tblOrders[[#This Row],[Order Date]],"mmm-yyyy")</f>
        <v>Jun-2025</v>
      </c>
      <c r="V3559" s="4">
        <f>tblOrders[[#This Row],[Profit]]/tblOrders[[#This Row],[Sales Amount]]</f>
        <v>0.35802469135802467</v>
      </c>
      <c r="W3559" t="str">
        <f>VLOOKUP(tblOrders[[#This Row],[City]],CityRegion,2,0)</f>
        <v>North</v>
      </c>
      <c r="X3559" t="str">
        <f>VLOOKUP(tblOrders[[#This Row],[City]],lookups!A:C,3,0)</f>
        <v>Delhi</v>
      </c>
    </row>
    <row r="3560" spans="1:24" x14ac:dyDescent="0.25">
      <c r="A3560" t="s">
        <v>5537</v>
      </c>
      <c r="B3560" s="1">
        <v>45899</v>
      </c>
      <c r="C3560" t="s">
        <v>4754</v>
      </c>
      <c r="D3560" t="s">
        <v>39</v>
      </c>
      <c r="E3560" t="s">
        <v>94</v>
      </c>
      <c r="F3560" t="s">
        <v>95</v>
      </c>
      <c r="G3560" t="s">
        <v>68</v>
      </c>
      <c r="H3560" t="s">
        <v>96</v>
      </c>
      <c r="I3560" t="s">
        <v>44</v>
      </c>
      <c r="J3560" t="s">
        <v>45</v>
      </c>
      <c r="K3560">
        <v>1</v>
      </c>
      <c r="L3560">
        <v>89</v>
      </c>
      <c r="M3560">
        <v>0.2</v>
      </c>
      <c r="N3560">
        <v>71.2</v>
      </c>
      <c r="O3560">
        <v>16.2</v>
      </c>
      <c r="P3560" t="s">
        <v>148</v>
      </c>
      <c r="Q3560" t="s">
        <v>29</v>
      </c>
      <c r="R3560" t="s">
        <v>30</v>
      </c>
      <c r="S3560">
        <v>3.4</v>
      </c>
      <c r="T3560">
        <f>YEAR(tblOrders[[#This Row],[Order Date]])</f>
        <v>2025</v>
      </c>
      <c r="U3560" t="str">
        <f>TEXT(tblOrders[[#This Row],[Order Date]],"mmm-yyyy")</f>
        <v>Aug-2025</v>
      </c>
      <c r="V3560" s="4">
        <f>tblOrders[[#This Row],[Profit]]/tblOrders[[#This Row],[Sales Amount]]</f>
        <v>0.22752808988764042</v>
      </c>
      <c r="W3560" t="str">
        <f>VLOOKUP(tblOrders[[#This Row],[City]],CityRegion,2,0)</f>
        <v>South</v>
      </c>
      <c r="X3560" t="str">
        <f>VLOOKUP(tblOrders[[#This Row],[City]],lookups!A:C,3,0)</f>
        <v>Kerala</v>
      </c>
    </row>
    <row r="3561" spans="1:24" x14ac:dyDescent="0.25">
      <c r="A3561" t="s">
        <v>5538</v>
      </c>
      <c r="B3561" s="1">
        <v>45921</v>
      </c>
      <c r="C3561" t="s">
        <v>1555</v>
      </c>
      <c r="D3561" t="s">
        <v>39</v>
      </c>
      <c r="E3561" t="s">
        <v>79</v>
      </c>
      <c r="F3561" t="s">
        <v>80</v>
      </c>
      <c r="G3561" t="s">
        <v>68</v>
      </c>
      <c r="H3561" t="s">
        <v>81</v>
      </c>
      <c r="I3561" t="s">
        <v>52</v>
      </c>
      <c r="J3561" t="s">
        <v>45</v>
      </c>
      <c r="K3561">
        <v>3</v>
      </c>
      <c r="L3561">
        <v>799</v>
      </c>
      <c r="M3561">
        <v>0.1</v>
      </c>
      <c r="N3561">
        <v>2157.3000000000002</v>
      </c>
      <c r="O3561">
        <v>297.3</v>
      </c>
      <c r="P3561" t="s">
        <v>111</v>
      </c>
      <c r="Q3561" t="s">
        <v>86</v>
      </c>
      <c r="R3561" t="s">
        <v>36</v>
      </c>
      <c r="S3561">
        <v>3.2</v>
      </c>
      <c r="T3561">
        <f>YEAR(tblOrders[[#This Row],[Order Date]])</f>
        <v>2025</v>
      </c>
      <c r="U3561" t="str">
        <f>TEXT(tblOrders[[#This Row],[Order Date]],"mmm-yyyy")</f>
        <v>Sep-2025</v>
      </c>
      <c r="V3561" s="4">
        <f>tblOrders[[#This Row],[Profit]]/tblOrders[[#This Row],[Sales Amount]]</f>
        <v>0.13781115282992629</v>
      </c>
      <c r="W3561" t="str">
        <f>VLOOKUP(tblOrders[[#This Row],[City]],CityRegion,2,0)</f>
        <v>South</v>
      </c>
      <c r="X3561" t="str">
        <f>VLOOKUP(tblOrders[[#This Row],[City]],lookups!A:C,3,0)</f>
        <v>Kerala</v>
      </c>
    </row>
    <row r="3562" spans="1:24" x14ac:dyDescent="0.25">
      <c r="A3562" t="s">
        <v>5539</v>
      </c>
      <c r="B3562" s="1">
        <v>45944</v>
      </c>
      <c r="C3562" t="s">
        <v>2656</v>
      </c>
      <c r="D3562" t="s">
        <v>21</v>
      </c>
      <c r="E3562" t="s">
        <v>49</v>
      </c>
      <c r="F3562" t="s">
        <v>50</v>
      </c>
      <c r="G3562" t="s">
        <v>24</v>
      </c>
      <c r="H3562" t="s">
        <v>51</v>
      </c>
      <c r="I3562" t="s">
        <v>130</v>
      </c>
      <c r="J3562" t="s">
        <v>45</v>
      </c>
      <c r="K3562">
        <v>5</v>
      </c>
      <c r="L3562">
        <v>85</v>
      </c>
      <c r="M3562">
        <v>0</v>
      </c>
      <c r="N3562">
        <v>425</v>
      </c>
      <c r="O3562">
        <v>165</v>
      </c>
      <c r="P3562" t="s">
        <v>28</v>
      </c>
      <c r="Q3562" t="s">
        <v>35</v>
      </c>
      <c r="R3562" t="s">
        <v>30</v>
      </c>
      <c r="S3562">
        <v>4.7</v>
      </c>
      <c r="T3562">
        <f>YEAR(tblOrders[[#This Row],[Order Date]])</f>
        <v>2025</v>
      </c>
      <c r="U3562" t="str">
        <f>TEXT(tblOrders[[#This Row],[Order Date]],"mmm-yyyy")</f>
        <v>Oct-2025</v>
      </c>
      <c r="V3562" s="4">
        <f>tblOrders[[#This Row],[Profit]]/tblOrders[[#This Row],[Sales Amount]]</f>
        <v>0.38823529411764707</v>
      </c>
      <c r="W3562" t="str">
        <f>VLOOKUP(tblOrders[[#This Row],[City]],CityRegion,2,0)</f>
        <v>West</v>
      </c>
      <c r="X3562" t="str">
        <f>VLOOKUP(tblOrders[[#This Row],[City]],lookups!A:C,3,0)</f>
        <v>Maharashtra</v>
      </c>
    </row>
    <row r="3563" spans="1:24" x14ac:dyDescent="0.25">
      <c r="A3563" t="s">
        <v>5540</v>
      </c>
      <c r="B3563" s="1">
        <v>45810</v>
      </c>
      <c r="C3563" t="s">
        <v>5541</v>
      </c>
      <c r="D3563" t="s">
        <v>39</v>
      </c>
      <c r="E3563" t="s">
        <v>73</v>
      </c>
      <c r="F3563" t="s">
        <v>74</v>
      </c>
      <c r="G3563" t="s">
        <v>68</v>
      </c>
      <c r="H3563" t="s">
        <v>75</v>
      </c>
      <c r="I3563" t="s">
        <v>84</v>
      </c>
      <c r="J3563" t="s">
        <v>45</v>
      </c>
      <c r="K3563">
        <v>5</v>
      </c>
      <c r="L3563">
        <v>65</v>
      </c>
      <c r="M3563">
        <v>0.05</v>
      </c>
      <c r="N3563">
        <v>308.75</v>
      </c>
      <c r="O3563">
        <v>118.75</v>
      </c>
      <c r="P3563" t="s">
        <v>111</v>
      </c>
      <c r="Q3563" t="s">
        <v>86</v>
      </c>
      <c r="R3563" t="s">
        <v>36</v>
      </c>
      <c r="S3563">
        <v>4</v>
      </c>
      <c r="T3563">
        <f>YEAR(tblOrders[[#This Row],[Order Date]])</f>
        <v>2025</v>
      </c>
      <c r="U3563" t="str">
        <f>TEXT(tblOrders[[#This Row],[Order Date]],"mmm-yyyy")</f>
        <v>Jun-2025</v>
      </c>
      <c r="V3563" s="4">
        <f>tblOrders[[#This Row],[Profit]]/tblOrders[[#This Row],[Sales Amount]]</f>
        <v>0.38461538461538464</v>
      </c>
      <c r="W3563" t="str">
        <f>VLOOKUP(tblOrders[[#This Row],[City]],CityRegion,2,0)</f>
        <v>West</v>
      </c>
      <c r="X3563" t="str">
        <f>VLOOKUP(tblOrders[[#This Row],[City]],lookups!A:C,3,0)</f>
        <v>Maharashtra</v>
      </c>
    </row>
    <row r="3564" spans="1:24" x14ac:dyDescent="0.25">
      <c r="A3564" t="s">
        <v>5542</v>
      </c>
      <c r="B3564" s="1">
        <v>46012</v>
      </c>
      <c r="C3564" t="s">
        <v>5543</v>
      </c>
      <c r="D3564" t="s">
        <v>39</v>
      </c>
      <c r="E3564" t="s">
        <v>108</v>
      </c>
      <c r="F3564" t="s">
        <v>109</v>
      </c>
      <c r="G3564" t="s">
        <v>62</v>
      </c>
      <c r="H3564" t="s">
        <v>110</v>
      </c>
      <c r="I3564" t="s">
        <v>44</v>
      </c>
      <c r="J3564" t="s">
        <v>34</v>
      </c>
      <c r="K3564">
        <v>4</v>
      </c>
      <c r="L3564">
        <v>110</v>
      </c>
      <c r="M3564">
        <v>0.2</v>
      </c>
      <c r="N3564">
        <v>352</v>
      </c>
      <c r="O3564">
        <v>80</v>
      </c>
      <c r="P3564" t="s">
        <v>28</v>
      </c>
      <c r="Q3564" t="s">
        <v>46</v>
      </c>
      <c r="R3564" t="s">
        <v>36</v>
      </c>
      <c r="S3564">
        <v>4.2</v>
      </c>
      <c r="T3564">
        <f>YEAR(tblOrders[[#This Row],[Order Date]])</f>
        <v>2025</v>
      </c>
      <c r="U3564" t="str">
        <f>TEXT(tblOrders[[#This Row],[Order Date]],"mmm-yyyy")</f>
        <v>Dec-2025</v>
      </c>
      <c r="V3564" s="4">
        <f>tblOrders[[#This Row],[Profit]]/tblOrders[[#This Row],[Sales Amount]]</f>
        <v>0.22727272727272727</v>
      </c>
      <c r="W3564" t="str">
        <f>VLOOKUP(tblOrders[[#This Row],[City]],CityRegion,2,0)</f>
        <v>South</v>
      </c>
      <c r="X3564" t="str">
        <f>VLOOKUP(tblOrders[[#This Row],[City]],lookups!A:C,3,0)</f>
        <v>Kerala</v>
      </c>
    </row>
    <row r="3565" spans="1:24" x14ac:dyDescent="0.25">
      <c r="A3565" t="s">
        <v>5544</v>
      </c>
      <c r="B3565" s="1">
        <v>45890</v>
      </c>
      <c r="C3565" t="s">
        <v>5545</v>
      </c>
      <c r="D3565" t="s">
        <v>21</v>
      </c>
      <c r="E3565" t="s">
        <v>49</v>
      </c>
      <c r="F3565" t="s">
        <v>50</v>
      </c>
      <c r="G3565" t="s">
        <v>24</v>
      </c>
      <c r="H3565" t="s">
        <v>51</v>
      </c>
      <c r="I3565" t="s">
        <v>33</v>
      </c>
      <c r="J3565" t="s">
        <v>45</v>
      </c>
      <c r="K3565">
        <v>2</v>
      </c>
      <c r="L3565">
        <v>85</v>
      </c>
      <c r="M3565">
        <v>0.15</v>
      </c>
      <c r="N3565">
        <v>144.5</v>
      </c>
      <c r="O3565">
        <v>40.5</v>
      </c>
      <c r="P3565" t="s">
        <v>28</v>
      </c>
      <c r="Q3565" t="s">
        <v>91</v>
      </c>
      <c r="R3565" t="s">
        <v>30</v>
      </c>
      <c r="S3565">
        <v>4.0999999999999996</v>
      </c>
      <c r="T3565">
        <f>YEAR(tblOrders[[#This Row],[Order Date]])</f>
        <v>2025</v>
      </c>
      <c r="U3565" t="str">
        <f>TEXT(tblOrders[[#This Row],[Order Date]],"mmm-yyyy")</f>
        <v>Aug-2025</v>
      </c>
      <c r="V3565" s="4">
        <f>tblOrders[[#This Row],[Profit]]/tblOrders[[#This Row],[Sales Amount]]</f>
        <v>0.28027681660899656</v>
      </c>
      <c r="W3565" t="str">
        <f>VLOOKUP(tblOrders[[#This Row],[City]],CityRegion,2,0)</f>
        <v>North</v>
      </c>
      <c r="X3565" t="str">
        <f>VLOOKUP(tblOrders[[#This Row],[City]],lookups!A:C,3,0)</f>
        <v>Delhi</v>
      </c>
    </row>
    <row r="3566" spans="1:24" x14ac:dyDescent="0.25">
      <c r="A3566" t="s">
        <v>5546</v>
      </c>
      <c r="B3566" s="1">
        <v>45727</v>
      </c>
      <c r="C3566" t="s">
        <v>940</v>
      </c>
      <c r="D3566" t="s">
        <v>21</v>
      </c>
      <c r="E3566" t="s">
        <v>79</v>
      </c>
      <c r="F3566" t="s">
        <v>80</v>
      </c>
      <c r="G3566" t="s">
        <v>68</v>
      </c>
      <c r="H3566" t="s">
        <v>81</v>
      </c>
      <c r="I3566" t="s">
        <v>33</v>
      </c>
      <c r="J3566" t="s">
        <v>34</v>
      </c>
      <c r="K3566">
        <v>1</v>
      </c>
      <c r="L3566">
        <v>799</v>
      </c>
      <c r="M3566">
        <v>0.05</v>
      </c>
      <c r="N3566">
        <v>759.05</v>
      </c>
      <c r="O3566">
        <v>139.05000000000001</v>
      </c>
      <c r="P3566" t="s">
        <v>28</v>
      </c>
      <c r="Q3566" t="s">
        <v>46</v>
      </c>
      <c r="R3566" t="s">
        <v>36</v>
      </c>
      <c r="S3566">
        <v>2.9</v>
      </c>
      <c r="T3566">
        <f>YEAR(tblOrders[[#This Row],[Order Date]])</f>
        <v>2025</v>
      </c>
      <c r="U3566" t="str">
        <f>TEXT(tblOrders[[#This Row],[Order Date]],"mmm-yyyy")</f>
        <v>Mar-2025</v>
      </c>
      <c r="V3566" s="4">
        <f>tblOrders[[#This Row],[Profit]]/tblOrders[[#This Row],[Sales Amount]]</f>
        <v>0.18318951320729862</v>
      </c>
      <c r="W3566" t="str">
        <f>VLOOKUP(tblOrders[[#This Row],[City]],CityRegion,2,0)</f>
        <v>North</v>
      </c>
      <c r="X3566" t="str">
        <f>VLOOKUP(tblOrders[[#This Row],[City]],lookups!A:C,3,0)</f>
        <v>Delhi</v>
      </c>
    </row>
    <row r="3567" spans="1:24" x14ac:dyDescent="0.25">
      <c r="A3567" t="s">
        <v>5547</v>
      </c>
      <c r="B3567" s="1">
        <v>45768</v>
      </c>
      <c r="C3567" t="s">
        <v>339</v>
      </c>
      <c r="D3567" t="s">
        <v>39</v>
      </c>
      <c r="E3567" t="s">
        <v>79</v>
      </c>
      <c r="F3567" t="s">
        <v>80</v>
      </c>
      <c r="G3567" t="s">
        <v>68</v>
      </c>
      <c r="H3567" t="s">
        <v>81</v>
      </c>
      <c r="I3567" t="s">
        <v>26</v>
      </c>
      <c r="J3567" t="s">
        <v>27</v>
      </c>
      <c r="K3567">
        <v>4</v>
      </c>
      <c r="L3567">
        <v>799</v>
      </c>
      <c r="M3567">
        <v>0</v>
      </c>
      <c r="N3567">
        <v>3196</v>
      </c>
      <c r="O3567">
        <v>716</v>
      </c>
      <c r="P3567" t="s">
        <v>111</v>
      </c>
      <c r="Q3567" t="s">
        <v>29</v>
      </c>
      <c r="R3567" t="s">
        <v>36</v>
      </c>
      <c r="S3567">
        <v>3</v>
      </c>
      <c r="T3567">
        <f>YEAR(tblOrders[[#This Row],[Order Date]])</f>
        <v>2025</v>
      </c>
      <c r="U3567" t="str">
        <f>TEXT(tblOrders[[#This Row],[Order Date]],"mmm-yyyy")</f>
        <v>Apr-2025</v>
      </c>
      <c r="V3567" s="4">
        <f>tblOrders[[#This Row],[Profit]]/tblOrders[[#This Row],[Sales Amount]]</f>
        <v>0.22403003754693368</v>
      </c>
      <c r="W3567" t="str">
        <f>VLOOKUP(tblOrders[[#This Row],[City]],CityRegion,2,0)</f>
        <v>South</v>
      </c>
      <c r="X3567" t="str">
        <f>VLOOKUP(tblOrders[[#This Row],[City]],lookups!A:C,3,0)</f>
        <v>Karnataka</v>
      </c>
    </row>
    <row r="3568" spans="1:24" x14ac:dyDescent="0.25">
      <c r="A3568" t="s">
        <v>5548</v>
      </c>
      <c r="B3568" s="1">
        <v>45858</v>
      </c>
      <c r="C3568" t="s">
        <v>5549</v>
      </c>
      <c r="D3568" t="s">
        <v>21</v>
      </c>
      <c r="E3568" t="s">
        <v>94</v>
      </c>
      <c r="F3568" t="s">
        <v>95</v>
      </c>
      <c r="G3568" t="s">
        <v>68</v>
      </c>
      <c r="H3568" t="s">
        <v>96</v>
      </c>
      <c r="I3568" t="s">
        <v>84</v>
      </c>
      <c r="J3568" t="s">
        <v>27</v>
      </c>
      <c r="K3568">
        <v>5</v>
      </c>
      <c r="L3568">
        <v>89</v>
      </c>
      <c r="M3568">
        <v>0.2</v>
      </c>
      <c r="N3568">
        <v>356</v>
      </c>
      <c r="O3568">
        <v>81</v>
      </c>
      <c r="P3568" t="s">
        <v>85</v>
      </c>
      <c r="Q3568" t="s">
        <v>86</v>
      </c>
      <c r="R3568" t="s">
        <v>36</v>
      </c>
      <c r="S3568">
        <v>3.4</v>
      </c>
      <c r="T3568">
        <f>YEAR(tblOrders[[#This Row],[Order Date]])</f>
        <v>2025</v>
      </c>
      <c r="U3568" t="str">
        <f>TEXT(tblOrders[[#This Row],[Order Date]],"mmm-yyyy")</f>
        <v>Jul-2025</v>
      </c>
      <c r="V3568" s="4">
        <f>tblOrders[[#This Row],[Profit]]/tblOrders[[#This Row],[Sales Amount]]</f>
        <v>0.22752808988764045</v>
      </c>
      <c r="W3568" t="str">
        <f>VLOOKUP(tblOrders[[#This Row],[City]],CityRegion,2,0)</f>
        <v>West</v>
      </c>
      <c r="X3568" t="str">
        <f>VLOOKUP(tblOrders[[#This Row],[City]],lookups!A:C,3,0)</f>
        <v>Maharashtra</v>
      </c>
    </row>
    <row r="3569" spans="1:24" x14ac:dyDescent="0.25">
      <c r="A3569" t="s">
        <v>5550</v>
      </c>
      <c r="B3569" s="1">
        <v>45739</v>
      </c>
      <c r="C3569" t="s">
        <v>996</v>
      </c>
      <c r="D3569" t="s">
        <v>21</v>
      </c>
      <c r="E3569" t="s">
        <v>114</v>
      </c>
      <c r="F3569" t="s">
        <v>115</v>
      </c>
      <c r="G3569" t="s">
        <v>42</v>
      </c>
      <c r="H3569" t="s">
        <v>116</v>
      </c>
      <c r="I3569" t="s">
        <v>139</v>
      </c>
      <c r="J3569" t="s">
        <v>27</v>
      </c>
      <c r="K3569">
        <v>2</v>
      </c>
      <c r="L3569">
        <v>12</v>
      </c>
      <c r="M3569">
        <v>0.2</v>
      </c>
      <c r="N3569">
        <v>19.2</v>
      </c>
      <c r="O3569">
        <v>7.2</v>
      </c>
      <c r="P3569" t="s">
        <v>28</v>
      </c>
      <c r="Q3569" t="s">
        <v>86</v>
      </c>
      <c r="R3569" t="s">
        <v>30</v>
      </c>
      <c r="S3569">
        <v>3.7</v>
      </c>
      <c r="T3569">
        <f>YEAR(tblOrders[[#This Row],[Order Date]])</f>
        <v>2025</v>
      </c>
      <c r="U3569" t="str">
        <f>TEXT(tblOrders[[#This Row],[Order Date]],"mmm-yyyy")</f>
        <v>Mar-2025</v>
      </c>
      <c r="V3569" s="4">
        <f>tblOrders[[#This Row],[Profit]]/tblOrders[[#This Row],[Sales Amount]]</f>
        <v>0.375</v>
      </c>
      <c r="W3569" t="str">
        <f>VLOOKUP(tblOrders[[#This Row],[City]],CityRegion,2,0)</f>
        <v>South</v>
      </c>
      <c r="X3569" t="str">
        <f>VLOOKUP(tblOrders[[#This Row],[City]],lookups!A:C,3,0)</f>
        <v>Tamil Nadu</v>
      </c>
    </row>
    <row r="3570" spans="1:24" x14ac:dyDescent="0.25">
      <c r="A3570" t="s">
        <v>5551</v>
      </c>
      <c r="B3570" s="1">
        <v>45700</v>
      </c>
      <c r="C3570" t="s">
        <v>540</v>
      </c>
      <c r="D3570" t="s">
        <v>21</v>
      </c>
      <c r="E3570" t="s">
        <v>101</v>
      </c>
      <c r="F3570" t="s">
        <v>102</v>
      </c>
      <c r="G3570" t="s">
        <v>24</v>
      </c>
      <c r="H3570" t="s">
        <v>103</v>
      </c>
      <c r="I3570" t="s">
        <v>76</v>
      </c>
      <c r="J3570" t="s">
        <v>27</v>
      </c>
      <c r="K3570">
        <v>4</v>
      </c>
      <c r="L3570">
        <v>120</v>
      </c>
      <c r="M3570">
        <v>0</v>
      </c>
      <c r="N3570">
        <v>480</v>
      </c>
      <c r="O3570">
        <v>168</v>
      </c>
      <c r="P3570" t="s">
        <v>28</v>
      </c>
      <c r="Q3570" t="s">
        <v>29</v>
      </c>
      <c r="R3570" t="s">
        <v>36</v>
      </c>
      <c r="S3570">
        <v>3</v>
      </c>
      <c r="T3570">
        <f>YEAR(tblOrders[[#This Row],[Order Date]])</f>
        <v>2025</v>
      </c>
      <c r="U3570" t="str">
        <f>TEXT(tblOrders[[#This Row],[Order Date]],"mmm-yyyy")</f>
        <v>Feb-2025</v>
      </c>
      <c r="V3570" s="4">
        <f>tblOrders[[#This Row],[Profit]]/tblOrders[[#This Row],[Sales Amount]]</f>
        <v>0.35</v>
      </c>
      <c r="W3570" t="str">
        <f>VLOOKUP(tblOrders[[#This Row],[City]],CityRegion,2,0)</f>
        <v>South</v>
      </c>
      <c r="X3570" t="str">
        <f>VLOOKUP(tblOrders[[#This Row],[City]],lookups!A:C,3,0)</f>
        <v>Kerala</v>
      </c>
    </row>
    <row r="3571" spans="1:24" x14ac:dyDescent="0.25">
      <c r="A3571" t="s">
        <v>5552</v>
      </c>
      <c r="B3571" s="1">
        <v>45825</v>
      </c>
      <c r="C3571" t="s">
        <v>1330</v>
      </c>
      <c r="D3571" t="s">
        <v>21</v>
      </c>
      <c r="E3571" t="s">
        <v>40</v>
      </c>
      <c r="F3571" t="s">
        <v>41</v>
      </c>
      <c r="G3571" t="s">
        <v>42</v>
      </c>
      <c r="H3571" t="s">
        <v>43</v>
      </c>
      <c r="I3571" t="s">
        <v>130</v>
      </c>
      <c r="J3571" t="s">
        <v>45</v>
      </c>
      <c r="K3571">
        <v>3</v>
      </c>
      <c r="L3571">
        <v>18</v>
      </c>
      <c r="M3571">
        <v>0.2</v>
      </c>
      <c r="N3571">
        <v>43.2</v>
      </c>
      <c r="O3571">
        <v>16.2</v>
      </c>
      <c r="P3571" t="s">
        <v>28</v>
      </c>
      <c r="Q3571" t="s">
        <v>91</v>
      </c>
      <c r="R3571" t="s">
        <v>123</v>
      </c>
      <c r="S3571">
        <v>4</v>
      </c>
      <c r="T3571">
        <f>YEAR(tblOrders[[#This Row],[Order Date]])</f>
        <v>2025</v>
      </c>
      <c r="U3571" t="str">
        <f>TEXT(tblOrders[[#This Row],[Order Date]],"mmm-yyyy")</f>
        <v>Jun-2025</v>
      </c>
      <c r="V3571" s="4">
        <f>tblOrders[[#This Row],[Profit]]/tblOrders[[#This Row],[Sales Amount]]</f>
        <v>0.37499999999999994</v>
      </c>
      <c r="W3571" t="str">
        <f>VLOOKUP(tblOrders[[#This Row],[City]],CityRegion,2,0)</f>
        <v>West</v>
      </c>
      <c r="X3571" t="str">
        <f>VLOOKUP(tblOrders[[#This Row],[City]],lookups!A:C,3,0)</f>
        <v>Maharashtra</v>
      </c>
    </row>
    <row r="3572" spans="1:24" x14ac:dyDescent="0.25">
      <c r="A3572" t="s">
        <v>5553</v>
      </c>
      <c r="B3572" s="1">
        <v>45790</v>
      </c>
      <c r="C3572" t="s">
        <v>5554</v>
      </c>
      <c r="D3572" t="s">
        <v>39</v>
      </c>
      <c r="E3572" t="s">
        <v>73</v>
      </c>
      <c r="F3572" t="s">
        <v>74</v>
      </c>
      <c r="G3572" t="s">
        <v>68</v>
      </c>
      <c r="H3572" t="s">
        <v>75</v>
      </c>
      <c r="I3572" t="s">
        <v>70</v>
      </c>
      <c r="J3572" t="s">
        <v>27</v>
      </c>
      <c r="K3572">
        <v>2</v>
      </c>
      <c r="L3572">
        <v>65</v>
      </c>
      <c r="M3572">
        <v>0.2</v>
      </c>
      <c r="N3572">
        <v>104</v>
      </c>
      <c r="O3572">
        <v>28</v>
      </c>
      <c r="P3572" t="s">
        <v>28</v>
      </c>
      <c r="Q3572" t="s">
        <v>46</v>
      </c>
      <c r="R3572" t="s">
        <v>123</v>
      </c>
      <c r="S3572">
        <v>3.2</v>
      </c>
      <c r="T3572">
        <f>YEAR(tblOrders[[#This Row],[Order Date]])</f>
        <v>2025</v>
      </c>
      <c r="U3572" t="str">
        <f>TEXT(tblOrders[[#This Row],[Order Date]],"mmm-yyyy")</f>
        <v>May-2025</v>
      </c>
      <c r="V3572" s="4">
        <f>tblOrders[[#This Row],[Profit]]/tblOrders[[#This Row],[Sales Amount]]</f>
        <v>0.26923076923076922</v>
      </c>
      <c r="W3572" t="str">
        <f>VLOOKUP(tblOrders[[#This Row],[City]],CityRegion,2,0)</f>
        <v>South</v>
      </c>
      <c r="X3572" t="str">
        <f>VLOOKUP(tblOrders[[#This Row],[City]],lookups!A:C,3,0)</f>
        <v>Telengana</v>
      </c>
    </row>
    <row r="3573" spans="1:24" x14ac:dyDescent="0.25">
      <c r="A3573" t="s">
        <v>5555</v>
      </c>
      <c r="B3573" s="1">
        <v>45974</v>
      </c>
      <c r="C3573" t="s">
        <v>4686</v>
      </c>
      <c r="D3573" t="s">
        <v>39</v>
      </c>
      <c r="E3573" t="s">
        <v>22</v>
      </c>
      <c r="F3573" t="s">
        <v>23</v>
      </c>
      <c r="G3573" t="s">
        <v>24</v>
      </c>
      <c r="H3573" t="s">
        <v>25</v>
      </c>
      <c r="I3573" t="s">
        <v>33</v>
      </c>
      <c r="J3573" t="s">
        <v>45</v>
      </c>
      <c r="K3573">
        <v>4</v>
      </c>
      <c r="L3573">
        <v>190</v>
      </c>
      <c r="M3573">
        <v>0.2</v>
      </c>
      <c r="N3573">
        <v>608</v>
      </c>
      <c r="O3573">
        <v>108</v>
      </c>
      <c r="P3573" t="s">
        <v>28</v>
      </c>
      <c r="Q3573" t="s">
        <v>91</v>
      </c>
      <c r="R3573" t="s">
        <v>36</v>
      </c>
      <c r="S3573">
        <v>3.5</v>
      </c>
      <c r="T3573">
        <f>YEAR(tblOrders[[#This Row],[Order Date]])</f>
        <v>2025</v>
      </c>
      <c r="U3573" t="str">
        <f>TEXT(tblOrders[[#This Row],[Order Date]],"mmm-yyyy")</f>
        <v>Nov-2025</v>
      </c>
      <c r="V3573" s="4">
        <f>tblOrders[[#This Row],[Profit]]/tblOrders[[#This Row],[Sales Amount]]</f>
        <v>0.17763157894736842</v>
      </c>
      <c r="W3573" t="str">
        <f>VLOOKUP(tblOrders[[#This Row],[City]],CityRegion,2,0)</f>
        <v>North</v>
      </c>
      <c r="X3573" t="str">
        <f>VLOOKUP(tblOrders[[#This Row],[City]],lookups!A:C,3,0)</f>
        <v>Delhi</v>
      </c>
    </row>
    <row r="3574" spans="1:24" x14ac:dyDescent="0.25">
      <c r="A3574" t="s">
        <v>5556</v>
      </c>
      <c r="B3574" s="1">
        <v>45964</v>
      </c>
      <c r="C3574" t="s">
        <v>4436</v>
      </c>
      <c r="D3574" t="s">
        <v>39</v>
      </c>
      <c r="E3574" t="s">
        <v>22</v>
      </c>
      <c r="F3574" t="s">
        <v>23</v>
      </c>
      <c r="G3574" t="s">
        <v>24</v>
      </c>
      <c r="H3574" t="s">
        <v>25</v>
      </c>
      <c r="I3574" t="s">
        <v>26</v>
      </c>
      <c r="J3574" t="s">
        <v>27</v>
      </c>
      <c r="K3574">
        <v>2</v>
      </c>
      <c r="L3574">
        <v>190</v>
      </c>
      <c r="M3574">
        <v>0.1</v>
      </c>
      <c r="N3574">
        <v>342</v>
      </c>
      <c r="O3574">
        <v>92</v>
      </c>
      <c r="P3574" t="s">
        <v>28</v>
      </c>
      <c r="Q3574" t="s">
        <v>86</v>
      </c>
      <c r="R3574" t="s">
        <v>30</v>
      </c>
      <c r="S3574">
        <v>4.8</v>
      </c>
      <c r="T3574">
        <f>YEAR(tblOrders[[#This Row],[Order Date]])</f>
        <v>2025</v>
      </c>
      <c r="U3574" t="str">
        <f>TEXT(tblOrders[[#This Row],[Order Date]],"mmm-yyyy")</f>
        <v>Nov-2025</v>
      </c>
      <c r="V3574" s="4">
        <f>tblOrders[[#This Row],[Profit]]/tblOrders[[#This Row],[Sales Amount]]</f>
        <v>0.26900584795321636</v>
      </c>
      <c r="W3574" t="str">
        <f>VLOOKUP(tblOrders[[#This Row],[City]],CityRegion,2,0)</f>
        <v>South</v>
      </c>
      <c r="X3574" t="str">
        <f>VLOOKUP(tblOrders[[#This Row],[City]],lookups!A:C,3,0)</f>
        <v>Karnataka</v>
      </c>
    </row>
    <row r="3575" spans="1:24" x14ac:dyDescent="0.25">
      <c r="A3575" t="s">
        <v>5557</v>
      </c>
      <c r="B3575" s="1">
        <v>45777</v>
      </c>
      <c r="C3575" t="s">
        <v>1908</v>
      </c>
      <c r="D3575" t="s">
        <v>39</v>
      </c>
      <c r="E3575" t="s">
        <v>108</v>
      </c>
      <c r="F3575" t="s">
        <v>109</v>
      </c>
      <c r="G3575" t="s">
        <v>62</v>
      </c>
      <c r="H3575" t="s">
        <v>110</v>
      </c>
      <c r="I3575" t="s">
        <v>139</v>
      </c>
      <c r="J3575" t="s">
        <v>45</v>
      </c>
      <c r="K3575">
        <v>4</v>
      </c>
      <c r="L3575">
        <v>110</v>
      </c>
      <c r="M3575">
        <v>0</v>
      </c>
      <c r="N3575">
        <v>440</v>
      </c>
      <c r="O3575">
        <v>168</v>
      </c>
      <c r="P3575" t="s">
        <v>28</v>
      </c>
      <c r="Q3575" t="s">
        <v>29</v>
      </c>
      <c r="R3575" t="s">
        <v>36</v>
      </c>
      <c r="S3575">
        <v>3.1</v>
      </c>
      <c r="T3575">
        <f>YEAR(tblOrders[[#This Row],[Order Date]])</f>
        <v>2025</v>
      </c>
      <c r="U3575" t="str">
        <f>TEXT(tblOrders[[#This Row],[Order Date]],"mmm-yyyy")</f>
        <v>Apr-2025</v>
      </c>
      <c r="V3575" s="4">
        <f>tblOrders[[#This Row],[Profit]]/tblOrders[[#This Row],[Sales Amount]]</f>
        <v>0.38181818181818183</v>
      </c>
      <c r="W3575" t="str">
        <f>VLOOKUP(tblOrders[[#This Row],[City]],CityRegion,2,0)</f>
        <v>South</v>
      </c>
      <c r="X3575" t="str">
        <f>VLOOKUP(tblOrders[[#This Row],[City]],lookups!A:C,3,0)</f>
        <v>Tamil Nadu</v>
      </c>
    </row>
    <row r="3576" spans="1:24" x14ac:dyDescent="0.25">
      <c r="A3576" t="s">
        <v>5558</v>
      </c>
      <c r="B3576" s="1">
        <v>45840</v>
      </c>
      <c r="C3576" t="s">
        <v>5559</v>
      </c>
      <c r="D3576" t="s">
        <v>39</v>
      </c>
      <c r="E3576" t="s">
        <v>79</v>
      </c>
      <c r="F3576" t="s">
        <v>80</v>
      </c>
      <c r="G3576" t="s">
        <v>68</v>
      </c>
      <c r="H3576" t="s">
        <v>81</v>
      </c>
      <c r="I3576" t="s">
        <v>76</v>
      </c>
      <c r="J3576" t="s">
        <v>34</v>
      </c>
      <c r="K3576">
        <v>3</v>
      </c>
      <c r="L3576">
        <v>799</v>
      </c>
      <c r="M3576">
        <v>0.1</v>
      </c>
      <c r="N3576">
        <v>2157.3000000000002</v>
      </c>
      <c r="O3576">
        <v>297.3</v>
      </c>
      <c r="P3576" t="s">
        <v>28</v>
      </c>
      <c r="Q3576" t="s">
        <v>46</v>
      </c>
      <c r="R3576" t="s">
        <v>30</v>
      </c>
      <c r="S3576">
        <v>4.8</v>
      </c>
      <c r="T3576">
        <f>YEAR(tblOrders[[#This Row],[Order Date]])</f>
        <v>2025</v>
      </c>
      <c r="U3576" t="str">
        <f>TEXT(tblOrders[[#This Row],[Order Date]],"mmm-yyyy")</f>
        <v>Jul-2025</v>
      </c>
      <c r="V3576" s="4">
        <f>tblOrders[[#This Row],[Profit]]/tblOrders[[#This Row],[Sales Amount]]</f>
        <v>0.13781115282992629</v>
      </c>
      <c r="W3576" t="str">
        <f>VLOOKUP(tblOrders[[#This Row],[City]],CityRegion,2,0)</f>
        <v>South</v>
      </c>
      <c r="X3576" t="str">
        <f>VLOOKUP(tblOrders[[#This Row],[City]],lookups!A:C,3,0)</f>
        <v>Kerala</v>
      </c>
    </row>
    <row r="3577" spans="1:24" x14ac:dyDescent="0.25">
      <c r="A3577" t="s">
        <v>5560</v>
      </c>
      <c r="B3577" s="1">
        <v>45725</v>
      </c>
      <c r="C3577" t="s">
        <v>4938</v>
      </c>
      <c r="D3577" t="s">
        <v>39</v>
      </c>
      <c r="E3577" t="s">
        <v>114</v>
      </c>
      <c r="F3577" t="s">
        <v>115</v>
      </c>
      <c r="G3577" t="s">
        <v>42</v>
      </c>
      <c r="H3577" t="s">
        <v>116</v>
      </c>
      <c r="I3577" t="s">
        <v>26</v>
      </c>
      <c r="J3577" t="s">
        <v>34</v>
      </c>
      <c r="K3577">
        <v>3</v>
      </c>
      <c r="L3577">
        <v>12</v>
      </c>
      <c r="M3577">
        <v>0.05</v>
      </c>
      <c r="N3577">
        <v>34.200000000000003</v>
      </c>
      <c r="O3577">
        <v>16.2</v>
      </c>
      <c r="P3577" t="s">
        <v>28</v>
      </c>
      <c r="Q3577" t="s">
        <v>46</v>
      </c>
      <c r="R3577" t="s">
        <v>36</v>
      </c>
      <c r="S3577">
        <v>2.7</v>
      </c>
      <c r="T3577">
        <f>YEAR(tblOrders[[#This Row],[Order Date]])</f>
        <v>2025</v>
      </c>
      <c r="U3577" t="str">
        <f>TEXT(tblOrders[[#This Row],[Order Date]],"mmm-yyyy")</f>
        <v>Mar-2025</v>
      </c>
      <c r="V3577" s="4">
        <f>tblOrders[[#This Row],[Profit]]/tblOrders[[#This Row],[Sales Amount]]</f>
        <v>0.47368421052631571</v>
      </c>
      <c r="W3577" t="str">
        <f>VLOOKUP(tblOrders[[#This Row],[City]],CityRegion,2,0)</f>
        <v>South</v>
      </c>
      <c r="X3577" t="str">
        <f>VLOOKUP(tblOrders[[#This Row],[City]],lookups!A:C,3,0)</f>
        <v>Karnataka</v>
      </c>
    </row>
    <row r="3578" spans="1:24" x14ac:dyDescent="0.25">
      <c r="A3578" t="s">
        <v>5561</v>
      </c>
      <c r="B3578" s="1">
        <v>45986</v>
      </c>
      <c r="C3578" t="s">
        <v>4492</v>
      </c>
      <c r="D3578" t="s">
        <v>39</v>
      </c>
      <c r="E3578" t="s">
        <v>40</v>
      </c>
      <c r="F3578" t="s">
        <v>41</v>
      </c>
      <c r="G3578" t="s">
        <v>42</v>
      </c>
      <c r="H3578" t="s">
        <v>43</v>
      </c>
      <c r="I3578" t="s">
        <v>130</v>
      </c>
      <c r="J3578" t="s">
        <v>27</v>
      </c>
      <c r="K3578">
        <v>5</v>
      </c>
      <c r="L3578">
        <v>18</v>
      </c>
      <c r="M3578">
        <v>0.1</v>
      </c>
      <c r="N3578">
        <v>81</v>
      </c>
      <c r="O3578">
        <v>36</v>
      </c>
      <c r="P3578" t="s">
        <v>28</v>
      </c>
      <c r="Q3578" t="s">
        <v>29</v>
      </c>
      <c r="R3578" t="s">
        <v>36</v>
      </c>
      <c r="S3578">
        <v>3.2</v>
      </c>
      <c r="T3578">
        <f>YEAR(tblOrders[[#This Row],[Order Date]])</f>
        <v>2025</v>
      </c>
      <c r="U3578" t="str">
        <f>TEXT(tblOrders[[#This Row],[Order Date]],"mmm-yyyy")</f>
        <v>Nov-2025</v>
      </c>
      <c r="V3578" s="4">
        <f>tblOrders[[#This Row],[Profit]]/tblOrders[[#This Row],[Sales Amount]]</f>
        <v>0.44444444444444442</v>
      </c>
      <c r="W3578" t="str">
        <f>VLOOKUP(tblOrders[[#This Row],[City]],CityRegion,2,0)</f>
        <v>West</v>
      </c>
      <c r="X3578" t="str">
        <f>VLOOKUP(tblOrders[[#This Row],[City]],lookups!A:C,3,0)</f>
        <v>Maharashtra</v>
      </c>
    </row>
    <row r="3579" spans="1:24" x14ac:dyDescent="0.25">
      <c r="A3579" t="s">
        <v>5562</v>
      </c>
      <c r="B3579" s="1">
        <v>45951</v>
      </c>
      <c r="C3579" t="s">
        <v>5563</v>
      </c>
      <c r="D3579" t="s">
        <v>21</v>
      </c>
      <c r="E3579" t="s">
        <v>49</v>
      </c>
      <c r="F3579" t="s">
        <v>50</v>
      </c>
      <c r="G3579" t="s">
        <v>24</v>
      </c>
      <c r="H3579" t="s">
        <v>51</v>
      </c>
      <c r="I3579" t="s">
        <v>26</v>
      </c>
      <c r="J3579" t="s">
        <v>34</v>
      </c>
      <c r="K3579">
        <v>4</v>
      </c>
      <c r="L3579">
        <v>85</v>
      </c>
      <c r="M3579">
        <v>0.05</v>
      </c>
      <c r="N3579">
        <v>323</v>
      </c>
      <c r="O3579">
        <v>115</v>
      </c>
      <c r="P3579" t="s">
        <v>28</v>
      </c>
      <c r="Q3579" t="s">
        <v>46</v>
      </c>
      <c r="R3579" t="s">
        <v>36</v>
      </c>
      <c r="S3579">
        <v>2.5</v>
      </c>
      <c r="T3579">
        <f>YEAR(tblOrders[[#This Row],[Order Date]])</f>
        <v>2025</v>
      </c>
      <c r="U3579" t="str">
        <f>TEXT(tblOrders[[#This Row],[Order Date]],"mmm-yyyy")</f>
        <v>Oct-2025</v>
      </c>
      <c r="V3579" s="4">
        <f>tblOrders[[#This Row],[Profit]]/tblOrders[[#This Row],[Sales Amount]]</f>
        <v>0.35603715170278638</v>
      </c>
      <c r="W3579" t="str">
        <f>VLOOKUP(tblOrders[[#This Row],[City]],CityRegion,2,0)</f>
        <v>South</v>
      </c>
      <c r="X3579" t="str">
        <f>VLOOKUP(tblOrders[[#This Row],[City]],lookups!A:C,3,0)</f>
        <v>Karnataka</v>
      </c>
    </row>
    <row r="3580" spans="1:24" x14ac:dyDescent="0.25">
      <c r="A3580" t="s">
        <v>5564</v>
      </c>
      <c r="B3580" s="1">
        <v>45749</v>
      </c>
      <c r="C3580" t="s">
        <v>5565</v>
      </c>
      <c r="D3580" t="s">
        <v>21</v>
      </c>
      <c r="E3580" t="s">
        <v>55</v>
      </c>
      <c r="F3580" t="s">
        <v>56</v>
      </c>
      <c r="G3580" t="s">
        <v>24</v>
      </c>
      <c r="H3580" t="s">
        <v>51</v>
      </c>
      <c r="I3580" t="s">
        <v>33</v>
      </c>
      <c r="J3580" t="s">
        <v>45</v>
      </c>
      <c r="K3580">
        <v>4</v>
      </c>
      <c r="L3580">
        <v>42</v>
      </c>
      <c r="M3580">
        <v>0</v>
      </c>
      <c r="N3580">
        <v>168</v>
      </c>
      <c r="O3580">
        <v>72</v>
      </c>
      <c r="P3580" t="s">
        <v>28</v>
      </c>
      <c r="Q3580" t="s">
        <v>35</v>
      </c>
      <c r="R3580" t="s">
        <v>36</v>
      </c>
      <c r="S3580">
        <v>5</v>
      </c>
      <c r="T3580">
        <f>YEAR(tblOrders[[#This Row],[Order Date]])</f>
        <v>2025</v>
      </c>
      <c r="U3580" t="str">
        <f>TEXT(tblOrders[[#This Row],[Order Date]],"mmm-yyyy")</f>
        <v>Apr-2025</v>
      </c>
      <c r="V3580" s="4">
        <f>tblOrders[[#This Row],[Profit]]/tblOrders[[#This Row],[Sales Amount]]</f>
        <v>0.42857142857142855</v>
      </c>
      <c r="W3580" t="str">
        <f>VLOOKUP(tblOrders[[#This Row],[City]],CityRegion,2,0)</f>
        <v>North</v>
      </c>
      <c r="X3580" t="str">
        <f>VLOOKUP(tblOrders[[#This Row],[City]],lookups!A:C,3,0)</f>
        <v>Delhi</v>
      </c>
    </row>
    <row r="3581" spans="1:24" x14ac:dyDescent="0.25">
      <c r="A3581" t="s">
        <v>5566</v>
      </c>
      <c r="B3581" s="1">
        <v>45971</v>
      </c>
      <c r="C3581" t="s">
        <v>5567</v>
      </c>
      <c r="D3581" t="s">
        <v>21</v>
      </c>
      <c r="E3581" t="s">
        <v>114</v>
      </c>
      <c r="F3581" t="s">
        <v>115</v>
      </c>
      <c r="G3581" t="s">
        <v>42</v>
      </c>
      <c r="H3581" t="s">
        <v>116</v>
      </c>
      <c r="I3581" t="s">
        <v>139</v>
      </c>
      <c r="J3581" t="s">
        <v>34</v>
      </c>
      <c r="K3581">
        <v>4</v>
      </c>
      <c r="L3581">
        <v>12</v>
      </c>
      <c r="M3581">
        <v>0.05</v>
      </c>
      <c r="N3581">
        <v>45.6</v>
      </c>
      <c r="O3581">
        <v>21.6</v>
      </c>
      <c r="P3581" t="s">
        <v>111</v>
      </c>
      <c r="Q3581" t="s">
        <v>46</v>
      </c>
      <c r="R3581" t="s">
        <v>36</v>
      </c>
      <c r="S3581">
        <v>3.1</v>
      </c>
      <c r="T3581">
        <f>YEAR(tblOrders[[#This Row],[Order Date]])</f>
        <v>2025</v>
      </c>
      <c r="U3581" t="str">
        <f>TEXT(tblOrders[[#This Row],[Order Date]],"mmm-yyyy")</f>
        <v>Nov-2025</v>
      </c>
      <c r="V3581" s="4">
        <f>tblOrders[[#This Row],[Profit]]/tblOrders[[#This Row],[Sales Amount]]</f>
        <v>0.47368421052631582</v>
      </c>
      <c r="W3581" t="str">
        <f>VLOOKUP(tblOrders[[#This Row],[City]],CityRegion,2,0)</f>
        <v>South</v>
      </c>
      <c r="X3581" t="str">
        <f>VLOOKUP(tblOrders[[#This Row],[City]],lookups!A:C,3,0)</f>
        <v>Tamil Nadu</v>
      </c>
    </row>
    <row r="3582" spans="1:24" x14ac:dyDescent="0.25">
      <c r="A3582" t="s">
        <v>5568</v>
      </c>
      <c r="B3582" s="1">
        <v>45936</v>
      </c>
      <c r="C3582" t="s">
        <v>410</v>
      </c>
      <c r="D3582" t="s">
        <v>21</v>
      </c>
      <c r="E3582" t="s">
        <v>60</v>
      </c>
      <c r="F3582" t="s">
        <v>61</v>
      </c>
      <c r="G3582" t="s">
        <v>62</v>
      </c>
      <c r="H3582" t="s">
        <v>63</v>
      </c>
      <c r="I3582" t="s">
        <v>33</v>
      </c>
      <c r="J3582" t="s">
        <v>45</v>
      </c>
      <c r="K3582">
        <v>3</v>
      </c>
      <c r="L3582">
        <v>45</v>
      </c>
      <c r="M3582">
        <v>0.15</v>
      </c>
      <c r="N3582">
        <v>114.75</v>
      </c>
      <c r="O3582">
        <v>36.75</v>
      </c>
      <c r="P3582" t="s">
        <v>28</v>
      </c>
      <c r="Q3582" t="s">
        <v>46</v>
      </c>
      <c r="R3582" t="s">
        <v>36</v>
      </c>
      <c r="S3582">
        <v>2.6</v>
      </c>
      <c r="T3582">
        <f>YEAR(tblOrders[[#This Row],[Order Date]])</f>
        <v>2025</v>
      </c>
      <c r="U3582" t="str">
        <f>TEXT(tblOrders[[#This Row],[Order Date]],"mmm-yyyy")</f>
        <v>Oct-2025</v>
      </c>
      <c r="V3582" s="4">
        <f>tblOrders[[#This Row],[Profit]]/tblOrders[[#This Row],[Sales Amount]]</f>
        <v>0.3202614379084967</v>
      </c>
      <c r="W3582" t="str">
        <f>VLOOKUP(tblOrders[[#This Row],[City]],CityRegion,2,0)</f>
        <v>North</v>
      </c>
      <c r="X3582" t="str">
        <f>VLOOKUP(tblOrders[[#This Row],[City]],lookups!A:C,3,0)</f>
        <v>Delhi</v>
      </c>
    </row>
    <row r="3583" spans="1:24" x14ac:dyDescent="0.25">
      <c r="A3583" t="s">
        <v>5569</v>
      </c>
      <c r="B3583" s="1">
        <v>45731</v>
      </c>
      <c r="C3583" t="s">
        <v>5570</v>
      </c>
      <c r="D3583" t="s">
        <v>21</v>
      </c>
      <c r="E3583" t="s">
        <v>55</v>
      </c>
      <c r="F3583" t="s">
        <v>56</v>
      </c>
      <c r="G3583" t="s">
        <v>24</v>
      </c>
      <c r="H3583" t="s">
        <v>51</v>
      </c>
      <c r="I3583" t="s">
        <v>70</v>
      </c>
      <c r="J3583" t="s">
        <v>34</v>
      </c>
      <c r="K3583">
        <v>1</v>
      </c>
      <c r="L3583">
        <v>42</v>
      </c>
      <c r="M3583">
        <v>0.2</v>
      </c>
      <c r="N3583">
        <v>33.6</v>
      </c>
      <c r="O3583">
        <v>9.6</v>
      </c>
      <c r="P3583" t="s">
        <v>111</v>
      </c>
      <c r="Q3583" t="s">
        <v>35</v>
      </c>
      <c r="R3583" t="s">
        <v>36</v>
      </c>
      <c r="S3583">
        <v>5</v>
      </c>
      <c r="T3583">
        <f>YEAR(tblOrders[[#This Row],[Order Date]])</f>
        <v>2025</v>
      </c>
      <c r="U3583" t="str">
        <f>TEXT(tblOrders[[#This Row],[Order Date]],"mmm-yyyy")</f>
        <v>Mar-2025</v>
      </c>
      <c r="V3583" s="4">
        <f>tblOrders[[#This Row],[Profit]]/tblOrders[[#This Row],[Sales Amount]]</f>
        <v>0.2857142857142857</v>
      </c>
      <c r="W3583" t="str">
        <f>VLOOKUP(tblOrders[[#This Row],[City]],CityRegion,2,0)</f>
        <v>South</v>
      </c>
      <c r="X3583" t="str">
        <f>VLOOKUP(tblOrders[[#This Row],[City]],lookups!A:C,3,0)</f>
        <v>Telengana</v>
      </c>
    </row>
    <row r="3584" spans="1:24" x14ac:dyDescent="0.25">
      <c r="A3584" t="s">
        <v>5571</v>
      </c>
      <c r="B3584" s="1">
        <v>45924</v>
      </c>
      <c r="C3584" t="s">
        <v>5572</v>
      </c>
      <c r="D3584" t="s">
        <v>21</v>
      </c>
      <c r="E3584" t="s">
        <v>101</v>
      </c>
      <c r="F3584" t="s">
        <v>102</v>
      </c>
      <c r="G3584" t="s">
        <v>24</v>
      </c>
      <c r="H3584" t="s">
        <v>103</v>
      </c>
      <c r="I3584" t="s">
        <v>26</v>
      </c>
      <c r="J3584" t="s">
        <v>45</v>
      </c>
      <c r="K3584">
        <v>1</v>
      </c>
      <c r="L3584">
        <v>120</v>
      </c>
      <c r="M3584">
        <v>0</v>
      </c>
      <c r="N3584">
        <v>120</v>
      </c>
      <c r="O3584">
        <v>42</v>
      </c>
      <c r="P3584" t="s">
        <v>28</v>
      </c>
      <c r="Q3584" t="s">
        <v>46</v>
      </c>
      <c r="R3584" t="s">
        <v>30</v>
      </c>
      <c r="S3584">
        <v>4.5999999999999996</v>
      </c>
      <c r="T3584">
        <f>YEAR(tblOrders[[#This Row],[Order Date]])</f>
        <v>2025</v>
      </c>
      <c r="U3584" t="str">
        <f>TEXT(tblOrders[[#This Row],[Order Date]],"mmm-yyyy")</f>
        <v>Sep-2025</v>
      </c>
      <c r="V3584" s="4">
        <f>tblOrders[[#This Row],[Profit]]/tblOrders[[#This Row],[Sales Amount]]</f>
        <v>0.35</v>
      </c>
      <c r="W3584" t="str">
        <f>VLOOKUP(tblOrders[[#This Row],[City]],CityRegion,2,0)</f>
        <v>South</v>
      </c>
      <c r="X3584" t="str">
        <f>VLOOKUP(tblOrders[[#This Row],[City]],lookups!A:C,3,0)</f>
        <v>Karnataka</v>
      </c>
    </row>
    <row r="3585" spans="1:24" x14ac:dyDescent="0.25">
      <c r="A3585" t="s">
        <v>5573</v>
      </c>
      <c r="B3585" s="1">
        <v>45745</v>
      </c>
      <c r="C3585" t="s">
        <v>5574</v>
      </c>
      <c r="D3585" t="s">
        <v>21</v>
      </c>
      <c r="E3585" t="s">
        <v>40</v>
      </c>
      <c r="F3585" t="s">
        <v>41</v>
      </c>
      <c r="G3585" t="s">
        <v>42</v>
      </c>
      <c r="H3585" t="s">
        <v>43</v>
      </c>
      <c r="I3585" t="s">
        <v>44</v>
      </c>
      <c r="J3585" t="s">
        <v>45</v>
      </c>
      <c r="K3585">
        <v>1</v>
      </c>
      <c r="L3585">
        <v>18</v>
      </c>
      <c r="M3585">
        <v>0.15</v>
      </c>
      <c r="N3585">
        <v>15.3</v>
      </c>
      <c r="O3585">
        <v>6.3</v>
      </c>
      <c r="P3585" t="s">
        <v>28</v>
      </c>
      <c r="Q3585" t="s">
        <v>46</v>
      </c>
      <c r="R3585" t="s">
        <v>36</v>
      </c>
      <c r="S3585">
        <v>3.4</v>
      </c>
      <c r="T3585">
        <f>YEAR(tblOrders[[#This Row],[Order Date]])</f>
        <v>2025</v>
      </c>
      <c r="U3585" t="str">
        <f>TEXT(tblOrders[[#This Row],[Order Date]],"mmm-yyyy")</f>
        <v>Mar-2025</v>
      </c>
      <c r="V3585" s="4">
        <f>tblOrders[[#This Row],[Profit]]/tblOrders[[#This Row],[Sales Amount]]</f>
        <v>0.41176470588235292</v>
      </c>
      <c r="W3585" t="str">
        <f>VLOOKUP(tblOrders[[#This Row],[City]],CityRegion,2,0)</f>
        <v>South</v>
      </c>
      <c r="X3585" t="str">
        <f>VLOOKUP(tblOrders[[#This Row],[City]],lookups!A:C,3,0)</f>
        <v>Kerala</v>
      </c>
    </row>
    <row r="3586" spans="1:24" x14ac:dyDescent="0.25">
      <c r="A3586" t="s">
        <v>5575</v>
      </c>
      <c r="B3586" s="1">
        <v>46015</v>
      </c>
      <c r="C3586" t="s">
        <v>2353</v>
      </c>
      <c r="D3586" t="s">
        <v>39</v>
      </c>
      <c r="E3586" t="s">
        <v>114</v>
      </c>
      <c r="F3586" t="s">
        <v>115</v>
      </c>
      <c r="G3586" t="s">
        <v>42</v>
      </c>
      <c r="H3586" t="s">
        <v>116</v>
      </c>
      <c r="I3586" t="s">
        <v>44</v>
      </c>
      <c r="J3586" t="s">
        <v>45</v>
      </c>
      <c r="K3586">
        <v>1</v>
      </c>
      <c r="L3586">
        <v>12</v>
      </c>
      <c r="M3586">
        <v>0.15</v>
      </c>
      <c r="N3586">
        <v>10.199999999999999</v>
      </c>
      <c r="O3586">
        <v>4.2</v>
      </c>
      <c r="P3586" t="s">
        <v>28</v>
      </c>
      <c r="Q3586" t="s">
        <v>86</v>
      </c>
      <c r="R3586" t="s">
        <v>36</v>
      </c>
      <c r="S3586">
        <v>2.6</v>
      </c>
      <c r="T3586">
        <f>YEAR(tblOrders[[#This Row],[Order Date]])</f>
        <v>2025</v>
      </c>
      <c r="U3586" t="str">
        <f>TEXT(tblOrders[[#This Row],[Order Date]],"mmm-yyyy")</f>
        <v>Dec-2025</v>
      </c>
      <c r="V3586" s="4">
        <f>tblOrders[[#This Row],[Profit]]/tblOrders[[#This Row],[Sales Amount]]</f>
        <v>0.41176470588235298</v>
      </c>
      <c r="W3586" t="str">
        <f>VLOOKUP(tblOrders[[#This Row],[City]],CityRegion,2,0)</f>
        <v>South</v>
      </c>
      <c r="X3586" t="str">
        <f>VLOOKUP(tblOrders[[#This Row],[City]],lookups!A:C,3,0)</f>
        <v>Kerala</v>
      </c>
    </row>
    <row r="3587" spans="1:24" x14ac:dyDescent="0.25">
      <c r="A3587" t="s">
        <v>5576</v>
      </c>
      <c r="B3587" s="1">
        <v>45926</v>
      </c>
      <c r="C3587" t="s">
        <v>5265</v>
      </c>
      <c r="D3587" t="s">
        <v>39</v>
      </c>
      <c r="E3587" t="s">
        <v>40</v>
      </c>
      <c r="F3587" t="s">
        <v>41</v>
      </c>
      <c r="G3587" t="s">
        <v>42</v>
      </c>
      <c r="H3587" t="s">
        <v>43</v>
      </c>
      <c r="I3587" t="s">
        <v>57</v>
      </c>
      <c r="J3587" t="s">
        <v>45</v>
      </c>
      <c r="K3587">
        <v>2</v>
      </c>
      <c r="L3587">
        <v>18</v>
      </c>
      <c r="M3587">
        <v>0.2</v>
      </c>
      <c r="N3587">
        <v>28.8</v>
      </c>
      <c r="O3587">
        <v>10.8</v>
      </c>
      <c r="P3587" t="s">
        <v>111</v>
      </c>
      <c r="Q3587" t="s">
        <v>46</v>
      </c>
      <c r="R3587" t="s">
        <v>36</v>
      </c>
      <c r="S3587">
        <v>3.6</v>
      </c>
      <c r="T3587">
        <f>YEAR(tblOrders[[#This Row],[Order Date]])</f>
        <v>2025</v>
      </c>
      <c r="U3587" t="str">
        <f>TEXT(tblOrders[[#This Row],[Order Date]],"mmm-yyyy")</f>
        <v>Sep-2025</v>
      </c>
      <c r="V3587" s="4">
        <f>tblOrders[[#This Row],[Profit]]/tblOrders[[#This Row],[Sales Amount]]</f>
        <v>0.375</v>
      </c>
      <c r="W3587" t="str">
        <f>VLOOKUP(tblOrders[[#This Row],[City]],CityRegion,2,0)</f>
        <v>South</v>
      </c>
      <c r="X3587" t="str">
        <f>VLOOKUP(tblOrders[[#This Row],[City]],lookups!A:C,3,0)</f>
        <v>Kerala</v>
      </c>
    </row>
    <row r="3588" spans="1:24" x14ac:dyDescent="0.25">
      <c r="A3588" t="s">
        <v>5577</v>
      </c>
      <c r="B3588" s="1">
        <v>45916</v>
      </c>
      <c r="C3588" t="s">
        <v>2492</v>
      </c>
      <c r="D3588" t="s">
        <v>39</v>
      </c>
      <c r="E3588" t="s">
        <v>66</v>
      </c>
      <c r="F3588" t="s">
        <v>67</v>
      </c>
      <c r="G3588" t="s">
        <v>68</v>
      </c>
      <c r="H3588" t="s">
        <v>69</v>
      </c>
      <c r="I3588" t="s">
        <v>44</v>
      </c>
      <c r="J3588" t="s">
        <v>45</v>
      </c>
      <c r="K3588">
        <v>5</v>
      </c>
      <c r="L3588">
        <v>149</v>
      </c>
      <c r="M3588">
        <v>0.15</v>
      </c>
      <c r="N3588">
        <v>633.25</v>
      </c>
      <c r="O3588">
        <v>158.25</v>
      </c>
      <c r="P3588" t="s">
        <v>28</v>
      </c>
      <c r="Q3588" t="s">
        <v>46</v>
      </c>
      <c r="R3588" t="s">
        <v>36</v>
      </c>
      <c r="S3588">
        <v>3.6</v>
      </c>
      <c r="T3588">
        <f>YEAR(tblOrders[[#This Row],[Order Date]])</f>
        <v>2025</v>
      </c>
      <c r="U3588" t="str">
        <f>TEXT(tblOrders[[#This Row],[Order Date]],"mmm-yyyy")</f>
        <v>Sep-2025</v>
      </c>
      <c r="V3588" s="4">
        <f>tblOrders[[#This Row],[Profit]]/tblOrders[[#This Row],[Sales Amount]]</f>
        <v>0.24990130280300041</v>
      </c>
      <c r="W3588" t="str">
        <f>VLOOKUP(tblOrders[[#This Row],[City]],CityRegion,2,0)</f>
        <v>South</v>
      </c>
      <c r="X3588" t="str">
        <f>VLOOKUP(tblOrders[[#This Row],[City]],lookups!A:C,3,0)</f>
        <v>Kerala</v>
      </c>
    </row>
    <row r="3589" spans="1:24" x14ac:dyDescent="0.25">
      <c r="A3589" t="s">
        <v>5578</v>
      </c>
      <c r="B3589" s="1">
        <v>45824</v>
      </c>
      <c r="C3589" t="s">
        <v>134</v>
      </c>
      <c r="D3589" t="s">
        <v>21</v>
      </c>
      <c r="E3589" t="s">
        <v>66</v>
      </c>
      <c r="F3589" t="s">
        <v>67</v>
      </c>
      <c r="G3589" t="s">
        <v>68</v>
      </c>
      <c r="H3589" t="s">
        <v>69</v>
      </c>
      <c r="I3589" t="s">
        <v>84</v>
      </c>
      <c r="J3589" t="s">
        <v>45</v>
      </c>
      <c r="K3589">
        <v>1</v>
      </c>
      <c r="L3589">
        <v>149</v>
      </c>
      <c r="M3589">
        <v>0.2</v>
      </c>
      <c r="N3589">
        <v>119.2</v>
      </c>
      <c r="O3589">
        <v>24.2</v>
      </c>
      <c r="P3589" t="s">
        <v>85</v>
      </c>
      <c r="Q3589" t="s">
        <v>29</v>
      </c>
      <c r="R3589" t="s">
        <v>36</v>
      </c>
      <c r="S3589">
        <v>4.5</v>
      </c>
      <c r="T3589">
        <f>YEAR(tblOrders[[#This Row],[Order Date]])</f>
        <v>2025</v>
      </c>
      <c r="U3589" t="str">
        <f>TEXT(tblOrders[[#This Row],[Order Date]],"mmm-yyyy")</f>
        <v>Jun-2025</v>
      </c>
      <c r="V3589" s="4">
        <f>tblOrders[[#This Row],[Profit]]/tblOrders[[#This Row],[Sales Amount]]</f>
        <v>0.2030201342281879</v>
      </c>
      <c r="W3589" t="str">
        <f>VLOOKUP(tblOrders[[#This Row],[City]],CityRegion,2,0)</f>
        <v>West</v>
      </c>
      <c r="X3589" t="str">
        <f>VLOOKUP(tblOrders[[#This Row],[City]],lookups!A:C,3,0)</f>
        <v>Maharashtra</v>
      </c>
    </row>
    <row r="3590" spans="1:24" x14ac:dyDescent="0.25">
      <c r="A3590" t="s">
        <v>5579</v>
      </c>
      <c r="B3590" s="1">
        <v>45874</v>
      </c>
      <c r="C3590" t="s">
        <v>2882</v>
      </c>
      <c r="D3590" t="s">
        <v>21</v>
      </c>
      <c r="E3590" t="s">
        <v>73</v>
      </c>
      <c r="F3590" t="s">
        <v>74</v>
      </c>
      <c r="G3590" t="s">
        <v>68</v>
      </c>
      <c r="H3590" t="s">
        <v>75</v>
      </c>
      <c r="I3590" t="s">
        <v>26</v>
      </c>
      <c r="J3590" t="s">
        <v>45</v>
      </c>
      <c r="K3590">
        <v>5</v>
      </c>
      <c r="L3590">
        <v>65</v>
      </c>
      <c r="M3590">
        <v>0</v>
      </c>
      <c r="N3590">
        <v>325</v>
      </c>
      <c r="O3590">
        <v>135</v>
      </c>
      <c r="P3590" t="s">
        <v>28</v>
      </c>
      <c r="Q3590" t="s">
        <v>46</v>
      </c>
      <c r="R3590" t="s">
        <v>36</v>
      </c>
      <c r="S3590">
        <v>3.8</v>
      </c>
      <c r="T3590">
        <f>YEAR(tblOrders[[#This Row],[Order Date]])</f>
        <v>2025</v>
      </c>
      <c r="U3590" t="str">
        <f>TEXT(tblOrders[[#This Row],[Order Date]],"mmm-yyyy")</f>
        <v>Aug-2025</v>
      </c>
      <c r="V3590" s="4">
        <f>tblOrders[[#This Row],[Profit]]/tblOrders[[#This Row],[Sales Amount]]</f>
        <v>0.41538461538461541</v>
      </c>
      <c r="W3590" t="str">
        <f>VLOOKUP(tblOrders[[#This Row],[City]],CityRegion,2,0)</f>
        <v>South</v>
      </c>
      <c r="X3590" t="str">
        <f>VLOOKUP(tblOrders[[#This Row],[City]],lookups!A:C,3,0)</f>
        <v>Karnataka</v>
      </c>
    </row>
    <row r="3591" spans="1:24" x14ac:dyDescent="0.25">
      <c r="A3591" t="s">
        <v>5580</v>
      </c>
      <c r="B3591" s="1">
        <v>45893</v>
      </c>
      <c r="C3591" t="s">
        <v>5581</v>
      </c>
      <c r="D3591" t="s">
        <v>21</v>
      </c>
      <c r="E3591" t="s">
        <v>22</v>
      </c>
      <c r="F3591" t="s">
        <v>23</v>
      </c>
      <c r="G3591" t="s">
        <v>24</v>
      </c>
      <c r="H3591" t="s">
        <v>25</v>
      </c>
      <c r="I3591" t="s">
        <v>139</v>
      </c>
      <c r="J3591" t="s">
        <v>27</v>
      </c>
      <c r="K3591">
        <v>4</v>
      </c>
      <c r="L3591">
        <v>190</v>
      </c>
      <c r="M3591">
        <v>0.05</v>
      </c>
      <c r="N3591">
        <v>722</v>
      </c>
      <c r="O3591">
        <v>222</v>
      </c>
      <c r="P3591" t="s">
        <v>28</v>
      </c>
      <c r="Q3591" t="s">
        <v>46</v>
      </c>
      <c r="R3591" t="s">
        <v>36</v>
      </c>
      <c r="S3591">
        <v>4</v>
      </c>
      <c r="T3591">
        <f>YEAR(tblOrders[[#This Row],[Order Date]])</f>
        <v>2025</v>
      </c>
      <c r="U3591" t="str">
        <f>TEXT(tblOrders[[#This Row],[Order Date]],"mmm-yyyy")</f>
        <v>Aug-2025</v>
      </c>
      <c r="V3591" s="4">
        <f>tblOrders[[#This Row],[Profit]]/tblOrders[[#This Row],[Sales Amount]]</f>
        <v>0.30747922437673131</v>
      </c>
      <c r="W3591" t="str">
        <f>VLOOKUP(tblOrders[[#This Row],[City]],CityRegion,2,0)</f>
        <v>South</v>
      </c>
      <c r="X3591" t="str">
        <f>VLOOKUP(tblOrders[[#This Row],[City]],lookups!A:C,3,0)</f>
        <v>Tamil Nadu</v>
      </c>
    </row>
    <row r="3592" spans="1:24" x14ac:dyDescent="0.25">
      <c r="A3592" t="s">
        <v>5582</v>
      </c>
      <c r="B3592" s="1">
        <v>45670</v>
      </c>
      <c r="C3592" t="s">
        <v>5583</v>
      </c>
      <c r="D3592" t="s">
        <v>39</v>
      </c>
      <c r="E3592" t="s">
        <v>79</v>
      </c>
      <c r="F3592" t="s">
        <v>80</v>
      </c>
      <c r="G3592" t="s">
        <v>68</v>
      </c>
      <c r="H3592" t="s">
        <v>81</v>
      </c>
      <c r="I3592" t="s">
        <v>33</v>
      </c>
      <c r="J3592" t="s">
        <v>34</v>
      </c>
      <c r="K3592">
        <v>1</v>
      </c>
      <c r="L3592">
        <v>799</v>
      </c>
      <c r="M3592">
        <v>0.2</v>
      </c>
      <c r="N3592">
        <v>639.20000000000005</v>
      </c>
      <c r="O3592">
        <v>19.2</v>
      </c>
      <c r="P3592" t="s">
        <v>28</v>
      </c>
      <c r="Q3592" t="s">
        <v>46</v>
      </c>
      <c r="R3592" t="s">
        <v>123</v>
      </c>
      <c r="S3592">
        <v>3.7</v>
      </c>
      <c r="T3592">
        <f>YEAR(tblOrders[[#This Row],[Order Date]])</f>
        <v>2025</v>
      </c>
      <c r="U3592" t="str">
        <f>TEXT(tblOrders[[#This Row],[Order Date]],"mmm-yyyy")</f>
        <v>Jan-2025</v>
      </c>
      <c r="V3592" s="4">
        <f>tblOrders[[#This Row],[Profit]]/tblOrders[[#This Row],[Sales Amount]]</f>
        <v>3.0037546933667079E-2</v>
      </c>
      <c r="W3592" t="str">
        <f>VLOOKUP(tblOrders[[#This Row],[City]],CityRegion,2,0)</f>
        <v>North</v>
      </c>
      <c r="X3592" t="str">
        <f>VLOOKUP(tblOrders[[#This Row],[City]],lookups!A:C,3,0)</f>
        <v>Delhi</v>
      </c>
    </row>
    <row r="3593" spans="1:24" x14ac:dyDescent="0.25">
      <c r="A3593" t="s">
        <v>5584</v>
      </c>
      <c r="B3593" s="1">
        <v>45953</v>
      </c>
      <c r="C3593" t="s">
        <v>5585</v>
      </c>
      <c r="D3593" t="s">
        <v>39</v>
      </c>
      <c r="E3593" t="s">
        <v>22</v>
      </c>
      <c r="F3593" t="s">
        <v>23</v>
      </c>
      <c r="G3593" t="s">
        <v>24</v>
      </c>
      <c r="H3593" t="s">
        <v>25</v>
      </c>
      <c r="I3593" t="s">
        <v>70</v>
      </c>
      <c r="J3593" t="s">
        <v>45</v>
      </c>
      <c r="K3593">
        <v>4</v>
      </c>
      <c r="L3593">
        <v>190</v>
      </c>
      <c r="M3593">
        <v>0</v>
      </c>
      <c r="N3593">
        <v>760</v>
      </c>
      <c r="O3593">
        <v>260</v>
      </c>
      <c r="P3593" t="s">
        <v>28</v>
      </c>
      <c r="Q3593" t="s">
        <v>29</v>
      </c>
      <c r="R3593" t="s">
        <v>36</v>
      </c>
      <c r="S3593">
        <v>3.7</v>
      </c>
      <c r="T3593">
        <f>YEAR(tblOrders[[#This Row],[Order Date]])</f>
        <v>2025</v>
      </c>
      <c r="U3593" t="str">
        <f>TEXT(tblOrders[[#This Row],[Order Date]],"mmm-yyyy")</f>
        <v>Oct-2025</v>
      </c>
      <c r="V3593" s="4">
        <f>tblOrders[[#This Row],[Profit]]/tblOrders[[#This Row],[Sales Amount]]</f>
        <v>0.34210526315789475</v>
      </c>
      <c r="W3593" t="str">
        <f>VLOOKUP(tblOrders[[#This Row],[City]],CityRegion,2,0)</f>
        <v>South</v>
      </c>
      <c r="X3593" t="str">
        <f>VLOOKUP(tblOrders[[#This Row],[City]],lookups!A:C,3,0)</f>
        <v>Telengana</v>
      </c>
    </row>
    <row r="3594" spans="1:24" x14ac:dyDescent="0.25">
      <c r="A3594" t="s">
        <v>5586</v>
      </c>
      <c r="B3594" s="1">
        <v>45916</v>
      </c>
      <c r="C3594" t="s">
        <v>3737</v>
      </c>
      <c r="D3594" t="s">
        <v>21</v>
      </c>
      <c r="E3594" t="s">
        <v>49</v>
      </c>
      <c r="F3594" t="s">
        <v>50</v>
      </c>
      <c r="G3594" t="s">
        <v>24</v>
      </c>
      <c r="H3594" t="s">
        <v>51</v>
      </c>
      <c r="I3594" t="s">
        <v>26</v>
      </c>
      <c r="J3594" t="s">
        <v>45</v>
      </c>
      <c r="K3594">
        <v>1</v>
      </c>
      <c r="L3594">
        <v>85</v>
      </c>
      <c r="M3594">
        <v>0.15</v>
      </c>
      <c r="N3594">
        <v>72.25</v>
      </c>
      <c r="O3594">
        <v>20.25</v>
      </c>
      <c r="P3594" t="s">
        <v>28</v>
      </c>
      <c r="Q3594" t="s">
        <v>91</v>
      </c>
      <c r="R3594" t="s">
        <v>36</v>
      </c>
      <c r="S3594">
        <v>4.5</v>
      </c>
      <c r="T3594">
        <f>YEAR(tblOrders[[#This Row],[Order Date]])</f>
        <v>2025</v>
      </c>
      <c r="U3594" t="str">
        <f>TEXT(tblOrders[[#This Row],[Order Date]],"mmm-yyyy")</f>
        <v>Sep-2025</v>
      </c>
      <c r="V3594" s="4">
        <f>tblOrders[[#This Row],[Profit]]/tblOrders[[#This Row],[Sales Amount]]</f>
        <v>0.28027681660899656</v>
      </c>
      <c r="W3594" t="str">
        <f>VLOOKUP(tblOrders[[#This Row],[City]],CityRegion,2,0)</f>
        <v>South</v>
      </c>
      <c r="X3594" t="str">
        <f>VLOOKUP(tblOrders[[#This Row],[City]],lookups!A:C,3,0)</f>
        <v>Karnataka</v>
      </c>
    </row>
    <row r="3595" spans="1:24" x14ac:dyDescent="0.25">
      <c r="A3595" t="s">
        <v>5587</v>
      </c>
      <c r="B3595" s="1">
        <v>45769</v>
      </c>
      <c r="C3595" t="s">
        <v>379</v>
      </c>
      <c r="D3595" t="s">
        <v>21</v>
      </c>
      <c r="E3595" t="s">
        <v>60</v>
      </c>
      <c r="F3595" t="s">
        <v>61</v>
      </c>
      <c r="G3595" t="s">
        <v>62</v>
      </c>
      <c r="H3595" t="s">
        <v>63</v>
      </c>
      <c r="I3595" t="s">
        <v>33</v>
      </c>
      <c r="J3595" t="s">
        <v>34</v>
      </c>
      <c r="K3595">
        <v>3</v>
      </c>
      <c r="L3595">
        <v>45</v>
      </c>
      <c r="M3595">
        <v>0</v>
      </c>
      <c r="N3595">
        <v>135</v>
      </c>
      <c r="O3595">
        <v>57</v>
      </c>
      <c r="P3595" t="s">
        <v>28</v>
      </c>
      <c r="Q3595" t="s">
        <v>29</v>
      </c>
      <c r="R3595" t="s">
        <v>36</v>
      </c>
      <c r="S3595">
        <v>2.8</v>
      </c>
      <c r="T3595">
        <f>YEAR(tblOrders[[#This Row],[Order Date]])</f>
        <v>2025</v>
      </c>
      <c r="U3595" t="str">
        <f>TEXT(tblOrders[[#This Row],[Order Date]],"mmm-yyyy")</f>
        <v>Apr-2025</v>
      </c>
      <c r="V3595" s="4">
        <f>tblOrders[[#This Row],[Profit]]/tblOrders[[#This Row],[Sales Amount]]</f>
        <v>0.42222222222222222</v>
      </c>
      <c r="W3595" t="str">
        <f>VLOOKUP(tblOrders[[#This Row],[City]],CityRegion,2,0)</f>
        <v>North</v>
      </c>
      <c r="X3595" t="str">
        <f>VLOOKUP(tblOrders[[#This Row],[City]],lookups!A:C,3,0)</f>
        <v>Delhi</v>
      </c>
    </row>
    <row r="3596" spans="1:24" x14ac:dyDescent="0.25">
      <c r="A3596" t="s">
        <v>5588</v>
      </c>
      <c r="B3596" s="1">
        <v>45905</v>
      </c>
      <c r="C3596" t="s">
        <v>3008</v>
      </c>
      <c r="D3596" t="s">
        <v>21</v>
      </c>
      <c r="E3596" t="s">
        <v>49</v>
      </c>
      <c r="F3596" t="s">
        <v>50</v>
      </c>
      <c r="G3596" t="s">
        <v>24</v>
      </c>
      <c r="H3596" t="s">
        <v>51</v>
      </c>
      <c r="I3596" t="s">
        <v>70</v>
      </c>
      <c r="J3596" t="s">
        <v>45</v>
      </c>
      <c r="K3596">
        <v>3</v>
      </c>
      <c r="L3596">
        <v>85</v>
      </c>
      <c r="M3596">
        <v>0.2</v>
      </c>
      <c r="N3596">
        <v>204</v>
      </c>
      <c r="O3596">
        <v>48</v>
      </c>
      <c r="P3596" t="s">
        <v>28</v>
      </c>
      <c r="Q3596" t="s">
        <v>46</v>
      </c>
      <c r="R3596" t="s">
        <v>36</v>
      </c>
      <c r="S3596">
        <v>3.4</v>
      </c>
      <c r="T3596">
        <f>YEAR(tblOrders[[#This Row],[Order Date]])</f>
        <v>2025</v>
      </c>
      <c r="U3596" t="str">
        <f>TEXT(tblOrders[[#This Row],[Order Date]],"mmm-yyyy")</f>
        <v>Sep-2025</v>
      </c>
      <c r="V3596" s="4">
        <f>tblOrders[[#This Row],[Profit]]/tblOrders[[#This Row],[Sales Amount]]</f>
        <v>0.23529411764705882</v>
      </c>
      <c r="W3596" t="str">
        <f>VLOOKUP(tblOrders[[#This Row],[City]],CityRegion,2,0)</f>
        <v>South</v>
      </c>
      <c r="X3596" t="str">
        <f>VLOOKUP(tblOrders[[#This Row],[City]],lookups!A:C,3,0)</f>
        <v>Telengana</v>
      </c>
    </row>
    <row r="3597" spans="1:24" x14ac:dyDescent="0.25">
      <c r="A3597" t="s">
        <v>5589</v>
      </c>
      <c r="B3597" s="1">
        <v>45713</v>
      </c>
      <c r="C3597" t="s">
        <v>1249</v>
      </c>
      <c r="D3597" t="s">
        <v>21</v>
      </c>
      <c r="E3597" t="s">
        <v>49</v>
      </c>
      <c r="F3597" t="s">
        <v>50</v>
      </c>
      <c r="G3597" t="s">
        <v>24</v>
      </c>
      <c r="H3597" t="s">
        <v>51</v>
      </c>
      <c r="I3597" t="s">
        <v>76</v>
      </c>
      <c r="J3597" t="s">
        <v>27</v>
      </c>
      <c r="K3597">
        <v>4</v>
      </c>
      <c r="L3597">
        <v>85</v>
      </c>
      <c r="M3597">
        <v>0.15</v>
      </c>
      <c r="N3597">
        <v>289</v>
      </c>
      <c r="O3597">
        <v>81</v>
      </c>
      <c r="P3597" t="s">
        <v>28</v>
      </c>
      <c r="Q3597" t="s">
        <v>91</v>
      </c>
      <c r="R3597" t="s">
        <v>36</v>
      </c>
      <c r="S3597">
        <v>3.6</v>
      </c>
      <c r="T3597">
        <f>YEAR(tblOrders[[#This Row],[Order Date]])</f>
        <v>2025</v>
      </c>
      <c r="U3597" t="str">
        <f>TEXT(tblOrders[[#This Row],[Order Date]],"mmm-yyyy")</f>
        <v>Feb-2025</v>
      </c>
      <c r="V3597" s="4">
        <f>tblOrders[[#This Row],[Profit]]/tblOrders[[#This Row],[Sales Amount]]</f>
        <v>0.28027681660899656</v>
      </c>
      <c r="W3597" t="str">
        <f>VLOOKUP(tblOrders[[#This Row],[City]],CityRegion,2,0)</f>
        <v>South</v>
      </c>
      <c r="X3597" t="str">
        <f>VLOOKUP(tblOrders[[#This Row],[City]],lookups!A:C,3,0)</f>
        <v>Kerala</v>
      </c>
    </row>
    <row r="3598" spans="1:24" x14ac:dyDescent="0.25">
      <c r="A3598" t="s">
        <v>5590</v>
      </c>
      <c r="B3598" s="1">
        <v>45846</v>
      </c>
      <c r="C3598" t="s">
        <v>655</v>
      </c>
      <c r="D3598" t="s">
        <v>21</v>
      </c>
      <c r="E3598" t="s">
        <v>73</v>
      </c>
      <c r="F3598" t="s">
        <v>74</v>
      </c>
      <c r="G3598" t="s">
        <v>68</v>
      </c>
      <c r="H3598" t="s">
        <v>75</v>
      </c>
      <c r="I3598" t="s">
        <v>26</v>
      </c>
      <c r="J3598" t="s">
        <v>34</v>
      </c>
      <c r="K3598">
        <v>3</v>
      </c>
      <c r="L3598">
        <v>65</v>
      </c>
      <c r="M3598">
        <v>0.15</v>
      </c>
      <c r="N3598">
        <v>165.75</v>
      </c>
      <c r="O3598">
        <v>51.75</v>
      </c>
      <c r="P3598" t="s">
        <v>28</v>
      </c>
      <c r="Q3598" t="s">
        <v>35</v>
      </c>
      <c r="R3598" t="s">
        <v>30</v>
      </c>
      <c r="S3598">
        <v>4.8</v>
      </c>
      <c r="T3598">
        <f>YEAR(tblOrders[[#This Row],[Order Date]])</f>
        <v>2025</v>
      </c>
      <c r="U3598" t="str">
        <f>TEXT(tblOrders[[#This Row],[Order Date]],"mmm-yyyy")</f>
        <v>Jul-2025</v>
      </c>
      <c r="V3598" s="4">
        <f>tblOrders[[#This Row],[Profit]]/tblOrders[[#This Row],[Sales Amount]]</f>
        <v>0.31221719457013575</v>
      </c>
      <c r="W3598" t="str">
        <f>VLOOKUP(tblOrders[[#This Row],[City]],CityRegion,2,0)</f>
        <v>South</v>
      </c>
      <c r="X3598" t="str">
        <f>VLOOKUP(tblOrders[[#This Row],[City]],lookups!A:C,3,0)</f>
        <v>Karnataka</v>
      </c>
    </row>
    <row r="3599" spans="1:24" x14ac:dyDescent="0.25">
      <c r="A3599" t="s">
        <v>5591</v>
      </c>
      <c r="B3599" s="1">
        <v>46010</v>
      </c>
      <c r="C3599" t="s">
        <v>3084</v>
      </c>
      <c r="D3599" t="s">
        <v>21</v>
      </c>
      <c r="E3599" t="s">
        <v>79</v>
      </c>
      <c r="F3599" t="s">
        <v>80</v>
      </c>
      <c r="G3599" t="s">
        <v>68</v>
      </c>
      <c r="H3599" t="s">
        <v>81</v>
      </c>
      <c r="I3599" t="s">
        <v>84</v>
      </c>
      <c r="J3599" t="s">
        <v>45</v>
      </c>
      <c r="K3599">
        <v>4</v>
      </c>
      <c r="L3599">
        <v>799</v>
      </c>
      <c r="M3599">
        <v>0</v>
      </c>
      <c r="N3599">
        <v>3196</v>
      </c>
      <c r="O3599">
        <v>716</v>
      </c>
      <c r="P3599" t="s">
        <v>28</v>
      </c>
      <c r="Q3599" t="s">
        <v>29</v>
      </c>
      <c r="R3599" t="s">
        <v>30</v>
      </c>
      <c r="S3599">
        <v>4.8</v>
      </c>
      <c r="T3599">
        <f>YEAR(tblOrders[[#This Row],[Order Date]])</f>
        <v>2025</v>
      </c>
      <c r="U3599" t="str">
        <f>TEXT(tblOrders[[#This Row],[Order Date]],"mmm-yyyy")</f>
        <v>Dec-2025</v>
      </c>
      <c r="V3599" s="4">
        <f>tblOrders[[#This Row],[Profit]]/tblOrders[[#This Row],[Sales Amount]]</f>
        <v>0.22403003754693368</v>
      </c>
      <c r="W3599" t="str">
        <f>VLOOKUP(tblOrders[[#This Row],[City]],CityRegion,2,0)</f>
        <v>West</v>
      </c>
      <c r="X3599" t="str">
        <f>VLOOKUP(tblOrders[[#This Row],[City]],lookups!A:C,3,0)</f>
        <v>Maharashtra</v>
      </c>
    </row>
    <row r="3600" spans="1:24" x14ac:dyDescent="0.25">
      <c r="A3600" t="s">
        <v>5592</v>
      </c>
      <c r="B3600" s="1">
        <v>45747</v>
      </c>
      <c r="C3600" t="s">
        <v>3760</v>
      </c>
      <c r="D3600" t="s">
        <v>21</v>
      </c>
      <c r="E3600" t="s">
        <v>49</v>
      </c>
      <c r="F3600" t="s">
        <v>50</v>
      </c>
      <c r="G3600" t="s">
        <v>24</v>
      </c>
      <c r="H3600" t="s">
        <v>51</v>
      </c>
      <c r="I3600" t="s">
        <v>33</v>
      </c>
      <c r="J3600" t="s">
        <v>34</v>
      </c>
      <c r="K3600">
        <v>4</v>
      </c>
      <c r="L3600">
        <v>85</v>
      </c>
      <c r="M3600">
        <v>0.05</v>
      </c>
      <c r="N3600">
        <v>323</v>
      </c>
      <c r="O3600">
        <v>115</v>
      </c>
      <c r="P3600" t="s">
        <v>28</v>
      </c>
      <c r="Q3600" t="s">
        <v>29</v>
      </c>
      <c r="R3600" t="s">
        <v>36</v>
      </c>
      <c r="S3600">
        <v>4.7</v>
      </c>
      <c r="T3600">
        <f>YEAR(tblOrders[[#This Row],[Order Date]])</f>
        <v>2025</v>
      </c>
      <c r="U3600" t="str">
        <f>TEXT(tblOrders[[#This Row],[Order Date]],"mmm-yyyy")</f>
        <v>Mar-2025</v>
      </c>
      <c r="V3600" s="4">
        <f>tblOrders[[#This Row],[Profit]]/tblOrders[[#This Row],[Sales Amount]]</f>
        <v>0.35603715170278638</v>
      </c>
      <c r="W3600" t="str">
        <f>VLOOKUP(tblOrders[[#This Row],[City]],CityRegion,2,0)</f>
        <v>North</v>
      </c>
      <c r="X3600" t="str">
        <f>VLOOKUP(tblOrders[[#This Row],[City]],lookups!A:C,3,0)</f>
        <v>Delhi</v>
      </c>
    </row>
    <row r="3601" spans="1:24" x14ac:dyDescent="0.25">
      <c r="A3601" t="s">
        <v>5593</v>
      </c>
      <c r="B3601" s="1">
        <v>45962</v>
      </c>
      <c r="C3601" t="s">
        <v>4824</v>
      </c>
      <c r="D3601" t="s">
        <v>39</v>
      </c>
      <c r="E3601" t="s">
        <v>60</v>
      </c>
      <c r="F3601" t="s">
        <v>61</v>
      </c>
      <c r="G3601" t="s">
        <v>62</v>
      </c>
      <c r="H3601" t="s">
        <v>63</v>
      </c>
      <c r="I3601" t="s">
        <v>57</v>
      </c>
      <c r="J3601" t="s">
        <v>45</v>
      </c>
      <c r="K3601">
        <v>1</v>
      </c>
      <c r="L3601">
        <v>45</v>
      </c>
      <c r="M3601">
        <v>0</v>
      </c>
      <c r="N3601">
        <v>45</v>
      </c>
      <c r="O3601">
        <v>19</v>
      </c>
      <c r="P3601" t="s">
        <v>28</v>
      </c>
      <c r="Q3601" t="s">
        <v>35</v>
      </c>
      <c r="R3601" t="s">
        <v>30</v>
      </c>
      <c r="S3601">
        <v>4.8</v>
      </c>
      <c r="T3601">
        <f>YEAR(tblOrders[[#This Row],[Order Date]])</f>
        <v>2025</v>
      </c>
      <c r="U3601" t="str">
        <f>TEXT(tblOrders[[#This Row],[Order Date]],"mmm-yyyy")</f>
        <v>Nov-2025</v>
      </c>
      <c r="V3601" s="4">
        <f>tblOrders[[#This Row],[Profit]]/tblOrders[[#This Row],[Sales Amount]]</f>
        <v>0.42222222222222222</v>
      </c>
      <c r="W3601" t="str">
        <f>VLOOKUP(tblOrders[[#This Row],[City]],CityRegion,2,0)</f>
        <v>South</v>
      </c>
      <c r="X3601" t="str">
        <f>VLOOKUP(tblOrders[[#This Row],[City]],lookups!A:C,3,0)</f>
        <v>Kerala</v>
      </c>
    </row>
    <row r="3602" spans="1:24" x14ac:dyDescent="0.25">
      <c r="A3602" t="s">
        <v>5594</v>
      </c>
      <c r="B3602" s="1">
        <v>45978</v>
      </c>
      <c r="C3602" t="s">
        <v>2443</v>
      </c>
      <c r="D3602" t="s">
        <v>39</v>
      </c>
      <c r="E3602" t="s">
        <v>114</v>
      </c>
      <c r="F3602" t="s">
        <v>115</v>
      </c>
      <c r="G3602" t="s">
        <v>42</v>
      </c>
      <c r="H3602" t="s">
        <v>116</v>
      </c>
      <c r="I3602" t="s">
        <v>44</v>
      </c>
      <c r="J3602" t="s">
        <v>45</v>
      </c>
      <c r="K3602">
        <v>2</v>
      </c>
      <c r="L3602">
        <v>12</v>
      </c>
      <c r="M3602">
        <v>0.15</v>
      </c>
      <c r="N3602">
        <v>20.399999999999999</v>
      </c>
      <c r="O3602">
        <v>8.4</v>
      </c>
      <c r="P3602" t="s">
        <v>28</v>
      </c>
      <c r="Q3602" t="s">
        <v>91</v>
      </c>
      <c r="R3602" t="s">
        <v>30</v>
      </c>
      <c r="S3602">
        <v>3</v>
      </c>
      <c r="T3602">
        <f>YEAR(tblOrders[[#This Row],[Order Date]])</f>
        <v>2025</v>
      </c>
      <c r="U3602" t="str">
        <f>TEXT(tblOrders[[#This Row],[Order Date]],"mmm-yyyy")</f>
        <v>Nov-2025</v>
      </c>
      <c r="V3602" s="4">
        <f>tblOrders[[#This Row],[Profit]]/tblOrders[[#This Row],[Sales Amount]]</f>
        <v>0.41176470588235298</v>
      </c>
      <c r="W3602" t="str">
        <f>VLOOKUP(tblOrders[[#This Row],[City]],CityRegion,2,0)</f>
        <v>South</v>
      </c>
      <c r="X3602" t="str">
        <f>VLOOKUP(tblOrders[[#This Row],[City]],lookups!A:C,3,0)</f>
        <v>Kerala</v>
      </c>
    </row>
    <row r="3603" spans="1:24" x14ac:dyDescent="0.25">
      <c r="A3603" t="s">
        <v>5595</v>
      </c>
      <c r="B3603" s="1">
        <v>45797</v>
      </c>
      <c r="C3603" t="s">
        <v>2607</v>
      </c>
      <c r="D3603" t="s">
        <v>39</v>
      </c>
      <c r="E3603" t="s">
        <v>55</v>
      </c>
      <c r="F3603" t="s">
        <v>56</v>
      </c>
      <c r="G3603" t="s">
        <v>24</v>
      </c>
      <c r="H3603" t="s">
        <v>51</v>
      </c>
      <c r="I3603" t="s">
        <v>52</v>
      </c>
      <c r="J3603" t="s">
        <v>45</v>
      </c>
      <c r="K3603">
        <v>2</v>
      </c>
      <c r="L3603">
        <v>42</v>
      </c>
      <c r="M3603">
        <v>0</v>
      </c>
      <c r="N3603">
        <v>84</v>
      </c>
      <c r="O3603">
        <v>36</v>
      </c>
      <c r="P3603" t="s">
        <v>28</v>
      </c>
      <c r="Q3603" t="s">
        <v>29</v>
      </c>
      <c r="R3603" t="s">
        <v>30</v>
      </c>
      <c r="S3603">
        <v>4.9000000000000004</v>
      </c>
      <c r="T3603">
        <f>YEAR(tblOrders[[#This Row],[Order Date]])</f>
        <v>2025</v>
      </c>
      <c r="U3603" t="str">
        <f>TEXT(tblOrders[[#This Row],[Order Date]],"mmm-yyyy")</f>
        <v>May-2025</v>
      </c>
      <c r="V3603" s="4">
        <f>tblOrders[[#This Row],[Profit]]/tblOrders[[#This Row],[Sales Amount]]</f>
        <v>0.42857142857142855</v>
      </c>
      <c r="W3603" t="str">
        <f>VLOOKUP(tblOrders[[#This Row],[City]],CityRegion,2,0)</f>
        <v>South</v>
      </c>
      <c r="X3603" t="str">
        <f>VLOOKUP(tblOrders[[#This Row],[City]],lookups!A:C,3,0)</f>
        <v>Kerala</v>
      </c>
    </row>
    <row r="3604" spans="1:24" x14ac:dyDescent="0.25">
      <c r="A3604" t="s">
        <v>5596</v>
      </c>
      <c r="B3604" s="1">
        <v>45703</v>
      </c>
      <c r="C3604" t="s">
        <v>3754</v>
      </c>
      <c r="D3604" t="s">
        <v>39</v>
      </c>
      <c r="E3604" t="s">
        <v>108</v>
      </c>
      <c r="F3604" t="s">
        <v>109</v>
      </c>
      <c r="G3604" t="s">
        <v>62</v>
      </c>
      <c r="H3604" t="s">
        <v>110</v>
      </c>
      <c r="I3604" t="s">
        <v>33</v>
      </c>
      <c r="J3604" t="s">
        <v>27</v>
      </c>
      <c r="K3604">
        <v>2</v>
      </c>
      <c r="L3604">
        <v>110</v>
      </c>
      <c r="M3604">
        <v>0.1</v>
      </c>
      <c r="N3604">
        <v>198</v>
      </c>
      <c r="O3604">
        <v>62</v>
      </c>
      <c r="P3604" t="s">
        <v>28</v>
      </c>
      <c r="Q3604" t="s">
        <v>35</v>
      </c>
      <c r="R3604" t="s">
        <v>36</v>
      </c>
      <c r="S3604">
        <v>2.6</v>
      </c>
      <c r="T3604">
        <f>YEAR(tblOrders[[#This Row],[Order Date]])</f>
        <v>2025</v>
      </c>
      <c r="U3604" t="str">
        <f>TEXT(tblOrders[[#This Row],[Order Date]],"mmm-yyyy")</f>
        <v>Feb-2025</v>
      </c>
      <c r="V3604" s="4">
        <f>tblOrders[[#This Row],[Profit]]/tblOrders[[#This Row],[Sales Amount]]</f>
        <v>0.31313131313131315</v>
      </c>
      <c r="W3604" t="str">
        <f>VLOOKUP(tblOrders[[#This Row],[City]],CityRegion,2,0)</f>
        <v>North</v>
      </c>
      <c r="X3604" t="str">
        <f>VLOOKUP(tblOrders[[#This Row],[City]],lookups!A:C,3,0)</f>
        <v>Delhi</v>
      </c>
    </row>
    <row r="3605" spans="1:24" x14ac:dyDescent="0.25">
      <c r="A3605" t="s">
        <v>5597</v>
      </c>
      <c r="B3605" s="1">
        <v>45739</v>
      </c>
      <c r="C3605" t="s">
        <v>299</v>
      </c>
      <c r="D3605" t="s">
        <v>21</v>
      </c>
      <c r="E3605" t="s">
        <v>79</v>
      </c>
      <c r="F3605" t="s">
        <v>80</v>
      </c>
      <c r="G3605" t="s">
        <v>68</v>
      </c>
      <c r="H3605" t="s">
        <v>81</v>
      </c>
      <c r="I3605" t="s">
        <v>57</v>
      </c>
      <c r="J3605" t="s">
        <v>27</v>
      </c>
      <c r="K3605">
        <v>3</v>
      </c>
      <c r="L3605">
        <v>799</v>
      </c>
      <c r="M3605">
        <v>0</v>
      </c>
      <c r="N3605">
        <v>2397</v>
      </c>
      <c r="O3605">
        <v>537</v>
      </c>
      <c r="P3605" t="s">
        <v>28</v>
      </c>
      <c r="Q3605" t="s">
        <v>46</v>
      </c>
      <c r="R3605" t="s">
        <v>30</v>
      </c>
      <c r="S3605">
        <v>4.5</v>
      </c>
      <c r="T3605">
        <f>YEAR(tblOrders[[#This Row],[Order Date]])</f>
        <v>2025</v>
      </c>
      <c r="U3605" t="str">
        <f>TEXT(tblOrders[[#This Row],[Order Date]],"mmm-yyyy")</f>
        <v>Mar-2025</v>
      </c>
      <c r="V3605" s="4">
        <f>tblOrders[[#This Row],[Profit]]/tblOrders[[#This Row],[Sales Amount]]</f>
        <v>0.22403003754693368</v>
      </c>
      <c r="W3605" t="str">
        <f>VLOOKUP(tblOrders[[#This Row],[City]],CityRegion,2,0)</f>
        <v>South</v>
      </c>
      <c r="X3605" t="str">
        <f>VLOOKUP(tblOrders[[#This Row],[City]],lookups!A:C,3,0)</f>
        <v>Kerala</v>
      </c>
    </row>
    <row r="3606" spans="1:24" x14ac:dyDescent="0.25">
      <c r="A3606" t="s">
        <v>5598</v>
      </c>
      <c r="B3606" s="1">
        <v>45813</v>
      </c>
      <c r="C3606" t="s">
        <v>5599</v>
      </c>
      <c r="D3606" t="s">
        <v>21</v>
      </c>
      <c r="E3606" t="s">
        <v>66</v>
      </c>
      <c r="F3606" t="s">
        <v>67</v>
      </c>
      <c r="G3606" t="s">
        <v>68</v>
      </c>
      <c r="H3606" t="s">
        <v>69</v>
      </c>
      <c r="I3606" t="s">
        <v>139</v>
      </c>
      <c r="J3606" t="s">
        <v>34</v>
      </c>
      <c r="K3606">
        <v>5</v>
      </c>
      <c r="L3606">
        <v>149</v>
      </c>
      <c r="M3606">
        <v>0.05</v>
      </c>
      <c r="N3606">
        <v>707.75</v>
      </c>
      <c r="O3606">
        <v>232.75</v>
      </c>
      <c r="P3606" t="s">
        <v>28</v>
      </c>
      <c r="Q3606" t="s">
        <v>86</v>
      </c>
      <c r="R3606" t="s">
        <v>36</v>
      </c>
      <c r="S3606">
        <v>4.5999999999999996</v>
      </c>
      <c r="T3606">
        <f>YEAR(tblOrders[[#This Row],[Order Date]])</f>
        <v>2025</v>
      </c>
      <c r="U3606" t="str">
        <f>TEXT(tblOrders[[#This Row],[Order Date]],"mmm-yyyy")</f>
        <v>Jun-2025</v>
      </c>
      <c r="V3606" s="4">
        <f>tblOrders[[#This Row],[Profit]]/tblOrders[[#This Row],[Sales Amount]]</f>
        <v>0.32885906040268459</v>
      </c>
      <c r="W3606" t="str">
        <f>VLOOKUP(tblOrders[[#This Row],[City]],CityRegion,2,0)</f>
        <v>South</v>
      </c>
      <c r="X3606" t="str">
        <f>VLOOKUP(tblOrders[[#This Row],[City]],lookups!A:C,3,0)</f>
        <v>Tamil Nadu</v>
      </c>
    </row>
    <row r="3607" spans="1:24" x14ac:dyDescent="0.25">
      <c r="A3607" t="s">
        <v>5600</v>
      </c>
      <c r="B3607" s="1">
        <v>45930</v>
      </c>
      <c r="C3607" t="s">
        <v>2055</v>
      </c>
      <c r="D3607" t="s">
        <v>21</v>
      </c>
      <c r="E3607" t="s">
        <v>114</v>
      </c>
      <c r="F3607" t="s">
        <v>115</v>
      </c>
      <c r="G3607" t="s">
        <v>42</v>
      </c>
      <c r="H3607" t="s">
        <v>116</v>
      </c>
      <c r="I3607" t="s">
        <v>33</v>
      </c>
      <c r="J3607" t="s">
        <v>45</v>
      </c>
      <c r="K3607">
        <v>2</v>
      </c>
      <c r="L3607">
        <v>12</v>
      </c>
      <c r="M3607">
        <v>0.15</v>
      </c>
      <c r="N3607">
        <v>20.399999999999999</v>
      </c>
      <c r="O3607">
        <v>8.4</v>
      </c>
      <c r="P3607" t="s">
        <v>28</v>
      </c>
      <c r="Q3607" t="s">
        <v>46</v>
      </c>
      <c r="R3607" t="s">
        <v>36</v>
      </c>
      <c r="S3607">
        <v>3.9</v>
      </c>
      <c r="T3607">
        <f>YEAR(tblOrders[[#This Row],[Order Date]])</f>
        <v>2025</v>
      </c>
      <c r="U3607" t="str">
        <f>TEXT(tblOrders[[#This Row],[Order Date]],"mmm-yyyy")</f>
        <v>Sep-2025</v>
      </c>
      <c r="V3607" s="4">
        <f>tblOrders[[#This Row],[Profit]]/tblOrders[[#This Row],[Sales Amount]]</f>
        <v>0.41176470588235298</v>
      </c>
      <c r="W3607" t="str">
        <f>VLOOKUP(tblOrders[[#This Row],[City]],CityRegion,2,0)</f>
        <v>North</v>
      </c>
      <c r="X3607" t="str">
        <f>VLOOKUP(tblOrders[[#This Row],[City]],lookups!A:C,3,0)</f>
        <v>Delhi</v>
      </c>
    </row>
    <row r="3608" spans="1:24" x14ac:dyDescent="0.25">
      <c r="A3608" t="s">
        <v>5601</v>
      </c>
      <c r="B3608" s="1">
        <v>45861</v>
      </c>
      <c r="C3608" t="s">
        <v>672</v>
      </c>
      <c r="D3608" t="s">
        <v>21</v>
      </c>
      <c r="E3608" t="s">
        <v>101</v>
      </c>
      <c r="F3608" t="s">
        <v>102</v>
      </c>
      <c r="G3608" t="s">
        <v>24</v>
      </c>
      <c r="H3608" t="s">
        <v>103</v>
      </c>
      <c r="I3608" t="s">
        <v>130</v>
      </c>
      <c r="J3608" t="s">
        <v>45</v>
      </c>
      <c r="K3608">
        <v>4</v>
      </c>
      <c r="L3608">
        <v>120</v>
      </c>
      <c r="M3608">
        <v>0.2</v>
      </c>
      <c r="N3608">
        <v>384</v>
      </c>
      <c r="O3608">
        <v>72</v>
      </c>
      <c r="P3608" t="s">
        <v>28</v>
      </c>
      <c r="Q3608" t="s">
        <v>29</v>
      </c>
      <c r="R3608" t="s">
        <v>36</v>
      </c>
      <c r="S3608">
        <v>3.5</v>
      </c>
      <c r="T3608">
        <f>YEAR(tblOrders[[#This Row],[Order Date]])</f>
        <v>2025</v>
      </c>
      <c r="U3608" t="str">
        <f>TEXT(tblOrders[[#This Row],[Order Date]],"mmm-yyyy")</f>
        <v>Jul-2025</v>
      </c>
      <c r="V3608" s="4">
        <f>tblOrders[[#This Row],[Profit]]/tblOrders[[#This Row],[Sales Amount]]</f>
        <v>0.1875</v>
      </c>
      <c r="W3608" t="str">
        <f>VLOOKUP(tblOrders[[#This Row],[City]],CityRegion,2,0)</f>
        <v>West</v>
      </c>
      <c r="X3608" t="str">
        <f>VLOOKUP(tblOrders[[#This Row],[City]],lookups!A:C,3,0)</f>
        <v>Maharashtra</v>
      </c>
    </row>
    <row r="3609" spans="1:24" x14ac:dyDescent="0.25">
      <c r="A3609" t="s">
        <v>5602</v>
      </c>
      <c r="B3609" s="1">
        <v>45989</v>
      </c>
      <c r="C3609" t="s">
        <v>3983</v>
      </c>
      <c r="D3609" t="s">
        <v>21</v>
      </c>
      <c r="E3609" t="s">
        <v>60</v>
      </c>
      <c r="F3609" t="s">
        <v>61</v>
      </c>
      <c r="G3609" t="s">
        <v>62</v>
      </c>
      <c r="H3609" t="s">
        <v>63</v>
      </c>
      <c r="I3609" t="s">
        <v>44</v>
      </c>
      <c r="J3609" t="s">
        <v>34</v>
      </c>
      <c r="K3609">
        <v>3</v>
      </c>
      <c r="L3609">
        <v>45</v>
      </c>
      <c r="M3609">
        <v>0.15</v>
      </c>
      <c r="N3609">
        <v>114.75</v>
      </c>
      <c r="O3609">
        <v>36.75</v>
      </c>
      <c r="P3609" t="s">
        <v>28</v>
      </c>
      <c r="Q3609" t="s">
        <v>46</v>
      </c>
      <c r="R3609" t="s">
        <v>36</v>
      </c>
      <c r="S3609">
        <v>3.1</v>
      </c>
      <c r="T3609">
        <f>YEAR(tblOrders[[#This Row],[Order Date]])</f>
        <v>2025</v>
      </c>
      <c r="U3609" t="str">
        <f>TEXT(tblOrders[[#This Row],[Order Date]],"mmm-yyyy")</f>
        <v>Nov-2025</v>
      </c>
      <c r="V3609" s="4">
        <f>tblOrders[[#This Row],[Profit]]/tblOrders[[#This Row],[Sales Amount]]</f>
        <v>0.3202614379084967</v>
      </c>
      <c r="W3609" t="str">
        <f>VLOOKUP(tblOrders[[#This Row],[City]],CityRegion,2,0)</f>
        <v>South</v>
      </c>
      <c r="X3609" t="str">
        <f>VLOOKUP(tblOrders[[#This Row],[City]],lookups!A:C,3,0)</f>
        <v>Kerala</v>
      </c>
    </row>
    <row r="3610" spans="1:24" x14ac:dyDescent="0.25">
      <c r="A3610" t="s">
        <v>5603</v>
      </c>
      <c r="B3610" s="1">
        <v>46018</v>
      </c>
      <c r="C3610" t="s">
        <v>5604</v>
      </c>
      <c r="D3610" t="s">
        <v>21</v>
      </c>
      <c r="E3610" t="s">
        <v>55</v>
      </c>
      <c r="F3610" t="s">
        <v>56</v>
      </c>
      <c r="G3610" t="s">
        <v>24</v>
      </c>
      <c r="H3610" t="s">
        <v>51</v>
      </c>
      <c r="I3610" t="s">
        <v>76</v>
      </c>
      <c r="J3610" t="s">
        <v>45</v>
      </c>
      <c r="K3610">
        <v>3</v>
      </c>
      <c r="L3610">
        <v>42</v>
      </c>
      <c r="M3610">
        <v>0.2</v>
      </c>
      <c r="N3610">
        <v>100.8</v>
      </c>
      <c r="O3610">
        <v>28.8</v>
      </c>
      <c r="P3610" t="s">
        <v>28</v>
      </c>
      <c r="Q3610" t="s">
        <v>35</v>
      </c>
      <c r="R3610" t="s">
        <v>36</v>
      </c>
      <c r="S3610">
        <v>3.3</v>
      </c>
      <c r="T3610">
        <f>YEAR(tblOrders[[#This Row],[Order Date]])</f>
        <v>2025</v>
      </c>
      <c r="U3610" t="str">
        <f>TEXT(tblOrders[[#This Row],[Order Date]],"mmm-yyyy")</f>
        <v>Dec-2025</v>
      </c>
      <c r="V3610" s="4">
        <f>tblOrders[[#This Row],[Profit]]/tblOrders[[#This Row],[Sales Amount]]</f>
        <v>0.28571428571428575</v>
      </c>
      <c r="W3610" t="str">
        <f>VLOOKUP(tblOrders[[#This Row],[City]],CityRegion,2,0)</f>
        <v>South</v>
      </c>
      <c r="X3610" t="str">
        <f>VLOOKUP(tblOrders[[#This Row],[City]],lookups!A:C,3,0)</f>
        <v>Kerala</v>
      </c>
    </row>
    <row r="3611" spans="1:24" x14ac:dyDescent="0.25">
      <c r="A3611" t="s">
        <v>5605</v>
      </c>
      <c r="B3611" s="1">
        <v>45980</v>
      </c>
      <c r="C3611" t="s">
        <v>3197</v>
      </c>
      <c r="D3611" t="s">
        <v>21</v>
      </c>
      <c r="E3611" t="s">
        <v>94</v>
      </c>
      <c r="F3611" t="s">
        <v>95</v>
      </c>
      <c r="G3611" t="s">
        <v>68</v>
      </c>
      <c r="H3611" t="s">
        <v>96</v>
      </c>
      <c r="I3611" t="s">
        <v>139</v>
      </c>
      <c r="J3611" t="s">
        <v>45</v>
      </c>
      <c r="K3611">
        <v>2</v>
      </c>
      <c r="L3611">
        <v>89</v>
      </c>
      <c r="M3611">
        <v>0.15</v>
      </c>
      <c r="N3611">
        <v>151.30000000000001</v>
      </c>
      <c r="O3611">
        <v>41.3</v>
      </c>
      <c r="P3611" t="s">
        <v>28</v>
      </c>
      <c r="Q3611" t="s">
        <v>46</v>
      </c>
      <c r="R3611" t="s">
        <v>36</v>
      </c>
      <c r="S3611">
        <v>4.2</v>
      </c>
      <c r="T3611">
        <f>YEAR(tblOrders[[#This Row],[Order Date]])</f>
        <v>2025</v>
      </c>
      <c r="U3611" t="str">
        <f>TEXT(tblOrders[[#This Row],[Order Date]],"mmm-yyyy")</f>
        <v>Nov-2025</v>
      </c>
      <c r="V3611" s="4">
        <f>tblOrders[[#This Row],[Profit]]/tblOrders[[#This Row],[Sales Amount]]</f>
        <v>0.27296761401189684</v>
      </c>
      <c r="W3611" t="str">
        <f>VLOOKUP(tblOrders[[#This Row],[City]],CityRegion,2,0)</f>
        <v>South</v>
      </c>
      <c r="X3611" t="str">
        <f>VLOOKUP(tblOrders[[#This Row],[City]],lookups!A:C,3,0)</f>
        <v>Tamil Nadu</v>
      </c>
    </row>
    <row r="3612" spans="1:24" x14ac:dyDescent="0.25">
      <c r="A3612" t="s">
        <v>5606</v>
      </c>
      <c r="B3612" s="1">
        <v>45982</v>
      </c>
      <c r="C3612" t="s">
        <v>326</v>
      </c>
      <c r="D3612" t="s">
        <v>39</v>
      </c>
      <c r="E3612" t="s">
        <v>49</v>
      </c>
      <c r="F3612" t="s">
        <v>50</v>
      </c>
      <c r="G3612" t="s">
        <v>24</v>
      </c>
      <c r="H3612" t="s">
        <v>51</v>
      </c>
      <c r="I3612" t="s">
        <v>139</v>
      </c>
      <c r="J3612" t="s">
        <v>34</v>
      </c>
      <c r="K3612">
        <v>1</v>
      </c>
      <c r="L3612">
        <v>85</v>
      </c>
      <c r="M3612">
        <v>0.15</v>
      </c>
      <c r="N3612">
        <v>72.25</v>
      </c>
      <c r="O3612">
        <v>20.25</v>
      </c>
      <c r="P3612" t="s">
        <v>111</v>
      </c>
      <c r="Q3612" t="s">
        <v>91</v>
      </c>
      <c r="R3612" t="s">
        <v>30</v>
      </c>
      <c r="S3612">
        <v>3.8</v>
      </c>
      <c r="T3612">
        <f>YEAR(tblOrders[[#This Row],[Order Date]])</f>
        <v>2025</v>
      </c>
      <c r="U3612" t="str">
        <f>TEXT(tblOrders[[#This Row],[Order Date]],"mmm-yyyy")</f>
        <v>Nov-2025</v>
      </c>
      <c r="V3612" s="4">
        <f>tblOrders[[#This Row],[Profit]]/tblOrders[[#This Row],[Sales Amount]]</f>
        <v>0.28027681660899656</v>
      </c>
      <c r="W3612" t="str">
        <f>VLOOKUP(tblOrders[[#This Row],[City]],CityRegion,2,0)</f>
        <v>South</v>
      </c>
      <c r="X3612" t="str">
        <f>VLOOKUP(tblOrders[[#This Row],[City]],lookups!A:C,3,0)</f>
        <v>Tamil Nadu</v>
      </c>
    </row>
    <row r="3613" spans="1:24" x14ac:dyDescent="0.25">
      <c r="A3613" t="s">
        <v>5607</v>
      </c>
      <c r="B3613" s="1">
        <v>45853</v>
      </c>
      <c r="C3613" t="s">
        <v>3441</v>
      </c>
      <c r="D3613" t="s">
        <v>21</v>
      </c>
      <c r="E3613" t="s">
        <v>49</v>
      </c>
      <c r="F3613" t="s">
        <v>50</v>
      </c>
      <c r="G3613" t="s">
        <v>24</v>
      </c>
      <c r="H3613" t="s">
        <v>51</v>
      </c>
      <c r="I3613" t="s">
        <v>26</v>
      </c>
      <c r="J3613" t="s">
        <v>45</v>
      </c>
      <c r="K3613">
        <v>1</v>
      </c>
      <c r="L3613">
        <v>85</v>
      </c>
      <c r="M3613">
        <v>0</v>
      </c>
      <c r="N3613">
        <v>85</v>
      </c>
      <c r="O3613">
        <v>33</v>
      </c>
      <c r="P3613" t="s">
        <v>28</v>
      </c>
      <c r="Q3613" t="s">
        <v>91</v>
      </c>
      <c r="R3613" t="s">
        <v>30</v>
      </c>
      <c r="S3613">
        <v>4.8</v>
      </c>
      <c r="T3613">
        <f>YEAR(tblOrders[[#This Row],[Order Date]])</f>
        <v>2025</v>
      </c>
      <c r="U3613" t="str">
        <f>TEXT(tblOrders[[#This Row],[Order Date]],"mmm-yyyy")</f>
        <v>Jul-2025</v>
      </c>
      <c r="V3613" s="4">
        <f>tblOrders[[#This Row],[Profit]]/tblOrders[[#This Row],[Sales Amount]]</f>
        <v>0.38823529411764707</v>
      </c>
      <c r="W3613" t="str">
        <f>VLOOKUP(tblOrders[[#This Row],[City]],CityRegion,2,0)</f>
        <v>South</v>
      </c>
      <c r="X3613" t="str">
        <f>VLOOKUP(tblOrders[[#This Row],[City]],lookups!A:C,3,0)</f>
        <v>Karnataka</v>
      </c>
    </row>
    <row r="3614" spans="1:24" x14ac:dyDescent="0.25">
      <c r="A3614" t="s">
        <v>5608</v>
      </c>
      <c r="B3614" s="1">
        <v>45976</v>
      </c>
      <c r="C3614" t="s">
        <v>2807</v>
      </c>
      <c r="D3614" t="s">
        <v>21</v>
      </c>
      <c r="E3614" t="s">
        <v>114</v>
      </c>
      <c r="F3614" t="s">
        <v>115</v>
      </c>
      <c r="G3614" t="s">
        <v>42</v>
      </c>
      <c r="H3614" t="s">
        <v>116</v>
      </c>
      <c r="I3614" t="s">
        <v>70</v>
      </c>
      <c r="J3614" t="s">
        <v>34</v>
      </c>
      <c r="K3614">
        <v>5</v>
      </c>
      <c r="L3614">
        <v>12</v>
      </c>
      <c r="M3614">
        <v>0.15</v>
      </c>
      <c r="N3614">
        <v>51</v>
      </c>
      <c r="O3614">
        <v>21</v>
      </c>
      <c r="P3614" t="s">
        <v>28</v>
      </c>
      <c r="Q3614" t="s">
        <v>91</v>
      </c>
      <c r="R3614" t="s">
        <v>36</v>
      </c>
      <c r="S3614">
        <v>3.6</v>
      </c>
      <c r="T3614">
        <f>YEAR(tblOrders[[#This Row],[Order Date]])</f>
        <v>2025</v>
      </c>
      <c r="U3614" t="str">
        <f>TEXT(tblOrders[[#This Row],[Order Date]],"mmm-yyyy")</f>
        <v>Nov-2025</v>
      </c>
      <c r="V3614" s="4">
        <f>tblOrders[[#This Row],[Profit]]/tblOrders[[#This Row],[Sales Amount]]</f>
        <v>0.41176470588235292</v>
      </c>
      <c r="W3614" t="str">
        <f>VLOOKUP(tblOrders[[#This Row],[City]],CityRegion,2,0)</f>
        <v>South</v>
      </c>
      <c r="X3614" t="str">
        <f>VLOOKUP(tblOrders[[#This Row],[City]],lookups!A:C,3,0)</f>
        <v>Telengana</v>
      </c>
    </row>
    <row r="3615" spans="1:24" x14ac:dyDescent="0.25">
      <c r="A3615" t="s">
        <v>5609</v>
      </c>
      <c r="B3615" s="1">
        <v>45745</v>
      </c>
      <c r="C3615" t="s">
        <v>4214</v>
      </c>
      <c r="D3615" t="s">
        <v>39</v>
      </c>
      <c r="E3615" t="s">
        <v>79</v>
      </c>
      <c r="F3615" t="s">
        <v>80</v>
      </c>
      <c r="G3615" t="s">
        <v>68</v>
      </c>
      <c r="H3615" t="s">
        <v>81</v>
      </c>
      <c r="I3615" t="s">
        <v>70</v>
      </c>
      <c r="J3615" t="s">
        <v>27</v>
      </c>
      <c r="K3615">
        <v>2</v>
      </c>
      <c r="L3615">
        <v>799</v>
      </c>
      <c r="M3615">
        <v>0</v>
      </c>
      <c r="N3615">
        <v>1598</v>
      </c>
      <c r="O3615">
        <v>358</v>
      </c>
      <c r="P3615" t="s">
        <v>85</v>
      </c>
      <c r="Q3615" t="s">
        <v>91</v>
      </c>
      <c r="R3615" t="s">
        <v>36</v>
      </c>
      <c r="S3615">
        <v>2.8</v>
      </c>
      <c r="T3615">
        <f>YEAR(tblOrders[[#This Row],[Order Date]])</f>
        <v>2025</v>
      </c>
      <c r="U3615" t="str">
        <f>TEXT(tblOrders[[#This Row],[Order Date]],"mmm-yyyy")</f>
        <v>Mar-2025</v>
      </c>
      <c r="V3615" s="4">
        <f>tblOrders[[#This Row],[Profit]]/tblOrders[[#This Row],[Sales Amount]]</f>
        <v>0.22403003754693368</v>
      </c>
      <c r="W3615" t="str">
        <f>VLOOKUP(tblOrders[[#This Row],[City]],CityRegion,2,0)</f>
        <v>South</v>
      </c>
      <c r="X3615" t="str">
        <f>VLOOKUP(tblOrders[[#This Row],[City]],lookups!A:C,3,0)</f>
        <v>Telengana</v>
      </c>
    </row>
    <row r="3616" spans="1:24" x14ac:dyDescent="0.25">
      <c r="A3616" t="s">
        <v>5610</v>
      </c>
      <c r="B3616" s="1">
        <v>45760</v>
      </c>
      <c r="C3616" t="s">
        <v>2826</v>
      </c>
      <c r="D3616" t="s">
        <v>21</v>
      </c>
      <c r="E3616" t="s">
        <v>22</v>
      </c>
      <c r="F3616" t="s">
        <v>23</v>
      </c>
      <c r="G3616" t="s">
        <v>24</v>
      </c>
      <c r="H3616" t="s">
        <v>25</v>
      </c>
      <c r="I3616" t="s">
        <v>26</v>
      </c>
      <c r="J3616" t="s">
        <v>27</v>
      </c>
      <c r="K3616">
        <v>2</v>
      </c>
      <c r="L3616">
        <v>190</v>
      </c>
      <c r="M3616">
        <v>0.2</v>
      </c>
      <c r="N3616">
        <v>304</v>
      </c>
      <c r="O3616">
        <v>54</v>
      </c>
      <c r="P3616" t="s">
        <v>28</v>
      </c>
      <c r="Q3616" t="s">
        <v>46</v>
      </c>
      <c r="R3616" t="s">
        <v>36</v>
      </c>
      <c r="S3616">
        <v>4.0999999999999996</v>
      </c>
      <c r="T3616">
        <f>YEAR(tblOrders[[#This Row],[Order Date]])</f>
        <v>2025</v>
      </c>
      <c r="U3616" t="str">
        <f>TEXT(tblOrders[[#This Row],[Order Date]],"mmm-yyyy")</f>
        <v>Apr-2025</v>
      </c>
      <c r="V3616" s="4">
        <f>tblOrders[[#This Row],[Profit]]/tblOrders[[#This Row],[Sales Amount]]</f>
        <v>0.17763157894736842</v>
      </c>
      <c r="W3616" t="str">
        <f>VLOOKUP(tblOrders[[#This Row],[City]],CityRegion,2,0)</f>
        <v>South</v>
      </c>
      <c r="X3616" t="str">
        <f>VLOOKUP(tblOrders[[#This Row],[City]],lookups!A:C,3,0)</f>
        <v>Karnataka</v>
      </c>
    </row>
    <row r="3617" spans="1:24" x14ac:dyDescent="0.25">
      <c r="A3617" t="s">
        <v>5611</v>
      </c>
      <c r="B3617" s="1">
        <v>45896</v>
      </c>
      <c r="C3617" t="s">
        <v>1363</v>
      </c>
      <c r="D3617" t="s">
        <v>21</v>
      </c>
      <c r="E3617" t="s">
        <v>108</v>
      </c>
      <c r="F3617" t="s">
        <v>109</v>
      </c>
      <c r="G3617" t="s">
        <v>62</v>
      </c>
      <c r="H3617" t="s">
        <v>110</v>
      </c>
      <c r="I3617" t="s">
        <v>130</v>
      </c>
      <c r="J3617" t="s">
        <v>27</v>
      </c>
      <c r="K3617">
        <v>5</v>
      </c>
      <c r="L3617">
        <v>110</v>
      </c>
      <c r="M3617">
        <v>0.1</v>
      </c>
      <c r="N3617">
        <v>495</v>
      </c>
      <c r="O3617">
        <v>155</v>
      </c>
      <c r="P3617" t="s">
        <v>28</v>
      </c>
      <c r="Q3617" t="s">
        <v>35</v>
      </c>
      <c r="R3617" t="s">
        <v>36</v>
      </c>
      <c r="S3617">
        <v>4.5999999999999996</v>
      </c>
      <c r="T3617">
        <f>YEAR(tblOrders[[#This Row],[Order Date]])</f>
        <v>2025</v>
      </c>
      <c r="U3617" t="str">
        <f>TEXT(tblOrders[[#This Row],[Order Date]],"mmm-yyyy")</f>
        <v>Aug-2025</v>
      </c>
      <c r="V3617" s="4">
        <f>tblOrders[[#This Row],[Profit]]/tblOrders[[#This Row],[Sales Amount]]</f>
        <v>0.31313131313131315</v>
      </c>
      <c r="W3617" t="str">
        <f>VLOOKUP(tblOrders[[#This Row],[City]],CityRegion,2,0)</f>
        <v>West</v>
      </c>
      <c r="X3617" t="str">
        <f>VLOOKUP(tblOrders[[#This Row],[City]],lookups!A:C,3,0)</f>
        <v>Maharashtra</v>
      </c>
    </row>
    <row r="3618" spans="1:24" x14ac:dyDescent="0.25">
      <c r="A3618" t="s">
        <v>5612</v>
      </c>
      <c r="B3618" s="1">
        <v>45882</v>
      </c>
      <c r="C3618" t="s">
        <v>5613</v>
      </c>
      <c r="D3618" t="s">
        <v>21</v>
      </c>
      <c r="E3618" t="s">
        <v>55</v>
      </c>
      <c r="F3618" t="s">
        <v>56</v>
      </c>
      <c r="G3618" t="s">
        <v>24</v>
      </c>
      <c r="H3618" t="s">
        <v>51</v>
      </c>
      <c r="I3618" t="s">
        <v>44</v>
      </c>
      <c r="J3618" t="s">
        <v>34</v>
      </c>
      <c r="K3618">
        <v>5</v>
      </c>
      <c r="L3618">
        <v>42</v>
      </c>
      <c r="M3618">
        <v>0.05</v>
      </c>
      <c r="N3618">
        <v>199.5</v>
      </c>
      <c r="O3618">
        <v>79.5</v>
      </c>
      <c r="P3618" t="s">
        <v>28</v>
      </c>
      <c r="Q3618" t="s">
        <v>35</v>
      </c>
      <c r="R3618" t="s">
        <v>36</v>
      </c>
      <c r="S3618">
        <v>3.4</v>
      </c>
      <c r="T3618">
        <f>YEAR(tblOrders[[#This Row],[Order Date]])</f>
        <v>2025</v>
      </c>
      <c r="U3618" t="str">
        <f>TEXT(tblOrders[[#This Row],[Order Date]],"mmm-yyyy")</f>
        <v>Aug-2025</v>
      </c>
      <c r="V3618" s="4">
        <f>tblOrders[[#This Row],[Profit]]/tblOrders[[#This Row],[Sales Amount]]</f>
        <v>0.39849624060150374</v>
      </c>
      <c r="W3618" t="str">
        <f>VLOOKUP(tblOrders[[#This Row],[City]],CityRegion,2,0)</f>
        <v>South</v>
      </c>
      <c r="X3618" t="str">
        <f>VLOOKUP(tblOrders[[#This Row],[City]],lookups!A:C,3,0)</f>
        <v>Kerala</v>
      </c>
    </row>
    <row r="3619" spans="1:24" x14ac:dyDescent="0.25">
      <c r="A3619" t="s">
        <v>5614</v>
      </c>
      <c r="B3619" s="1">
        <v>45840</v>
      </c>
      <c r="C3619" t="s">
        <v>4480</v>
      </c>
      <c r="D3619" t="s">
        <v>21</v>
      </c>
      <c r="E3619" t="s">
        <v>94</v>
      </c>
      <c r="F3619" t="s">
        <v>95</v>
      </c>
      <c r="G3619" t="s">
        <v>68</v>
      </c>
      <c r="H3619" t="s">
        <v>96</v>
      </c>
      <c r="I3619" t="s">
        <v>76</v>
      </c>
      <c r="J3619" t="s">
        <v>45</v>
      </c>
      <c r="K3619">
        <v>1</v>
      </c>
      <c r="L3619">
        <v>89</v>
      </c>
      <c r="M3619">
        <v>0.15</v>
      </c>
      <c r="N3619">
        <v>75.650000000000006</v>
      </c>
      <c r="O3619">
        <v>20.65</v>
      </c>
      <c r="P3619" t="s">
        <v>28</v>
      </c>
      <c r="Q3619" t="s">
        <v>29</v>
      </c>
      <c r="R3619" t="s">
        <v>36</v>
      </c>
      <c r="S3619">
        <v>2.8</v>
      </c>
      <c r="T3619">
        <f>YEAR(tblOrders[[#This Row],[Order Date]])</f>
        <v>2025</v>
      </c>
      <c r="U3619" t="str">
        <f>TEXT(tblOrders[[#This Row],[Order Date]],"mmm-yyyy")</f>
        <v>Jul-2025</v>
      </c>
      <c r="V3619" s="4">
        <f>tblOrders[[#This Row],[Profit]]/tblOrders[[#This Row],[Sales Amount]]</f>
        <v>0.27296761401189684</v>
      </c>
      <c r="W3619" t="str">
        <f>VLOOKUP(tblOrders[[#This Row],[City]],CityRegion,2,0)</f>
        <v>South</v>
      </c>
      <c r="X3619" t="str">
        <f>VLOOKUP(tblOrders[[#This Row],[City]],lookups!A:C,3,0)</f>
        <v>Kerala</v>
      </c>
    </row>
    <row r="3620" spans="1:24" x14ac:dyDescent="0.25">
      <c r="A3620" t="s">
        <v>5615</v>
      </c>
      <c r="B3620" s="1">
        <v>45878</v>
      </c>
      <c r="C3620" t="s">
        <v>2814</v>
      </c>
      <c r="D3620" t="s">
        <v>39</v>
      </c>
      <c r="E3620" t="s">
        <v>79</v>
      </c>
      <c r="F3620" t="s">
        <v>80</v>
      </c>
      <c r="G3620" t="s">
        <v>68</v>
      </c>
      <c r="H3620" t="s">
        <v>81</v>
      </c>
      <c r="I3620" t="s">
        <v>70</v>
      </c>
      <c r="J3620" t="s">
        <v>27</v>
      </c>
      <c r="K3620">
        <v>2</v>
      </c>
      <c r="L3620">
        <v>799</v>
      </c>
      <c r="M3620">
        <v>0.05</v>
      </c>
      <c r="N3620">
        <v>1518.1</v>
      </c>
      <c r="O3620">
        <v>278.10000000000002</v>
      </c>
      <c r="P3620" t="s">
        <v>28</v>
      </c>
      <c r="Q3620" t="s">
        <v>91</v>
      </c>
      <c r="R3620" t="s">
        <v>30</v>
      </c>
      <c r="S3620">
        <v>4.2</v>
      </c>
      <c r="T3620">
        <f>YEAR(tblOrders[[#This Row],[Order Date]])</f>
        <v>2025</v>
      </c>
      <c r="U3620" t="str">
        <f>TEXT(tblOrders[[#This Row],[Order Date]],"mmm-yyyy")</f>
        <v>Aug-2025</v>
      </c>
      <c r="V3620" s="4">
        <f>tblOrders[[#This Row],[Profit]]/tblOrders[[#This Row],[Sales Amount]]</f>
        <v>0.18318951320729862</v>
      </c>
      <c r="W3620" t="str">
        <f>VLOOKUP(tblOrders[[#This Row],[City]],CityRegion,2,0)</f>
        <v>South</v>
      </c>
      <c r="X3620" t="str">
        <f>VLOOKUP(tblOrders[[#This Row],[City]],lookups!A:C,3,0)</f>
        <v>Telengana</v>
      </c>
    </row>
    <row r="3621" spans="1:24" x14ac:dyDescent="0.25">
      <c r="A3621" t="s">
        <v>5616</v>
      </c>
      <c r="B3621" s="1">
        <v>45956</v>
      </c>
      <c r="C3621" t="s">
        <v>3312</v>
      </c>
      <c r="D3621" t="s">
        <v>21</v>
      </c>
      <c r="E3621" t="s">
        <v>49</v>
      </c>
      <c r="F3621" t="s">
        <v>50</v>
      </c>
      <c r="G3621" t="s">
        <v>24</v>
      </c>
      <c r="H3621" t="s">
        <v>51</v>
      </c>
      <c r="I3621" t="s">
        <v>139</v>
      </c>
      <c r="J3621" t="s">
        <v>27</v>
      </c>
      <c r="K3621">
        <v>2</v>
      </c>
      <c r="L3621">
        <v>85</v>
      </c>
      <c r="M3621">
        <v>0.1</v>
      </c>
      <c r="N3621">
        <v>153</v>
      </c>
      <c r="O3621">
        <v>49</v>
      </c>
      <c r="P3621" t="s">
        <v>28</v>
      </c>
      <c r="Q3621" t="s">
        <v>29</v>
      </c>
      <c r="R3621" t="s">
        <v>36</v>
      </c>
      <c r="S3621">
        <v>4.3</v>
      </c>
      <c r="T3621">
        <f>YEAR(tblOrders[[#This Row],[Order Date]])</f>
        <v>2025</v>
      </c>
      <c r="U3621" t="str">
        <f>TEXT(tblOrders[[#This Row],[Order Date]],"mmm-yyyy")</f>
        <v>Oct-2025</v>
      </c>
      <c r="V3621" s="4">
        <f>tblOrders[[#This Row],[Profit]]/tblOrders[[#This Row],[Sales Amount]]</f>
        <v>0.3202614379084967</v>
      </c>
      <c r="W3621" t="str">
        <f>VLOOKUP(tblOrders[[#This Row],[City]],CityRegion,2,0)</f>
        <v>South</v>
      </c>
      <c r="X3621" t="str">
        <f>VLOOKUP(tblOrders[[#This Row],[City]],lookups!A:C,3,0)</f>
        <v>Tamil Nadu</v>
      </c>
    </row>
    <row r="3622" spans="1:24" x14ac:dyDescent="0.25">
      <c r="A3622" t="s">
        <v>5617</v>
      </c>
      <c r="B3622" s="1">
        <v>45706</v>
      </c>
      <c r="C3622" t="s">
        <v>5618</v>
      </c>
      <c r="D3622" t="s">
        <v>39</v>
      </c>
      <c r="E3622" t="s">
        <v>94</v>
      </c>
      <c r="F3622" t="s">
        <v>95</v>
      </c>
      <c r="G3622" t="s">
        <v>68</v>
      </c>
      <c r="H3622" t="s">
        <v>96</v>
      </c>
      <c r="I3622" t="s">
        <v>26</v>
      </c>
      <c r="J3622" t="s">
        <v>27</v>
      </c>
      <c r="K3622">
        <v>2</v>
      </c>
      <c r="L3622">
        <v>89</v>
      </c>
      <c r="M3622">
        <v>0.2</v>
      </c>
      <c r="N3622">
        <v>142.4</v>
      </c>
      <c r="O3622">
        <v>32.4</v>
      </c>
      <c r="P3622" t="s">
        <v>148</v>
      </c>
      <c r="Q3622" t="s">
        <v>35</v>
      </c>
      <c r="R3622" t="s">
        <v>36</v>
      </c>
      <c r="S3622">
        <v>2.8</v>
      </c>
      <c r="T3622">
        <f>YEAR(tblOrders[[#This Row],[Order Date]])</f>
        <v>2025</v>
      </c>
      <c r="U3622" t="str">
        <f>TEXT(tblOrders[[#This Row],[Order Date]],"mmm-yyyy")</f>
        <v>Feb-2025</v>
      </c>
      <c r="V3622" s="4">
        <f>tblOrders[[#This Row],[Profit]]/tblOrders[[#This Row],[Sales Amount]]</f>
        <v>0.22752808988764042</v>
      </c>
      <c r="W3622" t="str">
        <f>VLOOKUP(tblOrders[[#This Row],[City]],CityRegion,2,0)</f>
        <v>South</v>
      </c>
      <c r="X3622" t="str">
        <f>VLOOKUP(tblOrders[[#This Row],[City]],lookups!A:C,3,0)</f>
        <v>Karnataka</v>
      </c>
    </row>
    <row r="3623" spans="1:24" x14ac:dyDescent="0.25">
      <c r="A3623" t="s">
        <v>5619</v>
      </c>
      <c r="B3623" s="1">
        <v>45989</v>
      </c>
      <c r="C3623" t="s">
        <v>4459</v>
      </c>
      <c r="D3623" t="s">
        <v>21</v>
      </c>
      <c r="E3623" t="s">
        <v>40</v>
      </c>
      <c r="F3623" t="s">
        <v>41</v>
      </c>
      <c r="G3623" t="s">
        <v>42</v>
      </c>
      <c r="H3623" t="s">
        <v>43</v>
      </c>
      <c r="I3623" t="s">
        <v>33</v>
      </c>
      <c r="J3623" t="s">
        <v>27</v>
      </c>
      <c r="K3623">
        <v>1</v>
      </c>
      <c r="L3623">
        <v>18</v>
      </c>
      <c r="M3623">
        <v>0</v>
      </c>
      <c r="N3623">
        <v>18</v>
      </c>
      <c r="O3623">
        <v>9</v>
      </c>
      <c r="P3623" t="s">
        <v>28</v>
      </c>
      <c r="Q3623" t="s">
        <v>91</v>
      </c>
      <c r="R3623" t="s">
        <v>30</v>
      </c>
      <c r="S3623">
        <v>4.8</v>
      </c>
      <c r="T3623">
        <f>YEAR(tblOrders[[#This Row],[Order Date]])</f>
        <v>2025</v>
      </c>
      <c r="U3623" t="str">
        <f>TEXT(tblOrders[[#This Row],[Order Date]],"mmm-yyyy")</f>
        <v>Nov-2025</v>
      </c>
      <c r="V3623" s="4">
        <f>tblOrders[[#This Row],[Profit]]/tblOrders[[#This Row],[Sales Amount]]</f>
        <v>0.5</v>
      </c>
      <c r="W3623" t="str">
        <f>VLOOKUP(tblOrders[[#This Row],[City]],CityRegion,2,0)</f>
        <v>North</v>
      </c>
      <c r="X3623" t="str">
        <f>VLOOKUP(tblOrders[[#This Row],[City]],lookups!A:C,3,0)</f>
        <v>Delhi</v>
      </c>
    </row>
    <row r="3624" spans="1:24" x14ac:dyDescent="0.25">
      <c r="A3624" t="s">
        <v>5620</v>
      </c>
      <c r="B3624" s="1">
        <v>45802</v>
      </c>
      <c r="C3624" t="s">
        <v>2990</v>
      </c>
      <c r="D3624" t="s">
        <v>21</v>
      </c>
      <c r="E3624" t="s">
        <v>22</v>
      </c>
      <c r="F3624" t="s">
        <v>23</v>
      </c>
      <c r="G3624" t="s">
        <v>24</v>
      </c>
      <c r="H3624" t="s">
        <v>25</v>
      </c>
      <c r="I3624" t="s">
        <v>26</v>
      </c>
      <c r="J3624" t="s">
        <v>34</v>
      </c>
      <c r="K3624">
        <v>1</v>
      </c>
      <c r="L3624">
        <v>190</v>
      </c>
      <c r="M3624">
        <v>0.05</v>
      </c>
      <c r="N3624">
        <v>180.5</v>
      </c>
      <c r="O3624">
        <v>55.5</v>
      </c>
      <c r="P3624" t="s">
        <v>28</v>
      </c>
      <c r="Q3624" t="s">
        <v>91</v>
      </c>
      <c r="R3624" t="s">
        <v>36</v>
      </c>
      <c r="S3624">
        <v>3.3</v>
      </c>
      <c r="T3624">
        <f>YEAR(tblOrders[[#This Row],[Order Date]])</f>
        <v>2025</v>
      </c>
      <c r="U3624" t="str">
        <f>TEXT(tblOrders[[#This Row],[Order Date]],"mmm-yyyy")</f>
        <v>May-2025</v>
      </c>
      <c r="V3624" s="4">
        <f>tblOrders[[#This Row],[Profit]]/tblOrders[[#This Row],[Sales Amount]]</f>
        <v>0.30747922437673131</v>
      </c>
      <c r="W3624" t="str">
        <f>VLOOKUP(tblOrders[[#This Row],[City]],CityRegion,2,0)</f>
        <v>South</v>
      </c>
      <c r="X3624" t="str">
        <f>VLOOKUP(tblOrders[[#This Row],[City]],lookups!A:C,3,0)</f>
        <v>Karnataka</v>
      </c>
    </row>
    <row r="3625" spans="1:24" x14ac:dyDescent="0.25">
      <c r="A3625" t="s">
        <v>5621</v>
      </c>
      <c r="B3625" s="1">
        <v>45689</v>
      </c>
      <c r="C3625" t="s">
        <v>5622</v>
      </c>
      <c r="D3625" t="s">
        <v>21</v>
      </c>
      <c r="E3625" t="s">
        <v>114</v>
      </c>
      <c r="F3625" t="s">
        <v>115</v>
      </c>
      <c r="G3625" t="s">
        <v>42</v>
      </c>
      <c r="H3625" t="s">
        <v>116</v>
      </c>
      <c r="I3625" t="s">
        <v>57</v>
      </c>
      <c r="J3625" t="s">
        <v>34</v>
      </c>
      <c r="K3625">
        <v>1</v>
      </c>
      <c r="L3625">
        <v>12</v>
      </c>
      <c r="M3625">
        <v>0.1</v>
      </c>
      <c r="N3625">
        <v>10.8</v>
      </c>
      <c r="O3625">
        <v>4.8</v>
      </c>
      <c r="P3625" t="s">
        <v>28</v>
      </c>
      <c r="Q3625" t="s">
        <v>86</v>
      </c>
      <c r="R3625" t="s">
        <v>36</v>
      </c>
      <c r="S3625">
        <v>2.9</v>
      </c>
      <c r="T3625">
        <f>YEAR(tblOrders[[#This Row],[Order Date]])</f>
        <v>2025</v>
      </c>
      <c r="U3625" t="str">
        <f>TEXT(tblOrders[[#This Row],[Order Date]],"mmm-yyyy")</f>
        <v>Feb-2025</v>
      </c>
      <c r="V3625" s="4">
        <f>tblOrders[[#This Row],[Profit]]/tblOrders[[#This Row],[Sales Amount]]</f>
        <v>0.44444444444444442</v>
      </c>
      <c r="W3625" t="str">
        <f>VLOOKUP(tblOrders[[#This Row],[City]],CityRegion,2,0)</f>
        <v>South</v>
      </c>
      <c r="X3625" t="str">
        <f>VLOOKUP(tblOrders[[#This Row],[City]],lookups!A:C,3,0)</f>
        <v>Kerala</v>
      </c>
    </row>
    <row r="3626" spans="1:24" x14ac:dyDescent="0.25">
      <c r="A3626" t="s">
        <v>5623</v>
      </c>
      <c r="B3626" s="1">
        <v>45726</v>
      </c>
      <c r="C3626" t="s">
        <v>5624</v>
      </c>
      <c r="D3626" t="s">
        <v>39</v>
      </c>
      <c r="E3626" t="s">
        <v>60</v>
      </c>
      <c r="F3626" t="s">
        <v>61</v>
      </c>
      <c r="G3626" t="s">
        <v>62</v>
      </c>
      <c r="H3626" t="s">
        <v>63</v>
      </c>
      <c r="I3626" t="s">
        <v>76</v>
      </c>
      <c r="J3626" t="s">
        <v>27</v>
      </c>
      <c r="K3626">
        <v>2</v>
      </c>
      <c r="L3626">
        <v>45</v>
      </c>
      <c r="M3626">
        <v>0</v>
      </c>
      <c r="N3626">
        <v>90</v>
      </c>
      <c r="O3626">
        <v>38</v>
      </c>
      <c r="P3626" t="s">
        <v>28</v>
      </c>
      <c r="Q3626" t="s">
        <v>86</v>
      </c>
      <c r="R3626" t="s">
        <v>36</v>
      </c>
      <c r="S3626">
        <v>3.4</v>
      </c>
      <c r="T3626">
        <f>YEAR(tblOrders[[#This Row],[Order Date]])</f>
        <v>2025</v>
      </c>
      <c r="U3626" t="str">
        <f>TEXT(tblOrders[[#This Row],[Order Date]],"mmm-yyyy")</f>
        <v>Mar-2025</v>
      </c>
      <c r="V3626" s="4">
        <f>tblOrders[[#This Row],[Profit]]/tblOrders[[#This Row],[Sales Amount]]</f>
        <v>0.42222222222222222</v>
      </c>
      <c r="W3626" t="str">
        <f>VLOOKUP(tblOrders[[#This Row],[City]],CityRegion,2,0)</f>
        <v>South</v>
      </c>
      <c r="X3626" t="str">
        <f>VLOOKUP(tblOrders[[#This Row],[City]],lookups!A:C,3,0)</f>
        <v>Kerala</v>
      </c>
    </row>
    <row r="3627" spans="1:24" x14ac:dyDescent="0.25">
      <c r="A3627" t="s">
        <v>5625</v>
      </c>
      <c r="B3627" s="1">
        <v>46020</v>
      </c>
      <c r="C3627" t="s">
        <v>1394</v>
      </c>
      <c r="D3627" t="s">
        <v>39</v>
      </c>
      <c r="E3627" t="s">
        <v>49</v>
      </c>
      <c r="F3627" t="s">
        <v>50</v>
      </c>
      <c r="G3627" t="s">
        <v>24</v>
      </c>
      <c r="H3627" t="s">
        <v>51</v>
      </c>
      <c r="I3627" t="s">
        <v>76</v>
      </c>
      <c r="J3627" t="s">
        <v>45</v>
      </c>
      <c r="K3627">
        <v>3</v>
      </c>
      <c r="L3627">
        <v>85</v>
      </c>
      <c r="M3627">
        <v>0.1</v>
      </c>
      <c r="N3627">
        <v>229.5</v>
      </c>
      <c r="O3627">
        <v>73.5</v>
      </c>
      <c r="P3627" t="s">
        <v>111</v>
      </c>
      <c r="Q3627" t="s">
        <v>46</v>
      </c>
      <c r="R3627" t="s">
        <v>30</v>
      </c>
      <c r="S3627">
        <v>3.7</v>
      </c>
      <c r="T3627">
        <f>YEAR(tblOrders[[#This Row],[Order Date]])</f>
        <v>2025</v>
      </c>
      <c r="U3627" t="str">
        <f>TEXT(tblOrders[[#This Row],[Order Date]],"mmm-yyyy")</f>
        <v>Dec-2025</v>
      </c>
      <c r="V3627" s="4">
        <f>tblOrders[[#This Row],[Profit]]/tblOrders[[#This Row],[Sales Amount]]</f>
        <v>0.3202614379084967</v>
      </c>
      <c r="W3627" t="str">
        <f>VLOOKUP(tblOrders[[#This Row],[City]],CityRegion,2,0)</f>
        <v>South</v>
      </c>
      <c r="X3627" t="str">
        <f>VLOOKUP(tblOrders[[#This Row],[City]],lookups!A:C,3,0)</f>
        <v>Kerala</v>
      </c>
    </row>
    <row r="3628" spans="1:24" x14ac:dyDescent="0.25">
      <c r="A3628" t="s">
        <v>5626</v>
      </c>
      <c r="B3628" s="1">
        <v>45680</v>
      </c>
      <c r="C3628" t="s">
        <v>1517</v>
      </c>
      <c r="D3628" t="s">
        <v>21</v>
      </c>
      <c r="E3628" t="s">
        <v>40</v>
      </c>
      <c r="F3628" t="s">
        <v>41</v>
      </c>
      <c r="G3628" t="s">
        <v>42</v>
      </c>
      <c r="H3628" t="s">
        <v>43</v>
      </c>
      <c r="I3628" t="s">
        <v>44</v>
      </c>
      <c r="J3628" t="s">
        <v>27</v>
      </c>
      <c r="K3628">
        <v>4</v>
      </c>
      <c r="L3628">
        <v>18</v>
      </c>
      <c r="M3628">
        <v>0.1</v>
      </c>
      <c r="N3628">
        <v>64.8</v>
      </c>
      <c r="O3628">
        <v>28.8</v>
      </c>
      <c r="P3628" t="s">
        <v>111</v>
      </c>
      <c r="Q3628" t="s">
        <v>46</v>
      </c>
      <c r="R3628" t="s">
        <v>36</v>
      </c>
      <c r="S3628">
        <v>3.1</v>
      </c>
      <c r="T3628">
        <f>YEAR(tblOrders[[#This Row],[Order Date]])</f>
        <v>2025</v>
      </c>
      <c r="U3628" t="str">
        <f>TEXT(tblOrders[[#This Row],[Order Date]],"mmm-yyyy")</f>
        <v>Jan-2025</v>
      </c>
      <c r="V3628" s="4">
        <f>tblOrders[[#This Row],[Profit]]/tblOrders[[#This Row],[Sales Amount]]</f>
        <v>0.44444444444444448</v>
      </c>
      <c r="W3628" t="str">
        <f>VLOOKUP(tblOrders[[#This Row],[City]],CityRegion,2,0)</f>
        <v>South</v>
      </c>
      <c r="X3628" t="str">
        <f>VLOOKUP(tblOrders[[#This Row],[City]],lookups!A:C,3,0)</f>
        <v>Kerala</v>
      </c>
    </row>
    <row r="3629" spans="1:24" x14ac:dyDescent="0.25">
      <c r="A3629" t="s">
        <v>5627</v>
      </c>
      <c r="B3629" s="1">
        <v>45869</v>
      </c>
      <c r="C3629" t="s">
        <v>1542</v>
      </c>
      <c r="D3629" t="s">
        <v>39</v>
      </c>
      <c r="E3629" t="s">
        <v>108</v>
      </c>
      <c r="F3629" t="s">
        <v>109</v>
      </c>
      <c r="G3629" t="s">
        <v>62</v>
      </c>
      <c r="H3629" t="s">
        <v>110</v>
      </c>
      <c r="I3629" t="s">
        <v>52</v>
      </c>
      <c r="J3629" t="s">
        <v>45</v>
      </c>
      <c r="K3629">
        <v>4</v>
      </c>
      <c r="L3629">
        <v>110</v>
      </c>
      <c r="M3629">
        <v>0.05</v>
      </c>
      <c r="N3629">
        <v>418</v>
      </c>
      <c r="O3629">
        <v>146</v>
      </c>
      <c r="P3629" t="s">
        <v>28</v>
      </c>
      <c r="Q3629" t="s">
        <v>46</v>
      </c>
      <c r="R3629" t="s">
        <v>36</v>
      </c>
      <c r="S3629">
        <v>2.6</v>
      </c>
      <c r="T3629">
        <f>YEAR(tblOrders[[#This Row],[Order Date]])</f>
        <v>2025</v>
      </c>
      <c r="U3629" t="str">
        <f>TEXT(tblOrders[[#This Row],[Order Date]],"mmm-yyyy")</f>
        <v>Jul-2025</v>
      </c>
      <c r="V3629" s="4">
        <f>tblOrders[[#This Row],[Profit]]/tblOrders[[#This Row],[Sales Amount]]</f>
        <v>0.34928229665071769</v>
      </c>
      <c r="W3629" t="str">
        <f>VLOOKUP(tblOrders[[#This Row],[City]],CityRegion,2,0)</f>
        <v>South</v>
      </c>
      <c r="X3629" t="str">
        <f>VLOOKUP(tblOrders[[#This Row],[City]],lookups!A:C,3,0)</f>
        <v>Kerala</v>
      </c>
    </row>
    <row r="3630" spans="1:24" x14ac:dyDescent="0.25">
      <c r="A3630" t="s">
        <v>5628</v>
      </c>
      <c r="B3630" s="1">
        <v>45776</v>
      </c>
      <c r="C3630" t="s">
        <v>5629</v>
      </c>
      <c r="D3630" t="s">
        <v>21</v>
      </c>
      <c r="E3630" t="s">
        <v>55</v>
      </c>
      <c r="F3630" t="s">
        <v>56</v>
      </c>
      <c r="G3630" t="s">
        <v>24</v>
      </c>
      <c r="H3630" t="s">
        <v>51</v>
      </c>
      <c r="I3630" t="s">
        <v>76</v>
      </c>
      <c r="J3630" t="s">
        <v>27</v>
      </c>
      <c r="K3630">
        <v>4</v>
      </c>
      <c r="L3630">
        <v>42</v>
      </c>
      <c r="M3630">
        <v>0.15</v>
      </c>
      <c r="N3630">
        <v>142.80000000000001</v>
      </c>
      <c r="O3630">
        <v>46.8</v>
      </c>
      <c r="P3630" t="s">
        <v>28</v>
      </c>
      <c r="Q3630" t="s">
        <v>91</v>
      </c>
      <c r="R3630" t="s">
        <v>36</v>
      </c>
      <c r="S3630">
        <v>3.7</v>
      </c>
      <c r="T3630">
        <f>YEAR(tblOrders[[#This Row],[Order Date]])</f>
        <v>2025</v>
      </c>
      <c r="U3630" t="str">
        <f>TEXT(tblOrders[[#This Row],[Order Date]],"mmm-yyyy")</f>
        <v>Apr-2025</v>
      </c>
      <c r="V3630" s="4">
        <f>tblOrders[[#This Row],[Profit]]/tblOrders[[#This Row],[Sales Amount]]</f>
        <v>0.32773109243697474</v>
      </c>
      <c r="W3630" t="str">
        <f>VLOOKUP(tblOrders[[#This Row],[City]],CityRegion,2,0)</f>
        <v>South</v>
      </c>
      <c r="X3630" t="str">
        <f>VLOOKUP(tblOrders[[#This Row],[City]],lookups!A:C,3,0)</f>
        <v>Kerala</v>
      </c>
    </row>
    <row r="3631" spans="1:24" x14ac:dyDescent="0.25">
      <c r="A3631" t="s">
        <v>5630</v>
      </c>
      <c r="B3631" s="1">
        <v>45665</v>
      </c>
      <c r="C3631" t="s">
        <v>452</v>
      </c>
      <c r="D3631" t="s">
        <v>39</v>
      </c>
      <c r="E3631" t="s">
        <v>49</v>
      </c>
      <c r="F3631" t="s">
        <v>50</v>
      </c>
      <c r="G3631" t="s">
        <v>24</v>
      </c>
      <c r="H3631" t="s">
        <v>51</v>
      </c>
      <c r="I3631" t="s">
        <v>130</v>
      </c>
      <c r="J3631" t="s">
        <v>45</v>
      </c>
      <c r="K3631">
        <v>4</v>
      </c>
      <c r="L3631">
        <v>85</v>
      </c>
      <c r="M3631">
        <v>0.2</v>
      </c>
      <c r="N3631">
        <v>272</v>
      </c>
      <c r="O3631">
        <v>64</v>
      </c>
      <c r="P3631" t="s">
        <v>28</v>
      </c>
      <c r="Q3631" t="s">
        <v>91</v>
      </c>
      <c r="R3631" t="s">
        <v>36</v>
      </c>
      <c r="S3631">
        <v>3</v>
      </c>
      <c r="T3631">
        <f>YEAR(tblOrders[[#This Row],[Order Date]])</f>
        <v>2025</v>
      </c>
      <c r="U3631" t="str">
        <f>TEXT(tblOrders[[#This Row],[Order Date]],"mmm-yyyy")</f>
        <v>Jan-2025</v>
      </c>
      <c r="V3631" s="4">
        <f>tblOrders[[#This Row],[Profit]]/tblOrders[[#This Row],[Sales Amount]]</f>
        <v>0.23529411764705882</v>
      </c>
      <c r="W3631" t="str">
        <f>VLOOKUP(tblOrders[[#This Row],[City]],CityRegion,2,0)</f>
        <v>West</v>
      </c>
      <c r="X3631" t="str">
        <f>VLOOKUP(tblOrders[[#This Row],[City]],lookups!A:C,3,0)</f>
        <v>Maharashtra</v>
      </c>
    </row>
    <row r="3632" spans="1:24" x14ac:dyDescent="0.25">
      <c r="A3632" t="s">
        <v>5631</v>
      </c>
      <c r="B3632" s="1">
        <v>45662</v>
      </c>
      <c r="C3632" t="s">
        <v>3794</v>
      </c>
      <c r="D3632" t="s">
        <v>39</v>
      </c>
      <c r="E3632" t="s">
        <v>22</v>
      </c>
      <c r="F3632" t="s">
        <v>23</v>
      </c>
      <c r="G3632" t="s">
        <v>24</v>
      </c>
      <c r="H3632" t="s">
        <v>25</v>
      </c>
      <c r="I3632" t="s">
        <v>70</v>
      </c>
      <c r="J3632" t="s">
        <v>27</v>
      </c>
      <c r="K3632">
        <v>4</v>
      </c>
      <c r="L3632">
        <v>190</v>
      </c>
      <c r="M3632">
        <v>0</v>
      </c>
      <c r="N3632">
        <v>760</v>
      </c>
      <c r="O3632">
        <v>260</v>
      </c>
      <c r="P3632" t="s">
        <v>28</v>
      </c>
      <c r="Q3632" t="s">
        <v>35</v>
      </c>
      <c r="R3632" t="s">
        <v>36</v>
      </c>
      <c r="S3632">
        <v>4.2</v>
      </c>
      <c r="T3632">
        <f>YEAR(tblOrders[[#This Row],[Order Date]])</f>
        <v>2025</v>
      </c>
      <c r="U3632" t="str">
        <f>TEXT(tblOrders[[#This Row],[Order Date]],"mmm-yyyy")</f>
        <v>Jan-2025</v>
      </c>
      <c r="V3632" s="4">
        <f>tblOrders[[#This Row],[Profit]]/tblOrders[[#This Row],[Sales Amount]]</f>
        <v>0.34210526315789475</v>
      </c>
      <c r="W3632" t="str">
        <f>VLOOKUP(tblOrders[[#This Row],[City]],CityRegion,2,0)</f>
        <v>South</v>
      </c>
      <c r="X3632" t="str">
        <f>VLOOKUP(tblOrders[[#This Row],[City]],lookups!A:C,3,0)</f>
        <v>Telengana</v>
      </c>
    </row>
    <row r="3633" spans="1:24" x14ac:dyDescent="0.25">
      <c r="A3633" t="s">
        <v>5632</v>
      </c>
      <c r="B3633" s="1">
        <v>45844</v>
      </c>
      <c r="C3633" t="s">
        <v>5633</v>
      </c>
      <c r="D3633" t="s">
        <v>39</v>
      </c>
      <c r="E3633" t="s">
        <v>60</v>
      </c>
      <c r="F3633" t="s">
        <v>61</v>
      </c>
      <c r="G3633" t="s">
        <v>62</v>
      </c>
      <c r="H3633" t="s">
        <v>63</v>
      </c>
      <c r="I3633" t="s">
        <v>139</v>
      </c>
      <c r="J3633" t="s">
        <v>34</v>
      </c>
      <c r="K3633">
        <v>1</v>
      </c>
      <c r="L3633">
        <v>45</v>
      </c>
      <c r="M3633">
        <v>0.15</v>
      </c>
      <c r="N3633">
        <v>38.25</v>
      </c>
      <c r="O3633">
        <v>12.25</v>
      </c>
      <c r="P3633" t="s">
        <v>28</v>
      </c>
      <c r="Q3633" t="s">
        <v>91</v>
      </c>
      <c r="R3633" t="s">
        <v>36</v>
      </c>
      <c r="S3633">
        <v>2.6</v>
      </c>
      <c r="T3633">
        <f>YEAR(tblOrders[[#This Row],[Order Date]])</f>
        <v>2025</v>
      </c>
      <c r="U3633" t="str">
        <f>TEXT(tblOrders[[#This Row],[Order Date]],"mmm-yyyy")</f>
        <v>Jul-2025</v>
      </c>
      <c r="V3633" s="4">
        <f>tblOrders[[#This Row],[Profit]]/tblOrders[[#This Row],[Sales Amount]]</f>
        <v>0.3202614379084967</v>
      </c>
      <c r="W3633" t="str">
        <f>VLOOKUP(tblOrders[[#This Row],[City]],CityRegion,2,0)</f>
        <v>South</v>
      </c>
      <c r="X3633" t="str">
        <f>VLOOKUP(tblOrders[[#This Row],[City]],lookups!A:C,3,0)</f>
        <v>Tamil Nadu</v>
      </c>
    </row>
    <row r="3634" spans="1:24" x14ac:dyDescent="0.25">
      <c r="A3634" t="s">
        <v>5634</v>
      </c>
      <c r="B3634" s="1">
        <v>45903</v>
      </c>
      <c r="C3634" t="s">
        <v>2134</v>
      </c>
      <c r="D3634" t="s">
        <v>39</v>
      </c>
      <c r="E3634" t="s">
        <v>94</v>
      </c>
      <c r="F3634" t="s">
        <v>95</v>
      </c>
      <c r="G3634" t="s">
        <v>68</v>
      </c>
      <c r="H3634" t="s">
        <v>96</v>
      </c>
      <c r="I3634" t="s">
        <v>52</v>
      </c>
      <c r="J3634" t="s">
        <v>27</v>
      </c>
      <c r="K3634">
        <v>2</v>
      </c>
      <c r="L3634">
        <v>89</v>
      </c>
      <c r="M3634">
        <v>0.05</v>
      </c>
      <c r="N3634">
        <v>169.1</v>
      </c>
      <c r="O3634">
        <v>59.1</v>
      </c>
      <c r="P3634" t="s">
        <v>28</v>
      </c>
      <c r="Q3634" t="s">
        <v>35</v>
      </c>
      <c r="R3634" t="s">
        <v>36</v>
      </c>
      <c r="S3634">
        <v>2.5</v>
      </c>
      <c r="T3634">
        <f>YEAR(tblOrders[[#This Row],[Order Date]])</f>
        <v>2025</v>
      </c>
      <c r="U3634" t="str">
        <f>TEXT(tblOrders[[#This Row],[Order Date]],"mmm-yyyy")</f>
        <v>Sep-2025</v>
      </c>
      <c r="V3634" s="4">
        <f>tblOrders[[#This Row],[Profit]]/tblOrders[[#This Row],[Sales Amount]]</f>
        <v>0.34949733885274986</v>
      </c>
      <c r="W3634" t="str">
        <f>VLOOKUP(tblOrders[[#This Row],[City]],CityRegion,2,0)</f>
        <v>South</v>
      </c>
      <c r="X3634" t="str">
        <f>VLOOKUP(tblOrders[[#This Row],[City]],lookups!A:C,3,0)</f>
        <v>Kerala</v>
      </c>
    </row>
    <row r="3635" spans="1:24" x14ac:dyDescent="0.25">
      <c r="A3635" t="s">
        <v>5635</v>
      </c>
      <c r="B3635" s="1">
        <v>45925</v>
      </c>
      <c r="C3635" t="s">
        <v>5636</v>
      </c>
      <c r="D3635" t="s">
        <v>21</v>
      </c>
      <c r="E3635" t="s">
        <v>101</v>
      </c>
      <c r="F3635" t="s">
        <v>102</v>
      </c>
      <c r="G3635" t="s">
        <v>24</v>
      </c>
      <c r="H3635" t="s">
        <v>103</v>
      </c>
      <c r="I3635" t="s">
        <v>70</v>
      </c>
      <c r="J3635" t="s">
        <v>45</v>
      </c>
      <c r="K3635">
        <v>2</v>
      </c>
      <c r="L3635">
        <v>120</v>
      </c>
      <c r="M3635">
        <v>0.1</v>
      </c>
      <c r="N3635">
        <v>216</v>
      </c>
      <c r="O3635">
        <v>60</v>
      </c>
      <c r="P3635" t="s">
        <v>28</v>
      </c>
      <c r="Q3635" t="s">
        <v>35</v>
      </c>
      <c r="R3635" t="s">
        <v>36</v>
      </c>
      <c r="S3635">
        <v>4.3</v>
      </c>
      <c r="T3635">
        <f>YEAR(tblOrders[[#This Row],[Order Date]])</f>
        <v>2025</v>
      </c>
      <c r="U3635" t="str">
        <f>TEXT(tblOrders[[#This Row],[Order Date]],"mmm-yyyy")</f>
        <v>Sep-2025</v>
      </c>
      <c r="V3635" s="4">
        <f>tblOrders[[#This Row],[Profit]]/tblOrders[[#This Row],[Sales Amount]]</f>
        <v>0.27777777777777779</v>
      </c>
      <c r="W3635" t="str">
        <f>VLOOKUP(tblOrders[[#This Row],[City]],CityRegion,2,0)</f>
        <v>South</v>
      </c>
      <c r="X3635" t="str">
        <f>VLOOKUP(tblOrders[[#This Row],[City]],lookups!A:C,3,0)</f>
        <v>Telengana</v>
      </c>
    </row>
    <row r="3636" spans="1:24" x14ac:dyDescent="0.25">
      <c r="A3636" t="s">
        <v>5637</v>
      </c>
      <c r="B3636" s="1">
        <v>45698</v>
      </c>
      <c r="C3636" t="s">
        <v>2434</v>
      </c>
      <c r="D3636" t="s">
        <v>39</v>
      </c>
      <c r="E3636" t="s">
        <v>55</v>
      </c>
      <c r="F3636" t="s">
        <v>56</v>
      </c>
      <c r="G3636" t="s">
        <v>24</v>
      </c>
      <c r="H3636" t="s">
        <v>51</v>
      </c>
      <c r="I3636" t="s">
        <v>130</v>
      </c>
      <c r="J3636" t="s">
        <v>27</v>
      </c>
      <c r="K3636">
        <v>2</v>
      </c>
      <c r="L3636">
        <v>42</v>
      </c>
      <c r="M3636">
        <v>0.05</v>
      </c>
      <c r="N3636">
        <v>79.8</v>
      </c>
      <c r="O3636">
        <v>31.8</v>
      </c>
      <c r="P3636" t="s">
        <v>28</v>
      </c>
      <c r="Q3636" t="s">
        <v>46</v>
      </c>
      <c r="R3636" t="s">
        <v>123</v>
      </c>
      <c r="S3636">
        <v>3.2</v>
      </c>
      <c r="T3636">
        <f>YEAR(tblOrders[[#This Row],[Order Date]])</f>
        <v>2025</v>
      </c>
      <c r="U3636" t="str">
        <f>TEXT(tblOrders[[#This Row],[Order Date]],"mmm-yyyy")</f>
        <v>Feb-2025</v>
      </c>
      <c r="V3636" s="4">
        <f>tblOrders[[#This Row],[Profit]]/tblOrders[[#This Row],[Sales Amount]]</f>
        <v>0.39849624060150379</v>
      </c>
      <c r="W3636" t="str">
        <f>VLOOKUP(tblOrders[[#This Row],[City]],CityRegion,2,0)</f>
        <v>West</v>
      </c>
      <c r="X3636" t="str">
        <f>VLOOKUP(tblOrders[[#This Row],[City]],lookups!A:C,3,0)</f>
        <v>Maharashtra</v>
      </c>
    </row>
    <row r="3637" spans="1:24" x14ac:dyDescent="0.25">
      <c r="A3637" t="s">
        <v>5638</v>
      </c>
      <c r="B3637" s="1">
        <v>45860</v>
      </c>
      <c r="C3637" t="s">
        <v>5639</v>
      </c>
      <c r="D3637" t="s">
        <v>21</v>
      </c>
      <c r="E3637" t="s">
        <v>73</v>
      </c>
      <c r="F3637" t="s">
        <v>74</v>
      </c>
      <c r="G3637" t="s">
        <v>68</v>
      </c>
      <c r="H3637" t="s">
        <v>75</v>
      </c>
      <c r="I3637" t="s">
        <v>76</v>
      </c>
      <c r="J3637" t="s">
        <v>34</v>
      </c>
      <c r="K3637">
        <v>1</v>
      </c>
      <c r="L3637">
        <v>65</v>
      </c>
      <c r="M3637">
        <v>0.05</v>
      </c>
      <c r="N3637">
        <v>61.75</v>
      </c>
      <c r="O3637">
        <v>23.75</v>
      </c>
      <c r="P3637" t="s">
        <v>28</v>
      </c>
      <c r="Q3637" t="s">
        <v>35</v>
      </c>
      <c r="R3637" t="s">
        <v>30</v>
      </c>
      <c r="S3637">
        <v>2.5</v>
      </c>
      <c r="T3637">
        <f>YEAR(tblOrders[[#This Row],[Order Date]])</f>
        <v>2025</v>
      </c>
      <c r="U3637" t="str">
        <f>TEXT(tblOrders[[#This Row],[Order Date]],"mmm-yyyy")</f>
        <v>Jul-2025</v>
      </c>
      <c r="V3637" s="4">
        <f>tblOrders[[#This Row],[Profit]]/tblOrders[[#This Row],[Sales Amount]]</f>
        <v>0.38461538461538464</v>
      </c>
      <c r="W3637" t="str">
        <f>VLOOKUP(tblOrders[[#This Row],[City]],CityRegion,2,0)</f>
        <v>South</v>
      </c>
      <c r="X3637" t="str">
        <f>VLOOKUP(tblOrders[[#This Row],[City]],lookups!A:C,3,0)</f>
        <v>Kerala</v>
      </c>
    </row>
    <row r="3638" spans="1:24" x14ac:dyDescent="0.25">
      <c r="A3638" t="s">
        <v>5640</v>
      </c>
      <c r="B3638" s="1">
        <v>45727</v>
      </c>
      <c r="C3638" t="s">
        <v>1016</v>
      </c>
      <c r="D3638" t="s">
        <v>21</v>
      </c>
      <c r="E3638" t="s">
        <v>55</v>
      </c>
      <c r="F3638" t="s">
        <v>56</v>
      </c>
      <c r="G3638" t="s">
        <v>24</v>
      </c>
      <c r="H3638" t="s">
        <v>51</v>
      </c>
      <c r="I3638" t="s">
        <v>44</v>
      </c>
      <c r="J3638" t="s">
        <v>45</v>
      </c>
      <c r="K3638">
        <v>2</v>
      </c>
      <c r="L3638">
        <v>42</v>
      </c>
      <c r="M3638">
        <v>0.1</v>
      </c>
      <c r="N3638">
        <v>75.599999999999994</v>
      </c>
      <c r="O3638">
        <v>27.6</v>
      </c>
      <c r="P3638" t="s">
        <v>28</v>
      </c>
      <c r="Q3638" t="s">
        <v>29</v>
      </c>
      <c r="R3638" t="s">
        <v>36</v>
      </c>
      <c r="S3638">
        <v>4.3</v>
      </c>
      <c r="T3638">
        <f>YEAR(tblOrders[[#This Row],[Order Date]])</f>
        <v>2025</v>
      </c>
      <c r="U3638" t="str">
        <f>TEXT(tblOrders[[#This Row],[Order Date]],"mmm-yyyy")</f>
        <v>Mar-2025</v>
      </c>
      <c r="V3638" s="4">
        <f>tblOrders[[#This Row],[Profit]]/tblOrders[[#This Row],[Sales Amount]]</f>
        <v>0.36507936507936511</v>
      </c>
      <c r="W3638" t="str">
        <f>VLOOKUP(tblOrders[[#This Row],[City]],CityRegion,2,0)</f>
        <v>South</v>
      </c>
      <c r="X3638" t="str">
        <f>VLOOKUP(tblOrders[[#This Row],[City]],lookups!A:C,3,0)</f>
        <v>Kerala</v>
      </c>
    </row>
    <row r="3639" spans="1:24" x14ac:dyDescent="0.25">
      <c r="A3639" t="s">
        <v>5641</v>
      </c>
      <c r="B3639" s="1">
        <v>45670</v>
      </c>
      <c r="C3639" t="s">
        <v>395</v>
      </c>
      <c r="D3639" t="s">
        <v>21</v>
      </c>
      <c r="E3639" t="s">
        <v>40</v>
      </c>
      <c r="F3639" t="s">
        <v>41</v>
      </c>
      <c r="G3639" t="s">
        <v>42</v>
      </c>
      <c r="H3639" t="s">
        <v>43</v>
      </c>
      <c r="I3639" t="s">
        <v>57</v>
      </c>
      <c r="J3639" t="s">
        <v>27</v>
      </c>
      <c r="K3639">
        <v>5</v>
      </c>
      <c r="L3639">
        <v>18</v>
      </c>
      <c r="M3639">
        <v>0.05</v>
      </c>
      <c r="N3639">
        <v>85.5</v>
      </c>
      <c r="O3639">
        <v>40.5</v>
      </c>
      <c r="P3639" t="s">
        <v>28</v>
      </c>
      <c r="Q3639" t="s">
        <v>46</v>
      </c>
      <c r="R3639" t="s">
        <v>36</v>
      </c>
      <c r="S3639">
        <v>4.5</v>
      </c>
      <c r="T3639">
        <f>YEAR(tblOrders[[#This Row],[Order Date]])</f>
        <v>2025</v>
      </c>
      <c r="U3639" t="str">
        <f>TEXT(tblOrders[[#This Row],[Order Date]],"mmm-yyyy")</f>
        <v>Jan-2025</v>
      </c>
      <c r="V3639" s="4">
        <f>tblOrders[[#This Row],[Profit]]/tblOrders[[#This Row],[Sales Amount]]</f>
        <v>0.47368421052631576</v>
      </c>
      <c r="W3639" t="str">
        <f>VLOOKUP(tblOrders[[#This Row],[City]],CityRegion,2,0)</f>
        <v>South</v>
      </c>
      <c r="X3639" t="str">
        <f>VLOOKUP(tblOrders[[#This Row],[City]],lookups!A:C,3,0)</f>
        <v>Kerala</v>
      </c>
    </row>
    <row r="3640" spans="1:24" x14ac:dyDescent="0.25">
      <c r="A3640" t="s">
        <v>5642</v>
      </c>
      <c r="B3640" s="1">
        <v>45705</v>
      </c>
      <c r="C3640" t="s">
        <v>4120</v>
      </c>
      <c r="D3640" t="s">
        <v>21</v>
      </c>
      <c r="E3640" t="s">
        <v>108</v>
      </c>
      <c r="F3640" t="s">
        <v>109</v>
      </c>
      <c r="G3640" t="s">
        <v>62</v>
      </c>
      <c r="H3640" t="s">
        <v>110</v>
      </c>
      <c r="I3640" t="s">
        <v>52</v>
      </c>
      <c r="J3640" t="s">
        <v>27</v>
      </c>
      <c r="K3640">
        <v>1</v>
      </c>
      <c r="L3640">
        <v>110</v>
      </c>
      <c r="M3640">
        <v>0</v>
      </c>
      <c r="N3640">
        <v>110</v>
      </c>
      <c r="O3640">
        <v>42</v>
      </c>
      <c r="P3640" t="s">
        <v>111</v>
      </c>
      <c r="Q3640" t="s">
        <v>46</v>
      </c>
      <c r="R3640" t="s">
        <v>36</v>
      </c>
      <c r="S3640">
        <v>4.2</v>
      </c>
      <c r="T3640">
        <f>YEAR(tblOrders[[#This Row],[Order Date]])</f>
        <v>2025</v>
      </c>
      <c r="U3640" t="str">
        <f>TEXT(tblOrders[[#This Row],[Order Date]],"mmm-yyyy")</f>
        <v>Feb-2025</v>
      </c>
      <c r="V3640" s="4">
        <f>tblOrders[[#This Row],[Profit]]/tblOrders[[#This Row],[Sales Amount]]</f>
        <v>0.38181818181818183</v>
      </c>
      <c r="W3640" t="str">
        <f>VLOOKUP(tblOrders[[#This Row],[City]],CityRegion,2,0)</f>
        <v>South</v>
      </c>
      <c r="X3640" t="str">
        <f>VLOOKUP(tblOrders[[#This Row],[City]],lookups!A:C,3,0)</f>
        <v>Kerala</v>
      </c>
    </row>
    <row r="3641" spans="1:24" x14ac:dyDescent="0.25">
      <c r="A3641" t="s">
        <v>5643</v>
      </c>
      <c r="B3641" s="1">
        <v>45701</v>
      </c>
      <c r="C3641" t="s">
        <v>2296</v>
      </c>
      <c r="D3641" t="s">
        <v>21</v>
      </c>
      <c r="E3641" t="s">
        <v>55</v>
      </c>
      <c r="F3641" t="s">
        <v>56</v>
      </c>
      <c r="G3641" t="s">
        <v>24</v>
      </c>
      <c r="H3641" t="s">
        <v>51</v>
      </c>
      <c r="I3641" t="s">
        <v>33</v>
      </c>
      <c r="J3641" t="s">
        <v>34</v>
      </c>
      <c r="K3641">
        <v>5</v>
      </c>
      <c r="L3641">
        <v>42</v>
      </c>
      <c r="M3641">
        <v>0.15</v>
      </c>
      <c r="N3641">
        <v>178.5</v>
      </c>
      <c r="O3641">
        <v>58.5</v>
      </c>
      <c r="P3641" t="s">
        <v>28</v>
      </c>
      <c r="Q3641" t="s">
        <v>91</v>
      </c>
      <c r="R3641" t="s">
        <v>30</v>
      </c>
      <c r="S3641">
        <v>3.2</v>
      </c>
      <c r="T3641">
        <f>YEAR(tblOrders[[#This Row],[Order Date]])</f>
        <v>2025</v>
      </c>
      <c r="U3641" t="str">
        <f>TEXT(tblOrders[[#This Row],[Order Date]],"mmm-yyyy")</f>
        <v>Feb-2025</v>
      </c>
      <c r="V3641" s="4">
        <f>tblOrders[[#This Row],[Profit]]/tblOrders[[#This Row],[Sales Amount]]</f>
        <v>0.32773109243697479</v>
      </c>
      <c r="W3641" t="str">
        <f>VLOOKUP(tblOrders[[#This Row],[City]],CityRegion,2,0)</f>
        <v>North</v>
      </c>
      <c r="X3641" t="str">
        <f>VLOOKUP(tblOrders[[#This Row],[City]],lookups!A:C,3,0)</f>
        <v>Delhi</v>
      </c>
    </row>
    <row r="3642" spans="1:24" x14ac:dyDescent="0.25">
      <c r="A3642" t="s">
        <v>5644</v>
      </c>
      <c r="B3642" s="1">
        <v>45954</v>
      </c>
      <c r="C3642" t="s">
        <v>2312</v>
      </c>
      <c r="D3642" t="s">
        <v>39</v>
      </c>
      <c r="E3642" t="s">
        <v>94</v>
      </c>
      <c r="F3642" t="s">
        <v>95</v>
      </c>
      <c r="G3642" t="s">
        <v>68</v>
      </c>
      <c r="H3642" t="s">
        <v>96</v>
      </c>
      <c r="I3642" t="s">
        <v>130</v>
      </c>
      <c r="J3642" t="s">
        <v>27</v>
      </c>
      <c r="K3642">
        <v>2</v>
      </c>
      <c r="L3642">
        <v>89</v>
      </c>
      <c r="M3642">
        <v>0</v>
      </c>
      <c r="N3642">
        <v>178</v>
      </c>
      <c r="O3642">
        <v>68</v>
      </c>
      <c r="P3642" t="s">
        <v>28</v>
      </c>
      <c r="Q3642" t="s">
        <v>35</v>
      </c>
      <c r="R3642" t="s">
        <v>36</v>
      </c>
      <c r="S3642">
        <v>4.0999999999999996</v>
      </c>
      <c r="T3642">
        <f>YEAR(tblOrders[[#This Row],[Order Date]])</f>
        <v>2025</v>
      </c>
      <c r="U3642" t="str">
        <f>TEXT(tblOrders[[#This Row],[Order Date]],"mmm-yyyy")</f>
        <v>Oct-2025</v>
      </c>
      <c r="V3642" s="4">
        <f>tblOrders[[#This Row],[Profit]]/tblOrders[[#This Row],[Sales Amount]]</f>
        <v>0.38202247191011235</v>
      </c>
      <c r="W3642" t="str">
        <f>VLOOKUP(tblOrders[[#This Row],[City]],CityRegion,2,0)</f>
        <v>West</v>
      </c>
      <c r="X3642" t="str">
        <f>VLOOKUP(tblOrders[[#This Row],[City]],lookups!A:C,3,0)</f>
        <v>Maharashtra</v>
      </c>
    </row>
    <row r="3643" spans="1:24" x14ac:dyDescent="0.25">
      <c r="A3643" t="s">
        <v>5645</v>
      </c>
      <c r="B3643" s="1">
        <v>45774</v>
      </c>
      <c r="C3643" t="s">
        <v>5646</v>
      </c>
      <c r="D3643" t="s">
        <v>21</v>
      </c>
      <c r="E3643" t="s">
        <v>22</v>
      </c>
      <c r="F3643" t="s">
        <v>23</v>
      </c>
      <c r="G3643" t="s">
        <v>24</v>
      </c>
      <c r="H3643" t="s">
        <v>25</v>
      </c>
      <c r="I3643" t="s">
        <v>33</v>
      </c>
      <c r="J3643" t="s">
        <v>34</v>
      </c>
      <c r="K3643">
        <v>4</v>
      </c>
      <c r="L3643">
        <v>190</v>
      </c>
      <c r="M3643">
        <v>0.05</v>
      </c>
      <c r="N3643">
        <v>722</v>
      </c>
      <c r="O3643">
        <v>222</v>
      </c>
      <c r="P3643" t="s">
        <v>28</v>
      </c>
      <c r="Q3643" t="s">
        <v>29</v>
      </c>
      <c r="R3643" t="s">
        <v>36</v>
      </c>
      <c r="S3643">
        <v>4.7</v>
      </c>
      <c r="T3643">
        <f>YEAR(tblOrders[[#This Row],[Order Date]])</f>
        <v>2025</v>
      </c>
      <c r="U3643" t="str">
        <f>TEXT(tblOrders[[#This Row],[Order Date]],"mmm-yyyy")</f>
        <v>Apr-2025</v>
      </c>
      <c r="V3643" s="4">
        <f>tblOrders[[#This Row],[Profit]]/tblOrders[[#This Row],[Sales Amount]]</f>
        <v>0.30747922437673131</v>
      </c>
      <c r="W3643" t="str">
        <f>VLOOKUP(tblOrders[[#This Row],[City]],CityRegion,2,0)</f>
        <v>North</v>
      </c>
      <c r="X3643" t="str">
        <f>VLOOKUP(tblOrders[[#This Row],[City]],lookups!A:C,3,0)</f>
        <v>Delhi</v>
      </c>
    </row>
    <row r="3644" spans="1:24" x14ac:dyDescent="0.25">
      <c r="A3644" t="s">
        <v>5647</v>
      </c>
      <c r="B3644" s="1">
        <v>45752</v>
      </c>
      <c r="C3644" t="s">
        <v>577</v>
      </c>
      <c r="D3644" t="s">
        <v>39</v>
      </c>
      <c r="E3644" t="s">
        <v>114</v>
      </c>
      <c r="F3644" t="s">
        <v>115</v>
      </c>
      <c r="G3644" t="s">
        <v>42</v>
      </c>
      <c r="H3644" t="s">
        <v>116</v>
      </c>
      <c r="I3644" t="s">
        <v>33</v>
      </c>
      <c r="J3644" t="s">
        <v>45</v>
      </c>
      <c r="K3644">
        <v>4</v>
      </c>
      <c r="L3644">
        <v>12</v>
      </c>
      <c r="M3644">
        <v>0.05</v>
      </c>
      <c r="N3644">
        <v>45.6</v>
      </c>
      <c r="O3644">
        <v>21.6</v>
      </c>
      <c r="P3644" t="s">
        <v>28</v>
      </c>
      <c r="Q3644" t="s">
        <v>46</v>
      </c>
      <c r="R3644" t="s">
        <v>36</v>
      </c>
      <c r="S3644">
        <v>4.4000000000000004</v>
      </c>
      <c r="T3644">
        <f>YEAR(tblOrders[[#This Row],[Order Date]])</f>
        <v>2025</v>
      </c>
      <c r="U3644" t="str">
        <f>TEXT(tblOrders[[#This Row],[Order Date]],"mmm-yyyy")</f>
        <v>Apr-2025</v>
      </c>
      <c r="V3644" s="4">
        <f>tblOrders[[#This Row],[Profit]]/tblOrders[[#This Row],[Sales Amount]]</f>
        <v>0.47368421052631582</v>
      </c>
      <c r="W3644" t="str">
        <f>VLOOKUP(tblOrders[[#This Row],[City]],CityRegion,2,0)</f>
        <v>North</v>
      </c>
      <c r="X3644" t="str">
        <f>VLOOKUP(tblOrders[[#This Row],[City]],lookups!A:C,3,0)</f>
        <v>Delhi</v>
      </c>
    </row>
    <row r="3645" spans="1:24" x14ac:dyDescent="0.25">
      <c r="A3645" t="s">
        <v>5648</v>
      </c>
      <c r="B3645" s="1">
        <v>45746</v>
      </c>
      <c r="C3645" t="s">
        <v>573</v>
      </c>
      <c r="D3645" t="s">
        <v>21</v>
      </c>
      <c r="E3645" t="s">
        <v>60</v>
      </c>
      <c r="F3645" t="s">
        <v>61</v>
      </c>
      <c r="G3645" t="s">
        <v>62</v>
      </c>
      <c r="H3645" t="s">
        <v>63</v>
      </c>
      <c r="I3645" t="s">
        <v>52</v>
      </c>
      <c r="J3645" t="s">
        <v>27</v>
      </c>
      <c r="K3645">
        <v>1</v>
      </c>
      <c r="L3645">
        <v>45</v>
      </c>
      <c r="M3645">
        <v>0.05</v>
      </c>
      <c r="N3645">
        <v>42.75</v>
      </c>
      <c r="O3645">
        <v>16.75</v>
      </c>
      <c r="P3645" t="s">
        <v>28</v>
      </c>
      <c r="Q3645" t="s">
        <v>86</v>
      </c>
      <c r="R3645" t="s">
        <v>123</v>
      </c>
      <c r="S3645">
        <v>4.8</v>
      </c>
      <c r="T3645">
        <f>YEAR(tblOrders[[#This Row],[Order Date]])</f>
        <v>2025</v>
      </c>
      <c r="U3645" t="str">
        <f>TEXT(tblOrders[[#This Row],[Order Date]],"mmm-yyyy")</f>
        <v>Mar-2025</v>
      </c>
      <c r="V3645" s="4">
        <f>tblOrders[[#This Row],[Profit]]/tblOrders[[#This Row],[Sales Amount]]</f>
        <v>0.391812865497076</v>
      </c>
      <c r="W3645" t="str">
        <f>VLOOKUP(tblOrders[[#This Row],[City]],CityRegion,2,0)</f>
        <v>South</v>
      </c>
      <c r="X3645" t="str">
        <f>VLOOKUP(tblOrders[[#This Row],[City]],lookups!A:C,3,0)</f>
        <v>Kerala</v>
      </c>
    </row>
    <row r="3646" spans="1:24" x14ac:dyDescent="0.25">
      <c r="A3646" t="s">
        <v>5649</v>
      </c>
      <c r="B3646" s="1">
        <v>45840</v>
      </c>
      <c r="C3646" t="s">
        <v>5650</v>
      </c>
      <c r="D3646" t="s">
        <v>21</v>
      </c>
      <c r="E3646" t="s">
        <v>94</v>
      </c>
      <c r="F3646" t="s">
        <v>95</v>
      </c>
      <c r="G3646" t="s">
        <v>68</v>
      </c>
      <c r="H3646" t="s">
        <v>96</v>
      </c>
      <c r="I3646" t="s">
        <v>130</v>
      </c>
      <c r="J3646" t="s">
        <v>34</v>
      </c>
      <c r="K3646">
        <v>2</v>
      </c>
      <c r="L3646">
        <v>89</v>
      </c>
      <c r="M3646">
        <v>0.15</v>
      </c>
      <c r="N3646">
        <v>151.30000000000001</v>
      </c>
      <c r="O3646">
        <v>41.3</v>
      </c>
      <c r="P3646" t="s">
        <v>111</v>
      </c>
      <c r="Q3646" t="s">
        <v>29</v>
      </c>
      <c r="R3646" t="s">
        <v>36</v>
      </c>
      <c r="S3646">
        <v>4.3</v>
      </c>
      <c r="T3646">
        <f>YEAR(tblOrders[[#This Row],[Order Date]])</f>
        <v>2025</v>
      </c>
      <c r="U3646" t="str">
        <f>TEXT(tblOrders[[#This Row],[Order Date]],"mmm-yyyy")</f>
        <v>Jul-2025</v>
      </c>
      <c r="V3646" s="4">
        <f>tblOrders[[#This Row],[Profit]]/tblOrders[[#This Row],[Sales Amount]]</f>
        <v>0.27296761401189684</v>
      </c>
      <c r="W3646" t="str">
        <f>VLOOKUP(tblOrders[[#This Row],[City]],CityRegion,2,0)</f>
        <v>West</v>
      </c>
      <c r="X3646" t="str">
        <f>VLOOKUP(tblOrders[[#This Row],[City]],lookups!A:C,3,0)</f>
        <v>Maharashtra</v>
      </c>
    </row>
    <row r="3647" spans="1:24" x14ac:dyDescent="0.25">
      <c r="A3647" t="s">
        <v>5651</v>
      </c>
      <c r="B3647" s="1">
        <v>45884</v>
      </c>
      <c r="C3647" t="s">
        <v>5652</v>
      </c>
      <c r="D3647" t="s">
        <v>39</v>
      </c>
      <c r="E3647" t="s">
        <v>60</v>
      </c>
      <c r="F3647" t="s">
        <v>61</v>
      </c>
      <c r="G3647" t="s">
        <v>62</v>
      </c>
      <c r="H3647" t="s">
        <v>63</v>
      </c>
      <c r="I3647" t="s">
        <v>130</v>
      </c>
      <c r="J3647" t="s">
        <v>34</v>
      </c>
      <c r="K3647">
        <v>2</v>
      </c>
      <c r="L3647">
        <v>45</v>
      </c>
      <c r="M3647">
        <v>0</v>
      </c>
      <c r="N3647">
        <v>90</v>
      </c>
      <c r="O3647">
        <v>38</v>
      </c>
      <c r="P3647" t="s">
        <v>28</v>
      </c>
      <c r="Q3647" t="s">
        <v>29</v>
      </c>
      <c r="R3647" t="s">
        <v>36</v>
      </c>
      <c r="S3647">
        <v>4.2</v>
      </c>
      <c r="T3647">
        <f>YEAR(tblOrders[[#This Row],[Order Date]])</f>
        <v>2025</v>
      </c>
      <c r="U3647" t="str">
        <f>TEXT(tblOrders[[#This Row],[Order Date]],"mmm-yyyy")</f>
        <v>Aug-2025</v>
      </c>
      <c r="V3647" s="4">
        <f>tblOrders[[#This Row],[Profit]]/tblOrders[[#This Row],[Sales Amount]]</f>
        <v>0.42222222222222222</v>
      </c>
      <c r="W3647" t="str">
        <f>VLOOKUP(tblOrders[[#This Row],[City]],CityRegion,2,0)</f>
        <v>West</v>
      </c>
      <c r="X3647" t="str">
        <f>VLOOKUP(tblOrders[[#This Row],[City]],lookups!A:C,3,0)</f>
        <v>Maharashtra</v>
      </c>
    </row>
    <row r="3648" spans="1:24" x14ac:dyDescent="0.25">
      <c r="A3648" t="s">
        <v>5653</v>
      </c>
      <c r="B3648" s="1">
        <v>45765</v>
      </c>
      <c r="C3648" t="s">
        <v>2717</v>
      </c>
      <c r="D3648" t="s">
        <v>21</v>
      </c>
      <c r="E3648" t="s">
        <v>94</v>
      </c>
      <c r="F3648" t="s">
        <v>95</v>
      </c>
      <c r="G3648" t="s">
        <v>68</v>
      </c>
      <c r="H3648" t="s">
        <v>96</v>
      </c>
      <c r="I3648" t="s">
        <v>26</v>
      </c>
      <c r="J3648" t="s">
        <v>27</v>
      </c>
      <c r="K3648">
        <v>2</v>
      </c>
      <c r="L3648">
        <v>89</v>
      </c>
      <c r="M3648">
        <v>0.1</v>
      </c>
      <c r="N3648">
        <v>160.19999999999999</v>
      </c>
      <c r="O3648">
        <v>50.2</v>
      </c>
      <c r="P3648" t="s">
        <v>28</v>
      </c>
      <c r="Q3648" t="s">
        <v>29</v>
      </c>
      <c r="R3648" t="s">
        <v>30</v>
      </c>
      <c r="S3648">
        <v>4.2</v>
      </c>
      <c r="T3648">
        <f>YEAR(tblOrders[[#This Row],[Order Date]])</f>
        <v>2025</v>
      </c>
      <c r="U3648" t="str">
        <f>TEXT(tblOrders[[#This Row],[Order Date]],"mmm-yyyy")</f>
        <v>Apr-2025</v>
      </c>
      <c r="V3648" s="4">
        <f>tblOrders[[#This Row],[Profit]]/tblOrders[[#This Row],[Sales Amount]]</f>
        <v>0.31335830212234711</v>
      </c>
      <c r="W3648" t="str">
        <f>VLOOKUP(tblOrders[[#This Row],[City]],CityRegion,2,0)</f>
        <v>South</v>
      </c>
      <c r="X3648" t="str">
        <f>VLOOKUP(tblOrders[[#This Row],[City]],lookups!A:C,3,0)</f>
        <v>Karnataka</v>
      </c>
    </row>
    <row r="3649" spans="1:24" x14ac:dyDescent="0.25">
      <c r="A3649" t="s">
        <v>5654</v>
      </c>
      <c r="B3649" s="1">
        <v>45759</v>
      </c>
      <c r="C3649" t="s">
        <v>5655</v>
      </c>
      <c r="D3649" t="s">
        <v>39</v>
      </c>
      <c r="E3649" t="s">
        <v>22</v>
      </c>
      <c r="F3649" t="s">
        <v>23</v>
      </c>
      <c r="G3649" t="s">
        <v>24</v>
      </c>
      <c r="H3649" t="s">
        <v>25</v>
      </c>
      <c r="I3649" t="s">
        <v>33</v>
      </c>
      <c r="J3649" t="s">
        <v>45</v>
      </c>
      <c r="K3649">
        <v>2</v>
      </c>
      <c r="L3649">
        <v>190</v>
      </c>
      <c r="M3649">
        <v>0.1</v>
      </c>
      <c r="N3649">
        <v>342</v>
      </c>
      <c r="O3649">
        <v>92</v>
      </c>
      <c r="P3649" t="s">
        <v>28</v>
      </c>
      <c r="Q3649" t="s">
        <v>46</v>
      </c>
      <c r="R3649" t="s">
        <v>123</v>
      </c>
      <c r="S3649">
        <v>2.6</v>
      </c>
      <c r="T3649">
        <f>YEAR(tblOrders[[#This Row],[Order Date]])</f>
        <v>2025</v>
      </c>
      <c r="U3649" t="str">
        <f>TEXT(tblOrders[[#This Row],[Order Date]],"mmm-yyyy")</f>
        <v>Apr-2025</v>
      </c>
      <c r="V3649" s="4">
        <f>tblOrders[[#This Row],[Profit]]/tblOrders[[#This Row],[Sales Amount]]</f>
        <v>0.26900584795321636</v>
      </c>
      <c r="W3649" t="str">
        <f>VLOOKUP(tblOrders[[#This Row],[City]],CityRegion,2,0)</f>
        <v>North</v>
      </c>
      <c r="X3649" t="str">
        <f>VLOOKUP(tblOrders[[#This Row],[City]],lookups!A:C,3,0)</f>
        <v>Delhi</v>
      </c>
    </row>
    <row r="3650" spans="1:24" x14ac:dyDescent="0.25">
      <c r="A3650" t="s">
        <v>5656</v>
      </c>
      <c r="B3650" s="1">
        <v>45703</v>
      </c>
      <c r="C3650" t="s">
        <v>4470</v>
      </c>
      <c r="D3650" t="s">
        <v>21</v>
      </c>
      <c r="E3650" t="s">
        <v>55</v>
      </c>
      <c r="F3650" t="s">
        <v>56</v>
      </c>
      <c r="G3650" t="s">
        <v>24</v>
      </c>
      <c r="H3650" t="s">
        <v>51</v>
      </c>
      <c r="I3650" t="s">
        <v>26</v>
      </c>
      <c r="J3650" t="s">
        <v>45</v>
      </c>
      <c r="K3650">
        <v>1</v>
      </c>
      <c r="L3650">
        <v>42</v>
      </c>
      <c r="M3650">
        <v>0.1</v>
      </c>
      <c r="N3650">
        <v>37.799999999999997</v>
      </c>
      <c r="O3650">
        <v>13.8</v>
      </c>
      <c r="P3650" t="s">
        <v>111</v>
      </c>
      <c r="Q3650" t="s">
        <v>35</v>
      </c>
      <c r="R3650" t="s">
        <v>36</v>
      </c>
      <c r="S3650">
        <v>4.7</v>
      </c>
      <c r="T3650">
        <f>YEAR(tblOrders[[#This Row],[Order Date]])</f>
        <v>2025</v>
      </c>
      <c r="U3650" t="str">
        <f>TEXT(tblOrders[[#This Row],[Order Date]],"mmm-yyyy")</f>
        <v>Feb-2025</v>
      </c>
      <c r="V3650" s="4">
        <f>tblOrders[[#This Row],[Profit]]/tblOrders[[#This Row],[Sales Amount]]</f>
        <v>0.36507936507936511</v>
      </c>
      <c r="W3650" t="str">
        <f>VLOOKUP(tblOrders[[#This Row],[City]],CityRegion,2,0)</f>
        <v>South</v>
      </c>
      <c r="X3650" t="str">
        <f>VLOOKUP(tblOrders[[#This Row],[City]],lookups!A:C,3,0)</f>
        <v>Karnataka</v>
      </c>
    </row>
    <row r="3651" spans="1:24" x14ac:dyDescent="0.25">
      <c r="A3651" t="s">
        <v>5657</v>
      </c>
      <c r="B3651" s="1">
        <v>45674</v>
      </c>
      <c r="C3651" t="s">
        <v>4412</v>
      </c>
      <c r="D3651" t="s">
        <v>21</v>
      </c>
      <c r="E3651" t="s">
        <v>79</v>
      </c>
      <c r="F3651" t="s">
        <v>80</v>
      </c>
      <c r="G3651" t="s">
        <v>68</v>
      </c>
      <c r="H3651" t="s">
        <v>81</v>
      </c>
      <c r="I3651" t="s">
        <v>44</v>
      </c>
      <c r="J3651" t="s">
        <v>27</v>
      </c>
      <c r="K3651">
        <v>1</v>
      </c>
      <c r="L3651">
        <v>799</v>
      </c>
      <c r="M3651">
        <v>0</v>
      </c>
      <c r="N3651">
        <v>799</v>
      </c>
      <c r="O3651">
        <v>179</v>
      </c>
      <c r="P3651" t="s">
        <v>85</v>
      </c>
      <c r="Q3651" t="s">
        <v>46</v>
      </c>
      <c r="R3651" t="s">
        <v>36</v>
      </c>
      <c r="S3651">
        <v>3.7</v>
      </c>
      <c r="T3651">
        <f>YEAR(tblOrders[[#This Row],[Order Date]])</f>
        <v>2025</v>
      </c>
      <c r="U3651" t="str">
        <f>TEXT(tblOrders[[#This Row],[Order Date]],"mmm-yyyy")</f>
        <v>Jan-2025</v>
      </c>
      <c r="V3651" s="4">
        <f>tblOrders[[#This Row],[Profit]]/tblOrders[[#This Row],[Sales Amount]]</f>
        <v>0.22403003754693368</v>
      </c>
      <c r="W3651" t="str">
        <f>VLOOKUP(tblOrders[[#This Row],[City]],CityRegion,2,0)</f>
        <v>South</v>
      </c>
      <c r="X3651" t="str">
        <f>VLOOKUP(tblOrders[[#This Row],[City]],lookups!A:C,3,0)</f>
        <v>Kerala</v>
      </c>
    </row>
    <row r="3652" spans="1:24" x14ac:dyDescent="0.25">
      <c r="A3652" t="s">
        <v>5658</v>
      </c>
      <c r="B3652" s="1">
        <v>45790</v>
      </c>
      <c r="C3652" t="s">
        <v>1365</v>
      </c>
      <c r="D3652" t="s">
        <v>21</v>
      </c>
      <c r="E3652" t="s">
        <v>66</v>
      </c>
      <c r="F3652" t="s">
        <v>67</v>
      </c>
      <c r="G3652" t="s">
        <v>68</v>
      </c>
      <c r="H3652" t="s">
        <v>69</v>
      </c>
      <c r="I3652" t="s">
        <v>139</v>
      </c>
      <c r="J3652" t="s">
        <v>27</v>
      </c>
      <c r="K3652">
        <v>4</v>
      </c>
      <c r="L3652">
        <v>149</v>
      </c>
      <c r="M3652">
        <v>0.2</v>
      </c>
      <c r="N3652">
        <v>476.8</v>
      </c>
      <c r="O3652">
        <v>96.8</v>
      </c>
      <c r="P3652" t="s">
        <v>111</v>
      </c>
      <c r="Q3652" t="s">
        <v>29</v>
      </c>
      <c r="R3652" t="s">
        <v>30</v>
      </c>
      <c r="S3652">
        <v>4.3</v>
      </c>
      <c r="T3652">
        <f>YEAR(tblOrders[[#This Row],[Order Date]])</f>
        <v>2025</v>
      </c>
      <c r="U3652" t="str">
        <f>TEXT(tblOrders[[#This Row],[Order Date]],"mmm-yyyy")</f>
        <v>May-2025</v>
      </c>
      <c r="V3652" s="4">
        <f>tblOrders[[#This Row],[Profit]]/tblOrders[[#This Row],[Sales Amount]]</f>
        <v>0.2030201342281879</v>
      </c>
      <c r="W3652" t="str">
        <f>VLOOKUP(tblOrders[[#This Row],[City]],CityRegion,2,0)</f>
        <v>South</v>
      </c>
      <c r="X3652" t="str">
        <f>VLOOKUP(tblOrders[[#This Row],[City]],lookups!A:C,3,0)</f>
        <v>Tamil Nadu</v>
      </c>
    </row>
    <row r="3653" spans="1:24" x14ac:dyDescent="0.25">
      <c r="A3653" t="s">
        <v>5659</v>
      </c>
      <c r="B3653" s="1">
        <v>45767</v>
      </c>
      <c r="C3653" t="s">
        <v>2353</v>
      </c>
      <c r="D3653" t="s">
        <v>21</v>
      </c>
      <c r="E3653" t="s">
        <v>79</v>
      </c>
      <c r="F3653" t="s">
        <v>80</v>
      </c>
      <c r="G3653" t="s">
        <v>68</v>
      </c>
      <c r="H3653" t="s">
        <v>81</v>
      </c>
      <c r="I3653" t="s">
        <v>139</v>
      </c>
      <c r="J3653" t="s">
        <v>45</v>
      </c>
      <c r="K3653">
        <v>5</v>
      </c>
      <c r="L3653">
        <v>799</v>
      </c>
      <c r="M3653">
        <v>0</v>
      </c>
      <c r="N3653">
        <v>3995</v>
      </c>
      <c r="O3653">
        <v>895</v>
      </c>
      <c r="P3653" t="s">
        <v>28</v>
      </c>
      <c r="Q3653" t="s">
        <v>46</v>
      </c>
      <c r="R3653" t="s">
        <v>36</v>
      </c>
      <c r="S3653">
        <v>2.9</v>
      </c>
      <c r="T3653">
        <f>YEAR(tblOrders[[#This Row],[Order Date]])</f>
        <v>2025</v>
      </c>
      <c r="U3653" t="str">
        <f>TEXT(tblOrders[[#This Row],[Order Date]],"mmm-yyyy")</f>
        <v>Apr-2025</v>
      </c>
      <c r="V3653" s="4">
        <f>tblOrders[[#This Row],[Profit]]/tblOrders[[#This Row],[Sales Amount]]</f>
        <v>0.22403003754693368</v>
      </c>
      <c r="W3653" t="str">
        <f>VLOOKUP(tblOrders[[#This Row],[City]],CityRegion,2,0)</f>
        <v>South</v>
      </c>
      <c r="X3653" t="str">
        <f>VLOOKUP(tblOrders[[#This Row],[City]],lookups!A:C,3,0)</f>
        <v>Tamil Nadu</v>
      </c>
    </row>
    <row r="3654" spans="1:24" x14ac:dyDescent="0.25">
      <c r="A3654" t="s">
        <v>5660</v>
      </c>
      <c r="B3654" s="1">
        <v>45903</v>
      </c>
      <c r="C3654" t="s">
        <v>4935</v>
      </c>
      <c r="D3654" t="s">
        <v>21</v>
      </c>
      <c r="E3654" t="s">
        <v>49</v>
      </c>
      <c r="F3654" t="s">
        <v>50</v>
      </c>
      <c r="G3654" t="s">
        <v>24</v>
      </c>
      <c r="H3654" t="s">
        <v>51</v>
      </c>
      <c r="I3654" t="s">
        <v>33</v>
      </c>
      <c r="J3654" t="s">
        <v>34</v>
      </c>
      <c r="K3654">
        <v>5</v>
      </c>
      <c r="L3654">
        <v>85</v>
      </c>
      <c r="M3654">
        <v>0.05</v>
      </c>
      <c r="N3654">
        <v>403.75</v>
      </c>
      <c r="O3654">
        <v>143.75</v>
      </c>
      <c r="P3654" t="s">
        <v>28</v>
      </c>
      <c r="Q3654" t="s">
        <v>46</v>
      </c>
      <c r="R3654" t="s">
        <v>30</v>
      </c>
      <c r="S3654">
        <v>3.2</v>
      </c>
      <c r="T3654">
        <f>YEAR(tblOrders[[#This Row],[Order Date]])</f>
        <v>2025</v>
      </c>
      <c r="U3654" t="str">
        <f>TEXT(tblOrders[[#This Row],[Order Date]],"mmm-yyyy")</f>
        <v>Sep-2025</v>
      </c>
      <c r="V3654" s="4">
        <f>tblOrders[[#This Row],[Profit]]/tblOrders[[#This Row],[Sales Amount]]</f>
        <v>0.35603715170278638</v>
      </c>
      <c r="W3654" t="str">
        <f>VLOOKUP(tblOrders[[#This Row],[City]],CityRegion,2,0)</f>
        <v>North</v>
      </c>
      <c r="X3654" t="str">
        <f>VLOOKUP(tblOrders[[#This Row],[City]],lookups!A:C,3,0)</f>
        <v>Delhi</v>
      </c>
    </row>
    <row r="3655" spans="1:24" x14ac:dyDescent="0.25">
      <c r="A3655" t="s">
        <v>5661</v>
      </c>
      <c r="B3655" s="1">
        <v>45950</v>
      </c>
      <c r="C3655" t="s">
        <v>1236</v>
      </c>
      <c r="D3655" t="s">
        <v>21</v>
      </c>
      <c r="E3655" t="s">
        <v>55</v>
      </c>
      <c r="F3655" t="s">
        <v>56</v>
      </c>
      <c r="G3655" t="s">
        <v>24</v>
      </c>
      <c r="H3655" t="s">
        <v>51</v>
      </c>
      <c r="I3655" t="s">
        <v>52</v>
      </c>
      <c r="J3655" t="s">
        <v>27</v>
      </c>
      <c r="K3655">
        <v>1</v>
      </c>
      <c r="L3655">
        <v>42</v>
      </c>
      <c r="M3655">
        <v>0.1</v>
      </c>
      <c r="N3655">
        <v>37.799999999999997</v>
      </c>
      <c r="O3655">
        <v>13.8</v>
      </c>
      <c r="P3655" t="s">
        <v>111</v>
      </c>
      <c r="Q3655" t="s">
        <v>86</v>
      </c>
      <c r="R3655" t="s">
        <v>36</v>
      </c>
      <c r="S3655">
        <v>3.6</v>
      </c>
      <c r="T3655">
        <f>YEAR(tblOrders[[#This Row],[Order Date]])</f>
        <v>2025</v>
      </c>
      <c r="U3655" t="str">
        <f>TEXT(tblOrders[[#This Row],[Order Date]],"mmm-yyyy")</f>
        <v>Oct-2025</v>
      </c>
      <c r="V3655" s="4">
        <f>tblOrders[[#This Row],[Profit]]/tblOrders[[#This Row],[Sales Amount]]</f>
        <v>0.36507936507936511</v>
      </c>
      <c r="W3655" t="str">
        <f>VLOOKUP(tblOrders[[#This Row],[City]],CityRegion,2,0)</f>
        <v>South</v>
      </c>
      <c r="X3655" t="str">
        <f>VLOOKUP(tblOrders[[#This Row],[City]],lookups!A:C,3,0)</f>
        <v>Kerala</v>
      </c>
    </row>
    <row r="3656" spans="1:24" x14ac:dyDescent="0.25">
      <c r="A3656" t="s">
        <v>5662</v>
      </c>
      <c r="B3656" s="1">
        <v>45993</v>
      </c>
      <c r="C3656" t="s">
        <v>1375</v>
      </c>
      <c r="D3656" t="s">
        <v>21</v>
      </c>
      <c r="E3656" t="s">
        <v>101</v>
      </c>
      <c r="F3656" t="s">
        <v>102</v>
      </c>
      <c r="G3656" t="s">
        <v>24</v>
      </c>
      <c r="H3656" t="s">
        <v>103</v>
      </c>
      <c r="I3656" t="s">
        <v>84</v>
      </c>
      <c r="J3656" t="s">
        <v>45</v>
      </c>
      <c r="K3656">
        <v>5</v>
      </c>
      <c r="L3656">
        <v>120</v>
      </c>
      <c r="M3656">
        <v>0.2</v>
      </c>
      <c r="N3656">
        <v>480</v>
      </c>
      <c r="O3656">
        <v>90</v>
      </c>
      <c r="P3656" t="s">
        <v>28</v>
      </c>
      <c r="Q3656" t="s">
        <v>91</v>
      </c>
      <c r="R3656" t="s">
        <v>36</v>
      </c>
      <c r="S3656">
        <v>4.9000000000000004</v>
      </c>
      <c r="T3656">
        <f>YEAR(tblOrders[[#This Row],[Order Date]])</f>
        <v>2025</v>
      </c>
      <c r="U3656" t="str">
        <f>TEXT(tblOrders[[#This Row],[Order Date]],"mmm-yyyy")</f>
        <v>Dec-2025</v>
      </c>
      <c r="V3656" s="4">
        <f>tblOrders[[#This Row],[Profit]]/tblOrders[[#This Row],[Sales Amount]]</f>
        <v>0.1875</v>
      </c>
      <c r="W3656" t="str">
        <f>VLOOKUP(tblOrders[[#This Row],[City]],CityRegion,2,0)</f>
        <v>West</v>
      </c>
      <c r="X3656" t="str">
        <f>VLOOKUP(tblOrders[[#This Row],[City]],lookups!A:C,3,0)</f>
        <v>Maharashtra</v>
      </c>
    </row>
    <row r="3657" spans="1:24" x14ac:dyDescent="0.25">
      <c r="A3657" t="s">
        <v>5663</v>
      </c>
      <c r="B3657" s="1">
        <v>46012</v>
      </c>
      <c r="C3657" t="s">
        <v>5017</v>
      </c>
      <c r="D3657" t="s">
        <v>21</v>
      </c>
      <c r="E3657" t="s">
        <v>73</v>
      </c>
      <c r="F3657" t="s">
        <v>74</v>
      </c>
      <c r="G3657" t="s">
        <v>68</v>
      </c>
      <c r="H3657" t="s">
        <v>75</v>
      </c>
      <c r="I3657" t="s">
        <v>44</v>
      </c>
      <c r="J3657" t="s">
        <v>45</v>
      </c>
      <c r="K3657">
        <v>3</v>
      </c>
      <c r="L3657">
        <v>65</v>
      </c>
      <c r="M3657">
        <v>0.1</v>
      </c>
      <c r="N3657">
        <v>175.5</v>
      </c>
      <c r="O3657">
        <v>61.5</v>
      </c>
      <c r="P3657" t="s">
        <v>28</v>
      </c>
      <c r="Q3657" t="s">
        <v>91</v>
      </c>
      <c r="R3657" t="s">
        <v>30</v>
      </c>
      <c r="S3657">
        <v>4.9000000000000004</v>
      </c>
      <c r="T3657">
        <f>YEAR(tblOrders[[#This Row],[Order Date]])</f>
        <v>2025</v>
      </c>
      <c r="U3657" t="str">
        <f>TEXT(tblOrders[[#This Row],[Order Date]],"mmm-yyyy")</f>
        <v>Dec-2025</v>
      </c>
      <c r="V3657" s="4">
        <f>tblOrders[[#This Row],[Profit]]/tblOrders[[#This Row],[Sales Amount]]</f>
        <v>0.3504273504273504</v>
      </c>
      <c r="W3657" t="str">
        <f>VLOOKUP(tblOrders[[#This Row],[City]],CityRegion,2,0)</f>
        <v>South</v>
      </c>
      <c r="X3657" t="str">
        <f>VLOOKUP(tblOrders[[#This Row],[City]],lookups!A:C,3,0)</f>
        <v>Kerala</v>
      </c>
    </row>
    <row r="3658" spans="1:24" x14ac:dyDescent="0.25">
      <c r="A3658" t="s">
        <v>5664</v>
      </c>
      <c r="B3658" s="1">
        <v>46006</v>
      </c>
      <c r="C3658" t="s">
        <v>1225</v>
      </c>
      <c r="D3658" t="s">
        <v>21</v>
      </c>
      <c r="E3658" t="s">
        <v>73</v>
      </c>
      <c r="F3658" t="s">
        <v>74</v>
      </c>
      <c r="G3658" t="s">
        <v>68</v>
      </c>
      <c r="H3658" t="s">
        <v>75</v>
      </c>
      <c r="I3658" t="s">
        <v>76</v>
      </c>
      <c r="J3658" t="s">
        <v>34</v>
      </c>
      <c r="K3658">
        <v>4</v>
      </c>
      <c r="L3658">
        <v>65</v>
      </c>
      <c r="M3658">
        <v>0.2</v>
      </c>
      <c r="N3658">
        <v>208</v>
      </c>
      <c r="O3658">
        <v>56</v>
      </c>
      <c r="P3658" t="s">
        <v>28</v>
      </c>
      <c r="Q3658" t="s">
        <v>86</v>
      </c>
      <c r="R3658" t="s">
        <v>123</v>
      </c>
      <c r="S3658">
        <v>3.2</v>
      </c>
      <c r="T3658">
        <f>YEAR(tblOrders[[#This Row],[Order Date]])</f>
        <v>2025</v>
      </c>
      <c r="U3658" t="str">
        <f>TEXT(tblOrders[[#This Row],[Order Date]],"mmm-yyyy")</f>
        <v>Dec-2025</v>
      </c>
      <c r="V3658" s="4">
        <f>tblOrders[[#This Row],[Profit]]/tblOrders[[#This Row],[Sales Amount]]</f>
        <v>0.26923076923076922</v>
      </c>
      <c r="W3658" t="str">
        <f>VLOOKUP(tblOrders[[#This Row],[City]],CityRegion,2,0)</f>
        <v>South</v>
      </c>
      <c r="X3658" t="str">
        <f>VLOOKUP(tblOrders[[#This Row],[City]],lookups!A:C,3,0)</f>
        <v>Kerala</v>
      </c>
    </row>
    <row r="3659" spans="1:24" x14ac:dyDescent="0.25">
      <c r="A3659" t="s">
        <v>5665</v>
      </c>
      <c r="B3659" s="1">
        <v>45923</v>
      </c>
      <c r="C3659" t="s">
        <v>2665</v>
      </c>
      <c r="D3659" t="s">
        <v>39</v>
      </c>
      <c r="E3659" t="s">
        <v>73</v>
      </c>
      <c r="F3659" t="s">
        <v>74</v>
      </c>
      <c r="G3659" t="s">
        <v>68</v>
      </c>
      <c r="H3659" t="s">
        <v>75</v>
      </c>
      <c r="I3659" t="s">
        <v>139</v>
      </c>
      <c r="J3659" t="s">
        <v>27</v>
      </c>
      <c r="K3659">
        <v>1</v>
      </c>
      <c r="L3659">
        <v>65</v>
      </c>
      <c r="M3659">
        <v>0</v>
      </c>
      <c r="N3659">
        <v>65</v>
      </c>
      <c r="O3659">
        <v>27</v>
      </c>
      <c r="P3659" t="s">
        <v>28</v>
      </c>
      <c r="Q3659" t="s">
        <v>91</v>
      </c>
      <c r="R3659" t="s">
        <v>30</v>
      </c>
      <c r="S3659">
        <v>3.1</v>
      </c>
      <c r="T3659">
        <f>YEAR(tblOrders[[#This Row],[Order Date]])</f>
        <v>2025</v>
      </c>
      <c r="U3659" t="str">
        <f>TEXT(tblOrders[[#This Row],[Order Date]],"mmm-yyyy")</f>
        <v>Sep-2025</v>
      </c>
      <c r="V3659" s="4">
        <f>tblOrders[[#This Row],[Profit]]/tblOrders[[#This Row],[Sales Amount]]</f>
        <v>0.41538461538461541</v>
      </c>
      <c r="W3659" t="str">
        <f>VLOOKUP(tblOrders[[#This Row],[City]],CityRegion,2,0)</f>
        <v>South</v>
      </c>
      <c r="X3659" t="str">
        <f>VLOOKUP(tblOrders[[#This Row],[City]],lookups!A:C,3,0)</f>
        <v>Tamil Nadu</v>
      </c>
    </row>
    <row r="3660" spans="1:24" x14ac:dyDescent="0.25">
      <c r="A3660" t="s">
        <v>5666</v>
      </c>
      <c r="B3660" s="1">
        <v>45720</v>
      </c>
      <c r="C3660" t="s">
        <v>3726</v>
      </c>
      <c r="D3660" t="s">
        <v>39</v>
      </c>
      <c r="E3660" t="s">
        <v>66</v>
      </c>
      <c r="F3660" t="s">
        <v>67</v>
      </c>
      <c r="G3660" t="s">
        <v>68</v>
      </c>
      <c r="H3660" t="s">
        <v>69</v>
      </c>
      <c r="I3660" t="s">
        <v>70</v>
      </c>
      <c r="J3660" t="s">
        <v>34</v>
      </c>
      <c r="K3660">
        <v>1</v>
      </c>
      <c r="L3660">
        <v>149</v>
      </c>
      <c r="M3660">
        <v>0.1</v>
      </c>
      <c r="N3660">
        <v>134.1</v>
      </c>
      <c r="O3660">
        <v>39.1</v>
      </c>
      <c r="P3660" t="s">
        <v>28</v>
      </c>
      <c r="Q3660" t="s">
        <v>91</v>
      </c>
      <c r="R3660" t="s">
        <v>36</v>
      </c>
      <c r="S3660">
        <v>4.4000000000000004</v>
      </c>
      <c r="T3660">
        <f>YEAR(tblOrders[[#This Row],[Order Date]])</f>
        <v>2025</v>
      </c>
      <c r="U3660" t="str">
        <f>TEXT(tblOrders[[#This Row],[Order Date]],"mmm-yyyy")</f>
        <v>Mar-2025</v>
      </c>
      <c r="V3660" s="4">
        <f>tblOrders[[#This Row],[Profit]]/tblOrders[[#This Row],[Sales Amount]]</f>
        <v>0.29157345264727819</v>
      </c>
      <c r="W3660" t="str">
        <f>VLOOKUP(tblOrders[[#This Row],[City]],CityRegion,2,0)</f>
        <v>South</v>
      </c>
      <c r="X3660" t="str">
        <f>VLOOKUP(tblOrders[[#This Row],[City]],lookups!A:C,3,0)</f>
        <v>Telengana</v>
      </c>
    </row>
    <row r="3661" spans="1:24" x14ac:dyDescent="0.25">
      <c r="A3661" t="s">
        <v>5667</v>
      </c>
      <c r="B3661" s="1">
        <v>45930</v>
      </c>
      <c r="C3661" t="s">
        <v>1167</v>
      </c>
      <c r="D3661" t="s">
        <v>21</v>
      </c>
      <c r="E3661" t="s">
        <v>49</v>
      </c>
      <c r="F3661" t="s">
        <v>50</v>
      </c>
      <c r="G3661" t="s">
        <v>24</v>
      </c>
      <c r="H3661" t="s">
        <v>51</v>
      </c>
      <c r="I3661" t="s">
        <v>130</v>
      </c>
      <c r="J3661" t="s">
        <v>27</v>
      </c>
      <c r="K3661">
        <v>4</v>
      </c>
      <c r="L3661">
        <v>85</v>
      </c>
      <c r="M3661">
        <v>0.2</v>
      </c>
      <c r="N3661">
        <v>272</v>
      </c>
      <c r="O3661">
        <v>64</v>
      </c>
      <c r="P3661" t="s">
        <v>28</v>
      </c>
      <c r="Q3661" t="s">
        <v>91</v>
      </c>
      <c r="R3661" t="s">
        <v>36</v>
      </c>
      <c r="S3661">
        <v>4</v>
      </c>
      <c r="T3661">
        <f>YEAR(tblOrders[[#This Row],[Order Date]])</f>
        <v>2025</v>
      </c>
      <c r="U3661" t="str">
        <f>TEXT(tblOrders[[#This Row],[Order Date]],"mmm-yyyy")</f>
        <v>Sep-2025</v>
      </c>
      <c r="V3661" s="4">
        <f>tblOrders[[#This Row],[Profit]]/tblOrders[[#This Row],[Sales Amount]]</f>
        <v>0.23529411764705882</v>
      </c>
      <c r="W3661" t="str">
        <f>VLOOKUP(tblOrders[[#This Row],[City]],CityRegion,2,0)</f>
        <v>West</v>
      </c>
      <c r="X3661" t="str">
        <f>VLOOKUP(tblOrders[[#This Row],[City]],lookups!A:C,3,0)</f>
        <v>Maharashtra</v>
      </c>
    </row>
    <row r="3662" spans="1:24" x14ac:dyDescent="0.25">
      <c r="A3662" t="s">
        <v>5668</v>
      </c>
      <c r="B3662" s="1">
        <v>45740</v>
      </c>
      <c r="C3662" t="s">
        <v>2637</v>
      </c>
      <c r="D3662" t="s">
        <v>21</v>
      </c>
      <c r="E3662" t="s">
        <v>66</v>
      </c>
      <c r="F3662" t="s">
        <v>67</v>
      </c>
      <c r="G3662" t="s">
        <v>68</v>
      </c>
      <c r="H3662" t="s">
        <v>69</v>
      </c>
      <c r="I3662" t="s">
        <v>52</v>
      </c>
      <c r="J3662" t="s">
        <v>27</v>
      </c>
      <c r="K3662">
        <v>1</v>
      </c>
      <c r="L3662">
        <v>149</v>
      </c>
      <c r="M3662">
        <v>0.15</v>
      </c>
      <c r="N3662">
        <v>126.65</v>
      </c>
      <c r="O3662">
        <v>31.65</v>
      </c>
      <c r="P3662" t="s">
        <v>28</v>
      </c>
      <c r="Q3662" t="s">
        <v>91</v>
      </c>
      <c r="R3662" t="s">
        <v>123</v>
      </c>
      <c r="S3662">
        <v>4.3</v>
      </c>
      <c r="T3662">
        <f>YEAR(tblOrders[[#This Row],[Order Date]])</f>
        <v>2025</v>
      </c>
      <c r="U3662" t="str">
        <f>TEXT(tblOrders[[#This Row],[Order Date]],"mmm-yyyy")</f>
        <v>Mar-2025</v>
      </c>
      <c r="V3662" s="4">
        <f>tblOrders[[#This Row],[Profit]]/tblOrders[[#This Row],[Sales Amount]]</f>
        <v>0.24990130280300038</v>
      </c>
      <c r="W3662" t="str">
        <f>VLOOKUP(tblOrders[[#This Row],[City]],CityRegion,2,0)</f>
        <v>South</v>
      </c>
      <c r="X3662" t="str">
        <f>VLOOKUP(tblOrders[[#This Row],[City]],lookups!A:C,3,0)</f>
        <v>Kerala</v>
      </c>
    </row>
    <row r="3663" spans="1:24" x14ac:dyDescent="0.25">
      <c r="A3663" t="s">
        <v>5669</v>
      </c>
      <c r="B3663" s="1">
        <v>45774</v>
      </c>
      <c r="C3663" t="s">
        <v>977</v>
      </c>
      <c r="D3663" t="s">
        <v>39</v>
      </c>
      <c r="E3663" t="s">
        <v>66</v>
      </c>
      <c r="F3663" t="s">
        <v>67</v>
      </c>
      <c r="G3663" t="s">
        <v>68</v>
      </c>
      <c r="H3663" t="s">
        <v>69</v>
      </c>
      <c r="I3663" t="s">
        <v>44</v>
      </c>
      <c r="J3663" t="s">
        <v>27</v>
      </c>
      <c r="K3663">
        <v>4</v>
      </c>
      <c r="L3663">
        <v>149</v>
      </c>
      <c r="M3663">
        <v>0.1</v>
      </c>
      <c r="N3663">
        <v>536.4</v>
      </c>
      <c r="O3663">
        <v>156.4</v>
      </c>
      <c r="P3663" t="s">
        <v>85</v>
      </c>
      <c r="Q3663" t="s">
        <v>46</v>
      </c>
      <c r="R3663" t="s">
        <v>30</v>
      </c>
      <c r="S3663">
        <v>4.8</v>
      </c>
      <c r="T3663">
        <f>YEAR(tblOrders[[#This Row],[Order Date]])</f>
        <v>2025</v>
      </c>
      <c r="U3663" t="str">
        <f>TEXT(tblOrders[[#This Row],[Order Date]],"mmm-yyyy")</f>
        <v>Apr-2025</v>
      </c>
      <c r="V3663" s="4">
        <f>tblOrders[[#This Row],[Profit]]/tblOrders[[#This Row],[Sales Amount]]</f>
        <v>0.29157345264727819</v>
      </c>
      <c r="W3663" t="str">
        <f>VLOOKUP(tblOrders[[#This Row],[City]],CityRegion,2,0)</f>
        <v>South</v>
      </c>
      <c r="X3663" t="str">
        <f>VLOOKUP(tblOrders[[#This Row],[City]],lookups!A:C,3,0)</f>
        <v>Kerala</v>
      </c>
    </row>
    <row r="3664" spans="1:24" x14ac:dyDescent="0.25">
      <c r="A3664" t="s">
        <v>5670</v>
      </c>
      <c r="B3664" s="1">
        <v>45923</v>
      </c>
      <c r="C3664" t="s">
        <v>1748</v>
      </c>
      <c r="D3664" t="s">
        <v>21</v>
      </c>
      <c r="E3664" t="s">
        <v>73</v>
      </c>
      <c r="F3664" t="s">
        <v>74</v>
      </c>
      <c r="G3664" t="s">
        <v>68</v>
      </c>
      <c r="H3664" t="s">
        <v>75</v>
      </c>
      <c r="I3664" t="s">
        <v>52</v>
      </c>
      <c r="J3664" t="s">
        <v>34</v>
      </c>
      <c r="K3664">
        <v>5</v>
      </c>
      <c r="L3664">
        <v>65</v>
      </c>
      <c r="M3664">
        <v>0.15</v>
      </c>
      <c r="N3664">
        <v>276.25</v>
      </c>
      <c r="O3664">
        <v>86.25</v>
      </c>
      <c r="P3664" t="s">
        <v>28</v>
      </c>
      <c r="Q3664" t="s">
        <v>91</v>
      </c>
      <c r="R3664" t="s">
        <v>36</v>
      </c>
      <c r="S3664">
        <v>5</v>
      </c>
      <c r="T3664">
        <f>YEAR(tblOrders[[#This Row],[Order Date]])</f>
        <v>2025</v>
      </c>
      <c r="U3664" t="str">
        <f>TEXT(tblOrders[[#This Row],[Order Date]],"mmm-yyyy")</f>
        <v>Sep-2025</v>
      </c>
      <c r="V3664" s="4">
        <f>tblOrders[[#This Row],[Profit]]/tblOrders[[#This Row],[Sales Amount]]</f>
        <v>0.31221719457013575</v>
      </c>
      <c r="W3664" t="str">
        <f>VLOOKUP(tblOrders[[#This Row],[City]],CityRegion,2,0)</f>
        <v>South</v>
      </c>
      <c r="X3664" t="str">
        <f>VLOOKUP(tblOrders[[#This Row],[City]],lookups!A:C,3,0)</f>
        <v>Kerala</v>
      </c>
    </row>
    <row r="3665" spans="1:24" x14ac:dyDescent="0.25">
      <c r="A3665" t="s">
        <v>5671</v>
      </c>
      <c r="B3665" s="1">
        <v>45764</v>
      </c>
      <c r="C3665" t="s">
        <v>2478</v>
      </c>
      <c r="D3665" t="s">
        <v>39</v>
      </c>
      <c r="E3665" t="s">
        <v>49</v>
      </c>
      <c r="F3665" t="s">
        <v>50</v>
      </c>
      <c r="G3665" t="s">
        <v>24</v>
      </c>
      <c r="H3665" t="s">
        <v>51</v>
      </c>
      <c r="I3665" t="s">
        <v>84</v>
      </c>
      <c r="J3665" t="s">
        <v>45</v>
      </c>
      <c r="K3665">
        <v>5</v>
      </c>
      <c r="L3665">
        <v>85</v>
      </c>
      <c r="M3665">
        <v>0.2</v>
      </c>
      <c r="N3665">
        <v>340</v>
      </c>
      <c r="O3665">
        <v>80</v>
      </c>
      <c r="P3665" t="s">
        <v>28</v>
      </c>
      <c r="Q3665" t="s">
        <v>46</v>
      </c>
      <c r="R3665" t="s">
        <v>36</v>
      </c>
      <c r="S3665">
        <v>4.8</v>
      </c>
      <c r="T3665">
        <f>YEAR(tblOrders[[#This Row],[Order Date]])</f>
        <v>2025</v>
      </c>
      <c r="U3665" t="str">
        <f>TEXT(tblOrders[[#This Row],[Order Date]],"mmm-yyyy")</f>
        <v>Apr-2025</v>
      </c>
      <c r="V3665" s="4">
        <f>tblOrders[[#This Row],[Profit]]/tblOrders[[#This Row],[Sales Amount]]</f>
        <v>0.23529411764705882</v>
      </c>
      <c r="W3665" t="str">
        <f>VLOOKUP(tblOrders[[#This Row],[City]],CityRegion,2,0)</f>
        <v>West</v>
      </c>
      <c r="X3665" t="str">
        <f>VLOOKUP(tblOrders[[#This Row],[City]],lookups!A:C,3,0)</f>
        <v>Maharashtra</v>
      </c>
    </row>
    <row r="3666" spans="1:24" x14ac:dyDescent="0.25">
      <c r="A3666" t="s">
        <v>5672</v>
      </c>
      <c r="B3666" s="1">
        <v>45877</v>
      </c>
      <c r="C3666" t="s">
        <v>4319</v>
      </c>
      <c r="D3666" t="s">
        <v>39</v>
      </c>
      <c r="E3666" t="s">
        <v>55</v>
      </c>
      <c r="F3666" t="s">
        <v>56</v>
      </c>
      <c r="G3666" t="s">
        <v>24</v>
      </c>
      <c r="H3666" t="s">
        <v>51</v>
      </c>
      <c r="I3666" t="s">
        <v>52</v>
      </c>
      <c r="J3666" t="s">
        <v>34</v>
      </c>
      <c r="K3666">
        <v>3</v>
      </c>
      <c r="L3666">
        <v>42</v>
      </c>
      <c r="M3666">
        <v>0</v>
      </c>
      <c r="N3666">
        <v>126</v>
      </c>
      <c r="O3666">
        <v>54</v>
      </c>
      <c r="P3666" t="s">
        <v>28</v>
      </c>
      <c r="Q3666" t="s">
        <v>91</v>
      </c>
      <c r="R3666" t="s">
        <v>30</v>
      </c>
      <c r="S3666">
        <v>2.5</v>
      </c>
      <c r="T3666">
        <f>YEAR(tblOrders[[#This Row],[Order Date]])</f>
        <v>2025</v>
      </c>
      <c r="U3666" t="str">
        <f>TEXT(tblOrders[[#This Row],[Order Date]],"mmm-yyyy")</f>
        <v>Aug-2025</v>
      </c>
      <c r="V3666" s="4">
        <f>tblOrders[[#This Row],[Profit]]/tblOrders[[#This Row],[Sales Amount]]</f>
        <v>0.42857142857142855</v>
      </c>
      <c r="W3666" t="str">
        <f>VLOOKUP(tblOrders[[#This Row],[City]],CityRegion,2,0)</f>
        <v>South</v>
      </c>
      <c r="X3666" t="str">
        <f>VLOOKUP(tblOrders[[#This Row],[City]],lookups!A:C,3,0)</f>
        <v>Kerala</v>
      </c>
    </row>
    <row r="3667" spans="1:24" x14ac:dyDescent="0.25">
      <c r="A3667" t="s">
        <v>5673</v>
      </c>
      <c r="B3667" s="1">
        <v>45759</v>
      </c>
      <c r="C3667" t="s">
        <v>2828</v>
      </c>
      <c r="D3667" t="s">
        <v>21</v>
      </c>
      <c r="E3667" t="s">
        <v>114</v>
      </c>
      <c r="F3667" t="s">
        <v>115</v>
      </c>
      <c r="G3667" t="s">
        <v>42</v>
      </c>
      <c r="H3667" t="s">
        <v>116</v>
      </c>
      <c r="I3667" t="s">
        <v>52</v>
      </c>
      <c r="J3667" t="s">
        <v>27</v>
      </c>
      <c r="K3667">
        <v>4</v>
      </c>
      <c r="L3667">
        <v>12</v>
      </c>
      <c r="M3667">
        <v>0.2</v>
      </c>
      <c r="N3667">
        <v>38.4</v>
      </c>
      <c r="O3667">
        <v>14.4</v>
      </c>
      <c r="P3667" t="s">
        <v>28</v>
      </c>
      <c r="Q3667" t="s">
        <v>86</v>
      </c>
      <c r="R3667" t="s">
        <v>30</v>
      </c>
      <c r="S3667">
        <v>3.1</v>
      </c>
      <c r="T3667">
        <f>YEAR(tblOrders[[#This Row],[Order Date]])</f>
        <v>2025</v>
      </c>
      <c r="U3667" t="str">
        <f>TEXT(tblOrders[[#This Row],[Order Date]],"mmm-yyyy")</f>
        <v>Apr-2025</v>
      </c>
      <c r="V3667" s="4">
        <f>tblOrders[[#This Row],[Profit]]/tblOrders[[#This Row],[Sales Amount]]</f>
        <v>0.375</v>
      </c>
      <c r="W3667" t="str">
        <f>VLOOKUP(tblOrders[[#This Row],[City]],CityRegion,2,0)</f>
        <v>South</v>
      </c>
      <c r="X3667" t="str">
        <f>VLOOKUP(tblOrders[[#This Row],[City]],lookups!A:C,3,0)</f>
        <v>Kerala</v>
      </c>
    </row>
    <row r="3668" spans="1:24" x14ac:dyDescent="0.25">
      <c r="A3668" t="s">
        <v>5674</v>
      </c>
      <c r="B3668" s="1">
        <v>45687</v>
      </c>
      <c r="C3668" t="s">
        <v>5675</v>
      </c>
      <c r="D3668" t="s">
        <v>21</v>
      </c>
      <c r="E3668" t="s">
        <v>94</v>
      </c>
      <c r="F3668" t="s">
        <v>95</v>
      </c>
      <c r="G3668" t="s">
        <v>68</v>
      </c>
      <c r="H3668" t="s">
        <v>96</v>
      </c>
      <c r="I3668" t="s">
        <v>76</v>
      </c>
      <c r="J3668" t="s">
        <v>45</v>
      </c>
      <c r="K3668">
        <v>5</v>
      </c>
      <c r="L3668">
        <v>89</v>
      </c>
      <c r="M3668">
        <v>0</v>
      </c>
      <c r="N3668">
        <v>445</v>
      </c>
      <c r="O3668">
        <v>170</v>
      </c>
      <c r="P3668" t="s">
        <v>28</v>
      </c>
      <c r="Q3668" t="s">
        <v>35</v>
      </c>
      <c r="R3668" t="s">
        <v>36</v>
      </c>
      <c r="S3668">
        <v>4</v>
      </c>
      <c r="T3668">
        <f>YEAR(tblOrders[[#This Row],[Order Date]])</f>
        <v>2025</v>
      </c>
      <c r="U3668" t="str">
        <f>TEXT(tblOrders[[#This Row],[Order Date]],"mmm-yyyy")</f>
        <v>Jan-2025</v>
      </c>
      <c r="V3668" s="4">
        <f>tblOrders[[#This Row],[Profit]]/tblOrders[[#This Row],[Sales Amount]]</f>
        <v>0.38202247191011235</v>
      </c>
      <c r="W3668" t="str">
        <f>VLOOKUP(tblOrders[[#This Row],[City]],CityRegion,2,0)</f>
        <v>South</v>
      </c>
      <c r="X3668" t="str">
        <f>VLOOKUP(tblOrders[[#This Row],[City]],lookups!A:C,3,0)</f>
        <v>Kerala</v>
      </c>
    </row>
    <row r="3669" spans="1:24" x14ac:dyDescent="0.25">
      <c r="A3669" t="s">
        <v>5676</v>
      </c>
      <c r="B3669" s="1">
        <v>45759</v>
      </c>
      <c r="C3669" t="s">
        <v>3611</v>
      </c>
      <c r="D3669" t="s">
        <v>39</v>
      </c>
      <c r="E3669" t="s">
        <v>55</v>
      </c>
      <c r="F3669" t="s">
        <v>56</v>
      </c>
      <c r="G3669" t="s">
        <v>24</v>
      </c>
      <c r="H3669" t="s">
        <v>51</v>
      </c>
      <c r="I3669" t="s">
        <v>70</v>
      </c>
      <c r="J3669" t="s">
        <v>34</v>
      </c>
      <c r="K3669">
        <v>2</v>
      </c>
      <c r="L3669">
        <v>42</v>
      </c>
      <c r="M3669">
        <v>0.05</v>
      </c>
      <c r="N3669">
        <v>79.8</v>
      </c>
      <c r="O3669">
        <v>31.8</v>
      </c>
      <c r="P3669" t="s">
        <v>28</v>
      </c>
      <c r="Q3669" t="s">
        <v>46</v>
      </c>
      <c r="R3669" t="s">
        <v>36</v>
      </c>
      <c r="S3669">
        <v>2.8</v>
      </c>
      <c r="T3669">
        <f>YEAR(tblOrders[[#This Row],[Order Date]])</f>
        <v>2025</v>
      </c>
      <c r="U3669" t="str">
        <f>TEXT(tblOrders[[#This Row],[Order Date]],"mmm-yyyy")</f>
        <v>Apr-2025</v>
      </c>
      <c r="V3669" s="4">
        <f>tblOrders[[#This Row],[Profit]]/tblOrders[[#This Row],[Sales Amount]]</f>
        <v>0.39849624060150379</v>
      </c>
      <c r="W3669" t="str">
        <f>VLOOKUP(tblOrders[[#This Row],[City]],CityRegion,2,0)</f>
        <v>South</v>
      </c>
      <c r="X3669" t="str">
        <f>VLOOKUP(tblOrders[[#This Row],[City]],lookups!A:C,3,0)</f>
        <v>Telengana</v>
      </c>
    </row>
    <row r="3670" spans="1:24" x14ac:dyDescent="0.25">
      <c r="A3670" t="s">
        <v>5677</v>
      </c>
      <c r="B3670" s="1">
        <v>45851</v>
      </c>
      <c r="C3670" t="s">
        <v>2204</v>
      </c>
      <c r="D3670" t="s">
        <v>21</v>
      </c>
      <c r="E3670" t="s">
        <v>22</v>
      </c>
      <c r="F3670" t="s">
        <v>23</v>
      </c>
      <c r="G3670" t="s">
        <v>24</v>
      </c>
      <c r="H3670" t="s">
        <v>25</v>
      </c>
      <c r="I3670" t="s">
        <v>52</v>
      </c>
      <c r="J3670" t="s">
        <v>27</v>
      </c>
      <c r="K3670">
        <v>1</v>
      </c>
      <c r="L3670">
        <v>190</v>
      </c>
      <c r="M3670">
        <v>0.15</v>
      </c>
      <c r="N3670">
        <v>161.5</v>
      </c>
      <c r="O3670">
        <v>36.5</v>
      </c>
      <c r="P3670" t="s">
        <v>111</v>
      </c>
      <c r="Q3670" t="s">
        <v>91</v>
      </c>
      <c r="R3670" t="s">
        <v>30</v>
      </c>
      <c r="S3670">
        <v>3.1</v>
      </c>
      <c r="T3670">
        <f>YEAR(tblOrders[[#This Row],[Order Date]])</f>
        <v>2025</v>
      </c>
      <c r="U3670" t="str">
        <f>TEXT(tblOrders[[#This Row],[Order Date]],"mmm-yyyy")</f>
        <v>Jul-2025</v>
      </c>
      <c r="V3670" s="4">
        <f>tblOrders[[#This Row],[Profit]]/tblOrders[[#This Row],[Sales Amount]]</f>
        <v>0.2260061919504644</v>
      </c>
      <c r="W3670" t="str">
        <f>VLOOKUP(tblOrders[[#This Row],[City]],CityRegion,2,0)</f>
        <v>South</v>
      </c>
      <c r="X3670" t="str">
        <f>VLOOKUP(tblOrders[[#This Row],[City]],lookups!A:C,3,0)</f>
        <v>Kerala</v>
      </c>
    </row>
    <row r="3671" spans="1:24" x14ac:dyDescent="0.25">
      <c r="A3671" t="s">
        <v>5678</v>
      </c>
      <c r="B3671" s="1">
        <v>45745</v>
      </c>
      <c r="C3671" t="s">
        <v>3515</v>
      </c>
      <c r="D3671" t="s">
        <v>39</v>
      </c>
      <c r="E3671" t="s">
        <v>22</v>
      </c>
      <c r="F3671" t="s">
        <v>23</v>
      </c>
      <c r="G3671" t="s">
        <v>24</v>
      </c>
      <c r="H3671" t="s">
        <v>25</v>
      </c>
      <c r="I3671" t="s">
        <v>130</v>
      </c>
      <c r="J3671" t="s">
        <v>27</v>
      </c>
      <c r="K3671">
        <v>3</v>
      </c>
      <c r="L3671">
        <v>190</v>
      </c>
      <c r="M3671">
        <v>0.15</v>
      </c>
      <c r="N3671">
        <v>484.5</v>
      </c>
      <c r="O3671">
        <v>109.5</v>
      </c>
      <c r="P3671" t="s">
        <v>28</v>
      </c>
      <c r="Q3671" t="s">
        <v>91</v>
      </c>
      <c r="R3671" t="s">
        <v>36</v>
      </c>
      <c r="S3671">
        <v>3.7</v>
      </c>
      <c r="T3671">
        <f>YEAR(tblOrders[[#This Row],[Order Date]])</f>
        <v>2025</v>
      </c>
      <c r="U3671" t="str">
        <f>TEXT(tblOrders[[#This Row],[Order Date]],"mmm-yyyy")</f>
        <v>Mar-2025</v>
      </c>
      <c r="V3671" s="4">
        <f>tblOrders[[#This Row],[Profit]]/tblOrders[[#This Row],[Sales Amount]]</f>
        <v>0.2260061919504644</v>
      </c>
      <c r="W3671" t="str">
        <f>VLOOKUP(tblOrders[[#This Row],[City]],CityRegion,2,0)</f>
        <v>West</v>
      </c>
      <c r="X3671" t="str">
        <f>VLOOKUP(tblOrders[[#This Row],[City]],lookups!A:C,3,0)</f>
        <v>Maharashtra</v>
      </c>
    </row>
    <row r="3672" spans="1:24" x14ac:dyDescent="0.25">
      <c r="A3672" t="s">
        <v>5679</v>
      </c>
      <c r="B3672" s="1">
        <v>45693</v>
      </c>
      <c r="C3672" t="s">
        <v>2082</v>
      </c>
      <c r="D3672" t="s">
        <v>39</v>
      </c>
      <c r="E3672" t="s">
        <v>60</v>
      </c>
      <c r="F3672" t="s">
        <v>61</v>
      </c>
      <c r="G3672" t="s">
        <v>62</v>
      </c>
      <c r="H3672" t="s">
        <v>63</v>
      </c>
      <c r="I3672" t="s">
        <v>139</v>
      </c>
      <c r="J3672" t="s">
        <v>45</v>
      </c>
      <c r="K3672">
        <v>2</v>
      </c>
      <c r="L3672">
        <v>45</v>
      </c>
      <c r="M3672">
        <v>0.1</v>
      </c>
      <c r="N3672">
        <v>81</v>
      </c>
      <c r="O3672">
        <v>29</v>
      </c>
      <c r="P3672" t="s">
        <v>28</v>
      </c>
      <c r="Q3672" t="s">
        <v>91</v>
      </c>
      <c r="R3672" t="s">
        <v>30</v>
      </c>
      <c r="S3672">
        <v>3.2</v>
      </c>
      <c r="T3672">
        <f>YEAR(tblOrders[[#This Row],[Order Date]])</f>
        <v>2025</v>
      </c>
      <c r="U3672" t="str">
        <f>TEXT(tblOrders[[#This Row],[Order Date]],"mmm-yyyy")</f>
        <v>Feb-2025</v>
      </c>
      <c r="V3672" s="4">
        <f>tblOrders[[#This Row],[Profit]]/tblOrders[[#This Row],[Sales Amount]]</f>
        <v>0.35802469135802467</v>
      </c>
      <c r="W3672" t="str">
        <f>VLOOKUP(tblOrders[[#This Row],[City]],CityRegion,2,0)</f>
        <v>South</v>
      </c>
      <c r="X3672" t="str">
        <f>VLOOKUP(tblOrders[[#This Row],[City]],lookups!A:C,3,0)</f>
        <v>Tamil Nadu</v>
      </c>
    </row>
    <row r="3673" spans="1:24" x14ac:dyDescent="0.25">
      <c r="A3673" t="s">
        <v>5680</v>
      </c>
      <c r="B3673" s="1">
        <v>45690</v>
      </c>
      <c r="C3673" t="s">
        <v>5681</v>
      </c>
      <c r="D3673" t="s">
        <v>21</v>
      </c>
      <c r="E3673" t="s">
        <v>22</v>
      </c>
      <c r="F3673" t="s">
        <v>23</v>
      </c>
      <c r="G3673" t="s">
        <v>24</v>
      </c>
      <c r="H3673" t="s">
        <v>25</v>
      </c>
      <c r="I3673" t="s">
        <v>130</v>
      </c>
      <c r="J3673" t="s">
        <v>45</v>
      </c>
      <c r="K3673">
        <v>2</v>
      </c>
      <c r="L3673">
        <v>190</v>
      </c>
      <c r="M3673">
        <v>0.15</v>
      </c>
      <c r="N3673">
        <v>323</v>
      </c>
      <c r="O3673">
        <v>73</v>
      </c>
      <c r="P3673" t="s">
        <v>111</v>
      </c>
      <c r="Q3673" t="s">
        <v>46</v>
      </c>
      <c r="R3673" t="s">
        <v>36</v>
      </c>
      <c r="S3673">
        <v>3.3</v>
      </c>
      <c r="T3673">
        <f>YEAR(tblOrders[[#This Row],[Order Date]])</f>
        <v>2025</v>
      </c>
      <c r="U3673" t="str">
        <f>TEXT(tblOrders[[#This Row],[Order Date]],"mmm-yyyy")</f>
        <v>Feb-2025</v>
      </c>
      <c r="V3673" s="4">
        <f>tblOrders[[#This Row],[Profit]]/tblOrders[[#This Row],[Sales Amount]]</f>
        <v>0.2260061919504644</v>
      </c>
      <c r="W3673" t="str">
        <f>VLOOKUP(tblOrders[[#This Row],[City]],CityRegion,2,0)</f>
        <v>West</v>
      </c>
      <c r="X3673" t="str">
        <f>VLOOKUP(tblOrders[[#This Row],[City]],lookups!A:C,3,0)</f>
        <v>Maharashtra</v>
      </c>
    </row>
    <row r="3674" spans="1:24" x14ac:dyDescent="0.25">
      <c r="A3674" t="s">
        <v>5682</v>
      </c>
      <c r="B3674" s="1">
        <v>45706</v>
      </c>
      <c r="C3674" t="s">
        <v>2851</v>
      </c>
      <c r="D3674" t="s">
        <v>21</v>
      </c>
      <c r="E3674" t="s">
        <v>55</v>
      </c>
      <c r="F3674" t="s">
        <v>56</v>
      </c>
      <c r="G3674" t="s">
        <v>24</v>
      </c>
      <c r="H3674" t="s">
        <v>51</v>
      </c>
      <c r="I3674" t="s">
        <v>84</v>
      </c>
      <c r="J3674" t="s">
        <v>45</v>
      </c>
      <c r="K3674">
        <v>5</v>
      </c>
      <c r="L3674">
        <v>42</v>
      </c>
      <c r="M3674">
        <v>0.05</v>
      </c>
      <c r="N3674">
        <v>199.5</v>
      </c>
      <c r="O3674">
        <v>79.5</v>
      </c>
      <c r="P3674" t="s">
        <v>28</v>
      </c>
      <c r="Q3674" t="s">
        <v>35</v>
      </c>
      <c r="R3674" t="s">
        <v>30</v>
      </c>
      <c r="S3674">
        <v>2.6</v>
      </c>
      <c r="T3674">
        <f>YEAR(tblOrders[[#This Row],[Order Date]])</f>
        <v>2025</v>
      </c>
      <c r="U3674" t="str">
        <f>TEXT(tblOrders[[#This Row],[Order Date]],"mmm-yyyy")</f>
        <v>Feb-2025</v>
      </c>
      <c r="V3674" s="4">
        <f>tblOrders[[#This Row],[Profit]]/tblOrders[[#This Row],[Sales Amount]]</f>
        <v>0.39849624060150374</v>
      </c>
      <c r="W3674" t="str">
        <f>VLOOKUP(tblOrders[[#This Row],[City]],CityRegion,2,0)</f>
        <v>West</v>
      </c>
      <c r="X3674" t="str">
        <f>VLOOKUP(tblOrders[[#This Row],[City]],lookups!A:C,3,0)</f>
        <v>Maharashtra</v>
      </c>
    </row>
    <row r="3675" spans="1:24" x14ac:dyDescent="0.25">
      <c r="A3675" t="s">
        <v>5683</v>
      </c>
      <c r="B3675" s="1">
        <v>45822</v>
      </c>
      <c r="C3675" t="s">
        <v>4935</v>
      </c>
      <c r="D3675" t="s">
        <v>39</v>
      </c>
      <c r="E3675" t="s">
        <v>66</v>
      </c>
      <c r="F3675" t="s">
        <v>67</v>
      </c>
      <c r="G3675" t="s">
        <v>68</v>
      </c>
      <c r="H3675" t="s">
        <v>69</v>
      </c>
      <c r="I3675" t="s">
        <v>44</v>
      </c>
      <c r="J3675" t="s">
        <v>34</v>
      </c>
      <c r="K3675">
        <v>2</v>
      </c>
      <c r="L3675">
        <v>149</v>
      </c>
      <c r="M3675">
        <v>0.2</v>
      </c>
      <c r="N3675">
        <v>238.4</v>
      </c>
      <c r="O3675">
        <v>48.4</v>
      </c>
      <c r="P3675" t="s">
        <v>28</v>
      </c>
      <c r="Q3675" t="s">
        <v>35</v>
      </c>
      <c r="R3675" t="s">
        <v>36</v>
      </c>
      <c r="S3675">
        <v>2.9</v>
      </c>
      <c r="T3675">
        <f>YEAR(tblOrders[[#This Row],[Order Date]])</f>
        <v>2025</v>
      </c>
      <c r="U3675" t="str">
        <f>TEXT(tblOrders[[#This Row],[Order Date]],"mmm-yyyy")</f>
        <v>Jun-2025</v>
      </c>
      <c r="V3675" s="4">
        <f>tblOrders[[#This Row],[Profit]]/tblOrders[[#This Row],[Sales Amount]]</f>
        <v>0.2030201342281879</v>
      </c>
      <c r="W3675" t="str">
        <f>VLOOKUP(tblOrders[[#This Row],[City]],CityRegion,2,0)</f>
        <v>South</v>
      </c>
      <c r="X3675" t="str">
        <f>VLOOKUP(tblOrders[[#This Row],[City]],lookups!A:C,3,0)</f>
        <v>Kerala</v>
      </c>
    </row>
    <row r="3676" spans="1:24" x14ac:dyDescent="0.25">
      <c r="A3676" t="s">
        <v>5684</v>
      </c>
      <c r="B3676" s="1">
        <v>45826</v>
      </c>
      <c r="C3676" t="s">
        <v>2761</v>
      </c>
      <c r="D3676" t="s">
        <v>39</v>
      </c>
      <c r="E3676" t="s">
        <v>108</v>
      </c>
      <c r="F3676" t="s">
        <v>109</v>
      </c>
      <c r="G3676" t="s">
        <v>62</v>
      </c>
      <c r="H3676" t="s">
        <v>110</v>
      </c>
      <c r="I3676" t="s">
        <v>76</v>
      </c>
      <c r="J3676" t="s">
        <v>45</v>
      </c>
      <c r="K3676">
        <v>5</v>
      </c>
      <c r="L3676">
        <v>110</v>
      </c>
      <c r="M3676">
        <v>0</v>
      </c>
      <c r="N3676">
        <v>550</v>
      </c>
      <c r="O3676">
        <v>210</v>
      </c>
      <c r="P3676" t="s">
        <v>28</v>
      </c>
      <c r="Q3676" t="s">
        <v>86</v>
      </c>
      <c r="R3676" t="s">
        <v>36</v>
      </c>
      <c r="S3676">
        <v>4.2</v>
      </c>
      <c r="T3676">
        <f>YEAR(tblOrders[[#This Row],[Order Date]])</f>
        <v>2025</v>
      </c>
      <c r="U3676" t="str">
        <f>TEXT(tblOrders[[#This Row],[Order Date]],"mmm-yyyy")</f>
        <v>Jun-2025</v>
      </c>
      <c r="V3676" s="4">
        <f>tblOrders[[#This Row],[Profit]]/tblOrders[[#This Row],[Sales Amount]]</f>
        <v>0.38181818181818183</v>
      </c>
      <c r="W3676" t="str">
        <f>VLOOKUP(tblOrders[[#This Row],[City]],CityRegion,2,0)</f>
        <v>South</v>
      </c>
      <c r="X3676" t="str">
        <f>VLOOKUP(tblOrders[[#This Row],[City]],lookups!A:C,3,0)</f>
        <v>Kerala</v>
      </c>
    </row>
    <row r="3677" spans="1:24" x14ac:dyDescent="0.25">
      <c r="A3677" t="s">
        <v>5685</v>
      </c>
      <c r="B3677" s="1">
        <v>45775</v>
      </c>
      <c r="C3677" t="s">
        <v>1546</v>
      </c>
      <c r="D3677" t="s">
        <v>21</v>
      </c>
      <c r="E3677" t="s">
        <v>22</v>
      </c>
      <c r="F3677" t="s">
        <v>23</v>
      </c>
      <c r="G3677" t="s">
        <v>24</v>
      </c>
      <c r="H3677" t="s">
        <v>25</v>
      </c>
      <c r="I3677" t="s">
        <v>57</v>
      </c>
      <c r="J3677" t="s">
        <v>27</v>
      </c>
      <c r="K3677">
        <v>2</v>
      </c>
      <c r="L3677">
        <v>190</v>
      </c>
      <c r="M3677">
        <v>0.1</v>
      </c>
      <c r="N3677">
        <v>342</v>
      </c>
      <c r="O3677">
        <v>92</v>
      </c>
      <c r="P3677" t="s">
        <v>28</v>
      </c>
      <c r="Q3677" t="s">
        <v>29</v>
      </c>
      <c r="R3677" t="s">
        <v>36</v>
      </c>
      <c r="S3677">
        <v>2.7</v>
      </c>
      <c r="T3677">
        <f>YEAR(tblOrders[[#This Row],[Order Date]])</f>
        <v>2025</v>
      </c>
      <c r="U3677" t="str">
        <f>TEXT(tblOrders[[#This Row],[Order Date]],"mmm-yyyy")</f>
        <v>Apr-2025</v>
      </c>
      <c r="V3677" s="4">
        <f>tblOrders[[#This Row],[Profit]]/tblOrders[[#This Row],[Sales Amount]]</f>
        <v>0.26900584795321636</v>
      </c>
      <c r="W3677" t="str">
        <f>VLOOKUP(tblOrders[[#This Row],[City]],CityRegion,2,0)</f>
        <v>South</v>
      </c>
      <c r="X3677" t="str">
        <f>VLOOKUP(tblOrders[[#This Row],[City]],lookups!A:C,3,0)</f>
        <v>Kerala</v>
      </c>
    </row>
    <row r="3678" spans="1:24" x14ac:dyDescent="0.25">
      <c r="A3678" t="s">
        <v>5686</v>
      </c>
      <c r="B3678" s="1">
        <v>45926</v>
      </c>
      <c r="C3678" t="s">
        <v>156</v>
      </c>
      <c r="D3678" t="s">
        <v>21</v>
      </c>
      <c r="E3678" t="s">
        <v>101</v>
      </c>
      <c r="F3678" t="s">
        <v>102</v>
      </c>
      <c r="G3678" t="s">
        <v>24</v>
      </c>
      <c r="H3678" t="s">
        <v>103</v>
      </c>
      <c r="I3678" t="s">
        <v>26</v>
      </c>
      <c r="J3678" t="s">
        <v>27</v>
      </c>
      <c r="K3678">
        <v>5</v>
      </c>
      <c r="L3678">
        <v>120</v>
      </c>
      <c r="M3678">
        <v>0.15</v>
      </c>
      <c r="N3678">
        <v>510</v>
      </c>
      <c r="O3678">
        <v>120</v>
      </c>
      <c r="P3678" t="s">
        <v>28</v>
      </c>
      <c r="Q3678" t="s">
        <v>86</v>
      </c>
      <c r="R3678" t="s">
        <v>36</v>
      </c>
      <c r="S3678">
        <v>3.8</v>
      </c>
      <c r="T3678">
        <f>YEAR(tblOrders[[#This Row],[Order Date]])</f>
        <v>2025</v>
      </c>
      <c r="U3678" t="str">
        <f>TEXT(tblOrders[[#This Row],[Order Date]],"mmm-yyyy")</f>
        <v>Sep-2025</v>
      </c>
      <c r="V3678" s="4">
        <f>tblOrders[[#This Row],[Profit]]/tblOrders[[#This Row],[Sales Amount]]</f>
        <v>0.23529411764705882</v>
      </c>
      <c r="W3678" t="str">
        <f>VLOOKUP(tblOrders[[#This Row],[City]],CityRegion,2,0)</f>
        <v>South</v>
      </c>
      <c r="X3678" t="str">
        <f>VLOOKUP(tblOrders[[#This Row],[City]],lookups!A:C,3,0)</f>
        <v>Karnataka</v>
      </c>
    </row>
    <row r="3679" spans="1:24" x14ac:dyDescent="0.25">
      <c r="A3679" t="s">
        <v>5687</v>
      </c>
      <c r="B3679" s="1">
        <v>45804</v>
      </c>
      <c r="C3679" t="s">
        <v>5688</v>
      </c>
      <c r="D3679" t="s">
        <v>21</v>
      </c>
      <c r="E3679" t="s">
        <v>66</v>
      </c>
      <c r="F3679" t="s">
        <v>67</v>
      </c>
      <c r="G3679" t="s">
        <v>68</v>
      </c>
      <c r="H3679" t="s">
        <v>69</v>
      </c>
      <c r="I3679" t="s">
        <v>76</v>
      </c>
      <c r="J3679" t="s">
        <v>34</v>
      </c>
      <c r="K3679">
        <v>1</v>
      </c>
      <c r="L3679">
        <v>149</v>
      </c>
      <c r="M3679">
        <v>0.2</v>
      </c>
      <c r="N3679">
        <v>119.2</v>
      </c>
      <c r="O3679">
        <v>24.2</v>
      </c>
      <c r="P3679" t="s">
        <v>85</v>
      </c>
      <c r="Q3679" t="s">
        <v>29</v>
      </c>
      <c r="R3679" t="s">
        <v>30</v>
      </c>
      <c r="S3679">
        <v>4.7</v>
      </c>
      <c r="T3679">
        <f>YEAR(tblOrders[[#This Row],[Order Date]])</f>
        <v>2025</v>
      </c>
      <c r="U3679" t="str">
        <f>TEXT(tblOrders[[#This Row],[Order Date]],"mmm-yyyy")</f>
        <v>May-2025</v>
      </c>
      <c r="V3679" s="4">
        <f>tblOrders[[#This Row],[Profit]]/tblOrders[[#This Row],[Sales Amount]]</f>
        <v>0.2030201342281879</v>
      </c>
      <c r="W3679" t="str">
        <f>VLOOKUP(tblOrders[[#This Row],[City]],CityRegion,2,0)</f>
        <v>South</v>
      </c>
      <c r="X3679" t="str">
        <f>VLOOKUP(tblOrders[[#This Row],[City]],lookups!A:C,3,0)</f>
        <v>Kerala</v>
      </c>
    </row>
    <row r="3680" spans="1:24" x14ac:dyDescent="0.25">
      <c r="A3680" t="s">
        <v>5689</v>
      </c>
      <c r="B3680" s="1">
        <v>45825</v>
      </c>
      <c r="C3680" t="s">
        <v>1511</v>
      </c>
      <c r="D3680" t="s">
        <v>21</v>
      </c>
      <c r="E3680" t="s">
        <v>101</v>
      </c>
      <c r="F3680" t="s">
        <v>102</v>
      </c>
      <c r="G3680" t="s">
        <v>24</v>
      </c>
      <c r="H3680" t="s">
        <v>103</v>
      </c>
      <c r="I3680" t="s">
        <v>57</v>
      </c>
      <c r="J3680" t="s">
        <v>45</v>
      </c>
      <c r="K3680">
        <v>1</v>
      </c>
      <c r="L3680">
        <v>120</v>
      </c>
      <c r="M3680">
        <v>0.15</v>
      </c>
      <c r="N3680">
        <v>102</v>
      </c>
      <c r="O3680">
        <v>24</v>
      </c>
      <c r="P3680" t="s">
        <v>28</v>
      </c>
      <c r="Q3680" t="s">
        <v>35</v>
      </c>
      <c r="R3680" t="s">
        <v>30</v>
      </c>
      <c r="S3680">
        <v>4.0999999999999996</v>
      </c>
      <c r="T3680">
        <f>YEAR(tblOrders[[#This Row],[Order Date]])</f>
        <v>2025</v>
      </c>
      <c r="U3680" t="str">
        <f>TEXT(tblOrders[[#This Row],[Order Date]],"mmm-yyyy")</f>
        <v>Jun-2025</v>
      </c>
      <c r="V3680" s="4">
        <f>tblOrders[[#This Row],[Profit]]/tblOrders[[#This Row],[Sales Amount]]</f>
        <v>0.23529411764705882</v>
      </c>
      <c r="W3680" t="str">
        <f>VLOOKUP(tblOrders[[#This Row],[City]],CityRegion,2,0)</f>
        <v>South</v>
      </c>
      <c r="X3680" t="str">
        <f>VLOOKUP(tblOrders[[#This Row],[City]],lookups!A:C,3,0)</f>
        <v>Kerala</v>
      </c>
    </row>
    <row r="3681" spans="1:24" x14ac:dyDescent="0.25">
      <c r="A3681" t="s">
        <v>5690</v>
      </c>
      <c r="B3681" s="1">
        <v>45722</v>
      </c>
      <c r="C3681" t="s">
        <v>5691</v>
      </c>
      <c r="D3681" t="s">
        <v>39</v>
      </c>
      <c r="E3681" t="s">
        <v>60</v>
      </c>
      <c r="F3681" t="s">
        <v>61</v>
      </c>
      <c r="G3681" t="s">
        <v>62</v>
      </c>
      <c r="H3681" t="s">
        <v>63</v>
      </c>
      <c r="I3681" t="s">
        <v>70</v>
      </c>
      <c r="J3681" t="s">
        <v>45</v>
      </c>
      <c r="K3681">
        <v>2</v>
      </c>
      <c r="L3681">
        <v>45</v>
      </c>
      <c r="M3681">
        <v>0.2</v>
      </c>
      <c r="N3681">
        <v>72</v>
      </c>
      <c r="O3681">
        <v>20</v>
      </c>
      <c r="P3681" t="s">
        <v>85</v>
      </c>
      <c r="Q3681" t="s">
        <v>91</v>
      </c>
      <c r="R3681" t="s">
        <v>123</v>
      </c>
      <c r="S3681">
        <v>4.2</v>
      </c>
      <c r="T3681">
        <f>YEAR(tblOrders[[#This Row],[Order Date]])</f>
        <v>2025</v>
      </c>
      <c r="U3681" t="str">
        <f>TEXT(tblOrders[[#This Row],[Order Date]],"mmm-yyyy")</f>
        <v>Mar-2025</v>
      </c>
      <c r="V3681" s="4">
        <f>tblOrders[[#This Row],[Profit]]/tblOrders[[#This Row],[Sales Amount]]</f>
        <v>0.27777777777777779</v>
      </c>
      <c r="W3681" t="str">
        <f>VLOOKUP(tblOrders[[#This Row],[City]],CityRegion,2,0)</f>
        <v>South</v>
      </c>
      <c r="X3681" t="str">
        <f>VLOOKUP(tblOrders[[#This Row],[City]],lookups!A:C,3,0)</f>
        <v>Telengana</v>
      </c>
    </row>
    <row r="3682" spans="1:24" x14ac:dyDescent="0.25">
      <c r="A3682" t="s">
        <v>5692</v>
      </c>
      <c r="B3682" s="1">
        <v>45910</v>
      </c>
      <c r="C3682" t="s">
        <v>239</v>
      </c>
      <c r="D3682" t="s">
        <v>21</v>
      </c>
      <c r="E3682" t="s">
        <v>55</v>
      </c>
      <c r="F3682" t="s">
        <v>56</v>
      </c>
      <c r="G3682" t="s">
        <v>24</v>
      </c>
      <c r="H3682" t="s">
        <v>51</v>
      </c>
      <c r="I3682" t="s">
        <v>76</v>
      </c>
      <c r="J3682" t="s">
        <v>27</v>
      </c>
      <c r="K3682">
        <v>5</v>
      </c>
      <c r="L3682">
        <v>42</v>
      </c>
      <c r="M3682">
        <v>0.05</v>
      </c>
      <c r="N3682">
        <v>199.5</v>
      </c>
      <c r="O3682">
        <v>79.5</v>
      </c>
      <c r="P3682" t="s">
        <v>28</v>
      </c>
      <c r="Q3682" t="s">
        <v>46</v>
      </c>
      <c r="R3682" t="s">
        <v>36</v>
      </c>
      <c r="S3682">
        <v>3.8</v>
      </c>
      <c r="T3682">
        <f>YEAR(tblOrders[[#This Row],[Order Date]])</f>
        <v>2025</v>
      </c>
      <c r="U3682" t="str">
        <f>TEXT(tblOrders[[#This Row],[Order Date]],"mmm-yyyy")</f>
        <v>Sep-2025</v>
      </c>
      <c r="V3682" s="4">
        <f>tblOrders[[#This Row],[Profit]]/tblOrders[[#This Row],[Sales Amount]]</f>
        <v>0.39849624060150374</v>
      </c>
      <c r="W3682" t="str">
        <f>VLOOKUP(tblOrders[[#This Row],[City]],CityRegion,2,0)</f>
        <v>South</v>
      </c>
      <c r="X3682" t="str">
        <f>VLOOKUP(tblOrders[[#This Row],[City]],lookups!A:C,3,0)</f>
        <v>Kerala</v>
      </c>
    </row>
    <row r="3683" spans="1:24" x14ac:dyDescent="0.25">
      <c r="A3683" t="s">
        <v>5693</v>
      </c>
      <c r="B3683" s="1">
        <v>45929</v>
      </c>
      <c r="C3683" t="s">
        <v>2395</v>
      </c>
      <c r="D3683" t="s">
        <v>21</v>
      </c>
      <c r="E3683" t="s">
        <v>79</v>
      </c>
      <c r="F3683" t="s">
        <v>80</v>
      </c>
      <c r="G3683" t="s">
        <v>68</v>
      </c>
      <c r="H3683" t="s">
        <v>81</v>
      </c>
      <c r="I3683" t="s">
        <v>130</v>
      </c>
      <c r="J3683" t="s">
        <v>27</v>
      </c>
      <c r="K3683">
        <v>5</v>
      </c>
      <c r="L3683">
        <v>799</v>
      </c>
      <c r="M3683">
        <v>0</v>
      </c>
      <c r="N3683">
        <v>3995</v>
      </c>
      <c r="O3683">
        <v>895</v>
      </c>
      <c r="P3683" t="s">
        <v>28</v>
      </c>
      <c r="Q3683" t="s">
        <v>29</v>
      </c>
      <c r="R3683" t="s">
        <v>36</v>
      </c>
      <c r="S3683">
        <v>4.0999999999999996</v>
      </c>
      <c r="T3683">
        <f>YEAR(tblOrders[[#This Row],[Order Date]])</f>
        <v>2025</v>
      </c>
      <c r="U3683" t="str">
        <f>TEXT(tblOrders[[#This Row],[Order Date]],"mmm-yyyy")</f>
        <v>Sep-2025</v>
      </c>
      <c r="V3683" s="4">
        <f>tblOrders[[#This Row],[Profit]]/tblOrders[[#This Row],[Sales Amount]]</f>
        <v>0.22403003754693368</v>
      </c>
      <c r="W3683" t="str">
        <f>VLOOKUP(tblOrders[[#This Row],[City]],CityRegion,2,0)</f>
        <v>West</v>
      </c>
      <c r="X3683" t="str">
        <f>VLOOKUP(tblOrders[[#This Row],[City]],lookups!A:C,3,0)</f>
        <v>Maharashtra</v>
      </c>
    </row>
    <row r="3684" spans="1:24" x14ac:dyDescent="0.25">
      <c r="A3684" t="s">
        <v>5694</v>
      </c>
      <c r="B3684" s="1">
        <v>45719</v>
      </c>
      <c r="C3684" t="s">
        <v>4512</v>
      </c>
      <c r="D3684" t="s">
        <v>21</v>
      </c>
      <c r="E3684" t="s">
        <v>40</v>
      </c>
      <c r="F3684" t="s">
        <v>41</v>
      </c>
      <c r="G3684" t="s">
        <v>42</v>
      </c>
      <c r="H3684" t="s">
        <v>43</v>
      </c>
      <c r="I3684" t="s">
        <v>52</v>
      </c>
      <c r="J3684" t="s">
        <v>45</v>
      </c>
      <c r="K3684">
        <v>2</v>
      </c>
      <c r="L3684">
        <v>18</v>
      </c>
      <c r="M3684">
        <v>0.1</v>
      </c>
      <c r="N3684">
        <v>32.4</v>
      </c>
      <c r="O3684">
        <v>14.4</v>
      </c>
      <c r="P3684" t="s">
        <v>28</v>
      </c>
      <c r="Q3684" t="s">
        <v>29</v>
      </c>
      <c r="R3684" t="s">
        <v>30</v>
      </c>
      <c r="S3684">
        <v>3.3</v>
      </c>
      <c r="T3684">
        <f>YEAR(tblOrders[[#This Row],[Order Date]])</f>
        <v>2025</v>
      </c>
      <c r="U3684" t="str">
        <f>TEXT(tblOrders[[#This Row],[Order Date]],"mmm-yyyy")</f>
        <v>Mar-2025</v>
      </c>
      <c r="V3684" s="4">
        <f>tblOrders[[#This Row],[Profit]]/tblOrders[[#This Row],[Sales Amount]]</f>
        <v>0.44444444444444448</v>
      </c>
      <c r="W3684" t="str">
        <f>VLOOKUP(tblOrders[[#This Row],[City]],CityRegion,2,0)</f>
        <v>South</v>
      </c>
      <c r="X3684" t="str">
        <f>VLOOKUP(tblOrders[[#This Row],[City]],lookups!A:C,3,0)</f>
        <v>Kerala</v>
      </c>
    </row>
    <row r="3685" spans="1:24" x14ac:dyDescent="0.25">
      <c r="A3685" t="s">
        <v>5695</v>
      </c>
      <c r="B3685" s="1">
        <v>45714</v>
      </c>
      <c r="C3685" t="s">
        <v>5696</v>
      </c>
      <c r="D3685" t="s">
        <v>21</v>
      </c>
      <c r="E3685" t="s">
        <v>55</v>
      </c>
      <c r="F3685" t="s">
        <v>56</v>
      </c>
      <c r="G3685" t="s">
        <v>24</v>
      </c>
      <c r="H3685" t="s">
        <v>51</v>
      </c>
      <c r="I3685" t="s">
        <v>84</v>
      </c>
      <c r="J3685" t="s">
        <v>27</v>
      </c>
      <c r="K3685">
        <v>4</v>
      </c>
      <c r="L3685">
        <v>42</v>
      </c>
      <c r="M3685">
        <v>0.05</v>
      </c>
      <c r="N3685">
        <v>159.6</v>
      </c>
      <c r="O3685">
        <v>63.6</v>
      </c>
      <c r="P3685" t="s">
        <v>28</v>
      </c>
      <c r="Q3685" t="s">
        <v>86</v>
      </c>
      <c r="R3685" t="s">
        <v>36</v>
      </c>
      <c r="S3685">
        <v>4.7</v>
      </c>
      <c r="T3685">
        <f>YEAR(tblOrders[[#This Row],[Order Date]])</f>
        <v>2025</v>
      </c>
      <c r="U3685" t="str">
        <f>TEXT(tblOrders[[#This Row],[Order Date]],"mmm-yyyy")</f>
        <v>Feb-2025</v>
      </c>
      <c r="V3685" s="4">
        <f>tblOrders[[#This Row],[Profit]]/tblOrders[[#This Row],[Sales Amount]]</f>
        <v>0.39849624060150379</v>
      </c>
      <c r="W3685" t="str">
        <f>VLOOKUP(tblOrders[[#This Row],[City]],CityRegion,2,0)</f>
        <v>West</v>
      </c>
      <c r="X3685" t="str">
        <f>VLOOKUP(tblOrders[[#This Row],[City]],lookups!A:C,3,0)</f>
        <v>Maharashtra</v>
      </c>
    </row>
    <row r="3686" spans="1:24" x14ac:dyDescent="0.25">
      <c r="A3686" t="s">
        <v>5697</v>
      </c>
      <c r="B3686" s="1">
        <v>45783</v>
      </c>
      <c r="C3686" t="s">
        <v>2976</v>
      </c>
      <c r="D3686" t="s">
        <v>21</v>
      </c>
      <c r="E3686" t="s">
        <v>49</v>
      </c>
      <c r="F3686" t="s">
        <v>50</v>
      </c>
      <c r="G3686" t="s">
        <v>24</v>
      </c>
      <c r="H3686" t="s">
        <v>51</v>
      </c>
      <c r="I3686" t="s">
        <v>84</v>
      </c>
      <c r="J3686" t="s">
        <v>45</v>
      </c>
      <c r="K3686">
        <v>5</v>
      </c>
      <c r="L3686">
        <v>85</v>
      </c>
      <c r="M3686">
        <v>0.2</v>
      </c>
      <c r="N3686">
        <v>340</v>
      </c>
      <c r="O3686">
        <v>80</v>
      </c>
      <c r="P3686" t="s">
        <v>28</v>
      </c>
      <c r="Q3686" t="s">
        <v>91</v>
      </c>
      <c r="R3686" t="s">
        <v>30</v>
      </c>
      <c r="S3686">
        <v>4.4000000000000004</v>
      </c>
      <c r="T3686">
        <f>YEAR(tblOrders[[#This Row],[Order Date]])</f>
        <v>2025</v>
      </c>
      <c r="U3686" t="str">
        <f>TEXT(tblOrders[[#This Row],[Order Date]],"mmm-yyyy")</f>
        <v>May-2025</v>
      </c>
      <c r="V3686" s="4">
        <f>tblOrders[[#This Row],[Profit]]/tblOrders[[#This Row],[Sales Amount]]</f>
        <v>0.23529411764705882</v>
      </c>
      <c r="W3686" t="str">
        <f>VLOOKUP(tblOrders[[#This Row],[City]],CityRegion,2,0)</f>
        <v>West</v>
      </c>
      <c r="X3686" t="str">
        <f>VLOOKUP(tblOrders[[#This Row],[City]],lookups!A:C,3,0)</f>
        <v>Maharashtra</v>
      </c>
    </row>
    <row r="3687" spans="1:24" x14ac:dyDescent="0.25">
      <c r="A3687" t="s">
        <v>5698</v>
      </c>
      <c r="B3687" s="1">
        <v>45731</v>
      </c>
      <c r="C3687" t="s">
        <v>516</v>
      </c>
      <c r="D3687" t="s">
        <v>21</v>
      </c>
      <c r="E3687" t="s">
        <v>108</v>
      </c>
      <c r="F3687" t="s">
        <v>109</v>
      </c>
      <c r="G3687" t="s">
        <v>62</v>
      </c>
      <c r="H3687" t="s">
        <v>110</v>
      </c>
      <c r="I3687" t="s">
        <v>139</v>
      </c>
      <c r="J3687" t="s">
        <v>27</v>
      </c>
      <c r="K3687">
        <v>5</v>
      </c>
      <c r="L3687">
        <v>110</v>
      </c>
      <c r="M3687">
        <v>0.1</v>
      </c>
      <c r="N3687">
        <v>495</v>
      </c>
      <c r="O3687">
        <v>155</v>
      </c>
      <c r="P3687" t="s">
        <v>28</v>
      </c>
      <c r="Q3687" t="s">
        <v>91</v>
      </c>
      <c r="R3687" t="s">
        <v>36</v>
      </c>
      <c r="S3687">
        <v>4.5</v>
      </c>
      <c r="T3687">
        <f>YEAR(tblOrders[[#This Row],[Order Date]])</f>
        <v>2025</v>
      </c>
      <c r="U3687" t="str">
        <f>TEXT(tblOrders[[#This Row],[Order Date]],"mmm-yyyy")</f>
        <v>Mar-2025</v>
      </c>
      <c r="V3687" s="4">
        <f>tblOrders[[#This Row],[Profit]]/tblOrders[[#This Row],[Sales Amount]]</f>
        <v>0.31313131313131315</v>
      </c>
      <c r="W3687" t="str">
        <f>VLOOKUP(tblOrders[[#This Row],[City]],CityRegion,2,0)</f>
        <v>South</v>
      </c>
      <c r="X3687" t="str">
        <f>VLOOKUP(tblOrders[[#This Row],[City]],lookups!A:C,3,0)</f>
        <v>Tamil Nadu</v>
      </c>
    </row>
    <row r="3688" spans="1:24" x14ac:dyDescent="0.25">
      <c r="A3688" t="s">
        <v>5699</v>
      </c>
      <c r="B3688" s="1">
        <v>45834</v>
      </c>
      <c r="C3688" t="s">
        <v>5700</v>
      </c>
      <c r="D3688" t="s">
        <v>39</v>
      </c>
      <c r="E3688" t="s">
        <v>114</v>
      </c>
      <c r="F3688" t="s">
        <v>115</v>
      </c>
      <c r="G3688" t="s">
        <v>42</v>
      </c>
      <c r="H3688" t="s">
        <v>116</v>
      </c>
      <c r="I3688" t="s">
        <v>52</v>
      </c>
      <c r="J3688" t="s">
        <v>45</v>
      </c>
      <c r="K3688">
        <v>5</v>
      </c>
      <c r="L3688">
        <v>12</v>
      </c>
      <c r="M3688">
        <v>0.1</v>
      </c>
      <c r="N3688">
        <v>54</v>
      </c>
      <c r="O3688">
        <v>24</v>
      </c>
      <c r="P3688" t="s">
        <v>28</v>
      </c>
      <c r="Q3688" t="s">
        <v>86</v>
      </c>
      <c r="R3688" t="s">
        <v>36</v>
      </c>
      <c r="S3688">
        <v>3.6</v>
      </c>
      <c r="T3688">
        <f>YEAR(tblOrders[[#This Row],[Order Date]])</f>
        <v>2025</v>
      </c>
      <c r="U3688" t="str">
        <f>TEXT(tblOrders[[#This Row],[Order Date]],"mmm-yyyy")</f>
        <v>Jun-2025</v>
      </c>
      <c r="V3688" s="4">
        <f>tblOrders[[#This Row],[Profit]]/tblOrders[[#This Row],[Sales Amount]]</f>
        <v>0.44444444444444442</v>
      </c>
      <c r="W3688" t="str">
        <f>VLOOKUP(tblOrders[[#This Row],[City]],CityRegion,2,0)</f>
        <v>South</v>
      </c>
      <c r="X3688" t="str">
        <f>VLOOKUP(tblOrders[[#This Row],[City]],lookups!A:C,3,0)</f>
        <v>Kerala</v>
      </c>
    </row>
    <row r="3689" spans="1:24" x14ac:dyDescent="0.25">
      <c r="A3689" t="s">
        <v>5701</v>
      </c>
      <c r="B3689" s="1">
        <v>45689</v>
      </c>
      <c r="C3689" t="s">
        <v>3407</v>
      </c>
      <c r="D3689" t="s">
        <v>21</v>
      </c>
      <c r="E3689" t="s">
        <v>114</v>
      </c>
      <c r="F3689" t="s">
        <v>115</v>
      </c>
      <c r="G3689" t="s">
        <v>42</v>
      </c>
      <c r="H3689" t="s">
        <v>116</v>
      </c>
      <c r="I3689" t="s">
        <v>26</v>
      </c>
      <c r="J3689" t="s">
        <v>45</v>
      </c>
      <c r="K3689">
        <v>3</v>
      </c>
      <c r="L3689">
        <v>12</v>
      </c>
      <c r="M3689">
        <v>0</v>
      </c>
      <c r="N3689">
        <v>36</v>
      </c>
      <c r="O3689">
        <v>18</v>
      </c>
      <c r="P3689" t="s">
        <v>28</v>
      </c>
      <c r="Q3689" t="s">
        <v>91</v>
      </c>
      <c r="R3689" t="s">
        <v>36</v>
      </c>
      <c r="S3689">
        <v>3.1</v>
      </c>
      <c r="T3689">
        <f>YEAR(tblOrders[[#This Row],[Order Date]])</f>
        <v>2025</v>
      </c>
      <c r="U3689" t="str">
        <f>TEXT(tblOrders[[#This Row],[Order Date]],"mmm-yyyy")</f>
        <v>Feb-2025</v>
      </c>
      <c r="V3689" s="4">
        <f>tblOrders[[#This Row],[Profit]]/tblOrders[[#This Row],[Sales Amount]]</f>
        <v>0.5</v>
      </c>
      <c r="W3689" t="str">
        <f>VLOOKUP(tblOrders[[#This Row],[City]],CityRegion,2,0)</f>
        <v>South</v>
      </c>
      <c r="X3689" t="str">
        <f>VLOOKUP(tblOrders[[#This Row],[City]],lookups!A:C,3,0)</f>
        <v>Karnataka</v>
      </c>
    </row>
    <row r="3690" spans="1:24" x14ac:dyDescent="0.25">
      <c r="A3690" t="s">
        <v>5702</v>
      </c>
      <c r="B3690" s="1">
        <v>46019</v>
      </c>
      <c r="C3690" t="s">
        <v>5703</v>
      </c>
      <c r="D3690" t="s">
        <v>21</v>
      </c>
      <c r="E3690" t="s">
        <v>60</v>
      </c>
      <c r="F3690" t="s">
        <v>61</v>
      </c>
      <c r="G3690" t="s">
        <v>62</v>
      </c>
      <c r="H3690" t="s">
        <v>63</v>
      </c>
      <c r="I3690" t="s">
        <v>57</v>
      </c>
      <c r="J3690" t="s">
        <v>45</v>
      </c>
      <c r="K3690">
        <v>5</v>
      </c>
      <c r="L3690">
        <v>45</v>
      </c>
      <c r="M3690">
        <v>0.2</v>
      </c>
      <c r="N3690">
        <v>180</v>
      </c>
      <c r="O3690">
        <v>50</v>
      </c>
      <c r="P3690" t="s">
        <v>148</v>
      </c>
      <c r="Q3690" t="s">
        <v>91</v>
      </c>
      <c r="R3690" t="s">
        <v>30</v>
      </c>
      <c r="S3690">
        <v>3.9</v>
      </c>
      <c r="T3690">
        <f>YEAR(tblOrders[[#This Row],[Order Date]])</f>
        <v>2025</v>
      </c>
      <c r="U3690" t="str">
        <f>TEXT(tblOrders[[#This Row],[Order Date]],"mmm-yyyy")</f>
        <v>Dec-2025</v>
      </c>
      <c r="V3690" s="4">
        <f>tblOrders[[#This Row],[Profit]]/tblOrders[[#This Row],[Sales Amount]]</f>
        <v>0.27777777777777779</v>
      </c>
      <c r="W3690" t="str">
        <f>VLOOKUP(tblOrders[[#This Row],[City]],CityRegion,2,0)</f>
        <v>South</v>
      </c>
      <c r="X3690" t="str">
        <f>VLOOKUP(tblOrders[[#This Row],[City]],lookups!A:C,3,0)</f>
        <v>Kerala</v>
      </c>
    </row>
    <row r="3691" spans="1:24" x14ac:dyDescent="0.25">
      <c r="A3691" t="s">
        <v>5704</v>
      </c>
      <c r="B3691" s="1">
        <v>45768</v>
      </c>
      <c r="C3691" t="s">
        <v>4253</v>
      </c>
      <c r="D3691" t="s">
        <v>21</v>
      </c>
      <c r="E3691" t="s">
        <v>60</v>
      </c>
      <c r="F3691" t="s">
        <v>61</v>
      </c>
      <c r="G3691" t="s">
        <v>62</v>
      </c>
      <c r="H3691" t="s">
        <v>63</v>
      </c>
      <c r="I3691" t="s">
        <v>139</v>
      </c>
      <c r="J3691" t="s">
        <v>34</v>
      </c>
      <c r="K3691">
        <v>2</v>
      </c>
      <c r="L3691">
        <v>45</v>
      </c>
      <c r="M3691">
        <v>0.05</v>
      </c>
      <c r="N3691">
        <v>85.5</v>
      </c>
      <c r="O3691">
        <v>33.5</v>
      </c>
      <c r="P3691" t="s">
        <v>28</v>
      </c>
      <c r="Q3691" t="s">
        <v>91</v>
      </c>
      <c r="R3691" t="s">
        <v>30</v>
      </c>
      <c r="S3691">
        <v>4.4000000000000004</v>
      </c>
      <c r="T3691">
        <f>YEAR(tblOrders[[#This Row],[Order Date]])</f>
        <v>2025</v>
      </c>
      <c r="U3691" t="str">
        <f>TEXT(tblOrders[[#This Row],[Order Date]],"mmm-yyyy")</f>
        <v>Apr-2025</v>
      </c>
      <c r="V3691" s="4">
        <f>tblOrders[[#This Row],[Profit]]/tblOrders[[#This Row],[Sales Amount]]</f>
        <v>0.391812865497076</v>
      </c>
      <c r="W3691" t="str">
        <f>VLOOKUP(tblOrders[[#This Row],[City]],CityRegion,2,0)</f>
        <v>South</v>
      </c>
      <c r="X3691" t="str">
        <f>VLOOKUP(tblOrders[[#This Row],[City]],lookups!A:C,3,0)</f>
        <v>Tamil Nadu</v>
      </c>
    </row>
    <row r="3692" spans="1:24" x14ac:dyDescent="0.25">
      <c r="A3692" t="s">
        <v>5705</v>
      </c>
      <c r="B3692" s="1">
        <v>45857</v>
      </c>
      <c r="C3692" t="s">
        <v>2729</v>
      </c>
      <c r="D3692" t="s">
        <v>21</v>
      </c>
      <c r="E3692" t="s">
        <v>114</v>
      </c>
      <c r="F3692" t="s">
        <v>115</v>
      </c>
      <c r="G3692" t="s">
        <v>42</v>
      </c>
      <c r="H3692" t="s">
        <v>116</v>
      </c>
      <c r="I3692" t="s">
        <v>33</v>
      </c>
      <c r="J3692" t="s">
        <v>45</v>
      </c>
      <c r="K3692">
        <v>4</v>
      </c>
      <c r="L3692">
        <v>12</v>
      </c>
      <c r="M3692">
        <v>0.1</v>
      </c>
      <c r="N3692">
        <v>43.2</v>
      </c>
      <c r="O3692">
        <v>19.2</v>
      </c>
      <c r="P3692" t="s">
        <v>28</v>
      </c>
      <c r="Q3692" t="s">
        <v>86</v>
      </c>
      <c r="R3692" t="s">
        <v>30</v>
      </c>
      <c r="S3692">
        <v>4.3</v>
      </c>
      <c r="T3692">
        <f>YEAR(tblOrders[[#This Row],[Order Date]])</f>
        <v>2025</v>
      </c>
      <c r="U3692" t="str">
        <f>TEXT(tblOrders[[#This Row],[Order Date]],"mmm-yyyy")</f>
        <v>Jul-2025</v>
      </c>
      <c r="V3692" s="4">
        <f>tblOrders[[#This Row],[Profit]]/tblOrders[[#This Row],[Sales Amount]]</f>
        <v>0.44444444444444442</v>
      </c>
      <c r="W3692" t="str">
        <f>VLOOKUP(tblOrders[[#This Row],[City]],CityRegion,2,0)</f>
        <v>North</v>
      </c>
      <c r="X3692" t="str">
        <f>VLOOKUP(tblOrders[[#This Row],[City]],lookups!A:C,3,0)</f>
        <v>Delhi</v>
      </c>
    </row>
    <row r="3693" spans="1:24" x14ac:dyDescent="0.25">
      <c r="A3693" t="s">
        <v>5706</v>
      </c>
      <c r="B3693" s="1">
        <v>45990</v>
      </c>
      <c r="C3693" t="s">
        <v>836</v>
      </c>
      <c r="D3693" t="s">
        <v>21</v>
      </c>
      <c r="E3693" t="s">
        <v>108</v>
      </c>
      <c r="F3693" t="s">
        <v>109</v>
      </c>
      <c r="G3693" t="s">
        <v>62</v>
      </c>
      <c r="H3693" t="s">
        <v>110</v>
      </c>
      <c r="I3693" t="s">
        <v>139</v>
      </c>
      <c r="J3693" t="s">
        <v>27</v>
      </c>
      <c r="K3693">
        <v>2</v>
      </c>
      <c r="L3693">
        <v>110</v>
      </c>
      <c r="M3693">
        <v>0.15</v>
      </c>
      <c r="N3693">
        <v>187</v>
      </c>
      <c r="O3693">
        <v>51</v>
      </c>
      <c r="P3693" t="s">
        <v>85</v>
      </c>
      <c r="Q3693" t="s">
        <v>46</v>
      </c>
      <c r="R3693" t="s">
        <v>123</v>
      </c>
      <c r="S3693">
        <v>3</v>
      </c>
      <c r="T3693">
        <f>YEAR(tblOrders[[#This Row],[Order Date]])</f>
        <v>2025</v>
      </c>
      <c r="U3693" t="str">
        <f>TEXT(tblOrders[[#This Row],[Order Date]],"mmm-yyyy")</f>
        <v>Nov-2025</v>
      </c>
      <c r="V3693" s="4">
        <f>tblOrders[[#This Row],[Profit]]/tblOrders[[#This Row],[Sales Amount]]</f>
        <v>0.27272727272727271</v>
      </c>
      <c r="W3693" t="str">
        <f>VLOOKUP(tblOrders[[#This Row],[City]],CityRegion,2,0)</f>
        <v>South</v>
      </c>
      <c r="X3693" t="str">
        <f>VLOOKUP(tblOrders[[#This Row],[City]],lookups!A:C,3,0)</f>
        <v>Tamil Nadu</v>
      </c>
    </row>
    <row r="3694" spans="1:24" x14ac:dyDescent="0.25">
      <c r="A3694" t="s">
        <v>5707</v>
      </c>
      <c r="B3694" s="1">
        <v>45945</v>
      </c>
      <c r="C3694" t="s">
        <v>1439</v>
      </c>
      <c r="D3694" t="s">
        <v>39</v>
      </c>
      <c r="E3694" t="s">
        <v>22</v>
      </c>
      <c r="F3694" t="s">
        <v>23</v>
      </c>
      <c r="G3694" t="s">
        <v>24</v>
      </c>
      <c r="H3694" t="s">
        <v>25</v>
      </c>
      <c r="I3694" t="s">
        <v>57</v>
      </c>
      <c r="J3694" t="s">
        <v>34</v>
      </c>
      <c r="K3694">
        <v>3</v>
      </c>
      <c r="L3694">
        <v>190</v>
      </c>
      <c r="M3694">
        <v>0</v>
      </c>
      <c r="N3694">
        <v>570</v>
      </c>
      <c r="O3694">
        <v>195</v>
      </c>
      <c r="P3694" t="s">
        <v>28</v>
      </c>
      <c r="Q3694" t="s">
        <v>86</v>
      </c>
      <c r="R3694" t="s">
        <v>30</v>
      </c>
      <c r="S3694">
        <v>3.8</v>
      </c>
      <c r="T3694">
        <f>YEAR(tblOrders[[#This Row],[Order Date]])</f>
        <v>2025</v>
      </c>
      <c r="U3694" t="str">
        <f>TEXT(tblOrders[[#This Row],[Order Date]],"mmm-yyyy")</f>
        <v>Oct-2025</v>
      </c>
      <c r="V3694" s="4">
        <f>tblOrders[[#This Row],[Profit]]/tblOrders[[#This Row],[Sales Amount]]</f>
        <v>0.34210526315789475</v>
      </c>
      <c r="W3694" t="str">
        <f>VLOOKUP(tblOrders[[#This Row],[City]],CityRegion,2,0)</f>
        <v>South</v>
      </c>
      <c r="X3694" t="str">
        <f>VLOOKUP(tblOrders[[#This Row],[City]],lookups!A:C,3,0)</f>
        <v>Kerala</v>
      </c>
    </row>
    <row r="3695" spans="1:24" x14ac:dyDescent="0.25">
      <c r="A3695" t="s">
        <v>5708</v>
      </c>
      <c r="B3695" s="1">
        <v>45861</v>
      </c>
      <c r="C3695" t="s">
        <v>164</v>
      </c>
      <c r="D3695" t="s">
        <v>21</v>
      </c>
      <c r="E3695" t="s">
        <v>114</v>
      </c>
      <c r="F3695" t="s">
        <v>115</v>
      </c>
      <c r="G3695" t="s">
        <v>42</v>
      </c>
      <c r="H3695" t="s">
        <v>116</v>
      </c>
      <c r="I3695" t="s">
        <v>139</v>
      </c>
      <c r="J3695" t="s">
        <v>27</v>
      </c>
      <c r="K3695">
        <v>2</v>
      </c>
      <c r="L3695">
        <v>12</v>
      </c>
      <c r="M3695">
        <v>0.1</v>
      </c>
      <c r="N3695">
        <v>21.6</v>
      </c>
      <c r="O3695">
        <v>9.6</v>
      </c>
      <c r="P3695" t="s">
        <v>28</v>
      </c>
      <c r="Q3695" t="s">
        <v>35</v>
      </c>
      <c r="R3695" t="s">
        <v>36</v>
      </c>
      <c r="S3695">
        <v>3.6</v>
      </c>
      <c r="T3695">
        <f>YEAR(tblOrders[[#This Row],[Order Date]])</f>
        <v>2025</v>
      </c>
      <c r="U3695" t="str">
        <f>TEXT(tblOrders[[#This Row],[Order Date]],"mmm-yyyy")</f>
        <v>Jul-2025</v>
      </c>
      <c r="V3695" s="4">
        <f>tblOrders[[#This Row],[Profit]]/tblOrders[[#This Row],[Sales Amount]]</f>
        <v>0.44444444444444442</v>
      </c>
      <c r="W3695" t="str">
        <f>VLOOKUP(tblOrders[[#This Row],[City]],CityRegion,2,0)</f>
        <v>South</v>
      </c>
      <c r="X3695" t="str">
        <f>VLOOKUP(tblOrders[[#This Row],[City]],lookups!A:C,3,0)</f>
        <v>Tamil Nadu</v>
      </c>
    </row>
    <row r="3696" spans="1:24" x14ac:dyDescent="0.25">
      <c r="A3696" t="s">
        <v>5709</v>
      </c>
      <c r="B3696" s="1">
        <v>45670</v>
      </c>
      <c r="C3696" t="s">
        <v>2674</v>
      </c>
      <c r="D3696" t="s">
        <v>21</v>
      </c>
      <c r="E3696" t="s">
        <v>40</v>
      </c>
      <c r="F3696" t="s">
        <v>41</v>
      </c>
      <c r="G3696" t="s">
        <v>42</v>
      </c>
      <c r="H3696" t="s">
        <v>43</v>
      </c>
      <c r="I3696" t="s">
        <v>26</v>
      </c>
      <c r="J3696" t="s">
        <v>34</v>
      </c>
      <c r="K3696">
        <v>4</v>
      </c>
      <c r="L3696">
        <v>18</v>
      </c>
      <c r="M3696">
        <v>0.05</v>
      </c>
      <c r="N3696">
        <v>68.400000000000006</v>
      </c>
      <c r="O3696">
        <v>32.4</v>
      </c>
      <c r="P3696" t="s">
        <v>111</v>
      </c>
      <c r="Q3696" t="s">
        <v>86</v>
      </c>
      <c r="R3696" t="s">
        <v>30</v>
      </c>
      <c r="S3696">
        <v>4.9000000000000004</v>
      </c>
      <c r="T3696">
        <f>YEAR(tblOrders[[#This Row],[Order Date]])</f>
        <v>2025</v>
      </c>
      <c r="U3696" t="str">
        <f>TEXT(tblOrders[[#This Row],[Order Date]],"mmm-yyyy")</f>
        <v>Jan-2025</v>
      </c>
      <c r="V3696" s="4">
        <f>tblOrders[[#This Row],[Profit]]/tblOrders[[#This Row],[Sales Amount]]</f>
        <v>0.47368421052631571</v>
      </c>
      <c r="W3696" t="str">
        <f>VLOOKUP(tblOrders[[#This Row],[City]],CityRegion,2,0)</f>
        <v>South</v>
      </c>
      <c r="X3696" t="str">
        <f>VLOOKUP(tblOrders[[#This Row],[City]],lookups!A:C,3,0)</f>
        <v>Karnataka</v>
      </c>
    </row>
    <row r="3697" spans="1:24" x14ac:dyDescent="0.25">
      <c r="A3697" t="s">
        <v>5710</v>
      </c>
      <c r="B3697" s="1">
        <v>45958</v>
      </c>
      <c r="C3697" t="s">
        <v>2243</v>
      </c>
      <c r="D3697" t="s">
        <v>39</v>
      </c>
      <c r="E3697" t="s">
        <v>108</v>
      </c>
      <c r="F3697" t="s">
        <v>109</v>
      </c>
      <c r="G3697" t="s">
        <v>62</v>
      </c>
      <c r="H3697" t="s">
        <v>110</v>
      </c>
      <c r="I3697" t="s">
        <v>76</v>
      </c>
      <c r="J3697" t="s">
        <v>45</v>
      </c>
      <c r="K3697">
        <v>1</v>
      </c>
      <c r="L3697">
        <v>110</v>
      </c>
      <c r="M3697">
        <v>0.2</v>
      </c>
      <c r="N3697">
        <v>88</v>
      </c>
      <c r="O3697">
        <v>20</v>
      </c>
      <c r="P3697" t="s">
        <v>28</v>
      </c>
      <c r="Q3697" t="s">
        <v>91</v>
      </c>
      <c r="R3697" t="s">
        <v>36</v>
      </c>
      <c r="S3697">
        <v>4.2</v>
      </c>
      <c r="T3697">
        <f>YEAR(tblOrders[[#This Row],[Order Date]])</f>
        <v>2025</v>
      </c>
      <c r="U3697" t="str">
        <f>TEXT(tblOrders[[#This Row],[Order Date]],"mmm-yyyy")</f>
        <v>Oct-2025</v>
      </c>
      <c r="V3697" s="4">
        <f>tblOrders[[#This Row],[Profit]]/tblOrders[[#This Row],[Sales Amount]]</f>
        <v>0.22727272727272727</v>
      </c>
      <c r="W3697" t="str">
        <f>VLOOKUP(tblOrders[[#This Row],[City]],CityRegion,2,0)</f>
        <v>South</v>
      </c>
      <c r="X3697" t="str">
        <f>VLOOKUP(tblOrders[[#This Row],[City]],lookups!A:C,3,0)</f>
        <v>Kerala</v>
      </c>
    </row>
    <row r="3698" spans="1:24" x14ac:dyDescent="0.25">
      <c r="A3698" t="s">
        <v>5711</v>
      </c>
      <c r="B3698" s="1">
        <v>45692</v>
      </c>
      <c r="C3698" t="s">
        <v>5004</v>
      </c>
      <c r="D3698" t="s">
        <v>21</v>
      </c>
      <c r="E3698" t="s">
        <v>101</v>
      </c>
      <c r="F3698" t="s">
        <v>102</v>
      </c>
      <c r="G3698" t="s">
        <v>24</v>
      </c>
      <c r="H3698" t="s">
        <v>103</v>
      </c>
      <c r="I3698" t="s">
        <v>130</v>
      </c>
      <c r="J3698" t="s">
        <v>45</v>
      </c>
      <c r="K3698">
        <v>3</v>
      </c>
      <c r="L3698">
        <v>120</v>
      </c>
      <c r="M3698">
        <v>0</v>
      </c>
      <c r="N3698">
        <v>360</v>
      </c>
      <c r="O3698">
        <v>126</v>
      </c>
      <c r="P3698" t="s">
        <v>28</v>
      </c>
      <c r="Q3698" t="s">
        <v>35</v>
      </c>
      <c r="R3698" t="s">
        <v>36</v>
      </c>
      <c r="S3698">
        <v>3.7</v>
      </c>
      <c r="T3698">
        <f>YEAR(tblOrders[[#This Row],[Order Date]])</f>
        <v>2025</v>
      </c>
      <c r="U3698" t="str">
        <f>TEXT(tblOrders[[#This Row],[Order Date]],"mmm-yyyy")</f>
        <v>Feb-2025</v>
      </c>
      <c r="V3698" s="4">
        <f>tblOrders[[#This Row],[Profit]]/tblOrders[[#This Row],[Sales Amount]]</f>
        <v>0.35</v>
      </c>
      <c r="W3698" t="str">
        <f>VLOOKUP(tblOrders[[#This Row],[City]],CityRegion,2,0)</f>
        <v>West</v>
      </c>
      <c r="X3698" t="str">
        <f>VLOOKUP(tblOrders[[#This Row],[City]],lookups!A:C,3,0)</f>
        <v>Maharashtra</v>
      </c>
    </row>
    <row r="3699" spans="1:24" x14ac:dyDescent="0.25">
      <c r="A3699" t="s">
        <v>5712</v>
      </c>
      <c r="B3699" s="1">
        <v>45904</v>
      </c>
      <c r="C3699" t="s">
        <v>5713</v>
      </c>
      <c r="D3699" t="s">
        <v>21</v>
      </c>
      <c r="E3699" t="s">
        <v>22</v>
      </c>
      <c r="F3699" t="s">
        <v>23</v>
      </c>
      <c r="G3699" t="s">
        <v>24</v>
      </c>
      <c r="H3699" t="s">
        <v>25</v>
      </c>
      <c r="I3699" t="s">
        <v>33</v>
      </c>
      <c r="J3699" t="s">
        <v>34</v>
      </c>
      <c r="K3699">
        <v>4</v>
      </c>
      <c r="L3699">
        <v>190</v>
      </c>
      <c r="M3699">
        <v>0.05</v>
      </c>
      <c r="N3699">
        <v>722</v>
      </c>
      <c r="O3699">
        <v>222</v>
      </c>
      <c r="P3699" t="s">
        <v>28</v>
      </c>
      <c r="Q3699" t="s">
        <v>86</v>
      </c>
      <c r="R3699" t="s">
        <v>36</v>
      </c>
      <c r="S3699">
        <v>3.3</v>
      </c>
      <c r="T3699">
        <f>YEAR(tblOrders[[#This Row],[Order Date]])</f>
        <v>2025</v>
      </c>
      <c r="U3699" t="str">
        <f>TEXT(tblOrders[[#This Row],[Order Date]],"mmm-yyyy")</f>
        <v>Sep-2025</v>
      </c>
      <c r="V3699" s="4">
        <f>tblOrders[[#This Row],[Profit]]/tblOrders[[#This Row],[Sales Amount]]</f>
        <v>0.30747922437673131</v>
      </c>
      <c r="W3699" t="str">
        <f>VLOOKUP(tblOrders[[#This Row],[City]],CityRegion,2,0)</f>
        <v>North</v>
      </c>
      <c r="X3699" t="str">
        <f>VLOOKUP(tblOrders[[#This Row],[City]],lookups!A:C,3,0)</f>
        <v>Delhi</v>
      </c>
    </row>
    <row r="3700" spans="1:24" x14ac:dyDescent="0.25">
      <c r="A3700" t="s">
        <v>5714</v>
      </c>
      <c r="B3700" s="1">
        <v>45890</v>
      </c>
      <c r="C3700" t="s">
        <v>5715</v>
      </c>
      <c r="D3700" t="s">
        <v>21</v>
      </c>
      <c r="E3700" t="s">
        <v>79</v>
      </c>
      <c r="F3700" t="s">
        <v>80</v>
      </c>
      <c r="G3700" t="s">
        <v>68</v>
      </c>
      <c r="H3700" t="s">
        <v>81</v>
      </c>
      <c r="I3700" t="s">
        <v>84</v>
      </c>
      <c r="J3700" t="s">
        <v>27</v>
      </c>
      <c r="K3700">
        <v>3</v>
      </c>
      <c r="L3700">
        <v>799</v>
      </c>
      <c r="M3700">
        <v>0</v>
      </c>
      <c r="N3700">
        <v>2397</v>
      </c>
      <c r="O3700">
        <v>537</v>
      </c>
      <c r="P3700" t="s">
        <v>111</v>
      </c>
      <c r="Q3700" t="s">
        <v>86</v>
      </c>
      <c r="R3700" t="s">
        <v>36</v>
      </c>
      <c r="S3700">
        <v>4.9000000000000004</v>
      </c>
      <c r="T3700">
        <f>YEAR(tblOrders[[#This Row],[Order Date]])</f>
        <v>2025</v>
      </c>
      <c r="U3700" t="str">
        <f>TEXT(tblOrders[[#This Row],[Order Date]],"mmm-yyyy")</f>
        <v>Aug-2025</v>
      </c>
      <c r="V3700" s="4">
        <f>tblOrders[[#This Row],[Profit]]/tblOrders[[#This Row],[Sales Amount]]</f>
        <v>0.22403003754693368</v>
      </c>
      <c r="W3700" t="str">
        <f>VLOOKUP(tblOrders[[#This Row],[City]],CityRegion,2,0)</f>
        <v>West</v>
      </c>
      <c r="X3700" t="str">
        <f>VLOOKUP(tblOrders[[#This Row],[City]],lookups!A:C,3,0)</f>
        <v>Maharashtra</v>
      </c>
    </row>
    <row r="3701" spans="1:24" x14ac:dyDescent="0.25">
      <c r="A3701" t="s">
        <v>5716</v>
      </c>
      <c r="B3701" s="1">
        <v>46004</v>
      </c>
      <c r="C3701" t="s">
        <v>4141</v>
      </c>
      <c r="D3701" t="s">
        <v>21</v>
      </c>
      <c r="E3701" t="s">
        <v>108</v>
      </c>
      <c r="F3701" t="s">
        <v>109</v>
      </c>
      <c r="G3701" t="s">
        <v>62</v>
      </c>
      <c r="H3701" t="s">
        <v>110</v>
      </c>
      <c r="I3701" t="s">
        <v>26</v>
      </c>
      <c r="J3701" t="s">
        <v>34</v>
      </c>
      <c r="K3701">
        <v>5</v>
      </c>
      <c r="L3701">
        <v>110</v>
      </c>
      <c r="M3701">
        <v>0.05</v>
      </c>
      <c r="N3701">
        <v>522.5</v>
      </c>
      <c r="O3701">
        <v>182.5</v>
      </c>
      <c r="P3701" t="s">
        <v>28</v>
      </c>
      <c r="Q3701" t="s">
        <v>46</v>
      </c>
      <c r="R3701" t="s">
        <v>30</v>
      </c>
      <c r="S3701">
        <v>2.7</v>
      </c>
      <c r="T3701">
        <f>YEAR(tblOrders[[#This Row],[Order Date]])</f>
        <v>2025</v>
      </c>
      <c r="U3701" t="str">
        <f>TEXT(tblOrders[[#This Row],[Order Date]],"mmm-yyyy")</f>
        <v>Dec-2025</v>
      </c>
      <c r="V3701" s="4">
        <f>tblOrders[[#This Row],[Profit]]/tblOrders[[#This Row],[Sales Amount]]</f>
        <v>0.34928229665071769</v>
      </c>
      <c r="W3701" t="str">
        <f>VLOOKUP(tblOrders[[#This Row],[City]],CityRegion,2,0)</f>
        <v>South</v>
      </c>
      <c r="X3701" t="str">
        <f>VLOOKUP(tblOrders[[#This Row],[City]],lookups!A:C,3,0)</f>
        <v>Karnataka</v>
      </c>
    </row>
    <row r="3702" spans="1:24" x14ac:dyDescent="0.25">
      <c r="A3702" t="s">
        <v>5717</v>
      </c>
      <c r="B3702" s="1">
        <v>45706</v>
      </c>
      <c r="C3702" t="s">
        <v>5718</v>
      </c>
      <c r="D3702" t="s">
        <v>21</v>
      </c>
      <c r="E3702" t="s">
        <v>114</v>
      </c>
      <c r="F3702" t="s">
        <v>115</v>
      </c>
      <c r="G3702" t="s">
        <v>42</v>
      </c>
      <c r="H3702" t="s">
        <v>116</v>
      </c>
      <c r="I3702" t="s">
        <v>76</v>
      </c>
      <c r="J3702" t="s">
        <v>27</v>
      </c>
      <c r="K3702">
        <v>5</v>
      </c>
      <c r="L3702">
        <v>12</v>
      </c>
      <c r="M3702">
        <v>0.1</v>
      </c>
      <c r="N3702">
        <v>54</v>
      </c>
      <c r="O3702">
        <v>24</v>
      </c>
      <c r="P3702" t="s">
        <v>28</v>
      </c>
      <c r="Q3702" t="s">
        <v>91</v>
      </c>
      <c r="R3702" t="s">
        <v>36</v>
      </c>
      <c r="S3702">
        <v>3.1</v>
      </c>
      <c r="T3702">
        <f>YEAR(tblOrders[[#This Row],[Order Date]])</f>
        <v>2025</v>
      </c>
      <c r="U3702" t="str">
        <f>TEXT(tblOrders[[#This Row],[Order Date]],"mmm-yyyy")</f>
        <v>Feb-2025</v>
      </c>
      <c r="V3702" s="4">
        <f>tblOrders[[#This Row],[Profit]]/tblOrders[[#This Row],[Sales Amount]]</f>
        <v>0.44444444444444442</v>
      </c>
      <c r="W3702" t="str">
        <f>VLOOKUP(tblOrders[[#This Row],[City]],CityRegion,2,0)</f>
        <v>South</v>
      </c>
      <c r="X3702" t="str">
        <f>VLOOKUP(tblOrders[[#This Row],[City]],lookups!A:C,3,0)</f>
        <v>Kerala</v>
      </c>
    </row>
    <row r="3703" spans="1:24" x14ac:dyDescent="0.25">
      <c r="A3703" t="s">
        <v>5719</v>
      </c>
      <c r="B3703" s="1">
        <v>45734</v>
      </c>
      <c r="C3703" t="s">
        <v>4850</v>
      </c>
      <c r="D3703" t="s">
        <v>39</v>
      </c>
      <c r="E3703" t="s">
        <v>22</v>
      </c>
      <c r="F3703" t="s">
        <v>23</v>
      </c>
      <c r="G3703" t="s">
        <v>24</v>
      </c>
      <c r="H3703" t="s">
        <v>25</v>
      </c>
      <c r="I3703" t="s">
        <v>84</v>
      </c>
      <c r="J3703" t="s">
        <v>27</v>
      </c>
      <c r="K3703">
        <v>1</v>
      </c>
      <c r="L3703">
        <v>190</v>
      </c>
      <c r="M3703">
        <v>0.2</v>
      </c>
      <c r="N3703">
        <v>152</v>
      </c>
      <c r="O3703">
        <v>27</v>
      </c>
      <c r="P3703" t="s">
        <v>111</v>
      </c>
      <c r="Q3703" t="s">
        <v>91</v>
      </c>
      <c r="R3703" t="s">
        <v>36</v>
      </c>
      <c r="S3703">
        <v>3.4</v>
      </c>
      <c r="T3703">
        <f>YEAR(tblOrders[[#This Row],[Order Date]])</f>
        <v>2025</v>
      </c>
      <c r="U3703" t="str">
        <f>TEXT(tblOrders[[#This Row],[Order Date]],"mmm-yyyy")</f>
        <v>Mar-2025</v>
      </c>
      <c r="V3703" s="4">
        <f>tblOrders[[#This Row],[Profit]]/tblOrders[[#This Row],[Sales Amount]]</f>
        <v>0.17763157894736842</v>
      </c>
      <c r="W3703" t="str">
        <f>VLOOKUP(tblOrders[[#This Row],[City]],CityRegion,2,0)</f>
        <v>West</v>
      </c>
      <c r="X3703" t="str">
        <f>VLOOKUP(tblOrders[[#This Row],[City]],lookups!A:C,3,0)</f>
        <v>Maharashtra</v>
      </c>
    </row>
    <row r="3704" spans="1:24" x14ac:dyDescent="0.25">
      <c r="A3704" t="s">
        <v>5720</v>
      </c>
      <c r="B3704" s="1">
        <v>45746</v>
      </c>
      <c r="C3704" t="s">
        <v>5721</v>
      </c>
      <c r="D3704" t="s">
        <v>21</v>
      </c>
      <c r="E3704" t="s">
        <v>79</v>
      </c>
      <c r="F3704" t="s">
        <v>80</v>
      </c>
      <c r="G3704" t="s">
        <v>68</v>
      </c>
      <c r="H3704" t="s">
        <v>81</v>
      </c>
      <c r="I3704" t="s">
        <v>84</v>
      </c>
      <c r="J3704" t="s">
        <v>27</v>
      </c>
      <c r="K3704">
        <v>1</v>
      </c>
      <c r="L3704">
        <v>799</v>
      </c>
      <c r="M3704">
        <v>0.2</v>
      </c>
      <c r="N3704">
        <v>639.20000000000005</v>
      </c>
      <c r="O3704">
        <v>19.2</v>
      </c>
      <c r="P3704" t="s">
        <v>28</v>
      </c>
      <c r="Q3704" t="s">
        <v>35</v>
      </c>
      <c r="R3704" t="s">
        <v>36</v>
      </c>
      <c r="S3704">
        <v>4.9000000000000004</v>
      </c>
      <c r="T3704">
        <f>YEAR(tblOrders[[#This Row],[Order Date]])</f>
        <v>2025</v>
      </c>
      <c r="U3704" t="str">
        <f>TEXT(tblOrders[[#This Row],[Order Date]],"mmm-yyyy")</f>
        <v>Mar-2025</v>
      </c>
      <c r="V3704" s="4">
        <f>tblOrders[[#This Row],[Profit]]/tblOrders[[#This Row],[Sales Amount]]</f>
        <v>3.0037546933667079E-2</v>
      </c>
      <c r="W3704" t="str">
        <f>VLOOKUP(tblOrders[[#This Row],[City]],CityRegion,2,0)</f>
        <v>West</v>
      </c>
      <c r="X3704" t="str">
        <f>VLOOKUP(tblOrders[[#This Row],[City]],lookups!A:C,3,0)</f>
        <v>Maharashtra</v>
      </c>
    </row>
    <row r="3705" spans="1:24" x14ac:dyDescent="0.25">
      <c r="A3705" t="s">
        <v>5722</v>
      </c>
      <c r="B3705" s="1">
        <v>45863</v>
      </c>
      <c r="C3705" t="s">
        <v>5723</v>
      </c>
      <c r="D3705" t="s">
        <v>21</v>
      </c>
      <c r="E3705" t="s">
        <v>60</v>
      </c>
      <c r="F3705" t="s">
        <v>61</v>
      </c>
      <c r="G3705" t="s">
        <v>62</v>
      </c>
      <c r="H3705" t="s">
        <v>63</v>
      </c>
      <c r="I3705" t="s">
        <v>139</v>
      </c>
      <c r="J3705" t="s">
        <v>34</v>
      </c>
      <c r="K3705">
        <v>1</v>
      </c>
      <c r="L3705">
        <v>45</v>
      </c>
      <c r="M3705">
        <v>0.2</v>
      </c>
      <c r="N3705">
        <v>36</v>
      </c>
      <c r="O3705">
        <v>10</v>
      </c>
      <c r="P3705" t="s">
        <v>28</v>
      </c>
      <c r="Q3705" t="s">
        <v>35</v>
      </c>
      <c r="R3705" t="s">
        <v>123</v>
      </c>
      <c r="S3705">
        <v>5</v>
      </c>
      <c r="T3705">
        <f>YEAR(tblOrders[[#This Row],[Order Date]])</f>
        <v>2025</v>
      </c>
      <c r="U3705" t="str">
        <f>TEXT(tblOrders[[#This Row],[Order Date]],"mmm-yyyy")</f>
        <v>Jul-2025</v>
      </c>
      <c r="V3705" s="4">
        <f>tblOrders[[#This Row],[Profit]]/tblOrders[[#This Row],[Sales Amount]]</f>
        <v>0.27777777777777779</v>
      </c>
      <c r="W3705" t="str">
        <f>VLOOKUP(tblOrders[[#This Row],[City]],CityRegion,2,0)</f>
        <v>South</v>
      </c>
      <c r="X3705" t="str">
        <f>VLOOKUP(tblOrders[[#This Row],[City]],lookups!A:C,3,0)</f>
        <v>Tamil Nadu</v>
      </c>
    </row>
    <row r="3706" spans="1:24" x14ac:dyDescent="0.25">
      <c r="A3706" t="s">
        <v>5724</v>
      </c>
      <c r="B3706" s="1">
        <v>45704</v>
      </c>
      <c r="C3706" t="s">
        <v>2276</v>
      </c>
      <c r="D3706" t="s">
        <v>39</v>
      </c>
      <c r="E3706" t="s">
        <v>55</v>
      </c>
      <c r="F3706" t="s">
        <v>56</v>
      </c>
      <c r="G3706" t="s">
        <v>24</v>
      </c>
      <c r="H3706" t="s">
        <v>51</v>
      </c>
      <c r="I3706" t="s">
        <v>26</v>
      </c>
      <c r="J3706" t="s">
        <v>34</v>
      </c>
      <c r="K3706">
        <v>5</v>
      </c>
      <c r="L3706">
        <v>42</v>
      </c>
      <c r="M3706">
        <v>0.15</v>
      </c>
      <c r="N3706">
        <v>178.5</v>
      </c>
      <c r="O3706">
        <v>58.5</v>
      </c>
      <c r="P3706" t="s">
        <v>111</v>
      </c>
      <c r="Q3706" t="s">
        <v>46</v>
      </c>
      <c r="R3706" t="s">
        <v>30</v>
      </c>
      <c r="S3706">
        <v>4.0999999999999996</v>
      </c>
      <c r="T3706">
        <f>YEAR(tblOrders[[#This Row],[Order Date]])</f>
        <v>2025</v>
      </c>
      <c r="U3706" t="str">
        <f>TEXT(tblOrders[[#This Row],[Order Date]],"mmm-yyyy")</f>
        <v>Feb-2025</v>
      </c>
      <c r="V3706" s="4">
        <f>tblOrders[[#This Row],[Profit]]/tblOrders[[#This Row],[Sales Amount]]</f>
        <v>0.32773109243697479</v>
      </c>
      <c r="W3706" t="str">
        <f>VLOOKUP(tblOrders[[#This Row],[City]],CityRegion,2,0)</f>
        <v>South</v>
      </c>
      <c r="X3706" t="str">
        <f>VLOOKUP(tblOrders[[#This Row],[City]],lookups!A:C,3,0)</f>
        <v>Karnataka</v>
      </c>
    </row>
    <row r="3707" spans="1:24" x14ac:dyDescent="0.25">
      <c r="A3707" t="s">
        <v>5725</v>
      </c>
      <c r="B3707" s="1">
        <v>45832</v>
      </c>
      <c r="C3707" t="s">
        <v>4894</v>
      </c>
      <c r="D3707" t="s">
        <v>21</v>
      </c>
      <c r="E3707" t="s">
        <v>66</v>
      </c>
      <c r="F3707" t="s">
        <v>67</v>
      </c>
      <c r="G3707" t="s">
        <v>68</v>
      </c>
      <c r="H3707" t="s">
        <v>69</v>
      </c>
      <c r="I3707" t="s">
        <v>130</v>
      </c>
      <c r="J3707" t="s">
        <v>27</v>
      </c>
      <c r="K3707">
        <v>3</v>
      </c>
      <c r="L3707">
        <v>149</v>
      </c>
      <c r="M3707">
        <v>0.05</v>
      </c>
      <c r="N3707">
        <v>424.65</v>
      </c>
      <c r="O3707">
        <v>139.65</v>
      </c>
      <c r="P3707" t="s">
        <v>28</v>
      </c>
      <c r="Q3707" t="s">
        <v>46</v>
      </c>
      <c r="R3707" t="s">
        <v>30</v>
      </c>
      <c r="S3707">
        <v>4.5999999999999996</v>
      </c>
      <c r="T3707">
        <f>YEAR(tblOrders[[#This Row],[Order Date]])</f>
        <v>2025</v>
      </c>
      <c r="U3707" t="str">
        <f>TEXT(tblOrders[[#This Row],[Order Date]],"mmm-yyyy")</f>
        <v>Jun-2025</v>
      </c>
      <c r="V3707" s="4">
        <f>tblOrders[[#This Row],[Profit]]/tblOrders[[#This Row],[Sales Amount]]</f>
        <v>0.32885906040268459</v>
      </c>
      <c r="W3707" t="str">
        <f>VLOOKUP(tblOrders[[#This Row],[City]],CityRegion,2,0)</f>
        <v>West</v>
      </c>
      <c r="X3707" t="str">
        <f>VLOOKUP(tblOrders[[#This Row],[City]],lookups!A:C,3,0)</f>
        <v>Maharashtra</v>
      </c>
    </row>
    <row r="3708" spans="1:24" x14ac:dyDescent="0.25">
      <c r="A3708" t="s">
        <v>5726</v>
      </c>
      <c r="B3708" s="1">
        <v>45973</v>
      </c>
      <c r="C3708" t="s">
        <v>1776</v>
      </c>
      <c r="D3708" t="s">
        <v>21</v>
      </c>
      <c r="E3708" t="s">
        <v>55</v>
      </c>
      <c r="F3708" t="s">
        <v>56</v>
      </c>
      <c r="G3708" t="s">
        <v>24</v>
      </c>
      <c r="H3708" t="s">
        <v>51</v>
      </c>
      <c r="I3708" t="s">
        <v>76</v>
      </c>
      <c r="J3708" t="s">
        <v>45</v>
      </c>
      <c r="K3708">
        <v>2</v>
      </c>
      <c r="L3708">
        <v>42</v>
      </c>
      <c r="M3708">
        <v>0.15</v>
      </c>
      <c r="N3708">
        <v>71.400000000000006</v>
      </c>
      <c r="O3708">
        <v>23.4</v>
      </c>
      <c r="P3708" t="s">
        <v>28</v>
      </c>
      <c r="Q3708" t="s">
        <v>35</v>
      </c>
      <c r="R3708" t="s">
        <v>30</v>
      </c>
      <c r="S3708">
        <v>4.7</v>
      </c>
      <c r="T3708">
        <f>YEAR(tblOrders[[#This Row],[Order Date]])</f>
        <v>2025</v>
      </c>
      <c r="U3708" t="str">
        <f>TEXT(tblOrders[[#This Row],[Order Date]],"mmm-yyyy")</f>
        <v>Nov-2025</v>
      </c>
      <c r="V3708" s="4">
        <f>tblOrders[[#This Row],[Profit]]/tblOrders[[#This Row],[Sales Amount]]</f>
        <v>0.32773109243697474</v>
      </c>
      <c r="W3708" t="str">
        <f>VLOOKUP(tblOrders[[#This Row],[City]],CityRegion,2,0)</f>
        <v>South</v>
      </c>
      <c r="X3708" t="str">
        <f>VLOOKUP(tblOrders[[#This Row],[City]],lookups!A:C,3,0)</f>
        <v>Kerala</v>
      </c>
    </row>
    <row r="3709" spans="1:24" x14ac:dyDescent="0.25">
      <c r="A3709" t="s">
        <v>5727</v>
      </c>
      <c r="B3709" s="1">
        <v>45704</v>
      </c>
      <c r="C3709" t="s">
        <v>806</v>
      </c>
      <c r="D3709" t="s">
        <v>39</v>
      </c>
      <c r="E3709" t="s">
        <v>108</v>
      </c>
      <c r="F3709" t="s">
        <v>109</v>
      </c>
      <c r="G3709" t="s">
        <v>62</v>
      </c>
      <c r="H3709" t="s">
        <v>110</v>
      </c>
      <c r="I3709" t="s">
        <v>52</v>
      </c>
      <c r="J3709" t="s">
        <v>27</v>
      </c>
      <c r="K3709">
        <v>1</v>
      </c>
      <c r="L3709">
        <v>110</v>
      </c>
      <c r="M3709">
        <v>0.1</v>
      </c>
      <c r="N3709">
        <v>99</v>
      </c>
      <c r="O3709">
        <v>31</v>
      </c>
      <c r="P3709" t="s">
        <v>148</v>
      </c>
      <c r="Q3709" t="s">
        <v>35</v>
      </c>
      <c r="R3709" t="s">
        <v>30</v>
      </c>
      <c r="S3709">
        <v>4.4000000000000004</v>
      </c>
      <c r="T3709">
        <f>YEAR(tblOrders[[#This Row],[Order Date]])</f>
        <v>2025</v>
      </c>
      <c r="U3709" t="str">
        <f>TEXT(tblOrders[[#This Row],[Order Date]],"mmm-yyyy")</f>
        <v>Feb-2025</v>
      </c>
      <c r="V3709" s="4">
        <f>tblOrders[[#This Row],[Profit]]/tblOrders[[#This Row],[Sales Amount]]</f>
        <v>0.31313131313131315</v>
      </c>
      <c r="W3709" t="str">
        <f>VLOOKUP(tblOrders[[#This Row],[City]],CityRegion,2,0)</f>
        <v>South</v>
      </c>
      <c r="X3709" t="str">
        <f>VLOOKUP(tblOrders[[#This Row],[City]],lookups!A:C,3,0)</f>
        <v>Kerala</v>
      </c>
    </row>
    <row r="3710" spans="1:24" x14ac:dyDescent="0.25">
      <c r="A3710" t="s">
        <v>5728</v>
      </c>
      <c r="B3710" s="1">
        <v>45901</v>
      </c>
      <c r="C3710" t="s">
        <v>744</v>
      </c>
      <c r="D3710" t="s">
        <v>21</v>
      </c>
      <c r="E3710" t="s">
        <v>101</v>
      </c>
      <c r="F3710" t="s">
        <v>102</v>
      </c>
      <c r="G3710" t="s">
        <v>24</v>
      </c>
      <c r="H3710" t="s">
        <v>103</v>
      </c>
      <c r="I3710" t="s">
        <v>26</v>
      </c>
      <c r="J3710" t="s">
        <v>45</v>
      </c>
      <c r="K3710">
        <v>4</v>
      </c>
      <c r="L3710">
        <v>120</v>
      </c>
      <c r="M3710">
        <v>0.15</v>
      </c>
      <c r="N3710">
        <v>408</v>
      </c>
      <c r="O3710">
        <v>96</v>
      </c>
      <c r="P3710" t="s">
        <v>28</v>
      </c>
      <c r="Q3710" t="s">
        <v>46</v>
      </c>
      <c r="R3710" t="s">
        <v>30</v>
      </c>
      <c r="S3710">
        <v>4.9000000000000004</v>
      </c>
      <c r="T3710">
        <f>YEAR(tblOrders[[#This Row],[Order Date]])</f>
        <v>2025</v>
      </c>
      <c r="U3710" t="str">
        <f>TEXT(tblOrders[[#This Row],[Order Date]],"mmm-yyyy")</f>
        <v>Sep-2025</v>
      </c>
      <c r="V3710" s="4">
        <f>tblOrders[[#This Row],[Profit]]/tblOrders[[#This Row],[Sales Amount]]</f>
        <v>0.23529411764705882</v>
      </c>
      <c r="W3710" t="str">
        <f>VLOOKUP(tblOrders[[#This Row],[City]],CityRegion,2,0)</f>
        <v>South</v>
      </c>
      <c r="X3710" t="str">
        <f>VLOOKUP(tblOrders[[#This Row],[City]],lookups!A:C,3,0)</f>
        <v>Karnataka</v>
      </c>
    </row>
    <row r="3711" spans="1:24" x14ac:dyDescent="0.25">
      <c r="A3711" t="s">
        <v>5729</v>
      </c>
      <c r="B3711" s="1">
        <v>46010</v>
      </c>
      <c r="C3711" t="s">
        <v>5730</v>
      </c>
      <c r="D3711" t="s">
        <v>21</v>
      </c>
      <c r="E3711" t="s">
        <v>114</v>
      </c>
      <c r="F3711" t="s">
        <v>115</v>
      </c>
      <c r="G3711" t="s">
        <v>42</v>
      </c>
      <c r="H3711" t="s">
        <v>116</v>
      </c>
      <c r="I3711" t="s">
        <v>84</v>
      </c>
      <c r="J3711" t="s">
        <v>27</v>
      </c>
      <c r="K3711">
        <v>5</v>
      </c>
      <c r="L3711">
        <v>12</v>
      </c>
      <c r="M3711">
        <v>0.05</v>
      </c>
      <c r="N3711">
        <v>57</v>
      </c>
      <c r="O3711">
        <v>27</v>
      </c>
      <c r="P3711" t="s">
        <v>28</v>
      </c>
      <c r="Q3711" t="s">
        <v>86</v>
      </c>
      <c r="R3711" t="s">
        <v>30</v>
      </c>
      <c r="S3711">
        <v>3.3</v>
      </c>
      <c r="T3711">
        <f>YEAR(tblOrders[[#This Row],[Order Date]])</f>
        <v>2025</v>
      </c>
      <c r="U3711" t="str">
        <f>TEXT(tblOrders[[#This Row],[Order Date]],"mmm-yyyy")</f>
        <v>Dec-2025</v>
      </c>
      <c r="V3711" s="4">
        <f>tblOrders[[#This Row],[Profit]]/tblOrders[[#This Row],[Sales Amount]]</f>
        <v>0.47368421052631576</v>
      </c>
      <c r="W3711" t="str">
        <f>VLOOKUP(tblOrders[[#This Row],[City]],CityRegion,2,0)</f>
        <v>West</v>
      </c>
      <c r="X3711" t="str">
        <f>VLOOKUP(tblOrders[[#This Row],[City]],lookups!A:C,3,0)</f>
        <v>Maharashtra</v>
      </c>
    </row>
    <row r="3712" spans="1:24" x14ac:dyDescent="0.25">
      <c r="A3712" t="s">
        <v>5731</v>
      </c>
      <c r="B3712" s="1">
        <v>45669</v>
      </c>
      <c r="C3712" t="s">
        <v>341</v>
      </c>
      <c r="D3712" t="s">
        <v>21</v>
      </c>
      <c r="E3712" t="s">
        <v>79</v>
      </c>
      <c r="F3712" t="s">
        <v>80</v>
      </c>
      <c r="G3712" t="s">
        <v>68</v>
      </c>
      <c r="H3712" t="s">
        <v>81</v>
      </c>
      <c r="I3712" t="s">
        <v>57</v>
      </c>
      <c r="J3712" t="s">
        <v>45</v>
      </c>
      <c r="K3712">
        <v>3</v>
      </c>
      <c r="L3712">
        <v>799</v>
      </c>
      <c r="M3712">
        <v>0.05</v>
      </c>
      <c r="N3712">
        <v>2277.15</v>
      </c>
      <c r="O3712">
        <v>417.15</v>
      </c>
      <c r="P3712" t="s">
        <v>28</v>
      </c>
      <c r="Q3712" t="s">
        <v>29</v>
      </c>
      <c r="R3712" t="s">
        <v>36</v>
      </c>
      <c r="S3712">
        <v>3.4</v>
      </c>
      <c r="T3712">
        <f>YEAR(tblOrders[[#This Row],[Order Date]])</f>
        <v>2025</v>
      </c>
      <c r="U3712" t="str">
        <f>TEXT(tblOrders[[#This Row],[Order Date]],"mmm-yyyy")</f>
        <v>Jan-2025</v>
      </c>
      <c r="V3712" s="4">
        <f>tblOrders[[#This Row],[Profit]]/tblOrders[[#This Row],[Sales Amount]]</f>
        <v>0.18318951320729859</v>
      </c>
      <c r="W3712" t="str">
        <f>VLOOKUP(tblOrders[[#This Row],[City]],CityRegion,2,0)</f>
        <v>South</v>
      </c>
      <c r="X3712" t="str">
        <f>VLOOKUP(tblOrders[[#This Row],[City]],lookups!A:C,3,0)</f>
        <v>Kerala</v>
      </c>
    </row>
    <row r="3713" spans="1:24" x14ac:dyDescent="0.25">
      <c r="A3713" t="s">
        <v>5732</v>
      </c>
      <c r="B3713" s="1">
        <v>45823</v>
      </c>
      <c r="C3713" t="s">
        <v>4803</v>
      </c>
      <c r="D3713" t="s">
        <v>21</v>
      </c>
      <c r="E3713" t="s">
        <v>108</v>
      </c>
      <c r="F3713" t="s">
        <v>109</v>
      </c>
      <c r="G3713" t="s">
        <v>62</v>
      </c>
      <c r="H3713" t="s">
        <v>110</v>
      </c>
      <c r="I3713" t="s">
        <v>139</v>
      </c>
      <c r="J3713" t="s">
        <v>45</v>
      </c>
      <c r="K3713">
        <v>2</v>
      </c>
      <c r="L3713">
        <v>110</v>
      </c>
      <c r="M3713">
        <v>0.2</v>
      </c>
      <c r="N3713">
        <v>176</v>
      </c>
      <c r="O3713">
        <v>40</v>
      </c>
      <c r="P3713" t="s">
        <v>28</v>
      </c>
      <c r="Q3713" t="s">
        <v>35</v>
      </c>
      <c r="R3713" t="s">
        <v>36</v>
      </c>
      <c r="S3713">
        <v>2.9</v>
      </c>
      <c r="T3713">
        <f>YEAR(tblOrders[[#This Row],[Order Date]])</f>
        <v>2025</v>
      </c>
      <c r="U3713" t="str">
        <f>TEXT(tblOrders[[#This Row],[Order Date]],"mmm-yyyy")</f>
        <v>Jun-2025</v>
      </c>
      <c r="V3713" s="4">
        <f>tblOrders[[#This Row],[Profit]]/tblOrders[[#This Row],[Sales Amount]]</f>
        <v>0.22727272727272727</v>
      </c>
      <c r="W3713" t="str">
        <f>VLOOKUP(tblOrders[[#This Row],[City]],CityRegion,2,0)</f>
        <v>South</v>
      </c>
      <c r="X3713" t="str">
        <f>VLOOKUP(tblOrders[[#This Row],[City]],lookups!A:C,3,0)</f>
        <v>Tamil Nadu</v>
      </c>
    </row>
    <row r="3714" spans="1:24" x14ac:dyDescent="0.25">
      <c r="A3714" t="s">
        <v>5733</v>
      </c>
      <c r="B3714" s="1">
        <v>45703</v>
      </c>
      <c r="C3714" t="s">
        <v>5734</v>
      </c>
      <c r="D3714" t="s">
        <v>39</v>
      </c>
      <c r="E3714" t="s">
        <v>73</v>
      </c>
      <c r="F3714" t="s">
        <v>74</v>
      </c>
      <c r="G3714" t="s">
        <v>68</v>
      </c>
      <c r="H3714" t="s">
        <v>75</v>
      </c>
      <c r="I3714" t="s">
        <v>44</v>
      </c>
      <c r="J3714" t="s">
        <v>34</v>
      </c>
      <c r="K3714">
        <v>1</v>
      </c>
      <c r="L3714">
        <v>65</v>
      </c>
      <c r="M3714">
        <v>0.05</v>
      </c>
      <c r="N3714">
        <v>61.75</v>
      </c>
      <c r="O3714">
        <v>23.75</v>
      </c>
      <c r="P3714" t="s">
        <v>111</v>
      </c>
      <c r="Q3714" t="s">
        <v>46</v>
      </c>
      <c r="R3714" t="s">
        <v>36</v>
      </c>
      <c r="S3714">
        <v>4.5999999999999996</v>
      </c>
      <c r="T3714">
        <f>YEAR(tblOrders[[#This Row],[Order Date]])</f>
        <v>2025</v>
      </c>
      <c r="U3714" t="str">
        <f>TEXT(tblOrders[[#This Row],[Order Date]],"mmm-yyyy")</f>
        <v>Feb-2025</v>
      </c>
      <c r="V3714" s="4">
        <f>tblOrders[[#This Row],[Profit]]/tblOrders[[#This Row],[Sales Amount]]</f>
        <v>0.38461538461538464</v>
      </c>
      <c r="W3714" t="str">
        <f>VLOOKUP(tblOrders[[#This Row],[City]],CityRegion,2,0)</f>
        <v>South</v>
      </c>
      <c r="X3714" t="str">
        <f>VLOOKUP(tblOrders[[#This Row],[City]],lookups!A:C,3,0)</f>
        <v>Kerala</v>
      </c>
    </row>
    <row r="3715" spans="1:24" x14ac:dyDescent="0.25">
      <c r="A3715" t="s">
        <v>5735</v>
      </c>
      <c r="B3715" s="1">
        <v>46000</v>
      </c>
      <c r="C3715" t="s">
        <v>622</v>
      </c>
      <c r="D3715" t="s">
        <v>21</v>
      </c>
      <c r="E3715" t="s">
        <v>66</v>
      </c>
      <c r="F3715" t="s">
        <v>67</v>
      </c>
      <c r="G3715" t="s">
        <v>68</v>
      </c>
      <c r="H3715" t="s">
        <v>69</v>
      </c>
      <c r="I3715" t="s">
        <v>33</v>
      </c>
      <c r="J3715" t="s">
        <v>34</v>
      </c>
      <c r="K3715">
        <v>3</v>
      </c>
      <c r="L3715">
        <v>149</v>
      </c>
      <c r="M3715">
        <v>0.15</v>
      </c>
      <c r="N3715">
        <v>379.95</v>
      </c>
      <c r="O3715">
        <v>94.95</v>
      </c>
      <c r="P3715" t="s">
        <v>28</v>
      </c>
      <c r="Q3715" t="s">
        <v>35</v>
      </c>
      <c r="R3715" t="s">
        <v>36</v>
      </c>
      <c r="S3715">
        <v>3.8</v>
      </c>
      <c r="T3715">
        <f>YEAR(tblOrders[[#This Row],[Order Date]])</f>
        <v>2025</v>
      </c>
      <c r="U3715" t="str">
        <f>TEXT(tblOrders[[#This Row],[Order Date]],"mmm-yyyy")</f>
        <v>Dec-2025</v>
      </c>
      <c r="V3715" s="4">
        <f>tblOrders[[#This Row],[Profit]]/tblOrders[[#This Row],[Sales Amount]]</f>
        <v>0.24990130280300041</v>
      </c>
      <c r="W3715" t="str">
        <f>VLOOKUP(tblOrders[[#This Row],[City]],CityRegion,2,0)</f>
        <v>North</v>
      </c>
      <c r="X3715" t="str">
        <f>VLOOKUP(tblOrders[[#This Row],[City]],lookups!A:C,3,0)</f>
        <v>Delhi</v>
      </c>
    </row>
    <row r="3716" spans="1:24" x14ac:dyDescent="0.25">
      <c r="A3716" t="s">
        <v>5736</v>
      </c>
      <c r="B3716" s="1">
        <v>45808</v>
      </c>
      <c r="C3716" t="s">
        <v>2296</v>
      </c>
      <c r="D3716" t="s">
        <v>21</v>
      </c>
      <c r="E3716" t="s">
        <v>79</v>
      </c>
      <c r="F3716" t="s">
        <v>80</v>
      </c>
      <c r="G3716" t="s">
        <v>68</v>
      </c>
      <c r="H3716" t="s">
        <v>81</v>
      </c>
      <c r="I3716" t="s">
        <v>84</v>
      </c>
      <c r="J3716" t="s">
        <v>27</v>
      </c>
      <c r="K3716">
        <v>2</v>
      </c>
      <c r="L3716">
        <v>799</v>
      </c>
      <c r="M3716">
        <v>0.1</v>
      </c>
      <c r="N3716">
        <v>1438.2</v>
      </c>
      <c r="O3716">
        <v>198.2</v>
      </c>
      <c r="P3716" t="s">
        <v>28</v>
      </c>
      <c r="Q3716" t="s">
        <v>35</v>
      </c>
      <c r="R3716" t="s">
        <v>36</v>
      </c>
      <c r="S3716">
        <v>4.2</v>
      </c>
      <c r="T3716">
        <f>YEAR(tblOrders[[#This Row],[Order Date]])</f>
        <v>2025</v>
      </c>
      <c r="U3716" t="str">
        <f>TEXT(tblOrders[[#This Row],[Order Date]],"mmm-yyyy")</f>
        <v>May-2025</v>
      </c>
      <c r="V3716" s="4">
        <f>tblOrders[[#This Row],[Profit]]/tblOrders[[#This Row],[Sales Amount]]</f>
        <v>0.13781115282992629</v>
      </c>
      <c r="W3716" t="str">
        <f>VLOOKUP(tblOrders[[#This Row],[City]],CityRegion,2,0)</f>
        <v>West</v>
      </c>
      <c r="X3716" t="str">
        <f>VLOOKUP(tblOrders[[#This Row],[City]],lookups!A:C,3,0)</f>
        <v>Maharashtra</v>
      </c>
    </row>
    <row r="3717" spans="1:24" x14ac:dyDescent="0.25">
      <c r="A3717" t="s">
        <v>5737</v>
      </c>
      <c r="B3717" s="1">
        <v>45776</v>
      </c>
      <c r="C3717" t="s">
        <v>2923</v>
      </c>
      <c r="D3717" t="s">
        <v>21</v>
      </c>
      <c r="E3717" t="s">
        <v>55</v>
      </c>
      <c r="F3717" t="s">
        <v>56</v>
      </c>
      <c r="G3717" t="s">
        <v>24</v>
      </c>
      <c r="H3717" t="s">
        <v>51</v>
      </c>
      <c r="I3717" t="s">
        <v>52</v>
      </c>
      <c r="J3717" t="s">
        <v>34</v>
      </c>
      <c r="K3717">
        <v>2</v>
      </c>
      <c r="L3717">
        <v>42</v>
      </c>
      <c r="M3717">
        <v>0.2</v>
      </c>
      <c r="N3717">
        <v>67.2</v>
      </c>
      <c r="O3717">
        <v>19.2</v>
      </c>
      <c r="P3717" t="s">
        <v>28</v>
      </c>
      <c r="Q3717" t="s">
        <v>86</v>
      </c>
      <c r="R3717" t="s">
        <v>36</v>
      </c>
      <c r="S3717">
        <v>3.5</v>
      </c>
      <c r="T3717">
        <f>YEAR(tblOrders[[#This Row],[Order Date]])</f>
        <v>2025</v>
      </c>
      <c r="U3717" t="str">
        <f>TEXT(tblOrders[[#This Row],[Order Date]],"mmm-yyyy")</f>
        <v>Apr-2025</v>
      </c>
      <c r="V3717" s="4">
        <f>tblOrders[[#This Row],[Profit]]/tblOrders[[#This Row],[Sales Amount]]</f>
        <v>0.2857142857142857</v>
      </c>
      <c r="W3717" t="str">
        <f>VLOOKUP(tblOrders[[#This Row],[City]],CityRegion,2,0)</f>
        <v>South</v>
      </c>
      <c r="X3717" t="str">
        <f>VLOOKUP(tblOrders[[#This Row],[City]],lookups!A:C,3,0)</f>
        <v>Kerala</v>
      </c>
    </row>
    <row r="3718" spans="1:24" x14ac:dyDescent="0.25">
      <c r="A3718" t="s">
        <v>5738</v>
      </c>
      <c r="B3718" s="1">
        <v>46001</v>
      </c>
      <c r="C3718" t="s">
        <v>2646</v>
      </c>
      <c r="D3718" t="s">
        <v>39</v>
      </c>
      <c r="E3718" t="s">
        <v>101</v>
      </c>
      <c r="F3718" t="s">
        <v>102</v>
      </c>
      <c r="G3718" t="s">
        <v>24</v>
      </c>
      <c r="H3718" t="s">
        <v>103</v>
      </c>
      <c r="I3718" t="s">
        <v>139</v>
      </c>
      <c r="J3718" t="s">
        <v>27</v>
      </c>
      <c r="K3718">
        <v>5</v>
      </c>
      <c r="L3718">
        <v>120</v>
      </c>
      <c r="M3718">
        <v>0.05</v>
      </c>
      <c r="N3718">
        <v>570</v>
      </c>
      <c r="O3718">
        <v>180</v>
      </c>
      <c r="P3718" t="s">
        <v>28</v>
      </c>
      <c r="Q3718" t="s">
        <v>29</v>
      </c>
      <c r="R3718" t="s">
        <v>30</v>
      </c>
      <c r="S3718">
        <v>4.8</v>
      </c>
      <c r="T3718">
        <f>YEAR(tblOrders[[#This Row],[Order Date]])</f>
        <v>2025</v>
      </c>
      <c r="U3718" t="str">
        <f>TEXT(tblOrders[[#This Row],[Order Date]],"mmm-yyyy")</f>
        <v>Dec-2025</v>
      </c>
      <c r="V3718" s="4">
        <f>tblOrders[[#This Row],[Profit]]/tblOrders[[#This Row],[Sales Amount]]</f>
        <v>0.31578947368421051</v>
      </c>
      <c r="W3718" t="str">
        <f>VLOOKUP(tblOrders[[#This Row],[City]],CityRegion,2,0)</f>
        <v>South</v>
      </c>
      <c r="X3718" t="str">
        <f>VLOOKUP(tblOrders[[#This Row],[City]],lookups!A:C,3,0)</f>
        <v>Tamil Nadu</v>
      </c>
    </row>
    <row r="3719" spans="1:24" x14ac:dyDescent="0.25">
      <c r="A3719" t="s">
        <v>5739</v>
      </c>
      <c r="B3719" s="1">
        <v>46019</v>
      </c>
      <c r="C3719" t="s">
        <v>194</v>
      </c>
      <c r="D3719" t="s">
        <v>21</v>
      </c>
      <c r="E3719" t="s">
        <v>22</v>
      </c>
      <c r="F3719" t="s">
        <v>23</v>
      </c>
      <c r="G3719" t="s">
        <v>24</v>
      </c>
      <c r="H3719" t="s">
        <v>25</v>
      </c>
      <c r="I3719" t="s">
        <v>57</v>
      </c>
      <c r="J3719" t="s">
        <v>34</v>
      </c>
      <c r="K3719">
        <v>4</v>
      </c>
      <c r="L3719">
        <v>190</v>
      </c>
      <c r="M3719">
        <v>0.15</v>
      </c>
      <c r="N3719">
        <v>646</v>
      </c>
      <c r="O3719">
        <v>146</v>
      </c>
      <c r="P3719" t="s">
        <v>148</v>
      </c>
      <c r="Q3719" t="s">
        <v>86</v>
      </c>
      <c r="R3719" t="s">
        <v>36</v>
      </c>
      <c r="S3719">
        <v>4.9000000000000004</v>
      </c>
      <c r="T3719">
        <f>YEAR(tblOrders[[#This Row],[Order Date]])</f>
        <v>2025</v>
      </c>
      <c r="U3719" t="str">
        <f>TEXT(tblOrders[[#This Row],[Order Date]],"mmm-yyyy")</f>
        <v>Dec-2025</v>
      </c>
      <c r="V3719" s="4">
        <f>tblOrders[[#This Row],[Profit]]/tblOrders[[#This Row],[Sales Amount]]</f>
        <v>0.2260061919504644</v>
      </c>
      <c r="W3719" t="str">
        <f>VLOOKUP(tblOrders[[#This Row],[City]],CityRegion,2,0)</f>
        <v>South</v>
      </c>
      <c r="X3719" t="str">
        <f>VLOOKUP(tblOrders[[#This Row],[City]],lookups!A:C,3,0)</f>
        <v>Kerala</v>
      </c>
    </row>
    <row r="3720" spans="1:24" x14ac:dyDescent="0.25">
      <c r="A3720" t="s">
        <v>5740</v>
      </c>
      <c r="B3720" s="1">
        <v>45884</v>
      </c>
      <c r="C3720" t="s">
        <v>2528</v>
      </c>
      <c r="D3720" t="s">
        <v>21</v>
      </c>
      <c r="E3720" t="s">
        <v>55</v>
      </c>
      <c r="F3720" t="s">
        <v>56</v>
      </c>
      <c r="G3720" t="s">
        <v>24</v>
      </c>
      <c r="H3720" t="s">
        <v>51</v>
      </c>
      <c r="I3720" t="s">
        <v>76</v>
      </c>
      <c r="J3720" t="s">
        <v>45</v>
      </c>
      <c r="K3720">
        <v>4</v>
      </c>
      <c r="L3720">
        <v>42</v>
      </c>
      <c r="M3720">
        <v>0.15</v>
      </c>
      <c r="N3720">
        <v>142.80000000000001</v>
      </c>
      <c r="O3720">
        <v>46.8</v>
      </c>
      <c r="P3720" t="s">
        <v>28</v>
      </c>
      <c r="Q3720" t="s">
        <v>29</v>
      </c>
      <c r="R3720" t="s">
        <v>30</v>
      </c>
      <c r="S3720">
        <v>3.4</v>
      </c>
      <c r="T3720">
        <f>YEAR(tblOrders[[#This Row],[Order Date]])</f>
        <v>2025</v>
      </c>
      <c r="U3720" t="str">
        <f>TEXT(tblOrders[[#This Row],[Order Date]],"mmm-yyyy")</f>
        <v>Aug-2025</v>
      </c>
      <c r="V3720" s="4">
        <f>tblOrders[[#This Row],[Profit]]/tblOrders[[#This Row],[Sales Amount]]</f>
        <v>0.32773109243697474</v>
      </c>
      <c r="W3720" t="str">
        <f>VLOOKUP(tblOrders[[#This Row],[City]],CityRegion,2,0)</f>
        <v>South</v>
      </c>
      <c r="X3720" t="str">
        <f>VLOOKUP(tblOrders[[#This Row],[City]],lookups!A:C,3,0)</f>
        <v>Kerala</v>
      </c>
    </row>
    <row r="3721" spans="1:24" x14ac:dyDescent="0.25">
      <c r="A3721" t="s">
        <v>5741</v>
      </c>
      <c r="B3721" s="1">
        <v>45948</v>
      </c>
      <c r="C3721" t="s">
        <v>158</v>
      </c>
      <c r="D3721" t="s">
        <v>21</v>
      </c>
      <c r="E3721" t="s">
        <v>79</v>
      </c>
      <c r="F3721" t="s">
        <v>80</v>
      </c>
      <c r="G3721" t="s">
        <v>68</v>
      </c>
      <c r="H3721" t="s">
        <v>81</v>
      </c>
      <c r="I3721" t="s">
        <v>26</v>
      </c>
      <c r="J3721" t="s">
        <v>45</v>
      </c>
      <c r="K3721">
        <v>4</v>
      </c>
      <c r="L3721">
        <v>799</v>
      </c>
      <c r="M3721">
        <v>0</v>
      </c>
      <c r="N3721">
        <v>3196</v>
      </c>
      <c r="O3721">
        <v>716</v>
      </c>
      <c r="P3721" t="s">
        <v>28</v>
      </c>
      <c r="Q3721" t="s">
        <v>35</v>
      </c>
      <c r="R3721" t="s">
        <v>36</v>
      </c>
      <c r="S3721">
        <v>3.8</v>
      </c>
      <c r="T3721">
        <f>YEAR(tblOrders[[#This Row],[Order Date]])</f>
        <v>2025</v>
      </c>
      <c r="U3721" t="str">
        <f>TEXT(tblOrders[[#This Row],[Order Date]],"mmm-yyyy")</f>
        <v>Oct-2025</v>
      </c>
      <c r="V3721" s="4">
        <f>tblOrders[[#This Row],[Profit]]/tblOrders[[#This Row],[Sales Amount]]</f>
        <v>0.22403003754693368</v>
      </c>
      <c r="W3721" t="str">
        <f>VLOOKUP(tblOrders[[#This Row],[City]],CityRegion,2,0)</f>
        <v>South</v>
      </c>
      <c r="X3721" t="str">
        <f>VLOOKUP(tblOrders[[#This Row],[City]],lookups!A:C,3,0)</f>
        <v>Karnataka</v>
      </c>
    </row>
    <row r="3722" spans="1:24" x14ac:dyDescent="0.25">
      <c r="A3722" t="s">
        <v>5742</v>
      </c>
      <c r="B3722" s="1">
        <v>45665</v>
      </c>
      <c r="C3722" t="s">
        <v>4558</v>
      </c>
      <c r="D3722" t="s">
        <v>39</v>
      </c>
      <c r="E3722" t="s">
        <v>108</v>
      </c>
      <c r="F3722" t="s">
        <v>109</v>
      </c>
      <c r="G3722" t="s">
        <v>62</v>
      </c>
      <c r="H3722" t="s">
        <v>110</v>
      </c>
      <c r="I3722" t="s">
        <v>33</v>
      </c>
      <c r="J3722" t="s">
        <v>34</v>
      </c>
      <c r="K3722">
        <v>4</v>
      </c>
      <c r="L3722">
        <v>110</v>
      </c>
      <c r="M3722">
        <v>0.1</v>
      </c>
      <c r="N3722">
        <v>396</v>
      </c>
      <c r="O3722">
        <v>124</v>
      </c>
      <c r="P3722" t="s">
        <v>28</v>
      </c>
      <c r="Q3722" t="s">
        <v>29</v>
      </c>
      <c r="R3722" t="s">
        <v>36</v>
      </c>
      <c r="S3722">
        <v>3.5</v>
      </c>
      <c r="T3722">
        <f>YEAR(tblOrders[[#This Row],[Order Date]])</f>
        <v>2025</v>
      </c>
      <c r="U3722" t="str">
        <f>TEXT(tblOrders[[#This Row],[Order Date]],"mmm-yyyy")</f>
        <v>Jan-2025</v>
      </c>
      <c r="V3722" s="4">
        <f>tblOrders[[#This Row],[Profit]]/tblOrders[[#This Row],[Sales Amount]]</f>
        <v>0.31313131313131315</v>
      </c>
      <c r="W3722" t="str">
        <f>VLOOKUP(tblOrders[[#This Row],[City]],CityRegion,2,0)</f>
        <v>North</v>
      </c>
      <c r="X3722" t="str">
        <f>VLOOKUP(tblOrders[[#This Row],[City]],lookups!A:C,3,0)</f>
        <v>Delhi</v>
      </c>
    </row>
    <row r="3723" spans="1:24" x14ac:dyDescent="0.25">
      <c r="A3723" t="s">
        <v>5743</v>
      </c>
      <c r="B3723" s="1">
        <v>45776</v>
      </c>
      <c r="C3723" t="s">
        <v>812</v>
      </c>
      <c r="D3723" t="s">
        <v>21</v>
      </c>
      <c r="E3723" t="s">
        <v>94</v>
      </c>
      <c r="F3723" t="s">
        <v>95</v>
      </c>
      <c r="G3723" t="s">
        <v>68</v>
      </c>
      <c r="H3723" t="s">
        <v>96</v>
      </c>
      <c r="I3723" t="s">
        <v>130</v>
      </c>
      <c r="J3723" t="s">
        <v>27</v>
      </c>
      <c r="K3723">
        <v>1</v>
      </c>
      <c r="L3723">
        <v>89</v>
      </c>
      <c r="M3723">
        <v>0.1</v>
      </c>
      <c r="N3723">
        <v>80.099999999999994</v>
      </c>
      <c r="O3723">
        <v>25.1</v>
      </c>
      <c r="P3723" t="s">
        <v>28</v>
      </c>
      <c r="Q3723" t="s">
        <v>29</v>
      </c>
      <c r="R3723" t="s">
        <v>30</v>
      </c>
      <c r="S3723">
        <v>4.5999999999999996</v>
      </c>
      <c r="T3723">
        <f>YEAR(tblOrders[[#This Row],[Order Date]])</f>
        <v>2025</v>
      </c>
      <c r="U3723" t="str">
        <f>TEXT(tblOrders[[#This Row],[Order Date]],"mmm-yyyy")</f>
        <v>Apr-2025</v>
      </c>
      <c r="V3723" s="4">
        <f>tblOrders[[#This Row],[Profit]]/tblOrders[[#This Row],[Sales Amount]]</f>
        <v>0.31335830212234711</v>
      </c>
      <c r="W3723" t="str">
        <f>VLOOKUP(tblOrders[[#This Row],[City]],CityRegion,2,0)</f>
        <v>West</v>
      </c>
      <c r="X3723" t="str">
        <f>VLOOKUP(tblOrders[[#This Row],[City]],lookups!A:C,3,0)</f>
        <v>Maharashtra</v>
      </c>
    </row>
    <row r="3724" spans="1:24" x14ac:dyDescent="0.25">
      <c r="A3724" t="s">
        <v>5744</v>
      </c>
      <c r="B3724" s="1">
        <v>45866</v>
      </c>
      <c r="C3724" t="s">
        <v>761</v>
      </c>
      <c r="D3724" t="s">
        <v>21</v>
      </c>
      <c r="E3724" t="s">
        <v>40</v>
      </c>
      <c r="F3724" t="s">
        <v>41</v>
      </c>
      <c r="G3724" t="s">
        <v>42</v>
      </c>
      <c r="H3724" t="s">
        <v>43</v>
      </c>
      <c r="I3724" t="s">
        <v>52</v>
      </c>
      <c r="J3724" t="s">
        <v>45</v>
      </c>
      <c r="K3724">
        <v>3</v>
      </c>
      <c r="L3724">
        <v>18</v>
      </c>
      <c r="M3724">
        <v>0.05</v>
      </c>
      <c r="N3724">
        <v>51.3</v>
      </c>
      <c r="O3724">
        <v>24.3</v>
      </c>
      <c r="P3724" t="s">
        <v>28</v>
      </c>
      <c r="Q3724" t="s">
        <v>35</v>
      </c>
      <c r="R3724" t="s">
        <v>36</v>
      </c>
      <c r="S3724">
        <v>3.3</v>
      </c>
      <c r="T3724">
        <f>YEAR(tblOrders[[#This Row],[Order Date]])</f>
        <v>2025</v>
      </c>
      <c r="U3724" t="str">
        <f>TEXT(tblOrders[[#This Row],[Order Date]],"mmm-yyyy")</f>
        <v>Jul-2025</v>
      </c>
      <c r="V3724" s="4">
        <f>tblOrders[[#This Row],[Profit]]/tblOrders[[#This Row],[Sales Amount]]</f>
        <v>0.47368421052631582</v>
      </c>
      <c r="W3724" t="str">
        <f>VLOOKUP(tblOrders[[#This Row],[City]],CityRegion,2,0)</f>
        <v>South</v>
      </c>
      <c r="X3724" t="str">
        <f>VLOOKUP(tblOrders[[#This Row],[City]],lookups!A:C,3,0)</f>
        <v>Kerala</v>
      </c>
    </row>
    <row r="3725" spans="1:24" x14ac:dyDescent="0.25">
      <c r="A3725" t="s">
        <v>5745</v>
      </c>
      <c r="B3725" s="1">
        <v>45748</v>
      </c>
      <c r="C3725" t="s">
        <v>5746</v>
      </c>
      <c r="D3725" t="s">
        <v>21</v>
      </c>
      <c r="E3725" t="s">
        <v>60</v>
      </c>
      <c r="F3725" t="s">
        <v>61</v>
      </c>
      <c r="G3725" t="s">
        <v>62</v>
      </c>
      <c r="H3725" t="s">
        <v>63</v>
      </c>
      <c r="I3725" t="s">
        <v>139</v>
      </c>
      <c r="J3725" t="s">
        <v>45</v>
      </c>
      <c r="K3725">
        <v>1</v>
      </c>
      <c r="L3725">
        <v>45</v>
      </c>
      <c r="M3725">
        <v>0.1</v>
      </c>
      <c r="N3725">
        <v>40.5</v>
      </c>
      <c r="O3725">
        <v>14.5</v>
      </c>
      <c r="P3725" t="s">
        <v>28</v>
      </c>
      <c r="Q3725" t="s">
        <v>35</v>
      </c>
      <c r="R3725" t="s">
        <v>36</v>
      </c>
      <c r="S3725">
        <v>4.0999999999999996</v>
      </c>
      <c r="T3725">
        <f>YEAR(tblOrders[[#This Row],[Order Date]])</f>
        <v>2025</v>
      </c>
      <c r="U3725" t="str">
        <f>TEXT(tblOrders[[#This Row],[Order Date]],"mmm-yyyy")</f>
        <v>Apr-2025</v>
      </c>
      <c r="V3725" s="4">
        <f>tblOrders[[#This Row],[Profit]]/tblOrders[[#This Row],[Sales Amount]]</f>
        <v>0.35802469135802467</v>
      </c>
      <c r="W3725" t="str">
        <f>VLOOKUP(tblOrders[[#This Row],[City]],CityRegion,2,0)</f>
        <v>South</v>
      </c>
      <c r="X3725" t="str">
        <f>VLOOKUP(tblOrders[[#This Row],[City]],lookups!A:C,3,0)</f>
        <v>Tamil Nadu</v>
      </c>
    </row>
    <row r="3726" spans="1:24" x14ac:dyDescent="0.25">
      <c r="A3726" t="s">
        <v>5747</v>
      </c>
      <c r="B3726" s="1">
        <v>46010</v>
      </c>
      <c r="C3726" t="s">
        <v>4261</v>
      </c>
      <c r="D3726" t="s">
        <v>21</v>
      </c>
      <c r="E3726" t="s">
        <v>94</v>
      </c>
      <c r="F3726" t="s">
        <v>95</v>
      </c>
      <c r="G3726" t="s">
        <v>68</v>
      </c>
      <c r="H3726" t="s">
        <v>96</v>
      </c>
      <c r="I3726" t="s">
        <v>52</v>
      </c>
      <c r="J3726" t="s">
        <v>27</v>
      </c>
      <c r="K3726">
        <v>2</v>
      </c>
      <c r="L3726">
        <v>89</v>
      </c>
      <c r="M3726">
        <v>0</v>
      </c>
      <c r="N3726">
        <v>178</v>
      </c>
      <c r="O3726">
        <v>68</v>
      </c>
      <c r="P3726" t="s">
        <v>85</v>
      </c>
      <c r="Q3726" t="s">
        <v>35</v>
      </c>
      <c r="R3726" t="s">
        <v>36</v>
      </c>
      <c r="S3726">
        <v>4.4000000000000004</v>
      </c>
      <c r="T3726">
        <f>YEAR(tblOrders[[#This Row],[Order Date]])</f>
        <v>2025</v>
      </c>
      <c r="U3726" t="str">
        <f>TEXT(tblOrders[[#This Row],[Order Date]],"mmm-yyyy")</f>
        <v>Dec-2025</v>
      </c>
      <c r="V3726" s="4">
        <f>tblOrders[[#This Row],[Profit]]/tblOrders[[#This Row],[Sales Amount]]</f>
        <v>0.38202247191011235</v>
      </c>
      <c r="W3726" t="str">
        <f>VLOOKUP(tblOrders[[#This Row],[City]],CityRegion,2,0)</f>
        <v>South</v>
      </c>
      <c r="X3726" t="str">
        <f>VLOOKUP(tblOrders[[#This Row],[City]],lookups!A:C,3,0)</f>
        <v>Kerala</v>
      </c>
    </row>
    <row r="3727" spans="1:24" x14ac:dyDescent="0.25">
      <c r="A3727" t="s">
        <v>5748</v>
      </c>
      <c r="B3727" s="1">
        <v>45699</v>
      </c>
      <c r="C3727" t="s">
        <v>1171</v>
      </c>
      <c r="D3727" t="s">
        <v>21</v>
      </c>
      <c r="E3727" t="s">
        <v>114</v>
      </c>
      <c r="F3727" t="s">
        <v>115</v>
      </c>
      <c r="G3727" t="s">
        <v>42</v>
      </c>
      <c r="H3727" t="s">
        <v>116</v>
      </c>
      <c r="I3727" t="s">
        <v>84</v>
      </c>
      <c r="J3727" t="s">
        <v>34</v>
      </c>
      <c r="K3727">
        <v>5</v>
      </c>
      <c r="L3727">
        <v>12</v>
      </c>
      <c r="M3727">
        <v>0.15</v>
      </c>
      <c r="N3727">
        <v>51</v>
      </c>
      <c r="O3727">
        <v>21</v>
      </c>
      <c r="P3727" t="s">
        <v>28</v>
      </c>
      <c r="Q3727" t="s">
        <v>46</v>
      </c>
      <c r="R3727" t="s">
        <v>36</v>
      </c>
      <c r="S3727">
        <v>3.3</v>
      </c>
      <c r="T3727">
        <f>YEAR(tblOrders[[#This Row],[Order Date]])</f>
        <v>2025</v>
      </c>
      <c r="U3727" t="str">
        <f>TEXT(tblOrders[[#This Row],[Order Date]],"mmm-yyyy")</f>
        <v>Feb-2025</v>
      </c>
      <c r="V3727" s="4">
        <f>tblOrders[[#This Row],[Profit]]/tblOrders[[#This Row],[Sales Amount]]</f>
        <v>0.41176470588235292</v>
      </c>
      <c r="W3727" t="str">
        <f>VLOOKUP(tblOrders[[#This Row],[City]],CityRegion,2,0)</f>
        <v>West</v>
      </c>
      <c r="X3727" t="str">
        <f>VLOOKUP(tblOrders[[#This Row],[City]],lookups!A:C,3,0)</f>
        <v>Maharashtra</v>
      </c>
    </row>
    <row r="3728" spans="1:24" x14ac:dyDescent="0.25">
      <c r="A3728" t="s">
        <v>5749</v>
      </c>
      <c r="B3728" s="1">
        <v>45727</v>
      </c>
      <c r="C3728" t="s">
        <v>3272</v>
      </c>
      <c r="D3728" t="s">
        <v>21</v>
      </c>
      <c r="E3728" t="s">
        <v>114</v>
      </c>
      <c r="F3728" t="s">
        <v>115</v>
      </c>
      <c r="G3728" t="s">
        <v>42</v>
      </c>
      <c r="H3728" t="s">
        <v>116</v>
      </c>
      <c r="I3728" t="s">
        <v>70</v>
      </c>
      <c r="J3728" t="s">
        <v>27</v>
      </c>
      <c r="K3728">
        <v>2</v>
      </c>
      <c r="L3728">
        <v>12</v>
      </c>
      <c r="M3728">
        <v>0.2</v>
      </c>
      <c r="N3728">
        <v>19.2</v>
      </c>
      <c r="O3728">
        <v>7.2</v>
      </c>
      <c r="P3728" t="s">
        <v>28</v>
      </c>
      <c r="Q3728" t="s">
        <v>35</v>
      </c>
      <c r="R3728" t="s">
        <v>123</v>
      </c>
      <c r="S3728">
        <v>4</v>
      </c>
      <c r="T3728">
        <f>YEAR(tblOrders[[#This Row],[Order Date]])</f>
        <v>2025</v>
      </c>
      <c r="U3728" t="str">
        <f>TEXT(tblOrders[[#This Row],[Order Date]],"mmm-yyyy")</f>
        <v>Mar-2025</v>
      </c>
      <c r="V3728" s="4">
        <f>tblOrders[[#This Row],[Profit]]/tblOrders[[#This Row],[Sales Amount]]</f>
        <v>0.375</v>
      </c>
      <c r="W3728" t="str">
        <f>VLOOKUP(tblOrders[[#This Row],[City]],CityRegion,2,0)</f>
        <v>South</v>
      </c>
      <c r="X3728" t="str">
        <f>VLOOKUP(tblOrders[[#This Row],[City]],lookups!A:C,3,0)</f>
        <v>Telengana</v>
      </c>
    </row>
    <row r="3729" spans="1:24" x14ac:dyDescent="0.25">
      <c r="A3729" t="s">
        <v>5750</v>
      </c>
      <c r="B3729" s="1">
        <v>45689</v>
      </c>
      <c r="C3729" t="s">
        <v>5751</v>
      </c>
      <c r="D3729" t="s">
        <v>21</v>
      </c>
      <c r="E3729" t="s">
        <v>66</v>
      </c>
      <c r="F3729" t="s">
        <v>67</v>
      </c>
      <c r="G3729" t="s">
        <v>68</v>
      </c>
      <c r="H3729" t="s">
        <v>69</v>
      </c>
      <c r="I3729" t="s">
        <v>130</v>
      </c>
      <c r="J3729" t="s">
        <v>27</v>
      </c>
      <c r="K3729">
        <v>5</v>
      </c>
      <c r="L3729">
        <v>149</v>
      </c>
      <c r="M3729">
        <v>0.15</v>
      </c>
      <c r="N3729">
        <v>633.25</v>
      </c>
      <c r="O3729">
        <v>158.25</v>
      </c>
      <c r="P3729" t="s">
        <v>28</v>
      </c>
      <c r="Q3729" t="s">
        <v>29</v>
      </c>
      <c r="R3729" t="s">
        <v>30</v>
      </c>
      <c r="S3729">
        <v>2.9</v>
      </c>
      <c r="T3729">
        <f>YEAR(tblOrders[[#This Row],[Order Date]])</f>
        <v>2025</v>
      </c>
      <c r="U3729" t="str">
        <f>TEXT(tblOrders[[#This Row],[Order Date]],"mmm-yyyy")</f>
        <v>Feb-2025</v>
      </c>
      <c r="V3729" s="4">
        <f>tblOrders[[#This Row],[Profit]]/tblOrders[[#This Row],[Sales Amount]]</f>
        <v>0.24990130280300041</v>
      </c>
      <c r="W3729" t="str">
        <f>VLOOKUP(tblOrders[[#This Row],[City]],CityRegion,2,0)</f>
        <v>West</v>
      </c>
      <c r="X3729" t="str">
        <f>VLOOKUP(tblOrders[[#This Row],[City]],lookups!A:C,3,0)</f>
        <v>Maharashtra</v>
      </c>
    </row>
    <row r="3730" spans="1:24" x14ac:dyDescent="0.25">
      <c r="A3730" t="s">
        <v>5752</v>
      </c>
      <c r="B3730" s="1">
        <v>45724</v>
      </c>
      <c r="C3730" t="s">
        <v>5753</v>
      </c>
      <c r="D3730" t="s">
        <v>21</v>
      </c>
      <c r="E3730" t="s">
        <v>60</v>
      </c>
      <c r="F3730" t="s">
        <v>61</v>
      </c>
      <c r="G3730" t="s">
        <v>62</v>
      </c>
      <c r="H3730" t="s">
        <v>63</v>
      </c>
      <c r="I3730" t="s">
        <v>26</v>
      </c>
      <c r="J3730" t="s">
        <v>45</v>
      </c>
      <c r="K3730">
        <v>2</v>
      </c>
      <c r="L3730">
        <v>45</v>
      </c>
      <c r="M3730">
        <v>0</v>
      </c>
      <c r="N3730">
        <v>90</v>
      </c>
      <c r="O3730">
        <v>38</v>
      </c>
      <c r="P3730" t="s">
        <v>28</v>
      </c>
      <c r="Q3730" t="s">
        <v>29</v>
      </c>
      <c r="R3730" t="s">
        <v>36</v>
      </c>
      <c r="S3730">
        <v>3</v>
      </c>
      <c r="T3730">
        <f>YEAR(tblOrders[[#This Row],[Order Date]])</f>
        <v>2025</v>
      </c>
      <c r="U3730" t="str">
        <f>TEXT(tblOrders[[#This Row],[Order Date]],"mmm-yyyy")</f>
        <v>Mar-2025</v>
      </c>
      <c r="V3730" s="4">
        <f>tblOrders[[#This Row],[Profit]]/tblOrders[[#This Row],[Sales Amount]]</f>
        <v>0.42222222222222222</v>
      </c>
      <c r="W3730" t="str">
        <f>VLOOKUP(tblOrders[[#This Row],[City]],CityRegion,2,0)</f>
        <v>South</v>
      </c>
      <c r="X3730" t="str">
        <f>VLOOKUP(tblOrders[[#This Row],[City]],lookups!A:C,3,0)</f>
        <v>Karnataka</v>
      </c>
    </row>
    <row r="3731" spans="1:24" x14ac:dyDescent="0.25">
      <c r="A3731" t="s">
        <v>5754</v>
      </c>
      <c r="B3731" s="1">
        <v>45744</v>
      </c>
      <c r="C3731" t="s">
        <v>1682</v>
      </c>
      <c r="D3731" t="s">
        <v>21</v>
      </c>
      <c r="E3731" t="s">
        <v>108</v>
      </c>
      <c r="F3731" t="s">
        <v>109</v>
      </c>
      <c r="G3731" t="s">
        <v>62</v>
      </c>
      <c r="H3731" t="s">
        <v>110</v>
      </c>
      <c r="I3731" t="s">
        <v>33</v>
      </c>
      <c r="J3731" t="s">
        <v>27</v>
      </c>
      <c r="K3731">
        <v>3</v>
      </c>
      <c r="L3731">
        <v>110</v>
      </c>
      <c r="M3731">
        <v>0.05</v>
      </c>
      <c r="N3731">
        <v>313.5</v>
      </c>
      <c r="O3731">
        <v>109.5</v>
      </c>
      <c r="P3731" t="s">
        <v>111</v>
      </c>
      <c r="Q3731" t="s">
        <v>86</v>
      </c>
      <c r="R3731" t="s">
        <v>30</v>
      </c>
      <c r="S3731">
        <v>3.9</v>
      </c>
      <c r="T3731">
        <f>YEAR(tblOrders[[#This Row],[Order Date]])</f>
        <v>2025</v>
      </c>
      <c r="U3731" t="str">
        <f>TEXT(tblOrders[[#This Row],[Order Date]],"mmm-yyyy")</f>
        <v>Mar-2025</v>
      </c>
      <c r="V3731" s="4">
        <f>tblOrders[[#This Row],[Profit]]/tblOrders[[#This Row],[Sales Amount]]</f>
        <v>0.34928229665071769</v>
      </c>
      <c r="W3731" t="str">
        <f>VLOOKUP(tblOrders[[#This Row],[City]],CityRegion,2,0)</f>
        <v>North</v>
      </c>
      <c r="X3731" t="str">
        <f>VLOOKUP(tblOrders[[#This Row],[City]],lookups!A:C,3,0)</f>
        <v>Delhi</v>
      </c>
    </row>
    <row r="3732" spans="1:24" x14ac:dyDescent="0.25">
      <c r="A3732" t="s">
        <v>5755</v>
      </c>
      <c r="B3732" s="1">
        <v>45945</v>
      </c>
      <c r="C3732" t="s">
        <v>3376</v>
      </c>
      <c r="D3732" t="s">
        <v>21</v>
      </c>
      <c r="E3732" t="s">
        <v>73</v>
      </c>
      <c r="F3732" t="s">
        <v>74</v>
      </c>
      <c r="G3732" t="s">
        <v>68</v>
      </c>
      <c r="H3732" t="s">
        <v>75</v>
      </c>
      <c r="I3732" t="s">
        <v>84</v>
      </c>
      <c r="J3732" t="s">
        <v>45</v>
      </c>
      <c r="K3732">
        <v>4</v>
      </c>
      <c r="L3732">
        <v>65</v>
      </c>
      <c r="M3732">
        <v>0</v>
      </c>
      <c r="N3732">
        <v>260</v>
      </c>
      <c r="O3732">
        <v>108</v>
      </c>
      <c r="P3732" t="s">
        <v>28</v>
      </c>
      <c r="Q3732" t="s">
        <v>91</v>
      </c>
      <c r="R3732" t="s">
        <v>30</v>
      </c>
      <c r="S3732">
        <v>2.7</v>
      </c>
      <c r="T3732">
        <f>YEAR(tblOrders[[#This Row],[Order Date]])</f>
        <v>2025</v>
      </c>
      <c r="U3732" t="str">
        <f>TEXT(tblOrders[[#This Row],[Order Date]],"mmm-yyyy")</f>
        <v>Oct-2025</v>
      </c>
      <c r="V3732" s="4">
        <f>tblOrders[[#This Row],[Profit]]/tblOrders[[#This Row],[Sales Amount]]</f>
        <v>0.41538461538461541</v>
      </c>
      <c r="W3732" t="str">
        <f>VLOOKUP(tblOrders[[#This Row],[City]],CityRegion,2,0)</f>
        <v>West</v>
      </c>
      <c r="X3732" t="str">
        <f>VLOOKUP(tblOrders[[#This Row],[City]],lookups!A:C,3,0)</f>
        <v>Maharashtra</v>
      </c>
    </row>
    <row r="3733" spans="1:24" x14ac:dyDescent="0.25">
      <c r="A3733" t="s">
        <v>5756</v>
      </c>
      <c r="B3733" s="1">
        <v>45664</v>
      </c>
      <c r="C3733" t="s">
        <v>5757</v>
      </c>
      <c r="D3733" t="s">
        <v>39</v>
      </c>
      <c r="E3733" t="s">
        <v>94</v>
      </c>
      <c r="F3733" t="s">
        <v>95</v>
      </c>
      <c r="G3733" t="s">
        <v>68</v>
      </c>
      <c r="H3733" t="s">
        <v>96</v>
      </c>
      <c r="I3733" t="s">
        <v>84</v>
      </c>
      <c r="J3733" t="s">
        <v>45</v>
      </c>
      <c r="K3733">
        <v>5</v>
      </c>
      <c r="L3733">
        <v>89</v>
      </c>
      <c r="M3733">
        <v>0.2</v>
      </c>
      <c r="N3733">
        <v>356</v>
      </c>
      <c r="O3733">
        <v>81</v>
      </c>
      <c r="P3733" t="s">
        <v>28</v>
      </c>
      <c r="Q3733" t="s">
        <v>86</v>
      </c>
      <c r="R3733" t="s">
        <v>36</v>
      </c>
      <c r="S3733">
        <v>4.5999999999999996</v>
      </c>
      <c r="T3733">
        <f>YEAR(tblOrders[[#This Row],[Order Date]])</f>
        <v>2025</v>
      </c>
      <c r="U3733" t="str">
        <f>TEXT(tblOrders[[#This Row],[Order Date]],"mmm-yyyy")</f>
        <v>Jan-2025</v>
      </c>
      <c r="V3733" s="4">
        <f>tblOrders[[#This Row],[Profit]]/tblOrders[[#This Row],[Sales Amount]]</f>
        <v>0.22752808988764045</v>
      </c>
      <c r="W3733" t="str">
        <f>VLOOKUP(tblOrders[[#This Row],[City]],CityRegion,2,0)</f>
        <v>West</v>
      </c>
      <c r="X3733" t="str">
        <f>VLOOKUP(tblOrders[[#This Row],[City]],lookups!A:C,3,0)</f>
        <v>Maharashtra</v>
      </c>
    </row>
    <row r="3734" spans="1:24" x14ac:dyDescent="0.25">
      <c r="A3734" t="s">
        <v>5758</v>
      </c>
      <c r="B3734" s="1">
        <v>45917</v>
      </c>
      <c r="C3734" t="s">
        <v>5759</v>
      </c>
      <c r="D3734" t="s">
        <v>39</v>
      </c>
      <c r="E3734" t="s">
        <v>40</v>
      </c>
      <c r="F3734" t="s">
        <v>41</v>
      </c>
      <c r="G3734" t="s">
        <v>42</v>
      </c>
      <c r="H3734" t="s">
        <v>43</v>
      </c>
      <c r="I3734" t="s">
        <v>52</v>
      </c>
      <c r="J3734" t="s">
        <v>34</v>
      </c>
      <c r="K3734">
        <v>1</v>
      </c>
      <c r="L3734">
        <v>18</v>
      </c>
      <c r="M3734">
        <v>0</v>
      </c>
      <c r="N3734">
        <v>18</v>
      </c>
      <c r="O3734">
        <v>9</v>
      </c>
      <c r="P3734" t="s">
        <v>148</v>
      </c>
      <c r="Q3734" t="s">
        <v>86</v>
      </c>
      <c r="R3734" t="s">
        <v>36</v>
      </c>
      <c r="S3734">
        <v>3.4</v>
      </c>
      <c r="T3734">
        <f>YEAR(tblOrders[[#This Row],[Order Date]])</f>
        <v>2025</v>
      </c>
      <c r="U3734" t="str">
        <f>TEXT(tblOrders[[#This Row],[Order Date]],"mmm-yyyy")</f>
        <v>Sep-2025</v>
      </c>
      <c r="V3734" s="4">
        <f>tblOrders[[#This Row],[Profit]]/tblOrders[[#This Row],[Sales Amount]]</f>
        <v>0.5</v>
      </c>
      <c r="W3734" t="str">
        <f>VLOOKUP(tblOrders[[#This Row],[City]],CityRegion,2,0)</f>
        <v>South</v>
      </c>
      <c r="X3734" t="str">
        <f>VLOOKUP(tblOrders[[#This Row],[City]],lookups!A:C,3,0)</f>
        <v>Kerala</v>
      </c>
    </row>
    <row r="3735" spans="1:24" x14ac:dyDescent="0.25">
      <c r="A3735" t="s">
        <v>5760</v>
      </c>
      <c r="B3735" s="1">
        <v>46009</v>
      </c>
      <c r="C3735" t="s">
        <v>1938</v>
      </c>
      <c r="D3735" t="s">
        <v>21</v>
      </c>
      <c r="E3735" t="s">
        <v>73</v>
      </c>
      <c r="F3735" t="s">
        <v>74</v>
      </c>
      <c r="G3735" t="s">
        <v>68</v>
      </c>
      <c r="H3735" t="s">
        <v>75</v>
      </c>
      <c r="I3735" t="s">
        <v>84</v>
      </c>
      <c r="J3735" t="s">
        <v>27</v>
      </c>
      <c r="K3735">
        <v>1</v>
      </c>
      <c r="L3735">
        <v>65</v>
      </c>
      <c r="M3735">
        <v>0</v>
      </c>
      <c r="N3735">
        <v>65</v>
      </c>
      <c r="O3735">
        <v>27</v>
      </c>
      <c r="P3735" t="s">
        <v>28</v>
      </c>
      <c r="Q3735" t="s">
        <v>46</v>
      </c>
      <c r="R3735" t="s">
        <v>30</v>
      </c>
      <c r="S3735">
        <v>2.6</v>
      </c>
      <c r="T3735">
        <f>YEAR(tblOrders[[#This Row],[Order Date]])</f>
        <v>2025</v>
      </c>
      <c r="U3735" t="str">
        <f>TEXT(tblOrders[[#This Row],[Order Date]],"mmm-yyyy")</f>
        <v>Dec-2025</v>
      </c>
      <c r="V3735" s="4">
        <f>tblOrders[[#This Row],[Profit]]/tblOrders[[#This Row],[Sales Amount]]</f>
        <v>0.41538461538461541</v>
      </c>
      <c r="W3735" t="str">
        <f>VLOOKUP(tblOrders[[#This Row],[City]],CityRegion,2,0)</f>
        <v>West</v>
      </c>
      <c r="X3735" t="str">
        <f>VLOOKUP(tblOrders[[#This Row],[City]],lookups!A:C,3,0)</f>
        <v>Maharashtra</v>
      </c>
    </row>
    <row r="3736" spans="1:24" x14ac:dyDescent="0.25">
      <c r="A3736" t="s">
        <v>5761</v>
      </c>
      <c r="B3736" s="1">
        <v>45933</v>
      </c>
      <c r="C3736" t="s">
        <v>867</v>
      </c>
      <c r="D3736" t="s">
        <v>39</v>
      </c>
      <c r="E3736" t="s">
        <v>55</v>
      </c>
      <c r="F3736" t="s">
        <v>56</v>
      </c>
      <c r="G3736" t="s">
        <v>24</v>
      </c>
      <c r="H3736" t="s">
        <v>51</v>
      </c>
      <c r="I3736" t="s">
        <v>52</v>
      </c>
      <c r="J3736" t="s">
        <v>27</v>
      </c>
      <c r="K3736">
        <v>1</v>
      </c>
      <c r="L3736">
        <v>42</v>
      </c>
      <c r="M3736">
        <v>0.05</v>
      </c>
      <c r="N3736">
        <v>39.9</v>
      </c>
      <c r="O3736">
        <v>15.9</v>
      </c>
      <c r="P3736" t="s">
        <v>28</v>
      </c>
      <c r="Q3736" t="s">
        <v>86</v>
      </c>
      <c r="R3736" t="s">
        <v>30</v>
      </c>
      <c r="S3736">
        <v>3.5</v>
      </c>
      <c r="T3736">
        <f>YEAR(tblOrders[[#This Row],[Order Date]])</f>
        <v>2025</v>
      </c>
      <c r="U3736" t="str">
        <f>TEXT(tblOrders[[#This Row],[Order Date]],"mmm-yyyy")</f>
        <v>Oct-2025</v>
      </c>
      <c r="V3736" s="4">
        <f>tblOrders[[#This Row],[Profit]]/tblOrders[[#This Row],[Sales Amount]]</f>
        <v>0.39849624060150379</v>
      </c>
      <c r="W3736" t="str">
        <f>VLOOKUP(tblOrders[[#This Row],[City]],CityRegion,2,0)</f>
        <v>South</v>
      </c>
      <c r="X3736" t="str">
        <f>VLOOKUP(tblOrders[[#This Row],[City]],lookups!A:C,3,0)</f>
        <v>Kerala</v>
      </c>
    </row>
    <row r="3737" spans="1:24" x14ac:dyDescent="0.25">
      <c r="A3737" t="s">
        <v>5762</v>
      </c>
      <c r="B3737" s="1">
        <v>45941</v>
      </c>
      <c r="C3737" t="s">
        <v>1210</v>
      </c>
      <c r="D3737" t="s">
        <v>39</v>
      </c>
      <c r="E3737" t="s">
        <v>60</v>
      </c>
      <c r="F3737" t="s">
        <v>61</v>
      </c>
      <c r="G3737" t="s">
        <v>62</v>
      </c>
      <c r="H3737" t="s">
        <v>63</v>
      </c>
      <c r="I3737" t="s">
        <v>52</v>
      </c>
      <c r="J3737" t="s">
        <v>34</v>
      </c>
      <c r="K3737">
        <v>3</v>
      </c>
      <c r="L3737">
        <v>45</v>
      </c>
      <c r="M3737">
        <v>0.2</v>
      </c>
      <c r="N3737">
        <v>108</v>
      </c>
      <c r="O3737">
        <v>30</v>
      </c>
      <c r="P3737" t="s">
        <v>28</v>
      </c>
      <c r="Q3737" t="s">
        <v>35</v>
      </c>
      <c r="R3737" t="s">
        <v>30</v>
      </c>
      <c r="S3737">
        <v>4.0999999999999996</v>
      </c>
      <c r="T3737">
        <f>YEAR(tblOrders[[#This Row],[Order Date]])</f>
        <v>2025</v>
      </c>
      <c r="U3737" t="str">
        <f>TEXT(tblOrders[[#This Row],[Order Date]],"mmm-yyyy")</f>
        <v>Oct-2025</v>
      </c>
      <c r="V3737" s="4">
        <f>tblOrders[[#This Row],[Profit]]/tblOrders[[#This Row],[Sales Amount]]</f>
        <v>0.27777777777777779</v>
      </c>
      <c r="W3737" t="str">
        <f>VLOOKUP(tblOrders[[#This Row],[City]],CityRegion,2,0)</f>
        <v>South</v>
      </c>
      <c r="X3737" t="str">
        <f>VLOOKUP(tblOrders[[#This Row],[City]],lookups!A:C,3,0)</f>
        <v>Kerala</v>
      </c>
    </row>
    <row r="3738" spans="1:24" x14ac:dyDescent="0.25">
      <c r="A3738" t="s">
        <v>5763</v>
      </c>
      <c r="B3738" s="1">
        <v>45925</v>
      </c>
      <c r="C3738" t="s">
        <v>644</v>
      </c>
      <c r="D3738" t="s">
        <v>21</v>
      </c>
      <c r="E3738" t="s">
        <v>101</v>
      </c>
      <c r="F3738" t="s">
        <v>102</v>
      </c>
      <c r="G3738" t="s">
        <v>24</v>
      </c>
      <c r="H3738" t="s">
        <v>103</v>
      </c>
      <c r="I3738" t="s">
        <v>26</v>
      </c>
      <c r="J3738" t="s">
        <v>34</v>
      </c>
      <c r="K3738">
        <v>3</v>
      </c>
      <c r="L3738">
        <v>120</v>
      </c>
      <c r="M3738">
        <v>0.05</v>
      </c>
      <c r="N3738">
        <v>342</v>
      </c>
      <c r="O3738">
        <v>108</v>
      </c>
      <c r="P3738" t="s">
        <v>28</v>
      </c>
      <c r="Q3738" t="s">
        <v>91</v>
      </c>
      <c r="R3738" t="s">
        <v>36</v>
      </c>
      <c r="S3738">
        <v>3.8</v>
      </c>
      <c r="T3738">
        <f>YEAR(tblOrders[[#This Row],[Order Date]])</f>
        <v>2025</v>
      </c>
      <c r="U3738" t="str">
        <f>TEXT(tblOrders[[#This Row],[Order Date]],"mmm-yyyy")</f>
        <v>Sep-2025</v>
      </c>
      <c r="V3738" s="4">
        <f>tblOrders[[#This Row],[Profit]]/tblOrders[[#This Row],[Sales Amount]]</f>
        <v>0.31578947368421051</v>
      </c>
      <c r="W3738" t="str">
        <f>VLOOKUP(tblOrders[[#This Row],[City]],CityRegion,2,0)</f>
        <v>South</v>
      </c>
      <c r="X3738" t="str">
        <f>VLOOKUP(tblOrders[[#This Row],[City]],lookups!A:C,3,0)</f>
        <v>Karnataka</v>
      </c>
    </row>
    <row r="3739" spans="1:24" x14ac:dyDescent="0.25">
      <c r="A3739" t="s">
        <v>5764</v>
      </c>
      <c r="B3739" s="1">
        <v>45757</v>
      </c>
      <c r="C3739" t="s">
        <v>3438</v>
      </c>
      <c r="D3739" t="s">
        <v>39</v>
      </c>
      <c r="E3739" t="s">
        <v>40</v>
      </c>
      <c r="F3739" t="s">
        <v>41</v>
      </c>
      <c r="G3739" t="s">
        <v>42</v>
      </c>
      <c r="H3739" t="s">
        <v>43</v>
      </c>
      <c r="I3739" t="s">
        <v>76</v>
      </c>
      <c r="J3739" t="s">
        <v>34</v>
      </c>
      <c r="K3739">
        <v>1</v>
      </c>
      <c r="L3739">
        <v>18</v>
      </c>
      <c r="M3739">
        <v>0</v>
      </c>
      <c r="N3739">
        <v>18</v>
      </c>
      <c r="O3739">
        <v>9</v>
      </c>
      <c r="P3739" t="s">
        <v>28</v>
      </c>
      <c r="Q3739" t="s">
        <v>86</v>
      </c>
      <c r="R3739" t="s">
        <v>30</v>
      </c>
      <c r="S3739">
        <v>2.6</v>
      </c>
      <c r="T3739">
        <f>YEAR(tblOrders[[#This Row],[Order Date]])</f>
        <v>2025</v>
      </c>
      <c r="U3739" t="str">
        <f>TEXT(tblOrders[[#This Row],[Order Date]],"mmm-yyyy")</f>
        <v>Apr-2025</v>
      </c>
      <c r="V3739" s="4">
        <f>tblOrders[[#This Row],[Profit]]/tblOrders[[#This Row],[Sales Amount]]</f>
        <v>0.5</v>
      </c>
      <c r="W3739" t="str">
        <f>VLOOKUP(tblOrders[[#This Row],[City]],CityRegion,2,0)</f>
        <v>South</v>
      </c>
      <c r="X3739" t="str">
        <f>VLOOKUP(tblOrders[[#This Row],[City]],lookups!A:C,3,0)</f>
        <v>Kerala</v>
      </c>
    </row>
    <row r="3740" spans="1:24" x14ac:dyDescent="0.25">
      <c r="A3740" t="s">
        <v>5765</v>
      </c>
      <c r="B3740" s="1">
        <v>45676</v>
      </c>
      <c r="C3740" t="s">
        <v>210</v>
      </c>
      <c r="D3740" t="s">
        <v>39</v>
      </c>
      <c r="E3740" t="s">
        <v>79</v>
      </c>
      <c r="F3740" t="s">
        <v>80</v>
      </c>
      <c r="G3740" t="s">
        <v>68</v>
      </c>
      <c r="H3740" t="s">
        <v>81</v>
      </c>
      <c r="I3740" t="s">
        <v>26</v>
      </c>
      <c r="J3740" t="s">
        <v>45</v>
      </c>
      <c r="K3740">
        <v>3</v>
      </c>
      <c r="L3740">
        <v>799</v>
      </c>
      <c r="M3740">
        <v>0.15</v>
      </c>
      <c r="N3740">
        <v>2037.45</v>
      </c>
      <c r="O3740">
        <v>177.45</v>
      </c>
      <c r="P3740" t="s">
        <v>28</v>
      </c>
      <c r="Q3740" t="s">
        <v>29</v>
      </c>
      <c r="R3740" t="s">
        <v>36</v>
      </c>
      <c r="S3740">
        <v>3.3</v>
      </c>
      <c r="T3740">
        <f>YEAR(tblOrders[[#This Row],[Order Date]])</f>
        <v>2025</v>
      </c>
      <c r="U3740" t="str">
        <f>TEXT(tblOrders[[#This Row],[Order Date]],"mmm-yyyy")</f>
        <v>Jan-2025</v>
      </c>
      <c r="V3740" s="4">
        <f>tblOrders[[#This Row],[Profit]]/tblOrders[[#This Row],[Sales Amount]]</f>
        <v>8.7094161819921953E-2</v>
      </c>
      <c r="W3740" t="str">
        <f>VLOOKUP(tblOrders[[#This Row],[City]],CityRegion,2,0)</f>
        <v>South</v>
      </c>
      <c r="X3740" t="str">
        <f>VLOOKUP(tblOrders[[#This Row],[City]],lookups!A:C,3,0)</f>
        <v>Karnataka</v>
      </c>
    </row>
    <row r="3741" spans="1:24" x14ac:dyDescent="0.25">
      <c r="A3741" t="s">
        <v>5766</v>
      </c>
      <c r="B3741" s="1">
        <v>45730</v>
      </c>
      <c r="C3741" t="s">
        <v>1538</v>
      </c>
      <c r="D3741" t="s">
        <v>21</v>
      </c>
      <c r="E3741" t="s">
        <v>40</v>
      </c>
      <c r="F3741" t="s">
        <v>41</v>
      </c>
      <c r="G3741" t="s">
        <v>42</v>
      </c>
      <c r="H3741" t="s">
        <v>43</v>
      </c>
      <c r="I3741" t="s">
        <v>57</v>
      </c>
      <c r="J3741" t="s">
        <v>27</v>
      </c>
      <c r="K3741">
        <v>4</v>
      </c>
      <c r="L3741">
        <v>18</v>
      </c>
      <c r="M3741">
        <v>0.15</v>
      </c>
      <c r="N3741">
        <v>61.2</v>
      </c>
      <c r="O3741">
        <v>25.2</v>
      </c>
      <c r="P3741" t="s">
        <v>28</v>
      </c>
      <c r="Q3741" t="s">
        <v>91</v>
      </c>
      <c r="R3741" t="s">
        <v>30</v>
      </c>
      <c r="S3741">
        <v>4.5</v>
      </c>
      <c r="T3741">
        <f>YEAR(tblOrders[[#This Row],[Order Date]])</f>
        <v>2025</v>
      </c>
      <c r="U3741" t="str">
        <f>TEXT(tblOrders[[#This Row],[Order Date]],"mmm-yyyy")</f>
        <v>Mar-2025</v>
      </c>
      <c r="V3741" s="4">
        <f>tblOrders[[#This Row],[Profit]]/tblOrders[[#This Row],[Sales Amount]]</f>
        <v>0.41176470588235292</v>
      </c>
      <c r="W3741" t="str">
        <f>VLOOKUP(tblOrders[[#This Row],[City]],CityRegion,2,0)</f>
        <v>South</v>
      </c>
      <c r="X3741" t="str">
        <f>VLOOKUP(tblOrders[[#This Row],[City]],lookups!A:C,3,0)</f>
        <v>Kerala</v>
      </c>
    </row>
    <row r="3742" spans="1:24" x14ac:dyDescent="0.25">
      <c r="A3742" t="s">
        <v>5767</v>
      </c>
      <c r="B3742" s="1">
        <v>45938</v>
      </c>
      <c r="C3742" t="s">
        <v>2486</v>
      </c>
      <c r="D3742" t="s">
        <v>21</v>
      </c>
      <c r="E3742" t="s">
        <v>60</v>
      </c>
      <c r="F3742" t="s">
        <v>61</v>
      </c>
      <c r="G3742" t="s">
        <v>62</v>
      </c>
      <c r="H3742" t="s">
        <v>63</v>
      </c>
      <c r="I3742" t="s">
        <v>76</v>
      </c>
      <c r="J3742" t="s">
        <v>34</v>
      </c>
      <c r="K3742">
        <v>1</v>
      </c>
      <c r="L3742">
        <v>45</v>
      </c>
      <c r="M3742">
        <v>0.1</v>
      </c>
      <c r="N3742">
        <v>40.5</v>
      </c>
      <c r="O3742">
        <v>14.5</v>
      </c>
      <c r="P3742" t="s">
        <v>148</v>
      </c>
      <c r="Q3742" t="s">
        <v>91</v>
      </c>
      <c r="R3742" t="s">
        <v>123</v>
      </c>
      <c r="S3742">
        <v>3.7</v>
      </c>
      <c r="T3742">
        <f>YEAR(tblOrders[[#This Row],[Order Date]])</f>
        <v>2025</v>
      </c>
      <c r="U3742" t="str">
        <f>TEXT(tblOrders[[#This Row],[Order Date]],"mmm-yyyy")</f>
        <v>Oct-2025</v>
      </c>
      <c r="V3742" s="4">
        <f>tblOrders[[#This Row],[Profit]]/tblOrders[[#This Row],[Sales Amount]]</f>
        <v>0.35802469135802467</v>
      </c>
      <c r="W3742" t="str">
        <f>VLOOKUP(tblOrders[[#This Row],[City]],CityRegion,2,0)</f>
        <v>South</v>
      </c>
      <c r="X3742" t="str">
        <f>VLOOKUP(tblOrders[[#This Row],[City]],lookups!A:C,3,0)</f>
        <v>Kerala</v>
      </c>
    </row>
    <row r="3743" spans="1:24" x14ac:dyDescent="0.25">
      <c r="A3743" t="s">
        <v>5768</v>
      </c>
      <c r="B3743" s="1">
        <v>45961</v>
      </c>
      <c r="C3743" t="s">
        <v>5769</v>
      </c>
      <c r="D3743" t="s">
        <v>21</v>
      </c>
      <c r="E3743" t="s">
        <v>114</v>
      </c>
      <c r="F3743" t="s">
        <v>115</v>
      </c>
      <c r="G3743" t="s">
        <v>42</v>
      </c>
      <c r="H3743" t="s">
        <v>116</v>
      </c>
      <c r="I3743" t="s">
        <v>52</v>
      </c>
      <c r="J3743" t="s">
        <v>34</v>
      </c>
      <c r="K3743">
        <v>2</v>
      </c>
      <c r="L3743">
        <v>12</v>
      </c>
      <c r="M3743">
        <v>0.1</v>
      </c>
      <c r="N3743">
        <v>21.6</v>
      </c>
      <c r="O3743">
        <v>9.6</v>
      </c>
      <c r="P3743" t="s">
        <v>28</v>
      </c>
      <c r="Q3743" t="s">
        <v>29</v>
      </c>
      <c r="R3743" t="s">
        <v>30</v>
      </c>
      <c r="S3743">
        <v>3.8</v>
      </c>
      <c r="T3743">
        <f>YEAR(tblOrders[[#This Row],[Order Date]])</f>
        <v>2025</v>
      </c>
      <c r="U3743" t="str">
        <f>TEXT(tblOrders[[#This Row],[Order Date]],"mmm-yyyy")</f>
        <v>Oct-2025</v>
      </c>
      <c r="V3743" s="4">
        <f>tblOrders[[#This Row],[Profit]]/tblOrders[[#This Row],[Sales Amount]]</f>
        <v>0.44444444444444442</v>
      </c>
      <c r="W3743" t="str">
        <f>VLOOKUP(tblOrders[[#This Row],[City]],CityRegion,2,0)</f>
        <v>South</v>
      </c>
      <c r="X3743" t="str">
        <f>VLOOKUP(tblOrders[[#This Row],[City]],lookups!A:C,3,0)</f>
        <v>Kerala</v>
      </c>
    </row>
    <row r="3744" spans="1:24" x14ac:dyDescent="0.25">
      <c r="A3744" t="s">
        <v>5770</v>
      </c>
      <c r="B3744" s="1">
        <v>46004</v>
      </c>
      <c r="C3744" t="s">
        <v>486</v>
      </c>
      <c r="D3744" t="s">
        <v>39</v>
      </c>
      <c r="E3744" t="s">
        <v>94</v>
      </c>
      <c r="F3744" t="s">
        <v>95</v>
      </c>
      <c r="G3744" t="s">
        <v>68</v>
      </c>
      <c r="H3744" t="s">
        <v>96</v>
      </c>
      <c r="I3744" t="s">
        <v>130</v>
      </c>
      <c r="J3744" t="s">
        <v>45</v>
      </c>
      <c r="K3744">
        <v>1</v>
      </c>
      <c r="L3744">
        <v>89</v>
      </c>
      <c r="M3744">
        <v>0.15</v>
      </c>
      <c r="N3744">
        <v>75.650000000000006</v>
      </c>
      <c r="O3744">
        <v>20.65</v>
      </c>
      <c r="P3744" t="s">
        <v>28</v>
      </c>
      <c r="Q3744" t="s">
        <v>46</v>
      </c>
      <c r="R3744" t="s">
        <v>36</v>
      </c>
      <c r="S3744">
        <v>3.3</v>
      </c>
      <c r="T3744">
        <f>YEAR(tblOrders[[#This Row],[Order Date]])</f>
        <v>2025</v>
      </c>
      <c r="U3744" t="str">
        <f>TEXT(tblOrders[[#This Row],[Order Date]],"mmm-yyyy")</f>
        <v>Dec-2025</v>
      </c>
      <c r="V3744" s="4">
        <f>tblOrders[[#This Row],[Profit]]/tblOrders[[#This Row],[Sales Amount]]</f>
        <v>0.27296761401189684</v>
      </c>
      <c r="W3744" t="str">
        <f>VLOOKUP(tblOrders[[#This Row],[City]],CityRegion,2,0)</f>
        <v>West</v>
      </c>
      <c r="X3744" t="str">
        <f>VLOOKUP(tblOrders[[#This Row],[City]],lookups!A:C,3,0)</f>
        <v>Maharashtra</v>
      </c>
    </row>
    <row r="3745" spans="1:24" x14ac:dyDescent="0.25">
      <c r="A3745" t="s">
        <v>5771</v>
      </c>
      <c r="B3745" s="1">
        <v>45669</v>
      </c>
      <c r="C3745" t="s">
        <v>289</v>
      </c>
      <c r="D3745" t="s">
        <v>21</v>
      </c>
      <c r="E3745" t="s">
        <v>94</v>
      </c>
      <c r="F3745" t="s">
        <v>95</v>
      </c>
      <c r="G3745" t="s">
        <v>68</v>
      </c>
      <c r="H3745" t="s">
        <v>96</v>
      </c>
      <c r="I3745" t="s">
        <v>139</v>
      </c>
      <c r="J3745" t="s">
        <v>45</v>
      </c>
      <c r="K3745">
        <v>5</v>
      </c>
      <c r="L3745">
        <v>89</v>
      </c>
      <c r="M3745">
        <v>0.15</v>
      </c>
      <c r="N3745">
        <v>378.25</v>
      </c>
      <c r="O3745">
        <v>103.25</v>
      </c>
      <c r="P3745" t="s">
        <v>28</v>
      </c>
      <c r="Q3745" t="s">
        <v>35</v>
      </c>
      <c r="R3745" t="s">
        <v>36</v>
      </c>
      <c r="S3745">
        <v>4.5999999999999996</v>
      </c>
      <c r="T3745">
        <f>YEAR(tblOrders[[#This Row],[Order Date]])</f>
        <v>2025</v>
      </c>
      <c r="U3745" t="str">
        <f>TEXT(tblOrders[[#This Row],[Order Date]],"mmm-yyyy")</f>
        <v>Jan-2025</v>
      </c>
      <c r="V3745" s="4">
        <f>tblOrders[[#This Row],[Profit]]/tblOrders[[#This Row],[Sales Amount]]</f>
        <v>0.2729676140118969</v>
      </c>
      <c r="W3745" t="str">
        <f>VLOOKUP(tblOrders[[#This Row],[City]],CityRegion,2,0)</f>
        <v>South</v>
      </c>
      <c r="X3745" t="str">
        <f>VLOOKUP(tblOrders[[#This Row],[City]],lookups!A:C,3,0)</f>
        <v>Tamil Nadu</v>
      </c>
    </row>
    <row r="3746" spans="1:24" x14ac:dyDescent="0.25">
      <c r="A3746" t="s">
        <v>5772</v>
      </c>
      <c r="B3746" s="1">
        <v>45965</v>
      </c>
      <c r="C3746" t="s">
        <v>5773</v>
      </c>
      <c r="D3746" t="s">
        <v>21</v>
      </c>
      <c r="E3746" t="s">
        <v>79</v>
      </c>
      <c r="F3746" t="s">
        <v>80</v>
      </c>
      <c r="G3746" t="s">
        <v>68</v>
      </c>
      <c r="H3746" t="s">
        <v>81</v>
      </c>
      <c r="I3746" t="s">
        <v>57</v>
      </c>
      <c r="J3746" t="s">
        <v>34</v>
      </c>
      <c r="K3746">
        <v>3</v>
      </c>
      <c r="L3746">
        <v>799</v>
      </c>
      <c r="M3746">
        <v>0.05</v>
      </c>
      <c r="N3746">
        <v>2277.15</v>
      </c>
      <c r="O3746">
        <v>417.15</v>
      </c>
      <c r="P3746" t="s">
        <v>28</v>
      </c>
      <c r="Q3746" t="s">
        <v>35</v>
      </c>
      <c r="R3746" t="s">
        <v>36</v>
      </c>
      <c r="S3746">
        <v>4.2</v>
      </c>
      <c r="T3746">
        <f>YEAR(tblOrders[[#This Row],[Order Date]])</f>
        <v>2025</v>
      </c>
      <c r="U3746" t="str">
        <f>TEXT(tblOrders[[#This Row],[Order Date]],"mmm-yyyy")</f>
        <v>Nov-2025</v>
      </c>
      <c r="V3746" s="4">
        <f>tblOrders[[#This Row],[Profit]]/tblOrders[[#This Row],[Sales Amount]]</f>
        <v>0.18318951320729859</v>
      </c>
      <c r="W3746" t="str">
        <f>VLOOKUP(tblOrders[[#This Row],[City]],CityRegion,2,0)</f>
        <v>South</v>
      </c>
      <c r="X3746" t="str">
        <f>VLOOKUP(tblOrders[[#This Row],[City]],lookups!A:C,3,0)</f>
        <v>Kerala</v>
      </c>
    </row>
    <row r="3747" spans="1:24" x14ac:dyDescent="0.25">
      <c r="A3747" t="s">
        <v>5774</v>
      </c>
      <c r="B3747" s="1">
        <v>45725</v>
      </c>
      <c r="C3747" t="s">
        <v>196</v>
      </c>
      <c r="D3747" t="s">
        <v>39</v>
      </c>
      <c r="E3747" t="s">
        <v>55</v>
      </c>
      <c r="F3747" t="s">
        <v>56</v>
      </c>
      <c r="G3747" t="s">
        <v>24</v>
      </c>
      <c r="H3747" t="s">
        <v>51</v>
      </c>
      <c r="I3747" t="s">
        <v>76</v>
      </c>
      <c r="J3747" t="s">
        <v>45</v>
      </c>
      <c r="K3747">
        <v>1</v>
      </c>
      <c r="L3747">
        <v>42</v>
      </c>
      <c r="M3747">
        <v>0.05</v>
      </c>
      <c r="N3747">
        <v>39.9</v>
      </c>
      <c r="O3747">
        <v>15.9</v>
      </c>
      <c r="P3747" t="s">
        <v>28</v>
      </c>
      <c r="Q3747" t="s">
        <v>29</v>
      </c>
      <c r="R3747" t="s">
        <v>36</v>
      </c>
      <c r="S3747">
        <v>2.8</v>
      </c>
      <c r="T3747">
        <f>YEAR(tblOrders[[#This Row],[Order Date]])</f>
        <v>2025</v>
      </c>
      <c r="U3747" t="str">
        <f>TEXT(tblOrders[[#This Row],[Order Date]],"mmm-yyyy")</f>
        <v>Mar-2025</v>
      </c>
      <c r="V3747" s="4">
        <f>tblOrders[[#This Row],[Profit]]/tblOrders[[#This Row],[Sales Amount]]</f>
        <v>0.39849624060150379</v>
      </c>
      <c r="W3747" t="str">
        <f>VLOOKUP(tblOrders[[#This Row],[City]],CityRegion,2,0)</f>
        <v>South</v>
      </c>
      <c r="X3747" t="str">
        <f>VLOOKUP(tblOrders[[#This Row],[City]],lookups!A:C,3,0)</f>
        <v>Kerala</v>
      </c>
    </row>
    <row r="3748" spans="1:24" x14ac:dyDescent="0.25">
      <c r="A3748" t="s">
        <v>5775</v>
      </c>
      <c r="B3748" s="1">
        <v>45831</v>
      </c>
      <c r="C3748" t="s">
        <v>5776</v>
      </c>
      <c r="D3748" t="s">
        <v>21</v>
      </c>
      <c r="E3748" t="s">
        <v>94</v>
      </c>
      <c r="F3748" t="s">
        <v>95</v>
      </c>
      <c r="G3748" t="s">
        <v>68</v>
      </c>
      <c r="H3748" t="s">
        <v>96</v>
      </c>
      <c r="I3748" t="s">
        <v>70</v>
      </c>
      <c r="J3748" t="s">
        <v>27</v>
      </c>
      <c r="K3748">
        <v>4</v>
      </c>
      <c r="L3748">
        <v>89</v>
      </c>
      <c r="M3748">
        <v>0.05</v>
      </c>
      <c r="N3748">
        <v>338.2</v>
      </c>
      <c r="O3748">
        <v>118.2</v>
      </c>
      <c r="P3748" t="s">
        <v>28</v>
      </c>
      <c r="Q3748" t="s">
        <v>86</v>
      </c>
      <c r="R3748" t="s">
        <v>36</v>
      </c>
      <c r="S3748">
        <v>4.7</v>
      </c>
      <c r="T3748">
        <f>YEAR(tblOrders[[#This Row],[Order Date]])</f>
        <v>2025</v>
      </c>
      <c r="U3748" t="str">
        <f>TEXT(tblOrders[[#This Row],[Order Date]],"mmm-yyyy")</f>
        <v>Jun-2025</v>
      </c>
      <c r="V3748" s="4">
        <f>tblOrders[[#This Row],[Profit]]/tblOrders[[#This Row],[Sales Amount]]</f>
        <v>0.34949733885274986</v>
      </c>
      <c r="W3748" t="str">
        <f>VLOOKUP(tblOrders[[#This Row],[City]],CityRegion,2,0)</f>
        <v>South</v>
      </c>
      <c r="X3748" t="str">
        <f>VLOOKUP(tblOrders[[#This Row],[City]],lookups!A:C,3,0)</f>
        <v>Telengana</v>
      </c>
    </row>
    <row r="3749" spans="1:24" x14ac:dyDescent="0.25">
      <c r="A3749" t="s">
        <v>5777</v>
      </c>
      <c r="B3749" s="1">
        <v>45978</v>
      </c>
      <c r="C3749" t="s">
        <v>1748</v>
      </c>
      <c r="D3749" t="s">
        <v>21</v>
      </c>
      <c r="E3749" t="s">
        <v>60</v>
      </c>
      <c r="F3749" t="s">
        <v>61</v>
      </c>
      <c r="G3749" t="s">
        <v>62</v>
      </c>
      <c r="H3749" t="s">
        <v>63</v>
      </c>
      <c r="I3749" t="s">
        <v>84</v>
      </c>
      <c r="J3749" t="s">
        <v>27</v>
      </c>
      <c r="K3749">
        <v>4</v>
      </c>
      <c r="L3749">
        <v>45</v>
      </c>
      <c r="M3749">
        <v>0.1</v>
      </c>
      <c r="N3749">
        <v>162</v>
      </c>
      <c r="O3749">
        <v>58</v>
      </c>
      <c r="P3749" t="s">
        <v>111</v>
      </c>
      <c r="Q3749" t="s">
        <v>35</v>
      </c>
      <c r="R3749" t="s">
        <v>36</v>
      </c>
      <c r="S3749">
        <v>3.5</v>
      </c>
      <c r="T3749">
        <f>YEAR(tblOrders[[#This Row],[Order Date]])</f>
        <v>2025</v>
      </c>
      <c r="U3749" t="str">
        <f>TEXT(tblOrders[[#This Row],[Order Date]],"mmm-yyyy")</f>
        <v>Nov-2025</v>
      </c>
      <c r="V3749" s="4">
        <f>tblOrders[[#This Row],[Profit]]/tblOrders[[#This Row],[Sales Amount]]</f>
        <v>0.35802469135802467</v>
      </c>
      <c r="W3749" t="str">
        <f>VLOOKUP(tblOrders[[#This Row],[City]],CityRegion,2,0)</f>
        <v>West</v>
      </c>
      <c r="X3749" t="str">
        <f>VLOOKUP(tblOrders[[#This Row],[City]],lookups!A:C,3,0)</f>
        <v>Maharashtra</v>
      </c>
    </row>
    <row r="3750" spans="1:24" x14ac:dyDescent="0.25">
      <c r="A3750" t="s">
        <v>5778</v>
      </c>
      <c r="B3750" s="1">
        <v>45707</v>
      </c>
      <c r="C3750" t="s">
        <v>5779</v>
      </c>
      <c r="D3750" t="s">
        <v>21</v>
      </c>
      <c r="E3750" t="s">
        <v>73</v>
      </c>
      <c r="F3750" t="s">
        <v>74</v>
      </c>
      <c r="G3750" t="s">
        <v>68</v>
      </c>
      <c r="H3750" t="s">
        <v>75</v>
      </c>
      <c r="I3750" t="s">
        <v>26</v>
      </c>
      <c r="J3750" t="s">
        <v>27</v>
      </c>
      <c r="K3750">
        <v>3</v>
      </c>
      <c r="L3750">
        <v>65</v>
      </c>
      <c r="M3750">
        <v>0</v>
      </c>
      <c r="N3750">
        <v>195</v>
      </c>
      <c r="O3750">
        <v>81</v>
      </c>
      <c r="P3750" t="s">
        <v>28</v>
      </c>
      <c r="Q3750" t="s">
        <v>86</v>
      </c>
      <c r="R3750" t="s">
        <v>36</v>
      </c>
      <c r="S3750">
        <v>4.7</v>
      </c>
      <c r="T3750">
        <f>YEAR(tblOrders[[#This Row],[Order Date]])</f>
        <v>2025</v>
      </c>
      <c r="U3750" t="str">
        <f>TEXT(tblOrders[[#This Row],[Order Date]],"mmm-yyyy")</f>
        <v>Feb-2025</v>
      </c>
      <c r="V3750" s="4">
        <f>tblOrders[[#This Row],[Profit]]/tblOrders[[#This Row],[Sales Amount]]</f>
        <v>0.41538461538461541</v>
      </c>
      <c r="W3750" t="str">
        <f>VLOOKUP(tblOrders[[#This Row],[City]],CityRegion,2,0)</f>
        <v>South</v>
      </c>
      <c r="X3750" t="str">
        <f>VLOOKUP(tblOrders[[#This Row],[City]],lookups!A:C,3,0)</f>
        <v>Karnataka</v>
      </c>
    </row>
    <row r="3751" spans="1:24" x14ac:dyDescent="0.25">
      <c r="A3751" t="s">
        <v>5780</v>
      </c>
      <c r="B3751" s="1">
        <v>45704</v>
      </c>
      <c r="C3751" t="s">
        <v>3806</v>
      </c>
      <c r="D3751" t="s">
        <v>21</v>
      </c>
      <c r="E3751" t="s">
        <v>73</v>
      </c>
      <c r="F3751" t="s">
        <v>74</v>
      </c>
      <c r="G3751" t="s">
        <v>68</v>
      </c>
      <c r="H3751" t="s">
        <v>75</v>
      </c>
      <c r="I3751" t="s">
        <v>139</v>
      </c>
      <c r="J3751" t="s">
        <v>27</v>
      </c>
      <c r="K3751">
        <v>4</v>
      </c>
      <c r="L3751">
        <v>65</v>
      </c>
      <c r="M3751">
        <v>0</v>
      </c>
      <c r="N3751">
        <v>260</v>
      </c>
      <c r="O3751">
        <v>108</v>
      </c>
      <c r="P3751" t="s">
        <v>28</v>
      </c>
      <c r="Q3751" t="s">
        <v>91</v>
      </c>
      <c r="R3751" t="s">
        <v>36</v>
      </c>
      <c r="S3751">
        <v>3.9</v>
      </c>
      <c r="T3751">
        <f>YEAR(tblOrders[[#This Row],[Order Date]])</f>
        <v>2025</v>
      </c>
      <c r="U3751" t="str">
        <f>TEXT(tblOrders[[#This Row],[Order Date]],"mmm-yyyy")</f>
        <v>Feb-2025</v>
      </c>
      <c r="V3751" s="4">
        <f>tblOrders[[#This Row],[Profit]]/tblOrders[[#This Row],[Sales Amount]]</f>
        <v>0.41538461538461541</v>
      </c>
      <c r="W3751" t="str">
        <f>VLOOKUP(tblOrders[[#This Row],[City]],CityRegion,2,0)</f>
        <v>South</v>
      </c>
      <c r="X3751" t="str">
        <f>VLOOKUP(tblOrders[[#This Row],[City]],lookups!A:C,3,0)</f>
        <v>Tamil Nadu</v>
      </c>
    </row>
    <row r="3752" spans="1:24" x14ac:dyDescent="0.25">
      <c r="A3752" t="s">
        <v>5781</v>
      </c>
      <c r="B3752" s="1">
        <v>45913</v>
      </c>
      <c r="C3752" t="s">
        <v>285</v>
      </c>
      <c r="D3752" t="s">
        <v>21</v>
      </c>
      <c r="E3752" t="s">
        <v>22</v>
      </c>
      <c r="F3752" t="s">
        <v>23</v>
      </c>
      <c r="G3752" t="s">
        <v>24</v>
      </c>
      <c r="H3752" t="s">
        <v>25</v>
      </c>
      <c r="I3752" t="s">
        <v>44</v>
      </c>
      <c r="J3752" t="s">
        <v>34</v>
      </c>
      <c r="K3752">
        <v>2</v>
      </c>
      <c r="L3752">
        <v>190</v>
      </c>
      <c r="M3752">
        <v>0.2</v>
      </c>
      <c r="N3752">
        <v>304</v>
      </c>
      <c r="O3752">
        <v>54</v>
      </c>
      <c r="P3752" t="s">
        <v>28</v>
      </c>
      <c r="Q3752" t="s">
        <v>86</v>
      </c>
      <c r="R3752" t="s">
        <v>36</v>
      </c>
      <c r="S3752">
        <v>3.6</v>
      </c>
      <c r="T3752">
        <f>YEAR(tblOrders[[#This Row],[Order Date]])</f>
        <v>2025</v>
      </c>
      <c r="U3752" t="str">
        <f>TEXT(tblOrders[[#This Row],[Order Date]],"mmm-yyyy")</f>
        <v>Sep-2025</v>
      </c>
      <c r="V3752" s="4">
        <f>tblOrders[[#This Row],[Profit]]/tblOrders[[#This Row],[Sales Amount]]</f>
        <v>0.17763157894736842</v>
      </c>
      <c r="W3752" t="str">
        <f>VLOOKUP(tblOrders[[#This Row],[City]],CityRegion,2,0)</f>
        <v>South</v>
      </c>
      <c r="X3752" t="str">
        <f>VLOOKUP(tblOrders[[#This Row],[City]],lookups!A:C,3,0)</f>
        <v>Kerala</v>
      </c>
    </row>
    <row r="3753" spans="1:24" x14ac:dyDescent="0.25">
      <c r="A3753" t="s">
        <v>5782</v>
      </c>
      <c r="B3753" s="1">
        <v>45914</v>
      </c>
      <c r="C3753" t="s">
        <v>4439</v>
      </c>
      <c r="D3753" t="s">
        <v>21</v>
      </c>
      <c r="E3753" t="s">
        <v>108</v>
      </c>
      <c r="F3753" t="s">
        <v>109</v>
      </c>
      <c r="G3753" t="s">
        <v>62</v>
      </c>
      <c r="H3753" t="s">
        <v>110</v>
      </c>
      <c r="I3753" t="s">
        <v>139</v>
      </c>
      <c r="J3753" t="s">
        <v>34</v>
      </c>
      <c r="K3753">
        <v>3</v>
      </c>
      <c r="L3753">
        <v>110</v>
      </c>
      <c r="M3753">
        <v>0.15</v>
      </c>
      <c r="N3753">
        <v>280.5</v>
      </c>
      <c r="O3753">
        <v>76.5</v>
      </c>
      <c r="P3753" t="s">
        <v>28</v>
      </c>
      <c r="Q3753" t="s">
        <v>46</v>
      </c>
      <c r="R3753" t="s">
        <v>30</v>
      </c>
      <c r="S3753">
        <v>4.0999999999999996</v>
      </c>
      <c r="T3753">
        <f>YEAR(tblOrders[[#This Row],[Order Date]])</f>
        <v>2025</v>
      </c>
      <c r="U3753" t="str">
        <f>TEXT(tblOrders[[#This Row],[Order Date]],"mmm-yyyy")</f>
        <v>Sep-2025</v>
      </c>
      <c r="V3753" s="4">
        <f>tblOrders[[#This Row],[Profit]]/tblOrders[[#This Row],[Sales Amount]]</f>
        <v>0.27272727272727271</v>
      </c>
      <c r="W3753" t="str">
        <f>VLOOKUP(tblOrders[[#This Row],[City]],CityRegion,2,0)</f>
        <v>South</v>
      </c>
      <c r="X3753" t="str">
        <f>VLOOKUP(tblOrders[[#This Row],[City]],lookups!A:C,3,0)</f>
        <v>Tamil Nadu</v>
      </c>
    </row>
    <row r="3754" spans="1:24" x14ac:dyDescent="0.25">
      <c r="A3754" t="s">
        <v>5783</v>
      </c>
      <c r="B3754" s="1">
        <v>45871</v>
      </c>
      <c r="C3754" t="s">
        <v>1731</v>
      </c>
      <c r="D3754" t="s">
        <v>21</v>
      </c>
      <c r="E3754" t="s">
        <v>66</v>
      </c>
      <c r="F3754" t="s">
        <v>67</v>
      </c>
      <c r="G3754" t="s">
        <v>68</v>
      </c>
      <c r="H3754" t="s">
        <v>69</v>
      </c>
      <c r="I3754" t="s">
        <v>70</v>
      </c>
      <c r="J3754" t="s">
        <v>45</v>
      </c>
      <c r="K3754">
        <v>5</v>
      </c>
      <c r="L3754">
        <v>149</v>
      </c>
      <c r="M3754">
        <v>0.2</v>
      </c>
      <c r="N3754">
        <v>596</v>
      </c>
      <c r="O3754">
        <v>121</v>
      </c>
      <c r="P3754" t="s">
        <v>28</v>
      </c>
      <c r="Q3754" t="s">
        <v>29</v>
      </c>
      <c r="R3754" t="s">
        <v>30</v>
      </c>
      <c r="S3754">
        <v>4.3</v>
      </c>
      <c r="T3754">
        <f>YEAR(tblOrders[[#This Row],[Order Date]])</f>
        <v>2025</v>
      </c>
      <c r="U3754" t="str">
        <f>TEXT(tblOrders[[#This Row],[Order Date]],"mmm-yyyy")</f>
        <v>Aug-2025</v>
      </c>
      <c r="V3754" s="4">
        <f>tblOrders[[#This Row],[Profit]]/tblOrders[[#This Row],[Sales Amount]]</f>
        <v>0.20302013422818793</v>
      </c>
      <c r="W3754" t="str">
        <f>VLOOKUP(tblOrders[[#This Row],[City]],CityRegion,2,0)</f>
        <v>South</v>
      </c>
      <c r="X3754" t="str">
        <f>VLOOKUP(tblOrders[[#This Row],[City]],lookups!A:C,3,0)</f>
        <v>Telengana</v>
      </c>
    </row>
    <row r="3755" spans="1:24" x14ac:dyDescent="0.25">
      <c r="A3755" t="s">
        <v>5784</v>
      </c>
      <c r="B3755" s="1">
        <v>45971</v>
      </c>
      <c r="C3755" t="s">
        <v>5785</v>
      </c>
      <c r="D3755" t="s">
        <v>21</v>
      </c>
      <c r="E3755" t="s">
        <v>22</v>
      </c>
      <c r="F3755" t="s">
        <v>23</v>
      </c>
      <c r="G3755" t="s">
        <v>24</v>
      </c>
      <c r="H3755" t="s">
        <v>25</v>
      </c>
      <c r="I3755" t="s">
        <v>57</v>
      </c>
      <c r="J3755" t="s">
        <v>27</v>
      </c>
      <c r="K3755">
        <v>2</v>
      </c>
      <c r="L3755">
        <v>190</v>
      </c>
      <c r="M3755">
        <v>0.2</v>
      </c>
      <c r="N3755">
        <v>304</v>
      </c>
      <c r="O3755">
        <v>54</v>
      </c>
      <c r="P3755" t="s">
        <v>28</v>
      </c>
      <c r="Q3755" t="s">
        <v>46</v>
      </c>
      <c r="R3755" t="s">
        <v>36</v>
      </c>
      <c r="S3755">
        <v>3.8</v>
      </c>
      <c r="T3755">
        <f>YEAR(tblOrders[[#This Row],[Order Date]])</f>
        <v>2025</v>
      </c>
      <c r="U3755" t="str">
        <f>TEXT(tblOrders[[#This Row],[Order Date]],"mmm-yyyy")</f>
        <v>Nov-2025</v>
      </c>
      <c r="V3755" s="4">
        <f>tblOrders[[#This Row],[Profit]]/tblOrders[[#This Row],[Sales Amount]]</f>
        <v>0.17763157894736842</v>
      </c>
      <c r="W3755" t="str">
        <f>VLOOKUP(tblOrders[[#This Row],[City]],CityRegion,2,0)</f>
        <v>South</v>
      </c>
      <c r="X3755" t="str">
        <f>VLOOKUP(tblOrders[[#This Row],[City]],lookups!A:C,3,0)</f>
        <v>Kerala</v>
      </c>
    </row>
    <row r="3756" spans="1:24" x14ac:dyDescent="0.25">
      <c r="A3756" t="s">
        <v>5786</v>
      </c>
      <c r="B3756" s="1">
        <v>45896</v>
      </c>
      <c r="C3756" t="s">
        <v>3934</v>
      </c>
      <c r="D3756" t="s">
        <v>21</v>
      </c>
      <c r="E3756" t="s">
        <v>66</v>
      </c>
      <c r="F3756" t="s">
        <v>67</v>
      </c>
      <c r="G3756" t="s">
        <v>68</v>
      </c>
      <c r="H3756" t="s">
        <v>69</v>
      </c>
      <c r="I3756" t="s">
        <v>76</v>
      </c>
      <c r="J3756" t="s">
        <v>34</v>
      </c>
      <c r="K3756">
        <v>5</v>
      </c>
      <c r="L3756">
        <v>149</v>
      </c>
      <c r="M3756">
        <v>0.05</v>
      </c>
      <c r="N3756">
        <v>707.75</v>
      </c>
      <c r="O3756">
        <v>232.75</v>
      </c>
      <c r="P3756" t="s">
        <v>28</v>
      </c>
      <c r="Q3756" t="s">
        <v>29</v>
      </c>
      <c r="R3756" t="s">
        <v>36</v>
      </c>
      <c r="S3756">
        <v>3.4</v>
      </c>
      <c r="T3756">
        <f>YEAR(tblOrders[[#This Row],[Order Date]])</f>
        <v>2025</v>
      </c>
      <c r="U3756" t="str">
        <f>TEXT(tblOrders[[#This Row],[Order Date]],"mmm-yyyy")</f>
        <v>Aug-2025</v>
      </c>
      <c r="V3756" s="4">
        <f>tblOrders[[#This Row],[Profit]]/tblOrders[[#This Row],[Sales Amount]]</f>
        <v>0.32885906040268459</v>
      </c>
      <c r="W3756" t="str">
        <f>VLOOKUP(tblOrders[[#This Row],[City]],CityRegion,2,0)</f>
        <v>South</v>
      </c>
      <c r="X3756" t="str">
        <f>VLOOKUP(tblOrders[[#This Row],[City]],lookups!A:C,3,0)</f>
        <v>Kerala</v>
      </c>
    </row>
    <row r="3757" spans="1:24" x14ac:dyDescent="0.25">
      <c r="A3757" t="s">
        <v>5787</v>
      </c>
      <c r="B3757" s="1">
        <v>45825</v>
      </c>
      <c r="C3757" t="s">
        <v>4253</v>
      </c>
      <c r="D3757" t="s">
        <v>39</v>
      </c>
      <c r="E3757" t="s">
        <v>94</v>
      </c>
      <c r="F3757" t="s">
        <v>95</v>
      </c>
      <c r="G3757" t="s">
        <v>68</v>
      </c>
      <c r="H3757" t="s">
        <v>96</v>
      </c>
      <c r="I3757" t="s">
        <v>70</v>
      </c>
      <c r="J3757" t="s">
        <v>27</v>
      </c>
      <c r="K3757">
        <v>4</v>
      </c>
      <c r="L3757">
        <v>89</v>
      </c>
      <c r="M3757">
        <v>0.2</v>
      </c>
      <c r="N3757">
        <v>284.8</v>
      </c>
      <c r="O3757">
        <v>64.8</v>
      </c>
      <c r="P3757" t="s">
        <v>28</v>
      </c>
      <c r="Q3757" t="s">
        <v>86</v>
      </c>
      <c r="R3757" t="s">
        <v>36</v>
      </c>
      <c r="S3757">
        <v>2.7</v>
      </c>
      <c r="T3757">
        <f>YEAR(tblOrders[[#This Row],[Order Date]])</f>
        <v>2025</v>
      </c>
      <c r="U3757" t="str">
        <f>TEXT(tblOrders[[#This Row],[Order Date]],"mmm-yyyy")</f>
        <v>Jun-2025</v>
      </c>
      <c r="V3757" s="4">
        <f>tblOrders[[#This Row],[Profit]]/tblOrders[[#This Row],[Sales Amount]]</f>
        <v>0.22752808988764042</v>
      </c>
      <c r="W3757" t="str">
        <f>VLOOKUP(tblOrders[[#This Row],[City]],CityRegion,2,0)</f>
        <v>South</v>
      </c>
      <c r="X3757" t="str">
        <f>VLOOKUP(tblOrders[[#This Row],[City]],lookups!A:C,3,0)</f>
        <v>Telengana</v>
      </c>
    </row>
    <row r="3758" spans="1:24" x14ac:dyDescent="0.25">
      <c r="A3758" t="s">
        <v>5788</v>
      </c>
      <c r="B3758" s="1">
        <v>45753</v>
      </c>
      <c r="C3758" t="s">
        <v>1642</v>
      </c>
      <c r="D3758" t="s">
        <v>21</v>
      </c>
      <c r="E3758" t="s">
        <v>108</v>
      </c>
      <c r="F3758" t="s">
        <v>109</v>
      </c>
      <c r="G3758" t="s">
        <v>62</v>
      </c>
      <c r="H3758" t="s">
        <v>110</v>
      </c>
      <c r="I3758" t="s">
        <v>44</v>
      </c>
      <c r="J3758" t="s">
        <v>45</v>
      </c>
      <c r="K3758">
        <v>2</v>
      </c>
      <c r="L3758">
        <v>110</v>
      </c>
      <c r="M3758">
        <v>0.15</v>
      </c>
      <c r="N3758">
        <v>187</v>
      </c>
      <c r="O3758">
        <v>51</v>
      </c>
      <c r="P3758" t="s">
        <v>28</v>
      </c>
      <c r="Q3758" t="s">
        <v>46</v>
      </c>
      <c r="R3758" t="s">
        <v>30</v>
      </c>
      <c r="S3758">
        <v>2.6</v>
      </c>
      <c r="T3758">
        <f>YEAR(tblOrders[[#This Row],[Order Date]])</f>
        <v>2025</v>
      </c>
      <c r="U3758" t="str">
        <f>TEXT(tblOrders[[#This Row],[Order Date]],"mmm-yyyy")</f>
        <v>Apr-2025</v>
      </c>
      <c r="V3758" s="4">
        <f>tblOrders[[#This Row],[Profit]]/tblOrders[[#This Row],[Sales Amount]]</f>
        <v>0.27272727272727271</v>
      </c>
      <c r="W3758" t="str">
        <f>VLOOKUP(tblOrders[[#This Row],[City]],CityRegion,2,0)</f>
        <v>South</v>
      </c>
      <c r="X3758" t="str">
        <f>VLOOKUP(tblOrders[[#This Row],[City]],lookups!A:C,3,0)</f>
        <v>Kerala</v>
      </c>
    </row>
    <row r="3759" spans="1:24" x14ac:dyDescent="0.25">
      <c r="A3759" t="s">
        <v>5789</v>
      </c>
      <c r="B3759" s="1">
        <v>45679</v>
      </c>
      <c r="C3759" t="s">
        <v>3768</v>
      </c>
      <c r="D3759" t="s">
        <v>21</v>
      </c>
      <c r="E3759" t="s">
        <v>40</v>
      </c>
      <c r="F3759" t="s">
        <v>41</v>
      </c>
      <c r="G3759" t="s">
        <v>42</v>
      </c>
      <c r="H3759" t="s">
        <v>43</v>
      </c>
      <c r="I3759" t="s">
        <v>84</v>
      </c>
      <c r="J3759" t="s">
        <v>34</v>
      </c>
      <c r="K3759">
        <v>5</v>
      </c>
      <c r="L3759">
        <v>18</v>
      </c>
      <c r="M3759">
        <v>0</v>
      </c>
      <c r="N3759">
        <v>90</v>
      </c>
      <c r="O3759">
        <v>45</v>
      </c>
      <c r="P3759" t="s">
        <v>28</v>
      </c>
      <c r="Q3759" t="s">
        <v>46</v>
      </c>
      <c r="R3759" t="s">
        <v>36</v>
      </c>
      <c r="S3759">
        <v>3.4</v>
      </c>
      <c r="T3759">
        <f>YEAR(tblOrders[[#This Row],[Order Date]])</f>
        <v>2025</v>
      </c>
      <c r="U3759" t="str">
        <f>TEXT(tblOrders[[#This Row],[Order Date]],"mmm-yyyy")</f>
        <v>Jan-2025</v>
      </c>
      <c r="V3759" s="4">
        <f>tblOrders[[#This Row],[Profit]]/tblOrders[[#This Row],[Sales Amount]]</f>
        <v>0.5</v>
      </c>
      <c r="W3759" t="str">
        <f>VLOOKUP(tblOrders[[#This Row],[City]],CityRegion,2,0)</f>
        <v>West</v>
      </c>
      <c r="X3759" t="str">
        <f>VLOOKUP(tblOrders[[#This Row],[City]],lookups!A:C,3,0)</f>
        <v>Maharashtra</v>
      </c>
    </row>
    <row r="3760" spans="1:24" x14ac:dyDescent="0.25">
      <c r="A3760" t="s">
        <v>5790</v>
      </c>
      <c r="B3760" s="1">
        <v>45673</v>
      </c>
      <c r="C3760" t="s">
        <v>3838</v>
      </c>
      <c r="D3760" t="s">
        <v>39</v>
      </c>
      <c r="E3760" t="s">
        <v>49</v>
      </c>
      <c r="F3760" t="s">
        <v>50</v>
      </c>
      <c r="G3760" t="s">
        <v>24</v>
      </c>
      <c r="H3760" t="s">
        <v>51</v>
      </c>
      <c r="I3760" t="s">
        <v>33</v>
      </c>
      <c r="J3760" t="s">
        <v>45</v>
      </c>
      <c r="K3760">
        <v>3</v>
      </c>
      <c r="L3760">
        <v>85</v>
      </c>
      <c r="M3760">
        <v>0</v>
      </c>
      <c r="N3760">
        <v>255</v>
      </c>
      <c r="O3760">
        <v>99</v>
      </c>
      <c r="P3760" t="s">
        <v>28</v>
      </c>
      <c r="Q3760" t="s">
        <v>29</v>
      </c>
      <c r="R3760" t="s">
        <v>36</v>
      </c>
      <c r="S3760">
        <v>3.3</v>
      </c>
      <c r="T3760">
        <f>YEAR(tblOrders[[#This Row],[Order Date]])</f>
        <v>2025</v>
      </c>
      <c r="U3760" t="str">
        <f>TEXT(tblOrders[[#This Row],[Order Date]],"mmm-yyyy")</f>
        <v>Jan-2025</v>
      </c>
      <c r="V3760" s="4">
        <f>tblOrders[[#This Row],[Profit]]/tblOrders[[#This Row],[Sales Amount]]</f>
        <v>0.38823529411764707</v>
      </c>
      <c r="W3760" t="str">
        <f>VLOOKUP(tblOrders[[#This Row],[City]],CityRegion,2,0)</f>
        <v>North</v>
      </c>
      <c r="X3760" t="str">
        <f>VLOOKUP(tblOrders[[#This Row],[City]],lookups!A:C,3,0)</f>
        <v>Delhi</v>
      </c>
    </row>
    <row r="3761" spans="1:24" x14ac:dyDescent="0.25">
      <c r="A3761" t="s">
        <v>5791</v>
      </c>
      <c r="B3761" s="1">
        <v>45905</v>
      </c>
      <c r="C3761" t="s">
        <v>4520</v>
      </c>
      <c r="D3761" t="s">
        <v>39</v>
      </c>
      <c r="E3761" t="s">
        <v>114</v>
      </c>
      <c r="F3761" t="s">
        <v>115</v>
      </c>
      <c r="G3761" t="s">
        <v>42</v>
      </c>
      <c r="H3761" t="s">
        <v>116</v>
      </c>
      <c r="I3761" t="s">
        <v>57</v>
      </c>
      <c r="J3761" t="s">
        <v>45</v>
      </c>
      <c r="K3761">
        <v>3</v>
      </c>
      <c r="L3761">
        <v>12</v>
      </c>
      <c r="M3761">
        <v>0</v>
      </c>
      <c r="N3761">
        <v>36</v>
      </c>
      <c r="O3761">
        <v>18</v>
      </c>
      <c r="P3761" t="s">
        <v>28</v>
      </c>
      <c r="Q3761" t="s">
        <v>35</v>
      </c>
      <c r="R3761" t="s">
        <v>36</v>
      </c>
      <c r="S3761">
        <v>4.2</v>
      </c>
      <c r="T3761">
        <f>YEAR(tblOrders[[#This Row],[Order Date]])</f>
        <v>2025</v>
      </c>
      <c r="U3761" t="str">
        <f>TEXT(tblOrders[[#This Row],[Order Date]],"mmm-yyyy")</f>
        <v>Sep-2025</v>
      </c>
      <c r="V3761" s="4">
        <f>tblOrders[[#This Row],[Profit]]/tblOrders[[#This Row],[Sales Amount]]</f>
        <v>0.5</v>
      </c>
      <c r="W3761" t="str">
        <f>VLOOKUP(tblOrders[[#This Row],[City]],CityRegion,2,0)</f>
        <v>South</v>
      </c>
      <c r="X3761" t="str">
        <f>VLOOKUP(tblOrders[[#This Row],[City]],lookups!A:C,3,0)</f>
        <v>Kerala</v>
      </c>
    </row>
    <row r="3762" spans="1:24" x14ac:dyDescent="0.25">
      <c r="A3762" t="s">
        <v>5792</v>
      </c>
      <c r="B3762" s="1">
        <v>45684</v>
      </c>
      <c r="C3762" t="s">
        <v>2865</v>
      </c>
      <c r="D3762" t="s">
        <v>39</v>
      </c>
      <c r="E3762" t="s">
        <v>40</v>
      </c>
      <c r="F3762" t="s">
        <v>41</v>
      </c>
      <c r="G3762" t="s">
        <v>42</v>
      </c>
      <c r="H3762" t="s">
        <v>43</v>
      </c>
      <c r="I3762" t="s">
        <v>84</v>
      </c>
      <c r="J3762" t="s">
        <v>45</v>
      </c>
      <c r="K3762">
        <v>5</v>
      </c>
      <c r="L3762">
        <v>18</v>
      </c>
      <c r="M3762">
        <v>0.2</v>
      </c>
      <c r="N3762">
        <v>72</v>
      </c>
      <c r="O3762">
        <v>27</v>
      </c>
      <c r="P3762" t="s">
        <v>28</v>
      </c>
      <c r="Q3762" t="s">
        <v>46</v>
      </c>
      <c r="R3762" t="s">
        <v>36</v>
      </c>
      <c r="S3762">
        <v>2.5</v>
      </c>
      <c r="T3762">
        <f>YEAR(tblOrders[[#This Row],[Order Date]])</f>
        <v>2025</v>
      </c>
      <c r="U3762" t="str">
        <f>TEXT(tblOrders[[#This Row],[Order Date]],"mmm-yyyy")</f>
        <v>Jan-2025</v>
      </c>
      <c r="V3762" s="4">
        <f>tblOrders[[#This Row],[Profit]]/tblOrders[[#This Row],[Sales Amount]]</f>
        <v>0.375</v>
      </c>
      <c r="W3762" t="str">
        <f>VLOOKUP(tblOrders[[#This Row],[City]],CityRegion,2,0)</f>
        <v>West</v>
      </c>
      <c r="X3762" t="str">
        <f>VLOOKUP(tblOrders[[#This Row],[City]],lookups!A:C,3,0)</f>
        <v>Maharashtra</v>
      </c>
    </row>
    <row r="3763" spans="1:24" x14ac:dyDescent="0.25">
      <c r="A3763" t="s">
        <v>5793</v>
      </c>
      <c r="B3763" s="1">
        <v>45868</v>
      </c>
      <c r="C3763" t="s">
        <v>5794</v>
      </c>
      <c r="D3763" t="s">
        <v>21</v>
      </c>
      <c r="E3763" t="s">
        <v>94</v>
      </c>
      <c r="F3763" t="s">
        <v>95</v>
      </c>
      <c r="G3763" t="s">
        <v>68</v>
      </c>
      <c r="H3763" t="s">
        <v>96</v>
      </c>
      <c r="I3763" t="s">
        <v>139</v>
      </c>
      <c r="J3763" t="s">
        <v>45</v>
      </c>
      <c r="K3763">
        <v>1</v>
      </c>
      <c r="L3763">
        <v>89</v>
      </c>
      <c r="M3763">
        <v>0.15</v>
      </c>
      <c r="N3763">
        <v>75.650000000000006</v>
      </c>
      <c r="O3763">
        <v>20.65</v>
      </c>
      <c r="P3763" t="s">
        <v>28</v>
      </c>
      <c r="Q3763" t="s">
        <v>46</v>
      </c>
      <c r="R3763" t="s">
        <v>36</v>
      </c>
      <c r="S3763">
        <v>4</v>
      </c>
      <c r="T3763">
        <f>YEAR(tblOrders[[#This Row],[Order Date]])</f>
        <v>2025</v>
      </c>
      <c r="U3763" t="str">
        <f>TEXT(tblOrders[[#This Row],[Order Date]],"mmm-yyyy")</f>
        <v>Jul-2025</v>
      </c>
      <c r="V3763" s="4">
        <f>tblOrders[[#This Row],[Profit]]/tblOrders[[#This Row],[Sales Amount]]</f>
        <v>0.27296761401189684</v>
      </c>
      <c r="W3763" t="str">
        <f>VLOOKUP(tblOrders[[#This Row],[City]],CityRegion,2,0)</f>
        <v>South</v>
      </c>
      <c r="X3763" t="str">
        <f>VLOOKUP(tblOrders[[#This Row],[City]],lookups!A:C,3,0)</f>
        <v>Tamil Nadu</v>
      </c>
    </row>
    <row r="3764" spans="1:24" x14ac:dyDescent="0.25">
      <c r="A3764" t="s">
        <v>5795</v>
      </c>
      <c r="B3764" s="1">
        <v>45941</v>
      </c>
      <c r="C3764" t="s">
        <v>324</v>
      </c>
      <c r="D3764" t="s">
        <v>39</v>
      </c>
      <c r="E3764" t="s">
        <v>114</v>
      </c>
      <c r="F3764" t="s">
        <v>115</v>
      </c>
      <c r="G3764" t="s">
        <v>42</v>
      </c>
      <c r="H3764" t="s">
        <v>116</v>
      </c>
      <c r="I3764" t="s">
        <v>70</v>
      </c>
      <c r="J3764" t="s">
        <v>34</v>
      </c>
      <c r="K3764">
        <v>3</v>
      </c>
      <c r="L3764">
        <v>12</v>
      </c>
      <c r="M3764">
        <v>0.2</v>
      </c>
      <c r="N3764">
        <v>28.8</v>
      </c>
      <c r="O3764">
        <v>10.8</v>
      </c>
      <c r="P3764" t="s">
        <v>111</v>
      </c>
      <c r="Q3764" t="s">
        <v>91</v>
      </c>
      <c r="R3764" t="s">
        <v>36</v>
      </c>
      <c r="S3764">
        <v>4.2</v>
      </c>
      <c r="T3764">
        <f>YEAR(tblOrders[[#This Row],[Order Date]])</f>
        <v>2025</v>
      </c>
      <c r="U3764" t="str">
        <f>TEXT(tblOrders[[#This Row],[Order Date]],"mmm-yyyy")</f>
        <v>Oct-2025</v>
      </c>
      <c r="V3764" s="4">
        <f>tblOrders[[#This Row],[Profit]]/tblOrders[[#This Row],[Sales Amount]]</f>
        <v>0.375</v>
      </c>
      <c r="W3764" t="str">
        <f>VLOOKUP(tblOrders[[#This Row],[City]],CityRegion,2,0)</f>
        <v>South</v>
      </c>
      <c r="X3764" t="str">
        <f>VLOOKUP(tblOrders[[#This Row],[City]],lookups!A:C,3,0)</f>
        <v>Telengana</v>
      </c>
    </row>
    <row r="3765" spans="1:24" x14ac:dyDescent="0.25">
      <c r="A3765" t="s">
        <v>5796</v>
      </c>
      <c r="B3765" s="1">
        <v>45749</v>
      </c>
      <c r="C3765" t="s">
        <v>3288</v>
      </c>
      <c r="D3765" t="s">
        <v>39</v>
      </c>
      <c r="E3765" t="s">
        <v>101</v>
      </c>
      <c r="F3765" t="s">
        <v>102</v>
      </c>
      <c r="G3765" t="s">
        <v>24</v>
      </c>
      <c r="H3765" t="s">
        <v>103</v>
      </c>
      <c r="I3765" t="s">
        <v>33</v>
      </c>
      <c r="J3765" t="s">
        <v>27</v>
      </c>
      <c r="K3765">
        <v>1</v>
      </c>
      <c r="L3765">
        <v>120</v>
      </c>
      <c r="M3765">
        <v>0.05</v>
      </c>
      <c r="N3765">
        <v>114</v>
      </c>
      <c r="O3765">
        <v>36</v>
      </c>
      <c r="P3765" t="s">
        <v>111</v>
      </c>
      <c r="Q3765" t="s">
        <v>46</v>
      </c>
      <c r="R3765" t="s">
        <v>36</v>
      </c>
      <c r="S3765">
        <v>4.9000000000000004</v>
      </c>
      <c r="T3765">
        <f>YEAR(tblOrders[[#This Row],[Order Date]])</f>
        <v>2025</v>
      </c>
      <c r="U3765" t="str">
        <f>TEXT(tblOrders[[#This Row],[Order Date]],"mmm-yyyy")</f>
        <v>Apr-2025</v>
      </c>
      <c r="V3765" s="4">
        <f>tblOrders[[#This Row],[Profit]]/tblOrders[[#This Row],[Sales Amount]]</f>
        <v>0.31578947368421051</v>
      </c>
      <c r="W3765" t="str">
        <f>VLOOKUP(tblOrders[[#This Row],[City]],CityRegion,2,0)</f>
        <v>North</v>
      </c>
      <c r="X3765" t="str">
        <f>VLOOKUP(tblOrders[[#This Row],[City]],lookups!A:C,3,0)</f>
        <v>Delhi</v>
      </c>
    </row>
    <row r="3766" spans="1:24" x14ac:dyDescent="0.25">
      <c r="A3766" t="s">
        <v>5797</v>
      </c>
      <c r="B3766" s="1">
        <v>45942</v>
      </c>
      <c r="C3766" t="s">
        <v>231</v>
      </c>
      <c r="D3766" t="s">
        <v>39</v>
      </c>
      <c r="E3766" t="s">
        <v>114</v>
      </c>
      <c r="F3766" t="s">
        <v>115</v>
      </c>
      <c r="G3766" t="s">
        <v>42</v>
      </c>
      <c r="H3766" t="s">
        <v>116</v>
      </c>
      <c r="I3766" t="s">
        <v>52</v>
      </c>
      <c r="J3766" t="s">
        <v>34</v>
      </c>
      <c r="K3766">
        <v>1</v>
      </c>
      <c r="L3766">
        <v>12</v>
      </c>
      <c r="M3766">
        <v>0.05</v>
      </c>
      <c r="N3766">
        <v>11.4</v>
      </c>
      <c r="O3766">
        <v>5.4</v>
      </c>
      <c r="P3766" t="s">
        <v>28</v>
      </c>
      <c r="Q3766" t="s">
        <v>86</v>
      </c>
      <c r="R3766" t="s">
        <v>36</v>
      </c>
      <c r="S3766">
        <v>3.3</v>
      </c>
      <c r="T3766">
        <f>YEAR(tblOrders[[#This Row],[Order Date]])</f>
        <v>2025</v>
      </c>
      <c r="U3766" t="str">
        <f>TEXT(tblOrders[[#This Row],[Order Date]],"mmm-yyyy")</f>
        <v>Oct-2025</v>
      </c>
      <c r="V3766" s="4">
        <f>tblOrders[[#This Row],[Profit]]/tblOrders[[#This Row],[Sales Amount]]</f>
        <v>0.47368421052631582</v>
      </c>
      <c r="W3766" t="str">
        <f>VLOOKUP(tblOrders[[#This Row],[City]],CityRegion,2,0)</f>
        <v>South</v>
      </c>
      <c r="X3766" t="str">
        <f>VLOOKUP(tblOrders[[#This Row],[City]],lookups!A:C,3,0)</f>
        <v>Kerala</v>
      </c>
    </row>
    <row r="3767" spans="1:24" x14ac:dyDescent="0.25">
      <c r="A3767" t="s">
        <v>5798</v>
      </c>
      <c r="B3767" s="1">
        <v>45784</v>
      </c>
      <c r="C3767" t="s">
        <v>5799</v>
      </c>
      <c r="D3767" t="s">
        <v>39</v>
      </c>
      <c r="E3767" t="s">
        <v>55</v>
      </c>
      <c r="F3767" t="s">
        <v>56</v>
      </c>
      <c r="G3767" t="s">
        <v>24</v>
      </c>
      <c r="H3767" t="s">
        <v>51</v>
      </c>
      <c r="I3767" t="s">
        <v>57</v>
      </c>
      <c r="J3767" t="s">
        <v>45</v>
      </c>
      <c r="K3767">
        <v>3</v>
      </c>
      <c r="L3767">
        <v>42</v>
      </c>
      <c r="M3767">
        <v>0</v>
      </c>
      <c r="N3767">
        <v>126</v>
      </c>
      <c r="O3767">
        <v>54</v>
      </c>
      <c r="P3767" t="s">
        <v>28</v>
      </c>
      <c r="Q3767" t="s">
        <v>86</v>
      </c>
      <c r="R3767" t="s">
        <v>36</v>
      </c>
      <c r="S3767">
        <v>3.4</v>
      </c>
      <c r="T3767">
        <f>YEAR(tblOrders[[#This Row],[Order Date]])</f>
        <v>2025</v>
      </c>
      <c r="U3767" t="str">
        <f>TEXT(tblOrders[[#This Row],[Order Date]],"mmm-yyyy")</f>
        <v>May-2025</v>
      </c>
      <c r="V3767" s="4">
        <f>tblOrders[[#This Row],[Profit]]/tblOrders[[#This Row],[Sales Amount]]</f>
        <v>0.42857142857142855</v>
      </c>
      <c r="W3767" t="str">
        <f>VLOOKUP(tblOrders[[#This Row],[City]],CityRegion,2,0)</f>
        <v>South</v>
      </c>
      <c r="X3767" t="str">
        <f>VLOOKUP(tblOrders[[#This Row],[City]],lookups!A:C,3,0)</f>
        <v>Kerala</v>
      </c>
    </row>
    <row r="3768" spans="1:24" x14ac:dyDescent="0.25">
      <c r="A3768" t="s">
        <v>5800</v>
      </c>
      <c r="B3768" s="1">
        <v>45883</v>
      </c>
      <c r="C3768" t="s">
        <v>794</v>
      </c>
      <c r="D3768" t="s">
        <v>21</v>
      </c>
      <c r="E3768" t="s">
        <v>55</v>
      </c>
      <c r="F3768" t="s">
        <v>56</v>
      </c>
      <c r="G3768" t="s">
        <v>24</v>
      </c>
      <c r="H3768" t="s">
        <v>51</v>
      </c>
      <c r="I3768" t="s">
        <v>52</v>
      </c>
      <c r="J3768" t="s">
        <v>45</v>
      </c>
      <c r="K3768">
        <v>1</v>
      </c>
      <c r="L3768">
        <v>42</v>
      </c>
      <c r="M3768">
        <v>0.1</v>
      </c>
      <c r="N3768">
        <v>37.799999999999997</v>
      </c>
      <c r="O3768">
        <v>13.8</v>
      </c>
      <c r="P3768" t="s">
        <v>28</v>
      </c>
      <c r="Q3768" t="s">
        <v>46</v>
      </c>
      <c r="R3768" t="s">
        <v>36</v>
      </c>
      <c r="S3768">
        <v>3</v>
      </c>
      <c r="T3768">
        <f>YEAR(tblOrders[[#This Row],[Order Date]])</f>
        <v>2025</v>
      </c>
      <c r="U3768" t="str">
        <f>TEXT(tblOrders[[#This Row],[Order Date]],"mmm-yyyy")</f>
        <v>Aug-2025</v>
      </c>
      <c r="V3768" s="4">
        <f>tblOrders[[#This Row],[Profit]]/tblOrders[[#This Row],[Sales Amount]]</f>
        <v>0.36507936507936511</v>
      </c>
      <c r="W3768" t="str">
        <f>VLOOKUP(tblOrders[[#This Row],[City]],CityRegion,2,0)</f>
        <v>South</v>
      </c>
      <c r="X3768" t="str">
        <f>VLOOKUP(tblOrders[[#This Row],[City]],lookups!A:C,3,0)</f>
        <v>Kerala</v>
      </c>
    </row>
    <row r="3769" spans="1:24" x14ac:dyDescent="0.25">
      <c r="A3769" t="s">
        <v>5801</v>
      </c>
      <c r="B3769" s="1">
        <v>45711</v>
      </c>
      <c r="C3769" t="s">
        <v>5802</v>
      </c>
      <c r="D3769" t="s">
        <v>39</v>
      </c>
      <c r="E3769" t="s">
        <v>40</v>
      </c>
      <c r="F3769" t="s">
        <v>41</v>
      </c>
      <c r="G3769" t="s">
        <v>42</v>
      </c>
      <c r="H3769" t="s">
        <v>43</v>
      </c>
      <c r="I3769" t="s">
        <v>130</v>
      </c>
      <c r="J3769" t="s">
        <v>45</v>
      </c>
      <c r="K3769">
        <v>5</v>
      </c>
      <c r="L3769">
        <v>18</v>
      </c>
      <c r="M3769">
        <v>0.05</v>
      </c>
      <c r="N3769">
        <v>85.5</v>
      </c>
      <c r="O3769">
        <v>40.5</v>
      </c>
      <c r="P3769" t="s">
        <v>28</v>
      </c>
      <c r="Q3769" t="s">
        <v>29</v>
      </c>
      <c r="R3769" t="s">
        <v>36</v>
      </c>
      <c r="S3769">
        <v>4.7</v>
      </c>
      <c r="T3769">
        <f>YEAR(tblOrders[[#This Row],[Order Date]])</f>
        <v>2025</v>
      </c>
      <c r="U3769" t="str">
        <f>TEXT(tblOrders[[#This Row],[Order Date]],"mmm-yyyy")</f>
        <v>Feb-2025</v>
      </c>
      <c r="V3769" s="4">
        <f>tblOrders[[#This Row],[Profit]]/tblOrders[[#This Row],[Sales Amount]]</f>
        <v>0.47368421052631576</v>
      </c>
      <c r="W3769" t="str">
        <f>VLOOKUP(tblOrders[[#This Row],[City]],CityRegion,2,0)</f>
        <v>West</v>
      </c>
      <c r="X3769" t="str">
        <f>VLOOKUP(tblOrders[[#This Row],[City]],lookups!A:C,3,0)</f>
        <v>Maharashtra</v>
      </c>
    </row>
    <row r="3770" spans="1:24" x14ac:dyDescent="0.25">
      <c r="A3770" t="s">
        <v>5803</v>
      </c>
      <c r="B3770" s="1">
        <v>45924</v>
      </c>
      <c r="C3770" t="s">
        <v>5804</v>
      </c>
      <c r="D3770" t="s">
        <v>39</v>
      </c>
      <c r="E3770" t="s">
        <v>114</v>
      </c>
      <c r="F3770" t="s">
        <v>115</v>
      </c>
      <c r="G3770" t="s">
        <v>42</v>
      </c>
      <c r="H3770" t="s">
        <v>116</v>
      </c>
      <c r="I3770" t="s">
        <v>84</v>
      </c>
      <c r="J3770" t="s">
        <v>27</v>
      </c>
      <c r="K3770">
        <v>1</v>
      </c>
      <c r="L3770">
        <v>12</v>
      </c>
      <c r="M3770">
        <v>0.2</v>
      </c>
      <c r="N3770">
        <v>9.6</v>
      </c>
      <c r="O3770">
        <v>3.6</v>
      </c>
      <c r="P3770" t="s">
        <v>28</v>
      </c>
      <c r="Q3770" t="s">
        <v>86</v>
      </c>
      <c r="R3770" t="s">
        <v>36</v>
      </c>
      <c r="S3770">
        <v>4.7</v>
      </c>
      <c r="T3770">
        <f>YEAR(tblOrders[[#This Row],[Order Date]])</f>
        <v>2025</v>
      </c>
      <c r="U3770" t="str">
        <f>TEXT(tblOrders[[#This Row],[Order Date]],"mmm-yyyy")</f>
        <v>Sep-2025</v>
      </c>
      <c r="V3770" s="4">
        <f>tblOrders[[#This Row],[Profit]]/tblOrders[[#This Row],[Sales Amount]]</f>
        <v>0.375</v>
      </c>
      <c r="W3770" t="str">
        <f>VLOOKUP(tblOrders[[#This Row],[City]],CityRegion,2,0)</f>
        <v>West</v>
      </c>
      <c r="X3770" t="str">
        <f>VLOOKUP(tblOrders[[#This Row],[City]],lookups!A:C,3,0)</f>
        <v>Maharashtra</v>
      </c>
    </row>
    <row r="3771" spans="1:24" x14ac:dyDescent="0.25">
      <c r="A3771" t="s">
        <v>5805</v>
      </c>
      <c r="B3771" s="1">
        <v>45723</v>
      </c>
      <c r="C3771" t="s">
        <v>1571</v>
      </c>
      <c r="D3771" t="s">
        <v>21</v>
      </c>
      <c r="E3771" t="s">
        <v>73</v>
      </c>
      <c r="F3771" t="s">
        <v>74</v>
      </c>
      <c r="G3771" t="s">
        <v>68</v>
      </c>
      <c r="H3771" t="s">
        <v>75</v>
      </c>
      <c r="I3771" t="s">
        <v>44</v>
      </c>
      <c r="J3771" t="s">
        <v>34</v>
      </c>
      <c r="K3771">
        <v>4</v>
      </c>
      <c r="L3771">
        <v>65</v>
      </c>
      <c r="M3771">
        <v>0</v>
      </c>
      <c r="N3771">
        <v>260</v>
      </c>
      <c r="O3771">
        <v>108</v>
      </c>
      <c r="P3771" t="s">
        <v>28</v>
      </c>
      <c r="Q3771" t="s">
        <v>29</v>
      </c>
      <c r="R3771" t="s">
        <v>36</v>
      </c>
      <c r="S3771">
        <v>3.6</v>
      </c>
      <c r="T3771">
        <f>YEAR(tblOrders[[#This Row],[Order Date]])</f>
        <v>2025</v>
      </c>
      <c r="U3771" t="str">
        <f>TEXT(tblOrders[[#This Row],[Order Date]],"mmm-yyyy")</f>
        <v>Mar-2025</v>
      </c>
      <c r="V3771" s="4">
        <f>tblOrders[[#This Row],[Profit]]/tblOrders[[#This Row],[Sales Amount]]</f>
        <v>0.41538461538461541</v>
      </c>
      <c r="W3771" t="str">
        <f>VLOOKUP(tblOrders[[#This Row],[City]],CityRegion,2,0)</f>
        <v>South</v>
      </c>
      <c r="X3771" t="str">
        <f>VLOOKUP(tblOrders[[#This Row],[City]],lookups!A:C,3,0)</f>
        <v>Kerala</v>
      </c>
    </row>
    <row r="3772" spans="1:24" x14ac:dyDescent="0.25">
      <c r="A3772" t="s">
        <v>5806</v>
      </c>
      <c r="B3772" s="1">
        <v>45880</v>
      </c>
      <c r="C3772" t="s">
        <v>3324</v>
      </c>
      <c r="D3772" t="s">
        <v>39</v>
      </c>
      <c r="E3772" t="s">
        <v>49</v>
      </c>
      <c r="F3772" t="s">
        <v>50</v>
      </c>
      <c r="G3772" t="s">
        <v>24</v>
      </c>
      <c r="H3772" t="s">
        <v>51</v>
      </c>
      <c r="I3772" t="s">
        <v>57</v>
      </c>
      <c r="J3772" t="s">
        <v>34</v>
      </c>
      <c r="K3772">
        <v>1</v>
      </c>
      <c r="L3772">
        <v>85</v>
      </c>
      <c r="M3772">
        <v>0.05</v>
      </c>
      <c r="N3772">
        <v>80.75</v>
      </c>
      <c r="O3772">
        <v>28.75</v>
      </c>
      <c r="P3772" t="s">
        <v>148</v>
      </c>
      <c r="Q3772" t="s">
        <v>35</v>
      </c>
      <c r="R3772" t="s">
        <v>36</v>
      </c>
      <c r="S3772">
        <v>3.6</v>
      </c>
      <c r="T3772">
        <f>YEAR(tblOrders[[#This Row],[Order Date]])</f>
        <v>2025</v>
      </c>
      <c r="U3772" t="str">
        <f>TEXT(tblOrders[[#This Row],[Order Date]],"mmm-yyyy")</f>
        <v>Aug-2025</v>
      </c>
      <c r="V3772" s="4">
        <f>tblOrders[[#This Row],[Profit]]/tblOrders[[#This Row],[Sales Amount]]</f>
        <v>0.35603715170278638</v>
      </c>
      <c r="W3772" t="str">
        <f>VLOOKUP(tblOrders[[#This Row],[City]],CityRegion,2,0)</f>
        <v>South</v>
      </c>
      <c r="X3772" t="str">
        <f>VLOOKUP(tblOrders[[#This Row],[City]],lookups!A:C,3,0)</f>
        <v>Kerala</v>
      </c>
    </row>
    <row r="3773" spans="1:24" x14ac:dyDescent="0.25">
      <c r="A3773" t="s">
        <v>5807</v>
      </c>
      <c r="B3773" s="1">
        <v>45732</v>
      </c>
      <c r="C3773" t="s">
        <v>2880</v>
      </c>
      <c r="D3773" t="s">
        <v>21</v>
      </c>
      <c r="E3773" t="s">
        <v>40</v>
      </c>
      <c r="F3773" t="s">
        <v>41</v>
      </c>
      <c r="G3773" t="s">
        <v>42</v>
      </c>
      <c r="H3773" t="s">
        <v>43</v>
      </c>
      <c r="I3773" t="s">
        <v>52</v>
      </c>
      <c r="J3773" t="s">
        <v>27</v>
      </c>
      <c r="K3773">
        <v>4</v>
      </c>
      <c r="L3773">
        <v>18</v>
      </c>
      <c r="M3773">
        <v>0.2</v>
      </c>
      <c r="N3773">
        <v>57.6</v>
      </c>
      <c r="O3773">
        <v>21.6</v>
      </c>
      <c r="P3773" t="s">
        <v>28</v>
      </c>
      <c r="Q3773" t="s">
        <v>35</v>
      </c>
      <c r="R3773" t="s">
        <v>36</v>
      </c>
      <c r="S3773">
        <v>4.2</v>
      </c>
      <c r="T3773">
        <f>YEAR(tblOrders[[#This Row],[Order Date]])</f>
        <v>2025</v>
      </c>
      <c r="U3773" t="str">
        <f>TEXT(tblOrders[[#This Row],[Order Date]],"mmm-yyyy")</f>
        <v>Mar-2025</v>
      </c>
      <c r="V3773" s="4">
        <f>tblOrders[[#This Row],[Profit]]/tblOrders[[#This Row],[Sales Amount]]</f>
        <v>0.375</v>
      </c>
      <c r="W3773" t="str">
        <f>VLOOKUP(tblOrders[[#This Row],[City]],CityRegion,2,0)</f>
        <v>South</v>
      </c>
      <c r="X3773" t="str">
        <f>VLOOKUP(tblOrders[[#This Row],[City]],lookups!A:C,3,0)</f>
        <v>Kerala</v>
      </c>
    </row>
    <row r="3774" spans="1:24" x14ac:dyDescent="0.25">
      <c r="A3774" t="s">
        <v>5808</v>
      </c>
      <c r="B3774" s="1">
        <v>45860</v>
      </c>
      <c r="C3774" t="s">
        <v>5809</v>
      </c>
      <c r="D3774" t="s">
        <v>21</v>
      </c>
      <c r="E3774" t="s">
        <v>108</v>
      </c>
      <c r="F3774" t="s">
        <v>109</v>
      </c>
      <c r="G3774" t="s">
        <v>62</v>
      </c>
      <c r="H3774" t="s">
        <v>110</v>
      </c>
      <c r="I3774" t="s">
        <v>26</v>
      </c>
      <c r="J3774" t="s">
        <v>45</v>
      </c>
      <c r="K3774">
        <v>2</v>
      </c>
      <c r="L3774">
        <v>110</v>
      </c>
      <c r="M3774">
        <v>0.15</v>
      </c>
      <c r="N3774">
        <v>187</v>
      </c>
      <c r="O3774">
        <v>51</v>
      </c>
      <c r="P3774" t="s">
        <v>28</v>
      </c>
      <c r="Q3774" t="s">
        <v>35</v>
      </c>
      <c r="R3774" t="s">
        <v>36</v>
      </c>
      <c r="S3774">
        <v>4.2</v>
      </c>
      <c r="T3774">
        <f>YEAR(tblOrders[[#This Row],[Order Date]])</f>
        <v>2025</v>
      </c>
      <c r="U3774" t="str">
        <f>TEXT(tblOrders[[#This Row],[Order Date]],"mmm-yyyy")</f>
        <v>Jul-2025</v>
      </c>
      <c r="V3774" s="4">
        <f>tblOrders[[#This Row],[Profit]]/tblOrders[[#This Row],[Sales Amount]]</f>
        <v>0.27272727272727271</v>
      </c>
      <c r="W3774" t="str">
        <f>VLOOKUP(tblOrders[[#This Row],[City]],CityRegion,2,0)</f>
        <v>South</v>
      </c>
      <c r="X3774" t="str">
        <f>VLOOKUP(tblOrders[[#This Row],[City]],lookups!A:C,3,0)</f>
        <v>Karnataka</v>
      </c>
    </row>
    <row r="3775" spans="1:24" x14ac:dyDescent="0.25">
      <c r="A3775" t="s">
        <v>5810</v>
      </c>
      <c r="B3775" s="1">
        <v>45686</v>
      </c>
      <c r="C3775" t="s">
        <v>3212</v>
      </c>
      <c r="D3775" t="s">
        <v>39</v>
      </c>
      <c r="E3775" t="s">
        <v>114</v>
      </c>
      <c r="F3775" t="s">
        <v>115</v>
      </c>
      <c r="G3775" t="s">
        <v>42</v>
      </c>
      <c r="H3775" t="s">
        <v>116</v>
      </c>
      <c r="I3775" t="s">
        <v>70</v>
      </c>
      <c r="J3775" t="s">
        <v>27</v>
      </c>
      <c r="K3775">
        <v>3</v>
      </c>
      <c r="L3775">
        <v>12</v>
      </c>
      <c r="M3775">
        <v>0.1</v>
      </c>
      <c r="N3775">
        <v>32.4</v>
      </c>
      <c r="O3775">
        <v>14.4</v>
      </c>
      <c r="P3775" t="s">
        <v>28</v>
      </c>
      <c r="Q3775" t="s">
        <v>35</v>
      </c>
      <c r="R3775" t="s">
        <v>36</v>
      </c>
      <c r="S3775">
        <v>4.0999999999999996</v>
      </c>
      <c r="T3775">
        <f>YEAR(tblOrders[[#This Row],[Order Date]])</f>
        <v>2025</v>
      </c>
      <c r="U3775" t="str">
        <f>TEXT(tblOrders[[#This Row],[Order Date]],"mmm-yyyy")</f>
        <v>Jan-2025</v>
      </c>
      <c r="V3775" s="4">
        <f>tblOrders[[#This Row],[Profit]]/tblOrders[[#This Row],[Sales Amount]]</f>
        <v>0.44444444444444448</v>
      </c>
      <c r="W3775" t="str">
        <f>VLOOKUP(tblOrders[[#This Row],[City]],CityRegion,2,0)</f>
        <v>South</v>
      </c>
      <c r="X3775" t="str">
        <f>VLOOKUP(tblOrders[[#This Row],[City]],lookups!A:C,3,0)</f>
        <v>Telengana</v>
      </c>
    </row>
    <row r="3776" spans="1:24" x14ac:dyDescent="0.25">
      <c r="A3776" t="s">
        <v>5811</v>
      </c>
      <c r="B3776" s="1">
        <v>46001</v>
      </c>
      <c r="C3776" t="s">
        <v>5121</v>
      </c>
      <c r="D3776" t="s">
        <v>21</v>
      </c>
      <c r="E3776" t="s">
        <v>101</v>
      </c>
      <c r="F3776" t="s">
        <v>102</v>
      </c>
      <c r="G3776" t="s">
        <v>24</v>
      </c>
      <c r="H3776" t="s">
        <v>103</v>
      </c>
      <c r="I3776" t="s">
        <v>70</v>
      </c>
      <c r="J3776" t="s">
        <v>34</v>
      </c>
      <c r="K3776">
        <v>5</v>
      </c>
      <c r="L3776">
        <v>120</v>
      </c>
      <c r="M3776">
        <v>0.1</v>
      </c>
      <c r="N3776">
        <v>540</v>
      </c>
      <c r="O3776">
        <v>150</v>
      </c>
      <c r="P3776" t="s">
        <v>28</v>
      </c>
      <c r="Q3776" t="s">
        <v>46</v>
      </c>
      <c r="R3776" t="s">
        <v>36</v>
      </c>
      <c r="S3776">
        <v>4.2</v>
      </c>
      <c r="T3776">
        <f>YEAR(tblOrders[[#This Row],[Order Date]])</f>
        <v>2025</v>
      </c>
      <c r="U3776" t="str">
        <f>TEXT(tblOrders[[#This Row],[Order Date]],"mmm-yyyy")</f>
        <v>Dec-2025</v>
      </c>
      <c r="V3776" s="4">
        <f>tblOrders[[#This Row],[Profit]]/tblOrders[[#This Row],[Sales Amount]]</f>
        <v>0.27777777777777779</v>
      </c>
      <c r="W3776" t="str">
        <f>VLOOKUP(tblOrders[[#This Row],[City]],CityRegion,2,0)</f>
        <v>South</v>
      </c>
      <c r="X3776" t="str">
        <f>VLOOKUP(tblOrders[[#This Row],[City]],lookups!A:C,3,0)</f>
        <v>Telengana</v>
      </c>
    </row>
    <row r="3777" spans="1:24" x14ac:dyDescent="0.25">
      <c r="A3777" t="s">
        <v>5812</v>
      </c>
      <c r="B3777" s="1">
        <v>45890</v>
      </c>
      <c r="C3777" t="s">
        <v>5193</v>
      </c>
      <c r="D3777" t="s">
        <v>21</v>
      </c>
      <c r="E3777" t="s">
        <v>79</v>
      </c>
      <c r="F3777" t="s">
        <v>80</v>
      </c>
      <c r="G3777" t="s">
        <v>68</v>
      </c>
      <c r="H3777" t="s">
        <v>81</v>
      </c>
      <c r="I3777" t="s">
        <v>70</v>
      </c>
      <c r="J3777" t="s">
        <v>45</v>
      </c>
      <c r="K3777">
        <v>2</v>
      </c>
      <c r="L3777">
        <v>799</v>
      </c>
      <c r="M3777">
        <v>0.1</v>
      </c>
      <c r="N3777">
        <v>1438.2</v>
      </c>
      <c r="O3777">
        <v>198.2</v>
      </c>
      <c r="P3777" t="s">
        <v>28</v>
      </c>
      <c r="Q3777" t="s">
        <v>46</v>
      </c>
      <c r="R3777" t="s">
        <v>36</v>
      </c>
      <c r="S3777">
        <v>4.7</v>
      </c>
      <c r="T3777">
        <f>YEAR(tblOrders[[#This Row],[Order Date]])</f>
        <v>2025</v>
      </c>
      <c r="U3777" t="str">
        <f>TEXT(tblOrders[[#This Row],[Order Date]],"mmm-yyyy")</f>
        <v>Aug-2025</v>
      </c>
      <c r="V3777" s="4">
        <f>tblOrders[[#This Row],[Profit]]/tblOrders[[#This Row],[Sales Amount]]</f>
        <v>0.13781115282992629</v>
      </c>
      <c r="W3777" t="str">
        <f>VLOOKUP(tblOrders[[#This Row],[City]],CityRegion,2,0)</f>
        <v>South</v>
      </c>
      <c r="X3777" t="str">
        <f>VLOOKUP(tblOrders[[#This Row],[City]],lookups!A:C,3,0)</f>
        <v>Telengana</v>
      </c>
    </row>
    <row r="3778" spans="1:24" x14ac:dyDescent="0.25">
      <c r="A3778" t="s">
        <v>5813</v>
      </c>
      <c r="B3778" s="1">
        <v>45975</v>
      </c>
      <c r="C3778" t="s">
        <v>3124</v>
      </c>
      <c r="D3778" t="s">
        <v>39</v>
      </c>
      <c r="E3778" t="s">
        <v>22</v>
      </c>
      <c r="F3778" t="s">
        <v>23</v>
      </c>
      <c r="G3778" t="s">
        <v>24</v>
      </c>
      <c r="H3778" t="s">
        <v>25</v>
      </c>
      <c r="I3778" t="s">
        <v>26</v>
      </c>
      <c r="J3778" t="s">
        <v>27</v>
      </c>
      <c r="K3778">
        <v>5</v>
      </c>
      <c r="L3778">
        <v>190</v>
      </c>
      <c r="M3778">
        <v>0</v>
      </c>
      <c r="N3778">
        <v>950</v>
      </c>
      <c r="O3778">
        <v>325</v>
      </c>
      <c r="P3778" t="s">
        <v>28</v>
      </c>
      <c r="Q3778" t="s">
        <v>86</v>
      </c>
      <c r="R3778" t="s">
        <v>36</v>
      </c>
      <c r="S3778">
        <v>5</v>
      </c>
      <c r="T3778">
        <f>YEAR(tblOrders[[#This Row],[Order Date]])</f>
        <v>2025</v>
      </c>
      <c r="U3778" t="str">
        <f>TEXT(tblOrders[[#This Row],[Order Date]],"mmm-yyyy")</f>
        <v>Nov-2025</v>
      </c>
      <c r="V3778" s="4">
        <f>tblOrders[[#This Row],[Profit]]/tblOrders[[#This Row],[Sales Amount]]</f>
        <v>0.34210526315789475</v>
      </c>
      <c r="W3778" t="str">
        <f>VLOOKUP(tblOrders[[#This Row],[City]],CityRegion,2,0)</f>
        <v>South</v>
      </c>
      <c r="X3778" t="str">
        <f>VLOOKUP(tblOrders[[#This Row],[City]],lookups!A:C,3,0)</f>
        <v>Karnataka</v>
      </c>
    </row>
    <row r="3779" spans="1:24" x14ac:dyDescent="0.25">
      <c r="A3779" t="s">
        <v>5814</v>
      </c>
      <c r="B3779" s="1">
        <v>45695</v>
      </c>
      <c r="C3779" t="s">
        <v>4842</v>
      </c>
      <c r="D3779" t="s">
        <v>39</v>
      </c>
      <c r="E3779" t="s">
        <v>66</v>
      </c>
      <c r="F3779" t="s">
        <v>67</v>
      </c>
      <c r="G3779" t="s">
        <v>68</v>
      </c>
      <c r="H3779" t="s">
        <v>69</v>
      </c>
      <c r="I3779" t="s">
        <v>70</v>
      </c>
      <c r="J3779" t="s">
        <v>45</v>
      </c>
      <c r="K3779">
        <v>4</v>
      </c>
      <c r="L3779">
        <v>149</v>
      </c>
      <c r="M3779">
        <v>0</v>
      </c>
      <c r="N3779">
        <v>596</v>
      </c>
      <c r="O3779">
        <v>216</v>
      </c>
      <c r="P3779" t="s">
        <v>28</v>
      </c>
      <c r="Q3779" t="s">
        <v>29</v>
      </c>
      <c r="R3779" t="s">
        <v>36</v>
      </c>
      <c r="S3779">
        <v>3.2</v>
      </c>
      <c r="T3779">
        <f>YEAR(tblOrders[[#This Row],[Order Date]])</f>
        <v>2025</v>
      </c>
      <c r="U3779" t="str">
        <f>TEXT(tblOrders[[#This Row],[Order Date]],"mmm-yyyy")</f>
        <v>Feb-2025</v>
      </c>
      <c r="V3779" s="4">
        <f>tblOrders[[#This Row],[Profit]]/tblOrders[[#This Row],[Sales Amount]]</f>
        <v>0.36241610738255031</v>
      </c>
      <c r="W3779" t="str">
        <f>VLOOKUP(tblOrders[[#This Row],[City]],CityRegion,2,0)</f>
        <v>South</v>
      </c>
      <c r="X3779" t="str">
        <f>VLOOKUP(tblOrders[[#This Row],[City]],lookups!A:C,3,0)</f>
        <v>Telengana</v>
      </c>
    </row>
    <row r="3780" spans="1:24" x14ac:dyDescent="0.25">
      <c r="A3780" t="s">
        <v>5815</v>
      </c>
      <c r="B3780" s="1">
        <v>45777</v>
      </c>
      <c r="C3780" t="s">
        <v>2646</v>
      </c>
      <c r="D3780" t="s">
        <v>39</v>
      </c>
      <c r="E3780" t="s">
        <v>108</v>
      </c>
      <c r="F3780" t="s">
        <v>109</v>
      </c>
      <c r="G3780" t="s">
        <v>62</v>
      </c>
      <c r="H3780" t="s">
        <v>110</v>
      </c>
      <c r="I3780" t="s">
        <v>44</v>
      </c>
      <c r="J3780" t="s">
        <v>34</v>
      </c>
      <c r="K3780">
        <v>1</v>
      </c>
      <c r="L3780">
        <v>110</v>
      </c>
      <c r="M3780">
        <v>0.15</v>
      </c>
      <c r="N3780">
        <v>93.5</v>
      </c>
      <c r="O3780">
        <v>25.5</v>
      </c>
      <c r="P3780" t="s">
        <v>85</v>
      </c>
      <c r="Q3780" t="s">
        <v>86</v>
      </c>
      <c r="R3780" t="s">
        <v>30</v>
      </c>
      <c r="S3780">
        <v>4.3</v>
      </c>
      <c r="T3780">
        <f>YEAR(tblOrders[[#This Row],[Order Date]])</f>
        <v>2025</v>
      </c>
      <c r="U3780" t="str">
        <f>TEXT(tblOrders[[#This Row],[Order Date]],"mmm-yyyy")</f>
        <v>Apr-2025</v>
      </c>
      <c r="V3780" s="4">
        <f>tblOrders[[#This Row],[Profit]]/tblOrders[[#This Row],[Sales Amount]]</f>
        <v>0.27272727272727271</v>
      </c>
      <c r="W3780" t="str">
        <f>VLOOKUP(tblOrders[[#This Row],[City]],CityRegion,2,0)</f>
        <v>South</v>
      </c>
      <c r="X3780" t="str">
        <f>VLOOKUP(tblOrders[[#This Row],[City]],lookups!A:C,3,0)</f>
        <v>Kerala</v>
      </c>
    </row>
    <row r="3781" spans="1:24" x14ac:dyDescent="0.25">
      <c r="A3781" t="s">
        <v>5816</v>
      </c>
      <c r="B3781" s="1">
        <v>45828</v>
      </c>
      <c r="C3781" t="s">
        <v>2168</v>
      </c>
      <c r="D3781" t="s">
        <v>39</v>
      </c>
      <c r="E3781" t="s">
        <v>114</v>
      </c>
      <c r="F3781" t="s">
        <v>115</v>
      </c>
      <c r="G3781" t="s">
        <v>42</v>
      </c>
      <c r="H3781" t="s">
        <v>116</v>
      </c>
      <c r="I3781" t="s">
        <v>26</v>
      </c>
      <c r="J3781" t="s">
        <v>27</v>
      </c>
      <c r="K3781">
        <v>1</v>
      </c>
      <c r="L3781">
        <v>12</v>
      </c>
      <c r="M3781">
        <v>0.1</v>
      </c>
      <c r="N3781">
        <v>10.8</v>
      </c>
      <c r="O3781">
        <v>4.8</v>
      </c>
      <c r="P3781" t="s">
        <v>111</v>
      </c>
      <c r="Q3781" t="s">
        <v>46</v>
      </c>
      <c r="R3781" t="s">
        <v>36</v>
      </c>
      <c r="S3781">
        <v>4.0999999999999996</v>
      </c>
      <c r="T3781">
        <f>YEAR(tblOrders[[#This Row],[Order Date]])</f>
        <v>2025</v>
      </c>
      <c r="U3781" t="str">
        <f>TEXT(tblOrders[[#This Row],[Order Date]],"mmm-yyyy")</f>
        <v>Jun-2025</v>
      </c>
      <c r="V3781" s="4">
        <f>tblOrders[[#This Row],[Profit]]/tblOrders[[#This Row],[Sales Amount]]</f>
        <v>0.44444444444444442</v>
      </c>
      <c r="W3781" t="str">
        <f>VLOOKUP(tblOrders[[#This Row],[City]],CityRegion,2,0)</f>
        <v>South</v>
      </c>
      <c r="X3781" t="str">
        <f>VLOOKUP(tblOrders[[#This Row],[City]],lookups!A:C,3,0)</f>
        <v>Karnataka</v>
      </c>
    </row>
    <row r="3782" spans="1:24" x14ac:dyDescent="0.25">
      <c r="A3782" t="s">
        <v>5817</v>
      </c>
      <c r="B3782" s="1">
        <v>45877</v>
      </c>
      <c r="C3782" t="s">
        <v>2843</v>
      </c>
      <c r="D3782" t="s">
        <v>39</v>
      </c>
      <c r="E3782" t="s">
        <v>22</v>
      </c>
      <c r="F3782" t="s">
        <v>23</v>
      </c>
      <c r="G3782" t="s">
        <v>24</v>
      </c>
      <c r="H3782" t="s">
        <v>25</v>
      </c>
      <c r="I3782" t="s">
        <v>44</v>
      </c>
      <c r="J3782" t="s">
        <v>34</v>
      </c>
      <c r="K3782">
        <v>1</v>
      </c>
      <c r="L3782">
        <v>190</v>
      </c>
      <c r="M3782">
        <v>0.05</v>
      </c>
      <c r="N3782">
        <v>180.5</v>
      </c>
      <c r="O3782">
        <v>55.5</v>
      </c>
      <c r="P3782" t="s">
        <v>28</v>
      </c>
      <c r="Q3782" t="s">
        <v>29</v>
      </c>
      <c r="R3782" t="s">
        <v>36</v>
      </c>
      <c r="S3782">
        <v>3.6</v>
      </c>
      <c r="T3782">
        <f>YEAR(tblOrders[[#This Row],[Order Date]])</f>
        <v>2025</v>
      </c>
      <c r="U3782" t="str">
        <f>TEXT(tblOrders[[#This Row],[Order Date]],"mmm-yyyy")</f>
        <v>Aug-2025</v>
      </c>
      <c r="V3782" s="4">
        <f>tblOrders[[#This Row],[Profit]]/tblOrders[[#This Row],[Sales Amount]]</f>
        <v>0.30747922437673131</v>
      </c>
      <c r="W3782" t="str">
        <f>VLOOKUP(tblOrders[[#This Row],[City]],CityRegion,2,0)</f>
        <v>South</v>
      </c>
      <c r="X3782" t="str">
        <f>VLOOKUP(tblOrders[[#This Row],[City]],lookups!A:C,3,0)</f>
        <v>Kerala</v>
      </c>
    </row>
    <row r="3783" spans="1:24" x14ac:dyDescent="0.25">
      <c r="A3783" t="s">
        <v>5818</v>
      </c>
      <c r="B3783" s="1">
        <v>45895</v>
      </c>
      <c r="C3783" t="s">
        <v>5819</v>
      </c>
      <c r="D3783" t="s">
        <v>21</v>
      </c>
      <c r="E3783" t="s">
        <v>60</v>
      </c>
      <c r="F3783" t="s">
        <v>61</v>
      </c>
      <c r="G3783" t="s">
        <v>62</v>
      </c>
      <c r="H3783" t="s">
        <v>63</v>
      </c>
      <c r="I3783" t="s">
        <v>52</v>
      </c>
      <c r="J3783" t="s">
        <v>27</v>
      </c>
      <c r="K3783">
        <v>4</v>
      </c>
      <c r="L3783">
        <v>45</v>
      </c>
      <c r="M3783">
        <v>0</v>
      </c>
      <c r="N3783">
        <v>180</v>
      </c>
      <c r="O3783">
        <v>76</v>
      </c>
      <c r="P3783" t="s">
        <v>28</v>
      </c>
      <c r="Q3783" t="s">
        <v>35</v>
      </c>
      <c r="R3783" t="s">
        <v>36</v>
      </c>
      <c r="S3783">
        <v>4.3</v>
      </c>
      <c r="T3783">
        <f>YEAR(tblOrders[[#This Row],[Order Date]])</f>
        <v>2025</v>
      </c>
      <c r="U3783" t="str">
        <f>TEXT(tblOrders[[#This Row],[Order Date]],"mmm-yyyy")</f>
        <v>Aug-2025</v>
      </c>
      <c r="V3783" s="4">
        <f>tblOrders[[#This Row],[Profit]]/tblOrders[[#This Row],[Sales Amount]]</f>
        <v>0.42222222222222222</v>
      </c>
      <c r="W3783" t="str">
        <f>VLOOKUP(tblOrders[[#This Row],[City]],CityRegion,2,0)</f>
        <v>South</v>
      </c>
      <c r="X3783" t="str">
        <f>VLOOKUP(tblOrders[[#This Row],[City]],lookups!A:C,3,0)</f>
        <v>Kerala</v>
      </c>
    </row>
    <row r="3784" spans="1:24" x14ac:dyDescent="0.25">
      <c r="A3784" t="s">
        <v>5820</v>
      </c>
      <c r="B3784" s="1">
        <v>45914</v>
      </c>
      <c r="C3784" t="s">
        <v>5821</v>
      </c>
      <c r="D3784" t="s">
        <v>21</v>
      </c>
      <c r="E3784" t="s">
        <v>49</v>
      </c>
      <c r="F3784" t="s">
        <v>50</v>
      </c>
      <c r="G3784" t="s">
        <v>24</v>
      </c>
      <c r="H3784" t="s">
        <v>51</v>
      </c>
      <c r="I3784" t="s">
        <v>44</v>
      </c>
      <c r="J3784" t="s">
        <v>27</v>
      </c>
      <c r="K3784">
        <v>1</v>
      </c>
      <c r="L3784">
        <v>85</v>
      </c>
      <c r="M3784">
        <v>0</v>
      </c>
      <c r="N3784">
        <v>85</v>
      </c>
      <c r="O3784">
        <v>33</v>
      </c>
      <c r="P3784" t="s">
        <v>28</v>
      </c>
      <c r="Q3784" t="s">
        <v>29</v>
      </c>
      <c r="R3784" t="s">
        <v>36</v>
      </c>
      <c r="S3784">
        <v>3.1</v>
      </c>
      <c r="T3784">
        <f>YEAR(tblOrders[[#This Row],[Order Date]])</f>
        <v>2025</v>
      </c>
      <c r="U3784" t="str">
        <f>TEXT(tblOrders[[#This Row],[Order Date]],"mmm-yyyy")</f>
        <v>Sep-2025</v>
      </c>
      <c r="V3784" s="4">
        <f>tblOrders[[#This Row],[Profit]]/tblOrders[[#This Row],[Sales Amount]]</f>
        <v>0.38823529411764707</v>
      </c>
      <c r="W3784" t="str">
        <f>VLOOKUP(tblOrders[[#This Row],[City]],CityRegion,2,0)</f>
        <v>South</v>
      </c>
      <c r="X3784" t="str">
        <f>VLOOKUP(tblOrders[[#This Row],[City]],lookups!A:C,3,0)</f>
        <v>Kerala</v>
      </c>
    </row>
    <row r="3785" spans="1:24" x14ac:dyDescent="0.25">
      <c r="A3785" t="s">
        <v>5822</v>
      </c>
      <c r="B3785" s="1">
        <v>45888</v>
      </c>
      <c r="C3785" t="s">
        <v>5823</v>
      </c>
      <c r="D3785" t="s">
        <v>21</v>
      </c>
      <c r="E3785" t="s">
        <v>40</v>
      </c>
      <c r="F3785" t="s">
        <v>41</v>
      </c>
      <c r="G3785" t="s">
        <v>42</v>
      </c>
      <c r="H3785" t="s">
        <v>43</v>
      </c>
      <c r="I3785" t="s">
        <v>44</v>
      </c>
      <c r="J3785" t="s">
        <v>27</v>
      </c>
      <c r="K3785">
        <v>3</v>
      </c>
      <c r="L3785">
        <v>18</v>
      </c>
      <c r="M3785">
        <v>0.1</v>
      </c>
      <c r="N3785">
        <v>48.6</v>
      </c>
      <c r="O3785">
        <v>21.6</v>
      </c>
      <c r="P3785" t="s">
        <v>28</v>
      </c>
      <c r="Q3785" t="s">
        <v>29</v>
      </c>
      <c r="R3785" t="s">
        <v>30</v>
      </c>
      <c r="S3785">
        <v>3.1</v>
      </c>
      <c r="T3785">
        <f>YEAR(tblOrders[[#This Row],[Order Date]])</f>
        <v>2025</v>
      </c>
      <c r="U3785" t="str">
        <f>TEXT(tblOrders[[#This Row],[Order Date]],"mmm-yyyy")</f>
        <v>Aug-2025</v>
      </c>
      <c r="V3785" s="4">
        <f>tblOrders[[#This Row],[Profit]]/tblOrders[[#This Row],[Sales Amount]]</f>
        <v>0.44444444444444448</v>
      </c>
      <c r="W3785" t="str">
        <f>VLOOKUP(tblOrders[[#This Row],[City]],CityRegion,2,0)</f>
        <v>South</v>
      </c>
      <c r="X3785" t="str">
        <f>VLOOKUP(tblOrders[[#This Row],[City]],lookups!A:C,3,0)</f>
        <v>Kerala</v>
      </c>
    </row>
    <row r="3786" spans="1:24" x14ac:dyDescent="0.25">
      <c r="A3786" t="s">
        <v>5824</v>
      </c>
      <c r="B3786" s="1">
        <v>45979</v>
      </c>
      <c r="C3786" t="s">
        <v>5825</v>
      </c>
      <c r="D3786" t="s">
        <v>21</v>
      </c>
      <c r="E3786" t="s">
        <v>55</v>
      </c>
      <c r="F3786" t="s">
        <v>56</v>
      </c>
      <c r="G3786" t="s">
        <v>24</v>
      </c>
      <c r="H3786" t="s">
        <v>51</v>
      </c>
      <c r="I3786" t="s">
        <v>44</v>
      </c>
      <c r="J3786" t="s">
        <v>45</v>
      </c>
      <c r="K3786">
        <v>4</v>
      </c>
      <c r="L3786">
        <v>42</v>
      </c>
      <c r="M3786">
        <v>0.05</v>
      </c>
      <c r="N3786">
        <v>159.6</v>
      </c>
      <c r="O3786">
        <v>63.6</v>
      </c>
      <c r="P3786" t="s">
        <v>28</v>
      </c>
      <c r="Q3786" t="s">
        <v>91</v>
      </c>
      <c r="R3786" t="s">
        <v>36</v>
      </c>
      <c r="S3786">
        <v>3.8</v>
      </c>
      <c r="T3786">
        <f>YEAR(tblOrders[[#This Row],[Order Date]])</f>
        <v>2025</v>
      </c>
      <c r="U3786" t="str">
        <f>TEXT(tblOrders[[#This Row],[Order Date]],"mmm-yyyy")</f>
        <v>Nov-2025</v>
      </c>
      <c r="V3786" s="4">
        <f>tblOrders[[#This Row],[Profit]]/tblOrders[[#This Row],[Sales Amount]]</f>
        <v>0.39849624060150379</v>
      </c>
      <c r="W3786" t="str">
        <f>VLOOKUP(tblOrders[[#This Row],[City]],CityRegion,2,0)</f>
        <v>South</v>
      </c>
      <c r="X3786" t="str">
        <f>VLOOKUP(tblOrders[[#This Row],[City]],lookups!A:C,3,0)</f>
        <v>Kerala</v>
      </c>
    </row>
    <row r="3787" spans="1:24" x14ac:dyDescent="0.25">
      <c r="A3787" t="s">
        <v>5826</v>
      </c>
      <c r="B3787" s="1">
        <v>45810</v>
      </c>
      <c r="C3787" t="s">
        <v>2264</v>
      </c>
      <c r="D3787" t="s">
        <v>39</v>
      </c>
      <c r="E3787" t="s">
        <v>49</v>
      </c>
      <c r="F3787" t="s">
        <v>50</v>
      </c>
      <c r="G3787" t="s">
        <v>24</v>
      </c>
      <c r="H3787" t="s">
        <v>51</v>
      </c>
      <c r="I3787" t="s">
        <v>70</v>
      </c>
      <c r="J3787" t="s">
        <v>34</v>
      </c>
      <c r="K3787">
        <v>3</v>
      </c>
      <c r="L3787">
        <v>85</v>
      </c>
      <c r="M3787">
        <v>0.2</v>
      </c>
      <c r="N3787">
        <v>204</v>
      </c>
      <c r="O3787">
        <v>48</v>
      </c>
      <c r="P3787" t="s">
        <v>28</v>
      </c>
      <c r="Q3787" t="s">
        <v>91</v>
      </c>
      <c r="R3787" t="s">
        <v>30</v>
      </c>
      <c r="S3787">
        <v>4.5999999999999996</v>
      </c>
      <c r="T3787">
        <f>YEAR(tblOrders[[#This Row],[Order Date]])</f>
        <v>2025</v>
      </c>
      <c r="U3787" t="str">
        <f>TEXT(tblOrders[[#This Row],[Order Date]],"mmm-yyyy")</f>
        <v>Jun-2025</v>
      </c>
      <c r="V3787" s="4">
        <f>tblOrders[[#This Row],[Profit]]/tblOrders[[#This Row],[Sales Amount]]</f>
        <v>0.23529411764705882</v>
      </c>
      <c r="W3787" t="str">
        <f>VLOOKUP(tblOrders[[#This Row],[City]],CityRegion,2,0)</f>
        <v>South</v>
      </c>
      <c r="X3787" t="str">
        <f>VLOOKUP(tblOrders[[#This Row],[City]],lookups!A:C,3,0)</f>
        <v>Telengana</v>
      </c>
    </row>
    <row r="3788" spans="1:24" x14ac:dyDescent="0.25">
      <c r="A3788" t="s">
        <v>5827</v>
      </c>
      <c r="B3788" s="1">
        <v>45810</v>
      </c>
      <c r="C3788" t="s">
        <v>5828</v>
      </c>
      <c r="D3788" t="s">
        <v>39</v>
      </c>
      <c r="E3788" t="s">
        <v>22</v>
      </c>
      <c r="F3788" t="s">
        <v>23</v>
      </c>
      <c r="G3788" t="s">
        <v>24</v>
      </c>
      <c r="H3788" t="s">
        <v>25</v>
      </c>
      <c r="I3788" t="s">
        <v>70</v>
      </c>
      <c r="J3788" t="s">
        <v>27</v>
      </c>
      <c r="K3788">
        <v>2</v>
      </c>
      <c r="L3788">
        <v>190</v>
      </c>
      <c r="M3788">
        <v>0.15</v>
      </c>
      <c r="N3788">
        <v>323</v>
      </c>
      <c r="O3788">
        <v>73</v>
      </c>
      <c r="P3788" t="s">
        <v>28</v>
      </c>
      <c r="Q3788" t="s">
        <v>86</v>
      </c>
      <c r="R3788" t="s">
        <v>36</v>
      </c>
      <c r="S3788">
        <v>4.3</v>
      </c>
      <c r="T3788">
        <f>YEAR(tblOrders[[#This Row],[Order Date]])</f>
        <v>2025</v>
      </c>
      <c r="U3788" t="str">
        <f>TEXT(tblOrders[[#This Row],[Order Date]],"mmm-yyyy")</f>
        <v>Jun-2025</v>
      </c>
      <c r="V3788" s="4">
        <f>tblOrders[[#This Row],[Profit]]/tblOrders[[#This Row],[Sales Amount]]</f>
        <v>0.2260061919504644</v>
      </c>
      <c r="W3788" t="str">
        <f>VLOOKUP(tblOrders[[#This Row],[City]],CityRegion,2,0)</f>
        <v>South</v>
      </c>
      <c r="X3788" t="str">
        <f>VLOOKUP(tblOrders[[#This Row],[City]],lookups!A:C,3,0)</f>
        <v>Telengana</v>
      </c>
    </row>
    <row r="3789" spans="1:24" x14ac:dyDescent="0.25">
      <c r="A3789" t="s">
        <v>5829</v>
      </c>
      <c r="B3789" s="1">
        <v>45830</v>
      </c>
      <c r="C3789" t="s">
        <v>5830</v>
      </c>
      <c r="D3789" t="s">
        <v>39</v>
      </c>
      <c r="E3789" t="s">
        <v>22</v>
      </c>
      <c r="F3789" t="s">
        <v>23</v>
      </c>
      <c r="G3789" t="s">
        <v>24</v>
      </c>
      <c r="H3789" t="s">
        <v>25</v>
      </c>
      <c r="I3789" t="s">
        <v>26</v>
      </c>
      <c r="J3789" t="s">
        <v>27</v>
      </c>
      <c r="K3789">
        <v>3</v>
      </c>
      <c r="L3789">
        <v>190</v>
      </c>
      <c r="M3789">
        <v>0.05</v>
      </c>
      <c r="N3789">
        <v>541.5</v>
      </c>
      <c r="O3789">
        <v>166.5</v>
      </c>
      <c r="P3789" t="s">
        <v>28</v>
      </c>
      <c r="Q3789" t="s">
        <v>29</v>
      </c>
      <c r="R3789" t="s">
        <v>36</v>
      </c>
      <c r="S3789">
        <v>3.4</v>
      </c>
      <c r="T3789">
        <f>YEAR(tblOrders[[#This Row],[Order Date]])</f>
        <v>2025</v>
      </c>
      <c r="U3789" t="str">
        <f>TEXT(tblOrders[[#This Row],[Order Date]],"mmm-yyyy")</f>
        <v>Jun-2025</v>
      </c>
      <c r="V3789" s="4">
        <f>tblOrders[[#This Row],[Profit]]/tblOrders[[#This Row],[Sales Amount]]</f>
        <v>0.30747922437673131</v>
      </c>
      <c r="W3789" t="str">
        <f>VLOOKUP(tblOrders[[#This Row],[City]],CityRegion,2,0)</f>
        <v>South</v>
      </c>
      <c r="X3789" t="str">
        <f>VLOOKUP(tblOrders[[#This Row],[City]],lookups!A:C,3,0)</f>
        <v>Karnataka</v>
      </c>
    </row>
    <row r="3790" spans="1:24" x14ac:dyDescent="0.25">
      <c r="A3790" t="s">
        <v>5831</v>
      </c>
      <c r="B3790" s="1">
        <v>45868</v>
      </c>
      <c r="C3790" t="s">
        <v>5832</v>
      </c>
      <c r="D3790" t="s">
        <v>39</v>
      </c>
      <c r="E3790" t="s">
        <v>108</v>
      </c>
      <c r="F3790" t="s">
        <v>109</v>
      </c>
      <c r="G3790" t="s">
        <v>62</v>
      </c>
      <c r="H3790" t="s">
        <v>110</v>
      </c>
      <c r="I3790" t="s">
        <v>26</v>
      </c>
      <c r="J3790" t="s">
        <v>34</v>
      </c>
      <c r="K3790">
        <v>2</v>
      </c>
      <c r="L3790">
        <v>110</v>
      </c>
      <c r="M3790">
        <v>0.1</v>
      </c>
      <c r="N3790">
        <v>198</v>
      </c>
      <c r="O3790">
        <v>62</v>
      </c>
      <c r="P3790" t="s">
        <v>28</v>
      </c>
      <c r="Q3790" t="s">
        <v>46</v>
      </c>
      <c r="R3790" t="s">
        <v>36</v>
      </c>
      <c r="S3790">
        <v>2.9</v>
      </c>
      <c r="T3790">
        <f>YEAR(tblOrders[[#This Row],[Order Date]])</f>
        <v>2025</v>
      </c>
      <c r="U3790" t="str">
        <f>TEXT(tblOrders[[#This Row],[Order Date]],"mmm-yyyy")</f>
        <v>Jul-2025</v>
      </c>
      <c r="V3790" s="4">
        <f>tblOrders[[#This Row],[Profit]]/tblOrders[[#This Row],[Sales Amount]]</f>
        <v>0.31313131313131315</v>
      </c>
      <c r="W3790" t="str">
        <f>VLOOKUP(tblOrders[[#This Row],[City]],CityRegion,2,0)</f>
        <v>South</v>
      </c>
      <c r="X3790" t="str">
        <f>VLOOKUP(tblOrders[[#This Row],[City]],lookups!A:C,3,0)</f>
        <v>Karnataka</v>
      </c>
    </row>
    <row r="3791" spans="1:24" x14ac:dyDescent="0.25">
      <c r="A3791" t="s">
        <v>5833</v>
      </c>
      <c r="B3791" s="1">
        <v>45692</v>
      </c>
      <c r="C3791" t="s">
        <v>465</v>
      </c>
      <c r="D3791" t="s">
        <v>21</v>
      </c>
      <c r="E3791" t="s">
        <v>73</v>
      </c>
      <c r="F3791" t="s">
        <v>74</v>
      </c>
      <c r="G3791" t="s">
        <v>68</v>
      </c>
      <c r="H3791" t="s">
        <v>75</v>
      </c>
      <c r="I3791" t="s">
        <v>33</v>
      </c>
      <c r="J3791" t="s">
        <v>45</v>
      </c>
      <c r="K3791">
        <v>5</v>
      </c>
      <c r="L3791">
        <v>65</v>
      </c>
      <c r="M3791">
        <v>0.05</v>
      </c>
      <c r="N3791">
        <v>308.75</v>
      </c>
      <c r="O3791">
        <v>118.75</v>
      </c>
      <c r="P3791" t="s">
        <v>28</v>
      </c>
      <c r="Q3791" t="s">
        <v>91</v>
      </c>
      <c r="R3791" t="s">
        <v>123</v>
      </c>
      <c r="S3791">
        <v>3.7</v>
      </c>
      <c r="T3791">
        <f>YEAR(tblOrders[[#This Row],[Order Date]])</f>
        <v>2025</v>
      </c>
      <c r="U3791" t="str">
        <f>TEXT(tblOrders[[#This Row],[Order Date]],"mmm-yyyy")</f>
        <v>Feb-2025</v>
      </c>
      <c r="V3791" s="4">
        <f>tblOrders[[#This Row],[Profit]]/tblOrders[[#This Row],[Sales Amount]]</f>
        <v>0.38461538461538464</v>
      </c>
      <c r="W3791" t="str">
        <f>VLOOKUP(tblOrders[[#This Row],[City]],CityRegion,2,0)</f>
        <v>North</v>
      </c>
      <c r="X3791" t="str">
        <f>VLOOKUP(tblOrders[[#This Row],[City]],lookups!A:C,3,0)</f>
        <v>Delhi</v>
      </c>
    </row>
    <row r="3792" spans="1:24" x14ac:dyDescent="0.25">
      <c r="A3792" t="s">
        <v>5834</v>
      </c>
      <c r="B3792" s="1">
        <v>45728</v>
      </c>
      <c r="C3792" t="s">
        <v>5835</v>
      </c>
      <c r="D3792" t="s">
        <v>21</v>
      </c>
      <c r="E3792" t="s">
        <v>55</v>
      </c>
      <c r="F3792" t="s">
        <v>56</v>
      </c>
      <c r="G3792" t="s">
        <v>24</v>
      </c>
      <c r="H3792" t="s">
        <v>51</v>
      </c>
      <c r="I3792" t="s">
        <v>52</v>
      </c>
      <c r="J3792" t="s">
        <v>34</v>
      </c>
      <c r="K3792">
        <v>5</v>
      </c>
      <c r="L3792">
        <v>42</v>
      </c>
      <c r="M3792">
        <v>0.2</v>
      </c>
      <c r="N3792">
        <v>168</v>
      </c>
      <c r="O3792">
        <v>48</v>
      </c>
      <c r="P3792" t="s">
        <v>28</v>
      </c>
      <c r="Q3792" t="s">
        <v>91</v>
      </c>
      <c r="R3792" t="s">
        <v>30</v>
      </c>
      <c r="S3792">
        <v>2.9</v>
      </c>
      <c r="T3792">
        <f>YEAR(tblOrders[[#This Row],[Order Date]])</f>
        <v>2025</v>
      </c>
      <c r="U3792" t="str">
        <f>TEXT(tblOrders[[#This Row],[Order Date]],"mmm-yyyy")</f>
        <v>Mar-2025</v>
      </c>
      <c r="V3792" s="4">
        <f>tblOrders[[#This Row],[Profit]]/tblOrders[[#This Row],[Sales Amount]]</f>
        <v>0.2857142857142857</v>
      </c>
      <c r="W3792" t="str">
        <f>VLOOKUP(tblOrders[[#This Row],[City]],CityRegion,2,0)</f>
        <v>South</v>
      </c>
      <c r="X3792" t="str">
        <f>VLOOKUP(tblOrders[[#This Row],[City]],lookups!A:C,3,0)</f>
        <v>Kerala</v>
      </c>
    </row>
    <row r="3793" spans="1:24" x14ac:dyDescent="0.25">
      <c r="A3793" t="s">
        <v>5836</v>
      </c>
      <c r="B3793" s="1">
        <v>45800</v>
      </c>
      <c r="C3793" t="s">
        <v>5837</v>
      </c>
      <c r="D3793" t="s">
        <v>21</v>
      </c>
      <c r="E3793" t="s">
        <v>40</v>
      </c>
      <c r="F3793" t="s">
        <v>41</v>
      </c>
      <c r="G3793" t="s">
        <v>42</v>
      </c>
      <c r="H3793" t="s">
        <v>43</v>
      </c>
      <c r="I3793" t="s">
        <v>26</v>
      </c>
      <c r="J3793" t="s">
        <v>45</v>
      </c>
      <c r="K3793">
        <v>3</v>
      </c>
      <c r="L3793">
        <v>18</v>
      </c>
      <c r="M3793">
        <v>0</v>
      </c>
      <c r="N3793">
        <v>54</v>
      </c>
      <c r="O3793">
        <v>27</v>
      </c>
      <c r="P3793" t="s">
        <v>148</v>
      </c>
      <c r="Q3793" t="s">
        <v>46</v>
      </c>
      <c r="R3793" t="s">
        <v>123</v>
      </c>
      <c r="S3793">
        <v>4.8</v>
      </c>
      <c r="T3793">
        <f>YEAR(tblOrders[[#This Row],[Order Date]])</f>
        <v>2025</v>
      </c>
      <c r="U3793" t="str">
        <f>TEXT(tblOrders[[#This Row],[Order Date]],"mmm-yyyy")</f>
        <v>May-2025</v>
      </c>
      <c r="V3793" s="4">
        <f>tblOrders[[#This Row],[Profit]]/tblOrders[[#This Row],[Sales Amount]]</f>
        <v>0.5</v>
      </c>
      <c r="W3793" t="str">
        <f>VLOOKUP(tblOrders[[#This Row],[City]],CityRegion,2,0)</f>
        <v>South</v>
      </c>
      <c r="X3793" t="str">
        <f>VLOOKUP(tblOrders[[#This Row],[City]],lookups!A:C,3,0)</f>
        <v>Karnataka</v>
      </c>
    </row>
    <row r="3794" spans="1:24" x14ac:dyDescent="0.25">
      <c r="A3794" t="s">
        <v>5838</v>
      </c>
      <c r="B3794" s="1">
        <v>45759</v>
      </c>
      <c r="C3794" t="s">
        <v>2723</v>
      </c>
      <c r="D3794" t="s">
        <v>21</v>
      </c>
      <c r="E3794" t="s">
        <v>66</v>
      </c>
      <c r="F3794" t="s">
        <v>67</v>
      </c>
      <c r="G3794" t="s">
        <v>68</v>
      </c>
      <c r="H3794" t="s">
        <v>69</v>
      </c>
      <c r="I3794" t="s">
        <v>33</v>
      </c>
      <c r="J3794" t="s">
        <v>27</v>
      </c>
      <c r="K3794">
        <v>2</v>
      </c>
      <c r="L3794">
        <v>149</v>
      </c>
      <c r="M3794">
        <v>0.2</v>
      </c>
      <c r="N3794">
        <v>238.4</v>
      </c>
      <c r="O3794">
        <v>48.4</v>
      </c>
      <c r="P3794" t="s">
        <v>28</v>
      </c>
      <c r="Q3794" t="s">
        <v>35</v>
      </c>
      <c r="R3794" t="s">
        <v>36</v>
      </c>
      <c r="S3794">
        <v>3.6</v>
      </c>
      <c r="T3794">
        <f>YEAR(tblOrders[[#This Row],[Order Date]])</f>
        <v>2025</v>
      </c>
      <c r="U3794" t="str">
        <f>TEXT(tblOrders[[#This Row],[Order Date]],"mmm-yyyy")</f>
        <v>Apr-2025</v>
      </c>
      <c r="V3794" s="4">
        <f>tblOrders[[#This Row],[Profit]]/tblOrders[[#This Row],[Sales Amount]]</f>
        <v>0.2030201342281879</v>
      </c>
      <c r="W3794" t="str">
        <f>VLOOKUP(tblOrders[[#This Row],[City]],CityRegion,2,0)</f>
        <v>North</v>
      </c>
      <c r="X3794" t="str">
        <f>VLOOKUP(tblOrders[[#This Row],[City]],lookups!A:C,3,0)</f>
        <v>Delhi</v>
      </c>
    </row>
    <row r="3795" spans="1:24" x14ac:dyDescent="0.25">
      <c r="A3795" t="s">
        <v>5839</v>
      </c>
      <c r="B3795" s="1">
        <v>45705</v>
      </c>
      <c r="C3795" t="s">
        <v>2637</v>
      </c>
      <c r="D3795" t="s">
        <v>21</v>
      </c>
      <c r="E3795" t="s">
        <v>79</v>
      </c>
      <c r="F3795" t="s">
        <v>80</v>
      </c>
      <c r="G3795" t="s">
        <v>68</v>
      </c>
      <c r="H3795" t="s">
        <v>81</v>
      </c>
      <c r="I3795" t="s">
        <v>70</v>
      </c>
      <c r="J3795" t="s">
        <v>27</v>
      </c>
      <c r="K3795">
        <v>5</v>
      </c>
      <c r="L3795">
        <v>799</v>
      </c>
      <c r="M3795">
        <v>0.15</v>
      </c>
      <c r="N3795">
        <v>3395.75</v>
      </c>
      <c r="O3795">
        <v>295.75</v>
      </c>
      <c r="P3795" t="s">
        <v>28</v>
      </c>
      <c r="Q3795" t="s">
        <v>46</v>
      </c>
      <c r="R3795" t="s">
        <v>36</v>
      </c>
      <c r="S3795">
        <v>3.8</v>
      </c>
      <c r="T3795">
        <f>YEAR(tblOrders[[#This Row],[Order Date]])</f>
        <v>2025</v>
      </c>
      <c r="U3795" t="str">
        <f>TEXT(tblOrders[[#This Row],[Order Date]],"mmm-yyyy")</f>
        <v>Feb-2025</v>
      </c>
      <c r="V3795" s="4">
        <f>tblOrders[[#This Row],[Profit]]/tblOrders[[#This Row],[Sales Amount]]</f>
        <v>8.7094161819921967E-2</v>
      </c>
      <c r="W3795" t="str">
        <f>VLOOKUP(tblOrders[[#This Row],[City]],CityRegion,2,0)</f>
        <v>South</v>
      </c>
      <c r="X3795" t="str">
        <f>VLOOKUP(tblOrders[[#This Row],[City]],lookups!A:C,3,0)</f>
        <v>Telengana</v>
      </c>
    </row>
    <row r="3796" spans="1:24" x14ac:dyDescent="0.25">
      <c r="A3796" t="s">
        <v>5840</v>
      </c>
      <c r="B3796" s="1">
        <v>45890</v>
      </c>
      <c r="C3796" t="s">
        <v>3614</v>
      </c>
      <c r="D3796" t="s">
        <v>21</v>
      </c>
      <c r="E3796" t="s">
        <v>66</v>
      </c>
      <c r="F3796" t="s">
        <v>67</v>
      </c>
      <c r="G3796" t="s">
        <v>68</v>
      </c>
      <c r="H3796" t="s">
        <v>69</v>
      </c>
      <c r="I3796" t="s">
        <v>44</v>
      </c>
      <c r="J3796" t="s">
        <v>45</v>
      </c>
      <c r="K3796">
        <v>4</v>
      </c>
      <c r="L3796">
        <v>149</v>
      </c>
      <c r="M3796">
        <v>0.05</v>
      </c>
      <c r="N3796">
        <v>566.20000000000005</v>
      </c>
      <c r="O3796">
        <v>186.2</v>
      </c>
      <c r="P3796" t="s">
        <v>111</v>
      </c>
      <c r="Q3796" t="s">
        <v>86</v>
      </c>
      <c r="R3796" t="s">
        <v>30</v>
      </c>
      <c r="S3796">
        <v>3.7</v>
      </c>
      <c r="T3796">
        <f>YEAR(tblOrders[[#This Row],[Order Date]])</f>
        <v>2025</v>
      </c>
      <c r="U3796" t="str">
        <f>TEXT(tblOrders[[#This Row],[Order Date]],"mmm-yyyy")</f>
        <v>Aug-2025</v>
      </c>
      <c r="V3796" s="4">
        <f>tblOrders[[#This Row],[Profit]]/tblOrders[[#This Row],[Sales Amount]]</f>
        <v>0.32885906040268453</v>
      </c>
      <c r="W3796" t="str">
        <f>VLOOKUP(tblOrders[[#This Row],[City]],CityRegion,2,0)</f>
        <v>South</v>
      </c>
      <c r="X3796" t="str">
        <f>VLOOKUP(tblOrders[[#This Row],[City]],lookups!A:C,3,0)</f>
        <v>Kerala</v>
      </c>
    </row>
    <row r="3797" spans="1:24" x14ac:dyDescent="0.25">
      <c r="A3797" t="s">
        <v>5841</v>
      </c>
      <c r="B3797" s="1">
        <v>46012</v>
      </c>
      <c r="C3797" t="s">
        <v>4080</v>
      </c>
      <c r="D3797" t="s">
        <v>39</v>
      </c>
      <c r="E3797" t="s">
        <v>101</v>
      </c>
      <c r="F3797" t="s">
        <v>102</v>
      </c>
      <c r="G3797" t="s">
        <v>24</v>
      </c>
      <c r="H3797" t="s">
        <v>103</v>
      </c>
      <c r="I3797" t="s">
        <v>139</v>
      </c>
      <c r="J3797" t="s">
        <v>34</v>
      </c>
      <c r="K3797">
        <v>1</v>
      </c>
      <c r="L3797">
        <v>120</v>
      </c>
      <c r="M3797">
        <v>0.2</v>
      </c>
      <c r="N3797">
        <v>96</v>
      </c>
      <c r="O3797">
        <v>18</v>
      </c>
      <c r="P3797" t="s">
        <v>85</v>
      </c>
      <c r="Q3797" t="s">
        <v>86</v>
      </c>
      <c r="R3797" t="s">
        <v>30</v>
      </c>
      <c r="S3797">
        <v>3.2</v>
      </c>
      <c r="T3797">
        <f>YEAR(tblOrders[[#This Row],[Order Date]])</f>
        <v>2025</v>
      </c>
      <c r="U3797" t="str">
        <f>TEXT(tblOrders[[#This Row],[Order Date]],"mmm-yyyy")</f>
        <v>Dec-2025</v>
      </c>
      <c r="V3797" s="4">
        <f>tblOrders[[#This Row],[Profit]]/tblOrders[[#This Row],[Sales Amount]]</f>
        <v>0.1875</v>
      </c>
      <c r="W3797" t="str">
        <f>VLOOKUP(tblOrders[[#This Row],[City]],CityRegion,2,0)</f>
        <v>South</v>
      </c>
      <c r="X3797" t="str">
        <f>VLOOKUP(tblOrders[[#This Row],[City]],lookups!A:C,3,0)</f>
        <v>Tamil Nadu</v>
      </c>
    </row>
    <row r="3798" spans="1:24" x14ac:dyDescent="0.25">
      <c r="A3798" t="s">
        <v>5842</v>
      </c>
      <c r="B3798" s="1">
        <v>45864</v>
      </c>
      <c r="C3798" t="s">
        <v>968</v>
      </c>
      <c r="D3798" t="s">
        <v>39</v>
      </c>
      <c r="E3798" t="s">
        <v>40</v>
      </c>
      <c r="F3798" t="s">
        <v>41</v>
      </c>
      <c r="G3798" t="s">
        <v>42</v>
      </c>
      <c r="H3798" t="s">
        <v>43</v>
      </c>
      <c r="I3798" t="s">
        <v>139</v>
      </c>
      <c r="J3798" t="s">
        <v>27</v>
      </c>
      <c r="K3798">
        <v>3</v>
      </c>
      <c r="L3798">
        <v>18</v>
      </c>
      <c r="M3798">
        <v>0.15</v>
      </c>
      <c r="N3798">
        <v>45.9</v>
      </c>
      <c r="O3798">
        <v>18.899999999999999</v>
      </c>
      <c r="P3798" t="s">
        <v>85</v>
      </c>
      <c r="Q3798" t="s">
        <v>91</v>
      </c>
      <c r="R3798" t="s">
        <v>36</v>
      </c>
      <c r="S3798">
        <v>3.1</v>
      </c>
      <c r="T3798">
        <f>YEAR(tblOrders[[#This Row],[Order Date]])</f>
        <v>2025</v>
      </c>
      <c r="U3798" t="str">
        <f>TEXT(tblOrders[[#This Row],[Order Date]],"mmm-yyyy")</f>
        <v>Jul-2025</v>
      </c>
      <c r="V3798" s="4">
        <f>tblOrders[[#This Row],[Profit]]/tblOrders[[#This Row],[Sales Amount]]</f>
        <v>0.41176470588235292</v>
      </c>
      <c r="W3798" t="str">
        <f>VLOOKUP(tblOrders[[#This Row],[City]],CityRegion,2,0)</f>
        <v>South</v>
      </c>
      <c r="X3798" t="str">
        <f>VLOOKUP(tblOrders[[#This Row],[City]],lookups!A:C,3,0)</f>
        <v>Tamil Nadu</v>
      </c>
    </row>
    <row r="3799" spans="1:24" x14ac:dyDescent="0.25">
      <c r="A3799" t="s">
        <v>5843</v>
      </c>
      <c r="B3799" s="1">
        <v>45677</v>
      </c>
      <c r="C3799" t="s">
        <v>3308</v>
      </c>
      <c r="D3799" t="s">
        <v>39</v>
      </c>
      <c r="E3799" t="s">
        <v>79</v>
      </c>
      <c r="F3799" t="s">
        <v>80</v>
      </c>
      <c r="G3799" t="s">
        <v>68</v>
      </c>
      <c r="H3799" t="s">
        <v>81</v>
      </c>
      <c r="I3799" t="s">
        <v>70</v>
      </c>
      <c r="J3799" t="s">
        <v>34</v>
      </c>
      <c r="K3799">
        <v>3</v>
      </c>
      <c r="L3799">
        <v>799</v>
      </c>
      <c r="M3799">
        <v>0.2</v>
      </c>
      <c r="N3799">
        <v>1917.6</v>
      </c>
      <c r="O3799">
        <v>57.6</v>
      </c>
      <c r="P3799" t="s">
        <v>28</v>
      </c>
      <c r="Q3799" t="s">
        <v>35</v>
      </c>
      <c r="R3799" t="s">
        <v>36</v>
      </c>
      <c r="S3799">
        <v>3.3</v>
      </c>
      <c r="T3799">
        <f>YEAR(tblOrders[[#This Row],[Order Date]])</f>
        <v>2025</v>
      </c>
      <c r="U3799" t="str">
        <f>TEXT(tblOrders[[#This Row],[Order Date]],"mmm-yyyy")</f>
        <v>Jan-2025</v>
      </c>
      <c r="V3799" s="4">
        <f>tblOrders[[#This Row],[Profit]]/tblOrders[[#This Row],[Sales Amount]]</f>
        <v>3.0037546933667086E-2</v>
      </c>
      <c r="W3799" t="str">
        <f>VLOOKUP(tblOrders[[#This Row],[City]],CityRegion,2,0)</f>
        <v>South</v>
      </c>
      <c r="X3799" t="str">
        <f>VLOOKUP(tblOrders[[#This Row],[City]],lookups!A:C,3,0)</f>
        <v>Telengana</v>
      </c>
    </row>
    <row r="3800" spans="1:24" x14ac:dyDescent="0.25">
      <c r="A3800" t="s">
        <v>5844</v>
      </c>
      <c r="B3800" s="1">
        <v>45898</v>
      </c>
      <c r="C3800" t="s">
        <v>4474</v>
      </c>
      <c r="D3800" t="s">
        <v>21</v>
      </c>
      <c r="E3800" t="s">
        <v>22</v>
      </c>
      <c r="F3800" t="s">
        <v>23</v>
      </c>
      <c r="G3800" t="s">
        <v>24</v>
      </c>
      <c r="H3800" t="s">
        <v>25</v>
      </c>
      <c r="I3800" t="s">
        <v>52</v>
      </c>
      <c r="J3800" t="s">
        <v>27</v>
      </c>
      <c r="K3800">
        <v>1</v>
      </c>
      <c r="L3800">
        <v>190</v>
      </c>
      <c r="M3800">
        <v>0.15</v>
      </c>
      <c r="N3800">
        <v>161.5</v>
      </c>
      <c r="O3800">
        <v>36.5</v>
      </c>
      <c r="P3800" t="s">
        <v>85</v>
      </c>
      <c r="Q3800" t="s">
        <v>29</v>
      </c>
      <c r="R3800" t="s">
        <v>123</v>
      </c>
      <c r="S3800">
        <v>3.9</v>
      </c>
      <c r="T3800">
        <f>YEAR(tblOrders[[#This Row],[Order Date]])</f>
        <v>2025</v>
      </c>
      <c r="U3800" t="str">
        <f>TEXT(tblOrders[[#This Row],[Order Date]],"mmm-yyyy")</f>
        <v>Aug-2025</v>
      </c>
      <c r="V3800" s="4">
        <f>tblOrders[[#This Row],[Profit]]/tblOrders[[#This Row],[Sales Amount]]</f>
        <v>0.2260061919504644</v>
      </c>
      <c r="W3800" t="str">
        <f>VLOOKUP(tblOrders[[#This Row],[City]],CityRegion,2,0)</f>
        <v>South</v>
      </c>
      <c r="X3800" t="str">
        <f>VLOOKUP(tblOrders[[#This Row],[City]],lookups!A:C,3,0)</f>
        <v>Kerala</v>
      </c>
    </row>
    <row r="3801" spans="1:24" x14ac:dyDescent="0.25">
      <c r="A3801" t="s">
        <v>5845</v>
      </c>
      <c r="B3801" s="1">
        <v>45921</v>
      </c>
      <c r="C3801" t="s">
        <v>100</v>
      </c>
      <c r="D3801" t="s">
        <v>21</v>
      </c>
      <c r="E3801" t="s">
        <v>40</v>
      </c>
      <c r="F3801" t="s">
        <v>41</v>
      </c>
      <c r="G3801" t="s">
        <v>42</v>
      </c>
      <c r="H3801" t="s">
        <v>43</v>
      </c>
      <c r="I3801" t="s">
        <v>26</v>
      </c>
      <c r="J3801" t="s">
        <v>45</v>
      </c>
      <c r="K3801">
        <v>3</v>
      </c>
      <c r="L3801">
        <v>18</v>
      </c>
      <c r="M3801">
        <v>0.05</v>
      </c>
      <c r="N3801">
        <v>51.3</v>
      </c>
      <c r="O3801">
        <v>24.3</v>
      </c>
      <c r="P3801" t="s">
        <v>28</v>
      </c>
      <c r="Q3801" t="s">
        <v>46</v>
      </c>
      <c r="R3801" t="s">
        <v>30</v>
      </c>
      <c r="S3801">
        <v>4.5999999999999996</v>
      </c>
      <c r="T3801">
        <f>YEAR(tblOrders[[#This Row],[Order Date]])</f>
        <v>2025</v>
      </c>
      <c r="U3801" t="str">
        <f>TEXT(tblOrders[[#This Row],[Order Date]],"mmm-yyyy")</f>
        <v>Sep-2025</v>
      </c>
      <c r="V3801" s="4">
        <f>tblOrders[[#This Row],[Profit]]/tblOrders[[#This Row],[Sales Amount]]</f>
        <v>0.47368421052631582</v>
      </c>
      <c r="W3801" t="str">
        <f>VLOOKUP(tblOrders[[#This Row],[City]],CityRegion,2,0)</f>
        <v>South</v>
      </c>
      <c r="X3801" t="str">
        <f>VLOOKUP(tblOrders[[#This Row],[City]],lookups!A:C,3,0)</f>
        <v>Karnataka</v>
      </c>
    </row>
    <row r="3802" spans="1:24" x14ac:dyDescent="0.25">
      <c r="A3802" t="s">
        <v>5846</v>
      </c>
      <c r="B3802" s="1">
        <v>45838</v>
      </c>
      <c r="C3802" t="s">
        <v>1507</v>
      </c>
      <c r="D3802" t="s">
        <v>21</v>
      </c>
      <c r="E3802" t="s">
        <v>40</v>
      </c>
      <c r="F3802" t="s">
        <v>41</v>
      </c>
      <c r="G3802" t="s">
        <v>42</v>
      </c>
      <c r="H3802" t="s">
        <v>43</v>
      </c>
      <c r="I3802" t="s">
        <v>52</v>
      </c>
      <c r="J3802" t="s">
        <v>34</v>
      </c>
      <c r="K3802">
        <v>5</v>
      </c>
      <c r="L3802">
        <v>18</v>
      </c>
      <c r="M3802">
        <v>0.05</v>
      </c>
      <c r="N3802">
        <v>85.5</v>
      </c>
      <c r="O3802">
        <v>40.5</v>
      </c>
      <c r="P3802" t="s">
        <v>111</v>
      </c>
      <c r="Q3802" t="s">
        <v>29</v>
      </c>
      <c r="R3802" t="s">
        <v>36</v>
      </c>
      <c r="S3802">
        <v>2.6</v>
      </c>
      <c r="T3802">
        <f>YEAR(tblOrders[[#This Row],[Order Date]])</f>
        <v>2025</v>
      </c>
      <c r="U3802" t="str">
        <f>TEXT(tblOrders[[#This Row],[Order Date]],"mmm-yyyy")</f>
        <v>Jun-2025</v>
      </c>
      <c r="V3802" s="4">
        <f>tblOrders[[#This Row],[Profit]]/tblOrders[[#This Row],[Sales Amount]]</f>
        <v>0.47368421052631576</v>
      </c>
      <c r="W3802" t="str">
        <f>VLOOKUP(tblOrders[[#This Row],[City]],CityRegion,2,0)</f>
        <v>South</v>
      </c>
      <c r="X3802" t="str">
        <f>VLOOKUP(tblOrders[[#This Row],[City]],lookups!A:C,3,0)</f>
        <v>Kerala</v>
      </c>
    </row>
    <row r="3803" spans="1:24" x14ac:dyDescent="0.25">
      <c r="A3803" t="s">
        <v>5847</v>
      </c>
      <c r="B3803" s="1">
        <v>45921</v>
      </c>
      <c r="C3803" t="s">
        <v>2700</v>
      </c>
      <c r="D3803" t="s">
        <v>21</v>
      </c>
      <c r="E3803" t="s">
        <v>55</v>
      </c>
      <c r="F3803" t="s">
        <v>56</v>
      </c>
      <c r="G3803" t="s">
        <v>24</v>
      </c>
      <c r="H3803" t="s">
        <v>51</v>
      </c>
      <c r="I3803" t="s">
        <v>26</v>
      </c>
      <c r="J3803" t="s">
        <v>34</v>
      </c>
      <c r="K3803">
        <v>1</v>
      </c>
      <c r="L3803">
        <v>42</v>
      </c>
      <c r="M3803">
        <v>0</v>
      </c>
      <c r="N3803">
        <v>42</v>
      </c>
      <c r="O3803">
        <v>18</v>
      </c>
      <c r="P3803" t="s">
        <v>148</v>
      </c>
      <c r="Q3803" t="s">
        <v>35</v>
      </c>
      <c r="R3803" t="s">
        <v>36</v>
      </c>
      <c r="S3803">
        <v>4.3</v>
      </c>
      <c r="T3803">
        <f>YEAR(tblOrders[[#This Row],[Order Date]])</f>
        <v>2025</v>
      </c>
      <c r="U3803" t="str">
        <f>TEXT(tblOrders[[#This Row],[Order Date]],"mmm-yyyy")</f>
        <v>Sep-2025</v>
      </c>
      <c r="V3803" s="4">
        <f>tblOrders[[#This Row],[Profit]]/tblOrders[[#This Row],[Sales Amount]]</f>
        <v>0.42857142857142855</v>
      </c>
      <c r="W3803" t="str">
        <f>VLOOKUP(tblOrders[[#This Row],[City]],CityRegion,2,0)</f>
        <v>South</v>
      </c>
      <c r="X3803" t="str">
        <f>VLOOKUP(tblOrders[[#This Row],[City]],lookups!A:C,3,0)</f>
        <v>Karnataka</v>
      </c>
    </row>
    <row r="3804" spans="1:24" x14ac:dyDescent="0.25">
      <c r="A3804" t="s">
        <v>5848</v>
      </c>
      <c r="B3804" s="1">
        <v>45781</v>
      </c>
      <c r="C3804" t="s">
        <v>5849</v>
      </c>
      <c r="D3804" t="s">
        <v>21</v>
      </c>
      <c r="E3804" t="s">
        <v>108</v>
      </c>
      <c r="F3804" t="s">
        <v>109</v>
      </c>
      <c r="G3804" t="s">
        <v>62</v>
      </c>
      <c r="H3804" t="s">
        <v>110</v>
      </c>
      <c r="I3804" t="s">
        <v>33</v>
      </c>
      <c r="J3804" t="s">
        <v>45</v>
      </c>
      <c r="K3804">
        <v>2</v>
      </c>
      <c r="L3804">
        <v>110</v>
      </c>
      <c r="M3804">
        <v>0.15</v>
      </c>
      <c r="N3804">
        <v>187</v>
      </c>
      <c r="O3804">
        <v>51</v>
      </c>
      <c r="P3804" t="s">
        <v>28</v>
      </c>
      <c r="Q3804" t="s">
        <v>91</v>
      </c>
      <c r="R3804" t="s">
        <v>36</v>
      </c>
      <c r="S3804">
        <v>4.2</v>
      </c>
      <c r="T3804">
        <f>YEAR(tblOrders[[#This Row],[Order Date]])</f>
        <v>2025</v>
      </c>
      <c r="U3804" t="str">
        <f>TEXT(tblOrders[[#This Row],[Order Date]],"mmm-yyyy")</f>
        <v>May-2025</v>
      </c>
      <c r="V3804" s="4">
        <f>tblOrders[[#This Row],[Profit]]/tblOrders[[#This Row],[Sales Amount]]</f>
        <v>0.27272727272727271</v>
      </c>
      <c r="W3804" t="str">
        <f>VLOOKUP(tblOrders[[#This Row],[City]],CityRegion,2,0)</f>
        <v>North</v>
      </c>
      <c r="X3804" t="str">
        <f>VLOOKUP(tblOrders[[#This Row],[City]],lookups!A:C,3,0)</f>
        <v>Delhi</v>
      </c>
    </row>
    <row r="3805" spans="1:24" x14ac:dyDescent="0.25">
      <c r="A3805" t="s">
        <v>5850</v>
      </c>
      <c r="B3805" s="1">
        <v>45701</v>
      </c>
      <c r="C3805" t="s">
        <v>1823</v>
      </c>
      <c r="D3805" t="s">
        <v>39</v>
      </c>
      <c r="E3805" t="s">
        <v>22</v>
      </c>
      <c r="F3805" t="s">
        <v>23</v>
      </c>
      <c r="G3805" t="s">
        <v>24</v>
      </c>
      <c r="H3805" t="s">
        <v>25</v>
      </c>
      <c r="I3805" t="s">
        <v>57</v>
      </c>
      <c r="J3805" t="s">
        <v>34</v>
      </c>
      <c r="K3805">
        <v>3</v>
      </c>
      <c r="L3805">
        <v>190</v>
      </c>
      <c r="M3805">
        <v>0.15</v>
      </c>
      <c r="N3805">
        <v>484.5</v>
      </c>
      <c r="O3805">
        <v>109.5</v>
      </c>
      <c r="P3805" t="s">
        <v>28</v>
      </c>
      <c r="Q3805" t="s">
        <v>46</v>
      </c>
      <c r="R3805" t="s">
        <v>36</v>
      </c>
      <c r="S3805">
        <v>3</v>
      </c>
      <c r="T3805">
        <f>YEAR(tblOrders[[#This Row],[Order Date]])</f>
        <v>2025</v>
      </c>
      <c r="U3805" t="str">
        <f>TEXT(tblOrders[[#This Row],[Order Date]],"mmm-yyyy")</f>
        <v>Feb-2025</v>
      </c>
      <c r="V3805" s="4">
        <f>tblOrders[[#This Row],[Profit]]/tblOrders[[#This Row],[Sales Amount]]</f>
        <v>0.2260061919504644</v>
      </c>
      <c r="W3805" t="str">
        <f>VLOOKUP(tblOrders[[#This Row],[City]],CityRegion,2,0)</f>
        <v>South</v>
      </c>
      <c r="X3805" t="str">
        <f>VLOOKUP(tblOrders[[#This Row],[City]],lookups!A:C,3,0)</f>
        <v>Kerala</v>
      </c>
    </row>
    <row r="3806" spans="1:24" x14ac:dyDescent="0.25">
      <c r="A3806" t="s">
        <v>5851</v>
      </c>
      <c r="B3806" s="1">
        <v>45747</v>
      </c>
      <c r="C3806" t="s">
        <v>2943</v>
      </c>
      <c r="D3806" t="s">
        <v>39</v>
      </c>
      <c r="E3806" t="s">
        <v>55</v>
      </c>
      <c r="F3806" t="s">
        <v>56</v>
      </c>
      <c r="G3806" t="s">
        <v>24</v>
      </c>
      <c r="H3806" t="s">
        <v>51</v>
      </c>
      <c r="I3806" t="s">
        <v>84</v>
      </c>
      <c r="J3806" t="s">
        <v>34</v>
      </c>
      <c r="K3806">
        <v>2</v>
      </c>
      <c r="L3806">
        <v>42</v>
      </c>
      <c r="M3806">
        <v>0.2</v>
      </c>
      <c r="N3806">
        <v>67.2</v>
      </c>
      <c r="O3806">
        <v>19.2</v>
      </c>
      <c r="P3806" t="s">
        <v>148</v>
      </c>
      <c r="Q3806" t="s">
        <v>46</v>
      </c>
      <c r="R3806" t="s">
        <v>30</v>
      </c>
      <c r="S3806">
        <v>4.5</v>
      </c>
      <c r="T3806">
        <f>YEAR(tblOrders[[#This Row],[Order Date]])</f>
        <v>2025</v>
      </c>
      <c r="U3806" t="str">
        <f>TEXT(tblOrders[[#This Row],[Order Date]],"mmm-yyyy")</f>
        <v>Mar-2025</v>
      </c>
      <c r="V3806" s="4">
        <f>tblOrders[[#This Row],[Profit]]/tblOrders[[#This Row],[Sales Amount]]</f>
        <v>0.2857142857142857</v>
      </c>
      <c r="W3806" t="str">
        <f>VLOOKUP(tblOrders[[#This Row],[City]],CityRegion,2,0)</f>
        <v>West</v>
      </c>
      <c r="X3806" t="str">
        <f>VLOOKUP(tblOrders[[#This Row],[City]],lookups!A:C,3,0)</f>
        <v>Maharashtra</v>
      </c>
    </row>
    <row r="3807" spans="1:24" x14ac:dyDescent="0.25">
      <c r="A3807" t="s">
        <v>5852</v>
      </c>
      <c r="B3807" s="1">
        <v>45751</v>
      </c>
      <c r="C3807" t="s">
        <v>5853</v>
      </c>
      <c r="D3807" t="s">
        <v>39</v>
      </c>
      <c r="E3807" t="s">
        <v>73</v>
      </c>
      <c r="F3807" t="s">
        <v>74</v>
      </c>
      <c r="G3807" t="s">
        <v>68</v>
      </c>
      <c r="H3807" t="s">
        <v>75</v>
      </c>
      <c r="I3807" t="s">
        <v>26</v>
      </c>
      <c r="J3807" t="s">
        <v>27</v>
      </c>
      <c r="K3807">
        <v>3</v>
      </c>
      <c r="L3807">
        <v>65</v>
      </c>
      <c r="M3807">
        <v>0.2</v>
      </c>
      <c r="N3807">
        <v>156</v>
      </c>
      <c r="O3807">
        <v>42</v>
      </c>
      <c r="P3807" t="s">
        <v>85</v>
      </c>
      <c r="Q3807" t="s">
        <v>46</v>
      </c>
      <c r="R3807" t="s">
        <v>30</v>
      </c>
      <c r="S3807">
        <v>4.5</v>
      </c>
      <c r="T3807">
        <f>YEAR(tblOrders[[#This Row],[Order Date]])</f>
        <v>2025</v>
      </c>
      <c r="U3807" t="str">
        <f>TEXT(tblOrders[[#This Row],[Order Date]],"mmm-yyyy")</f>
        <v>Apr-2025</v>
      </c>
      <c r="V3807" s="4">
        <f>tblOrders[[#This Row],[Profit]]/tblOrders[[#This Row],[Sales Amount]]</f>
        <v>0.26923076923076922</v>
      </c>
      <c r="W3807" t="str">
        <f>VLOOKUP(tblOrders[[#This Row],[City]],CityRegion,2,0)</f>
        <v>South</v>
      </c>
      <c r="X3807" t="str">
        <f>VLOOKUP(tblOrders[[#This Row],[City]],lookups!A:C,3,0)</f>
        <v>Karnataka</v>
      </c>
    </row>
    <row r="3808" spans="1:24" x14ac:dyDescent="0.25">
      <c r="A3808" t="s">
        <v>5854</v>
      </c>
      <c r="B3808" s="1">
        <v>45701</v>
      </c>
      <c r="C3808" t="s">
        <v>3479</v>
      </c>
      <c r="D3808" t="s">
        <v>39</v>
      </c>
      <c r="E3808" t="s">
        <v>22</v>
      </c>
      <c r="F3808" t="s">
        <v>23</v>
      </c>
      <c r="G3808" t="s">
        <v>24</v>
      </c>
      <c r="H3808" t="s">
        <v>25</v>
      </c>
      <c r="I3808" t="s">
        <v>70</v>
      </c>
      <c r="J3808" t="s">
        <v>45</v>
      </c>
      <c r="K3808">
        <v>5</v>
      </c>
      <c r="L3808">
        <v>190</v>
      </c>
      <c r="M3808">
        <v>0.2</v>
      </c>
      <c r="N3808">
        <v>760</v>
      </c>
      <c r="O3808">
        <v>135</v>
      </c>
      <c r="P3808" t="s">
        <v>28</v>
      </c>
      <c r="Q3808" t="s">
        <v>35</v>
      </c>
      <c r="R3808" t="s">
        <v>36</v>
      </c>
      <c r="S3808">
        <v>3.1</v>
      </c>
      <c r="T3808">
        <f>YEAR(tblOrders[[#This Row],[Order Date]])</f>
        <v>2025</v>
      </c>
      <c r="U3808" t="str">
        <f>TEXT(tblOrders[[#This Row],[Order Date]],"mmm-yyyy")</f>
        <v>Feb-2025</v>
      </c>
      <c r="V3808" s="4">
        <f>tblOrders[[#This Row],[Profit]]/tblOrders[[#This Row],[Sales Amount]]</f>
        <v>0.17763157894736842</v>
      </c>
      <c r="W3808" t="str">
        <f>VLOOKUP(tblOrders[[#This Row],[City]],CityRegion,2,0)</f>
        <v>South</v>
      </c>
      <c r="X3808" t="str">
        <f>VLOOKUP(tblOrders[[#This Row],[City]],lookups!A:C,3,0)</f>
        <v>Telengana</v>
      </c>
    </row>
    <row r="3809" spans="1:24" x14ac:dyDescent="0.25">
      <c r="A3809" t="s">
        <v>5855</v>
      </c>
      <c r="B3809" s="1">
        <v>45710</v>
      </c>
      <c r="C3809" t="s">
        <v>471</v>
      </c>
      <c r="D3809" t="s">
        <v>21</v>
      </c>
      <c r="E3809" t="s">
        <v>66</v>
      </c>
      <c r="F3809" t="s">
        <v>67</v>
      </c>
      <c r="G3809" t="s">
        <v>68</v>
      </c>
      <c r="H3809" t="s">
        <v>69</v>
      </c>
      <c r="I3809" t="s">
        <v>44</v>
      </c>
      <c r="J3809" t="s">
        <v>27</v>
      </c>
      <c r="K3809">
        <v>5</v>
      </c>
      <c r="L3809">
        <v>149</v>
      </c>
      <c r="M3809">
        <v>0.1</v>
      </c>
      <c r="N3809">
        <v>670.5</v>
      </c>
      <c r="O3809">
        <v>195.5</v>
      </c>
      <c r="P3809" t="s">
        <v>85</v>
      </c>
      <c r="Q3809" t="s">
        <v>91</v>
      </c>
      <c r="R3809" t="s">
        <v>36</v>
      </c>
      <c r="S3809">
        <v>2.8</v>
      </c>
      <c r="T3809">
        <f>YEAR(tblOrders[[#This Row],[Order Date]])</f>
        <v>2025</v>
      </c>
      <c r="U3809" t="str">
        <f>TEXT(tblOrders[[#This Row],[Order Date]],"mmm-yyyy")</f>
        <v>Feb-2025</v>
      </c>
      <c r="V3809" s="4">
        <f>tblOrders[[#This Row],[Profit]]/tblOrders[[#This Row],[Sales Amount]]</f>
        <v>0.29157345264727813</v>
      </c>
      <c r="W3809" t="str">
        <f>VLOOKUP(tblOrders[[#This Row],[City]],CityRegion,2,0)</f>
        <v>South</v>
      </c>
      <c r="X3809" t="str">
        <f>VLOOKUP(tblOrders[[#This Row],[City]],lookups!A:C,3,0)</f>
        <v>Kerala</v>
      </c>
    </row>
    <row r="3810" spans="1:24" x14ac:dyDescent="0.25">
      <c r="A3810" t="s">
        <v>5856</v>
      </c>
      <c r="B3810" s="1">
        <v>45971</v>
      </c>
      <c r="C3810" t="s">
        <v>2843</v>
      </c>
      <c r="D3810" t="s">
        <v>39</v>
      </c>
      <c r="E3810" t="s">
        <v>40</v>
      </c>
      <c r="F3810" t="s">
        <v>41</v>
      </c>
      <c r="G3810" t="s">
        <v>42</v>
      </c>
      <c r="H3810" t="s">
        <v>43</v>
      </c>
      <c r="I3810" t="s">
        <v>26</v>
      </c>
      <c r="J3810" t="s">
        <v>45</v>
      </c>
      <c r="K3810">
        <v>3</v>
      </c>
      <c r="L3810">
        <v>18</v>
      </c>
      <c r="M3810">
        <v>0.2</v>
      </c>
      <c r="N3810">
        <v>43.2</v>
      </c>
      <c r="O3810">
        <v>16.2</v>
      </c>
      <c r="P3810" t="s">
        <v>28</v>
      </c>
      <c r="Q3810" t="s">
        <v>91</v>
      </c>
      <c r="R3810" t="s">
        <v>36</v>
      </c>
      <c r="S3810">
        <v>3.6</v>
      </c>
      <c r="T3810">
        <f>YEAR(tblOrders[[#This Row],[Order Date]])</f>
        <v>2025</v>
      </c>
      <c r="U3810" t="str">
        <f>TEXT(tblOrders[[#This Row],[Order Date]],"mmm-yyyy")</f>
        <v>Nov-2025</v>
      </c>
      <c r="V3810" s="4">
        <f>tblOrders[[#This Row],[Profit]]/tblOrders[[#This Row],[Sales Amount]]</f>
        <v>0.37499999999999994</v>
      </c>
      <c r="W3810" t="str">
        <f>VLOOKUP(tblOrders[[#This Row],[City]],CityRegion,2,0)</f>
        <v>South</v>
      </c>
      <c r="X3810" t="str">
        <f>VLOOKUP(tblOrders[[#This Row],[City]],lookups!A:C,3,0)</f>
        <v>Karnataka</v>
      </c>
    </row>
    <row r="3811" spans="1:24" x14ac:dyDescent="0.25">
      <c r="A3811" t="s">
        <v>5857</v>
      </c>
      <c r="B3811" s="1">
        <v>45898</v>
      </c>
      <c r="C3811" t="s">
        <v>2826</v>
      </c>
      <c r="D3811" t="s">
        <v>39</v>
      </c>
      <c r="E3811" t="s">
        <v>73</v>
      </c>
      <c r="F3811" t="s">
        <v>74</v>
      </c>
      <c r="G3811" t="s">
        <v>68</v>
      </c>
      <c r="H3811" t="s">
        <v>75</v>
      </c>
      <c r="I3811" t="s">
        <v>84</v>
      </c>
      <c r="J3811" t="s">
        <v>34</v>
      </c>
      <c r="K3811">
        <v>5</v>
      </c>
      <c r="L3811">
        <v>65</v>
      </c>
      <c r="M3811">
        <v>0.05</v>
      </c>
      <c r="N3811">
        <v>308.75</v>
      </c>
      <c r="O3811">
        <v>118.75</v>
      </c>
      <c r="P3811" t="s">
        <v>85</v>
      </c>
      <c r="Q3811" t="s">
        <v>86</v>
      </c>
      <c r="R3811" t="s">
        <v>30</v>
      </c>
      <c r="S3811">
        <v>3.5</v>
      </c>
      <c r="T3811">
        <f>YEAR(tblOrders[[#This Row],[Order Date]])</f>
        <v>2025</v>
      </c>
      <c r="U3811" t="str">
        <f>TEXT(tblOrders[[#This Row],[Order Date]],"mmm-yyyy")</f>
        <v>Aug-2025</v>
      </c>
      <c r="V3811" s="4">
        <f>tblOrders[[#This Row],[Profit]]/tblOrders[[#This Row],[Sales Amount]]</f>
        <v>0.38461538461538464</v>
      </c>
      <c r="W3811" t="str">
        <f>VLOOKUP(tblOrders[[#This Row],[City]],CityRegion,2,0)</f>
        <v>West</v>
      </c>
      <c r="X3811" t="str">
        <f>VLOOKUP(tblOrders[[#This Row],[City]],lookups!A:C,3,0)</f>
        <v>Maharashtra</v>
      </c>
    </row>
    <row r="3812" spans="1:24" x14ac:dyDescent="0.25">
      <c r="A3812" t="s">
        <v>5858</v>
      </c>
      <c r="B3812" s="1">
        <v>45734</v>
      </c>
      <c r="C3812" t="s">
        <v>769</v>
      </c>
      <c r="D3812" t="s">
        <v>21</v>
      </c>
      <c r="E3812" t="s">
        <v>55</v>
      </c>
      <c r="F3812" t="s">
        <v>56</v>
      </c>
      <c r="G3812" t="s">
        <v>24</v>
      </c>
      <c r="H3812" t="s">
        <v>51</v>
      </c>
      <c r="I3812" t="s">
        <v>57</v>
      </c>
      <c r="J3812" t="s">
        <v>34</v>
      </c>
      <c r="K3812">
        <v>5</v>
      </c>
      <c r="L3812">
        <v>42</v>
      </c>
      <c r="M3812">
        <v>0.1</v>
      </c>
      <c r="N3812">
        <v>189</v>
      </c>
      <c r="O3812">
        <v>69</v>
      </c>
      <c r="P3812" t="s">
        <v>28</v>
      </c>
      <c r="Q3812" t="s">
        <v>91</v>
      </c>
      <c r="R3812" t="s">
        <v>30</v>
      </c>
      <c r="S3812">
        <v>3</v>
      </c>
      <c r="T3812">
        <f>YEAR(tblOrders[[#This Row],[Order Date]])</f>
        <v>2025</v>
      </c>
      <c r="U3812" t="str">
        <f>TEXT(tblOrders[[#This Row],[Order Date]],"mmm-yyyy")</f>
        <v>Mar-2025</v>
      </c>
      <c r="V3812" s="4">
        <f>tblOrders[[#This Row],[Profit]]/tblOrders[[#This Row],[Sales Amount]]</f>
        <v>0.36507936507936506</v>
      </c>
      <c r="W3812" t="str">
        <f>VLOOKUP(tblOrders[[#This Row],[City]],CityRegion,2,0)</f>
        <v>South</v>
      </c>
      <c r="X3812" t="str">
        <f>VLOOKUP(tblOrders[[#This Row],[City]],lookups!A:C,3,0)</f>
        <v>Kerala</v>
      </c>
    </row>
    <row r="3813" spans="1:24" x14ac:dyDescent="0.25">
      <c r="A3813" t="s">
        <v>5859</v>
      </c>
      <c r="B3813" s="1">
        <v>46020</v>
      </c>
      <c r="C3813" t="s">
        <v>227</v>
      </c>
      <c r="D3813" t="s">
        <v>39</v>
      </c>
      <c r="E3813" t="s">
        <v>55</v>
      </c>
      <c r="F3813" t="s">
        <v>56</v>
      </c>
      <c r="G3813" t="s">
        <v>24</v>
      </c>
      <c r="H3813" t="s">
        <v>51</v>
      </c>
      <c r="I3813" t="s">
        <v>44</v>
      </c>
      <c r="J3813" t="s">
        <v>45</v>
      </c>
      <c r="K3813">
        <v>2</v>
      </c>
      <c r="L3813">
        <v>42</v>
      </c>
      <c r="M3813">
        <v>0.2</v>
      </c>
      <c r="N3813">
        <v>67.2</v>
      </c>
      <c r="O3813">
        <v>19.2</v>
      </c>
      <c r="P3813" t="s">
        <v>28</v>
      </c>
      <c r="Q3813" t="s">
        <v>46</v>
      </c>
      <c r="R3813" t="s">
        <v>30</v>
      </c>
      <c r="S3813">
        <v>3.5</v>
      </c>
      <c r="T3813">
        <f>YEAR(tblOrders[[#This Row],[Order Date]])</f>
        <v>2025</v>
      </c>
      <c r="U3813" t="str">
        <f>TEXT(tblOrders[[#This Row],[Order Date]],"mmm-yyyy")</f>
        <v>Dec-2025</v>
      </c>
      <c r="V3813" s="4">
        <f>tblOrders[[#This Row],[Profit]]/tblOrders[[#This Row],[Sales Amount]]</f>
        <v>0.2857142857142857</v>
      </c>
      <c r="W3813" t="str">
        <f>VLOOKUP(tblOrders[[#This Row],[City]],CityRegion,2,0)</f>
        <v>South</v>
      </c>
      <c r="X3813" t="str">
        <f>VLOOKUP(tblOrders[[#This Row],[City]],lookups!A:C,3,0)</f>
        <v>Kerala</v>
      </c>
    </row>
    <row r="3814" spans="1:24" x14ac:dyDescent="0.25">
      <c r="A3814" t="s">
        <v>5860</v>
      </c>
      <c r="B3814" s="1">
        <v>45937</v>
      </c>
      <c r="C3814" t="s">
        <v>2562</v>
      </c>
      <c r="D3814" t="s">
        <v>21</v>
      </c>
      <c r="E3814" t="s">
        <v>114</v>
      </c>
      <c r="F3814" t="s">
        <v>115</v>
      </c>
      <c r="G3814" t="s">
        <v>42</v>
      </c>
      <c r="H3814" t="s">
        <v>116</v>
      </c>
      <c r="I3814" t="s">
        <v>44</v>
      </c>
      <c r="J3814" t="s">
        <v>27</v>
      </c>
      <c r="K3814">
        <v>3</v>
      </c>
      <c r="L3814">
        <v>12</v>
      </c>
      <c r="M3814">
        <v>0.2</v>
      </c>
      <c r="N3814">
        <v>28.8</v>
      </c>
      <c r="O3814">
        <v>10.8</v>
      </c>
      <c r="P3814" t="s">
        <v>111</v>
      </c>
      <c r="Q3814" t="s">
        <v>29</v>
      </c>
      <c r="R3814" t="s">
        <v>30</v>
      </c>
      <c r="S3814">
        <v>4.5</v>
      </c>
      <c r="T3814">
        <f>YEAR(tblOrders[[#This Row],[Order Date]])</f>
        <v>2025</v>
      </c>
      <c r="U3814" t="str">
        <f>TEXT(tblOrders[[#This Row],[Order Date]],"mmm-yyyy")</f>
        <v>Oct-2025</v>
      </c>
      <c r="V3814" s="4">
        <f>tblOrders[[#This Row],[Profit]]/tblOrders[[#This Row],[Sales Amount]]</f>
        <v>0.375</v>
      </c>
      <c r="W3814" t="str">
        <f>VLOOKUP(tblOrders[[#This Row],[City]],CityRegion,2,0)</f>
        <v>South</v>
      </c>
      <c r="X3814" t="str">
        <f>VLOOKUP(tblOrders[[#This Row],[City]],lookups!A:C,3,0)</f>
        <v>Kerala</v>
      </c>
    </row>
    <row r="3815" spans="1:24" x14ac:dyDescent="0.25">
      <c r="A3815" t="s">
        <v>5861</v>
      </c>
      <c r="B3815" s="1">
        <v>45959</v>
      </c>
      <c r="C3815" t="s">
        <v>5862</v>
      </c>
      <c r="D3815" t="s">
        <v>21</v>
      </c>
      <c r="E3815" t="s">
        <v>66</v>
      </c>
      <c r="F3815" t="s">
        <v>67</v>
      </c>
      <c r="G3815" t="s">
        <v>68</v>
      </c>
      <c r="H3815" t="s">
        <v>69</v>
      </c>
      <c r="I3815" t="s">
        <v>84</v>
      </c>
      <c r="J3815" t="s">
        <v>27</v>
      </c>
      <c r="K3815">
        <v>5</v>
      </c>
      <c r="L3815">
        <v>149</v>
      </c>
      <c r="M3815">
        <v>0.05</v>
      </c>
      <c r="N3815">
        <v>707.75</v>
      </c>
      <c r="O3815">
        <v>232.75</v>
      </c>
      <c r="P3815" t="s">
        <v>28</v>
      </c>
      <c r="Q3815" t="s">
        <v>29</v>
      </c>
      <c r="R3815" t="s">
        <v>36</v>
      </c>
      <c r="S3815">
        <v>3.1</v>
      </c>
      <c r="T3815">
        <f>YEAR(tblOrders[[#This Row],[Order Date]])</f>
        <v>2025</v>
      </c>
      <c r="U3815" t="str">
        <f>TEXT(tblOrders[[#This Row],[Order Date]],"mmm-yyyy")</f>
        <v>Oct-2025</v>
      </c>
      <c r="V3815" s="4">
        <f>tblOrders[[#This Row],[Profit]]/tblOrders[[#This Row],[Sales Amount]]</f>
        <v>0.32885906040268459</v>
      </c>
      <c r="W3815" t="str">
        <f>VLOOKUP(tblOrders[[#This Row],[City]],CityRegion,2,0)</f>
        <v>West</v>
      </c>
      <c r="X3815" t="str">
        <f>VLOOKUP(tblOrders[[#This Row],[City]],lookups!A:C,3,0)</f>
        <v>Maharashtra</v>
      </c>
    </row>
    <row r="3816" spans="1:24" x14ac:dyDescent="0.25">
      <c r="A3816" t="s">
        <v>5863</v>
      </c>
      <c r="B3816" s="1">
        <v>45832</v>
      </c>
      <c r="C3816" t="s">
        <v>1363</v>
      </c>
      <c r="D3816" t="s">
        <v>39</v>
      </c>
      <c r="E3816" t="s">
        <v>55</v>
      </c>
      <c r="F3816" t="s">
        <v>56</v>
      </c>
      <c r="G3816" t="s">
        <v>24</v>
      </c>
      <c r="H3816" t="s">
        <v>51</v>
      </c>
      <c r="I3816" t="s">
        <v>33</v>
      </c>
      <c r="J3816" t="s">
        <v>45</v>
      </c>
      <c r="K3816">
        <v>4</v>
      </c>
      <c r="L3816">
        <v>42</v>
      </c>
      <c r="M3816">
        <v>0.15</v>
      </c>
      <c r="N3816">
        <v>142.80000000000001</v>
      </c>
      <c r="O3816">
        <v>46.8</v>
      </c>
      <c r="P3816" t="s">
        <v>28</v>
      </c>
      <c r="Q3816" t="s">
        <v>29</v>
      </c>
      <c r="R3816" t="s">
        <v>36</v>
      </c>
      <c r="S3816">
        <v>3.6</v>
      </c>
      <c r="T3816">
        <f>YEAR(tblOrders[[#This Row],[Order Date]])</f>
        <v>2025</v>
      </c>
      <c r="U3816" t="str">
        <f>TEXT(tblOrders[[#This Row],[Order Date]],"mmm-yyyy")</f>
        <v>Jun-2025</v>
      </c>
      <c r="V3816" s="4">
        <f>tblOrders[[#This Row],[Profit]]/tblOrders[[#This Row],[Sales Amount]]</f>
        <v>0.32773109243697474</v>
      </c>
      <c r="W3816" t="str">
        <f>VLOOKUP(tblOrders[[#This Row],[City]],CityRegion,2,0)</f>
        <v>North</v>
      </c>
      <c r="X3816" t="str">
        <f>VLOOKUP(tblOrders[[#This Row],[City]],lookups!A:C,3,0)</f>
        <v>Delhi</v>
      </c>
    </row>
    <row r="3817" spans="1:24" x14ac:dyDescent="0.25">
      <c r="A3817" t="s">
        <v>5864</v>
      </c>
      <c r="B3817" s="1">
        <v>45664</v>
      </c>
      <c r="C3817" t="s">
        <v>5451</v>
      </c>
      <c r="D3817" t="s">
        <v>21</v>
      </c>
      <c r="E3817" t="s">
        <v>108</v>
      </c>
      <c r="F3817" t="s">
        <v>109</v>
      </c>
      <c r="G3817" t="s">
        <v>62</v>
      </c>
      <c r="H3817" t="s">
        <v>110</v>
      </c>
      <c r="I3817" t="s">
        <v>70</v>
      </c>
      <c r="J3817" t="s">
        <v>27</v>
      </c>
      <c r="K3817">
        <v>2</v>
      </c>
      <c r="L3817">
        <v>110</v>
      </c>
      <c r="M3817">
        <v>0.15</v>
      </c>
      <c r="N3817">
        <v>187</v>
      </c>
      <c r="O3817">
        <v>51</v>
      </c>
      <c r="P3817" t="s">
        <v>28</v>
      </c>
      <c r="Q3817" t="s">
        <v>35</v>
      </c>
      <c r="R3817" t="s">
        <v>30</v>
      </c>
      <c r="S3817">
        <v>4.0999999999999996</v>
      </c>
      <c r="T3817">
        <f>YEAR(tblOrders[[#This Row],[Order Date]])</f>
        <v>2025</v>
      </c>
      <c r="U3817" t="str">
        <f>TEXT(tblOrders[[#This Row],[Order Date]],"mmm-yyyy")</f>
        <v>Jan-2025</v>
      </c>
      <c r="V3817" s="4">
        <f>tblOrders[[#This Row],[Profit]]/tblOrders[[#This Row],[Sales Amount]]</f>
        <v>0.27272727272727271</v>
      </c>
      <c r="W3817" t="str">
        <f>VLOOKUP(tblOrders[[#This Row],[City]],CityRegion,2,0)</f>
        <v>South</v>
      </c>
      <c r="X3817" t="str">
        <f>VLOOKUP(tblOrders[[#This Row],[City]],lookups!A:C,3,0)</f>
        <v>Telengana</v>
      </c>
    </row>
    <row r="3818" spans="1:24" x14ac:dyDescent="0.25">
      <c r="A3818" t="s">
        <v>5865</v>
      </c>
      <c r="B3818" s="1">
        <v>45961</v>
      </c>
      <c r="C3818" t="s">
        <v>3967</v>
      </c>
      <c r="D3818" t="s">
        <v>21</v>
      </c>
      <c r="E3818" t="s">
        <v>79</v>
      </c>
      <c r="F3818" t="s">
        <v>80</v>
      </c>
      <c r="G3818" t="s">
        <v>68</v>
      </c>
      <c r="H3818" t="s">
        <v>81</v>
      </c>
      <c r="I3818" t="s">
        <v>33</v>
      </c>
      <c r="J3818" t="s">
        <v>27</v>
      </c>
      <c r="K3818">
        <v>3</v>
      </c>
      <c r="L3818">
        <v>799</v>
      </c>
      <c r="M3818">
        <v>0.05</v>
      </c>
      <c r="N3818">
        <v>2277.15</v>
      </c>
      <c r="O3818">
        <v>417.15</v>
      </c>
      <c r="P3818" t="s">
        <v>28</v>
      </c>
      <c r="Q3818" t="s">
        <v>86</v>
      </c>
      <c r="R3818" t="s">
        <v>36</v>
      </c>
      <c r="S3818">
        <v>3.2</v>
      </c>
      <c r="T3818">
        <f>YEAR(tblOrders[[#This Row],[Order Date]])</f>
        <v>2025</v>
      </c>
      <c r="U3818" t="str">
        <f>TEXT(tblOrders[[#This Row],[Order Date]],"mmm-yyyy")</f>
        <v>Oct-2025</v>
      </c>
      <c r="V3818" s="4">
        <f>tblOrders[[#This Row],[Profit]]/tblOrders[[#This Row],[Sales Amount]]</f>
        <v>0.18318951320729859</v>
      </c>
      <c r="W3818" t="str">
        <f>VLOOKUP(tblOrders[[#This Row],[City]],CityRegion,2,0)</f>
        <v>North</v>
      </c>
      <c r="X3818" t="str">
        <f>VLOOKUP(tblOrders[[#This Row],[City]],lookups!A:C,3,0)</f>
        <v>Delhi</v>
      </c>
    </row>
    <row r="3819" spans="1:24" x14ac:dyDescent="0.25">
      <c r="A3819" t="s">
        <v>5866</v>
      </c>
      <c r="B3819" s="1">
        <v>45917</v>
      </c>
      <c r="C3819" t="s">
        <v>1212</v>
      </c>
      <c r="D3819" t="s">
        <v>21</v>
      </c>
      <c r="E3819" t="s">
        <v>79</v>
      </c>
      <c r="F3819" t="s">
        <v>80</v>
      </c>
      <c r="G3819" t="s">
        <v>68</v>
      </c>
      <c r="H3819" t="s">
        <v>81</v>
      </c>
      <c r="I3819" t="s">
        <v>84</v>
      </c>
      <c r="J3819" t="s">
        <v>34</v>
      </c>
      <c r="K3819">
        <v>2</v>
      </c>
      <c r="L3819">
        <v>799</v>
      </c>
      <c r="M3819">
        <v>0.1</v>
      </c>
      <c r="N3819">
        <v>1438.2</v>
      </c>
      <c r="O3819">
        <v>198.2</v>
      </c>
      <c r="P3819" t="s">
        <v>28</v>
      </c>
      <c r="Q3819" t="s">
        <v>91</v>
      </c>
      <c r="R3819" t="s">
        <v>36</v>
      </c>
      <c r="S3819">
        <v>2.9</v>
      </c>
      <c r="T3819">
        <f>YEAR(tblOrders[[#This Row],[Order Date]])</f>
        <v>2025</v>
      </c>
      <c r="U3819" t="str">
        <f>TEXT(tblOrders[[#This Row],[Order Date]],"mmm-yyyy")</f>
        <v>Sep-2025</v>
      </c>
      <c r="V3819" s="4">
        <f>tblOrders[[#This Row],[Profit]]/tblOrders[[#This Row],[Sales Amount]]</f>
        <v>0.13781115282992629</v>
      </c>
      <c r="W3819" t="str">
        <f>VLOOKUP(tblOrders[[#This Row],[City]],CityRegion,2,0)</f>
        <v>West</v>
      </c>
      <c r="X3819" t="str">
        <f>VLOOKUP(tblOrders[[#This Row],[City]],lookups!A:C,3,0)</f>
        <v>Maharashtra</v>
      </c>
    </row>
    <row r="3820" spans="1:24" x14ac:dyDescent="0.25">
      <c r="A3820" t="s">
        <v>5867</v>
      </c>
      <c r="B3820" s="1">
        <v>45745</v>
      </c>
      <c r="C3820" t="s">
        <v>5328</v>
      </c>
      <c r="D3820" t="s">
        <v>21</v>
      </c>
      <c r="E3820" t="s">
        <v>22</v>
      </c>
      <c r="F3820" t="s">
        <v>23</v>
      </c>
      <c r="G3820" t="s">
        <v>24</v>
      </c>
      <c r="H3820" t="s">
        <v>25</v>
      </c>
      <c r="I3820" t="s">
        <v>57</v>
      </c>
      <c r="J3820" t="s">
        <v>34</v>
      </c>
      <c r="K3820">
        <v>4</v>
      </c>
      <c r="L3820">
        <v>190</v>
      </c>
      <c r="M3820">
        <v>0.2</v>
      </c>
      <c r="N3820">
        <v>608</v>
      </c>
      <c r="O3820">
        <v>108</v>
      </c>
      <c r="P3820" t="s">
        <v>28</v>
      </c>
      <c r="Q3820" t="s">
        <v>91</v>
      </c>
      <c r="R3820" t="s">
        <v>36</v>
      </c>
      <c r="S3820">
        <v>2.7</v>
      </c>
      <c r="T3820">
        <f>YEAR(tblOrders[[#This Row],[Order Date]])</f>
        <v>2025</v>
      </c>
      <c r="U3820" t="str">
        <f>TEXT(tblOrders[[#This Row],[Order Date]],"mmm-yyyy")</f>
        <v>Mar-2025</v>
      </c>
      <c r="V3820" s="4">
        <f>tblOrders[[#This Row],[Profit]]/tblOrders[[#This Row],[Sales Amount]]</f>
        <v>0.17763157894736842</v>
      </c>
      <c r="W3820" t="str">
        <f>VLOOKUP(tblOrders[[#This Row],[City]],CityRegion,2,0)</f>
        <v>South</v>
      </c>
      <c r="X3820" t="str">
        <f>VLOOKUP(tblOrders[[#This Row],[City]],lookups!A:C,3,0)</f>
        <v>Kerala</v>
      </c>
    </row>
    <row r="3821" spans="1:24" x14ac:dyDescent="0.25">
      <c r="A3821" t="s">
        <v>5868</v>
      </c>
      <c r="B3821" s="1">
        <v>45996</v>
      </c>
      <c r="C3821" t="s">
        <v>5336</v>
      </c>
      <c r="D3821" t="s">
        <v>21</v>
      </c>
      <c r="E3821" t="s">
        <v>73</v>
      </c>
      <c r="F3821" t="s">
        <v>74</v>
      </c>
      <c r="G3821" t="s">
        <v>68</v>
      </c>
      <c r="H3821" t="s">
        <v>75</v>
      </c>
      <c r="I3821" t="s">
        <v>70</v>
      </c>
      <c r="J3821" t="s">
        <v>27</v>
      </c>
      <c r="K3821">
        <v>5</v>
      </c>
      <c r="L3821">
        <v>65</v>
      </c>
      <c r="M3821">
        <v>0</v>
      </c>
      <c r="N3821">
        <v>325</v>
      </c>
      <c r="O3821">
        <v>135</v>
      </c>
      <c r="P3821" t="s">
        <v>28</v>
      </c>
      <c r="Q3821" t="s">
        <v>86</v>
      </c>
      <c r="R3821" t="s">
        <v>36</v>
      </c>
      <c r="S3821">
        <v>4.8</v>
      </c>
      <c r="T3821">
        <f>YEAR(tblOrders[[#This Row],[Order Date]])</f>
        <v>2025</v>
      </c>
      <c r="U3821" t="str">
        <f>TEXT(tblOrders[[#This Row],[Order Date]],"mmm-yyyy")</f>
        <v>Dec-2025</v>
      </c>
      <c r="V3821" s="4">
        <f>tblOrders[[#This Row],[Profit]]/tblOrders[[#This Row],[Sales Amount]]</f>
        <v>0.41538461538461541</v>
      </c>
      <c r="W3821" t="str">
        <f>VLOOKUP(tblOrders[[#This Row],[City]],CityRegion,2,0)</f>
        <v>South</v>
      </c>
      <c r="X3821" t="str">
        <f>VLOOKUP(tblOrders[[#This Row],[City]],lookups!A:C,3,0)</f>
        <v>Telengana</v>
      </c>
    </row>
    <row r="3822" spans="1:24" x14ac:dyDescent="0.25">
      <c r="A3822" t="s">
        <v>5869</v>
      </c>
      <c r="B3822" s="1">
        <v>45682</v>
      </c>
      <c r="C3822" t="s">
        <v>4165</v>
      </c>
      <c r="D3822" t="s">
        <v>21</v>
      </c>
      <c r="E3822" t="s">
        <v>101</v>
      </c>
      <c r="F3822" t="s">
        <v>102</v>
      </c>
      <c r="G3822" t="s">
        <v>24</v>
      </c>
      <c r="H3822" t="s">
        <v>103</v>
      </c>
      <c r="I3822" t="s">
        <v>57</v>
      </c>
      <c r="J3822" t="s">
        <v>45</v>
      </c>
      <c r="K3822">
        <v>1</v>
      </c>
      <c r="L3822">
        <v>120</v>
      </c>
      <c r="M3822">
        <v>0.2</v>
      </c>
      <c r="N3822">
        <v>96</v>
      </c>
      <c r="O3822">
        <v>18</v>
      </c>
      <c r="P3822" t="s">
        <v>28</v>
      </c>
      <c r="Q3822" t="s">
        <v>35</v>
      </c>
      <c r="R3822" t="s">
        <v>30</v>
      </c>
      <c r="S3822">
        <v>2.9</v>
      </c>
      <c r="T3822">
        <f>YEAR(tblOrders[[#This Row],[Order Date]])</f>
        <v>2025</v>
      </c>
      <c r="U3822" t="str">
        <f>TEXT(tblOrders[[#This Row],[Order Date]],"mmm-yyyy")</f>
        <v>Jan-2025</v>
      </c>
      <c r="V3822" s="4">
        <f>tblOrders[[#This Row],[Profit]]/tblOrders[[#This Row],[Sales Amount]]</f>
        <v>0.1875</v>
      </c>
      <c r="W3822" t="str">
        <f>VLOOKUP(tblOrders[[#This Row],[City]],CityRegion,2,0)</f>
        <v>South</v>
      </c>
      <c r="X3822" t="str">
        <f>VLOOKUP(tblOrders[[#This Row],[City]],lookups!A:C,3,0)</f>
        <v>Kerala</v>
      </c>
    </row>
    <row r="3823" spans="1:24" x14ac:dyDescent="0.25">
      <c r="A3823" t="s">
        <v>5870</v>
      </c>
      <c r="B3823" s="1">
        <v>45720</v>
      </c>
      <c r="C3823" t="s">
        <v>1006</v>
      </c>
      <c r="D3823" t="s">
        <v>39</v>
      </c>
      <c r="E3823" t="s">
        <v>40</v>
      </c>
      <c r="F3823" t="s">
        <v>41</v>
      </c>
      <c r="G3823" t="s">
        <v>42</v>
      </c>
      <c r="H3823" t="s">
        <v>43</v>
      </c>
      <c r="I3823" t="s">
        <v>44</v>
      </c>
      <c r="J3823" t="s">
        <v>27</v>
      </c>
      <c r="K3823">
        <v>3</v>
      </c>
      <c r="L3823">
        <v>18</v>
      </c>
      <c r="M3823">
        <v>0</v>
      </c>
      <c r="N3823">
        <v>54</v>
      </c>
      <c r="O3823">
        <v>27</v>
      </c>
      <c r="P3823" t="s">
        <v>28</v>
      </c>
      <c r="Q3823" t="s">
        <v>35</v>
      </c>
      <c r="R3823" t="s">
        <v>36</v>
      </c>
      <c r="S3823">
        <v>3</v>
      </c>
      <c r="T3823">
        <f>YEAR(tblOrders[[#This Row],[Order Date]])</f>
        <v>2025</v>
      </c>
      <c r="U3823" t="str">
        <f>TEXT(tblOrders[[#This Row],[Order Date]],"mmm-yyyy")</f>
        <v>Mar-2025</v>
      </c>
      <c r="V3823" s="4">
        <f>tblOrders[[#This Row],[Profit]]/tblOrders[[#This Row],[Sales Amount]]</f>
        <v>0.5</v>
      </c>
      <c r="W3823" t="str">
        <f>VLOOKUP(tblOrders[[#This Row],[City]],CityRegion,2,0)</f>
        <v>South</v>
      </c>
      <c r="X3823" t="str">
        <f>VLOOKUP(tblOrders[[#This Row],[City]],lookups!A:C,3,0)</f>
        <v>Kerala</v>
      </c>
    </row>
    <row r="3824" spans="1:24" x14ac:dyDescent="0.25">
      <c r="A3824" t="s">
        <v>5871</v>
      </c>
      <c r="B3824" s="1">
        <v>45937</v>
      </c>
      <c r="C3824" t="s">
        <v>1411</v>
      </c>
      <c r="D3824" t="s">
        <v>39</v>
      </c>
      <c r="E3824" t="s">
        <v>79</v>
      </c>
      <c r="F3824" t="s">
        <v>80</v>
      </c>
      <c r="G3824" t="s">
        <v>68</v>
      </c>
      <c r="H3824" t="s">
        <v>81</v>
      </c>
      <c r="I3824" t="s">
        <v>26</v>
      </c>
      <c r="J3824" t="s">
        <v>45</v>
      </c>
      <c r="K3824">
        <v>1</v>
      </c>
      <c r="L3824">
        <v>799</v>
      </c>
      <c r="M3824">
        <v>0.05</v>
      </c>
      <c r="N3824">
        <v>759.05</v>
      </c>
      <c r="O3824">
        <v>139.05000000000001</v>
      </c>
      <c r="P3824" t="s">
        <v>28</v>
      </c>
      <c r="Q3824" t="s">
        <v>46</v>
      </c>
      <c r="R3824" t="s">
        <v>36</v>
      </c>
      <c r="S3824">
        <v>3.6</v>
      </c>
      <c r="T3824">
        <f>YEAR(tblOrders[[#This Row],[Order Date]])</f>
        <v>2025</v>
      </c>
      <c r="U3824" t="str">
        <f>TEXT(tblOrders[[#This Row],[Order Date]],"mmm-yyyy")</f>
        <v>Oct-2025</v>
      </c>
      <c r="V3824" s="4">
        <f>tblOrders[[#This Row],[Profit]]/tblOrders[[#This Row],[Sales Amount]]</f>
        <v>0.18318951320729862</v>
      </c>
      <c r="W3824" t="str">
        <f>VLOOKUP(tblOrders[[#This Row],[City]],CityRegion,2,0)</f>
        <v>South</v>
      </c>
      <c r="X3824" t="str">
        <f>VLOOKUP(tblOrders[[#This Row],[City]],lookups!A:C,3,0)</f>
        <v>Karnataka</v>
      </c>
    </row>
    <row r="3825" spans="1:24" x14ac:dyDescent="0.25">
      <c r="A3825" t="s">
        <v>5872</v>
      </c>
      <c r="B3825" s="1">
        <v>45684</v>
      </c>
      <c r="C3825" t="s">
        <v>5599</v>
      </c>
      <c r="D3825" t="s">
        <v>39</v>
      </c>
      <c r="E3825" t="s">
        <v>66</v>
      </c>
      <c r="F3825" t="s">
        <v>67</v>
      </c>
      <c r="G3825" t="s">
        <v>68</v>
      </c>
      <c r="H3825" t="s">
        <v>69</v>
      </c>
      <c r="I3825" t="s">
        <v>57</v>
      </c>
      <c r="J3825" t="s">
        <v>27</v>
      </c>
      <c r="K3825">
        <v>1</v>
      </c>
      <c r="L3825">
        <v>149</v>
      </c>
      <c r="M3825">
        <v>0.05</v>
      </c>
      <c r="N3825">
        <v>141.55000000000001</v>
      </c>
      <c r="O3825">
        <v>46.55</v>
      </c>
      <c r="P3825" t="s">
        <v>85</v>
      </c>
      <c r="Q3825" t="s">
        <v>35</v>
      </c>
      <c r="R3825" t="s">
        <v>36</v>
      </c>
      <c r="S3825">
        <v>4</v>
      </c>
      <c r="T3825">
        <f>YEAR(tblOrders[[#This Row],[Order Date]])</f>
        <v>2025</v>
      </c>
      <c r="U3825" t="str">
        <f>TEXT(tblOrders[[#This Row],[Order Date]],"mmm-yyyy")</f>
        <v>Jan-2025</v>
      </c>
      <c r="V3825" s="4">
        <f>tblOrders[[#This Row],[Profit]]/tblOrders[[#This Row],[Sales Amount]]</f>
        <v>0.32885906040268453</v>
      </c>
      <c r="W3825" t="str">
        <f>VLOOKUP(tblOrders[[#This Row],[City]],CityRegion,2,0)</f>
        <v>South</v>
      </c>
      <c r="X3825" t="str">
        <f>VLOOKUP(tblOrders[[#This Row],[City]],lookups!A:C,3,0)</f>
        <v>Kerala</v>
      </c>
    </row>
    <row r="3826" spans="1:24" x14ac:dyDescent="0.25">
      <c r="A3826" t="s">
        <v>5873</v>
      </c>
      <c r="B3826" s="1">
        <v>45690</v>
      </c>
      <c r="C3826" t="s">
        <v>1890</v>
      </c>
      <c r="D3826" t="s">
        <v>21</v>
      </c>
      <c r="E3826" t="s">
        <v>22</v>
      </c>
      <c r="F3826" t="s">
        <v>23</v>
      </c>
      <c r="G3826" t="s">
        <v>24</v>
      </c>
      <c r="H3826" t="s">
        <v>25</v>
      </c>
      <c r="I3826" t="s">
        <v>76</v>
      </c>
      <c r="J3826" t="s">
        <v>27</v>
      </c>
      <c r="K3826">
        <v>1</v>
      </c>
      <c r="L3826">
        <v>190</v>
      </c>
      <c r="M3826">
        <v>0.1</v>
      </c>
      <c r="N3826">
        <v>171</v>
      </c>
      <c r="O3826">
        <v>46</v>
      </c>
      <c r="P3826" t="s">
        <v>28</v>
      </c>
      <c r="Q3826" t="s">
        <v>86</v>
      </c>
      <c r="R3826" t="s">
        <v>36</v>
      </c>
      <c r="S3826">
        <v>4.5</v>
      </c>
      <c r="T3826">
        <f>YEAR(tblOrders[[#This Row],[Order Date]])</f>
        <v>2025</v>
      </c>
      <c r="U3826" t="str">
        <f>TEXT(tblOrders[[#This Row],[Order Date]],"mmm-yyyy")</f>
        <v>Feb-2025</v>
      </c>
      <c r="V3826" s="4">
        <f>tblOrders[[#This Row],[Profit]]/tblOrders[[#This Row],[Sales Amount]]</f>
        <v>0.26900584795321636</v>
      </c>
      <c r="W3826" t="str">
        <f>VLOOKUP(tblOrders[[#This Row],[City]],CityRegion,2,0)</f>
        <v>South</v>
      </c>
      <c r="X3826" t="str">
        <f>VLOOKUP(tblOrders[[#This Row],[City]],lookups!A:C,3,0)</f>
        <v>Kerala</v>
      </c>
    </row>
    <row r="3827" spans="1:24" x14ac:dyDescent="0.25">
      <c r="A3827" t="s">
        <v>5874</v>
      </c>
      <c r="B3827" s="1">
        <v>45812</v>
      </c>
      <c r="C3827" t="s">
        <v>554</v>
      </c>
      <c r="D3827" t="s">
        <v>21</v>
      </c>
      <c r="E3827" t="s">
        <v>60</v>
      </c>
      <c r="F3827" t="s">
        <v>61</v>
      </c>
      <c r="G3827" t="s">
        <v>62</v>
      </c>
      <c r="H3827" t="s">
        <v>63</v>
      </c>
      <c r="I3827" t="s">
        <v>44</v>
      </c>
      <c r="J3827" t="s">
        <v>45</v>
      </c>
      <c r="K3827">
        <v>1</v>
      </c>
      <c r="L3827">
        <v>45</v>
      </c>
      <c r="M3827">
        <v>0</v>
      </c>
      <c r="N3827">
        <v>45</v>
      </c>
      <c r="O3827">
        <v>19</v>
      </c>
      <c r="P3827" t="s">
        <v>111</v>
      </c>
      <c r="Q3827" t="s">
        <v>46</v>
      </c>
      <c r="R3827" t="s">
        <v>36</v>
      </c>
      <c r="S3827">
        <v>3.5</v>
      </c>
      <c r="T3827">
        <f>YEAR(tblOrders[[#This Row],[Order Date]])</f>
        <v>2025</v>
      </c>
      <c r="U3827" t="str">
        <f>TEXT(tblOrders[[#This Row],[Order Date]],"mmm-yyyy")</f>
        <v>Jun-2025</v>
      </c>
      <c r="V3827" s="4">
        <f>tblOrders[[#This Row],[Profit]]/tblOrders[[#This Row],[Sales Amount]]</f>
        <v>0.42222222222222222</v>
      </c>
      <c r="W3827" t="str">
        <f>VLOOKUP(tblOrders[[#This Row],[City]],CityRegion,2,0)</f>
        <v>South</v>
      </c>
      <c r="X3827" t="str">
        <f>VLOOKUP(tblOrders[[#This Row],[City]],lookups!A:C,3,0)</f>
        <v>Kerala</v>
      </c>
    </row>
    <row r="3828" spans="1:24" x14ac:dyDescent="0.25">
      <c r="A3828" t="s">
        <v>5875</v>
      </c>
      <c r="B3828" s="1">
        <v>45675</v>
      </c>
      <c r="C3828" t="s">
        <v>5876</v>
      </c>
      <c r="D3828" t="s">
        <v>21</v>
      </c>
      <c r="E3828" t="s">
        <v>60</v>
      </c>
      <c r="F3828" t="s">
        <v>61</v>
      </c>
      <c r="G3828" t="s">
        <v>62</v>
      </c>
      <c r="H3828" t="s">
        <v>63</v>
      </c>
      <c r="I3828" t="s">
        <v>76</v>
      </c>
      <c r="J3828" t="s">
        <v>34</v>
      </c>
      <c r="K3828">
        <v>2</v>
      </c>
      <c r="L3828">
        <v>45</v>
      </c>
      <c r="M3828">
        <v>0.2</v>
      </c>
      <c r="N3828">
        <v>72</v>
      </c>
      <c r="O3828">
        <v>20</v>
      </c>
      <c r="P3828" t="s">
        <v>28</v>
      </c>
      <c r="Q3828" t="s">
        <v>91</v>
      </c>
      <c r="R3828" t="s">
        <v>36</v>
      </c>
      <c r="S3828">
        <v>3.2</v>
      </c>
      <c r="T3828">
        <f>YEAR(tblOrders[[#This Row],[Order Date]])</f>
        <v>2025</v>
      </c>
      <c r="U3828" t="str">
        <f>TEXT(tblOrders[[#This Row],[Order Date]],"mmm-yyyy")</f>
        <v>Jan-2025</v>
      </c>
      <c r="V3828" s="4">
        <f>tblOrders[[#This Row],[Profit]]/tblOrders[[#This Row],[Sales Amount]]</f>
        <v>0.27777777777777779</v>
      </c>
      <c r="W3828" t="str">
        <f>VLOOKUP(tblOrders[[#This Row],[City]],CityRegion,2,0)</f>
        <v>South</v>
      </c>
      <c r="X3828" t="str">
        <f>VLOOKUP(tblOrders[[#This Row],[City]],lookups!A:C,3,0)</f>
        <v>Kerala</v>
      </c>
    </row>
    <row r="3829" spans="1:24" x14ac:dyDescent="0.25">
      <c r="A3829" t="s">
        <v>5877</v>
      </c>
      <c r="B3829" s="1">
        <v>45689</v>
      </c>
      <c r="C3829" t="s">
        <v>5604</v>
      </c>
      <c r="D3829" t="s">
        <v>39</v>
      </c>
      <c r="E3829" t="s">
        <v>22</v>
      </c>
      <c r="F3829" t="s">
        <v>23</v>
      </c>
      <c r="G3829" t="s">
        <v>24</v>
      </c>
      <c r="H3829" t="s">
        <v>25</v>
      </c>
      <c r="I3829" t="s">
        <v>84</v>
      </c>
      <c r="J3829" t="s">
        <v>27</v>
      </c>
      <c r="K3829">
        <v>1</v>
      </c>
      <c r="L3829">
        <v>190</v>
      </c>
      <c r="M3829">
        <v>0.15</v>
      </c>
      <c r="N3829">
        <v>161.5</v>
      </c>
      <c r="O3829">
        <v>36.5</v>
      </c>
      <c r="P3829" t="s">
        <v>28</v>
      </c>
      <c r="Q3829" t="s">
        <v>46</v>
      </c>
      <c r="R3829" t="s">
        <v>36</v>
      </c>
      <c r="S3829">
        <v>3.4</v>
      </c>
      <c r="T3829">
        <f>YEAR(tblOrders[[#This Row],[Order Date]])</f>
        <v>2025</v>
      </c>
      <c r="U3829" t="str">
        <f>TEXT(tblOrders[[#This Row],[Order Date]],"mmm-yyyy")</f>
        <v>Feb-2025</v>
      </c>
      <c r="V3829" s="4">
        <f>tblOrders[[#This Row],[Profit]]/tblOrders[[#This Row],[Sales Amount]]</f>
        <v>0.2260061919504644</v>
      </c>
      <c r="W3829" t="str">
        <f>VLOOKUP(tblOrders[[#This Row],[City]],CityRegion,2,0)</f>
        <v>West</v>
      </c>
      <c r="X3829" t="str">
        <f>VLOOKUP(tblOrders[[#This Row],[City]],lookups!A:C,3,0)</f>
        <v>Maharashtra</v>
      </c>
    </row>
    <row r="3830" spans="1:24" x14ac:dyDescent="0.25">
      <c r="A3830" t="s">
        <v>5878</v>
      </c>
      <c r="B3830" s="1">
        <v>45665</v>
      </c>
      <c r="C3830" t="s">
        <v>1527</v>
      </c>
      <c r="D3830" t="s">
        <v>21</v>
      </c>
      <c r="E3830" t="s">
        <v>60</v>
      </c>
      <c r="F3830" t="s">
        <v>61</v>
      </c>
      <c r="G3830" t="s">
        <v>62</v>
      </c>
      <c r="H3830" t="s">
        <v>63</v>
      </c>
      <c r="I3830" t="s">
        <v>70</v>
      </c>
      <c r="J3830" t="s">
        <v>27</v>
      </c>
      <c r="K3830">
        <v>4</v>
      </c>
      <c r="L3830">
        <v>45</v>
      </c>
      <c r="M3830">
        <v>0.1</v>
      </c>
      <c r="N3830">
        <v>162</v>
      </c>
      <c r="O3830">
        <v>58</v>
      </c>
      <c r="P3830" t="s">
        <v>28</v>
      </c>
      <c r="Q3830" t="s">
        <v>35</v>
      </c>
      <c r="R3830" t="s">
        <v>36</v>
      </c>
      <c r="S3830">
        <v>4.3</v>
      </c>
      <c r="T3830">
        <f>YEAR(tblOrders[[#This Row],[Order Date]])</f>
        <v>2025</v>
      </c>
      <c r="U3830" t="str">
        <f>TEXT(tblOrders[[#This Row],[Order Date]],"mmm-yyyy")</f>
        <v>Jan-2025</v>
      </c>
      <c r="V3830" s="4">
        <f>tblOrders[[#This Row],[Profit]]/tblOrders[[#This Row],[Sales Amount]]</f>
        <v>0.35802469135802467</v>
      </c>
      <c r="W3830" t="str">
        <f>VLOOKUP(tblOrders[[#This Row],[City]],CityRegion,2,0)</f>
        <v>South</v>
      </c>
      <c r="X3830" t="str">
        <f>VLOOKUP(tblOrders[[#This Row],[City]],lookups!A:C,3,0)</f>
        <v>Telengana</v>
      </c>
    </row>
    <row r="3831" spans="1:24" x14ac:dyDescent="0.25">
      <c r="A3831" t="s">
        <v>5879</v>
      </c>
      <c r="B3831" s="1">
        <v>45754</v>
      </c>
      <c r="C3831" t="s">
        <v>5880</v>
      </c>
      <c r="D3831" t="s">
        <v>39</v>
      </c>
      <c r="E3831" t="s">
        <v>22</v>
      </c>
      <c r="F3831" t="s">
        <v>23</v>
      </c>
      <c r="G3831" t="s">
        <v>24</v>
      </c>
      <c r="H3831" t="s">
        <v>25</v>
      </c>
      <c r="I3831" t="s">
        <v>76</v>
      </c>
      <c r="J3831" t="s">
        <v>45</v>
      </c>
      <c r="K3831">
        <v>3</v>
      </c>
      <c r="L3831">
        <v>190</v>
      </c>
      <c r="M3831">
        <v>0.2</v>
      </c>
      <c r="N3831">
        <v>456</v>
      </c>
      <c r="O3831">
        <v>81</v>
      </c>
      <c r="P3831" t="s">
        <v>28</v>
      </c>
      <c r="Q3831" t="s">
        <v>35</v>
      </c>
      <c r="R3831" t="s">
        <v>36</v>
      </c>
      <c r="S3831">
        <v>4.5</v>
      </c>
      <c r="T3831">
        <f>YEAR(tblOrders[[#This Row],[Order Date]])</f>
        <v>2025</v>
      </c>
      <c r="U3831" t="str">
        <f>TEXT(tblOrders[[#This Row],[Order Date]],"mmm-yyyy")</f>
        <v>Apr-2025</v>
      </c>
      <c r="V3831" s="4">
        <f>tblOrders[[#This Row],[Profit]]/tblOrders[[#This Row],[Sales Amount]]</f>
        <v>0.17763157894736842</v>
      </c>
      <c r="W3831" t="str">
        <f>VLOOKUP(tblOrders[[#This Row],[City]],CityRegion,2,0)</f>
        <v>South</v>
      </c>
      <c r="X3831" t="str">
        <f>VLOOKUP(tblOrders[[#This Row],[City]],lookups!A:C,3,0)</f>
        <v>Kerala</v>
      </c>
    </row>
    <row r="3832" spans="1:24" x14ac:dyDescent="0.25">
      <c r="A3832" t="s">
        <v>5881</v>
      </c>
      <c r="B3832" s="1">
        <v>45723</v>
      </c>
      <c r="C3832" t="s">
        <v>5882</v>
      </c>
      <c r="D3832" t="s">
        <v>21</v>
      </c>
      <c r="E3832" t="s">
        <v>40</v>
      </c>
      <c r="F3832" t="s">
        <v>41</v>
      </c>
      <c r="G3832" t="s">
        <v>42</v>
      </c>
      <c r="H3832" t="s">
        <v>43</v>
      </c>
      <c r="I3832" t="s">
        <v>139</v>
      </c>
      <c r="J3832" t="s">
        <v>34</v>
      </c>
      <c r="K3832">
        <v>1</v>
      </c>
      <c r="L3832">
        <v>18</v>
      </c>
      <c r="M3832">
        <v>0.1</v>
      </c>
      <c r="N3832">
        <v>16.2</v>
      </c>
      <c r="O3832">
        <v>7.2</v>
      </c>
      <c r="P3832" t="s">
        <v>28</v>
      </c>
      <c r="Q3832" t="s">
        <v>91</v>
      </c>
      <c r="R3832" t="s">
        <v>30</v>
      </c>
      <c r="S3832">
        <v>2.5</v>
      </c>
      <c r="T3832">
        <f>YEAR(tblOrders[[#This Row],[Order Date]])</f>
        <v>2025</v>
      </c>
      <c r="U3832" t="str">
        <f>TEXT(tblOrders[[#This Row],[Order Date]],"mmm-yyyy")</f>
        <v>Mar-2025</v>
      </c>
      <c r="V3832" s="4">
        <f>tblOrders[[#This Row],[Profit]]/tblOrders[[#This Row],[Sales Amount]]</f>
        <v>0.44444444444444448</v>
      </c>
      <c r="W3832" t="str">
        <f>VLOOKUP(tblOrders[[#This Row],[City]],CityRegion,2,0)</f>
        <v>South</v>
      </c>
      <c r="X3832" t="str">
        <f>VLOOKUP(tblOrders[[#This Row],[City]],lookups!A:C,3,0)</f>
        <v>Tamil Nadu</v>
      </c>
    </row>
    <row r="3833" spans="1:24" x14ac:dyDescent="0.25">
      <c r="A3833" t="s">
        <v>5883</v>
      </c>
      <c r="B3833" s="1">
        <v>45836</v>
      </c>
      <c r="C3833" t="s">
        <v>691</v>
      </c>
      <c r="D3833" t="s">
        <v>21</v>
      </c>
      <c r="E3833" t="s">
        <v>94</v>
      </c>
      <c r="F3833" t="s">
        <v>95</v>
      </c>
      <c r="G3833" t="s">
        <v>68</v>
      </c>
      <c r="H3833" t="s">
        <v>96</v>
      </c>
      <c r="I3833" t="s">
        <v>57</v>
      </c>
      <c r="J3833" t="s">
        <v>45</v>
      </c>
      <c r="K3833">
        <v>4</v>
      </c>
      <c r="L3833">
        <v>89</v>
      </c>
      <c r="M3833">
        <v>0</v>
      </c>
      <c r="N3833">
        <v>356</v>
      </c>
      <c r="O3833">
        <v>136</v>
      </c>
      <c r="P3833" t="s">
        <v>85</v>
      </c>
      <c r="Q3833" t="s">
        <v>86</v>
      </c>
      <c r="R3833" t="s">
        <v>36</v>
      </c>
      <c r="S3833">
        <v>2.5</v>
      </c>
      <c r="T3833">
        <f>YEAR(tblOrders[[#This Row],[Order Date]])</f>
        <v>2025</v>
      </c>
      <c r="U3833" t="str">
        <f>TEXT(tblOrders[[#This Row],[Order Date]],"mmm-yyyy")</f>
        <v>Jun-2025</v>
      </c>
      <c r="V3833" s="4">
        <f>tblOrders[[#This Row],[Profit]]/tblOrders[[#This Row],[Sales Amount]]</f>
        <v>0.38202247191011235</v>
      </c>
      <c r="W3833" t="str">
        <f>VLOOKUP(tblOrders[[#This Row],[City]],CityRegion,2,0)</f>
        <v>South</v>
      </c>
      <c r="X3833" t="str">
        <f>VLOOKUP(tblOrders[[#This Row],[City]],lookups!A:C,3,0)</f>
        <v>Kerala</v>
      </c>
    </row>
    <row r="3834" spans="1:24" x14ac:dyDescent="0.25">
      <c r="A3834" t="s">
        <v>5884</v>
      </c>
      <c r="B3834" s="1">
        <v>45880</v>
      </c>
      <c r="C3834" t="s">
        <v>5849</v>
      </c>
      <c r="D3834" t="s">
        <v>21</v>
      </c>
      <c r="E3834" t="s">
        <v>60</v>
      </c>
      <c r="F3834" t="s">
        <v>61</v>
      </c>
      <c r="G3834" t="s">
        <v>62</v>
      </c>
      <c r="H3834" t="s">
        <v>63</v>
      </c>
      <c r="I3834" t="s">
        <v>70</v>
      </c>
      <c r="J3834" t="s">
        <v>27</v>
      </c>
      <c r="K3834">
        <v>3</v>
      </c>
      <c r="L3834">
        <v>45</v>
      </c>
      <c r="M3834">
        <v>0.15</v>
      </c>
      <c r="N3834">
        <v>114.75</v>
      </c>
      <c r="O3834">
        <v>36.75</v>
      </c>
      <c r="P3834" t="s">
        <v>28</v>
      </c>
      <c r="Q3834" t="s">
        <v>35</v>
      </c>
      <c r="R3834" t="s">
        <v>36</v>
      </c>
      <c r="S3834">
        <v>3.3</v>
      </c>
      <c r="T3834">
        <f>YEAR(tblOrders[[#This Row],[Order Date]])</f>
        <v>2025</v>
      </c>
      <c r="U3834" t="str">
        <f>TEXT(tblOrders[[#This Row],[Order Date]],"mmm-yyyy")</f>
        <v>Aug-2025</v>
      </c>
      <c r="V3834" s="4">
        <f>tblOrders[[#This Row],[Profit]]/tblOrders[[#This Row],[Sales Amount]]</f>
        <v>0.3202614379084967</v>
      </c>
      <c r="W3834" t="str">
        <f>VLOOKUP(tblOrders[[#This Row],[City]],CityRegion,2,0)</f>
        <v>South</v>
      </c>
      <c r="X3834" t="str">
        <f>VLOOKUP(tblOrders[[#This Row],[City]],lookups!A:C,3,0)</f>
        <v>Telengana</v>
      </c>
    </row>
    <row r="3835" spans="1:24" x14ac:dyDescent="0.25">
      <c r="A3835" t="s">
        <v>5885</v>
      </c>
      <c r="B3835" s="1">
        <v>45743</v>
      </c>
      <c r="C3835" t="s">
        <v>2186</v>
      </c>
      <c r="D3835" t="s">
        <v>39</v>
      </c>
      <c r="E3835" t="s">
        <v>60</v>
      </c>
      <c r="F3835" t="s">
        <v>61</v>
      </c>
      <c r="G3835" t="s">
        <v>62</v>
      </c>
      <c r="H3835" t="s">
        <v>63</v>
      </c>
      <c r="I3835" t="s">
        <v>139</v>
      </c>
      <c r="J3835" t="s">
        <v>27</v>
      </c>
      <c r="K3835">
        <v>3</v>
      </c>
      <c r="L3835">
        <v>45</v>
      </c>
      <c r="M3835">
        <v>0.05</v>
      </c>
      <c r="N3835">
        <v>128.25</v>
      </c>
      <c r="O3835">
        <v>50.25</v>
      </c>
      <c r="P3835" t="s">
        <v>148</v>
      </c>
      <c r="Q3835" t="s">
        <v>86</v>
      </c>
      <c r="R3835" t="s">
        <v>36</v>
      </c>
      <c r="S3835">
        <v>3.8</v>
      </c>
      <c r="T3835">
        <f>YEAR(tblOrders[[#This Row],[Order Date]])</f>
        <v>2025</v>
      </c>
      <c r="U3835" t="str">
        <f>TEXT(tblOrders[[#This Row],[Order Date]],"mmm-yyyy")</f>
        <v>Mar-2025</v>
      </c>
      <c r="V3835" s="4">
        <f>tblOrders[[#This Row],[Profit]]/tblOrders[[#This Row],[Sales Amount]]</f>
        <v>0.391812865497076</v>
      </c>
      <c r="W3835" t="str">
        <f>VLOOKUP(tblOrders[[#This Row],[City]],CityRegion,2,0)</f>
        <v>South</v>
      </c>
      <c r="X3835" t="str">
        <f>VLOOKUP(tblOrders[[#This Row],[City]],lookups!A:C,3,0)</f>
        <v>Tamil Nadu</v>
      </c>
    </row>
    <row r="3836" spans="1:24" x14ac:dyDescent="0.25">
      <c r="A3836" t="s">
        <v>5886</v>
      </c>
      <c r="B3836" s="1">
        <v>45726</v>
      </c>
      <c r="C3836" t="s">
        <v>5887</v>
      </c>
      <c r="D3836" t="s">
        <v>21</v>
      </c>
      <c r="E3836" t="s">
        <v>66</v>
      </c>
      <c r="F3836" t="s">
        <v>67</v>
      </c>
      <c r="G3836" t="s">
        <v>68</v>
      </c>
      <c r="H3836" t="s">
        <v>69</v>
      </c>
      <c r="I3836" t="s">
        <v>76</v>
      </c>
      <c r="J3836" t="s">
        <v>27</v>
      </c>
      <c r="K3836">
        <v>2</v>
      </c>
      <c r="L3836">
        <v>149</v>
      </c>
      <c r="M3836">
        <v>0.05</v>
      </c>
      <c r="N3836">
        <v>283.10000000000002</v>
      </c>
      <c r="O3836">
        <v>93.1</v>
      </c>
      <c r="P3836" t="s">
        <v>28</v>
      </c>
      <c r="Q3836" t="s">
        <v>29</v>
      </c>
      <c r="R3836" t="s">
        <v>36</v>
      </c>
      <c r="S3836">
        <v>4.0999999999999996</v>
      </c>
      <c r="T3836">
        <f>YEAR(tblOrders[[#This Row],[Order Date]])</f>
        <v>2025</v>
      </c>
      <c r="U3836" t="str">
        <f>TEXT(tblOrders[[#This Row],[Order Date]],"mmm-yyyy")</f>
        <v>Mar-2025</v>
      </c>
      <c r="V3836" s="4">
        <f>tblOrders[[#This Row],[Profit]]/tblOrders[[#This Row],[Sales Amount]]</f>
        <v>0.32885906040268453</v>
      </c>
      <c r="W3836" t="str">
        <f>VLOOKUP(tblOrders[[#This Row],[City]],CityRegion,2,0)</f>
        <v>South</v>
      </c>
      <c r="X3836" t="str">
        <f>VLOOKUP(tblOrders[[#This Row],[City]],lookups!A:C,3,0)</f>
        <v>Kerala</v>
      </c>
    </row>
    <row r="3837" spans="1:24" x14ac:dyDescent="0.25">
      <c r="A3837" t="s">
        <v>5888</v>
      </c>
      <c r="B3837" s="1">
        <v>45814</v>
      </c>
      <c r="C3837" t="s">
        <v>3477</v>
      </c>
      <c r="D3837" t="s">
        <v>21</v>
      </c>
      <c r="E3837" t="s">
        <v>73</v>
      </c>
      <c r="F3837" t="s">
        <v>74</v>
      </c>
      <c r="G3837" t="s">
        <v>68</v>
      </c>
      <c r="H3837" t="s">
        <v>75</v>
      </c>
      <c r="I3837" t="s">
        <v>33</v>
      </c>
      <c r="J3837" t="s">
        <v>27</v>
      </c>
      <c r="K3837">
        <v>5</v>
      </c>
      <c r="L3837">
        <v>65</v>
      </c>
      <c r="M3837">
        <v>0.15</v>
      </c>
      <c r="N3837">
        <v>276.25</v>
      </c>
      <c r="O3837">
        <v>86.25</v>
      </c>
      <c r="P3837" t="s">
        <v>28</v>
      </c>
      <c r="Q3837" t="s">
        <v>35</v>
      </c>
      <c r="R3837" t="s">
        <v>36</v>
      </c>
      <c r="S3837">
        <v>2.7</v>
      </c>
      <c r="T3837">
        <f>YEAR(tblOrders[[#This Row],[Order Date]])</f>
        <v>2025</v>
      </c>
      <c r="U3837" t="str">
        <f>TEXT(tblOrders[[#This Row],[Order Date]],"mmm-yyyy")</f>
        <v>Jun-2025</v>
      </c>
      <c r="V3837" s="4">
        <f>tblOrders[[#This Row],[Profit]]/tblOrders[[#This Row],[Sales Amount]]</f>
        <v>0.31221719457013575</v>
      </c>
      <c r="W3837" t="str">
        <f>VLOOKUP(tblOrders[[#This Row],[City]],CityRegion,2,0)</f>
        <v>North</v>
      </c>
      <c r="X3837" t="str">
        <f>VLOOKUP(tblOrders[[#This Row],[City]],lookups!A:C,3,0)</f>
        <v>Delhi</v>
      </c>
    </row>
    <row r="3838" spans="1:24" x14ac:dyDescent="0.25">
      <c r="A3838" t="s">
        <v>5889</v>
      </c>
      <c r="B3838" s="1">
        <v>45789</v>
      </c>
      <c r="C3838" t="s">
        <v>4002</v>
      </c>
      <c r="D3838" t="s">
        <v>39</v>
      </c>
      <c r="E3838" t="s">
        <v>40</v>
      </c>
      <c r="F3838" t="s">
        <v>41</v>
      </c>
      <c r="G3838" t="s">
        <v>42</v>
      </c>
      <c r="H3838" t="s">
        <v>43</v>
      </c>
      <c r="I3838" t="s">
        <v>84</v>
      </c>
      <c r="J3838" t="s">
        <v>27</v>
      </c>
      <c r="K3838">
        <v>4</v>
      </c>
      <c r="L3838">
        <v>18</v>
      </c>
      <c r="M3838">
        <v>0</v>
      </c>
      <c r="N3838">
        <v>72</v>
      </c>
      <c r="O3838">
        <v>36</v>
      </c>
      <c r="P3838" t="s">
        <v>28</v>
      </c>
      <c r="Q3838" t="s">
        <v>35</v>
      </c>
      <c r="R3838" t="s">
        <v>123</v>
      </c>
      <c r="S3838">
        <v>3.2</v>
      </c>
      <c r="T3838">
        <f>YEAR(tblOrders[[#This Row],[Order Date]])</f>
        <v>2025</v>
      </c>
      <c r="U3838" t="str">
        <f>TEXT(tblOrders[[#This Row],[Order Date]],"mmm-yyyy")</f>
        <v>May-2025</v>
      </c>
      <c r="V3838" s="4">
        <f>tblOrders[[#This Row],[Profit]]/tblOrders[[#This Row],[Sales Amount]]</f>
        <v>0.5</v>
      </c>
      <c r="W3838" t="str">
        <f>VLOOKUP(tblOrders[[#This Row],[City]],CityRegion,2,0)</f>
        <v>West</v>
      </c>
      <c r="X3838" t="str">
        <f>VLOOKUP(tblOrders[[#This Row],[City]],lookups!A:C,3,0)</f>
        <v>Maharashtra</v>
      </c>
    </row>
    <row r="3839" spans="1:24" x14ac:dyDescent="0.25">
      <c r="A3839" t="s">
        <v>5890</v>
      </c>
      <c r="B3839" s="1">
        <v>45973</v>
      </c>
      <c r="C3839" t="s">
        <v>1690</v>
      </c>
      <c r="D3839" t="s">
        <v>39</v>
      </c>
      <c r="E3839" t="s">
        <v>49</v>
      </c>
      <c r="F3839" t="s">
        <v>50</v>
      </c>
      <c r="G3839" t="s">
        <v>24</v>
      </c>
      <c r="H3839" t="s">
        <v>51</v>
      </c>
      <c r="I3839" t="s">
        <v>44</v>
      </c>
      <c r="J3839" t="s">
        <v>27</v>
      </c>
      <c r="K3839">
        <v>3</v>
      </c>
      <c r="L3839">
        <v>85</v>
      </c>
      <c r="M3839">
        <v>0.05</v>
      </c>
      <c r="N3839">
        <v>242.25</v>
      </c>
      <c r="O3839">
        <v>86.25</v>
      </c>
      <c r="P3839" t="s">
        <v>85</v>
      </c>
      <c r="Q3839" t="s">
        <v>86</v>
      </c>
      <c r="R3839" t="s">
        <v>36</v>
      </c>
      <c r="S3839">
        <v>4.8</v>
      </c>
      <c r="T3839">
        <f>YEAR(tblOrders[[#This Row],[Order Date]])</f>
        <v>2025</v>
      </c>
      <c r="U3839" t="str">
        <f>TEXT(tblOrders[[#This Row],[Order Date]],"mmm-yyyy")</f>
        <v>Nov-2025</v>
      </c>
      <c r="V3839" s="4">
        <f>tblOrders[[#This Row],[Profit]]/tblOrders[[#This Row],[Sales Amount]]</f>
        <v>0.35603715170278638</v>
      </c>
      <c r="W3839" t="str">
        <f>VLOOKUP(tblOrders[[#This Row],[City]],CityRegion,2,0)</f>
        <v>South</v>
      </c>
      <c r="X3839" t="str">
        <f>VLOOKUP(tblOrders[[#This Row],[City]],lookups!A:C,3,0)</f>
        <v>Kerala</v>
      </c>
    </row>
    <row r="3840" spans="1:24" x14ac:dyDescent="0.25">
      <c r="A3840" t="s">
        <v>5891</v>
      </c>
      <c r="B3840" s="1">
        <v>45721</v>
      </c>
      <c r="C3840" t="s">
        <v>1823</v>
      </c>
      <c r="D3840" t="s">
        <v>21</v>
      </c>
      <c r="E3840" t="s">
        <v>49</v>
      </c>
      <c r="F3840" t="s">
        <v>50</v>
      </c>
      <c r="G3840" t="s">
        <v>24</v>
      </c>
      <c r="H3840" t="s">
        <v>51</v>
      </c>
      <c r="I3840" t="s">
        <v>44</v>
      </c>
      <c r="J3840" t="s">
        <v>34</v>
      </c>
      <c r="K3840">
        <v>4</v>
      </c>
      <c r="L3840">
        <v>85</v>
      </c>
      <c r="M3840">
        <v>0.2</v>
      </c>
      <c r="N3840">
        <v>272</v>
      </c>
      <c r="O3840">
        <v>64</v>
      </c>
      <c r="P3840" t="s">
        <v>28</v>
      </c>
      <c r="Q3840" t="s">
        <v>91</v>
      </c>
      <c r="R3840" t="s">
        <v>30</v>
      </c>
      <c r="S3840">
        <v>2.9</v>
      </c>
      <c r="T3840">
        <f>YEAR(tblOrders[[#This Row],[Order Date]])</f>
        <v>2025</v>
      </c>
      <c r="U3840" t="str">
        <f>TEXT(tblOrders[[#This Row],[Order Date]],"mmm-yyyy")</f>
        <v>Mar-2025</v>
      </c>
      <c r="V3840" s="4">
        <f>tblOrders[[#This Row],[Profit]]/tblOrders[[#This Row],[Sales Amount]]</f>
        <v>0.23529411764705882</v>
      </c>
      <c r="W3840" t="str">
        <f>VLOOKUP(tblOrders[[#This Row],[City]],CityRegion,2,0)</f>
        <v>South</v>
      </c>
      <c r="X3840" t="str">
        <f>VLOOKUP(tblOrders[[#This Row],[City]],lookups!A:C,3,0)</f>
        <v>Kerala</v>
      </c>
    </row>
    <row r="3841" spans="1:24" x14ac:dyDescent="0.25">
      <c r="A3841" t="s">
        <v>5892</v>
      </c>
      <c r="B3841" s="1">
        <v>45870</v>
      </c>
      <c r="C3841" t="s">
        <v>716</v>
      </c>
      <c r="D3841" t="s">
        <v>21</v>
      </c>
      <c r="E3841" t="s">
        <v>66</v>
      </c>
      <c r="F3841" t="s">
        <v>67</v>
      </c>
      <c r="G3841" t="s">
        <v>68</v>
      </c>
      <c r="H3841" t="s">
        <v>69</v>
      </c>
      <c r="I3841" t="s">
        <v>70</v>
      </c>
      <c r="J3841" t="s">
        <v>34</v>
      </c>
      <c r="K3841">
        <v>2</v>
      </c>
      <c r="L3841">
        <v>149</v>
      </c>
      <c r="M3841">
        <v>0.05</v>
      </c>
      <c r="N3841">
        <v>283.10000000000002</v>
      </c>
      <c r="O3841">
        <v>93.1</v>
      </c>
      <c r="P3841" t="s">
        <v>28</v>
      </c>
      <c r="Q3841" t="s">
        <v>91</v>
      </c>
      <c r="R3841" t="s">
        <v>123</v>
      </c>
      <c r="S3841">
        <v>4.7</v>
      </c>
      <c r="T3841">
        <f>YEAR(tblOrders[[#This Row],[Order Date]])</f>
        <v>2025</v>
      </c>
      <c r="U3841" t="str">
        <f>TEXT(tblOrders[[#This Row],[Order Date]],"mmm-yyyy")</f>
        <v>Aug-2025</v>
      </c>
      <c r="V3841" s="4">
        <f>tblOrders[[#This Row],[Profit]]/tblOrders[[#This Row],[Sales Amount]]</f>
        <v>0.32885906040268453</v>
      </c>
      <c r="W3841" t="str">
        <f>VLOOKUP(tblOrders[[#This Row],[City]],CityRegion,2,0)</f>
        <v>South</v>
      </c>
      <c r="X3841" t="str">
        <f>VLOOKUP(tblOrders[[#This Row],[City]],lookups!A:C,3,0)</f>
        <v>Telengana</v>
      </c>
    </row>
    <row r="3842" spans="1:24" x14ac:dyDescent="0.25">
      <c r="A3842" t="s">
        <v>5893</v>
      </c>
      <c r="B3842" s="1">
        <v>45963</v>
      </c>
      <c r="C3842" t="s">
        <v>5894</v>
      </c>
      <c r="D3842" t="s">
        <v>39</v>
      </c>
      <c r="E3842" t="s">
        <v>108</v>
      </c>
      <c r="F3842" t="s">
        <v>109</v>
      </c>
      <c r="G3842" t="s">
        <v>62</v>
      </c>
      <c r="H3842" t="s">
        <v>110</v>
      </c>
      <c r="I3842" t="s">
        <v>33</v>
      </c>
      <c r="J3842" t="s">
        <v>45</v>
      </c>
      <c r="K3842">
        <v>4</v>
      </c>
      <c r="L3842">
        <v>110</v>
      </c>
      <c r="M3842">
        <v>0.15</v>
      </c>
      <c r="N3842">
        <v>374</v>
      </c>
      <c r="O3842">
        <v>102</v>
      </c>
      <c r="P3842" t="s">
        <v>28</v>
      </c>
      <c r="Q3842" t="s">
        <v>46</v>
      </c>
      <c r="R3842" t="s">
        <v>36</v>
      </c>
      <c r="S3842">
        <v>4</v>
      </c>
      <c r="T3842">
        <f>YEAR(tblOrders[[#This Row],[Order Date]])</f>
        <v>2025</v>
      </c>
      <c r="U3842" t="str">
        <f>TEXT(tblOrders[[#This Row],[Order Date]],"mmm-yyyy")</f>
        <v>Nov-2025</v>
      </c>
      <c r="V3842" s="4">
        <f>tblOrders[[#This Row],[Profit]]/tblOrders[[#This Row],[Sales Amount]]</f>
        <v>0.27272727272727271</v>
      </c>
      <c r="W3842" t="str">
        <f>VLOOKUP(tblOrders[[#This Row],[City]],CityRegion,2,0)</f>
        <v>North</v>
      </c>
      <c r="X3842" t="str">
        <f>VLOOKUP(tblOrders[[#This Row],[City]],lookups!A:C,3,0)</f>
        <v>Delhi</v>
      </c>
    </row>
    <row r="3843" spans="1:24" x14ac:dyDescent="0.25">
      <c r="A3843" t="s">
        <v>5895</v>
      </c>
      <c r="B3843" s="1">
        <v>45739</v>
      </c>
      <c r="C3843" t="s">
        <v>326</v>
      </c>
      <c r="D3843" t="s">
        <v>21</v>
      </c>
      <c r="E3843" t="s">
        <v>108</v>
      </c>
      <c r="F3843" t="s">
        <v>109</v>
      </c>
      <c r="G3843" t="s">
        <v>62</v>
      </c>
      <c r="H3843" t="s">
        <v>110</v>
      </c>
      <c r="I3843" t="s">
        <v>26</v>
      </c>
      <c r="J3843" t="s">
        <v>34</v>
      </c>
      <c r="K3843">
        <v>1</v>
      </c>
      <c r="L3843">
        <v>110</v>
      </c>
      <c r="M3843">
        <v>0</v>
      </c>
      <c r="N3843">
        <v>110</v>
      </c>
      <c r="O3843">
        <v>42</v>
      </c>
      <c r="P3843" t="s">
        <v>85</v>
      </c>
      <c r="Q3843" t="s">
        <v>91</v>
      </c>
      <c r="R3843" t="s">
        <v>123</v>
      </c>
      <c r="S3843">
        <v>2.7</v>
      </c>
      <c r="T3843">
        <f>YEAR(tblOrders[[#This Row],[Order Date]])</f>
        <v>2025</v>
      </c>
      <c r="U3843" t="str">
        <f>TEXT(tblOrders[[#This Row],[Order Date]],"mmm-yyyy")</f>
        <v>Mar-2025</v>
      </c>
      <c r="V3843" s="4">
        <f>tblOrders[[#This Row],[Profit]]/tblOrders[[#This Row],[Sales Amount]]</f>
        <v>0.38181818181818183</v>
      </c>
      <c r="W3843" t="str">
        <f>VLOOKUP(tblOrders[[#This Row],[City]],CityRegion,2,0)</f>
        <v>South</v>
      </c>
      <c r="X3843" t="str">
        <f>VLOOKUP(tblOrders[[#This Row],[City]],lookups!A:C,3,0)</f>
        <v>Karnataka</v>
      </c>
    </row>
    <row r="3844" spans="1:24" x14ac:dyDescent="0.25">
      <c r="A3844" t="s">
        <v>5896</v>
      </c>
      <c r="B3844" s="1">
        <v>45697</v>
      </c>
      <c r="C3844" t="s">
        <v>5897</v>
      </c>
      <c r="D3844" t="s">
        <v>21</v>
      </c>
      <c r="E3844" t="s">
        <v>55</v>
      </c>
      <c r="F3844" t="s">
        <v>56</v>
      </c>
      <c r="G3844" t="s">
        <v>24</v>
      </c>
      <c r="H3844" t="s">
        <v>51</v>
      </c>
      <c r="I3844" t="s">
        <v>44</v>
      </c>
      <c r="J3844" t="s">
        <v>34</v>
      </c>
      <c r="K3844">
        <v>3</v>
      </c>
      <c r="L3844">
        <v>42</v>
      </c>
      <c r="M3844">
        <v>0.15</v>
      </c>
      <c r="N3844">
        <v>107.1</v>
      </c>
      <c r="O3844">
        <v>35.1</v>
      </c>
      <c r="P3844" t="s">
        <v>85</v>
      </c>
      <c r="Q3844" t="s">
        <v>91</v>
      </c>
      <c r="R3844" t="s">
        <v>36</v>
      </c>
      <c r="S3844">
        <v>4.0999999999999996</v>
      </c>
      <c r="T3844">
        <f>YEAR(tblOrders[[#This Row],[Order Date]])</f>
        <v>2025</v>
      </c>
      <c r="U3844" t="str">
        <f>TEXT(tblOrders[[#This Row],[Order Date]],"mmm-yyyy")</f>
        <v>Feb-2025</v>
      </c>
      <c r="V3844" s="4">
        <f>tblOrders[[#This Row],[Profit]]/tblOrders[[#This Row],[Sales Amount]]</f>
        <v>0.32773109243697485</v>
      </c>
      <c r="W3844" t="str">
        <f>VLOOKUP(tblOrders[[#This Row],[City]],CityRegion,2,0)</f>
        <v>South</v>
      </c>
      <c r="X3844" t="str">
        <f>VLOOKUP(tblOrders[[#This Row],[City]],lookups!A:C,3,0)</f>
        <v>Kerala</v>
      </c>
    </row>
    <row r="3845" spans="1:24" x14ac:dyDescent="0.25">
      <c r="A3845" t="s">
        <v>5898</v>
      </c>
      <c r="B3845" s="1">
        <v>46004</v>
      </c>
      <c r="C3845" t="s">
        <v>2296</v>
      </c>
      <c r="D3845" t="s">
        <v>39</v>
      </c>
      <c r="E3845" t="s">
        <v>55</v>
      </c>
      <c r="F3845" t="s">
        <v>56</v>
      </c>
      <c r="G3845" t="s">
        <v>24</v>
      </c>
      <c r="H3845" t="s">
        <v>51</v>
      </c>
      <c r="I3845" t="s">
        <v>52</v>
      </c>
      <c r="J3845" t="s">
        <v>45</v>
      </c>
      <c r="K3845">
        <v>2</v>
      </c>
      <c r="L3845">
        <v>42</v>
      </c>
      <c r="M3845">
        <v>0.2</v>
      </c>
      <c r="N3845">
        <v>67.2</v>
      </c>
      <c r="O3845">
        <v>19.2</v>
      </c>
      <c r="P3845" t="s">
        <v>111</v>
      </c>
      <c r="Q3845" t="s">
        <v>29</v>
      </c>
      <c r="R3845" t="s">
        <v>36</v>
      </c>
      <c r="S3845">
        <v>2.9</v>
      </c>
      <c r="T3845">
        <f>YEAR(tblOrders[[#This Row],[Order Date]])</f>
        <v>2025</v>
      </c>
      <c r="U3845" t="str">
        <f>TEXT(tblOrders[[#This Row],[Order Date]],"mmm-yyyy")</f>
        <v>Dec-2025</v>
      </c>
      <c r="V3845" s="4">
        <f>tblOrders[[#This Row],[Profit]]/tblOrders[[#This Row],[Sales Amount]]</f>
        <v>0.2857142857142857</v>
      </c>
      <c r="W3845" t="str">
        <f>VLOOKUP(tblOrders[[#This Row],[City]],CityRegion,2,0)</f>
        <v>South</v>
      </c>
      <c r="X3845" t="str">
        <f>VLOOKUP(tblOrders[[#This Row],[City]],lookups!A:C,3,0)</f>
        <v>Kerala</v>
      </c>
    </row>
    <row r="3846" spans="1:24" x14ac:dyDescent="0.25">
      <c r="A3846" t="s">
        <v>5899</v>
      </c>
      <c r="B3846" s="1">
        <v>45846</v>
      </c>
      <c r="C3846" t="s">
        <v>2432</v>
      </c>
      <c r="D3846" t="s">
        <v>39</v>
      </c>
      <c r="E3846" t="s">
        <v>60</v>
      </c>
      <c r="F3846" t="s">
        <v>61</v>
      </c>
      <c r="G3846" t="s">
        <v>62</v>
      </c>
      <c r="H3846" t="s">
        <v>63</v>
      </c>
      <c r="I3846" t="s">
        <v>57</v>
      </c>
      <c r="J3846" t="s">
        <v>27</v>
      </c>
      <c r="K3846">
        <v>1</v>
      </c>
      <c r="L3846">
        <v>45</v>
      </c>
      <c r="M3846">
        <v>0.15</v>
      </c>
      <c r="N3846">
        <v>38.25</v>
      </c>
      <c r="O3846">
        <v>12.25</v>
      </c>
      <c r="P3846" t="s">
        <v>28</v>
      </c>
      <c r="Q3846" t="s">
        <v>86</v>
      </c>
      <c r="R3846" t="s">
        <v>30</v>
      </c>
      <c r="S3846">
        <v>2.9</v>
      </c>
      <c r="T3846">
        <f>YEAR(tblOrders[[#This Row],[Order Date]])</f>
        <v>2025</v>
      </c>
      <c r="U3846" t="str">
        <f>TEXT(tblOrders[[#This Row],[Order Date]],"mmm-yyyy")</f>
        <v>Jul-2025</v>
      </c>
      <c r="V3846" s="4">
        <f>tblOrders[[#This Row],[Profit]]/tblOrders[[#This Row],[Sales Amount]]</f>
        <v>0.3202614379084967</v>
      </c>
      <c r="W3846" t="str">
        <f>VLOOKUP(tblOrders[[#This Row],[City]],CityRegion,2,0)</f>
        <v>South</v>
      </c>
      <c r="X3846" t="str">
        <f>VLOOKUP(tblOrders[[#This Row],[City]],lookups!A:C,3,0)</f>
        <v>Kerala</v>
      </c>
    </row>
    <row r="3847" spans="1:24" x14ac:dyDescent="0.25">
      <c r="A3847" t="s">
        <v>5900</v>
      </c>
      <c r="B3847" s="1">
        <v>45704</v>
      </c>
      <c r="C3847" t="s">
        <v>5061</v>
      </c>
      <c r="D3847" t="s">
        <v>21</v>
      </c>
      <c r="E3847" t="s">
        <v>108</v>
      </c>
      <c r="F3847" t="s">
        <v>109</v>
      </c>
      <c r="G3847" t="s">
        <v>62</v>
      </c>
      <c r="H3847" t="s">
        <v>110</v>
      </c>
      <c r="I3847" t="s">
        <v>33</v>
      </c>
      <c r="J3847" t="s">
        <v>27</v>
      </c>
      <c r="K3847">
        <v>4</v>
      </c>
      <c r="L3847">
        <v>110</v>
      </c>
      <c r="M3847">
        <v>0.05</v>
      </c>
      <c r="N3847">
        <v>418</v>
      </c>
      <c r="O3847">
        <v>146</v>
      </c>
      <c r="P3847" t="s">
        <v>28</v>
      </c>
      <c r="Q3847" t="s">
        <v>35</v>
      </c>
      <c r="R3847" t="s">
        <v>123</v>
      </c>
      <c r="S3847">
        <v>4</v>
      </c>
      <c r="T3847">
        <f>YEAR(tblOrders[[#This Row],[Order Date]])</f>
        <v>2025</v>
      </c>
      <c r="U3847" t="str">
        <f>TEXT(tblOrders[[#This Row],[Order Date]],"mmm-yyyy")</f>
        <v>Feb-2025</v>
      </c>
      <c r="V3847" s="4">
        <f>tblOrders[[#This Row],[Profit]]/tblOrders[[#This Row],[Sales Amount]]</f>
        <v>0.34928229665071769</v>
      </c>
      <c r="W3847" t="str">
        <f>VLOOKUP(tblOrders[[#This Row],[City]],CityRegion,2,0)</f>
        <v>North</v>
      </c>
      <c r="X3847" t="str">
        <f>VLOOKUP(tblOrders[[#This Row],[City]],lookups!A:C,3,0)</f>
        <v>Delhi</v>
      </c>
    </row>
    <row r="3848" spans="1:24" x14ac:dyDescent="0.25">
      <c r="A3848" t="s">
        <v>5901</v>
      </c>
      <c r="B3848" s="1">
        <v>45861</v>
      </c>
      <c r="C3848" t="s">
        <v>2869</v>
      </c>
      <c r="D3848" t="s">
        <v>39</v>
      </c>
      <c r="E3848" t="s">
        <v>108</v>
      </c>
      <c r="F3848" t="s">
        <v>109</v>
      </c>
      <c r="G3848" t="s">
        <v>62</v>
      </c>
      <c r="H3848" t="s">
        <v>110</v>
      </c>
      <c r="I3848" t="s">
        <v>33</v>
      </c>
      <c r="J3848" t="s">
        <v>34</v>
      </c>
      <c r="K3848">
        <v>2</v>
      </c>
      <c r="L3848">
        <v>110</v>
      </c>
      <c r="M3848">
        <v>0.1</v>
      </c>
      <c r="N3848">
        <v>198</v>
      </c>
      <c r="O3848">
        <v>62</v>
      </c>
      <c r="P3848" t="s">
        <v>28</v>
      </c>
      <c r="Q3848" t="s">
        <v>29</v>
      </c>
      <c r="R3848" t="s">
        <v>123</v>
      </c>
      <c r="S3848">
        <v>3.2</v>
      </c>
      <c r="T3848">
        <f>YEAR(tblOrders[[#This Row],[Order Date]])</f>
        <v>2025</v>
      </c>
      <c r="U3848" t="str">
        <f>TEXT(tblOrders[[#This Row],[Order Date]],"mmm-yyyy")</f>
        <v>Jul-2025</v>
      </c>
      <c r="V3848" s="4">
        <f>tblOrders[[#This Row],[Profit]]/tblOrders[[#This Row],[Sales Amount]]</f>
        <v>0.31313131313131315</v>
      </c>
      <c r="W3848" t="str">
        <f>VLOOKUP(tblOrders[[#This Row],[City]],CityRegion,2,0)</f>
        <v>North</v>
      </c>
      <c r="X3848" t="str">
        <f>VLOOKUP(tblOrders[[#This Row],[City]],lookups!A:C,3,0)</f>
        <v>Delhi</v>
      </c>
    </row>
    <row r="3849" spans="1:24" x14ac:dyDescent="0.25">
      <c r="A3849" t="s">
        <v>5902</v>
      </c>
      <c r="B3849" s="1">
        <v>45848</v>
      </c>
      <c r="C3849" t="s">
        <v>3551</v>
      </c>
      <c r="D3849" t="s">
        <v>21</v>
      </c>
      <c r="E3849" t="s">
        <v>114</v>
      </c>
      <c r="F3849" t="s">
        <v>115</v>
      </c>
      <c r="G3849" t="s">
        <v>42</v>
      </c>
      <c r="H3849" t="s">
        <v>116</v>
      </c>
      <c r="I3849" t="s">
        <v>57</v>
      </c>
      <c r="J3849" t="s">
        <v>27</v>
      </c>
      <c r="K3849">
        <v>3</v>
      </c>
      <c r="L3849">
        <v>12</v>
      </c>
      <c r="M3849">
        <v>0.1</v>
      </c>
      <c r="N3849">
        <v>32.4</v>
      </c>
      <c r="O3849">
        <v>14.4</v>
      </c>
      <c r="P3849" t="s">
        <v>28</v>
      </c>
      <c r="Q3849" t="s">
        <v>91</v>
      </c>
      <c r="R3849" t="s">
        <v>36</v>
      </c>
      <c r="S3849">
        <v>2.8</v>
      </c>
      <c r="T3849">
        <f>YEAR(tblOrders[[#This Row],[Order Date]])</f>
        <v>2025</v>
      </c>
      <c r="U3849" t="str">
        <f>TEXT(tblOrders[[#This Row],[Order Date]],"mmm-yyyy")</f>
        <v>Jul-2025</v>
      </c>
      <c r="V3849" s="4">
        <f>tblOrders[[#This Row],[Profit]]/tblOrders[[#This Row],[Sales Amount]]</f>
        <v>0.44444444444444448</v>
      </c>
      <c r="W3849" t="str">
        <f>VLOOKUP(tblOrders[[#This Row],[City]],CityRegion,2,0)</f>
        <v>South</v>
      </c>
      <c r="X3849" t="str">
        <f>VLOOKUP(tblOrders[[#This Row],[City]],lookups!A:C,3,0)</f>
        <v>Kerala</v>
      </c>
    </row>
    <row r="3850" spans="1:24" x14ac:dyDescent="0.25">
      <c r="A3850" t="s">
        <v>5903</v>
      </c>
      <c r="B3850" s="1">
        <v>45755</v>
      </c>
      <c r="C3850" t="s">
        <v>1441</v>
      </c>
      <c r="D3850" t="s">
        <v>21</v>
      </c>
      <c r="E3850" t="s">
        <v>49</v>
      </c>
      <c r="F3850" t="s">
        <v>50</v>
      </c>
      <c r="G3850" t="s">
        <v>24</v>
      </c>
      <c r="H3850" t="s">
        <v>51</v>
      </c>
      <c r="I3850" t="s">
        <v>76</v>
      </c>
      <c r="J3850" t="s">
        <v>34</v>
      </c>
      <c r="K3850">
        <v>2</v>
      </c>
      <c r="L3850">
        <v>85</v>
      </c>
      <c r="M3850">
        <v>0.1</v>
      </c>
      <c r="N3850">
        <v>153</v>
      </c>
      <c r="O3850">
        <v>49</v>
      </c>
      <c r="P3850" t="s">
        <v>28</v>
      </c>
      <c r="Q3850" t="s">
        <v>29</v>
      </c>
      <c r="R3850" t="s">
        <v>36</v>
      </c>
      <c r="S3850">
        <v>4.3</v>
      </c>
      <c r="T3850">
        <f>YEAR(tblOrders[[#This Row],[Order Date]])</f>
        <v>2025</v>
      </c>
      <c r="U3850" t="str">
        <f>TEXT(tblOrders[[#This Row],[Order Date]],"mmm-yyyy")</f>
        <v>Apr-2025</v>
      </c>
      <c r="V3850" s="4">
        <f>tblOrders[[#This Row],[Profit]]/tblOrders[[#This Row],[Sales Amount]]</f>
        <v>0.3202614379084967</v>
      </c>
      <c r="W3850" t="str">
        <f>VLOOKUP(tblOrders[[#This Row],[City]],CityRegion,2,0)</f>
        <v>South</v>
      </c>
      <c r="X3850" t="str">
        <f>VLOOKUP(tblOrders[[#This Row],[City]],lookups!A:C,3,0)</f>
        <v>Kerala</v>
      </c>
    </row>
    <row r="3851" spans="1:24" x14ac:dyDescent="0.25">
      <c r="A3851" t="s">
        <v>5904</v>
      </c>
      <c r="B3851" s="1">
        <v>45673</v>
      </c>
      <c r="C3851" t="s">
        <v>1887</v>
      </c>
      <c r="D3851" t="s">
        <v>39</v>
      </c>
      <c r="E3851" t="s">
        <v>73</v>
      </c>
      <c r="F3851" t="s">
        <v>74</v>
      </c>
      <c r="G3851" t="s">
        <v>68</v>
      </c>
      <c r="H3851" t="s">
        <v>75</v>
      </c>
      <c r="I3851" t="s">
        <v>57</v>
      </c>
      <c r="J3851" t="s">
        <v>34</v>
      </c>
      <c r="K3851">
        <v>5</v>
      </c>
      <c r="L3851">
        <v>65</v>
      </c>
      <c r="M3851">
        <v>0.2</v>
      </c>
      <c r="N3851">
        <v>260</v>
      </c>
      <c r="O3851">
        <v>70</v>
      </c>
      <c r="P3851" t="s">
        <v>28</v>
      </c>
      <c r="Q3851" t="s">
        <v>29</v>
      </c>
      <c r="R3851" t="s">
        <v>36</v>
      </c>
      <c r="S3851">
        <v>4.4000000000000004</v>
      </c>
      <c r="T3851">
        <f>YEAR(tblOrders[[#This Row],[Order Date]])</f>
        <v>2025</v>
      </c>
      <c r="U3851" t="str">
        <f>TEXT(tblOrders[[#This Row],[Order Date]],"mmm-yyyy")</f>
        <v>Jan-2025</v>
      </c>
      <c r="V3851" s="4">
        <f>tblOrders[[#This Row],[Profit]]/tblOrders[[#This Row],[Sales Amount]]</f>
        <v>0.26923076923076922</v>
      </c>
      <c r="W3851" t="str">
        <f>VLOOKUP(tblOrders[[#This Row],[City]],CityRegion,2,0)</f>
        <v>South</v>
      </c>
      <c r="X3851" t="str">
        <f>VLOOKUP(tblOrders[[#This Row],[City]],lookups!A:C,3,0)</f>
        <v>Kerala</v>
      </c>
    </row>
    <row r="3852" spans="1:24" x14ac:dyDescent="0.25">
      <c r="A3852" t="s">
        <v>5905</v>
      </c>
      <c r="B3852" s="1">
        <v>45687</v>
      </c>
      <c r="C3852" t="s">
        <v>5906</v>
      </c>
      <c r="D3852" t="s">
        <v>21</v>
      </c>
      <c r="E3852" t="s">
        <v>73</v>
      </c>
      <c r="F3852" t="s">
        <v>74</v>
      </c>
      <c r="G3852" t="s">
        <v>68</v>
      </c>
      <c r="H3852" t="s">
        <v>75</v>
      </c>
      <c r="I3852" t="s">
        <v>33</v>
      </c>
      <c r="J3852" t="s">
        <v>27</v>
      </c>
      <c r="K3852">
        <v>5</v>
      </c>
      <c r="L3852">
        <v>65</v>
      </c>
      <c r="M3852">
        <v>0.2</v>
      </c>
      <c r="N3852">
        <v>260</v>
      </c>
      <c r="O3852">
        <v>70</v>
      </c>
      <c r="P3852" t="s">
        <v>28</v>
      </c>
      <c r="Q3852" t="s">
        <v>91</v>
      </c>
      <c r="R3852" t="s">
        <v>36</v>
      </c>
      <c r="S3852">
        <v>4.7</v>
      </c>
      <c r="T3852">
        <f>YEAR(tblOrders[[#This Row],[Order Date]])</f>
        <v>2025</v>
      </c>
      <c r="U3852" t="str">
        <f>TEXT(tblOrders[[#This Row],[Order Date]],"mmm-yyyy")</f>
        <v>Jan-2025</v>
      </c>
      <c r="V3852" s="4">
        <f>tblOrders[[#This Row],[Profit]]/tblOrders[[#This Row],[Sales Amount]]</f>
        <v>0.26923076923076922</v>
      </c>
      <c r="W3852" t="str">
        <f>VLOOKUP(tblOrders[[#This Row],[City]],CityRegion,2,0)</f>
        <v>North</v>
      </c>
      <c r="X3852" t="str">
        <f>VLOOKUP(tblOrders[[#This Row],[City]],lookups!A:C,3,0)</f>
        <v>Delhi</v>
      </c>
    </row>
    <row r="3853" spans="1:24" x14ac:dyDescent="0.25">
      <c r="A3853" t="s">
        <v>5907</v>
      </c>
      <c r="B3853" s="1">
        <v>45900</v>
      </c>
      <c r="C3853" t="s">
        <v>3977</v>
      </c>
      <c r="D3853" t="s">
        <v>39</v>
      </c>
      <c r="E3853" t="s">
        <v>79</v>
      </c>
      <c r="F3853" t="s">
        <v>80</v>
      </c>
      <c r="G3853" t="s">
        <v>68</v>
      </c>
      <c r="H3853" t="s">
        <v>81</v>
      </c>
      <c r="I3853" t="s">
        <v>44</v>
      </c>
      <c r="J3853" t="s">
        <v>34</v>
      </c>
      <c r="K3853">
        <v>1</v>
      </c>
      <c r="L3853">
        <v>799</v>
      </c>
      <c r="M3853">
        <v>0.15</v>
      </c>
      <c r="N3853">
        <v>679.15</v>
      </c>
      <c r="O3853">
        <v>59.15</v>
      </c>
      <c r="P3853" t="s">
        <v>28</v>
      </c>
      <c r="Q3853" t="s">
        <v>35</v>
      </c>
      <c r="R3853" t="s">
        <v>36</v>
      </c>
      <c r="S3853">
        <v>3</v>
      </c>
      <c r="T3853">
        <f>YEAR(tblOrders[[#This Row],[Order Date]])</f>
        <v>2025</v>
      </c>
      <c r="U3853" t="str">
        <f>TEXT(tblOrders[[#This Row],[Order Date]],"mmm-yyyy")</f>
        <v>Aug-2025</v>
      </c>
      <c r="V3853" s="4">
        <f>tblOrders[[#This Row],[Profit]]/tblOrders[[#This Row],[Sales Amount]]</f>
        <v>8.7094161819921967E-2</v>
      </c>
      <c r="W3853" t="str">
        <f>VLOOKUP(tblOrders[[#This Row],[City]],CityRegion,2,0)</f>
        <v>South</v>
      </c>
      <c r="X3853" t="str">
        <f>VLOOKUP(tblOrders[[#This Row],[City]],lookups!A:C,3,0)</f>
        <v>Kerala</v>
      </c>
    </row>
    <row r="3854" spans="1:24" x14ac:dyDescent="0.25">
      <c r="A3854" t="s">
        <v>5908</v>
      </c>
      <c r="B3854" s="1">
        <v>45769</v>
      </c>
      <c r="C3854" t="s">
        <v>2198</v>
      </c>
      <c r="D3854" t="s">
        <v>21</v>
      </c>
      <c r="E3854" t="s">
        <v>101</v>
      </c>
      <c r="F3854" t="s">
        <v>102</v>
      </c>
      <c r="G3854" t="s">
        <v>24</v>
      </c>
      <c r="H3854" t="s">
        <v>103</v>
      </c>
      <c r="I3854" t="s">
        <v>76</v>
      </c>
      <c r="J3854" t="s">
        <v>45</v>
      </c>
      <c r="K3854">
        <v>5</v>
      </c>
      <c r="L3854">
        <v>120</v>
      </c>
      <c r="M3854">
        <v>0.1</v>
      </c>
      <c r="N3854">
        <v>540</v>
      </c>
      <c r="O3854">
        <v>150</v>
      </c>
      <c r="P3854" t="s">
        <v>148</v>
      </c>
      <c r="Q3854" t="s">
        <v>29</v>
      </c>
      <c r="R3854" t="s">
        <v>36</v>
      </c>
      <c r="S3854">
        <v>3.5</v>
      </c>
      <c r="T3854">
        <f>YEAR(tblOrders[[#This Row],[Order Date]])</f>
        <v>2025</v>
      </c>
      <c r="U3854" t="str">
        <f>TEXT(tblOrders[[#This Row],[Order Date]],"mmm-yyyy")</f>
        <v>Apr-2025</v>
      </c>
      <c r="V3854" s="4">
        <f>tblOrders[[#This Row],[Profit]]/tblOrders[[#This Row],[Sales Amount]]</f>
        <v>0.27777777777777779</v>
      </c>
      <c r="W3854" t="str">
        <f>VLOOKUP(tblOrders[[#This Row],[City]],CityRegion,2,0)</f>
        <v>South</v>
      </c>
      <c r="X3854" t="str">
        <f>VLOOKUP(tblOrders[[#This Row],[City]],lookups!A:C,3,0)</f>
        <v>Kerala</v>
      </c>
    </row>
    <row r="3855" spans="1:24" x14ac:dyDescent="0.25">
      <c r="A3855" t="s">
        <v>5909</v>
      </c>
      <c r="B3855" s="1">
        <v>45920</v>
      </c>
      <c r="C3855" t="s">
        <v>1733</v>
      </c>
      <c r="D3855" t="s">
        <v>21</v>
      </c>
      <c r="E3855" t="s">
        <v>55</v>
      </c>
      <c r="F3855" t="s">
        <v>56</v>
      </c>
      <c r="G3855" t="s">
        <v>24</v>
      </c>
      <c r="H3855" t="s">
        <v>51</v>
      </c>
      <c r="I3855" t="s">
        <v>76</v>
      </c>
      <c r="J3855" t="s">
        <v>34</v>
      </c>
      <c r="K3855">
        <v>2</v>
      </c>
      <c r="L3855">
        <v>42</v>
      </c>
      <c r="M3855">
        <v>0</v>
      </c>
      <c r="N3855">
        <v>84</v>
      </c>
      <c r="O3855">
        <v>36</v>
      </c>
      <c r="P3855" t="s">
        <v>28</v>
      </c>
      <c r="Q3855" t="s">
        <v>86</v>
      </c>
      <c r="R3855" t="s">
        <v>36</v>
      </c>
      <c r="S3855">
        <v>4.7</v>
      </c>
      <c r="T3855">
        <f>YEAR(tblOrders[[#This Row],[Order Date]])</f>
        <v>2025</v>
      </c>
      <c r="U3855" t="str">
        <f>TEXT(tblOrders[[#This Row],[Order Date]],"mmm-yyyy")</f>
        <v>Sep-2025</v>
      </c>
      <c r="V3855" s="4">
        <f>tblOrders[[#This Row],[Profit]]/tblOrders[[#This Row],[Sales Amount]]</f>
        <v>0.42857142857142855</v>
      </c>
      <c r="W3855" t="str">
        <f>VLOOKUP(tblOrders[[#This Row],[City]],CityRegion,2,0)</f>
        <v>South</v>
      </c>
      <c r="X3855" t="str">
        <f>VLOOKUP(tblOrders[[#This Row],[City]],lookups!A:C,3,0)</f>
        <v>Kerala</v>
      </c>
    </row>
    <row r="3856" spans="1:24" x14ac:dyDescent="0.25">
      <c r="A3856" t="s">
        <v>5910</v>
      </c>
      <c r="B3856" s="1">
        <v>45856</v>
      </c>
      <c r="C3856" t="s">
        <v>5911</v>
      </c>
      <c r="D3856" t="s">
        <v>21</v>
      </c>
      <c r="E3856" t="s">
        <v>73</v>
      </c>
      <c r="F3856" t="s">
        <v>74</v>
      </c>
      <c r="G3856" t="s">
        <v>68</v>
      </c>
      <c r="H3856" t="s">
        <v>75</v>
      </c>
      <c r="I3856" t="s">
        <v>76</v>
      </c>
      <c r="J3856" t="s">
        <v>45</v>
      </c>
      <c r="K3856">
        <v>3</v>
      </c>
      <c r="L3856">
        <v>65</v>
      </c>
      <c r="M3856">
        <v>0.15</v>
      </c>
      <c r="N3856">
        <v>165.75</v>
      </c>
      <c r="O3856">
        <v>51.75</v>
      </c>
      <c r="P3856" t="s">
        <v>85</v>
      </c>
      <c r="Q3856" t="s">
        <v>46</v>
      </c>
      <c r="R3856" t="s">
        <v>36</v>
      </c>
      <c r="S3856">
        <v>3.5</v>
      </c>
      <c r="T3856">
        <f>YEAR(tblOrders[[#This Row],[Order Date]])</f>
        <v>2025</v>
      </c>
      <c r="U3856" t="str">
        <f>TEXT(tblOrders[[#This Row],[Order Date]],"mmm-yyyy")</f>
        <v>Jul-2025</v>
      </c>
      <c r="V3856" s="4">
        <f>tblOrders[[#This Row],[Profit]]/tblOrders[[#This Row],[Sales Amount]]</f>
        <v>0.31221719457013575</v>
      </c>
      <c r="W3856" t="str">
        <f>VLOOKUP(tblOrders[[#This Row],[City]],CityRegion,2,0)</f>
        <v>South</v>
      </c>
      <c r="X3856" t="str">
        <f>VLOOKUP(tblOrders[[#This Row],[City]],lookups!A:C,3,0)</f>
        <v>Kerala</v>
      </c>
    </row>
    <row r="3857" spans="1:24" x14ac:dyDescent="0.25">
      <c r="A3857" t="s">
        <v>5912</v>
      </c>
      <c r="B3857" s="1">
        <v>46009</v>
      </c>
      <c r="C3857" t="s">
        <v>412</v>
      </c>
      <c r="D3857" t="s">
        <v>21</v>
      </c>
      <c r="E3857" t="s">
        <v>73</v>
      </c>
      <c r="F3857" t="s">
        <v>74</v>
      </c>
      <c r="G3857" t="s">
        <v>68</v>
      </c>
      <c r="H3857" t="s">
        <v>75</v>
      </c>
      <c r="I3857" t="s">
        <v>84</v>
      </c>
      <c r="J3857" t="s">
        <v>27</v>
      </c>
      <c r="K3857">
        <v>1</v>
      </c>
      <c r="L3857">
        <v>65</v>
      </c>
      <c r="M3857">
        <v>0</v>
      </c>
      <c r="N3857">
        <v>65</v>
      </c>
      <c r="O3857">
        <v>27</v>
      </c>
      <c r="P3857" t="s">
        <v>28</v>
      </c>
      <c r="Q3857" t="s">
        <v>91</v>
      </c>
      <c r="R3857" t="s">
        <v>36</v>
      </c>
      <c r="S3857">
        <v>4.8</v>
      </c>
      <c r="T3857">
        <f>YEAR(tblOrders[[#This Row],[Order Date]])</f>
        <v>2025</v>
      </c>
      <c r="U3857" t="str">
        <f>TEXT(tblOrders[[#This Row],[Order Date]],"mmm-yyyy")</f>
        <v>Dec-2025</v>
      </c>
      <c r="V3857" s="4">
        <f>tblOrders[[#This Row],[Profit]]/tblOrders[[#This Row],[Sales Amount]]</f>
        <v>0.41538461538461541</v>
      </c>
      <c r="W3857" t="str">
        <f>VLOOKUP(tblOrders[[#This Row],[City]],CityRegion,2,0)</f>
        <v>West</v>
      </c>
      <c r="X3857" t="str">
        <f>VLOOKUP(tblOrders[[#This Row],[City]],lookups!A:C,3,0)</f>
        <v>Maharashtra</v>
      </c>
    </row>
    <row r="3858" spans="1:24" x14ac:dyDescent="0.25">
      <c r="A3858" t="s">
        <v>5913</v>
      </c>
      <c r="B3858" s="1">
        <v>45939</v>
      </c>
      <c r="C3858" t="s">
        <v>5914</v>
      </c>
      <c r="D3858" t="s">
        <v>21</v>
      </c>
      <c r="E3858" t="s">
        <v>49</v>
      </c>
      <c r="F3858" t="s">
        <v>50</v>
      </c>
      <c r="G3858" t="s">
        <v>24</v>
      </c>
      <c r="H3858" t="s">
        <v>51</v>
      </c>
      <c r="I3858" t="s">
        <v>52</v>
      </c>
      <c r="J3858" t="s">
        <v>45</v>
      </c>
      <c r="K3858">
        <v>5</v>
      </c>
      <c r="L3858">
        <v>85</v>
      </c>
      <c r="M3858">
        <v>0.15</v>
      </c>
      <c r="N3858">
        <v>361.25</v>
      </c>
      <c r="O3858">
        <v>101.25</v>
      </c>
      <c r="P3858" t="s">
        <v>111</v>
      </c>
      <c r="Q3858" t="s">
        <v>86</v>
      </c>
      <c r="R3858" t="s">
        <v>36</v>
      </c>
      <c r="S3858">
        <v>4.5</v>
      </c>
      <c r="T3858">
        <f>YEAR(tblOrders[[#This Row],[Order Date]])</f>
        <v>2025</v>
      </c>
      <c r="U3858" t="str">
        <f>TEXT(tblOrders[[#This Row],[Order Date]],"mmm-yyyy")</f>
        <v>Oct-2025</v>
      </c>
      <c r="V3858" s="4">
        <f>tblOrders[[#This Row],[Profit]]/tblOrders[[#This Row],[Sales Amount]]</f>
        <v>0.28027681660899656</v>
      </c>
      <c r="W3858" t="str">
        <f>VLOOKUP(tblOrders[[#This Row],[City]],CityRegion,2,0)</f>
        <v>South</v>
      </c>
      <c r="X3858" t="str">
        <f>VLOOKUP(tblOrders[[#This Row],[City]],lookups!A:C,3,0)</f>
        <v>Kerala</v>
      </c>
    </row>
    <row r="3859" spans="1:24" x14ac:dyDescent="0.25">
      <c r="A3859" t="s">
        <v>5915</v>
      </c>
      <c r="B3859" s="1">
        <v>45921</v>
      </c>
      <c r="C3859" t="s">
        <v>5916</v>
      </c>
      <c r="D3859" t="s">
        <v>21</v>
      </c>
      <c r="E3859" t="s">
        <v>66</v>
      </c>
      <c r="F3859" t="s">
        <v>67</v>
      </c>
      <c r="G3859" t="s">
        <v>68</v>
      </c>
      <c r="H3859" t="s">
        <v>69</v>
      </c>
      <c r="I3859" t="s">
        <v>57</v>
      </c>
      <c r="J3859" t="s">
        <v>34</v>
      </c>
      <c r="K3859">
        <v>2</v>
      </c>
      <c r="L3859">
        <v>149</v>
      </c>
      <c r="M3859">
        <v>0</v>
      </c>
      <c r="N3859">
        <v>298</v>
      </c>
      <c r="O3859">
        <v>108</v>
      </c>
      <c r="P3859" t="s">
        <v>28</v>
      </c>
      <c r="Q3859" t="s">
        <v>29</v>
      </c>
      <c r="R3859" t="s">
        <v>30</v>
      </c>
      <c r="S3859">
        <v>4.4000000000000004</v>
      </c>
      <c r="T3859">
        <f>YEAR(tblOrders[[#This Row],[Order Date]])</f>
        <v>2025</v>
      </c>
      <c r="U3859" t="str">
        <f>TEXT(tblOrders[[#This Row],[Order Date]],"mmm-yyyy")</f>
        <v>Sep-2025</v>
      </c>
      <c r="V3859" s="4">
        <f>tblOrders[[#This Row],[Profit]]/tblOrders[[#This Row],[Sales Amount]]</f>
        <v>0.36241610738255031</v>
      </c>
      <c r="W3859" t="str">
        <f>VLOOKUP(tblOrders[[#This Row],[City]],CityRegion,2,0)</f>
        <v>South</v>
      </c>
      <c r="X3859" t="str">
        <f>VLOOKUP(tblOrders[[#This Row],[City]],lookups!A:C,3,0)</f>
        <v>Kerala</v>
      </c>
    </row>
    <row r="3860" spans="1:24" x14ac:dyDescent="0.25">
      <c r="A3860" t="s">
        <v>5917</v>
      </c>
      <c r="B3860" s="1">
        <v>45835</v>
      </c>
      <c r="C3860" t="s">
        <v>2768</v>
      </c>
      <c r="D3860" t="s">
        <v>39</v>
      </c>
      <c r="E3860" t="s">
        <v>55</v>
      </c>
      <c r="F3860" t="s">
        <v>56</v>
      </c>
      <c r="G3860" t="s">
        <v>24</v>
      </c>
      <c r="H3860" t="s">
        <v>51</v>
      </c>
      <c r="I3860" t="s">
        <v>44</v>
      </c>
      <c r="J3860" t="s">
        <v>34</v>
      </c>
      <c r="K3860">
        <v>5</v>
      </c>
      <c r="L3860">
        <v>42</v>
      </c>
      <c r="M3860">
        <v>0</v>
      </c>
      <c r="N3860">
        <v>210</v>
      </c>
      <c r="O3860">
        <v>90</v>
      </c>
      <c r="P3860" t="s">
        <v>28</v>
      </c>
      <c r="Q3860" t="s">
        <v>46</v>
      </c>
      <c r="R3860" t="s">
        <v>36</v>
      </c>
      <c r="S3860">
        <v>4</v>
      </c>
      <c r="T3860">
        <f>YEAR(tblOrders[[#This Row],[Order Date]])</f>
        <v>2025</v>
      </c>
      <c r="U3860" t="str">
        <f>TEXT(tblOrders[[#This Row],[Order Date]],"mmm-yyyy")</f>
        <v>Jun-2025</v>
      </c>
      <c r="V3860" s="4">
        <f>tblOrders[[#This Row],[Profit]]/tblOrders[[#This Row],[Sales Amount]]</f>
        <v>0.42857142857142855</v>
      </c>
      <c r="W3860" t="str">
        <f>VLOOKUP(tblOrders[[#This Row],[City]],CityRegion,2,0)</f>
        <v>South</v>
      </c>
      <c r="X3860" t="str">
        <f>VLOOKUP(tblOrders[[#This Row],[City]],lookups!A:C,3,0)</f>
        <v>Kerala</v>
      </c>
    </row>
    <row r="3861" spans="1:24" x14ac:dyDescent="0.25">
      <c r="A3861" t="s">
        <v>5918</v>
      </c>
      <c r="B3861" s="1">
        <v>45763</v>
      </c>
      <c r="C3861" t="s">
        <v>5919</v>
      </c>
      <c r="D3861" t="s">
        <v>21</v>
      </c>
      <c r="E3861" t="s">
        <v>79</v>
      </c>
      <c r="F3861" t="s">
        <v>80</v>
      </c>
      <c r="G3861" t="s">
        <v>68</v>
      </c>
      <c r="H3861" t="s">
        <v>81</v>
      </c>
      <c r="I3861" t="s">
        <v>139</v>
      </c>
      <c r="J3861" t="s">
        <v>45</v>
      </c>
      <c r="K3861">
        <v>1</v>
      </c>
      <c r="L3861">
        <v>799</v>
      </c>
      <c r="M3861">
        <v>0.05</v>
      </c>
      <c r="N3861">
        <v>759.05</v>
      </c>
      <c r="O3861">
        <v>139.05000000000001</v>
      </c>
      <c r="P3861" t="s">
        <v>28</v>
      </c>
      <c r="Q3861" t="s">
        <v>86</v>
      </c>
      <c r="R3861" t="s">
        <v>36</v>
      </c>
      <c r="S3861">
        <v>3.1</v>
      </c>
      <c r="T3861">
        <f>YEAR(tblOrders[[#This Row],[Order Date]])</f>
        <v>2025</v>
      </c>
      <c r="U3861" t="str">
        <f>TEXT(tblOrders[[#This Row],[Order Date]],"mmm-yyyy")</f>
        <v>Apr-2025</v>
      </c>
      <c r="V3861" s="4">
        <f>tblOrders[[#This Row],[Profit]]/tblOrders[[#This Row],[Sales Amount]]</f>
        <v>0.18318951320729862</v>
      </c>
      <c r="W3861" t="str">
        <f>VLOOKUP(tblOrders[[#This Row],[City]],CityRegion,2,0)</f>
        <v>South</v>
      </c>
      <c r="X3861" t="str">
        <f>VLOOKUP(tblOrders[[#This Row],[City]],lookups!A:C,3,0)</f>
        <v>Tamil Nadu</v>
      </c>
    </row>
    <row r="3862" spans="1:24" x14ac:dyDescent="0.25">
      <c r="A3862" t="s">
        <v>5920</v>
      </c>
      <c r="B3862" s="1">
        <v>45786</v>
      </c>
      <c r="C3862" t="s">
        <v>3841</v>
      </c>
      <c r="D3862" t="s">
        <v>21</v>
      </c>
      <c r="E3862" t="s">
        <v>66</v>
      </c>
      <c r="F3862" t="s">
        <v>67</v>
      </c>
      <c r="G3862" t="s">
        <v>68</v>
      </c>
      <c r="H3862" t="s">
        <v>69</v>
      </c>
      <c r="I3862" t="s">
        <v>26</v>
      </c>
      <c r="J3862" t="s">
        <v>27</v>
      </c>
      <c r="K3862">
        <v>3</v>
      </c>
      <c r="L3862">
        <v>149</v>
      </c>
      <c r="M3862">
        <v>0.05</v>
      </c>
      <c r="N3862">
        <v>424.65</v>
      </c>
      <c r="O3862">
        <v>139.65</v>
      </c>
      <c r="P3862" t="s">
        <v>28</v>
      </c>
      <c r="Q3862" t="s">
        <v>35</v>
      </c>
      <c r="R3862" t="s">
        <v>36</v>
      </c>
      <c r="S3862">
        <v>4.8</v>
      </c>
      <c r="T3862">
        <f>YEAR(tblOrders[[#This Row],[Order Date]])</f>
        <v>2025</v>
      </c>
      <c r="U3862" t="str">
        <f>TEXT(tblOrders[[#This Row],[Order Date]],"mmm-yyyy")</f>
        <v>May-2025</v>
      </c>
      <c r="V3862" s="4">
        <f>tblOrders[[#This Row],[Profit]]/tblOrders[[#This Row],[Sales Amount]]</f>
        <v>0.32885906040268459</v>
      </c>
      <c r="W3862" t="str">
        <f>VLOOKUP(tblOrders[[#This Row],[City]],CityRegion,2,0)</f>
        <v>South</v>
      </c>
      <c r="X3862" t="str">
        <f>VLOOKUP(tblOrders[[#This Row],[City]],lookups!A:C,3,0)</f>
        <v>Karnataka</v>
      </c>
    </row>
    <row r="3863" spans="1:24" x14ac:dyDescent="0.25">
      <c r="A3863" t="s">
        <v>5921</v>
      </c>
      <c r="B3863" s="1">
        <v>45808</v>
      </c>
      <c r="C3863" t="s">
        <v>1890</v>
      </c>
      <c r="D3863" t="s">
        <v>21</v>
      </c>
      <c r="E3863" t="s">
        <v>55</v>
      </c>
      <c r="F3863" t="s">
        <v>56</v>
      </c>
      <c r="G3863" t="s">
        <v>24</v>
      </c>
      <c r="H3863" t="s">
        <v>51</v>
      </c>
      <c r="I3863" t="s">
        <v>33</v>
      </c>
      <c r="J3863" t="s">
        <v>45</v>
      </c>
      <c r="K3863">
        <v>4</v>
      </c>
      <c r="L3863">
        <v>42</v>
      </c>
      <c r="M3863">
        <v>0</v>
      </c>
      <c r="N3863">
        <v>168</v>
      </c>
      <c r="O3863">
        <v>72</v>
      </c>
      <c r="P3863" t="s">
        <v>28</v>
      </c>
      <c r="Q3863" t="s">
        <v>86</v>
      </c>
      <c r="R3863" t="s">
        <v>36</v>
      </c>
      <c r="S3863">
        <v>5</v>
      </c>
      <c r="T3863">
        <f>YEAR(tblOrders[[#This Row],[Order Date]])</f>
        <v>2025</v>
      </c>
      <c r="U3863" t="str">
        <f>TEXT(tblOrders[[#This Row],[Order Date]],"mmm-yyyy")</f>
        <v>May-2025</v>
      </c>
      <c r="V3863" s="4">
        <f>tblOrders[[#This Row],[Profit]]/tblOrders[[#This Row],[Sales Amount]]</f>
        <v>0.42857142857142855</v>
      </c>
      <c r="W3863" t="str">
        <f>VLOOKUP(tblOrders[[#This Row],[City]],CityRegion,2,0)</f>
        <v>North</v>
      </c>
      <c r="X3863" t="str">
        <f>VLOOKUP(tblOrders[[#This Row],[City]],lookups!A:C,3,0)</f>
        <v>Delhi</v>
      </c>
    </row>
    <row r="3864" spans="1:24" x14ac:dyDescent="0.25">
      <c r="A3864" t="s">
        <v>5922</v>
      </c>
      <c r="B3864" s="1">
        <v>45817</v>
      </c>
      <c r="C3864" t="s">
        <v>4495</v>
      </c>
      <c r="D3864" t="s">
        <v>21</v>
      </c>
      <c r="E3864" t="s">
        <v>101</v>
      </c>
      <c r="F3864" t="s">
        <v>102</v>
      </c>
      <c r="G3864" t="s">
        <v>24</v>
      </c>
      <c r="H3864" t="s">
        <v>103</v>
      </c>
      <c r="I3864" t="s">
        <v>44</v>
      </c>
      <c r="J3864" t="s">
        <v>34</v>
      </c>
      <c r="K3864">
        <v>3</v>
      </c>
      <c r="L3864">
        <v>120</v>
      </c>
      <c r="M3864">
        <v>0.1</v>
      </c>
      <c r="N3864">
        <v>324</v>
      </c>
      <c r="O3864">
        <v>90</v>
      </c>
      <c r="P3864" t="s">
        <v>111</v>
      </c>
      <c r="Q3864" t="s">
        <v>35</v>
      </c>
      <c r="R3864" t="s">
        <v>30</v>
      </c>
      <c r="S3864">
        <v>3.3</v>
      </c>
      <c r="T3864">
        <f>YEAR(tblOrders[[#This Row],[Order Date]])</f>
        <v>2025</v>
      </c>
      <c r="U3864" t="str">
        <f>TEXT(tblOrders[[#This Row],[Order Date]],"mmm-yyyy")</f>
        <v>Jun-2025</v>
      </c>
      <c r="V3864" s="4">
        <f>tblOrders[[#This Row],[Profit]]/tblOrders[[#This Row],[Sales Amount]]</f>
        <v>0.27777777777777779</v>
      </c>
      <c r="W3864" t="str">
        <f>VLOOKUP(tblOrders[[#This Row],[City]],CityRegion,2,0)</f>
        <v>South</v>
      </c>
      <c r="X3864" t="str">
        <f>VLOOKUP(tblOrders[[#This Row],[City]],lookups!A:C,3,0)</f>
        <v>Kerala</v>
      </c>
    </row>
    <row r="3865" spans="1:24" x14ac:dyDescent="0.25">
      <c r="A3865" t="s">
        <v>5923</v>
      </c>
      <c r="B3865" s="1">
        <v>45891</v>
      </c>
      <c r="C3865" t="s">
        <v>2865</v>
      </c>
      <c r="D3865" t="s">
        <v>39</v>
      </c>
      <c r="E3865" t="s">
        <v>55</v>
      </c>
      <c r="F3865" t="s">
        <v>56</v>
      </c>
      <c r="G3865" t="s">
        <v>24</v>
      </c>
      <c r="H3865" t="s">
        <v>51</v>
      </c>
      <c r="I3865" t="s">
        <v>44</v>
      </c>
      <c r="J3865" t="s">
        <v>45</v>
      </c>
      <c r="K3865">
        <v>3</v>
      </c>
      <c r="L3865">
        <v>42</v>
      </c>
      <c r="M3865">
        <v>0.05</v>
      </c>
      <c r="N3865">
        <v>119.7</v>
      </c>
      <c r="O3865">
        <v>47.7</v>
      </c>
      <c r="P3865" t="s">
        <v>28</v>
      </c>
      <c r="Q3865" t="s">
        <v>35</v>
      </c>
      <c r="R3865" t="s">
        <v>123</v>
      </c>
      <c r="S3865">
        <v>5</v>
      </c>
      <c r="T3865">
        <f>YEAR(tblOrders[[#This Row],[Order Date]])</f>
        <v>2025</v>
      </c>
      <c r="U3865" t="str">
        <f>TEXT(tblOrders[[#This Row],[Order Date]],"mmm-yyyy")</f>
        <v>Aug-2025</v>
      </c>
      <c r="V3865" s="4">
        <f>tblOrders[[#This Row],[Profit]]/tblOrders[[#This Row],[Sales Amount]]</f>
        <v>0.39849624060150379</v>
      </c>
      <c r="W3865" t="str">
        <f>VLOOKUP(tblOrders[[#This Row],[City]],CityRegion,2,0)</f>
        <v>South</v>
      </c>
      <c r="X3865" t="str">
        <f>VLOOKUP(tblOrders[[#This Row],[City]],lookups!A:C,3,0)</f>
        <v>Kerala</v>
      </c>
    </row>
    <row r="3866" spans="1:24" x14ac:dyDescent="0.25">
      <c r="A3866" t="s">
        <v>5924</v>
      </c>
      <c r="B3866" s="1">
        <v>45752</v>
      </c>
      <c r="C3866" t="s">
        <v>5925</v>
      </c>
      <c r="D3866" t="s">
        <v>21</v>
      </c>
      <c r="E3866" t="s">
        <v>49</v>
      </c>
      <c r="F3866" t="s">
        <v>50</v>
      </c>
      <c r="G3866" t="s">
        <v>24</v>
      </c>
      <c r="H3866" t="s">
        <v>51</v>
      </c>
      <c r="I3866" t="s">
        <v>130</v>
      </c>
      <c r="J3866" t="s">
        <v>34</v>
      </c>
      <c r="K3866">
        <v>5</v>
      </c>
      <c r="L3866">
        <v>85</v>
      </c>
      <c r="M3866">
        <v>0.15</v>
      </c>
      <c r="N3866">
        <v>361.25</v>
      </c>
      <c r="O3866">
        <v>101.25</v>
      </c>
      <c r="P3866" t="s">
        <v>28</v>
      </c>
      <c r="Q3866" t="s">
        <v>86</v>
      </c>
      <c r="R3866" t="s">
        <v>36</v>
      </c>
      <c r="S3866">
        <v>3.7</v>
      </c>
      <c r="T3866">
        <f>YEAR(tblOrders[[#This Row],[Order Date]])</f>
        <v>2025</v>
      </c>
      <c r="U3866" t="str">
        <f>TEXT(tblOrders[[#This Row],[Order Date]],"mmm-yyyy")</f>
        <v>Apr-2025</v>
      </c>
      <c r="V3866" s="4">
        <f>tblOrders[[#This Row],[Profit]]/tblOrders[[#This Row],[Sales Amount]]</f>
        <v>0.28027681660899656</v>
      </c>
      <c r="W3866" t="str">
        <f>VLOOKUP(tblOrders[[#This Row],[City]],CityRegion,2,0)</f>
        <v>West</v>
      </c>
      <c r="X3866" t="str">
        <f>VLOOKUP(tblOrders[[#This Row],[City]],lookups!A:C,3,0)</f>
        <v>Maharashtra</v>
      </c>
    </row>
    <row r="3867" spans="1:24" x14ac:dyDescent="0.25">
      <c r="A3867" t="s">
        <v>5926</v>
      </c>
      <c r="B3867" s="1">
        <v>45960</v>
      </c>
      <c r="C3867" t="s">
        <v>5927</v>
      </c>
      <c r="D3867" t="s">
        <v>21</v>
      </c>
      <c r="E3867" t="s">
        <v>79</v>
      </c>
      <c r="F3867" t="s">
        <v>80</v>
      </c>
      <c r="G3867" t="s">
        <v>68</v>
      </c>
      <c r="H3867" t="s">
        <v>81</v>
      </c>
      <c r="I3867" t="s">
        <v>52</v>
      </c>
      <c r="J3867" t="s">
        <v>34</v>
      </c>
      <c r="K3867">
        <v>4</v>
      </c>
      <c r="L3867">
        <v>799</v>
      </c>
      <c r="M3867">
        <v>0.05</v>
      </c>
      <c r="N3867">
        <v>3036.2</v>
      </c>
      <c r="O3867">
        <v>556.20000000000005</v>
      </c>
      <c r="P3867" t="s">
        <v>28</v>
      </c>
      <c r="Q3867" t="s">
        <v>91</v>
      </c>
      <c r="R3867" t="s">
        <v>123</v>
      </c>
      <c r="S3867">
        <v>3.3</v>
      </c>
      <c r="T3867">
        <f>YEAR(tblOrders[[#This Row],[Order Date]])</f>
        <v>2025</v>
      </c>
      <c r="U3867" t="str">
        <f>TEXT(tblOrders[[#This Row],[Order Date]],"mmm-yyyy")</f>
        <v>Oct-2025</v>
      </c>
      <c r="V3867" s="4">
        <f>tblOrders[[#This Row],[Profit]]/tblOrders[[#This Row],[Sales Amount]]</f>
        <v>0.18318951320729862</v>
      </c>
      <c r="W3867" t="str">
        <f>VLOOKUP(tblOrders[[#This Row],[City]],CityRegion,2,0)</f>
        <v>South</v>
      </c>
      <c r="X3867" t="str">
        <f>VLOOKUP(tblOrders[[#This Row],[City]],lookups!A:C,3,0)</f>
        <v>Kerala</v>
      </c>
    </row>
    <row r="3868" spans="1:24" x14ac:dyDescent="0.25">
      <c r="A3868" t="s">
        <v>5928</v>
      </c>
      <c r="B3868" s="1">
        <v>45700</v>
      </c>
      <c r="C3868" t="s">
        <v>512</v>
      </c>
      <c r="D3868" t="s">
        <v>39</v>
      </c>
      <c r="E3868" t="s">
        <v>114</v>
      </c>
      <c r="F3868" t="s">
        <v>115</v>
      </c>
      <c r="G3868" t="s">
        <v>42</v>
      </c>
      <c r="H3868" t="s">
        <v>116</v>
      </c>
      <c r="I3868" t="s">
        <v>76</v>
      </c>
      <c r="J3868" t="s">
        <v>27</v>
      </c>
      <c r="K3868">
        <v>3</v>
      </c>
      <c r="L3868">
        <v>12</v>
      </c>
      <c r="M3868">
        <v>0.15</v>
      </c>
      <c r="N3868">
        <v>30.6</v>
      </c>
      <c r="O3868">
        <v>12.6</v>
      </c>
      <c r="P3868" t="s">
        <v>28</v>
      </c>
      <c r="Q3868" t="s">
        <v>29</v>
      </c>
      <c r="R3868" t="s">
        <v>36</v>
      </c>
      <c r="S3868">
        <v>3.3</v>
      </c>
      <c r="T3868">
        <f>YEAR(tblOrders[[#This Row],[Order Date]])</f>
        <v>2025</v>
      </c>
      <c r="U3868" t="str">
        <f>TEXT(tblOrders[[#This Row],[Order Date]],"mmm-yyyy")</f>
        <v>Feb-2025</v>
      </c>
      <c r="V3868" s="4">
        <f>tblOrders[[#This Row],[Profit]]/tblOrders[[#This Row],[Sales Amount]]</f>
        <v>0.41176470588235292</v>
      </c>
      <c r="W3868" t="str">
        <f>VLOOKUP(tblOrders[[#This Row],[City]],CityRegion,2,0)</f>
        <v>South</v>
      </c>
      <c r="X3868" t="str">
        <f>VLOOKUP(tblOrders[[#This Row],[City]],lookups!A:C,3,0)</f>
        <v>Kerala</v>
      </c>
    </row>
    <row r="3869" spans="1:24" x14ac:dyDescent="0.25">
      <c r="A3869" t="s">
        <v>5929</v>
      </c>
      <c r="B3869" s="1">
        <v>45786</v>
      </c>
      <c r="C3869" t="s">
        <v>1199</v>
      </c>
      <c r="D3869" t="s">
        <v>21</v>
      </c>
      <c r="E3869" t="s">
        <v>114</v>
      </c>
      <c r="F3869" t="s">
        <v>115</v>
      </c>
      <c r="G3869" t="s">
        <v>42</v>
      </c>
      <c r="H3869" t="s">
        <v>116</v>
      </c>
      <c r="I3869" t="s">
        <v>26</v>
      </c>
      <c r="J3869" t="s">
        <v>34</v>
      </c>
      <c r="K3869">
        <v>2</v>
      </c>
      <c r="L3869">
        <v>12</v>
      </c>
      <c r="M3869">
        <v>0.1</v>
      </c>
      <c r="N3869">
        <v>21.6</v>
      </c>
      <c r="O3869">
        <v>9.6</v>
      </c>
      <c r="P3869" t="s">
        <v>28</v>
      </c>
      <c r="Q3869" t="s">
        <v>35</v>
      </c>
      <c r="R3869" t="s">
        <v>36</v>
      </c>
      <c r="S3869">
        <v>4.8</v>
      </c>
      <c r="T3869">
        <f>YEAR(tblOrders[[#This Row],[Order Date]])</f>
        <v>2025</v>
      </c>
      <c r="U3869" t="str">
        <f>TEXT(tblOrders[[#This Row],[Order Date]],"mmm-yyyy")</f>
        <v>May-2025</v>
      </c>
      <c r="V3869" s="4">
        <f>tblOrders[[#This Row],[Profit]]/tblOrders[[#This Row],[Sales Amount]]</f>
        <v>0.44444444444444442</v>
      </c>
      <c r="W3869" t="str">
        <f>VLOOKUP(tblOrders[[#This Row],[City]],CityRegion,2,0)</f>
        <v>South</v>
      </c>
      <c r="X3869" t="str">
        <f>VLOOKUP(tblOrders[[#This Row],[City]],lookups!A:C,3,0)</f>
        <v>Karnataka</v>
      </c>
    </row>
    <row r="3870" spans="1:24" x14ac:dyDescent="0.25">
      <c r="A3870" t="s">
        <v>5930</v>
      </c>
      <c r="B3870" s="1">
        <v>45673</v>
      </c>
      <c r="C3870" t="s">
        <v>5083</v>
      </c>
      <c r="D3870" t="s">
        <v>21</v>
      </c>
      <c r="E3870" t="s">
        <v>66</v>
      </c>
      <c r="F3870" t="s">
        <v>67</v>
      </c>
      <c r="G3870" t="s">
        <v>68</v>
      </c>
      <c r="H3870" t="s">
        <v>69</v>
      </c>
      <c r="I3870" t="s">
        <v>33</v>
      </c>
      <c r="J3870" t="s">
        <v>34</v>
      </c>
      <c r="K3870">
        <v>2</v>
      </c>
      <c r="L3870">
        <v>149</v>
      </c>
      <c r="M3870">
        <v>0</v>
      </c>
      <c r="N3870">
        <v>298</v>
      </c>
      <c r="O3870">
        <v>108</v>
      </c>
      <c r="P3870" t="s">
        <v>28</v>
      </c>
      <c r="Q3870" t="s">
        <v>29</v>
      </c>
      <c r="R3870" t="s">
        <v>30</v>
      </c>
      <c r="S3870">
        <v>3.5</v>
      </c>
      <c r="T3870">
        <f>YEAR(tblOrders[[#This Row],[Order Date]])</f>
        <v>2025</v>
      </c>
      <c r="U3870" t="str">
        <f>TEXT(tblOrders[[#This Row],[Order Date]],"mmm-yyyy")</f>
        <v>Jan-2025</v>
      </c>
      <c r="V3870" s="4">
        <f>tblOrders[[#This Row],[Profit]]/tblOrders[[#This Row],[Sales Amount]]</f>
        <v>0.36241610738255031</v>
      </c>
      <c r="W3870" t="str">
        <f>VLOOKUP(tblOrders[[#This Row],[City]],CityRegion,2,0)</f>
        <v>North</v>
      </c>
      <c r="X3870" t="str">
        <f>VLOOKUP(tblOrders[[#This Row],[City]],lookups!A:C,3,0)</f>
        <v>Delhi</v>
      </c>
    </row>
    <row r="3871" spans="1:24" x14ac:dyDescent="0.25">
      <c r="A3871" t="s">
        <v>5931</v>
      </c>
      <c r="B3871" s="1">
        <v>46022</v>
      </c>
      <c r="C3871" t="s">
        <v>5451</v>
      </c>
      <c r="D3871" t="s">
        <v>21</v>
      </c>
      <c r="E3871" t="s">
        <v>60</v>
      </c>
      <c r="F3871" t="s">
        <v>61</v>
      </c>
      <c r="G3871" t="s">
        <v>62</v>
      </c>
      <c r="H3871" t="s">
        <v>63</v>
      </c>
      <c r="I3871" t="s">
        <v>130</v>
      </c>
      <c r="J3871" t="s">
        <v>34</v>
      </c>
      <c r="K3871">
        <v>3</v>
      </c>
      <c r="L3871">
        <v>45</v>
      </c>
      <c r="M3871">
        <v>0.1</v>
      </c>
      <c r="N3871">
        <v>121.5</v>
      </c>
      <c r="O3871">
        <v>43.5</v>
      </c>
      <c r="P3871" t="s">
        <v>28</v>
      </c>
      <c r="Q3871" t="s">
        <v>46</v>
      </c>
      <c r="R3871" t="s">
        <v>30</v>
      </c>
      <c r="S3871">
        <v>4.2</v>
      </c>
      <c r="T3871">
        <f>YEAR(tblOrders[[#This Row],[Order Date]])</f>
        <v>2025</v>
      </c>
      <c r="U3871" t="str">
        <f>TEXT(tblOrders[[#This Row],[Order Date]],"mmm-yyyy")</f>
        <v>Dec-2025</v>
      </c>
      <c r="V3871" s="4">
        <f>tblOrders[[#This Row],[Profit]]/tblOrders[[#This Row],[Sales Amount]]</f>
        <v>0.35802469135802467</v>
      </c>
      <c r="W3871" t="str">
        <f>VLOOKUP(tblOrders[[#This Row],[City]],CityRegion,2,0)</f>
        <v>West</v>
      </c>
      <c r="X3871" t="str">
        <f>VLOOKUP(tblOrders[[#This Row],[City]],lookups!A:C,3,0)</f>
        <v>Maharashtra</v>
      </c>
    </row>
    <row r="3872" spans="1:24" x14ac:dyDescent="0.25">
      <c r="A3872" t="s">
        <v>5932</v>
      </c>
      <c r="B3872" s="1">
        <v>45751</v>
      </c>
      <c r="C3872" t="s">
        <v>3286</v>
      </c>
      <c r="D3872" t="s">
        <v>21</v>
      </c>
      <c r="E3872" t="s">
        <v>22</v>
      </c>
      <c r="F3872" t="s">
        <v>23</v>
      </c>
      <c r="G3872" t="s">
        <v>24</v>
      </c>
      <c r="H3872" t="s">
        <v>25</v>
      </c>
      <c r="I3872" t="s">
        <v>44</v>
      </c>
      <c r="J3872" t="s">
        <v>27</v>
      </c>
      <c r="K3872">
        <v>4</v>
      </c>
      <c r="L3872">
        <v>190</v>
      </c>
      <c r="M3872">
        <v>0.05</v>
      </c>
      <c r="N3872">
        <v>722</v>
      </c>
      <c r="O3872">
        <v>222</v>
      </c>
      <c r="P3872" t="s">
        <v>28</v>
      </c>
      <c r="Q3872" t="s">
        <v>29</v>
      </c>
      <c r="R3872" t="s">
        <v>30</v>
      </c>
      <c r="S3872">
        <v>3.4</v>
      </c>
      <c r="T3872">
        <f>YEAR(tblOrders[[#This Row],[Order Date]])</f>
        <v>2025</v>
      </c>
      <c r="U3872" t="str">
        <f>TEXT(tblOrders[[#This Row],[Order Date]],"mmm-yyyy")</f>
        <v>Apr-2025</v>
      </c>
      <c r="V3872" s="4">
        <f>tblOrders[[#This Row],[Profit]]/tblOrders[[#This Row],[Sales Amount]]</f>
        <v>0.30747922437673131</v>
      </c>
      <c r="W3872" t="str">
        <f>VLOOKUP(tblOrders[[#This Row],[City]],CityRegion,2,0)</f>
        <v>South</v>
      </c>
      <c r="X3872" t="str">
        <f>VLOOKUP(tblOrders[[#This Row],[City]],lookups!A:C,3,0)</f>
        <v>Kerala</v>
      </c>
    </row>
    <row r="3873" spans="1:24" x14ac:dyDescent="0.25">
      <c r="A3873" t="s">
        <v>5933</v>
      </c>
      <c r="B3873" s="1">
        <v>45687</v>
      </c>
      <c r="C3873" t="s">
        <v>4512</v>
      </c>
      <c r="D3873" t="s">
        <v>21</v>
      </c>
      <c r="E3873" t="s">
        <v>49</v>
      </c>
      <c r="F3873" t="s">
        <v>50</v>
      </c>
      <c r="G3873" t="s">
        <v>24</v>
      </c>
      <c r="H3873" t="s">
        <v>51</v>
      </c>
      <c r="I3873" t="s">
        <v>70</v>
      </c>
      <c r="J3873" t="s">
        <v>45</v>
      </c>
      <c r="K3873">
        <v>1</v>
      </c>
      <c r="L3873">
        <v>85</v>
      </c>
      <c r="M3873">
        <v>0.2</v>
      </c>
      <c r="N3873">
        <v>68</v>
      </c>
      <c r="O3873">
        <v>16</v>
      </c>
      <c r="P3873" t="s">
        <v>28</v>
      </c>
      <c r="Q3873" t="s">
        <v>35</v>
      </c>
      <c r="R3873" t="s">
        <v>30</v>
      </c>
      <c r="S3873">
        <v>3.8</v>
      </c>
      <c r="T3873">
        <f>YEAR(tblOrders[[#This Row],[Order Date]])</f>
        <v>2025</v>
      </c>
      <c r="U3873" t="str">
        <f>TEXT(tblOrders[[#This Row],[Order Date]],"mmm-yyyy")</f>
        <v>Jan-2025</v>
      </c>
      <c r="V3873" s="4">
        <f>tblOrders[[#This Row],[Profit]]/tblOrders[[#This Row],[Sales Amount]]</f>
        <v>0.23529411764705882</v>
      </c>
      <c r="W3873" t="str">
        <f>VLOOKUP(tblOrders[[#This Row],[City]],CityRegion,2,0)</f>
        <v>South</v>
      </c>
      <c r="X3873" t="str">
        <f>VLOOKUP(tblOrders[[#This Row],[City]],lookups!A:C,3,0)</f>
        <v>Telengana</v>
      </c>
    </row>
    <row r="3874" spans="1:24" x14ac:dyDescent="0.25">
      <c r="A3874" t="s">
        <v>5934</v>
      </c>
      <c r="B3874" s="1">
        <v>45691</v>
      </c>
      <c r="C3874" t="s">
        <v>2082</v>
      </c>
      <c r="D3874" t="s">
        <v>39</v>
      </c>
      <c r="E3874" t="s">
        <v>94</v>
      </c>
      <c r="F3874" t="s">
        <v>95</v>
      </c>
      <c r="G3874" t="s">
        <v>68</v>
      </c>
      <c r="H3874" t="s">
        <v>96</v>
      </c>
      <c r="I3874" t="s">
        <v>52</v>
      </c>
      <c r="J3874" t="s">
        <v>27</v>
      </c>
      <c r="K3874">
        <v>3</v>
      </c>
      <c r="L3874">
        <v>89</v>
      </c>
      <c r="M3874">
        <v>0.1</v>
      </c>
      <c r="N3874">
        <v>240.3</v>
      </c>
      <c r="O3874">
        <v>75.3</v>
      </c>
      <c r="P3874" t="s">
        <v>28</v>
      </c>
      <c r="Q3874" t="s">
        <v>91</v>
      </c>
      <c r="R3874" t="s">
        <v>36</v>
      </c>
      <c r="S3874">
        <v>4.9000000000000004</v>
      </c>
      <c r="T3874">
        <f>YEAR(tblOrders[[#This Row],[Order Date]])</f>
        <v>2025</v>
      </c>
      <c r="U3874" t="str">
        <f>TEXT(tblOrders[[#This Row],[Order Date]],"mmm-yyyy")</f>
        <v>Feb-2025</v>
      </c>
      <c r="V3874" s="4">
        <f>tblOrders[[#This Row],[Profit]]/tblOrders[[#This Row],[Sales Amount]]</f>
        <v>0.31335830212234705</v>
      </c>
      <c r="W3874" t="str">
        <f>VLOOKUP(tblOrders[[#This Row],[City]],CityRegion,2,0)</f>
        <v>South</v>
      </c>
      <c r="X3874" t="str">
        <f>VLOOKUP(tblOrders[[#This Row],[City]],lookups!A:C,3,0)</f>
        <v>Kerala</v>
      </c>
    </row>
    <row r="3875" spans="1:24" x14ac:dyDescent="0.25">
      <c r="A3875" t="s">
        <v>5935</v>
      </c>
      <c r="B3875" s="1">
        <v>45918</v>
      </c>
      <c r="C3875" t="s">
        <v>2541</v>
      </c>
      <c r="D3875" t="s">
        <v>21</v>
      </c>
      <c r="E3875" t="s">
        <v>60</v>
      </c>
      <c r="F3875" t="s">
        <v>61</v>
      </c>
      <c r="G3875" t="s">
        <v>62</v>
      </c>
      <c r="H3875" t="s">
        <v>63</v>
      </c>
      <c r="I3875" t="s">
        <v>139</v>
      </c>
      <c r="J3875" t="s">
        <v>45</v>
      </c>
      <c r="K3875">
        <v>5</v>
      </c>
      <c r="L3875">
        <v>45</v>
      </c>
      <c r="M3875">
        <v>0</v>
      </c>
      <c r="N3875">
        <v>225</v>
      </c>
      <c r="O3875">
        <v>95</v>
      </c>
      <c r="P3875" t="s">
        <v>28</v>
      </c>
      <c r="Q3875" t="s">
        <v>86</v>
      </c>
      <c r="R3875" t="s">
        <v>30</v>
      </c>
      <c r="S3875">
        <v>2.9</v>
      </c>
      <c r="T3875">
        <f>YEAR(tblOrders[[#This Row],[Order Date]])</f>
        <v>2025</v>
      </c>
      <c r="U3875" t="str">
        <f>TEXT(tblOrders[[#This Row],[Order Date]],"mmm-yyyy")</f>
        <v>Sep-2025</v>
      </c>
      <c r="V3875" s="4">
        <f>tblOrders[[#This Row],[Profit]]/tblOrders[[#This Row],[Sales Amount]]</f>
        <v>0.42222222222222222</v>
      </c>
      <c r="W3875" t="str">
        <f>VLOOKUP(tblOrders[[#This Row],[City]],CityRegion,2,0)</f>
        <v>South</v>
      </c>
      <c r="X3875" t="str">
        <f>VLOOKUP(tblOrders[[#This Row],[City]],lookups!A:C,3,0)</f>
        <v>Tamil Nadu</v>
      </c>
    </row>
    <row r="3876" spans="1:24" x14ac:dyDescent="0.25">
      <c r="A3876" t="s">
        <v>5936</v>
      </c>
      <c r="B3876" s="1">
        <v>45879</v>
      </c>
      <c r="C3876" t="s">
        <v>556</v>
      </c>
      <c r="D3876" t="s">
        <v>39</v>
      </c>
      <c r="E3876" t="s">
        <v>55</v>
      </c>
      <c r="F3876" t="s">
        <v>56</v>
      </c>
      <c r="G3876" t="s">
        <v>24</v>
      </c>
      <c r="H3876" t="s">
        <v>51</v>
      </c>
      <c r="I3876" t="s">
        <v>57</v>
      </c>
      <c r="J3876" t="s">
        <v>27</v>
      </c>
      <c r="K3876">
        <v>4</v>
      </c>
      <c r="L3876">
        <v>42</v>
      </c>
      <c r="M3876">
        <v>0.05</v>
      </c>
      <c r="N3876">
        <v>159.6</v>
      </c>
      <c r="O3876">
        <v>63.6</v>
      </c>
      <c r="P3876" t="s">
        <v>28</v>
      </c>
      <c r="Q3876" t="s">
        <v>86</v>
      </c>
      <c r="R3876" t="s">
        <v>36</v>
      </c>
      <c r="S3876">
        <v>3.2</v>
      </c>
      <c r="T3876">
        <f>YEAR(tblOrders[[#This Row],[Order Date]])</f>
        <v>2025</v>
      </c>
      <c r="U3876" t="str">
        <f>TEXT(tblOrders[[#This Row],[Order Date]],"mmm-yyyy")</f>
        <v>Aug-2025</v>
      </c>
      <c r="V3876" s="4">
        <f>tblOrders[[#This Row],[Profit]]/tblOrders[[#This Row],[Sales Amount]]</f>
        <v>0.39849624060150379</v>
      </c>
      <c r="W3876" t="str">
        <f>VLOOKUP(tblOrders[[#This Row],[City]],CityRegion,2,0)</f>
        <v>South</v>
      </c>
      <c r="X3876" t="str">
        <f>VLOOKUP(tblOrders[[#This Row],[City]],lookups!A:C,3,0)</f>
        <v>Kerala</v>
      </c>
    </row>
    <row r="3877" spans="1:24" x14ac:dyDescent="0.25">
      <c r="A3877" t="s">
        <v>5937</v>
      </c>
      <c r="B3877" s="1">
        <v>45924</v>
      </c>
      <c r="C3877" t="s">
        <v>48</v>
      </c>
      <c r="D3877" t="s">
        <v>21</v>
      </c>
      <c r="E3877" t="s">
        <v>40</v>
      </c>
      <c r="F3877" t="s">
        <v>41</v>
      </c>
      <c r="G3877" t="s">
        <v>42</v>
      </c>
      <c r="H3877" t="s">
        <v>43</v>
      </c>
      <c r="I3877" t="s">
        <v>26</v>
      </c>
      <c r="J3877" t="s">
        <v>27</v>
      </c>
      <c r="K3877">
        <v>1</v>
      </c>
      <c r="L3877">
        <v>18</v>
      </c>
      <c r="M3877">
        <v>0.15</v>
      </c>
      <c r="N3877">
        <v>15.3</v>
      </c>
      <c r="O3877">
        <v>6.3</v>
      </c>
      <c r="P3877" t="s">
        <v>148</v>
      </c>
      <c r="Q3877" t="s">
        <v>86</v>
      </c>
      <c r="R3877" t="s">
        <v>30</v>
      </c>
      <c r="S3877">
        <v>3.3</v>
      </c>
      <c r="T3877">
        <f>YEAR(tblOrders[[#This Row],[Order Date]])</f>
        <v>2025</v>
      </c>
      <c r="U3877" t="str">
        <f>TEXT(tblOrders[[#This Row],[Order Date]],"mmm-yyyy")</f>
        <v>Sep-2025</v>
      </c>
      <c r="V3877" s="4">
        <f>tblOrders[[#This Row],[Profit]]/tblOrders[[#This Row],[Sales Amount]]</f>
        <v>0.41176470588235292</v>
      </c>
      <c r="W3877" t="str">
        <f>VLOOKUP(tblOrders[[#This Row],[City]],CityRegion,2,0)</f>
        <v>South</v>
      </c>
      <c r="X3877" t="str">
        <f>VLOOKUP(tblOrders[[#This Row],[City]],lookups!A:C,3,0)</f>
        <v>Karnataka</v>
      </c>
    </row>
    <row r="3878" spans="1:24" x14ac:dyDescent="0.25">
      <c r="A3878" t="s">
        <v>5938</v>
      </c>
      <c r="B3878" s="1">
        <v>45756</v>
      </c>
      <c r="C3878" t="s">
        <v>5718</v>
      </c>
      <c r="D3878" t="s">
        <v>21</v>
      </c>
      <c r="E3878" t="s">
        <v>108</v>
      </c>
      <c r="F3878" t="s">
        <v>109</v>
      </c>
      <c r="G3878" t="s">
        <v>62</v>
      </c>
      <c r="H3878" t="s">
        <v>110</v>
      </c>
      <c r="I3878" t="s">
        <v>44</v>
      </c>
      <c r="J3878" t="s">
        <v>45</v>
      </c>
      <c r="K3878">
        <v>2</v>
      </c>
      <c r="L3878">
        <v>110</v>
      </c>
      <c r="M3878">
        <v>0.05</v>
      </c>
      <c r="N3878">
        <v>209</v>
      </c>
      <c r="O3878">
        <v>73</v>
      </c>
      <c r="P3878" t="s">
        <v>28</v>
      </c>
      <c r="Q3878" t="s">
        <v>86</v>
      </c>
      <c r="R3878" t="s">
        <v>36</v>
      </c>
      <c r="S3878">
        <v>3.7</v>
      </c>
      <c r="T3878">
        <f>YEAR(tblOrders[[#This Row],[Order Date]])</f>
        <v>2025</v>
      </c>
      <c r="U3878" t="str">
        <f>TEXT(tblOrders[[#This Row],[Order Date]],"mmm-yyyy")</f>
        <v>Apr-2025</v>
      </c>
      <c r="V3878" s="4">
        <f>tblOrders[[#This Row],[Profit]]/tblOrders[[#This Row],[Sales Amount]]</f>
        <v>0.34928229665071769</v>
      </c>
      <c r="W3878" t="str">
        <f>VLOOKUP(tblOrders[[#This Row],[City]],CityRegion,2,0)</f>
        <v>South</v>
      </c>
      <c r="X3878" t="str">
        <f>VLOOKUP(tblOrders[[#This Row],[City]],lookups!A:C,3,0)</f>
        <v>Kerala</v>
      </c>
    </row>
    <row r="3879" spans="1:24" x14ac:dyDescent="0.25">
      <c r="A3879" t="s">
        <v>5939</v>
      </c>
      <c r="B3879" s="1">
        <v>45797</v>
      </c>
      <c r="C3879" t="s">
        <v>867</v>
      </c>
      <c r="D3879" t="s">
        <v>21</v>
      </c>
      <c r="E3879" t="s">
        <v>49</v>
      </c>
      <c r="F3879" t="s">
        <v>50</v>
      </c>
      <c r="G3879" t="s">
        <v>24</v>
      </c>
      <c r="H3879" t="s">
        <v>51</v>
      </c>
      <c r="I3879" t="s">
        <v>84</v>
      </c>
      <c r="J3879" t="s">
        <v>34</v>
      </c>
      <c r="K3879">
        <v>5</v>
      </c>
      <c r="L3879">
        <v>85</v>
      </c>
      <c r="M3879">
        <v>0.05</v>
      </c>
      <c r="N3879">
        <v>403.75</v>
      </c>
      <c r="O3879">
        <v>143.75</v>
      </c>
      <c r="P3879" t="s">
        <v>28</v>
      </c>
      <c r="Q3879" t="s">
        <v>29</v>
      </c>
      <c r="R3879" t="s">
        <v>36</v>
      </c>
      <c r="S3879">
        <v>3.2</v>
      </c>
      <c r="T3879">
        <f>YEAR(tblOrders[[#This Row],[Order Date]])</f>
        <v>2025</v>
      </c>
      <c r="U3879" t="str">
        <f>TEXT(tblOrders[[#This Row],[Order Date]],"mmm-yyyy")</f>
        <v>May-2025</v>
      </c>
      <c r="V3879" s="4">
        <f>tblOrders[[#This Row],[Profit]]/tblOrders[[#This Row],[Sales Amount]]</f>
        <v>0.35603715170278638</v>
      </c>
      <c r="W3879" t="str">
        <f>VLOOKUP(tblOrders[[#This Row],[City]],CityRegion,2,0)</f>
        <v>West</v>
      </c>
      <c r="X3879" t="str">
        <f>VLOOKUP(tblOrders[[#This Row],[City]],lookups!A:C,3,0)</f>
        <v>Maharashtra</v>
      </c>
    </row>
    <row r="3880" spans="1:24" x14ac:dyDescent="0.25">
      <c r="A3880" t="s">
        <v>5940</v>
      </c>
      <c r="B3880" s="1">
        <v>45878</v>
      </c>
      <c r="C3880" t="s">
        <v>1244</v>
      </c>
      <c r="D3880" t="s">
        <v>21</v>
      </c>
      <c r="E3880" t="s">
        <v>49</v>
      </c>
      <c r="F3880" t="s">
        <v>50</v>
      </c>
      <c r="G3880" t="s">
        <v>24</v>
      </c>
      <c r="H3880" t="s">
        <v>51</v>
      </c>
      <c r="I3880" t="s">
        <v>52</v>
      </c>
      <c r="J3880" t="s">
        <v>34</v>
      </c>
      <c r="K3880">
        <v>5</v>
      </c>
      <c r="L3880">
        <v>85</v>
      </c>
      <c r="M3880">
        <v>0.1</v>
      </c>
      <c r="N3880">
        <v>382.5</v>
      </c>
      <c r="O3880">
        <v>122.5</v>
      </c>
      <c r="P3880" t="s">
        <v>148</v>
      </c>
      <c r="Q3880" t="s">
        <v>29</v>
      </c>
      <c r="R3880" t="s">
        <v>30</v>
      </c>
      <c r="S3880">
        <v>3.2</v>
      </c>
      <c r="T3880">
        <f>YEAR(tblOrders[[#This Row],[Order Date]])</f>
        <v>2025</v>
      </c>
      <c r="U3880" t="str">
        <f>TEXT(tblOrders[[#This Row],[Order Date]],"mmm-yyyy")</f>
        <v>Aug-2025</v>
      </c>
      <c r="V3880" s="4">
        <f>tblOrders[[#This Row],[Profit]]/tblOrders[[#This Row],[Sales Amount]]</f>
        <v>0.3202614379084967</v>
      </c>
      <c r="W3880" t="str">
        <f>VLOOKUP(tblOrders[[#This Row],[City]],CityRegion,2,0)</f>
        <v>South</v>
      </c>
      <c r="X3880" t="str">
        <f>VLOOKUP(tblOrders[[#This Row],[City]],lookups!A:C,3,0)</f>
        <v>Kerala</v>
      </c>
    </row>
    <row r="3881" spans="1:24" x14ac:dyDescent="0.25">
      <c r="A3881" t="s">
        <v>5941</v>
      </c>
      <c r="B3881" s="1">
        <v>45715</v>
      </c>
      <c r="C3881" t="s">
        <v>4882</v>
      </c>
      <c r="D3881" t="s">
        <v>21</v>
      </c>
      <c r="E3881" t="s">
        <v>55</v>
      </c>
      <c r="F3881" t="s">
        <v>56</v>
      </c>
      <c r="G3881" t="s">
        <v>24</v>
      </c>
      <c r="H3881" t="s">
        <v>51</v>
      </c>
      <c r="I3881" t="s">
        <v>57</v>
      </c>
      <c r="J3881" t="s">
        <v>45</v>
      </c>
      <c r="K3881">
        <v>3</v>
      </c>
      <c r="L3881">
        <v>42</v>
      </c>
      <c r="M3881">
        <v>0</v>
      </c>
      <c r="N3881">
        <v>126</v>
      </c>
      <c r="O3881">
        <v>54</v>
      </c>
      <c r="P3881" t="s">
        <v>28</v>
      </c>
      <c r="Q3881" t="s">
        <v>35</v>
      </c>
      <c r="R3881" t="s">
        <v>36</v>
      </c>
      <c r="S3881">
        <v>3.4</v>
      </c>
      <c r="T3881">
        <f>YEAR(tblOrders[[#This Row],[Order Date]])</f>
        <v>2025</v>
      </c>
      <c r="U3881" t="str">
        <f>TEXT(tblOrders[[#This Row],[Order Date]],"mmm-yyyy")</f>
        <v>Feb-2025</v>
      </c>
      <c r="V3881" s="4">
        <f>tblOrders[[#This Row],[Profit]]/tblOrders[[#This Row],[Sales Amount]]</f>
        <v>0.42857142857142855</v>
      </c>
      <c r="W3881" t="str">
        <f>VLOOKUP(tblOrders[[#This Row],[City]],CityRegion,2,0)</f>
        <v>South</v>
      </c>
      <c r="X3881" t="str">
        <f>VLOOKUP(tblOrders[[#This Row],[City]],lookups!A:C,3,0)</f>
        <v>Kerala</v>
      </c>
    </row>
    <row r="3882" spans="1:24" x14ac:dyDescent="0.25">
      <c r="A3882" t="s">
        <v>5942</v>
      </c>
      <c r="B3882" s="1">
        <v>45736</v>
      </c>
      <c r="C3882" t="s">
        <v>5943</v>
      </c>
      <c r="D3882" t="s">
        <v>39</v>
      </c>
      <c r="E3882" t="s">
        <v>49</v>
      </c>
      <c r="F3882" t="s">
        <v>50</v>
      </c>
      <c r="G3882" t="s">
        <v>24</v>
      </c>
      <c r="H3882" t="s">
        <v>51</v>
      </c>
      <c r="I3882" t="s">
        <v>70</v>
      </c>
      <c r="J3882" t="s">
        <v>27</v>
      </c>
      <c r="K3882">
        <v>1</v>
      </c>
      <c r="L3882">
        <v>85</v>
      </c>
      <c r="M3882">
        <v>0.05</v>
      </c>
      <c r="N3882">
        <v>80.75</v>
      </c>
      <c r="O3882">
        <v>28.75</v>
      </c>
      <c r="P3882" t="s">
        <v>28</v>
      </c>
      <c r="Q3882" t="s">
        <v>35</v>
      </c>
      <c r="R3882" t="s">
        <v>36</v>
      </c>
      <c r="S3882">
        <v>4.8</v>
      </c>
      <c r="T3882">
        <f>YEAR(tblOrders[[#This Row],[Order Date]])</f>
        <v>2025</v>
      </c>
      <c r="U3882" t="str">
        <f>TEXT(tblOrders[[#This Row],[Order Date]],"mmm-yyyy")</f>
        <v>Mar-2025</v>
      </c>
      <c r="V3882" s="4">
        <f>tblOrders[[#This Row],[Profit]]/tblOrders[[#This Row],[Sales Amount]]</f>
        <v>0.35603715170278638</v>
      </c>
      <c r="W3882" t="str">
        <f>VLOOKUP(tblOrders[[#This Row],[City]],CityRegion,2,0)</f>
        <v>South</v>
      </c>
      <c r="X3882" t="str">
        <f>VLOOKUP(tblOrders[[#This Row],[City]],lookups!A:C,3,0)</f>
        <v>Telengana</v>
      </c>
    </row>
    <row r="3883" spans="1:24" x14ac:dyDescent="0.25">
      <c r="A3883" t="s">
        <v>5944</v>
      </c>
      <c r="B3883" s="1">
        <v>45708</v>
      </c>
      <c r="C3883" t="s">
        <v>3115</v>
      </c>
      <c r="D3883" t="s">
        <v>21</v>
      </c>
      <c r="E3883" t="s">
        <v>40</v>
      </c>
      <c r="F3883" t="s">
        <v>41</v>
      </c>
      <c r="G3883" t="s">
        <v>42</v>
      </c>
      <c r="H3883" t="s">
        <v>43</v>
      </c>
      <c r="I3883" t="s">
        <v>44</v>
      </c>
      <c r="J3883" t="s">
        <v>45</v>
      </c>
      <c r="K3883">
        <v>4</v>
      </c>
      <c r="L3883">
        <v>18</v>
      </c>
      <c r="M3883">
        <v>0.15</v>
      </c>
      <c r="N3883">
        <v>61.2</v>
      </c>
      <c r="O3883">
        <v>25.2</v>
      </c>
      <c r="P3883" t="s">
        <v>28</v>
      </c>
      <c r="Q3883" t="s">
        <v>86</v>
      </c>
      <c r="R3883" t="s">
        <v>30</v>
      </c>
      <c r="S3883">
        <v>3</v>
      </c>
      <c r="T3883">
        <f>YEAR(tblOrders[[#This Row],[Order Date]])</f>
        <v>2025</v>
      </c>
      <c r="U3883" t="str">
        <f>TEXT(tblOrders[[#This Row],[Order Date]],"mmm-yyyy")</f>
        <v>Feb-2025</v>
      </c>
      <c r="V3883" s="4">
        <f>tblOrders[[#This Row],[Profit]]/tblOrders[[#This Row],[Sales Amount]]</f>
        <v>0.41176470588235292</v>
      </c>
      <c r="W3883" t="str">
        <f>VLOOKUP(tblOrders[[#This Row],[City]],CityRegion,2,0)</f>
        <v>South</v>
      </c>
      <c r="X3883" t="str">
        <f>VLOOKUP(tblOrders[[#This Row],[City]],lookups!A:C,3,0)</f>
        <v>Kerala</v>
      </c>
    </row>
    <row r="3884" spans="1:24" x14ac:dyDescent="0.25">
      <c r="A3884" t="s">
        <v>5945</v>
      </c>
      <c r="B3884" s="1">
        <v>45783</v>
      </c>
      <c r="C3884" t="s">
        <v>2828</v>
      </c>
      <c r="D3884" t="s">
        <v>39</v>
      </c>
      <c r="E3884" t="s">
        <v>94</v>
      </c>
      <c r="F3884" t="s">
        <v>95</v>
      </c>
      <c r="G3884" t="s">
        <v>68</v>
      </c>
      <c r="H3884" t="s">
        <v>96</v>
      </c>
      <c r="I3884" t="s">
        <v>52</v>
      </c>
      <c r="J3884" t="s">
        <v>34</v>
      </c>
      <c r="K3884">
        <v>5</v>
      </c>
      <c r="L3884">
        <v>89</v>
      </c>
      <c r="M3884">
        <v>0.2</v>
      </c>
      <c r="N3884">
        <v>356</v>
      </c>
      <c r="O3884">
        <v>81</v>
      </c>
      <c r="P3884" t="s">
        <v>111</v>
      </c>
      <c r="Q3884" t="s">
        <v>35</v>
      </c>
      <c r="R3884" t="s">
        <v>36</v>
      </c>
      <c r="S3884">
        <v>2.9</v>
      </c>
      <c r="T3884">
        <f>YEAR(tblOrders[[#This Row],[Order Date]])</f>
        <v>2025</v>
      </c>
      <c r="U3884" t="str">
        <f>TEXT(tblOrders[[#This Row],[Order Date]],"mmm-yyyy")</f>
        <v>May-2025</v>
      </c>
      <c r="V3884" s="4">
        <f>tblOrders[[#This Row],[Profit]]/tblOrders[[#This Row],[Sales Amount]]</f>
        <v>0.22752808988764045</v>
      </c>
      <c r="W3884" t="str">
        <f>VLOOKUP(tblOrders[[#This Row],[City]],CityRegion,2,0)</f>
        <v>South</v>
      </c>
      <c r="X3884" t="str">
        <f>VLOOKUP(tblOrders[[#This Row],[City]],lookups!A:C,3,0)</f>
        <v>Kerala</v>
      </c>
    </row>
    <row r="3885" spans="1:24" x14ac:dyDescent="0.25">
      <c r="A3885" t="s">
        <v>5946</v>
      </c>
      <c r="B3885" s="1">
        <v>45989</v>
      </c>
      <c r="C3885" t="s">
        <v>3115</v>
      </c>
      <c r="D3885" t="s">
        <v>21</v>
      </c>
      <c r="E3885" t="s">
        <v>108</v>
      </c>
      <c r="F3885" t="s">
        <v>109</v>
      </c>
      <c r="G3885" t="s">
        <v>62</v>
      </c>
      <c r="H3885" t="s">
        <v>110</v>
      </c>
      <c r="I3885" t="s">
        <v>84</v>
      </c>
      <c r="J3885" t="s">
        <v>34</v>
      </c>
      <c r="K3885">
        <v>1</v>
      </c>
      <c r="L3885">
        <v>110</v>
      </c>
      <c r="M3885">
        <v>0.1</v>
      </c>
      <c r="N3885">
        <v>99</v>
      </c>
      <c r="O3885">
        <v>31</v>
      </c>
      <c r="P3885" t="s">
        <v>28</v>
      </c>
      <c r="Q3885" t="s">
        <v>86</v>
      </c>
      <c r="R3885" t="s">
        <v>30</v>
      </c>
      <c r="S3885">
        <v>3</v>
      </c>
      <c r="T3885">
        <f>YEAR(tblOrders[[#This Row],[Order Date]])</f>
        <v>2025</v>
      </c>
      <c r="U3885" t="str">
        <f>TEXT(tblOrders[[#This Row],[Order Date]],"mmm-yyyy")</f>
        <v>Nov-2025</v>
      </c>
      <c r="V3885" s="4">
        <f>tblOrders[[#This Row],[Profit]]/tblOrders[[#This Row],[Sales Amount]]</f>
        <v>0.31313131313131315</v>
      </c>
      <c r="W3885" t="str">
        <f>VLOOKUP(tblOrders[[#This Row],[City]],CityRegion,2,0)</f>
        <v>West</v>
      </c>
      <c r="X3885" t="str">
        <f>VLOOKUP(tblOrders[[#This Row],[City]],lookups!A:C,3,0)</f>
        <v>Maharashtra</v>
      </c>
    </row>
    <row r="3886" spans="1:24" x14ac:dyDescent="0.25">
      <c r="A3886" t="s">
        <v>5947</v>
      </c>
      <c r="B3886" s="1">
        <v>45722</v>
      </c>
      <c r="C3886" t="s">
        <v>812</v>
      </c>
      <c r="D3886" t="s">
        <v>21</v>
      </c>
      <c r="E3886" t="s">
        <v>55</v>
      </c>
      <c r="F3886" t="s">
        <v>56</v>
      </c>
      <c r="G3886" t="s">
        <v>24</v>
      </c>
      <c r="H3886" t="s">
        <v>51</v>
      </c>
      <c r="I3886" t="s">
        <v>70</v>
      </c>
      <c r="J3886" t="s">
        <v>45</v>
      </c>
      <c r="K3886">
        <v>2</v>
      </c>
      <c r="L3886">
        <v>42</v>
      </c>
      <c r="M3886">
        <v>0.2</v>
      </c>
      <c r="N3886">
        <v>67.2</v>
      </c>
      <c r="O3886">
        <v>19.2</v>
      </c>
      <c r="P3886" t="s">
        <v>28</v>
      </c>
      <c r="Q3886" t="s">
        <v>86</v>
      </c>
      <c r="R3886" t="s">
        <v>30</v>
      </c>
      <c r="S3886">
        <v>3.3</v>
      </c>
      <c r="T3886">
        <f>YEAR(tblOrders[[#This Row],[Order Date]])</f>
        <v>2025</v>
      </c>
      <c r="U3886" t="str">
        <f>TEXT(tblOrders[[#This Row],[Order Date]],"mmm-yyyy")</f>
        <v>Mar-2025</v>
      </c>
      <c r="V3886" s="4">
        <f>tblOrders[[#This Row],[Profit]]/tblOrders[[#This Row],[Sales Amount]]</f>
        <v>0.2857142857142857</v>
      </c>
      <c r="W3886" t="str">
        <f>VLOOKUP(tblOrders[[#This Row],[City]],CityRegion,2,0)</f>
        <v>South</v>
      </c>
      <c r="X3886" t="str">
        <f>VLOOKUP(tblOrders[[#This Row],[City]],lookups!A:C,3,0)</f>
        <v>Telengana</v>
      </c>
    </row>
    <row r="3887" spans="1:24" x14ac:dyDescent="0.25">
      <c r="A3887" t="s">
        <v>5948</v>
      </c>
      <c r="B3887" s="1">
        <v>45981</v>
      </c>
      <c r="C3887" t="s">
        <v>727</v>
      </c>
      <c r="D3887" t="s">
        <v>39</v>
      </c>
      <c r="E3887" t="s">
        <v>114</v>
      </c>
      <c r="F3887" t="s">
        <v>115</v>
      </c>
      <c r="G3887" t="s">
        <v>42</v>
      </c>
      <c r="H3887" t="s">
        <v>116</v>
      </c>
      <c r="I3887" t="s">
        <v>26</v>
      </c>
      <c r="J3887" t="s">
        <v>34</v>
      </c>
      <c r="K3887">
        <v>1</v>
      </c>
      <c r="L3887">
        <v>12</v>
      </c>
      <c r="M3887">
        <v>0.15</v>
      </c>
      <c r="N3887">
        <v>10.199999999999999</v>
      </c>
      <c r="O3887">
        <v>4.2</v>
      </c>
      <c r="P3887" t="s">
        <v>111</v>
      </c>
      <c r="Q3887" t="s">
        <v>91</v>
      </c>
      <c r="R3887" t="s">
        <v>36</v>
      </c>
      <c r="S3887">
        <v>2.5</v>
      </c>
      <c r="T3887">
        <f>YEAR(tblOrders[[#This Row],[Order Date]])</f>
        <v>2025</v>
      </c>
      <c r="U3887" t="str">
        <f>TEXT(tblOrders[[#This Row],[Order Date]],"mmm-yyyy")</f>
        <v>Nov-2025</v>
      </c>
      <c r="V3887" s="4">
        <f>tblOrders[[#This Row],[Profit]]/tblOrders[[#This Row],[Sales Amount]]</f>
        <v>0.41176470588235298</v>
      </c>
      <c r="W3887" t="str">
        <f>VLOOKUP(tblOrders[[#This Row],[City]],CityRegion,2,0)</f>
        <v>South</v>
      </c>
      <c r="X3887" t="str">
        <f>VLOOKUP(tblOrders[[#This Row],[City]],lookups!A:C,3,0)</f>
        <v>Karnataka</v>
      </c>
    </row>
    <row r="3888" spans="1:24" x14ac:dyDescent="0.25">
      <c r="A3888" t="s">
        <v>5949</v>
      </c>
      <c r="B3888" s="1">
        <v>45982</v>
      </c>
      <c r="C3888" t="s">
        <v>4431</v>
      </c>
      <c r="D3888" t="s">
        <v>39</v>
      </c>
      <c r="E3888" t="s">
        <v>66</v>
      </c>
      <c r="F3888" t="s">
        <v>67</v>
      </c>
      <c r="G3888" t="s">
        <v>68</v>
      </c>
      <c r="H3888" t="s">
        <v>69</v>
      </c>
      <c r="I3888" t="s">
        <v>84</v>
      </c>
      <c r="J3888" t="s">
        <v>45</v>
      </c>
      <c r="K3888">
        <v>1</v>
      </c>
      <c r="L3888">
        <v>149</v>
      </c>
      <c r="M3888">
        <v>0.2</v>
      </c>
      <c r="N3888">
        <v>119.2</v>
      </c>
      <c r="O3888">
        <v>24.2</v>
      </c>
      <c r="P3888" t="s">
        <v>28</v>
      </c>
      <c r="Q3888" t="s">
        <v>86</v>
      </c>
      <c r="R3888" t="s">
        <v>36</v>
      </c>
      <c r="S3888">
        <v>4.3</v>
      </c>
      <c r="T3888">
        <f>YEAR(tblOrders[[#This Row],[Order Date]])</f>
        <v>2025</v>
      </c>
      <c r="U3888" t="str">
        <f>TEXT(tblOrders[[#This Row],[Order Date]],"mmm-yyyy")</f>
        <v>Nov-2025</v>
      </c>
      <c r="V3888" s="4">
        <f>tblOrders[[#This Row],[Profit]]/tblOrders[[#This Row],[Sales Amount]]</f>
        <v>0.2030201342281879</v>
      </c>
      <c r="W3888" t="str">
        <f>VLOOKUP(tblOrders[[#This Row],[City]],CityRegion,2,0)</f>
        <v>West</v>
      </c>
      <c r="X3888" t="str">
        <f>VLOOKUP(tblOrders[[#This Row],[City]],lookups!A:C,3,0)</f>
        <v>Maharashtra</v>
      </c>
    </row>
    <row r="3889" spans="1:24" x14ac:dyDescent="0.25">
      <c r="A3889" t="s">
        <v>5950</v>
      </c>
      <c r="B3889" s="1">
        <v>45916</v>
      </c>
      <c r="C3889" t="s">
        <v>1461</v>
      </c>
      <c r="D3889" t="s">
        <v>21</v>
      </c>
      <c r="E3889" t="s">
        <v>108</v>
      </c>
      <c r="F3889" t="s">
        <v>109</v>
      </c>
      <c r="G3889" t="s">
        <v>62</v>
      </c>
      <c r="H3889" t="s">
        <v>110</v>
      </c>
      <c r="I3889" t="s">
        <v>26</v>
      </c>
      <c r="J3889" t="s">
        <v>45</v>
      </c>
      <c r="K3889">
        <v>5</v>
      </c>
      <c r="L3889">
        <v>110</v>
      </c>
      <c r="M3889">
        <v>0.1</v>
      </c>
      <c r="N3889">
        <v>495</v>
      </c>
      <c r="O3889">
        <v>155</v>
      </c>
      <c r="P3889" t="s">
        <v>85</v>
      </c>
      <c r="Q3889" t="s">
        <v>29</v>
      </c>
      <c r="R3889" t="s">
        <v>36</v>
      </c>
      <c r="S3889">
        <v>2.7</v>
      </c>
      <c r="T3889">
        <f>YEAR(tblOrders[[#This Row],[Order Date]])</f>
        <v>2025</v>
      </c>
      <c r="U3889" t="str">
        <f>TEXT(tblOrders[[#This Row],[Order Date]],"mmm-yyyy")</f>
        <v>Sep-2025</v>
      </c>
      <c r="V3889" s="4">
        <f>tblOrders[[#This Row],[Profit]]/tblOrders[[#This Row],[Sales Amount]]</f>
        <v>0.31313131313131315</v>
      </c>
      <c r="W3889" t="str">
        <f>VLOOKUP(tblOrders[[#This Row],[City]],CityRegion,2,0)</f>
        <v>South</v>
      </c>
      <c r="X3889" t="str">
        <f>VLOOKUP(tblOrders[[#This Row],[City]],lookups!A:C,3,0)</f>
        <v>Karnataka</v>
      </c>
    </row>
    <row r="3890" spans="1:24" x14ac:dyDescent="0.25">
      <c r="A3890" t="s">
        <v>5951</v>
      </c>
      <c r="B3890" s="1">
        <v>45875</v>
      </c>
      <c r="C3890" t="s">
        <v>2222</v>
      </c>
      <c r="D3890" t="s">
        <v>39</v>
      </c>
      <c r="E3890" t="s">
        <v>49</v>
      </c>
      <c r="F3890" t="s">
        <v>50</v>
      </c>
      <c r="G3890" t="s">
        <v>24</v>
      </c>
      <c r="H3890" t="s">
        <v>51</v>
      </c>
      <c r="I3890" t="s">
        <v>26</v>
      </c>
      <c r="J3890" t="s">
        <v>45</v>
      </c>
      <c r="K3890">
        <v>2</v>
      </c>
      <c r="L3890">
        <v>85</v>
      </c>
      <c r="M3890">
        <v>0.1</v>
      </c>
      <c r="N3890">
        <v>153</v>
      </c>
      <c r="O3890">
        <v>49</v>
      </c>
      <c r="P3890" t="s">
        <v>28</v>
      </c>
      <c r="Q3890" t="s">
        <v>46</v>
      </c>
      <c r="R3890" t="s">
        <v>36</v>
      </c>
      <c r="S3890">
        <v>3.1</v>
      </c>
      <c r="T3890">
        <f>YEAR(tblOrders[[#This Row],[Order Date]])</f>
        <v>2025</v>
      </c>
      <c r="U3890" t="str">
        <f>TEXT(tblOrders[[#This Row],[Order Date]],"mmm-yyyy")</f>
        <v>Aug-2025</v>
      </c>
      <c r="V3890" s="4">
        <f>tblOrders[[#This Row],[Profit]]/tblOrders[[#This Row],[Sales Amount]]</f>
        <v>0.3202614379084967</v>
      </c>
      <c r="W3890" t="str">
        <f>VLOOKUP(tblOrders[[#This Row],[City]],CityRegion,2,0)</f>
        <v>South</v>
      </c>
      <c r="X3890" t="str">
        <f>VLOOKUP(tblOrders[[#This Row],[City]],lookups!A:C,3,0)</f>
        <v>Karnataka</v>
      </c>
    </row>
    <row r="3891" spans="1:24" x14ac:dyDescent="0.25">
      <c r="A3891" t="s">
        <v>5952</v>
      </c>
      <c r="B3891" s="1">
        <v>46006</v>
      </c>
      <c r="C3891" t="s">
        <v>5953</v>
      </c>
      <c r="D3891" t="s">
        <v>21</v>
      </c>
      <c r="E3891" t="s">
        <v>79</v>
      </c>
      <c r="F3891" t="s">
        <v>80</v>
      </c>
      <c r="G3891" t="s">
        <v>68</v>
      </c>
      <c r="H3891" t="s">
        <v>81</v>
      </c>
      <c r="I3891" t="s">
        <v>70</v>
      </c>
      <c r="J3891" t="s">
        <v>34</v>
      </c>
      <c r="K3891">
        <v>5</v>
      </c>
      <c r="L3891">
        <v>799</v>
      </c>
      <c r="M3891">
        <v>0</v>
      </c>
      <c r="N3891">
        <v>3995</v>
      </c>
      <c r="O3891">
        <v>895</v>
      </c>
      <c r="P3891" t="s">
        <v>28</v>
      </c>
      <c r="Q3891" t="s">
        <v>35</v>
      </c>
      <c r="R3891" t="s">
        <v>36</v>
      </c>
      <c r="S3891">
        <v>4.2</v>
      </c>
      <c r="T3891">
        <f>YEAR(tblOrders[[#This Row],[Order Date]])</f>
        <v>2025</v>
      </c>
      <c r="U3891" t="str">
        <f>TEXT(tblOrders[[#This Row],[Order Date]],"mmm-yyyy")</f>
        <v>Dec-2025</v>
      </c>
      <c r="V3891" s="4">
        <f>tblOrders[[#This Row],[Profit]]/tblOrders[[#This Row],[Sales Amount]]</f>
        <v>0.22403003754693368</v>
      </c>
      <c r="W3891" t="str">
        <f>VLOOKUP(tblOrders[[#This Row],[City]],CityRegion,2,0)</f>
        <v>South</v>
      </c>
      <c r="X3891" t="str">
        <f>VLOOKUP(tblOrders[[#This Row],[City]],lookups!A:C,3,0)</f>
        <v>Telengana</v>
      </c>
    </row>
    <row r="3892" spans="1:24" x14ac:dyDescent="0.25">
      <c r="A3892" t="s">
        <v>5954</v>
      </c>
      <c r="B3892" s="1">
        <v>45722</v>
      </c>
      <c r="C3892" t="s">
        <v>424</v>
      </c>
      <c r="D3892" t="s">
        <v>21</v>
      </c>
      <c r="E3892" t="s">
        <v>108</v>
      </c>
      <c r="F3892" t="s">
        <v>109</v>
      </c>
      <c r="G3892" t="s">
        <v>62</v>
      </c>
      <c r="H3892" t="s">
        <v>110</v>
      </c>
      <c r="I3892" t="s">
        <v>139</v>
      </c>
      <c r="J3892" t="s">
        <v>45</v>
      </c>
      <c r="K3892">
        <v>4</v>
      </c>
      <c r="L3892">
        <v>110</v>
      </c>
      <c r="M3892">
        <v>0.15</v>
      </c>
      <c r="N3892">
        <v>374</v>
      </c>
      <c r="O3892">
        <v>102</v>
      </c>
      <c r="P3892" t="s">
        <v>28</v>
      </c>
      <c r="Q3892" t="s">
        <v>29</v>
      </c>
      <c r="R3892" t="s">
        <v>36</v>
      </c>
      <c r="S3892">
        <v>3.3</v>
      </c>
      <c r="T3892">
        <f>YEAR(tblOrders[[#This Row],[Order Date]])</f>
        <v>2025</v>
      </c>
      <c r="U3892" t="str">
        <f>TEXT(tblOrders[[#This Row],[Order Date]],"mmm-yyyy")</f>
        <v>Mar-2025</v>
      </c>
      <c r="V3892" s="4">
        <f>tblOrders[[#This Row],[Profit]]/tblOrders[[#This Row],[Sales Amount]]</f>
        <v>0.27272727272727271</v>
      </c>
      <c r="W3892" t="str">
        <f>VLOOKUP(tblOrders[[#This Row],[City]],CityRegion,2,0)</f>
        <v>South</v>
      </c>
      <c r="X3892" t="str">
        <f>VLOOKUP(tblOrders[[#This Row],[City]],lookups!A:C,3,0)</f>
        <v>Tamil Nadu</v>
      </c>
    </row>
    <row r="3893" spans="1:24" x14ac:dyDescent="0.25">
      <c r="A3893" t="s">
        <v>5955</v>
      </c>
      <c r="B3893" s="1">
        <v>45708</v>
      </c>
      <c r="C3893" t="s">
        <v>2644</v>
      </c>
      <c r="D3893" t="s">
        <v>21</v>
      </c>
      <c r="E3893" t="s">
        <v>73</v>
      </c>
      <c r="F3893" t="s">
        <v>74</v>
      </c>
      <c r="G3893" t="s">
        <v>68</v>
      </c>
      <c r="H3893" t="s">
        <v>75</v>
      </c>
      <c r="I3893" t="s">
        <v>44</v>
      </c>
      <c r="J3893" t="s">
        <v>27</v>
      </c>
      <c r="K3893">
        <v>1</v>
      </c>
      <c r="L3893">
        <v>65</v>
      </c>
      <c r="M3893">
        <v>0.1</v>
      </c>
      <c r="N3893">
        <v>58.5</v>
      </c>
      <c r="O3893">
        <v>20.5</v>
      </c>
      <c r="P3893" t="s">
        <v>28</v>
      </c>
      <c r="Q3893" t="s">
        <v>86</v>
      </c>
      <c r="R3893" t="s">
        <v>36</v>
      </c>
      <c r="S3893">
        <v>3.6</v>
      </c>
      <c r="T3893">
        <f>YEAR(tblOrders[[#This Row],[Order Date]])</f>
        <v>2025</v>
      </c>
      <c r="U3893" t="str">
        <f>TEXT(tblOrders[[#This Row],[Order Date]],"mmm-yyyy")</f>
        <v>Feb-2025</v>
      </c>
      <c r="V3893" s="4">
        <f>tblOrders[[#This Row],[Profit]]/tblOrders[[#This Row],[Sales Amount]]</f>
        <v>0.3504273504273504</v>
      </c>
      <c r="W3893" t="str">
        <f>VLOOKUP(tblOrders[[#This Row],[City]],CityRegion,2,0)</f>
        <v>South</v>
      </c>
      <c r="X3893" t="str">
        <f>VLOOKUP(tblOrders[[#This Row],[City]],lookups!A:C,3,0)</f>
        <v>Kerala</v>
      </c>
    </row>
    <row r="3894" spans="1:24" x14ac:dyDescent="0.25">
      <c r="A3894" t="s">
        <v>5956</v>
      </c>
      <c r="B3894" s="1">
        <v>45697</v>
      </c>
      <c r="C3894" t="s">
        <v>5652</v>
      </c>
      <c r="D3894" t="s">
        <v>39</v>
      </c>
      <c r="E3894" t="s">
        <v>55</v>
      </c>
      <c r="F3894" t="s">
        <v>56</v>
      </c>
      <c r="G3894" t="s">
        <v>24</v>
      </c>
      <c r="H3894" t="s">
        <v>51</v>
      </c>
      <c r="I3894" t="s">
        <v>44</v>
      </c>
      <c r="J3894" t="s">
        <v>45</v>
      </c>
      <c r="K3894">
        <v>3</v>
      </c>
      <c r="L3894">
        <v>42</v>
      </c>
      <c r="M3894">
        <v>0.1</v>
      </c>
      <c r="N3894">
        <v>113.4</v>
      </c>
      <c r="O3894">
        <v>41.4</v>
      </c>
      <c r="P3894" t="s">
        <v>111</v>
      </c>
      <c r="Q3894" t="s">
        <v>86</v>
      </c>
      <c r="R3894" t="s">
        <v>30</v>
      </c>
      <c r="S3894">
        <v>4.9000000000000004</v>
      </c>
      <c r="T3894">
        <f>YEAR(tblOrders[[#This Row],[Order Date]])</f>
        <v>2025</v>
      </c>
      <c r="U3894" t="str">
        <f>TEXT(tblOrders[[#This Row],[Order Date]],"mmm-yyyy")</f>
        <v>Feb-2025</v>
      </c>
      <c r="V3894" s="4">
        <f>tblOrders[[#This Row],[Profit]]/tblOrders[[#This Row],[Sales Amount]]</f>
        <v>0.36507936507936506</v>
      </c>
      <c r="W3894" t="str">
        <f>VLOOKUP(tblOrders[[#This Row],[City]],CityRegion,2,0)</f>
        <v>South</v>
      </c>
      <c r="X3894" t="str">
        <f>VLOOKUP(tblOrders[[#This Row],[City]],lookups!A:C,3,0)</f>
        <v>Kerala</v>
      </c>
    </row>
    <row r="3895" spans="1:24" x14ac:dyDescent="0.25">
      <c r="A3895" t="s">
        <v>5957</v>
      </c>
      <c r="B3895" s="1">
        <v>45748</v>
      </c>
      <c r="C3895" t="s">
        <v>225</v>
      </c>
      <c r="D3895" t="s">
        <v>21</v>
      </c>
      <c r="E3895" t="s">
        <v>60</v>
      </c>
      <c r="F3895" t="s">
        <v>61</v>
      </c>
      <c r="G3895" t="s">
        <v>62</v>
      </c>
      <c r="H3895" t="s">
        <v>63</v>
      </c>
      <c r="I3895" t="s">
        <v>33</v>
      </c>
      <c r="J3895" t="s">
        <v>45</v>
      </c>
      <c r="K3895">
        <v>3</v>
      </c>
      <c r="L3895">
        <v>45</v>
      </c>
      <c r="M3895">
        <v>0</v>
      </c>
      <c r="N3895">
        <v>135</v>
      </c>
      <c r="O3895">
        <v>57</v>
      </c>
      <c r="P3895" t="s">
        <v>28</v>
      </c>
      <c r="Q3895" t="s">
        <v>46</v>
      </c>
      <c r="R3895" t="s">
        <v>36</v>
      </c>
      <c r="S3895">
        <v>3.4</v>
      </c>
      <c r="T3895">
        <f>YEAR(tblOrders[[#This Row],[Order Date]])</f>
        <v>2025</v>
      </c>
      <c r="U3895" t="str">
        <f>TEXT(tblOrders[[#This Row],[Order Date]],"mmm-yyyy")</f>
        <v>Apr-2025</v>
      </c>
      <c r="V3895" s="4">
        <f>tblOrders[[#This Row],[Profit]]/tblOrders[[#This Row],[Sales Amount]]</f>
        <v>0.42222222222222222</v>
      </c>
      <c r="W3895" t="str">
        <f>VLOOKUP(tblOrders[[#This Row],[City]],CityRegion,2,0)</f>
        <v>North</v>
      </c>
      <c r="X3895" t="str">
        <f>VLOOKUP(tblOrders[[#This Row],[City]],lookups!A:C,3,0)</f>
        <v>Delhi</v>
      </c>
    </row>
    <row r="3896" spans="1:24" x14ac:dyDescent="0.25">
      <c r="A3896" t="s">
        <v>5958</v>
      </c>
      <c r="B3896" s="1">
        <v>46020</v>
      </c>
      <c r="C3896" t="s">
        <v>695</v>
      </c>
      <c r="D3896" t="s">
        <v>39</v>
      </c>
      <c r="E3896" t="s">
        <v>94</v>
      </c>
      <c r="F3896" t="s">
        <v>95</v>
      </c>
      <c r="G3896" t="s">
        <v>68</v>
      </c>
      <c r="H3896" t="s">
        <v>96</v>
      </c>
      <c r="I3896" t="s">
        <v>52</v>
      </c>
      <c r="J3896" t="s">
        <v>45</v>
      </c>
      <c r="K3896">
        <v>2</v>
      </c>
      <c r="L3896">
        <v>89</v>
      </c>
      <c r="M3896">
        <v>0.15</v>
      </c>
      <c r="N3896">
        <v>151.30000000000001</v>
      </c>
      <c r="O3896">
        <v>41.3</v>
      </c>
      <c r="P3896" t="s">
        <v>28</v>
      </c>
      <c r="Q3896" t="s">
        <v>29</v>
      </c>
      <c r="R3896" t="s">
        <v>30</v>
      </c>
      <c r="S3896">
        <v>2.5</v>
      </c>
      <c r="T3896">
        <f>YEAR(tblOrders[[#This Row],[Order Date]])</f>
        <v>2025</v>
      </c>
      <c r="U3896" t="str">
        <f>TEXT(tblOrders[[#This Row],[Order Date]],"mmm-yyyy")</f>
        <v>Dec-2025</v>
      </c>
      <c r="V3896" s="4">
        <f>tblOrders[[#This Row],[Profit]]/tblOrders[[#This Row],[Sales Amount]]</f>
        <v>0.27296761401189684</v>
      </c>
      <c r="W3896" t="str">
        <f>VLOOKUP(tblOrders[[#This Row],[City]],CityRegion,2,0)</f>
        <v>South</v>
      </c>
      <c r="X3896" t="str">
        <f>VLOOKUP(tblOrders[[#This Row],[City]],lookups!A:C,3,0)</f>
        <v>Kerala</v>
      </c>
    </row>
    <row r="3897" spans="1:24" x14ac:dyDescent="0.25">
      <c r="A3897" t="s">
        <v>5959</v>
      </c>
      <c r="B3897" s="1">
        <v>46012</v>
      </c>
      <c r="C3897" t="s">
        <v>5960</v>
      </c>
      <c r="D3897" t="s">
        <v>21</v>
      </c>
      <c r="E3897" t="s">
        <v>101</v>
      </c>
      <c r="F3897" t="s">
        <v>102</v>
      </c>
      <c r="G3897" t="s">
        <v>24</v>
      </c>
      <c r="H3897" t="s">
        <v>103</v>
      </c>
      <c r="I3897" t="s">
        <v>70</v>
      </c>
      <c r="J3897" t="s">
        <v>27</v>
      </c>
      <c r="K3897">
        <v>1</v>
      </c>
      <c r="L3897">
        <v>120</v>
      </c>
      <c r="M3897">
        <v>0.2</v>
      </c>
      <c r="N3897">
        <v>96</v>
      </c>
      <c r="O3897">
        <v>18</v>
      </c>
      <c r="P3897" t="s">
        <v>28</v>
      </c>
      <c r="Q3897" t="s">
        <v>91</v>
      </c>
      <c r="R3897" t="s">
        <v>30</v>
      </c>
      <c r="S3897">
        <v>2.6</v>
      </c>
      <c r="T3897">
        <f>YEAR(tblOrders[[#This Row],[Order Date]])</f>
        <v>2025</v>
      </c>
      <c r="U3897" t="str">
        <f>TEXT(tblOrders[[#This Row],[Order Date]],"mmm-yyyy")</f>
        <v>Dec-2025</v>
      </c>
      <c r="V3897" s="4">
        <f>tblOrders[[#This Row],[Profit]]/tblOrders[[#This Row],[Sales Amount]]</f>
        <v>0.1875</v>
      </c>
      <c r="W3897" t="str">
        <f>VLOOKUP(tblOrders[[#This Row],[City]],CityRegion,2,0)</f>
        <v>South</v>
      </c>
      <c r="X3897" t="str">
        <f>VLOOKUP(tblOrders[[#This Row],[City]],lookups!A:C,3,0)</f>
        <v>Telengana</v>
      </c>
    </row>
    <row r="3898" spans="1:24" x14ac:dyDescent="0.25">
      <c r="A3898" t="s">
        <v>5961</v>
      </c>
      <c r="B3898" s="1">
        <v>45969</v>
      </c>
      <c r="C3898" t="s">
        <v>2414</v>
      </c>
      <c r="D3898" t="s">
        <v>21</v>
      </c>
      <c r="E3898" t="s">
        <v>114</v>
      </c>
      <c r="F3898" t="s">
        <v>115</v>
      </c>
      <c r="G3898" t="s">
        <v>42</v>
      </c>
      <c r="H3898" t="s">
        <v>116</v>
      </c>
      <c r="I3898" t="s">
        <v>26</v>
      </c>
      <c r="J3898" t="s">
        <v>34</v>
      </c>
      <c r="K3898">
        <v>4</v>
      </c>
      <c r="L3898">
        <v>12</v>
      </c>
      <c r="M3898">
        <v>0.05</v>
      </c>
      <c r="N3898">
        <v>45.6</v>
      </c>
      <c r="O3898">
        <v>21.6</v>
      </c>
      <c r="P3898" t="s">
        <v>28</v>
      </c>
      <c r="Q3898" t="s">
        <v>91</v>
      </c>
      <c r="R3898" t="s">
        <v>36</v>
      </c>
      <c r="S3898">
        <v>4.9000000000000004</v>
      </c>
      <c r="T3898">
        <f>YEAR(tblOrders[[#This Row],[Order Date]])</f>
        <v>2025</v>
      </c>
      <c r="U3898" t="str">
        <f>TEXT(tblOrders[[#This Row],[Order Date]],"mmm-yyyy")</f>
        <v>Nov-2025</v>
      </c>
      <c r="V3898" s="4">
        <f>tblOrders[[#This Row],[Profit]]/tblOrders[[#This Row],[Sales Amount]]</f>
        <v>0.47368421052631582</v>
      </c>
      <c r="W3898" t="str">
        <f>VLOOKUP(tblOrders[[#This Row],[City]],CityRegion,2,0)</f>
        <v>South</v>
      </c>
      <c r="X3898" t="str">
        <f>VLOOKUP(tblOrders[[#This Row],[City]],lookups!A:C,3,0)</f>
        <v>Karnataka</v>
      </c>
    </row>
    <row r="3899" spans="1:24" x14ac:dyDescent="0.25">
      <c r="A3899" t="s">
        <v>5962</v>
      </c>
      <c r="B3899" s="1">
        <v>45865</v>
      </c>
      <c r="C3899" t="s">
        <v>5482</v>
      </c>
      <c r="D3899" t="s">
        <v>39</v>
      </c>
      <c r="E3899" t="s">
        <v>101</v>
      </c>
      <c r="F3899" t="s">
        <v>102</v>
      </c>
      <c r="G3899" t="s">
        <v>24</v>
      </c>
      <c r="H3899" t="s">
        <v>103</v>
      </c>
      <c r="I3899" t="s">
        <v>130</v>
      </c>
      <c r="J3899" t="s">
        <v>27</v>
      </c>
      <c r="K3899">
        <v>1</v>
      </c>
      <c r="L3899">
        <v>120</v>
      </c>
      <c r="M3899">
        <v>0.1</v>
      </c>
      <c r="N3899">
        <v>108</v>
      </c>
      <c r="O3899">
        <v>30</v>
      </c>
      <c r="P3899" t="s">
        <v>28</v>
      </c>
      <c r="Q3899" t="s">
        <v>86</v>
      </c>
      <c r="R3899" t="s">
        <v>30</v>
      </c>
      <c r="S3899">
        <v>4.5</v>
      </c>
      <c r="T3899">
        <f>YEAR(tblOrders[[#This Row],[Order Date]])</f>
        <v>2025</v>
      </c>
      <c r="U3899" t="str">
        <f>TEXT(tblOrders[[#This Row],[Order Date]],"mmm-yyyy")</f>
        <v>Jul-2025</v>
      </c>
      <c r="V3899" s="4">
        <f>tblOrders[[#This Row],[Profit]]/tblOrders[[#This Row],[Sales Amount]]</f>
        <v>0.27777777777777779</v>
      </c>
      <c r="W3899" t="str">
        <f>VLOOKUP(tblOrders[[#This Row],[City]],CityRegion,2,0)</f>
        <v>West</v>
      </c>
      <c r="X3899" t="str">
        <f>VLOOKUP(tblOrders[[#This Row],[City]],lookups!A:C,3,0)</f>
        <v>Maharashtra</v>
      </c>
    </row>
    <row r="3900" spans="1:24" x14ac:dyDescent="0.25">
      <c r="A3900" t="s">
        <v>5963</v>
      </c>
      <c r="B3900" s="1">
        <v>45678</v>
      </c>
      <c r="C3900" t="s">
        <v>4232</v>
      </c>
      <c r="D3900" t="s">
        <v>21</v>
      </c>
      <c r="E3900" t="s">
        <v>108</v>
      </c>
      <c r="F3900" t="s">
        <v>109</v>
      </c>
      <c r="G3900" t="s">
        <v>62</v>
      </c>
      <c r="H3900" t="s">
        <v>110</v>
      </c>
      <c r="I3900" t="s">
        <v>84</v>
      </c>
      <c r="J3900" t="s">
        <v>34</v>
      </c>
      <c r="K3900">
        <v>1</v>
      </c>
      <c r="L3900">
        <v>110</v>
      </c>
      <c r="M3900">
        <v>0.05</v>
      </c>
      <c r="N3900">
        <v>104.5</v>
      </c>
      <c r="O3900">
        <v>36.5</v>
      </c>
      <c r="P3900" t="s">
        <v>85</v>
      </c>
      <c r="Q3900" t="s">
        <v>46</v>
      </c>
      <c r="R3900" t="s">
        <v>36</v>
      </c>
      <c r="S3900">
        <v>3.2</v>
      </c>
      <c r="T3900">
        <f>YEAR(tblOrders[[#This Row],[Order Date]])</f>
        <v>2025</v>
      </c>
      <c r="U3900" t="str">
        <f>TEXT(tblOrders[[#This Row],[Order Date]],"mmm-yyyy")</f>
        <v>Jan-2025</v>
      </c>
      <c r="V3900" s="4">
        <f>tblOrders[[#This Row],[Profit]]/tblOrders[[#This Row],[Sales Amount]]</f>
        <v>0.34928229665071769</v>
      </c>
      <c r="W3900" t="str">
        <f>VLOOKUP(tblOrders[[#This Row],[City]],CityRegion,2,0)</f>
        <v>West</v>
      </c>
      <c r="X3900" t="str">
        <f>VLOOKUP(tblOrders[[#This Row],[City]],lookups!A:C,3,0)</f>
        <v>Maharashtra</v>
      </c>
    </row>
    <row r="3901" spans="1:24" x14ac:dyDescent="0.25">
      <c r="A3901" t="s">
        <v>5964</v>
      </c>
      <c r="B3901" s="1">
        <v>45812</v>
      </c>
      <c r="C3901" t="s">
        <v>2377</v>
      </c>
      <c r="D3901" t="s">
        <v>21</v>
      </c>
      <c r="E3901" t="s">
        <v>79</v>
      </c>
      <c r="F3901" t="s">
        <v>80</v>
      </c>
      <c r="G3901" t="s">
        <v>68</v>
      </c>
      <c r="H3901" t="s">
        <v>81</v>
      </c>
      <c r="I3901" t="s">
        <v>84</v>
      </c>
      <c r="J3901" t="s">
        <v>45</v>
      </c>
      <c r="K3901">
        <v>4</v>
      </c>
      <c r="L3901">
        <v>799</v>
      </c>
      <c r="M3901">
        <v>0.1</v>
      </c>
      <c r="N3901">
        <v>2876.4</v>
      </c>
      <c r="O3901">
        <v>396.4</v>
      </c>
      <c r="P3901" t="s">
        <v>28</v>
      </c>
      <c r="Q3901" t="s">
        <v>29</v>
      </c>
      <c r="R3901" t="s">
        <v>36</v>
      </c>
      <c r="S3901">
        <v>3.4</v>
      </c>
      <c r="T3901">
        <f>YEAR(tblOrders[[#This Row],[Order Date]])</f>
        <v>2025</v>
      </c>
      <c r="U3901" t="str">
        <f>TEXT(tblOrders[[#This Row],[Order Date]],"mmm-yyyy")</f>
        <v>Jun-2025</v>
      </c>
      <c r="V3901" s="4">
        <f>tblOrders[[#This Row],[Profit]]/tblOrders[[#This Row],[Sales Amount]]</f>
        <v>0.13781115282992629</v>
      </c>
      <c r="W3901" t="str">
        <f>VLOOKUP(tblOrders[[#This Row],[City]],CityRegion,2,0)</f>
        <v>West</v>
      </c>
      <c r="X3901" t="str">
        <f>VLOOKUP(tblOrders[[#This Row],[City]],lookups!A:C,3,0)</f>
        <v>Maharashtra</v>
      </c>
    </row>
    <row r="3902" spans="1:24" x14ac:dyDescent="0.25">
      <c r="A3902" t="s">
        <v>5965</v>
      </c>
      <c r="B3902" s="1">
        <v>45796</v>
      </c>
      <c r="C3902" t="s">
        <v>5832</v>
      </c>
      <c r="D3902" t="s">
        <v>21</v>
      </c>
      <c r="E3902" t="s">
        <v>114</v>
      </c>
      <c r="F3902" t="s">
        <v>115</v>
      </c>
      <c r="G3902" t="s">
        <v>42</v>
      </c>
      <c r="H3902" t="s">
        <v>116</v>
      </c>
      <c r="I3902" t="s">
        <v>76</v>
      </c>
      <c r="J3902" t="s">
        <v>45</v>
      </c>
      <c r="K3902">
        <v>5</v>
      </c>
      <c r="L3902">
        <v>12</v>
      </c>
      <c r="M3902">
        <v>0.2</v>
      </c>
      <c r="N3902">
        <v>48</v>
      </c>
      <c r="O3902">
        <v>18</v>
      </c>
      <c r="P3902" t="s">
        <v>28</v>
      </c>
      <c r="Q3902" t="s">
        <v>29</v>
      </c>
      <c r="R3902" t="s">
        <v>36</v>
      </c>
      <c r="S3902">
        <v>2.8</v>
      </c>
      <c r="T3902">
        <f>YEAR(tblOrders[[#This Row],[Order Date]])</f>
        <v>2025</v>
      </c>
      <c r="U3902" t="str">
        <f>TEXT(tblOrders[[#This Row],[Order Date]],"mmm-yyyy")</f>
        <v>May-2025</v>
      </c>
      <c r="V3902" s="4">
        <f>tblOrders[[#This Row],[Profit]]/tblOrders[[#This Row],[Sales Amount]]</f>
        <v>0.375</v>
      </c>
      <c r="W3902" t="str">
        <f>VLOOKUP(tblOrders[[#This Row],[City]],CityRegion,2,0)</f>
        <v>South</v>
      </c>
      <c r="X3902" t="str">
        <f>VLOOKUP(tblOrders[[#This Row],[City]],lookups!A:C,3,0)</f>
        <v>Kerala</v>
      </c>
    </row>
    <row r="3903" spans="1:24" x14ac:dyDescent="0.25">
      <c r="A3903" t="s">
        <v>5966</v>
      </c>
      <c r="B3903" s="1">
        <v>45878</v>
      </c>
      <c r="C3903" t="s">
        <v>612</v>
      </c>
      <c r="D3903" t="s">
        <v>21</v>
      </c>
      <c r="E3903" t="s">
        <v>49</v>
      </c>
      <c r="F3903" t="s">
        <v>50</v>
      </c>
      <c r="G3903" t="s">
        <v>24</v>
      </c>
      <c r="H3903" t="s">
        <v>51</v>
      </c>
      <c r="I3903" t="s">
        <v>33</v>
      </c>
      <c r="J3903" t="s">
        <v>27</v>
      </c>
      <c r="K3903">
        <v>1</v>
      </c>
      <c r="L3903">
        <v>85</v>
      </c>
      <c r="M3903">
        <v>0</v>
      </c>
      <c r="N3903">
        <v>85</v>
      </c>
      <c r="O3903">
        <v>33</v>
      </c>
      <c r="P3903" t="s">
        <v>111</v>
      </c>
      <c r="Q3903" t="s">
        <v>91</v>
      </c>
      <c r="R3903" t="s">
        <v>36</v>
      </c>
      <c r="S3903">
        <v>4.0999999999999996</v>
      </c>
      <c r="T3903">
        <f>YEAR(tblOrders[[#This Row],[Order Date]])</f>
        <v>2025</v>
      </c>
      <c r="U3903" t="str">
        <f>TEXT(tblOrders[[#This Row],[Order Date]],"mmm-yyyy")</f>
        <v>Aug-2025</v>
      </c>
      <c r="V3903" s="4">
        <f>tblOrders[[#This Row],[Profit]]/tblOrders[[#This Row],[Sales Amount]]</f>
        <v>0.38823529411764707</v>
      </c>
      <c r="W3903" t="str">
        <f>VLOOKUP(tblOrders[[#This Row],[City]],CityRegion,2,0)</f>
        <v>North</v>
      </c>
      <c r="X3903" t="str">
        <f>VLOOKUP(tblOrders[[#This Row],[City]],lookups!A:C,3,0)</f>
        <v>Delhi</v>
      </c>
    </row>
    <row r="3904" spans="1:24" x14ac:dyDescent="0.25">
      <c r="A3904" t="s">
        <v>5967</v>
      </c>
      <c r="B3904" s="1">
        <v>45815</v>
      </c>
      <c r="C3904" t="s">
        <v>4589</v>
      </c>
      <c r="D3904" t="s">
        <v>21</v>
      </c>
      <c r="E3904" t="s">
        <v>94</v>
      </c>
      <c r="F3904" t="s">
        <v>95</v>
      </c>
      <c r="G3904" t="s">
        <v>68</v>
      </c>
      <c r="H3904" t="s">
        <v>96</v>
      </c>
      <c r="I3904" t="s">
        <v>76</v>
      </c>
      <c r="J3904" t="s">
        <v>45</v>
      </c>
      <c r="K3904">
        <v>1</v>
      </c>
      <c r="L3904">
        <v>89</v>
      </c>
      <c r="M3904">
        <v>0.2</v>
      </c>
      <c r="N3904">
        <v>71.2</v>
      </c>
      <c r="O3904">
        <v>16.2</v>
      </c>
      <c r="P3904" t="s">
        <v>28</v>
      </c>
      <c r="Q3904" t="s">
        <v>91</v>
      </c>
      <c r="R3904" t="s">
        <v>36</v>
      </c>
      <c r="S3904">
        <v>2.9</v>
      </c>
      <c r="T3904">
        <f>YEAR(tblOrders[[#This Row],[Order Date]])</f>
        <v>2025</v>
      </c>
      <c r="U3904" t="str">
        <f>TEXT(tblOrders[[#This Row],[Order Date]],"mmm-yyyy")</f>
        <v>Jun-2025</v>
      </c>
      <c r="V3904" s="4">
        <f>tblOrders[[#This Row],[Profit]]/tblOrders[[#This Row],[Sales Amount]]</f>
        <v>0.22752808988764042</v>
      </c>
      <c r="W3904" t="str">
        <f>VLOOKUP(tblOrders[[#This Row],[City]],CityRegion,2,0)</f>
        <v>South</v>
      </c>
      <c r="X3904" t="str">
        <f>VLOOKUP(tblOrders[[#This Row],[City]],lookups!A:C,3,0)</f>
        <v>Kerala</v>
      </c>
    </row>
    <row r="3905" spans="1:24" x14ac:dyDescent="0.25">
      <c r="A3905" t="s">
        <v>5968</v>
      </c>
      <c r="B3905" s="1">
        <v>45717</v>
      </c>
      <c r="C3905" t="s">
        <v>309</v>
      </c>
      <c r="D3905" t="s">
        <v>39</v>
      </c>
      <c r="E3905" t="s">
        <v>40</v>
      </c>
      <c r="F3905" t="s">
        <v>41</v>
      </c>
      <c r="G3905" t="s">
        <v>42</v>
      </c>
      <c r="H3905" t="s">
        <v>43</v>
      </c>
      <c r="I3905" t="s">
        <v>139</v>
      </c>
      <c r="J3905" t="s">
        <v>27</v>
      </c>
      <c r="K3905">
        <v>5</v>
      </c>
      <c r="L3905">
        <v>18</v>
      </c>
      <c r="M3905">
        <v>0.2</v>
      </c>
      <c r="N3905">
        <v>72</v>
      </c>
      <c r="O3905">
        <v>27</v>
      </c>
      <c r="P3905" t="s">
        <v>28</v>
      </c>
      <c r="Q3905" t="s">
        <v>29</v>
      </c>
      <c r="R3905" t="s">
        <v>30</v>
      </c>
      <c r="S3905">
        <v>3.1</v>
      </c>
      <c r="T3905">
        <f>YEAR(tblOrders[[#This Row],[Order Date]])</f>
        <v>2025</v>
      </c>
      <c r="U3905" t="str">
        <f>TEXT(tblOrders[[#This Row],[Order Date]],"mmm-yyyy")</f>
        <v>Mar-2025</v>
      </c>
      <c r="V3905" s="4">
        <f>tblOrders[[#This Row],[Profit]]/tblOrders[[#This Row],[Sales Amount]]</f>
        <v>0.375</v>
      </c>
      <c r="W3905" t="str">
        <f>VLOOKUP(tblOrders[[#This Row],[City]],CityRegion,2,0)</f>
        <v>South</v>
      </c>
      <c r="X3905" t="str">
        <f>VLOOKUP(tblOrders[[#This Row],[City]],lookups!A:C,3,0)</f>
        <v>Tamil Nadu</v>
      </c>
    </row>
    <row r="3906" spans="1:24" x14ac:dyDescent="0.25">
      <c r="A3906" t="s">
        <v>5969</v>
      </c>
      <c r="B3906" s="1">
        <v>45690</v>
      </c>
      <c r="C3906" t="s">
        <v>5970</v>
      </c>
      <c r="D3906" t="s">
        <v>21</v>
      </c>
      <c r="E3906" t="s">
        <v>79</v>
      </c>
      <c r="F3906" t="s">
        <v>80</v>
      </c>
      <c r="G3906" t="s">
        <v>68</v>
      </c>
      <c r="H3906" t="s">
        <v>81</v>
      </c>
      <c r="I3906" t="s">
        <v>130</v>
      </c>
      <c r="J3906" t="s">
        <v>34</v>
      </c>
      <c r="K3906">
        <v>5</v>
      </c>
      <c r="L3906">
        <v>799</v>
      </c>
      <c r="M3906">
        <v>0.05</v>
      </c>
      <c r="N3906">
        <v>3795.25</v>
      </c>
      <c r="O3906">
        <v>695.25</v>
      </c>
      <c r="P3906" t="s">
        <v>111</v>
      </c>
      <c r="Q3906" t="s">
        <v>86</v>
      </c>
      <c r="R3906" t="s">
        <v>30</v>
      </c>
      <c r="S3906">
        <v>2.5</v>
      </c>
      <c r="T3906">
        <f>YEAR(tblOrders[[#This Row],[Order Date]])</f>
        <v>2025</v>
      </c>
      <c r="U3906" t="str">
        <f>TEXT(tblOrders[[#This Row],[Order Date]],"mmm-yyyy")</f>
        <v>Feb-2025</v>
      </c>
      <c r="V3906" s="4">
        <f>tblOrders[[#This Row],[Profit]]/tblOrders[[#This Row],[Sales Amount]]</f>
        <v>0.18318951320729859</v>
      </c>
      <c r="W3906" t="str">
        <f>VLOOKUP(tblOrders[[#This Row],[City]],CityRegion,2,0)</f>
        <v>West</v>
      </c>
      <c r="X3906" t="str">
        <f>VLOOKUP(tblOrders[[#This Row],[City]],lookups!A:C,3,0)</f>
        <v>Maharashtra</v>
      </c>
    </row>
    <row r="3907" spans="1:24" x14ac:dyDescent="0.25">
      <c r="A3907" t="s">
        <v>5971</v>
      </c>
      <c r="B3907" s="1">
        <v>45838</v>
      </c>
      <c r="C3907" t="s">
        <v>575</v>
      </c>
      <c r="D3907" t="s">
        <v>39</v>
      </c>
      <c r="E3907" t="s">
        <v>73</v>
      </c>
      <c r="F3907" t="s">
        <v>74</v>
      </c>
      <c r="G3907" t="s">
        <v>68</v>
      </c>
      <c r="H3907" t="s">
        <v>75</v>
      </c>
      <c r="I3907" t="s">
        <v>130</v>
      </c>
      <c r="J3907" t="s">
        <v>34</v>
      </c>
      <c r="K3907">
        <v>3</v>
      </c>
      <c r="L3907">
        <v>65</v>
      </c>
      <c r="M3907">
        <v>0.15</v>
      </c>
      <c r="N3907">
        <v>165.75</v>
      </c>
      <c r="O3907">
        <v>51.75</v>
      </c>
      <c r="P3907" t="s">
        <v>28</v>
      </c>
      <c r="Q3907" t="s">
        <v>46</v>
      </c>
      <c r="R3907" t="s">
        <v>36</v>
      </c>
      <c r="S3907">
        <v>4.4000000000000004</v>
      </c>
      <c r="T3907">
        <f>YEAR(tblOrders[[#This Row],[Order Date]])</f>
        <v>2025</v>
      </c>
      <c r="U3907" t="str">
        <f>TEXT(tblOrders[[#This Row],[Order Date]],"mmm-yyyy")</f>
        <v>Jun-2025</v>
      </c>
      <c r="V3907" s="4">
        <f>tblOrders[[#This Row],[Profit]]/tblOrders[[#This Row],[Sales Amount]]</f>
        <v>0.31221719457013575</v>
      </c>
      <c r="W3907" t="str">
        <f>VLOOKUP(tblOrders[[#This Row],[City]],CityRegion,2,0)</f>
        <v>West</v>
      </c>
      <c r="X3907" t="str">
        <f>VLOOKUP(tblOrders[[#This Row],[City]],lookups!A:C,3,0)</f>
        <v>Maharashtra</v>
      </c>
    </row>
    <row r="3908" spans="1:24" x14ac:dyDescent="0.25">
      <c r="A3908" t="s">
        <v>5972</v>
      </c>
      <c r="B3908" s="1">
        <v>45785</v>
      </c>
      <c r="C3908" t="s">
        <v>1729</v>
      </c>
      <c r="D3908" t="s">
        <v>21</v>
      </c>
      <c r="E3908" t="s">
        <v>40</v>
      </c>
      <c r="F3908" t="s">
        <v>41</v>
      </c>
      <c r="G3908" t="s">
        <v>42</v>
      </c>
      <c r="H3908" t="s">
        <v>43</v>
      </c>
      <c r="I3908" t="s">
        <v>44</v>
      </c>
      <c r="J3908" t="s">
        <v>34</v>
      </c>
      <c r="K3908">
        <v>4</v>
      </c>
      <c r="L3908">
        <v>18</v>
      </c>
      <c r="M3908">
        <v>0.2</v>
      </c>
      <c r="N3908">
        <v>57.6</v>
      </c>
      <c r="O3908">
        <v>21.6</v>
      </c>
      <c r="P3908" t="s">
        <v>28</v>
      </c>
      <c r="Q3908" t="s">
        <v>91</v>
      </c>
      <c r="R3908" t="s">
        <v>30</v>
      </c>
      <c r="S3908">
        <v>4.0999999999999996</v>
      </c>
      <c r="T3908">
        <f>YEAR(tblOrders[[#This Row],[Order Date]])</f>
        <v>2025</v>
      </c>
      <c r="U3908" t="str">
        <f>TEXT(tblOrders[[#This Row],[Order Date]],"mmm-yyyy")</f>
        <v>May-2025</v>
      </c>
      <c r="V3908" s="4">
        <f>tblOrders[[#This Row],[Profit]]/tblOrders[[#This Row],[Sales Amount]]</f>
        <v>0.375</v>
      </c>
      <c r="W3908" t="str">
        <f>VLOOKUP(tblOrders[[#This Row],[City]],CityRegion,2,0)</f>
        <v>South</v>
      </c>
      <c r="X3908" t="str">
        <f>VLOOKUP(tblOrders[[#This Row],[City]],lookups!A:C,3,0)</f>
        <v>Kerala</v>
      </c>
    </row>
    <row r="3909" spans="1:24" x14ac:dyDescent="0.25">
      <c r="A3909" t="s">
        <v>5973</v>
      </c>
      <c r="B3909" s="1">
        <v>45975</v>
      </c>
      <c r="C3909" t="s">
        <v>3288</v>
      </c>
      <c r="D3909" t="s">
        <v>21</v>
      </c>
      <c r="E3909" t="s">
        <v>49</v>
      </c>
      <c r="F3909" t="s">
        <v>50</v>
      </c>
      <c r="G3909" t="s">
        <v>24</v>
      </c>
      <c r="H3909" t="s">
        <v>51</v>
      </c>
      <c r="I3909" t="s">
        <v>33</v>
      </c>
      <c r="J3909" t="s">
        <v>45</v>
      </c>
      <c r="K3909">
        <v>4</v>
      </c>
      <c r="L3909">
        <v>85</v>
      </c>
      <c r="M3909">
        <v>0.05</v>
      </c>
      <c r="N3909">
        <v>323</v>
      </c>
      <c r="O3909">
        <v>115</v>
      </c>
      <c r="P3909" t="s">
        <v>28</v>
      </c>
      <c r="Q3909" t="s">
        <v>86</v>
      </c>
      <c r="R3909" t="s">
        <v>30</v>
      </c>
      <c r="S3909">
        <v>4</v>
      </c>
      <c r="T3909">
        <f>YEAR(tblOrders[[#This Row],[Order Date]])</f>
        <v>2025</v>
      </c>
      <c r="U3909" t="str">
        <f>TEXT(tblOrders[[#This Row],[Order Date]],"mmm-yyyy")</f>
        <v>Nov-2025</v>
      </c>
      <c r="V3909" s="4">
        <f>tblOrders[[#This Row],[Profit]]/tblOrders[[#This Row],[Sales Amount]]</f>
        <v>0.35603715170278638</v>
      </c>
      <c r="W3909" t="str">
        <f>VLOOKUP(tblOrders[[#This Row],[City]],CityRegion,2,0)</f>
        <v>North</v>
      </c>
      <c r="X3909" t="str">
        <f>VLOOKUP(tblOrders[[#This Row],[City]],lookups!A:C,3,0)</f>
        <v>Delhi</v>
      </c>
    </row>
    <row r="3910" spans="1:24" x14ac:dyDescent="0.25">
      <c r="A3910" t="s">
        <v>5974</v>
      </c>
      <c r="B3910" s="1">
        <v>45836</v>
      </c>
      <c r="C3910" t="s">
        <v>742</v>
      </c>
      <c r="D3910" t="s">
        <v>21</v>
      </c>
      <c r="E3910" t="s">
        <v>55</v>
      </c>
      <c r="F3910" t="s">
        <v>56</v>
      </c>
      <c r="G3910" t="s">
        <v>24</v>
      </c>
      <c r="H3910" t="s">
        <v>51</v>
      </c>
      <c r="I3910" t="s">
        <v>84</v>
      </c>
      <c r="J3910" t="s">
        <v>45</v>
      </c>
      <c r="K3910">
        <v>1</v>
      </c>
      <c r="L3910">
        <v>42</v>
      </c>
      <c r="M3910">
        <v>0</v>
      </c>
      <c r="N3910">
        <v>42</v>
      </c>
      <c r="O3910">
        <v>18</v>
      </c>
      <c r="P3910" t="s">
        <v>28</v>
      </c>
      <c r="Q3910" t="s">
        <v>91</v>
      </c>
      <c r="R3910" t="s">
        <v>36</v>
      </c>
      <c r="S3910">
        <v>3.3</v>
      </c>
      <c r="T3910">
        <f>YEAR(tblOrders[[#This Row],[Order Date]])</f>
        <v>2025</v>
      </c>
      <c r="U3910" t="str">
        <f>TEXT(tblOrders[[#This Row],[Order Date]],"mmm-yyyy")</f>
        <v>Jun-2025</v>
      </c>
      <c r="V3910" s="4">
        <f>tblOrders[[#This Row],[Profit]]/tblOrders[[#This Row],[Sales Amount]]</f>
        <v>0.42857142857142855</v>
      </c>
      <c r="W3910" t="str">
        <f>VLOOKUP(tblOrders[[#This Row],[City]],CityRegion,2,0)</f>
        <v>West</v>
      </c>
      <c r="X3910" t="str">
        <f>VLOOKUP(tblOrders[[#This Row],[City]],lookups!A:C,3,0)</f>
        <v>Maharashtra</v>
      </c>
    </row>
    <row r="3911" spans="1:24" x14ac:dyDescent="0.25">
      <c r="A3911" t="s">
        <v>5975</v>
      </c>
      <c r="B3911" s="1">
        <v>45730</v>
      </c>
      <c r="C3911" t="s">
        <v>5313</v>
      </c>
      <c r="D3911" t="s">
        <v>21</v>
      </c>
      <c r="E3911" t="s">
        <v>108</v>
      </c>
      <c r="F3911" t="s">
        <v>109</v>
      </c>
      <c r="G3911" t="s">
        <v>62</v>
      </c>
      <c r="H3911" t="s">
        <v>110</v>
      </c>
      <c r="I3911" t="s">
        <v>26</v>
      </c>
      <c r="J3911" t="s">
        <v>27</v>
      </c>
      <c r="K3911">
        <v>2</v>
      </c>
      <c r="L3911">
        <v>110</v>
      </c>
      <c r="M3911">
        <v>0</v>
      </c>
      <c r="N3911">
        <v>220</v>
      </c>
      <c r="O3911">
        <v>84</v>
      </c>
      <c r="P3911" t="s">
        <v>28</v>
      </c>
      <c r="Q3911" t="s">
        <v>91</v>
      </c>
      <c r="R3911" t="s">
        <v>36</v>
      </c>
      <c r="S3911">
        <v>4.3</v>
      </c>
      <c r="T3911">
        <f>YEAR(tblOrders[[#This Row],[Order Date]])</f>
        <v>2025</v>
      </c>
      <c r="U3911" t="str">
        <f>TEXT(tblOrders[[#This Row],[Order Date]],"mmm-yyyy")</f>
        <v>Mar-2025</v>
      </c>
      <c r="V3911" s="4">
        <f>tblOrders[[#This Row],[Profit]]/tblOrders[[#This Row],[Sales Amount]]</f>
        <v>0.38181818181818183</v>
      </c>
      <c r="W3911" t="str">
        <f>VLOOKUP(tblOrders[[#This Row],[City]],CityRegion,2,0)</f>
        <v>South</v>
      </c>
      <c r="X3911" t="str">
        <f>VLOOKUP(tblOrders[[#This Row],[City]],lookups!A:C,3,0)</f>
        <v>Karnataka</v>
      </c>
    </row>
    <row r="3912" spans="1:24" x14ac:dyDescent="0.25">
      <c r="A3912" t="s">
        <v>5976</v>
      </c>
      <c r="B3912" s="1">
        <v>45991</v>
      </c>
      <c r="C3912" t="s">
        <v>4071</v>
      </c>
      <c r="D3912" t="s">
        <v>21</v>
      </c>
      <c r="E3912" t="s">
        <v>94</v>
      </c>
      <c r="F3912" t="s">
        <v>95</v>
      </c>
      <c r="G3912" t="s">
        <v>68</v>
      </c>
      <c r="H3912" t="s">
        <v>96</v>
      </c>
      <c r="I3912" t="s">
        <v>52</v>
      </c>
      <c r="J3912" t="s">
        <v>45</v>
      </c>
      <c r="K3912">
        <v>1</v>
      </c>
      <c r="L3912">
        <v>89</v>
      </c>
      <c r="M3912">
        <v>0.1</v>
      </c>
      <c r="N3912">
        <v>80.099999999999994</v>
      </c>
      <c r="O3912">
        <v>25.1</v>
      </c>
      <c r="P3912" t="s">
        <v>28</v>
      </c>
      <c r="Q3912" t="s">
        <v>91</v>
      </c>
      <c r="R3912" t="s">
        <v>36</v>
      </c>
      <c r="S3912">
        <v>3.3</v>
      </c>
      <c r="T3912">
        <f>YEAR(tblOrders[[#This Row],[Order Date]])</f>
        <v>2025</v>
      </c>
      <c r="U3912" t="str">
        <f>TEXT(tblOrders[[#This Row],[Order Date]],"mmm-yyyy")</f>
        <v>Nov-2025</v>
      </c>
      <c r="V3912" s="4">
        <f>tblOrders[[#This Row],[Profit]]/tblOrders[[#This Row],[Sales Amount]]</f>
        <v>0.31335830212234711</v>
      </c>
      <c r="W3912" t="str">
        <f>VLOOKUP(tblOrders[[#This Row],[City]],CityRegion,2,0)</f>
        <v>South</v>
      </c>
      <c r="X3912" t="str">
        <f>VLOOKUP(tblOrders[[#This Row],[City]],lookups!A:C,3,0)</f>
        <v>Kerala</v>
      </c>
    </row>
    <row r="3913" spans="1:24" x14ac:dyDescent="0.25">
      <c r="A3913" t="s">
        <v>5977</v>
      </c>
      <c r="B3913" s="1">
        <v>45868</v>
      </c>
      <c r="C3913" t="s">
        <v>925</v>
      </c>
      <c r="D3913" t="s">
        <v>39</v>
      </c>
      <c r="E3913" t="s">
        <v>60</v>
      </c>
      <c r="F3913" t="s">
        <v>61</v>
      </c>
      <c r="G3913" t="s">
        <v>62</v>
      </c>
      <c r="H3913" t="s">
        <v>63</v>
      </c>
      <c r="I3913" t="s">
        <v>52</v>
      </c>
      <c r="J3913" t="s">
        <v>34</v>
      </c>
      <c r="K3913">
        <v>3</v>
      </c>
      <c r="L3913">
        <v>45</v>
      </c>
      <c r="M3913">
        <v>0.15</v>
      </c>
      <c r="N3913">
        <v>114.75</v>
      </c>
      <c r="O3913">
        <v>36.75</v>
      </c>
      <c r="P3913" t="s">
        <v>28</v>
      </c>
      <c r="Q3913" t="s">
        <v>86</v>
      </c>
      <c r="R3913" t="s">
        <v>36</v>
      </c>
      <c r="S3913">
        <v>3.6</v>
      </c>
      <c r="T3913">
        <f>YEAR(tblOrders[[#This Row],[Order Date]])</f>
        <v>2025</v>
      </c>
      <c r="U3913" t="str">
        <f>TEXT(tblOrders[[#This Row],[Order Date]],"mmm-yyyy")</f>
        <v>Jul-2025</v>
      </c>
      <c r="V3913" s="4">
        <f>tblOrders[[#This Row],[Profit]]/tblOrders[[#This Row],[Sales Amount]]</f>
        <v>0.3202614379084967</v>
      </c>
      <c r="W3913" t="str">
        <f>VLOOKUP(tblOrders[[#This Row],[City]],CityRegion,2,0)</f>
        <v>South</v>
      </c>
      <c r="X3913" t="str">
        <f>VLOOKUP(tblOrders[[#This Row],[City]],lookups!A:C,3,0)</f>
        <v>Kerala</v>
      </c>
    </row>
    <row r="3914" spans="1:24" x14ac:dyDescent="0.25">
      <c r="A3914" t="s">
        <v>5978</v>
      </c>
      <c r="B3914" s="1">
        <v>45856</v>
      </c>
      <c r="C3914" t="s">
        <v>5198</v>
      </c>
      <c r="D3914" t="s">
        <v>39</v>
      </c>
      <c r="E3914" t="s">
        <v>55</v>
      </c>
      <c r="F3914" t="s">
        <v>56</v>
      </c>
      <c r="G3914" t="s">
        <v>24</v>
      </c>
      <c r="H3914" t="s">
        <v>51</v>
      </c>
      <c r="I3914" t="s">
        <v>70</v>
      </c>
      <c r="J3914" t="s">
        <v>27</v>
      </c>
      <c r="K3914">
        <v>2</v>
      </c>
      <c r="L3914">
        <v>42</v>
      </c>
      <c r="M3914">
        <v>0.1</v>
      </c>
      <c r="N3914">
        <v>75.599999999999994</v>
      </c>
      <c r="O3914">
        <v>27.6</v>
      </c>
      <c r="P3914" t="s">
        <v>28</v>
      </c>
      <c r="Q3914" t="s">
        <v>86</v>
      </c>
      <c r="R3914" t="s">
        <v>36</v>
      </c>
      <c r="S3914">
        <v>4.5</v>
      </c>
      <c r="T3914">
        <f>YEAR(tblOrders[[#This Row],[Order Date]])</f>
        <v>2025</v>
      </c>
      <c r="U3914" t="str">
        <f>TEXT(tblOrders[[#This Row],[Order Date]],"mmm-yyyy")</f>
        <v>Jul-2025</v>
      </c>
      <c r="V3914" s="4">
        <f>tblOrders[[#This Row],[Profit]]/tblOrders[[#This Row],[Sales Amount]]</f>
        <v>0.36507936507936511</v>
      </c>
      <c r="W3914" t="str">
        <f>VLOOKUP(tblOrders[[#This Row],[City]],CityRegion,2,0)</f>
        <v>South</v>
      </c>
      <c r="X3914" t="str">
        <f>VLOOKUP(tblOrders[[#This Row],[City]],lookups!A:C,3,0)</f>
        <v>Telengana</v>
      </c>
    </row>
    <row r="3915" spans="1:24" x14ac:dyDescent="0.25">
      <c r="A3915" t="s">
        <v>5979</v>
      </c>
      <c r="B3915" s="1">
        <v>45806</v>
      </c>
      <c r="C3915" t="s">
        <v>5980</v>
      </c>
      <c r="D3915" t="s">
        <v>21</v>
      </c>
      <c r="E3915" t="s">
        <v>49</v>
      </c>
      <c r="F3915" t="s">
        <v>50</v>
      </c>
      <c r="G3915" t="s">
        <v>24</v>
      </c>
      <c r="H3915" t="s">
        <v>51</v>
      </c>
      <c r="I3915" t="s">
        <v>84</v>
      </c>
      <c r="J3915" t="s">
        <v>45</v>
      </c>
      <c r="K3915">
        <v>5</v>
      </c>
      <c r="L3915">
        <v>85</v>
      </c>
      <c r="M3915">
        <v>0.2</v>
      </c>
      <c r="N3915">
        <v>340</v>
      </c>
      <c r="O3915">
        <v>80</v>
      </c>
      <c r="P3915" t="s">
        <v>28</v>
      </c>
      <c r="Q3915" t="s">
        <v>35</v>
      </c>
      <c r="R3915" t="s">
        <v>123</v>
      </c>
      <c r="S3915">
        <v>4.2</v>
      </c>
      <c r="T3915">
        <f>YEAR(tblOrders[[#This Row],[Order Date]])</f>
        <v>2025</v>
      </c>
      <c r="U3915" t="str">
        <f>TEXT(tblOrders[[#This Row],[Order Date]],"mmm-yyyy")</f>
        <v>May-2025</v>
      </c>
      <c r="V3915" s="4">
        <f>tblOrders[[#This Row],[Profit]]/tblOrders[[#This Row],[Sales Amount]]</f>
        <v>0.23529411764705882</v>
      </c>
      <c r="W3915" t="str">
        <f>VLOOKUP(tblOrders[[#This Row],[City]],CityRegion,2,0)</f>
        <v>West</v>
      </c>
      <c r="X3915" t="str">
        <f>VLOOKUP(tblOrders[[#This Row],[City]],lookups!A:C,3,0)</f>
        <v>Maharashtra</v>
      </c>
    </row>
    <row r="3916" spans="1:24" x14ac:dyDescent="0.25">
      <c r="A3916" t="s">
        <v>5981</v>
      </c>
      <c r="B3916" s="1">
        <v>45810</v>
      </c>
      <c r="C3916" t="s">
        <v>1016</v>
      </c>
      <c r="D3916" t="s">
        <v>21</v>
      </c>
      <c r="E3916" t="s">
        <v>55</v>
      </c>
      <c r="F3916" t="s">
        <v>56</v>
      </c>
      <c r="G3916" t="s">
        <v>24</v>
      </c>
      <c r="H3916" t="s">
        <v>51</v>
      </c>
      <c r="I3916" t="s">
        <v>44</v>
      </c>
      <c r="J3916" t="s">
        <v>34</v>
      </c>
      <c r="K3916">
        <v>5</v>
      </c>
      <c r="L3916">
        <v>42</v>
      </c>
      <c r="M3916">
        <v>0.2</v>
      </c>
      <c r="N3916">
        <v>168</v>
      </c>
      <c r="O3916">
        <v>48</v>
      </c>
      <c r="P3916" t="s">
        <v>28</v>
      </c>
      <c r="Q3916" t="s">
        <v>29</v>
      </c>
      <c r="R3916" t="s">
        <v>30</v>
      </c>
      <c r="S3916">
        <v>4.4000000000000004</v>
      </c>
      <c r="T3916">
        <f>YEAR(tblOrders[[#This Row],[Order Date]])</f>
        <v>2025</v>
      </c>
      <c r="U3916" t="str">
        <f>TEXT(tblOrders[[#This Row],[Order Date]],"mmm-yyyy")</f>
        <v>Jun-2025</v>
      </c>
      <c r="V3916" s="4">
        <f>tblOrders[[#This Row],[Profit]]/tblOrders[[#This Row],[Sales Amount]]</f>
        <v>0.2857142857142857</v>
      </c>
      <c r="W3916" t="str">
        <f>VLOOKUP(tblOrders[[#This Row],[City]],CityRegion,2,0)</f>
        <v>South</v>
      </c>
      <c r="X3916" t="str">
        <f>VLOOKUP(tblOrders[[#This Row],[City]],lookups!A:C,3,0)</f>
        <v>Kerala</v>
      </c>
    </row>
    <row r="3917" spans="1:24" x14ac:dyDescent="0.25">
      <c r="A3917" t="s">
        <v>5982</v>
      </c>
      <c r="B3917" s="1">
        <v>45854</v>
      </c>
      <c r="C3917" t="s">
        <v>751</v>
      </c>
      <c r="D3917" t="s">
        <v>39</v>
      </c>
      <c r="E3917" t="s">
        <v>60</v>
      </c>
      <c r="F3917" t="s">
        <v>61</v>
      </c>
      <c r="G3917" t="s">
        <v>62</v>
      </c>
      <c r="H3917" t="s">
        <v>63</v>
      </c>
      <c r="I3917" t="s">
        <v>70</v>
      </c>
      <c r="J3917" t="s">
        <v>45</v>
      </c>
      <c r="K3917">
        <v>1</v>
      </c>
      <c r="L3917">
        <v>45</v>
      </c>
      <c r="M3917">
        <v>0.2</v>
      </c>
      <c r="N3917">
        <v>36</v>
      </c>
      <c r="O3917">
        <v>10</v>
      </c>
      <c r="P3917" t="s">
        <v>28</v>
      </c>
      <c r="Q3917" t="s">
        <v>29</v>
      </c>
      <c r="R3917" t="s">
        <v>36</v>
      </c>
      <c r="S3917">
        <v>4.7</v>
      </c>
      <c r="T3917">
        <f>YEAR(tblOrders[[#This Row],[Order Date]])</f>
        <v>2025</v>
      </c>
      <c r="U3917" t="str">
        <f>TEXT(tblOrders[[#This Row],[Order Date]],"mmm-yyyy")</f>
        <v>Jul-2025</v>
      </c>
      <c r="V3917" s="4">
        <f>tblOrders[[#This Row],[Profit]]/tblOrders[[#This Row],[Sales Amount]]</f>
        <v>0.27777777777777779</v>
      </c>
      <c r="W3917" t="str">
        <f>VLOOKUP(tblOrders[[#This Row],[City]],CityRegion,2,0)</f>
        <v>South</v>
      </c>
      <c r="X3917" t="str">
        <f>VLOOKUP(tblOrders[[#This Row],[City]],lookups!A:C,3,0)</f>
        <v>Telengana</v>
      </c>
    </row>
    <row r="3918" spans="1:24" x14ac:dyDescent="0.25">
      <c r="A3918" t="s">
        <v>5983</v>
      </c>
      <c r="B3918" s="1">
        <v>45863</v>
      </c>
      <c r="C3918" t="s">
        <v>317</v>
      </c>
      <c r="D3918" t="s">
        <v>21</v>
      </c>
      <c r="E3918" t="s">
        <v>73</v>
      </c>
      <c r="F3918" t="s">
        <v>74</v>
      </c>
      <c r="G3918" t="s">
        <v>68</v>
      </c>
      <c r="H3918" t="s">
        <v>75</v>
      </c>
      <c r="I3918" t="s">
        <v>57</v>
      </c>
      <c r="J3918" t="s">
        <v>45</v>
      </c>
      <c r="K3918">
        <v>1</v>
      </c>
      <c r="L3918">
        <v>65</v>
      </c>
      <c r="M3918">
        <v>0</v>
      </c>
      <c r="N3918">
        <v>65</v>
      </c>
      <c r="O3918">
        <v>27</v>
      </c>
      <c r="P3918" t="s">
        <v>28</v>
      </c>
      <c r="Q3918" t="s">
        <v>86</v>
      </c>
      <c r="R3918" t="s">
        <v>36</v>
      </c>
      <c r="S3918">
        <v>4.5999999999999996</v>
      </c>
      <c r="T3918">
        <f>YEAR(tblOrders[[#This Row],[Order Date]])</f>
        <v>2025</v>
      </c>
      <c r="U3918" t="str">
        <f>TEXT(tblOrders[[#This Row],[Order Date]],"mmm-yyyy")</f>
        <v>Jul-2025</v>
      </c>
      <c r="V3918" s="4">
        <f>tblOrders[[#This Row],[Profit]]/tblOrders[[#This Row],[Sales Amount]]</f>
        <v>0.41538461538461541</v>
      </c>
      <c r="W3918" t="str">
        <f>VLOOKUP(tblOrders[[#This Row],[City]],CityRegion,2,0)</f>
        <v>South</v>
      </c>
      <c r="X3918" t="str">
        <f>VLOOKUP(tblOrders[[#This Row],[City]],lookups!A:C,3,0)</f>
        <v>Kerala</v>
      </c>
    </row>
    <row r="3919" spans="1:24" x14ac:dyDescent="0.25">
      <c r="A3919" t="s">
        <v>5984</v>
      </c>
      <c r="B3919" s="1">
        <v>45740</v>
      </c>
      <c r="C3919" t="s">
        <v>4553</v>
      </c>
      <c r="D3919" t="s">
        <v>21</v>
      </c>
      <c r="E3919" t="s">
        <v>94</v>
      </c>
      <c r="F3919" t="s">
        <v>95</v>
      </c>
      <c r="G3919" t="s">
        <v>68</v>
      </c>
      <c r="H3919" t="s">
        <v>96</v>
      </c>
      <c r="I3919" t="s">
        <v>139</v>
      </c>
      <c r="J3919" t="s">
        <v>34</v>
      </c>
      <c r="K3919">
        <v>4</v>
      </c>
      <c r="L3919">
        <v>89</v>
      </c>
      <c r="M3919">
        <v>0.05</v>
      </c>
      <c r="N3919">
        <v>338.2</v>
      </c>
      <c r="O3919">
        <v>118.2</v>
      </c>
      <c r="P3919" t="s">
        <v>28</v>
      </c>
      <c r="Q3919" t="s">
        <v>86</v>
      </c>
      <c r="R3919" t="s">
        <v>36</v>
      </c>
      <c r="S3919">
        <v>4.5999999999999996</v>
      </c>
      <c r="T3919">
        <f>YEAR(tblOrders[[#This Row],[Order Date]])</f>
        <v>2025</v>
      </c>
      <c r="U3919" t="str">
        <f>TEXT(tblOrders[[#This Row],[Order Date]],"mmm-yyyy")</f>
        <v>Mar-2025</v>
      </c>
      <c r="V3919" s="4">
        <f>tblOrders[[#This Row],[Profit]]/tblOrders[[#This Row],[Sales Amount]]</f>
        <v>0.34949733885274986</v>
      </c>
      <c r="W3919" t="str">
        <f>VLOOKUP(tblOrders[[#This Row],[City]],CityRegion,2,0)</f>
        <v>South</v>
      </c>
      <c r="X3919" t="str">
        <f>VLOOKUP(tblOrders[[#This Row],[City]],lookups!A:C,3,0)</f>
        <v>Tamil Nadu</v>
      </c>
    </row>
    <row r="3920" spans="1:24" x14ac:dyDescent="0.25">
      <c r="A3920" t="s">
        <v>5985</v>
      </c>
      <c r="B3920" s="1">
        <v>45831</v>
      </c>
      <c r="C3920" t="s">
        <v>1995</v>
      </c>
      <c r="D3920" t="s">
        <v>21</v>
      </c>
      <c r="E3920" t="s">
        <v>94</v>
      </c>
      <c r="F3920" t="s">
        <v>95</v>
      </c>
      <c r="G3920" t="s">
        <v>68</v>
      </c>
      <c r="H3920" t="s">
        <v>96</v>
      </c>
      <c r="I3920" t="s">
        <v>84</v>
      </c>
      <c r="J3920" t="s">
        <v>34</v>
      </c>
      <c r="K3920">
        <v>5</v>
      </c>
      <c r="L3920">
        <v>89</v>
      </c>
      <c r="M3920">
        <v>0</v>
      </c>
      <c r="N3920">
        <v>445</v>
      </c>
      <c r="O3920">
        <v>170</v>
      </c>
      <c r="P3920" t="s">
        <v>111</v>
      </c>
      <c r="Q3920" t="s">
        <v>29</v>
      </c>
      <c r="R3920" t="s">
        <v>30</v>
      </c>
      <c r="S3920">
        <v>3.7</v>
      </c>
      <c r="T3920">
        <f>YEAR(tblOrders[[#This Row],[Order Date]])</f>
        <v>2025</v>
      </c>
      <c r="U3920" t="str">
        <f>TEXT(tblOrders[[#This Row],[Order Date]],"mmm-yyyy")</f>
        <v>Jun-2025</v>
      </c>
      <c r="V3920" s="4">
        <f>tblOrders[[#This Row],[Profit]]/tblOrders[[#This Row],[Sales Amount]]</f>
        <v>0.38202247191011235</v>
      </c>
      <c r="W3920" t="str">
        <f>VLOOKUP(tblOrders[[#This Row],[City]],CityRegion,2,0)</f>
        <v>West</v>
      </c>
      <c r="X3920" t="str">
        <f>VLOOKUP(tblOrders[[#This Row],[City]],lookups!A:C,3,0)</f>
        <v>Maharashtra</v>
      </c>
    </row>
    <row r="3921" spans="1:24" x14ac:dyDescent="0.25">
      <c r="A3921" t="s">
        <v>5986</v>
      </c>
      <c r="B3921" s="1">
        <v>45673</v>
      </c>
      <c r="C3921" t="s">
        <v>808</v>
      </c>
      <c r="D3921" t="s">
        <v>39</v>
      </c>
      <c r="E3921" t="s">
        <v>60</v>
      </c>
      <c r="F3921" t="s">
        <v>61</v>
      </c>
      <c r="G3921" t="s">
        <v>62</v>
      </c>
      <c r="H3921" t="s">
        <v>63</v>
      </c>
      <c r="I3921" t="s">
        <v>33</v>
      </c>
      <c r="J3921" t="s">
        <v>34</v>
      </c>
      <c r="K3921">
        <v>3</v>
      </c>
      <c r="L3921">
        <v>45</v>
      </c>
      <c r="M3921">
        <v>0</v>
      </c>
      <c r="N3921">
        <v>135</v>
      </c>
      <c r="O3921">
        <v>57</v>
      </c>
      <c r="P3921" t="s">
        <v>28</v>
      </c>
      <c r="Q3921" t="s">
        <v>86</v>
      </c>
      <c r="R3921" t="s">
        <v>30</v>
      </c>
      <c r="S3921">
        <v>4.5</v>
      </c>
      <c r="T3921">
        <f>YEAR(tblOrders[[#This Row],[Order Date]])</f>
        <v>2025</v>
      </c>
      <c r="U3921" t="str">
        <f>TEXT(tblOrders[[#This Row],[Order Date]],"mmm-yyyy")</f>
        <v>Jan-2025</v>
      </c>
      <c r="V3921" s="4">
        <f>tblOrders[[#This Row],[Profit]]/tblOrders[[#This Row],[Sales Amount]]</f>
        <v>0.42222222222222222</v>
      </c>
      <c r="W3921" t="str">
        <f>VLOOKUP(tblOrders[[#This Row],[City]],CityRegion,2,0)</f>
        <v>North</v>
      </c>
      <c r="X3921" t="str">
        <f>VLOOKUP(tblOrders[[#This Row],[City]],lookups!A:C,3,0)</f>
        <v>Delhi</v>
      </c>
    </row>
    <row r="3922" spans="1:24" x14ac:dyDescent="0.25">
      <c r="A3922" t="s">
        <v>5987</v>
      </c>
      <c r="B3922" s="1">
        <v>45689</v>
      </c>
      <c r="C3922" t="s">
        <v>2393</v>
      </c>
      <c r="D3922" t="s">
        <v>39</v>
      </c>
      <c r="E3922" t="s">
        <v>55</v>
      </c>
      <c r="F3922" t="s">
        <v>56</v>
      </c>
      <c r="G3922" t="s">
        <v>24</v>
      </c>
      <c r="H3922" t="s">
        <v>51</v>
      </c>
      <c r="I3922" t="s">
        <v>70</v>
      </c>
      <c r="J3922" t="s">
        <v>45</v>
      </c>
      <c r="K3922">
        <v>2</v>
      </c>
      <c r="L3922">
        <v>42</v>
      </c>
      <c r="M3922">
        <v>0.2</v>
      </c>
      <c r="N3922">
        <v>67.2</v>
      </c>
      <c r="O3922">
        <v>19.2</v>
      </c>
      <c r="P3922" t="s">
        <v>28</v>
      </c>
      <c r="Q3922" t="s">
        <v>86</v>
      </c>
      <c r="R3922" t="s">
        <v>30</v>
      </c>
      <c r="S3922">
        <v>4</v>
      </c>
      <c r="T3922">
        <f>YEAR(tblOrders[[#This Row],[Order Date]])</f>
        <v>2025</v>
      </c>
      <c r="U3922" t="str">
        <f>TEXT(tblOrders[[#This Row],[Order Date]],"mmm-yyyy")</f>
        <v>Feb-2025</v>
      </c>
      <c r="V3922" s="4">
        <f>tblOrders[[#This Row],[Profit]]/tblOrders[[#This Row],[Sales Amount]]</f>
        <v>0.2857142857142857</v>
      </c>
      <c r="W3922" t="str">
        <f>VLOOKUP(tblOrders[[#This Row],[City]],CityRegion,2,0)</f>
        <v>South</v>
      </c>
      <c r="X3922" t="str">
        <f>VLOOKUP(tblOrders[[#This Row],[City]],lookups!A:C,3,0)</f>
        <v>Telengana</v>
      </c>
    </row>
    <row r="3923" spans="1:24" x14ac:dyDescent="0.25">
      <c r="A3923" t="s">
        <v>5988</v>
      </c>
      <c r="B3923" s="1">
        <v>45797</v>
      </c>
      <c r="C3923" t="s">
        <v>2260</v>
      </c>
      <c r="D3923" t="s">
        <v>39</v>
      </c>
      <c r="E3923" t="s">
        <v>94</v>
      </c>
      <c r="F3923" t="s">
        <v>95</v>
      </c>
      <c r="G3923" t="s">
        <v>68</v>
      </c>
      <c r="H3923" t="s">
        <v>96</v>
      </c>
      <c r="I3923" t="s">
        <v>76</v>
      </c>
      <c r="J3923" t="s">
        <v>34</v>
      </c>
      <c r="K3923">
        <v>3</v>
      </c>
      <c r="L3923">
        <v>89</v>
      </c>
      <c r="M3923">
        <v>0.15</v>
      </c>
      <c r="N3923">
        <v>226.95</v>
      </c>
      <c r="O3923">
        <v>61.95</v>
      </c>
      <c r="P3923" t="s">
        <v>28</v>
      </c>
      <c r="Q3923" t="s">
        <v>35</v>
      </c>
      <c r="R3923" t="s">
        <v>30</v>
      </c>
      <c r="S3923">
        <v>4.5</v>
      </c>
      <c r="T3923">
        <f>YEAR(tblOrders[[#This Row],[Order Date]])</f>
        <v>2025</v>
      </c>
      <c r="U3923" t="str">
        <f>TEXT(tblOrders[[#This Row],[Order Date]],"mmm-yyyy")</f>
        <v>May-2025</v>
      </c>
      <c r="V3923" s="4">
        <f>tblOrders[[#This Row],[Profit]]/tblOrders[[#This Row],[Sales Amount]]</f>
        <v>0.2729676140118969</v>
      </c>
      <c r="W3923" t="str">
        <f>VLOOKUP(tblOrders[[#This Row],[City]],CityRegion,2,0)</f>
        <v>South</v>
      </c>
      <c r="X3923" t="str">
        <f>VLOOKUP(tblOrders[[#This Row],[City]],lookups!A:C,3,0)</f>
        <v>Kerala</v>
      </c>
    </row>
    <row r="3924" spans="1:24" x14ac:dyDescent="0.25">
      <c r="A3924" t="s">
        <v>5989</v>
      </c>
      <c r="B3924" s="1">
        <v>45932</v>
      </c>
      <c r="C3924" t="s">
        <v>3020</v>
      </c>
      <c r="D3924" t="s">
        <v>39</v>
      </c>
      <c r="E3924" t="s">
        <v>66</v>
      </c>
      <c r="F3924" t="s">
        <v>67</v>
      </c>
      <c r="G3924" t="s">
        <v>68</v>
      </c>
      <c r="H3924" t="s">
        <v>69</v>
      </c>
      <c r="I3924" t="s">
        <v>84</v>
      </c>
      <c r="J3924" t="s">
        <v>45</v>
      </c>
      <c r="K3924">
        <v>5</v>
      </c>
      <c r="L3924">
        <v>149</v>
      </c>
      <c r="M3924">
        <v>0.05</v>
      </c>
      <c r="N3924">
        <v>707.75</v>
      </c>
      <c r="O3924">
        <v>232.75</v>
      </c>
      <c r="P3924" t="s">
        <v>28</v>
      </c>
      <c r="Q3924" t="s">
        <v>91</v>
      </c>
      <c r="R3924" t="s">
        <v>36</v>
      </c>
      <c r="S3924">
        <v>2.6</v>
      </c>
      <c r="T3924">
        <f>YEAR(tblOrders[[#This Row],[Order Date]])</f>
        <v>2025</v>
      </c>
      <c r="U3924" t="str">
        <f>TEXT(tblOrders[[#This Row],[Order Date]],"mmm-yyyy")</f>
        <v>Oct-2025</v>
      </c>
      <c r="V3924" s="4">
        <f>tblOrders[[#This Row],[Profit]]/tblOrders[[#This Row],[Sales Amount]]</f>
        <v>0.32885906040268459</v>
      </c>
      <c r="W3924" t="str">
        <f>VLOOKUP(tblOrders[[#This Row],[City]],CityRegion,2,0)</f>
        <v>West</v>
      </c>
      <c r="X3924" t="str">
        <f>VLOOKUP(tblOrders[[#This Row],[City]],lookups!A:C,3,0)</f>
        <v>Maharashtra</v>
      </c>
    </row>
    <row r="3925" spans="1:24" x14ac:dyDescent="0.25">
      <c r="A3925" t="s">
        <v>5990</v>
      </c>
      <c r="B3925" s="1">
        <v>45705</v>
      </c>
      <c r="C3925" t="s">
        <v>1491</v>
      </c>
      <c r="D3925" t="s">
        <v>21</v>
      </c>
      <c r="E3925" t="s">
        <v>94</v>
      </c>
      <c r="F3925" t="s">
        <v>95</v>
      </c>
      <c r="G3925" t="s">
        <v>68</v>
      </c>
      <c r="H3925" t="s">
        <v>96</v>
      </c>
      <c r="I3925" t="s">
        <v>33</v>
      </c>
      <c r="J3925" t="s">
        <v>45</v>
      </c>
      <c r="K3925">
        <v>1</v>
      </c>
      <c r="L3925">
        <v>89</v>
      </c>
      <c r="M3925">
        <v>0.15</v>
      </c>
      <c r="N3925">
        <v>75.650000000000006</v>
      </c>
      <c r="O3925">
        <v>20.65</v>
      </c>
      <c r="P3925" t="s">
        <v>28</v>
      </c>
      <c r="Q3925" t="s">
        <v>91</v>
      </c>
      <c r="R3925" t="s">
        <v>36</v>
      </c>
      <c r="S3925">
        <v>3.7</v>
      </c>
      <c r="T3925">
        <f>YEAR(tblOrders[[#This Row],[Order Date]])</f>
        <v>2025</v>
      </c>
      <c r="U3925" t="str">
        <f>TEXT(tblOrders[[#This Row],[Order Date]],"mmm-yyyy")</f>
        <v>Feb-2025</v>
      </c>
      <c r="V3925" s="4">
        <f>tblOrders[[#This Row],[Profit]]/tblOrders[[#This Row],[Sales Amount]]</f>
        <v>0.27296761401189684</v>
      </c>
      <c r="W3925" t="str">
        <f>VLOOKUP(tblOrders[[#This Row],[City]],CityRegion,2,0)</f>
        <v>North</v>
      </c>
      <c r="X3925" t="str">
        <f>VLOOKUP(tblOrders[[#This Row],[City]],lookups!A:C,3,0)</f>
        <v>Delhi</v>
      </c>
    </row>
    <row r="3926" spans="1:24" x14ac:dyDescent="0.25">
      <c r="A3926" t="s">
        <v>5991</v>
      </c>
      <c r="B3926" s="1">
        <v>45662</v>
      </c>
      <c r="C3926" t="s">
        <v>5992</v>
      </c>
      <c r="D3926" t="s">
        <v>39</v>
      </c>
      <c r="E3926" t="s">
        <v>73</v>
      </c>
      <c r="F3926" t="s">
        <v>74</v>
      </c>
      <c r="G3926" t="s">
        <v>68</v>
      </c>
      <c r="H3926" t="s">
        <v>75</v>
      </c>
      <c r="I3926" t="s">
        <v>70</v>
      </c>
      <c r="J3926" t="s">
        <v>34</v>
      </c>
      <c r="K3926">
        <v>5</v>
      </c>
      <c r="L3926">
        <v>65</v>
      </c>
      <c r="M3926">
        <v>0.05</v>
      </c>
      <c r="N3926">
        <v>308.75</v>
      </c>
      <c r="O3926">
        <v>118.75</v>
      </c>
      <c r="P3926" t="s">
        <v>28</v>
      </c>
      <c r="Q3926" t="s">
        <v>29</v>
      </c>
      <c r="R3926" t="s">
        <v>36</v>
      </c>
      <c r="S3926">
        <v>4.5999999999999996</v>
      </c>
      <c r="T3926">
        <f>YEAR(tblOrders[[#This Row],[Order Date]])</f>
        <v>2025</v>
      </c>
      <c r="U3926" t="str">
        <f>TEXT(tblOrders[[#This Row],[Order Date]],"mmm-yyyy")</f>
        <v>Jan-2025</v>
      </c>
      <c r="V3926" s="4">
        <f>tblOrders[[#This Row],[Profit]]/tblOrders[[#This Row],[Sales Amount]]</f>
        <v>0.38461538461538464</v>
      </c>
      <c r="W3926" t="str">
        <f>VLOOKUP(tblOrders[[#This Row],[City]],CityRegion,2,0)</f>
        <v>South</v>
      </c>
      <c r="X3926" t="str">
        <f>VLOOKUP(tblOrders[[#This Row],[City]],lookups!A:C,3,0)</f>
        <v>Telengana</v>
      </c>
    </row>
    <row r="3927" spans="1:24" x14ac:dyDescent="0.25">
      <c r="A3927" t="s">
        <v>5993</v>
      </c>
      <c r="B3927" s="1">
        <v>45719</v>
      </c>
      <c r="C3927" t="s">
        <v>3519</v>
      </c>
      <c r="D3927" t="s">
        <v>21</v>
      </c>
      <c r="E3927" t="s">
        <v>94</v>
      </c>
      <c r="F3927" t="s">
        <v>95</v>
      </c>
      <c r="G3927" t="s">
        <v>68</v>
      </c>
      <c r="H3927" t="s">
        <v>96</v>
      </c>
      <c r="I3927" t="s">
        <v>26</v>
      </c>
      <c r="J3927" t="s">
        <v>34</v>
      </c>
      <c r="K3927">
        <v>3</v>
      </c>
      <c r="L3927">
        <v>89</v>
      </c>
      <c r="M3927">
        <v>0.1</v>
      </c>
      <c r="N3927">
        <v>240.3</v>
      </c>
      <c r="O3927">
        <v>75.3</v>
      </c>
      <c r="P3927" t="s">
        <v>28</v>
      </c>
      <c r="Q3927" t="s">
        <v>35</v>
      </c>
      <c r="R3927" t="s">
        <v>36</v>
      </c>
      <c r="S3927">
        <v>3.6</v>
      </c>
      <c r="T3927">
        <f>YEAR(tblOrders[[#This Row],[Order Date]])</f>
        <v>2025</v>
      </c>
      <c r="U3927" t="str">
        <f>TEXT(tblOrders[[#This Row],[Order Date]],"mmm-yyyy")</f>
        <v>Mar-2025</v>
      </c>
      <c r="V3927" s="4">
        <f>tblOrders[[#This Row],[Profit]]/tblOrders[[#This Row],[Sales Amount]]</f>
        <v>0.31335830212234705</v>
      </c>
      <c r="W3927" t="str">
        <f>VLOOKUP(tblOrders[[#This Row],[City]],CityRegion,2,0)</f>
        <v>South</v>
      </c>
      <c r="X3927" t="str">
        <f>VLOOKUP(tblOrders[[#This Row],[City]],lookups!A:C,3,0)</f>
        <v>Karnataka</v>
      </c>
    </row>
    <row r="3928" spans="1:24" x14ac:dyDescent="0.25">
      <c r="A3928" t="s">
        <v>5994</v>
      </c>
      <c r="B3928" s="1">
        <v>45732</v>
      </c>
      <c r="C3928" t="s">
        <v>1124</v>
      </c>
      <c r="D3928" t="s">
        <v>21</v>
      </c>
      <c r="E3928" t="s">
        <v>108</v>
      </c>
      <c r="F3928" t="s">
        <v>109</v>
      </c>
      <c r="G3928" t="s">
        <v>62</v>
      </c>
      <c r="H3928" t="s">
        <v>110</v>
      </c>
      <c r="I3928" t="s">
        <v>57</v>
      </c>
      <c r="J3928" t="s">
        <v>45</v>
      </c>
      <c r="K3928">
        <v>3</v>
      </c>
      <c r="L3928">
        <v>110</v>
      </c>
      <c r="M3928">
        <v>0.15</v>
      </c>
      <c r="N3928">
        <v>280.5</v>
      </c>
      <c r="O3928">
        <v>76.5</v>
      </c>
      <c r="P3928" t="s">
        <v>28</v>
      </c>
      <c r="Q3928" t="s">
        <v>91</v>
      </c>
      <c r="R3928" t="s">
        <v>36</v>
      </c>
      <c r="S3928">
        <v>3.1</v>
      </c>
      <c r="T3928">
        <f>YEAR(tblOrders[[#This Row],[Order Date]])</f>
        <v>2025</v>
      </c>
      <c r="U3928" t="str">
        <f>TEXT(tblOrders[[#This Row],[Order Date]],"mmm-yyyy")</f>
        <v>Mar-2025</v>
      </c>
      <c r="V3928" s="4">
        <f>tblOrders[[#This Row],[Profit]]/tblOrders[[#This Row],[Sales Amount]]</f>
        <v>0.27272727272727271</v>
      </c>
      <c r="W3928" t="str">
        <f>VLOOKUP(tblOrders[[#This Row],[City]],CityRegion,2,0)</f>
        <v>South</v>
      </c>
      <c r="X3928" t="str">
        <f>VLOOKUP(tblOrders[[#This Row],[City]],lookups!A:C,3,0)</f>
        <v>Kerala</v>
      </c>
    </row>
    <row r="3929" spans="1:24" x14ac:dyDescent="0.25">
      <c r="A3929" t="s">
        <v>5995</v>
      </c>
      <c r="B3929" s="1">
        <v>45836</v>
      </c>
      <c r="C3929" t="s">
        <v>4080</v>
      </c>
      <c r="D3929" t="s">
        <v>39</v>
      </c>
      <c r="E3929" t="s">
        <v>73</v>
      </c>
      <c r="F3929" t="s">
        <v>74</v>
      </c>
      <c r="G3929" t="s">
        <v>68</v>
      </c>
      <c r="H3929" t="s">
        <v>75</v>
      </c>
      <c r="I3929" t="s">
        <v>84</v>
      </c>
      <c r="J3929" t="s">
        <v>45</v>
      </c>
      <c r="K3929">
        <v>4</v>
      </c>
      <c r="L3929">
        <v>65</v>
      </c>
      <c r="M3929">
        <v>0</v>
      </c>
      <c r="N3929">
        <v>260</v>
      </c>
      <c r="O3929">
        <v>108</v>
      </c>
      <c r="P3929" t="s">
        <v>28</v>
      </c>
      <c r="Q3929" t="s">
        <v>29</v>
      </c>
      <c r="R3929" t="s">
        <v>36</v>
      </c>
      <c r="S3929">
        <v>3.8</v>
      </c>
      <c r="T3929">
        <f>YEAR(tblOrders[[#This Row],[Order Date]])</f>
        <v>2025</v>
      </c>
      <c r="U3929" t="str">
        <f>TEXT(tblOrders[[#This Row],[Order Date]],"mmm-yyyy")</f>
        <v>Jun-2025</v>
      </c>
      <c r="V3929" s="4">
        <f>tblOrders[[#This Row],[Profit]]/tblOrders[[#This Row],[Sales Amount]]</f>
        <v>0.41538461538461541</v>
      </c>
      <c r="W3929" t="str">
        <f>VLOOKUP(tblOrders[[#This Row],[City]],CityRegion,2,0)</f>
        <v>West</v>
      </c>
      <c r="X3929" t="str">
        <f>VLOOKUP(tblOrders[[#This Row],[City]],lookups!A:C,3,0)</f>
        <v>Maharashtra</v>
      </c>
    </row>
    <row r="3930" spans="1:24" x14ac:dyDescent="0.25">
      <c r="A3930" t="s">
        <v>5996</v>
      </c>
      <c r="B3930" s="1">
        <v>45983</v>
      </c>
      <c r="C3930" t="s">
        <v>2308</v>
      </c>
      <c r="D3930" t="s">
        <v>21</v>
      </c>
      <c r="E3930" t="s">
        <v>49</v>
      </c>
      <c r="F3930" t="s">
        <v>50</v>
      </c>
      <c r="G3930" t="s">
        <v>24</v>
      </c>
      <c r="H3930" t="s">
        <v>51</v>
      </c>
      <c r="I3930" t="s">
        <v>139</v>
      </c>
      <c r="J3930" t="s">
        <v>27</v>
      </c>
      <c r="K3930">
        <v>3</v>
      </c>
      <c r="L3930">
        <v>85</v>
      </c>
      <c r="M3930">
        <v>0.1</v>
      </c>
      <c r="N3930">
        <v>229.5</v>
      </c>
      <c r="O3930">
        <v>73.5</v>
      </c>
      <c r="P3930" t="s">
        <v>111</v>
      </c>
      <c r="Q3930" t="s">
        <v>91</v>
      </c>
      <c r="R3930" t="s">
        <v>36</v>
      </c>
      <c r="S3930">
        <v>3.3</v>
      </c>
      <c r="T3930">
        <f>YEAR(tblOrders[[#This Row],[Order Date]])</f>
        <v>2025</v>
      </c>
      <c r="U3930" t="str">
        <f>TEXT(tblOrders[[#This Row],[Order Date]],"mmm-yyyy")</f>
        <v>Nov-2025</v>
      </c>
      <c r="V3930" s="4">
        <f>tblOrders[[#This Row],[Profit]]/tblOrders[[#This Row],[Sales Amount]]</f>
        <v>0.3202614379084967</v>
      </c>
      <c r="W3930" t="str">
        <f>VLOOKUP(tblOrders[[#This Row],[City]],CityRegion,2,0)</f>
        <v>South</v>
      </c>
      <c r="X3930" t="str">
        <f>VLOOKUP(tblOrders[[#This Row],[City]],lookups!A:C,3,0)</f>
        <v>Tamil Nadu</v>
      </c>
    </row>
    <row r="3931" spans="1:24" x14ac:dyDescent="0.25">
      <c r="A3931" t="s">
        <v>5997</v>
      </c>
      <c r="B3931" s="1">
        <v>45741</v>
      </c>
      <c r="C3931" t="s">
        <v>2609</v>
      </c>
      <c r="D3931" t="s">
        <v>21</v>
      </c>
      <c r="E3931" t="s">
        <v>66</v>
      </c>
      <c r="F3931" t="s">
        <v>67</v>
      </c>
      <c r="G3931" t="s">
        <v>68</v>
      </c>
      <c r="H3931" t="s">
        <v>69</v>
      </c>
      <c r="I3931" t="s">
        <v>44</v>
      </c>
      <c r="J3931" t="s">
        <v>45</v>
      </c>
      <c r="K3931">
        <v>5</v>
      </c>
      <c r="L3931">
        <v>149</v>
      </c>
      <c r="M3931">
        <v>0.15</v>
      </c>
      <c r="N3931">
        <v>633.25</v>
      </c>
      <c r="O3931">
        <v>158.25</v>
      </c>
      <c r="P3931" t="s">
        <v>28</v>
      </c>
      <c r="Q3931" t="s">
        <v>46</v>
      </c>
      <c r="R3931" t="s">
        <v>123</v>
      </c>
      <c r="S3931">
        <v>3.4</v>
      </c>
      <c r="T3931">
        <f>YEAR(tblOrders[[#This Row],[Order Date]])</f>
        <v>2025</v>
      </c>
      <c r="U3931" t="str">
        <f>TEXT(tblOrders[[#This Row],[Order Date]],"mmm-yyyy")</f>
        <v>Mar-2025</v>
      </c>
      <c r="V3931" s="4">
        <f>tblOrders[[#This Row],[Profit]]/tblOrders[[#This Row],[Sales Amount]]</f>
        <v>0.24990130280300041</v>
      </c>
      <c r="W3931" t="str">
        <f>VLOOKUP(tblOrders[[#This Row],[City]],CityRegion,2,0)</f>
        <v>South</v>
      </c>
      <c r="X3931" t="str">
        <f>VLOOKUP(tblOrders[[#This Row],[City]],lookups!A:C,3,0)</f>
        <v>Kerala</v>
      </c>
    </row>
    <row r="3932" spans="1:24" x14ac:dyDescent="0.25">
      <c r="A3932" t="s">
        <v>5998</v>
      </c>
      <c r="B3932" s="1">
        <v>45749</v>
      </c>
      <c r="C3932" t="s">
        <v>606</v>
      </c>
      <c r="D3932" t="s">
        <v>21</v>
      </c>
      <c r="E3932" t="s">
        <v>114</v>
      </c>
      <c r="F3932" t="s">
        <v>115</v>
      </c>
      <c r="G3932" t="s">
        <v>42</v>
      </c>
      <c r="H3932" t="s">
        <v>116</v>
      </c>
      <c r="I3932" t="s">
        <v>44</v>
      </c>
      <c r="J3932" t="s">
        <v>34</v>
      </c>
      <c r="K3932">
        <v>3</v>
      </c>
      <c r="L3932">
        <v>12</v>
      </c>
      <c r="M3932">
        <v>0.15</v>
      </c>
      <c r="N3932">
        <v>30.6</v>
      </c>
      <c r="O3932">
        <v>12.6</v>
      </c>
      <c r="P3932" t="s">
        <v>28</v>
      </c>
      <c r="Q3932" t="s">
        <v>46</v>
      </c>
      <c r="R3932" t="s">
        <v>36</v>
      </c>
      <c r="S3932">
        <v>4.2</v>
      </c>
      <c r="T3932">
        <f>YEAR(tblOrders[[#This Row],[Order Date]])</f>
        <v>2025</v>
      </c>
      <c r="U3932" t="str">
        <f>TEXT(tblOrders[[#This Row],[Order Date]],"mmm-yyyy")</f>
        <v>Apr-2025</v>
      </c>
      <c r="V3932" s="4">
        <f>tblOrders[[#This Row],[Profit]]/tblOrders[[#This Row],[Sales Amount]]</f>
        <v>0.41176470588235292</v>
      </c>
      <c r="W3932" t="str">
        <f>VLOOKUP(tblOrders[[#This Row],[City]],CityRegion,2,0)</f>
        <v>South</v>
      </c>
      <c r="X3932" t="str">
        <f>VLOOKUP(tblOrders[[#This Row],[City]],lookups!A:C,3,0)</f>
        <v>Kerala</v>
      </c>
    </row>
    <row r="3933" spans="1:24" x14ac:dyDescent="0.25">
      <c r="A3933" t="s">
        <v>5999</v>
      </c>
      <c r="B3933" s="1">
        <v>45998</v>
      </c>
      <c r="C3933" t="s">
        <v>180</v>
      </c>
      <c r="D3933" t="s">
        <v>39</v>
      </c>
      <c r="E3933" t="s">
        <v>101</v>
      </c>
      <c r="F3933" t="s">
        <v>102</v>
      </c>
      <c r="G3933" t="s">
        <v>24</v>
      </c>
      <c r="H3933" t="s">
        <v>103</v>
      </c>
      <c r="I3933" t="s">
        <v>26</v>
      </c>
      <c r="J3933" t="s">
        <v>45</v>
      </c>
      <c r="K3933">
        <v>2</v>
      </c>
      <c r="L3933">
        <v>120</v>
      </c>
      <c r="M3933">
        <v>0.2</v>
      </c>
      <c r="N3933">
        <v>192</v>
      </c>
      <c r="O3933">
        <v>36</v>
      </c>
      <c r="P3933" t="s">
        <v>28</v>
      </c>
      <c r="Q3933" t="s">
        <v>46</v>
      </c>
      <c r="R3933" t="s">
        <v>30</v>
      </c>
      <c r="S3933">
        <v>2.5</v>
      </c>
      <c r="T3933">
        <f>YEAR(tblOrders[[#This Row],[Order Date]])</f>
        <v>2025</v>
      </c>
      <c r="U3933" t="str">
        <f>TEXT(tblOrders[[#This Row],[Order Date]],"mmm-yyyy")</f>
        <v>Dec-2025</v>
      </c>
      <c r="V3933" s="4">
        <f>tblOrders[[#This Row],[Profit]]/tblOrders[[#This Row],[Sales Amount]]</f>
        <v>0.1875</v>
      </c>
      <c r="W3933" t="str">
        <f>VLOOKUP(tblOrders[[#This Row],[City]],CityRegion,2,0)</f>
        <v>South</v>
      </c>
      <c r="X3933" t="str">
        <f>VLOOKUP(tblOrders[[#This Row],[City]],lookups!A:C,3,0)</f>
        <v>Karnataka</v>
      </c>
    </row>
    <row r="3934" spans="1:24" x14ac:dyDescent="0.25">
      <c r="A3934" t="s">
        <v>6000</v>
      </c>
      <c r="B3934" s="1">
        <v>45658</v>
      </c>
      <c r="C3934" t="s">
        <v>592</v>
      </c>
      <c r="D3934" t="s">
        <v>21</v>
      </c>
      <c r="E3934" t="s">
        <v>94</v>
      </c>
      <c r="F3934" t="s">
        <v>95</v>
      </c>
      <c r="G3934" t="s">
        <v>68</v>
      </c>
      <c r="H3934" t="s">
        <v>96</v>
      </c>
      <c r="I3934" t="s">
        <v>84</v>
      </c>
      <c r="J3934" t="s">
        <v>34</v>
      </c>
      <c r="K3934">
        <v>3</v>
      </c>
      <c r="L3934">
        <v>89</v>
      </c>
      <c r="M3934">
        <v>0.1</v>
      </c>
      <c r="N3934">
        <v>240.3</v>
      </c>
      <c r="O3934">
        <v>75.3</v>
      </c>
      <c r="P3934" t="s">
        <v>28</v>
      </c>
      <c r="Q3934" t="s">
        <v>86</v>
      </c>
      <c r="R3934" t="s">
        <v>30</v>
      </c>
      <c r="S3934">
        <v>3.3</v>
      </c>
      <c r="T3934">
        <f>YEAR(tblOrders[[#This Row],[Order Date]])</f>
        <v>2025</v>
      </c>
      <c r="U3934" t="str">
        <f>TEXT(tblOrders[[#This Row],[Order Date]],"mmm-yyyy")</f>
        <v>Jan-2025</v>
      </c>
      <c r="V3934" s="4">
        <f>tblOrders[[#This Row],[Profit]]/tblOrders[[#This Row],[Sales Amount]]</f>
        <v>0.31335830212234705</v>
      </c>
      <c r="W3934" t="str">
        <f>VLOOKUP(tblOrders[[#This Row],[City]],CityRegion,2,0)</f>
        <v>West</v>
      </c>
      <c r="X3934" t="str">
        <f>VLOOKUP(tblOrders[[#This Row],[City]],lookups!A:C,3,0)</f>
        <v>Maharashtra</v>
      </c>
    </row>
    <row r="3935" spans="1:24" x14ac:dyDescent="0.25">
      <c r="A3935" t="s">
        <v>6001</v>
      </c>
      <c r="B3935" s="1">
        <v>45937</v>
      </c>
      <c r="C3935" t="s">
        <v>4229</v>
      </c>
      <c r="D3935" t="s">
        <v>39</v>
      </c>
      <c r="E3935" t="s">
        <v>22</v>
      </c>
      <c r="F3935" t="s">
        <v>23</v>
      </c>
      <c r="G3935" t="s">
        <v>24</v>
      </c>
      <c r="H3935" t="s">
        <v>25</v>
      </c>
      <c r="I3935" t="s">
        <v>26</v>
      </c>
      <c r="J3935" t="s">
        <v>45</v>
      </c>
      <c r="K3935">
        <v>3</v>
      </c>
      <c r="L3935">
        <v>190</v>
      </c>
      <c r="M3935">
        <v>0.15</v>
      </c>
      <c r="N3935">
        <v>484.5</v>
      </c>
      <c r="O3935">
        <v>109.5</v>
      </c>
      <c r="P3935" t="s">
        <v>28</v>
      </c>
      <c r="Q3935" t="s">
        <v>29</v>
      </c>
      <c r="R3935" t="s">
        <v>123</v>
      </c>
      <c r="S3935">
        <v>4.3</v>
      </c>
      <c r="T3935">
        <f>YEAR(tblOrders[[#This Row],[Order Date]])</f>
        <v>2025</v>
      </c>
      <c r="U3935" t="str">
        <f>TEXT(tblOrders[[#This Row],[Order Date]],"mmm-yyyy")</f>
        <v>Oct-2025</v>
      </c>
      <c r="V3935" s="4">
        <f>tblOrders[[#This Row],[Profit]]/tblOrders[[#This Row],[Sales Amount]]</f>
        <v>0.2260061919504644</v>
      </c>
      <c r="W3935" t="str">
        <f>VLOOKUP(tblOrders[[#This Row],[City]],CityRegion,2,0)</f>
        <v>South</v>
      </c>
      <c r="X3935" t="str">
        <f>VLOOKUP(tblOrders[[#This Row],[City]],lookups!A:C,3,0)</f>
        <v>Karnataka</v>
      </c>
    </row>
    <row r="3936" spans="1:24" x14ac:dyDescent="0.25">
      <c r="A3936" t="s">
        <v>6002</v>
      </c>
      <c r="B3936" s="1">
        <v>45916</v>
      </c>
      <c r="C3936" t="s">
        <v>277</v>
      </c>
      <c r="D3936" t="s">
        <v>21</v>
      </c>
      <c r="E3936" t="s">
        <v>49</v>
      </c>
      <c r="F3936" t="s">
        <v>50</v>
      </c>
      <c r="G3936" t="s">
        <v>24</v>
      </c>
      <c r="H3936" t="s">
        <v>51</v>
      </c>
      <c r="I3936" t="s">
        <v>57</v>
      </c>
      <c r="J3936" t="s">
        <v>34</v>
      </c>
      <c r="K3936">
        <v>3</v>
      </c>
      <c r="L3936">
        <v>85</v>
      </c>
      <c r="M3936">
        <v>0.1</v>
      </c>
      <c r="N3936">
        <v>229.5</v>
      </c>
      <c r="O3936">
        <v>73.5</v>
      </c>
      <c r="P3936" t="s">
        <v>28</v>
      </c>
      <c r="Q3936" t="s">
        <v>29</v>
      </c>
      <c r="R3936" t="s">
        <v>36</v>
      </c>
      <c r="S3936">
        <v>4.2</v>
      </c>
      <c r="T3936">
        <f>YEAR(tblOrders[[#This Row],[Order Date]])</f>
        <v>2025</v>
      </c>
      <c r="U3936" t="str">
        <f>TEXT(tblOrders[[#This Row],[Order Date]],"mmm-yyyy")</f>
        <v>Sep-2025</v>
      </c>
      <c r="V3936" s="4">
        <f>tblOrders[[#This Row],[Profit]]/tblOrders[[#This Row],[Sales Amount]]</f>
        <v>0.3202614379084967</v>
      </c>
      <c r="W3936" t="str">
        <f>VLOOKUP(tblOrders[[#This Row],[City]],CityRegion,2,0)</f>
        <v>South</v>
      </c>
      <c r="X3936" t="str">
        <f>VLOOKUP(tblOrders[[#This Row],[City]],lookups!A:C,3,0)</f>
        <v>Kerala</v>
      </c>
    </row>
    <row r="3937" spans="1:24" x14ac:dyDescent="0.25">
      <c r="A3937" t="s">
        <v>6003</v>
      </c>
      <c r="B3937" s="1">
        <v>45888</v>
      </c>
      <c r="C3937" t="s">
        <v>917</v>
      </c>
      <c r="D3937" t="s">
        <v>21</v>
      </c>
      <c r="E3937" t="s">
        <v>94</v>
      </c>
      <c r="F3937" t="s">
        <v>95</v>
      </c>
      <c r="G3937" t="s">
        <v>68</v>
      </c>
      <c r="H3937" t="s">
        <v>96</v>
      </c>
      <c r="I3937" t="s">
        <v>130</v>
      </c>
      <c r="J3937" t="s">
        <v>27</v>
      </c>
      <c r="K3937">
        <v>1</v>
      </c>
      <c r="L3937">
        <v>89</v>
      </c>
      <c r="M3937">
        <v>0.05</v>
      </c>
      <c r="N3937">
        <v>84.55</v>
      </c>
      <c r="O3937">
        <v>29.55</v>
      </c>
      <c r="P3937" t="s">
        <v>28</v>
      </c>
      <c r="Q3937" t="s">
        <v>86</v>
      </c>
      <c r="R3937" t="s">
        <v>36</v>
      </c>
      <c r="S3937">
        <v>2.6</v>
      </c>
      <c r="T3937">
        <f>YEAR(tblOrders[[#This Row],[Order Date]])</f>
        <v>2025</v>
      </c>
      <c r="U3937" t="str">
        <f>TEXT(tblOrders[[#This Row],[Order Date]],"mmm-yyyy")</f>
        <v>Aug-2025</v>
      </c>
      <c r="V3937" s="4">
        <f>tblOrders[[#This Row],[Profit]]/tblOrders[[#This Row],[Sales Amount]]</f>
        <v>0.34949733885274986</v>
      </c>
      <c r="W3937" t="str">
        <f>VLOOKUP(tblOrders[[#This Row],[City]],CityRegion,2,0)</f>
        <v>West</v>
      </c>
      <c r="X3937" t="str">
        <f>VLOOKUP(tblOrders[[#This Row],[City]],lookups!A:C,3,0)</f>
        <v>Maharashtra</v>
      </c>
    </row>
    <row r="3938" spans="1:24" x14ac:dyDescent="0.25">
      <c r="A3938" t="s">
        <v>6004</v>
      </c>
      <c r="B3938" s="1">
        <v>45880</v>
      </c>
      <c r="C3938" t="s">
        <v>3697</v>
      </c>
      <c r="D3938" t="s">
        <v>39</v>
      </c>
      <c r="E3938" t="s">
        <v>22</v>
      </c>
      <c r="F3938" t="s">
        <v>23</v>
      </c>
      <c r="G3938" t="s">
        <v>24</v>
      </c>
      <c r="H3938" t="s">
        <v>25</v>
      </c>
      <c r="I3938" t="s">
        <v>84</v>
      </c>
      <c r="J3938" t="s">
        <v>34</v>
      </c>
      <c r="K3938">
        <v>5</v>
      </c>
      <c r="L3938">
        <v>190</v>
      </c>
      <c r="M3938">
        <v>0.15</v>
      </c>
      <c r="N3938">
        <v>807.5</v>
      </c>
      <c r="O3938">
        <v>182.5</v>
      </c>
      <c r="P3938" t="s">
        <v>28</v>
      </c>
      <c r="Q3938" t="s">
        <v>91</v>
      </c>
      <c r="R3938" t="s">
        <v>36</v>
      </c>
      <c r="S3938">
        <v>4.0999999999999996</v>
      </c>
      <c r="T3938">
        <f>YEAR(tblOrders[[#This Row],[Order Date]])</f>
        <v>2025</v>
      </c>
      <c r="U3938" t="str">
        <f>TEXT(tblOrders[[#This Row],[Order Date]],"mmm-yyyy")</f>
        <v>Aug-2025</v>
      </c>
      <c r="V3938" s="4">
        <f>tblOrders[[#This Row],[Profit]]/tblOrders[[#This Row],[Sales Amount]]</f>
        <v>0.2260061919504644</v>
      </c>
      <c r="W3938" t="str">
        <f>VLOOKUP(tblOrders[[#This Row],[City]],CityRegion,2,0)</f>
        <v>West</v>
      </c>
      <c r="X3938" t="str">
        <f>VLOOKUP(tblOrders[[#This Row],[City]],lookups!A:C,3,0)</f>
        <v>Maharashtra</v>
      </c>
    </row>
    <row r="3939" spans="1:24" x14ac:dyDescent="0.25">
      <c r="A3939" t="s">
        <v>6005</v>
      </c>
      <c r="B3939" s="1">
        <v>45788</v>
      </c>
      <c r="C3939" t="s">
        <v>194</v>
      </c>
      <c r="D3939" t="s">
        <v>21</v>
      </c>
      <c r="E3939" t="s">
        <v>55</v>
      </c>
      <c r="F3939" t="s">
        <v>56</v>
      </c>
      <c r="G3939" t="s">
        <v>24</v>
      </c>
      <c r="H3939" t="s">
        <v>51</v>
      </c>
      <c r="I3939" t="s">
        <v>52</v>
      </c>
      <c r="J3939" t="s">
        <v>45</v>
      </c>
      <c r="K3939">
        <v>3</v>
      </c>
      <c r="L3939">
        <v>42</v>
      </c>
      <c r="M3939">
        <v>0.1</v>
      </c>
      <c r="N3939">
        <v>113.4</v>
      </c>
      <c r="O3939">
        <v>41.4</v>
      </c>
      <c r="P3939" t="s">
        <v>28</v>
      </c>
      <c r="Q3939" t="s">
        <v>29</v>
      </c>
      <c r="R3939" t="s">
        <v>36</v>
      </c>
      <c r="S3939">
        <v>4.2</v>
      </c>
      <c r="T3939">
        <f>YEAR(tblOrders[[#This Row],[Order Date]])</f>
        <v>2025</v>
      </c>
      <c r="U3939" t="str">
        <f>TEXT(tblOrders[[#This Row],[Order Date]],"mmm-yyyy")</f>
        <v>May-2025</v>
      </c>
      <c r="V3939" s="4">
        <f>tblOrders[[#This Row],[Profit]]/tblOrders[[#This Row],[Sales Amount]]</f>
        <v>0.36507936507936506</v>
      </c>
      <c r="W3939" t="str">
        <f>VLOOKUP(tblOrders[[#This Row],[City]],CityRegion,2,0)</f>
        <v>South</v>
      </c>
      <c r="X3939" t="str">
        <f>VLOOKUP(tblOrders[[#This Row],[City]],lookups!A:C,3,0)</f>
        <v>Kerala</v>
      </c>
    </row>
    <row r="3940" spans="1:24" x14ac:dyDescent="0.25">
      <c r="A3940" t="s">
        <v>6006</v>
      </c>
      <c r="B3940" s="1">
        <v>45687</v>
      </c>
      <c r="C3940" t="s">
        <v>925</v>
      </c>
      <c r="D3940" t="s">
        <v>21</v>
      </c>
      <c r="E3940" t="s">
        <v>40</v>
      </c>
      <c r="F3940" t="s">
        <v>41</v>
      </c>
      <c r="G3940" t="s">
        <v>42</v>
      </c>
      <c r="H3940" t="s">
        <v>43</v>
      </c>
      <c r="I3940" t="s">
        <v>44</v>
      </c>
      <c r="J3940" t="s">
        <v>45</v>
      </c>
      <c r="K3940">
        <v>4</v>
      </c>
      <c r="L3940">
        <v>18</v>
      </c>
      <c r="M3940">
        <v>0</v>
      </c>
      <c r="N3940">
        <v>72</v>
      </c>
      <c r="O3940">
        <v>36</v>
      </c>
      <c r="P3940" t="s">
        <v>28</v>
      </c>
      <c r="Q3940" t="s">
        <v>86</v>
      </c>
      <c r="R3940" t="s">
        <v>36</v>
      </c>
      <c r="S3940">
        <v>4.3</v>
      </c>
      <c r="T3940">
        <f>YEAR(tblOrders[[#This Row],[Order Date]])</f>
        <v>2025</v>
      </c>
      <c r="U3940" t="str">
        <f>TEXT(tblOrders[[#This Row],[Order Date]],"mmm-yyyy")</f>
        <v>Jan-2025</v>
      </c>
      <c r="V3940" s="4">
        <f>tblOrders[[#This Row],[Profit]]/tblOrders[[#This Row],[Sales Amount]]</f>
        <v>0.5</v>
      </c>
      <c r="W3940" t="str">
        <f>VLOOKUP(tblOrders[[#This Row],[City]],CityRegion,2,0)</f>
        <v>South</v>
      </c>
      <c r="X3940" t="str">
        <f>VLOOKUP(tblOrders[[#This Row],[City]],lookups!A:C,3,0)</f>
        <v>Kerala</v>
      </c>
    </row>
    <row r="3941" spans="1:24" x14ac:dyDescent="0.25">
      <c r="A3941" t="s">
        <v>6007</v>
      </c>
      <c r="B3941" s="1">
        <v>45895</v>
      </c>
      <c r="C3941" t="s">
        <v>6008</v>
      </c>
      <c r="D3941" t="s">
        <v>21</v>
      </c>
      <c r="E3941" t="s">
        <v>94</v>
      </c>
      <c r="F3941" t="s">
        <v>95</v>
      </c>
      <c r="G3941" t="s">
        <v>68</v>
      </c>
      <c r="H3941" t="s">
        <v>96</v>
      </c>
      <c r="I3941" t="s">
        <v>26</v>
      </c>
      <c r="J3941" t="s">
        <v>27</v>
      </c>
      <c r="K3941">
        <v>3</v>
      </c>
      <c r="L3941">
        <v>89</v>
      </c>
      <c r="M3941">
        <v>0</v>
      </c>
      <c r="N3941">
        <v>267</v>
      </c>
      <c r="O3941">
        <v>102</v>
      </c>
      <c r="P3941" t="s">
        <v>28</v>
      </c>
      <c r="Q3941" t="s">
        <v>46</v>
      </c>
      <c r="R3941" t="s">
        <v>36</v>
      </c>
      <c r="S3941">
        <v>4.8</v>
      </c>
      <c r="T3941">
        <f>YEAR(tblOrders[[#This Row],[Order Date]])</f>
        <v>2025</v>
      </c>
      <c r="U3941" t="str">
        <f>TEXT(tblOrders[[#This Row],[Order Date]],"mmm-yyyy")</f>
        <v>Aug-2025</v>
      </c>
      <c r="V3941" s="4">
        <f>tblOrders[[#This Row],[Profit]]/tblOrders[[#This Row],[Sales Amount]]</f>
        <v>0.38202247191011235</v>
      </c>
      <c r="W3941" t="str">
        <f>VLOOKUP(tblOrders[[#This Row],[City]],CityRegion,2,0)</f>
        <v>South</v>
      </c>
      <c r="X3941" t="str">
        <f>VLOOKUP(tblOrders[[#This Row],[City]],lookups!A:C,3,0)</f>
        <v>Karnataka</v>
      </c>
    </row>
    <row r="3942" spans="1:24" x14ac:dyDescent="0.25">
      <c r="A3942" t="s">
        <v>6009</v>
      </c>
      <c r="B3942" s="1">
        <v>45845</v>
      </c>
      <c r="C3942" t="s">
        <v>6010</v>
      </c>
      <c r="D3942" t="s">
        <v>39</v>
      </c>
      <c r="E3942" t="s">
        <v>40</v>
      </c>
      <c r="F3942" t="s">
        <v>41</v>
      </c>
      <c r="G3942" t="s">
        <v>42</v>
      </c>
      <c r="H3942" t="s">
        <v>43</v>
      </c>
      <c r="I3942" t="s">
        <v>57</v>
      </c>
      <c r="J3942" t="s">
        <v>45</v>
      </c>
      <c r="K3942">
        <v>5</v>
      </c>
      <c r="L3942">
        <v>18</v>
      </c>
      <c r="M3942">
        <v>0.1</v>
      </c>
      <c r="N3942">
        <v>81</v>
      </c>
      <c r="O3942">
        <v>36</v>
      </c>
      <c r="P3942" t="s">
        <v>148</v>
      </c>
      <c r="Q3942" t="s">
        <v>29</v>
      </c>
      <c r="R3942" t="s">
        <v>36</v>
      </c>
      <c r="S3942">
        <v>4.4000000000000004</v>
      </c>
      <c r="T3942">
        <f>YEAR(tblOrders[[#This Row],[Order Date]])</f>
        <v>2025</v>
      </c>
      <c r="U3942" t="str">
        <f>TEXT(tblOrders[[#This Row],[Order Date]],"mmm-yyyy")</f>
        <v>Jul-2025</v>
      </c>
      <c r="V3942" s="4">
        <f>tblOrders[[#This Row],[Profit]]/tblOrders[[#This Row],[Sales Amount]]</f>
        <v>0.44444444444444442</v>
      </c>
      <c r="W3942" t="str">
        <f>VLOOKUP(tblOrders[[#This Row],[City]],CityRegion,2,0)</f>
        <v>South</v>
      </c>
      <c r="X3942" t="str">
        <f>VLOOKUP(tblOrders[[#This Row],[City]],lookups!A:C,3,0)</f>
        <v>Kerala</v>
      </c>
    </row>
    <row r="3943" spans="1:24" x14ac:dyDescent="0.25">
      <c r="A3943" t="s">
        <v>6011</v>
      </c>
      <c r="B3943" s="1">
        <v>45880</v>
      </c>
      <c r="C3943" t="s">
        <v>6012</v>
      </c>
      <c r="D3943" t="s">
        <v>21</v>
      </c>
      <c r="E3943" t="s">
        <v>60</v>
      </c>
      <c r="F3943" t="s">
        <v>61</v>
      </c>
      <c r="G3943" t="s">
        <v>62</v>
      </c>
      <c r="H3943" t="s">
        <v>63</v>
      </c>
      <c r="I3943" t="s">
        <v>139</v>
      </c>
      <c r="J3943" t="s">
        <v>27</v>
      </c>
      <c r="K3943">
        <v>1</v>
      </c>
      <c r="L3943">
        <v>45</v>
      </c>
      <c r="M3943">
        <v>0.05</v>
      </c>
      <c r="N3943">
        <v>42.75</v>
      </c>
      <c r="O3943">
        <v>16.75</v>
      </c>
      <c r="P3943" t="s">
        <v>28</v>
      </c>
      <c r="Q3943" t="s">
        <v>29</v>
      </c>
      <c r="R3943" t="s">
        <v>36</v>
      </c>
      <c r="S3943">
        <v>3.5</v>
      </c>
      <c r="T3943">
        <f>YEAR(tblOrders[[#This Row],[Order Date]])</f>
        <v>2025</v>
      </c>
      <c r="U3943" t="str">
        <f>TEXT(tblOrders[[#This Row],[Order Date]],"mmm-yyyy")</f>
        <v>Aug-2025</v>
      </c>
      <c r="V3943" s="4">
        <f>tblOrders[[#This Row],[Profit]]/tblOrders[[#This Row],[Sales Amount]]</f>
        <v>0.391812865497076</v>
      </c>
      <c r="W3943" t="str">
        <f>VLOOKUP(tblOrders[[#This Row],[City]],CityRegion,2,0)</f>
        <v>South</v>
      </c>
      <c r="X3943" t="str">
        <f>VLOOKUP(tblOrders[[#This Row],[City]],lookups!A:C,3,0)</f>
        <v>Tamil Nadu</v>
      </c>
    </row>
    <row r="3944" spans="1:24" x14ac:dyDescent="0.25">
      <c r="A3944" t="s">
        <v>6013</v>
      </c>
      <c r="B3944" s="1">
        <v>45877</v>
      </c>
      <c r="C3944" t="s">
        <v>4643</v>
      </c>
      <c r="D3944" t="s">
        <v>39</v>
      </c>
      <c r="E3944" t="s">
        <v>114</v>
      </c>
      <c r="F3944" t="s">
        <v>115</v>
      </c>
      <c r="G3944" t="s">
        <v>42</v>
      </c>
      <c r="H3944" t="s">
        <v>116</v>
      </c>
      <c r="I3944" t="s">
        <v>139</v>
      </c>
      <c r="J3944" t="s">
        <v>45</v>
      </c>
      <c r="K3944">
        <v>2</v>
      </c>
      <c r="L3944">
        <v>12</v>
      </c>
      <c r="M3944">
        <v>0.05</v>
      </c>
      <c r="N3944">
        <v>22.8</v>
      </c>
      <c r="O3944">
        <v>10.8</v>
      </c>
      <c r="P3944" t="s">
        <v>28</v>
      </c>
      <c r="Q3944" t="s">
        <v>35</v>
      </c>
      <c r="R3944" t="s">
        <v>36</v>
      </c>
      <c r="S3944">
        <v>4.0999999999999996</v>
      </c>
      <c r="T3944">
        <f>YEAR(tblOrders[[#This Row],[Order Date]])</f>
        <v>2025</v>
      </c>
      <c r="U3944" t="str">
        <f>TEXT(tblOrders[[#This Row],[Order Date]],"mmm-yyyy")</f>
        <v>Aug-2025</v>
      </c>
      <c r="V3944" s="4">
        <f>tblOrders[[#This Row],[Profit]]/tblOrders[[#This Row],[Sales Amount]]</f>
        <v>0.47368421052631582</v>
      </c>
      <c r="W3944" t="str">
        <f>VLOOKUP(tblOrders[[#This Row],[City]],CityRegion,2,0)</f>
        <v>South</v>
      </c>
      <c r="X3944" t="str">
        <f>VLOOKUP(tblOrders[[#This Row],[City]],lookups!A:C,3,0)</f>
        <v>Tamil Nadu</v>
      </c>
    </row>
    <row r="3945" spans="1:24" x14ac:dyDescent="0.25">
      <c r="A3945" t="s">
        <v>6014</v>
      </c>
      <c r="B3945" s="1">
        <v>45716</v>
      </c>
      <c r="C3945" t="s">
        <v>1277</v>
      </c>
      <c r="D3945" t="s">
        <v>21</v>
      </c>
      <c r="E3945" t="s">
        <v>73</v>
      </c>
      <c r="F3945" t="s">
        <v>74</v>
      </c>
      <c r="G3945" t="s">
        <v>68</v>
      </c>
      <c r="H3945" t="s">
        <v>75</v>
      </c>
      <c r="I3945" t="s">
        <v>130</v>
      </c>
      <c r="J3945" t="s">
        <v>34</v>
      </c>
      <c r="K3945">
        <v>5</v>
      </c>
      <c r="L3945">
        <v>65</v>
      </c>
      <c r="M3945">
        <v>0.1</v>
      </c>
      <c r="N3945">
        <v>292.5</v>
      </c>
      <c r="O3945">
        <v>102.5</v>
      </c>
      <c r="P3945" t="s">
        <v>28</v>
      </c>
      <c r="Q3945" t="s">
        <v>46</v>
      </c>
      <c r="R3945" t="s">
        <v>36</v>
      </c>
      <c r="S3945">
        <v>4.0999999999999996</v>
      </c>
      <c r="T3945">
        <f>YEAR(tblOrders[[#This Row],[Order Date]])</f>
        <v>2025</v>
      </c>
      <c r="U3945" t="str">
        <f>TEXT(tblOrders[[#This Row],[Order Date]],"mmm-yyyy")</f>
        <v>Feb-2025</v>
      </c>
      <c r="V3945" s="4">
        <f>tblOrders[[#This Row],[Profit]]/tblOrders[[#This Row],[Sales Amount]]</f>
        <v>0.3504273504273504</v>
      </c>
      <c r="W3945" t="str">
        <f>VLOOKUP(tblOrders[[#This Row],[City]],CityRegion,2,0)</f>
        <v>West</v>
      </c>
      <c r="X3945" t="str">
        <f>VLOOKUP(tblOrders[[#This Row],[City]],lookups!A:C,3,0)</f>
        <v>Maharashtra</v>
      </c>
    </row>
    <row r="3946" spans="1:24" x14ac:dyDescent="0.25">
      <c r="A3946" t="s">
        <v>6015</v>
      </c>
      <c r="B3946" s="1">
        <v>45865</v>
      </c>
      <c r="C3946" t="s">
        <v>1581</v>
      </c>
      <c r="D3946" t="s">
        <v>39</v>
      </c>
      <c r="E3946" t="s">
        <v>49</v>
      </c>
      <c r="F3946" t="s">
        <v>50</v>
      </c>
      <c r="G3946" t="s">
        <v>24</v>
      </c>
      <c r="H3946" t="s">
        <v>51</v>
      </c>
      <c r="I3946" t="s">
        <v>139</v>
      </c>
      <c r="J3946" t="s">
        <v>45</v>
      </c>
      <c r="K3946">
        <v>1</v>
      </c>
      <c r="L3946">
        <v>85</v>
      </c>
      <c r="M3946">
        <v>0</v>
      </c>
      <c r="N3946">
        <v>85</v>
      </c>
      <c r="O3946">
        <v>33</v>
      </c>
      <c r="P3946" t="s">
        <v>28</v>
      </c>
      <c r="Q3946" t="s">
        <v>46</v>
      </c>
      <c r="R3946" t="s">
        <v>30</v>
      </c>
      <c r="S3946">
        <v>2.6</v>
      </c>
      <c r="T3946">
        <f>YEAR(tblOrders[[#This Row],[Order Date]])</f>
        <v>2025</v>
      </c>
      <c r="U3946" t="str">
        <f>TEXT(tblOrders[[#This Row],[Order Date]],"mmm-yyyy")</f>
        <v>Jul-2025</v>
      </c>
      <c r="V3946" s="4">
        <f>tblOrders[[#This Row],[Profit]]/tblOrders[[#This Row],[Sales Amount]]</f>
        <v>0.38823529411764707</v>
      </c>
      <c r="W3946" t="str">
        <f>VLOOKUP(tblOrders[[#This Row],[City]],CityRegion,2,0)</f>
        <v>South</v>
      </c>
      <c r="X3946" t="str">
        <f>VLOOKUP(tblOrders[[#This Row],[City]],lookups!A:C,3,0)</f>
        <v>Tamil Nadu</v>
      </c>
    </row>
    <row r="3947" spans="1:24" x14ac:dyDescent="0.25">
      <c r="A3947" t="s">
        <v>6016</v>
      </c>
      <c r="B3947" s="1">
        <v>45957</v>
      </c>
      <c r="C3947" t="s">
        <v>6017</v>
      </c>
      <c r="D3947" t="s">
        <v>21</v>
      </c>
      <c r="E3947" t="s">
        <v>22</v>
      </c>
      <c r="F3947" t="s">
        <v>23</v>
      </c>
      <c r="G3947" t="s">
        <v>24</v>
      </c>
      <c r="H3947" t="s">
        <v>25</v>
      </c>
      <c r="I3947" t="s">
        <v>26</v>
      </c>
      <c r="J3947" t="s">
        <v>45</v>
      </c>
      <c r="K3947">
        <v>2</v>
      </c>
      <c r="L3947">
        <v>190</v>
      </c>
      <c r="M3947">
        <v>0.1</v>
      </c>
      <c r="N3947">
        <v>342</v>
      </c>
      <c r="O3947">
        <v>92</v>
      </c>
      <c r="P3947" t="s">
        <v>28</v>
      </c>
      <c r="Q3947" t="s">
        <v>91</v>
      </c>
      <c r="R3947" t="s">
        <v>123</v>
      </c>
      <c r="S3947">
        <v>4.5</v>
      </c>
      <c r="T3947">
        <f>YEAR(tblOrders[[#This Row],[Order Date]])</f>
        <v>2025</v>
      </c>
      <c r="U3947" t="str">
        <f>TEXT(tblOrders[[#This Row],[Order Date]],"mmm-yyyy")</f>
        <v>Oct-2025</v>
      </c>
      <c r="V3947" s="4">
        <f>tblOrders[[#This Row],[Profit]]/tblOrders[[#This Row],[Sales Amount]]</f>
        <v>0.26900584795321636</v>
      </c>
      <c r="W3947" t="str">
        <f>VLOOKUP(tblOrders[[#This Row],[City]],CityRegion,2,0)</f>
        <v>South</v>
      </c>
      <c r="X3947" t="str">
        <f>VLOOKUP(tblOrders[[#This Row],[City]],lookups!A:C,3,0)</f>
        <v>Karnataka</v>
      </c>
    </row>
    <row r="3948" spans="1:24" x14ac:dyDescent="0.25">
      <c r="A3948" t="s">
        <v>6018</v>
      </c>
      <c r="B3948" s="1">
        <v>45760</v>
      </c>
      <c r="C3948" t="s">
        <v>5618</v>
      </c>
      <c r="D3948" t="s">
        <v>21</v>
      </c>
      <c r="E3948" t="s">
        <v>22</v>
      </c>
      <c r="F3948" t="s">
        <v>23</v>
      </c>
      <c r="G3948" t="s">
        <v>24</v>
      </c>
      <c r="H3948" t="s">
        <v>25</v>
      </c>
      <c r="I3948" t="s">
        <v>70</v>
      </c>
      <c r="J3948" t="s">
        <v>27</v>
      </c>
      <c r="K3948">
        <v>5</v>
      </c>
      <c r="L3948">
        <v>190</v>
      </c>
      <c r="M3948">
        <v>0</v>
      </c>
      <c r="N3948">
        <v>950</v>
      </c>
      <c r="O3948">
        <v>325</v>
      </c>
      <c r="P3948" t="s">
        <v>28</v>
      </c>
      <c r="Q3948" t="s">
        <v>91</v>
      </c>
      <c r="R3948" t="s">
        <v>123</v>
      </c>
      <c r="S3948">
        <v>3.6</v>
      </c>
      <c r="T3948">
        <f>YEAR(tblOrders[[#This Row],[Order Date]])</f>
        <v>2025</v>
      </c>
      <c r="U3948" t="str">
        <f>TEXT(tblOrders[[#This Row],[Order Date]],"mmm-yyyy")</f>
        <v>Apr-2025</v>
      </c>
      <c r="V3948" s="4">
        <f>tblOrders[[#This Row],[Profit]]/tblOrders[[#This Row],[Sales Amount]]</f>
        <v>0.34210526315789475</v>
      </c>
      <c r="W3948" t="str">
        <f>VLOOKUP(tblOrders[[#This Row],[City]],CityRegion,2,0)</f>
        <v>South</v>
      </c>
      <c r="X3948" t="str">
        <f>VLOOKUP(tblOrders[[#This Row],[City]],lookups!A:C,3,0)</f>
        <v>Telengana</v>
      </c>
    </row>
    <row r="3949" spans="1:24" x14ac:dyDescent="0.25">
      <c r="A3949" t="s">
        <v>6019</v>
      </c>
      <c r="B3949" s="1">
        <v>45959</v>
      </c>
      <c r="C3949" t="s">
        <v>2401</v>
      </c>
      <c r="D3949" t="s">
        <v>21</v>
      </c>
      <c r="E3949" t="s">
        <v>40</v>
      </c>
      <c r="F3949" t="s">
        <v>41</v>
      </c>
      <c r="G3949" t="s">
        <v>42</v>
      </c>
      <c r="H3949" t="s">
        <v>43</v>
      </c>
      <c r="I3949" t="s">
        <v>52</v>
      </c>
      <c r="J3949" t="s">
        <v>45</v>
      </c>
      <c r="K3949">
        <v>3</v>
      </c>
      <c r="L3949">
        <v>18</v>
      </c>
      <c r="M3949">
        <v>0.1</v>
      </c>
      <c r="N3949">
        <v>48.6</v>
      </c>
      <c r="O3949">
        <v>21.6</v>
      </c>
      <c r="P3949" t="s">
        <v>28</v>
      </c>
      <c r="Q3949" t="s">
        <v>29</v>
      </c>
      <c r="R3949" t="s">
        <v>30</v>
      </c>
      <c r="S3949">
        <v>3.7</v>
      </c>
      <c r="T3949">
        <f>YEAR(tblOrders[[#This Row],[Order Date]])</f>
        <v>2025</v>
      </c>
      <c r="U3949" t="str">
        <f>TEXT(tblOrders[[#This Row],[Order Date]],"mmm-yyyy")</f>
        <v>Oct-2025</v>
      </c>
      <c r="V3949" s="4">
        <f>tblOrders[[#This Row],[Profit]]/tblOrders[[#This Row],[Sales Amount]]</f>
        <v>0.44444444444444448</v>
      </c>
      <c r="W3949" t="str">
        <f>VLOOKUP(tblOrders[[#This Row],[City]],CityRegion,2,0)</f>
        <v>South</v>
      </c>
      <c r="X3949" t="str">
        <f>VLOOKUP(tblOrders[[#This Row],[City]],lookups!A:C,3,0)</f>
        <v>Kerala</v>
      </c>
    </row>
    <row r="3950" spans="1:24" x14ac:dyDescent="0.25">
      <c r="A3950" t="s">
        <v>6020</v>
      </c>
      <c r="B3950" s="1">
        <v>45702</v>
      </c>
      <c r="C3950" t="s">
        <v>1932</v>
      </c>
      <c r="D3950" t="s">
        <v>21</v>
      </c>
      <c r="E3950" t="s">
        <v>22</v>
      </c>
      <c r="F3950" t="s">
        <v>23</v>
      </c>
      <c r="G3950" t="s">
        <v>24</v>
      </c>
      <c r="H3950" t="s">
        <v>25</v>
      </c>
      <c r="I3950" t="s">
        <v>70</v>
      </c>
      <c r="J3950" t="s">
        <v>34</v>
      </c>
      <c r="K3950">
        <v>5</v>
      </c>
      <c r="L3950">
        <v>190</v>
      </c>
      <c r="M3950">
        <v>0.2</v>
      </c>
      <c r="N3950">
        <v>760</v>
      </c>
      <c r="O3950">
        <v>135</v>
      </c>
      <c r="P3950" t="s">
        <v>28</v>
      </c>
      <c r="Q3950" t="s">
        <v>46</v>
      </c>
      <c r="R3950" t="s">
        <v>123</v>
      </c>
      <c r="S3950">
        <v>2.8</v>
      </c>
      <c r="T3950">
        <f>YEAR(tblOrders[[#This Row],[Order Date]])</f>
        <v>2025</v>
      </c>
      <c r="U3950" t="str">
        <f>TEXT(tblOrders[[#This Row],[Order Date]],"mmm-yyyy")</f>
        <v>Feb-2025</v>
      </c>
      <c r="V3950" s="4">
        <f>tblOrders[[#This Row],[Profit]]/tblOrders[[#This Row],[Sales Amount]]</f>
        <v>0.17763157894736842</v>
      </c>
      <c r="W3950" t="str">
        <f>VLOOKUP(tblOrders[[#This Row],[City]],CityRegion,2,0)</f>
        <v>South</v>
      </c>
      <c r="X3950" t="str">
        <f>VLOOKUP(tblOrders[[#This Row],[City]],lookups!A:C,3,0)</f>
        <v>Telengana</v>
      </c>
    </row>
    <row r="3951" spans="1:24" x14ac:dyDescent="0.25">
      <c r="A3951" t="s">
        <v>6021</v>
      </c>
      <c r="B3951" s="1">
        <v>45689</v>
      </c>
      <c r="C3951" t="s">
        <v>5160</v>
      </c>
      <c r="D3951" t="s">
        <v>21</v>
      </c>
      <c r="E3951" t="s">
        <v>55</v>
      </c>
      <c r="F3951" t="s">
        <v>56</v>
      </c>
      <c r="G3951" t="s">
        <v>24</v>
      </c>
      <c r="H3951" t="s">
        <v>51</v>
      </c>
      <c r="I3951" t="s">
        <v>130</v>
      </c>
      <c r="J3951" t="s">
        <v>27</v>
      </c>
      <c r="K3951">
        <v>1</v>
      </c>
      <c r="L3951">
        <v>42</v>
      </c>
      <c r="M3951">
        <v>0.05</v>
      </c>
      <c r="N3951">
        <v>39.9</v>
      </c>
      <c r="O3951">
        <v>15.9</v>
      </c>
      <c r="P3951" t="s">
        <v>28</v>
      </c>
      <c r="Q3951" t="s">
        <v>29</v>
      </c>
      <c r="R3951" t="s">
        <v>36</v>
      </c>
      <c r="S3951">
        <v>3.7</v>
      </c>
      <c r="T3951">
        <f>YEAR(tblOrders[[#This Row],[Order Date]])</f>
        <v>2025</v>
      </c>
      <c r="U3951" t="str">
        <f>TEXT(tblOrders[[#This Row],[Order Date]],"mmm-yyyy")</f>
        <v>Feb-2025</v>
      </c>
      <c r="V3951" s="4">
        <f>tblOrders[[#This Row],[Profit]]/tblOrders[[#This Row],[Sales Amount]]</f>
        <v>0.39849624060150379</v>
      </c>
      <c r="W3951" t="str">
        <f>VLOOKUP(tblOrders[[#This Row],[City]],CityRegion,2,0)</f>
        <v>West</v>
      </c>
      <c r="X3951" t="str">
        <f>VLOOKUP(tblOrders[[#This Row],[City]],lookups!A:C,3,0)</f>
        <v>Maharashtra</v>
      </c>
    </row>
    <row r="3952" spans="1:24" x14ac:dyDescent="0.25">
      <c r="A3952" t="s">
        <v>6022</v>
      </c>
      <c r="B3952" s="1">
        <v>45865</v>
      </c>
      <c r="C3952" t="s">
        <v>3609</v>
      </c>
      <c r="D3952" t="s">
        <v>21</v>
      </c>
      <c r="E3952" t="s">
        <v>73</v>
      </c>
      <c r="F3952" t="s">
        <v>74</v>
      </c>
      <c r="G3952" t="s">
        <v>68</v>
      </c>
      <c r="H3952" t="s">
        <v>75</v>
      </c>
      <c r="I3952" t="s">
        <v>70</v>
      </c>
      <c r="J3952" t="s">
        <v>45</v>
      </c>
      <c r="K3952">
        <v>4</v>
      </c>
      <c r="L3952">
        <v>65</v>
      </c>
      <c r="M3952">
        <v>0</v>
      </c>
      <c r="N3952">
        <v>260</v>
      </c>
      <c r="O3952">
        <v>108</v>
      </c>
      <c r="P3952" t="s">
        <v>28</v>
      </c>
      <c r="Q3952" t="s">
        <v>86</v>
      </c>
      <c r="R3952" t="s">
        <v>30</v>
      </c>
      <c r="S3952">
        <v>3.7</v>
      </c>
      <c r="T3952">
        <f>YEAR(tblOrders[[#This Row],[Order Date]])</f>
        <v>2025</v>
      </c>
      <c r="U3952" t="str">
        <f>TEXT(tblOrders[[#This Row],[Order Date]],"mmm-yyyy")</f>
        <v>Jul-2025</v>
      </c>
      <c r="V3952" s="4">
        <f>tblOrders[[#This Row],[Profit]]/tblOrders[[#This Row],[Sales Amount]]</f>
        <v>0.41538461538461541</v>
      </c>
      <c r="W3952" t="str">
        <f>VLOOKUP(tblOrders[[#This Row],[City]],CityRegion,2,0)</f>
        <v>South</v>
      </c>
      <c r="X3952" t="str">
        <f>VLOOKUP(tblOrders[[#This Row],[City]],lookups!A:C,3,0)</f>
        <v>Telengana</v>
      </c>
    </row>
    <row r="3953" spans="1:24" x14ac:dyDescent="0.25">
      <c r="A3953" t="s">
        <v>6023</v>
      </c>
      <c r="B3953" s="1">
        <v>45950</v>
      </c>
      <c r="C3953" t="s">
        <v>356</v>
      </c>
      <c r="D3953" t="s">
        <v>21</v>
      </c>
      <c r="E3953" t="s">
        <v>94</v>
      </c>
      <c r="F3953" t="s">
        <v>95</v>
      </c>
      <c r="G3953" t="s">
        <v>68</v>
      </c>
      <c r="H3953" t="s">
        <v>96</v>
      </c>
      <c r="I3953" t="s">
        <v>44</v>
      </c>
      <c r="J3953" t="s">
        <v>34</v>
      </c>
      <c r="K3953">
        <v>2</v>
      </c>
      <c r="L3953">
        <v>89</v>
      </c>
      <c r="M3953">
        <v>0.05</v>
      </c>
      <c r="N3953">
        <v>169.1</v>
      </c>
      <c r="O3953">
        <v>59.1</v>
      </c>
      <c r="P3953" t="s">
        <v>28</v>
      </c>
      <c r="Q3953" t="s">
        <v>91</v>
      </c>
      <c r="R3953" t="s">
        <v>30</v>
      </c>
      <c r="S3953">
        <v>2.9</v>
      </c>
      <c r="T3953">
        <f>YEAR(tblOrders[[#This Row],[Order Date]])</f>
        <v>2025</v>
      </c>
      <c r="U3953" t="str">
        <f>TEXT(tblOrders[[#This Row],[Order Date]],"mmm-yyyy")</f>
        <v>Oct-2025</v>
      </c>
      <c r="V3953" s="4">
        <f>tblOrders[[#This Row],[Profit]]/tblOrders[[#This Row],[Sales Amount]]</f>
        <v>0.34949733885274986</v>
      </c>
      <c r="W3953" t="str">
        <f>VLOOKUP(tblOrders[[#This Row],[City]],CityRegion,2,0)</f>
        <v>South</v>
      </c>
      <c r="X3953" t="str">
        <f>VLOOKUP(tblOrders[[#This Row],[City]],lookups!A:C,3,0)</f>
        <v>Kerala</v>
      </c>
    </row>
    <row r="3954" spans="1:24" x14ac:dyDescent="0.25">
      <c r="A3954" t="s">
        <v>6024</v>
      </c>
      <c r="B3954" s="1">
        <v>45753</v>
      </c>
      <c r="C3954" t="s">
        <v>785</v>
      </c>
      <c r="D3954" t="s">
        <v>21</v>
      </c>
      <c r="E3954" t="s">
        <v>40</v>
      </c>
      <c r="F3954" t="s">
        <v>41</v>
      </c>
      <c r="G3954" t="s">
        <v>42</v>
      </c>
      <c r="H3954" t="s">
        <v>43</v>
      </c>
      <c r="I3954" t="s">
        <v>26</v>
      </c>
      <c r="J3954" t="s">
        <v>45</v>
      </c>
      <c r="K3954">
        <v>3</v>
      </c>
      <c r="L3954">
        <v>18</v>
      </c>
      <c r="M3954">
        <v>0</v>
      </c>
      <c r="N3954">
        <v>54</v>
      </c>
      <c r="O3954">
        <v>27</v>
      </c>
      <c r="P3954" t="s">
        <v>28</v>
      </c>
      <c r="Q3954" t="s">
        <v>91</v>
      </c>
      <c r="R3954" t="s">
        <v>36</v>
      </c>
      <c r="S3954">
        <v>4.9000000000000004</v>
      </c>
      <c r="T3954">
        <f>YEAR(tblOrders[[#This Row],[Order Date]])</f>
        <v>2025</v>
      </c>
      <c r="U3954" t="str">
        <f>TEXT(tblOrders[[#This Row],[Order Date]],"mmm-yyyy")</f>
        <v>Apr-2025</v>
      </c>
      <c r="V3954" s="4">
        <f>tblOrders[[#This Row],[Profit]]/tblOrders[[#This Row],[Sales Amount]]</f>
        <v>0.5</v>
      </c>
      <c r="W3954" t="str">
        <f>VLOOKUP(tblOrders[[#This Row],[City]],CityRegion,2,0)</f>
        <v>South</v>
      </c>
      <c r="X3954" t="str">
        <f>VLOOKUP(tblOrders[[#This Row],[City]],lookups!A:C,3,0)</f>
        <v>Karnataka</v>
      </c>
    </row>
    <row r="3955" spans="1:24" x14ac:dyDescent="0.25">
      <c r="A3955" t="s">
        <v>6025</v>
      </c>
      <c r="B3955" s="1">
        <v>45717</v>
      </c>
      <c r="C3955" t="s">
        <v>3913</v>
      </c>
      <c r="D3955" t="s">
        <v>21</v>
      </c>
      <c r="E3955" t="s">
        <v>108</v>
      </c>
      <c r="F3955" t="s">
        <v>109</v>
      </c>
      <c r="G3955" t="s">
        <v>62</v>
      </c>
      <c r="H3955" t="s">
        <v>110</v>
      </c>
      <c r="I3955" t="s">
        <v>57</v>
      </c>
      <c r="J3955" t="s">
        <v>45</v>
      </c>
      <c r="K3955">
        <v>1</v>
      </c>
      <c r="L3955">
        <v>110</v>
      </c>
      <c r="M3955">
        <v>0</v>
      </c>
      <c r="N3955">
        <v>110</v>
      </c>
      <c r="O3955">
        <v>42</v>
      </c>
      <c r="P3955" t="s">
        <v>28</v>
      </c>
      <c r="Q3955" t="s">
        <v>29</v>
      </c>
      <c r="R3955" t="s">
        <v>36</v>
      </c>
      <c r="S3955">
        <v>4.8</v>
      </c>
      <c r="T3955">
        <f>YEAR(tblOrders[[#This Row],[Order Date]])</f>
        <v>2025</v>
      </c>
      <c r="U3955" t="str">
        <f>TEXT(tblOrders[[#This Row],[Order Date]],"mmm-yyyy")</f>
        <v>Mar-2025</v>
      </c>
      <c r="V3955" s="4">
        <f>tblOrders[[#This Row],[Profit]]/tblOrders[[#This Row],[Sales Amount]]</f>
        <v>0.38181818181818183</v>
      </c>
      <c r="W3955" t="str">
        <f>VLOOKUP(tblOrders[[#This Row],[City]],CityRegion,2,0)</f>
        <v>South</v>
      </c>
      <c r="X3955" t="str">
        <f>VLOOKUP(tblOrders[[#This Row],[City]],lookups!A:C,3,0)</f>
        <v>Kerala</v>
      </c>
    </row>
    <row r="3956" spans="1:24" x14ac:dyDescent="0.25">
      <c r="A3956" t="s">
        <v>6026</v>
      </c>
      <c r="B3956" s="1">
        <v>45908</v>
      </c>
      <c r="C3956" t="s">
        <v>6027</v>
      </c>
      <c r="D3956" t="s">
        <v>21</v>
      </c>
      <c r="E3956" t="s">
        <v>55</v>
      </c>
      <c r="F3956" t="s">
        <v>56</v>
      </c>
      <c r="G3956" t="s">
        <v>24</v>
      </c>
      <c r="H3956" t="s">
        <v>51</v>
      </c>
      <c r="I3956" t="s">
        <v>57</v>
      </c>
      <c r="J3956" t="s">
        <v>45</v>
      </c>
      <c r="K3956">
        <v>5</v>
      </c>
      <c r="L3956">
        <v>42</v>
      </c>
      <c r="M3956">
        <v>0.05</v>
      </c>
      <c r="N3956">
        <v>199.5</v>
      </c>
      <c r="O3956">
        <v>79.5</v>
      </c>
      <c r="P3956" t="s">
        <v>28</v>
      </c>
      <c r="Q3956" t="s">
        <v>29</v>
      </c>
      <c r="R3956" t="s">
        <v>36</v>
      </c>
      <c r="S3956">
        <v>4.4000000000000004</v>
      </c>
      <c r="T3956">
        <f>YEAR(tblOrders[[#This Row],[Order Date]])</f>
        <v>2025</v>
      </c>
      <c r="U3956" t="str">
        <f>TEXT(tblOrders[[#This Row],[Order Date]],"mmm-yyyy")</f>
        <v>Sep-2025</v>
      </c>
      <c r="V3956" s="4">
        <f>tblOrders[[#This Row],[Profit]]/tblOrders[[#This Row],[Sales Amount]]</f>
        <v>0.39849624060150374</v>
      </c>
      <c r="W3956" t="str">
        <f>VLOOKUP(tblOrders[[#This Row],[City]],CityRegion,2,0)</f>
        <v>South</v>
      </c>
      <c r="X3956" t="str">
        <f>VLOOKUP(tblOrders[[#This Row],[City]],lookups!A:C,3,0)</f>
        <v>Kerala</v>
      </c>
    </row>
    <row r="3957" spans="1:24" x14ac:dyDescent="0.25">
      <c r="A3957" t="s">
        <v>6028</v>
      </c>
      <c r="B3957" s="1">
        <v>45937</v>
      </c>
      <c r="C3957" t="s">
        <v>3607</v>
      </c>
      <c r="D3957" t="s">
        <v>39</v>
      </c>
      <c r="E3957" t="s">
        <v>22</v>
      </c>
      <c r="F3957" t="s">
        <v>23</v>
      </c>
      <c r="G3957" t="s">
        <v>24</v>
      </c>
      <c r="H3957" t="s">
        <v>25</v>
      </c>
      <c r="I3957" t="s">
        <v>57</v>
      </c>
      <c r="J3957" t="s">
        <v>34</v>
      </c>
      <c r="K3957">
        <v>3</v>
      </c>
      <c r="L3957">
        <v>190</v>
      </c>
      <c r="M3957">
        <v>0</v>
      </c>
      <c r="N3957">
        <v>570</v>
      </c>
      <c r="O3957">
        <v>195</v>
      </c>
      <c r="P3957" t="s">
        <v>28</v>
      </c>
      <c r="Q3957" t="s">
        <v>46</v>
      </c>
      <c r="R3957" t="s">
        <v>36</v>
      </c>
      <c r="S3957">
        <v>3.9</v>
      </c>
      <c r="T3957">
        <f>YEAR(tblOrders[[#This Row],[Order Date]])</f>
        <v>2025</v>
      </c>
      <c r="U3957" t="str">
        <f>TEXT(tblOrders[[#This Row],[Order Date]],"mmm-yyyy")</f>
        <v>Oct-2025</v>
      </c>
      <c r="V3957" s="4">
        <f>tblOrders[[#This Row],[Profit]]/tblOrders[[#This Row],[Sales Amount]]</f>
        <v>0.34210526315789475</v>
      </c>
      <c r="W3957" t="str">
        <f>VLOOKUP(tblOrders[[#This Row],[City]],CityRegion,2,0)</f>
        <v>South</v>
      </c>
      <c r="X3957" t="str">
        <f>VLOOKUP(tblOrders[[#This Row],[City]],lookups!A:C,3,0)</f>
        <v>Kerala</v>
      </c>
    </row>
    <row r="3958" spans="1:24" x14ac:dyDescent="0.25">
      <c r="A3958" t="s">
        <v>6029</v>
      </c>
      <c r="B3958" s="1">
        <v>45761</v>
      </c>
      <c r="C3958" t="s">
        <v>5072</v>
      </c>
      <c r="D3958" t="s">
        <v>21</v>
      </c>
      <c r="E3958" t="s">
        <v>73</v>
      </c>
      <c r="F3958" t="s">
        <v>74</v>
      </c>
      <c r="G3958" t="s">
        <v>68</v>
      </c>
      <c r="H3958" t="s">
        <v>75</v>
      </c>
      <c r="I3958" t="s">
        <v>33</v>
      </c>
      <c r="J3958" t="s">
        <v>27</v>
      </c>
      <c r="K3958">
        <v>1</v>
      </c>
      <c r="L3958">
        <v>65</v>
      </c>
      <c r="M3958">
        <v>0.1</v>
      </c>
      <c r="N3958">
        <v>58.5</v>
      </c>
      <c r="O3958">
        <v>20.5</v>
      </c>
      <c r="P3958" t="s">
        <v>28</v>
      </c>
      <c r="Q3958" t="s">
        <v>86</v>
      </c>
      <c r="R3958" t="s">
        <v>30</v>
      </c>
      <c r="S3958">
        <v>4.8</v>
      </c>
      <c r="T3958">
        <f>YEAR(tblOrders[[#This Row],[Order Date]])</f>
        <v>2025</v>
      </c>
      <c r="U3958" t="str">
        <f>TEXT(tblOrders[[#This Row],[Order Date]],"mmm-yyyy")</f>
        <v>Apr-2025</v>
      </c>
      <c r="V3958" s="4">
        <f>tblOrders[[#This Row],[Profit]]/tblOrders[[#This Row],[Sales Amount]]</f>
        <v>0.3504273504273504</v>
      </c>
      <c r="W3958" t="str">
        <f>VLOOKUP(tblOrders[[#This Row],[City]],CityRegion,2,0)</f>
        <v>North</v>
      </c>
      <c r="X3958" t="str">
        <f>VLOOKUP(tblOrders[[#This Row],[City]],lookups!A:C,3,0)</f>
        <v>Delhi</v>
      </c>
    </row>
    <row r="3959" spans="1:24" x14ac:dyDescent="0.25">
      <c r="A3959" t="s">
        <v>6030</v>
      </c>
      <c r="B3959" s="1">
        <v>46007</v>
      </c>
      <c r="C3959" t="s">
        <v>6031</v>
      </c>
      <c r="D3959" t="s">
        <v>39</v>
      </c>
      <c r="E3959" t="s">
        <v>101</v>
      </c>
      <c r="F3959" t="s">
        <v>102</v>
      </c>
      <c r="G3959" t="s">
        <v>24</v>
      </c>
      <c r="H3959" t="s">
        <v>103</v>
      </c>
      <c r="I3959" t="s">
        <v>70</v>
      </c>
      <c r="J3959" t="s">
        <v>34</v>
      </c>
      <c r="K3959">
        <v>3</v>
      </c>
      <c r="L3959">
        <v>120</v>
      </c>
      <c r="M3959">
        <v>0</v>
      </c>
      <c r="N3959">
        <v>360</v>
      </c>
      <c r="O3959">
        <v>126</v>
      </c>
      <c r="P3959" t="s">
        <v>111</v>
      </c>
      <c r="Q3959" t="s">
        <v>35</v>
      </c>
      <c r="R3959" t="s">
        <v>30</v>
      </c>
      <c r="S3959">
        <v>4</v>
      </c>
      <c r="T3959">
        <f>YEAR(tblOrders[[#This Row],[Order Date]])</f>
        <v>2025</v>
      </c>
      <c r="U3959" t="str">
        <f>TEXT(tblOrders[[#This Row],[Order Date]],"mmm-yyyy")</f>
        <v>Dec-2025</v>
      </c>
      <c r="V3959" s="4">
        <f>tblOrders[[#This Row],[Profit]]/tblOrders[[#This Row],[Sales Amount]]</f>
        <v>0.35</v>
      </c>
      <c r="W3959" t="str">
        <f>VLOOKUP(tblOrders[[#This Row],[City]],CityRegion,2,0)</f>
        <v>South</v>
      </c>
      <c r="X3959" t="str">
        <f>VLOOKUP(tblOrders[[#This Row],[City]],lookups!A:C,3,0)</f>
        <v>Telengana</v>
      </c>
    </row>
    <row r="3960" spans="1:24" x14ac:dyDescent="0.25">
      <c r="A3960" t="s">
        <v>6032</v>
      </c>
      <c r="B3960" s="1">
        <v>45820</v>
      </c>
      <c r="C3960" t="s">
        <v>3238</v>
      </c>
      <c r="D3960" t="s">
        <v>21</v>
      </c>
      <c r="E3960" t="s">
        <v>108</v>
      </c>
      <c r="F3960" t="s">
        <v>109</v>
      </c>
      <c r="G3960" t="s">
        <v>62</v>
      </c>
      <c r="H3960" t="s">
        <v>110</v>
      </c>
      <c r="I3960" t="s">
        <v>76</v>
      </c>
      <c r="J3960" t="s">
        <v>34</v>
      </c>
      <c r="K3960">
        <v>3</v>
      </c>
      <c r="L3960">
        <v>110</v>
      </c>
      <c r="M3960">
        <v>0.1</v>
      </c>
      <c r="N3960">
        <v>297</v>
      </c>
      <c r="O3960">
        <v>93</v>
      </c>
      <c r="P3960" t="s">
        <v>28</v>
      </c>
      <c r="Q3960" t="s">
        <v>91</v>
      </c>
      <c r="R3960" t="s">
        <v>36</v>
      </c>
      <c r="S3960">
        <v>3.7</v>
      </c>
      <c r="T3960">
        <f>YEAR(tblOrders[[#This Row],[Order Date]])</f>
        <v>2025</v>
      </c>
      <c r="U3960" t="str">
        <f>TEXT(tblOrders[[#This Row],[Order Date]],"mmm-yyyy")</f>
        <v>Jun-2025</v>
      </c>
      <c r="V3960" s="4">
        <f>tblOrders[[#This Row],[Profit]]/tblOrders[[#This Row],[Sales Amount]]</f>
        <v>0.31313131313131315</v>
      </c>
      <c r="W3960" t="str">
        <f>VLOOKUP(tblOrders[[#This Row],[City]],CityRegion,2,0)</f>
        <v>South</v>
      </c>
      <c r="X3960" t="str">
        <f>VLOOKUP(tblOrders[[#This Row],[City]],lookups!A:C,3,0)</f>
        <v>Kerala</v>
      </c>
    </row>
    <row r="3961" spans="1:24" x14ac:dyDescent="0.25">
      <c r="A3961" t="s">
        <v>6033</v>
      </c>
      <c r="B3961" s="1">
        <v>45690</v>
      </c>
      <c r="C3961" t="s">
        <v>154</v>
      </c>
      <c r="D3961" t="s">
        <v>21</v>
      </c>
      <c r="E3961" t="s">
        <v>101</v>
      </c>
      <c r="F3961" t="s">
        <v>102</v>
      </c>
      <c r="G3961" t="s">
        <v>24</v>
      </c>
      <c r="H3961" t="s">
        <v>103</v>
      </c>
      <c r="I3961" t="s">
        <v>26</v>
      </c>
      <c r="J3961" t="s">
        <v>45</v>
      </c>
      <c r="K3961">
        <v>4</v>
      </c>
      <c r="L3961">
        <v>120</v>
      </c>
      <c r="M3961">
        <v>0.15</v>
      </c>
      <c r="N3961">
        <v>408</v>
      </c>
      <c r="O3961">
        <v>96</v>
      </c>
      <c r="P3961" t="s">
        <v>111</v>
      </c>
      <c r="Q3961" t="s">
        <v>91</v>
      </c>
      <c r="R3961" t="s">
        <v>36</v>
      </c>
      <c r="S3961">
        <v>4.5</v>
      </c>
      <c r="T3961">
        <f>YEAR(tblOrders[[#This Row],[Order Date]])</f>
        <v>2025</v>
      </c>
      <c r="U3961" t="str">
        <f>TEXT(tblOrders[[#This Row],[Order Date]],"mmm-yyyy")</f>
        <v>Feb-2025</v>
      </c>
      <c r="V3961" s="4">
        <f>tblOrders[[#This Row],[Profit]]/tblOrders[[#This Row],[Sales Amount]]</f>
        <v>0.23529411764705882</v>
      </c>
      <c r="W3961" t="str">
        <f>VLOOKUP(tblOrders[[#This Row],[City]],CityRegion,2,0)</f>
        <v>South</v>
      </c>
      <c r="X3961" t="str">
        <f>VLOOKUP(tblOrders[[#This Row],[City]],lookups!A:C,3,0)</f>
        <v>Karnataka</v>
      </c>
    </row>
    <row r="3962" spans="1:24" x14ac:dyDescent="0.25">
      <c r="A3962" t="s">
        <v>6034</v>
      </c>
      <c r="B3962" s="1">
        <v>46016</v>
      </c>
      <c r="C3962" t="s">
        <v>3274</v>
      </c>
      <c r="D3962" t="s">
        <v>21</v>
      </c>
      <c r="E3962" t="s">
        <v>108</v>
      </c>
      <c r="F3962" t="s">
        <v>109</v>
      </c>
      <c r="G3962" t="s">
        <v>62</v>
      </c>
      <c r="H3962" t="s">
        <v>110</v>
      </c>
      <c r="I3962" t="s">
        <v>76</v>
      </c>
      <c r="J3962" t="s">
        <v>27</v>
      </c>
      <c r="K3962">
        <v>4</v>
      </c>
      <c r="L3962">
        <v>110</v>
      </c>
      <c r="M3962">
        <v>0.1</v>
      </c>
      <c r="N3962">
        <v>396</v>
      </c>
      <c r="O3962">
        <v>124</v>
      </c>
      <c r="P3962" t="s">
        <v>28</v>
      </c>
      <c r="Q3962" t="s">
        <v>46</v>
      </c>
      <c r="R3962" t="s">
        <v>36</v>
      </c>
      <c r="S3962">
        <v>3.2</v>
      </c>
      <c r="T3962">
        <f>YEAR(tblOrders[[#This Row],[Order Date]])</f>
        <v>2025</v>
      </c>
      <c r="U3962" t="str">
        <f>TEXT(tblOrders[[#This Row],[Order Date]],"mmm-yyyy")</f>
        <v>Dec-2025</v>
      </c>
      <c r="V3962" s="4">
        <f>tblOrders[[#This Row],[Profit]]/tblOrders[[#This Row],[Sales Amount]]</f>
        <v>0.31313131313131315</v>
      </c>
      <c r="W3962" t="str">
        <f>VLOOKUP(tblOrders[[#This Row],[City]],CityRegion,2,0)</f>
        <v>South</v>
      </c>
      <c r="X3962" t="str">
        <f>VLOOKUP(tblOrders[[#This Row],[City]],lookups!A:C,3,0)</f>
        <v>Kerala</v>
      </c>
    </row>
    <row r="3963" spans="1:24" x14ac:dyDescent="0.25">
      <c r="A3963" t="s">
        <v>6035</v>
      </c>
      <c r="B3963" s="1">
        <v>45694</v>
      </c>
      <c r="C3963" t="s">
        <v>1161</v>
      </c>
      <c r="D3963" t="s">
        <v>21</v>
      </c>
      <c r="E3963" t="s">
        <v>108</v>
      </c>
      <c r="F3963" t="s">
        <v>109</v>
      </c>
      <c r="G3963" t="s">
        <v>62</v>
      </c>
      <c r="H3963" t="s">
        <v>110</v>
      </c>
      <c r="I3963" t="s">
        <v>26</v>
      </c>
      <c r="J3963" t="s">
        <v>34</v>
      </c>
      <c r="K3963">
        <v>4</v>
      </c>
      <c r="L3963">
        <v>110</v>
      </c>
      <c r="M3963">
        <v>0.15</v>
      </c>
      <c r="N3963">
        <v>374</v>
      </c>
      <c r="O3963">
        <v>102</v>
      </c>
      <c r="P3963" t="s">
        <v>28</v>
      </c>
      <c r="Q3963" t="s">
        <v>86</v>
      </c>
      <c r="R3963" t="s">
        <v>36</v>
      </c>
      <c r="S3963">
        <v>4</v>
      </c>
      <c r="T3963">
        <f>YEAR(tblOrders[[#This Row],[Order Date]])</f>
        <v>2025</v>
      </c>
      <c r="U3963" t="str">
        <f>TEXT(tblOrders[[#This Row],[Order Date]],"mmm-yyyy")</f>
        <v>Feb-2025</v>
      </c>
      <c r="V3963" s="4">
        <f>tblOrders[[#This Row],[Profit]]/tblOrders[[#This Row],[Sales Amount]]</f>
        <v>0.27272727272727271</v>
      </c>
      <c r="W3963" t="str">
        <f>VLOOKUP(tblOrders[[#This Row],[City]],CityRegion,2,0)</f>
        <v>South</v>
      </c>
      <c r="X3963" t="str">
        <f>VLOOKUP(tblOrders[[#This Row],[City]],lookups!A:C,3,0)</f>
        <v>Karnataka</v>
      </c>
    </row>
    <row r="3964" spans="1:24" x14ac:dyDescent="0.25">
      <c r="A3964" t="s">
        <v>6036</v>
      </c>
      <c r="B3964" s="1">
        <v>45690</v>
      </c>
      <c r="C3964" t="s">
        <v>6037</v>
      </c>
      <c r="D3964" t="s">
        <v>21</v>
      </c>
      <c r="E3964" t="s">
        <v>66</v>
      </c>
      <c r="F3964" t="s">
        <v>67</v>
      </c>
      <c r="G3964" t="s">
        <v>68</v>
      </c>
      <c r="H3964" t="s">
        <v>69</v>
      </c>
      <c r="I3964" t="s">
        <v>26</v>
      </c>
      <c r="J3964" t="s">
        <v>27</v>
      </c>
      <c r="K3964">
        <v>4</v>
      </c>
      <c r="L3964">
        <v>149</v>
      </c>
      <c r="M3964">
        <v>0.2</v>
      </c>
      <c r="N3964">
        <v>476.8</v>
      </c>
      <c r="O3964">
        <v>96.8</v>
      </c>
      <c r="P3964" t="s">
        <v>28</v>
      </c>
      <c r="Q3964" t="s">
        <v>91</v>
      </c>
      <c r="R3964" t="s">
        <v>36</v>
      </c>
      <c r="S3964">
        <v>3.5</v>
      </c>
      <c r="T3964">
        <f>YEAR(tblOrders[[#This Row],[Order Date]])</f>
        <v>2025</v>
      </c>
      <c r="U3964" t="str">
        <f>TEXT(tblOrders[[#This Row],[Order Date]],"mmm-yyyy")</f>
        <v>Feb-2025</v>
      </c>
      <c r="V3964" s="4">
        <f>tblOrders[[#This Row],[Profit]]/tblOrders[[#This Row],[Sales Amount]]</f>
        <v>0.2030201342281879</v>
      </c>
      <c r="W3964" t="str">
        <f>VLOOKUP(tblOrders[[#This Row],[City]],CityRegion,2,0)</f>
        <v>South</v>
      </c>
      <c r="X3964" t="str">
        <f>VLOOKUP(tblOrders[[#This Row],[City]],lookups!A:C,3,0)</f>
        <v>Karnataka</v>
      </c>
    </row>
    <row r="3965" spans="1:24" x14ac:dyDescent="0.25">
      <c r="A3965" t="s">
        <v>6038</v>
      </c>
      <c r="B3965" s="1">
        <v>45968</v>
      </c>
      <c r="C3965" t="s">
        <v>1470</v>
      </c>
      <c r="D3965" t="s">
        <v>21</v>
      </c>
      <c r="E3965" t="s">
        <v>66</v>
      </c>
      <c r="F3965" t="s">
        <v>67</v>
      </c>
      <c r="G3965" t="s">
        <v>68</v>
      </c>
      <c r="H3965" t="s">
        <v>69</v>
      </c>
      <c r="I3965" t="s">
        <v>52</v>
      </c>
      <c r="J3965" t="s">
        <v>27</v>
      </c>
      <c r="K3965">
        <v>4</v>
      </c>
      <c r="L3965">
        <v>149</v>
      </c>
      <c r="M3965">
        <v>0.1</v>
      </c>
      <c r="N3965">
        <v>536.4</v>
      </c>
      <c r="O3965">
        <v>156.4</v>
      </c>
      <c r="P3965" t="s">
        <v>28</v>
      </c>
      <c r="Q3965" t="s">
        <v>91</v>
      </c>
      <c r="R3965" t="s">
        <v>36</v>
      </c>
      <c r="S3965">
        <v>3.8</v>
      </c>
      <c r="T3965">
        <f>YEAR(tblOrders[[#This Row],[Order Date]])</f>
        <v>2025</v>
      </c>
      <c r="U3965" t="str">
        <f>TEXT(tblOrders[[#This Row],[Order Date]],"mmm-yyyy")</f>
        <v>Nov-2025</v>
      </c>
      <c r="V3965" s="4">
        <f>tblOrders[[#This Row],[Profit]]/tblOrders[[#This Row],[Sales Amount]]</f>
        <v>0.29157345264727819</v>
      </c>
      <c r="W3965" t="str">
        <f>VLOOKUP(tblOrders[[#This Row],[City]],CityRegion,2,0)</f>
        <v>South</v>
      </c>
      <c r="X3965" t="str">
        <f>VLOOKUP(tblOrders[[#This Row],[City]],lookups!A:C,3,0)</f>
        <v>Kerala</v>
      </c>
    </row>
    <row r="3966" spans="1:24" x14ac:dyDescent="0.25">
      <c r="A3966" t="s">
        <v>6039</v>
      </c>
      <c r="B3966" s="1">
        <v>46017</v>
      </c>
      <c r="C3966" t="s">
        <v>3649</v>
      </c>
      <c r="D3966" t="s">
        <v>21</v>
      </c>
      <c r="E3966" t="s">
        <v>66</v>
      </c>
      <c r="F3966" t="s">
        <v>67</v>
      </c>
      <c r="G3966" t="s">
        <v>68</v>
      </c>
      <c r="H3966" t="s">
        <v>69</v>
      </c>
      <c r="I3966" t="s">
        <v>70</v>
      </c>
      <c r="J3966" t="s">
        <v>34</v>
      </c>
      <c r="K3966">
        <v>1</v>
      </c>
      <c r="L3966">
        <v>149</v>
      </c>
      <c r="M3966">
        <v>0.2</v>
      </c>
      <c r="N3966">
        <v>119.2</v>
      </c>
      <c r="O3966">
        <v>24.2</v>
      </c>
      <c r="P3966" t="s">
        <v>28</v>
      </c>
      <c r="Q3966" t="s">
        <v>35</v>
      </c>
      <c r="R3966" t="s">
        <v>30</v>
      </c>
      <c r="S3966">
        <v>3.3</v>
      </c>
      <c r="T3966">
        <f>YEAR(tblOrders[[#This Row],[Order Date]])</f>
        <v>2025</v>
      </c>
      <c r="U3966" t="str">
        <f>TEXT(tblOrders[[#This Row],[Order Date]],"mmm-yyyy")</f>
        <v>Dec-2025</v>
      </c>
      <c r="V3966" s="4">
        <f>tblOrders[[#This Row],[Profit]]/tblOrders[[#This Row],[Sales Amount]]</f>
        <v>0.2030201342281879</v>
      </c>
      <c r="W3966" t="str">
        <f>VLOOKUP(tblOrders[[#This Row],[City]],CityRegion,2,0)</f>
        <v>South</v>
      </c>
      <c r="X3966" t="str">
        <f>VLOOKUP(tblOrders[[#This Row],[City]],lookups!A:C,3,0)</f>
        <v>Telengana</v>
      </c>
    </row>
    <row r="3967" spans="1:24" x14ac:dyDescent="0.25">
      <c r="A3967" t="s">
        <v>6040</v>
      </c>
      <c r="B3967" s="1">
        <v>45950</v>
      </c>
      <c r="C3967" t="s">
        <v>5305</v>
      </c>
      <c r="D3967" t="s">
        <v>21</v>
      </c>
      <c r="E3967" t="s">
        <v>73</v>
      </c>
      <c r="F3967" t="s">
        <v>74</v>
      </c>
      <c r="G3967" t="s">
        <v>68</v>
      </c>
      <c r="H3967" t="s">
        <v>75</v>
      </c>
      <c r="I3967" t="s">
        <v>84</v>
      </c>
      <c r="J3967" t="s">
        <v>45</v>
      </c>
      <c r="K3967">
        <v>3</v>
      </c>
      <c r="L3967">
        <v>65</v>
      </c>
      <c r="M3967">
        <v>0.05</v>
      </c>
      <c r="N3967">
        <v>185.25</v>
      </c>
      <c r="O3967">
        <v>71.25</v>
      </c>
      <c r="P3967" t="s">
        <v>28</v>
      </c>
      <c r="Q3967" t="s">
        <v>46</v>
      </c>
      <c r="R3967" t="s">
        <v>36</v>
      </c>
      <c r="S3967">
        <v>3.2</v>
      </c>
      <c r="T3967">
        <f>YEAR(tblOrders[[#This Row],[Order Date]])</f>
        <v>2025</v>
      </c>
      <c r="U3967" t="str">
        <f>TEXT(tblOrders[[#This Row],[Order Date]],"mmm-yyyy")</f>
        <v>Oct-2025</v>
      </c>
      <c r="V3967" s="4">
        <f>tblOrders[[#This Row],[Profit]]/tblOrders[[#This Row],[Sales Amount]]</f>
        <v>0.38461538461538464</v>
      </c>
      <c r="W3967" t="str">
        <f>VLOOKUP(tblOrders[[#This Row],[City]],CityRegion,2,0)</f>
        <v>West</v>
      </c>
      <c r="X3967" t="str">
        <f>VLOOKUP(tblOrders[[#This Row],[City]],lookups!A:C,3,0)</f>
        <v>Maharashtra</v>
      </c>
    </row>
    <row r="3968" spans="1:24" x14ac:dyDescent="0.25">
      <c r="A3968" t="s">
        <v>6041</v>
      </c>
      <c r="B3968" s="1">
        <v>45850</v>
      </c>
      <c r="C3968" t="s">
        <v>4098</v>
      </c>
      <c r="D3968" t="s">
        <v>21</v>
      </c>
      <c r="E3968" t="s">
        <v>114</v>
      </c>
      <c r="F3968" t="s">
        <v>115</v>
      </c>
      <c r="G3968" t="s">
        <v>42</v>
      </c>
      <c r="H3968" t="s">
        <v>116</v>
      </c>
      <c r="I3968" t="s">
        <v>44</v>
      </c>
      <c r="J3968" t="s">
        <v>27</v>
      </c>
      <c r="K3968">
        <v>5</v>
      </c>
      <c r="L3968">
        <v>12</v>
      </c>
      <c r="M3968">
        <v>0.1</v>
      </c>
      <c r="N3968">
        <v>54</v>
      </c>
      <c r="O3968">
        <v>24</v>
      </c>
      <c r="P3968" t="s">
        <v>28</v>
      </c>
      <c r="Q3968" t="s">
        <v>29</v>
      </c>
      <c r="R3968" t="s">
        <v>36</v>
      </c>
      <c r="S3968">
        <v>3.1</v>
      </c>
      <c r="T3968">
        <f>YEAR(tblOrders[[#This Row],[Order Date]])</f>
        <v>2025</v>
      </c>
      <c r="U3968" t="str">
        <f>TEXT(tblOrders[[#This Row],[Order Date]],"mmm-yyyy")</f>
        <v>Jul-2025</v>
      </c>
      <c r="V3968" s="4">
        <f>tblOrders[[#This Row],[Profit]]/tblOrders[[#This Row],[Sales Amount]]</f>
        <v>0.44444444444444442</v>
      </c>
      <c r="W3968" t="str">
        <f>VLOOKUP(tblOrders[[#This Row],[City]],CityRegion,2,0)</f>
        <v>South</v>
      </c>
      <c r="X3968" t="str">
        <f>VLOOKUP(tblOrders[[#This Row],[City]],lookups!A:C,3,0)</f>
        <v>Kerala</v>
      </c>
    </row>
    <row r="3969" spans="1:24" x14ac:dyDescent="0.25">
      <c r="A3969" t="s">
        <v>6042</v>
      </c>
      <c r="B3969" s="1">
        <v>45898</v>
      </c>
      <c r="C3969" t="s">
        <v>1845</v>
      </c>
      <c r="D3969" t="s">
        <v>21</v>
      </c>
      <c r="E3969" t="s">
        <v>49</v>
      </c>
      <c r="F3969" t="s">
        <v>50</v>
      </c>
      <c r="G3969" t="s">
        <v>24</v>
      </c>
      <c r="H3969" t="s">
        <v>51</v>
      </c>
      <c r="I3969" t="s">
        <v>52</v>
      </c>
      <c r="J3969" t="s">
        <v>45</v>
      </c>
      <c r="K3969">
        <v>2</v>
      </c>
      <c r="L3969">
        <v>85</v>
      </c>
      <c r="M3969">
        <v>0.05</v>
      </c>
      <c r="N3969">
        <v>161.5</v>
      </c>
      <c r="O3969">
        <v>57.5</v>
      </c>
      <c r="P3969" t="s">
        <v>28</v>
      </c>
      <c r="Q3969" t="s">
        <v>86</v>
      </c>
      <c r="R3969" t="s">
        <v>123</v>
      </c>
      <c r="S3969">
        <v>3.5</v>
      </c>
      <c r="T3969">
        <f>YEAR(tblOrders[[#This Row],[Order Date]])</f>
        <v>2025</v>
      </c>
      <c r="U3969" t="str">
        <f>TEXT(tblOrders[[#This Row],[Order Date]],"mmm-yyyy")</f>
        <v>Aug-2025</v>
      </c>
      <c r="V3969" s="4">
        <f>tblOrders[[#This Row],[Profit]]/tblOrders[[#This Row],[Sales Amount]]</f>
        <v>0.35603715170278638</v>
      </c>
      <c r="W3969" t="str">
        <f>VLOOKUP(tblOrders[[#This Row],[City]],CityRegion,2,0)</f>
        <v>South</v>
      </c>
      <c r="X3969" t="str">
        <f>VLOOKUP(tblOrders[[#This Row],[City]],lookups!A:C,3,0)</f>
        <v>Kerala</v>
      </c>
    </row>
    <row r="3970" spans="1:24" x14ac:dyDescent="0.25">
      <c r="A3970" t="s">
        <v>6043</v>
      </c>
      <c r="B3970" s="1">
        <v>45665</v>
      </c>
      <c r="C3970" t="s">
        <v>2358</v>
      </c>
      <c r="D3970" t="s">
        <v>21</v>
      </c>
      <c r="E3970" t="s">
        <v>60</v>
      </c>
      <c r="F3970" t="s">
        <v>61</v>
      </c>
      <c r="G3970" t="s">
        <v>62</v>
      </c>
      <c r="H3970" t="s">
        <v>63</v>
      </c>
      <c r="I3970" t="s">
        <v>33</v>
      </c>
      <c r="J3970" t="s">
        <v>45</v>
      </c>
      <c r="K3970">
        <v>2</v>
      </c>
      <c r="L3970">
        <v>45</v>
      </c>
      <c r="M3970">
        <v>0.1</v>
      </c>
      <c r="N3970">
        <v>81</v>
      </c>
      <c r="O3970">
        <v>29</v>
      </c>
      <c r="P3970" t="s">
        <v>28</v>
      </c>
      <c r="Q3970" t="s">
        <v>35</v>
      </c>
      <c r="R3970" t="s">
        <v>36</v>
      </c>
      <c r="S3970">
        <v>2.8</v>
      </c>
      <c r="T3970">
        <f>YEAR(tblOrders[[#This Row],[Order Date]])</f>
        <v>2025</v>
      </c>
      <c r="U3970" t="str">
        <f>TEXT(tblOrders[[#This Row],[Order Date]],"mmm-yyyy")</f>
        <v>Jan-2025</v>
      </c>
      <c r="V3970" s="4">
        <f>tblOrders[[#This Row],[Profit]]/tblOrders[[#This Row],[Sales Amount]]</f>
        <v>0.35802469135802467</v>
      </c>
      <c r="W3970" t="str">
        <f>VLOOKUP(tblOrders[[#This Row],[City]],CityRegion,2,0)</f>
        <v>North</v>
      </c>
      <c r="X3970" t="str">
        <f>VLOOKUP(tblOrders[[#This Row],[City]],lookups!A:C,3,0)</f>
        <v>Delhi</v>
      </c>
    </row>
    <row r="3971" spans="1:24" x14ac:dyDescent="0.25">
      <c r="A3971" t="s">
        <v>6044</v>
      </c>
      <c r="B3971" s="1">
        <v>45825</v>
      </c>
      <c r="C3971" t="s">
        <v>3446</v>
      </c>
      <c r="D3971" t="s">
        <v>21</v>
      </c>
      <c r="E3971" t="s">
        <v>73</v>
      </c>
      <c r="F3971" t="s">
        <v>74</v>
      </c>
      <c r="G3971" t="s">
        <v>68</v>
      </c>
      <c r="H3971" t="s">
        <v>75</v>
      </c>
      <c r="I3971" t="s">
        <v>139</v>
      </c>
      <c r="J3971" t="s">
        <v>34</v>
      </c>
      <c r="K3971">
        <v>2</v>
      </c>
      <c r="L3971">
        <v>65</v>
      </c>
      <c r="M3971">
        <v>0.05</v>
      </c>
      <c r="N3971">
        <v>123.5</v>
      </c>
      <c r="O3971">
        <v>47.5</v>
      </c>
      <c r="P3971" t="s">
        <v>28</v>
      </c>
      <c r="Q3971" t="s">
        <v>46</v>
      </c>
      <c r="R3971" t="s">
        <v>30</v>
      </c>
      <c r="S3971">
        <v>2.6</v>
      </c>
      <c r="T3971">
        <f>YEAR(tblOrders[[#This Row],[Order Date]])</f>
        <v>2025</v>
      </c>
      <c r="U3971" t="str">
        <f>TEXT(tblOrders[[#This Row],[Order Date]],"mmm-yyyy")</f>
        <v>Jun-2025</v>
      </c>
      <c r="V3971" s="4">
        <f>tblOrders[[#This Row],[Profit]]/tblOrders[[#This Row],[Sales Amount]]</f>
        <v>0.38461538461538464</v>
      </c>
      <c r="W3971" t="str">
        <f>VLOOKUP(tblOrders[[#This Row],[City]],CityRegion,2,0)</f>
        <v>South</v>
      </c>
      <c r="X3971" t="str">
        <f>VLOOKUP(tblOrders[[#This Row],[City]],lookups!A:C,3,0)</f>
        <v>Tamil Nadu</v>
      </c>
    </row>
    <row r="3972" spans="1:24" x14ac:dyDescent="0.25">
      <c r="A3972" t="s">
        <v>6045</v>
      </c>
      <c r="B3972" s="1">
        <v>45694</v>
      </c>
      <c r="C3972" t="s">
        <v>5639</v>
      </c>
      <c r="D3972" t="s">
        <v>21</v>
      </c>
      <c r="E3972" t="s">
        <v>49</v>
      </c>
      <c r="F3972" t="s">
        <v>50</v>
      </c>
      <c r="G3972" t="s">
        <v>24</v>
      </c>
      <c r="H3972" t="s">
        <v>51</v>
      </c>
      <c r="I3972" t="s">
        <v>44</v>
      </c>
      <c r="J3972" t="s">
        <v>34</v>
      </c>
      <c r="K3972">
        <v>4</v>
      </c>
      <c r="L3972">
        <v>85</v>
      </c>
      <c r="M3972">
        <v>0</v>
      </c>
      <c r="N3972">
        <v>340</v>
      </c>
      <c r="O3972">
        <v>132</v>
      </c>
      <c r="P3972" t="s">
        <v>148</v>
      </c>
      <c r="Q3972" t="s">
        <v>35</v>
      </c>
      <c r="R3972" t="s">
        <v>36</v>
      </c>
      <c r="S3972">
        <v>2.7</v>
      </c>
      <c r="T3972">
        <f>YEAR(tblOrders[[#This Row],[Order Date]])</f>
        <v>2025</v>
      </c>
      <c r="U3972" t="str">
        <f>TEXT(tblOrders[[#This Row],[Order Date]],"mmm-yyyy")</f>
        <v>Feb-2025</v>
      </c>
      <c r="V3972" s="4">
        <f>tblOrders[[#This Row],[Profit]]/tblOrders[[#This Row],[Sales Amount]]</f>
        <v>0.38823529411764707</v>
      </c>
      <c r="W3972" t="str">
        <f>VLOOKUP(tblOrders[[#This Row],[City]],CityRegion,2,0)</f>
        <v>South</v>
      </c>
      <c r="X3972" t="str">
        <f>VLOOKUP(tblOrders[[#This Row],[City]],lookups!A:C,3,0)</f>
        <v>Kerala</v>
      </c>
    </row>
    <row r="3973" spans="1:24" x14ac:dyDescent="0.25">
      <c r="A3973" t="s">
        <v>6046</v>
      </c>
      <c r="B3973" s="1">
        <v>46014</v>
      </c>
      <c r="C3973" t="s">
        <v>691</v>
      </c>
      <c r="D3973" t="s">
        <v>21</v>
      </c>
      <c r="E3973" t="s">
        <v>114</v>
      </c>
      <c r="F3973" t="s">
        <v>115</v>
      </c>
      <c r="G3973" t="s">
        <v>42</v>
      </c>
      <c r="H3973" t="s">
        <v>116</v>
      </c>
      <c r="I3973" t="s">
        <v>33</v>
      </c>
      <c r="J3973" t="s">
        <v>34</v>
      </c>
      <c r="K3973">
        <v>1</v>
      </c>
      <c r="L3973">
        <v>12</v>
      </c>
      <c r="M3973">
        <v>0</v>
      </c>
      <c r="N3973">
        <v>12</v>
      </c>
      <c r="O3973">
        <v>6</v>
      </c>
      <c r="P3973" t="s">
        <v>28</v>
      </c>
      <c r="Q3973" t="s">
        <v>35</v>
      </c>
      <c r="R3973" t="s">
        <v>36</v>
      </c>
      <c r="S3973">
        <v>3</v>
      </c>
      <c r="T3973">
        <f>YEAR(tblOrders[[#This Row],[Order Date]])</f>
        <v>2025</v>
      </c>
      <c r="U3973" t="str">
        <f>TEXT(tblOrders[[#This Row],[Order Date]],"mmm-yyyy")</f>
        <v>Dec-2025</v>
      </c>
      <c r="V3973" s="4">
        <f>tblOrders[[#This Row],[Profit]]/tblOrders[[#This Row],[Sales Amount]]</f>
        <v>0.5</v>
      </c>
      <c r="W3973" t="str">
        <f>VLOOKUP(tblOrders[[#This Row],[City]],CityRegion,2,0)</f>
        <v>North</v>
      </c>
      <c r="X3973" t="str">
        <f>VLOOKUP(tblOrders[[#This Row],[City]],lookups!A:C,3,0)</f>
        <v>Delhi</v>
      </c>
    </row>
    <row r="3974" spans="1:24" x14ac:dyDescent="0.25">
      <c r="A3974" t="s">
        <v>6047</v>
      </c>
      <c r="B3974" s="1">
        <v>45816</v>
      </c>
      <c r="C3974" t="s">
        <v>502</v>
      </c>
      <c r="D3974" t="s">
        <v>21</v>
      </c>
      <c r="E3974" t="s">
        <v>73</v>
      </c>
      <c r="F3974" t="s">
        <v>74</v>
      </c>
      <c r="G3974" t="s">
        <v>68</v>
      </c>
      <c r="H3974" t="s">
        <v>75</v>
      </c>
      <c r="I3974" t="s">
        <v>33</v>
      </c>
      <c r="J3974" t="s">
        <v>27</v>
      </c>
      <c r="K3974">
        <v>2</v>
      </c>
      <c r="L3974">
        <v>65</v>
      </c>
      <c r="M3974">
        <v>0.15</v>
      </c>
      <c r="N3974">
        <v>110.5</v>
      </c>
      <c r="O3974">
        <v>34.5</v>
      </c>
      <c r="P3974" t="s">
        <v>28</v>
      </c>
      <c r="Q3974" t="s">
        <v>35</v>
      </c>
      <c r="R3974" t="s">
        <v>36</v>
      </c>
      <c r="S3974">
        <v>3.9</v>
      </c>
      <c r="T3974">
        <f>YEAR(tblOrders[[#This Row],[Order Date]])</f>
        <v>2025</v>
      </c>
      <c r="U3974" t="str">
        <f>TEXT(tblOrders[[#This Row],[Order Date]],"mmm-yyyy")</f>
        <v>Jun-2025</v>
      </c>
      <c r="V3974" s="4">
        <f>tblOrders[[#This Row],[Profit]]/tblOrders[[#This Row],[Sales Amount]]</f>
        <v>0.31221719457013575</v>
      </c>
      <c r="W3974" t="str">
        <f>VLOOKUP(tblOrders[[#This Row],[City]],CityRegion,2,0)</f>
        <v>North</v>
      </c>
      <c r="X3974" t="str">
        <f>VLOOKUP(tblOrders[[#This Row],[City]],lookups!A:C,3,0)</f>
        <v>Delhi</v>
      </c>
    </row>
    <row r="3975" spans="1:24" x14ac:dyDescent="0.25">
      <c r="A3975" t="s">
        <v>6048</v>
      </c>
      <c r="B3975" s="1">
        <v>45698</v>
      </c>
      <c r="C3975" t="s">
        <v>6049</v>
      </c>
      <c r="D3975" t="s">
        <v>39</v>
      </c>
      <c r="E3975" t="s">
        <v>108</v>
      </c>
      <c r="F3975" t="s">
        <v>109</v>
      </c>
      <c r="G3975" t="s">
        <v>62</v>
      </c>
      <c r="H3975" t="s">
        <v>110</v>
      </c>
      <c r="I3975" t="s">
        <v>33</v>
      </c>
      <c r="J3975" t="s">
        <v>34</v>
      </c>
      <c r="K3975">
        <v>5</v>
      </c>
      <c r="L3975">
        <v>110</v>
      </c>
      <c r="M3975">
        <v>0.05</v>
      </c>
      <c r="N3975">
        <v>522.5</v>
      </c>
      <c r="O3975">
        <v>182.5</v>
      </c>
      <c r="P3975" t="s">
        <v>28</v>
      </c>
      <c r="Q3975" t="s">
        <v>86</v>
      </c>
      <c r="R3975" t="s">
        <v>36</v>
      </c>
      <c r="S3975">
        <v>2.8</v>
      </c>
      <c r="T3975">
        <f>YEAR(tblOrders[[#This Row],[Order Date]])</f>
        <v>2025</v>
      </c>
      <c r="U3975" t="str">
        <f>TEXT(tblOrders[[#This Row],[Order Date]],"mmm-yyyy")</f>
        <v>Feb-2025</v>
      </c>
      <c r="V3975" s="4">
        <f>tblOrders[[#This Row],[Profit]]/tblOrders[[#This Row],[Sales Amount]]</f>
        <v>0.34928229665071769</v>
      </c>
      <c r="W3975" t="str">
        <f>VLOOKUP(tblOrders[[#This Row],[City]],CityRegion,2,0)</f>
        <v>North</v>
      </c>
      <c r="X3975" t="str">
        <f>VLOOKUP(tblOrders[[#This Row],[City]],lookups!A:C,3,0)</f>
        <v>Delhi</v>
      </c>
    </row>
    <row r="3976" spans="1:24" x14ac:dyDescent="0.25">
      <c r="A3976" t="s">
        <v>6050</v>
      </c>
      <c r="B3976" s="1">
        <v>46015</v>
      </c>
      <c r="C3976" t="s">
        <v>6051</v>
      </c>
      <c r="D3976" t="s">
        <v>21</v>
      </c>
      <c r="E3976" t="s">
        <v>114</v>
      </c>
      <c r="F3976" t="s">
        <v>115</v>
      </c>
      <c r="G3976" t="s">
        <v>42</v>
      </c>
      <c r="H3976" t="s">
        <v>116</v>
      </c>
      <c r="I3976" t="s">
        <v>70</v>
      </c>
      <c r="J3976" t="s">
        <v>45</v>
      </c>
      <c r="K3976">
        <v>4</v>
      </c>
      <c r="L3976">
        <v>12</v>
      </c>
      <c r="M3976">
        <v>0.1</v>
      </c>
      <c r="N3976">
        <v>43.2</v>
      </c>
      <c r="O3976">
        <v>19.2</v>
      </c>
      <c r="P3976" t="s">
        <v>28</v>
      </c>
      <c r="Q3976" t="s">
        <v>91</v>
      </c>
      <c r="R3976" t="s">
        <v>36</v>
      </c>
      <c r="S3976">
        <v>4.2</v>
      </c>
      <c r="T3976">
        <f>YEAR(tblOrders[[#This Row],[Order Date]])</f>
        <v>2025</v>
      </c>
      <c r="U3976" t="str">
        <f>TEXT(tblOrders[[#This Row],[Order Date]],"mmm-yyyy")</f>
        <v>Dec-2025</v>
      </c>
      <c r="V3976" s="4">
        <f>tblOrders[[#This Row],[Profit]]/tblOrders[[#This Row],[Sales Amount]]</f>
        <v>0.44444444444444442</v>
      </c>
      <c r="W3976" t="str">
        <f>VLOOKUP(tblOrders[[#This Row],[City]],CityRegion,2,0)</f>
        <v>South</v>
      </c>
      <c r="X3976" t="str">
        <f>VLOOKUP(tblOrders[[#This Row],[City]],lookups!A:C,3,0)</f>
        <v>Telengana</v>
      </c>
    </row>
    <row r="3977" spans="1:24" x14ac:dyDescent="0.25">
      <c r="A3977" t="s">
        <v>6052</v>
      </c>
      <c r="B3977" s="1">
        <v>45827</v>
      </c>
      <c r="C3977" t="s">
        <v>3422</v>
      </c>
      <c r="D3977" t="s">
        <v>21</v>
      </c>
      <c r="E3977" t="s">
        <v>79</v>
      </c>
      <c r="F3977" t="s">
        <v>80</v>
      </c>
      <c r="G3977" t="s">
        <v>68</v>
      </c>
      <c r="H3977" t="s">
        <v>81</v>
      </c>
      <c r="I3977" t="s">
        <v>57</v>
      </c>
      <c r="J3977" t="s">
        <v>27</v>
      </c>
      <c r="K3977">
        <v>5</v>
      </c>
      <c r="L3977">
        <v>799</v>
      </c>
      <c r="M3977">
        <v>0</v>
      </c>
      <c r="N3977">
        <v>3995</v>
      </c>
      <c r="O3977">
        <v>895</v>
      </c>
      <c r="P3977" t="s">
        <v>28</v>
      </c>
      <c r="Q3977" t="s">
        <v>29</v>
      </c>
      <c r="R3977" t="s">
        <v>36</v>
      </c>
      <c r="S3977">
        <v>3</v>
      </c>
      <c r="T3977">
        <f>YEAR(tblOrders[[#This Row],[Order Date]])</f>
        <v>2025</v>
      </c>
      <c r="U3977" t="str">
        <f>TEXT(tblOrders[[#This Row],[Order Date]],"mmm-yyyy")</f>
        <v>Jun-2025</v>
      </c>
      <c r="V3977" s="4">
        <f>tblOrders[[#This Row],[Profit]]/tblOrders[[#This Row],[Sales Amount]]</f>
        <v>0.22403003754693368</v>
      </c>
      <c r="W3977" t="str">
        <f>VLOOKUP(tblOrders[[#This Row],[City]],CityRegion,2,0)</f>
        <v>South</v>
      </c>
      <c r="X3977" t="str">
        <f>VLOOKUP(tblOrders[[#This Row],[City]],lookups!A:C,3,0)</f>
        <v>Kerala</v>
      </c>
    </row>
    <row r="3978" spans="1:24" x14ac:dyDescent="0.25">
      <c r="A3978" t="s">
        <v>6053</v>
      </c>
      <c r="B3978" s="1">
        <v>45846</v>
      </c>
      <c r="C3978" t="s">
        <v>4824</v>
      </c>
      <c r="D3978" t="s">
        <v>21</v>
      </c>
      <c r="E3978" t="s">
        <v>66</v>
      </c>
      <c r="F3978" t="s">
        <v>67</v>
      </c>
      <c r="G3978" t="s">
        <v>68</v>
      </c>
      <c r="H3978" t="s">
        <v>69</v>
      </c>
      <c r="I3978" t="s">
        <v>76</v>
      </c>
      <c r="J3978" t="s">
        <v>34</v>
      </c>
      <c r="K3978">
        <v>5</v>
      </c>
      <c r="L3978">
        <v>149</v>
      </c>
      <c r="M3978">
        <v>0.15</v>
      </c>
      <c r="N3978">
        <v>633.25</v>
      </c>
      <c r="O3978">
        <v>158.25</v>
      </c>
      <c r="P3978" t="s">
        <v>28</v>
      </c>
      <c r="Q3978" t="s">
        <v>86</v>
      </c>
      <c r="R3978" t="s">
        <v>30</v>
      </c>
      <c r="S3978">
        <v>3.5</v>
      </c>
      <c r="T3978">
        <f>YEAR(tblOrders[[#This Row],[Order Date]])</f>
        <v>2025</v>
      </c>
      <c r="U3978" t="str">
        <f>TEXT(tblOrders[[#This Row],[Order Date]],"mmm-yyyy")</f>
        <v>Jul-2025</v>
      </c>
      <c r="V3978" s="4">
        <f>tblOrders[[#This Row],[Profit]]/tblOrders[[#This Row],[Sales Amount]]</f>
        <v>0.24990130280300041</v>
      </c>
      <c r="W3978" t="str">
        <f>VLOOKUP(tblOrders[[#This Row],[City]],CityRegion,2,0)</f>
        <v>South</v>
      </c>
      <c r="X3978" t="str">
        <f>VLOOKUP(tblOrders[[#This Row],[City]],lookups!A:C,3,0)</f>
        <v>Kerala</v>
      </c>
    </row>
    <row r="3979" spans="1:24" x14ac:dyDescent="0.25">
      <c r="A3979" t="s">
        <v>6054</v>
      </c>
      <c r="B3979" s="1">
        <v>45996</v>
      </c>
      <c r="C3979" t="s">
        <v>6008</v>
      </c>
      <c r="D3979" t="s">
        <v>21</v>
      </c>
      <c r="E3979" t="s">
        <v>55</v>
      </c>
      <c r="F3979" t="s">
        <v>56</v>
      </c>
      <c r="G3979" t="s">
        <v>24</v>
      </c>
      <c r="H3979" t="s">
        <v>51</v>
      </c>
      <c r="I3979" t="s">
        <v>57</v>
      </c>
      <c r="J3979" t="s">
        <v>45</v>
      </c>
      <c r="K3979">
        <v>4</v>
      </c>
      <c r="L3979">
        <v>42</v>
      </c>
      <c r="M3979">
        <v>0.1</v>
      </c>
      <c r="N3979">
        <v>151.19999999999999</v>
      </c>
      <c r="O3979">
        <v>55.2</v>
      </c>
      <c r="P3979" t="s">
        <v>28</v>
      </c>
      <c r="Q3979" t="s">
        <v>86</v>
      </c>
      <c r="R3979" t="s">
        <v>36</v>
      </c>
      <c r="S3979">
        <v>4.0999999999999996</v>
      </c>
      <c r="T3979">
        <f>YEAR(tblOrders[[#This Row],[Order Date]])</f>
        <v>2025</v>
      </c>
      <c r="U3979" t="str">
        <f>TEXT(tblOrders[[#This Row],[Order Date]],"mmm-yyyy")</f>
        <v>Dec-2025</v>
      </c>
      <c r="V3979" s="4">
        <f>tblOrders[[#This Row],[Profit]]/tblOrders[[#This Row],[Sales Amount]]</f>
        <v>0.36507936507936511</v>
      </c>
      <c r="W3979" t="str">
        <f>VLOOKUP(tblOrders[[#This Row],[City]],CityRegion,2,0)</f>
        <v>South</v>
      </c>
      <c r="X3979" t="str">
        <f>VLOOKUP(tblOrders[[#This Row],[City]],lookups!A:C,3,0)</f>
        <v>Kerala</v>
      </c>
    </row>
    <row r="3980" spans="1:24" x14ac:dyDescent="0.25">
      <c r="A3980" t="s">
        <v>6055</v>
      </c>
      <c r="B3980" s="1">
        <v>45664</v>
      </c>
      <c r="C3980" t="s">
        <v>6056</v>
      </c>
      <c r="D3980" t="s">
        <v>21</v>
      </c>
      <c r="E3980" t="s">
        <v>60</v>
      </c>
      <c r="F3980" t="s">
        <v>61</v>
      </c>
      <c r="G3980" t="s">
        <v>62</v>
      </c>
      <c r="H3980" t="s">
        <v>63</v>
      </c>
      <c r="I3980" t="s">
        <v>139</v>
      </c>
      <c r="J3980" t="s">
        <v>45</v>
      </c>
      <c r="K3980">
        <v>1</v>
      </c>
      <c r="L3980">
        <v>45</v>
      </c>
      <c r="M3980">
        <v>0</v>
      </c>
      <c r="N3980">
        <v>45</v>
      </c>
      <c r="O3980">
        <v>19</v>
      </c>
      <c r="P3980" t="s">
        <v>28</v>
      </c>
      <c r="Q3980" t="s">
        <v>35</v>
      </c>
      <c r="R3980" t="s">
        <v>123</v>
      </c>
      <c r="S3980">
        <v>3.7</v>
      </c>
      <c r="T3980">
        <f>YEAR(tblOrders[[#This Row],[Order Date]])</f>
        <v>2025</v>
      </c>
      <c r="U3980" t="str">
        <f>TEXT(tblOrders[[#This Row],[Order Date]],"mmm-yyyy")</f>
        <v>Jan-2025</v>
      </c>
      <c r="V3980" s="4">
        <f>tblOrders[[#This Row],[Profit]]/tblOrders[[#This Row],[Sales Amount]]</f>
        <v>0.42222222222222222</v>
      </c>
      <c r="W3980" t="str">
        <f>VLOOKUP(tblOrders[[#This Row],[City]],CityRegion,2,0)</f>
        <v>South</v>
      </c>
      <c r="X3980" t="str">
        <f>VLOOKUP(tblOrders[[#This Row],[City]],lookups!A:C,3,0)</f>
        <v>Tamil Nadu</v>
      </c>
    </row>
    <row r="3981" spans="1:24" x14ac:dyDescent="0.25">
      <c r="A3981" t="s">
        <v>6057</v>
      </c>
      <c r="B3981" s="1">
        <v>45911</v>
      </c>
      <c r="C3981" t="s">
        <v>4370</v>
      </c>
      <c r="D3981" t="s">
        <v>21</v>
      </c>
      <c r="E3981" t="s">
        <v>49</v>
      </c>
      <c r="F3981" t="s">
        <v>50</v>
      </c>
      <c r="G3981" t="s">
        <v>24</v>
      </c>
      <c r="H3981" t="s">
        <v>51</v>
      </c>
      <c r="I3981" t="s">
        <v>130</v>
      </c>
      <c r="J3981" t="s">
        <v>34</v>
      </c>
      <c r="K3981">
        <v>2</v>
      </c>
      <c r="L3981">
        <v>85</v>
      </c>
      <c r="M3981">
        <v>0.1</v>
      </c>
      <c r="N3981">
        <v>153</v>
      </c>
      <c r="O3981">
        <v>49</v>
      </c>
      <c r="P3981" t="s">
        <v>28</v>
      </c>
      <c r="Q3981" t="s">
        <v>29</v>
      </c>
      <c r="R3981" t="s">
        <v>36</v>
      </c>
      <c r="S3981">
        <v>4.8</v>
      </c>
      <c r="T3981">
        <f>YEAR(tblOrders[[#This Row],[Order Date]])</f>
        <v>2025</v>
      </c>
      <c r="U3981" t="str">
        <f>TEXT(tblOrders[[#This Row],[Order Date]],"mmm-yyyy")</f>
        <v>Sep-2025</v>
      </c>
      <c r="V3981" s="4">
        <f>tblOrders[[#This Row],[Profit]]/tblOrders[[#This Row],[Sales Amount]]</f>
        <v>0.3202614379084967</v>
      </c>
      <c r="W3981" t="str">
        <f>VLOOKUP(tblOrders[[#This Row],[City]],CityRegion,2,0)</f>
        <v>West</v>
      </c>
      <c r="X3981" t="str">
        <f>VLOOKUP(tblOrders[[#This Row],[City]],lookups!A:C,3,0)</f>
        <v>Maharashtra</v>
      </c>
    </row>
    <row r="3982" spans="1:24" x14ac:dyDescent="0.25">
      <c r="A3982" t="s">
        <v>6058</v>
      </c>
      <c r="B3982" s="1">
        <v>45860</v>
      </c>
      <c r="C3982" t="s">
        <v>2777</v>
      </c>
      <c r="D3982" t="s">
        <v>39</v>
      </c>
      <c r="E3982" t="s">
        <v>101</v>
      </c>
      <c r="F3982" t="s">
        <v>102</v>
      </c>
      <c r="G3982" t="s">
        <v>24</v>
      </c>
      <c r="H3982" t="s">
        <v>103</v>
      </c>
      <c r="I3982" t="s">
        <v>52</v>
      </c>
      <c r="J3982" t="s">
        <v>27</v>
      </c>
      <c r="K3982">
        <v>5</v>
      </c>
      <c r="L3982">
        <v>120</v>
      </c>
      <c r="M3982">
        <v>0.2</v>
      </c>
      <c r="N3982">
        <v>480</v>
      </c>
      <c r="O3982">
        <v>90</v>
      </c>
      <c r="P3982" t="s">
        <v>28</v>
      </c>
      <c r="Q3982" t="s">
        <v>86</v>
      </c>
      <c r="R3982" t="s">
        <v>36</v>
      </c>
      <c r="S3982">
        <v>3.2</v>
      </c>
      <c r="T3982">
        <f>YEAR(tblOrders[[#This Row],[Order Date]])</f>
        <v>2025</v>
      </c>
      <c r="U3982" t="str">
        <f>TEXT(tblOrders[[#This Row],[Order Date]],"mmm-yyyy")</f>
        <v>Jul-2025</v>
      </c>
      <c r="V3982" s="4">
        <f>tblOrders[[#This Row],[Profit]]/tblOrders[[#This Row],[Sales Amount]]</f>
        <v>0.1875</v>
      </c>
      <c r="W3982" t="str">
        <f>VLOOKUP(tblOrders[[#This Row],[City]],CityRegion,2,0)</f>
        <v>South</v>
      </c>
      <c r="X3982" t="str">
        <f>VLOOKUP(tblOrders[[#This Row],[City]],lookups!A:C,3,0)</f>
        <v>Kerala</v>
      </c>
    </row>
    <row r="3983" spans="1:24" x14ac:dyDescent="0.25">
      <c r="A3983" t="s">
        <v>6059</v>
      </c>
      <c r="B3983" s="1">
        <v>45867</v>
      </c>
      <c r="C3983" t="s">
        <v>1345</v>
      </c>
      <c r="D3983" t="s">
        <v>21</v>
      </c>
      <c r="E3983" t="s">
        <v>55</v>
      </c>
      <c r="F3983" t="s">
        <v>56</v>
      </c>
      <c r="G3983" t="s">
        <v>24</v>
      </c>
      <c r="H3983" t="s">
        <v>51</v>
      </c>
      <c r="I3983" t="s">
        <v>44</v>
      </c>
      <c r="J3983" t="s">
        <v>27</v>
      </c>
      <c r="K3983">
        <v>4</v>
      </c>
      <c r="L3983">
        <v>42</v>
      </c>
      <c r="M3983">
        <v>0</v>
      </c>
      <c r="N3983">
        <v>168</v>
      </c>
      <c r="O3983">
        <v>72</v>
      </c>
      <c r="P3983" t="s">
        <v>28</v>
      </c>
      <c r="Q3983" t="s">
        <v>91</v>
      </c>
      <c r="R3983" t="s">
        <v>30</v>
      </c>
      <c r="S3983">
        <v>2.6</v>
      </c>
      <c r="T3983">
        <f>YEAR(tblOrders[[#This Row],[Order Date]])</f>
        <v>2025</v>
      </c>
      <c r="U3983" t="str">
        <f>TEXT(tblOrders[[#This Row],[Order Date]],"mmm-yyyy")</f>
        <v>Jul-2025</v>
      </c>
      <c r="V3983" s="4">
        <f>tblOrders[[#This Row],[Profit]]/tblOrders[[#This Row],[Sales Amount]]</f>
        <v>0.42857142857142855</v>
      </c>
      <c r="W3983" t="str">
        <f>VLOOKUP(tblOrders[[#This Row],[City]],CityRegion,2,0)</f>
        <v>South</v>
      </c>
      <c r="X3983" t="str">
        <f>VLOOKUP(tblOrders[[#This Row],[City]],lookups!A:C,3,0)</f>
        <v>Kerala</v>
      </c>
    </row>
    <row r="3984" spans="1:24" x14ac:dyDescent="0.25">
      <c r="A3984" t="s">
        <v>6060</v>
      </c>
      <c r="B3984" s="1">
        <v>46014</v>
      </c>
      <c r="C3984" t="s">
        <v>842</v>
      </c>
      <c r="D3984" t="s">
        <v>21</v>
      </c>
      <c r="E3984" t="s">
        <v>108</v>
      </c>
      <c r="F3984" t="s">
        <v>109</v>
      </c>
      <c r="G3984" t="s">
        <v>62</v>
      </c>
      <c r="H3984" t="s">
        <v>110</v>
      </c>
      <c r="I3984" t="s">
        <v>139</v>
      </c>
      <c r="J3984" t="s">
        <v>45</v>
      </c>
      <c r="K3984">
        <v>3</v>
      </c>
      <c r="L3984">
        <v>110</v>
      </c>
      <c r="M3984">
        <v>0.15</v>
      </c>
      <c r="N3984">
        <v>280.5</v>
      </c>
      <c r="O3984">
        <v>76.5</v>
      </c>
      <c r="P3984" t="s">
        <v>28</v>
      </c>
      <c r="Q3984" t="s">
        <v>29</v>
      </c>
      <c r="R3984" t="s">
        <v>30</v>
      </c>
      <c r="S3984">
        <v>3.7</v>
      </c>
      <c r="T3984">
        <f>YEAR(tblOrders[[#This Row],[Order Date]])</f>
        <v>2025</v>
      </c>
      <c r="U3984" t="str">
        <f>TEXT(tblOrders[[#This Row],[Order Date]],"mmm-yyyy")</f>
        <v>Dec-2025</v>
      </c>
      <c r="V3984" s="4">
        <f>tblOrders[[#This Row],[Profit]]/tblOrders[[#This Row],[Sales Amount]]</f>
        <v>0.27272727272727271</v>
      </c>
      <c r="W3984" t="str">
        <f>VLOOKUP(tblOrders[[#This Row],[City]],CityRegion,2,0)</f>
        <v>South</v>
      </c>
      <c r="X3984" t="str">
        <f>VLOOKUP(tblOrders[[#This Row],[City]],lookups!A:C,3,0)</f>
        <v>Tamil Nadu</v>
      </c>
    </row>
    <row r="3985" spans="1:24" x14ac:dyDescent="0.25">
      <c r="A3985" t="s">
        <v>6061</v>
      </c>
      <c r="B3985" s="1">
        <v>45992</v>
      </c>
      <c r="C3985" t="s">
        <v>4162</v>
      </c>
      <c r="D3985" t="s">
        <v>39</v>
      </c>
      <c r="E3985" t="s">
        <v>101</v>
      </c>
      <c r="F3985" t="s">
        <v>102</v>
      </c>
      <c r="G3985" t="s">
        <v>24</v>
      </c>
      <c r="H3985" t="s">
        <v>103</v>
      </c>
      <c r="I3985" t="s">
        <v>139</v>
      </c>
      <c r="J3985" t="s">
        <v>45</v>
      </c>
      <c r="K3985">
        <v>5</v>
      </c>
      <c r="L3985">
        <v>120</v>
      </c>
      <c r="M3985">
        <v>0.1</v>
      </c>
      <c r="N3985">
        <v>540</v>
      </c>
      <c r="O3985">
        <v>150</v>
      </c>
      <c r="P3985" t="s">
        <v>28</v>
      </c>
      <c r="Q3985" t="s">
        <v>91</v>
      </c>
      <c r="R3985" t="s">
        <v>36</v>
      </c>
      <c r="S3985">
        <v>2.5</v>
      </c>
      <c r="T3985">
        <f>YEAR(tblOrders[[#This Row],[Order Date]])</f>
        <v>2025</v>
      </c>
      <c r="U3985" t="str">
        <f>TEXT(tblOrders[[#This Row],[Order Date]],"mmm-yyyy")</f>
        <v>Dec-2025</v>
      </c>
      <c r="V3985" s="4">
        <f>tblOrders[[#This Row],[Profit]]/tblOrders[[#This Row],[Sales Amount]]</f>
        <v>0.27777777777777779</v>
      </c>
      <c r="W3985" t="str">
        <f>VLOOKUP(tblOrders[[#This Row],[City]],CityRegion,2,0)</f>
        <v>South</v>
      </c>
      <c r="X3985" t="str">
        <f>VLOOKUP(tblOrders[[#This Row],[City]],lookups!A:C,3,0)</f>
        <v>Tamil Nadu</v>
      </c>
    </row>
    <row r="3986" spans="1:24" x14ac:dyDescent="0.25">
      <c r="A3986" t="s">
        <v>6062</v>
      </c>
      <c r="B3986" s="1">
        <v>45681</v>
      </c>
      <c r="C3986" t="s">
        <v>331</v>
      </c>
      <c r="D3986" t="s">
        <v>21</v>
      </c>
      <c r="E3986" t="s">
        <v>79</v>
      </c>
      <c r="F3986" t="s">
        <v>80</v>
      </c>
      <c r="G3986" t="s">
        <v>68</v>
      </c>
      <c r="H3986" t="s">
        <v>81</v>
      </c>
      <c r="I3986" t="s">
        <v>70</v>
      </c>
      <c r="J3986" t="s">
        <v>34</v>
      </c>
      <c r="K3986">
        <v>5</v>
      </c>
      <c r="L3986">
        <v>799</v>
      </c>
      <c r="M3986">
        <v>0.2</v>
      </c>
      <c r="N3986">
        <v>3196</v>
      </c>
      <c r="O3986">
        <v>96</v>
      </c>
      <c r="P3986" t="s">
        <v>28</v>
      </c>
      <c r="Q3986" t="s">
        <v>86</v>
      </c>
      <c r="R3986" t="s">
        <v>36</v>
      </c>
      <c r="S3986">
        <v>2.5</v>
      </c>
      <c r="T3986">
        <f>YEAR(tblOrders[[#This Row],[Order Date]])</f>
        <v>2025</v>
      </c>
      <c r="U3986" t="str">
        <f>TEXT(tblOrders[[#This Row],[Order Date]],"mmm-yyyy")</f>
        <v>Jan-2025</v>
      </c>
      <c r="V3986" s="4">
        <f>tblOrders[[#This Row],[Profit]]/tblOrders[[#This Row],[Sales Amount]]</f>
        <v>3.0037546933667083E-2</v>
      </c>
      <c r="W3986" t="str">
        <f>VLOOKUP(tblOrders[[#This Row],[City]],CityRegion,2,0)</f>
        <v>South</v>
      </c>
      <c r="X3986" t="str">
        <f>VLOOKUP(tblOrders[[#This Row],[City]],lookups!A:C,3,0)</f>
        <v>Telengana</v>
      </c>
    </row>
    <row r="3987" spans="1:24" x14ac:dyDescent="0.25">
      <c r="A3987" t="s">
        <v>6063</v>
      </c>
      <c r="B3987" s="1">
        <v>45836</v>
      </c>
      <c r="C3987" t="s">
        <v>5646</v>
      </c>
      <c r="D3987" t="s">
        <v>21</v>
      </c>
      <c r="E3987" t="s">
        <v>49</v>
      </c>
      <c r="F3987" t="s">
        <v>50</v>
      </c>
      <c r="G3987" t="s">
        <v>24</v>
      </c>
      <c r="H3987" t="s">
        <v>51</v>
      </c>
      <c r="I3987" t="s">
        <v>84</v>
      </c>
      <c r="J3987" t="s">
        <v>45</v>
      </c>
      <c r="K3987">
        <v>3</v>
      </c>
      <c r="L3987">
        <v>85</v>
      </c>
      <c r="M3987">
        <v>0.2</v>
      </c>
      <c r="N3987">
        <v>204</v>
      </c>
      <c r="O3987">
        <v>48</v>
      </c>
      <c r="P3987" t="s">
        <v>28</v>
      </c>
      <c r="Q3987" t="s">
        <v>86</v>
      </c>
      <c r="R3987" t="s">
        <v>30</v>
      </c>
      <c r="S3987">
        <v>3.1</v>
      </c>
      <c r="T3987">
        <f>YEAR(tblOrders[[#This Row],[Order Date]])</f>
        <v>2025</v>
      </c>
      <c r="U3987" t="str">
        <f>TEXT(tblOrders[[#This Row],[Order Date]],"mmm-yyyy")</f>
        <v>Jun-2025</v>
      </c>
      <c r="V3987" s="4">
        <f>tblOrders[[#This Row],[Profit]]/tblOrders[[#This Row],[Sales Amount]]</f>
        <v>0.23529411764705882</v>
      </c>
      <c r="W3987" t="str">
        <f>VLOOKUP(tblOrders[[#This Row],[City]],CityRegion,2,0)</f>
        <v>West</v>
      </c>
      <c r="X3987" t="str">
        <f>VLOOKUP(tblOrders[[#This Row],[City]],lookups!A:C,3,0)</f>
        <v>Maharashtra</v>
      </c>
    </row>
    <row r="3988" spans="1:24" x14ac:dyDescent="0.25">
      <c r="A3988" t="s">
        <v>6064</v>
      </c>
      <c r="B3988" s="1">
        <v>45838</v>
      </c>
      <c r="C3988" t="s">
        <v>2667</v>
      </c>
      <c r="D3988" t="s">
        <v>21</v>
      </c>
      <c r="E3988" t="s">
        <v>49</v>
      </c>
      <c r="F3988" t="s">
        <v>50</v>
      </c>
      <c r="G3988" t="s">
        <v>24</v>
      </c>
      <c r="H3988" t="s">
        <v>51</v>
      </c>
      <c r="I3988" t="s">
        <v>76</v>
      </c>
      <c r="J3988" t="s">
        <v>45</v>
      </c>
      <c r="K3988">
        <v>1</v>
      </c>
      <c r="L3988">
        <v>85</v>
      </c>
      <c r="M3988">
        <v>0.05</v>
      </c>
      <c r="N3988">
        <v>80.75</v>
      </c>
      <c r="O3988">
        <v>28.75</v>
      </c>
      <c r="P3988" t="s">
        <v>28</v>
      </c>
      <c r="Q3988" t="s">
        <v>35</v>
      </c>
      <c r="R3988" t="s">
        <v>36</v>
      </c>
      <c r="S3988">
        <v>4.0999999999999996</v>
      </c>
      <c r="T3988">
        <f>YEAR(tblOrders[[#This Row],[Order Date]])</f>
        <v>2025</v>
      </c>
      <c r="U3988" t="str">
        <f>TEXT(tblOrders[[#This Row],[Order Date]],"mmm-yyyy")</f>
        <v>Jun-2025</v>
      </c>
      <c r="V3988" s="4">
        <f>tblOrders[[#This Row],[Profit]]/tblOrders[[#This Row],[Sales Amount]]</f>
        <v>0.35603715170278638</v>
      </c>
      <c r="W3988" t="str">
        <f>VLOOKUP(tblOrders[[#This Row],[City]],CityRegion,2,0)</f>
        <v>South</v>
      </c>
      <c r="X3988" t="str">
        <f>VLOOKUP(tblOrders[[#This Row],[City]],lookups!A:C,3,0)</f>
        <v>Kerala</v>
      </c>
    </row>
    <row r="3989" spans="1:24" x14ac:dyDescent="0.25">
      <c r="A3989" t="s">
        <v>6065</v>
      </c>
      <c r="B3989" s="1">
        <v>45935</v>
      </c>
      <c r="C3989" t="s">
        <v>1581</v>
      </c>
      <c r="D3989" t="s">
        <v>21</v>
      </c>
      <c r="E3989" t="s">
        <v>79</v>
      </c>
      <c r="F3989" t="s">
        <v>80</v>
      </c>
      <c r="G3989" t="s">
        <v>68</v>
      </c>
      <c r="H3989" t="s">
        <v>81</v>
      </c>
      <c r="I3989" t="s">
        <v>130</v>
      </c>
      <c r="J3989" t="s">
        <v>27</v>
      </c>
      <c r="K3989">
        <v>3</v>
      </c>
      <c r="L3989">
        <v>799</v>
      </c>
      <c r="M3989">
        <v>0.15</v>
      </c>
      <c r="N3989">
        <v>2037.45</v>
      </c>
      <c r="O3989">
        <v>177.45</v>
      </c>
      <c r="P3989" t="s">
        <v>111</v>
      </c>
      <c r="Q3989" t="s">
        <v>91</v>
      </c>
      <c r="R3989" t="s">
        <v>30</v>
      </c>
      <c r="S3989">
        <v>3.2</v>
      </c>
      <c r="T3989">
        <f>YEAR(tblOrders[[#This Row],[Order Date]])</f>
        <v>2025</v>
      </c>
      <c r="U3989" t="str">
        <f>TEXT(tblOrders[[#This Row],[Order Date]],"mmm-yyyy")</f>
        <v>Oct-2025</v>
      </c>
      <c r="V3989" s="4">
        <f>tblOrders[[#This Row],[Profit]]/tblOrders[[#This Row],[Sales Amount]]</f>
        <v>8.7094161819921953E-2</v>
      </c>
      <c r="W3989" t="str">
        <f>VLOOKUP(tblOrders[[#This Row],[City]],CityRegion,2,0)</f>
        <v>West</v>
      </c>
      <c r="X3989" t="str">
        <f>VLOOKUP(tblOrders[[#This Row],[City]],lookups!A:C,3,0)</f>
        <v>Maharashtra</v>
      </c>
    </row>
    <row r="3990" spans="1:24" x14ac:dyDescent="0.25">
      <c r="A3990" t="s">
        <v>6066</v>
      </c>
      <c r="B3990" s="1">
        <v>45876</v>
      </c>
      <c r="C3990" t="s">
        <v>878</v>
      </c>
      <c r="D3990" t="s">
        <v>21</v>
      </c>
      <c r="E3990" t="s">
        <v>73</v>
      </c>
      <c r="F3990" t="s">
        <v>74</v>
      </c>
      <c r="G3990" t="s">
        <v>68</v>
      </c>
      <c r="H3990" t="s">
        <v>75</v>
      </c>
      <c r="I3990" t="s">
        <v>44</v>
      </c>
      <c r="J3990" t="s">
        <v>34</v>
      </c>
      <c r="K3990">
        <v>2</v>
      </c>
      <c r="L3990">
        <v>65</v>
      </c>
      <c r="M3990">
        <v>0.1</v>
      </c>
      <c r="N3990">
        <v>117</v>
      </c>
      <c r="O3990">
        <v>41</v>
      </c>
      <c r="P3990" t="s">
        <v>111</v>
      </c>
      <c r="Q3990" t="s">
        <v>86</v>
      </c>
      <c r="R3990" t="s">
        <v>36</v>
      </c>
      <c r="S3990">
        <v>2.5</v>
      </c>
      <c r="T3990">
        <f>YEAR(tblOrders[[#This Row],[Order Date]])</f>
        <v>2025</v>
      </c>
      <c r="U3990" t="str">
        <f>TEXT(tblOrders[[#This Row],[Order Date]],"mmm-yyyy")</f>
        <v>Aug-2025</v>
      </c>
      <c r="V3990" s="4">
        <f>tblOrders[[#This Row],[Profit]]/tblOrders[[#This Row],[Sales Amount]]</f>
        <v>0.3504273504273504</v>
      </c>
      <c r="W3990" t="str">
        <f>VLOOKUP(tblOrders[[#This Row],[City]],CityRegion,2,0)</f>
        <v>South</v>
      </c>
      <c r="X3990" t="str">
        <f>VLOOKUP(tblOrders[[#This Row],[City]],lookups!A:C,3,0)</f>
        <v>Kerala</v>
      </c>
    </row>
    <row r="3991" spans="1:24" x14ac:dyDescent="0.25">
      <c r="A3991" t="s">
        <v>6067</v>
      </c>
      <c r="B3991" s="1">
        <v>45946</v>
      </c>
      <c r="C3991" t="s">
        <v>6068</v>
      </c>
      <c r="D3991" t="s">
        <v>21</v>
      </c>
      <c r="E3991" t="s">
        <v>66</v>
      </c>
      <c r="F3991" t="s">
        <v>67</v>
      </c>
      <c r="G3991" t="s">
        <v>68</v>
      </c>
      <c r="H3991" t="s">
        <v>69</v>
      </c>
      <c r="I3991" t="s">
        <v>76</v>
      </c>
      <c r="J3991" t="s">
        <v>27</v>
      </c>
      <c r="K3991">
        <v>5</v>
      </c>
      <c r="L3991">
        <v>149</v>
      </c>
      <c r="M3991">
        <v>0.15</v>
      </c>
      <c r="N3991">
        <v>633.25</v>
      </c>
      <c r="O3991">
        <v>158.25</v>
      </c>
      <c r="P3991" t="s">
        <v>28</v>
      </c>
      <c r="Q3991" t="s">
        <v>46</v>
      </c>
      <c r="R3991" t="s">
        <v>30</v>
      </c>
      <c r="S3991">
        <v>3.2</v>
      </c>
      <c r="T3991">
        <f>YEAR(tblOrders[[#This Row],[Order Date]])</f>
        <v>2025</v>
      </c>
      <c r="U3991" t="str">
        <f>TEXT(tblOrders[[#This Row],[Order Date]],"mmm-yyyy")</f>
        <v>Oct-2025</v>
      </c>
      <c r="V3991" s="4">
        <f>tblOrders[[#This Row],[Profit]]/tblOrders[[#This Row],[Sales Amount]]</f>
        <v>0.24990130280300041</v>
      </c>
      <c r="W3991" t="str">
        <f>VLOOKUP(tblOrders[[#This Row],[City]],CityRegion,2,0)</f>
        <v>South</v>
      </c>
      <c r="X3991" t="str">
        <f>VLOOKUP(tblOrders[[#This Row],[City]],lookups!A:C,3,0)</f>
        <v>Kerala</v>
      </c>
    </row>
    <row r="3992" spans="1:24" x14ac:dyDescent="0.25">
      <c r="A3992" t="s">
        <v>6069</v>
      </c>
      <c r="B3992" s="1">
        <v>46007</v>
      </c>
      <c r="C3992" t="s">
        <v>1118</v>
      </c>
      <c r="D3992" t="s">
        <v>21</v>
      </c>
      <c r="E3992" t="s">
        <v>40</v>
      </c>
      <c r="F3992" t="s">
        <v>41</v>
      </c>
      <c r="G3992" t="s">
        <v>42</v>
      </c>
      <c r="H3992" t="s">
        <v>43</v>
      </c>
      <c r="I3992" t="s">
        <v>130</v>
      </c>
      <c r="J3992" t="s">
        <v>27</v>
      </c>
      <c r="K3992">
        <v>4</v>
      </c>
      <c r="L3992">
        <v>18</v>
      </c>
      <c r="M3992">
        <v>0.2</v>
      </c>
      <c r="N3992">
        <v>57.6</v>
      </c>
      <c r="O3992">
        <v>21.6</v>
      </c>
      <c r="P3992" t="s">
        <v>28</v>
      </c>
      <c r="Q3992" t="s">
        <v>91</v>
      </c>
      <c r="R3992" t="s">
        <v>36</v>
      </c>
      <c r="S3992">
        <v>4.0999999999999996</v>
      </c>
      <c r="T3992">
        <f>YEAR(tblOrders[[#This Row],[Order Date]])</f>
        <v>2025</v>
      </c>
      <c r="U3992" t="str">
        <f>TEXT(tblOrders[[#This Row],[Order Date]],"mmm-yyyy")</f>
        <v>Dec-2025</v>
      </c>
      <c r="V3992" s="4">
        <f>tblOrders[[#This Row],[Profit]]/tblOrders[[#This Row],[Sales Amount]]</f>
        <v>0.375</v>
      </c>
      <c r="W3992" t="str">
        <f>VLOOKUP(tblOrders[[#This Row],[City]],CityRegion,2,0)</f>
        <v>West</v>
      </c>
      <c r="X3992" t="str">
        <f>VLOOKUP(tblOrders[[#This Row],[City]],lookups!A:C,3,0)</f>
        <v>Maharashtra</v>
      </c>
    </row>
    <row r="3993" spans="1:24" x14ac:dyDescent="0.25">
      <c r="A3993" t="s">
        <v>6070</v>
      </c>
      <c r="B3993" s="1">
        <v>45685</v>
      </c>
      <c r="C3993" t="s">
        <v>233</v>
      </c>
      <c r="D3993" t="s">
        <v>39</v>
      </c>
      <c r="E3993" t="s">
        <v>22</v>
      </c>
      <c r="F3993" t="s">
        <v>23</v>
      </c>
      <c r="G3993" t="s">
        <v>24</v>
      </c>
      <c r="H3993" t="s">
        <v>25</v>
      </c>
      <c r="I3993" t="s">
        <v>130</v>
      </c>
      <c r="J3993" t="s">
        <v>27</v>
      </c>
      <c r="K3993">
        <v>1</v>
      </c>
      <c r="L3993">
        <v>190</v>
      </c>
      <c r="M3993">
        <v>0</v>
      </c>
      <c r="N3993">
        <v>190</v>
      </c>
      <c r="O3993">
        <v>65</v>
      </c>
      <c r="P3993" t="s">
        <v>28</v>
      </c>
      <c r="Q3993" t="s">
        <v>86</v>
      </c>
      <c r="R3993" t="s">
        <v>123</v>
      </c>
      <c r="S3993">
        <v>4.3</v>
      </c>
      <c r="T3993">
        <f>YEAR(tblOrders[[#This Row],[Order Date]])</f>
        <v>2025</v>
      </c>
      <c r="U3993" t="str">
        <f>TEXT(tblOrders[[#This Row],[Order Date]],"mmm-yyyy")</f>
        <v>Jan-2025</v>
      </c>
      <c r="V3993" s="4">
        <f>tblOrders[[#This Row],[Profit]]/tblOrders[[#This Row],[Sales Amount]]</f>
        <v>0.34210526315789475</v>
      </c>
      <c r="W3993" t="str">
        <f>VLOOKUP(tblOrders[[#This Row],[City]],CityRegion,2,0)</f>
        <v>West</v>
      </c>
      <c r="X3993" t="str">
        <f>VLOOKUP(tblOrders[[#This Row],[City]],lookups!A:C,3,0)</f>
        <v>Maharashtra</v>
      </c>
    </row>
    <row r="3994" spans="1:24" x14ac:dyDescent="0.25">
      <c r="A3994" t="s">
        <v>6071</v>
      </c>
      <c r="B3994" s="1">
        <v>45693</v>
      </c>
      <c r="C3994" t="s">
        <v>1314</v>
      </c>
      <c r="D3994" t="s">
        <v>21</v>
      </c>
      <c r="E3994" t="s">
        <v>73</v>
      </c>
      <c r="F3994" t="s">
        <v>74</v>
      </c>
      <c r="G3994" t="s">
        <v>68</v>
      </c>
      <c r="H3994" t="s">
        <v>75</v>
      </c>
      <c r="I3994" t="s">
        <v>70</v>
      </c>
      <c r="J3994" t="s">
        <v>27</v>
      </c>
      <c r="K3994">
        <v>4</v>
      </c>
      <c r="L3994">
        <v>65</v>
      </c>
      <c r="M3994">
        <v>0.2</v>
      </c>
      <c r="N3994">
        <v>208</v>
      </c>
      <c r="O3994">
        <v>56</v>
      </c>
      <c r="P3994" t="s">
        <v>28</v>
      </c>
      <c r="Q3994" t="s">
        <v>86</v>
      </c>
      <c r="R3994" t="s">
        <v>36</v>
      </c>
      <c r="S3994">
        <v>3.6</v>
      </c>
      <c r="T3994">
        <f>YEAR(tblOrders[[#This Row],[Order Date]])</f>
        <v>2025</v>
      </c>
      <c r="U3994" t="str">
        <f>TEXT(tblOrders[[#This Row],[Order Date]],"mmm-yyyy")</f>
        <v>Feb-2025</v>
      </c>
      <c r="V3994" s="4">
        <f>tblOrders[[#This Row],[Profit]]/tblOrders[[#This Row],[Sales Amount]]</f>
        <v>0.26923076923076922</v>
      </c>
      <c r="W3994" t="str">
        <f>VLOOKUP(tblOrders[[#This Row],[City]],CityRegion,2,0)</f>
        <v>South</v>
      </c>
      <c r="X3994" t="str">
        <f>VLOOKUP(tblOrders[[#This Row],[City]],lookups!A:C,3,0)</f>
        <v>Telengana</v>
      </c>
    </row>
    <row r="3995" spans="1:24" x14ac:dyDescent="0.25">
      <c r="A3995" t="s">
        <v>6072</v>
      </c>
      <c r="B3995" s="1">
        <v>45912</v>
      </c>
      <c r="C3995" t="s">
        <v>6073</v>
      </c>
      <c r="D3995" t="s">
        <v>39</v>
      </c>
      <c r="E3995" t="s">
        <v>73</v>
      </c>
      <c r="F3995" t="s">
        <v>74</v>
      </c>
      <c r="G3995" t="s">
        <v>68</v>
      </c>
      <c r="H3995" t="s">
        <v>75</v>
      </c>
      <c r="I3995" t="s">
        <v>84</v>
      </c>
      <c r="J3995" t="s">
        <v>27</v>
      </c>
      <c r="K3995">
        <v>5</v>
      </c>
      <c r="L3995">
        <v>65</v>
      </c>
      <c r="M3995">
        <v>0.05</v>
      </c>
      <c r="N3995">
        <v>308.75</v>
      </c>
      <c r="O3995">
        <v>118.75</v>
      </c>
      <c r="P3995" t="s">
        <v>28</v>
      </c>
      <c r="Q3995" t="s">
        <v>86</v>
      </c>
      <c r="R3995" t="s">
        <v>36</v>
      </c>
      <c r="S3995">
        <v>2.6</v>
      </c>
      <c r="T3995">
        <f>YEAR(tblOrders[[#This Row],[Order Date]])</f>
        <v>2025</v>
      </c>
      <c r="U3995" t="str">
        <f>TEXT(tblOrders[[#This Row],[Order Date]],"mmm-yyyy")</f>
        <v>Sep-2025</v>
      </c>
      <c r="V3995" s="4">
        <f>tblOrders[[#This Row],[Profit]]/tblOrders[[#This Row],[Sales Amount]]</f>
        <v>0.38461538461538464</v>
      </c>
      <c r="W3995" t="str">
        <f>VLOOKUP(tblOrders[[#This Row],[City]],CityRegion,2,0)</f>
        <v>West</v>
      </c>
      <c r="X3995" t="str">
        <f>VLOOKUP(tblOrders[[#This Row],[City]],lookups!A:C,3,0)</f>
        <v>Maharashtra</v>
      </c>
    </row>
    <row r="3996" spans="1:24" x14ac:dyDescent="0.25">
      <c r="A3996" t="s">
        <v>6074</v>
      </c>
      <c r="B3996" s="1">
        <v>45722</v>
      </c>
      <c r="C3996" t="s">
        <v>1704</v>
      </c>
      <c r="D3996" t="s">
        <v>21</v>
      </c>
      <c r="E3996" t="s">
        <v>73</v>
      </c>
      <c r="F3996" t="s">
        <v>74</v>
      </c>
      <c r="G3996" t="s">
        <v>68</v>
      </c>
      <c r="H3996" t="s">
        <v>75</v>
      </c>
      <c r="I3996" t="s">
        <v>76</v>
      </c>
      <c r="J3996" t="s">
        <v>45</v>
      </c>
      <c r="K3996">
        <v>2</v>
      </c>
      <c r="L3996">
        <v>65</v>
      </c>
      <c r="M3996">
        <v>0.05</v>
      </c>
      <c r="N3996">
        <v>123.5</v>
      </c>
      <c r="O3996">
        <v>47.5</v>
      </c>
      <c r="P3996" t="s">
        <v>28</v>
      </c>
      <c r="Q3996" t="s">
        <v>86</v>
      </c>
      <c r="R3996" t="s">
        <v>123</v>
      </c>
      <c r="S3996">
        <v>4.0999999999999996</v>
      </c>
      <c r="T3996">
        <f>YEAR(tblOrders[[#This Row],[Order Date]])</f>
        <v>2025</v>
      </c>
      <c r="U3996" t="str">
        <f>TEXT(tblOrders[[#This Row],[Order Date]],"mmm-yyyy")</f>
        <v>Mar-2025</v>
      </c>
      <c r="V3996" s="4">
        <f>tblOrders[[#This Row],[Profit]]/tblOrders[[#This Row],[Sales Amount]]</f>
        <v>0.38461538461538464</v>
      </c>
      <c r="W3996" t="str">
        <f>VLOOKUP(tblOrders[[#This Row],[City]],CityRegion,2,0)</f>
        <v>South</v>
      </c>
      <c r="X3996" t="str">
        <f>VLOOKUP(tblOrders[[#This Row],[City]],lookups!A:C,3,0)</f>
        <v>Kerala</v>
      </c>
    </row>
    <row r="3997" spans="1:24" x14ac:dyDescent="0.25">
      <c r="A3997" t="s">
        <v>6075</v>
      </c>
      <c r="B3997" s="1">
        <v>45915</v>
      </c>
      <c r="C3997" t="s">
        <v>1472</v>
      </c>
      <c r="D3997" t="s">
        <v>39</v>
      </c>
      <c r="E3997" t="s">
        <v>108</v>
      </c>
      <c r="F3997" t="s">
        <v>109</v>
      </c>
      <c r="G3997" t="s">
        <v>62</v>
      </c>
      <c r="H3997" t="s">
        <v>110</v>
      </c>
      <c r="I3997" t="s">
        <v>57</v>
      </c>
      <c r="J3997" t="s">
        <v>45</v>
      </c>
      <c r="K3997">
        <v>3</v>
      </c>
      <c r="L3997">
        <v>110</v>
      </c>
      <c r="M3997">
        <v>0.15</v>
      </c>
      <c r="N3997">
        <v>280.5</v>
      </c>
      <c r="O3997">
        <v>76.5</v>
      </c>
      <c r="P3997" t="s">
        <v>28</v>
      </c>
      <c r="Q3997" t="s">
        <v>29</v>
      </c>
      <c r="R3997" t="s">
        <v>30</v>
      </c>
      <c r="S3997">
        <v>4.3</v>
      </c>
      <c r="T3997">
        <f>YEAR(tblOrders[[#This Row],[Order Date]])</f>
        <v>2025</v>
      </c>
      <c r="U3997" t="str">
        <f>TEXT(tblOrders[[#This Row],[Order Date]],"mmm-yyyy")</f>
        <v>Sep-2025</v>
      </c>
      <c r="V3997" s="4">
        <f>tblOrders[[#This Row],[Profit]]/tblOrders[[#This Row],[Sales Amount]]</f>
        <v>0.27272727272727271</v>
      </c>
      <c r="W3997" t="str">
        <f>VLOOKUP(tblOrders[[#This Row],[City]],CityRegion,2,0)</f>
        <v>South</v>
      </c>
      <c r="X3997" t="str">
        <f>VLOOKUP(tblOrders[[#This Row],[City]],lookups!A:C,3,0)</f>
        <v>Kerala</v>
      </c>
    </row>
    <row r="3998" spans="1:24" x14ac:dyDescent="0.25">
      <c r="A3998" t="s">
        <v>6076</v>
      </c>
      <c r="B3998" s="1">
        <v>45825</v>
      </c>
      <c r="C3998" t="s">
        <v>5914</v>
      </c>
      <c r="D3998" t="s">
        <v>21</v>
      </c>
      <c r="E3998" t="s">
        <v>79</v>
      </c>
      <c r="F3998" t="s">
        <v>80</v>
      </c>
      <c r="G3998" t="s">
        <v>68</v>
      </c>
      <c r="H3998" t="s">
        <v>81</v>
      </c>
      <c r="I3998" t="s">
        <v>70</v>
      </c>
      <c r="J3998" t="s">
        <v>27</v>
      </c>
      <c r="K3998">
        <v>1</v>
      </c>
      <c r="L3998">
        <v>799</v>
      </c>
      <c r="M3998">
        <v>0.1</v>
      </c>
      <c r="N3998">
        <v>719.1</v>
      </c>
      <c r="O3998">
        <v>99.1</v>
      </c>
      <c r="P3998" t="s">
        <v>28</v>
      </c>
      <c r="Q3998" t="s">
        <v>35</v>
      </c>
      <c r="R3998" t="s">
        <v>36</v>
      </c>
      <c r="S3998">
        <v>3.7</v>
      </c>
      <c r="T3998">
        <f>YEAR(tblOrders[[#This Row],[Order Date]])</f>
        <v>2025</v>
      </c>
      <c r="U3998" t="str">
        <f>TEXT(tblOrders[[#This Row],[Order Date]],"mmm-yyyy")</f>
        <v>Jun-2025</v>
      </c>
      <c r="V3998" s="4">
        <f>tblOrders[[#This Row],[Profit]]/tblOrders[[#This Row],[Sales Amount]]</f>
        <v>0.13781115282992629</v>
      </c>
      <c r="W3998" t="str">
        <f>VLOOKUP(tblOrders[[#This Row],[City]],CityRegion,2,0)</f>
        <v>South</v>
      </c>
      <c r="X3998" t="str">
        <f>VLOOKUP(tblOrders[[#This Row],[City]],lookups!A:C,3,0)</f>
        <v>Telengana</v>
      </c>
    </row>
    <row r="3999" spans="1:24" x14ac:dyDescent="0.25">
      <c r="A3999" t="s">
        <v>6077</v>
      </c>
      <c r="B3999" s="1">
        <v>45720</v>
      </c>
      <c r="C3999" t="s">
        <v>1295</v>
      </c>
      <c r="D3999" t="s">
        <v>21</v>
      </c>
      <c r="E3999" t="s">
        <v>114</v>
      </c>
      <c r="F3999" t="s">
        <v>115</v>
      </c>
      <c r="G3999" t="s">
        <v>42</v>
      </c>
      <c r="H3999" t="s">
        <v>116</v>
      </c>
      <c r="I3999" t="s">
        <v>44</v>
      </c>
      <c r="J3999" t="s">
        <v>34</v>
      </c>
      <c r="K3999">
        <v>2</v>
      </c>
      <c r="L3999">
        <v>12</v>
      </c>
      <c r="M3999">
        <v>0.15</v>
      </c>
      <c r="N3999">
        <v>20.399999999999999</v>
      </c>
      <c r="O3999">
        <v>8.4</v>
      </c>
      <c r="P3999" t="s">
        <v>111</v>
      </c>
      <c r="Q3999" t="s">
        <v>86</v>
      </c>
      <c r="R3999" t="s">
        <v>36</v>
      </c>
      <c r="S3999">
        <v>3.1</v>
      </c>
      <c r="T3999">
        <f>YEAR(tblOrders[[#This Row],[Order Date]])</f>
        <v>2025</v>
      </c>
      <c r="U3999" t="str">
        <f>TEXT(tblOrders[[#This Row],[Order Date]],"mmm-yyyy")</f>
        <v>Mar-2025</v>
      </c>
      <c r="V3999" s="4">
        <f>tblOrders[[#This Row],[Profit]]/tblOrders[[#This Row],[Sales Amount]]</f>
        <v>0.41176470588235298</v>
      </c>
      <c r="W3999" t="str">
        <f>VLOOKUP(tblOrders[[#This Row],[City]],CityRegion,2,0)</f>
        <v>South</v>
      </c>
      <c r="X3999" t="str">
        <f>VLOOKUP(tblOrders[[#This Row],[City]],lookups!A:C,3,0)</f>
        <v>Kerala</v>
      </c>
    </row>
    <row r="4000" spans="1:24" x14ac:dyDescent="0.25">
      <c r="A4000" t="s">
        <v>6078</v>
      </c>
      <c r="B4000" s="1">
        <v>45882</v>
      </c>
      <c r="C4000" t="s">
        <v>2267</v>
      </c>
      <c r="D4000" t="s">
        <v>39</v>
      </c>
      <c r="E4000" t="s">
        <v>55</v>
      </c>
      <c r="F4000" t="s">
        <v>56</v>
      </c>
      <c r="G4000" t="s">
        <v>24</v>
      </c>
      <c r="H4000" t="s">
        <v>51</v>
      </c>
      <c r="I4000" t="s">
        <v>139</v>
      </c>
      <c r="J4000" t="s">
        <v>27</v>
      </c>
      <c r="K4000">
        <v>2</v>
      </c>
      <c r="L4000">
        <v>42</v>
      </c>
      <c r="M4000">
        <v>0.05</v>
      </c>
      <c r="N4000">
        <v>79.8</v>
      </c>
      <c r="O4000">
        <v>31.8</v>
      </c>
      <c r="P4000" t="s">
        <v>28</v>
      </c>
      <c r="Q4000" t="s">
        <v>91</v>
      </c>
      <c r="R4000" t="s">
        <v>36</v>
      </c>
      <c r="S4000">
        <v>4.3</v>
      </c>
      <c r="T4000">
        <f>YEAR(tblOrders[[#This Row],[Order Date]])</f>
        <v>2025</v>
      </c>
      <c r="U4000" t="str">
        <f>TEXT(tblOrders[[#This Row],[Order Date]],"mmm-yyyy")</f>
        <v>Aug-2025</v>
      </c>
      <c r="V4000" s="4">
        <f>tblOrders[[#This Row],[Profit]]/tblOrders[[#This Row],[Sales Amount]]</f>
        <v>0.39849624060150379</v>
      </c>
      <c r="W4000" t="str">
        <f>VLOOKUP(tblOrders[[#This Row],[City]],CityRegion,2,0)</f>
        <v>South</v>
      </c>
      <c r="X4000" t="str">
        <f>VLOOKUP(tblOrders[[#This Row],[City]],lookups!A:C,3,0)</f>
        <v>Tamil Nadu</v>
      </c>
    </row>
    <row r="4001" spans="1:24" x14ac:dyDescent="0.25">
      <c r="A4001" t="s">
        <v>6079</v>
      </c>
      <c r="B4001" s="1">
        <v>45981</v>
      </c>
      <c r="C4001" t="s">
        <v>3334</v>
      </c>
      <c r="D4001" t="s">
        <v>21</v>
      </c>
      <c r="E4001" t="s">
        <v>94</v>
      </c>
      <c r="F4001" t="s">
        <v>95</v>
      </c>
      <c r="G4001" t="s">
        <v>68</v>
      </c>
      <c r="H4001" t="s">
        <v>96</v>
      </c>
      <c r="I4001" t="s">
        <v>52</v>
      </c>
      <c r="J4001" t="s">
        <v>45</v>
      </c>
      <c r="K4001">
        <v>3</v>
      </c>
      <c r="L4001">
        <v>89</v>
      </c>
      <c r="M4001">
        <v>0.15</v>
      </c>
      <c r="N4001">
        <v>226.95</v>
      </c>
      <c r="O4001">
        <v>61.95</v>
      </c>
      <c r="P4001" t="s">
        <v>28</v>
      </c>
      <c r="Q4001" t="s">
        <v>46</v>
      </c>
      <c r="R4001" t="s">
        <v>36</v>
      </c>
      <c r="S4001">
        <v>4.2</v>
      </c>
      <c r="T4001">
        <f>YEAR(tblOrders[[#This Row],[Order Date]])</f>
        <v>2025</v>
      </c>
      <c r="U4001" t="str">
        <f>TEXT(tblOrders[[#This Row],[Order Date]],"mmm-yyyy")</f>
        <v>Nov-2025</v>
      </c>
      <c r="V4001" s="4">
        <f>tblOrders[[#This Row],[Profit]]/tblOrders[[#This Row],[Sales Amount]]</f>
        <v>0.2729676140118969</v>
      </c>
      <c r="W4001" t="str">
        <f>VLOOKUP(tblOrders[[#This Row],[City]],CityRegion,2,0)</f>
        <v>South</v>
      </c>
      <c r="X4001" t="str">
        <f>VLOOKUP(tblOrders[[#This Row],[City]],lookups!A:C,3,0)</f>
        <v>Kerala</v>
      </c>
    </row>
    <row r="4002" spans="1:24" x14ac:dyDescent="0.25">
      <c r="A4002" t="s">
        <v>6080</v>
      </c>
      <c r="B4002" s="1">
        <v>45880</v>
      </c>
      <c r="C4002" t="s">
        <v>3043</v>
      </c>
      <c r="D4002" t="s">
        <v>21</v>
      </c>
      <c r="E4002" t="s">
        <v>49</v>
      </c>
      <c r="F4002" t="s">
        <v>50</v>
      </c>
      <c r="G4002" t="s">
        <v>24</v>
      </c>
      <c r="H4002" t="s">
        <v>51</v>
      </c>
      <c r="I4002" t="s">
        <v>130</v>
      </c>
      <c r="J4002" t="s">
        <v>27</v>
      </c>
      <c r="K4002">
        <v>3</v>
      </c>
      <c r="L4002">
        <v>85</v>
      </c>
      <c r="M4002">
        <v>0.1</v>
      </c>
      <c r="N4002">
        <v>229.5</v>
      </c>
      <c r="O4002">
        <v>73.5</v>
      </c>
      <c r="P4002" t="s">
        <v>111</v>
      </c>
      <c r="Q4002" t="s">
        <v>35</v>
      </c>
      <c r="R4002" t="s">
        <v>36</v>
      </c>
      <c r="S4002">
        <v>3.2</v>
      </c>
      <c r="T4002">
        <f>YEAR(tblOrders[[#This Row],[Order Date]])</f>
        <v>2025</v>
      </c>
      <c r="U4002" t="str">
        <f>TEXT(tblOrders[[#This Row],[Order Date]],"mmm-yyyy")</f>
        <v>Aug-2025</v>
      </c>
      <c r="V4002" s="4">
        <f>tblOrders[[#This Row],[Profit]]/tblOrders[[#This Row],[Sales Amount]]</f>
        <v>0.3202614379084967</v>
      </c>
      <c r="W4002" t="str">
        <f>VLOOKUP(tblOrders[[#This Row],[City]],CityRegion,2,0)</f>
        <v>West</v>
      </c>
      <c r="X4002" t="str">
        <f>VLOOKUP(tblOrders[[#This Row],[City]],lookups!A:C,3,0)</f>
        <v>Maharashtra</v>
      </c>
    </row>
    <row r="4003" spans="1:24" x14ac:dyDescent="0.25">
      <c r="A4003" t="s">
        <v>6081</v>
      </c>
      <c r="B4003" s="1">
        <v>45706</v>
      </c>
      <c r="C4003" t="s">
        <v>3260</v>
      </c>
      <c r="D4003" t="s">
        <v>21</v>
      </c>
      <c r="E4003" t="s">
        <v>60</v>
      </c>
      <c r="F4003" t="s">
        <v>61</v>
      </c>
      <c r="G4003" t="s">
        <v>62</v>
      </c>
      <c r="H4003" t="s">
        <v>63</v>
      </c>
      <c r="I4003" t="s">
        <v>76</v>
      </c>
      <c r="J4003" t="s">
        <v>45</v>
      </c>
      <c r="K4003">
        <v>5</v>
      </c>
      <c r="L4003">
        <v>45</v>
      </c>
      <c r="M4003">
        <v>0.2</v>
      </c>
      <c r="N4003">
        <v>180</v>
      </c>
      <c r="O4003">
        <v>50</v>
      </c>
      <c r="P4003" t="s">
        <v>28</v>
      </c>
      <c r="Q4003" t="s">
        <v>91</v>
      </c>
      <c r="R4003" t="s">
        <v>36</v>
      </c>
      <c r="S4003">
        <v>2.8</v>
      </c>
      <c r="T4003">
        <f>YEAR(tblOrders[[#This Row],[Order Date]])</f>
        <v>2025</v>
      </c>
      <c r="U4003" t="str">
        <f>TEXT(tblOrders[[#This Row],[Order Date]],"mmm-yyyy")</f>
        <v>Feb-2025</v>
      </c>
      <c r="V4003" s="4">
        <f>tblOrders[[#This Row],[Profit]]/tblOrders[[#This Row],[Sales Amount]]</f>
        <v>0.27777777777777779</v>
      </c>
      <c r="W4003" t="str">
        <f>VLOOKUP(tblOrders[[#This Row],[City]],CityRegion,2,0)</f>
        <v>South</v>
      </c>
      <c r="X4003" t="str">
        <f>VLOOKUP(tblOrders[[#This Row],[City]],lookups!A:C,3,0)</f>
        <v>Kerala</v>
      </c>
    </row>
    <row r="4004" spans="1:24" x14ac:dyDescent="0.25">
      <c r="A4004" t="s">
        <v>6082</v>
      </c>
      <c r="B4004" s="1">
        <v>45761</v>
      </c>
      <c r="C4004" t="s">
        <v>6083</v>
      </c>
      <c r="D4004" t="s">
        <v>21</v>
      </c>
      <c r="E4004" t="s">
        <v>55</v>
      </c>
      <c r="F4004" t="s">
        <v>56</v>
      </c>
      <c r="G4004" t="s">
        <v>24</v>
      </c>
      <c r="H4004" t="s">
        <v>51</v>
      </c>
      <c r="I4004" t="s">
        <v>26</v>
      </c>
      <c r="J4004" t="s">
        <v>34</v>
      </c>
      <c r="K4004">
        <v>2</v>
      </c>
      <c r="L4004">
        <v>42</v>
      </c>
      <c r="M4004">
        <v>0</v>
      </c>
      <c r="N4004">
        <v>84</v>
      </c>
      <c r="O4004">
        <v>36</v>
      </c>
      <c r="P4004" t="s">
        <v>111</v>
      </c>
      <c r="Q4004" t="s">
        <v>35</v>
      </c>
      <c r="R4004" t="s">
        <v>36</v>
      </c>
      <c r="S4004">
        <v>4.5</v>
      </c>
      <c r="T4004">
        <f>YEAR(tblOrders[[#This Row],[Order Date]])</f>
        <v>2025</v>
      </c>
      <c r="U4004" t="str">
        <f>TEXT(tblOrders[[#This Row],[Order Date]],"mmm-yyyy")</f>
        <v>Apr-2025</v>
      </c>
      <c r="V4004" s="4">
        <f>tblOrders[[#This Row],[Profit]]/tblOrders[[#This Row],[Sales Amount]]</f>
        <v>0.42857142857142855</v>
      </c>
      <c r="W4004" t="str">
        <f>VLOOKUP(tblOrders[[#This Row],[City]],CityRegion,2,0)</f>
        <v>South</v>
      </c>
      <c r="X4004" t="str">
        <f>VLOOKUP(tblOrders[[#This Row],[City]],lookups!A:C,3,0)</f>
        <v>Karnataka</v>
      </c>
    </row>
    <row r="4005" spans="1:24" x14ac:dyDescent="0.25">
      <c r="A4005" t="s">
        <v>6084</v>
      </c>
      <c r="B4005" s="1">
        <v>46015</v>
      </c>
      <c r="C4005" t="s">
        <v>5516</v>
      </c>
      <c r="D4005" t="s">
        <v>39</v>
      </c>
      <c r="E4005" t="s">
        <v>40</v>
      </c>
      <c r="F4005" t="s">
        <v>41</v>
      </c>
      <c r="G4005" t="s">
        <v>42</v>
      </c>
      <c r="H4005" t="s">
        <v>43</v>
      </c>
      <c r="I4005" t="s">
        <v>70</v>
      </c>
      <c r="J4005" t="s">
        <v>27</v>
      </c>
      <c r="K4005">
        <v>4</v>
      </c>
      <c r="L4005">
        <v>18</v>
      </c>
      <c r="M4005">
        <v>0</v>
      </c>
      <c r="N4005">
        <v>72</v>
      </c>
      <c r="O4005">
        <v>36</v>
      </c>
      <c r="P4005" t="s">
        <v>28</v>
      </c>
      <c r="Q4005" t="s">
        <v>86</v>
      </c>
      <c r="R4005" t="s">
        <v>36</v>
      </c>
      <c r="S4005">
        <v>3.1</v>
      </c>
      <c r="T4005">
        <f>YEAR(tblOrders[[#This Row],[Order Date]])</f>
        <v>2025</v>
      </c>
      <c r="U4005" t="str">
        <f>TEXT(tblOrders[[#This Row],[Order Date]],"mmm-yyyy")</f>
        <v>Dec-2025</v>
      </c>
      <c r="V4005" s="4">
        <f>tblOrders[[#This Row],[Profit]]/tblOrders[[#This Row],[Sales Amount]]</f>
        <v>0.5</v>
      </c>
      <c r="W4005" t="str">
        <f>VLOOKUP(tblOrders[[#This Row],[City]],CityRegion,2,0)</f>
        <v>South</v>
      </c>
      <c r="X4005" t="str">
        <f>VLOOKUP(tblOrders[[#This Row],[City]],lookups!A:C,3,0)</f>
        <v>Telengana</v>
      </c>
    </row>
    <row r="4006" spans="1:24" x14ac:dyDescent="0.25">
      <c r="A4006" t="s">
        <v>6085</v>
      </c>
      <c r="B4006" s="1">
        <v>45851</v>
      </c>
      <c r="C4006" t="s">
        <v>6086</v>
      </c>
      <c r="D4006" t="s">
        <v>21</v>
      </c>
      <c r="E4006" t="s">
        <v>73</v>
      </c>
      <c r="F4006" t="s">
        <v>74</v>
      </c>
      <c r="G4006" t="s">
        <v>68</v>
      </c>
      <c r="H4006" t="s">
        <v>75</v>
      </c>
      <c r="I4006" t="s">
        <v>84</v>
      </c>
      <c r="J4006" t="s">
        <v>27</v>
      </c>
      <c r="K4006">
        <v>1</v>
      </c>
      <c r="L4006">
        <v>65</v>
      </c>
      <c r="M4006">
        <v>0.15</v>
      </c>
      <c r="N4006">
        <v>55.25</v>
      </c>
      <c r="O4006">
        <v>17.25</v>
      </c>
      <c r="P4006" t="s">
        <v>28</v>
      </c>
      <c r="Q4006" t="s">
        <v>46</v>
      </c>
      <c r="R4006" t="s">
        <v>30</v>
      </c>
      <c r="S4006">
        <v>3.2</v>
      </c>
      <c r="T4006">
        <f>YEAR(tblOrders[[#This Row],[Order Date]])</f>
        <v>2025</v>
      </c>
      <c r="U4006" t="str">
        <f>TEXT(tblOrders[[#This Row],[Order Date]],"mmm-yyyy")</f>
        <v>Jul-2025</v>
      </c>
      <c r="V4006" s="4">
        <f>tblOrders[[#This Row],[Profit]]/tblOrders[[#This Row],[Sales Amount]]</f>
        <v>0.31221719457013575</v>
      </c>
      <c r="W4006" t="str">
        <f>VLOOKUP(tblOrders[[#This Row],[City]],CityRegion,2,0)</f>
        <v>West</v>
      </c>
      <c r="X4006" t="str">
        <f>VLOOKUP(tblOrders[[#This Row],[City]],lookups!A:C,3,0)</f>
        <v>Maharashtra</v>
      </c>
    </row>
    <row r="4007" spans="1:24" x14ac:dyDescent="0.25">
      <c r="A4007" t="s">
        <v>6087</v>
      </c>
      <c r="B4007" s="1">
        <v>45960</v>
      </c>
      <c r="C4007" t="s">
        <v>1955</v>
      </c>
      <c r="D4007" t="s">
        <v>21</v>
      </c>
      <c r="E4007" t="s">
        <v>101</v>
      </c>
      <c r="F4007" t="s">
        <v>102</v>
      </c>
      <c r="G4007" t="s">
        <v>24</v>
      </c>
      <c r="H4007" t="s">
        <v>103</v>
      </c>
      <c r="I4007" t="s">
        <v>130</v>
      </c>
      <c r="J4007" t="s">
        <v>45</v>
      </c>
      <c r="K4007">
        <v>1</v>
      </c>
      <c r="L4007">
        <v>120</v>
      </c>
      <c r="M4007">
        <v>0</v>
      </c>
      <c r="N4007">
        <v>120</v>
      </c>
      <c r="O4007">
        <v>42</v>
      </c>
      <c r="P4007" t="s">
        <v>85</v>
      </c>
      <c r="Q4007" t="s">
        <v>46</v>
      </c>
      <c r="R4007" t="s">
        <v>36</v>
      </c>
      <c r="S4007">
        <v>4.2</v>
      </c>
      <c r="T4007">
        <f>YEAR(tblOrders[[#This Row],[Order Date]])</f>
        <v>2025</v>
      </c>
      <c r="U4007" t="str">
        <f>TEXT(tblOrders[[#This Row],[Order Date]],"mmm-yyyy")</f>
        <v>Oct-2025</v>
      </c>
      <c r="V4007" s="4">
        <f>tblOrders[[#This Row],[Profit]]/tblOrders[[#This Row],[Sales Amount]]</f>
        <v>0.35</v>
      </c>
      <c r="W4007" t="str">
        <f>VLOOKUP(tblOrders[[#This Row],[City]],CityRegion,2,0)</f>
        <v>West</v>
      </c>
      <c r="X4007" t="str">
        <f>VLOOKUP(tblOrders[[#This Row],[City]],lookups!A:C,3,0)</f>
        <v>Maharashtra</v>
      </c>
    </row>
    <row r="4008" spans="1:24" x14ac:dyDescent="0.25">
      <c r="A4008" t="s">
        <v>6088</v>
      </c>
      <c r="B4008" s="1">
        <v>45660</v>
      </c>
      <c r="C4008" t="s">
        <v>3051</v>
      </c>
      <c r="D4008" t="s">
        <v>21</v>
      </c>
      <c r="E4008" t="s">
        <v>79</v>
      </c>
      <c r="F4008" t="s">
        <v>80</v>
      </c>
      <c r="G4008" t="s">
        <v>68</v>
      </c>
      <c r="H4008" t="s">
        <v>81</v>
      </c>
      <c r="I4008" t="s">
        <v>84</v>
      </c>
      <c r="J4008" t="s">
        <v>45</v>
      </c>
      <c r="K4008">
        <v>1</v>
      </c>
      <c r="L4008">
        <v>799</v>
      </c>
      <c r="M4008">
        <v>0</v>
      </c>
      <c r="N4008">
        <v>799</v>
      </c>
      <c r="O4008">
        <v>179</v>
      </c>
      <c r="P4008" t="s">
        <v>28</v>
      </c>
      <c r="Q4008" t="s">
        <v>29</v>
      </c>
      <c r="R4008" t="s">
        <v>30</v>
      </c>
      <c r="S4008">
        <v>3.5</v>
      </c>
      <c r="T4008">
        <f>YEAR(tblOrders[[#This Row],[Order Date]])</f>
        <v>2025</v>
      </c>
      <c r="U4008" t="str">
        <f>TEXT(tblOrders[[#This Row],[Order Date]],"mmm-yyyy")</f>
        <v>Jan-2025</v>
      </c>
      <c r="V4008" s="4">
        <f>tblOrders[[#This Row],[Profit]]/tblOrders[[#This Row],[Sales Amount]]</f>
        <v>0.22403003754693368</v>
      </c>
      <c r="W4008" t="str">
        <f>VLOOKUP(tblOrders[[#This Row],[City]],CityRegion,2,0)</f>
        <v>West</v>
      </c>
      <c r="X4008" t="str">
        <f>VLOOKUP(tblOrders[[#This Row],[City]],lookups!A:C,3,0)</f>
        <v>Maharashtra</v>
      </c>
    </row>
    <row r="4009" spans="1:24" x14ac:dyDescent="0.25">
      <c r="A4009" t="s">
        <v>6089</v>
      </c>
      <c r="B4009" s="1">
        <v>46019</v>
      </c>
      <c r="C4009" t="s">
        <v>6090</v>
      </c>
      <c r="D4009" t="s">
        <v>39</v>
      </c>
      <c r="E4009" t="s">
        <v>49</v>
      </c>
      <c r="F4009" t="s">
        <v>50</v>
      </c>
      <c r="G4009" t="s">
        <v>24</v>
      </c>
      <c r="H4009" t="s">
        <v>51</v>
      </c>
      <c r="I4009" t="s">
        <v>44</v>
      </c>
      <c r="J4009" t="s">
        <v>27</v>
      </c>
      <c r="K4009">
        <v>3</v>
      </c>
      <c r="L4009">
        <v>85</v>
      </c>
      <c r="M4009">
        <v>0.05</v>
      </c>
      <c r="N4009">
        <v>242.25</v>
      </c>
      <c r="O4009">
        <v>86.25</v>
      </c>
      <c r="P4009" t="s">
        <v>28</v>
      </c>
      <c r="Q4009" t="s">
        <v>86</v>
      </c>
      <c r="R4009" t="s">
        <v>123</v>
      </c>
      <c r="S4009">
        <v>3.9</v>
      </c>
      <c r="T4009">
        <f>YEAR(tblOrders[[#This Row],[Order Date]])</f>
        <v>2025</v>
      </c>
      <c r="U4009" t="str">
        <f>TEXT(tblOrders[[#This Row],[Order Date]],"mmm-yyyy")</f>
        <v>Dec-2025</v>
      </c>
      <c r="V4009" s="4">
        <f>tblOrders[[#This Row],[Profit]]/tblOrders[[#This Row],[Sales Amount]]</f>
        <v>0.35603715170278638</v>
      </c>
      <c r="W4009" t="str">
        <f>VLOOKUP(tblOrders[[#This Row],[City]],CityRegion,2,0)</f>
        <v>South</v>
      </c>
      <c r="X4009" t="str">
        <f>VLOOKUP(tblOrders[[#This Row],[City]],lookups!A:C,3,0)</f>
        <v>Kerala</v>
      </c>
    </row>
    <row r="4010" spans="1:24" x14ac:dyDescent="0.25">
      <c r="A4010" t="s">
        <v>6091</v>
      </c>
      <c r="B4010" s="1">
        <v>45659</v>
      </c>
      <c r="C4010" t="s">
        <v>307</v>
      </c>
      <c r="D4010" t="s">
        <v>21</v>
      </c>
      <c r="E4010" t="s">
        <v>22</v>
      </c>
      <c r="F4010" t="s">
        <v>23</v>
      </c>
      <c r="G4010" t="s">
        <v>24</v>
      </c>
      <c r="H4010" t="s">
        <v>25</v>
      </c>
      <c r="I4010" t="s">
        <v>26</v>
      </c>
      <c r="J4010" t="s">
        <v>27</v>
      </c>
      <c r="K4010">
        <v>4</v>
      </c>
      <c r="L4010">
        <v>190</v>
      </c>
      <c r="M4010">
        <v>0.1</v>
      </c>
      <c r="N4010">
        <v>684</v>
      </c>
      <c r="O4010">
        <v>184</v>
      </c>
      <c r="P4010" t="s">
        <v>111</v>
      </c>
      <c r="Q4010" t="s">
        <v>35</v>
      </c>
      <c r="R4010" t="s">
        <v>30</v>
      </c>
      <c r="S4010">
        <v>2.6</v>
      </c>
      <c r="T4010">
        <f>YEAR(tblOrders[[#This Row],[Order Date]])</f>
        <v>2025</v>
      </c>
      <c r="U4010" t="str">
        <f>TEXT(tblOrders[[#This Row],[Order Date]],"mmm-yyyy")</f>
        <v>Jan-2025</v>
      </c>
      <c r="V4010" s="4">
        <f>tblOrders[[#This Row],[Profit]]/tblOrders[[#This Row],[Sales Amount]]</f>
        <v>0.26900584795321636</v>
      </c>
      <c r="W4010" t="str">
        <f>VLOOKUP(tblOrders[[#This Row],[City]],CityRegion,2,0)</f>
        <v>South</v>
      </c>
      <c r="X4010" t="str">
        <f>VLOOKUP(tblOrders[[#This Row],[City]],lookups!A:C,3,0)</f>
        <v>Karnataka</v>
      </c>
    </row>
    <row r="4011" spans="1:24" x14ac:dyDescent="0.25">
      <c r="A4011" t="s">
        <v>6092</v>
      </c>
      <c r="B4011" s="1">
        <v>45794</v>
      </c>
      <c r="C4011" t="s">
        <v>1427</v>
      </c>
      <c r="D4011" t="s">
        <v>39</v>
      </c>
      <c r="E4011" t="s">
        <v>40</v>
      </c>
      <c r="F4011" t="s">
        <v>41</v>
      </c>
      <c r="G4011" t="s">
        <v>42</v>
      </c>
      <c r="H4011" t="s">
        <v>43</v>
      </c>
      <c r="I4011" t="s">
        <v>84</v>
      </c>
      <c r="J4011" t="s">
        <v>34</v>
      </c>
      <c r="K4011">
        <v>1</v>
      </c>
      <c r="L4011">
        <v>18</v>
      </c>
      <c r="M4011">
        <v>0.2</v>
      </c>
      <c r="N4011">
        <v>14.4</v>
      </c>
      <c r="O4011">
        <v>5.4</v>
      </c>
      <c r="P4011" t="s">
        <v>28</v>
      </c>
      <c r="Q4011" t="s">
        <v>35</v>
      </c>
      <c r="R4011" t="s">
        <v>30</v>
      </c>
      <c r="S4011">
        <v>2.8</v>
      </c>
      <c r="T4011">
        <f>YEAR(tblOrders[[#This Row],[Order Date]])</f>
        <v>2025</v>
      </c>
      <c r="U4011" t="str">
        <f>TEXT(tblOrders[[#This Row],[Order Date]],"mmm-yyyy")</f>
        <v>May-2025</v>
      </c>
      <c r="V4011" s="4">
        <f>tblOrders[[#This Row],[Profit]]/tblOrders[[#This Row],[Sales Amount]]</f>
        <v>0.375</v>
      </c>
      <c r="W4011" t="str">
        <f>VLOOKUP(tblOrders[[#This Row],[City]],CityRegion,2,0)</f>
        <v>West</v>
      </c>
      <c r="X4011" t="str">
        <f>VLOOKUP(tblOrders[[#This Row],[City]],lookups!A:C,3,0)</f>
        <v>Maharashtra</v>
      </c>
    </row>
    <row r="4012" spans="1:24" x14ac:dyDescent="0.25">
      <c r="A4012" t="s">
        <v>6093</v>
      </c>
      <c r="B4012" s="1">
        <v>45943</v>
      </c>
      <c r="C4012" t="s">
        <v>1099</v>
      </c>
      <c r="D4012" t="s">
        <v>21</v>
      </c>
      <c r="E4012" t="s">
        <v>94</v>
      </c>
      <c r="F4012" t="s">
        <v>95</v>
      </c>
      <c r="G4012" t="s">
        <v>68</v>
      </c>
      <c r="H4012" t="s">
        <v>96</v>
      </c>
      <c r="I4012" t="s">
        <v>26</v>
      </c>
      <c r="J4012" t="s">
        <v>27</v>
      </c>
      <c r="K4012">
        <v>1</v>
      </c>
      <c r="L4012">
        <v>89</v>
      </c>
      <c r="M4012">
        <v>0.2</v>
      </c>
      <c r="N4012">
        <v>71.2</v>
      </c>
      <c r="O4012">
        <v>16.2</v>
      </c>
      <c r="P4012" t="s">
        <v>28</v>
      </c>
      <c r="Q4012" t="s">
        <v>86</v>
      </c>
      <c r="R4012" t="s">
        <v>30</v>
      </c>
      <c r="S4012">
        <v>3.8</v>
      </c>
      <c r="T4012">
        <f>YEAR(tblOrders[[#This Row],[Order Date]])</f>
        <v>2025</v>
      </c>
      <c r="U4012" t="str">
        <f>TEXT(tblOrders[[#This Row],[Order Date]],"mmm-yyyy")</f>
        <v>Oct-2025</v>
      </c>
      <c r="V4012" s="4">
        <f>tblOrders[[#This Row],[Profit]]/tblOrders[[#This Row],[Sales Amount]]</f>
        <v>0.22752808988764042</v>
      </c>
      <c r="W4012" t="str">
        <f>VLOOKUP(tblOrders[[#This Row],[City]],CityRegion,2,0)</f>
        <v>South</v>
      </c>
      <c r="X4012" t="str">
        <f>VLOOKUP(tblOrders[[#This Row],[City]],lookups!A:C,3,0)</f>
        <v>Karnataka</v>
      </c>
    </row>
    <row r="4013" spans="1:24" x14ac:dyDescent="0.25">
      <c r="A4013" t="s">
        <v>6094</v>
      </c>
      <c r="B4013" s="1">
        <v>45996</v>
      </c>
      <c r="C4013" t="s">
        <v>2931</v>
      </c>
      <c r="D4013" t="s">
        <v>39</v>
      </c>
      <c r="E4013" t="s">
        <v>79</v>
      </c>
      <c r="F4013" t="s">
        <v>80</v>
      </c>
      <c r="G4013" t="s">
        <v>68</v>
      </c>
      <c r="H4013" t="s">
        <v>81</v>
      </c>
      <c r="I4013" t="s">
        <v>52</v>
      </c>
      <c r="J4013" t="s">
        <v>45</v>
      </c>
      <c r="K4013">
        <v>2</v>
      </c>
      <c r="L4013">
        <v>799</v>
      </c>
      <c r="M4013">
        <v>0</v>
      </c>
      <c r="N4013">
        <v>1598</v>
      </c>
      <c r="O4013">
        <v>358</v>
      </c>
      <c r="P4013" t="s">
        <v>28</v>
      </c>
      <c r="Q4013" t="s">
        <v>29</v>
      </c>
      <c r="R4013" t="s">
        <v>36</v>
      </c>
      <c r="S4013">
        <v>4.2</v>
      </c>
      <c r="T4013">
        <f>YEAR(tblOrders[[#This Row],[Order Date]])</f>
        <v>2025</v>
      </c>
      <c r="U4013" t="str">
        <f>TEXT(tblOrders[[#This Row],[Order Date]],"mmm-yyyy")</f>
        <v>Dec-2025</v>
      </c>
      <c r="V4013" s="4">
        <f>tblOrders[[#This Row],[Profit]]/tblOrders[[#This Row],[Sales Amount]]</f>
        <v>0.22403003754693368</v>
      </c>
      <c r="W4013" t="str">
        <f>VLOOKUP(tblOrders[[#This Row],[City]],CityRegion,2,0)</f>
        <v>South</v>
      </c>
      <c r="X4013" t="str">
        <f>VLOOKUP(tblOrders[[#This Row],[City]],lookups!A:C,3,0)</f>
        <v>Kerala</v>
      </c>
    </row>
    <row r="4014" spans="1:24" x14ac:dyDescent="0.25">
      <c r="A4014" t="s">
        <v>6095</v>
      </c>
      <c r="B4014" s="1">
        <v>45780</v>
      </c>
      <c r="C4014" t="s">
        <v>166</v>
      </c>
      <c r="D4014" t="s">
        <v>39</v>
      </c>
      <c r="E4014" t="s">
        <v>101</v>
      </c>
      <c r="F4014" t="s">
        <v>102</v>
      </c>
      <c r="G4014" t="s">
        <v>24</v>
      </c>
      <c r="H4014" t="s">
        <v>103</v>
      </c>
      <c r="I4014" t="s">
        <v>52</v>
      </c>
      <c r="J4014" t="s">
        <v>34</v>
      </c>
      <c r="K4014">
        <v>3</v>
      </c>
      <c r="L4014">
        <v>120</v>
      </c>
      <c r="M4014">
        <v>0.05</v>
      </c>
      <c r="N4014">
        <v>342</v>
      </c>
      <c r="O4014">
        <v>108</v>
      </c>
      <c r="P4014" t="s">
        <v>28</v>
      </c>
      <c r="Q4014" t="s">
        <v>86</v>
      </c>
      <c r="R4014" t="s">
        <v>36</v>
      </c>
      <c r="S4014">
        <v>2.8</v>
      </c>
      <c r="T4014">
        <f>YEAR(tblOrders[[#This Row],[Order Date]])</f>
        <v>2025</v>
      </c>
      <c r="U4014" t="str">
        <f>TEXT(tblOrders[[#This Row],[Order Date]],"mmm-yyyy")</f>
        <v>May-2025</v>
      </c>
      <c r="V4014" s="4">
        <f>tblOrders[[#This Row],[Profit]]/tblOrders[[#This Row],[Sales Amount]]</f>
        <v>0.31578947368421051</v>
      </c>
      <c r="W4014" t="str">
        <f>VLOOKUP(tblOrders[[#This Row],[City]],CityRegion,2,0)</f>
        <v>South</v>
      </c>
      <c r="X4014" t="str">
        <f>VLOOKUP(tblOrders[[#This Row],[City]],lookups!A:C,3,0)</f>
        <v>Kerala</v>
      </c>
    </row>
    <row r="4015" spans="1:24" x14ac:dyDescent="0.25">
      <c r="A4015" t="s">
        <v>6096</v>
      </c>
      <c r="B4015" s="1">
        <v>46003</v>
      </c>
      <c r="C4015" t="s">
        <v>2961</v>
      </c>
      <c r="D4015" t="s">
        <v>39</v>
      </c>
      <c r="E4015" t="s">
        <v>108</v>
      </c>
      <c r="F4015" t="s">
        <v>109</v>
      </c>
      <c r="G4015" t="s">
        <v>62</v>
      </c>
      <c r="H4015" t="s">
        <v>110</v>
      </c>
      <c r="I4015" t="s">
        <v>44</v>
      </c>
      <c r="J4015" t="s">
        <v>27</v>
      </c>
      <c r="K4015">
        <v>1</v>
      </c>
      <c r="L4015">
        <v>110</v>
      </c>
      <c r="M4015">
        <v>0</v>
      </c>
      <c r="N4015">
        <v>110</v>
      </c>
      <c r="O4015">
        <v>42</v>
      </c>
      <c r="P4015" t="s">
        <v>111</v>
      </c>
      <c r="Q4015" t="s">
        <v>91</v>
      </c>
      <c r="R4015" t="s">
        <v>30</v>
      </c>
      <c r="S4015">
        <v>4.4000000000000004</v>
      </c>
      <c r="T4015">
        <f>YEAR(tblOrders[[#This Row],[Order Date]])</f>
        <v>2025</v>
      </c>
      <c r="U4015" t="str">
        <f>TEXT(tblOrders[[#This Row],[Order Date]],"mmm-yyyy")</f>
        <v>Dec-2025</v>
      </c>
      <c r="V4015" s="4">
        <f>tblOrders[[#This Row],[Profit]]/tblOrders[[#This Row],[Sales Amount]]</f>
        <v>0.38181818181818183</v>
      </c>
      <c r="W4015" t="str">
        <f>VLOOKUP(tblOrders[[#This Row],[City]],CityRegion,2,0)</f>
        <v>South</v>
      </c>
      <c r="X4015" t="str">
        <f>VLOOKUP(tblOrders[[#This Row],[City]],lookups!A:C,3,0)</f>
        <v>Kerala</v>
      </c>
    </row>
    <row r="4016" spans="1:24" x14ac:dyDescent="0.25">
      <c r="A4016" t="s">
        <v>6097</v>
      </c>
      <c r="B4016" s="1">
        <v>45732</v>
      </c>
      <c r="C4016" t="s">
        <v>422</v>
      </c>
      <c r="D4016" t="s">
        <v>21</v>
      </c>
      <c r="E4016" t="s">
        <v>55</v>
      </c>
      <c r="F4016" t="s">
        <v>56</v>
      </c>
      <c r="G4016" t="s">
        <v>24</v>
      </c>
      <c r="H4016" t="s">
        <v>51</v>
      </c>
      <c r="I4016" t="s">
        <v>139</v>
      </c>
      <c r="J4016" t="s">
        <v>27</v>
      </c>
      <c r="K4016">
        <v>3</v>
      </c>
      <c r="L4016">
        <v>42</v>
      </c>
      <c r="M4016">
        <v>0.15</v>
      </c>
      <c r="N4016">
        <v>107.1</v>
      </c>
      <c r="O4016">
        <v>35.1</v>
      </c>
      <c r="P4016" t="s">
        <v>111</v>
      </c>
      <c r="Q4016" t="s">
        <v>35</v>
      </c>
      <c r="R4016" t="s">
        <v>36</v>
      </c>
      <c r="S4016">
        <v>2.8</v>
      </c>
      <c r="T4016">
        <f>YEAR(tblOrders[[#This Row],[Order Date]])</f>
        <v>2025</v>
      </c>
      <c r="U4016" t="str">
        <f>TEXT(tblOrders[[#This Row],[Order Date]],"mmm-yyyy")</f>
        <v>Mar-2025</v>
      </c>
      <c r="V4016" s="4">
        <f>tblOrders[[#This Row],[Profit]]/tblOrders[[#This Row],[Sales Amount]]</f>
        <v>0.32773109243697485</v>
      </c>
      <c r="W4016" t="str">
        <f>VLOOKUP(tblOrders[[#This Row],[City]],CityRegion,2,0)</f>
        <v>South</v>
      </c>
      <c r="X4016" t="str">
        <f>VLOOKUP(tblOrders[[#This Row],[City]],lookups!A:C,3,0)</f>
        <v>Tamil Nadu</v>
      </c>
    </row>
    <row r="4017" spans="1:24" x14ac:dyDescent="0.25">
      <c r="A4017" t="s">
        <v>6098</v>
      </c>
      <c r="B4017" s="1">
        <v>45758</v>
      </c>
      <c r="C4017" t="s">
        <v>2032</v>
      </c>
      <c r="D4017" t="s">
        <v>21</v>
      </c>
      <c r="E4017" t="s">
        <v>79</v>
      </c>
      <c r="F4017" t="s">
        <v>80</v>
      </c>
      <c r="G4017" t="s">
        <v>68</v>
      </c>
      <c r="H4017" t="s">
        <v>81</v>
      </c>
      <c r="I4017" t="s">
        <v>57</v>
      </c>
      <c r="J4017" t="s">
        <v>27</v>
      </c>
      <c r="K4017">
        <v>4</v>
      </c>
      <c r="L4017">
        <v>799</v>
      </c>
      <c r="M4017">
        <v>0.2</v>
      </c>
      <c r="N4017">
        <v>2556.8000000000002</v>
      </c>
      <c r="O4017">
        <v>76.8</v>
      </c>
      <c r="P4017" t="s">
        <v>148</v>
      </c>
      <c r="Q4017" t="s">
        <v>91</v>
      </c>
      <c r="R4017" t="s">
        <v>123</v>
      </c>
      <c r="S4017">
        <v>4</v>
      </c>
      <c r="T4017">
        <f>YEAR(tblOrders[[#This Row],[Order Date]])</f>
        <v>2025</v>
      </c>
      <c r="U4017" t="str">
        <f>TEXT(tblOrders[[#This Row],[Order Date]],"mmm-yyyy")</f>
        <v>Apr-2025</v>
      </c>
      <c r="V4017" s="4">
        <f>tblOrders[[#This Row],[Profit]]/tblOrders[[#This Row],[Sales Amount]]</f>
        <v>3.0037546933667079E-2</v>
      </c>
      <c r="W4017" t="str">
        <f>VLOOKUP(tblOrders[[#This Row],[City]],CityRegion,2,0)</f>
        <v>South</v>
      </c>
      <c r="X4017" t="str">
        <f>VLOOKUP(tblOrders[[#This Row],[City]],lookups!A:C,3,0)</f>
        <v>Kerala</v>
      </c>
    </row>
    <row r="4018" spans="1:24" x14ac:dyDescent="0.25">
      <c r="A4018" t="s">
        <v>6099</v>
      </c>
      <c r="B4018" s="1">
        <v>45731</v>
      </c>
      <c r="C4018" t="s">
        <v>2123</v>
      </c>
      <c r="D4018" t="s">
        <v>39</v>
      </c>
      <c r="E4018" t="s">
        <v>108</v>
      </c>
      <c r="F4018" t="s">
        <v>109</v>
      </c>
      <c r="G4018" t="s">
        <v>62</v>
      </c>
      <c r="H4018" t="s">
        <v>110</v>
      </c>
      <c r="I4018" t="s">
        <v>70</v>
      </c>
      <c r="J4018" t="s">
        <v>27</v>
      </c>
      <c r="K4018">
        <v>1</v>
      </c>
      <c r="L4018">
        <v>110</v>
      </c>
      <c r="M4018">
        <v>0.15</v>
      </c>
      <c r="N4018">
        <v>93.5</v>
      </c>
      <c r="O4018">
        <v>25.5</v>
      </c>
      <c r="P4018" t="s">
        <v>28</v>
      </c>
      <c r="Q4018" t="s">
        <v>35</v>
      </c>
      <c r="R4018" t="s">
        <v>36</v>
      </c>
      <c r="S4018">
        <v>2.5</v>
      </c>
      <c r="T4018">
        <f>YEAR(tblOrders[[#This Row],[Order Date]])</f>
        <v>2025</v>
      </c>
      <c r="U4018" t="str">
        <f>TEXT(tblOrders[[#This Row],[Order Date]],"mmm-yyyy")</f>
        <v>Mar-2025</v>
      </c>
      <c r="V4018" s="4">
        <f>tblOrders[[#This Row],[Profit]]/tblOrders[[#This Row],[Sales Amount]]</f>
        <v>0.27272727272727271</v>
      </c>
      <c r="W4018" t="str">
        <f>VLOOKUP(tblOrders[[#This Row],[City]],CityRegion,2,0)</f>
        <v>South</v>
      </c>
      <c r="X4018" t="str">
        <f>VLOOKUP(tblOrders[[#This Row],[City]],lookups!A:C,3,0)</f>
        <v>Telengana</v>
      </c>
    </row>
    <row r="4019" spans="1:24" x14ac:dyDescent="0.25">
      <c r="A4019" t="s">
        <v>6100</v>
      </c>
      <c r="B4019" s="1">
        <v>45807</v>
      </c>
      <c r="C4019" t="s">
        <v>6101</v>
      </c>
      <c r="D4019" t="s">
        <v>21</v>
      </c>
      <c r="E4019" t="s">
        <v>108</v>
      </c>
      <c r="F4019" t="s">
        <v>109</v>
      </c>
      <c r="G4019" t="s">
        <v>62</v>
      </c>
      <c r="H4019" t="s">
        <v>110</v>
      </c>
      <c r="I4019" t="s">
        <v>130</v>
      </c>
      <c r="J4019" t="s">
        <v>27</v>
      </c>
      <c r="K4019">
        <v>2</v>
      </c>
      <c r="L4019">
        <v>110</v>
      </c>
      <c r="M4019">
        <v>0.05</v>
      </c>
      <c r="N4019">
        <v>209</v>
      </c>
      <c r="O4019">
        <v>73</v>
      </c>
      <c r="P4019" t="s">
        <v>85</v>
      </c>
      <c r="Q4019" t="s">
        <v>86</v>
      </c>
      <c r="R4019" t="s">
        <v>36</v>
      </c>
      <c r="S4019">
        <v>3.8</v>
      </c>
      <c r="T4019">
        <f>YEAR(tblOrders[[#This Row],[Order Date]])</f>
        <v>2025</v>
      </c>
      <c r="U4019" t="str">
        <f>TEXT(tblOrders[[#This Row],[Order Date]],"mmm-yyyy")</f>
        <v>May-2025</v>
      </c>
      <c r="V4019" s="4">
        <f>tblOrders[[#This Row],[Profit]]/tblOrders[[#This Row],[Sales Amount]]</f>
        <v>0.34928229665071769</v>
      </c>
      <c r="W4019" t="str">
        <f>VLOOKUP(tblOrders[[#This Row],[City]],CityRegion,2,0)</f>
        <v>West</v>
      </c>
      <c r="X4019" t="str">
        <f>VLOOKUP(tblOrders[[#This Row],[City]],lookups!A:C,3,0)</f>
        <v>Maharashtra</v>
      </c>
    </row>
    <row r="4020" spans="1:24" x14ac:dyDescent="0.25">
      <c r="A4020" t="s">
        <v>6102</v>
      </c>
      <c r="B4020" s="1">
        <v>45848</v>
      </c>
      <c r="C4020" t="s">
        <v>1465</v>
      </c>
      <c r="D4020" t="s">
        <v>39</v>
      </c>
      <c r="E4020" t="s">
        <v>94</v>
      </c>
      <c r="F4020" t="s">
        <v>95</v>
      </c>
      <c r="G4020" t="s">
        <v>68</v>
      </c>
      <c r="H4020" t="s">
        <v>96</v>
      </c>
      <c r="I4020" t="s">
        <v>26</v>
      </c>
      <c r="J4020" t="s">
        <v>34</v>
      </c>
      <c r="K4020">
        <v>3</v>
      </c>
      <c r="L4020">
        <v>89</v>
      </c>
      <c r="M4020">
        <v>0.15</v>
      </c>
      <c r="N4020">
        <v>226.95</v>
      </c>
      <c r="O4020">
        <v>61.95</v>
      </c>
      <c r="P4020" t="s">
        <v>28</v>
      </c>
      <c r="Q4020" t="s">
        <v>91</v>
      </c>
      <c r="R4020" t="s">
        <v>36</v>
      </c>
      <c r="S4020">
        <v>4.9000000000000004</v>
      </c>
      <c r="T4020">
        <f>YEAR(tblOrders[[#This Row],[Order Date]])</f>
        <v>2025</v>
      </c>
      <c r="U4020" t="str">
        <f>TEXT(tblOrders[[#This Row],[Order Date]],"mmm-yyyy")</f>
        <v>Jul-2025</v>
      </c>
      <c r="V4020" s="4">
        <f>tblOrders[[#This Row],[Profit]]/tblOrders[[#This Row],[Sales Amount]]</f>
        <v>0.2729676140118969</v>
      </c>
      <c r="W4020" t="str">
        <f>VLOOKUP(tblOrders[[#This Row],[City]],CityRegion,2,0)</f>
        <v>South</v>
      </c>
      <c r="X4020" t="str">
        <f>VLOOKUP(tblOrders[[#This Row],[City]],lookups!A:C,3,0)</f>
        <v>Karnataka</v>
      </c>
    </row>
    <row r="4021" spans="1:24" x14ac:dyDescent="0.25">
      <c r="A4021" t="s">
        <v>6103</v>
      </c>
      <c r="B4021" s="1">
        <v>45962</v>
      </c>
      <c r="C4021" t="s">
        <v>3977</v>
      </c>
      <c r="D4021" t="s">
        <v>39</v>
      </c>
      <c r="E4021" t="s">
        <v>101</v>
      </c>
      <c r="F4021" t="s">
        <v>102</v>
      </c>
      <c r="G4021" t="s">
        <v>24</v>
      </c>
      <c r="H4021" t="s">
        <v>103</v>
      </c>
      <c r="I4021" t="s">
        <v>57</v>
      </c>
      <c r="J4021" t="s">
        <v>27</v>
      </c>
      <c r="K4021">
        <v>4</v>
      </c>
      <c r="L4021">
        <v>120</v>
      </c>
      <c r="M4021">
        <v>0.05</v>
      </c>
      <c r="N4021">
        <v>456</v>
      </c>
      <c r="O4021">
        <v>144</v>
      </c>
      <c r="P4021" t="s">
        <v>28</v>
      </c>
      <c r="Q4021" t="s">
        <v>29</v>
      </c>
      <c r="R4021" t="s">
        <v>36</v>
      </c>
      <c r="S4021">
        <v>3.4</v>
      </c>
      <c r="T4021">
        <f>YEAR(tblOrders[[#This Row],[Order Date]])</f>
        <v>2025</v>
      </c>
      <c r="U4021" t="str">
        <f>TEXT(tblOrders[[#This Row],[Order Date]],"mmm-yyyy")</f>
        <v>Nov-2025</v>
      </c>
      <c r="V4021" s="4">
        <f>tblOrders[[#This Row],[Profit]]/tblOrders[[#This Row],[Sales Amount]]</f>
        <v>0.31578947368421051</v>
      </c>
      <c r="W4021" t="str">
        <f>VLOOKUP(tblOrders[[#This Row],[City]],CityRegion,2,0)</f>
        <v>South</v>
      </c>
      <c r="X4021" t="str">
        <f>VLOOKUP(tblOrders[[#This Row],[City]],lookups!A:C,3,0)</f>
        <v>Kerala</v>
      </c>
    </row>
    <row r="4022" spans="1:24" x14ac:dyDescent="0.25">
      <c r="A4022" t="s">
        <v>6104</v>
      </c>
      <c r="B4022" s="1">
        <v>45828</v>
      </c>
      <c r="C4022" t="s">
        <v>614</v>
      </c>
      <c r="D4022" t="s">
        <v>39</v>
      </c>
      <c r="E4022" t="s">
        <v>40</v>
      </c>
      <c r="F4022" t="s">
        <v>41</v>
      </c>
      <c r="G4022" t="s">
        <v>42</v>
      </c>
      <c r="H4022" t="s">
        <v>43</v>
      </c>
      <c r="I4022" t="s">
        <v>26</v>
      </c>
      <c r="J4022" t="s">
        <v>45</v>
      </c>
      <c r="K4022">
        <v>1</v>
      </c>
      <c r="L4022">
        <v>18</v>
      </c>
      <c r="M4022">
        <v>0.15</v>
      </c>
      <c r="N4022">
        <v>15.3</v>
      </c>
      <c r="O4022">
        <v>6.3</v>
      </c>
      <c r="P4022" t="s">
        <v>85</v>
      </c>
      <c r="Q4022" t="s">
        <v>86</v>
      </c>
      <c r="R4022" t="s">
        <v>30</v>
      </c>
      <c r="S4022">
        <v>2.7</v>
      </c>
      <c r="T4022">
        <f>YEAR(tblOrders[[#This Row],[Order Date]])</f>
        <v>2025</v>
      </c>
      <c r="U4022" t="str">
        <f>TEXT(tblOrders[[#This Row],[Order Date]],"mmm-yyyy")</f>
        <v>Jun-2025</v>
      </c>
      <c r="V4022" s="4">
        <f>tblOrders[[#This Row],[Profit]]/tblOrders[[#This Row],[Sales Amount]]</f>
        <v>0.41176470588235292</v>
      </c>
      <c r="W4022" t="str">
        <f>VLOOKUP(tblOrders[[#This Row],[City]],CityRegion,2,0)</f>
        <v>South</v>
      </c>
      <c r="X4022" t="str">
        <f>VLOOKUP(tblOrders[[#This Row],[City]],lookups!A:C,3,0)</f>
        <v>Karnataka</v>
      </c>
    </row>
    <row r="4023" spans="1:24" x14ac:dyDescent="0.25">
      <c r="A4023" t="s">
        <v>6105</v>
      </c>
      <c r="B4023" s="1">
        <v>45869</v>
      </c>
      <c r="C4023" t="s">
        <v>2407</v>
      </c>
      <c r="D4023" t="s">
        <v>21</v>
      </c>
      <c r="E4023" t="s">
        <v>49</v>
      </c>
      <c r="F4023" t="s">
        <v>50</v>
      </c>
      <c r="G4023" t="s">
        <v>24</v>
      </c>
      <c r="H4023" t="s">
        <v>51</v>
      </c>
      <c r="I4023" t="s">
        <v>130</v>
      </c>
      <c r="J4023" t="s">
        <v>45</v>
      </c>
      <c r="K4023">
        <v>2</v>
      </c>
      <c r="L4023">
        <v>85</v>
      </c>
      <c r="M4023">
        <v>0.1</v>
      </c>
      <c r="N4023">
        <v>153</v>
      </c>
      <c r="O4023">
        <v>49</v>
      </c>
      <c r="P4023" t="s">
        <v>28</v>
      </c>
      <c r="Q4023" t="s">
        <v>91</v>
      </c>
      <c r="R4023" t="s">
        <v>36</v>
      </c>
      <c r="S4023">
        <v>3.3</v>
      </c>
      <c r="T4023">
        <f>YEAR(tblOrders[[#This Row],[Order Date]])</f>
        <v>2025</v>
      </c>
      <c r="U4023" t="str">
        <f>TEXT(tblOrders[[#This Row],[Order Date]],"mmm-yyyy")</f>
        <v>Jul-2025</v>
      </c>
      <c r="V4023" s="4">
        <f>tblOrders[[#This Row],[Profit]]/tblOrders[[#This Row],[Sales Amount]]</f>
        <v>0.3202614379084967</v>
      </c>
      <c r="W4023" t="str">
        <f>VLOOKUP(tblOrders[[#This Row],[City]],CityRegion,2,0)</f>
        <v>West</v>
      </c>
      <c r="X4023" t="str">
        <f>VLOOKUP(tblOrders[[#This Row],[City]],lookups!A:C,3,0)</f>
        <v>Maharashtra</v>
      </c>
    </row>
    <row r="4024" spans="1:24" x14ac:dyDescent="0.25">
      <c r="A4024" t="s">
        <v>6106</v>
      </c>
      <c r="B4024" s="1">
        <v>45748</v>
      </c>
      <c r="C4024" t="s">
        <v>2224</v>
      </c>
      <c r="D4024" t="s">
        <v>21</v>
      </c>
      <c r="E4024" t="s">
        <v>40</v>
      </c>
      <c r="F4024" t="s">
        <v>41</v>
      </c>
      <c r="G4024" t="s">
        <v>42</v>
      </c>
      <c r="H4024" t="s">
        <v>43</v>
      </c>
      <c r="I4024" t="s">
        <v>57</v>
      </c>
      <c r="J4024" t="s">
        <v>27</v>
      </c>
      <c r="K4024">
        <v>2</v>
      </c>
      <c r="L4024">
        <v>18</v>
      </c>
      <c r="M4024">
        <v>0</v>
      </c>
      <c r="N4024">
        <v>36</v>
      </c>
      <c r="O4024">
        <v>18</v>
      </c>
      <c r="P4024" t="s">
        <v>111</v>
      </c>
      <c r="Q4024" t="s">
        <v>46</v>
      </c>
      <c r="R4024" t="s">
        <v>30</v>
      </c>
      <c r="S4024">
        <v>4</v>
      </c>
      <c r="T4024">
        <f>YEAR(tblOrders[[#This Row],[Order Date]])</f>
        <v>2025</v>
      </c>
      <c r="U4024" t="str">
        <f>TEXT(tblOrders[[#This Row],[Order Date]],"mmm-yyyy")</f>
        <v>Apr-2025</v>
      </c>
      <c r="V4024" s="4">
        <f>tblOrders[[#This Row],[Profit]]/tblOrders[[#This Row],[Sales Amount]]</f>
        <v>0.5</v>
      </c>
      <c r="W4024" t="str">
        <f>VLOOKUP(tblOrders[[#This Row],[City]],CityRegion,2,0)</f>
        <v>South</v>
      </c>
      <c r="X4024" t="str">
        <f>VLOOKUP(tblOrders[[#This Row],[City]],lookups!A:C,3,0)</f>
        <v>Kerala</v>
      </c>
    </row>
    <row r="4025" spans="1:24" x14ac:dyDescent="0.25">
      <c r="A4025" t="s">
        <v>6107</v>
      </c>
      <c r="B4025" s="1">
        <v>45732</v>
      </c>
      <c r="C4025" t="s">
        <v>1043</v>
      </c>
      <c r="D4025" t="s">
        <v>21</v>
      </c>
      <c r="E4025" t="s">
        <v>49</v>
      </c>
      <c r="F4025" t="s">
        <v>50</v>
      </c>
      <c r="G4025" t="s">
        <v>24</v>
      </c>
      <c r="H4025" t="s">
        <v>51</v>
      </c>
      <c r="I4025" t="s">
        <v>52</v>
      </c>
      <c r="J4025" t="s">
        <v>34</v>
      </c>
      <c r="K4025">
        <v>4</v>
      </c>
      <c r="L4025">
        <v>85</v>
      </c>
      <c r="M4025">
        <v>0.15</v>
      </c>
      <c r="N4025">
        <v>289</v>
      </c>
      <c r="O4025">
        <v>81</v>
      </c>
      <c r="P4025" t="s">
        <v>28</v>
      </c>
      <c r="Q4025" t="s">
        <v>86</v>
      </c>
      <c r="R4025" t="s">
        <v>36</v>
      </c>
      <c r="S4025">
        <v>3.3</v>
      </c>
      <c r="T4025">
        <f>YEAR(tblOrders[[#This Row],[Order Date]])</f>
        <v>2025</v>
      </c>
      <c r="U4025" t="str">
        <f>TEXT(tblOrders[[#This Row],[Order Date]],"mmm-yyyy")</f>
        <v>Mar-2025</v>
      </c>
      <c r="V4025" s="4">
        <f>tblOrders[[#This Row],[Profit]]/tblOrders[[#This Row],[Sales Amount]]</f>
        <v>0.28027681660899656</v>
      </c>
      <c r="W4025" t="str">
        <f>VLOOKUP(tblOrders[[#This Row],[City]],CityRegion,2,0)</f>
        <v>South</v>
      </c>
      <c r="X4025" t="str">
        <f>VLOOKUP(tblOrders[[#This Row],[City]],lookups!A:C,3,0)</f>
        <v>Kerala</v>
      </c>
    </row>
    <row r="4026" spans="1:24" x14ac:dyDescent="0.25">
      <c r="A4026" t="s">
        <v>6108</v>
      </c>
      <c r="B4026" s="1">
        <v>45872</v>
      </c>
      <c r="C4026" t="s">
        <v>2370</v>
      </c>
      <c r="D4026" t="s">
        <v>21</v>
      </c>
      <c r="E4026" t="s">
        <v>40</v>
      </c>
      <c r="F4026" t="s">
        <v>41</v>
      </c>
      <c r="G4026" t="s">
        <v>42</v>
      </c>
      <c r="H4026" t="s">
        <v>43</v>
      </c>
      <c r="I4026" t="s">
        <v>57</v>
      </c>
      <c r="J4026" t="s">
        <v>45</v>
      </c>
      <c r="K4026">
        <v>5</v>
      </c>
      <c r="L4026">
        <v>18</v>
      </c>
      <c r="M4026">
        <v>0</v>
      </c>
      <c r="N4026">
        <v>90</v>
      </c>
      <c r="O4026">
        <v>45</v>
      </c>
      <c r="P4026" t="s">
        <v>28</v>
      </c>
      <c r="Q4026" t="s">
        <v>35</v>
      </c>
      <c r="R4026" t="s">
        <v>36</v>
      </c>
      <c r="S4026">
        <v>3.4</v>
      </c>
      <c r="T4026">
        <f>YEAR(tblOrders[[#This Row],[Order Date]])</f>
        <v>2025</v>
      </c>
      <c r="U4026" t="str">
        <f>TEXT(tblOrders[[#This Row],[Order Date]],"mmm-yyyy")</f>
        <v>Aug-2025</v>
      </c>
      <c r="V4026" s="4">
        <f>tblOrders[[#This Row],[Profit]]/tblOrders[[#This Row],[Sales Amount]]</f>
        <v>0.5</v>
      </c>
      <c r="W4026" t="str">
        <f>VLOOKUP(tblOrders[[#This Row],[City]],CityRegion,2,0)</f>
        <v>South</v>
      </c>
      <c r="X4026" t="str">
        <f>VLOOKUP(tblOrders[[#This Row],[City]],lookups!A:C,3,0)</f>
        <v>Kerala</v>
      </c>
    </row>
    <row r="4027" spans="1:24" x14ac:dyDescent="0.25">
      <c r="A4027" t="s">
        <v>6109</v>
      </c>
      <c r="B4027" s="1">
        <v>45658</v>
      </c>
      <c r="C4027" t="s">
        <v>5302</v>
      </c>
      <c r="D4027" t="s">
        <v>39</v>
      </c>
      <c r="E4027" t="s">
        <v>55</v>
      </c>
      <c r="F4027" t="s">
        <v>56</v>
      </c>
      <c r="G4027" t="s">
        <v>24</v>
      </c>
      <c r="H4027" t="s">
        <v>51</v>
      </c>
      <c r="I4027" t="s">
        <v>139</v>
      </c>
      <c r="J4027" t="s">
        <v>45</v>
      </c>
      <c r="K4027">
        <v>4</v>
      </c>
      <c r="L4027">
        <v>42</v>
      </c>
      <c r="M4027">
        <v>0.05</v>
      </c>
      <c r="N4027">
        <v>159.6</v>
      </c>
      <c r="O4027">
        <v>63.6</v>
      </c>
      <c r="P4027" t="s">
        <v>28</v>
      </c>
      <c r="Q4027" t="s">
        <v>35</v>
      </c>
      <c r="R4027" t="s">
        <v>36</v>
      </c>
      <c r="S4027">
        <v>2.9</v>
      </c>
      <c r="T4027">
        <f>YEAR(tblOrders[[#This Row],[Order Date]])</f>
        <v>2025</v>
      </c>
      <c r="U4027" t="str">
        <f>TEXT(tblOrders[[#This Row],[Order Date]],"mmm-yyyy")</f>
        <v>Jan-2025</v>
      </c>
      <c r="V4027" s="4">
        <f>tblOrders[[#This Row],[Profit]]/tblOrders[[#This Row],[Sales Amount]]</f>
        <v>0.39849624060150379</v>
      </c>
      <c r="W4027" t="str">
        <f>VLOOKUP(tblOrders[[#This Row],[City]],CityRegion,2,0)</f>
        <v>South</v>
      </c>
      <c r="X4027" t="str">
        <f>VLOOKUP(tblOrders[[#This Row],[City]],lookups!A:C,3,0)</f>
        <v>Tamil Nadu</v>
      </c>
    </row>
    <row r="4028" spans="1:24" x14ac:dyDescent="0.25">
      <c r="A4028" t="s">
        <v>6110</v>
      </c>
      <c r="B4028" s="1">
        <v>45895</v>
      </c>
      <c r="C4028" t="s">
        <v>2113</v>
      </c>
      <c r="D4028" t="s">
        <v>21</v>
      </c>
      <c r="E4028" t="s">
        <v>101</v>
      </c>
      <c r="F4028" t="s">
        <v>102</v>
      </c>
      <c r="G4028" t="s">
        <v>24</v>
      </c>
      <c r="H4028" t="s">
        <v>103</v>
      </c>
      <c r="I4028" t="s">
        <v>33</v>
      </c>
      <c r="J4028" t="s">
        <v>45</v>
      </c>
      <c r="K4028">
        <v>3</v>
      </c>
      <c r="L4028">
        <v>120</v>
      </c>
      <c r="M4028">
        <v>0.2</v>
      </c>
      <c r="N4028">
        <v>288</v>
      </c>
      <c r="O4028">
        <v>54</v>
      </c>
      <c r="P4028" t="s">
        <v>28</v>
      </c>
      <c r="Q4028" t="s">
        <v>35</v>
      </c>
      <c r="R4028" t="s">
        <v>36</v>
      </c>
      <c r="S4028">
        <v>4.0999999999999996</v>
      </c>
      <c r="T4028">
        <f>YEAR(tblOrders[[#This Row],[Order Date]])</f>
        <v>2025</v>
      </c>
      <c r="U4028" t="str">
        <f>TEXT(tblOrders[[#This Row],[Order Date]],"mmm-yyyy")</f>
        <v>Aug-2025</v>
      </c>
      <c r="V4028" s="4">
        <f>tblOrders[[#This Row],[Profit]]/tblOrders[[#This Row],[Sales Amount]]</f>
        <v>0.1875</v>
      </c>
      <c r="W4028" t="str">
        <f>VLOOKUP(tblOrders[[#This Row],[City]],CityRegion,2,0)</f>
        <v>North</v>
      </c>
      <c r="X4028" t="str">
        <f>VLOOKUP(tblOrders[[#This Row],[City]],lookups!A:C,3,0)</f>
        <v>Delhi</v>
      </c>
    </row>
    <row r="4029" spans="1:24" x14ac:dyDescent="0.25">
      <c r="A4029" t="s">
        <v>6111</v>
      </c>
      <c r="B4029" s="1">
        <v>45985</v>
      </c>
      <c r="C4029" t="s">
        <v>1515</v>
      </c>
      <c r="D4029" t="s">
        <v>39</v>
      </c>
      <c r="E4029" t="s">
        <v>49</v>
      </c>
      <c r="F4029" t="s">
        <v>50</v>
      </c>
      <c r="G4029" t="s">
        <v>24</v>
      </c>
      <c r="H4029" t="s">
        <v>51</v>
      </c>
      <c r="I4029" t="s">
        <v>76</v>
      </c>
      <c r="J4029" t="s">
        <v>34</v>
      </c>
      <c r="K4029">
        <v>5</v>
      </c>
      <c r="L4029">
        <v>85</v>
      </c>
      <c r="M4029">
        <v>0.15</v>
      </c>
      <c r="N4029">
        <v>361.25</v>
      </c>
      <c r="O4029">
        <v>101.25</v>
      </c>
      <c r="P4029" t="s">
        <v>28</v>
      </c>
      <c r="Q4029" t="s">
        <v>86</v>
      </c>
      <c r="R4029" t="s">
        <v>36</v>
      </c>
      <c r="S4029">
        <v>4.9000000000000004</v>
      </c>
      <c r="T4029">
        <f>YEAR(tblOrders[[#This Row],[Order Date]])</f>
        <v>2025</v>
      </c>
      <c r="U4029" t="str">
        <f>TEXT(tblOrders[[#This Row],[Order Date]],"mmm-yyyy")</f>
        <v>Nov-2025</v>
      </c>
      <c r="V4029" s="4">
        <f>tblOrders[[#This Row],[Profit]]/tblOrders[[#This Row],[Sales Amount]]</f>
        <v>0.28027681660899656</v>
      </c>
      <c r="W4029" t="str">
        <f>VLOOKUP(tblOrders[[#This Row],[City]],CityRegion,2,0)</f>
        <v>South</v>
      </c>
      <c r="X4029" t="str">
        <f>VLOOKUP(tblOrders[[#This Row],[City]],lookups!A:C,3,0)</f>
        <v>Kerala</v>
      </c>
    </row>
    <row r="4030" spans="1:24" x14ac:dyDescent="0.25">
      <c r="A4030" t="s">
        <v>6112</v>
      </c>
      <c r="B4030" s="1">
        <v>45843</v>
      </c>
      <c r="C4030" t="s">
        <v>1386</v>
      </c>
      <c r="D4030" t="s">
        <v>21</v>
      </c>
      <c r="E4030" t="s">
        <v>60</v>
      </c>
      <c r="F4030" t="s">
        <v>61</v>
      </c>
      <c r="G4030" t="s">
        <v>62</v>
      </c>
      <c r="H4030" t="s">
        <v>63</v>
      </c>
      <c r="I4030" t="s">
        <v>52</v>
      </c>
      <c r="J4030" t="s">
        <v>45</v>
      </c>
      <c r="K4030">
        <v>2</v>
      </c>
      <c r="L4030">
        <v>45</v>
      </c>
      <c r="M4030">
        <v>0.15</v>
      </c>
      <c r="N4030">
        <v>76.5</v>
      </c>
      <c r="O4030">
        <v>24.5</v>
      </c>
      <c r="P4030" t="s">
        <v>28</v>
      </c>
      <c r="Q4030" t="s">
        <v>86</v>
      </c>
      <c r="R4030" t="s">
        <v>36</v>
      </c>
      <c r="S4030">
        <v>3.5</v>
      </c>
      <c r="T4030">
        <f>YEAR(tblOrders[[#This Row],[Order Date]])</f>
        <v>2025</v>
      </c>
      <c r="U4030" t="str">
        <f>TEXT(tblOrders[[#This Row],[Order Date]],"mmm-yyyy")</f>
        <v>Jul-2025</v>
      </c>
      <c r="V4030" s="4">
        <f>tblOrders[[#This Row],[Profit]]/tblOrders[[#This Row],[Sales Amount]]</f>
        <v>0.3202614379084967</v>
      </c>
      <c r="W4030" t="str">
        <f>VLOOKUP(tblOrders[[#This Row],[City]],CityRegion,2,0)</f>
        <v>South</v>
      </c>
      <c r="X4030" t="str">
        <f>VLOOKUP(tblOrders[[#This Row],[City]],lookups!A:C,3,0)</f>
        <v>Kerala</v>
      </c>
    </row>
    <row r="4031" spans="1:24" x14ac:dyDescent="0.25">
      <c r="A4031" t="s">
        <v>6113</v>
      </c>
      <c r="B4031" s="1">
        <v>45672</v>
      </c>
      <c r="C4031" t="s">
        <v>693</v>
      </c>
      <c r="D4031" t="s">
        <v>21</v>
      </c>
      <c r="E4031" t="s">
        <v>94</v>
      </c>
      <c r="F4031" t="s">
        <v>95</v>
      </c>
      <c r="G4031" t="s">
        <v>68</v>
      </c>
      <c r="H4031" t="s">
        <v>96</v>
      </c>
      <c r="I4031" t="s">
        <v>44</v>
      </c>
      <c r="J4031" t="s">
        <v>34</v>
      </c>
      <c r="K4031">
        <v>2</v>
      </c>
      <c r="L4031">
        <v>89</v>
      </c>
      <c r="M4031">
        <v>0.05</v>
      </c>
      <c r="N4031">
        <v>169.1</v>
      </c>
      <c r="O4031">
        <v>59.1</v>
      </c>
      <c r="P4031" t="s">
        <v>28</v>
      </c>
      <c r="Q4031" t="s">
        <v>91</v>
      </c>
      <c r="R4031" t="s">
        <v>36</v>
      </c>
      <c r="S4031">
        <v>5</v>
      </c>
      <c r="T4031">
        <f>YEAR(tblOrders[[#This Row],[Order Date]])</f>
        <v>2025</v>
      </c>
      <c r="U4031" t="str">
        <f>TEXT(tblOrders[[#This Row],[Order Date]],"mmm-yyyy")</f>
        <v>Jan-2025</v>
      </c>
      <c r="V4031" s="4">
        <f>tblOrders[[#This Row],[Profit]]/tblOrders[[#This Row],[Sales Amount]]</f>
        <v>0.34949733885274986</v>
      </c>
      <c r="W4031" t="str">
        <f>VLOOKUP(tblOrders[[#This Row],[City]],CityRegion,2,0)</f>
        <v>South</v>
      </c>
      <c r="X4031" t="str">
        <f>VLOOKUP(tblOrders[[#This Row],[City]],lookups!A:C,3,0)</f>
        <v>Kerala</v>
      </c>
    </row>
    <row r="4032" spans="1:24" x14ac:dyDescent="0.25">
      <c r="A4032" t="s">
        <v>6114</v>
      </c>
      <c r="B4032" s="1">
        <v>45702</v>
      </c>
      <c r="C4032" t="s">
        <v>430</v>
      </c>
      <c r="D4032" t="s">
        <v>21</v>
      </c>
      <c r="E4032" t="s">
        <v>66</v>
      </c>
      <c r="F4032" t="s">
        <v>67</v>
      </c>
      <c r="G4032" t="s">
        <v>68</v>
      </c>
      <c r="H4032" t="s">
        <v>69</v>
      </c>
      <c r="I4032" t="s">
        <v>84</v>
      </c>
      <c r="J4032" t="s">
        <v>34</v>
      </c>
      <c r="K4032">
        <v>3</v>
      </c>
      <c r="L4032">
        <v>149</v>
      </c>
      <c r="M4032">
        <v>0.15</v>
      </c>
      <c r="N4032">
        <v>379.95</v>
      </c>
      <c r="O4032">
        <v>94.95</v>
      </c>
      <c r="P4032" t="s">
        <v>28</v>
      </c>
      <c r="Q4032" t="s">
        <v>35</v>
      </c>
      <c r="R4032" t="s">
        <v>30</v>
      </c>
      <c r="S4032">
        <v>3.7</v>
      </c>
      <c r="T4032">
        <f>YEAR(tblOrders[[#This Row],[Order Date]])</f>
        <v>2025</v>
      </c>
      <c r="U4032" t="str">
        <f>TEXT(tblOrders[[#This Row],[Order Date]],"mmm-yyyy")</f>
        <v>Feb-2025</v>
      </c>
      <c r="V4032" s="4">
        <f>tblOrders[[#This Row],[Profit]]/tblOrders[[#This Row],[Sales Amount]]</f>
        <v>0.24990130280300041</v>
      </c>
      <c r="W4032" t="str">
        <f>VLOOKUP(tblOrders[[#This Row],[City]],CityRegion,2,0)</f>
        <v>West</v>
      </c>
      <c r="X4032" t="str">
        <f>VLOOKUP(tblOrders[[#This Row],[City]],lookups!A:C,3,0)</f>
        <v>Maharashtra</v>
      </c>
    </row>
    <row r="4033" spans="1:24" x14ac:dyDescent="0.25">
      <c r="A4033" t="s">
        <v>6115</v>
      </c>
      <c r="B4033" s="1">
        <v>45922</v>
      </c>
      <c r="C4033" t="s">
        <v>2697</v>
      </c>
      <c r="D4033" t="s">
        <v>21</v>
      </c>
      <c r="E4033" t="s">
        <v>101</v>
      </c>
      <c r="F4033" t="s">
        <v>102</v>
      </c>
      <c r="G4033" t="s">
        <v>24</v>
      </c>
      <c r="H4033" t="s">
        <v>103</v>
      </c>
      <c r="I4033" t="s">
        <v>76</v>
      </c>
      <c r="J4033" t="s">
        <v>27</v>
      </c>
      <c r="K4033">
        <v>2</v>
      </c>
      <c r="L4033">
        <v>120</v>
      </c>
      <c r="M4033">
        <v>0.2</v>
      </c>
      <c r="N4033">
        <v>192</v>
      </c>
      <c r="O4033">
        <v>36</v>
      </c>
      <c r="P4033" t="s">
        <v>111</v>
      </c>
      <c r="Q4033" t="s">
        <v>91</v>
      </c>
      <c r="R4033" t="s">
        <v>36</v>
      </c>
      <c r="S4033">
        <v>2.8</v>
      </c>
      <c r="T4033">
        <f>YEAR(tblOrders[[#This Row],[Order Date]])</f>
        <v>2025</v>
      </c>
      <c r="U4033" t="str">
        <f>TEXT(tblOrders[[#This Row],[Order Date]],"mmm-yyyy")</f>
        <v>Sep-2025</v>
      </c>
      <c r="V4033" s="4">
        <f>tblOrders[[#This Row],[Profit]]/tblOrders[[#This Row],[Sales Amount]]</f>
        <v>0.1875</v>
      </c>
      <c r="W4033" t="str">
        <f>VLOOKUP(tblOrders[[#This Row],[City]],CityRegion,2,0)</f>
        <v>South</v>
      </c>
      <c r="X4033" t="str">
        <f>VLOOKUP(tblOrders[[#This Row],[City]],lookups!A:C,3,0)</f>
        <v>Kerala</v>
      </c>
    </row>
    <row r="4034" spans="1:24" x14ac:dyDescent="0.25">
      <c r="A4034" t="s">
        <v>6116</v>
      </c>
      <c r="B4034" s="1">
        <v>45788</v>
      </c>
      <c r="C4034" t="s">
        <v>6117</v>
      </c>
      <c r="D4034" t="s">
        <v>21</v>
      </c>
      <c r="E4034" t="s">
        <v>114</v>
      </c>
      <c r="F4034" t="s">
        <v>115</v>
      </c>
      <c r="G4034" t="s">
        <v>42</v>
      </c>
      <c r="H4034" t="s">
        <v>116</v>
      </c>
      <c r="I4034" t="s">
        <v>52</v>
      </c>
      <c r="J4034" t="s">
        <v>34</v>
      </c>
      <c r="K4034">
        <v>3</v>
      </c>
      <c r="L4034">
        <v>12</v>
      </c>
      <c r="M4034">
        <v>0.2</v>
      </c>
      <c r="N4034">
        <v>28.8</v>
      </c>
      <c r="O4034">
        <v>10.8</v>
      </c>
      <c r="P4034" t="s">
        <v>28</v>
      </c>
      <c r="Q4034" t="s">
        <v>46</v>
      </c>
      <c r="R4034" t="s">
        <v>30</v>
      </c>
      <c r="S4034">
        <v>4.2</v>
      </c>
      <c r="T4034">
        <f>YEAR(tblOrders[[#This Row],[Order Date]])</f>
        <v>2025</v>
      </c>
      <c r="U4034" t="str">
        <f>TEXT(tblOrders[[#This Row],[Order Date]],"mmm-yyyy")</f>
        <v>May-2025</v>
      </c>
      <c r="V4034" s="4">
        <f>tblOrders[[#This Row],[Profit]]/tblOrders[[#This Row],[Sales Amount]]</f>
        <v>0.375</v>
      </c>
      <c r="W4034" t="str">
        <f>VLOOKUP(tblOrders[[#This Row],[City]],CityRegion,2,0)</f>
        <v>South</v>
      </c>
      <c r="X4034" t="str">
        <f>VLOOKUP(tblOrders[[#This Row],[City]],lookups!A:C,3,0)</f>
        <v>Kerala</v>
      </c>
    </row>
    <row r="4035" spans="1:24" x14ac:dyDescent="0.25">
      <c r="A4035" t="s">
        <v>6118</v>
      </c>
      <c r="B4035" s="1">
        <v>45923</v>
      </c>
      <c r="C4035" t="s">
        <v>3502</v>
      </c>
      <c r="D4035" t="s">
        <v>39</v>
      </c>
      <c r="E4035" t="s">
        <v>55</v>
      </c>
      <c r="F4035" t="s">
        <v>56</v>
      </c>
      <c r="G4035" t="s">
        <v>24</v>
      </c>
      <c r="H4035" t="s">
        <v>51</v>
      </c>
      <c r="I4035" t="s">
        <v>76</v>
      </c>
      <c r="J4035" t="s">
        <v>45</v>
      </c>
      <c r="K4035">
        <v>4</v>
      </c>
      <c r="L4035">
        <v>42</v>
      </c>
      <c r="M4035">
        <v>0.05</v>
      </c>
      <c r="N4035">
        <v>159.6</v>
      </c>
      <c r="O4035">
        <v>63.6</v>
      </c>
      <c r="P4035" t="s">
        <v>28</v>
      </c>
      <c r="Q4035" t="s">
        <v>86</v>
      </c>
      <c r="R4035" t="s">
        <v>36</v>
      </c>
      <c r="S4035">
        <v>2.6</v>
      </c>
      <c r="T4035">
        <f>YEAR(tblOrders[[#This Row],[Order Date]])</f>
        <v>2025</v>
      </c>
      <c r="U4035" t="str">
        <f>TEXT(tblOrders[[#This Row],[Order Date]],"mmm-yyyy")</f>
        <v>Sep-2025</v>
      </c>
      <c r="V4035" s="4">
        <f>tblOrders[[#This Row],[Profit]]/tblOrders[[#This Row],[Sales Amount]]</f>
        <v>0.39849624060150379</v>
      </c>
      <c r="W4035" t="str">
        <f>VLOOKUP(tblOrders[[#This Row],[City]],CityRegion,2,0)</f>
        <v>South</v>
      </c>
      <c r="X4035" t="str">
        <f>VLOOKUP(tblOrders[[#This Row],[City]],lookups!A:C,3,0)</f>
        <v>Kerala</v>
      </c>
    </row>
    <row r="4036" spans="1:24" x14ac:dyDescent="0.25">
      <c r="A4036" t="s">
        <v>6119</v>
      </c>
      <c r="B4036" s="1">
        <v>45695</v>
      </c>
      <c r="C4036" t="s">
        <v>2779</v>
      </c>
      <c r="D4036" t="s">
        <v>39</v>
      </c>
      <c r="E4036" t="s">
        <v>79</v>
      </c>
      <c r="F4036" t="s">
        <v>80</v>
      </c>
      <c r="G4036" t="s">
        <v>68</v>
      </c>
      <c r="H4036" t="s">
        <v>81</v>
      </c>
      <c r="I4036" t="s">
        <v>26</v>
      </c>
      <c r="J4036" t="s">
        <v>27</v>
      </c>
      <c r="K4036">
        <v>2</v>
      </c>
      <c r="L4036">
        <v>799</v>
      </c>
      <c r="M4036">
        <v>0.1</v>
      </c>
      <c r="N4036">
        <v>1438.2</v>
      </c>
      <c r="O4036">
        <v>198.2</v>
      </c>
      <c r="P4036" t="s">
        <v>28</v>
      </c>
      <c r="Q4036" t="s">
        <v>35</v>
      </c>
      <c r="R4036" t="s">
        <v>36</v>
      </c>
      <c r="S4036">
        <v>3.9</v>
      </c>
      <c r="T4036">
        <f>YEAR(tblOrders[[#This Row],[Order Date]])</f>
        <v>2025</v>
      </c>
      <c r="U4036" t="str">
        <f>TEXT(tblOrders[[#This Row],[Order Date]],"mmm-yyyy")</f>
        <v>Feb-2025</v>
      </c>
      <c r="V4036" s="4">
        <f>tblOrders[[#This Row],[Profit]]/tblOrders[[#This Row],[Sales Amount]]</f>
        <v>0.13781115282992629</v>
      </c>
      <c r="W4036" t="str">
        <f>VLOOKUP(tblOrders[[#This Row],[City]],CityRegion,2,0)</f>
        <v>South</v>
      </c>
      <c r="X4036" t="str">
        <f>VLOOKUP(tblOrders[[#This Row],[City]],lookups!A:C,3,0)</f>
        <v>Karnataka</v>
      </c>
    </row>
    <row r="4037" spans="1:24" x14ac:dyDescent="0.25">
      <c r="A4037" t="s">
        <v>6120</v>
      </c>
      <c r="B4037" s="1">
        <v>45726</v>
      </c>
      <c r="C4037" t="s">
        <v>1332</v>
      </c>
      <c r="D4037" t="s">
        <v>39</v>
      </c>
      <c r="E4037" t="s">
        <v>114</v>
      </c>
      <c r="F4037" t="s">
        <v>115</v>
      </c>
      <c r="G4037" t="s">
        <v>42</v>
      </c>
      <c r="H4037" t="s">
        <v>116</v>
      </c>
      <c r="I4037" t="s">
        <v>76</v>
      </c>
      <c r="J4037" t="s">
        <v>45</v>
      </c>
      <c r="K4037">
        <v>2</v>
      </c>
      <c r="L4037">
        <v>12</v>
      </c>
      <c r="M4037">
        <v>0.05</v>
      </c>
      <c r="N4037">
        <v>22.8</v>
      </c>
      <c r="O4037">
        <v>10.8</v>
      </c>
      <c r="P4037" t="s">
        <v>28</v>
      </c>
      <c r="Q4037" t="s">
        <v>91</v>
      </c>
      <c r="R4037" t="s">
        <v>36</v>
      </c>
      <c r="S4037">
        <v>3.7</v>
      </c>
      <c r="T4037">
        <f>YEAR(tblOrders[[#This Row],[Order Date]])</f>
        <v>2025</v>
      </c>
      <c r="U4037" t="str">
        <f>TEXT(tblOrders[[#This Row],[Order Date]],"mmm-yyyy")</f>
        <v>Mar-2025</v>
      </c>
      <c r="V4037" s="4">
        <f>tblOrders[[#This Row],[Profit]]/tblOrders[[#This Row],[Sales Amount]]</f>
        <v>0.47368421052631582</v>
      </c>
      <c r="W4037" t="str">
        <f>VLOOKUP(tblOrders[[#This Row],[City]],CityRegion,2,0)</f>
        <v>South</v>
      </c>
      <c r="X4037" t="str">
        <f>VLOOKUP(tblOrders[[#This Row],[City]],lookups!A:C,3,0)</f>
        <v>Kerala</v>
      </c>
    </row>
    <row r="4038" spans="1:24" x14ac:dyDescent="0.25">
      <c r="A4038" t="s">
        <v>6121</v>
      </c>
      <c r="B4038" s="1">
        <v>45901</v>
      </c>
      <c r="C4038" t="s">
        <v>796</v>
      </c>
      <c r="D4038" t="s">
        <v>39</v>
      </c>
      <c r="E4038" t="s">
        <v>55</v>
      </c>
      <c r="F4038" t="s">
        <v>56</v>
      </c>
      <c r="G4038" t="s">
        <v>24</v>
      </c>
      <c r="H4038" t="s">
        <v>51</v>
      </c>
      <c r="I4038" t="s">
        <v>70</v>
      </c>
      <c r="J4038" t="s">
        <v>34</v>
      </c>
      <c r="K4038">
        <v>2</v>
      </c>
      <c r="L4038">
        <v>42</v>
      </c>
      <c r="M4038">
        <v>0.1</v>
      </c>
      <c r="N4038">
        <v>75.599999999999994</v>
      </c>
      <c r="O4038">
        <v>27.6</v>
      </c>
      <c r="P4038" t="s">
        <v>28</v>
      </c>
      <c r="Q4038" t="s">
        <v>35</v>
      </c>
      <c r="R4038" t="s">
        <v>36</v>
      </c>
      <c r="S4038">
        <v>4.3</v>
      </c>
      <c r="T4038">
        <f>YEAR(tblOrders[[#This Row],[Order Date]])</f>
        <v>2025</v>
      </c>
      <c r="U4038" t="str">
        <f>TEXT(tblOrders[[#This Row],[Order Date]],"mmm-yyyy")</f>
        <v>Sep-2025</v>
      </c>
      <c r="V4038" s="4">
        <f>tblOrders[[#This Row],[Profit]]/tblOrders[[#This Row],[Sales Amount]]</f>
        <v>0.36507936507936511</v>
      </c>
      <c r="W4038" t="str">
        <f>VLOOKUP(tblOrders[[#This Row],[City]],CityRegion,2,0)</f>
        <v>South</v>
      </c>
      <c r="X4038" t="str">
        <f>VLOOKUP(tblOrders[[#This Row],[City]],lookups!A:C,3,0)</f>
        <v>Telengana</v>
      </c>
    </row>
    <row r="4039" spans="1:24" x14ac:dyDescent="0.25">
      <c r="A4039" t="s">
        <v>6122</v>
      </c>
      <c r="B4039" s="1">
        <v>45861</v>
      </c>
      <c r="C4039" t="s">
        <v>6123</v>
      </c>
      <c r="D4039" t="s">
        <v>39</v>
      </c>
      <c r="E4039" t="s">
        <v>108</v>
      </c>
      <c r="F4039" t="s">
        <v>109</v>
      </c>
      <c r="G4039" t="s">
        <v>62</v>
      </c>
      <c r="H4039" t="s">
        <v>110</v>
      </c>
      <c r="I4039" t="s">
        <v>84</v>
      </c>
      <c r="J4039" t="s">
        <v>27</v>
      </c>
      <c r="K4039">
        <v>5</v>
      </c>
      <c r="L4039">
        <v>110</v>
      </c>
      <c r="M4039">
        <v>0.05</v>
      </c>
      <c r="N4039">
        <v>522.5</v>
      </c>
      <c r="O4039">
        <v>182.5</v>
      </c>
      <c r="P4039" t="s">
        <v>28</v>
      </c>
      <c r="Q4039" t="s">
        <v>91</v>
      </c>
      <c r="R4039" t="s">
        <v>36</v>
      </c>
      <c r="S4039">
        <v>3.7</v>
      </c>
      <c r="T4039">
        <f>YEAR(tblOrders[[#This Row],[Order Date]])</f>
        <v>2025</v>
      </c>
      <c r="U4039" t="str">
        <f>TEXT(tblOrders[[#This Row],[Order Date]],"mmm-yyyy")</f>
        <v>Jul-2025</v>
      </c>
      <c r="V4039" s="4">
        <f>tblOrders[[#This Row],[Profit]]/tblOrders[[#This Row],[Sales Amount]]</f>
        <v>0.34928229665071769</v>
      </c>
      <c r="W4039" t="str">
        <f>VLOOKUP(tblOrders[[#This Row],[City]],CityRegion,2,0)</f>
        <v>West</v>
      </c>
      <c r="X4039" t="str">
        <f>VLOOKUP(tblOrders[[#This Row],[City]],lookups!A:C,3,0)</f>
        <v>Maharashtra</v>
      </c>
    </row>
    <row r="4040" spans="1:24" x14ac:dyDescent="0.25">
      <c r="A4040" t="s">
        <v>6124</v>
      </c>
      <c r="B4040" s="1">
        <v>46014</v>
      </c>
      <c r="C4040" t="s">
        <v>2741</v>
      </c>
      <c r="D4040" t="s">
        <v>21</v>
      </c>
      <c r="E4040" t="s">
        <v>66</v>
      </c>
      <c r="F4040" t="s">
        <v>67</v>
      </c>
      <c r="G4040" t="s">
        <v>68</v>
      </c>
      <c r="H4040" t="s">
        <v>69</v>
      </c>
      <c r="I4040" t="s">
        <v>130</v>
      </c>
      <c r="J4040" t="s">
        <v>34</v>
      </c>
      <c r="K4040">
        <v>2</v>
      </c>
      <c r="L4040">
        <v>149</v>
      </c>
      <c r="M4040">
        <v>0.05</v>
      </c>
      <c r="N4040">
        <v>283.10000000000002</v>
      </c>
      <c r="O4040">
        <v>93.1</v>
      </c>
      <c r="P4040" t="s">
        <v>28</v>
      </c>
      <c r="Q4040" t="s">
        <v>46</v>
      </c>
      <c r="R4040" t="s">
        <v>36</v>
      </c>
      <c r="S4040">
        <v>2.5</v>
      </c>
      <c r="T4040">
        <f>YEAR(tblOrders[[#This Row],[Order Date]])</f>
        <v>2025</v>
      </c>
      <c r="U4040" t="str">
        <f>TEXT(tblOrders[[#This Row],[Order Date]],"mmm-yyyy")</f>
        <v>Dec-2025</v>
      </c>
      <c r="V4040" s="4">
        <f>tblOrders[[#This Row],[Profit]]/tblOrders[[#This Row],[Sales Amount]]</f>
        <v>0.32885906040268453</v>
      </c>
      <c r="W4040" t="str">
        <f>VLOOKUP(tblOrders[[#This Row],[City]],CityRegion,2,0)</f>
        <v>West</v>
      </c>
      <c r="X4040" t="str">
        <f>VLOOKUP(tblOrders[[#This Row],[City]],lookups!A:C,3,0)</f>
        <v>Maharashtra</v>
      </c>
    </row>
    <row r="4041" spans="1:24" x14ac:dyDescent="0.25">
      <c r="A4041" t="s">
        <v>6125</v>
      </c>
      <c r="B4041" s="1">
        <v>45900</v>
      </c>
      <c r="C4041" t="s">
        <v>4514</v>
      </c>
      <c r="D4041" t="s">
        <v>21</v>
      </c>
      <c r="E4041" t="s">
        <v>94</v>
      </c>
      <c r="F4041" t="s">
        <v>95</v>
      </c>
      <c r="G4041" t="s">
        <v>68</v>
      </c>
      <c r="H4041" t="s">
        <v>96</v>
      </c>
      <c r="I4041" t="s">
        <v>70</v>
      </c>
      <c r="J4041" t="s">
        <v>34</v>
      </c>
      <c r="K4041">
        <v>4</v>
      </c>
      <c r="L4041">
        <v>89</v>
      </c>
      <c r="M4041">
        <v>0.15</v>
      </c>
      <c r="N4041">
        <v>302.60000000000002</v>
      </c>
      <c r="O4041">
        <v>82.6</v>
      </c>
      <c r="P4041" t="s">
        <v>28</v>
      </c>
      <c r="Q4041" t="s">
        <v>29</v>
      </c>
      <c r="R4041" t="s">
        <v>30</v>
      </c>
      <c r="S4041">
        <v>3.9</v>
      </c>
      <c r="T4041">
        <f>YEAR(tblOrders[[#This Row],[Order Date]])</f>
        <v>2025</v>
      </c>
      <c r="U4041" t="str">
        <f>TEXT(tblOrders[[#This Row],[Order Date]],"mmm-yyyy")</f>
        <v>Aug-2025</v>
      </c>
      <c r="V4041" s="4">
        <f>tblOrders[[#This Row],[Profit]]/tblOrders[[#This Row],[Sales Amount]]</f>
        <v>0.27296761401189684</v>
      </c>
      <c r="W4041" t="str">
        <f>VLOOKUP(tblOrders[[#This Row],[City]],CityRegion,2,0)</f>
        <v>South</v>
      </c>
      <c r="X4041" t="str">
        <f>VLOOKUP(tblOrders[[#This Row],[City]],lookups!A:C,3,0)</f>
        <v>Telengana</v>
      </c>
    </row>
    <row r="4042" spans="1:24" x14ac:dyDescent="0.25">
      <c r="A4042" t="s">
        <v>6126</v>
      </c>
      <c r="B4042" s="1">
        <v>45683</v>
      </c>
      <c r="C4042" t="s">
        <v>3376</v>
      </c>
      <c r="D4042" t="s">
        <v>21</v>
      </c>
      <c r="E4042" t="s">
        <v>108</v>
      </c>
      <c r="F4042" t="s">
        <v>109</v>
      </c>
      <c r="G4042" t="s">
        <v>62</v>
      </c>
      <c r="H4042" t="s">
        <v>110</v>
      </c>
      <c r="I4042" t="s">
        <v>52</v>
      </c>
      <c r="J4042" t="s">
        <v>34</v>
      </c>
      <c r="K4042">
        <v>1</v>
      </c>
      <c r="L4042">
        <v>110</v>
      </c>
      <c r="M4042">
        <v>0.15</v>
      </c>
      <c r="N4042">
        <v>93.5</v>
      </c>
      <c r="O4042">
        <v>25.5</v>
      </c>
      <c r="P4042" t="s">
        <v>28</v>
      </c>
      <c r="Q4042" t="s">
        <v>86</v>
      </c>
      <c r="R4042" t="s">
        <v>36</v>
      </c>
      <c r="S4042">
        <v>5</v>
      </c>
      <c r="T4042">
        <f>YEAR(tblOrders[[#This Row],[Order Date]])</f>
        <v>2025</v>
      </c>
      <c r="U4042" t="str">
        <f>TEXT(tblOrders[[#This Row],[Order Date]],"mmm-yyyy")</f>
        <v>Jan-2025</v>
      </c>
      <c r="V4042" s="4">
        <f>tblOrders[[#This Row],[Profit]]/tblOrders[[#This Row],[Sales Amount]]</f>
        <v>0.27272727272727271</v>
      </c>
      <c r="W4042" t="str">
        <f>VLOOKUP(tblOrders[[#This Row],[City]],CityRegion,2,0)</f>
        <v>South</v>
      </c>
      <c r="X4042" t="str">
        <f>VLOOKUP(tblOrders[[#This Row],[City]],lookups!A:C,3,0)</f>
        <v>Kerala</v>
      </c>
    </row>
    <row r="4043" spans="1:24" x14ac:dyDescent="0.25">
      <c r="A4043" t="s">
        <v>6127</v>
      </c>
      <c r="B4043" s="1">
        <v>45753</v>
      </c>
      <c r="C4043" t="s">
        <v>5230</v>
      </c>
      <c r="D4043" t="s">
        <v>21</v>
      </c>
      <c r="E4043" t="s">
        <v>55</v>
      </c>
      <c r="F4043" t="s">
        <v>56</v>
      </c>
      <c r="G4043" t="s">
        <v>24</v>
      </c>
      <c r="H4043" t="s">
        <v>51</v>
      </c>
      <c r="I4043" t="s">
        <v>84</v>
      </c>
      <c r="J4043" t="s">
        <v>45</v>
      </c>
      <c r="K4043">
        <v>1</v>
      </c>
      <c r="L4043">
        <v>42</v>
      </c>
      <c r="M4043">
        <v>0.1</v>
      </c>
      <c r="N4043">
        <v>37.799999999999997</v>
      </c>
      <c r="O4043">
        <v>13.8</v>
      </c>
      <c r="P4043" t="s">
        <v>28</v>
      </c>
      <c r="Q4043" t="s">
        <v>91</v>
      </c>
      <c r="R4043" t="s">
        <v>30</v>
      </c>
      <c r="S4043">
        <v>3.4</v>
      </c>
      <c r="T4043">
        <f>YEAR(tblOrders[[#This Row],[Order Date]])</f>
        <v>2025</v>
      </c>
      <c r="U4043" t="str">
        <f>TEXT(tblOrders[[#This Row],[Order Date]],"mmm-yyyy")</f>
        <v>Apr-2025</v>
      </c>
      <c r="V4043" s="4">
        <f>tblOrders[[#This Row],[Profit]]/tblOrders[[#This Row],[Sales Amount]]</f>
        <v>0.36507936507936511</v>
      </c>
      <c r="W4043" t="str">
        <f>VLOOKUP(tblOrders[[#This Row],[City]],CityRegion,2,0)</f>
        <v>West</v>
      </c>
      <c r="X4043" t="str">
        <f>VLOOKUP(tblOrders[[#This Row],[City]],lookups!A:C,3,0)</f>
        <v>Maharashtra</v>
      </c>
    </row>
    <row r="4044" spans="1:24" x14ac:dyDescent="0.25">
      <c r="A4044" t="s">
        <v>6128</v>
      </c>
      <c r="B4044" s="1">
        <v>45983</v>
      </c>
      <c r="C4044" t="s">
        <v>1489</v>
      </c>
      <c r="D4044" t="s">
        <v>21</v>
      </c>
      <c r="E4044" t="s">
        <v>66</v>
      </c>
      <c r="F4044" t="s">
        <v>67</v>
      </c>
      <c r="G4044" t="s">
        <v>68</v>
      </c>
      <c r="H4044" t="s">
        <v>69</v>
      </c>
      <c r="I4044" t="s">
        <v>52</v>
      </c>
      <c r="J4044" t="s">
        <v>34</v>
      </c>
      <c r="K4044">
        <v>4</v>
      </c>
      <c r="L4044">
        <v>149</v>
      </c>
      <c r="M4044">
        <v>0.05</v>
      </c>
      <c r="N4044">
        <v>566.20000000000005</v>
      </c>
      <c r="O4044">
        <v>186.2</v>
      </c>
      <c r="P4044" t="s">
        <v>85</v>
      </c>
      <c r="Q4044" t="s">
        <v>86</v>
      </c>
      <c r="R4044" t="s">
        <v>36</v>
      </c>
      <c r="S4044">
        <v>3.7</v>
      </c>
      <c r="T4044">
        <f>YEAR(tblOrders[[#This Row],[Order Date]])</f>
        <v>2025</v>
      </c>
      <c r="U4044" t="str">
        <f>TEXT(tblOrders[[#This Row],[Order Date]],"mmm-yyyy")</f>
        <v>Nov-2025</v>
      </c>
      <c r="V4044" s="4">
        <f>tblOrders[[#This Row],[Profit]]/tblOrders[[#This Row],[Sales Amount]]</f>
        <v>0.32885906040268453</v>
      </c>
      <c r="W4044" t="str">
        <f>VLOOKUP(tblOrders[[#This Row],[City]],CityRegion,2,0)</f>
        <v>South</v>
      </c>
      <c r="X4044" t="str">
        <f>VLOOKUP(tblOrders[[#This Row],[City]],lookups!A:C,3,0)</f>
        <v>Kerala</v>
      </c>
    </row>
    <row r="4045" spans="1:24" x14ac:dyDescent="0.25">
      <c r="A4045" t="s">
        <v>6129</v>
      </c>
      <c r="B4045" s="1">
        <v>45770</v>
      </c>
      <c r="C4045" t="s">
        <v>729</v>
      </c>
      <c r="D4045" t="s">
        <v>39</v>
      </c>
      <c r="E4045" t="s">
        <v>101</v>
      </c>
      <c r="F4045" t="s">
        <v>102</v>
      </c>
      <c r="G4045" t="s">
        <v>24</v>
      </c>
      <c r="H4045" t="s">
        <v>103</v>
      </c>
      <c r="I4045" t="s">
        <v>52</v>
      </c>
      <c r="J4045" t="s">
        <v>34</v>
      </c>
      <c r="K4045">
        <v>3</v>
      </c>
      <c r="L4045">
        <v>120</v>
      </c>
      <c r="M4045">
        <v>0.05</v>
      </c>
      <c r="N4045">
        <v>342</v>
      </c>
      <c r="O4045">
        <v>108</v>
      </c>
      <c r="P4045" t="s">
        <v>111</v>
      </c>
      <c r="Q4045" t="s">
        <v>46</v>
      </c>
      <c r="R4045" t="s">
        <v>30</v>
      </c>
      <c r="S4045">
        <v>3.5</v>
      </c>
      <c r="T4045">
        <f>YEAR(tblOrders[[#This Row],[Order Date]])</f>
        <v>2025</v>
      </c>
      <c r="U4045" t="str">
        <f>TEXT(tblOrders[[#This Row],[Order Date]],"mmm-yyyy")</f>
        <v>Apr-2025</v>
      </c>
      <c r="V4045" s="4">
        <f>tblOrders[[#This Row],[Profit]]/tblOrders[[#This Row],[Sales Amount]]</f>
        <v>0.31578947368421051</v>
      </c>
      <c r="W4045" t="str">
        <f>VLOOKUP(tblOrders[[#This Row],[City]],CityRegion,2,0)</f>
        <v>South</v>
      </c>
      <c r="X4045" t="str">
        <f>VLOOKUP(tblOrders[[#This Row],[City]],lookups!A:C,3,0)</f>
        <v>Kerala</v>
      </c>
    </row>
    <row r="4046" spans="1:24" x14ac:dyDescent="0.25">
      <c r="A4046" t="s">
        <v>6130</v>
      </c>
      <c r="B4046" s="1">
        <v>45988</v>
      </c>
      <c r="C4046" t="s">
        <v>1307</v>
      </c>
      <c r="D4046" t="s">
        <v>39</v>
      </c>
      <c r="E4046" t="s">
        <v>55</v>
      </c>
      <c r="F4046" t="s">
        <v>56</v>
      </c>
      <c r="G4046" t="s">
        <v>24</v>
      </c>
      <c r="H4046" t="s">
        <v>51</v>
      </c>
      <c r="I4046" t="s">
        <v>44</v>
      </c>
      <c r="J4046" t="s">
        <v>34</v>
      </c>
      <c r="K4046">
        <v>2</v>
      </c>
      <c r="L4046">
        <v>42</v>
      </c>
      <c r="M4046">
        <v>0</v>
      </c>
      <c r="N4046">
        <v>84</v>
      </c>
      <c r="O4046">
        <v>36</v>
      </c>
      <c r="P4046" t="s">
        <v>28</v>
      </c>
      <c r="Q4046" t="s">
        <v>29</v>
      </c>
      <c r="R4046" t="s">
        <v>123</v>
      </c>
      <c r="S4046">
        <v>4.5</v>
      </c>
      <c r="T4046">
        <f>YEAR(tblOrders[[#This Row],[Order Date]])</f>
        <v>2025</v>
      </c>
      <c r="U4046" t="str">
        <f>TEXT(tblOrders[[#This Row],[Order Date]],"mmm-yyyy")</f>
        <v>Nov-2025</v>
      </c>
      <c r="V4046" s="4">
        <f>tblOrders[[#This Row],[Profit]]/tblOrders[[#This Row],[Sales Amount]]</f>
        <v>0.42857142857142855</v>
      </c>
      <c r="W4046" t="str">
        <f>VLOOKUP(tblOrders[[#This Row],[City]],CityRegion,2,0)</f>
        <v>South</v>
      </c>
      <c r="X4046" t="str">
        <f>VLOOKUP(tblOrders[[#This Row],[City]],lookups!A:C,3,0)</f>
        <v>Kerala</v>
      </c>
    </row>
    <row r="4047" spans="1:24" x14ac:dyDescent="0.25">
      <c r="A4047" t="s">
        <v>6131</v>
      </c>
      <c r="B4047" s="1">
        <v>45708</v>
      </c>
      <c r="C4047" t="s">
        <v>5776</v>
      </c>
      <c r="D4047" t="s">
        <v>21</v>
      </c>
      <c r="E4047" t="s">
        <v>22</v>
      </c>
      <c r="F4047" t="s">
        <v>23</v>
      </c>
      <c r="G4047" t="s">
        <v>24</v>
      </c>
      <c r="H4047" t="s">
        <v>25</v>
      </c>
      <c r="I4047" t="s">
        <v>44</v>
      </c>
      <c r="J4047" t="s">
        <v>27</v>
      </c>
      <c r="K4047">
        <v>1</v>
      </c>
      <c r="L4047">
        <v>190</v>
      </c>
      <c r="M4047">
        <v>0.15</v>
      </c>
      <c r="N4047">
        <v>161.5</v>
      </c>
      <c r="O4047">
        <v>36.5</v>
      </c>
      <c r="P4047" t="s">
        <v>28</v>
      </c>
      <c r="Q4047" t="s">
        <v>35</v>
      </c>
      <c r="R4047" t="s">
        <v>36</v>
      </c>
      <c r="S4047">
        <v>2.6</v>
      </c>
      <c r="T4047">
        <f>YEAR(tblOrders[[#This Row],[Order Date]])</f>
        <v>2025</v>
      </c>
      <c r="U4047" t="str">
        <f>TEXT(tblOrders[[#This Row],[Order Date]],"mmm-yyyy")</f>
        <v>Feb-2025</v>
      </c>
      <c r="V4047" s="4">
        <f>tblOrders[[#This Row],[Profit]]/tblOrders[[#This Row],[Sales Amount]]</f>
        <v>0.2260061919504644</v>
      </c>
      <c r="W4047" t="str">
        <f>VLOOKUP(tblOrders[[#This Row],[City]],CityRegion,2,0)</f>
        <v>South</v>
      </c>
      <c r="X4047" t="str">
        <f>VLOOKUP(tblOrders[[#This Row],[City]],lookups!A:C,3,0)</f>
        <v>Kerala</v>
      </c>
    </row>
    <row r="4048" spans="1:24" x14ac:dyDescent="0.25">
      <c r="A4048" t="s">
        <v>6132</v>
      </c>
      <c r="B4048" s="1">
        <v>45941</v>
      </c>
      <c r="C4048" t="s">
        <v>452</v>
      </c>
      <c r="D4048" t="s">
        <v>21</v>
      </c>
      <c r="E4048" t="s">
        <v>73</v>
      </c>
      <c r="F4048" t="s">
        <v>74</v>
      </c>
      <c r="G4048" t="s">
        <v>68</v>
      </c>
      <c r="H4048" t="s">
        <v>75</v>
      </c>
      <c r="I4048" t="s">
        <v>130</v>
      </c>
      <c r="J4048" t="s">
        <v>27</v>
      </c>
      <c r="K4048">
        <v>4</v>
      </c>
      <c r="L4048">
        <v>65</v>
      </c>
      <c r="M4048">
        <v>0.15</v>
      </c>
      <c r="N4048">
        <v>221</v>
      </c>
      <c r="O4048">
        <v>69</v>
      </c>
      <c r="P4048" t="s">
        <v>28</v>
      </c>
      <c r="Q4048" t="s">
        <v>29</v>
      </c>
      <c r="R4048" t="s">
        <v>30</v>
      </c>
      <c r="S4048">
        <v>4.0999999999999996</v>
      </c>
      <c r="T4048">
        <f>YEAR(tblOrders[[#This Row],[Order Date]])</f>
        <v>2025</v>
      </c>
      <c r="U4048" t="str">
        <f>TEXT(tblOrders[[#This Row],[Order Date]],"mmm-yyyy")</f>
        <v>Oct-2025</v>
      </c>
      <c r="V4048" s="4">
        <f>tblOrders[[#This Row],[Profit]]/tblOrders[[#This Row],[Sales Amount]]</f>
        <v>0.31221719457013575</v>
      </c>
      <c r="W4048" t="str">
        <f>VLOOKUP(tblOrders[[#This Row],[City]],CityRegion,2,0)</f>
        <v>West</v>
      </c>
      <c r="X4048" t="str">
        <f>VLOOKUP(tblOrders[[#This Row],[City]],lookups!A:C,3,0)</f>
        <v>Maharashtra</v>
      </c>
    </row>
    <row r="4049" spans="1:24" x14ac:dyDescent="0.25">
      <c r="A4049" t="s">
        <v>6133</v>
      </c>
      <c r="B4049" s="1">
        <v>45848</v>
      </c>
      <c r="C4049" t="s">
        <v>6134</v>
      </c>
      <c r="D4049" t="s">
        <v>21</v>
      </c>
      <c r="E4049" t="s">
        <v>40</v>
      </c>
      <c r="F4049" t="s">
        <v>41</v>
      </c>
      <c r="G4049" t="s">
        <v>42</v>
      </c>
      <c r="H4049" t="s">
        <v>43</v>
      </c>
      <c r="I4049" t="s">
        <v>84</v>
      </c>
      <c r="J4049" t="s">
        <v>45</v>
      </c>
      <c r="K4049">
        <v>5</v>
      </c>
      <c r="L4049">
        <v>18</v>
      </c>
      <c r="M4049">
        <v>0.15</v>
      </c>
      <c r="N4049">
        <v>76.5</v>
      </c>
      <c r="O4049">
        <v>31.5</v>
      </c>
      <c r="P4049" t="s">
        <v>111</v>
      </c>
      <c r="Q4049" t="s">
        <v>86</v>
      </c>
      <c r="R4049" t="s">
        <v>36</v>
      </c>
      <c r="S4049">
        <v>4.5</v>
      </c>
      <c r="T4049">
        <f>YEAR(tblOrders[[#This Row],[Order Date]])</f>
        <v>2025</v>
      </c>
      <c r="U4049" t="str">
        <f>TEXT(tblOrders[[#This Row],[Order Date]],"mmm-yyyy")</f>
        <v>Jul-2025</v>
      </c>
      <c r="V4049" s="4">
        <f>tblOrders[[#This Row],[Profit]]/tblOrders[[#This Row],[Sales Amount]]</f>
        <v>0.41176470588235292</v>
      </c>
      <c r="W4049" t="str">
        <f>VLOOKUP(tblOrders[[#This Row],[City]],CityRegion,2,0)</f>
        <v>West</v>
      </c>
      <c r="X4049" t="str">
        <f>VLOOKUP(tblOrders[[#This Row],[City]],lookups!A:C,3,0)</f>
        <v>Maharashtra</v>
      </c>
    </row>
    <row r="4050" spans="1:24" x14ac:dyDescent="0.25">
      <c r="A4050" t="s">
        <v>6135</v>
      </c>
      <c r="B4050" s="1">
        <v>45852</v>
      </c>
      <c r="C4050" t="s">
        <v>3652</v>
      </c>
      <c r="D4050" t="s">
        <v>39</v>
      </c>
      <c r="E4050" t="s">
        <v>22</v>
      </c>
      <c r="F4050" t="s">
        <v>23</v>
      </c>
      <c r="G4050" t="s">
        <v>24</v>
      </c>
      <c r="H4050" t="s">
        <v>25</v>
      </c>
      <c r="I4050" t="s">
        <v>57</v>
      </c>
      <c r="J4050" t="s">
        <v>34</v>
      </c>
      <c r="K4050">
        <v>2</v>
      </c>
      <c r="L4050">
        <v>190</v>
      </c>
      <c r="M4050">
        <v>0.1</v>
      </c>
      <c r="N4050">
        <v>342</v>
      </c>
      <c r="O4050">
        <v>92</v>
      </c>
      <c r="P4050" t="s">
        <v>111</v>
      </c>
      <c r="Q4050" t="s">
        <v>91</v>
      </c>
      <c r="R4050" t="s">
        <v>36</v>
      </c>
      <c r="S4050">
        <v>3.4</v>
      </c>
      <c r="T4050">
        <f>YEAR(tblOrders[[#This Row],[Order Date]])</f>
        <v>2025</v>
      </c>
      <c r="U4050" t="str">
        <f>TEXT(tblOrders[[#This Row],[Order Date]],"mmm-yyyy")</f>
        <v>Jul-2025</v>
      </c>
      <c r="V4050" s="4">
        <f>tblOrders[[#This Row],[Profit]]/tblOrders[[#This Row],[Sales Amount]]</f>
        <v>0.26900584795321636</v>
      </c>
      <c r="W4050" t="str">
        <f>VLOOKUP(tblOrders[[#This Row],[City]],CityRegion,2,0)</f>
        <v>South</v>
      </c>
      <c r="X4050" t="str">
        <f>VLOOKUP(tblOrders[[#This Row],[City]],lookups!A:C,3,0)</f>
        <v>Kerala</v>
      </c>
    </row>
    <row r="4051" spans="1:24" x14ac:dyDescent="0.25">
      <c r="A4051" t="s">
        <v>6136</v>
      </c>
      <c r="B4051" s="1">
        <v>45918</v>
      </c>
      <c r="C4051" t="s">
        <v>6137</v>
      </c>
      <c r="D4051" t="s">
        <v>21</v>
      </c>
      <c r="E4051" t="s">
        <v>55</v>
      </c>
      <c r="F4051" t="s">
        <v>56</v>
      </c>
      <c r="G4051" t="s">
        <v>24</v>
      </c>
      <c r="H4051" t="s">
        <v>51</v>
      </c>
      <c r="I4051" t="s">
        <v>52</v>
      </c>
      <c r="J4051" t="s">
        <v>45</v>
      </c>
      <c r="K4051">
        <v>5</v>
      </c>
      <c r="L4051">
        <v>42</v>
      </c>
      <c r="M4051">
        <v>0.15</v>
      </c>
      <c r="N4051">
        <v>178.5</v>
      </c>
      <c r="O4051">
        <v>58.5</v>
      </c>
      <c r="P4051" t="s">
        <v>28</v>
      </c>
      <c r="Q4051" t="s">
        <v>91</v>
      </c>
      <c r="R4051" t="s">
        <v>36</v>
      </c>
      <c r="S4051">
        <v>4.5999999999999996</v>
      </c>
      <c r="T4051">
        <f>YEAR(tblOrders[[#This Row],[Order Date]])</f>
        <v>2025</v>
      </c>
      <c r="U4051" t="str">
        <f>TEXT(tblOrders[[#This Row],[Order Date]],"mmm-yyyy")</f>
        <v>Sep-2025</v>
      </c>
      <c r="V4051" s="4">
        <f>tblOrders[[#This Row],[Profit]]/tblOrders[[#This Row],[Sales Amount]]</f>
        <v>0.32773109243697479</v>
      </c>
      <c r="W4051" t="str">
        <f>VLOOKUP(tblOrders[[#This Row],[City]],CityRegion,2,0)</f>
        <v>South</v>
      </c>
      <c r="X4051" t="str">
        <f>VLOOKUP(tblOrders[[#This Row],[City]],lookups!A:C,3,0)</f>
        <v>Kerala</v>
      </c>
    </row>
    <row r="4052" spans="1:24" x14ac:dyDescent="0.25">
      <c r="A4052" t="s">
        <v>6138</v>
      </c>
      <c r="B4052" s="1">
        <v>45876</v>
      </c>
      <c r="C4052" t="s">
        <v>6139</v>
      </c>
      <c r="D4052" t="s">
        <v>21</v>
      </c>
      <c r="E4052" t="s">
        <v>22</v>
      </c>
      <c r="F4052" t="s">
        <v>23</v>
      </c>
      <c r="G4052" t="s">
        <v>24</v>
      </c>
      <c r="H4052" t="s">
        <v>25</v>
      </c>
      <c r="I4052" t="s">
        <v>130</v>
      </c>
      <c r="J4052" t="s">
        <v>27</v>
      </c>
      <c r="K4052">
        <v>1</v>
      </c>
      <c r="L4052">
        <v>190</v>
      </c>
      <c r="M4052">
        <v>0.15</v>
      </c>
      <c r="N4052">
        <v>161.5</v>
      </c>
      <c r="O4052">
        <v>36.5</v>
      </c>
      <c r="P4052" t="s">
        <v>28</v>
      </c>
      <c r="Q4052" t="s">
        <v>29</v>
      </c>
      <c r="R4052" t="s">
        <v>30</v>
      </c>
      <c r="S4052">
        <v>3.3</v>
      </c>
      <c r="T4052">
        <f>YEAR(tblOrders[[#This Row],[Order Date]])</f>
        <v>2025</v>
      </c>
      <c r="U4052" t="str">
        <f>TEXT(tblOrders[[#This Row],[Order Date]],"mmm-yyyy")</f>
        <v>Aug-2025</v>
      </c>
      <c r="V4052" s="4">
        <f>tblOrders[[#This Row],[Profit]]/tblOrders[[#This Row],[Sales Amount]]</f>
        <v>0.2260061919504644</v>
      </c>
      <c r="W4052" t="str">
        <f>VLOOKUP(tblOrders[[#This Row],[City]],CityRegion,2,0)</f>
        <v>West</v>
      </c>
      <c r="X4052" t="str">
        <f>VLOOKUP(tblOrders[[#This Row],[City]],lookups!A:C,3,0)</f>
        <v>Maharashtra</v>
      </c>
    </row>
    <row r="4053" spans="1:24" x14ac:dyDescent="0.25">
      <c r="A4053" t="s">
        <v>6140</v>
      </c>
      <c r="B4053" s="1">
        <v>46016</v>
      </c>
      <c r="C4053" t="s">
        <v>566</v>
      </c>
      <c r="D4053" t="s">
        <v>21</v>
      </c>
      <c r="E4053" t="s">
        <v>108</v>
      </c>
      <c r="F4053" t="s">
        <v>109</v>
      </c>
      <c r="G4053" t="s">
        <v>62</v>
      </c>
      <c r="H4053" t="s">
        <v>110</v>
      </c>
      <c r="I4053" t="s">
        <v>26</v>
      </c>
      <c r="J4053" t="s">
        <v>27</v>
      </c>
      <c r="K4053">
        <v>3</v>
      </c>
      <c r="L4053">
        <v>110</v>
      </c>
      <c r="M4053">
        <v>0.1</v>
      </c>
      <c r="N4053">
        <v>297</v>
      </c>
      <c r="O4053">
        <v>93</v>
      </c>
      <c r="P4053" t="s">
        <v>28</v>
      </c>
      <c r="Q4053" t="s">
        <v>29</v>
      </c>
      <c r="R4053" t="s">
        <v>36</v>
      </c>
      <c r="S4053">
        <v>3.7</v>
      </c>
      <c r="T4053">
        <f>YEAR(tblOrders[[#This Row],[Order Date]])</f>
        <v>2025</v>
      </c>
      <c r="U4053" t="str">
        <f>TEXT(tblOrders[[#This Row],[Order Date]],"mmm-yyyy")</f>
        <v>Dec-2025</v>
      </c>
      <c r="V4053" s="4">
        <f>tblOrders[[#This Row],[Profit]]/tblOrders[[#This Row],[Sales Amount]]</f>
        <v>0.31313131313131315</v>
      </c>
      <c r="W4053" t="str">
        <f>VLOOKUP(tblOrders[[#This Row],[City]],CityRegion,2,0)</f>
        <v>South</v>
      </c>
      <c r="X4053" t="str">
        <f>VLOOKUP(tblOrders[[#This Row],[City]],lookups!A:C,3,0)</f>
        <v>Karnataka</v>
      </c>
    </row>
    <row r="4054" spans="1:24" x14ac:dyDescent="0.25">
      <c r="A4054" t="s">
        <v>6141</v>
      </c>
      <c r="B4054" s="1">
        <v>46021</v>
      </c>
      <c r="C4054" t="s">
        <v>3016</v>
      </c>
      <c r="D4054" t="s">
        <v>39</v>
      </c>
      <c r="E4054" t="s">
        <v>60</v>
      </c>
      <c r="F4054" t="s">
        <v>61</v>
      </c>
      <c r="G4054" t="s">
        <v>62</v>
      </c>
      <c r="H4054" t="s">
        <v>63</v>
      </c>
      <c r="I4054" t="s">
        <v>52</v>
      </c>
      <c r="J4054" t="s">
        <v>27</v>
      </c>
      <c r="K4054">
        <v>3</v>
      </c>
      <c r="L4054">
        <v>45</v>
      </c>
      <c r="M4054">
        <v>0.2</v>
      </c>
      <c r="N4054">
        <v>108</v>
      </c>
      <c r="O4054">
        <v>30</v>
      </c>
      <c r="P4054" t="s">
        <v>28</v>
      </c>
      <c r="Q4054" t="s">
        <v>46</v>
      </c>
      <c r="R4054" t="s">
        <v>36</v>
      </c>
      <c r="S4054">
        <v>4.2</v>
      </c>
      <c r="T4054">
        <f>YEAR(tblOrders[[#This Row],[Order Date]])</f>
        <v>2025</v>
      </c>
      <c r="U4054" t="str">
        <f>TEXT(tblOrders[[#This Row],[Order Date]],"mmm-yyyy")</f>
        <v>Dec-2025</v>
      </c>
      <c r="V4054" s="4">
        <f>tblOrders[[#This Row],[Profit]]/tblOrders[[#This Row],[Sales Amount]]</f>
        <v>0.27777777777777779</v>
      </c>
      <c r="W4054" t="str">
        <f>VLOOKUP(tblOrders[[#This Row],[City]],CityRegion,2,0)</f>
        <v>South</v>
      </c>
      <c r="X4054" t="str">
        <f>VLOOKUP(tblOrders[[#This Row],[City]],lookups!A:C,3,0)</f>
        <v>Kerala</v>
      </c>
    </row>
    <row r="4055" spans="1:24" x14ac:dyDescent="0.25">
      <c r="A4055" t="s">
        <v>6142</v>
      </c>
      <c r="B4055" s="1">
        <v>45753</v>
      </c>
      <c r="C4055" t="s">
        <v>6143</v>
      </c>
      <c r="D4055" t="s">
        <v>39</v>
      </c>
      <c r="E4055" t="s">
        <v>40</v>
      </c>
      <c r="F4055" t="s">
        <v>41</v>
      </c>
      <c r="G4055" t="s">
        <v>42</v>
      </c>
      <c r="H4055" t="s">
        <v>43</v>
      </c>
      <c r="I4055" t="s">
        <v>84</v>
      </c>
      <c r="J4055" t="s">
        <v>45</v>
      </c>
      <c r="K4055">
        <v>3</v>
      </c>
      <c r="L4055">
        <v>18</v>
      </c>
      <c r="M4055">
        <v>0.15</v>
      </c>
      <c r="N4055">
        <v>45.9</v>
      </c>
      <c r="O4055">
        <v>18.899999999999999</v>
      </c>
      <c r="P4055" t="s">
        <v>28</v>
      </c>
      <c r="Q4055" t="s">
        <v>35</v>
      </c>
      <c r="R4055" t="s">
        <v>36</v>
      </c>
      <c r="S4055">
        <v>2.8</v>
      </c>
      <c r="T4055">
        <f>YEAR(tblOrders[[#This Row],[Order Date]])</f>
        <v>2025</v>
      </c>
      <c r="U4055" t="str">
        <f>TEXT(tblOrders[[#This Row],[Order Date]],"mmm-yyyy")</f>
        <v>Apr-2025</v>
      </c>
      <c r="V4055" s="4">
        <f>tblOrders[[#This Row],[Profit]]/tblOrders[[#This Row],[Sales Amount]]</f>
        <v>0.41176470588235292</v>
      </c>
      <c r="W4055" t="str">
        <f>VLOOKUP(tblOrders[[#This Row],[City]],CityRegion,2,0)</f>
        <v>West</v>
      </c>
      <c r="X4055" t="str">
        <f>VLOOKUP(tblOrders[[#This Row],[City]],lookups!A:C,3,0)</f>
        <v>Maharashtra</v>
      </c>
    </row>
    <row r="4056" spans="1:24" x14ac:dyDescent="0.25">
      <c r="A4056" t="s">
        <v>6144</v>
      </c>
      <c r="B4056" s="1">
        <v>45899</v>
      </c>
      <c r="C4056" t="s">
        <v>6145</v>
      </c>
      <c r="D4056" t="s">
        <v>39</v>
      </c>
      <c r="E4056" t="s">
        <v>73</v>
      </c>
      <c r="F4056" t="s">
        <v>74</v>
      </c>
      <c r="G4056" t="s">
        <v>68</v>
      </c>
      <c r="H4056" t="s">
        <v>75</v>
      </c>
      <c r="I4056" t="s">
        <v>84</v>
      </c>
      <c r="J4056" t="s">
        <v>45</v>
      </c>
      <c r="K4056">
        <v>3</v>
      </c>
      <c r="L4056">
        <v>65</v>
      </c>
      <c r="M4056">
        <v>0.1</v>
      </c>
      <c r="N4056">
        <v>175.5</v>
      </c>
      <c r="O4056">
        <v>61.5</v>
      </c>
      <c r="P4056" t="s">
        <v>28</v>
      </c>
      <c r="Q4056" t="s">
        <v>46</v>
      </c>
      <c r="R4056" t="s">
        <v>36</v>
      </c>
      <c r="S4056">
        <v>3.8</v>
      </c>
      <c r="T4056">
        <f>YEAR(tblOrders[[#This Row],[Order Date]])</f>
        <v>2025</v>
      </c>
      <c r="U4056" t="str">
        <f>TEXT(tblOrders[[#This Row],[Order Date]],"mmm-yyyy")</f>
        <v>Aug-2025</v>
      </c>
      <c r="V4056" s="4">
        <f>tblOrders[[#This Row],[Profit]]/tblOrders[[#This Row],[Sales Amount]]</f>
        <v>0.3504273504273504</v>
      </c>
      <c r="W4056" t="str">
        <f>VLOOKUP(tblOrders[[#This Row],[City]],CityRegion,2,0)</f>
        <v>West</v>
      </c>
      <c r="X4056" t="str">
        <f>VLOOKUP(tblOrders[[#This Row],[City]],lookups!A:C,3,0)</f>
        <v>Maharashtra</v>
      </c>
    </row>
    <row r="4057" spans="1:24" x14ac:dyDescent="0.25">
      <c r="A4057" t="s">
        <v>6146</v>
      </c>
      <c r="B4057" s="1">
        <v>45769</v>
      </c>
      <c r="C4057" t="s">
        <v>430</v>
      </c>
      <c r="D4057" t="s">
        <v>21</v>
      </c>
      <c r="E4057" t="s">
        <v>22</v>
      </c>
      <c r="F4057" t="s">
        <v>23</v>
      </c>
      <c r="G4057" t="s">
        <v>24</v>
      </c>
      <c r="H4057" t="s">
        <v>25</v>
      </c>
      <c r="I4057" t="s">
        <v>84</v>
      </c>
      <c r="J4057" t="s">
        <v>34</v>
      </c>
      <c r="K4057">
        <v>2</v>
      </c>
      <c r="L4057">
        <v>190</v>
      </c>
      <c r="M4057">
        <v>0.15</v>
      </c>
      <c r="N4057">
        <v>323</v>
      </c>
      <c r="O4057">
        <v>73</v>
      </c>
      <c r="P4057" t="s">
        <v>28</v>
      </c>
      <c r="Q4057" t="s">
        <v>91</v>
      </c>
      <c r="R4057" t="s">
        <v>123</v>
      </c>
      <c r="S4057">
        <v>4.8</v>
      </c>
      <c r="T4057">
        <f>YEAR(tblOrders[[#This Row],[Order Date]])</f>
        <v>2025</v>
      </c>
      <c r="U4057" t="str">
        <f>TEXT(tblOrders[[#This Row],[Order Date]],"mmm-yyyy")</f>
        <v>Apr-2025</v>
      </c>
      <c r="V4057" s="4">
        <f>tblOrders[[#This Row],[Profit]]/tblOrders[[#This Row],[Sales Amount]]</f>
        <v>0.2260061919504644</v>
      </c>
      <c r="W4057" t="str">
        <f>VLOOKUP(tblOrders[[#This Row],[City]],CityRegion,2,0)</f>
        <v>West</v>
      </c>
      <c r="X4057" t="str">
        <f>VLOOKUP(tblOrders[[#This Row],[City]],lookups!A:C,3,0)</f>
        <v>Maharashtra</v>
      </c>
    </row>
    <row r="4058" spans="1:24" x14ac:dyDescent="0.25">
      <c r="A4058" t="s">
        <v>6147</v>
      </c>
      <c r="B4058" s="1">
        <v>45763</v>
      </c>
      <c r="C4058" t="s">
        <v>4599</v>
      </c>
      <c r="D4058" t="s">
        <v>21</v>
      </c>
      <c r="E4058" t="s">
        <v>22</v>
      </c>
      <c r="F4058" t="s">
        <v>23</v>
      </c>
      <c r="G4058" t="s">
        <v>24</v>
      </c>
      <c r="H4058" t="s">
        <v>25</v>
      </c>
      <c r="I4058" t="s">
        <v>26</v>
      </c>
      <c r="J4058" t="s">
        <v>45</v>
      </c>
      <c r="K4058">
        <v>1</v>
      </c>
      <c r="L4058">
        <v>190</v>
      </c>
      <c r="M4058">
        <v>0.15</v>
      </c>
      <c r="N4058">
        <v>161.5</v>
      </c>
      <c r="O4058">
        <v>36.5</v>
      </c>
      <c r="P4058" t="s">
        <v>28</v>
      </c>
      <c r="Q4058" t="s">
        <v>29</v>
      </c>
      <c r="R4058" t="s">
        <v>36</v>
      </c>
      <c r="S4058">
        <v>4</v>
      </c>
      <c r="T4058">
        <f>YEAR(tblOrders[[#This Row],[Order Date]])</f>
        <v>2025</v>
      </c>
      <c r="U4058" t="str">
        <f>TEXT(tblOrders[[#This Row],[Order Date]],"mmm-yyyy")</f>
        <v>Apr-2025</v>
      </c>
      <c r="V4058" s="4">
        <f>tblOrders[[#This Row],[Profit]]/tblOrders[[#This Row],[Sales Amount]]</f>
        <v>0.2260061919504644</v>
      </c>
      <c r="W4058" t="str">
        <f>VLOOKUP(tblOrders[[#This Row],[City]],CityRegion,2,0)</f>
        <v>South</v>
      </c>
      <c r="X4058" t="str">
        <f>VLOOKUP(tblOrders[[#This Row],[City]],lookups!A:C,3,0)</f>
        <v>Karnataka</v>
      </c>
    </row>
    <row r="4059" spans="1:24" x14ac:dyDescent="0.25">
      <c r="A4059" t="s">
        <v>6148</v>
      </c>
      <c r="B4059" s="1">
        <v>45748</v>
      </c>
      <c r="C4059" t="s">
        <v>1461</v>
      </c>
      <c r="D4059" t="s">
        <v>39</v>
      </c>
      <c r="E4059" t="s">
        <v>55</v>
      </c>
      <c r="F4059" t="s">
        <v>56</v>
      </c>
      <c r="G4059" t="s">
        <v>24</v>
      </c>
      <c r="H4059" t="s">
        <v>51</v>
      </c>
      <c r="I4059" t="s">
        <v>130</v>
      </c>
      <c r="J4059" t="s">
        <v>27</v>
      </c>
      <c r="K4059">
        <v>4</v>
      </c>
      <c r="L4059">
        <v>42</v>
      </c>
      <c r="M4059">
        <v>0</v>
      </c>
      <c r="N4059">
        <v>168</v>
      </c>
      <c r="O4059">
        <v>72</v>
      </c>
      <c r="P4059" t="s">
        <v>28</v>
      </c>
      <c r="Q4059" t="s">
        <v>46</v>
      </c>
      <c r="R4059" t="s">
        <v>30</v>
      </c>
      <c r="S4059">
        <v>2.8</v>
      </c>
      <c r="T4059">
        <f>YEAR(tblOrders[[#This Row],[Order Date]])</f>
        <v>2025</v>
      </c>
      <c r="U4059" t="str">
        <f>TEXT(tblOrders[[#This Row],[Order Date]],"mmm-yyyy")</f>
        <v>Apr-2025</v>
      </c>
      <c r="V4059" s="4">
        <f>tblOrders[[#This Row],[Profit]]/tblOrders[[#This Row],[Sales Amount]]</f>
        <v>0.42857142857142855</v>
      </c>
      <c r="W4059" t="str">
        <f>VLOOKUP(tblOrders[[#This Row],[City]],CityRegion,2,0)</f>
        <v>West</v>
      </c>
      <c r="X4059" t="str">
        <f>VLOOKUP(tblOrders[[#This Row],[City]],lookups!A:C,3,0)</f>
        <v>Maharashtra</v>
      </c>
    </row>
    <row r="4060" spans="1:24" x14ac:dyDescent="0.25">
      <c r="A4060" t="s">
        <v>6149</v>
      </c>
      <c r="B4060" s="1">
        <v>45740</v>
      </c>
      <c r="C4060" t="s">
        <v>5004</v>
      </c>
      <c r="D4060" t="s">
        <v>21</v>
      </c>
      <c r="E4060" t="s">
        <v>101</v>
      </c>
      <c r="F4060" t="s">
        <v>102</v>
      </c>
      <c r="G4060" t="s">
        <v>24</v>
      </c>
      <c r="H4060" t="s">
        <v>103</v>
      </c>
      <c r="I4060" t="s">
        <v>57</v>
      </c>
      <c r="J4060" t="s">
        <v>34</v>
      </c>
      <c r="K4060">
        <v>3</v>
      </c>
      <c r="L4060">
        <v>120</v>
      </c>
      <c r="M4060">
        <v>0.1</v>
      </c>
      <c r="N4060">
        <v>324</v>
      </c>
      <c r="O4060">
        <v>90</v>
      </c>
      <c r="P4060" t="s">
        <v>28</v>
      </c>
      <c r="Q4060" t="s">
        <v>46</v>
      </c>
      <c r="R4060" t="s">
        <v>36</v>
      </c>
      <c r="S4060">
        <v>4.0999999999999996</v>
      </c>
      <c r="T4060">
        <f>YEAR(tblOrders[[#This Row],[Order Date]])</f>
        <v>2025</v>
      </c>
      <c r="U4060" t="str">
        <f>TEXT(tblOrders[[#This Row],[Order Date]],"mmm-yyyy")</f>
        <v>Mar-2025</v>
      </c>
      <c r="V4060" s="4">
        <f>tblOrders[[#This Row],[Profit]]/tblOrders[[#This Row],[Sales Amount]]</f>
        <v>0.27777777777777779</v>
      </c>
      <c r="W4060" t="str">
        <f>VLOOKUP(tblOrders[[#This Row],[City]],CityRegion,2,0)</f>
        <v>South</v>
      </c>
      <c r="X4060" t="str">
        <f>VLOOKUP(tblOrders[[#This Row],[City]],lookups!A:C,3,0)</f>
        <v>Kerala</v>
      </c>
    </row>
    <row r="4061" spans="1:24" x14ac:dyDescent="0.25">
      <c r="A4061" t="s">
        <v>6150</v>
      </c>
      <c r="B4061" s="1">
        <v>45700</v>
      </c>
      <c r="C4061" t="s">
        <v>2768</v>
      </c>
      <c r="D4061" t="s">
        <v>21</v>
      </c>
      <c r="E4061" t="s">
        <v>79</v>
      </c>
      <c r="F4061" t="s">
        <v>80</v>
      </c>
      <c r="G4061" t="s">
        <v>68</v>
      </c>
      <c r="H4061" t="s">
        <v>81</v>
      </c>
      <c r="I4061" t="s">
        <v>26</v>
      </c>
      <c r="J4061" t="s">
        <v>27</v>
      </c>
      <c r="K4061">
        <v>1</v>
      </c>
      <c r="L4061">
        <v>799</v>
      </c>
      <c r="M4061">
        <v>0</v>
      </c>
      <c r="N4061">
        <v>799</v>
      </c>
      <c r="O4061">
        <v>179</v>
      </c>
      <c r="P4061" t="s">
        <v>28</v>
      </c>
      <c r="Q4061" t="s">
        <v>35</v>
      </c>
      <c r="R4061" t="s">
        <v>36</v>
      </c>
      <c r="S4061">
        <v>3.7</v>
      </c>
      <c r="T4061">
        <f>YEAR(tblOrders[[#This Row],[Order Date]])</f>
        <v>2025</v>
      </c>
      <c r="U4061" t="str">
        <f>TEXT(tblOrders[[#This Row],[Order Date]],"mmm-yyyy")</f>
        <v>Feb-2025</v>
      </c>
      <c r="V4061" s="4">
        <f>tblOrders[[#This Row],[Profit]]/tblOrders[[#This Row],[Sales Amount]]</f>
        <v>0.22403003754693368</v>
      </c>
      <c r="W4061" t="str">
        <f>VLOOKUP(tblOrders[[#This Row],[City]],CityRegion,2,0)</f>
        <v>South</v>
      </c>
      <c r="X4061" t="str">
        <f>VLOOKUP(tblOrders[[#This Row],[City]],lookups!A:C,3,0)</f>
        <v>Karnataka</v>
      </c>
    </row>
    <row r="4062" spans="1:24" x14ac:dyDescent="0.25">
      <c r="A4062" t="s">
        <v>6151</v>
      </c>
      <c r="B4062" s="1">
        <v>45847</v>
      </c>
      <c r="C4062" t="s">
        <v>5079</v>
      </c>
      <c r="D4062" t="s">
        <v>21</v>
      </c>
      <c r="E4062" t="s">
        <v>94</v>
      </c>
      <c r="F4062" t="s">
        <v>95</v>
      </c>
      <c r="G4062" t="s">
        <v>68</v>
      </c>
      <c r="H4062" t="s">
        <v>96</v>
      </c>
      <c r="I4062" t="s">
        <v>26</v>
      </c>
      <c r="J4062" t="s">
        <v>45</v>
      </c>
      <c r="K4062">
        <v>4</v>
      </c>
      <c r="L4062">
        <v>89</v>
      </c>
      <c r="M4062">
        <v>0.15</v>
      </c>
      <c r="N4062">
        <v>302.60000000000002</v>
      </c>
      <c r="O4062">
        <v>82.6</v>
      </c>
      <c r="P4062" t="s">
        <v>85</v>
      </c>
      <c r="Q4062" t="s">
        <v>91</v>
      </c>
      <c r="R4062" t="s">
        <v>36</v>
      </c>
      <c r="S4062">
        <v>4</v>
      </c>
      <c r="T4062">
        <f>YEAR(tblOrders[[#This Row],[Order Date]])</f>
        <v>2025</v>
      </c>
      <c r="U4062" t="str">
        <f>TEXT(tblOrders[[#This Row],[Order Date]],"mmm-yyyy")</f>
        <v>Jul-2025</v>
      </c>
      <c r="V4062" s="4">
        <f>tblOrders[[#This Row],[Profit]]/tblOrders[[#This Row],[Sales Amount]]</f>
        <v>0.27296761401189684</v>
      </c>
      <c r="W4062" t="str">
        <f>VLOOKUP(tblOrders[[#This Row],[City]],CityRegion,2,0)</f>
        <v>South</v>
      </c>
      <c r="X4062" t="str">
        <f>VLOOKUP(tblOrders[[#This Row],[City]],lookups!A:C,3,0)</f>
        <v>Karnataka</v>
      </c>
    </row>
    <row r="4063" spans="1:24" x14ac:dyDescent="0.25">
      <c r="A4063" t="s">
        <v>6152</v>
      </c>
      <c r="B4063" s="1">
        <v>45679</v>
      </c>
      <c r="C4063" t="s">
        <v>1307</v>
      </c>
      <c r="D4063" t="s">
        <v>21</v>
      </c>
      <c r="E4063" t="s">
        <v>40</v>
      </c>
      <c r="F4063" t="s">
        <v>41</v>
      </c>
      <c r="G4063" t="s">
        <v>42</v>
      </c>
      <c r="H4063" t="s">
        <v>43</v>
      </c>
      <c r="I4063" t="s">
        <v>57</v>
      </c>
      <c r="J4063" t="s">
        <v>45</v>
      </c>
      <c r="K4063">
        <v>3</v>
      </c>
      <c r="L4063">
        <v>18</v>
      </c>
      <c r="M4063">
        <v>0</v>
      </c>
      <c r="N4063">
        <v>54</v>
      </c>
      <c r="O4063">
        <v>27</v>
      </c>
      <c r="P4063" t="s">
        <v>28</v>
      </c>
      <c r="Q4063" t="s">
        <v>91</v>
      </c>
      <c r="R4063" t="s">
        <v>36</v>
      </c>
      <c r="S4063">
        <v>3.5</v>
      </c>
      <c r="T4063">
        <f>YEAR(tblOrders[[#This Row],[Order Date]])</f>
        <v>2025</v>
      </c>
      <c r="U4063" t="str">
        <f>TEXT(tblOrders[[#This Row],[Order Date]],"mmm-yyyy")</f>
        <v>Jan-2025</v>
      </c>
      <c r="V4063" s="4">
        <f>tblOrders[[#This Row],[Profit]]/tblOrders[[#This Row],[Sales Amount]]</f>
        <v>0.5</v>
      </c>
      <c r="W4063" t="str">
        <f>VLOOKUP(tblOrders[[#This Row],[City]],CityRegion,2,0)</f>
        <v>South</v>
      </c>
      <c r="X4063" t="str">
        <f>VLOOKUP(tblOrders[[#This Row],[City]],lookups!A:C,3,0)</f>
        <v>Kerala</v>
      </c>
    </row>
    <row r="4064" spans="1:24" x14ac:dyDescent="0.25">
      <c r="A4064" t="s">
        <v>6153</v>
      </c>
      <c r="B4064" s="1">
        <v>45874</v>
      </c>
      <c r="C4064" t="s">
        <v>1146</v>
      </c>
      <c r="D4064" t="s">
        <v>39</v>
      </c>
      <c r="E4064" t="s">
        <v>101</v>
      </c>
      <c r="F4064" t="s">
        <v>102</v>
      </c>
      <c r="G4064" t="s">
        <v>24</v>
      </c>
      <c r="H4064" t="s">
        <v>103</v>
      </c>
      <c r="I4064" t="s">
        <v>57</v>
      </c>
      <c r="J4064" t="s">
        <v>34</v>
      </c>
      <c r="K4064">
        <v>3</v>
      </c>
      <c r="L4064">
        <v>120</v>
      </c>
      <c r="M4064">
        <v>0</v>
      </c>
      <c r="N4064">
        <v>360</v>
      </c>
      <c r="O4064">
        <v>126</v>
      </c>
      <c r="P4064" t="s">
        <v>111</v>
      </c>
      <c r="Q4064" t="s">
        <v>91</v>
      </c>
      <c r="R4064" t="s">
        <v>36</v>
      </c>
      <c r="S4064">
        <v>4.8</v>
      </c>
      <c r="T4064">
        <f>YEAR(tblOrders[[#This Row],[Order Date]])</f>
        <v>2025</v>
      </c>
      <c r="U4064" t="str">
        <f>TEXT(tblOrders[[#This Row],[Order Date]],"mmm-yyyy")</f>
        <v>Aug-2025</v>
      </c>
      <c r="V4064" s="4">
        <f>tblOrders[[#This Row],[Profit]]/tblOrders[[#This Row],[Sales Amount]]</f>
        <v>0.35</v>
      </c>
      <c r="W4064" t="str">
        <f>VLOOKUP(tblOrders[[#This Row],[City]],CityRegion,2,0)</f>
        <v>South</v>
      </c>
      <c r="X4064" t="str">
        <f>VLOOKUP(tblOrders[[#This Row],[City]],lookups!A:C,3,0)</f>
        <v>Kerala</v>
      </c>
    </row>
    <row r="4065" spans="1:24" x14ac:dyDescent="0.25">
      <c r="A4065" t="s">
        <v>6154</v>
      </c>
      <c r="B4065" s="1">
        <v>45941</v>
      </c>
      <c r="C4065" t="s">
        <v>602</v>
      </c>
      <c r="D4065" t="s">
        <v>39</v>
      </c>
      <c r="E4065" t="s">
        <v>101</v>
      </c>
      <c r="F4065" t="s">
        <v>102</v>
      </c>
      <c r="G4065" t="s">
        <v>24</v>
      </c>
      <c r="H4065" t="s">
        <v>103</v>
      </c>
      <c r="I4065" t="s">
        <v>139</v>
      </c>
      <c r="J4065" t="s">
        <v>45</v>
      </c>
      <c r="K4065">
        <v>2</v>
      </c>
      <c r="L4065">
        <v>120</v>
      </c>
      <c r="M4065">
        <v>0.2</v>
      </c>
      <c r="N4065">
        <v>192</v>
      </c>
      <c r="O4065">
        <v>36</v>
      </c>
      <c r="P4065" t="s">
        <v>28</v>
      </c>
      <c r="Q4065" t="s">
        <v>29</v>
      </c>
      <c r="R4065" t="s">
        <v>123</v>
      </c>
      <c r="S4065">
        <v>4.7</v>
      </c>
      <c r="T4065">
        <f>YEAR(tblOrders[[#This Row],[Order Date]])</f>
        <v>2025</v>
      </c>
      <c r="U4065" t="str">
        <f>TEXT(tblOrders[[#This Row],[Order Date]],"mmm-yyyy")</f>
        <v>Oct-2025</v>
      </c>
      <c r="V4065" s="4">
        <f>tblOrders[[#This Row],[Profit]]/tblOrders[[#This Row],[Sales Amount]]</f>
        <v>0.1875</v>
      </c>
      <c r="W4065" t="str">
        <f>VLOOKUP(tblOrders[[#This Row],[City]],CityRegion,2,0)</f>
        <v>South</v>
      </c>
      <c r="X4065" t="str">
        <f>VLOOKUP(tblOrders[[#This Row],[City]],lookups!A:C,3,0)</f>
        <v>Tamil Nadu</v>
      </c>
    </row>
    <row r="4066" spans="1:24" x14ac:dyDescent="0.25">
      <c r="A4066" t="s">
        <v>6155</v>
      </c>
      <c r="B4066" s="1">
        <v>45788</v>
      </c>
      <c r="C4066" t="s">
        <v>2795</v>
      </c>
      <c r="D4066" t="s">
        <v>21</v>
      </c>
      <c r="E4066" t="s">
        <v>49</v>
      </c>
      <c r="F4066" t="s">
        <v>50</v>
      </c>
      <c r="G4066" t="s">
        <v>24</v>
      </c>
      <c r="H4066" t="s">
        <v>51</v>
      </c>
      <c r="I4066" t="s">
        <v>33</v>
      </c>
      <c r="J4066" t="s">
        <v>34</v>
      </c>
      <c r="K4066">
        <v>5</v>
      </c>
      <c r="L4066">
        <v>85</v>
      </c>
      <c r="M4066">
        <v>0.2</v>
      </c>
      <c r="N4066">
        <v>340</v>
      </c>
      <c r="O4066">
        <v>80</v>
      </c>
      <c r="P4066" t="s">
        <v>85</v>
      </c>
      <c r="Q4066" t="s">
        <v>86</v>
      </c>
      <c r="R4066" t="s">
        <v>30</v>
      </c>
      <c r="S4066">
        <v>4.2</v>
      </c>
      <c r="T4066">
        <f>YEAR(tblOrders[[#This Row],[Order Date]])</f>
        <v>2025</v>
      </c>
      <c r="U4066" t="str">
        <f>TEXT(tblOrders[[#This Row],[Order Date]],"mmm-yyyy")</f>
        <v>May-2025</v>
      </c>
      <c r="V4066" s="4">
        <f>tblOrders[[#This Row],[Profit]]/tblOrders[[#This Row],[Sales Amount]]</f>
        <v>0.23529411764705882</v>
      </c>
      <c r="W4066" t="str">
        <f>VLOOKUP(tblOrders[[#This Row],[City]],CityRegion,2,0)</f>
        <v>North</v>
      </c>
      <c r="X4066" t="str">
        <f>VLOOKUP(tblOrders[[#This Row],[City]],lookups!A:C,3,0)</f>
        <v>Delhi</v>
      </c>
    </row>
    <row r="4067" spans="1:24" x14ac:dyDescent="0.25">
      <c r="A4067" t="s">
        <v>6156</v>
      </c>
      <c r="B4067" s="1">
        <v>45751</v>
      </c>
      <c r="C4067" t="s">
        <v>3521</v>
      </c>
      <c r="D4067" t="s">
        <v>21</v>
      </c>
      <c r="E4067" t="s">
        <v>60</v>
      </c>
      <c r="F4067" t="s">
        <v>61</v>
      </c>
      <c r="G4067" t="s">
        <v>62</v>
      </c>
      <c r="H4067" t="s">
        <v>63</v>
      </c>
      <c r="I4067" t="s">
        <v>84</v>
      </c>
      <c r="J4067" t="s">
        <v>27</v>
      </c>
      <c r="K4067">
        <v>4</v>
      </c>
      <c r="L4067">
        <v>45</v>
      </c>
      <c r="M4067">
        <v>0.2</v>
      </c>
      <c r="N4067">
        <v>144</v>
      </c>
      <c r="O4067">
        <v>40</v>
      </c>
      <c r="P4067" t="s">
        <v>111</v>
      </c>
      <c r="Q4067" t="s">
        <v>46</v>
      </c>
      <c r="R4067" t="s">
        <v>36</v>
      </c>
      <c r="S4067">
        <v>3.7</v>
      </c>
      <c r="T4067">
        <f>YEAR(tblOrders[[#This Row],[Order Date]])</f>
        <v>2025</v>
      </c>
      <c r="U4067" t="str">
        <f>TEXT(tblOrders[[#This Row],[Order Date]],"mmm-yyyy")</f>
        <v>Apr-2025</v>
      </c>
      <c r="V4067" s="4">
        <f>tblOrders[[#This Row],[Profit]]/tblOrders[[#This Row],[Sales Amount]]</f>
        <v>0.27777777777777779</v>
      </c>
      <c r="W4067" t="str">
        <f>VLOOKUP(tblOrders[[#This Row],[City]],CityRegion,2,0)</f>
        <v>West</v>
      </c>
      <c r="X4067" t="str">
        <f>VLOOKUP(tblOrders[[#This Row],[City]],lookups!A:C,3,0)</f>
        <v>Maharashtra</v>
      </c>
    </row>
    <row r="4068" spans="1:24" x14ac:dyDescent="0.25">
      <c r="A4068" t="s">
        <v>6157</v>
      </c>
      <c r="B4068" s="1">
        <v>45719</v>
      </c>
      <c r="C4068" t="s">
        <v>6158</v>
      </c>
      <c r="D4068" t="s">
        <v>39</v>
      </c>
      <c r="E4068" t="s">
        <v>60</v>
      </c>
      <c r="F4068" t="s">
        <v>61</v>
      </c>
      <c r="G4068" t="s">
        <v>62</v>
      </c>
      <c r="H4068" t="s">
        <v>63</v>
      </c>
      <c r="I4068" t="s">
        <v>70</v>
      </c>
      <c r="J4068" t="s">
        <v>45</v>
      </c>
      <c r="K4068">
        <v>4</v>
      </c>
      <c r="L4068">
        <v>45</v>
      </c>
      <c r="M4068">
        <v>0.1</v>
      </c>
      <c r="N4068">
        <v>162</v>
      </c>
      <c r="O4068">
        <v>58</v>
      </c>
      <c r="P4068" t="s">
        <v>28</v>
      </c>
      <c r="Q4068" t="s">
        <v>86</v>
      </c>
      <c r="R4068" t="s">
        <v>30</v>
      </c>
      <c r="S4068">
        <v>2.8</v>
      </c>
      <c r="T4068">
        <f>YEAR(tblOrders[[#This Row],[Order Date]])</f>
        <v>2025</v>
      </c>
      <c r="U4068" t="str">
        <f>TEXT(tblOrders[[#This Row],[Order Date]],"mmm-yyyy")</f>
        <v>Mar-2025</v>
      </c>
      <c r="V4068" s="4">
        <f>tblOrders[[#This Row],[Profit]]/tblOrders[[#This Row],[Sales Amount]]</f>
        <v>0.35802469135802467</v>
      </c>
      <c r="W4068" t="str">
        <f>VLOOKUP(tblOrders[[#This Row],[City]],CityRegion,2,0)</f>
        <v>South</v>
      </c>
      <c r="X4068" t="str">
        <f>VLOOKUP(tblOrders[[#This Row],[City]],lookups!A:C,3,0)</f>
        <v>Telengana</v>
      </c>
    </row>
    <row r="4069" spans="1:24" x14ac:dyDescent="0.25">
      <c r="A4069" t="s">
        <v>6159</v>
      </c>
      <c r="B4069" s="1">
        <v>45776</v>
      </c>
      <c r="C4069" t="s">
        <v>3765</v>
      </c>
      <c r="D4069" t="s">
        <v>39</v>
      </c>
      <c r="E4069" t="s">
        <v>73</v>
      </c>
      <c r="F4069" t="s">
        <v>74</v>
      </c>
      <c r="G4069" t="s">
        <v>68</v>
      </c>
      <c r="H4069" t="s">
        <v>75</v>
      </c>
      <c r="I4069" t="s">
        <v>84</v>
      </c>
      <c r="J4069" t="s">
        <v>27</v>
      </c>
      <c r="K4069">
        <v>3</v>
      </c>
      <c r="L4069">
        <v>65</v>
      </c>
      <c r="M4069">
        <v>0</v>
      </c>
      <c r="N4069">
        <v>195</v>
      </c>
      <c r="O4069">
        <v>81</v>
      </c>
      <c r="P4069" t="s">
        <v>28</v>
      </c>
      <c r="Q4069" t="s">
        <v>46</v>
      </c>
      <c r="R4069" t="s">
        <v>30</v>
      </c>
      <c r="S4069">
        <v>2.7</v>
      </c>
      <c r="T4069">
        <f>YEAR(tblOrders[[#This Row],[Order Date]])</f>
        <v>2025</v>
      </c>
      <c r="U4069" t="str">
        <f>TEXT(tblOrders[[#This Row],[Order Date]],"mmm-yyyy")</f>
        <v>Apr-2025</v>
      </c>
      <c r="V4069" s="4">
        <f>tblOrders[[#This Row],[Profit]]/tblOrders[[#This Row],[Sales Amount]]</f>
        <v>0.41538461538461541</v>
      </c>
      <c r="W4069" t="str">
        <f>VLOOKUP(tblOrders[[#This Row],[City]],CityRegion,2,0)</f>
        <v>West</v>
      </c>
      <c r="X4069" t="str">
        <f>VLOOKUP(tblOrders[[#This Row],[City]],lookups!A:C,3,0)</f>
        <v>Maharashtra</v>
      </c>
    </row>
    <row r="4070" spans="1:24" x14ac:dyDescent="0.25">
      <c r="A4070" t="s">
        <v>6160</v>
      </c>
      <c r="B4070" s="1">
        <v>45692</v>
      </c>
      <c r="C4070" t="s">
        <v>604</v>
      </c>
      <c r="D4070" t="s">
        <v>39</v>
      </c>
      <c r="E4070" t="s">
        <v>108</v>
      </c>
      <c r="F4070" t="s">
        <v>109</v>
      </c>
      <c r="G4070" t="s">
        <v>62</v>
      </c>
      <c r="H4070" t="s">
        <v>110</v>
      </c>
      <c r="I4070" t="s">
        <v>26</v>
      </c>
      <c r="J4070" t="s">
        <v>34</v>
      </c>
      <c r="K4070">
        <v>4</v>
      </c>
      <c r="L4070">
        <v>110</v>
      </c>
      <c r="M4070">
        <v>0.05</v>
      </c>
      <c r="N4070">
        <v>418</v>
      </c>
      <c r="O4070">
        <v>146</v>
      </c>
      <c r="P4070" t="s">
        <v>28</v>
      </c>
      <c r="Q4070" t="s">
        <v>35</v>
      </c>
      <c r="R4070" t="s">
        <v>30</v>
      </c>
      <c r="S4070">
        <v>2.9</v>
      </c>
      <c r="T4070">
        <f>YEAR(tblOrders[[#This Row],[Order Date]])</f>
        <v>2025</v>
      </c>
      <c r="U4070" t="str">
        <f>TEXT(tblOrders[[#This Row],[Order Date]],"mmm-yyyy")</f>
        <v>Feb-2025</v>
      </c>
      <c r="V4070" s="4">
        <f>tblOrders[[#This Row],[Profit]]/tblOrders[[#This Row],[Sales Amount]]</f>
        <v>0.34928229665071769</v>
      </c>
      <c r="W4070" t="str">
        <f>VLOOKUP(tblOrders[[#This Row],[City]],CityRegion,2,0)</f>
        <v>South</v>
      </c>
      <c r="X4070" t="str">
        <f>VLOOKUP(tblOrders[[#This Row],[City]],lookups!A:C,3,0)</f>
        <v>Karnataka</v>
      </c>
    </row>
    <row r="4071" spans="1:24" x14ac:dyDescent="0.25">
      <c r="A4071" t="s">
        <v>6161</v>
      </c>
      <c r="B4071" s="1">
        <v>45949</v>
      </c>
      <c r="C4071" t="s">
        <v>4803</v>
      </c>
      <c r="D4071" t="s">
        <v>21</v>
      </c>
      <c r="E4071" t="s">
        <v>114</v>
      </c>
      <c r="F4071" t="s">
        <v>115</v>
      </c>
      <c r="G4071" t="s">
        <v>42</v>
      </c>
      <c r="H4071" t="s">
        <v>116</v>
      </c>
      <c r="I4071" t="s">
        <v>130</v>
      </c>
      <c r="J4071" t="s">
        <v>27</v>
      </c>
      <c r="K4071">
        <v>4</v>
      </c>
      <c r="L4071">
        <v>12</v>
      </c>
      <c r="M4071">
        <v>0.1</v>
      </c>
      <c r="N4071">
        <v>43.2</v>
      </c>
      <c r="O4071">
        <v>19.2</v>
      </c>
      <c r="P4071" t="s">
        <v>28</v>
      </c>
      <c r="Q4071" t="s">
        <v>46</v>
      </c>
      <c r="R4071" t="s">
        <v>36</v>
      </c>
      <c r="S4071">
        <v>3.6</v>
      </c>
      <c r="T4071">
        <f>YEAR(tblOrders[[#This Row],[Order Date]])</f>
        <v>2025</v>
      </c>
      <c r="U4071" t="str">
        <f>TEXT(tblOrders[[#This Row],[Order Date]],"mmm-yyyy")</f>
        <v>Oct-2025</v>
      </c>
      <c r="V4071" s="4">
        <f>tblOrders[[#This Row],[Profit]]/tblOrders[[#This Row],[Sales Amount]]</f>
        <v>0.44444444444444442</v>
      </c>
      <c r="W4071" t="str">
        <f>VLOOKUP(tblOrders[[#This Row],[City]],CityRegion,2,0)</f>
        <v>West</v>
      </c>
      <c r="X4071" t="str">
        <f>VLOOKUP(tblOrders[[#This Row],[City]],lookups!A:C,3,0)</f>
        <v>Maharashtra</v>
      </c>
    </row>
    <row r="4072" spans="1:24" x14ac:dyDescent="0.25">
      <c r="A4072" t="s">
        <v>6162</v>
      </c>
      <c r="B4072" s="1">
        <v>45801</v>
      </c>
      <c r="C4072" t="s">
        <v>1575</v>
      </c>
      <c r="D4072" t="s">
        <v>21</v>
      </c>
      <c r="E4072" t="s">
        <v>55</v>
      </c>
      <c r="F4072" t="s">
        <v>56</v>
      </c>
      <c r="G4072" t="s">
        <v>24</v>
      </c>
      <c r="H4072" t="s">
        <v>51</v>
      </c>
      <c r="I4072" t="s">
        <v>26</v>
      </c>
      <c r="J4072" t="s">
        <v>27</v>
      </c>
      <c r="K4072">
        <v>4</v>
      </c>
      <c r="L4072">
        <v>42</v>
      </c>
      <c r="M4072">
        <v>0.15</v>
      </c>
      <c r="N4072">
        <v>142.80000000000001</v>
      </c>
      <c r="O4072">
        <v>46.8</v>
      </c>
      <c r="P4072" t="s">
        <v>28</v>
      </c>
      <c r="Q4072" t="s">
        <v>46</v>
      </c>
      <c r="R4072" t="s">
        <v>36</v>
      </c>
      <c r="S4072">
        <v>4.3</v>
      </c>
      <c r="T4072">
        <f>YEAR(tblOrders[[#This Row],[Order Date]])</f>
        <v>2025</v>
      </c>
      <c r="U4072" t="str">
        <f>TEXT(tblOrders[[#This Row],[Order Date]],"mmm-yyyy")</f>
        <v>May-2025</v>
      </c>
      <c r="V4072" s="4">
        <f>tblOrders[[#This Row],[Profit]]/tblOrders[[#This Row],[Sales Amount]]</f>
        <v>0.32773109243697474</v>
      </c>
      <c r="W4072" t="str">
        <f>VLOOKUP(tblOrders[[#This Row],[City]],CityRegion,2,0)</f>
        <v>South</v>
      </c>
      <c r="X4072" t="str">
        <f>VLOOKUP(tblOrders[[#This Row],[City]],lookups!A:C,3,0)</f>
        <v>Karnataka</v>
      </c>
    </row>
    <row r="4073" spans="1:24" x14ac:dyDescent="0.25">
      <c r="A4073" t="s">
        <v>6163</v>
      </c>
      <c r="B4073" s="1">
        <v>45882</v>
      </c>
      <c r="C4073" t="s">
        <v>156</v>
      </c>
      <c r="D4073" t="s">
        <v>39</v>
      </c>
      <c r="E4073" t="s">
        <v>40</v>
      </c>
      <c r="F4073" t="s">
        <v>41</v>
      </c>
      <c r="G4073" t="s">
        <v>42</v>
      </c>
      <c r="H4073" t="s">
        <v>43</v>
      </c>
      <c r="I4073" t="s">
        <v>84</v>
      </c>
      <c r="J4073" t="s">
        <v>27</v>
      </c>
      <c r="K4073">
        <v>3</v>
      </c>
      <c r="L4073">
        <v>18</v>
      </c>
      <c r="M4073">
        <v>0.2</v>
      </c>
      <c r="N4073">
        <v>43.2</v>
      </c>
      <c r="O4073">
        <v>16.2</v>
      </c>
      <c r="P4073" t="s">
        <v>111</v>
      </c>
      <c r="Q4073" t="s">
        <v>91</v>
      </c>
      <c r="R4073" t="s">
        <v>123</v>
      </c>
      <c r="S4073">
        <v>2.5</v>
      </c>
      <c r="T4073">
        <f>YEAR(tblOrders[[#This Row],[Order Date]])</f>
        <v>2025</v>
      </c>
      <c r="U4073" t="str">
        <f>TEXT(tblOrders[[#This Row],[Order Date]],"mmm-yyyy")</f>
        <v>Aug-2025</v>
      </c>
      <c r="V4073" s="4">
        <f>tblOrders[[#This Row],[Profit]]/tblOrders[[#This Row],[Sales Amount]]</f>
        <v>0.37499999999999994</v>
      </c>
      <c r="W4073" t="str">
        <f>VLOOKUP(tblOrders[[#This Row],[City]],CityRegion,2,0)</f>
        <v>West</v>
      </c>
      <c r="X4073" t="str">
        <f>VLOOKUP(tblOrders[[#This Row],[City]],lookups!A:C,3,0)</f>
        <v>Maharashtra</v>
      </c>
    </row>
    <row r="4074" spans="1:24" x14ac:dyDescent="0.25">
      <c r="A4074" t="s">
        <v>6164</v>
      </c>
      <c r="B4074" s="1">
        <v>45687</v>
      </c>
      <c r="C4074" t="s">
        <v>4050</v>
      </c>
      <c r="D4074" t="s">
        <v>21</v>
      </c>
      <c r="E4074" t="s">
        <v>114</v>
      </c>
      <c r="F4074" t="s">
        <v>115</v>
      </c>
      <c r="G4074" t="s">
        <v>42</v>
      </c>
      <c r="H4074" t="s">
        <v>116</v>
      </c>
      <c r="I4074" t="s">
        <v>26</v>
      </c>
      <c r="J4074" t="s">
        <v>27</v>
      </c>
      <c r="K4074">
        <v>1</v>
      </c>
      <c r="L4074">
        <v>12</v>
      </c>
      <c r="M4074">
        <v>0</v>
      </c>
      <c r="N4074">
        <v>12</v>
      </c>
      <c r="O4074">
        <v>6</v>
      </c>
      <c r="P4074" t="s">
        <v>111</v>
      </c>
      <c r="Q4074" t="s">
        <v>35</v>
      </c>
      <c r="R4074" t="s">
        <v>36</v>
      </c>
      <c r="S4074">
        <v>2.9</v>
      </c>
      <c r="T4074">
        <f>YEAR(tblOrders[[#This Row],[Order Date]])</f>
        <v>2025</v>
      </c>
      <c r="U4074" t="str">
        <f>TEXT(tblOrders[[#This Row],[Order Date]],"mmm-yyyy")</f>
        <v>Jan-2025</v>
      </c>
      <c r="V4074" s="4">
        <f>tblOrders[[#This Row],[Profit]]/tblOrders[[#This Row],[Sales Amount]]</f>
        <v>0.5</v>
      </c>
      <c r="W4074" t="str">
        <f>VLOOKUP(tblOrders[[#This Row],[City]],CityRegion,2,0)</f>
        <v>South</v>
      </c>
      <c r="X4074" t="str">
        <f>VLOOKUP(tblOrders[[#This Row],[City]],lookups!A:C,3,0)</f>
        <v>Karnataka</v>
      </c>
    </row>
    <row r="4075" spans="1:24" x14ac:dyDescent="0.25">
      <c r="A4075" t="s">
        <v>6165</v>
      </c>
      <c r="B4075" s="1">
        <v>45675</v>
      </c>
      <c r="C4075" t="s">
        <v>2674</v>
      </c>
      <c r="D4075" t="s">
        <v>39</v>
      </c>
      <c r="E4075" t="s">
        <v>73</v>
      </c>
      <c r="F4075" t="s">
        <v>74</v>
      </c>
      <c r="G4075" t="s">
        <v>68</v>
      </c>
      <c r="H4075" t="s">
        <v>75</v>
      </c>
      <c r="I4075" t="s">
        <v>33</v>
      </c>
      <c r="J4075" t="s">
        <v>27</v>
      </c>
      <c r="K4075">
        <v>1</v>
      </c>
      <c r="L4075">
        <v>65</v>
      </c>
      <c r="M4075">
        <v>0.05</v>
      </c>
      <c r="N4075">
        <v>61.75</v>
      </c>
      <c r="O4075">
        <v>23.75</v>
      </c>
      <c r="P4075" t="s">
        <v>148</v>
      </c>
      <c r="Q4075" t="s">
        <v>29</v>
      </c>
      <c r="R4075" t="s">
        <v>36</v>
      </c>
      <c r="S4075">
        <v>3.5</v>
      </c>
      <c r="T4075">
        <f>YEAR(tblOrders[[#This Row],[Order Date]])</f>
        <v>2025</v>
      </c>
      <c r="U4075" t="str">
        <f>TEXT(tblOrders[[#This Row],[Order Date]],"mmm-yyyy")</f>
        <v>Jan-2025</v>
      </c>
      <c r="V4075" s="4">
        <f>tblOrders[[#This Row],[Profit]]/tblOrders[[#This Row],[Sales Amount]]</f>
        <v>0.38461538461538464</v>
      </c>
      <c r="W4075" t="str">
        <f>VLOOKUP(tblOrders[[#This Row],[City]],CityRegion,2,0)</f>
        <v>North</v>
      </c>
      <c r="X4075" t="str">
        <f>VLOOKUP(tblOrders[[#This Row],[City]],lookups!A:C,3,0)</f>
        <v>Delhi</v>
      </c>
    </row>
    <row r="4076" spans="1:24" x14ac:dyDescent="0.25">
      <c r="A4076" t="s">
        <v>6166</v>
      </c>
      <c r="B4076" s="1">
        <v>45841</v>
      </c>
      <c r="C4076" t="s">
        <v>4014</v>
      </c>
      <c r="D4076" t="s">
        <v>39</v>
      </c>
      <c r="E4076" t="s">
        <v>114</v>
      </c>
      <c r="F4076" t="s">
        <v>115</v>
      </c>
      <c r="G4076" t="s">
        <v>42</v>
      </c>
      <c r="H4076" t="s">
        <v>116</v>
      </c>
      <c r="I4076" t="s">
        <v>76</v>
      </c>
      <c r="J4076" t="s">
        <v>34</v>
      </c>
      <c r="K4076">
        <v>4</v>
      </c>
      <c r="L4076">
        <v>12</v>
      </c>
      <c r="M4076">
        <v>0</v>
      </c>
      <c r="N4076">
        <v>48</v>
      </c>
      <c r="O4076">
        <v>24</v>
      </c>
      <c r="P4076" t="s">
        <v>111</v>
      </c>
      <c r="Q4076" t="s">
        <v>29</v>
      </c>
      <c r="R4076" t="s">
        <v>36</v>
      </c>
      <c r="S4076">
        <v>4.9000000000000004</v>
      </c>
      <c r="T4076">
        <f>YEAR(tblOrders[[#This Row],[Order Date]])</f>
        <v>2025</v>
      </c>
      <c r="U4076" t="str">
        <f>TEXT(tblOrders[[#This Row],[Order Date]],"mmm-yyyy")</f>
        <v>Jul-2025</v>
      </c>
      <c r="V4076" s="4">
        <f>tblOrders[[#This Row],[Profit]]/tblOrders[[#This Row],[Sales Amount]]</f>
        <v>0.5</v>
      </c>
      <c r="W4076" t="str">
        <f>VLOOKUP(tblOrders[[#This Row],[City]],CityRegion,2,0)</f>
        <v>South</v>
      </c>
      <c r="X4076" t="str">
        <f>VLOOKUP(tblOrders[[#This Row],[City]],lookups!A:C,3,0)</f>
        <v>Kerala</v>
      </c>
    </row>
    <row r="4077" spans="1:24" x14ac:dyDescent="0.25">
      <c r="A4077" t="s">
        <v>6167</v>
      </c>
      <c r="B4077" s="1">
        <v>45905</v>
      </c>
      <c r="C4077" t="s">
        <v>6168</v>
      </c>
      <c r="D4077" t="s">
        <v>21</v>
      </c>
      <c r="E4077" t="s">
        <v>79</v>
      </c>
      <c r="F4077" t="s">
        <v>80</v>
      </c>
      <c r="G4077" t="s">
        <v>68</v>
      </c>
      <c r="H4077" t="s">
        <v>81</v>
      </c>
      <c r="I4077" t="s">
        <v>139</v>
      </c>
      <c r="J4077" t="s">
        <v>27</v>
      </c>
      <c r="K4077">
        <v>1</v>
      </c>
      <c r="L4077">
        <v>799</v>
      </c>
      <c r="M4077">
        <v>0</v>
      </c>
      <c r="N4077">
        <v>799</v>
      </c>
      <c r="O4077">
        <v>179</v>
      </c>
      <c r="P4077" t="s">
        <v>28</v>
      </c>
      <c r="Q4077" t="s">
        <v>29</v>
      </c>
      <c r="R4077" t="s">
        <v>36</v>
      </c>
      <c r="S4077">
        <v>3.7</v>
      </c>
      <c r="T4077">
        <f>YEAR(tblOrders[[#This Row],[Order Date]])</f>
        <v>2025</v>
      </c>
      <c r="U4077" t="str">
        <f>TEXT(tblOrders[[#This Row],[Order Date]],"mmm-yyyy")</f>
        <v>Sep-2025</v>
      </c>
      <c r="V4077" s="4">
        <f>tblOrders[[#This Row],[Profit]]/tblOrders[[#This Row],[Sales Amount]]</f>
        <v>0.22403003754693368</v>
      </c>
      <c r="W4077" t="str">
        <f>VLOOKUP(tblOrders[[#This Row],[City]],CityRegion,2,0)</f>
        <v>South</v>
      </c>
      <c r="X4077" t="str">
        <f>VLOOKUP(tblOrders[[#This Row],[City]],lookups!A:C,3,0)</f>
        <v>Tamil Nadu</v>
      </c>
    </row>
    <row r="4078" spans="1:24" x14ac:dyDescent="0.25">
      <c r="A4078" t="s">
        <v>6169</v>
      </c>
      <c r="B4078" s="1">
        <v>45937</v>
      </c>
      <c r="C4078" t="s">
        <v>2021</v>
      </c>
      <c r="D4078" t="s">
        <v>21</v>
      </c>
      <c r="E4078" t="s">
        <v>114</v>
      </c>
      <c r="F4078" t="s">
        <v>115</v>
      </c>
      <c r="G4078" t="s">
        <v>42</v>
      </c>
      <c r="H4078" t="s">
        <v>116</v>
      </c>
      <c r="I4078" t="s">
        <v>84</v>
      </c>
      <c r="J4078" t="s">
        <v>27</v>
      </c>
      <c r="K4078">
        <v>1</v>
      </c>
      <c r="L4078">
        <v>12</v>
      </c>
      <c r="M4078">
        <v>0.05</v>
      </c>
      <c r="N4078">
        <v>11.4</v>
      </c>
      <c r="O4078">
        <v>5.4</v>
      </c>
      <c r="P4078" t="s">
        <v>28</v>
      </c>
      <c r="Q4078" t="s">
        <v>29</v>
      </c>
      <c r="R4078" t="s">
        <v>36</v>
      </c>
      <c r="S4078">
        <v>3.3</v>
      </c>
      <c r="T4078">
        <f>YEAR(tblOrders[[#This Row],[Order Date]])</f>
        <v>2025</v>
      </c>
      <c r="U4078" t="str">
        <f>TEXT(tblOrders[[#This Row],[Order Date]],"mmm-yyyy")</f>
        <v>Oct-2025</v>
      </c>
      <c r="V4078" s="4">
        <f>tblOrders[[#This Row],[Profit]]/tblOrders[[#This Row],[Sales Amount]]</f>
        <v>0.47368421052631582</v>
      </c>
      <c r="W4078" t="str">
        <f>VLOOKUP(tblOrders[[#This Row],[City]],CityRegion,2,0)</f>
        <v>West</v>
      </c>
      <c r="X4078" t="str">
        <f>VLOOKUP(tblOrders[[#This Row],[City]],lookups!A:C,3,0)</f>
        <v>Maharashtra</v>
      </c>
    </row>
    <row r="4079" spans="1:24" x14ac:dyDescent="0.25">
      <c r="A4079" t="s">
        <v>6170</v>
      </c>
      <c r="B4079" s="1">
        <v>45819</v>
      </c>
      <c r="C4079" t="s">
        <v>4794</v>
      </c>
      <c r="D4079" t="s">
        <v>21</v>
      </c>
      <c r="E4079" t="s">
        <v>49</v>
      </c>
      <c r="F4079" t="s">
        <v>50</v>
      </c>
      <c r="G4079" t="s">
        <v>24</v>
      </c>
      <c r="H4079" t="s">
        <v>51</v>
      </c>
      <c r="I4079" t="s">
        <v>57</v>
      </c>
      <c r="J4079" t="s">
        <v>27</v>
      </c>
      <c r="K4079">
        <v>5</v>
      </c>
      <c r="L4079">
        <v>85</v>
      </c>
      <c r="M4079">
        <v>0</v>
      </c>
      <c r="N4079">
        <v>425</v>
      </c>
      <c r="O4079">
        <v>165</v>
      </c>
      <c r="P4079" t="s">
        <v>28</v>
      </c>
      <c r="Q4079" t="s">
        <v>91</v>
      </c>
      <c r="R4079" t="s">
        <v>30</v>
      </c>
      <c r="S4079">
        <v>3.5</v>
      </c>
      <c r="T4079">
        <f>YEAR(tblOrders[[#This Row],[Order Date]])</f>
        <v>2025</v>
      </c>
      <c r="U4079" t="str">
        <f>TEXT(tblOrders[[#This Row],[Order Date]],"mmm-yyyy")</f>
        <v>Jun-2025</v>
      </c>
      <c r="V4079" s="4">
        <f>tblOrders[[#This Row],[Profit]]/tblOrders[[#This Row],[Sales Amount]]</f>
        <v>0.38823529411764707</v>
      </c>
      <c r="W4079" t="str">
        <f>VLOOKUP(tblOrders[[#This Row],[City]],CityRegion,2,0)</f>
        <v>South</v>
      </c>
      <c r="X4079" t="str">
        <f>VLOOKUP(tblOrders[[#This Row],[City]],lookups!A:C,3,0)</f>
        <v>Kerala</v>
      </c>
    </row>
    <row r="4080" spans="1:24" x14ac:dyDescent="0.25">
      <c r="A4080" t="s">
        <v>6171</v>
      </c>
      <c r="B4080" s="1">
        <v>45880</v>
      </c>
      <c r="C4080" t="s">
        <v>1534</v>
      </c>
      <c r="D4080" t="s">
        <v>21</v>
      </c>
      <c r="E4080" t="s">
        <v>40</v>
      </c>
      <c r="F4080" t="s">
        <v>41</v>
      </c>
      <c r="G4080" t="s">
        <v>42</v>
      </c>
      <c r="H4080" t="s">
        <v>43</v>
      </c>
      <c r="I4080" t="s">
        <v>26</v>
      </c>
      <c r="J4080" t="s">
        <v>45</v>
      </c>
      <c r="K4080">
        <v>1</v>
      </c>
      <c r="L4080">
        <v>18</v>
      </c>
      <c r="M4080">
        <v>0</v>
      </c>
      <c r="N4080">
        <v>18</v>
      </c>
      <c r="O4080">
        <v>9</v>
      </c>
      <c r="P4080" t="s">
        <v>28</v>
      </c>
      <c r="Q4080" t="s">
        <v>91</v>
      </c>
      <c r="R4080" t="s">
        <v>36</v>
      </c>
      <c r="S4080">
        <v>3.8</v>
      </c>
      <c r="T4080">
        <f>YEAR(tblOrders[[#This Row],[Order Date]])</f>
        <v>2025</v>
      </c>
      <c r="U4080" t="str">
        <f>TEXT(tblOrders[[#This Row],[Order Date]],"mmm-yyyy")</f>
        <v>Aug-2025</v>
      </c>
      <c r="V4080" s="4">
        <f>tblOrders[[#This Row],[Profit]]/tblOrders[[#This Row],[Sales Amount]]</f>
        <v>0.5</v>
      </c>
      <c r="W4080" t="str">
        <f>VLOOKUP(tblOrders[[#This Row],[City]],CityRegion,2,0)</f>
        <v>South</v>
      </c>
      <c r="X4080" t="str">
        <f>VLOOKUP(tblOrders[[#This Row],[City]],lookups!A:C,3,0)</f>
        <v>Karnataka</v>
      </c>
    </row>
    <row r="4081" spans="1:24" x14ac:dyDescent="0.25">
      <c r="A4081" t="s">
        <v>6172</v>
      </c>
      <c r="B4081" s="1">
        <v>46008</v>
      </c>
      <c r="C4081" t="s">
        <v>1061</v>
      </c>
      <c r="D4081" t="s">
        <v>21</v>
      </c>
      <c r="E4081" t="s">
        <v>55</v>
      </c>
      <c r="F4081" t="s">
        <v>56</v>
      </c>
      <c r="G4081" t="s">
        <v>24</v>
      </c>
      <c r="H4081" t="s">
        <v>51</v>
      </c>
      <c r="I4081" t="s">
        <v>130</v>
      </c>
      <c r="J4081" t="s">
        <v>34</v>
      </c>
      <c r="K4081">
        <v>1</v>
      </c>
      <c r="L4081">
        <v>42</v>
      </c>
      <c r="M4081">
        <v>0.1</v>
      </c>
      <c r="N4081">
        <v>37.799999999999997</v>
      </c>
      <c r="O4081">
        <v>13.8</v>
      </c>
      <c r="P4081" t="s">
        <v>28</v>
      </c>
      <c r="Q4081" t="s">
        <v>29</v>
      </c>
      <c r="R4081" t="s">
        <v>36</v>
      </c>
      <c r="S4081">
        <v>3</v>
      </c>
      <c r="T4081">
        <f>YEAR(tblOrders[[#This Row],[Order Date]])</f>
        <v>2025</v>
      </c>
      <c r="U4081" t="str">
        <f>TEXT(tblOrders[[#This Row],[Order Date]],"mmm-yyyy")</f>
        <v>Dec-2025</v>
      </c>
      <c r="V4081" s="4">
        <f>tblOrders[[#This Row],[Profit]]/tblOrders[[#This Row],[Sales Amount]]</f>
        <v>0.36507936507936511</v>
      </c>
      <c r="W4081" t="str">
        <f>VLOOKUP(tblOrders[[#This Row],[City]],CityRegion,2,0)</f>
        <v>West</v>
      </c>
      <c r="X4081" t="str">
        <f>VLOOKUP(tblOrders[[#This Row],[City]],lookups!A:C,3,0)</f>
        <v>Maharashtra</v>
      </c>
    </row>
    <row r="4082" spans="1:24" x14ac:dyDescent="0.25">
      <c r="A4082" t="s">
        <v>6173</v>
      </c>
      <c r="B4082" s="1">
        <v>46016</v>
      </c>
      <c r="C4082" t="s">
        <v>6174</v>
      </c>
      <c r="D4082" t="s">
        <v>21</v>
      </c>
      <c r="E4082" t="s">
        <v>101</v>
      </c>
      <c r="F4082" t="s">
        <v>102</v>
      </c>
      <c r="G4082" t="s">
        <v>24</v>
      </c>
      <c r="H4082" t="s">
        <v>103</v>
      </c>
      <c r="I4082" t="s">
        <v>26</v>
      </c>
      <c r="J4082" t="s">
        <v>34</v>
      </c>
      <c r="K4082">
        <v>5</v>
      </c>
      <c r="L4082">
        <v>120</v>
      </c>
      <c r="M4082">
        <v>0.2</v>
      </c>
      <c r="N4082">
        <v>480</v>
      </c>
      <c r="O4082">
        <v>90</v>
      </c>
      <c r="P4082" t="s">
        <v>28</v>
      </c>
      <c r="Q4082" t="s">
        <v>46</v>
      </c>
      <c r="R4082" t="s">
        <v>30</v>
      </c>
      <c r="S4082">
        <v>3.3</v>
      </c>
      <c r="T4082">
        <f>YEAR(tblOrders[[#This Row],[Order Date]])</f>
        <v>2025</v>
      </c>
      <c r="U4082" t="str">
        <f>TEXT(tblOrders[[#This Row],[Order Date]],"mmm-yyyy")</f>
        <v>Dec-2025</v>
      </c>
      <c r="V4082" s="4">
        <f>tblOrders[[#This Row],[Profit]]/tblOrders[[#This Row],[Sales Amount]]</f>
        <v>0.1875</v>
      </c>
      <c r="W4082" t="str">
        <f>VLOOKUP(tblOrders[[#This Row],[City]],CityRegion,2,0)</f>
        <v>South</v>
      </c>
      <c r="X4082" t="str">
        <f>VLOOKUP(tblOrders[[#This Row],[City]],lookups!A:C,3,0)</f>
        <v>Karnataka</v>
      </c>
    </row>
    <row r="4083" spans="1:24" x14ac:dyDescent="0.25">
      <c r="A4083" t="s">
        <v>6175</v>
      </c>
      <c r="B4083" s="1">
        <v>46005</v>
      </c>
      <c r="C4083" t="s">
        <v>5023</v>
      </c>
      <c r="D4083" t="s">
        <v>39</v>
      </c>
      <c r="E4083" t="s">
        <v>40</v>
      </c>
      <c r="F4083" t="s">
        <v>41</v>
      </c>
      <c r="G4083" t="s">
        <v>42</v>
      </c>
      <c r="H4083" t="s">
        <v>43</v>
      </c>
      <c r="I4083" t="s">
        <v>57</v>
      </c>
      <c r="J4083" t="s">
        <v>34</v>
      </c>
      <c r="K4083">
        <v>3</v>
      </c>
      <c r="L4083">
        <v>18</v>
      </c>
      <c r="M4083">
        <v>0.15</v>
      </c>
      <c r="N4083">
        <v>45.9</v>
      </c>
      <c r="O4083">
        <v>18.899999999999999</v>
      </c>
      <c r="P4083" t="s">
        <v>28</v>
      </c>
      <c r="Q4083" t="s">
        <v>46</v>
      </c>
      <c r="R4083" t="s">
        <v>36</v>
      </c>
      <c r="S4083">
        <v>3.5</v>
      </c>
      <c r="T4083">
        <f>YEAR(tblOrders[[#This Row],[Order Date]])</f>
        <v>2025</v>
      </c>
      <c r="U4083" t="str">
        <f>TEXT(tblOrders[[#This Row],[Order Date]],"mmm-yyyy")</f>
        <v>Dec-2025</v>
      </c>
      <c r="V4083" s="4">
        <f>tblOrders[[#This Row],[Profit]]/tblOrders[[#This Row],[Sales Amount]]</f>
        <v>0.41176470588235292</v>
      </c>
      <c r="W4083" t="str">
        <f>VLOOKUP(tblOrders[[#This Row],[City]],CityRegion,2,0)</f>
        <v>South</v>
      </c>
      <c r="X4083" t="str">
        <f>VLOOKUP(tblOrders[[#This Row],[City]],lookups!A:C,3,0)</f>
        <v>Kerala</v>
      </c>
    </row>
    <row r="4084" spans="1:24" x14ac:dyDescent="0.25">
      <c r="A4084" t="s">
        <v>6176</v>
      </c>
      <c r="B4084" s="1">
        <v>45929</v>
      </c>
      <c r="C4084" t="s">
        <v>4974</v>
      </c>
      <c r="D4084" t="s">
        <v>21</v>
      </c>
      <c r="E4084" t="s">
        <v>66</v>
      </c>
      <c r="F4084" t="s">
        <v>67</v>
      </c>
      <c r="G4084" t="s">
        <v>68</v>
      </c>
      <c r="H4084" t="s">
        <v>69</v>
      </c>
      <c r="I4084" t="s">
        <v>26</v>
      </c>
      <c r="J4084" t="s">
        <v>27</v>
      </c>
      <c r="K4084">
        <v>5</v>
      </c>
      <c r="L4084">
        <v>149</v>
      </c>
      <c r="M4084">
        <v>0</v>
      </c>
      <c r="N4084">
        <v>745</v>
      </c>
      <c r="O4084">
        <v>270</v>
      </c>
      <c r="P4084" t="s">
        <v>28</v>
      </c>
      <c r="Q4084" t="s">
        <v>35</v>
      </c>
      <c r="R4084" t="s">
        <v>36</v>
      </c>
      <c r="S4084">
        <v>2.8</v>
      </c>
      <c r="T4084">
        <f>YEAR(tblOrders[[#This Row],[Order Date]])</f>
        <v>2025</v>
      </c>
      <c r="U4084" t="str">
        <f>TEXT(tblOrders[[#This Row],[Order Date]],"mmm-yyyy")</f>
        <v>Sep-2025</v>
      </c>
      <c r="V4084" s="4">
        <f>tblOrders[[#This Row],[Profit]]/tblOrders[[#This Row],[Sales Amount]]</f>
        <v>0.36241610738255031</v>
      </c>
      <c r="W4084" t="str">
        <f>VLOOKUP(tblOrders[[#This Row],[City]],CityRegion,2,0)</f>
        <v>South</v>
      </c>
      <c r="X4084" t="str">
        <f>VLOOKUP(tblOrders[[#This Row],[City]],lookups!A:C,3,0)</f>
        <v>Karnataka</v>
      </c>
    </row>
    <row r="4085" spans="1:24" x14ac:dyDescent="0.25">
      <c r="A4085" t="s">
        <v>6177</v>
      </c>
      <c r="B4085" s="1">
        <v>45897</v>
      </c>
      <c r="C4085" t="s">
        <v>6178</v>
      </c>
      <c r="D4085" t="s">
        <v>21</v>
      </c>
      <c r="E4085" t="s">
        <v>73</v>
      </c>
      <c r="F4085" t="s">
        <v>74</v>
      </c>
      <c r="G4085" t="s">
        <v>68</v>
      </c>
      <c r="H4085" t="s">
        <v>75</v>
      </c>
      <c r="I4085" t="s">
        <v>52</v>
      </c>
      <c r="J4085" t="s">
        <v>34</v>
      </c>
      <c r="K4085">
        <v>2</v>
      </c>
      <c r="L4085">
        <v>65</v>
      </c>
      <c r="M4085">
        <v>0.15</v>
      </c>
      <c r="N4085">
        <v>110.5</v>
      </c>
      <c r="O4085">
        <v>34.5</v>
      </c>
      <c r="P4085" t="s">
        <v>28</v>
      </c>
      <c r="Q4085" t="s">
        <v>46</v>
      </c>
      <c r="R4085" t="s">
        <v>36</v>
      </c>
      <c r="S4085">
        <v>3.7</v>
      </c>
      <c r="T4085">
        <f>YEAR(tblOrders[[#This Row],[Order Date]])</f>
        <v>2025</v>
      </c>
      <c r="U4085" t="str">
        <f>TEXT(tblOrders[[#This Row],[Order Date]],"mmm-yyyy")</f>
        <v>Aug-2025</v>
      </c>
      <c r="V4085" s="4">
        <f>tblOrders[[#This Row],[Profit]]/tblOrders[[#This Row],[Sales Amount]]</f>
        <v>0.31221719457013575</v>
      </c>
      <c r="W4085" t="str">
        <f>VLOOKUP(tblOrders[[#This Row],[City]],CityRegion,2,0)</f>
        <v>South</v>
      </c>
      <c r="X4085" t="str">
        <f>VLOOKUP(tblOrders[[#This Row],[City]],lookups!A:C,3,0)</f>
        <v>Kerala</v>
      </c>
    </row>
    <row r="4086" spans="1:24" x14ac:dyDescent="0.25">
      <c r="A4086" t="s">
        <v>6179</v>
      </c>
      <c r="B4086" s="1">
        <v>45990</v>
      </c>
      <c r="C4086" t="s">
        <v>6180</v>
      </c>
      <c r="D4086" t="s">
        <v>21</v>
      </c>
      <c r="E4086" t="s">
        <v>114</v>
      </c>
      <c r="F4086" t="s">
        <v>115</v>
      </c>
      <c r="G4086" t="s">
        <v>42</v>
      </c>
      <c r="H4086" t="s">
        <v>116</v>
      </c>
      <c r="I4086" t="s">
        <v>33</v>
      </c>
      <c r="J4086" t="s">
        <v>45</v>
      </c>
      <c r="K4086">
        <v>3</v>
      </c>
      <c r="L4086">
        <v>12</v>
      </c>
      <c r="M4086">
        <v>0.1</v>
      </c>
      <c r="N4086">
        <v>32.4</v>
      </c>
      <c r="O4086">
        <v>14.4</v>
      </c>
      <c r="P4086" t="s">
        <v>28</v>
      </c>
      <c r="Q4086" t="s">
        <v>46</v>
      </c>
      <c r="R4086" t="s">
        <v>36</v>
      </c>
      <c r="S4086">
        <v>4</v>
      </c>
      <c r="T4086">
        <f>YEAR(tblOrders[[#This Row],[Order Date]])</f>
        <v>2025</v>
      </c>
      <c r="U4086" t="str">
        <f>TEXT(tblOrders[[#This Row],[Order Date]],"mmm-yyyy")</f>
        <v>Nov-2025</v>
      </c>
      <c r="V4086" s="4">
        <f>tblOrders[[#This Row],[Profit]]/tblOrders[[#This Row],[Sales Amount]]</f>
        <v>0.44444444444444448</v>
      </c>
      <c r="W4086" t="str">
        <f>VLOOKUP(tblOrders[[#This Row],[City]],CityRegion,2,0)</f>
        <v>North</v>
      </c>
      <c r="X4086" t="str">
        <f>VLOOKUP(tblOrders[[#This Row],[City]],lookups!A:C,3,0)</f>
        <v>Delhi</v>
      </c>
    </row>
    <row r="4087" spans="1:24" x14ac:dyDescent="0.25">
      <c r="A4087" t="s">
        <v>6181</v>
      </c>
      <c r="B4087" s="1">
        <v>45800</v>
      </c>
      <c r="C4087" t="s">
        <v>6182</v>
      </c>
      <c r="D4087" t="s">
        <v>21</v>
      </c>
      <c r="E4087" t="s">
        <v>55</v>
      </c>
      <c r="F4087" t="s">
        <v>56</v>
      </c>
      <c r="G4087" t="s">
        <v>24</v>
      </c>
      <c r="H4087" t="s">
        <v>51</v>
      </c>
      <c r="I4087" t="s">
        <v>84</v>
      </c>
      <c r="J4087" t="s">
        <v>27</v>
      </c>
      <c r="K4087">
        <v>3</v>
      </c>
      <c r="L4087">
        <v>42</v>
      </c>
      <c r="M4087">
        <v>0.1</v>
      </c>
      <c r="N4087">
        <v>113.4</v>
      </c>
      <c r="O4087">
        <v>41.4</v>
      </c>
      <c r="P4087" t="s">
        <v>28</v>
      </c>
      <c r="Q4087" t="s">
        <v>35</v>
      </c>
      <c r="R4087" t="s">
        <v>36</v>
      </c>
      <c r="S4087">
        <v>4.3</v>
      </c>
      <c r="T4087">
        <f>YEAR(tblOrders[[#This Row],[Order Date]])</f>
        <v>2025</v>
      </c>
      <c r="U4087" t="str">
        <f>TEXT(tblOrders[[#This Row],[Order Date]],"mmm-yyyy")</f>
        <v>May-2025</v>
      </c>
      <c r="V4087" s="4">
        <f>tblOrders[[#This Row],[Profit]]/tblOrders[[#This Row],[Sales Amount]]</f>
        <v>0.36507936507936506</v>
      </c>
      <c r="W4087" t="str">
        <f>VLOOKUP(tblOrders[[#This Row],[City]],CityRegion,2,0)</f>
        <v>West</v>
      </c>
      <c r="X4087" t="str">
        <f>VLOOKUP(tblOrders[[#This Row],[City]],lookups!A:C,3,0)</f>
        <v>Maharashtra</v>
      </c>
    </row>
    <row r="4088" spans="1:24" x14ac:dyDescent="0.25">
      <c r="A4088" t="s">
        <v>6183</v>
      </c>
      <c r="B4088" s="1">
        <v>45915</v>
      </c>
      <c r="C4088" t="s">
        <v>3462</v>
      </c>
      <c r="D4088" t="s">
        <v>21</v>
      </c>
      <c r="E4088" t="s">
        <v>55</v>
      </c>
      <c r="F4088" t="s">
        <v>56</v>
      </c>
      <c r="G4088" t="s">
        <v>24</v>
      </c>
      <c r="H4088" t="s">
        <v>51</v>
      </c>
      <c r="I4088" t="s">
        <v>26</v>
      </c>
      <c r="J4088" t="s">
        <v>45</v>
      </c>
      <c r="K4088">
        <v>3</v>
      </c>
      <c r="L4088">
        <v>42</v>
      </c>
      <c r="M4088">
        <v>0</v>
      </c>
      <c r="N4088">
        <v>126</v>
      </c>
      <c r="O4088">
        <v>54</v>
      </c>
      <c r="P4088" t="s">
        <v>28</v>
      </c>
      <c r="Q4088" t="s">
        <v>29</v>
      </c>
      <c r="R4088" t="s">
        <v>36</v>
      </c>
      <c r="S4088">
        <v>3.3</v>
      </c>
      <c r="T4088">
        <f>YEAR(tblOrders[[#This Row],[Order Date]])</f>
        <v>2025</v>
      </c>
      <c r="U4088" t="str">
        <f>TEXT(tblOrders[[#This Row],[Order Date]],"mmm-yyyy")</f>
        <v>Sep-2025</v>
      </c>
      <c r="V4088" s="4">
        <f>tblOrders[[#This Row],[Profit]]/tblOrders[[#This Row],[Sales Amount]]</f>
        <v>0.42857142857142855</v>
      </c>
      <c r="W4088" t="str">
        <f>VLOOKUP(tblOrders[[#This Row],[City]],CityRegion,2,0)</f>
        <v>South</v>
      </c>
      <c r="X4088" t="str">
        <f>VLOOKUP(tblOrders[[#This Row],[City]],lookups!A:C,3,0)</f>
        <v>Karnataka</v>
      </c>
    </row>
    <row r="4089" spans="1:24" x14ac:dyDescent="0.25">
      <c r="A4089" t="s">
        <v>6184</v>
      </c>
      <c r="B4089" s="1">
        <v>45895</v>
      </c>
      <c r="C4089" t="s">
        <v>5652</v>
      </c>
      <c r="D4089" t="s">
        <v>39</v>
      </c>
      <c r="E4089" t="s">
        <v>22</v>
      </c>
      <c r="F4089" t="s">
        <v>23</v>
      </c>
      <c r="G4089" t="s">
        <v>24</v>
      </c>
      <c r="H4089" t="s">
        <v>25</v>
      </c>
      <c r="I4089" t="s">
        <v>26</v>
      </c>
      <c r="J4089" t="s">
        <v>45</v>
      </c>
      <c r="K4089">
        <v>1</v>
      </c>
      <c r="L4089">
        <v>190</v>
      </c>
      <c r="M4089">
        <v>0.2</v>
      </c>
      <c r="N4089">
        <v>152</v>
      </c>
      <c r="O4089">
        <v>27</v>
      </c>
      <c r="P4089" t="s">
        <v>28</v>
      </c>
      <c r="Q4089" t="s">
        <v>29</v>
      </c>
      <c r="R4089" t="s">
        <v>36</v>
      </c>
      <c r="S4089">
        <v>4.9000000000000004</v>
      </c>
      <c r="T4089">
        <f>YEAR(tblOrders[[#This Row],[Order Date]])</f>
        <v>2025</v>
      </c>
      <c r="U4089" t="str">
        <f>TEXT(tblOrders[[#This Row],[Order Date]],"mmm-yyyy")</f>
        <v>Aug-2025</v>
      </c>
      <c r="V4089" s="4">
        <f>tblOrders[[#This Row],[Profit]]/tblOrders[[#This Row],[Sales Amount]]</f>
        <v>0.17763157894736842</v>
      </c>
      <c r="W4089" t="str">
        <f>VLOOKUP(tblOrders[[#This Row],[City]],CityRegion,2,0)</f>
        <v>South</v>
      </c>
      <c r="X4089" t="str">
        <f>VLOOKUP(tblOrders[[#This Row],[City]],lookups!A:C,3,0)</f>
        <v>Karnataka</v>
      </c>
    </row>
    <row r="4090" spans="1:24" x14ac:dyDescent="0.25">
      <c r="A4090" t="s">
        <v>6185</v>
      </c>
      <c r="B4090" s="1">
        <v>45727</v>
      </c>
      <c r="C4090" t="s">
        <v>2089</v>
      </c>
      <c r="D4090" t="s">
        <v>21</v>
      </c>
      <c r="E4090" t="s">
        <v>49</v>
      </c>
      <c r="F4090" t="s">
        <v>50</v>
      </c>
      <c r="G4090" t="s">
        <v>24</v>
      </c>
      <c r="H4090" t="s">
        <v>51</v>
      </c>
      <c r="I4090" t="s">
        <v>57</v>
      </c>
      <c r="J4090" t="s">
        <v>45</v>
      </c>
      <c r="K4090">
        <v>3</v>
      </c>
      <c r="L4090">
        <v>85</v>
      </c>
      <c r="M4090">
        <v>0</v>
      </c>
      <c r="N4090">
        <v>255</v>
      </c>
      <c r="O4090">
        <v>99</v>
      </c>
      <c r="P4090" t="s">
        <v>28</v>
      </c>
      <c r="Q4090" t="s">
        <v>46</v>
      </c>
      <c r="R4090" t="s">
        <v>36</v>
      </c>
      <c r="S4090">
        <v>3.6</v>
      </c>
      <c r="T4090">
        <f>YEAR(tblOrders[[#This Row],[Order Date]])</f>
        <v>2025</v>
      </c>
      <c r="U4090" t="str">
        <f>TEXT(tblOrders[[#This Row],[Order Date]],"mmm-yyyy")</f>
        <v>Mar-2025</v>
      </c>
      <c r="V4090" s="4">
        <f>tblOrders[[#This Row],[Profit]]/tblOrders[[#This Row],[Sales Amount]]</f>
        <v>0.38823529411764707</v>
      </c>
      <c r="W4090" t="str">
        <f>VLOOKUP(tblOrders[[#This Row],[City]],CityRegion,2,0)</f>
        <v>South</v>
      </c>
      <c r="X4090" t="str">
        <f>VLOOKUP(tblOrders[[#This Row],[City]],lookups!A:C,3,0)</f>
        <v>Kerala</v>
      </c>
    </row>
    <row r="4091" spans="1:24" x14ac:dyDescent="0.25">
      <c r="A4091" t="s">
        <v>6186</v>
      </c>
      <c r="B4091" s="1">
        <v>45993</v>
      </c>
      <c r="C4091" t="s">
        <v>1118</v>
      </c>
      <c r="D4091" t="s">
        <v>21</v>
      </c>
      <c r="E4091" t="s">
        <v>79</v>
      </c>
      <c r="F4091" t="s">
        <v>80</v>
      </c>
      <c r="G4091" t="s">
        <v>68</v>
      </c>
      <c r="H4091" t="s">
        <v>81</v>
      </c>
      <c r="I4091" t="s">
        <v>76</v>
      </c>
      <c r="J4091" t="s">
        <v>45</v>
      </c>
      <c r="K4091">
        <v>5</v>
      </c>
      <c r="L4091">
        <v>799</v>
      </c>
      <c r="M4091">
        <v>0.1</v>
      </c>
      <c r="N4091">
        <v>3595.5</v>
      </c>
      <c r="O4091">
        <v>495.5</v>
      </c>
      <c r="P4091" t="s">
        <v>28</v>
      </c>
      <c r="Q4091" t="s">
        <v>86</v>
      </c>
      <c r="R4091" t="s">
        <v>30</v>
      </c>
      <c r="S4091">
        <v>4.5</v>
      </c>
      <c r="T4091">
        <f>YEAR(tblOrders[[#This Row],[Order Date]])</f>
        <v>2025</v>
      </c>
      <c r="U4091" t="str">
        <f>TEXT(tblOrders[[#This Row],[Order Date]],"mmm-yyyy")</f>
        <v>Dec-2025</v>
      </c>
      <c r="V4091" s="4">
        <f>tblOrders[[#This Row],[Profit]]/tblOrders[[#This Row],[Sales Amount]]</f>
        <v>0.13781115282992629</v>
      </c>
      <c r="W4091" t="str">
        <f>VLOOKUP(tblOrders[[#This Row],[City]],CityRegion,2,0)</f>
        <v>South</v>
      </c>
      <c r="X4091" t="str">
        <f>VLOOKUP(tblOrders[[#This Row],[City]],lookups!A:C,3,0)</f>
        <v>Kerala</v>
      </c>
    </row>
    <row r="4092" spans="1:24" x14ac:dyDescent="0.25">
      <c r="A4092" t="s">
        <v>6187</v>
      </c>
      <c r="B4092" s="1">
        <v>45781</v>
      </c>
      <c r="C4092" t="s">
        <v>4111</v>
      </c>
      <c r="D4092" t="s">
        <v>39</v>
      </c>
      <c r="E4092" t="s">
        <v>55</v>
      </c>
      <c r="F4092" t="s">
        <v>56</v>
      </c>
      <c r="G4092" t="s">
        <v>24</v>
      </c>
      <c r="H4092" t="s">
        <v>51</v>
      </c>
      <c r="I4092" t="s">
        <v>84</v>
      </c>
      <c r="J4092" t="s">
        <v>34</v>
      </c>
      <c r="K4092">
        <v>5</v>
      </c>
      <c r="L4092">
        <v>42</v>
      </c>
      <c r="M4092">
        <v>0.2</v>
      </c>
      <c r="N4092">
        <v>168</v>
      </c>
      <c r="O4092">
        <v>48</v>
      </c>
      <c r="P4092" t="s">
        <v>28</v>
      </c>
      <c r="Q4092" t="s">
        <v>35</v>
      </c>
      <c r="R4092" t="s">
        <v>36</v>
      </c>
      <c r="S4092">
        <v>2.8</v>
      </c>
      <c r="T4092">
        <f>YEAR(tblOrders[[#This Row],[Order Date]])</f>
        <v>2025</v>
      </c>
      <c r="U4092" t="str">
        <f>TEXT(tblOrders[[#This Row],[Order Date]],"mmm-yyyy")</f>
        <v>May-2025</v>
      </c>
      <c r="V4092" s="4">
        <f>tblOrders[[#This Row],[Profit]]/tblOrders[[#This Row],[Sales Amount]]</f>
        <v>0.2857142857142857</v>
      </c>
      <c r="W4092" t="str">
        <f>VLOOKUP(tblOrders[[#This Row],[City]],CityRegion,2,0)</f>
        <v>West</v>
      </c>
      <c r="X4092" t="str">
        <f>VLOOKUP(tblOrders[[#This Row],[City]],lookups!A:C,3,0)</f>
        <v>Maharashtra</v>
      </c>
    </row>
    <row r="4093" spans="1:24" x14ac:dyDescent="0.25">
      <c r="A4093" t="s">
        <v>6188</v>
      </c>
      <c r="B4093" s="1">
        <v>45823</v>
      </c>
      <c r="C4093" t="s">
        <v>471</v>
      </c>
      <c r="D4093" t="s">
        <v>39</v>
      </c>
      <c r="E4093" t="s">
        <v>22</v>
      </c>
      <c r="F4093" t="s">
        <v>23</v>
      </c>
      <c r="G4093" t="s">
        <v>24</v>
      </c>
      <c r="H4093" t="s">
        <v>25</v>
      </c>
      <c r="I4093" t="s">
        <v>44</v>
      </c>
      <c r="J4093" t="s">
        <v>45</v>
      </c>
      <c r="K4093">
        <v>1</v>
      </c>
      <c r="L4093">
        <v>190</v>
      </c>
      <c r="M4093">
        <v>0.1</v>
      </c>
      <c r="N4093">
        <v>171</v>
      </c>
      <c r="O4093">
        <v>46</v>
      </c>
      <c r="P4093" t="s">
        <v>28</v>
      </c>
      <c r="Q4093" t="s">
        <v>91</v>
      </c>
      <c r="R4093" t="s">
        <v>123</v>
      </c>
      <c r="S4093">
        <v>3.8</v>
      </c>
      <c r="T4093">
        <f>YEAR(tblOrders[[#This Row],[Order Date]])</f>
        <v>2025</v>
      </c>
      <c r="U4093" t="str">
        <f>TEXT(tblOrders[[#This Row],[Order Date]],"mmm-yyyy")</f>
        <v>Jun-2025</v>
      </c>
      <c r="V4093" s="4">
        <f>tblOrders[[#This Row],[Profit]]/tblOrders[[#This Row],[Sales Amount]]</f>
        <v>0.26900584795321636</v>
      </c>
      <c r="W4093" t="str">
        <f>VLOOKUP(tblOrders[[#This Row],[City]],CityRegion,2,0)</f>
        <v>South</v>
      </c>
      <c r="X4093" t="str">
        <f>VLOOKUP(tblOrders[[#This Row],[City]],lookups!A:C,3,0)</f>
        <v>Kerala</v>
      </c>
    </row>
    <row r="4094" spans="1:24" x14ac:dyDescent="0.25">
      <c r="A4094" t="s">
        <v>6189</v>
      </c>
      <c r="B4094" s="1">
        <v>45788</v>
      </c>
      <c r="C4094" t="s">
        <v>620</v>
      </c>
      <c r="D4094" t="s">
        <v>21</v>
      </c>
      <c r="E4094" t="s">
        <v>55</v>
      </c>
      <c r="F4094" t="s">
        <v>56</v>
      </c>
      <c r="G4094" t="s">
        <v>24</v>
      </c>
      <c r="H4094" t="s">
        <v>51</v>
      </c>
      <c r="I4094" t="s">
        <v>26</v>
      </c>
      <c r="J4094" t="s">
        <v>45</v>
      </c>
      <c r="K4094">
        <v>5</v>
      </c>
      <c r="L4094">
        <v>42</v>
      </c>
      <c r="M4094">
        <v>0.15</v>
      </c>
      <c r="N4094">
        <v>178.5</v>
      </c>
      <c r="O4094">
        <v>58.5</v>
      </c>
      <c r="P4094" t="s">
        <v>28</v>
      </c>
      <c r="Q4094" t="s">
        <v>35</v>
      </c>
      <c r="R4094" t="s">
        <v>36</v>
      </c>
      <c r="S4094">
        <v>3.9</v>
      </c>
      <c r="T4094">
        <f>YEAR(tblOrders[[#This Row],[Order Date]])</f>
        <v>2025</v>
      </c>
      <c r="U4094" t="str">
        <f>TEXT(tblOrders[[#This Row],[Order Date]],"mmm-yyyy")</f>
        <v>May-2025</v>
      </c>
      <c r="V4094" s="4">
        <f>tblOrders[[#This Row],[Profit]]/tblOrders[[#This Row],[Sales Amount]]</f>
        <v>0.32773109243697479</v>
      </c>
      <c r="W4094" t="str">
        <f>VLOOKUP(tblOrders[[#This Row],[City]],CityRegion,2,0)</f>
        <v>South</v>
      </c>
      <c r="X4094" t="str">
        <f>VLOOKUP(tblOrders[[#This Row],[City]],lookups!A:C,3,0)</f>
        <v>Karnataka</v>
      </c>
    </row>
    <row r="4095" spans="1:24" x14ac:dyDescent="0.25">
      <c r="A4095" t="s">
        <v>6190</v>
      </c>
      <c r="B4095" s="1">
        <v>45777</v>
      </c>
      <c r="C4095" t="s">
        <v>1688</v>
      </c>
      <c r="D4095" t="s">
        <v>21</v>
      </c>
      <c r="E4095" t="s">
        <v>101</v>
      </c>
      <c r="F4095" t="s">
        <v>102</v>
      </c>
      <c r="G4095" t="s">
        <v>24</v>
      </c>
      <c r="H4095" t="s">
        <v>103</v>
      </c>
      <c r="I4095" t="s">
        <v>70</v>
      </c>
      <c r="J4095" t="s">
        <v>27</v>
      </c>
      <c r="K4095">
        <v>5</v>
      </c>
      <c r="L4095">
        <v>120</v>
      </c>
      <c r="M4095">
        <v>0.05</v>
      </c>
      <c r="N4095">
        <v>570</v>
      </c>
      <c r="O4095">
        <v>180</v>
      </c>
      <c r="P4095" t="s">
        <v>28</v>
      </c>
      <c r="Q4095" t="s">
        <v>46</v>
      </c>
      <c r="R4095" t="s">
        <v>30</v>
      </c>
      <c r="S4095">
        <v>3.5</v>
      </c>
      <c r="T4095">
        <f>YEAR(tblOrders[[#This Row],[Order Date]])</f>
        <v>2025</v>
      </c>
      <c r="U4095" t="str">
        <f>TEXT(tblOrders[[#This Row],[Order Date]],"mmm-yyyy")</f>
        <v>Apr-2025</v>
      </c>
      <c r="V4095" s="4">
        <f>tblOrders[[#This Row],[Profit]]/tblOrders[[#This Row],[Sales Amount]]</f>
        <v>0.31578947368421051</v>
      </c>
      <c r="W4095" t="str">
        <f>VLOOKUP(tblOrders[[#This Row],[City]],CityRegion,2,0)</f>
        <v>South</v>
      </c>
      <c r="X4095" t="str">
        <f>VLOOKUP(tblOrders[[#This Row],[City]],lookups!A:C,3,0)</f>
        <v>Telengana</v>
      </c>
    </row>
    <row r="4096" spans="1:24" x14ac:dyDescent="0.25">
      <c r="A4096" t="s">
        <v>6191</v>
      </c>
      <c r="B4096" s="1">
        <v>45709</v>
      </c>
      <c r="C4096" t="s">
        <v>4671</v>
      </c>
      <c r="D4096" t="s">
        <v>39</v>
      </c>
      <c r="E4096" t="s">
        <v>66</v>
      </c>
      <c r="F4096" t="s">
        <v>67</v>
      </c>
      <c r="G4096" t="s">
        <v>68</v>
      </c>
      <c r="H4096" t="s">
        <v>69</v>
      </c>
      <c r="I4096" t="s">
        <v>76</v>
      </c>
      <c r="J4096" t="s">
        <v>27</v>
      </c>
      <c r="K4096">
        <v>4</v>
      </c>
      <c r="L4096">
        <v>149</v>
      </c>
      <c r="M4096">
        <v>0.05</v>
      </c>
      <c r="N4096">
        <v>566.20000000000005</v>
      </c>
      <c r="O4096">
        <v>186.2</v>
      </c>
      <c r="P4096" t="s">
        <v>111</v>
      </c>
      <c r="Q4096" t="s">
        <v>46</v>
      </c>
      <c r="R4096" t="s">
        <v>30</v>
      </c>
      <c r="S4096">
        <v>2.9</v>
      </c>
      <c r="T4096">
        <f>YEAR(tblOrders[[#This Row],[Order Date]])</f>
        <v>2025</v>
      </c>
      <c r="U4096" t="str">
        <f>TEXT(tblOrders[[#This Row],[Order Date]],"mmm-yyyy")</f>
        <v>Feb-2025</v>
      </c>
      <c r="V4096" s="4">
        <f>tblOrders[[#This Row],[Profit]]/tblOrders[[#This Row],[Sales Amount]]</f>
        <v>0.32885906040268453</v>
      </c>
      <c r="W4096" t="str">
        <f>VLOOKUP(tblOrders[[#This Row],[City]],CityRegion,2,0)</f>
        <v>South</v>
      </c>
      <c r="X4096" t="str">
        <f>VLOOKUP(tblOrders[[#This Row],[City]],lookups!A:C,3,0)</f>
        <v>Kerala</v>
      </c>
    </row>
    <row r="4097" spans="1:24" x14ac:dyDescent="0.25">
      <c r="A4097" t="s">
        <v>6192</v>
      </c>
      <c r="B4097" s="1">
        <v>45768</v>
      </c>
      <c r="C4097" t="s">
        <v>2900</v>
      </c>
      <c r="D4097" t="s">
        <v>21</v>
      </c>
      <c r="E4097" t="s">
        <v>40</v>
      </c>
      <c r="F4097" t="s">
        <v>41</v>
      </c>
      <c r="G4097" t="s">
        <v>42</v>
      </c>
      <c r="H4097" t="s">
        <v>43</v>
      </c>
      <c r="I4097" t="s">
        <v>44</v>
      </c>
      <c r="J4097" t="s">
        <v>27</v>
      </c>
      <c r="K4097">
        <v>2</v>
      </c>
      <c r="L4097">
        <v>18</v>
      </c>
      <c r="M4097">
        <v>0.1</v>
      </c>
      <c r="N4097">
        <v>32.4</v>
      </c>
      <c r="O4097">
        <v>14.4</v>
      </c>
      <c r="P4097" t="s">
        <v>28</v>
      </c>
      <c r="Q4097" t="s">
        <v>46</v>
      </c>
      <c r="R4097" t="s">
        <v>30</v>
      </c>
      <c r="S4097">
        <v>3.2</v>
      </c>
      <c r="T4097">
        <f>YEAR(tblOrders[[#This Row],[Order Date]])</f>
        <v>2025</v>
      </c>
      <c r="U4097" t="str">
        <f>TEXT(tblOrders[[#This Row],[Order Date]],"mmm-yyyy")</f>
        <v>Apr-2025</v>
      </c>
      <c r="V4097" s="4">
        <f>tblOrders[[#This Row],[Profit]]/tblOrders[[#This Row],[Sales Amount]]</f>
        <v>0.44444444444444448</v>
      </c>
      <c r="W4097" t="str">
        <f>VLOOKUP(tblOrders[[#This Row],[City]],CityRegion,2,0)</f>
        <v>South</v>
      </c>
      <c r="X4097" t="str">
        <f>VLOOKUP(tblOrders[[#This Row],[City]],lookups!A:C,3,0)</f>
        <v>Kerala</v>
      </c>
    </row>
    <row r="4098" spans="1:24" x14ac:dyDescent="0.25">
      <c r="A4098" t="s">
        <v>6193</v>
      </c>
      <c r="B4098" s="1">
        <v>45934</v>
      </c>
      <c r="C4098" t="s">
        <v>1559</v>
      </c>
      <c r="D4098" t="s">
        <v>21</v>
      </c>
      <c r="E4098" t="s">
        <v>60</v>
      </c>
      <c r="F4098" t="s">
        <v>61</v>
      </c>
      <c r="G4098" t="s">
        <v>62</v>
      </c>
      <c r="H4098" t="s">
        <v>63</v>
      </c>
      <c r="I4098" t="s">
        <v>26</v>
      </c>
      <c r="J4098" t="s">
        <v>34</v>
      </c>
      <c r="K4098">
        <v>2</v>
      </c>
      <c r="L4098">
        <v>45</v>
      </c>
      <c r="M4098">
        <v>0.2</v>
      </c>
      <c r="N4098">
        <v>72</v>
      </c>
      <c r="O4098">
        <v>20</v>
      </c>
      <c r="P4098" t="s">
        <v>28</v>
      </c>
      <c r="Q4098" t="s">
        <v>35</v>
      </c>
      <c r="R4098" t="s">
        <v>36</v>
      </c>
      <c r="S4098">
        <v>3.6</v>
      </c>
      <c r="T4098">
        <f>YEAR(tblOrders[[#This Row],[Order Date]])</f>
        <v>2025</v>
      </c>
      <c r="U4098" t="str">
        <f>TEXT(tblOrders[[#This Row],[Order Date]],"mmm-yyyy")</f>
        <v>Oct-2025</v>
      </c>
      <c r="V4098" s="4">
        <f>tblOrders[[#This Row],[Profit]]/tblOrders[[#This Row],[Sales Amount]]</f>
        <v>0.27777777777777779</v>
      </c>
      <c r="W4098" t="str">
        <f>VLOOKUP(tblOrders[[#This Row],[City]],CityRegion,2,0)</f>
        <v>South</v>
      </c>
      <c r="X4098" t="str">
        <f>VLOOKUP(tblOrders[[#This Row],[City]],lookups!A:C,3,0)</f>
        <v>Karnataka</v>
      </c>
    </row>
    <row r="4099" spans="1:24" x14ac:dyDescent="0.25">
      <c r="A4099" t="s">
        <v>6194</v>
      </c>
      <c r="B4099" s="1">
        <v>45845</v>
      </c>
      <c r="C4099" t="s">
        <v>5509</v>
      </c>
      <c r="D4099" t="s">
        <v>21</v>
      </c>
      <c r="E4099" t="s">
        <v>114</v>
      </c>
      <c r="F4099" t="s">
        <v>115</v>
      </c>
      <c r="G4099" t="s">
        <v>42</v>
      </c>
      <c r="H4099" t="s">
        <v>116</v>
      </c>
      <c r="I4099" t="s">
        <v>76</v>
      </c>
      <c r="J4099" t="s">
        <v>34</v>
      </c>
      <c r="K4099">
        <v>4</v>
      </c>
      <c r="L4099">
        <v>12</v>
      </c>
      <c r="M4099">
        <v>0.15</v>
      </c>
      <c r="N4099">
        <v>40.799999999999997</v>
      </c>
      <c r="O4099">
        <v>16.8</v>
      </c>
      <c r="P4099" t="s">
        <v>28</v>
      </c>
      <c r="Q4099" t="s">
        <v>46</v>
      </c>
      <c r="R4099" t="s">
        <v>30</v>
      </c>
      <c r="S4099">
        <v>4.2</v>
      </c>
      <c r="T4099">
        <f>YEAR(tblOrders[[#This Row],[Order Date]])</f>
        <v>2025</v>
      </c>
      <c r="U4099" t="str">
        <f>TEXT(tblOrders[[#This Row],[Order Date]],"mmm-yyyy")</f>
        <v>Jul-2025</v>
      </c>
      <c r="V4099" s="4">
        <f>tblOrders[[#This Row],[Profit]]/tblOrders[[#This Row],[Sales Amount]]</f>
        <v>0.41176470588235298</v>
      </c>
      <c r="W4099" t="str">
        <f>VLOOKUP(tblOrders[[#This Row],[City]],CityRegion,2,0)</f>
        <v>South</v>
      </c>
      <c r="X4099" t="str">
        <f>VLOOKUP(tblOrders[[#This Row],[City]],lookups!A:C,3,0)</f>
        <v>Kerala</v>
      </c>
    </row>
    <row r="4100" spans="1:24" x14ac:dyDescent="0.25">
      <c r="A4100" t="s">
        <v>6195</v>
      </c>
      <c r="B4100" s="1">
        <v>45958</v>
      </c>
      <c r="C4100" t="s">
        <v>2389</v>
      </c>
      <c r="D4100" t="s">
        <v>21</v>
      </c>
      <c r="E4100" t="s">
        <v>94</v>
      </c>
      <c r="F4100" t="s">
        <v>95</v>
      </c>
      <c r="G4100" t="s">
        <v>68</v>
      </c>
      <c r="H4100" t="s">
        <v>96</v>
      </c>
      <c r="I4100" t="s">
        <v>33</v>
      </c>
      <c r="J4100" t="s">
        <v>27</v>
      </c>
      <c r="K4100">
        <v>2</v>
      </c>
      <c r="L4100">
        <v>89</v>
      </c>
      <c r="M4100">
        <v>0</v>
      </c>
      <c r="N4100">
        <v>178</v>
      </c>
      <c r="O4100">
        <v>68</v>
      </c>
      <c r="P4100" t="s">
        <v>148</v>
      </c>
      <c r="Q4100" t="s">
        <v>46</v>
      </c>
      <c r="R4100" t="s">
        <v>36</v>
      </c>
      <c r="S4100">
        <v>4.4000000000000004</v>
      </c>
      <c r="T4100">
        <f>YEAR(tblOrders[[#This Row],[Order Date]])</f>
        <v>2025</v>
      </c>
      <c r="U4100" t="str">
        <f>TEXT(tblOrders[[#This Row],[Order Date]],"mmm-yyyy")</f>
        <v>Oct-2025</v>
      </c>
      <c r="V4100" s="4">
        <f>tblOrders[[#This Row],[Profit]]/tblOrders[[#This Row],[Sales Amount]]</f>
        <v>0.38202247191011235</v>
      </c>
      <c r="W4100" t="str">
        <f>VLOOKUP(tblOrders[[#This Row],[City]],CityRegion,2,0)</f>
        <v>North</v>
      </c>
      <c r="X4100" t="str">
        <f>VLOOKUP(tblOrders[[#This Row],[City]],lookups!A:C,3,0)</f>
        <v>Delhi</v>
      </c>
    </row>
    <row r="4101" spans="1:24" x14ac:dyDescent="0.25">
      <c r="A4101" t="s">
        <v>6196</v>
      </c>
      <c r="B4101" s="1">
        <v>46001</v>
      </c>
      <c r="C4101" t="s">
        <v>6197</v>
      </c>
      <c r="D4101" t="s">
        <v>39</v>
      </c>
      <c r="E4101" t="s">
        <v>73</v>
      </c>
      <c r="F4101" t="s">
        <v>74</v>
      </c>
      <c r="G4101" t="s">
        <v>68</v>
      </c>
      <c r="H4101" t="s">
        <v>75</v>
      </c>
      <c r="I4101" t="s">
        <v>26</v>
      </c>
      <c r="J4101" t="s">
        <v>45</v>
      </c>
      <c r="K4101">
        <v>1</v>
      </c>
      <c r="L4101">
        <v>65</v>
      </c>
      <c r="M4101">
        <v>0.15</v>
      </c>
      <c r="N4101">
        <v>55.25</v>
      </c>
      <c r="O4101">
        <v>17.25</v>
      </c>
      <c r="P4101" t="s">
        <v>28</v>
      </c>
      <c r="Q4101" t="s">
        <v>91</v>
      </c>
      <c r="R4101" t="s">
        <v>30</v>
      </c>
      <c r="S4101">
        <v>4.5</v>
      </c>
      <c r="T4101">
        <f>YEAR(tblOrders[[#This Row],[Order Date]])</f>
        <v>2025</v>
      </c>
      <c r="U4101" t="str">
        <f>TEXT(tblOrders[[#This Row],[Order Date]],"mmm-yyyy")</f>
        <v>Dec-2025</v>
      </c>
      <c r="V4101" s="4">
        <f>tblOrders[[#This Row],[Profit]]/tblOrders[[#This Row],[Sales Amount]]</f>
        <v>0.31221719457013575</v>
      </c>
      <c r="W4101" t="str">
        <f>VLOOKUP(tblOrders[[#This Row],[City]],CityRegion,2,0)</f>
        <v>South</v>
      </c>
      <c r="X4101" t="str">
        <f>VLOOKUP(tblOrders[[#This Row],[City]],lookups!A:C,3,0)</f>
        <v>Karnataka</v>
      </c>
    </row>
    <row r="4102" spans="1:24" x14ac:dyDescent="0.25">
      <c r="A4102" t="s">
        <v>6198</v>
      </c>
      <c r="B4102" s="1">
        <v>45784</v>
      </c>
      <c r="C4102" t="s">
        <v>6199</v>
      </c>
      <c r="D4102" t="s">
        <v>39</v>
      </c>
      <c r="E4102" t="s">
        <v>114</v>
      </c>
      <c r="F4102" t="s">
        <v>115</v>
      </c>
      <c r="G4102" t="s">
        <v>42</v>
      </c>
      <c r="H4102" t="s">
        <v>116</v>
      </c>
      <c r="I4102" t="s">
        <v>130</v>
      </c>
      <c r="J4102" t="s">
        <v>34</v>
      </c>
      <c r="K4102">
        <v>4</v>
      </c>
      <c r="L4102">
        <v>12</v>
      </c>
      <c r="M4102">
        <v>0.15</v>
      </c>
      <c r="N4102">
        <v>40.799999999999997</v>
      </c>
      <c r="O4102">
        <v>16.8</v>
      </c>
      <c r="P4102" t="s">
        <v>28</v>
      </c>
      <c r="Q4102" t="s">
        <v>91</v>
      </c>
      <c r="R4102" t="s">
        <v>36</v>
      </c>
      <c r="S4102">
        <v>2.6</v>
      </c>
      <c r="T4102">
        <f>YEAR(tblOrders[[#This Row],[Order Date]])</f>
        <v>2025</v>
      </c>
      <c r="U4102" t="str">
        <f>TEXT(tblOrders[[#This Row],[Order Date]],"mmm-yyyy")</f>
        <v>May-2025</v>
      </c>
      <c r="V4102" s="4">
        <f>tblOrders[[#This Row],[Profit]]/tblOrders[[#This Row],[Sales Amount]]</f>
        <v>0.41176470588235298</v>
      </c>
      <c r="W4102" t="str">
        <f>VLOOKUP(tblOrders[[#This Row],[City]],CityRegion,2,0)</f>
        <v>West</v>
      </c>
      <c r="X4102" t="str">
        <f>VLOOKUP(tblOrders[[#This Row],[City]],lookups!A:C,3,0)</f>
        <v>Maharashtra</v>
      </c>
    </row>
    <row r="4103" spans="1:24" x14ac:dyDescent="0.25">
      <c r="A4103" t="s">
        <v>6200</v>
      </c>
      <c r="B4103" s="1">
        <v>45765</v>
      </c>
      <c r="C4103" t="s">
        <v>2453</v>
      </c>
      <c r="D4103" t="s">
        <v>39</v>
      </c>
      <c r="E4103" t="s">
        <v>22</v>
      </c>
      <c r="F4103" t="s">
        <v>23</v>
      </c>
      <c r="G4103" t="s">
        <v>24</v>
      </c>
      <c r="H4103" t="s">
        <v>25</v>
      </c>
      <c r="I4103" t="s">
        <v>130</v>
      </c>
      <c r="J4103" t="s">
        <v>34</v>
      </c>
      <c r="K4103">
        <v>4</v>
      </c>
      <c r="L4103">
        <v>190</v>
      </c>
      <c r="M4103">
        <v>0</v>
      </c>
      <c r="N4103">
        <v>760</v>
      </c>
      <c r="O4103">
        <v>260</v>
      </c>
      <c r="P4103" t="s">
        <v>28</v>
      </c>
      <c r="Q4103" t="s">
        <v>35</v>
      </c>
      <c r="R4103" t="s">
        <v>36</v>
      </c>
      <c r="S4103">
        <v>4.0999999999999996</v>
      </c>
      <c r="T4103">
        <f>YEAR(tblOrders[[#This Row],[Order Date]])</f>
        <v>2025</v>
      </c>
      <c r="U4103" t="str">
        <f>TEXT(tblOrders[[#This Row],[Order Date]],"mmm-yyyy")</f>
        <v>Apr-2025</v>
      </c>
      <c r="V4103" s="4">
        <f>tblOrders[[#This Row],[Profit]]/tblOrders[[#This Row],[Sales Amount]]</f>
        <v>0.34210526315789475</v>
      </c>
      <c r="W4103" t="str">
        <f>VLOOKUP(tblOrders[[#This Row],[City]],CityRegion,2,0)</f>
        <v>West</v>
      </c>
      <c r="X4103" t="str">
        <f>VLOOKUP(tblOrders[[#This Row],[City]],lookups!A:C,3,0)</f>
        <v>Maharashtra</v>
      </c>
    </row>
    <row r="4104" spans="1:24" x14ac:dyDescent="0.25">
      <c r="A4104" t="s">
        <v>6201</v>
      </c>
      <c r="B4104" s="1">
        <v>45730</v>
      </c>
      <c r="C4104" t="s">
        <v>6202</v>
      </c>
      <c r="D4104" t="s">
        <v>39</v>
      </c>
      <c r="E4104" t="s">
        <v>114</v>
      </c>
      <c r="F4104" t="s">
        <v>115</v>
      </c>
      <c r="G4104" t="s">
        <v>42</v>
      </c>
      <c r="H4104" t="s">
        <v>116</v>
      </c>
      <c r="I4104" t="s">
        <v>76</v>
      </c>
      <c r="J4104" t="s">
        <v>34</v>
      </c>
      <c r="K4104">
        <v>2</v>
      </c>
      <c r="L4104">
        <v>12</v>
      </c>
      <c r="M4104">
        <v>0.05</v>
      </c>
      <c r="N4104">
        <v>22.8</v>
      </c>
      <c r="O4104">
        <v>10.8</v>
      </c>
      <c r="P4104" t="s">
        <v>28</v>
      </c>
      <c r="Q4104" t="s">
        <v>86</v>
      </c>
      <c r="R4104" t="s">
        <v>36</v>
      </c>
      <c r="S4104">
        <v>3.9</v>
      </c>
      <c r="T4104">
        <f>YEAR(tblOrders[[#This Row],[Order Date]])</f>
        <v>2025</v>
      </c>
      <c r="U4104" t="str">
        <f>TEXT(tblOrders[[#This Row],[Order Date]],"mmm-yyyy")</f>
        <v>Mar-2025</v>
      </c>
      <c r="V4104" s="4">
        <f>tblOrders[[#This Row],[Profit]]/tblOrders[[#This Row],[Sales Amount]]</f>
        <v>0.47368421052631582</v>
      </c>
      <c r="W4104" t="str">
        <f>VLOOKUP(tblOrders[[#This Row],[City]],CityRegion,2,0)</f>
        <v>South</v>
      </c>
      <c r="X4104" t="str">
        <f>VLOOKUP(tblOrders[[#This Row],[City]],lookups!A:C,3,0)</f>
        <v>Kerala</v>
      </c>
    </row>
    <row r="4105" spans="1:24" x14ac:dyDescent="0.25">
      <c r="A4105" t="s">
        <v>6203</v>
      </c>
      <c r="B4105" s="1">
        <v>45863</v>
      </c>
      <c r="C4105" t="s">
        <v>6049</v>
      </c>
      <c r="D4105" t="s">
        <v>21</v>
      </c>
      <c r="E4105" t="s">
        <v>60</v>
      </c>
      <c r="F4105" t="s">
        <v>61</v>
      </c>
      <c r="G4105" t="s">
        <v>62</v>
      </c>
      <c r="H4105" t="s">
        <v>63</v>
      </c>
      <c r="I4105" t="s">
        <v>84</v>
      </c>
      <c r="J4105" t="s">
        <v>34</v>
      </c>
      <c r="K4105">
        <v>4</v>
      </c>
      <c r="L4105">
        <v>45</v>
      </c>
      <c r="M4105">
        <v>0.05</v>
      </c>
      <c r="N4105">
        <v>171</v>
      </c>
      <c r="O4105">
        <v>67</v>
      </c>
      <c r="P4105" t="s">
        <v>28</v>
      </c>
      <c r="Q4105" t="s">
        <v>35</v>
      </c>
      <c r="R4105" t="s">
        <v>30</v>
      </c>
      <c r="S4105">
        <v>2.8</v>
      </c>
      <c r="T4105">
        <f>YEAR(tblOrders[[#This Row],[Order Date]])</f>
        <v>2025</v>
      </c>
      <c r="U4105" t="str">
        <f>TEXT(tblOrders[[#This Row],[Order Date]],"mmm-yyyy")</f>
        <v>Jul-2025</v>
      </c>
      <c r="V4105" s="4">
        <f>tblOrders[[#This Row],[Profit]]/tblOrders[[#This Row],[Sales Amount]]</f>
        <v>0.391812865497076</v>
      </c>
      <c r="W4105" t="str">
        <f>VLOOKUP(tblOrders[[#This Row],[City]],CityRegion,2,0)</f>
        <v>West</v>
      </c>
      <c r="X4105" t="str">
        <f>VLOOKUP(tblOrders[[#This Row],[City]],lookups!A:C,3,0)</f>
        <v>Maharashtra</v>
      </c>
    </row>
    <row r="4106" spans="1:24" x14ac:dyDescent="0.25">
      <c r="A4106" t="s">
        <v>6204</v>
      </c>
      <c r="B4106" s="1">
        <v>45990</v>
      </c>
      <c r="C4106" t="s">
        <v>5081</v>
      </c>
      <c r="D4106" t="s">
        <v>21</v>
      </c>
      <c r="E4106" t="s">
        <v>66</v>
      </c>
      <c r="F4106" t="s">
        <v>67</v>
      </c>
      <c r="G4106" t="s">
        <v>68</v>
      </c>
      <c r="H4106" t="s">
        <v>69</v>
      </c>
      <c r="I4106" t="s">
        <v>26</v>
      </c>
      <c r="J4106" t="s">
        <v>27</v>
      </c>
      <c r="K4106">
        <v>5</v>
      </c>
      <c r="L4106">
        <v>149</v>
      </c>
      <c r="M4106">
        <v>0.05</v>
      </c>
      <c r="N4106">
        <v>707.75</v>
      </c>
      <c r="O4106">
        <v>232.75</v>
      </c>
      <c r="P4106" t="s">
        <v>28</v>
      </c>
      <c r="Q4106" t="s">
        <v>29</v>
      </c>
      <c r="R4106" t="s">
        <v>30</v>
      </c>
      <c r="S4106">
        <v>3.4</v>
      </c>
      <c r="T4106">
        <f>YEAR(tblOrders[[#This Row],[Order Date]])</f>
        <v>2025</v>
      </c>
      <c r="U4106" t="str">
        <f>TEXT(tblOrders[[#This Row],[Order Date]],"mmm-yyyy")</f>
        <v>Nov-2025</v>
      </c>
      <c r="V4106" s="4">
        <f>tblOrders[[#This Row],[Profit]]/tblOrders[[#This Row],[Sales Amount]]</f>
        <v>0.32885906040268459</v>
      </c>
      <c r="W4106" t="str">
        <f>VLOOKUP(tblOrders[[#This Row],[City]],CityRegion,2,0)</f>
        <v>South</v>
      </c>
      <c r="X4106" t="str">
        <f>VLOOKUP(tblOrders[[#This Row],[City]],lookups!A:C,3,0)</f>
        <v>Karnataka</v>
      </c>
    </row>
    <row r="4107" spans="1:24" x14ac:dyDescent="0.25">
      <c r="A4107" t="s">
        <v>6205</v>
      </c>
      <c r="B4107" s="1">
        <v>45769</v>
      </c>
      <c r="C4107" t="s">
        <v>2512</v>
      </c>
      <c r="D4107" t="s">
        <v>21</v>
      </c>
      <c r="E4107" t="s">
        <v>114</v>
      </c>
      <c r="F4107" t="s">
        <v>115</v>
      </c>
      <c r="G4107" t="s">
        <v>42</v>
      </c>
      <c r="H4107" t="s">
        <v>116</v>
      </c>
      <c r="I4107" t="s">
        <v>130</v>
      </c>
      <c r="J4107" t="s">
        <v>27</v>
      </c>
      <c r="K4107">
        <v>4</v>
      </c>
      <c r="L4107">
        <v>12</v>
      </c>
      <c r="M4107">
        <v>0.15</v>
      </c>
      <c r="N4107">
        <v>40.799999999999997</v>
      </c>
      <c r="O4107">
        <v>16.8</v>
      </c>
      <c r="P4107" t="s">
        <v>28</v>
      </c>
      <c r="Q4107" t="s">
        <v>35</v>
      </c>
      <c r="R4107" t="s">
        <v>30</v>
      </c>
      <c r="S4107">
        <v>3.8</v>
      </c>
      <c r="T4107">
        <f>YEAR(tblOrders[[#This Row],[Order Date]])</f>
        <v>2025</v>
      </c>
      <c r="U4107" t="str">
        <f>TEXT(tblOrders[[#This Row],[Order Date]],"mmm-yyyy")</f>
        <v>Apr-2025</v>
      </c>
      <c r="V4107" s="4">
        <f>tblOrders[[#This Row],[Profit]]/tblOrders[[#This Row],[Sales Amount]]</f>
        <v>0.41176470588235298</v>
      </c>
      <c r="W4107" t="str">
        <f>VLOOKUP(tblOrders[[#This Row],[City]],CityRegion,2,0)</f>
        <v>West</v>
      </c>
      <c r="X4107" t="str">
        <f>VLOOKUP(tblOrders[[#This Row],[City]],lookups!A:C,3,0)</f>
        <v>Maharashtra</v>
      </c>
    </row>
    <row r="4108" spans="1:24" x14ac:dyDescent="0.25">
      <c r="A4108" t="s">
        <v>6206</v>
      </c>
      <c r="B4108" s="1">
        <v>45732</v>
      </c>
      <c r="C4108" t="s">
        <v>6207</v>
      </c>
      <c r="D4108" t="s">
        <v>39</v>
      </c>
      <c r="E4108" t="s">
        <v>114</v>
      </c>
      <c r="F4108" t="s">
        <v>115</v>
      </c>
      <c r="G4108" t="s">
        <v>42</v>
      </c>
      <c r="H4108" t="s">
        <v>116</v>
      </c>
      <c r="I4108" t="s">
        <v>33</v>
      </c>
      <c r="J4108" t="s">
        <v>34</v>
      </c>
      <c r="K4108">
        <v>3</v>
      </c>
      <c r="L4108">
        <v>12</v>
      </c>
      <c r="M4108">
        <v>0.15</v>
      </c>
      <c r="N4108">
        <v>30.6</v>
      </c>
      <c r="O4108">
        <v>12.6</v>
      </c>
      <c r="P4108" t="s">
        <v>111</v>
      </c>
      <c r="Q4108" t="s">
        <v>91</v>
      </c>
      <c r="R4108" t="s">
        <v>36</v>
      </c>
      <c r="S4108">
        <v>3.9</v>
      </c>
      <c r="T4108">
        <f>YEAR(tblOrders[[#This Row],[Order Date]])</f>
        <v>2025</v>
      </c>
      <c r="U4108" t="str">
        <f>TEXT(tblOrders[[#This Row],[Order Date]],"mmm-yyyy")</f>
        <v>Mar-2025</v>
      </c>
      <c r="V4108" s="4">
        <f>tblOrders[[#This Row],[Profit]]/tblOrders[[#This Row],[Sales Amount]]</f>
        <v>0.41176470588235292</v>
      </c>
      <c r="W4108" t="str">
        <f>VLOOKUP(tblOrders[[#This Row],[City]],CityRegion,2,0)</f>
        <v>North</v>
      </c>
      <c r="X4108" t="str">
        <f>VLOOKUP(tblOrders[[#This Row],[City]],lookups!A:C,3,0)</f>
        <v>Delhi</v>
      </c>
    </row>
    <row r="4109" spans="1:24" x14ac:dyDescent="0.25">
      <c r="A4109" t="s">
        <v>6208</v>
      </c>
      <c r="B4109" s="1">
        <v>45673</v>
      </c>
      <c r="C4109" t="s">
        <v>5853</v>
      </c>
      <c r="D4109" t="s">
        <v>39</v>
      </c>
      <c r="E4109" t="s">
        <v>94</v>
      </c>
      <c r="F4109" t="s">
        <v>95</v>
      </c>
      <c r="G4109" t="s">
        <v>68</v>
      </c>
      <c r="H4109" t="s">
        <v>96</v>
      </c>
      <c r="I4109" t="s">
        <v>84</v>
      </c>
      <c r="J4109" t="s">
        <v>34</v>
      </c>
      <c r="K4109">
        <v>3</v>
      </c>
      <c r="L4109">
        <v>89</v>
      </c>
      <c r="M4109">
        <v>0</v>
      </c>
      <c r="N4109">
        <v>267</v>
      </c>
      <c r="O4109">
        <v>102</v>
      </c>
      <c r="P4109" t="s">
        <v>28</v>
      </c>
      <c r="Q4109" t="s">
        <v>29</v>
      </c>
      <c r="R4109" t="s">
        <v>123</v>
      </c>
      <c r="S4109">
        <v>2.6</v>
      </c>
      <c r="T4109">
        <f>YEAR(tblOrders[[#This Row],[Order Date]])</f>
        <v>2025</v>
      </c>
      <c r="U4109" t="str">
        <f>TEXT(tblOrders[[#This Row],[Order Date]],"mmm-yyyy")</f>
        <v>Jan-2025</v>
      </c>
      <c r="V4109" s="4">
        <f>tblOrders[[#This Row],[Profit]]/tblOrders[[#This Row],[Sales Amount]]</f>
        <v>0.38202247191011235</v>
      </c>
      <c r="W4109" t="str">
        <f>VLOOKUP(tblOrders[[#This Row],[City]],CityRegion,2,0)</f>
        <v>West</v>
      </c>
      <c r="X4109" t="str">
        <f>VLOOKUP(tblOrders[[#This Row],[City]],lookups!A:C,3,0)</f>
        <v>Maharashtra</v>
      </c>
    </row>
    <row r="4110" spans="1:24" x14ac:dyDescent="0.25">
      <c r="A4110" t="s">
        <v>6209</v>
      </c>
      <c r="B4110" s="1">
        <v>46003</v>
      </c>
      <c r="C4110" t="s">
        <v>2591</v>
      </c>
      <c r="D4110" t="s">
        <v>21</v>
      </c>
      <c r="E4110" t="s">
        <v>40</v>
      </c>
      <c r="F4110" t="s">
        <v>41</v>
      </c>
      <c r="G4110" t="s">
        <v>42</v>
      </c>
      <c r="H4110" t="s">
        <v>43</v>
      </c>
      <c r="I4110" t="s">
        <v>26</v>
      </c>
      <c r="J4110" t="s">
        <v>27</v>
      </c>
      <c r="K4110">
        <v>1</v>
      </c>
      <c r="L4110">
        <v>18</v>
      </c>
      <c r="M4110">
        <v>0</v>
      </c>
      <c r="N4110">
        <v>18</v>
      </c>
      <c r="O4110">
        <v>9</v>
      </c>
      <c r="P4110" t="s">
        <v>28</v>
      </c>
      <c r="Q4110" t="s">
        <v>86</v>
      </c>
      <c r="R4110" t="s">
        <v>36</v>
      </c>
      <c r="S4110">
        <v>3.2</v>
      </c>
      <c r="T4110">
        <f>YEAR(tblOrders[[#This Row],[Order Date]])</f>
        <v>2025</v>
      </c>
      <c r="U4110" t="str">
        <f>TEXT(tblOrders[[#This Row],[Order Date]],"mmm-yyyy")</f>
        <v>Dec-2025</v>
      </c>
      <c r="V4110" s="4">
        <f>tblOrders[[#This Row],[Profit]]/tblOrders[[#This Row],[Sales Amount]]</f>
        <v>0.5</v>
      </c>
      <c r="W4110" t="str">
        <f>VLOOKUP(tblOrders[[#This Row],[City]],CityRegion,2,0)</f>
        <v>South</v>
      </c>
      <c r="X4110" t="str">
        <f>VLOOKUP(tblOrders[[#This Row],[City]],lookups!A:C,3,0)</f>
        <v>Karnataka</v>
      </c>
    </row>
    <row r="4111" spans="1:24" x14ac:dyDescent="0.25">
      <c r="A4111" t="s">
        <v>6210</v>
      </c>
      <c r="B4111" s="1">
        <v>45973</v>
      </c>
      <c r="C4111" t="s">
        <v>5509</v>
      </c>
      <c r="D4111" t="s">
        <v>21</v>
      </c>
      <c r="E4111" t="s">
        <v>79</v>
      </c>
      <c r="F4111" t="s">
        <v>80</v>
      </c>
      <c r="G4111" t="s">
        <v>68</v>
      </c>
      <c r="H4111" t="s">
        <v>81</v>
      </c>
      <c r="I4111" t="s">
        <v>70</v>
      </c>
      <c r="J4111" t="s">
        <v>27</v>
      </c>
      <c r="K4111">
        <v>5</v>
      </c>
      <c r="L4111">
        <v>799</v>
      </c>
      <c r="M4111">
        <v>0.05</v>
      </c>
      <c r="N4111">
        <v>3795.25</v>
      </c>
      <c r="O4111">
        <v>695.25</v>
      </c>
      <c r="P4111" t="s">
        <v>28</v>
      </c>
      <c r="Q4111" t="s">
        <v>29</v>
      </c>
      <c r="R4111" t="s">
        <v>36</v>
      </c>
      <c r="S4111">
        <v>4.8</v>
      </c>
      <c r="T4111">
        <f>YEAR(tblOrders[[#This Row],[Order Date]])</f>
        <v>2025</v>
      </c>
      <c r="U4111" t="str">
        <f>TEXT(tblOrders[[#This Row],[Order Date]],"mmm-yyyy")</f>
        <v>Nov-2025</v>
      </c>
      <c r="V4111" s="4">
        <f>tblOrders[[#This Row],[Profit]]/tblOrders[[#This Row],[Sales Amount]]</f>
        <v>0.18318951320729859</v>
      </c>
      <c r="W4111" t="str">
        <f>VLOOKUP(tblOrders[[#This Row],[City]],CityRegion,2,0)</f>
        <v>South</v>
      </c>
      <c r="X4111" t="str">
        <f>VLOOKUP(tblOrders[[#This Row],[City]],lookups!A:C,3,0)</f>
        <v>Telengana</v>
      </c>
    </row>
    <row r="4112" spans="1:24" x14ac:dyDescent="0.25">
      <c r="A4112" t="s">
        <v>6211</v>
      </c>
      <c r="B4112" s="1">
        <v>45969</v>
      </c>
      <c r="C4112" t="s">
        <v>658</v>
      </c>
      <c r="D4112" t="s">
        <v>21</v>
      </c>
      <c r="E4112" t="s">
        <v>94</v>
      </c>
      <c r="F4112" t="s">
        <v>95</v>
      </c>
      <c r="G4112" t="s">
        <v>68</v>
      </c>
      <c r="H4112" t="s">
        <v>96</v>
      </c>
      <c r="I4112" t="s">
        <v>76</v>
      </c>
      <c r="J4112" t="s">
        <v>27</v>
      </c>
      <c r="K4112">
        <v>3</v>
      </c>
      <c r="L4112">
        <v>89</v>
      </c>
      <c r="M4112">
        <v>0.2</v>
      </c>
      <c r="N4112">
        <v>213.6</v>
      </c>
      <c r="O4112">
        <v>48.6</v>
      </c>
      <c r="P4112" t="s">
        <v>28</v>
      </c>
      <c r="Q4112" t="s">
        <v>46</v>
      </c>
      <c r="R4112" t="s">
        <v>30</v>
      </c>
      <c r="S4112">
        <v>3.5</v>
      </c>
      <c r="T4112">
        <f>YEAR(tblOrders[[#This Row],[Order Date]])</f>
        <v>2025</v>
      </c>
      <c r="U4112" t="str">
        <f>TEXT(tblOrders[[#This Row],[Order Date]],"mmm-yyyy")</f>
        <v>Nov-2025</v>
      </c>
      <c r="V4112" s="4">
        <f>tblOrders[[#This Row],[Profit]]/tblOrders[[#This Row],[Sales Amount]]</f>
        <v>0.22752808988764045</v>
      </c>
      <c r="W4112" t="str">
        <f>VLOOKUP(tblOrders[[#This Row],[City]],CityRegion,2,0)</f>
        <v>South</v>
      </c>
      <c r="X4112" t="str">
        <f>VLOOKUP(tblOrders[[#This Row],[City]],lookups!A:C,3,0)</f>
        <v>Kerala</v>
      </c>
    </row>
    <row r="4113" spans="1:24" x14ac:dyDescent="0.25">
      <c r="A4113" t="s">
        <v>6212</v>
      </c>
      <c r="B4113" s="1">
        <v>45706</v>
      </c>
      <c r="C4113" t="s">
        <v>1838</v>
      </c>
      <c r="D4113" t="s">
        <v>21</v>
      </c>
      <c r="E4113" t="s">
        <v>66</v>
      </c>
      <c r="F4113" t="s">
        <v>67</v>
      </c>
      <c r="G4113" t="s">
        <v>68</v>
      </c>
      <c r="H4113" t="s">
        <v>69</v>
      </c>
      <c r="I4113" t="s">
        <v>139</v>
      </c>
      <c r="J4113" t="s">
        <v>27</v>
      </c>
      <c r="K4113">
        <v>4</v>
      </c>
      <c r="L4113">
        <v>149</v>
      </c>
      <c r="M4113">
        <v>0.1</v>
      </c>
      <c r="N4113">
        <v>536.4</v>
      </c>
      <c r="O4113">
        <v>156.4</v>
      </c>
      <c r="P4113" t="s">
        <v>111</v>
      </c>
      <c r="Q4113" t="s">
        <v>91</v>
      </c>
      <c r="R4113" t="s">
        <v>36</v>
      </c>
      <c r="S4113">
        <v>4.7</v>
      </c>
      <c r="T4113">
        <f>YEAR(tblOrders[[#This Row],[Order Date]])</f>
        <v>2025</v>
      </c>
      <c r="U4113" t="str">
        <f>TEXT(tblOrders[[#This Row],[Order Date]],"mmm-yyyy")</f>
        <v>Feb-2025</v>
      </c>
      <c r="V4113" s="4">
        <f>tblOrders[[#This Row],[Profit]]/tblOrders[[#This Row],[Sales Amount]]</f>
        <v>0.29157345264727819</v>
      </c>
      <c r="W4113" t="str">
        <f>VLOOKUP(tblOrders[[#This Row],[City]],CityRegion,2,0)</f>
        <v>South</v>
      </c>
      <c r="X4113" t="str">
        <f>VLOOKUP(tblOrders[[#This Row],[City]],lookups!A:C,3,0)</f>
        <v>Tamil Nadu</v>
      </c>
    </row>
    <row r="4114" spans="1:24" x14ac:dyDescent="0.25">
      <c r="A4114" t="s">
        <v>6213</v>
      </c>
      <c r="B4114" s="1">
        <v>45702</v>
      </c>
      <c r="C4114" t="s">
        <v>538</v>
      </c>
      <c r="D4114" t="s">
        <v>39</v>
      </c>
      <c r="E4114" t="s">
        <v>94</v>
      </c>
      <c r="F4114" t="s">
        <v>95</v>
      </c>
      <c r="G4114" t="s">
        <v>68</v>
      </c>
      <c r="H4114" t="s">
        <v>96</v>
      </c>
      <c r="I4114" t="s">
        <v>26</v>
      </c>
      <c r="J4114" t="s">
        <v>34</v>
      </c>
      <c r="K4114">
        <v>5</v>
      </c>
      <c r="L4114">
        <v>89</v>
      </c>
      <c r="M4114">
        <v>0.1</v>
      </c>
      <c r="N4114">
        <v>400.5</v>
      </c>
      <c r="O4114">
        <v>125.5</v>
      </c>
      <c r="P4114" t="s">
        <v>28</v>
      </c>
      <c r="Q4114" t="s">
        <v>35</v>
      </c>
      <c r="R4114" t="s">
        <v>30</v>
      </c>
      <c r="S4114">
        <v>3.4</v>
      </c>
      <c r="T4114">
        <f>YEAR(tblOrders[[#This Row],[Order Date]])</f>
        <v>2025</v>
      </c>
      <c r="U4114" t="str">
        <f>TEXT(tblOrders[[#This Row],[Order Date]],"mmm-yyyy")</f>
        <v>Feb-2025</v>
      </c>
      <c r="V4114" s="4">
        <f>tblOrders[[#This Row],[Profit]]/tblOrders[[#This Row],[Sales Amount]]</f>
        <v>0.31335830212234705</v>
      </c>
      <c r="W4114" t="str">
        <f>VLOOKUP(tblOrders[[#This Row],[City]],CityRegion,2,0)</f>
        <v>South</v>
      </c>
      <c r="X4114" t="str">
        <f>VLOOKUP(tblOrders[[#This Row],[City]],lookups!A:C,3,0)</f>
        <v>Karnataka</v>
      </c>
    </row>
    <row r="4115" spans="1:24" x14ac:dyDescent="0.25">
      <c r="A4115" t="s">
        <v>6214</v>
      </c>
      <c r="B4115" s="1">
        <v>45962</v>
      </c>
      <c r="C4115" t="s">
        <v>6215</v>
      </c>
      <c r="D4115" t="s">
        <v>39</v>
      </c>
      <c r="E4115" t="s">
        <v>55</v>
      </c>
      <c r="F4115" t="s">
        <v>56</v>
      </c>
      <c r="G4115" t="s">
        <v>24</v>
      </c>
      <c r="H4115" t="s">
        <v>51</v>
      </c>
      <c r="I4115" t="s">
        <v>84</v>
      </c>
      <c r="J4115" t="s">
        <v>27</v>
      </c>
      <c r="K4115">
        <v>5</v>
      </c>
      <c r="L4115">
        <v>42</v>
      </c>
      <c r="M4115">
        <v>0</v>
      </c>
      <c r="N4115">
        <v>210</v>
      </c>
      <c r="O4115">
        <v>90</v>
      </c>
      <c r="P4115" t="s">
        <v>28</v>
      </c>
      <c r="Q4115" t="s">
        <v>86</v>
      </c>
      <c r="R4115" t="s">
        <v>36</v>
      </c>
      <c r="S4115">
        <v>4.3</v>
      </c>
      <c r="T4115">
        <f>YEAR(tblOrders[[#This Row],[Order Date]])</f>
        <v>2025</v>
      </c>
      <c r="U4115" t="str">
        <f>TEXT(tblOrders[[#This Row],[Order Date]],"mmm-yyyy")</f>
        <v>Nov-2025</v>
      </c>
      <c r="V4115" s="4">
        <f>tblOrders[[#This Row],[Profit]]/tblOrders[[#This Row],[Sales Amount]]</f>
        <v>0.42857142857142855</v>
      </c>
      <c r="W4115" t="str">
        <f>VLOOKUP(tblOrders[[#This Row],[City]],CityRegion,2,0)</f>
        <v>West</v>
      </c>
      <c r="X4115" t="str">
        <f>VLOOKUP(tblOrders[[#This Row],[City]],lookups!A:C,3,0)</f>
        <v>Maharashtra</v>
      </c>
    </row>
    <row r="4116" spans="1:24" x14ac:dyDescent="0.25">
      <c r="A4116" t="s">
        <v>6216</v>
      </c>
      <c r="B4116" s="1">
        <v>45903</v>
      </c>
      <c r="C4116" t="s">
        <v>6217</v>
      </c>
      <c r="D4116" t="s">
        <v>21</v>
      </c>
      <c r="E4116" t="s">
        <v>40</v>
      </c>
      <c r="F4116" t="s">
        <v>41</v>
      </c>
      <c r="G4116" t="s">
        <v>42</v>
      </c>
      <c r="H4116" t="s">
        <v>43</v>
      </c>
      <c r="I4116" t="s">
        <v>70</v>
      </c>
      <c r="J4116" t="s">
        <v>27</v>
      </c>
      <c r="K4116">
        <v>2</v>
      </c>
      <c r="L4116">
        <v>18</v>
      </c>
      <c r="M4116">
        <v>0.05</v>
      </c>
      <c r="N4116">
        <v>34.200000000000003</v>
      </c>
      <c r="O4116">
        <v>16.2</v>
      </c>
      <c r="P4116" t="s">
        <v>28</v>
      </c>
      <c r="Q4116" t="s">
        <v>35</v>
      </c>
      <c r="R4116" t="s">
        <v>36</v>
      </c>
      <c r="S4116">
        <v>4.9000000000000004</v>
      </c>
      <c r="T4116">
        <f>YEAR(tblOrders[[#This Row],[Order Date]])</f>
        <v>2025</v>
      </c>
      <c r="U4116" t="str">
        <f>TEXT(tblOrders[[#This Row],[Order Date]],"mmm-yyyy")</f>
        <v>Sep-2025</v>
      </c>
      <c r="V4116" s="4">
        <f>tblOrders[[#This Row],[Profit]]/tblOrders[[#This Row],[Sales Amount]]</f>
        <v>0.47368421052631571</v>
      </c>
      <c r="W4116" t="str">
        <f>VLOOKUP(tblOrders[[#This Row],[City]],CityRegion,2,0)</f>
        <v>South</v>
      </c>
      <c r="X4116" t="str">
        <f>VLOOKUP(tblOrders[[#This Row],[City]],lookups!A:C,3,0)</f>
        <v>Telengana</v>
      </c>
    </row>
    <row r="4117" spans="1:24" x14ac:dyDescent="0.25">
      <c r="A4117" t="s">
        <v>6218</v>
      </c>
      <c r="B4117" s="1">
        <v>45903</v>
      </c>
      <c r="C4117" t="s">
        <v>6219</v>
      </c>
      <c r="D4117" t="s">
        <v>21</v>
      </c>
      <c r="E4117" t="s">
        <v>73</v>
      </c>
      <c r="F4117" t="s">
        <v>74</v>
      </c>
      <c r="G4117" t="s">
        <v>68</v>
      </c>
      <c r="H4117" t="s">
        <v>75</v>
      </c>
      <c r="I4117" t="s">
        <v>44</v>
      </c>
      <c r="J4117" t="s">
        <v>34</v>
      </c>
      <c r="K4117">
        <v>1</v>
      </c>
      <c r="L4117">
        <v>65</v>
      </c>
      <c r="M4117">
        <v>0.2</v>
      </c>
      <c r="N4117">
        <v>52</v>
      </c>
      <c r="O4117">
        <v>14</v>
      </c>
      <c r="P4117" t="s">
        <v>28</v>
      </c>
      <c r="Q4117" t="s">
        <v>46</v>
      </c>
      <c r="R4117" t="s">
        <v>36</v>
      </c>
      <c r="S4117">
        <v>4.3</v>
      </c>
      <c r="T4117">
        <f>YEAR(tblOrders[[#This Row],[Order Date]])</f>
        <v>2025</v>
      </c>
      <c r="U4117" t="str">
        <f>TEXT(tblOrders[[#This Row],[Order Date]],"mmm-yyyy")</f>
        <v>Sep-2025</v>
      </c>
      <c r="V4117" s="4">
        <f>tblOrders[[#This Row],[Profit]]/tblOrders[[#This Row],[Sales Amount]]</f>
        <v>0.26923076923076922</v>
      </c>
      <c r="W4117" t="str">
        <f>VLOOKUP(tblOrders[[#This Row],[City]],CityRegion,2,0)</f>
        <v>South</v>
      </c>
      <c r="X4117" t="str">
        <f>VLOOKUP(tblOrders[[#This Row],[City]],lookups!A:C,3,0)</f>
        <v>Kerala</v>
      </c>
    </row>
    <row r="4118" spans="1:24" x14ac:dyDescent="0.25">
      <c r="A4118" t="s">
        <v>6220</v>
      </c>
      <c r="B4118" s="1">
        <v>45681</v>
      </c>
      <c r="C4118" t="s">
        <v>2423</v>
      </c>
      <c r="D4118" t="s">
        <v>21</v>
      </c>
      <c r="E4118" t="s">
        <v>40</v>
      </c>
      <c r="F4118" t="s">
        <v>41</v>
      </c>
      <c r="G4118" t="s">
        <v>42</v>
      </c>
      <c r="H4118" t="s">
        <v>43</v>
      </c>
      <c r="I4118" t="s">
        <v>52</v>
      </c>
      <c r="J4118" t="s">
        <v>27</v>
      </c>
      <c r="K4118">
        <v>5</v>
      </c>
      <c r="L4118">
        <v>18</v>
      </c>
      <c r="M4118">
        <v>0.2</v>
      </c>
      <c r="N4118">
        <v>72</v>
      </c>
      <c r="O4118">
        <v>27</v>
      </c>
      <c r="P4118" t="s">
        <v>111</v>
      </c>
      <c r="Q4118" t="s">
        <v>46</v>
      </c>
      <c r="R4118" t="s">
        <v>36</v>
      </c>
      <c r="S4118">
        <v>2.6</v>
      </c>
      <c r="T4118">
        <f>YEAR(tblOrders[[#This Row],[Order Date]])</f>
        <v>2025</v>
      </c>
      <c r="U4118" t="str">
        <f>TEXT(tblOrders[[#This Row],[Order Date]],"mmm-yyyy")</f>
        <v>Jan-2025</v>
      </c>
      <c r="V4118" s="4">
        <f>tblOrders[[#This Row],[Profit]]/tblOrders[[#This Row],[Sales Amount]]</f>
        <v>0.375</v>
      </c>
      <c r="W4118" t="str">
        <f>VLOOKUP(tblOrders[[#This Row],[City]],CityRegion,2,0)</f>
        <v>South</v>
      </c>
      <c r="X4118" t="str">
        <f>VLOOKUP(tblOrders[[#This Row],[City]],lookups!A:C,3,0)</f>
        <v>Kerala</v>
      </c>
    </row>
    <row r="4119" spans="1:24" x14ac:dyDescent="0.25">
      <c r="A4119" t="s">
        <v>6221</v>
      </c>
      <c r="B4119" s="1">
        <v>45764</v>
      </c>
      <c r="C4119" t="s">
        <v>5825</v>
      </c>
      <c r="D4119" t="s">
        <v>21</v>
      </c>
      <c r="E4119" t="s">
        <v>60</v>
      </c>
      <c r="F4119" t="s">
        <v>61</v>
      </c>
      <c r="G4119" t="s">
        <v>62</v>
      </c>
      <c r="H4119" t="s">
        <v>63</v>
      </c>
      <c r="I4119" t="s">
        <v>139</v>
      </c>
      <c r="J4119" t="s">
        <v>45</v>
      </c>
      <c r="K4119">
        <v>3</v>
      </c>
      <c r="L4119">
        <v>45</v>
      </c>
      <c r="M4119">
        <v>0.2</v>
      </c>
      <c r="N4119">
        <v>108</v>
      </c>
      <c r="O4119">
        <v>30</v>
      </c>
      <c r="P4119" t="s">
        <v>28</v>
      </c>
      <c r="Q4119" t="s">
        <v>91</v>
      </c>
      <c r="R4119" t="s">
        <v>30</v>
      </c>
      <c r="S4119">
        <v>4.3</v>
      </c>
      <c r="T4119">
        <f>YEAR(tblOrders[[#This Row],[Order Date]])</f>
        <v>2025</v>
      </c>
      <c r="U4119" t="str">
        <f>TEXT(tblOrders[[#This Row],[Order Date]],"mmm-yyyy")</f>
        <v>Apr-2025</v>
      </c>
      <c r="V4119" s="4">
        <f>tblOrders[[#This Row],[Profit]]/tblOrders[[#This Row],[Sales Amount]]</f>
        <v>0.27777777777777779</v>
      </c>
      <c r="W4119" t="str">
        <f>VLOOKUP(tblOrders[[#This Row],[City]],CityRegion,2,0)</f>
        <v>South</v>
      </c>
      <c r="X4119" t="str">
        <f>VLOOKUP(tblOrders[[#This Row],[City]],lookups!A:C,3,0)</f>
        <v>Tamil Nadu</v>
      </c>
    </row>
    <row r="4120" spans="1:24" x14ac:dyDescent="0.25">
      <c r="A4120" t="s">
        <v>6222</v>
      </c>
      <c r="B4120" s="1">
        <v>45665</v>
      </c>
      <c r="C4120" t="s">
        <v>6051</v>
      </c>
      <c r="D4120" t="s">
        <v>21</v>
      </c>
      <c r="E4120" t="s">
        <v>66</v>
      </c>
      <c r="F4120" t="s">
        <v>67</v>
      </c>
      <c r="G4120" t="s">
        <v>68</v>
      </c>
      <c r="H4120" t="s">
        <v>69</v>
      </c>
      <c r="I4120" t="s">
        <v>26</v>
      </c>
      <c r="J4120" t="s">
        <v>34</v>
      </c>
      <c r="K4120">
        <v>1</v>
      </c>
      <c r="L4120">
        <v>149</v>
      </c>
      <c r="M4120">
        <v>0.15</v>
      </c>
      <c r="N4120">
        <v>126.65</v>
      </c>
      <c r="O4120">
        <v>31.65</v>
      </c>
      <c r="P4120" t="s">
        <v>85</v>
      </c>
      <c r="Q4120" t="s">
        <v>46</v>
      </c>
      <c r="R4120" t="s">
        <v>36</v>
      </c>
      <c r="S4120">
        <v>4.5</v>
      </c>
      <c r="T4120">
        <f>YEAR(tblOrders[[#This Row],[Order Date]])</f>
        <v>2025</v>
      </c>
      <c r="U4120" t="str">
        <f>TEXT(tblOrders[[#This Row],[Order Date]],"mmm-yyyy")</f>
        <v>Jan-2025</v>
      </c>
      <c r="V4120" s="4">
        <f>tblOrders[[#This Row],[Profit]]/tblOrders[[#This Row],[Sales Amount]]</f>
        <v>0.24990130280300038</v>
      </c>
      <c r="W4120" t="str">
        <f>VLOOKUP(tblOrders[[#This Row],[City]],CityRegion,2,0)</f>
        <v>South</v>
      </c>
      <c r="X4120" t="str">
        <f>VLOOKUP(tblOrders[[#This Row],[City]],lookups!A:C,3,0)</f>
        <v>Karnataka</v>
      </c>
    </row>
    <row r="4121" spans="1:24" x14ac:dyDescent="0.25">
      <c r="A4121" t="s">
        <v>6223</v>
      </c>
      <c r="B4121" s="1">
        <v>45758</v>
      </c>
      <c r="C4121" t="s">
        <v>438</v>
      </c>
      <c r="D4121" t="s">
        <v>21</v>
      </c>
      <c r="E4121" t="s">
        <v>55</v>
      </c>
      <c r="F4121" t="s">
        <v>56</v>
      </c>
      <c r="G4121" t="s">
        <v>24</v>
      </c>
      <c r="H4121" t="s">
        <v>51</v>
      </c>
      <c r="I4121" t="s">
        <v>44</v>
      </c>
      <c r="J4121" t="s">
        <v>45</v>
      </c>
      <c r="K4121">
        <v>3</v>
      </c>
      <c r="L4121">
        <v>42</v>
      </c>
      <c r="M4121">
        <v>0.2</v>
      </c>
      <c r="N4121">
        <v>100.8</v>
      </c>
      <c r="O4121">
        <v>28.8</v>
      </c>
      <c r="P4121" t="s">
        <v>28</v>
      </c>
      <c r="Q4121" t="s">
        <v>29</v>
      </c>
      <c r="R4121" t="s">
        <v>30</v>
      </c>
      <c r="S4121">
        <v>2.9</v>
      </c>
      <c r="T4121">
        <f>YEAR(tblOrders[[#This Row],[Order Date]])</f>
        <v>2025</v>
      </c>
      <c r="U4121" t="str">
        <f>TEXT(tblOrders[[#This Row],[Order Date]],"mmm-yyyy")</f>
        <v>Apr-2025</v>
      </c>
      <c r="V4121" s="4">
        <f>tblOrders[[#This Row],[Profit]]/tblOrders[[#This Row],[Sales Amount]]</f>
        <v>0.28571428571428575</v>
      </c>
      <c r="W4121" t="str">
        <f>VLOOKUP(tblOrders[[#This Row],[City]],CityRegion,2,0)</f>
        <v>South</v>
      </c>
      <c r="X4121" t="str">
        <f>VLOOKUP(tblOrders[[#This Row],[City]],lookups!A:C,3,0)</f>
        <v>Kerala</v>
      </c>
    </row>
    <row r="4122" spans="1:24" x14ac:dyDescent="0.25">
      <c r="A4122" t="s">
        <v>6224</v>
      </c>
      <c r="B4122" s="1">
        <v>45836</v>
      </c>
      <c r="C4122" t="s">
        <v>469</v>
      </c>
      <c r="D4122" t="s">
        <v>21</v>
      </c>
      <c r="E4122" t="s">
        <v>60</v>
      </c>
      <c r="F4122" t="s">
        <v>61</v>
      </c>
      <c r="G4122" t="s">
        <v>62</v>
      </c>
      <c r="H4122" t="s">
        <v>63</v>
      </c>
      <c r="I4122" t="s">
        <v>44</v>
      </c>
      <c r="J4122" t="s">
        <v>27</v>
      </c>
      <c r="K4122">
        <v>3</v>
      </c>
      <c r="L4122">
        <v>45</v>
      </c>
      <c r="M4122">
        <v>0.05</v>
      </c>
      <c r="N4122">
        <v>128.25</v>
      </c>
      <c r="O4122">
        <v>50.25</v>
      </c>
      <c r="P4122" t="s">
        <v>28</v>
      </c>
      <c r="Q4122" t="s">
        <v>86</v>
      </c>
      <c r="R4122" t="s">
        <v>36</v>
      </c>
      <c r="S4122">
        <v>2.7</v>
      </c>
      <c r="T4122">
        <f>YEAR(tblOrders[[#This Row],[Order Date]])</f>
        <v>2025</v>
      </c>
      <c r="U4122" t="str">
        <f>TEXT(tblOrders[[#This Row],[Order Date]],"mmm-yyyy")</f>
        <v>Jun-2025</v>
      </c>
      <c r="V4122" s="4">
        <f>tblOrders[[#This Row],[Profit]]/tblOrders[[#This Row],[Sales Amount]]</f>
        <v>0.391812865497076</v>
      </c>
      <c r="W4122" t="str">
        <f>VLOOKUP(tblOrders[[#This Row],[City]],CityRegion,2,0)</f>
        <v>South</v>
      </c>
      <c r="X4122" t="str">
        <f>VLOOKUP(tblOrders[[#This Row],[City]],lookups!A:C,3,0)</f>
        <v>Kerala</v>
      </c>
    </row>
    <row r="4123" spans="1:24" x14ac:dyDescent="0.25">
      <c r="A4123" t="s">
        <v>6225</v>
      </c>
      <c r="B4123" s="1">
        <v>45872</v>
      </c>
      <c r="C4123" t="s">
        <v>1612</v>
      </c>
      <c r="D4123" t="s">
        <v>39</v>
      </c>
      <c r="E4123" t="s">
        <v>22</v>
      </c>
      <c r="F4123" t="s">
        <v>23</v>
      </c>
      <c r="G4123" t="s">
        <v>24</v>
      </c>
      <c r="H4123" t="s">
        <v>25</v>
      </c>
      <c r="I4123" t="s">
        <v>52</v>
      </c>
      <c r="J4123" t="s">
        <v>45</v>
      </c>
      <c r="K4123">
        <v>4</v>
      </c>
      <c r="L4123">
        <v>190</v>
      </c>
      <c r="M4123">
        <v>0.2</v>
      </c>
      <c r="N4123">
        <v>608</v>
      </c>
      <c r="O4123">
        <v>108</v>
      </c>
      <c r="P4123" t="s">
        <v>28</v>
      </c>
      <c r="Q4123" t="s">
        <v>29</v>
      </c>
      <c r="R4123" t="s">
        <v>36</v>
      </c>
      <c r="S4123">
        <v>4</v>
      </c>
      <c r="T4123">
        <f>YEAR(tblOrders[[#This Row],[Order Date]])</f>
        <v>2025</v>
      </c>
      <c r="U4123" t="str">
        <f>TEXT(tblOrders[[#This Row],[Order Date]],"mmm-yyyy")</f>
        <v>Aug-2025</v>
      </c>
      <c r="V4123" s="4">
        <f>tblOrders[[#This Row],[Profit]]/tblOrders[[#This Row],[Sales Amount]]</f>
        <v>0.17763157894736842</v>
      </c>
      <c r="W4123" t="str">
        <f>VLOOKUP(tblOrders[[#This Row],[City]],CityRegion,2,0)</f>
        <v>South</v>
      </c>
      <c r="X4123" t="str">
        <f>VLOOKUP(tblOrders[[#This Row],[City]],lookups!A:C,3,0)</f>
        <v>Kerala</v>
      </c>
    </row>
    <row r="4124" spans="1:24" x14ac:dyDescent="0.25">
      <c r="A4124" t="s">
        <v>6226</v>
      </c>
      <c r="B4124" s="1">
        <v>45731</v>
      </c>
      <c r="C4124" t="s">
        <v>186</v>
      </c>
      <c r="D4124" t="s">
        <v>21</v>
      </c>
      <c r="E4124" t="s">
        <v>114</v>
      </c>
      <c r="F4124" t="s">
        <v>115</v>
      </c>
      <c r="G4124" t="s">
        <v>42</v>
      </c>
      <c r="H4124" t="s">
        <v>116</v>
      </c>
      <c r="I4124" t="s">
        <v>139</v>
      </c>
      <c r="J4124" t="s">
        <v>34</v>
      </c>
      <c r="K4124">
        <v>5</v>
      </c>
      <c r="L4124">
        <v>12</v>
      </c>
      <c r="M4124">
        <v>0.1</v>
      </c>
      <c r="N4124">
        <v>54</v>
      </c>
      <c r="O4124">
        <v>24</v>
      </c>
      <c r="P4124" t="s">
        <v>28</v>
      </c>
      <c r="Q4124" t="s">
        <v>46</v>
      </c>
      <c r="R4124" t="s">
        <v>123</v>
      </c>
      <c r="S4124">
        <v>3.7</v>
      </c>
      <c r="T4124">
        <f>YEAR(tblOrders[[#This Row],[Order Date]])</f>
        <v>2025</v>
      </c>
      <c r="U4124" t="str">
        <f>TEXT(tblOrders[[#This Row],[Order Date]],"mmm-yyyy")</f>
        <v>Mar-2025</v>
      </c>
      <c r="V4124" s="4">
        <f>tblOrders[[#This Row],[Profit]]/tblOrders[[#This Row],[Sales Amount]]</f>
        <v>0.44444444444444442</v>
      </c>
      <c r="W4124" t="str">
        <f>VLOOKUP(tblOrders[[#This Row],[City]],CityRegion,2,0)</f>
        <v>South</v>
      </c>
      <c r="X4124" t="str">
        <f>VLOOKUP(tblOrders[[#This Row],[City]],lookups!A:C,3,0)</f>
        <v>Tamil Nadu</v>
      </c>
    </row>
    <row r="4125" spans="1:24" x14ac:dyDescent="0.25">
      <c r="A4125" t="s">
        <v>6227</v>
      </c>
      <c r="B4125" s="1">
        <v>45980</v>
      </c>
      <c r="C4125" t="s">
        <v>6228</v>
      </c>
      <c r="D4125" t="s">
        <v>39</v>
      </c>
      <c r="E4125" t="s">
        <v>40</v>
      </c>
      <c r="F4125" t="s">
        <v>41</v>
      </c>
      <c r="G4125" t="s">
        <v>42</v>
      </c>
      <c r="H4125" t="s">
        <v>43</v>
      </c>
      <c r="I4125" t="s">
        <v>33</v>
      </c>
      <c r="J4125" t="s">
        <v>45</v>
      </c>
      <c r="K4125">
        <v>5</v>
      </c>
      <c r="L4125">
        <v>18</v>
      </c>
      <c r="M4125">
        <v>0.05</v>
      </c>
      <c r="N4125">
        <v>85.5</v>
      </c>
      <c r="O4125">
        <v>40.5</v>
      </c>
      <c r="P4125" t="s">
        <v>28</v>
      </c>
      <c r="Q4125" t="s">
        <v>46</v>
      </c>
      <c r="R4125" t="s">
        <v>36</v>
      </c>
      <c r="S4125">
        <v>4.3</v>
      </c>
      <c r="T4125">
        <f>YEAR(tblOrders[[#This Row],[Order Date]])</f>
        <v>2025</v>
      </c>
      <c r="U4125" t="str">
        <f>TEXT(tblOrders[[#This Row],[Order Date]],"mmm-yyyy")</f>
        <v>Nov-2025</v>
      </c>
      <c r="V4125" s="4">
        <f>tblOrders[[#This Row],[Profit]]/tblOrders[[#This Row],[Sales Amount]]</f>
        <v>0.47368421052631576</v>
      </c>
      <c r="W4125" t="str">
        <f>VLOOKUP(tblOrders[[#This Row],[City]],CityRegion,2,0)</f>
        <v>North</v>
      </c>
      <c r="X4125" t="str">
        <f>VLOOKUP(tblOrders[[#This Row],[City]],lookups!A:C,3,0)</f>
        <v>Delhi</v>
      </c>
    </row>
    <row r="4126" spans="1:24" x14ac:dyDescent="0.25">
      <c r="A4126" t="s">
        <v>6229</v>
      </c>
      <c r="B4126" s="1">
        <v>45683</v>
      </c>
      <c r="C4126" t="s">
        <v>1720</v>
      </c>
      <c r="D4126" t="s">
        <v>21</v>
      </c>
      <c r="E4126" t="s">
        <v>55</v>
      </c>
      <c r="F4126" t="s">
        <v>56</v>
      </c>
      <c r="G4126" t="s">
        <v>24</v>
      </c>
      <c r="H4126" t="s">
        <v>51</v>
      </c>
      <c r="I4126" t="s">
        <v>44</v>
      </c>
      <c r="J4126" t="s">
        <v>34</v>
      </c>
      <c r="K4126">
        <v>2</v>
      </c>
      <c r="L4126">
        <v>42</v>
      </c>
      <c r="M4126">
        <v>0.2</v>
      </c>
      <c r="N4126">
        <v>67.2</v>
      </c>
      <c r="O4126">
        <v>19.2</v>
      </c>
      <c r="P4126" t="s">
        <v>28</v>
      </c>
      <c r="Q4126" t="s">
        <v>29</v>
      </c>
      <c r="R4126" t="s">
        <v>36</v>
      </c>
      <c r="S4126">
        <v>3.2</v>
      </c>
      <c r="T4126">
        <f>YEAR(tblOrders[[#This Row],[Order Date]])</f>
        <v>2025</v>
      </c>
      <c r="U4126" t="str">
        <f>TEXT(tblOrders[[#This Row],[Order Date]],"mmm-yyyy")</f>
        <v>Jan-2025</v>
      </c>
      <c r="V4126" s="4">
        <f>tblOrders[[#This Row],[Profit]]/tblOrders[[#This Row],[Sales Amount]]</f>
        <v>0.2857142857142857</v>
      </c>
      <c r="W4126" t="str">
        <f>VLOOKUP(tblOrders[[#This Row],[City]],CityRegion,2,0)</f>
        <v>South</v>
      </c>
      <c r="X4126" t="str">
        <f>VLOOKUP(tblOrders[[#This Row],[City]],lookups!A:C,3,0)</f>
        <v>Kerala</v>
      </c>
    </row>
    <row r="4127" spans="1:24" x14ac:dyDescent="0.25">
      <c r="A4127" t="s">
        <v>6230</v>
      </c>
      <c r="B4127" s="1">
        <v>45668</v>
      </c>
      <c r="C4127" t="s">
        <v>1661</v>
      </c>
      <c r="D4127" t="s">
        <v>21</v>
      </c>
      <c r="E4127" t="s">
        <v>108</v>
      </c>
      <c r="F4127" t="s">
        <v>109</v>
      </c>
      <c r="G4127" t="s">
        <v>62</v>
      </c>
      <c r="H4127" t="s">
        <v>110</v>
      </c>
      <c r="I4127" t="s">
        <v>33</v>
      </c>
      <c r="J4127" t="s">
        <v>27</v>
      </c>
      <c r="K4127">
        <v>5</v>
      </c>
      <c r="L4127">
        <v>110</v>
      </c>
      <c r="M4127">
        <v>0.05</v>
      </c>
      <c r="N4127">
        <v>522.5</v>
      </c>
      <c r="O4127">
        <v>182.5</v>
      </c>
      <c r="P4127" t="s">
        <v>28</v>
      </c>
      <c r="Q4127" t="s">
        <v>35</v>
      </c>
      <c r="R4127" t="s">
        <v>30</v>
      </c>
      <c r="S4127">
        <v>4.9000000000000004</v>
      </c>
      <c r="T4127">
        <f>YEAR(tblOrders[[#This Row],[Order Date]])</f>
        <v>2025</v>
      </c>
      <c r="U4127" t="str">
        <f>TEXT(tblOrders[[#This Row],[Order Date]],"mmm-yyyy")</f>
        <v>Jan-2025</v>
      </c>
      <c r="V4127" s="4">
        <f>tblOrders[[#This Row],[Profit]]/tblOrders[[#This Row],[Sales Amount]]</f>
        <v>0.34928229665071769</v>
      </c>
      <c r="W4127" t="str">
        <f>VLOOKUP(tblOrders[[#This Row],[City]],CityRegion,2,0)</f>
        <v>North</v>
      </c>
      <c r="X4127" t="str">
        <f>VLOOKUP(tblOrders[[#This Row],[City]],lookups!A:C,3,0)</f>
        <v>Delhi</v>
      </c>
    </row>
    <row r="4128" spans="1:24" x14ac:dyDescent="0.25">
      <c r="A4128" t="s">
        <v>6231</v>
      </c>
      <c r="B4128" s="1">
        <v>45828</v>
      </c>
      <c r="C4128" t="s">
        <v>2652</v>
      </c>
      <c r="D4128" t="s">
        <v>21</v>
      </c>
      <c r="E4128" t="s">
        <v>108</v>
      </c>
      <c r="F4128" t="s">
        <v>109</v>
      </c>
      <c r="G4128" t="s">
        <v>62</v>
      </c>
      <c r="H4128" t="s">
        <v>110</v>
      </c>
      <c r="I4128" t="s">
        <v>52</v>
      </c>
      <c r="J4128" t="s">
        <v>45</v>
      </c>
      <c r="K4128">
        <v>2</v>
      </c>
      <c r="L4128">
        <v>110</v>
      </c>
      <c r="M4128">
        <v>0.15</v>
      </c>
      <c r="N4128">
        <v>187</v>
      </c>
      <c r="O4128">
        <v>51</v>
      </c>
      <c r="P4128" t="s">
        <v>28</v>
      </c>
      <c r="Q4128" t="s">
        <v>86</v>
      </c>
      <c r="R4128" t="s">
        <v>36</v>
      </c>
      <c r="S4128">
        <v>4.5999999999999996</v>
      </c>
      <c r="T4128">
        <f>YEAR(tblOrders[[#This Row],[Order Date]])</f>
        <v>2025</v>
      </c>
      <c r="U4128" t="str">
        <f>TEXT(tblOrders[[#This Row],[Order Date]],"mmm-yyyy")</f>
        <v>Jun-2025</v>
      </c>
      <c r="V4128" s="4">
        <f>tblOrders[[#This Row],[Profit]]/tblOrders[[#This Row],[Sales Amount]]</f>
        <v>0.27272727272727271</v>
      </c>
      <c r="W4128" t="str">
        <f>VLOOKUP(tblOrders[[#This Row],[City]],CityRegion,2,0)</f>
        <v>South</v>
      </c>
      <c r="X4128" t="str">
        <f>VLOOKUP(tblOrders[[#This Row],[City]],lookups!A:C,3,0)</f>
        <v>Kerala</v>
      </c>
    </row>
    <row r="4129" spans="1:24" x14ac:dyDescent="0.25">
      <c r="A4129" t="s">
        <v>6232</v>
      </c>
      <c r="B4129" s="1">
        <v>46000</v>
      </c>
      <c r="C4129" t="s">
        <v>6233</v>
      </c>
      <c r="D4129" t="s">
        <v>21</v>
      </c>
      <c r="E4129" t="s">
        <v>79</v>
      </c>
      <c r="F4129" t="s">
        <v>80</v>
      </c>
      <c r="G4129" t="s">
        <v>68</v>
      </c>
      <c r="H4129" t="s">
        <v>81</v>
      </c>
      <c r="I4129" t="s">
        <v>130</v>
      </c>
      <c r="J4129" t="s">
        <v>34</v>
      </c>
      <c r="K4129">
        <v>4</v>
      </c>
      <c r="L4129">
        <v>799</v>
      </c>
      <c r="M4129">
        <v>0.2</v>
      </c>
      <c r="N4129">
        <v>2556.8000000000002</v>
      </c>
      <c r="O4129">
        <v>76.8</v>
      </c>
      <c r="P4129" t="s">
        <v>111</v>
      </c>
      <c r="Q4129" t="s">
        <v>91</v>
      </c>
      <c r="R4129" t="s">
        <v>36</v>
      </c>
      <c r="S4129">
        <v>4.0999999999999996</v>
      </c>
      <c r="T4129">
        <f>YEAR(tblOrders[[#This Row],[Order Date]])</f>
        <v>2025</v>
      </c>
      <c r="U4129" t="str">
        <f>TEXT(tblOrders[[#This Row],[Order Date]],"mmm-yyyy")</f>
        <v>Dec-2025</v>
      </c>
      <c r="V4129" s="4">
        <f>tblOrders[[#This Row],[Profit]]/tblOrders[[#This Row],[Sales Amount]]</f>
        <v>3.0037546933667079E-2</v>
      </c>
      <c r="W4129" t="str">
        <f>VLOOKUP(tblOrders[[#This Row],[City]],CityRegion,2,0)</f>
        <v>West</v>
      </c>
      <c r="X4129" t="str">
        <f>VLOOKUP(tblOrders[[#This Row],[City]],lookups!A:C,3,0)</f>
        <v>Maharashtra</v>
      </c>
    </row>
    <row r="4130" spans="1:24" x14ac:dyDescent="0.25">
      <c r="A4130" t="s">
        <v>6234</v>
      </c>
      <c r="B4130" s="1">
        <v>45959</v>
      </c>
      <c r="C4130" t="s">
        <v>1445</v>
      </c>
      <c r="D4130" t="s">
        <v>21</v>
      </c>
      <c r="E4130" t="s">
        <v>108</v>
      </c>
      <c r="F4130" t="s">
        <v>109</v>
      </c>
      <c r="G4130" t="s">
        <v>62</v>
      </c>
      <c r="H4130" t="s">
        <v>110</v>
      </c>
      <c r="I4130" t="s">
        <v>70</v>
      </c>
      <c r="J4130" t="s">
        <v>27</v>
      </c>
      <c r="K4130">
        <v>5</v>
      </c>
      <c r="L4130">
        <v>110</v>
      </c>
      <c r="M4130">
        <v>0.1</v>
      </c>
      <c r="N4130">
        <v>495</v>
      </c>
      <c r="O4130">
        <v>155</v>
      </c>
      <c r="P4130" t="s">
        <v>28</v>
      </c>
      <c r="Q4130" t="s">
        <v>35</v>
      </c>
      <c r="R4130" t="s">
        <v>30</v>
      </c>
      <c r="S4130">
        <v>4.7</v>
      </c>
      <c r="T4130">
        <f>YEAR(tblOrders[[#This Row],[Order Date]])</f>
        <v>2025</v>
      </c>
      <c r="U4130" t="str">
        <f>TEXT(tblOrders[[#This Row],[Order Date]],"mmm-yyyy")</f>
        <v>Oct-2025</v>
      </c>
      <c r="V4130" s="4">
        <f>tblOrders[[#This Row],[Profit]]/tblOrders[[#This Row],[Sales Amount]]</f>
        <v>0.31313131313131315</v>
      </c>
      <c r="W4130" t="str">
        <f>VLOOKUP(tblOrders[[#This Row],[City]],CityRegion,2,0)</f>
        <v>South</v>
      </c>
      <c r="X4130" t="str">
        <f>VLOOKUP(tblOrders[[#This Row],[City]],lookups!A:C,3,0)</f>
        <v>Telengana</v>
      </c>
    </row>
    <row r="4131" spans="1:24" x14ac:dyDescent="0.25">
      <c r="A4131" t="s">
        <v>6235</v>
      </c>
      <c r="B4131" s="1">
        <v>45836</v>
      </c>
      <c r="C4131" t="s">
        <v>1573</v>
      </c>
      <c r="D4131" t="s">
        <v>21</v>
      </c>
      <c r="E4131" t="s">
        <v>79</v>
      </c>
      <c r="F4131" t="s">
        <v>80</v>
      </c>
      <c r="G4131" t="s">
        <v>68</v>
      </c>
      <c r="H4131" t="s">
        <v>81</v>
      </c>
      <c r="I4131" t="s">
        <v>76</v>
      </c>
      <c r="J4131" t="s">
        <v>45</v>
      </c>
      <c r="K4131">
        <v>4</v>
      </c>
      <c r="L4131">
        <v>799</v>
      </c>
      <c r="M4131">
        <v>0.15</v>
      </c>
      <c r="N4131">
        <v>2716.6</v>
      </c>
      <c r="O4131">
        <v>236.6</v>
      </c>
      <c r="P4131" t="s">
        <v>111</v>
      </c>
      <c r="Q4131" t="s">
        <v>91</v>
      </c>
      <c r="R4131" t="s">
        <v>30</v>
      </c>
      <c r="S4131">
        <v>4.0999999999999996</v>
      </c>
      <c r="T4131">
        <f>YEAR(tblOrders[[#This Row],[Order Date]])</f>
        <v>2025</v>
      </c>
      <c r="U4131" t="str">
        <f>TEXT(tblOrders[[#This Row],[Order Date]],"mmm-yyyy")</f>
        <v>Jun-2025</v>
      </c>
      <c r="V4131" s="4">
        <f>tblOrders[[#This Row],[Profit]]/tblOrders[[#This Row],[Sales Amount]]</f>
        <v>8.7094161819921967E-2</v>
      </c>
      <c r="W4131" t="str">
        <f>VLOOKUP(tblOrders[[#This Row],[City]],CityRegion,2,0)</f>
        <v>South</v>
      </c>
      <c r="X4131" t="str">
        <f>VLOOKUP(tblOrders[[#This Row],[City]],lookups!A:C,3,0)</f>
        <v>Kerala</v>
      </c>
    </row>
    <row r="4132" spans="1:24" x14ac:dyDescent="0.25">
      <c r="A4132" t="s">
        <v>6236</v>
      </c>
      <c r="B4132" s="1">
        <v>45741</v>
      </c>
      <c r="C4132" t="s">
        <v>4643</v>
      </c>
      <c r="D4132" t="s">
        <v>21</v>
      </c>
      <c r="E4132" t="s">
        <v>73</v>
      </c>
      <c r="F4132" t="s">
        <v>74</v>
      </c>
      <c r="G4132" t="s">
        <v>68</v>
      </c>
      <c r="H4132" t="s">
        <v>75</v>
      </c>
      <c r="I4132" t="s">
        <v>44</v>
      </c>
      <c r="J4132" t="s">
        <v>45</v>
      </c>
      <c r="K4132">
        <v>5</v>
      </c>
      <c r="L4132">
        <v>65</v>
      </c>
      <c r="M4132">
        <v>0.2</v>
      </c>
      <c r="N4132">
        <v>260</v>
      </c>
      <c r="O4132">
        <v>70</v>
      </c>
      <c r="P4132" t="s">
        <v>111</v>
      </c>
      <c r="Q4132" t="s">
        <v>35</v>
      </c>
      <c r="R4132" t="s">
        <v>36</v>
      </c>
      <c r="S4132">
        <v>2.7</v>
      </c>
      <c r="T4132">
        <f>YEAR(tblOrders[[#This Row],[Order Date]])</f>
        <v>2025</v>
      </c>
      <c r="U4132" t="str">
        <f>TEXT(tblOrders[[#This Row],[Order Date]],"mmm-yyyy")</f>
        <v>Mar-2025</v>
      </c>
      <c r="V4132" s="4">
        <f>tblOrders[[#This Row],[Profit]]/tblOrders[[#This Row],[Sales Amount]]</f>
        <v>0.26923076923076922</v>
      </c>
      <c r="W4132" t="str">
        <f>VLOOKUP(tblOrders[[#This Row],[City]],CityRegion,2,0)</f>
        <v>South</v>
      </c>
      <c r="X4132" t="str">
        <f>VLOOKUP(tblOrders[[#This Row],[City]],lookups!A:C,3,0)</f>
        <v>Kerala</v>
      </c>
    </row>
    <row r="4133" spans="1:24" x14ac:dyDescent="0.25">
      <c r="A4133" t="s">
        <v>6237</v>
      </c>
      <c r="B4133" s="1">
        <v>45874</v>
      </c>
      <c r="C4133" t="s">
        <v>6238</v>
      </c>
      <c r="D4133" t="s">
        <v>21</v>
      </c>
      <c r="E4133" t="s">
        <v>66</v>
      </c>
      <c r="F4133" t="s">
        <v>67</v>
      </c>
      <c r="G4133" t="s">
        <v>68</v>
      </c>
      <c r="H4133" t="s">
        <v>69</v>
      </c>
      <c r="I4133" t="s">
        <v>139</v>
      </c>
      <c r="J4133" t="s">
        <v>34</v>
      </c>
      <c r="K4133">
        <v>3</v>
      </c>
      <c r="L4133">
        <v>149</v>
      </c>
      <c r="M4133">
        <v>0.2</v>
      </c>
      <c r="N4133">
        <v>357.6</v>
      </c>
      <c r="O4133">
        <v>72.599999999999994</v>
      </c>
      <c r="P4133" t="s">
        <v>28</v>
      </c>
      <c r="Q4133" t="s">
        <v>86</v>
      </c>
      <c r="R4133" t="s">
        <v>36</v>
      </c>
      <c r="S4133">
        <v>4.7</v>
      </c>
      <c r="T4133">
        <f>YEAR(tblOrders[[#This Row],[Order Date]])</f>
        <v>2025</v>
      </c>
      <c r="U4133" t="str">
        <f>TEXT(tblOrders[[#This Row],[Order Date]],"mmm-yyyy")</f>
        <v>Aug-2025</v>
      </c>
      <c r="V4133" s="4">
        <f>tblOrders[[#This Row],[Profit]]/tblOrders[[#This Row],[Sales Amount]]</f>
        <v>0.2030201342281879</v>
      </c>
      <c r="W4133" t="str">
        <f>VLOOKUP(tblOrders[[#This Row],[City]],CityRegion,2,0)</f>
        <v>South</v>
      </c>
      <c r="X4133" t="str">
        <f>VLOOKUP(tblOrders[[#This Row],[City]],lookups!A:C,3,0)</f>
        <v>Tamil Nadu</v>
      </c>
    </row>
    <row r="4134" spans="1:24" x14ac:dyDescent="0.25">
      <c r="A4134" t="s">
        <v>6239</v>
      </c>
      <c r="B4134" s="1">
        <v>45690</v>
      </c>
      <c r="C4134" t="s">
        <v>981</v>
      </c>
      <c r="D4134" t="s">
        <v>21</v>
      </c>
      <c r="E4134" t="s">
        <v>66</v>
      </c>
      <c r="F4134" t="s">
        <v>67</v>
      </c>
      <c r="G4134" t="s">
        <v>68</v>
      </c>
      <c r="H4134" t="s">
        <v>69</v>
      </c>
      <c r="I4134" t="s">
        <v>52</v>
      </c>
      <c r="J4134" t="s">
        <v>34</v>
      </c>
      <c r="K4134">
        <v>4</v>
      </c>
      <c r="L4134">
        <v>149</v>
      </c>
      <c r="M4134">
        <v>0</v>
      </c>
      <c r="N4134">
        <v>596</v>
      </c>
      <c r="O4134">
        <v>216</v>
      </c>
      <c r="P4134" t="s">
        <v>28</v>
      </c>
      <c r="Q4134" t="s">
        <v>91</v>
      </c>
      <c r="R4134" t="s">
        <v>30</v>
      </c>
      <c r="S4134">
        <v>3.6</v>
      </c>
      <c r="T4134">
        <f>YEAR(tblOrders[[#This Row],[Order Date]])</f>
        <v>2025</v>
      </c>
      <c r="U4134" t="str">
        <f>TEXT(tblOrders[[#This Row],[Order Date]],"mmm-yyyy")</f>
        <v>Feb-2025</v>
      </c>
      <c r="V4134" s="4">
        <f>tblOrders[[#This Row],[Profit]]/tblOrders[[#This Row],[Sales Amount]]</f>
        <v>0.36241610738255031</v>
      </c>
      <c r="W4134" t="str">
        <f>VLOOKUP(tblOrders[[#This Row],[City]],CityRegion,2,0)</f>
        <v>South</v>
      </c>
      <c r="X4134" t="str">
        <f>VLOOKUP(tblOrders[[#This Row],[City]],lookups!A:C,3,0)</f>
        <v>Kerala</v>
      </c>
    </row>
    <row r="4135" spans="1:24" x14ac:dyDescent="0.25">
      <c r="A4135" t="s">
        <v>6240</v>
      </c>
      <c r="B4135" s="1">
        <v>45743</v>
      </c>
      <c r="C4135" t="s">
        <v>5862</v>
      </c>
      <c r="D4135" t="s">
        <v>21</v>
      </c>
      <c r="E4135" t="s">
        <v>55</v>
      </c>
      <c r="F4135" t="s">
        <v>56</v>
      </c>
      <c r="G4135" t="s">
        <v>24</v>
      </c>
      <c r="H4135" t="s">
        <v>51</v>
      </c>
      <c r="I4135" t="s">
        <v>70</v>
      </c>
      <c r="J4135" t="s">
        <v>34</v>
      </c>
      <c r="K4135">
        <v>5</v>
      </c>
      <c r="L4135">
        <v>42</v>
      </c>
      <c r="M4135">
        <v>0.05</v>
      </c>
      <c r="N4135">
        <v>199.5</v>
      </c>
      <c r="O4135">
        <v>79.5</v>
      </c>
      <c r="P4135" t="s">
        <v>28</v>
      </c>
      <c r="Q4135" t="s">
        <v>35</v>
      </c>
      <c r="R4135" t="s">
        <v>36</v>
      </c>
      <c r="S4135">
        <v>3</v>
      </c>
      <c r="T4135">
        <f>YEAR(tblOrders[[#This Row],[Order Date]])</f>
        <v>2025</v>
      </c>
      <c r="U4135" t="str">
        <f>TEXT(tblOrders[[#This Row],[Order Date]],"mmm-yyyy")</f>
        <v>Mar-2025</v>
      </c>
      <c r="V4135" s="4">
        <f>tblOrders[[#This Row],[Profit]]/tblOrders[[#This Row],[Sales Amount]]</f>
        <v>0.39849624060150374</v>
      </c>
      <c r="W4135" t="str">
        <f>VLOOKUP(tblOrders[[#This Row],[City]],CityRegion,2,0)</f>
        <v>South</v>
      </c>
      <c r="X4135" t="str">
        <f>VLOOKUP(tblOrders[[#This Row],[City]],lookups!A:C,3,0)</f>
        <v>Telengana</v>
      </c>
    </row>
    <row r="4136" spans="1:24" x14ac:dyDescent="0.25">
      <c r="A4136" t="s">
        <v>6241</v>
      </c>
      <c r="B4136" s="1">
        <v>45787</v>
      </c>
      <c r="C4136" t="s">
        <v>3095</v>
      </c>
      <c r="D4136" t="s">
        <v>21</v>
      </c>
      <c r="E4136" t="s">
        <v>114</v>
      </c>
      <c r="F4136" t="s">
        <v>115</v>
      </c>
      <c r="G4136" t="s">
        <v>42</v>
      </c>
      <c r="H4136" t="s">
        <v>116</v>
      </c>
      <c r="I4136" t="s">
        <v>130</v>
      </c>
      <c r="J4136" t="s">
        <v>27</v>
      </c>
      <c r="K4136">
        <v>1</v>
      </c>
      <c r="L4136">
        <v>12</v>
      </c>
      <c r="M4136">
        <v>0.2</v>
      </c>
      <c r="N4136">
        <v>9.6</v>
      </c>
      <c r="O4136">
        <v>3.6</v>
      </c>
      <c r="P4136" t="s">
        <v>28</v>
      </c>
      <c r="Q4136" t="s">
        <v>91</v>
      </c>
      <c r="R4136" t="s">
        <v>36</v>
      </c>
      <c r="S4136">
        <v>5</v>
      </c>
      <c r="T4136">
        <f>YEAR(tblOrders[[#This Row],[Order Date]])</f>
        <v>2025</v>
      </c>
      <c r="U4136" t="str">
        <f>TEXT(tblOrders[[#This Row],[Order Date]],"mmm-yyyy")</f>
        <v>May-2025</v>
      </c>
      <c r="V4136" s="4">
        <f>tblOrders[[#This Row],[Profit]]/tblOrders[[#This Row],[Sales Amount]]</f>
        <v>0.375</v>
      </c>
      <c r="W4136" t="str">
        <f>VLOOKUP(tblOrders[[#This Row],[City]],CityRegion,2,0)</f>
        <v>West</v>
      </c>
      <c r="X4136" t="str">
        <f>VLOOKUP(tblOrders[[#This Row],[City]],lookups!A:C,3,0)</f>
        <v>Maharashtra</v>
      </c>
    </row>
    <row r="4137" spans="1:24" x14ac:dyDescent="0.25">
      <c r="A4137" t="s">
        <v>6242</v>
      </c>
      <c r="B4137" s="1">
        <v>45669</v>
      </c>
      <c r="C4137" t="s">
        <v>1445</v>
      </c>
      <c r="D4137" t="s">
        <v>39</v>
      </c>
      <c r="E4137" t="s">
        <v>22</v>
      </c>
      <c r="F4137" t="s">
        <v>23</v>
      </c>
      <c r="G4137" t="s">
        <v>24</v>
      </c>
      <c r="H4137" t="s">
        <v>25</v>
      </c>
      <c r="I4137" t="s">
        <v>70</v>
      </c>
      <c r="J4137" t="s">
        <v>27</v>
      </c>
      <c r="K4137">
        <v>1</v>
      </c>
      <c r="L4137">
        <v>190</v>
      </c>
      <c r="M4137">
        <v>0.2</v>
      </c>
      <c r="N4137">
        <v>152</v>
      </c>
      <c r="O4137">
        <v>27</v>
      </c>
      <c r="P4137" t="s">
        <v>28</v>
      </c>
      <c r="Q4137" t="s">
        <v>91</v>
      </c>
      <c r="R4137" t="s">
        <v>30</v>
      </c>
      <c r="S4137">
        <v>3.3</v>
      </c>
      <c r="T4137">
        <f>YEAR(tblOrders[[#This Row],[Order Date]])</f>
        <v>2025</v>
      </c>
      <c r="U4137" t="str">
        <f>TEXT(tblOrders[[#This Row],[Order Date]],"mmm-yyyy")</f>
        <v>Jan-2025</v>
      </c>
      <c r="V4137" s="4">
        <f>tblOrders[[#This Row],[Profit]]/tblOrders[[#This Row],[Sales Amount]]</f>
        <v>0.17763157894736842</v>
      </c>
      <c r="W4137" t="str">
        <f>VLOOKUP(tblOrders[[#This Row],[City]],CityRegion,2,0)</f>
        <v>South</v>
      </c>
      <c r="X4137" t="str">
        <f>VLOOKUP(tblOrders[[#This Row],[City]],lookups!A:C,3,0)</f>
        <v>Telengana</v>
      </c>
    </row>
    <row r="4138" spans="1:24" x14ac:dyDescent="0.25">
      <c r="A4138" t="s">
        <v>6243</v>
      </c>
      <c r="B4138" s="1">
        <v>45828</v>
      </c>
      <c r="C4138" t="s">
        <v>5821</v>
      </c>
      <c r="D4138" t="s">
        <v>21</v>
      </c>
      <c r="E4138" t="s">
        <v>22</v>
      </c>
      <c r="F4138" t="s">
        <v>23</v>
      </c>
      <c r="G4138" t="s">
        <v>24</v>
      </c>
      <c r="H4138" t="s">
        <v>25</v>
      </c>
      <c r="I4138" t="s">
        <v>33</v>
      </c>
      <c r="J4138" t="s">
        <v>34</v>
      </c>
      <c r="K4138">
        <v>3</v>
      </c>
      <c r="L4138">
        <v>190</v>
      </c>
      <c r="M4138">
        <v>0.2</v>
      </c>
      <c r="N4138">
        <v>456</v>
      </c>
      <c r="O4138">
        <v>81</v>
      </c>
      <c r="P4138" t="s">
        <v>28</v>
      </c>
      <c r="Q4138" t="s">
        <v>86</v>
      </c>
      <c r="R4138" t="s">
        <v>30</v>
      </c>
      <c r="S4138">
        <v>2.8</v>
      </c>
      <c r="T4138">
        <f>YEAR(tblOrders[[#This Row],[Order Date]])</f>
        <v>2025</v>
      </c>
      <c r="U4138" t="str">
        <f>TEXT(tblOrders[[#This Row],[Order Date]],"mmm-yyyy")</f>
        <v>Jun-2025</v>
      </c>
      <c r="V4138" s="4">
        <f>tblOrders[[#This Row],[Profit]]/tblOrders[[#This Row],[Sales Amount]]</f>
        <v>0.17763157894736842</v>
      </c>
      <c r="W4138" t="str">
        <f>VLOOKUP(tblOrders[[#This Row],[City]],CityRegion,2,0)</f>
        <v>North</v>
      </c>
      <c r="X4138" t="str">
        <f>VLOOKUP(tblOrders[[#This Row],[City]],lookups!A:C,3,0)</f>
        <v>Delhi</v>
      </c>
    </row>
    <row r="4139" spans="1:24" x14ac:dyDescent="0.25">
      <c r="A4139" t="s">
        <v>6244</v>
      </c>
      <c r="B4139" s="1">
        <v>45698</v>
      </c>
      <c r="C4139" t="s">
        <v>2750</v>
      </c>
      <c r="D4139" t="s">
        <v>21</v>
      </c>
      <c r="E4139" t="s">
        <v>55</v>
      </c>
      <c r="F4139" t="s">
        <v>56</v>
      </c>
      <c r="G4139" t="s">
        <v>24</v>
      </c>
      <c r="H4139" t="s">
        <v>51</v>
      </c>
      <c r="I4139" t="s">
        <v>70</v>
      </c>
      <c r="J4139" t="s">
        <v>27</v>
      </c>
      <c r="K4139">
        <v>5</v>
      </c>
      <c r="L4139">
        <v>42</v>
      </c>
      <c r="M4139">
        <v>0</v>
      </c>
      <c r="N4139">
        <v>210</v>
      </c>
      <c r="O4139">
        <v>90</v>
      </c>
      <c r="P4139" t="s">
        <v>28</v>
      </c>
      <c r="Q4139" t="s">
        <v>46</v>
      </c>
      <c r="R4139" t="s">
        <v>36</v>
      </c>
      <c r="S4139">
        <v>4.7</v>
      </c>
      <c r="T4139">
        <f>YEAR(tblOrders[[#This Row],[Order Date]])</f>
        <v>2025</v>
      </c>
      <c r="U4139" t="str">
        <f>TEXT(tblOrders[[#This Row],[Order Date]],"mmm-yyyy")</f>
        <v>Feb-2025</v>
      </c>
      <c r="V4139" s="4">
        <f>tblOrders[[#This Row],[Profit]]/tblOrders[[#This Row],[Sales Amount]]</f>
        <v>0.42857142857142855</v>
      </c>
      <c r="W4139" t="str">
        <f>VLOOKUP(tblOrders[[#This Row],[City]],CityRegion,2,0)</f>
        <v>South</v>
      </c>
      <c r="X4139" t="str">
        <f>VLOOKUP(tblOrders[[#This Row],[City]],lookups!A:C,3,0)</f>
        <v>Telengana</v>
      </c>
    </row>
    <row r="4140" spans="1:24" x14ac:dyDescent="0.25">
      <c r="A4140" t="s">
        <v>6245</v>
      </c>
      <c r="B4140" s="1">
        <v>45900</v>
      </c>
      <c r="C4140" t="s">
        <v>3023</v>
      </c>
      <c r="D4140" t="s">
        <v>21</v>
      </c>
      <c r="E4140" t="s">
        <v>79</v>
      </c>
      <c r="F4140" t="s">
        <v>80</v>
      </c>
      <c r="G4140" t="s">
        <v>68</v>
      </c>
      <c r="H4140" t="s">
        <v>81</v>
      </c>
      <c r="I4140" t="s">
        <v>84</v>
      </c>
      <c r="J4140" t="s">
        <v>34</v>
      </c>
      <c r="K4140">
        <v>2</v>
      </c>
      <c r="L4140">
        <v>799</v>
      </c>
      <c r="M4140">
        <v>0.15</v>
      </c>
      <c r="N4140">
        <v>1358.3</v>
      </c>
      <c r="O4140">
        <v>118.3</v>
      </c>
      <c r="P4140" t="s">
        <v>28</v>
      </c>
      <c r="Q4140" t="s">
        <v>91</v>
      </c>
      <c r="R4140" t="s">
        <v>36</v>
      </c>
      <c r="S4140">
        <v>4.5999999999999996</v>
      </c>
      <c r="T4140">
        <f>YEAR(tblOrders[[#This Row],[Order Date]])</f>
        <v>2025</v>
      </c>
      <c r="U4140" t="str">
        <f>TEXT(tblOrders[[#This Row],[Order Date]],"mmm-yyyy")</f>
        <v>Aug-2025</v>
      </c>
      <c r="V4140" s="4">
        <f>tblOrders[[#This Row],[Profit]]/tblOrders[[#This Row],[Sales Amount]]</f>
        <v>8.7094161819921967E-2</v>
      </c>
      <c r="W4140" t="str">
        <f>VLOOKUP(tblOrders[[#This Row],[City]],CityRegion,2,0)</f>
        <v>West</v>
      </c>
      <c r="X4140" t="str">
        <f>VLOOKUP(tblOrders[[#This Row],[City]],lookups!A:C,3,0)</f>
        <v>Maharashtra</v>
      </c>
    </row>
    <row r="4141" spans="1:24" x14ac:dyDescent="0.25">
      <c r="A4141" t="s">
        <v>6246</v>
      </c>
      <c r="B4141" s="1">
        <v>46010</v>
      </c>
      <c r="C4141" t="s">
        <v>862</v>
      </c>
      <c r="D4141" t="s">
        <v>39</v>
      </c>
      <c r="E4141" t="s">
        <v>114</v>
      </c>
      <c r="F4141" t="s">
        <v>115</v>
      </c>
      <c r="G4141" t="s">
        <v>42</v>
      </c>
      <c r="H4141" t="s">
        <v>116</v>
      </c>
      <c r="I4141" t="s">
        <v>57</v>
      </c>
      <c r="J4141" t="s">
        <v>34</v>
      </c>
      <c r="K4141">
        <v>2</v>
      </c>
      <c r="L4141">
        <v>12</v>
      </c>
      <c r="M4141">
        <v>0</v>
      </c>
      <c r="N4141">
        <v>24</v>
      </c>
      <c r="O4141">
        <v>12</v>
      </c>
      <c r="P4141" t="s">
        <v>28</v>
      </c>
      <c r="Q4141" t="s">
        <v>86</v>
      </c>
      <c r="R4141" t="s">
        <v>36</v>
      </c>
      <c r="S4141">
        <v>4.7</v>
      </c>
      <c r="T4141">
        <f>YEAR(tblOrders[[#This Row],[Order Date]])</f>
        <v>2025</v>
      </c>
      <c r="U4141" t="str">
        <f>TEXT(tblOrders[[#This Row],[Order Date]],"mmm-yyyy")</f>
        <v>Dec-2025</v>
      </c>
      <c r="V4141" s="4">
        <f>tblOrders[[#This Row],[Profit]]/tblOrders[[#This Row],[Sales Amount]]</f>
        <v>0.5</v>
      </c>
      <c r="W4141" t="str">
        <f>VLOOKUP(tblOrders[[#This Row],[City]],CityRegion,2,0)</f>
        <v>South</v>
      </c>
      <c r="X4141" t="str">
        <f>VLOOKUP(tblOrders[[#This Row],[City]],lookups!A:C,3,0)</f>
        <v>Kerala</v>
      </c>
    </row>
    <row r="4142" spans="1:24" x14ac:dyDescent="0.25">
      <c r="A4142" t="s">
        <v>6247</v>
      </c>
      <c r="B4142" s="1">
        <v>45699</v>
      </c>
      <c r="C4142" t="s">
        <v>1000</v>
      </c>
      <c r="D4142" t="s">
        <v>21</v>
      </c>
      <c r="E4142" t="s">
        <v>60</v>
      </c>
      <c r="F4142" t="s">
        <v>61</v>
      </c>
      <c r="G4142" t="s">
        <v>62</v>
      </c>
      <c r="H4142" t="s">
        <v>63</v>
      </c>
      <c r="I4142" t="s">
        <v>84</v>
      </c>
      <c r="J4142" t="s">
        <v>34</v>
      </c>
      <c r="K4142">
        <v>1</v>
      </c>
      <c r="L4142">
        <v>45</v>
      </c>
      <c r="M4142">
        <v>0.15</v>
      </c>
      <c r="N4142">
        <v>38.25</v>
      </c>
      <c r="O4142">
        <v>12.25</v>
      </c>
      <c r="P4142" t="s">
        <v>28</v>
      </c>
      <c r="Q4142" t="s">
        <v>35</v>
      </c>
      <c r="R4142" t="s">
        <v>36</v>
      </c>
      <c r="S4142">
        <v>3.5</v>
      </c>
      <c r="T4142">
        <f>YEAR(tblOrders[[#This Row],[Order Date]])</f>
        <v>2025</v>
      </c>
      <c r="U4142" t="str">
        <f>TEXT(tblOrders[[#This Row],[Order Date]],"mmm-yyyy")</f>
        <v>Feb-2025</v>
      </c>
      <c r="V4142" s="4">
        <f>tblOrders[[#This Row],[Profit]]/tblOrders[[#This Row],[Sales Amount]]</f>
        <v>0.3202614379084967</v>
      </c>
      <c r="W4142" t="str">
        <f>VLOOKUP(tblOrders[[#This Row],[City]],CityRegion,2,0)</f>
        <v>West</v>
      </c>
      <c r="X4142" t="str">
        <f>VLOOKUP(tblOrders[[#This Row],[City]],lookups!A:C,3,0)</f>
        <v>Maharashtra</v>
      </c>
    </row>
    <row r="4143" spans="1:24" x14ac:dyDescent="0.25">
      <c r="A4143" t="s">
        <v>6248</v>
      </c>
      <c r="B4143" s="1">
        <v>45783</v>
      </c>
      <c r="C4143" t="s">
        <v>4507</v>
      </c>
      <c r="D4143" t="s">
        <v>21</v>
      </c>
      <c r="E4143" t="s">
        <v>79</v>
      </c>
      <c r="F4143" t="s">
        <v>80</v>
      </c>
      <c r="G4143" t="s">
        <v>68</v>
      </c>
      <c r="H4143" t="s">
        <v>81</v>
      </c>
      <c r="I4143" t="s">
        <v>70</v>
      </c>
      <c r="J4143" t="s">
        <v>34</v>
      </c>
      <c r="K4143">
        <v>1</v>
      </c>
      <c r="L4143">
        <v>799</v>
      </c>
      <c r="M4143">
        <v>0.05</v>
      </c>
      <c r="N4143">
        <v>759.05</v>
      </c>
      <c r="O4143">
        <v>139.05000000000001</v>
      </c>
      <c r="P4143" t="s">
        <v>28</v>
      </c>
      <c r="Q4143" t="s">
        <v>91</v>
      </c>
      <c r="R4143" t="s">
        <v>36</v>
      </c>
      <c r="S4143">
        <v>4.3</v>
      </c>
      <c r="T4143">
        <f>YEAR(tblOrders[[#This Row],[Order Date]])</f>
        <v>2025</v>
      </c>
      <c r="U4143" t="str">
        <f>TEXT(tblOrders[[#This Row],[Order Date]],"mmm-yyyy")</f>
        <v>May-2025</v>
      </c>
      <c r="V4143" s="4">
        <f>tblOrders[[#This Row],[Profit]]/tblOrders[[#This Row],[Sales Amount]]</f>
        <v>0.18318951320729862</v>
      </c>
      <c r="W4143" t="str">
        <f>VLOOKUP(tblOrders[[#This Row],[City]],CityRegion,2,0)</f>
        <v>South</v>
      </c>
      <c r="X4143" t="str">
        <f>VLOOKUP(tblOrders[[#This Row],[City]],lookups!A:C,3,0)</f>
        <v>Telengana</v>
      </c>
    </row>
    <row r="4144" spans="1:24" x14ac:dyDescent="0.25">
      <c r="A4144" t="s">
        <v>6249</v>
      </c>
      <c r="B4144" s="1">
        <v>45923</v>
      </c>
      <c r="C4144" t="s">
        <v>2807</v>
      </c>
      <c r="D4144" t="s">
        <v>39</v>
      </c>
      <c r="E4144" t="s">
        <v>114</v>
      </c>
      <c r="F4144" t="s">
        <v>115</v>
      </c>
      <c r="G4144" t="s">
        <v>42</v>
      </c>
      <c r="H4144" t="s">
        <v>116</v>
      </c>
      <c r="I4144" t="s">
        <v>70</v>
      </c>
      <c r="J4144" t="s">
        <v>34</v>
      </c>
      <c r="K4144">
        <v>1</v>
      </c>
      <c r="L4144">
        <v>12</v>
      </c>
      <c r="M4144">
        <v>0.1</v>
      </c>
      <c r="N4144">
        <v>10.8</v>
      </c>
      <c r="O4144">
        <v>4.8</v>
      </c>
      <c r="P4144" t="s">
        <v>28</v>
      </c>
      <c r="Q4144" t="s">
        <v>35</v>
      </c>
      <c r="R4144" t="s">
        <v>36</v>
      </c>
      <c r="S4144">
        <v>4.0999999999999996</v>
      </c>
      <c r="T4144">
        <f>YEAR(tblOrders[[#This Row],[Order Date]])</f>
        <v>2025</v>
      </c>
      <c r="U4144" t="str">
        <f>TEXT(tblOrders[[#This Row],[Order Date]],"mmm-yyyy")</f>
        <v>Sep-2025</v>
      </c>
      <c r="V4144" s="4">
        <f>tblOrders[[#This Row],[Profit]]/tblOrders[[#This Row],[Sales Amount]]</f>
        <v>0.44444444444444442</v>
      </c>
      <c r="W4144" t="str">
        <f>VLOOKUP(tblOrders[[#This Row],[City]],CityRegion,2,0)</f>
        <v>South</v>
      </c>
      <c r="X4144" t="str">
        <f>VLOOKUP(tblOrders[[#This Row],[City]],lookups!A:C,3,0)</f>
        <v>Telengana</v>
      </c>
    </row>
    <row r="4145" spans="1:24" x14ac:dyDescent="0.25">
      <c r="A4145" t="s">
        <v>6250</v>
      </c>
      <c r="B4145" s="1">
        <v>46009</v>
      </c>
      <c r="C4145" t="s">
        <v>4031</v>
      </c>
      <c r="D4145" t="s">
        <v>21</v>
      </c>
      <c r="E4145" t="s">
        <v>108</v>
      </c>
      <c r="F4145" t="s">
        <v>109</v>
      </c>
      <c r="G4145" t="s">
        <v>62</v>
      </c>
      <c r="H4145" t="s">
        <v>110</v>
      </c>
      <c r="I4145" t="s">
        <v>57</v>
      </c>
      <c r="J4145" t="s">
        <v>45</v>
      </c>
      <c r="K4145">
        <v>2</v>
      </c>
      <c r="L4145">
        <v>110</v>
      </c>
      <c r="M4145">
        <v>0.2</v>
      </c>
      <c r="N4145">
        <v>176</v>
      </c>
      <c r="O4145">
        <v>40</v>
      </c>
      <c r="P4145" t="s">
        <v>28</v>
      </c>
      <c r="Q4145" t="s">
        <v>91</v>
      </c>
      <c r="R4145" t="s">
        <v>30</v>
      </c>
      <c r="S4145">
        <v>4.8</v>
      </c>
      <c r="T4145">
        <f>YEAR(tblOrders[[#This Row],[Order Date]])</f>
        <v>2025</v>
      </c>
      <c r="U4145" t="str">
        <f>TEXT(tblOrders[[#This Row],[Order Date]],"mmm-yyyy")</f>
        <v>Dec-2025</v>
      </c>
      <c r="V4145" s="4">
        <f>tblOrders[[#This Row],[Profit]]/tblOrders[[#This Row],[Sales Amount]]</f>
        <v>0.22727272727272727</v>
      </c>
      <c r="W4145" t="str">
        <f>VLOOKUP(tblOrders[[#This Row],[City]],CityRegion,2,0)</f>
        <v>South</v>
      </c>
      <c r="X4145" t="str">
        <f>VLOOKUP(tblOrders[[#This Row],[City]],lookups!A:C,3,0)</f>
        <v>Kerala</v>
      </c>
    </row>
    <row r="4146" spans="1:24" x14ac:dyDescent="0.25">
      <c r="A4146" t="s">
        <v>6251</v>
      </c>
      <c r="B4146" s="1">
        <v>45769</v>
      </c>
      <c r="C4146" t="s">
        <v>6252</v>
      </c>
      <c r="D4146" t="s">
        <v>21</v>
      </c>
      <c r="E4146" t="s">
        <v>40</v>
      </c>
      <c r="F4146" t="s">
        <v>41</v>
      </c>
      <c r="G4146" t="s">
        <v>42</v>
      </c>
      <c r="H4146" t="s">
        <v>43</v>
      </c>
      <c r="I4146" t="s">
        <v>52</v>
      </c>
      <c r="J4146" t="s">
        <v>45</v>
      </c>
      <c r="K4146">
        <v>3</v>
      </c>
      <c r="L4146">
        <v>18</v>
      </c>
      <c r="M4146">
        <v>0.1</v>
      </c>
      <c r="N4146">
        <v>48.6</v>
      </c>
      <c r="O4146">
        <v>21.6</v>
      </c>
      <c r="P4146" t="s">
        <v>28</v>
      </c>
      <c r="Q4146" t="s">
        <v>91</v>
      </c>
      <c r="R4146" t="s">
        <v>36</v>
      </c>
      <c r="S4146">
        <v>3.6</v>
      </c>
      <c r="T4146">
        <f>YEAR(tblOrders[[#This Row],[Order Date]])</f>
        <v>2025</v>
      </c>
      <c r="U4146" t="str">
        <f>TEXT(tblOrders[[#This Row],[Order Date]],"mmm-yyyy")</f>
        <v>Apr-2025</v>
      </c>
      <c r="V4146" s="4">
        <f>tblOrders[[#This Row],[Profit]]/tblOrders[[#This Row],[Sales Amount]]</f>
        <v>0.44444444444444448</v>
      </c>
      <c r="W4146" t="str">
        <f>VLOOKUP(tblOrders[[#This Row],[City]],CityRegion,2,0)</f>
        <v>South</v>
      </c>
      <c r="X4146" t="str">
        <f>VLOOKUP(tblOrders[[#This Row],[City]],lookups!A:C,3,0)</f>
        <v>Kerala</v>
      </c>
    </row>
    <row r="4147" spans="1:24" x14ac:dyDescent="0.25">
      <c r="A4147" t="s">
        <v>6253</v>
      </c>
      <c r="B4147" s="1">
        <v>45727</v>
      </c>
      <c r="C4147" t="s">
        <v>3158</v>
      </c>
      <c r="D4147" t="s">
        <v>39</v>
      </c>
      <c r="E4147" t="s">
        <v>94</v>
      </c>
      <c r="F4147" t="s">
        <v>95</v>
      </c>
      <c r="G4147" t="s">
        <v>68</v>
      </c>
      <c r="H4147" t="s">
        <v>96</v>
      </c>
      <c r="I4147" t="s">
        <v>57</v>
      </c>
      <c r="J4147" t="s">
        <v>34</v>
      </c>
      <c r="K4147">
        <v>4</v>
      </c>
      <c r="L4147">
        <v>89</v>
      </c>
      <c r="M4147">
        <v>0</v>
      </c>
      <c r="N4147">
        <v>356</v>
      </c>
      <c r="O4147">
        <v>136</v>
      </c>
      <c r="P4147" t="s">
        <v>28</v>
      </c>
      <c r="Q4147" t="s">
        <v>35</v>
      </c>
      <c r="R4147" t="s">
        <v>36</v>
      </c>
      <c r="S4147">
        <v>3.1</v>
      </c>
      <c r="T4147">
        <f>YEAR(tblOrders[[#This Row],[Order Date]])</f>
        <v>2025</v>
      </c>
      <c r="U4147" t="str">
        <f>TEXT(tblOrders[[#This Row],[Order Date]],"mmm-yyyy")</f>
        <v>Mar-2025</v>
      </c>
      <c r="V4147" s="4">
        <f>tblOrders[[#This Row],[Profit]]/tblOrders[[#This Row],[Sales Amount]]</f>
        <v>0.38202247191011235</v>
      </c>
      <c r="W4147" t="str">
        <f>VLOOKUP(tblOrders[[#This Row],[City]],CityRegion,2,0)</f>
        <v>South</v>
      </c>
      <c r="X4147" t="str">
        <f>VLOOKUP(tblOrders[[#This Row],[City]],lookups!A:C,3,0)</f>
        <v>Kerala</v>
      </c>
    </row>
    <row r="4148" spans="1:24" x14ac:dyDescent="0.25">
      <c r="A4148" t="s">
        <v>6254</v>
      </c>
      <c r="B4148" s="1">
        <v>45670</v>
      </c>
      <c r="C4148" t="s">
        <v>3642</v>
      </c>
      <c r="D4148" t="s">
        <v>21</v>
      </c>
      <c r="E4148" t="s">
        <v>60</v>
      </c>
      <c r="F4148" t="s">
        <v>61</v>
      </c>
      <c r="G4148" t="s">
        <v>62</v>
      </c>
      <c r="H4148" t="s">
        <v>63</v>
      </c>
      <c r="I4148" t="s">
        <v>84</v>
      </c>
      <c r="J4148" t="s">
        <v>34</v>
      </c>
      <c r="K4148">
        <v>3</v>
      </c>
      <c r="L4148">
        <v>45</v>
      </c>
      <c r="M4148">
        <v>0</v>
      </c>
      <c r="N4148">
        <v>135</v>
      </c>
      <c r="O4148">
        <v>57</v>
      </c>
      <c r="P4148" t="s">
        <v>111</v>
      </c>
      <c r="Q4148" t="s">
        <v>46</v>
      </c>
      <c r="R4148" t="s">
        <v>36</v>
      </c>
      <c r="S4148">
        <v>4.2</v>
      </c>
      <c r="T4148">
        <f>YEAR(tblOrders[[#This Row],[Order Date]])</f>
        <v>2025</v>
      </c>
      <c r="U4148" t="str">
        <f>TEXT(tblOrders[[#This Row],[Order Date]],"mmm-yyyy")</f>
        <v>Jan-2025</v>
      </c>
      <c r="V4148" s="4">
        <f>tblOrders[[#This Row],[Profit]]/tblOrders[[#This Row],[Sales Amount]]</f>
        <v>0.42222222222222222</v>
      </c>
      <c r="W4148" t="str">
        <f>VLOOKUP(tblOrders[[#This Row],[City]],CityRegion,2,0)</f>
        <v>West</v>
      </c>
      <c r="X4148" t="str">
        <f>VLOOKUP(tblOrders[[#This Row],[City]],lookups!A:C,3,0)</f>
        <v>Maharashtra</v>
      </c>
    </row>
    <row r="4149" spans="1:24" x14ac:dyDescent="0.25">
      <c r="A4149" t="s">
        <v>6255</v>
      </c>
      <c r="B4149" s="1">
        <v>45869</v>
      </c>
      <c r="C4149" t="s">
        <v>6256</v>
      </c>
      <c r="D4149" t="s">
        <v>21</v>
      </c>
      <c r="E4149" t="s">
        <v>73</v>
      </c>
      <c r="F4149" t="s">
        <v>74</v>
      </c>
      <c r="G4149" t="s">
        <v>68</v>
      </c>
      <c r="H4149" t="s">
        <v>75</v>
      </c>
      <c r="I4149" t="s">
        <v>57</v>
      </c>
      <c r="J4149" t="s">
        <v>45</v>
      </c>
      <c r="K4149">
        <v>1</v>
      </c>
      <c r="L4149">
        <v>65</v>
      </c>
      <c r="M4149">
        <v>0.2</v>
      </c>
      <c r="N4149">
        <v>52</v>
      </c>
      <c r="O4149">
        <v>14</v>
      </c>
      <c r="P4149" t="s">
        <v>28</v>
      </c>
      <c r="Q4149" t="s">
        <v>86</v>
      </c>
      <c r="R4149" t="s">
        <v>36</v>
      </c>
      <c r="S4149">
        <v>4.5</v>
      </c>
      <c r="T4149">
        <f>YEAR(tblOrders[[#This Row],[Order Date]])</f>
        <v>2025</v>
      </c>
      <c r="U4149" t="str">
        <f>TEXT(tblOrders[[#This Row],[Order Date]],"mmm-yyyy")</f>
        <v>Jul-2025</v>
      </c>
      <c r="V4149" s="4">
        <f>tblOrders[[#This Row],[Profit]]/tblOrders[[#This Row],[Sales Amount]]</f>
        <v>0.26923076923076922</v>
      </c>
      <c r="W4149" t="str">
        <f>VLOOKUP(tblOrders[[#This Row],[City]],CityRegion,2,0)</f>
        <v>South</v>
      </c>
      <c r="X4149" t="str">
        <f>VLOOKUP(tblOrders[[#This Row],[City]],lookups!A:C,3,0)</f>
        <v>Kerala</v>
      </c>
    </row>
    <row r="4150" spans="1:24" x14ac:dyDescent="0.25">
      <c r="A4150" t="s">
        <v>6257</v>
      </c>
      <c r="B4150" s="1">
        <v>45778</v>
      </c>
      <c r="C4150" t="s">
        <v>3809</v>
      </c>
      <c r="D4150" t="s">
        <v>39</v>
      </c>
      <c r="E4150" t="s">
        <v>101</v>
      </c>
      <c r="F4150" t="s">
        <v>102</v>
      </c>
      <c r="G4150" t="s">
        <v>24</v>
      </c>
      <c r="H4150" t="s">
        <v>103</v>
      </c>
      <c r="I4150" t="s">
        <v>84</v>
      </c>
      <c r="J4150" t="s">
        <v>45</v>
      </c>
      <c r="K4150">
        <v>4</v>
      </c>
      <c r="L4150">
        <v>120</v>
      </c>
      <c r="M4150">
        <v>0</v>
      </c>
      <c r="N4150">
        <v>480</v>
      </c>
      <c r="O4150">
        <v>168</v>
      </c>
      <c r="P4150" t="s">
        <v>85</v>
      </c>
      <c r="Q4150" t="s">
        <v>29</v>
      </c>
      <c r="R4150" t="s">
        <v>30</v>
      </c>
      <c r="S4150">
        <v>4.0999999999999996</v>
      </c>
      <c r="T4150">
        <f>YEAR(tblOrders[[#This Row],[Order Date]])</f>
        <v>2025</v>
      </c>
      <c r="U4150" t="str">
        <f>TEXT(tblOrders[[#This Row],[Order Date]],"mmm-yyyy")</f>
        <v>May-2025</v>
      </c>
      <c r="V4150" s="4">
        <f>tblOrders[[#This Row],[Profit]]/tblOrders[[#This Row],[Sales Amount]]</f>
        <v>0.35</v>
      </c>
      <c r="W4150" t="str">
        <f>VLOOKUP(tblOrders[[#This Row],[City]],CityRegion,2,0)</f>
        <v>West</v>
      </c>
      <c r="X4150" t="str">
        <f>VLOOKUP(tblOrders[[#This Row],[City]],lookups!A:C,3,0)</f>
        <v>Maharashtra</v>
      </c>
    </row>
    <row r="4151" spans="1:24" x14ac:dyDescent="0.25">
      <c r="A4151" t="s">
        <v>6258</v>
      </c>
      <c r="B4151" s="1">
        <v>45955</v>
      </c>
      <c r="C4151" t="s">
        <v>3688</v>
      </c>
      <c r="D4151" t="s">
        <v>21</v>
      </c>
      <c r="E4151" t="s">
        <v>101</v>
      </c>
      <c r="F4151" t="s">
        <v>102</v>
      </c>
      <c r="G4151" t="s">
        <v>24</v>
      </c>
      <c r="H4151" t="s">
        <v>103</v>
      </c>
      <c r="I4151" t="s">
        <v>26</v>
      </c>
      <c r="J4151" t="s">
        <v>45</v>
      </c>
      <c r="K4151">
        <v>4</v>
      </c>
      <c r="L4151">
        <v>120</v>
      </c>
      <c r="M4151">
        <v>0</v>
      </c>
      <c r="N4151">
        <v>480</v>
      </c>
      <c r="O4151">
        <v>168</v>
      </c>
      <c r="P4151" t="s">
        <v>28</v>
      </c>
      <c r="Q4151" t="s">
        <v>29</v>
      </c>
      <c r="R4151" t="s">
        <v>36</v>
      </c>
      <c r="S4151">
        <v>3.1</v>
      </c>
      <c r="T4151">
        <f>YEAR(tblOrders[[#This Row],[Order Date]])</f>
        <v>2025</v>
      </c>
      <c r="U4151" t="str">
        <f>TEXT(tblOrders[[#This Row],[Order Date]],"mmm-yyyy")</f>
        <v>Oct-2025</v>
      </c>
      <c r="V4151" s="4">
        <f>tblOrders[[#This Row],[Profit]]/tblOrders[[#This Row],[Sales Amount]]</f>
        <v>0.35</v>
      </c>
      <c r="W4151" t="str">
        <f>VLOOKUP(tblOrders[[#This Row],[City]],CityRegion,2,0)</f>
        <v>South</v>
      </c>
      <c r="X4151" t="str">
        <f>VLOOKUP(tblOrders[[#This Row],[City]],lookups!A:C,3,0)</f>
        <v>Karnataka</v>
      </c>
    </row>
    <row r="4152" spans="1:24" x14ac:dyDescent="0.25">
      <c r="A4152" t="s">
        <v>6259</v>
      </c>
      <c r="B4152" s="1">
        <v>46007</v>
      </c>
      <c r="C4152" t="s">
        <v>6260</v>
      </c>
      <c r="D4152" t="s">
        <v>21</v>
      </c>
      <c r="E4152" t="s">
        <v>108</v>
      </c>
      <c r="F4152" t="s">
        <v>109</v>
      </c>
      <c r="G4152" t="s">
        <v>62</v>
      </c>
      <c r="H4152" t="s">
        <v>110</v>
      </c>
      <c r="I4152" t="s">
        <v>139</v>
      </c>
      <c r="J4152" t="s">
        <v>27</v>
      </c>
      <c r="K4152">
        <v>1</v>
      </c>
      <c r="L4152">
        <v>110</v>
      </c>
      <c r="M4152">
        <v>0.15</v>
      </c>
      <c r="N4152">
        <v>93.5</v>
      </c>
      <c r="O4152">
        <v>25.5</v>
      </c>
      <c r="P4152" t="s">
        <v>28</v>
      </c>
      <c r="Q4152" t="s">
        <v>46</v>
      </c>
      <c r="R4152" t="s">
        <v>30</v>
      </c>
      <c r="S4152">
        <v>4.5999999999999996</v>
      </c>
      <c r="T4152">
        <f>YEAR(tblOrders[[#This Row],[Order Date]])</f>
        <v>2025</v>
      </c>
      <c r="U4152" t="str">
        <f>TEXT(tblOrders[[#This Row],[Order Date]],"mmm-yyyy")</f>
        <v>Dec-2025</v>
      </c>
      <c r="V4152" s="4">
        <f>tblOrders[[#This Row],[Profit]]/tblOrders[[#This Row],[Sales Amount]]</f>
        <v>0.27272727272727271</v>
      </c>
      <c r="W4152" t="str">
        <f>VLOOKUP(tblOrders[[#This Row],[City]],CityRegion,2,0)</f>
        <v>South</v>
      </c>
      <c r="X4152" t="str">
        <f>VLOOKUP(tblOrders[[#This Row],[City]],lookups!A:C,3,0)</f>
        <v>Tamil Nadu</v>
      </c>
    </row>
    <row r="4153" spans="1:24" x14ac:dyDescent="0.25">
      <c r="A4153" t="s">
        <v>6261</v>
      </c>
      <c r="B4153" s="1">
        <v>45865</v>
      </c>
      <c r="C4153" t="s">
        <v>6262</v>
      </c>
      <c r="D4153" t="s">
        <v>39</v>
      </c>
      <c r="E4153" t="s">
        <v>66</v>
      </c>
      <c r="F4153" t="s">
        <v>67</v>
      </c>
      <c r="G4153" t="s">
        <v>68</v>
      </c>
      <c r="H4153" t="s">
        <v>69</v>
      </c>
      <c r="I4153" t="s">
        <v>130</v>
      </c>
      <c r="J4153" t="s">
        <v>27</v>
      </c>
      <c r="K4153">
        <v>2</v>
      </c>
      <c r="L4153">
        <v>149</v>
      </c>
      <c r="M4153">
        <v>0.1</v>
      </c>
      <c r="N4153">
        <v>268.2</v>
      </c>
      <c r="O4153">
        <v>78.2</v>
      </c>
      <c r="P4153" t="s">
        <v>28</v>
      </c>
      <c r="Q4153" t="s">
        <v>86</v>
      </c>
      <c r="R4153" t="s">
        <v>36</v>
      </c>
      <c r="S4153">
        <v>3.6</v>
      </c>
      <c r="T4153">
        <f>YEAR(tblOrders[[#This Row],[Order Date]])</f>
        <v>2025</v>
      </c>
      <c r="U4153" t="str">
        <f>TEXT(tblOrders[[#This Row],[Order Date]],"mmm-yyyy")</f>
        <v>Jul-2025</v>
      </c>
      <c r="V4153" s="4">
        <f>tblOrders[[#This Row],[Profit]]/tblOrders[[#This Row],[Sales Amount]]</f>
        <v>0.29157345264727819</v>
      </c>
      <c r="W4153" t="str">
        <f>VLOOKUP(tblOrders[[#This Row],[City]],CityRegion,2,0)</f>
        <v>West</v>
      </c>
      <c r="X4153" t="str">
        <f>VLOOKUP(tblOrders[[#This Row],[City]],lookups!A:C,3,0)</f>
        <v>Maharashtra</v>
      </c>
    </row>
    <row r="4154" spans="1:24" x14ac:dyDescent="0.25">
      <c r="A4154" t="s">
        <v>6263</v>
      </c>
      <c r="B4154" s="1">
        <v>45912</v>
      </c>
      <c r="C4154" t="s">
        <v>5466</v>
      </c>
      <c r="D4154" t="s">
        <v>39</v>
      </c>
      <c r="E4154" t="s">
        <v>60</v>
      </c>
      <c r="F4154" t="s">
        <v>61</v>
      </c>
      <c r="G4154" t="s">
        <v>62</v>
      </c>
      <c r="H4154" t="s">
        <v>63</v>
      </c>
      <c r="I4154" t="s">
        <v>130</v>
      </c>
      <c r="J4154" t="s">
        <v>45</v>
      </c>
      <c r="K4154">
        <v>1</v>
      </c>
      <c r="L4154">
        <v>45</v>
      </c>
      <c r="M4154">
        <v>0.05</v>
      </c>
      <c r="N4154">
        <v>42.75</v>
      </c>
      <c r="O4154">
        <v>16.75</v>
      </c>
      <c r="P4154" t="s">
        <v>28</v>
      </c>
      <c r="Q4154" t="s">
        <v>91</v>
      </c>
      <c r="R4154" t="s">
        <v>36</v>
      </c>
      <c r="S4154">
        <v>2.7</v>
      </c>
      <c r="T4154">
        <f>YEAR(tblOrders[[#This Row],[Order Date]])</f>
        <v>2025</v>
      </c>
      <c r="U4154" t="str">
        <f>TEXT(tblOrders[[#This Row],[Order Date]],"mmm-yyyy")</f>
        <v>Sep-2025</v>
      </c>
      <c r="V4154" s="4">
        <f>tblOrders[[#This Row],[Profit]]/tblOrders[[#This Row],[Sales Amount]]</f>
        <v>0.391812865497076</v>
      </c>
      <c r="W4154" t="str">
        <f>VLOOKUP(tblOrders[[#This Row],[City]],CityRegion,2,0)</f>
        <v>West</v>
      </c>
      <c r="X4154" t="str">
        <f>VLOOKUP(tblOrders[[#This Row],[City]],lookups!A:C,3,0)</f>
        <v>Maharashtra</v>
      </c>
    </row>
    <row r="4155" spans="1:24" x14ac:dyDescent="0.25">
      <c r="A4155" t="s">
        <v>6264</v>
      </c>
      <c r="B4155" s="1">
        <v>45761</v>
      </c>
      <c r="C4155" t="s">
        <v>3361</v>
      </c>
      <c r="D4155" t="s">
        <v>39</v>
      </c>
      <c r="E4155" t="s">
        <v>22</v>
      </c>
      <c r="F4155" t="s">
        <v>23</v>
      </c>
      <c r="G4155" t="s">
        <v>24</v>
      </c>
      <c r="H4155" t="s">
        <v>25</v>
      </c>
      <c r="I4155" t="s">
        <v>70</v>
      </c>
      <c r="J4155" t="s">
        <v>45</v>
      </c>
      <c r="K4155">
        <v>1</v>
      </c>
      <c r="L4155">
        <v>190</v>
      </c>
      <c r="M4155">
        <v>0.1</v>
      </c>
      <c r="N4155">
        <v>171</v>
      </c>
      <c r="O4155">
        <v>46</v>
      </c>
      <c r="P4155" t="s">
        <v>28</v>
      </c>
      <c r="Q4155" t="s">
        <v>46</v>
      </c>
      <c r="R4155" t="s">
        <v>36</v>
      </c>
      <c r="S4155">
        <v>3.5</v>
      </c>
      <c r="T4155">
        <f>YEAR(tblOrders[[#This Row],[Order Date]])</f>
        <v>2025</v>
      </c>
      <c r="U4155" t="str">
        <f>TEXT(tblOrders[[#This Row],[Order Date]],"mmm-yyyy")</f>
        <v>Apr-2025</v>
      </c>
      <c r="V4155" s="4">
        <f>tblOrders[[#This Row],[Profit]]/tblOrders[[#This Row],[Sales Amount]]</f>
        <v>0.26900584795321636</v>
      </c>
      <c r="W4155" t="str">
        <f>VLOOKUP(tblOrders[[#This Row],[City]],CityRegion,2,0)</f>
        <v>South</v>
      </c>
      <c r="X4155" t="str">
        <f>VLOOKUP(tblOrders[[#This Row],[City]],lookups!A:C,3,0)</f>
        <v>Telengana</v>
      </c>
    </row>
    <row r="4156" spans="1:24" x14ac:dyDescent="0.25">
      <c r="A4156" t="s">
        <v>6265</v>
      </c>
      <c r="B4156" s="1">
        <v>45935</v>
      </c>
      <c r="C4156" t="s">
        <v>6266</v>
      </c>
      <c r="D4156" t="s">
        <v>39</v>
      </c>
      <c r="E4156" t="s">
        <v>79</v>
      </c>
      <c r="F4156" t="s">
        <v>80</v>
      </c>
      <c r="G4156" t="s">
        <v>68</v>
      </c>
      <c r="H4156" t="s">
        <v>81</v>
      </c>
      <c r="I4156" t="s">
        <v>130</v>
      </c>
      <c r="J4156" t="s">
        <v>27</v>
      </c>
      <c r="K4156">
        <v>4</v>
      </c>
      <c r="L4156">
        <v>799</v>
      </c>
      <c r="M4156">
        <v>0.15</v>
      </c>
      <c r="N4156">
        <v>2716.6</v>
      </c>
      <c r="O4156">
        <v>236.6</v>
      </c>
      <c r="P4156" t="s">
        <v>28</v>
      </c>
      <c r="Q4156" t="s">
        <v>91</v>
      </c>
      <c r="R4156" t="s">
        <v>36</v>
      </c>
      <c r="S4156">
        <v>4.7</v>
      </c>
      <c r="T4156">
        <f>YEAR(tblOrders[[#This Row],[Order Date]])</f>
        <v>2025</v>
      </c>
      <c r="U4156" t="str">
        <f>TEXT(tblOrders[[#This Row],[Order Date]],"mmm-yyyy")</f>
        <v>Oct-2025</v>
      </c>
      <c r="V4156" s="4">
        <f>tblOrders[[#This Row],[Profit]]/tblOrders[[#This Row],[Sales Amount]]</f>
        <v>8.7094161819921967E-2</v>
      </c>
      <c r="W4156" t="str">
        <f>VLOOKUP(tblOrders[[#This Row],[City]],CityRegion,2,0)</f>
        <v>West</v>
      </c>
      <c r="X4156" t="str">
        <f>VLOOKUP(tblOrders[[#This Row],[City]],lookups!A:C,3,0)</f>
        <v>Maharashtra</v>
      </c>
    </row>
    <row r="4157" spans="1:24" x14ac:dyDescent="0.25">
      <c r="A4157" t="s">
        <v>6267</v>
      </c>
      <c r="B4157" s="1">
        <v>45950</v>
      </c>
      <c r="C4157" t="s">
        <v>1055</v>
      </c>
      <c r="D4157" t="s">
        <v>21</v>
      </c>
      <c r="E4157" t="s">
        <v>22</v>
      </c>
      <c r="F4157" t="s">
        <v>23</v>
      </c>
      <c r="G4157" t="s">
        <v>24</v>
      </c>
      <c r="H4157" t="s">
        <v>25</v>
      </c>
      <c r="I4157" t="s">
        <v>44</v>
      </c>
      <c r="J4157" t="s">
        <v>34</v>
      </c>
      <c r="K4157">
        <v>1</v>
      </c>
      <c r="L4157">
        <v>190</v>
      </c>
      <c r="M4157">
        <v>0.05</v>
      </c>
      <c r="N4157">
        <v>180.5</v>
      </c>
      <c r="O4157">
        <v>55.5</v>
      </c>
      <c r="P4157" t="s">
        <v>28</v>
      </c>
      <c r="Q4157" t="s">
        <v>35</v>
      </c>
      <c r="R4157" t="s">
        <v>30</v>
      </c>
      <c r="S4157">
        <v>4.0999999999999996</v>
      </c>
      <c r="T4157">
        <f>YEAR(tblOrders[[#This Row],[Order Date]])</f>
        <v>2025</v>
      </c>
      <c r="U4157" t="str">
        <f>TEXT(tblOrders[[#This Row],[Order Date]],"mmm-yyyy")</f>
        <v>Oct-2025</v>
      </c>
      <c r="V4157" s="4">
        <f>tblOrders[[#This Row],[Profit]]/tblOrders[[#This Row],[Sales Amount]]</f>
        <v>0.30747922437673131</v>
      </c>
      <c r="W4157" t="str">
        <f>VLOOKUP(tblOrders[[#This Row],[City]],CityRegion,2,0)</f>
        <v>South</v>
      </c>
      <c r="X4157" t="str">
        <f>VLOOKUP(tblOrders[[#This Row],[City]],lookups!A:C,3,0)</f>
        <v>Kerala</v>
      </c>
    </row>
    <row r="4158" spans="1:24" x14ac:dyDescent="0.25">
      <c r="A4158" t="s">
        <v>6268</v>
      </c>
      <c r="B4158" s="1">
        <v>45863</v>
      </c>
      <c r="C4158" t="s">
        <v>6269</v>
      </c>
      <c r="D4158" t="s">
        <v>21</v>
      </c>
      <c r="E4158" t="s">
        <v>94</v>
      </c>
      <c r="F4158" t="s">
        <v>95</v>
      </c>
      <c r="G4158" t="s">
        <v>68</v>
      </c>
      <c r="H4158" t="s">
        <v>96</v>
      </c>
      <c r="I4158" t="s">
        <v>70</v>
      </c>
      <c r="J4158" t="s">
        <v>34</v>
      </c>
      <c r="K4158">
        <v>4</v>
      </c>
      <c r="L4158">
        <v>89</v>
      </c>
      <c r="M4158">
        <v>0.15</v>
      </c>
      <c r="N4158">
        <v>302.60000000000002</v>
      </c>
      <c r="O4158">
        <v>82.6</v>
      </c>
      <c r="P4158" t="s">
        <v>28</v>
      </c>
      <c r="Q4158" t="s">
        <v>91</v>
      </c>
      <c r="R4158" t="s">
        <v>30</v>
      </c>
      <c r="S4158">
        <v>3.8</v>
      </c>
      <c r="T4158">
        <f>YEAR(tblOrders[[#This Row],[Order Date]])</f>
        <v>2025</v>
      </c>
      <c r="U4158" t="str">
        <f>TEXT(tblOrders[[#This Row],[Order Date]],"mmm-yyyy")</f>
        <v>Jul-2025</v>
      </c>
      <c r="V4158" s="4">
        <f>tblOrders[[#This Row],[Profit]]/tblOrders[[#This Row],[Sales Amount]]</f>
        <v>0.27296761401189684</v>
      </c>
      <c r="W4158" t="str">
        <f>VLOOKUP(tblOrders[[#This Row],[City]],CityRegion,2,0)</f>
        <v>South</v>
      </c>
      <c r="X4158" t="str">
        <f>VLOOKUP(tblOrders[[#This Row],[City]],lookups!A:C,3,0)</f>
        <v>Telengana</v>
      </c>
    </row>
    <row r="4159" spans="1:24" x14ac:dyDescent="0.25">
      <c r="A4159" t="s">
        <v>6270</v>
      </c>
      <c r="B4159" s="1">
        <v>45991</v>
      </c>
      <c r="C4159" t="s">
        <v>2457</v>
      </c>
      <c r="D4159" t="s">
        <v>21</v>
      </c>
      <c r="E4159" t="s">
        <v>22</v>
      </c>
      <c r="F4159" t="s">
        <v>23</v>
      </c>
      <c r="G4159" t="s">
        <v>24</v>
      </c>
      <c r="H4159" t="s">
        <v>25</v>
      </c>
      <c r="I4159" t="s">
        <v>57</v>
      </c>
      <c r="J4159" t="s">
        <v>34</v>
      </c>
      <c r="K4159">
        <v>5</v>
      </c>
      <c r="L4159">
        <v>190</v>
      </c>
      <c r="M4159">
        <v>0.05</v>
      </c>
      <c r="N4159">
        <v>902.5</v>
      </c>
      <c r="O4159">
        <v>277.5</v>
      </c>
      <c r="P4159" t="s">
        <v>148</v>
      </c>
      <c r="Q4159" t="s">
        <v>86</v>
      </c>
      <c r="R4159" t="s">
        <v>36</v>
      </c>
      <c r="S4159">
        <v>3.7</v>
      </c>
      <c r="T4159">
        <f>YEAR(tblOrders[[#This Row],[Order Date]])</f>
        <v>2025</v>
      </c>
      <c r="U4159" t="str">
        <f>TEXT(tblOrders[[#This Row],[Order Date]],"mmm-yyyy")</f>
        <v>Nov-2025</v>
      </c>
      <c r="V4159" s="4">
        <f>tblOrders[[#This Row],[Profit]]/tblOrders[[#This Row],[Sales Amount]]</f>
        <v>0.30747922437673131</v>
      </c>
      <c r="W4159" t="str">
        <f>VLOOKUP(tblOrders[[#This Row],[City]],CityRegion,2,0)</f>
        <v>South</v>
      </c>
      <c r="X4159" t="str">
        <f>VLOOKUP(tblOrders[[#This Row],[City]],lookups!A:C,3,0)</f>
        <v>Kerala</v>
      </c>
    </row>
    <row r="4160" spans="1:24" x14ac:dyDescent="0.25">
      <c r="A4160" t="s">
        <v>6271</v>
      </c>
      <c r="B4160" s="1">
        <v>45797</v>
      </c>
      <c r="C4160" t="s">
        <v>2441</v>
      </c>
      <c r="D4160" t="s">
        <v>21</v>
      </c>
      <c r="E4160" t="s">
        <v>66</v>
      </c>
      <c r="F4160" t="s">
        <v>67</v>
      </c>
      <c r="G4160" t="s">
        <v>68</v>
      </c>
      <c r="H4160" t="s">
        <v>69</v>
      </c>
      <c r="I4160" t="s">
        <v>70</v>
      </c>
      <c r="J4160" t="s">
        <v>34</v>
      </c>
      <c r="K4160">
        <v>1</v>
      </c>
      <c r="L4160">
        <v>149</v>
      </c>
      <c r="M4160">
        <v>0.1</v>
      </c>
      <c r="N4160">
        <v>134.1</v>
      </c>
      <c r="O4160">
        <v>39.1</v>
      </c>
      <c r="P4160" t="s">
        <v>28</v>
      </c>
      <c r="Q4160" t="s">
        <v>29</v>
      </c>
      <c r="R4160" t="s">
        <v>36</v>
      </c>
      <c r="S4160">
        <v>4.9000000000000004</v>
      </c>
      <c r="T4160">
        <f>YEAR(tblOrders[[#This Row],[Order Date]])</f>
        <v>2025</v>
      </c>
      <c r="U4160" t="str">
        <f>TEXT(tblOrders[[#This Row],[Order Date]],"mmm-yyyy")</f>
        <v>May-2025</v>
      </c>
      <c r="V4160" s="4">
        <f>tblOrders[[#This Row],[Profit]]/tblOrders[[#This Row],[Sales Amount]]</f>
        <v>0.29157345264727819</v>
      </c>
      <c r="W4160" t="str">
        <f>VLOOKUP(tblOrders[[#This Row],[City]],CityRegion,2,0)</f>
        <v>South</v>
      </c>
      <c r="X4160" t="str">
        <f>VLOOKUP(tblOrders[[#This Row],[City]],lookups!A:C,3,0)</f>
        <v>Telengana</v>
      </c>
    </row>
    <row r="4161" spans="1:24" x14ac:dyDescent="0.25">
      <c r="A4161" t="s">
        <v>6272</v>
      </c>
      <c r="B4161" s="1">
        <v>45892</v>
      </c>
      <c r="C4161" t="s">
        <v>461</v>
      </c>
      <c r="D4161" t="s">
        <v>21</v>
      </c>
      <c r="E4161" t="s">
        <v>114</v>
      </c>
      <c r="F4161" t="s">
        <v>115</v>
      </c>
      <c r="G4161" t="s">
        <v>42</v>
      </c>
      <c r="H4161" t="s">
        <v>116</v>
      </c>
      <c r="I4161" t="s">
        <v>57</v>
      </c>
      <c r="J4161" t="s">
        <v>45</v>
      </c>
      <c r="K4161">
        <v>1</v>
      </c>
      <c r="L4161">
        <v>12</v>
      </c>
      <c r="M4161">
        <v>0.1</v>
      </c>
      <c r="N4161">
        <v>10.8</v>
      </c>
      <c r="O4161">
        <v>4.8</v>
      </c>
      <c r="P4161" t="s">
        <v>28</v>
      </c>
      <c r="Q4161" t="s">
        <v>86</v>
      </c>
      <c r="R4161" t="s">
        <v>36</v>
      </c>
      <c r="S4161">
        <v>3</v>
      </c>
      <c r="T4161">
        <f>YEAR(tblOrders[[#This Row],[Order Date]])</f>
        <v>2025</v>
      </c>
      <c r="U4161" t="str">
        <f>TEXT(tblOrders[[#This Row],[Order Date]],"mmm-yyyy")</f>
        <v>Aug-2025</v>
      </c>
      <c r="V4161" s="4">
        <f>tblOrders[[#This Row],[Profit]]/tblOrders[[#This Row],[Sales Amount]]</f>
        <v>0.44444444444444442</v>
      </c>
      <c r="W4161" t="str">
        <f>VLOOKUP(tblOrders[[#This Row],[City]],CityRegion,2,0)</f>
        <v>South</v>
      </c>
      <c r="X4161" t="str">
        <f>VLOOKUP(tblOrders[[#This Row],[City]],lookups!A:C,3,0)</f>
        <v>Kerala</v>
      </c>
    </row>
    <row r="4162" spans="1:24" x14ac:dyDescent="0.25">
      <c r="A4162" t="s">
        <v>6273</v>
      </c>
      <c r="B4162" s="1">
        <v>45924</v>
      </c>
      <c r="C4162" t="s">
        <v>2723</v>
      </c>
      <c r="D4162" t="s">
        <v>21</v>
      </c>
      <c r="E4162" t="s">
        <v>40</v>
      </c>
      <c r="F4162" t="s">
        <v>41</v>
      </c>
      <c r="G4162" t="s">
        <v>42</v>
      </c>
      <c r="H4162" t="s">
        <v>43</v>
      </c>
      <c r="I4162" t="s">
        <v>130</v>
      </c>
      <c r="J4162" t="s">
        <v>27</v>
      </c>
      <c r="K4162">
        <v>5</v>
      </c>
      <c r="L4162">
        <v>18</v>
      </c>
      <c r="M4162">
        <v>0.1</v>
      </c>
      <c r="N4162">
        <v>81</v>
      </c>
      <c r="O4162">
        <v>36</v>
      </c>
      <c r="P4162" t="s">
        <v>28</v>
      </c>
      <c r="Q4162" t="s">
        <v>86</v>
      </c>
      <c r="R4162" t="s">
        <v>30</v>
      </c>
      <c r="S4162">
        <v>3</v>
      </c>
      <c r="T4162">
        <f>YEAR(tblOrders[[#This Row],[Order Date]])</f>
        <v>2025</v>
      </c>
      <c r="U4162" t="str">
        <f>TEXT(tblOrders[[#This Row],[Order Date]],"mmm-yyyy")</f>
        <v>Sep-2025</v>
      </c>
      <c r="V4162" s="4">
        <f>tblOrders[[#This Row],[Profit]]/tblOrders[[#This Row],[Sales Amount]]</f>
        <v>0.44444444444444442</v>
      </c>
      <c r="W4162" t="str">
        <f>VLOOKUP(tblOrders[[#This Row],[City]],CityRegion,2,0)</f>
        <v>West</v>
      </c>
      <c r="X4162" t="str">
        <f>VLOOKUP(tblOrders[[#This Row],[City]],lookups!A:C,3,0)</f>
        <v>Maharashtra</v>
      </c>
    </row>
    <row r="4163" spans="1:24" x14ac:dyDescent="0.25">
      <c r="A4163" t="s">
        <v>6274</v>
      </c>
      <c r="B4163" s="1">
        <v>45921</v>
      </c>
      <c r="C4163" t="s">
        <v>4711</v>
      </c>
      <c r="D4163" t="s">
        <v>39</v>
      </c>
      <c r="E4163" t="s">
        <v>40</v>
      </c>
      <c r="F4163" t="s">
        <v>41</v>
      </c>
      <c r="G4163" t="s">
        <v>42</v>
      </c>
      <c r="H4163" t="s">
        <v>43</v>
      </c>
      <c r="I4163" t="s">
        <v>52</v>
      </c>
      <c r="J4163" t="s">
        <v>34</v>
      </c>
      <c r="K4163">
        <v>1</v>
      </c>
      <c r="L4163">
        <v>18</v>
      </c>
      <c r="M4163">
        <v>0.15</v>
      </c>
      <c r="N4163">
        <v>15.3</v>
      </c>
      <c r="O4163">
        <v>6.3</v>
      </c>
      <c r="P4163" t="s">
        <v>28</v>
      </c>
      <c r="Q4163" t="s">
        <v>91</v>
      </c>
      <c r="R4163" t="s">
        <v>36</v>
      </c>
      <c r="S4163">
        <v>4.8</v>
      </c>
      <c r="T4163">
        <f>YEAR(tblOrders[[#This Row],[Order Date]])</f>
        <v>2025</v>
      </c>
      <c r="U4163" t="str">
        <f>TEXT(tblOrders[[#This Row],[Order Date]],"mmm-yyyy")</f>
        <v>Sep-2025</v>
      </c>
      <c r="V4163" s="4">
        <f>tblOrders[[#This Row],[Profit]]/tblOrders[[#This Row],[Sales Amount]]</f>
        <v>0.41176470588235292</v>
      </c>
      <c r="W4163" t="str">
        <f>VLOOKUP(tblOrders[[#This Row],[City]],CityRegion,2,0)</f>
        <v>South</v>
      </c>
      <c r="X4163" t="str">
        <f>VLOOKUP(tblOrders[[#This Row],[City]],lookups!A:C,3,0)</f>
        <v>Kerala</v>
      </c>
    </row>
    <row r="4164" spans="1:24" x14ac:dyDescent="0.25">
      <c r="A4164" t="s">
        <v>6275</v>
      </c>
      <c r="B4164" s="1">
        <v>45695</v>
      </c>
      <c r="C4164" t="s">
        <v>2230</v>
      </c>
      <c r="D4164" t="s">
        <v>21</v>
      </c>
      <c r="E4164" t="s">
        <v>40</v>
      </c>
      <c r="F4164" t="s">
        <v>41</v>
      </c>
      <c r="G4164" t="s">
        <v>42</v>
      </c>
      <c r="H4164" t="s">
        <v>43</v>
      </c>
      <c r="I4164" t="s">
        <v>76</v>
      </c>
      <c r="J4164" t="s">
        <v>45</v>
      </c>
      <c r="K4164">
        <v>5</v>
      </c>
      <c r="L4164">
        <v>18</v>
      </c>
      <c r="M4164">
        <v>0</v>
      </c>
      <c r="N4164">
        <v>90</v>
      </c>
      <c r="O4164">
        <v>45</v>
      </c>
      <c r="P4164" t="s">
        <v>28</v>
      </c>
      <c r="Q4164" t="s">
        <v>35</v>
      </c>
      <c r="R4164" t="s">
        <v>36</v>
      </c>
      <c r="S4164">
        <v>3.9</v>
      </c>
      <c r="T4164">
        <f>YEAR(tblOrders[[#This Row],[Order Date]])</f>
        <v>2025</v>
      </c>
      <c r="U4164" t="str">
        <f>TEXT(tblOrders[[#This Row],[Order Date]],"mmm-yyyy")</f>
        <v>Feb-2025</v>
      </c>
      <c r="V4164" s="4">
        <f>tblOrders[[#This Row],[Profit]]/tblOrders[[#This Row],[Sales Amount]]</f>
        <v>0.5</v>
      </c>
      <c r="W4164" t="str">
        <f>VLOOKUP(tblOrders[[#This Row],[City]],CityRegion,2,0)</f>
        <v>South</v>
      </c>
      <c r="X4164" t="str">
        <f>VLOOKUP(tblOrders[[#This Row],[City]],lookups!A:C,3,0)</f>
        <v>Kerala</v>
      </c>
    </row>
    <row r="4165" spans="1:24" x14ac:dyDescent="0.25">
      <c r="A4165" t="s">
        <v>6276</v>
      </c>
      <c r="B4165" s="1">
        <v>45986</v>
      </c>
      <c r="C4165" t="s">
        <v>1339</v>
      </c>
      <c r="D4165" t="s">
        <v>39</v>
      </c>
      <c r="E4165" t="s">
        <v>114</v>
      </c>
      <c r="F4165" t="s">
        <v>115</v>
      </c>
      <c r="G4165" t="s">
        <v>42</v>
      </c>
      <c r="H4165" t="s">
        <v>116</v>
      </c>
      <c r="I4165" t="s">
        <v>84</v>
      </c>
      <c r="J4165" t="s">
        <v>27</v>
      </c>
      <c r="K4165">
        <v>1</v>
      </c>
      <c r="L4165">
        <v>12</v>
      </c>
      <c r="M4165">
        <v>0.15</v>
      </c>
      <c r="N4165">
        <v>10.199999999999999</v>
      </c>
      <c r="O4165">
        <v>4.2</v>
      </c>
      <c r="P4165" t="s">
        <v>85</v>
      </c>
      <c r="Q4165" t="s">
        <v>35</v>
      </c>
      <c r="R4165" t="s">
        <v>36</v>
      </c>
      <c r="S4165">
        <v>3.7</v>
      </c>
      <c r="T4165">
        <f>YEAR(tblOrders[[#This Row],[Order Date]])</f>
        <v>2025</v>
      </c>
      <c r="U4165" t="str">
        <f>TEXT(tblOrders[[#This Row],[Order Date]],"mmm-yyyy")</f>
        <v>Nov-2025</v>
      </c>
      <c r="V4165" s="4">
        <f>tblOrders[[#This Row],[Profit]]/tblOrders[[#This Row],[Sales Amount]]</f>
        <v>0.41176470588235298</v>
      </c>
      <c r="W4165" t="str">
        <f>VLOOKUP(tblOrders[[#This Row],[City]],CityRegion,2,0)</f>
        <v>West</v>
      </c>
      <c r="X4165" t="str">
        <f>VLOOKUP(tblOrders[[#This Row],[City]],lookups!A:C,3,0)</f>
        <v>Maharashtra</v>
      </c>
    </row>
    <row r="4166" spans="1:24" x14ac:dyDescent="0.25">
      <c r="A4166" t="s">
        <v>6277</v>
      </c>
      <c r="B4166" s="1">
        <v>45953</v>
      </c>
      <c r="C4166" t="s">
        <v>744</v>
      </c>
      <c r="D4166" t="s">
        <v>21</v>
      </c>
      <c r="E4166" t="s">
        <v>73</v>
      </c>
      <c r="F4166" t="s">
        <v>74</v>
      </c>
      <c r="G4166" t="s">
        <v>68</v>
      </c>
      <c r="H4166" t="s">
        <v>75</v>
      </c>
      <c r="I4166" t="s">
        <v>44</v>
      </c>
      <c r="J4166" t="s">
        <v>34</v>
      </c>
      <c r="K4166">
        <v>5</v>
      </c>
      <c r="L4166">
        <v>65</v>
      </c>
      <c r="M4166">
        <v>0.15</v>
      </c>
      <c r="N4166">
        <v>276.25</v>
      </c>
      <c r="O4166">
        <v>86.25</v>
      </c>
      <c r="P4166" t="s">
        <v>28</v>
      </c>
      <c r="Q4166" t="s">
        <v>46</v>
      </c>
      <c r="R4166" t="s">
        <v>36</v>
      </c>
      <c r="S4166">
        <v>4</v>
      </c>
      <c r="T4166">
        <f>YEAR(tblOrders[[#This Row],[Order Date]])</f>
        <v>2025</v>
      </c>
      <c r="U4166" t="str">
        <f>TEXT(tblOrders[[#This Row],[Order Date]],"mmm-yyyy")</f>
        <v>Oct-2025</v>
      </c>
      <c r="V4166" s="4">
        <f>tblOrders[[#This Row],[Profit]]/tblOrders[[#This Row],[Sales Amount]]</f>
        <v>0.31221719457013575</v>
      </c>
      <c r="W4166" t="str">
        <f>VLOOKUP(tblOrders[[#This Row],[City]],CityRegion,2,0)</f>
        <v>South</v>
      </c>
      <c r="X4166" t="str">
        <f>VLOOKUP(tblOrders[[#This Row],[City]],lookups!A:C,3,0)</f>
        <v>Kerala</v>
      </c>
    </row>
    <row r="4167" spans="1:24" x14ac:dyDescent="0.25">
      <c r="A4167" t="s">
        <v>6278</v>
      </c>
      <c r="B4167" s="1">
        <v>45767</v>
      </c>
      <c r="C4167" t="s">
        <v>2445</v>
      </c>
      <c r="D4167" t="s">
        <v>39</v>
      </c>
      <c r="E4167" t="s">
        <v>114</v>
      </c>
      <c r="F4167" t="s">
        <v>115</v>
      </c>
      <c r="G4167" t="s">
        <v>42</v>
      </c>
      <c r="H4167" t="s">
        <v>116</v>
      </c>
      <c r="I4167" t="s">
        <v>76</v>
      </c>
      <c r="J4167" t="s">
        <v>34</v>
      </c>
      <c r="K4167">
        <v>1</v>
      </c>
      <c r="L4167">
        <v>12</v>
      </c>
      <c r="M4167">
        <v>0.2</v>
      </c>
      <c r="N4167">
        <v>9.6</v>
      </c>
      <c r="O4167">
        <v>3.6</v>
      </c>
      <c r="P4167" t="s">
        <v>28</v>
      </c>
      <c r="Q4167" t="s">
        <v>91</v>
      </c>
      <c r="R4167" t="s">
        <v>36</v>
      </c>
      <c r="S4167">
        <v>3</v>
      </c>
      <c r="T4167">
        <f>YEAR(tblOrders[[#This Row],[Order Date]])</f>
        <v>2025</v>
      </c>
      <c r="U4167" t="str">
        <f>TEXT(tblOrders[[#This Row],[Order Date]],"mmm-yyyy")</f>
        <v>Apr-2025</v>
      </c>
      <c r="V4167" s="4">
        <f>tblOrders[[#This Row],[Profit]]/tblOrders[[#This Row],[Sales Amount]]</f>
        <v>0.375</v>
      </c>
      <c r="W4167" t="str">
        <f>VLOOKUP(tblOrders[[#This Row],[City]],CityRegion,2,0)</f>
        <v>South</v>
      </c>
      <c r="X4167" t="str">
        <f>VLOOKUP(tblOrders[[#This Row],[City]],lookups!A:C,3,0)</f>
        <v>Kerala</v>
      </c>
    </row>
    <row r="4168" spans="1:24" x14ac:dyDescent="0.25">
      <c r="A4168" t="s">
        <v>6279</v>
      </c>
      <c r="B4168" s="1">
        <v>45974</v>
      </c>
      <c r="C4168" t="s">
        <v>4613</v>
      </c>
      <c r="D4168" t="s">
        <v>39</v>
      </c>
      <c r="E4168" t="s">
        <v>108</v>
      </c>
      <c r="F4168" t="s">
        <v>109</v>
      </c>
      <c r="G4168" t="s">
        <v>62</v>
      </c>
      <c r="H4168" t="s">
        <v>110</v>
      </c>
      <c r="I4168" t="s">
        <v>70</v>
      </c>
      <c r="J4168" t="s">
        <v>45</v>
      </c>
      <c r="K4168">
        <v>5</v>
      </c>
      <c r="L4168">
        <v>110</v>
      </c>
      <c r="M4168">
        <v>0.1</v>
      </c>
      <c r="N4168">
        <v>495</v>
      </c>
      <c r="O4168">
        <v>155</v>
      </c>
      <c r="P4168" t="s">
        <v>28</v>
      </c>
      <c r="Q4168" t="s">
        <v>46</v>
      </c>
      <c r="R4168" t="s">
        <v>30</v>
      </c>
      <c r="S4168">
        <v>2.8</v>
      </c>
      <c r="T4168">
        <f>YEAR(tblOrders[[#This Row],[Order Date]])</f>
        <v>2025</v>
      </c>
      <c r="U4168" t="str">
        <f>TEXT(tblOrders[[#This Row],[Order Date]],"mmm-yyyy")</f>
        <v>Nov-2025</v>
      </c>
      <c r="V4168" s="4">
        <f>tblOrders[[#This Row],[Profit]]/tblOrders[[#This Row],[Sales Amount]]</f>
        <v>0.31313131313131315</v>
      </c>
      <c r="W4168" t="str">
        <f>VLOOKUP(tblOrders[[#This Row],[City]],CityRegion,2,0)</f>
        <v>South</v>
      </c>
      <c r="X4168" t="str">
        <f>VLOOKUP(tblOrders[[#This Row],[City]],lookups!A:C,3,0)</f>
        <v>Telengana</v>
      </c>
    </row>
    <row r="4169" spans="1:24" x14ac:dyDescent="0.25">
      <c r="A4169" t="s">
        <v>6280</v>
      </c>
      <c r="B4169" s="1">
        <v>45804</v>
      </c>
      <c r="C4169" t="s">
        <v>5130</v>
      </c>
      <c r="D4169" t="s">
        <v>21</v>
      </c>
      <c r="E4169" t="s">
        <v>22</v>
      </c>
      <c r="F4169" t="s">
        <v>23</v>
      </c>
      <c r="G4169" t="s">
        <v>24</v>
      </c>
      <c r="H4169" t="s">
        <v>25</v>
      </c>
      <c r="I4169" t="s">
        <v>70</v>
      </c>
      <c r="J4169" t="s">
        <v>45</v>
      </c>
      <c r="K4169">
        <v>3</v>
      </c>
      <c r="L4169">
        <v>190</v>
      </c>
      <c r="M4169">
        <v>0.1</v>
      </c>
      <c r="N4169">
        <v>513</v>
      </c>
      <c r="O4169">
        <v>138</v>
      </c>
      <c r="P4169" t="s">
        <v>28</v>
      </c>
      <c r="Q4169" t="s">
        <v>91</v>
      </c>
      <c r="R4169" t="s">
        <v>30</v>
      </c>
      <c r="S4169">
        <v>3.1</v>
      </c>
      <c r="T4169">
        <f>YEAR(tblOrders[[#This Row],[Order Date]])</f>
        <v>2025</v>
      </c>
      <c r="U4169" t="str">
        <f>TEXT(tblOrders[[#This Row],[Order Date]],"mmm-yyyy")</f>
        <v>May-2025</v>
      </c>
      <c r="V4169" s="4">
        <f>tblOrders[[#This Row],[Profit]]/tblOrders[[#This Row],[Sales Amount]]</f>
        <v>0.26900584795321636</v>
      </c>
      <c r="W4169" t="str">
        <f>VLOOKUP(tblOrders[[#This Row],[City]],CityRegion,2,0)</f>
        <v>South</v>
      </c>
      <c r="X4169" t="str">
        <f>VLOOKUP(tblOrders[[#This Row],[City]],lookups!A:C,3,0)</f>
        <v>Telengana</v>
      </c>
    </row>
    <row r="4170" spans="1:24" x14ac:dyDescent="0.25">
      <c r="A4170" t="s">
        <v>6281</v>
      </c>
      <c r="B4170" s="1">
        <v>45862</v>
      </c>
      <c r="C4170" t="s">
        <v>6282</v>
      </c>
      <c r="D4170" t="s">
        <v>21</v>
      </c>
      <c r="E4170" t="s">
        <v>79</v>
      </c>
      <c r="F4170" t="s">
        <v>80</v>
      </c>
      <c r="G4170" t="s">
        <v>68</v>
      </c>
      <c r="H4170" t="s">
        <v>81</v>
      </c>
      <c r="I4170" t="s">
        <v>52</v>
      </c>
      <c r="J4170" t="s">
        <v>27</v>
      </c>
      <c r="K4170">
        <v>1</v>
      </c>
      <c r="L4170">
        <v>799</v>
      </c>
      <c r="M4170">
        <v>0.15</v>
      </c>
      <c r="N4170">
        <v>679.15</v>
      </c>
      <c r="O4170">
        <v>59.15</v>
      </c>
      <c r="P4170" t="s">
        <v>28</v>
      </c>
      <c r="Q4170" t="s">
        <v>91</v>
      </c>
      <c r="R4170" t="s">
        <v>36</v>
      </c>
      <c r="S4170">
        <v>4.2</v>
      </c>
      <c r="T4170">
        <f>YEAR(tblOrders[[#This Row],[Order Date]])</f>
        <v>2025</v>
      </c>
      <c r="U4170" t="str">
        <f>TEXT(tblOrders[[#This Row],[Order Date]],"mmm-yyyy")</f>
        <v>Jul-2025</v>
      </c>
      <c r="V4170" s="4">
        <f>tblOrders[[#This Row],[Profit]]/tblOrders[[#This Row],[Sales Amount]]</f>
        <v>8.7094161819921967E-2</v>
      </c>
      <c r="W4170" t="str">
        <f>VLOOKUP(tblOrders[[#This Row],[City]],CityRegion,2,0)</f>
        <v>South</v>
      </c>
      <c r="X4170" t="str">
        <f>VLOOKUP(tblOrders[[#This Row],[City]],lookups!A:C,3,0)</f>
        <v>Kerala</v>
      </c>
    </row>
    <row r="4171" spans="1:24" x14ac:dyDescent="0.25">
      <c r="A4171" t="s">
        <v>6283</v>
      </c>
      <c r="B4171" s="1">
        <v>45905</v>
      </c>
      <c r="C4171" t="s">
        <v>385</v>
      </c>
      <c r="D4171" t="s">
        <v>21</v>
      </c>
      <c r="E4171" t="s">
        <v>40</v>
      </c>
      <c r="F4171" t="s">
        <v>41</v>
      </c>
      <c r="G4171" t="s">
        <v>42</v>
      </c>
      <c r="H4171" t="s">
        <v>43</v>
      </c>
      <c r="I4171" t="s">
        <v>33</v>
      </c>
      <c r="J4171" t="s">
        <v>45</v>
      </c>
      <c r="K4171">
        <v>2</v>
      </c>
      <c r="L4171">
        <v>18</v>
      </c>
      <c r="M4171">
        <v>0.05</v>
      </c>
      <c r="N4171">
        <v>34.200000000000003</v>
      </c>
      <c r="O4171">
        <v>16.2</v>
      </c>
      <c r="P4171" t="s">
        <v>28</v>
      </c>
      <c r="Q4171" t="s">
        <v>91</v>
      </c>
      <c r="R4171" t="s">
        <v>36</v>
      </c>
      <c r="S4171">
        <v>2.8</v>
      </c>
      <c r="T4171">
        <f>YEAR(tblOrders[[#This Row],[Order Date]])</f>
        <v>2025</v>
      </c>
      <c r="U4171" t="str">
        <f>TEXT(tblOrders[[#This Row],[Order Date]],"mmm-yyyy")</f>
        <v>Sep-2025</v>
      </c>
      <c r="V4171" s="4">
        <f>tblOrders[[#This Row],[Profit]]/tblOrders[[#This Row],[Sales Amount]]</f>
        <v>0.47368421052631571</v>
      </c>
      <c r="W4171" t="str">
        <f>VLOOKUP(tblOrders[[#This Row],[City]],CityRegion,2,0)</f>
        <v>North</v>
      </c>
      <c r="X4171" t="str">
        <f>VLOOKUP(tblOrders[[#This Row],[City]],lookups!A:C,3,0)</f>
        <v>Delhi</v>
      </c>
    </row>
    <row r="4172" spans="1:24" x14ac:dyDescent="0.25">
      <c r="A4172" t="s">
        <v>6284</v>
      </c>
      <c r="B4172" s="1">
        <v>45929</v>
      </c>
      <c r="C4172" t="s">
        <v>826</v>
      </c>
      <c r="D4172" t="s">
        <v>39</v>
      </c>
      <c r="E4172" t="s">
        <v>114</v>
      </c>
      <c r="F4172" t="s">
        <v>115</v>
      </c>
      <c r="G4172" t="s">
        <v>42</v>
      </c>
      <c r="H4172" t="s">
        <v>116</v>
      </c>
      <c r="I4172" t="s">
        <v>139</v>
      </c>
      <c r="J4172" t="s">
        <v>34</v>
      </c>
      <c r="K4172">
        <v>2</v>
      </c>
      <c r="L4172">
        <v>12</v>
      </c>
      <c r="M4172">
        <v>0.1</v>
      </c>
      <c r="N4172">
        <v>21.6</v>
      </c>
      <c r="O4172">
        <v>9.6</v>
      </c>
      <c r="P4172" t="s">
        <v>28</v>
      </c>
      <c r="Q4172" t="s">
        <v>29</v>
      </c>
      <c r="R4172" t="s">
        <v>36</v>
      </c>
      <c r="S4172">
        <v>4.8</v>
      </c>
      <c r="T4172">
        <f>YEAR(tblOrders[[#This Row],[Order Date]])</f>
        <v>2025</v>
      </c>
      <c r="U4172" t="str">
        <f>TEXT(tblOrders[[#This Row],[Order Date]],"mmm-yyyy")</f>
        <v>Sep-2025</v>
      </c>
      <c r="V4172" s="4">
        <f>tblOrders[[#This Row],[Profit]]/tblOrders[[#This Row],[Sales Amount]]</f>
        <v>0.44444444444444442</v>
      </c>
      <c r="W4172" t="str">
        <f>VLOOKUP(tblOrders[[#This Row],[City]],CityRegion,2,0)</f>
        <v>South</v>
      </c>
      <c r="X4172" t="str">
        <f>VLOOKUP(tblOrders[[#This Row],[City]],lookups!A:C,3,0)</f>
        <v>Tamil Nadu</v>
      </c>
    </row>
    <row r="4173" spans="1:24" x14ac:dyDescent="0.25">
      <c r="A4173" t="s">
        <v>6285</v>
      </c>
      <c r="B4173" s="1">
        <v>45984</v>
      </c>
      <c r="C4173" t="s">
        <v>6286</v>
      </c>
      <c r="D4173" t="s">
        <v>39</v>
      </c>
      <c r="E4173" t="s">
        <v>22</v>
      </c>
      <c r="F4173" t="s">
        <v>23</v>
      </c>
      <c r="G4173" t="s">
        <v>24</v>
      </c>
      <c r="H4173" t="s">
        <v>25</v>
      </c>
      <c r="I4173" t="s">
        <v>139</v>
      </c>
      <c r="J4173" t="s">
        <v>45</v>
      </c>
      <c r="K4173">
        <v>5</v>
      </c>
      <c r="L4173">
        <v>190</v>
      </c>
      <c r="M4173">
        <v>0</v>
      </c>
      <c r="N4173">
        <v>950</v>
      </c>
      <c r="O4173">
        <v>325</v>
      </c>
      <c r="P4173" t="s">
        <v>28</v>
      </c>
      <c r="Q4173" t="s">
        <v>91</v>
      </c>
      <c r="R4173" t="s">
        <v>36</v>
      </c>
      <c r="S4173">
        <v>3</v>
      </c>
      <c r="T4173">
        <f>YEAR(tblOrders[[#This Row],[Order Date]])</f>
        <v>2025</v>
      </c>
      <c r="U4173" t="str">
        <f>TEXT(tblOrders[[#This Row],[Order Date]],"mmm-yyyy")</f>
        <v>Nov-2025</v>
      </c>
      <c r="V4173" s="4">
        <f>tblOrders[[#This Row],[Profit]]/tblOrders[[#This Row],[Sales Amount]]</f>
        <v>0.34210526315789475</v>
      </c>
      <c r="W4173" t="str">
        <f>VLOOKUP(tblOrders[[#This Row],[City]],CityRegion,2,0)</f>
        <v>South</v>
      </c>
      <c r="X4173" t="str">
        <f>VLOOKUP(tblOrders[[#This Row],[City]],lookups!A:C,3,0)</f>
        <v>Tamil Nadu</v>
      </c>
    </row>
    <row r="4174" spans="1:24" x14ac:dyDescent="0.25">
      <c r="A4174" t="s">
        <v>6287</v>
      </c>
      <c r="B4174" s="1">
        <v>45774</v>
      </c>
      <c r="C4174" t="s">
        <v>6288</v>
      </c>
      <c r="D4174" t="s">
        <v>21</v>
      </c>
      <c r="E4174" t="s">
        <v>108</v>
      </c>
      <c r="F4174" t="s">
        <v>109</v>
      </c>
      <c r="G4174" t="s">
        <v>62</v>
      </c>
      <c r="H4174" t="s">
        <v>110</v>
      </c>
      <c r="I4174" t="s">
        <v>70</v>
      </c>
      <c r="J4174" t="s">
        <v>27</v>
      </c>
      <c r="K4174">
        <v>2</v>
      </c>
      <c r="L4174">
        <v>110</v>
      </c>
      <c r="M4174">
        <v>0.2</v>
      </c>
      <c r="N4174">
        <v>176</v>
      </c>
      <c r="O4174">
        <v>40</v>
      </c>
      <c r="P4174" t="s">
        <v>28</v>
      </c>
      <c r="Q4174" t="s">
        <v>29</v>
      </c>
      <c r="R4174" t="s">
        <v>30</v>
      </c>
      <c r="S4174">
        <v>2.9</v>
      </c>
      <c r="T4174">
        <f>YEAR(tblOrders[[#This Row],[Order Date]])</f>
        <v>2025</v>
      </c>
      <c r="U4174" t="str">
        <f>TEXT(tblOrders[[#This Row],[Order Date]],"mmm-yyyy")</f>
        <v>Apr-2025</v>
      </c>
      <c r="V4174" s="4">
        <f>tblOrders[[#This Row],[Profit]]/tblOrders[[#This Row],[Sales Amount]]</f>
        <v>0.22727272727272727</v>
      </c>
      <c r="W4174" t="str">
        <f>VLOOKUP(tblOrders[[#This Row],[City]],CityRegion,2,0)</f>
        <v>South</v>
      </c>
      <c r="X4174" t="str">
        <f>VLOOKUP(tblOrders[[#This Row],[City]],lookups!A:C,3,0)</f>
        <v>Telengana</v>
      </c>
    </row>
    <row r="4175" spans="1:24" x14ac:dyDescent="0.25">
      <c r="A4175" t="s">
        <v>6289</v>
      </c>
      <c r="B4175" s="1">
        <v>45936</v>
      </c>
      <c r="C4175" t="s">
        <v>6290</v>
      </c>
      <c r="D4175" t="s">
        <v>21</v>
      </c>
      <c r="E4175" t="s">
        <v>79</v>
      </c>
      <c r="F4175" t="s">
        <v>80</v>
      </c>
      <c r="G4175" t="s">
        <v>68</v>
      </c>
      <c r="H4175" t="s">
        <v>81</v>
      </c>
      <c r="I4175" t="s">
        <v>84</v>
      </c>
      <c r="J4175" t="s">
        <v>34</v>
      </c>
      <c r="K4175">
        <v>2</v>
      </c>
      <c r="L4175">
        <v>799</v>
      </c>
      <c r="M4175">
        <v>0.2</v>
      </c>
      <c r="N4175">
        <v>1278.4000000000001</v>
      </c>
      <c r="O4175">
        <v>38.4</v>
      </c>
      <c r="P4175" t="s">
        <v>28</v>
      </c>
      <c r="Q4175" t="s">
        <v>35</v>
      </c>
      <c r="R4175" t="s">
        <v>30</v>
      </c>
      <c r="S4175">
        <v>2.7</v>
      </c>
      <c r="T4175">
        <f>YEAR(tblOrders[[#This Row],[Order Date]])</f>
        <v>2025</v>
      </c>
      <c r="U4175" t="str">
        <f>TEXT(tblOrders[[#This Row],[Order Date]],"mmm-yyyy")</f>
        <v>Oct-2025</v>
      </c>
      <c r="V4175" s="4">
        <f>tblOrders[[#This Row],[Profit]]/tblOrders[[#This Row],[Sales Amount]]</f>
        <v>3.0037546933667079E-2</v>
      </c>
      <c r="W4175" t="str">
        <f>VLOOKUP(tblOrders[[#This Row],[City]],CityRegion,2,0)</f>
        <v>West</v>
      </c>
      <c r="X4175" t="str">
        <f>VLOOKUP(tblOrders[[#This Row],[City]],lookups!A:C,3,0)</f>
        <v>Maharashtra</v>
      </c>
    </row>
    <row r="4176" spans="1:24" x14ac:dyDescent="0.25">
      <c r="A4176" t="s">
        <v>6291</v>
      </c>
      <c r="B4176" s="1">
        <v>45926</v>
      </c>
      <c r="C4176" t="s">
        <v>6292</v>
      </c>
      <c r="D4176" t="s">
        <v>21</v>
      </c>
      <c r="E4176" t="s">
        <v>101</v>
      </c>
      <c r="F4176" t="s">
        <v>102</v>
      </c>
      <c r="G4176" t="s">
        <v>24</v>
      </c>
      <c r="H4176" t="s">
        <v>103</v>
      </c>
      <c r="I4176" t="s">
        <v>139</v>
      </c>
      <c r="J4176" t="s">
        <v>27</v>
      </c>
      <c r="K4176">
        <v>5</v>
      </c>
      <c r="L4176">
        <v>120</v>
      </c>
      <c r="M4176">
        <v>0.15</v>
      </c>
      <c r="N4176">
        <v>510</v>
      </c>
      <c r="O4176">
        <v>120</v>
      </c>
      <c r="P4176" t="s">
        <v>28</v>
      </c>
      <c r="Q4176" t="s">
        <v>46</v>
      </c>
      <c r="R4176" t="s">
        <v>36</v>
      </c>
      <c r="S4176">
        <v>4.3</v>
      </c>
      <c r="T4176">
        <f>YEAR(tblOrders[[#This Row],[Order Date]])</f>
        <v>2025</v>
      </c>
      <c r="U4176" t="str">
        <f>TEXT(tblOrders[[#This Row],[Order Date]],"mmm-yyyy")</f>
        <v>Sep-2025</v>
      </c>
      <c r="V4176" s="4">
        <f>tblOrders[[#This Row],[Profit]]/tblOrders[[#This Row],[Sales Amount]]</f>
        <v>0.23529411764705882</v>
      </c>
      <c r="W4176" t="str">
        <f>VLOOKUP(tblOrders[[#This Row],[City]],CityRegion,2,0)</f>
        <v>South</v>
      </c>
      <c r="X4176" t="str">
        <f>VLOOKUP(tblOrders[[#This Row],[City]],lookups!A:C,3,0)</f>
        <v>Tamil Nadu</v>
      </c>
    </row>
    <row r="4177" spans="1:24" x14ac:dyDescent="0.25">
      <c r="A4177" t="s">
        <v>6293</v>
      </c>
      <c r="B4177" s="1">
        <v>45951</v>
      </c>
      <c r="C4177" t="s">
        <v>3363</v>
      </c>
      <c r="D4177" t="s">
        <v>39</v>
      </c>
      <c r="E4177" t="s">
        <v>79</v>
      </c>
      <c r="F4177" t="s">
        <v>80</v>
      </c>
      <c r="G4177" t="s">
        <v>68</v>
      </c>
      <c r="H4177" t="s">
        <v>81</v>
      </c>
      <c r="I4177" t="s">
        <v>26</v>
      </c>
      <c r="J4177" t="s">
        <v>34</v>
      </c>
      <c r="K4177">
        <v>4</v>
      </c>
      <c r="L4177">
        <v>799</v>
      </c>
      <c r="M4177">
        <v>0.15</v>
      </c>
      <c r="N4177">
        <v>2716.6</v>
      </c>
      <c r="O4177">
        <v>236.6</v>
      </c>
      <c r="P4177" t="s">
        <v>111</v>
      </c>
      <c r="Q4177" t="s">
        <v>91</v>
      </c>
      <c r="R4177" t="s">
        <v>30</v>
      </c>
      <c r="S4177">
        <v>3.8</v>
      </c>
      <c r="T4177">
        <f>YEAR(tblOrders[[#This Row],[Order Date]])</f>
        <v>2025</v>
      </c>
      <c r="U4177" t="str">
        <f>TEXT(tblOrders[[#This Row],[Order Date]],"mmm-yyyy")</f>
        <v>Oct-2025</v>
      </c>
      <c r="V4177" s="4">
        <f>tblOrders[[#This Row],[Profit]]/tblOrders[[#This Row],[Sales Amount]]</f>
        <v>8.7094161819921967E-2</v>
      </c>
      <c r="W4177" t="str">
        <f>VLOOKUP(tblOrders[[#This Row],[City]],CityRegion,2,0)</f>
        <v>South</v>
      </c>
      <c r="X4177" t="str">
        <f>VLOOKUP(tblOrders[[#This Row],[City]],lookups!A:C,3,0)</f>
        <v>Karnataka</v>
      </c>
    </row>
    <row r="4178" spans="1:24" x14ac:dyDescent="0.25">
      <c r="A4178" t="s">
        <v>6294</v>
      </c>
      <c r="B4178" s="1">
        <v>45886</v>
      </c>
      <c r="C4178" t="s">
        <v>2750</v>
      </c>
      <c r="D4178" t="s">
        <v>39</v>
      </c>
      <c r="E4178" t="s">
        <v>49</v>
      </c>
      <c r="F4178" t="s">
        <v>50</v>
      </c>
      <c r="G4178" t="s">
        <v>24</v>
      </c>
      <c r="H4178" t="s">
        <v>51</v>
      </c>
      <c r="I4178" t="s">
        <v>57</v>
      </c>
      <c r="J4178" t="s">
        <v>45</v>
      </c>
      <c r="K4178">
        <v>2</v>
      </c>
      <c r="L4178">
        <v>85</v>
      </c>
      <c r="M4178">
        <v>0.2</v>
      </c>
      <c r="N4178">
        <v>136</v>
      </c>
      <c r="O4178">
        <v>32</v>
      </c>
      <c r="P4178" t="s">
        <v>28</v>
      </c>
      <c r="Q4178" t="s">
        <v>86</v>
      </c>
      <c r="R4178" t="s">
        <v>36</v>
      </c>
      <c r="S4178">
        <v>4.4000000000000004</v>
      </c>
      <c r="T4178">
        <f>YEAR(tblOrders[[#This Row],[Order Date]])</f>
        <v>2025</v>
      </c>
      <c r="U4178" t="str">
        <f>TEXT(tblOrders[[#This Row],[Order Date]],"mmm-yyyy")</f>
        <v>Aug-2025</v>
      </c>
      <c r="V4178" s="4">
        <f>tblOrders[[#This Row],[Profit]]/tblOrders[[#This Row],[Sales Amount]]</f>
        <v>0.23529411764705882</v>
      </c>
      <c r="W4178" t="str">
        <f>VLOOKUP(tblOrders[[#This Row],[City]],CityRegion,2,0)</f>
        <v>South</v>
      </c>
      <c r="X4178" t="str">
        <f>VLOOKUP(tblOrders[[#This Row],[City]],lookups!A:C,3,0)</f>
        <v>Kerala</v>
      </c>
    </row>
    <row r="4179" spans="1:24" x14ac:dyDescent="0.25">
      <c r="A4179" t="s">
        <v>6295</v>
      </c>
      <c r="B4179" s="1">
        <v>45992</v>
      </c>
      <c r="C4179" t="s">
        <v>6296</v>
      </c>
      <c r="D4179" t="s">
        <v>39</v>
      </c>
      <c r="E4179" t="s">
        <v>40</v>
      </c>
      <c r="F4179" t="s">
        <v>41</v>
      </c>
      <c r="G4179" t="s">
        <v>42</v>
      </c>
      <c r="H4179" t="s">
        <v>43</v>
      </c>
      <c r="I4179" t="s">
        <v>139</v>
      </c>
      <c r="J4179" t="s">
        <v>27</v>
      </c>
      <c r="K4179">
        <v>5</v>
      </c>
      <c r="L4179">
        <v>18</v>
      </c>
      <c r="M4179">
        <v>0.15</v>
      </c>
      <c r="N4179">
        <v>76.5</v>
      </c>
      <c r="O4179">
        <v>31.5</v>
      </c>
      <c r="P4179" t="s">
        <v>28</v>
      </c>
      <c r="Q4179" t="s">
        <v>35</v>
      </c>
      <c r="R4179" t="s">
        <v>36</v>
      </c>
      <c r="S4179">
        <v>4.2</v>
      </c>
      <c r="T4179">
        <f>YEAR(tblOrders[[#This Row],[Order Date]])</f>
        <v>2025</v>
      </c>
      <c r="U4179" t="str">
        <f>TEXT(tblOrders[[#This Row],[Order Date]],"mmm-yyyy")</f>
        <v>Dec-2025</v>
      </c>
      <c r="V4179" s="4">
        <f>tblOrders[[#This Row],[Profit]]/tblOrders[[#This Row],[Sales Amount]]</f>
        <v>0.41176470588235292</v>
      </c>
      <c r="W4179" t="str">
        <f>VLOOKUP(tblOrders[[#This Row],[City]],CityRegion,2,0)</f>
        <v>South</v>
      </c>
      <c r="X4179" t="str">
        <f>VLOOKUP(tblOrders[[#This Row],[City]],lookups!A:C,3,0)</f>
        <v>Tamil Nadu</v>
      </c>
    </row>
    <row r="4180" spans="1:24" x14ac:dyDescent="0.25">
      <c r="A4180" t="s">
        <v>6297</v>
      </c>
      <c r="B4180" s="1">
        <v>45812</v>
      </c>
      <c r="C4180" t="s">
        <v>1427</v>
      </c>
      <c r="D4180" t="s">
        <v>21</v>
      </c>
      <c r="E4180" t="s">
        <v>22</v>
      </c>
      <c r="F4180" t="s">
        <v>23</v>
      </c>
      <c r="G4180" t="s">
        <v>24</v>
      </c>
      <c r="H4180" t="s">
        <v>25</v>
      </c>
      <c r="I4180" t="s">
        <v>26</v>
      </c>
      <c r="J4180" t="s">
        <v>27</v>
      </c>
      <c r="K4180">
        <v>5</v>
      </c>
      <c r="L4180">
        <v>190</v>
      </c>
      <c r="M4180">
        <v>0.1</v>
      </c>
      <c r="N4180">
        <v>855</v>
      </c>
      <c r="O4180">
        <v>230</v>
      </c>
      <c r="P4180" t="s">
        <v>28</v>
      </c>
      <c r="Q4180" t="s">
        <v>86</v>
      </c>
      <c r="R4180" t="s">
        <v>36</v>
      </c>
      <c r="S4180">
        <v>3.4</v>
      </c>
      <c r="T4180">
        <f>YEAR(tblOrders[[#This Row],[Order Date]])</f>
        <v>2025</v>
      </c>
      <c r="U4180" t="str">
        <f>TEXT(tblOrders[[#This Row],[Order Date]],"mmm-yyyy")</f>
        <v>Jun-2025</v>
      </c>
      <c r="V4180" s="4">
        <f>tblOrders[[#This Row],[Profit]]/tblOrders[[#This Row],[Sales Amount]]</f>
        <v>0.26900584795321636</v>
      </c>
      <c r="W4180" t="str">
        <f>VLOOKUP(tblOrders[[#This Row],[City]],CityRegion,2,0)</f>
        <v>South</v>
      </c>
      <c r="X4180" t="str">
        <f>VLOOKUP(tblOrders[[#This Row],[City]],lookups!A:C,3,0)</f>
        <v>Karnataka</v>
      </c>
    </row>
    <row r="4181" spans="1:24" x14ac:dyDescent="0.25">
      <c r="A4181" t="s">
        <v>6298</v>
      </c>
      <c r="B4181" s="1">
        <v>45700</v>
      </c>
      <c r="C4181" t="s">
        <v>2158</v>
      </c>
      <c r="D4181" t="s">
        <v>21</v>
      </c>
      <c r="E4181" t="s">
        <v>94</v>
      </c>
      <c r="F4181" t="s">
        <v>95</v>
      </c>
      <c r="G4181" t="s">
        <v>68</v>
      </c>
      <c r="H4181" t="s">
        <v>96</v>
      </c>
      <c r="I4181" t="s">
        <v>33</v>
      </c>
      <c r="J4181" t="s">
        <v>45</v>
      </c>
      <c r="K4181">
        <v>3</v>
      </c>
      <c r="L4181">
        <v>89</v>
      </c>
      <c r="M4181">
        <v>0</v>
      </c>
      <c r="N4181">
        <v>267</v>
      </c>
      <c r="O4181">
        <v>102</v>
      </c>
      <c r="P4181" t="s">
        <v>28</v>
      </c>
      <c r="Q4181" t="s">
        <v>91</v>
      </c>
      <c r="R4181" t="s">
        <v>30</v>
      </c>
      <c r="S4181">
        <v>2.7</v>
      </c>
      <c r="T4181">
        <f>YEAR(tblOrders[[#This Row],[Order Date]])</f>
        <v>2025</v>
      </c>
      <c r="U4181" t="str">
        <f>TEXT(tblOrders[[#This Row],[Order Date]],"mmm-yyyy")</f>
        <v>Feb-2025</v>
      </c>
      <c r="V4181" s="4">
        <f>tblOrders[[#This Row],[Profit]]/tblOrders[[#This Row],[Sales Amount]]</f>
        <v>0.38202247191011235</v>
      </c>
      <c r="W4181" t="str">
        <f>VLOOKUP(tblOrders[[#This Row],[City]],CityRegion,2,0)</f>
        <v>North</v>
      </c>
      <c r="X4181" t="str">
        <f>VLOOKUP(tblOrders[[#This Row],[City]],lookups!A:C,3,0)</f>
        <v>Delhi</v>
      </c>
    </row>
    <row r="4182" spans="1:24" x14ac:dyDescent="0.25">
      <c r="A4182" t="s">
        <v>6299</v>
      </c>
      <c r="B4182" s="1">
        <v>45663</v>
      </c>
      <c r="C4182" t="s">
        <v>4118</v>
      </c>
      <c r="D4182" t="s">
        <v>39</v>
      </c>
      <c r="E4182" t="s">
        <v>49</v>
      </c>
      <c r="F4182" t="s">
        <v>50</v>
      </c>
      <c r="G4182" t="s">
        <v>24</v>
      </c>
      <c r="H4182" t="s">
        <v>51</v>
      </c>
      <c r="I4182" t="s">
        <v>130</v>
      </c>
      <c r="J4182" t="s">
        <v>34</v>
      </c>
      <c r="K4182">
        <v>5</v>
      </c>
      <c r="L4182">
        <v>85</v>
      </c>
      <c r="M4182">
        <v>0.15</v>
      </c>
      <c r="N4182">
        <v>361.25</v>
      </c>
      <c r="O4182">
        <v>101.25</v>
      </c>
      <c r="P4182" t="s">
        <v>28</v>
      </c>
      <c r="Q4182" t="s">
        <v>29</v>
      </c>
      <c r="R4182" t="s">
        <v>30</v>
      </c>
      <c r="S4182">
        <v>3.9</v>
      </c>
      <c r="T4182">
        <f>YEAR(tblOrders[[#This Row],[Order Date]])</f>
        <v>2025</v>
      </c>
      <c r="U4182" t="str">
        <f>TEXT(tblOrders[[#This Row],[Order Date]],"mmm-yyyy")</f>
        <v>Jan-2025</v>
      </c>
      <c r="V4182" s="4">
        <f>tblOrders[[#This Row],[Profit]]/tblOrders[[#This Row],[Sales Amount]]</f>
        <v>0.28027681660899656</v>
      </c>
      <c r="W4182" t="str">
        <f>VLOOKUP(tblOrders[[#This Row],[City]],CityRegion,2,0)</f>
        <v>West</v>
      </c>
      <c r="X4182" t="str">
        <f>VLOOKUP(tblOrders[[#This Row],[City]],lookups!A:C,3,0)</f>
        <v>Maharashtra</v>
      </c>
    </row>
    <row r="4183" spans="1:24" x14ac:dyDescent="0.25">
      <c r="A4183" t="s">
        <v>6300</v>
      </c>
      <c r="B4183" s="1">
        <v>45770</v>
      </c>
      <c r="C4183" t="s">
        <v>2729</v>
      </c>
      <c r="D4183" t="s">
        <v>39</v>
      </c>
      <c r="E4183" t="s">
        <v>66</v>
      </c>
      <c r="F4183" t="s">
        <v>67</v>
      </c>
      <c r="G4183" t="s">
        <v>68</v>
      </c>
      <c r="H4183" t="s">
        <v>69</v>
      </c>
      <c r="I4183" t="s">
        <v>84</v>
      </c>
      <c r="J4183" t="s">
        <v>34</v>
      </c>
      <c r="K4183">
        <v>2</v>
      </c>
      <c r="L4183">
        <v>149</v>
      </c>
      <c r="M4183">
        <v>0.15</v>
      </c>
      <c r="N4183">
        <v>253.3</v>
      </c>
      <c r="O4183">
        <v>63.3</v>
      </c>
      <c r="P4183" t="s">
        <v>111</v>
      </c>
      <c r="Q4183" t="s">
        <v>29</v>
      </c>
      <c r="R4183" t="s">
        <v>30</v>
      </c>
      <c r="S4183">
        <v>3.7</v>
      </c>
      <c r="T4183">
        <f>YEAR(tblOrders[[#This Row],[Order Date]])</f>
        <v>2025</v>
      </c>
      <c r="U4183" t="str">
        <f>TEXT(tblOrders[[#This Row],[Order Date]],"mmm-yyyy")</f>
        <v>Apr-2025</v>
      </c>
      <c r="V4183" s="4">
        <f>tblOrders[[#This Row],[Profit]]/tblOrders[[#This Row],[Sales Amount]]</f>
        <v>0.24990130280300038</v>
      </c>
      <c r="W4183" t="str">
        <f>VLOOKUP(tblOrders[[#This Row],[City]],CityRegion,2,0)</f>
        <v>West</v>
      </c>
      <c r="X4183" t="str">
        <f>VLOOKUP(tblOrders[[#This Row],[City]],lookups!A:C,3,0)</f>
        <v>Maharashtra</v>
      </c>
    </row>
    <row r="4184" spans="1:24" x14ac:dyDescent="0.25">
      <c r="A4184" t="s">
        <v>6301</v>
      </c>
      <c r="B4184" s="1">
        <v>46010</v>
      </c>
      <c r="C4184" t="s">
        <v>2591</v>
      </c>
      <c r="D4184" t="s">
        <v>21</v>
      </c>
      <c r="E4184" t="s">
        <v>79</v>
      </c>
      <c r="F4184" t="s">
        <v>80</v>
      </c>
      <c r="G4184" t="s">
        <v>68</v>
      </c>
      <c r="H4184" t="s">
        <v>81</v>
      </c>
      <c r="I4184" t="s">
        <v>130</v>
      </c>
      <c r="J4184" t="s">
        <v>27</v>
      </c>
      <c r="K4184">
        <v>4</v>
      </c>
      <c r="L4184">
        <v>799</v>
      </c>
      <c r="M4184">
        <v>0.1</v>
      </c>
      <c r="N4184">
        <v>2876.4</v>
      </c>
      <c r="O4184">
        <v>396.4</v>
      </c>
      <c r="P4184" t="s">
        <v>28</v>
      </c>
      <c r="Q4184" t="s">
        <v>86</v>
      </c>
      <c r="R4184" t="s">
        <v>36</v>
      </c>
      <c r="S4184">
        <v>3.6</v>
      </c>
      <c r="T4184">
        <f>YEAR(tblOrders[[#This Row],[Order Date]])</f>
        <v>2025</v>
      </c>
      <c r="U4184" t="str">
        <f>TEXT(tblOrders[[#This Row],[Order Date]],"mmm-yyyy")</f>
        <v>Dec-2025</v>
      </c>
      <c r="V4184" s="4">
        <f>tblOrders[[#This Row],[Profit]]/tblOrders[[#This Row],[Sales Amount]]</f>
        <v>0.13781115282992629</v>
      </c>
      <c r="W4184" t="str">
        <f>VLOOKUP(tblOrders[[#This Row],[City]],CityRegion,2,0)</f>
        <v>West</v>
      </c>
      <c r="X4184" t="str">
        <f>VLOOKUP(tblOrders[[#This Row],[City]],lookups!A:C,3,0)</f>
        <v>Maharashtra</v>
      </c>
    </row>
    <row r="4185" spans="1:24" x14ac:dyDescent="0.25">
      <c r="A4185" t="s">
        <v>6302</v>
      </c>
      <c r="B4185" s="1">
        <v>45961</v>
      </c>
      <c r="C4185" t="s">
        <v>4229</v>
      </c>
      <c r="D4185" t="s">
        <v>39</v>
      </c>
      <c r="E4185" t="s">
        <v>22</v>
      </c>
      <c r="F4185" t="s">
        <v>23</v>
      </c>
      <c r="G4185" t="s">
        <v>24</v>
      </c>
      <c r="H4185" t="s">
        <v>25</v>
      </c>
      <c r="I4185" t="s">
        <v>76</v>
      </c>
      <c r="J4185" t="s">
        <v>27</v>
      </c>
      <c r="K4185">
        <v>1</v>
      </c>
      <c r="L4185">
        <v>190</v>
      </c>
      <c r="M4185">
        <v>0</v>
      </c>
      <c r="N4185">
        <v>190</v>
      </c>
      <c r="O4185">
        <v>65</v>
      </c>
      <c r="P4185" t="s">
        <v>148</v>
      </c>
      <c r="Q4185" t="s">
        <v>46</v>
      </c>
      <c r="R4185" t="s">
        <v>36</v>
      </c>
      <c r="S4185">
        <v>4.0999999999999996</v>
      </c>
      <c r="T4185">
        <f>YEAR(tblOrders[[#This Row],[Order Date]])</f>
        <v>2025</v>
      </c>
      <c r="U4185" t="str">
        <f>TEXT(tblOrders[[#This Row],[Order Date]],"mmm-yyyy")</f>
        <v>Oct-2025</v>
      </c>
      <c r="V4185" s="4">
        <f>tblOrders[[#This Row],[Profit]]/tblOrders[[#This Row],[Sales Amount]]</f>
        <v>0.34210526315789475</v>
      </c>
      <c r="W4185" t="str">
        <f>VLOOKUP(tblOrders[[#This Row],[City]],CityRegion,2,0)</f>
        <v>South</v>
      </c>
      <c r="X4185" t="str">
        <f>VLOOKUP(tblOrders[[#This Row],[City]],lookups!A:C,3,0)</f>
        <v>Kerala</v>
      </c>
    </row>
    <row r="4186" spans="1:24" x14ac:dyDescent="0.25">
      <c r="A4186" t="s">
        <v>6303</v>
      </c>
      <c r="B4186" s="1">
        <v>45997</v>
      </c>
      <c r="C4186" t="s">
        <v>475</v>
      </c>
      <c r="D4186" t="s">
        <v>21</v>
      </c>
      <c r="E4186" t="s">
        <v>73</v>
      </c>
      <c r="F4186" t="s">
        <v>74</v>
      </c>
      <c r="G4186" t="s">
        <v>68</v>
      </c>
      <c r="H4186" t="s">
        <v>75</v>
      </c>
      <c r="I4186" t="s">
        <v>57</v>
      </c>
      <c r="J4186" t="s">
        <v>27</v>
      </c>
      <c r="K4186">
        <v>5</v>
      </c>
      <c r="L4186">
        <v>65</v>
      </c>
      <c r="M4186">
        <v>0.1</v>
      </c>
      <c r="N4186">
        <v>292.5</v>
      </c>
      <c r="O4186">
        <v>102.5</v>
      </c>
      <c r="P4186" t="s">
        <v>28</v>
      </c>
      <c r="Q4186" t="s">
        <v>91</v>
      </c>
      <c r="R4186" t="s">
        <v>36</v>
      </c>
      <c r="S4186">
        <v>3.9</v>
      </c>
      <c r="T4186">
        <f>YEAR(tblOrders[[#This Row],[Order Date]])</f>
        <v>2025</v>
      </c>
      <c r="U4186" t="str">
        <f>TEXT(tblOrders[[#This Row],[Order Date]],"mmm-yyyy")</f>
        <v>Dec-2025</v>
      </c>
      <c r="V4186" s="4">
        <f>tblOrders[[#This Row],[Profit]]/tblOrders[[#This Row],[Sales Amount]]</f>
        <v>0.3504273504273504</v>
      </c>
      <c r="W4186" t="str">
        <f>VLOOKUP(tblOrders[[#This Row],[City]],CityRegion,2,0)</f>
        <v>South</v>
      </c>
      <c r="X4186" t="str">
        <f>VLOOKUP(tblOrders[[#This Row],[City]],lookups!A:C,3,0)</f>
        <v>Kerala</v>
      </c>
    </row>
    <row r="4187" spans="1:24" x14ac:dyDescent="0.25">
      <c r="A4187" t="s">
        <v>6304</v>
      </c>
      <c r="B4187" s="1">
        <v>45701</v>
      </c>
      <c r="C4187" t="s">
        <v>5703</v>
      </c>
      <c r="D4187" t="s">
        <v>21</v>
      </c>
      <c r="E4187" t="s">
        <v>101</v>
      </c>
      <c r="F4187" t="s">
        <v>102</v>
      </c>
      <c r="G4187" t="s">
        <v>24</v>
      </c>
      <c r="H4187" t="s">
        <v>103</v>
      </c>
      <c r="I4187" t="s">
        <v>44</v>
      </c>
      <c r="J4187" t="s">
        <v>34</v>
      </c>
      <c r="K4187">
        <v>2</v>
      </c>
      <c r="L4187">
        <v>120</v>
      </c>
      <c r="M4187">
        <v>0</v>
      </c>
      <c r="N4187">
        <v>240</v>
      </c>
      <c r="O4187">
        <v>84</v>
      </c>
      <c r="P4187" t="s">
        <v>28</v>
      </c>
      <c r="Q4187" t="s">
        <v>86</v>
      </c>
      <c r="R4187" t="s">
        <v>30</v>
      </c>
      <c r="S4187">
        <v>3.4</v>
      </c>
      <c r="T4187">
        <f>YEAR(tblOrders[[#This Row],[Order Date]])</f>
        <v>2025</v>
      </c>
      <c r="U4187" t="str">
        <f>TEXT(tblOrders[[#This Row],[Order Date]],"mmm-yyyy")</f>
        <v>Feb-2025</v>
      </c>
      <c r="V4187" s="4">
        <f>tblOrders[[#This Row],[Profit]]/tblOrders[[#This Row],[Sales Amount]]</f>
        <v>0.35</v>
      </c>
      <c r="W4187" t="str">
        <f>VLOOKUP(tblOrders[[#This Row],[City]],CityRegion,2,0)</f>
        <v>South</v>
      </c>
      <c r="X4187" t="str">
        <f>VLOOKUP(tblOrders[[#This Row],[City]],lookups!A:C,3,0)</f>
        <v>Kerala</v>
      </c>
    </row>
    <row r="4188" spans="1:24" x14ac:dyDescent="0.25">
      <c r="A4188" t="s">
        <v>6305</v>
      </c>
      <c r="B4188" s="1">
        <v>45696</v>
      </c>
      <c r="C4188" t="s">
        <v>3988</v>
      </c>
      <c r="D4188" t="s">
        <v>21</v>
      </c>
      <c r="E4188" t="s">
        <v>79</v>
      </c>
      <c r="F4188" t="s">
        <v>80</v>
      </c>
      <c r="G4188" t="s">
        <v>68</v>
      </c>
      <c r="H4188" t="s">
        <v>81</v>
      </c>
      <c r="I4188" t="s">
        <v>139</v>
      </c>
      <c r="J4188" t="s">
        <v>34</v>
      </c>
      <c r="K4188">
        <v>2</v>
      </c>
      <c r="L4188">
        <v>799</v>
      </c>
      <c r="M4188">
        <v>0.1</v>
      </c>
      <c r="N4188">
        <v>1438.2</v>
      </c>
      <c r="O4188">
        <v>198.2</v>
      </c>
      <c r="P4188" t="s">
        <v>28</v>
      </c>
      <c r="Q4188" t="s">
        <v>46</v>
      </c>
      <c r="R4188" t="s">
        <v>36</v>
      </c>
      <c r="S4188">
        <v>3.7</v>
      </c>
      <c r="T4188">
        <f>YEAR(tblOrders[[#This Row],[Order Date]])</f>
        <v>2025</v>
      </c>
      <c r="U4188" t="str">
        <f>TEXT(tblOrders[[#This Row],[Order Date]],"mmm-yyyy")</f>
        <v>Feb-2025</v>
      </c>
      <c r="V4188" s="4">
        <f>tblOrders[[#This Row],[Profit]]/tblOrders[[#This Row],[Sales Amount]]</f>
        <v>0.13781115282992629</v>
      </c>
      <c r="W4188" t="str">
        <f>VLOOKUP(tblOrders[[#This Row],[City]],CityRegion,2,0)</f>
        <v>South</v>
      </c>
      <c r="X4188" t="str">
        <f>VLOOKUP(tblOrders[[#This Row],[City]],lookups!A:C,3,0)</f>
        <v>Tamil Nadu</v>
      </c>
    </row>
    <row r="4189" spans="1:24" x14ac:dyDescent="0.25">
      <c r="A4189" t="s">
        <v>6306</v>
      </c>
      <c r="B4189" s="1">
        <v>45753</v>
      </c>
      <c r="C4189" t="s">
        <v>2072</v>
      </c>
      <c r="D4189" t="s">
        <v>21</v>
      </c>
      <c r="E4189" t="s">
        <v>94</v>
      </c>
      <c r="F4189" t="s">
        <v>95</v>
      </c>
      <c r="G4189" t="s">
        <v>68</v>
      </c>
      <c r="H4189" t="s">
        <v>96</v>
      </c>
      <c r="I4189" t="s">
        <v>26</v>
      </c>
      <c r="J4189" t="s">
        <v>34</v>
      </c>
      <c r="K4189">
        <v>5</v>
      </c>
      <c r="L4189">
        <v>89</v>
      </c>
      <c r="M4189">
        <v>0.15</v>
      </c>
      <c r="N4189">
        <v>378.25</v>
      </c>
      <c r="O4189">
        <v>103.25</v>
      </c>
      <c r="P4189" t="s">
        <v>28</v>
      </c>
      <c r="Q4189" t="s">
        <v>91</v>
      </c>
      <c r="R4189" t="s">
        <v>30</v>
      </c>
      <c r="S4189">
        <v>3.1</v>
      </c>
      <c r="T4189">
        <f>YEAR(tblOrders[[#This Row],[Order Date]])</f>
        <v>2025</v>
      </c>
      <c r="U4189" t="str">
        <f>TEXT(tblOrders[[#This Row],[Order Date]],"mmm-yyyy")</f>
        <v>Apr-2025</v>
      </c>
      <c r="V4189" s="4">
        <f>tblOrders[[#This Row],[Profit]]/tblOrders[[#This Row],[Sales Amount]]</f>
        <v>0.2729676140118969</v>
      </c>
      <c r="W4189" t="str">
        <f>VLOOKUP(tblOrders[[#This Row],[City]],CityRegion,2,0)</f>
        <v>South</v>
      </c>
      <c r="X4189" t="str">
        <f>VLOOKUP(tblOrders[[#This Row],[City]],lookups!A:C,3,0)</f>
        <v>Karnataka</v>
      </c>
    </row>
    <row r="4190" spans="1:24" x14ac:dyDescent="0.25">
      <c r="A4190" t="s">
        <v>6307</v>
      </c>
      <c r="B4190" s="1">
        <v>45735</v>
      </c>
      <c r="C4190" t="s">
        <v>1789</v>
      </c>
      <c r="D4190" t="s">
        <v>21</v>
      </c>
      <c r="E4190" t="s">
        <v>55</v>
      </c>
      <c r="F4190" t="s">
        <v>56</v>
      </c>
      <c r="G4190" t="s">
        <v>24</v>
      </c>
      <c r="H4190" t="s">
        <v>51</v>
      </c>
      <c r="I4190" t="s">
        <v>52</v>
      </c>
      <c r="J4190" t="s">
        <v>45</v>
      </c>
      <c r="K4190">
        <v>3</v>
      </c>
      <c r="L4190">
        <v>42</v>
      </c>
      <c r="M4190">
        <v>0.15</v>
      </c>
      <c r="N4190">
        <v>107.1</v>
      </c>
      <c r="O4190">
        <v>35.1</v>
      </c>
      <c r="P4190" t="s">
        <v>111</v>
      </c>
      <c r="Q4190" t="s">
        <v>46</v>
      </c>
      <c r="R4190" t="s">
        <v>30</v>
      </c>
      <c r="S4190">
        <v>4.5</v>
      </c>
      <c r="T4190">
        <f>YEAR(tblOrders[[#This Row],[Order Date]])</f>
        <v>2025</v>
      </c>
      <c r="U4190" t="str">
        <f>TEXT(tblOrders[[#This Row],[Order Date]],"mmm-yyyy")</f>
        <v>Mar-2025</v>
      </c>
      <c r="V4190" s="4">
        <f>tblOrders[[#This Row],[Profit]]/tblOrders[[#This Row],[Sales Amount]]</f>
        <v>0.32773109243697485</v>
      </c>
      <c r="W4190" t="str">
        <f>VLOOKUP(tblOrders[[#This Row],[City]],CityRegion,2,0)</f>
        <v>South</v>
      </c>
      <c r="X4190" t="str">
        <f>VLOOKUP(tblOrders[[#This Row],[City]],lookups!A:C,3,0)</f>
        <v>Kerala</v>
      </c>
    </row>
    <row r="4191" spans="1:24" x14ac:dyDescent="0.25">
      <c r="A4191" t="s">
        <v>6308</v>
      </c>
      <c r="B4191" s="1">
        <v>45678</v>
      </c>
      <c r="C4191" t="s">
        <v>6309</v>
      </c>
      <c r="D4191" t="s">
        <v>21</v>
      </c>
      <c r="E4191" t="s">
        <v>66</v>
      </c>
      <c r="F4191" t="s">
        <v>67</v>
      </c>
      <c r="G4191" t="s">
        <v>68</v>
      </c>
      <c r="H4191" t="s">
        <v>69</v>
      </c>
      <c r="I4191" t="s">
        <v>139</v>
      </c>
      <c r="J4191" t="s">
        <v>34</v>
      </c>
      <c r="K4191">
        <v>5</v>
      </c>
      <c r="L4191">
        <v>149</v>
      </c>
      <c r="M4191">
        <v>0</v>
      </c>
      <c r="N4191">
        <v>745</v>
      </c>
      <c r="O4191">
        <v>270</v>
      </c>
      <c r="P4191" t="s">
        <v>28</v>
      </c>
      <c r="Q4191" t="s">
        <v>35</v>
      </c>
      <c r="R4191" t="s">
        <v>36</v>
      </c>
      <c r="S4191">
        <v>3.1</v>
      </c>
      <c r="T4191">
        <f>YEAR(tblOrders[[#This Row],[Order Date]])</f>
        <v>2025</v>
      </c>
      <c r="U4191" t="str">
        <f>TEXT(tblOrders[[#This Row],[Order Date]],"mmm-yyyy")</f>
        <v>Jan-2025</v>
      </c>
      <c r="V4191" s="4">
        <f>tblOrders[[#This Row],[Profit]]/tblOrders[[#This Row],[Sales Amount]]</f>
        <v>0.36241610738255031</v>
      </c>
      <c r="W4191" t="str">
        <f>VLOOKUP(tblOrders[[#This Row],[City]],CityRegion,2,0)</f>
        <v>South</v>
      </c>
      <c r="X4191" t="str">
        <f>VLOOKUP(tblOrders[[#This Row],[City]],lookups!A:C,3,0)</f>
        <v>Tamil Nadu</v>
      </c>
    </row>
    <row r="4192" spans="1:24" x14ac:dyDescent="0.25">
      <c r="A4192" t="s">
        <v>6310</v>
      </c>
      <c r="B4192" s="1">
        <v>45935</v>
      </c>
      <c r="C4192" t="s">
        <v>5837</v>
      </c>
      <c r="D4192" t="s">
        <v>39</v>
      </c>
      <c r="E4192" t="s">
        <v>73</v>
      </c>
      <c r="F4192" t="s">
        <v>74</v>
      </c>
      <c r="G4192" t="s">
        <v>68</v>
      </c>
      <c r="H4192" t="s">
        <v>75</v>
      </c>
      <c r="I4192" t="s">
        <v>57</v>
      </c>
      <c r="J4192" t="s">
        <v>27</v>
      </c>
      <c r="K4192">
        <v>2</v>
      </c>
      <c r="L4192">
        <v>65</v>
      </c>
      <c r="M4192">
        <v>0.1</v>
      </c>
      <c r="N4192">
        <v>117</v>
      </c>
      <c r="O4192">
        <v>41</v>
      </c>
      <c r="P4192" t="s">
        <v>28</v>
      </c>
      <c r="Q4192" t="s">
        <v>35</v>
      </c>
      <c r="R4192" t="s">
        <v>30</v>
      </c>
      <c r="S4192">
        <v>4.5</v>
      </c>
      <c r="T4192">
        <f>YEAR(tblOrders[[#This Row],[Order Date]])</f>
        <v>2025</v>
      </c>
      <c r="U4192" t="str">
        <f>TEXT(tblOrders[[#This Row],[Order Date]],"mmm-yyyy")</f>
        <v>Oct-2025</v>
      </c>
      <c r="V4192" s="4">
        <f>tblOrders[[#This Row],[Profit]]/tblOrders[[#This Row],[Sales Amount]]</f>
        <v>0.3504273504273504</v>
      </c>
      <c r="W4192" t="str">
        <f>VLOOKUP(tblOrders[[#This Row],[City]],CityRegion,2,0)</f>
        <v>South</v>
      </c>
      <c r="X4192" t="str">
        <f>VLOOKUP(tblOrders[[#This Row],[City]],lookups!A:C,3,0)</f>
        <v>Kerala</v>
      </c>
    </row>
    <row r="4193" spans="1:24" x14ac:dyDescent="0.25">
      <c r="A4193" t="s">
        <v>6311</v>
      </c>
      <c r="B4193" s="1">
        <v>45742</v>
      </c>
      <c r="C4193" t="s">
        <v>6312</v>
      </c>
      <c r="D4193" t="s">
        <v>21</v>
      </c>
      <c r="E4193" t="s">
        <v>79</v>
      </c>
      <c r="F4193" t="s">
        <v>80</v>
      </c>
      <c r="G4193" t="s">
        <v>68</v>
      </c>
      <c r="H4193" t="s">
        <v>81</v>
      </c>
      <c r="I4193" t="s">
        <v>130</v>
      </c>
      <c r="J4193" t="s">
        <v>34</v>
      </c>
      <c r="K4193">
        <v>1</v>
      </c>
      <c r="L4193">
        <v>799</v>
      </c>
      <c r="M4193">
        <v>0.05</v>
      </c>
      <c r="N4193">
        <v>759.05</v>
      </c>
      <c r="O4193">
        <v>139.05000000000001</v>
      </c>
      <c r="P4193" t="s">
        <v>28</v>
      </c>
      <c r="Q4193" t="s">
        <v>35</v>
      </c>
      <c r="R4193" t="s">
        <v>36</v>
      </c>
      <c r="S4193">
        <v>4.4000000000000004</v>
      </c>
      <c r="T4193">
        <f>YEAR(tblOrders[[#This Row],[Order Date]])</f>
        <v>2025</v>
      </c>
      <c r="U4193" t="str">
        <f>TEXT(tblOrders[[#This Row],[Order Date]],"mmm-yyyy")</f>
        <v>Mar-2025</v>
      </c>
      <c r="V4193" s="4">
        <f>tblOrders[[#This Row],[Profit]]/tblOrders[[#This Row],[Sales Amount]]</f>
        <v>0.18318951320729862</v>
      </c>
      <c r="W4193" t="str">
        <f>VLOOKUP(tblOrders[[#This Row],[City]],CityRegion,2,0)</f>
        <v>West</v>
      </c>
      <c r="X4193" t="str">
        <f>VLOOKUP(tblOrders[[#This Row],[City]],lookups!A:C,3,0)</f>
        <v>Maharashtra</v>
      </c>
    </row>
    <row r="4194" spans="1:24" x14ac:dyDescent="0.25">
      <c r="A4194" t="s">
        <v>6313</v>
      </c>
      <c r="B4194" s="1">
        <v>45708</v>
      </c>
      <c r="C4194" t="s">
        <v>1561</v>
      </c>
      <c r="D4194" t="s">
        <v>21</v>
      </c>
      <c r="E4194" t="s">
        <v>108</v>
      </c>
      <c r="F4194" t="s">
        <v>109</v>
      </c>
      <c r="G4194" t="s">
        <v>62</v>
      </c>
      <c r="H4194" t="s">
        <v>110</v>
      </c>
      <c r="I4194" t="s">
        <v>70</v>
      </c>
      <c r="J4194" t="s">
        <v>27</v>
      </c>
      <c r="K4194">
        <v>1</v>
      </c>
      <c r="L4194">
        <v>110</v>
      </c>
      <c r="M4194">
        <v>0.05</v>
      </c>
      <c r="N4194">
        <v>104.5</v>
      </c>
      <c r="O4194">
        <v>36.5</v>
      </c>
      <c r="P4194" t="s">
        <v>28</v>
      </c>
      <c r="Q4194" t="s">
        <v>29</v>
      </c>
      <c r="R4194" t="s">
        <v>36</v>
      </c>
      <c r="S4194">
        <v>4.9000000000000004</v>
      </c>
      <c r="T4194">
        <f>YEAR(tblOrders[[#This Row],[Order Date]])</f>
        <v>2025</v>
      </c>
      <c r="U4194" t="str">
        <f>TEXT(tblOrders[[#This Row],[Order Date]],"mmm-yyyy")</f>
        <v>Feb-2025</v>
      </c>
      <c r="V4194" s="4">
        <f>tblOrders[[#This Row],[Profit]]/tblOrders[[#This Row],[Sales Amount]]</f>
        <v>0.34928229665071769</v>
      </c>
      <c r="W4194" t="str">
        <f>VLOOKUP(tblOrders[[#This Row],[City]],CityRegion,2,0)</f>
        <v>South</v>
      </c>
      <c r="X4194" t="str">
        <f>VLOOKUP(tblOrders[[#This Row],[City]],lookups!A:C,3,0)</f>
        <v>Telengana</v>
      </c>
    </row>
    <row r="4195" spans="1:24" x14ac:dyDescent="0.25">
      <c r="A4195" t="s">
        <v>6314</v>
      </c>
      <c r="B4195" s="1">
        <v>45782</v>
      </c>
      <c r="C4195" t="s">
        <v>763</v>
      </c>
      <c r="D4195" t="s">
        <v>21</v>
      </c>
      <c r="E4195" t="s">
        <v>40</v>
      </c>
      <c r="F4195" t="s">
        <v>41</v>
      </c>
      <c r="G4195" t="s">
        <v>42</v>
      </c>
      <c r="H4195" t="s">
        <v>43</v>
      </c>
      <c r="I4195" t="s">
        <v>139</v>
      </c>
      <c r="J4195" t="s">
        <v>27</v>
      </c>
      <c r="K4195">
        <v>2</v>
      </c>
      <c r="L4195">
        <v>18</v>
      </c>
      <c r="M4195">
        <v>0</v>
      </c>
      <c r="N4195">
        <v>36</v>
      </c>
      <c r="O4195">
        <v>18</v>
      </c>
      <c r="P4195" t="s">
        <v>28</v>
      </c>
      <c r="Q4195" t="s">
        <v>91</v>
      </c>
      <c r="R4195" t="s">
        <v>36</v>
      </c>
      <c r="S4195">
        <v>3.5</v>
      </c>
      <c r="T4195">
        <f>YEAR(tblOrders[[#This Row],[Order Date]])</f>
        <v>2025</v>
      </c>
      <c r="U4195" t="str">
        <f>TEXT(tblOrders[[#This Row],[Order Date]],"mmm-yyyy")</f>
        <v>May-2025</v>
      </c>
      <c r="V4195" s="4">
        <f>tblOrders[[#This Row],[Profit]]/tblOrders[[#This Row],[Sales Amount]]</f>
        <v>0.5</v>
      </c>
      <c r="W4195" t="str">
        <f>VLOOKUP(tblOrders[[#This Row],[City]],CityRegion,2,0)</f>
        <v>South</v>
      </c>
      <c r="X4195" t="str">
        <f>VLOOKUP(tblOrders[[#This Row],[City]],lookups!A:C,3,0)</f>
        <v>Tamil Nadu</v>
      </c>
    </row>
    <row r="4196" spans="1:24" x14ac:dyDescent="0.25">
      <c r="A4196" t="s">
        <v>6315</v>
      </c>
      <c r="B4196" s="1">
        <v>45679</v>
      </c>
      <c r="C4196" t="s">
        <v>6316</v>
      </c>
      <c r="D4196" t="s">
        <v>21</v>
      </c>
      <c r="E4196" t="s">
        <v>79</v>
      </c>
      <c r="F4196" t="s">
        <v>80</v>
      </c>
      <c r="G4196" t="s">
        <v>68</v>
      </c>
      <c r="H4196" t="s">
        <v>81</v>
      </c>
      <c r="I4196" t="s">
        <v>33</v>
      </c>
      <c r="J4196" t="s">
        <v>34</v>
      </c>
      <c r="K4196">
        <v>3</v>
      </c>
      <c r="L4196">
        <v>799</v>
      </c>
      <c r="M4196">
        <v>0.1</v>
      </c>
      <c r="N4196">
        <v>2157.3000000000002</v>
      </c>
      <c r="O4196">
        <v>297.3</v>
      </c>
      <c r="P4196" t="s">
        <v>28</v>
      </c>
      <c r="Q4196" t="s">
        <v>91</v>
      </c>
      <c r="R4196" t="s">
        <v>36</v>
      </c>
      <c r="S4196">
        <v>4.5</v>
      </c>
      <c r="T4196">
        <f>YEAR(tblOrders[[#This Row],[Order Date]])</f>
        <v>2025</v>
      </c>
      <c r="U4196" t="str">
        <f>TEXT(tblOrders[[#This Row],[Order Date]],"mmm-yyyy")</f>
        <v>Jan-2025</v>
      </c>
      <c r="V4196" s="4">
        <f>tblOrders[[#This Row],[Profit]]/tblOrders[[#This Row],[Sales Amount]]</f>
        <v>0.13781115282992629</v>
      </c>
      <c r="W4196" t="str">
        <f>VLOOKUP(tblOrders[[#This Row],[City]],CityRegion,2,0)</f>
        <v>North</v>
      </c>
      <c r="X4196" t="str">
        <f>VLOOKUP(tblOrders[[#This Row],[City]],lookups!A:C,3,0)</f>
        <v>Delhi</v>
      </c>
    </row>
    <row r="4197" spans="1:24" x14ac:dyDescent="0.25">
      <c r="A4197" t="s">
        <v>6317</v>
      </c>
      <c r="B4197" s="1">
        <v>45917</v>
      </c>
      <c r="C4197" t="s">
        <v>174</v>
      </c>
      <c r="D4197" t="s">
        <v>21</v>
      </c>
      <c r="E4197" t="s">
        <v>22</v>
      </c>
      <c r="F4197" t="s">
        <v>23</v>
      </c>
      <c r="G4197" t="s">
        <v>24</v>
      </c>
      <c r="H4197" t="s">
        <v>25</v>
      </c>
      <c r="I4197" t="s">
        <v>26</v>
      </c>
      <c r="J4197" t="s">
        <v>45</v>
      </c>
      <c r="K4197">
        <v>1</v>
      </c>
      <c r="L4197">
        <v>190</v>
      </c>
      <c r="M4197">
        <v>0.15</v>
      </c>
      <c r="N4197">
        <v>161.5</v>
      </c>
      <c r="O4197">
        <v>36.5</v>
      </c>
      <c r="P4197" t="s">
        <v>28</v>
      </c>
      <c r="Q4197" t="s">
        <v>91</v>
      </c>
      <c r="R4197" t="s">
        <v>36</v>
      </c>
      <c r="S4197">
        <v>2.7</v>
      </c>
      <c r="T4197">
        <f>YEAR(tblOrders[[#This Row],[Order Date]])</f>
        <v>2025</v>
      </c>
      <c r="U4197" t="str">
        <f>TEXT(tblOrders[[#This Row],[Order Date]],"mmm-yyyy")</f>
        <v>Sep-2025</v>
      </c>
      <c r="V4197" s="4">
        <f>tblOrders[[#This Row],[Profit]]/tblOrders[[#This Row],[Sales Amount]]</f>
        <v>0.2260061919504644</v>
      </c>
      <c r="W4197" t="str">
        <f>VLOOKUP(tblOrders[[#This Row],[City]],CityRegion,2,0)</f>
        <v>South</v>
      </c>
      <c r="X4197" t="str">
        <f>VLOOKUP(tblOrders[[#This Row],[City]],lookups!A:C,3,0)</f>
        <v>Karnataka</v>
      </c>
    </row>
    <row r="4198" spans="1:24" x14ac:dyDescent="0.25">
      <c r="A4198" t="s">
        <v>6318</v>
      </c>
      <c r="B4198" s="1">
        <v>45831</v>
      </c>
      <c r="C4198" t="s">
        <v>727</v>
      </c>
      <c r="D4198" t="s">
        <v>21</v>
      </c>
      <c r="E4198" t="s">
        <v>55</v>
      </c>
      <c r="F4198" t="s">
        <v>56</v>
      </c>
      <c r="G4198" t="s">
        <v>24</v>
      </c>
      <c r="H4198" t="s">
        <v>51</v>
      </c>
      <c r="I4198" t="s">
        <v>44</v>
      </c>
      <c r="J4198" t="s">
        <v>27</v>
      </c>
      <c r="K4198">
        <v>2</v>
      </c>
      <c r="L4198">
        <v>42</v>
      </c>
      <c r="M4198">
        <v>0.1</v>
      </c>
      <c r="N4198">
        <v>75.599999999999994</v>
      </c>
      <c r="O4198">
        <v>27.6</v>
      </c>
      <c r="P4198" t="s">
        <v>28</v>
      </c>
      <c r="Q4198" t="s">
        <v>91</v>
      </c>
      <c r="R4198" t="s">
        <v>30</v>
      </c>
      <c r="S4198">
        <v>4.5</v>
      </c>
      <c r="T4198">
        <f>YEAR(tblOrders[[#This Row],[Order Date]])</f>
        <v>2025</v>
      </c>
      <c r="U4198" t="str">
        <f>TEXT(tblOrders[[#This Row],[Order Date]],"mmm-yyyy")</f>
        <v>Jun-2025</v>
      </c>
      <c r="V4198" s="4">
        <f>tblOrders[[#This Row],[Profit]]/tblOrders[[#This Row],[Sales Amount]]</f>
        <v>0.36507936507936511</v>
      </c>
      <c r="W4198" t="str">
        <f>VLOOKUP(tblOrders[[#This Row],[City]],CityRegion,2,0)</f>
        <v>South</v>
      </c>
      <c r="X4198" t="str">
        <f>VLOOKUP(tblOrders[[#This Row],[City]],lookups!A:C,3,0)</f>
        <v>Kerala</v>
      </c>
    </row>
    <row r="4199" spans="1:24" x14ac:dyDescent="0.25">
      <c r="A4199" t="s">
        <v>6319</v>
      </c>
      <c r="B4199" s="1">
        <v>45956</v>
      </c>
      <c r="C4199" t="s">
        <v>1861</v>
      </c>
      <c r="D4199" t="s">
        <v>21</v>
      </c>
      <c r="E4199" t="s">
        <v>94</v>
      </c>
      <c r="F4199" t="s">
        <v>95</v>
      </c>
      <c r="G4199" t="s">
        <v>68</v>
      </c>
      <c r="H4199" t="s">
        <v>96</v>
      </c>
      <c r="I4199" t="s">
        <v>139</v>
      </c>
      <c r="J4199" t="s">
        <v>27</v>
      </c>
      <c r="K4199">
        <v>4</v>
      </c>
      <c r="L4199">
        <v>89</v>
      </c>
      <c r="M4199">
        <v>0.1</v>
      </c>
      <c r="N4199">
        <v>320.39999999999998</v>
      </c>
      <c r="O4199">
        <v>100.4</v>
      </c>
      <c r="P4199" t="s">
        <v>28</v>
      </c>
      <c r="Q4199" t="s">
        <v>35</v>
      </c>
      <c r="R4199" t="s">
        <v>36</v>
      </c>
      <c r="S4199">
        <v>3.9</v>
      </c>
      <c r="T4199">
        <f>YEAR(tblOrders[[#This Row],[Order Date]])</f>
        <v>2025</v>
      </c>
      <c r="U4199" t="str">
        <f>TEXT(tblOrders[[#This Row],[Order Date]],"mmm-yyyy")</f>
        <v>Oct-2025</v>
      </c>
      <c r="V4199" s="4">
        <f>tblOrders[[#This Row],[Profit]]/tblOrders[[#This Row],[Sales Amount]]</f>
        <v>0.31335830212234711</v>
      </c>
      <c r="W4199" t="str">
        <f>VLOOKUP(tblOrders[[#This Row],[City]],CityRegion,2,0)</f>
        <v>South</v>
      </c>
      <c r="X4199" t="str">
        <f>VLOOKUP(tblOrders[[#This Row],[City]],lookups!A:C,3,0)</f>
        <v>Tamil Nadu</v>
      </c>
    </row>
    <row r="4200" spans="1:24" x14ac:dyDescent="0.25">
      <c r="A4200" t="s">
        <v>6320</v>
      </c>
      <c r="B4200" s="1">
        <v>45962</v>
      </c>
      <c r="C4200" t="s">
        <v>5083</v>
      </c>
      <c r="D4200" t="s">
        <v>21</v>
      </c>
      <c r="E4200" t="s">
        <v>73</v>
      </c>
      <c r="F4200" t="s">
        <v>74</v>
      </c>
      <c r="G4200" t="s">
        <v>68</v>
      </c>
      <c r="H4200" t="s">
        <v>75</v>
      </c>
      <c r="I4200" t="s">
        <v>139</v>
      </c>
      <c r="J4200" t="s">
        <v>27</v>
      </c>
      <c r="K4200">
        <v>1</v>
      </c>
      <c r="L4200">
        <v>65</v>
      </c>
      <c r="M4200">
        <v>0.2</v>
      </c>
      <c r="N4200">
        <v>52</v>
      </c>
      <c r="O4200">
        <v>14</v>
      </c>
      <c r="P4200" t="s">
        <v>28</v>
      </c>
      <c r="Q4200" t="s">
        <v>46</v>
      </c>
      <c r="R4200" t="s">
        <v>30</v>
      </c>
      <c r="S4200">
        <v>3.8</v>
      </c>
      <c r="T4200">
        <f>YEAR(tblOrders[[#This Row],[Order Date]])</f>
        <v>2025</v>
      </c>
      <c r="U4200" t="str">
        <f>TEXT(tblOrders[[#This Row],[Order Date]],"mmm-yyyy")</f>
        <v>Nov-2025</v>
      </c>
      <c r="V4200" s="4">
        <f>tblOrders[[#This Row],[Profit]]/tblOrders[[#This Row],[Sales Amount]]</f>
        <v>0.26923076923076922</v>
      </c>
      <c r="W4200" t="str">
        <f>VLOOKUP(tblOrders[[#This Row],[City]],CityRegion,2,0)</f>
        <v>South</v>
      </c>
      <c r="X4200" t="str">
        <f>VLOOKUP(tblOrders[[#This Row],[City]],lookups!A:C,3,0)</f>
        <v>Tamil Nadu</v>
      </c>
    </row>
    <row r="4201" spans="1:24" x14ac:dyDescent="0.25">
      <c r="A4201" t="s">
        <v>6321</v>
      </c>
      <c r="B4201" s="1">
        <v>45756</v>
      </c>
      <c r="C4201" t="s">
        <v>1169</v>
      </c>
      <c r="D4201" t="s">
        <v>21</v>
      </c>
      <c r="E4201" t="s">
        <v>94</v>
      </c>
      <c r="F4201" t="s">
        <v>95</v>
      </c>
      <c r="G4201" t="s">
        <v>68</v>
      </c>
      <c r="H4201" t="s">
        <v>96</v>
      </c>
      <c r="I4201" t="s">
        <v>57</v>
      </c>
      <c r="J4201" t="s">
        <v>27</v>
      </c>
      <c r="K4201">
        <v>1</v>
      </c>
      <c r="L4201">
        <v>89</v>
      </c>
      <c r="M4201">
        <v>0.2</v>
      </c>
      <c r="N4201">
        <v>71.2</v>
      </c>
      <c r="O4201">
        <v>16.2</v>
      </c>
      <c r="P4201" t="s">
        <v>28</v>
      </c>
      <c r="Q4201" t="s">
        <v>29</v>
      </c>
      <c r="R4201" t="s">
        <v>36</v>
      </c>
      <c r="S4201">
        <v>4.3</v>
      </c>
      <c r="T4201">
        <f>YEAR(tblOrders[[#This Row],[Order Date]])</f>
        <v>2025</v>
      </c>
      <c r="U4201" t="str">
        <f>TEXT(tblOrders[[#This Row],[Order Date]],"mmm-yyyy")</f>
        <v>Apr-2025</v>
      </c>
      <c r="V4201" s="4">
        <f>tblOrders[[#This Row],[Profit]]/tblOrders[[#This Row],[Sales Amount]]</f>
        <v>0.22752808988764042</v>
      </c>
      <c r="W4201" t="str">
        <f>VLOOKUP(tblOrders[[#This Row],[City]],CityRegion,2,0)</f>
        <v>South</v>
      </c>
      <c r="X4201" t="str">
        <f>VLOOKUP(tblOrders[[#This Row],[City]],lookups!A:C,3,0)</f>
        <v>Kerala</v>
      </c>
    </row>
    <row r="4202" spans="1:24" x14ac:dyDescent="0.25">
      <c r="A4202" t="s">
        <v>6322</v>
      </c>
      <c r="B4202" s="1">
        <v>45852</v>
      </c>
      <c r="C4202" t="s">
        <v>129</v>
      </c>
      <c r="D4202" t="s">
        <v>21</v>
      </c>
      <c r="E4202" t="s">
        <v>60</v>
      </c>
      <c r="F4202" t="s">
        <v>61</v>
      </c>
      <c r="G4202" t="s">
        <v>62</v>
      </c>
      <c r="H4202" t="s">
        <v>63</v>
      </c>
      <c r="I4202" t="s">
        <v>26</v>
      </c>
      <c r="J4202" t="s">
        <v>34</v>
      </c>
      <c r="K4202">
        <v>2</v>
      </c>
      <c r="L4202">
        <v>45</v>
      </c>
      <c r="M4202">
        <v>0.2</v>
      </c>
      <c r="N4202">
        <v>72</v>
      </c>
      <c r="O4202">
        <v>20</v>
      </c>
      <c r="P4202" t="s">
        <v>28</v>
      </c>
      <c r="Q4202" t="s">
        <v>29</v>
      </c>
      <c r="R4202" t="s">
        <v>36</v>
      </c>
      <c r="S4202">
        <v>3.4</v>
      </c>
      <c r="T4202">
        <f>YEAR(tblOrders[[#This Row],[Order Date]])</f>
        <v>2025</v>
      </c>
      <c r="U4202" t="str">
        <f>TEXT(tblOrders[[#This Row],[Order Date]],"mmm-yyyy")</f>
        <v>Jul-2025</v>
      </c>
      <c r="V4202" s="4">
        <f>tblOrders[[#This Row],[Profit]]/tblOrders[[#This Row],[Sales Amount]]</f>
        <v>0.27777777777777779</v>
      </c>
      <c r="W4202" t="str">
        <f>VLOOKUP(tblOrders[[#This Row],[City]],CityRegion,2,0)</f>
        <v>South</v>
      </c>
      <c r="X4202" t="str">
        <f>VLOOKUP(tblOrders[[#This Row],[City]],lookups!A:C,3,0)</f>
        <v>Karnataka</v>
      </c>
    </row>
    <row r="4203" spans="1:24" x14ac:dyDescent="0.25">
      <c r="A4203" t="s">
        <v>6323</v>
      </c>
      <c r="B4203" s="1">
        <v>45834</v>
      </c>
      <c r="C4203" t="s">
        <v>737</v>
      </c>
      <c r="D4203" t="s">
        <v>21</v>
      </c>
      <c r="E4203" t="s">
        <v>108</v>
      </c>
      <c r="F4203" t="s">
        <v>109</v>
      </c>
      <c r="G4203" t="s">
        <v>62</v>
      </c>
      <c r="H4203" t="s">
        <v>110</v>
      </c>
      <c r="I4203" t="s">
        <v>130</v>
      </c>
      <c r="J4203" t="s">
        <v>45</v>
      </c>
      <c r="K4203">
        <v>1</v>
      </c>
      <c r="L4203">
        <v>110</v>
      </c>
      <c r="M4203">
        <v>0.15</v>
      </c>
      <c r="N4203">
        <v>93.5</v>
      </c>
      <c r="O4203">
        <v>25.5</v>
      </c>
      <c r="P4203" t="s">
        <v>85</v>
      </c>
      <c r="Q4203" t="s">
        <v>86</v>
      </c>
      <c r="R4203" t="s">
        <v>123</v>
      </c>
      <c r="S4203">
        <v>3.2</v>
      </c>
      <c r="T4203">
        <f>YEAR(tblOrders[[#This Row],[Order Date]])</f>
        <v>2025</v>
      </c>
      <c r="U4203" t="str">
        <f>TEXT(tblOrders[[#This Row],[Order Date]],"mmm-yyyy")</f>
        <v>Jun-2025</v>
      </c>
      <c r="V4203" s="4">
        <f>tblOrders[[#This Row],[Profit]]/tblOrders[[#This Row],[Sales Amount]]</f>
        <v>0.27272727272727271</v>
      </c>
      <c r="W4203" t="str">
        <f>VLOOKUP(tblOrders[[#This Row],[City]],CityRegion,2,0)</f>
        <v>West</v>
      </c>
      <c r="X4203" t="str">
        <f>VLOOKUP(tblOrders[[#This Row],[City]],lookups!A:C,3,0)</f>
        <v>Maharashtra</v>
      </c>
    </row>
    <row r="4204" spans="1:24" x14ac:dyDescent="0.25">
      <c r="A4204" t="s">
        <v>6324</v>
      </c>
      <c r="B4204" s="1">
        <v>45799</v>
      </c>
      <c r="C4204" t="s">
        <v>2933</v>
      </c>
      <c r="D4204" t="s">
        <v>21</v>
      </c>
      <c r="E4204" t="s">
        <v>114</v>
      </c>
      <c r="F4204" t="s">
        <v>115</v>
      </c>
      <c r="G4204" t="s">
        <v>42</v>
      </c>
      <c r="H4204" t="s">
        <v>116</v>
      </c>
      <c r="I4204" t="s">
        <v>139</v>
      </c>
      <c r="J4204" t="s">
        <v>45</v>
      </c>
      <c r="K4204">
        <v>4</v>
      </c>
      <c r="L4204">
        <v>12</v>
      </c>
      <c r="M4204">
        <v>0.2</v>
      </c>
      <c r="N4204">
        <v>38.4</v>
      </c>
      <c r="O4204">
        <v>14.4</v>
      </c>
      <c r="P4204" t="s">
        <v>111</v>
      </c>
      <c r="Q4204" t="s">
        <v>35</v>
      </c>
      <c r="R4204" t="s">
        <v>36</v>
      </c>
      <c r="S4204">
        <v>4.4000000000000004</v>
      </c>
      <c r="T4204">
        <f>YEAR(tblOrders[[#This Row],[Order Date]])</f>
        <v>2025</v>
      </c>
      <c r="U4204" t="str">
        <f>TEXT(tblOrders[[#This Row],[Order Date]],"mmm-yyyy")</f>
        <v>May-2025</v>
      </c>
      <c r="V4204" s="4">
        <f>tblOrders[[#This Row],[Profit]]/tblOrders[[#This Row],[Sales Amount]]</f>
        <v>0.375</v>
      </c>
      <c r="W4204" t="str">
        <f>VLOOKUP(tblOrders[[#This Row],[City]],CityRegion,2,0)</f>
        <v>South</v>
      </c>
      <c r="X4204" t="str">
        <f>VLOOKUP(tblOrders[[#This Row],[City]],lookups!A:C,3,0)</f>
        <v>Tamil Nadu</v>
      </c>
    </row>
    <row r="4205" spans="1:24" x14ac:dyDescent="0.25">
      <c r="A4205" t="s">
        <v>6325</v>
      </c>
      <c r="B4205" s="1">
        <v>45838</v>
      </c>
      <c r="C4205" t="s">
        <v>301</v>
      </c>
      <c r="D4205" t="s">
        <v>39</v>
      </c>
      <c r="E4205" t="s">
        <v>73</v>
      </c>
      <c r="F4205" t="s">
        <v>74</v>
      </c>
      <c r="G4205" t="s">
        <v>68</v>
      </c>
      <c r="H4205" t="s">
        <v>75</v>
      </c>
      <c r="I4205" t="s">
        <v>57</v>
      </c>
      <c r="J4205" t="s">
        <v>34</v>
      </c>
      <c r="K4205">
        <v>1</v>
      </c>
      <c r="L4205">
        <v>65</v>
      </c>
      <c r="M4205">
        <v>0.15</v>
      </c>
      <c r="N4205">
        <v>55.25</v>
      </c>
      <c r="O4205">
        <v>17.25</v>
      </c>
      <c r="P4205" t="s">
        <v>28</v>
      </c>
      <c r="Q4205" t="s">
        <v>91</v>
      </c>
      <c r="R4205" t="s">
        <v>36</v>
      </c>
      <c r="S4205">
        <v>3.2</v>
      </c>
      <c r="T4205">
        <f>YEAR(tblOrders[[#This Row],[Order Date]])</f>
        <v>2025</v>
      </c>
      <c r="U4205" t="str">
        <f>TEXT(tblOrders[[#This Row],[Order Date]],"mmm-yyyy")</f>
        <v>Jun-2025</v>
      </c>
      <c r="V4205" s="4">
        <f>tblOrders[[#This Row],[Profit]]/tblOrders[[#This Row],[Sales Amount]]</f>
        <v>0.31221719457013575</v>
      </c>
      <c r="W4205" t="str">
        <f>VLOOKUP(tblOrders[[#This Row],[City]],CityRegion,2,0)</f>
        <v>South</v>
      </c>
      <c r="X4205" t="str">
        <f>VLOOKUP(tblOrders[[#This Row],[City]],lookups!A:C,3,0)</f>
        <v>Kerala</v>
      </c>
    </row>
    <row r="4206" spans="1:24" x14ac:dyDescent="0.25">
      <c r="A4206" t="s">
        <v>6326</v>
      </c>
      <c r="B4206" s="1">
        <v>45875</v>
      </c>
      <c r="C4206" t="s">
        <v>3415</v>
      </c>
      <c r="D4206" t="s">
        <v>21</v>
      </c>
      <c r="E4206" t="s">
        <v>40</v>
      </c>
      <c r="F4206" t="s">
        <v>41</v>
      </c>
      <c r="G4206" t="s">
        <v>42</v>
      </c>
      <c r="H4206" t="s">
        <v>43</v>
      </c>
      <c r="I4206" t="s">
        <v>130</v>
      </c>
      <c r="J4206" t="s">
        <v>45</v>
      </c>
      <c r="K4206">
        <v>3</v>
      </c>
      <c r="L4206">
        <v>18</v>
      </c>
      <c r="M4206">
        <v>0.1</v>
      </c>
      <c r="N4206">
        <v>48.6</v>
      </c>
      <c r="O4206">
        <v>21.6</v>
      </c>
      <c r="P4206" t="s">
        <v>28</v>
      </c>
      <c r="Q4206" t="s">
        <v>29</v>
      </c>
      <c r="R4206" t="s">
        <v>30</v>
      </c>
      <c r="S4206">
        <v>4.9000000000000004</v>
      </c>
      <c r="T4206">
        <f>YEAR(tblOrders[[#This Row],[Order Date]])</f>
        <v>2025</v>
      </c>
      <c r="U4206" t="str">
        <f>TEXT(tblOrders[[#This Row],[Order Date]],"mmm-yyyy")</f>
        <v>Aug-2025</v>
      </c>
      <c r="V4206" s="4">
        <f>tblOrders[[#This Row],[Profit]]/tblOrders[[#This Row],[Sales Amount]]</f>
        <v>0.44444444444444448</v>
      </c>
      <c r="W4206" t="str">
        <f>VLOOKUP(tblOrders[[#This Row],[City]],CityRegion,2,0)</f>
        <v>West</v>
      </c>
      <c r="X4206" t="str">
        <f>VLOOKUP(tblOrders[[#This Row],[City]],lookups!A:C,3,0)</f>
        <v>Maharashtra</v>
      </c>
    </row>
    <row r="4207" spans="1:24" x14ac:dyDescent="0.25">
      <c r="A4207" t="s">
        <v>6327</v>
      </c>
      <c r="B4207" s="1">
        <v>45827</v>
      </c>
      <c r="C4207" t="s">
        <v>5541</v>
      </c>
      <c r="D4207" t="s">
        <v>21</v>
      </c>
      <c r="E4207" t="s">
        <v>49</v>
      </c>
      <c r="F4207" t="s">
        <v>50</v>
      </c>
      <c r="G4207" t="s">
        <v>24</v>
      </c>
      <c r="H4207" t="s">
        <v>51</v>
      </c>
      <c r="I4207" t="s">
        <v>76</v>
      </c>
      <c r="J4207" t="s">
        <v>34</v>
      </c>
      <c r="K4207">
        <v>3</v>
      </c>
      <c r="L4207">
        <v>85</v>
      </c>
      <c r="M4207">
        <v>0.05</v>
      </c>
      <c r="N4207">
        <v>242.25</v>
      </c>
      <c r="O4207">
        <v>86.25</v>
      </c>
      <c r="P4207" t="s">
        <v>28</v>
      </c>
      <c r="Q4207" t="s">
        <v>86</v>
      </c>
      <c r="R4207" t="s">
        <v>30</v>
      </c>
      <c r="S4207">
        <v>3.8</v>
      </c>
      <c r="T4207">
        <f>YEAR(tblOrders[[#This Row],[Order Date]])</f>
        <v>2025</v>
      </c>
      <c r="U4207" t="str">
        <f>TEXT(tblOrders[[#This Row],[Order Date]],"mmm-yyyy")</f>
        <v>Jun-2025</v>
      </c>
      <c r="V4207" s="4">
        <f>tblOrders[[#This Row],[Profit]]/tblOrders[[#This Row],[Sales Amount]]</f>
        <v>0.35603715170278638</v>
      </c>
      <c r="W4207" t="str">
        <f>VLOOKUP(tblOrders[[#This Row],[City]],CityRegion,2,0)</f>
        <v>South</v>
      </c>
      <c r="X4207" t="str">
        <f>VLOOKUP(tblOrders[[#This Row],[City]],lookups!A:C,3,0)</f>
        <v>Kerala</v>
      </c>
    </row>
    <row r="4208" spans="1:24" x14ac:dyDescent="0.25">
      <c r="A4208" t="s">
        <v>6328</v>
      </c>
      <c r="B4208" s="1">
        <v>45945</v>
      </c>
      <c r="C4208" t="s">
        <v>3577</v>
      </c>
      <c r="D4208" t="s">
        <v>21</v>
      </c>
      <c r="E4208" t="s">
        <v>66</v>
      </c>
      <c r="F4208" t="s">
        <v>67</v>
      </c>
      <c r="G4208" t="s">
        <v>68</v>
      </c>
      <c r="H4208" t="s">
        <v>69</v>
      </c>
      <c r="I4208" t="s">
        <v>33</v>
      </c>
      <c r="J4208" t="s">
        <v>27</v>
      </c>
      <c r="K4208">
        <v>1</v>
      </c>
      <c r="L4208">
        <v>149</v>
      </c>
      <c r="M4208">
        <v>0.15</v>
      </c>
      <c r="N4208">
        <v>126.65</v>
      </c>
      <c r="O4208">
        <v>31.65</v>
      </c>
      <c r="P4208" t="s">
        <v>28</v>
      </c>
      <c r="Q4208" t="s">
        <v>86</v>
      </c>
      <c r="R4208" t="s">
        <v>36</v>
      </c>
      <c r="S4208">
        <v>4.5999999999999996</v>
      </c>
      <c r="T4208">
        <f>YEAR(tblOrders[[#This Row],[Order Date]])</f>
        <v>2025</v>
      </c>
      <c r="U4208" t="str">
        <f>TEXT(tblOrders[[#This Row],[Order Date]],"mmm-yyyy")</f>
        <v>Oct-2025</v>
      </c>
      <c r="V4208" s="4">
        <f>tblOrders[[#This Row],[Profit]]/tblOrders[[#This Row],[Sales Amount]]</f>
        <v>0.24990130280300038</v>
      </c>
      <c r="W4208" t="str">
        <f>VLOOKUP(tblOrders[[#This Row],[City]],CityRegion,2,0)</f>
        <v>North</v>
      </c>
      <c r="X4208" t="str">
        <f>VLOOKUP(tblOrders[[#This Row],[City]],lookups!A:C,3,0)</f>
        <v>Delhi</v>
      </c>
    </row>
    <row r="4209" spans="1:24" x14ac:dyDescent="0.25">
      <c r="A4209" t="s">
        <v>6329</v>
      </c>
      <c r="B4209" s="1">
        <v>45909</v>
      </c>
      <c r="C4209" t="s">
        <v>6228</v>
      </c>
      <c r="D4209" t="s">
        <v>21</v>
      </c>
      <c r="E4209" t="s">
        <v>40</v>
      </c>
      <c r="F4209" t="s">
        <v>41</v>
      </c>
      <c r="G4209" t="s">
        <v>42</v>
      </c>
      <c r="H4209" t="s">
        <v>43</v>
      </c>
      <c r="I4209" t="s">
        <v>130</v>
      </c>
      <c r="J4209" t="s">
        <v>27</v>
      </c>
      <c r="K4209">
        <v>1</v>
      </c>
      <c r="L4209">
        <v>18</v>
      </c>
      <c r="M4209">
        <v>0.05</v>
      </c>
      <c r="N4209">
        <v>17.100000000000001</v>
      </c>
      <c r="O4209">
        <v>8.1</v>
      </c>
      <c r="P4209" t="s">
        <v>85</v>
      </c>
      <c r="Q4209" t="s">
        <v>29</v>
      </c>
      <c r="R4209" t="s">
        <v>30</v>
      </c>
      <c r="S4209">
        <v>3.2</v>
      </c>
      <c r="T4209">
        <f>YEAR(tblOrders[[#This Row],[Order Date]])</f>
        <v>2025</v>
      </c>
      <c r="U4209" t="str">
        <f>TEXT(tblOrders[[#This Row],[Order Date]],"mmm-yyyy")</f>
        <v>Sep-2025</v>
      </c>
      <c r="V4209" s="4">
        <f>tblOrders[[#This Row],[Profit]]/tblOrders[[#This Row],[Sales Amount]]</f>
        <v>0.47368421052631571</v>
      </c>
      <c r="W4209" t="str">
        <f>VLOOKUP(tblOrders[[#This Row],[City]],CityRegion,2,0)</f>
        <v>West</v>
      </c>
      <c r="X4209" t="str">
        <f>VLOOKUP(tblOrders[[#This Row],[City]],lookups!A:C,3,0)</f>
        <v>Maharashtra</v>
      </c>
    </row>
    <row r="4210" spans="1:24" x14ac:dyDescent="0.25">
      <c r="A4210" t="s">
        <v>6330</v>
      </c>
      <c r="B4210" s="1">
        <v>45673</v>
      </c>
      <c r="C4210" t="s">
        <v>6331</v>
      </c>
      <c r="D4210" t="s">
        <v>21</v>
      </c>
      <c r="E4210" t="s">
        <v>40</v>
      </c>
      <c r="F4210" t="s">
        <v>41</v>
      </c>
      <c r="G4210" t="s">
        <v>42</v>
      </c>
      <c r="H4210" t="s">
        <v>43</v>
      </c>
      <c r="I4210" t="s">
        <v>44</v>
      </c>
      <c r="J4210" t="s">
        <v>27</v>
      </c>
      <c r="K4210">
        <v>1</v>
      </c>
      <c r="L4210">
        <v>18</v>
      </c>
      <c r="M4210">
        <v>0.05</v>
      </c>
      <c r="N4210">
        <v>17.100000000000001</v>
      </c>
      <c r="O4210">
        <v>8.1</v>
      </c>
      <c r="P4210" t="s">
        <v>85</v>
      </c>
      <c r="Q4210" t="s">
        <v>91</v>
      </c>
      <c r="R4210" t="s">
        <v>30</v>
      </c>
      <c r="S4210">
        <v>4.7</v>
      </c>
      <c r="T4210">
        <f>YEAR(tblOrders[[#This Row],[Order Date]])</f>
        <v>2025</v>
      </c>
      <c r="U4210" t="str">
        <f>TEXT(tblOrders[[#This Row],[Order Date]],"mmm-yyyy")</f>
        <v>Jan-2025</v>
      </c>
      <c r="V4210" s="4">
        <f>tblOrders[[#This Row],[Profit]]/tblOrders[[#This Row],[Sales Amount]]</f>
        <v>0.47368421052631571</v>
      </c>
      <c r="W4210" t="str">
        <f>VLOOKUP(tblOrders[[#This Row],[City]],CityRegion,2,0)</f>
        <v>South</v>
      </c>
      <c r="X4210" t="str">
        <f>VLOOKUP(tblOrders[[#This Row],[City]],lookups!A:C,3,0)</f>
        <v>Kerala</v>
      </c>
    </row>
    <row r="4211" spans="1:24" x14ac:dyDescent="0.25">
      <c r="A4211" t="s">
        <v>6332</v>
      </c>
      <c r="B4211" s="1">
        <v>45737</v>
      </c>
      <c r="C4211" t="s">
        <v>2233</v>
      </c>
      <c r="D4211" t="s">
        <v>21</v>
      </c>
      <c r="E4211" t="s">
        <v>55</v>
      </c>
      <c r="F4211" t="s">
        <v>56</v>
      </c>
      <c r="G4211" t="s">
        <v>24</v>
      </c>
      <c r="H4211" t="s">
        <v>51</v>
      </c>
      <c r="I4211" t="s">
        <v>130</v>
      </c>
      <c r="J4211" t="s">
        <v>34</v>
      </c>
      <c r="K4211">
        <v>2</v>
      </c>
      <c r="L4211">
        <v>42</v>
      </c>
      <c r="M4211">
        <v>0.1</v>
      </c>
      <c r="N4211">
        <v>75.599999999999994</v>
      </c>
      <c r="O4211">
        <v>27.6</v>
      </c>
      <c r="P4211" t="s">
        <v>28</v>
      </c>
      <c r="Q4211" t="s">
        <v>46</v>
      </c>
      <c r="R4211" t="s">
        <v>36</v>
      </c>
      <c r="S4211">
        <v>4.8</v>
      </c>
      <c r="T4211">
        <f>YEAR(tblOrders[[#This Row],[Order Date]])</f>
        <v>2025</v>
      </c>
      <c r="U4211" t="str">
        <f>TEXT(tblOrders[[#This Row],[Order Date]],"mmm-yyyy")</f>
        <v>Mar-2025</v>
      </c>
      <c r="V4211" s="4">
        <f>tblOrders[[#This Row],[Profit]]/tblOrders[[#This Row],[Sales Amount]]</f>
        <v>0.36507936507936511</v>
      </c>
      <c r="W4211" t="str">
        <f>VLOOKUP(tblOrders[[#This Row],[City]],CityRegion,2,0)</f>
        <v>West</v>
      </c>
      <c r="X4211" t="str">
        <f>VLOOKUP(tblOrders[[#This Row],[City]],lookups!A:C,3,0)</f>
        <v>Maharashtra</v>
      </c>
    </row>
    <row r="4212" spans="1:24" x14ac:dyDescent="0.25">
      <c r="A4212" t="s">
        <v>6333</v>
      </c>
      <c r="B4212" s="1">
        <v>45936</v>
      </c>
      <c r="C4212" t="s">
        <v>2391</v>
      </c>
      <c r="D4212" t="s">
        <v>39</v>
      </c>
      <c r="E4212" t="s">
        <v>101</v>
      </c>
      <c r="F4212" t="s">
        <v>102</v>
      </c>
      <c r="G4212" t="s">
        <v>24</v>
      </c>
      <c r="H4212" t="s">
        <v>103</v>
      </c>
      <c r="I4212" t="s">
        <v>57</v>
      </c>
      <c r="J4212" t="s">
        <v>27</v>
      </c>
      <c r="K4212">
        <v>2</v>
      </c>
      <c r="L4212">
        <v>120</v>
      </c>
      <c r="M4212">
        <v>0.05</v>
      </c>
      <c r="N4212">
        <v>228</v>
      </c>
      <c r="O4212">
        <v>72</v>
      </c>
      <c r="P4212" t="s">
        <v>28</v>
      </c>
      <c r="Q4212" t="s">
        <v>35</v>
      </c>
      <c r="R4212" t="s">
        <v>36</v>
      </c>
      <c r="S4212">
        <v>2.7</v>
      </c>
      <c r="T4212">
        <f>YEAR(tblOrders[[#This Row],[Order Date]])</f>
        <v>2025</v>
      </c>
      <c r="U4212" t="str">
        <f>TEXT(tblOrders[[#This Row],[Order Date]],"mmm-yyyy")</f>
        <v>Oct-2025</v>
      </c>
      <c r="V4212" s="4">
        <f>tblOrders[[#This Row],[Profit]]/tblOrders[[#This Row],[Sales Amount]]</f>
        <v>0.31578947368421051</v>
      </c>
      <c r="W4212" t="str">
        <f>VLOOKUP(tblOrders[[#This Row],[City]],CityRegion,2,0)</f>
        <v>South</v>
      </c>
      <c r="X4212" t="str">
        <f>VLOOKUP(tblOrders[[#This Row],[City]],lookups!A:C,3,0)</f>
        <v>Kerala</v>
      </c>
    </row>
    <row r="4213" spans="1:24" x14ac:dyDescent="0.25">
      <c r="A4213" t="s">
        <v>6334</v>
      </c>
      <c r="B4213" s="1">
        <v>45722</v>
      </c>
      <c r="C4213" t="s">
        <v>710</v>
      </c>
      <c r="D4213" t="s">
        <v>21</v>
      </c>
      <c r="E4213" t="s">
        <v>22</v>
      </c>
      <c r="F4213" t="s">
        <v>23</v>
      </c>
      <c r="G4213" t="s">
        <v>24</v>
      </c>
      <c r="H4213" t="s">
        <v>25</v>
      </c>
      <c r="I4213" t="s">
        <v>44</v>
      </c>
      <c r="J4213" t="s">
        <v>34</v>
      </c>
      <c r="K4213">
        <v>4</v>
      </c>
      <c r="L4213">
        <v>190</v>
      </c>
      <c r="M4213">
        <v>0.15</v>
      </c>
      <c r="N4213">
        <v>646</v>
      </c>
      <c r="O4213">
        <v>146</v>
      </c>
      <c r="P4213" t="s">
        <v>28</v>
      </c>
      <c r="Q4213" t="s">
        <v>35</v>
      </c>
      <c r="R4213" t="s">
        <v>36</v>
      </c>
      <c r="S4213">
        <v>4.7</v>
      </c>
      <c r="T4213">
        <f>YEAR(tblOrders[[#This Row],[Order Date]])</f>
        <v>2025</v>
      </c>
      <c r="U4213" t="str">
        <f>TEXT(tblOrders[[#This Row],[Order Date]],"mmm-yyyy")</f>
        <v>Mar-2025</v>
      </c>
      <c r="V4213" s="4">
        <f>tblOrders[[#This Row],[Profit]]/tblOrders[[#This Row],[Sales Amount]]</f>
        <v>0.2260061919504644</v>
      </c>
      <c r="W4213" t="str">
        <f>VLOOKUP(tblOrders[[#This Row],[City]],CityRegion,2,0)</f>
        <v>South</v>
      </c>
      <c r="X4213" t="str">
        <f>VLOOKUP(tblOrders[[#This Row],[City]],lookups!A:C,3,0)</f>
        <v>Kerala</v>
      </c>
    </row>
    <row r="4214" spans="1:24" x14ac:dyDescent="0.25">
      <c r="A4214" t="s">
        <v>6335</v>
      </c>
      <c r="B4214" s="1">
        <v>45671</v>
      </c>
      <c r="C4214" t="s">
        <v>3446</v>
      </c>
      <c r="D4214" t="s">
        <v>21</v>
      </c>
      <c r="E4214" t="s">
        <v>49</v>
      </c>
      <c r="F4214" t="s">
        <v>50</v>
      </c>
      <c r="G4214" t="s">
        <v>24</v>
      </c>
      <c r="H4214" t="s">
        <v>51</v>
      </c>
      <c r="I4214" t="s">
        <v>52</v>
      </c>
      <c r="J4214" t="s">
        <v>27</v>
      </c>
      <c r="K4214">
        <v>1</v>
      </c>
      <c r="L4214">
        <v>85</v>
      </c>
      <c r="M4214">
        <v>0.05</v>
      </c>
      <c r="N4214">
        <v>80.75</v>
      </c>
      <c r="O4214">
        <v>28.75</v>
      </c>
      <c r="P4214" t="s">
        <v>28</v>
      </c>
      <c r="Q4214" t="s">
        <v>91</v>
      </c>
      <c r="R4214" t="s">
        <v>36</v>
      </c>
      <c r="S4214">
        <v>4.7</v>
      </c>
      <c r="T4214">
        <f>YEAR(tblOrders[[#This Row],[Order Date]])</f>
        <v>2025</v>
      </c>
      <c r="U4214" t="str">
        <f>TEXT(tblOrders[[#This Row],[Order Date]],"mmm-yyyy")</f>
        <v>Jan-2025</v>
      </c>
      <c r="V4214" s="4">
        <f>tblOrders[[#This Row],[Profit]]/tblOrders[[#This Row],[Sales Amount]]</f>
        <v>0.35603715170278638</v>
      </c>
      <c r="W4214" t="str">
        <f>VLOOKUP(tblOrders[[#This Row],[City]],CityRegion,2,0)</f>
        <v>South</v>
      </c>
      <c r="X4214" t="str">
        <f>VLOOKUP(tblOrders[[#This Row],[City]],lookups!A:C,3,0)</f>
        <v>Kerala</v>
      </c>
    </row>
    <row r="4215" spans="1:24" x14ac:dyDescent="0.25">
      <c r="A4215" t="s">
        <v>6336</v>
      </c>
      <c r="B4215" s="1">
        <v>45861</v>
      </c>
      <c r="C4215" t="s">
        <v>5769</v>
      </c>
      <c r="D4215" t="s">
        <v>21</v>
      </c>
      <c r="E4215" t="s">
        <v>114</v>
      </c>
      <c r="F4215" t="s">
        <v>115</v>
      </c>
      <c r="G4215" t="s">
        <v>42</v>
      </c>
      <c r="H4215" t="s">
        <v>116</v>
      </c>
      <c r="I4215" t="s">
        <v>139</v>
      </c>
      <c r="J4215" t="s">
        <v>27</v>
      </c>
      <c r="K4215">
        <v>3</v>
      </c>
      <c r="L4215">
        <v>12</v>
      </c>
      <c r="M4215">
        <v>0.1</v>
      </c>
      <c r="N4215">
        <v>32.4</v>
      </c>
      <c r="O4215">
        <v>14.4</v>
      </c>
      <c r="P4215" t="s">
        <v>28</v>
      </c>
      <c r="Q4215" t="s">
        <v>29</v>
      </c>
      <c r="R4215" t="s">
        <v>36</v>
      </c>
      <c r="S4215">
        <v>4.8</v>
      </c>
      <c r="T4215">
        <f>YEAR(tblOrders[[#This Row],[Order Date]])</f>
        <v>2025</v>
      </c>
      <c r="U4215" t="str">
        <f>TEXT(tblOrders[[#This Row],[Order Date]],"mmm-yyyy")</f>
        <v>Jul-2025</v>
      </c>
      <c r="V4215" s="4">
        <f>tblOrders[[#This Row],[Profit]]/tblOrders[[#This Row],[Sales Amount]]</f>
        <v>0.44444444444444448</v>
      </c>
      <c r="W4215" t="str">
        <f>VLOOKUP(tblOrders[[#This Row],[City]],CityRegion,2,0)</f>
        <v>South</v>
      </c>
      <c r="X4215" t="str">
        <f>VLOOKUP(tblOrders[[#This Row],[City]],lookups!A:C,3,0)</f>
        <v>Tamil Nadu</v>
      </c>
    </row>
    <row r="4216" spans="1:24" x14ac:dyDescent="0.25">
      <c r="A4216" t="s">
        <v>6337</v>
      </c>
      <c r="B4216" s="1">
        <v>45890</v>
      </c>
      <c r="C4216" t="s">
        <v>3183</v>
      </c>
      <c r="D4216" t="s">
        <v>21</v>
      </c>
      <c r="E4216" t="s">
        <v>108</v>
      </c>
      <c r="F4216" t="s">
        <v>109</v>
      </c>
      <c r="G4216" t="s">
        <v>62</v>
      </c>
      <c r="H4216" t="s">
        <v>110</v>
      </c>
      <c r="I4216" t="s">
        <v>26</v>
      </c>
      <c r="J4216" t="s">
        <v>34</v>
      </c>
      <c r="K4216">
        <v>5</v>
      </c>
      <c r="L4216">
        <v>110</v>
      </c>
      <c r="M4216">
        <v>0.05</v>
      </c>
      <c r="N4216">
        <v>522.5</v>
      </c>
      <c r="O4216">
        <v>182.5</v>
      </c>
      <c r="P4216" t="s">
        <v>28</v>
      </c>
      <c r="Q4216" t="s">
        <v>35</v>
      </c>
      <c r="R4216" t="s">
        <v>36</v>
      </c>
      <c r="S4216">
        <v>3.8</v>
      </c>
      <c r="T4216">
        <f>YEAR(tblOrders[[#This Row],[Order Date]])</f>
        <v>2025</v>
      </c>
      <c r="U4216" t="str">
        <f>TEXT(tblOrders[[#This Row],[Order Date]],"mmm-yyyy")</f>
        <v>Aug-2025</v>
      </c>
      <c r="V4216" s="4">
        <f>tblOrders[[#This Row],[Profit]]/tblOrders[[#This Row],[Sales Amount]]</f>
        <v>0.34928229665071769</v>
      </c>
      <c r="W4216" t="str">
        <f>VLOOKUP(tblOrders[[#This Row],[City]],CityRegion,2,0)</f>
        <v>South</v>
      </c>
      <c r="X4216" t="str">
        <f>VLOOKUP(tblOrders[[#This Row],[City]],lookups!A:C,3,0)</f>
        <v>Karnataka</v>
      </c>
    </row>
    <row r="4217" spans="1:24" x14ac:dyDescent="0.25">
      <c r="A4217" t="s">
        <v>6338</v>
      </c>
      <c r="B4217" s="1">
        <v>45872</v>
      </c>
      <c r="C4217" t="s">
        <v>5477</v>
      </c>
      <c r="D4217" t="s">
        <v>21</v>
      </c>
      <c r="E4217" t="s">
        <v>73</v>
      </c>
      <c r="F4217" t="s">
        <v>74</v>
      </c>
      <c r="G4217" t="s">
        <v>68</v>
      </c>
      <c r="H4217" t="s">
        <v>75</v>
      </c>
      <c r="I4217" t="s">
        <v>57</v>
      </c>
      <c r="J4217" t="s">
        <v>45</v>
      </c>
      <c r="K4217">
        <v>5</v>
      </c>
      <c r="L4217">
        <v>65</v>
      </c>
      <c r="M4217">
        <v>0.15</v>
      </c>
      <c r="N4217">
        <v>276.25</v>
      </c>
      <c r="O4217">
        <v>86.25</v>
      </c>
      <c r="P4217" t="s">
        <v>148</v>
      </c>
      <c r="Q4217" t="s">
        <v>86</v>
      </c>
      <c r="R4217" t="s">
        <v>36</v>
      </c>
      <c r="S4217">
        <v>3.5</v>
      </c>
      <c r="T4217">
        <f>YEAR(tblOrders[[#This Row],[Order Date]])</f>
        <v>2025</v>
      </c>
      <c r="U4217" t="str">
        <f>TEXT(tblOrders[[#This Row],[Order Date]],"mmm-yyyy")</f>
        <v>Aug-2025</v>
      </c>
      <c r="V4217" s="4">
        <f>tblOrders[[#This Row],[Profit]]/tblOrders[[#This Row],[Sales Amount]]</f>
        <v>0.31221719457013575</v>
      </c>
      <c r="W4217" t="str">
        <f>VLOOKUP(tblOrders[[#This Row],[City]],CityRegion,2,0)</f>
        <v>South</v>
      </c>
      <c r="X4217" t="str">
        <f>VLOOKUP(tblOrders[[#This Row],[City]],lookups!A:C,3,0)</f>
        <v>Kerala</v>
      </c>
    </row>
    <row r="4218" spans="1:24" x14ac:dyDescent="0.25">
      <c r="A4218" t="s">
        <v>6339</v>
      </c>
      <c r="B4218" s="1">
        <v>45910</v>
      </c>
      <c r="C4218" t="s">
        <v>4840</v>
      </c>
      <c r="D4218" t="s">
        <v>39</v>
      </c>
      <c r="E4218" t="s">
        <v>60</v>
      </c>
      <c r="F4218" t="s">
        <v>61</v>
      </c>
      <c r="G4218" t="s">
        <v>62</v>
      </c>
      <c r="H4218" t="s">
        <v>63</v>
      </c>
      <c r="I4218" t="s">
        <v>76</v>
      </c>
      <c r="J4218" t="s">
        <v>45</v>
      </c>
      <c r="K4218">
        <v>2</v>
      </c>
      <c r="L4218">
        <v>45</v>
      </c>
      <c r="M4218">
        <v>0.15</v>
      </c>
      <c r="N4218">
        <v>76.5</v>
      </c>
      <c r="O4218">
        <v>24.5</v>
      </c>
      <c r="P4218" t="s">
        <v>28</v>
      </c>
      <c r="Q4218" t="s">
        <v>91</v>
      </c>
      <c r="R4218" t="s">
        <v>30</v>
      </c>
      <c r="S4218">
        <v>3.9</v>
      </c>
      <c r="T4218">
        <f>YEAR(tblOrders[[#This Row],[Order Date]])</f>
        <v>2025</v>
      </c>
      <c r="U4218" t="str">
        <f>TEXT(tblOrders[[#This Row],[Order Date]],"mmm-yyyy")</f>
        <v>Sep-2025</v>
      </c>
      <c r="V4218" s="4">
        <f>tblOrders[[#This Row],[Profit]]/tblOrders[[#This Row],[Sales Amount]]</f>
        <v>0.3202614379084967</v>
      </c>
      <c r="W4218" t="str">
        <f>VLOOKUP(tblOrders[[#This Row],[City]],CityRegion,2,0)</f>
        <v>South</v>
      </c>
      <c r="X4218" t="str">
        <f>VLOOKUP(tblOrders[[#This Row],[City]],lookups!A:C,3,0)</f>
        <v>Kerala</v>
      </c>
    </row>
    <row r="4219" spans="1:24" x14ac:dyDescent="0.25">
      <c r="A4219" t="s">
        <v>6340</v>
      </c>
      <c r="B4219" s="1">
        <v>45736</v>
      </c>
      <c r="C4219" t="s">
        <v>1353</v>
      </c>
      <c r="D4219" t="s">
        <v>21</v>
      </c>
      <c r="E4219" t="s">
        <v>66</v>
      </c>
      <c r="F4219" t="s">
        <v>67</v>
      </c>
      <c r="G4219" t="s">
        <v>68</v>
      </c>
      <c r="H4219" t="s">
        <v>69</v>
      </c>
      <c r="I4219" t="s">
        <v>76</v>
      </c>
      <c r="J4219" t="s">
        <v>45</v>
      </c>
      <c r="K4219">
        <v>3</v>
      </c>
      <c r="L4219">
        <v>149</v>
      </c>
      <c r="M4219">
        <v>0.05</v>
      </c>
      <c r="N4219">
        <v>424.65</v>
      </c>
      <c r="O4219">
        <v>139.65</v>
      </c>
      <c r="P4219" t="s">
        <v>28</v>
      </c>
      <c r="Q4219" t="s">
        <v>29</v>
      </c>
      <c r="R4219" t="s">
        <v>30</v>
      </c>
      <c r="S4219">
        <v>4.2</v>
      </c>
      <c r="T4219">
        <f>YEAR(tblOrders[[#This Row],[Order Date]])</f>
        <v>2025</v>
      </c>
      <c r="U4219" t="str">
        <f>TEXT(tblOrders[[#This Row],[Order Date]],"mmm-yyyy")</f>
        <v>Mar-2025</v>
      </c>
      <c r="V4219" s="4">
        <f>tblOrders[[#This Row],[Profit]]/tblOrders[[#This Row],[Sales Amount]]</f>
        <v>0.32885906040268459</v>
      </c>
      <c r="W4219" t="str">
        <f>VLOOKUP(tblOrders[[#This Row],[City]],CityRegion,2,0)</f>
        <v>South</v>
      </c>
      <c r="X4219" t="str">
        <f>VLOOKUP(tblOrders[[#This Row],[City]],lookups!A:C,3,0)</f>
        <v>Kerala</v>
      </c>
    </row>
    <row r="4220" spans="1:24" x14ac:dyDescent="0.25">
      <c r="A4220" t="s">
        <v>6341</v>
      </c>
      <c r="B4220" s="1">
        <v>45800</v>
      </c>
      <c r="C4220" t="s">
        <v>65</v>
      </c>
      <c r="D4220" t="s">
        <v>21</v>
      </c>
      <c r="E4220" t="s">
        <v>79</v>
      </c>
      <c r="F4220" t="s">
        <v>80</v>
      </c>
      <c r="G4220" t="s">
        <v>68</v>
      </c>
      <c r="H4220" t="s">
        <v>81</v>
      </c>
      <c r="I4220" t="s">
        <v>57</v>
      </c>
      <c r="J4220" t="s">
        <v>34</v>
      </c>
      <c r="K4220">
        <v>1</v>
      </c>
      <c r="L4220">
        <v>799</v>
      </c>
      <c r="M4220">
        <v>0.15</v>
      </c>
      <c r="N4220">
        <v>679.15</v>
      </c>
      <c r="O4220">
        <v>59.15</v>
      </c>
      <c r="P4220" t="s">
        <v>28</v>
      </c>
      <c r="Q4220" t="s">
        <v>35</v>
      </c>
      <c r="R4220" t="s">
        <v>36</v>
      </c>
      <c r="S4220">
        <v>4.8</v>
      </c>
      <c r="T4220">
        <f>YEAR(tblOrders[[#This Row],[Order Date]])</f>
        <v>2025</v>
      </c>
      <c r="U4220" t="str">
        <f>TEXT(tblOrders[[#This Row],[Order Date]],"mmm-yyyy")</f>
        <v>May-2025</v>
      </c>
      <c r="V4220" s="4">
        <f>tblOrders[[#This Row],[Profit]]/tblOrders[[#This Row],[Sales Amount]]</f>
        <v>8.7094161819921967E-2</v>
      </c>
      <c r="W4220" t="str">
        <f>VLOOKUP(tblOrders[[#This Row],[City]],CityRegion,2,0)</f>
        <v>South</v>
      </c>
      <c r="X4220" t="str">
        <f>VLOOKUP(tblOrders[[#This Row],[City]],lookups!A:C,3,0)</f>
        <v>Kerala</v>
      </c>
    </row>
    <row r="4221" spans="1:24" x14ac:dyDescent="0.25">
      <c r="A4221" t="s">
        <v>6342</v>
      </c>
      <c r="B4221" s="1">
        <v>45982</v>
      </c>
      <c r="C4221" t="s">
        <v>2814</v>
      </c>
      <c r="D4221" t="s">
        <v>39</v>
      </c>
      <c r="E4221" t="s">
        <v>49</v>
      </c>
      <c r="F4221" t="s">
        <v>50</v>
      </c>
      <c r="G4221" t="s">
        <v>24</v>
      </c>
      <c r="H4221" t="s">
        <v>51</v>
      </c>
      <c r="I4221" t="s">
        <v>139</v>
      </c>
      <c r="J4221" t="s">
        <v>27</v>
      </c>
      <c r="K4221">
        <v>5</v>
      </c>
      <c r="L4221">
        <v>85</v>
      </c>
      <c r="M4221">
        <v>0.1</v>
      </c>
      <c r="N4221">
        <v>382.5</v>
      </c>
      <c r="O4221">
        <v>122.5</v>
      </c>
      <c r="P4221" t="s">
        <v>111</v>
      </c>
      <c r="Q4221" t="s">
        <v>86</v>
      </c>
      <c r="R4221" t="s">
        <v>36</v>
      </c>
      <c r="S4221">
        <v>2.6</v>
      </c>
      <c r="T4221">
        <f>YEAR(tblOrders[[#This Row],[Order Date]])</f>
        <v>2025</v>
      </c>
      <c r="U4221" t="str">
        <f>TEXT(tblOrders[[#This Row],[Order Date]],"mmm-yyyy")</f>
        <v>Nov-2025</v>
      </c>
      <c r="V4221" s="4">
        <f>tblOrders[[#This Row],[Profit]]/tblOrders[[#This Row],[Sales Amount]]</f>
        <v>0.3202614379084967</v>
      </c>
      <c r="W4221" t="str">
        <f>VLOOKUP(tblOrders[[#This Row],[City]],CityRegion,2,0)</f>
        <v>South</v>
      </c>
      <c r="X4221" t="str">
        <f>VLOOKUP(tblOrders[[#This Row],[City]],lookups!A:C,3,0)</f>
        <v>Tamil Nadu</v>
      </c>
    </row>
    <row r="4222" spans="1:24" x14ac:dyDescent="0.25">
      <c r="A4222" t="s">
        <v>6343</v>
      </c>
      <c r="B4222" s="1">
        <v>45859</v>
      </c>
      <c r="C4222" t="s">
        <v>1028</v>
      </c>
      <c r="D4222" t="s">
        <v>21</v>
      </c>
      <c r="E4222" t="s">
        <v>101</v>
      </c>
      <c r="F4222" t="s">
        <v>102</v>
      </c>
      <c r="G4222" t="s">
        <v>24</v>
      </c>
      <c r="H4222" t="s">
        <v>103</v>
      </c>
      <c r="I4222" t="s">
        <v>33</v>
      </c>
      <c r="J4222" t="s">
        <v>45</v>
      </c>
      <c r="K4222">
        <v>5</v>
      </c>
      <c r="L4222">
        <v>120</v>
      </c>
      <c r="M4222">
        <v>0.1</v>
      </c>
      <c r="N4222">
        <v>540</v>
      </c>
      <c r="O4222">
        <v>150</v>
      </c>
      <c r="P4222" t="s">
        <v>28</v>
      </c>
      <c r="Q4222" t="s">
        <v>35</v>
      </c>
      <c r="R4222" t="s">
        <v>36</v>
      </c>
      <c r="S4222">
        <v>4.7</v>
      </c>
      <c r="T4222">
        <f>YEAR(tblOrders[[#This Row],[Order Date]])</f>
        <v>2025</v>
      </c>
      <c r="U4222" t="str">
        <f>TEXT(tblOrders[[#This Row],[Order Date]],"mmm-yyyy")</f>
        <v>Jul-2025</v>
      </c>
      <c r="V4222" s="4">
        <f>tblOrders[[#This Row],[Profit]]/tblOrders[[#This Row],[Sales Amount]]</f>
        <v>0.27777777777777779</v>
      </c>
      <c r="W4222" t="str">
        <f>VLOOKUP(tblOrders[[#This Row],[City]],CityRegion,2,0)</f>
        <v>North</v>
      </c>
      <c r="X4222" t="str">
        <f>VLOOKUP(tblOrders[[#This Row],[City]],lookups!A:C,3,0)</f>
        <v>Delhi</v>
      </c>
    </row>
    <row r="4223" spans="1:24" x14ac:dyDescent="0.25">
      <c r="A4223" t="s">
        <v>6344</v>
      </c>
      <c r="B4223" s="1">
        <v>45695</v>
      </c>
      <c r="C4223" t="s">
        <v>2996</v>
      </c>
      <c r="D4223" t="s">
        <v>21</v>
      </c>
      <c r="E4223" t="s">
        <v>60</v>
      </c>
      <c r="F4223" t="s">
        <v>61</v>
      </c>
      <c r="G4223" t="s">
        <v>62</v>
      </c>
      <c r="H4223" t="s">
        <v>63</v>
      </c>
      <c r="I4223" t="s">
        <v>130</v>
      </c>
      <c r="J4223" t="s">
        <v>27</v>
      </c>
      <c r="K4223">
        <v>4</v>
      </c>
      <c r="L4223">
        <v>45</v>
      </c>
      <c r="M4223">
        <v>0.15</v>
      </c>
      <c r="N4223">
        <v>153</v>
      </c>
      <c r="O4223">
        <v>49</v>
      </c>
      <c r="P4223" t="s">
        <v>28</v>
      </c>
      <c r="Q4223" t="s">
        <v>46</v>
      </c>
      <c r="R4223" t="s">
        <v>30</v>
      </c>
      <c r="S4223">
        <v>4.0999999999999996</v>
      </c>
      <c r="T4223">
        <f>YEAR(tblOrders[[#This Row],[Order Date]])</f>
        <v>2025</v>
      </c>
      <c r="U4223" t="str">
        <f>TEXT(tblOrders[[#This Row],[Order Date]],"mmm-yyyy")</f>
        <v>Feb-2025</v>
      </c>
      <c r="V4223" s="4">
        <f>tblOrders[[#This Row],[Profit]]/tblOrders[[#This Row],[Sales Amount]]</f>
        <v>0.3202614379084967</v>
      </c>
      <c r="W4223" t="str">
        <f>VLOOKUP(tblOrders[[#This Row],[City]],CityRegion,2,0)</f>
        <v>West</v>
      </c>
      <c r="X4223" t="str">
        <f>VLOOKUP(tblOrders[[#This Row],[City]],lookups!A:C,3,0)</f>
        <v>Maharashtra</v>
      </c>
    </row>
    <row r="4224" spans="1:24" x14ac:dyDescent="0.25">
      <c r="A4224" t="s">
        <v>6345</v>
      </c>
      <c r="B4224" s="1">
        <v>45991</v>
      </c>
      <c r="C4224" t="s">
        <v>3484</v>
      </c>
      <c r="D4224" t="s">
        <v>39</v>
      </c>
      <c r="E4224" t="s">
        <v>49</v>
      </c>
      <c r="F4224" t="s">
        <v>50</v>
      </c>
      <c r="G4224" t="s">
        <v>24</v>
      </c>
      <c r="H4224" t="s">
        <v>51</v>
      </c>
      <c r="I4224" t="s">
        <v>57</v>
      </c>
      <c r="J4224" t="s">
        <v>34</v>
      </c>
      <c r="K4224">
        <v>1</v>
      </c>
      <c r="L4224">
        <v>85</v>
      </c>
      <c r="M4224">
        <v>0.05</v>
      </c>
      <c r="N4224">
        <v>80.75</v>
      </c>
      <c r="O4224">
        <v>28.75</v>
      </c>
      <c r="P4224" t="s">
        <v>28</v>
      </c>
      <c r="Q4224" t="s">
        <v>46</v>
      </c>
      <c r="R4224" t="s">
        <v>30</v>
      </c>
      <c r="S4224">
        <v>4.2</v>
      </c>
      <c r="T4224">
        <f>YEAR(tblOrders[[#This Row],[Order Date]])</f>
        <v>2025</v>
      </c>
      <c r="U4224" t="str">
        <f>TEXT(tblOrders[[#This Row],[Order Date]],"mmm-yyyy")</f>
        <v>Nov-2025</v>
      </c>
      <c r="V4224" s="4">
        <f>tblOrders[[#This Row],[Profit]]/tblOrders[[#This Row],[Sales Amount]]</f>
        <v>0.35603715170278638</v>
      </c>
      <c r="W4224" t="str">
        <f>VLOOKUP(tblOrders[[#This Row],[City]],CityRegion,2,0)</f>
        <v>South</v>
      </c>
      <c r="X4224" t="str">
        <f>VLOOKUP(tblOrders[[#This Row],[City]],lookups!A:C,3,0)</f>
        <v>Kerala</v>
      </c>
    </row>
    <row r="4225" spans="1:24" x14ac:dyDescent="0.25">
      <c r="A4225" t="s">
        <v>6346</v>
      </c>
      <c r="B4225" s="1">
        <v>45742</v>
      </c>
      <c r="C4225" t="s">
        <v>3835</v>
      </c>
      <c r="D4225" t="s">
        <v>21</v>
      </c>
      <c r="E4225" t="s">
        <v>22</v>
      </c>
      <c r="F4225" t="s">
        <v>23</v>
      </c>
      <c r="G4225" t="s">
        <v>24</v>
      </c>
      <c r="H4225" t="s">
        <v>25</v>
      </c>
      <c r="I4225" t="s">
        <v>26</v>
      </c>
      <c r="J4225" t="s">
        <v>45</v>
      </c>
      <c r="K4225">
        <v>5</v>
      </c>
      <c r="L4225">
        <v>190</v>
      </c>
      <c r="M4225">
        <v>0.2</v>
      </c>
      <c r="N4225">
        <v>760</v>
      </c>
      <c r="O4225">
        <v>135</v>
      </c>
      <c r="P4225" t="s">
        <v>28</v>
      </c>
      <c r="Q4225" t="s">
        <v>46</v>
      </c>
      <c r="R4225" t="s">
        <v>30</v>
      </c>
      <c r="S4225">
        <v>3.9</v>
      </c>
      <c r="T4225">
        <f>YEAR(tblOrders[[#This Row],[Order Date]])</f>
        <v>2025</v>
      </c>
      <c r="U4225" t="str">
        <f>TEXT(tblOrders[[#This Row],[Order Date]],"mmm-yyyy")</f>
        <v>Mar-2025</v>
      </c>
      <c r="V4225" s="4">
        <f>tblOrders[[#This Row],[Profit]]/tblOrders[[#This Row],[Sales Amount]]</f>
        <v>0.17763157894736842</v>
      </c>
      <c r="W4225" t="str">
        <f>VLOOKUP(tblOrders[[#This Row],[City]],CityRegion,2,0)</f>
        <v>South</v>
      </c>
      <c r="X4225" t="str">
        <f>VLOOKUP(tblOrders[[#This Row],[City]],lookups!A:C,3,0)</f>
        <v>Karnataka</v>
      </c>
    </row>
    <row r="4226" spans="1:24" x14ac:dyDescent="0.25">
      <c r="A4226" t="s">
        <v>6347</v>
      </c>
      <c r="B4226" s="1">
        <v>45819</v>
      </c>
      <c r="C4226" t="s">
        <v>840</v>
      </c>
      <c r="D4226" t="s">
        <v>21</v>
      </c>
      <c r="E4226" t="s">
        <v>108</v>
      </c>
      <c r="F4226" t="s">
        <v>109</v>
      </c>
      <c r="G4226" t="s">
        <v>62</v>
      </c>
      <c r="H4226" t="s">
        <v>110</v>
      </c>
      <c r="I4226" t="s">
        <v>52</v>
      </c>
      <c r="J4226" t="s">
        <v>45</v>
      </c>
      <c r="K4226">
        <v>5</v>
      </c>
      <c r="L4226">
        <v>110</v>
      </c>
      <c r="M4226">
        <v>0.05</v>
      </c>
      <c r="N4226">
        <v>522.5</v>
      </c>
      <c r="O4226">
        <v>182.5</v>
      </c>
      <c r="P4226" t="s">
        <v>111</v>
      </c>
      <c r="Q4226" t="s">
        <v>35</v>
      </c>
      <c r="R4226" t="s">
        <v>36</v>
      </c>
      <c r="S4226">
        <v>4.8</v>
      </c>
      <c r="T4226">
        <f>YEAR(tblOrders[[#This Row],[Order Date]])</f>
        <v>2025</v>
      </c>
      <c r="U4226" t="str">
        <f>TEXT(tblOrders[[#This Row],[Order Date]],"mmm-yyyy")</f>
        <v>Jun-2025</v>
      </c>
      <c r="V4226" s="4">
        <f>tblOrders[[#This Row],[Profit]]/tblOrders[[#This Row],[Sales Amount]]</f>
        <v>0.34928229665071769</v>
      </c>
      <c r="W4226" t="str">
        <f>VLOOKUP(tblOrders[[#This Row],[City]],CityRegion,2,0)</f>
        <v>South</v>
      </c>
      <c r="X4226" t="str">
        <f>VLOOKUP(tblOrders[[#This Row],[City]],lookups!A:C,3,0)</f>
        <v>Kerala</v>
      </c>
    </row>
    <row r="4227" spans="1:24" x14ac:dyDescent="0.25">
      <c r="A4227" t="s">
        <v>6348</v>
      </c>
      <c r="B4227" s="1">
        <v>45926</v>
      </c>
      <c r="C4227" t="s">
        <v>4321</v>
      </c>
      <c r="D4227" t="s">
        <v>21</v>
      </c>
      <c r="E4227" t="s">
        <v>73</v>
      </c>
      <c r="F4227" t="s">
        <v>74</v>
      </c>
      <c r="G4227" t="s">
        <v>68</v>
      </c>
      <c r="H4227" t="s">
        <v>75</v>
      </c>
      <c r="I4227" t="s">
        <v>84</v>
      </c>
      <c r="J4227" t="s">
        <v>45</v>
      </c>
      <c r="K4227">
        <v>5</v>
      </c>
      <c r="L4227">
        <v>65</v>
      </c>
      <c r="M4227">
        <v>0.1</v>
      </c>
      <c r="N4227">
        <v>292.5</v>
      </c>
      <c r="O4227">
        <v>102.5</v>
      </c>
      <c r="P4227" t="s">
        <v>28</v>
      </c>
      <c r="Q4227" t="s">
        <v>46</v>
      </c>
      <c r="R4227" t="s">
        <v>30</v>
      </c>
      <c r="S4227">
        <v>3.3</v>
      </c>
      <c r="T4227">
        <f>YEAR(tblOrders[[#This Row],[Order Date]])</f>
        <v>2025</v>
      </c>
      <c r="U4227" t="str">
        <f>TEXT(tblOrders[[#This Row],[Order Date]],"mmm-yyyy")</f>
        <v>Sep-2025</v>
      </c>
      <c r="V4227" s="4">
        <f>tblOrders[[#This Row],[Profit]]/tblOrders[[#This Row],[Sales Amount]]</f>
        <v>0.3504273504273504</v>
      </c>
      <c r="W4227" t="str">
        <f>VLOOKUP(tblOrders[[#This Row],[City]],CityRegion,2,0)</f>
        <v>West</v>
      </c>
      <c r="X4227" t="str">
        <f>VLOOKUP(tblOrders[[#This Row],[City]],lookups!A:C,3,0)</f>
        <v>Maharashtra</v>
      </c>
    </row>
    <row r="4228" spans="1:24" x14ac:dyDescent="0.25">
      <c r="A4228" t="s">
        <v>6349</v>
      </c>
      <c r="B4228" s="1">
        <v>45817</v>
      </c>
      <c r="C4228" t="s">
        <v>6350</v>
      </c>
      <c r="D4228" t="s">
        <v>21</v>
      </c>
      <c r="E4228" t="s">
        <v>66</v>
      </c>
      <c r="F4228" t="s">
        <v>67</v>
      </c>
      <c r="G4228" t="s">
        <v>68</v>
      </c>
      <c r="H4228" t="s">
        <v>69</v>
      </c>
      <c r="I4228" t="s">
        <v>57</v>
      </c>
      <c r="J4228" t="s">
        <v>27</v>
      </c>
      <c r="K4228">
        <v>2</v>
      </c>
      <c r="L4228">
        <v>149</v>
      </c>
      <c r="M4228">
        <v>0.2</v>
      </c>
      <c r="N4228">
        <v>238.4</v>
      </c>
      <c r="O4228">
        <v>48.4</v>
      </c>
      <c r="P4228" t="s">
        <v>28</v>
      </c>
      <c r="Q4228" t="s">
        <v>46</v>
      </c>
      <c r="R4228" t="s">
        <v>123</v>
      </c>
      <c r="S4228">
        <v>3.5</v>
      </c>
      <c r="T4228">
        <f>YEAR(tblOrders[[#This Row],[Order Date]])</f>
        <v>2025</v>
      </c>
      <c r="U4228" t="str">
        <f>TEXT(tblOrders[[#This Row],[Order Date]],"mmm-yyyy")</f>
        <v>Jun-2025</v>
      </c>
      <c r="V4228" s="4">
        <f>tblOrders[[#This Row],[Profit]]/tblOrders[[#This Row],[Sales Amount]]</f>
        <v>0.2030201342281879</v>
      </c>
      <c r="W4228" t="str">
        <f>VLOOKUP(tblOrders[[#This Row],[City]],CityRegion,2,0)</f>
        <v>South</v>
      </c>
      <c r="X4228" t="str">
        <f>VLOOKUP(tblOrders[[#This Row],[City]],lookups!A:C,3,0)</f>
        <v>Kerala</v>
      </c>
    </row>
    <row r="4229" spans="1:24" x14ac:dyDescent="0.25">
      <c r="A4229" t="s">
        <v>6351</v>
      </c>
      <c r="B4229" s="1">
        <v>45688</v>
      </c>
      <c r="C4229" t="s">
        <v>4035</v>
      </c>
      <c r="D4229" t="s">
        <v>21</v>
      </c>
      <c r="E4229" t="s">
        <v>73</v>
      </c>
      <c r="F4229" t="s">
        <v>74</v>
      </c>
      <c r="G4229" t="s">
        <v>68</v>
      </c>
      <c r="H4229" t="s">
        <v>75</v>
      </c>
      <c r="I4229" t="s">
        <v>70</v>
      </c>
      <c r="J4229" t="s">
        <v>27</v>
      </c>
      <c r="K4229">
        <v>3</v>
      </c>
      <c r="L4229">
        <v>65</v>
      </c>
      <c r="M4229">
        <v>0.2</v>
      </c>
      <c r="N4229">
        <v>156</v>
      </c>
      <c r="O4229">
        <v>42</v>
      </c>
      <c r="P4229" t="s">
        <v>28</v>
      </c>
      <c r="Q4229" t="s">
        <v>46</v>
      </c>
      <c r="R4229" t="s">
        <v>123</v>
      </c>
      <c r="S4229">
        <v>3.1</v>
      </c>
      <c r="T4229">
        <f>YEAR(tblOrders[[#This Row],[Order Date]])</f>
        <v>2025</v>
      </c>
      <c r="U4229" t="str">
        <f>TEXT(tblOrders[[#This Row],[Order Date]],"mmm-yyyy")</f>
        <v>Jan-2025</v>
      </c>
      <c r="V4229" s="4">
        <f>tblOrders[[#This Row],[Profit]]/tblOrders[[#This Row],[Sales Amount]]</f>
        <v>0.26923076923076922</v>
      </c>
      <c r="W4229" t="str">
        <f>VLOOKUP(tblOrders[[#This Row],[City]],CityRegion,2,0)</f>
        <v>South</v>
      </c>
      <c r="X4229" t="str">
        <f>VLOOKUP(tblOrders[[#This Row],[City]],lookups!A:C,3,0)</f>
        <v>Telengana</v>
      </c>
    </row>
    <row r="4230" spans="1:24" x14ac:dyDescent="0.25">
      <c r="A4230" t="s">
        <v>6352</v>
      </c>
      <c r="B4230" s="1">
        <v>45818</v>
      </c>
      <c r="C4230" t="s">
        <v>6353</v>
      </c>
      <c r="D4230" t="s">
        <v>39</v>
      </c>
      <c r="E4230" t="s">
        <v>22</v>
      </c>
      <c r="F4230" t="s">
        <v>23</v>
      </c>
      <c r="G4230" t="s">
        <v>24</v>
      </c>
      <c r="H4230" t="s">
        <v>25</v>
      </c>
      <c r="I4230" t="s">
        <v>84</v>
      </c>
      <c r="J4230" t="s">
        <v>45</v>
      </c>
      <c r="K4230">
        <v>3</v>
      </c>
      <c r="L4230">
        <v>190</v>
      </c>
      <c r="M4230">
        <v>0.15</v>
      </c>
      <c r="N4230">
        <v>484.5</v>
      </c>
      <c r="O4230">
        <v>109.5</v>
      </c>
      <c r="P4230" t="s">
        <v>148</v>
      </c>
      <c r="Q4230" t="s">
        <v>91</v>
      </c>
      <c r="R4230" t="s">
        <v>36</v>
      </c>
      <c r="S4230">
        <v>3.3</v>
      </c>
      <c r="T4230">
        <f>YEAR(tblOrders[[#This Row],[Order Date]])</f>
        <v>2025</v>
      </c>
      <c r="U4230" t="str">
        <f>TEXT(tblOrders[[#This Row],[Order Date]],"mmm-yyyy")</f>
        <v>Jun-2025</v>
      </c>
      <c r="V4230" s="4">
        <f>tblOrders[[#This Row],[Profit]]/tblOrders[[#This Row],[Sales Amount]]</f>
        <v>0.2260061919504644</v>
      </c>
      <c r="W4230" t="str">
        <f>VLOOKUP(tblOrders[[#This Row],[City]],CityRegion,2,0)</f>
        <v>West</v>
      </c>
      <c r="X4230" t="str">
        <f>VLOOKUP(tblOrders[[#This Row],[City]],lookups!A:C,3,0)</f>
        <v>Maharashtra</v>
      </c>
    </row>
    <row r="4231" spans="1:24" x14ac:dyDescent="0.25">
      <c r="A4231" t="s">
        <v>6354</v>
      </c>
      <c r="B4231" s="1">
        <v>45752</v>
      </c>
      <c r="C4231" t="s">
        <v>1343</v>
      </c>
      <c r="D4231" t="s">
        <v>21</v>
      </c>
      <c r="E4231" t="s">
        <v>94</v>
      </c>
      <c r="F4231" t="s">
        <v>95</v>
      </c>
      <c r="G4231" t="s">
        <v>68</v>
      </c>
      <c r="H4231" t="s">
        <v>96</v>
      </c>
      <c r="I4231" t="s">
        <v>52</v>
      </c>
      <c r="J4231" t="s">
        <v>27</v>
      </c>
      <c r="K4231">
        <v>5</v>
      </c>
      <c r="L4231">
        <v>89</v>
      </c>
      <c r="M4231">
        <v>0.05</v>
      </c>
      <c r="N4231">
        <v>422.75</v>
      </c>
      <c r="O4231">
        <v>147.75</v>
      </c>
      <c r="P4231" t="s">
        <v>111</v>
      </c>
      <c r="Q4231" t="s">
        <v>46</v>
      </c>
      <c r="R4231" t="s">
        <v>36</v>
      </c>
      <c r="S4231">
        <v>3.2</v>
      </c>
      <c r="T4231">
        <f>YEAR(tblOrders[[#This Row],[Order Date]])</f>
        <v>2025</v>
      </c>
      <c r="U4231" t="str">
        <f>TEXT(tblOrders[[#This Row],[Order Date]],"mmm-yyyy")</f>
        <v>Apr-2025</v>
      </c>
      <c r="V4231" s="4">
        <f>tblOrders[[#This Row],[Profit]]/tblOrders[[#This Row],[Sales Amount]]</f>
        <v>0.34949733885274986</v>
      </c>
      <c r="W4231" t="str">
        <f>VLOOKUP(tblOrders[[#This Row],[City]],CityRegion,2,0)</f>
        <v>South</v>
      </c>
      <c r="X4231" t="str">
        <f>VLOOKUP(tblOrders[[#This Row],[City]],lookups!A:C,3,0)</f>
        <v>Kerala</v>
      </c>
    </row>
    <row r="4232" spans="1:24" x14ac:dyDescent="0.25">
      <c r="A4232" t="s">
        <v>6355</v>
      </c>
      <c r="B4232" s="1">
        <v>45718</v>
      </c>
      <c r="C4232" t="s">
        <v>6356</v>
      </c>
      <c r="D4232" t="s">
        <v>39</v>
      </c>
      <c r="E4232" t="s">
        <v>101</v>
      </c>
      <c r="F4232" t="s">
        <v>102</v>
      </c>
      <c r="G4232" t="s">
        <v>24</v>
      </c>
      <c r="H4232" t="s">
        <v>103</v>
      </c>
      <c r="I4232" t="s">
        <v>57</v>
      </c>
      <c r="J4232" t="s">
        <v>34</v>
      </c>
      <c r="K4232">
        <v>3</v>
      </c>
      <c r="L4232">
        <v>120</v>
      </c>
      <c r="M4232">
        <v>0.2</v>
      </c>
      <c r="N4232">
        <v>288</v>
      </c>
      <c r="O4232">
        <v>54</v>
      </c>
      <c r="P4232" t="s">
        <v>28</v>
      </c>
      <c r="Q4232" t="s">
        <v>46</v>
      </c>
      <c r="R4232" t="s">
        <v>36</v>
      </c>
      <c r="S4232">
        <v>3</v>
      </c>
      <c r="T4232">
        <f>YEAR(tblOrders[[#This Row],[Order Date]])</f>
        <v>2025</v>
      </c>
      <c r="U4232" t="str">
        <f>TEXT(tblOrders[[#This Row],[Order Date]],"mmm-yyyy")</f>
        <v>Mar-2025</v>
      </c>
      <c r="V4232" s="4">
        <f>tblOrders[[#This Row],[Profit]]/tblOrders[[#This Row],[Sales Amount]]</f>
        <v>0.1875</v>
      </c>
      <c r="W4232" t="str">
        <f>VLOOKUP(tblOrders[[#This Row],[City]],CityRegion,2,0)</f>
        <v>South</v>
      </c>
      <c r="X4232" t="str">
        <f>VLOOKUP(tblOrders[[#This Row],[City]],lookups!A:C,3,0)</f>
        <v>Kerala</v>
      </c>
    </row>
    <row r="4233" spans="1:24" x14ac:dyDescent="0.25">
      <c r="A4233" t="s">
        <v>6357</v>
      </c>
      <c r="B4233" s="1">
        <v>45970</v>
      </c>
      <c r="C4233" t="s">
        <v>3796</v>
      </c>
      <c r="D4233" t="s">
        <v>21</v>
      </c>
      <c r="E4233" t="s">
        <v>114</v>
      </c>
      <c r="F4233" t="s">
        <v>115</v>
      </c>
      <c r="G4233" t="s">
        <v>42</v>
      </c>
      <c r="H4233" t="s">
        <v>116</v>
      </c>
      <c r="I4233" t="s">
        <v>26</v>
      </c>
      <c r="J4233" t="s">
        <v>27</v>
      </c>
      <c r="K4233">
        <v>2</v>
      </c>
      <c r="L4233">
        <v>12</v>
      </c>
      <c r="M4233">
        <v>0.05</v>
      </c>
      <c r="N4233">
        <v>22.8</v>
      </c>
      <c r="O4233">
        <v>10.8</v>
      </c>
      <c r="P4233" t="s">
        <v>28</v>
      </c>
      <c r="Q4233" t="s">
        <v>86</v>
      </c>
      <c r="R4233" t="s">
        <v>36</v>
      </c>
      <c r="S4233">
        <v>3.9</v>
      </c>
      <c r="T4233">
        <f>YEAR(tblOrders[[#This Row],[Order Date]])</f>
        <v>2025</v>
      </c>
      <c r="U4233" t="str">
        <f>TEXT(tblOrders[[#This Row],[Order Date]],"mmm-yyyy")</f>
        <v>Nov-2025</v>
      </c>
      <c r="V4233" s="4">
        <f>tblOrders[[#This Row],[Profit]]/tblOrders[[#This Row],[Sales Amount]]</f>
        <v>0.47368421052631582</v>
      </c>
      <c r="W4233" t="str">
        <f>VLOOKUP(tblOrders[[#This Row],[City]],CityRegion,2,0)</f>
        <v>South</v>
      </c>
      <c r="X4233" t="str">
        <f>VLOOKUP(tblOrders[[#This Row],[City]],lookups!A:C,3,0)</f>
        <v>Karnataka</v>
      </c>
    </row>
    <row r="4234" spans="1:24" x14ac:dyDescent="0.25">
      <c r="A4234" t="s">
        <v>6358</v>
      </c>
      <c r="B4234" s="1">
        <v>45905</v>
      </c>
      <c r="C4234" t="s">
        <v>6296</v>
      </c>
      <c r="D4234" t="s">
        <v>21</v>
      </c>
      <c r="E4234" t="s">
        <v>49</v>
      </c>
      <c r="F4234" t="s">
        <v>50</v>
      </c>
      <c r="G4234" t="s">
        <v>24</v>
      </c>
      <c r="H4234" t="s">
        <v>51</v>
      </c>
      <c r="I4234" t="s">
        <v>130</v>
      </c>
      <c r="J4234" t="s">
        <v>45</v>
      </c>
      <c r="K4234">
        <v>5</v>
      </c>
      <c r="L4234">
        <v>85</v>
      </c>
      <c r="M4234">
        <v>0.1</v>
      </c>
      <c r="N4234">
        <v>382.5</v>
      </c>
      <c r="O4234">
        <v>122.5</v>
      </c>
      <c r="P4234" t="s">
        <v>28</v>
      </c>
      <c r="Q4234" t="s">
        <v>46</v>
      </c>
      <c r="R4234" t="s">
        <v>36</v>
      </c>
      <c r="S4234">
        <v>3.5</v>
      </c>
      <c r="T4234">
        <f>YEAR(tblOrders[[#This Row],[Order Date]])</f>
        <v>2025</v>
      </c>
      <c r="U4234" t="str">
        <f>TEXT(tblOrders[[#This Row],[Order Date]],"mmm-yyyy")</f>
        <v>Sep-2025</v>
      </c>
      <c r="V4234" s="4">
        <f>tblOrders[[#This Row],[Profit]]/tblOrders[[#This Row],[Sales Amount]]</f>
        <v>0.3202614379084967</v>
      </c>
      <c r="W4234" t="str">
        <f>VLOOKUP(tblOrders[[#This Row],[City]],CityRegion,2,0)</f>
        <v>West</v>
      </c>
      <c r="X4234" t="str">
        <f>VLOOKUP(tblOrders[[#This Row],[City]],lookups!A:C,3,0)</f>
        <v>Maharashtra</v>
      </c>
    </row>
    <row r="4235" spans="1:24" x14ac:dyDescent="0.25">
      <c r="A4235" t="s">
        <v>6359</v>
      </c>
      <c r="B4235" s="1">
        <v>45831</v>
      </c>
      <c r="C4235" t="s">
        <v>4077</v>
      </c>
      <c r="D4235" t="s">
        <v>39</v>
      </c>
      <c r="E4235" t="s">
        <v>101</v>
      </c>
      <c r="F4235" t="s">
        <v>102</v>
      </c>
      <c r="G4235" t="s">
        <v>24</v>
      </c>
      <c r="H4235" t="s">
        <v>103</v>
      </c>
      <c r="I4235" t="s">
        <v>44</v>
      </c>
      <c r="J4235" t="s">
        <v>34</v>
      </c>
      <c r="K4235">
        <v>5</v>
      </c>
      <c r="L4235">
        <v>120</v>
      </c>
      <c r="M4235">
        <v>0</v>
      </c>
      <c r="N4235">
        <v>600</v>
      </c>
      <c r="O4235">
        <v>210</v>
      </c>
      <c r="P4235" t="s">
        <v>28</v>
      </c>
      <c r="Q4235" t="s">
        <v>46</v>
      </c>
      <c r="R4235" t="s">
        <v>36</v>
      </c>
      <c r="S4235">
        <v>3.2</v>
      </c>
      <c r="T4235">
        <f>YEAR(tblOrders[[#This Row],[Order Date]])</f>
        <v>2025</v>
      </c>
      <c r="U4235" t="str">
        <f>TEXT(tblOrders[[#This Row],[Order Date]],"mmm-yyyy")</f>
        <v>Jun-2025</v>
      </c>
      <c r="V4235" s="4">
        <f>tblOrders[[#This Row],[Profit]]/tblOrders[[#This Row],[Sales Amount]]</f>
        <v>0.35</v>
      </c>
      <c r="W4235" t="str">
        <f>VLOOKUP(tblOrders[[#This Row],[City]],CityRegion,2,0)</f>
        <v>South</v>
      </c>
      <c r="X4235" t="str">
        <f>VLOOKUP(tblOrders[[#This Row],[City]],lookups!A:C,3,0)</f>
        <v>Kerala</v>
      </c>
    </row>
    <row r="4236" spans="1:24" x14ac:dyDescent="0.25">
      <c r="A4236" t="s">
        <v>6360</v>
      </c>
      <c r="B4236" s="1">
        <v>45826</v>
      </c>
      <c r="C4236" t="s">
        <v>2599</v>
      </c>
      <c r="D4236" t="s">
        <v>21</v>
      </c>
      <c r="E4236" t="s">
        <v>49</v>
      </c>
      <c r="F4236" t="s">
        <v>50</v>
      </c>
      <c r="G4236" t="s">
        <v>24</v>
      </c>
      <c r="H4236" t="s">
        <v>51</v>
      </c>
      <c r="I4236" t="s">
        <v>139</v>
      </c>
      <c r="J4236" t="s">
        <v>27</v>
      </c>
      <c r="K4236">
        <v>5</v>
      </c>
      <c r="L4236">
        <v>85</v>
      </c>
      <c r="M4236">
        <v>0.15</v>
      </c>
      <c r="N4236">
        <v>361.25</v>
      </c>
      <c r="O4236">
        <v>101.25</v>
      </c>
      <c r="P4236" t="s">
        <v>28</v>
      </c>
      <c r="Q4236" t="s">
        <v>86</v>
      </c>
      <c r="R4236" t="s">
        <v>30</v>
      </c>
      <c r="S4236">
        <v>2.9</v>
      </c>
      <c r="T4236">
        <f>YEAR(tblOrders[[#This Row],[Order Date]])</f>
        <v>2025</v>
      </c>
      <c r="U4236" t="str">
        <f>TEXT(tblOrders[[#This Row],[Order Date]],"mmm-yyyy")</f>
        <v>Jun-2025</v>
      </c>
      <c r="V4236" s="4">
        <f>tblOrders[[#This Row],[Profit]]/tblOrders[[#This Row],[Sales Amount]]</f>
        <v>0.28027681660899656</v>
      </c>
      <c r="W4236" t="str">
        <f>VLOOKUP(tblOrders[[#This Row],[City]],CityRegion,2,0)</f>
        <v>South</v>
      </c>
      <c r="X4236" t="str">
        <f>VLOOKUP(tblOrders[[#This Row],[City]],lookups!A:C,3,0)</f>
        <v>Tamil Nadu</v>
      </c>
    </row>
    <row r="4237" spans="1:24" x14ac:dyDescent="0.25">
      <c r="A4237" t="s">
        <v>6361</v>
      </c>
      <c r="B4237" s="1">
        <v>45913</v>
      </c>
      <c r="C4237" t="s">
        <v>953</v>
      </c>
      <c r="D4237" t="s">
        <v>21</v>
      </c>
      <c r="E4237" t="s">
        <v>79</v>
      </c>
      <c r="F4237" t="s">
        <v>80</v>
      </c>
      <c r="G4237" t="s">
        <v>68</v>
      </c>
      <c r="H4237" t="s">
        <v>81</v>
      </c>
      <c r="I4237" t="s">
        <v>139</v>
      </c>
      <c r="J4237" t="s">
        <v>45</v>
      </c>
      <c r="K4237">
        <v>3</v>
      </c>
      <c r="L4237">
        <v>799</v>
      </c>
      <c r="M4237">
        <v>0.2</v>
      </c>
      <c r="N4237">
        <v>1917.6</v>
      </c>
      <c r="O4237">
        <v>57.6</v>
      </c>
      <c r="P4237" t="s">
        <v>28</v>
      </c>
      <c r="Q4237" t="s">
        <v>86</v>
      </c>
      <c r="R4237" t="s">
        <v>36</v>
      </c>
      <c r="S4237">
        <v>4.4000000000000004</v>
      </c>
      <c r="T4237">
        <f>YEAR(tblOrders[[#This Row],[Order Date]])</f>
        <v>2025</v>
      </c>
      <c r="U4237" t="str">
        <f>TEXT(tblOrders[[#This Row],[Order Date]],"mmm-yyyy")</f>
        <v>Sep-2025</v>
      </c>
      <c r="V4237" s="4">
        <f>tblOrders[[#This Row],[Profit]]/tblOrders[[#This Row],[Sales Amount]]</f>
        <v>3.0037546933667086E-2</v>
      </c>
      <c r="W4237" t="str">
        <f>VLOOKUP(tblOrders[[#This Row],[City]],CityRegion,2,0)</f>
        <v>South</v>
      </c>
      <c r="X4237" t="str">
        <f>VLOOKUP(tblOrders[[#This Row],[City]],lookups!A:C,3,0)</f>
        <v>Tamil Nadu</v>
      </c>
    </row>
    <row r="4238" spans="1:24" x14ac:dyDescent="0.25">
      <c r="A4238" t="s">
        <v>6362</v>
      </c>
      <c r="B4238" s="1">
        <v>45688</v>
      </c>
      <c r="C4238" t="s">
        <v>6363</v>
      </c>
      <c r="D4238" t="s">
        <v>21</v>
      </c>
      <c r="E4238" t="s">
        <v>22</v>
      </c>
      <c r="F4238" t="s">
        <v>23</v>
      </c>
      <c r="G4238" t="s">
        <v>24</v>
      </c>
      <c r="H4238" t="s">
        <v>25</v>
      </c>
      <c r="I4238" t="s">
        <v>44</v>
      </c>
      <c r="J4238" t="s">
        <v>45</v>
      </c>
      <c r="K4238">
        <v>4</v>
      </c>
      <c r="L4238">
        <v>190</v>
      </c>
      <c r="M4238">
        <v>0.15</v>
      </c>
      <c r="N4238">
        <v>646</v>
      </c>
      <c r="O4238">
        <v>146</v>
      </c>
      <c r="P4238" t="s">
        <v>28</v>
      </c>
      <c r="Q4238" t="s">
        <v>29</v>
      </c>
      <c r="R4238" t="s">
        <v>30</v>
      </c>
      <c r="S4238">
        <v>4.7</v>
      </c>
      <c r="T4238">
        <f>YEAR(tblOrders[[#This Row],[Order Date]])</f>
        <v>2025</v>
      </c>
      <c r="U4238" t="str">
        <f>TEXT(tblOrders[[#This Row],[Order Date]],"mmm-yyyy")</f>
        <v>Jan-2025</v>
      </c>
      <c r="V4238" s="4">
        <f>tblOrders[[#This Row],[Profit]]/tblOrders[[#This Row],[Sales Amount]]</f>
        <v>0.2260061919504644</v>
      </c>
      <c r="W4238" t="str">
        <f>VLOOKUP(tblOrders[[#This Row],[City]],CityRegion,2,0)</f>
        <v>South</v>
      </c>
      <c r="X4238" t="str">
        <f>VLOOKUP(tblOrders[[#This Row],[City]],lookups!A:C,3,0)</f>
        <v>Kerala</v>
      </c>
    </row>
    <row r="4239" spans="1:24" x14ac:dyDescent="0.25">
      <c r="A4239" t="s">
        <v>6364</v>
      </c>
      <c r="B4239" s="1">
        <v>45935</v>
      </c>
      <c r="C4239" t="s">
        <v>5541</v>
      </c>
      <c r="D4239" t="s">
        <v>21</v>
      </c>
      <c r="E4239" t="s">
        <v>66</v>
      </c>
      <c r="F4239" t="s">
        <v>67</v>
      </c>
      <c r="G4239" t="s">
        <v>68</v>
      </c>
      <c r="H4239" t="s">
        <v>69</v>
      </c>
      <c r="I4239" t="s">
        <v>52</v>
      </c>
      <c r="J4239" t="s">
        <v>27</v>
      </c>
      <c r="K4239">
        <v>2</v>
      </c>
      <c r="L4239">
        <v>149</v>
      </c>
      <c r="M4239">
        <v>0.2</v>
      </c>
      <c r="N4239">
        <v>238.4</v>
      </c>
      <c r="O4239">
        <v>48.4</v>
      </c>
      <c r="P4239" t="s">
        <v>28</v>
      </c>
      <c r="Q4239" t="s">
        <v>91</v>
      </c>
      <c r="R4239" t="s">
        <v>36</v>
      </c>
      <c r="S4239">
        <v>4.7</v>
      </c>
      <c r="T4239">
        <f>YEAR(tblOrders[[#This Row],[Order Date]])</f>
        <v>2025</v>
      </c>
      <c r="U4239" t="str">
        <f>TEXT(tblOrders[[#This Row],[Order Date]],"mmm-yyyy")</f>
        <v>Oct-2025</v>
      </c>
      <c r="V4239" s="4">
        <f>tblOrders[[#This Row],[Profit]]/tblOrders[[#This Row],[Sales Amount]]</f>
        <v>0.2030201342281879</v>
      </c>
      <c r="W4239" t="str">
        <f>VLOOKUP(tblOrders[[#This Row],[City]],CityRegion,2,0)</f>
        <v>South</v>
      </c>
      <c r="X4239" t="str">
        <f>VLOOKUP(tblOrders[[#This Row],[City]],lookups!A:C,3,0)</f>
        <v>Kerala</v>
      </c>
    </row>
    <row r="4240" spans="1:24" x14ac:dyDescent="0.25">
      <c r="A4240" t="s">
        <v>6365</v>
      </c>
      <c r="B4240" s="1">
        <v>45763</v>
      </c>
      <c r="C4240" t="s">
        <v>5029</v>
      </c>
      <c r="D4240" t="s">
        <v>21</v>
      </c>
      <c r="E4240" t="s">
        <v>66</v>
      </c>
      <c r="F4240" t="s">
        <v>67</v>
      </c>
      <c r="G4240" t="s">
        <v>68</v>
      </c>
      <c r="H4240" t="s">
        <v>69</v>
      </c>
      <c r="I4240" t="s">
        <v>139</v>
      </c>
      <c r="J4240" t="s">
        <v>34</v>
      </c>
      <c r="K4240">
        <v>3</v>
      </c>
      <c r="L4240">
        <v>149</v>
      </c>
      <c r="M4240">
        <v>0</v>
      </c>
      <c r="N4240">
        <v>447</v>
      </c>
      <c r="O4240">
        <v>162</v>
      </c>
      <c r="P4240" t="s">
        <v>28</v>
      </c>
      <c r="Q4240" t="s">
        <v>46</v>
      </c>
      <c r="R4240" t="s">
        <v>123</v>
      </c>
      <c r="S4240">
        <v>4.3</v>
      </c>
      <c r="T4240">
        <f>YEAR(tblOrders[[#This Row],[Order Date]])</f>
        <v>2025</v>
      </c>
      <c r="U4240" t="str">
        <f>TEXT(tblOrders[[#This Row],[Order Date]],"mmm-yyyy")</f>
        <v>Apr-2025</v>
      </c>
      <c r="V4240" s="4">
        <f>tblOrders[[#This Row],[Profit]]/tblOrders[[#This Row],[Sales Amount]]</f>
        <v>0.36241610738255031</v>
      </c>
      <c r="W4240" t="str">
        <f>VLOOKUP(tblOrders[[#This Row],[City]],CityRegion,2,0)</f>
        <v>South</v>
      </c>
      <c r="X4240" t="str">
        <f>VLOOKUP(tblOrders[[#This Row],[City]],lookups!A:C,3,0)</f>
        <v>Tamil Nadu</v>
      </c>
    </row>
    <row r="4241" spans="1:24" x14ac:dyDescent="0.25">
      <c r="A4241" t="s">
        <v>6366</v>
      </c>
      <c r="B4241" s="1">
        <v>45753</v>
      </c>
      <c r="C4241" t="s">
        <v>1058</v>
      </c>
      <c r="D4241" t="s">
        <v>39</v>
      </c>
      <c r="E4241" t="s">
        <v>49</v>
      </c>
      <c r="F4241" t="s">
        <v>50</v>
      </c>
      <c r="G4241" t="s">
        <v>24</v>
      </c>
      <c r="H4241" t="s">
        <v>51</v>
      </c>
      <c r="I4241" t="s">
        <v>26</v>
      </c>
      <c r="J4241" t="s">
        <v>45</v>
      </c>
      <c r="K4241">
        <v>5</v>
      </c>
      <c r="L4241">
        <v>85</v>
      </c>
      <c r="M4241">
        <v>0.15</v>
      </c>
      <c r="N4241">
        <v>361.25</v>
      </c>
      <c r="O4241">
        <v>101.25</v>
      </c>
      <c r="P4241" t="s">
        <v>28</v>
      </c>
      <c r="Q4241" t="s">
        <v>29</v>
      </c>
      <c r="R4241" t="s">
        <v>123</v>
      </c>
      <c r="S4241">
        <v>2.8</v>
      </c>
      <c r="T4241">
        <f>YEAR(tblOrders[[#This Row],[Order Date]])</f>
        <v>2025</v>
      </c>
      <c r="U4241" t="str">
        <f>TEXT(tblOrders[[#This Row],[Order Date]],"mmm-yyyy")</f>
        <v>Apr-2025</v>
      </c>
      <c r="V4241" s="4">
        <f>tblOrders[[#This Row],[Profit]]/tblOrders[[#This Row],[Sales Amount]]</f>
        <v>0.28027681660899656</v>
      </c>
      <c r="W4241" t="str">
        <f>VLOOKUP(tblOrders[[#This Row],[City]],CityRegion,2,0)</f>
        <v>South</v>
      </c>
      <c r="X4241" t="str">
        <f>VLOOKUP(tblOrders[[#This Row],[City]],lookups!A:C,3,0)</f>
        <v>Karnataka</v>
      </c>
    </row>
    <row r="4242" spans="1:24" x14ac:dyDescent="0.25">
      <c r="A4242" t="s">
        <v>6367</v>
      </c>
      <c r="B4242" s="1">
        <v>45894</v>
      </c>
      <c r="C4242" t="s">
        <v>6217</v>
      </c>
      <c r="D4242" t="s">
        <v>39</v>
      </c>
      <c r="E4242" t="s">
        <v>22</v>
      </c>
      <c r="F4242" t="s">
        <v>23</v>
      </c>
      <c r="G4242" t="s">
        <v>24</v>
      </c>
      <c r="H4242" t="s">
        <v>25</v>
      </c>
      <c r="I4242" t="s">
        <v>139</v>
      </c>
      <c r="J4242" t="s">
        <v>27</v>
      </c>
      <c r="K4242">
        <v>4</v>
      </c>
      <c r="L4242">
        <v>190</v>
      </c>
      <c r="M4242">
        <v>0.15</v>
      </c>
      <c r="N4242">
        <v>646</v>
      </c>
      <c r="O4242">
        <v>146</v>
      </c>
      <c r="P4242" t="s">
        <v>28</v>
      </c>
      <c r="Q4242" t="s">
        <v>46</v>
      </c>
      <c r="R4242" t="s">
        <v>36</v>
      </c>
      <c r="S4242">
        <v>3.4</v>
      </c>
      <c r="T4242">
        <f>YEAR(tblOrders[[#This Row],[Order Date]])</f>
        <v>2025</v>
      </c>
      <c r="U4242" t="str">
        <f>TEXT(tblOrders[[#This Row],[Order Date]],"mmm-yyyy")</f>
        <v>Aug-2025</v>
      </c>
      <c r="V4242" s="4">
        <f>tblOrders[[#This Row],[Profit]]/tblOrders[[#This Row],[Sales Amount]]</f>
        <v>0.2260061919504644</v>
      </c>
      <c r="W4242" t="str">
        <f>VLOOKUP(tblOrders[[#This Row],[City]],CityRegion,2,0)</f>
        <v>South</v>
      </c>
      <c r="X4242" t="str">
        <f>VLOOKUP(tblOrders[[#This Row],[City]],lookups!A:C,3,0)</f>
        <v>Tamil Nadu</v>
      </c>
    </row>
    <row r="4243" spans="1:24" x14ac:dyDescent="0.25">
      <c r="A4243" t="s">
        <v>6368</v>
      </c>
      <c r="B4243" s="1">
        <v>45732</v>
      </c>
      <c r="C4243" t="s">
        <v>2889</v>
      </c>
      <c r="D4243" t="s">
        <v>21</v>
      </c>
      <c r="E4243" t="s">
        <v>79</v>
      </c>
      <c r="F4243" t="s">
        <v>80</v>
      </c>
      <c r="G4243" t="s">
        <v>68</v>
      </c>
      <c r="H4243" t="s">
        <v>81</v>
      </c>
      <c r="I4243" t="s">
        <v>57</v>
      </c>
      <c r="J4243" t="s">
        <v>27</v>
      </c>
      <c r="K4243">
        <v>3</v>
      </c>
      <c r="L4243">
        <v>799</v>
      </c>
      <c r="M4243">
        <v>0</v>
      </c>
      <c r="N4243">
        <v>2397</v>
      </c>
      <c r="O4243">
        <v>537</v>
      </c>
      <c r="P4243" t="s">
        <v>28</v>
      </c>
      <c r="Q4243" t="s">
        <v>35</v>
      </c>
      <c r="R4243" t="s">
        <v>36</v>
      </c>
      <c r="S4243">
        <v>3.7</v>
      </c>
      <c r="T4243">
        <f>YEAR(tblOrders[[#This Row],[Order Date]])</f>
        <v>2025</v>
      </c>
      <c r="U4243" t="str">
        <f>TEXT(tblOrders[[#This Row],[Order Date]],"mmm-yyyy")</f>
        <v>Mar-2025</v>
      </c>
      <c r="V4243" s="4">
        <f>tblOrders[[#This Row],[Profit]]/tblOrders[[#This Row],[Sales Amount]]</f>
        <v>0.22403003754693368</v>
      </c>
      <c r="W4243" t="str">
        <f>VLOOKUP(tblOrders[[#This Row],[City]],CityRegion,2,0)</f>
        <v>South</v>
      </c>
      <c r="X4243" t="str">
        <f>VLOOKUP(tblOrders[[#This Row],[City]],lookups!A:C,3,0)</f>
        <v>Kerala</v>
      </c>
    </row>
    <row r="4244" spans="1:24" x14ac:dyDescent="0.25">
      <c r="A4244" t="s">
        <v>6369</v>
      </c>
      <c r="B4244" s="1">
        <v>45915</v>
      </c>
      <c r="C4244" t="s">
        <v>1642</v>
      </c>
      <c r="D4244" t="s">
        <v>39</v>
      </c>
      <c r="E4244" t="s">
        <v>66</v>
      </c>
      <c r="F4244" t="s">
        <v>67</v>
      </c>
      <c r="G4244" t="s">
        <v>68</v>
      </c>
      <c r="H4244" t="s">
        <v>69</v>
      </c>
      <c r="I4244" t="s">
        <v>84</v>
      </c>
      <c r="J4244" t="s">
        <v>34</v>
      </c>
      <c r="K4244">
        <v>5</v>
      </c>
      <c r="L4244">
        <v>149</v>
      </c>
      <c r="M4244">
        <v>0.1</v>
      </c>
      <c r="N4244">
        <v>670.5</v>
      </c>
      <c r="O4244">
        <v>195.5</v>
      </c>
      <c r="P4244" t="s">
        <v>28</v>
      </c>
      <c r="Q4244" t="s">
        <v>29</v>
      </c>
      <c r="R4244" t="s">
        <v>30</v>
      </c>
      <c r="S4244">
        <v>3.7</v>
      </c>
      <c r="T4244">
        <f>YEAR(tblOrders[[#This Row],[Order Date]])</f>
        <v>2025</v>
      </c>
      <c r="U4244" t="str">
        <f>TEXT(tblOrders[[#This Row],[Order Date]],"mmm-yyyy")</f>
        <v>Sep-2025</v>
      </c>
      <c r="V4244" s="4">
        <f>tblOrders[[#This Row],[Profit]]/tblOrders[[#This Row],[Sales Amount]]</f>
        <v>0.29157345264727813</v>
      </c>
      <c r="W4244" t="str">
        <f>VLOOKUP(tblOrders[[#This Row],[City]],CityRegion,2,0)</f>
        <v>West</v>
      </c>
      <c r="X4244" t="str">
        <f>VLOOKUP(tblOrders[[#This Row],[City]],lookups!A:C,3,0)</f>
        <v>Maharashtra</v>
      </c>
    </row>
    <row r="4245" spans="1:24" x14ac:dyDescent="0.25">
      <c r="A4245" t="s">
        <v>6370</v>
      </c>
      <c r="B4245" s="1">
        <v>45819</v>
      </c>
      <c r="C4245" t="s">
        <v>2021</v>
      </c>
      <c r="D4245" t="s">
        <v>21</v>
      </c>
      <c r="E4245" t="s">
        <v>40</v>
      </c>
      <c r="F4245" t="s">
        <v>41</v>
      </c>
      <c r="G4245" t="s">
        <v>42</v>
      </c>
      <c r="H4245" t="s">
        <v>43</v>
      </c>
      <c r="I4245" t="s">
        <v>52</v>
      </c>
      <c r="J4245" t="s">
        <v>45</v>
      </c>
      <c r="K4245">
        <v>2</v>
      </c>
      <c r="L4245">
        <v>18</v>
      </c>
      <c r="M4245">
        <v>0</v>
      </c>
      <c r="N4245">
        <v>36</v>
      </c>
      <c r="O4245">
        <v>18</v>
      </c>
      <c r="P4245" t="s">
        <v>85</v>
      </c>
      <c r="Q4245" t="s">
        <v>46</v>
      </c>
      <c r="R4245" t="s">
        <v>36</v>
      </c>
      <c r="S4245">
        <v>4.8</v>
      </c>
      <c r="T4245">
        <f>YEAR(tblOrders[[#This Row],[Order Date]])</f>
        <v>2025</v>
      </c>
      <c r="U4245" t="str">
        <f>TEXT(tblOrders[[#This Row],[Order Date]],"mmm-yyyy")</f>
        <v>Jun-2025</v>
      </c>
      <c r="V4245" s="4">
        <f>tblOrders[[#This Row],[Profit]]/tblOrders[[#This Row],[Sales Amount]]</f>
        <v>0.5</v>
      </c>
      <c r="W4245" t="str">
        <f>VLOOKUP(tblOrders[[#This Row],[City]],CityRegion,2,0)</f>
        <v>South</v>
      </c>
      <c r="X4245" t="str">
        <f>VLOOKUP(tblOrders[[#This Row],[City]],lookups!A:C,3,0)</f>
        <v>Kerala</v>
      </c>
    </row>
    <row r="4246" spans="1:24" x14ac:dyDescent="0.25">
      <c r="A4246" t="s">
        <v>6371</v>
      </c>
      <c r="B4246" s="1">
        <v>46014</v>
      </c>
      <c r="C4246" t="s">
        <v>2113</v>
      </c>
      <c r="D4246" t="s">
        <v>21</v>
      </c>
      <c r="E4246" t="s">
        <v>79</v>
      </c>
      <c r="F4246" t="s">
        <v>80</v>
      </c>
      <c r="G4246" t="s">
        <v>68</v>
      </c>
      <c r="H4246" t="s">
        <v>81</v>
      </c>
      <c r="I4246" t="s">
        <v>139</v>
      </c>
      <c r="J4246" t="s">
        <v>45</v>
      </c>
      <c r="K4246">
        <v>4</v>
      </c>
      <c r="L4246">
        <v>799</v>
      </c>
      <c r="M4246">
        <v>0.05</v>
      </c>
      <c r="N4246">
        <v>3036.2</v>
      </c>
      <c r="O4246">
        <v>556.20000000000005</v>
      </c>
      <c r="P4246" t="s">
        <v>28</v>
      </c>
      <c r="Q4246" t="s">
        <v>35</v>
      </c>
      <c r="R4246" t="s">
        <v>36</v>
      </c>
      <c r="S4246">
        <v>4.5999999999999996</v>
      </c>
      <c r="T4246">
        <f>YEAR(tblOrders[[#This Row],[Order Date]])</f>
        <v>2025</v>
      </c>
      <c r="U4246" t="str">
        <f>TEXT(tblOrders[[#This Row],[Order Date]],"mmm-yyyy")</f>
        <v>Dec-2025</v>
      </c>
      <c r="V4246" s="4">
        <f>tblOrders[[#This Row],[Profit]]/tblOrders[[#This Row],[Sales Amount]]</f>
        <v>0.18318951320729862</v>
      </c>
      <c r="W4246" t="str">
        <f>VLOOKUP(tblOrders[[#This Row],[City]],CityRegion,2,0)</f>
        <v>South</v>
      </c>
      <c r="X4246" t="str">
        <f>VLOOKUP(tblOrders[[#This Row],[City]],lookups!A:C,3,0)</f>
        <v>Tamil Nadu</v>
      </c>
    </row>
    <row r="4247" spans="1:24" x14ac:dyDescent="0.25">
      <c r="A4247" t="s">
        <v>6372</v>
      </c>
      <c r="B4247" s="1">
        <v>45834</v>
      </c>
      <c r="C4247" t="s">
        <v>120</v>
      </c>
      <c r="D4247" t="s">
        <v>21</v>
      </c>
      <c r="E4247" t="s">
        <v>79</v>
      </c>
      <c r="F4247" t="s">
        <v>80</v>
      </c>
      <c r="G4247" t="s">
        <v>68</v>
      </c>
      <c r="H4247" t="s">
        <v>81</v>
      </c>
      <c r="I4247" t="s">
        <v>130</v>
      </c>
      <c r="J4247" t="s">
        <v>34</v>
      </c>
      <c r="K4247">
        <v>2</v>
      </c>
      <c r="L4247">
        <v>799</v>
      </c>
      <c r="M4247">
        <v>0.1</v>
      </c>
      <c r="N4247">
        <v>1438.2</v>
      </c>
      <c r="O4247">
        <v>198.2</v>
      </c>
      <c r="P4247" t="s">
        <v>28</v>
      </c>
      <c r="Q4247" t="s">
        <v>35</v>
      </c>
      <c r="R4247" t="s">
        <v>30</v>
      </c>
      <c r="S4247">
        <v>4</v>
      </c>
      <c r="T4247">
        <f>YEAR(tblOrders[[#This Row],[Order Date]])</f>
        <v>2025</v>
      </c>
      <c r="U4247" t="str">
        <f>TEXT(tblOrders[[#This Row],[Order Date]],"mmm-yyyy")</f>
        <v>Jun-2025</v>
      </c>
      <c r="V4247" s="4">
        <f>tblOrders[[#This Row],[Profit]]/tblOrders[[#This Row],[Sales Amount]]</f>
        <v>0.13781115282992629</v>
      </c>
      <c r="W4247" t="str">
        <f>VLOOKUP(tblOrders[[#This Row],[City]],CityRegion,2,0)</f>
        <v>West</v>
      </c>
      <c r="X4247" t="str">
        <f>VLOOKUP(tblOrders[[#This Row],[City]],lookups!A:C,3,0)</f>
        <v>Maharashtra</v>
      </c>
    </row>
    <row r="4248" spans="1:24" x14ac:dyDescent="0.25">
      <c r="A4248" t="s">
        <v>6373</v>
      </c>
      <c r="B4248" s="1">
        <v>45695</v>
      </c>
      <c r="C4248" t="s">
        <v>3256</v>
      </c>
      <c r="D4248" t="s">
        <v>21</v>
      </c>
      <c r="E4248" t="s">
        <v>49</v>
      </c>
      <c r="F4248" t="s">
        <v>50</v>
      </c>
      <c r="G4248" t="s">
        <v>24</v>
      </c>
      <c r="H4248" t="s">
        <v>51</v>
      </c>
      <c r="I4248" t="s">
        <v>76</v>
      </c>
      <c r="J4248" t="s">
        <v>45</v>
      </c>
      <c r="K4248">
        <v>3</v>
      </c>
      <c r="L4248">
        <v>85</v>
      </c>
      <c r="M4248">
        <v>0.15</v>
      </c>
      <c r="N4248">
        <v>216.75</v>
      </c>
      <c r="O4248">
        <v>60.75</v>
      </c>
      <c r="P4248" t="s">
        <v>111</v>
      </c>
      <c r="Q4248" t="s">
        <v>46</v>
      </c>
      <c r="R4248" t="s">
        <v>36</v>
      </c>
      <c r="S4248">
        <v>2.9</v>
      </c>
      <c r="T4248">
        <f>YEAR(tblOrders[[#This Row],[Order Date]])</f>
        <v>2025</v>
      </c>
      <c r="U4248" t="str">
        <f>TEXT(tblOrders[[#This Row],[Order Date]],"mmm-yyyy")</f>
        <v>Feb-2025</v>
      </c>
      <c r="V4248" s="4">
        <f>tblOrders[[#This Row],[Profit]]/tblOrders[[#This Row],[Sales Amount]]</f>
        <v>0.28027681660899656</v>
      </c>
      <c r="W4248" t="str">
        <f>VLOOKUP(tblOrders[[#This Row],[City]],CityRegion,2,0)</f>
        <v>South</v>
      </c>
      <c r="X4248" t="str">
        <f>VLOOKUP(tblOrders[[#This Row],[City]],lookups!A:C,3,0)</f>
        <v>Kerala</v>
      </c>
    </row>
    <row r="4249" spans="1:24" x14ac:dyDescent="0.25">
      <c r="A4249" t="s">
        <v>6374</v>
      </c>
      <c r="B4249" s="1">
        <v>45777</v>
      </c>
      <c r="C4249" t="s">
        <v>88</v>
      </c>
      <c r="D4249" t="s">
        <v>21</v>
      </c>
      <c r="E4249" t="s">
        <v>101</v>
      </c>
      <c r="F4249" t="s">
        <v>102</v>
      </c>
      <c r="G4249" t="s">
        <v>24</v>
      </c>
      <c r="H4249" t="s">
        <v>103</v>
      </c>
      <c r="I4249" t="s">
        <v>84</v>
      </c>
      <c r="J4249" t="s">
        <v>45</v>
      </c>
      <c r="K4249">
        <v>4</v>
      </c>
      <c r="L4249">
        <v>120</v>
      </c>
      <c r="M4249">
        <v>0.15</v>
      </c>
      <c r="N4249">
        <v>408</v>
      </c>
      <c r="O4249">
        <v>96</v>
      </c>
      <c r="P4249" t="s">
        <v>28</v>
      </c>
      <c r="Q4249" t="s">
        <v>86</v>
      </c>
      <c r="R4249" t="s">
        <v>30</v>
      </c>
      <c r="S4249">
        <v>2.6</v>
      </c>
      <c r="T4249">
        <f>YEAR(tblOrders[[#This Row],[Order Date]])</f>
        <v>2025</v>
      </c>
      <c r="U4249" t="str">
        <f>TEXT(tblOrders[[#This Row],[Order Date]],"mmm-yyyy")</f>
        <v>Apr-2025</v>
      </c>
      <c r="V4249" s="4">
        <f>tblOrders[[#This Row],[Profit]]/tblOrders[[#This Row],[Sales Amount]]</f>
        <v>0.23529411764705882</v>
      </c>
      <c r="W4249" t="str">
        <f>VLOOKUP(tblOrders[[#This Row],[City]],CityRegion,2,0)</f>
        <v>West</v>
      </c>
      <c r="X4249" t="str">
        <f>VLOOKUP(tblOrders[[#This Row],[City]],lookups!A:C,3,0)</f>
        <v>Maharashtra</v>
      </c>
    </row>
    <row r="4250" spans="1:24" x14ac:dyDescent="0.25">
      <c r="A4250" t="s">
        <v>6375</v>
      </c>
      <c r="B4250" s="1">
        <v>45747</v>
      </c>
      <c r="C4250" t="s">
        <v>5629</v>
      </c>
      <c r="D4250" t="s">
        <v>21</v>
      </c>
      <c r="E4250" t="s">
        <v>60</v>
      </c>
      <c r="F4250" t="s">
        <v>61</v>
      </c>
      <c r="G4250" t="s">
        <v>62</v>
      </c>
      <c r="H4250" t="s">
        <v>63</v>
      </c>
      <c r="I4250" t="s">
        <v>130</v>
      </c>
      <c r="J4250" t="s">
        <v>34</v>
      </c>
      <c r="K4250">
        <v>3</v>
      </c>
      <c r="L4250">
        <v>45</v>
      </c>
      <c r="M4250">
        <v>0.05</v>
      </c>
      <c r="N4250">
        <v>128.25</v>
      </c>
      <c r="O4250">
        <v>50.25</v>
      </c>
      <c r="P4250" t="s">
        <v>28</v>
      </c>
      <c r="Q4250" t="s">
        <v>86</v>
      </c>
      <c r="R4250" t="s">
        <v>36</v>
      </c>
      <c r="S4250">
        <v>4.4000000000000004</v>
      </c>
      <c r="T4250">
        <f>YEAR(tblOrders[[#This Row],[Order Date]])</f>
        <v>2025</v>
      </c>
      <c r="U4250" t="str">
        <f>TEXT(tblOrders[[#This Row],[Order Date]],"mmm-yyyy")</f>
        <v>Mar-2025</v>
      </c>
      <c r="V4250" s="4">
        <f>tblOrders[[#This Row],[Profit]]/tblOrders[[#This Row],[Sales Amount]]</f>
        <v>0.391812865497076</v>
      </c>
      <c r="W4250" t="str">
        <f>VLOOKUP(tblOrders[[#This Row],[City]],CityRegion,2,0)</f>
        <v>West</v>
      </c>
      <c r="X4250" t="str">
        <f>VLOOKUP(tblOrders[[#This Row],[City]],lookups!A:C,3,0)</f>
        <v>Maharashtra</v>
      </c>
    </row>
    <row r="4251" spans="1:24" x14ac:dyDescent="0.25">
      <c r="A4251" t="s">
        <v>6376</v>
      </c>
      <c r="B4251" s="1">
        <v>45870</v>
      </c>
      <c r="C4251" t="s">
        <v>5809</v>
      </c>
      <c r="D4251" t="s">
        <v>39</v>
      </c>
      <c r="E4251" t="s">
        <v>40</v>
      </c>
      <c r="F4251" t="s">
        <v>41</v>
      </c>
      <c r="G4251" t="s">
        <v>42</v>
      </c>
      <c r="H4251" t="s">
        <v>43</v>
      </c>
      <c r="I4251" t="s">
        <v>52</v>
      </c>
      <c r="J4251" t="s">
        <v>34</v>
      </c>
      <c r="K4251">
        <v>5</v>
      </c>
      <c r="L4251">
        <v>18</v>
      </c>
      <c r="M4251">
        <v>0.15</v>
      </c>
      <c r="N4251">
        <v>76.5</v>
      </c>
      <c r="O4251">
        <v>31.5</v>
      </c>
      <c r="P4251" t="s">
        <v>111</v>
      </c>
      <c r="Q4251" t="s">
        <v>29</v>
      </c>
      <c r="R4251" t="s">
        <v>30</v>
      </c>
      <c r="S4251">
        <v>2.9</v>
      </c>
      <c r="T4251">
        <f>YEAR(tblOrders[[#This Row],[Order Date]])</f>
        <v>2025</v>
      </c>
      <c r="U4251" t="str">
        <f>TEXT(tblOrders[[#This Row],[Order Date]],"mmm-yyyy")</f>
        <v>Aug-2025</v>
      </c>
      <c r="V4251" s="4">
        <f>tblOrders[[#This Row],[Profit]]/tblOrders[[#This Row],[Sales Amount]]</f>
        <v>0.41176470588235292</v>
      </c>
      <c r="W4251" t="str">
        <f>VLOOKUP(tblOrders[[#This Row],[City]],CityRegion,2,0)</f>
        <v>South</v>
      </c>
      <c r="X4251" t="str">
        <f>VLOOKUP(tblOrders[[#This Row],[City]],lookups!A:C,3,0)</f>
        <v>Kerala</v>
      </c>
    </row>
    <row r="4252" spans="1:24" x14ac:dyDescent="0.25">
      <c r="A4252" t="s">
        <v>6377</v>
      </c>
      <c r="B4252" s="1">
        <v>45832</v>
      </c>
      <c r="C4252" t="s">
        <v>6378</v>
      </c>
      <c r="D4252" t="s">
        <v>21</v>
      </c>
      <c r="E4252" t="s">
        <v>40</v>
      </c>
      <c r="F4252" t="s">
        <v>41</v>
      </c>
      <c r="G4252" t="s">
        <v>42</v>
      </c>
      <c r="H4252" t="s">
        <v>43</v>
      </c>
      <c r="I4252" t="s">
        <v>84</v>
      </c>
      <c r="J4252" t="s">
        <v>27</v>
      </c>
      <c r="K4252">
        <v>5</v>
      </c>
      <c r="L4252">
        <v>18</v>
      </c>
      <c r="M4252">
        <v>0.15</v>
      </c>
      <c r="N4252">
        <v>76.5</v>
      </c>
      <c r="O4252">
        <v>31.5</v>
      </c>
      <c r="P4252" t="s">
        <v>28</v>
      </c>
      <c r="Q4252" t="s">
        <v>29</v>
      </c>
      <c r="R4252" t="s">
        <v>36</v>
      </c>
      <c r="S4252">
        <v>3.5</v>
      </c>
      <c r="T4252">
        <f>YEAR(tblOrders[[#This Row],[Order Date]])</f>
        <v>2025</v>
      </c>
      <c r="U4252" t="str">
        <f>TEXT(tblOrders[[#This Row],[Order Date]],"mmm-yyyy")</f>
        <v>Jun-2025</v>
      </c>
      <c r="V4252" s="4">
        <f>tblOrders[[#This Row],[Profit]]/tblOrders[[#This Row],[Sales Amount]]</f>
        <v>0.41176470588235292</v>
      </c>
      <c r="W4252" t="str">
        <f>VLOOKUP(tblOrders[[#This Row],[City]],CityRegion,2,0)</f>
        <v>West</v>
      </c>
      <c r="X4252" t="str">
        <f>VLOOKUP(tblOrders[[#This Row],[City]],lookups!A:C,3,0)</f>
        <v>Maharashtra</v>
      </c>
    </row>
    <row r="4253" spans="1:24" x14ac:dyDescent="0.25">
      <c r="A4253" t="s">
        <v>6379</v>
      </c>
      <c r="B4253" s="1">
        <v>45942</v>
      </c>
      <c r="C4253" t="s">
        <v>1665</v>
      </c>
      <c r="D4253" t="s">
        <v>39</v>
      </c>
      <c r="E4253" t="s">
        <v>49</v>
      </c>
      <c r="F4253" t="s">
        <v>50</v>
      </c>
      <c r="G4253" t="s">
        <v>24</v>
      </c>
      <c r="H4253" t="s">
        <v>51</v>
      </c>
      <c r="I4253" t="s">
        <v>26</v>
      </c>
      <c r="J4253" t="s">
        <v>34</v>
      </c>
      <c r="K4253">
        <v>5</v>
      </c>
      <c r="L4253">
        <v>85</v>
      </c>
      <c r="M4253">
        <v>0.1</v>
      </c>
      <c r="N4253">
        <v>382.5</v>
      </c>
      <c r="O4253">
        <v>122.5</v>
      </c>
      <c r="P4253" t="s">
        <v>28</v>
      </c>
      <c r="Q4253" t="s">
        <v>86</v>
      </c>
      <c r="R4253" t="s">
        <v>36</v>
      </c>
      <c r="S4253">
        <v>4.5999999999999996</v>
      </c>
      <c r="T4253">
        <f>YEAR(tblOrders[[#This Row],[Order Date]])</f>
        <v>2025</v>
      </c>
      <c r="U4253" t="str">
        <f>TEXT(tblOrders[[#This Row],[Order Date]],"mmm-yyyy")</f>
        <v>Oct-2025</v>
      </c>
      <c r="V4253" s="4">
        <f>tblOrders[[#This Row],[Profit]]/tblOrders[[#This Row],[Sales Amount]]</f>
        <v>0.3202614379084967</v>
      </c>
      <c r="W4253" t="str">
        <f>VLOOKUP(tblOrders[[#This Row],[City]],CityRegion,2,0)</f>
        <v>South</v>
      </c>
      <c r="X4253" t="str">
        <f>VLOOKUP(tblOrders[[#This Row],[City]],lookups!A:C,3,0)</f>
        <v>Karnataka</v>
      </c>
    </row>
    <row r="4254" spans="1:24" x14ac:dyDescent="0.25">
      <c r="A4254" t="s">
        <v>6380</v>
      </c>
      <c r="B4254" s="1">
        <v>45930</v>
      </c>
      <c r="C4254" t="s">
        <v>1188</v>
      </c>
      <c r="D4254" t="s">
        <v>21</v>
      </c>
      <c r="E4254" t="s">
        <v>66</v>
      </c>
      <c r="F4254" t="s">
        <v>67</v>
      </c>
      <c r="G4254" t="s">
        <v>68</v>
      </c>
      <c r="H4254" t="s">
        <v>69</v>
      </c>
      <c r="I4254" t="s">
        <v>130</v>
      </c>
      <c r="J4254" t="s">
        <v>45</v>
      </c>
      <c r="K4254">
        <v>5</v>
      </c>
      <c r="L4254">
        <v>149</v>
      </c>
      <c r="M4254">
        <v>0</v>
      </c>
      <c r="N4254">
        <v>745</v>
      </c>
      <c r="O4254">
        <v>270</v>
      </c>
      <c r="P4254" t="s">
        <v>28</v>
      </c>
      <c r="Q4254" t="s">
        <v>35</v>
      </c>
      <c r="R4254" t="s">
        <v>36</v>
      </c>
      <c r="S4254">
        <v>4.0999999999999996</v>
      </c>
      <c r="T4254">
        <f>YEAR(tblOrders[[#This Row],[Order Date]])</f>
        <v>2025</v>
      </c>
      <c r="U4254" t="str">
        <f>TEXT(tblOrders[[#This Row],[Order Date]],"mmm-yyyy")</f>
        <v>Sep-2025</v>
      </c>
      <c r="V4254" s="4">
        <f>tblOrders[[#This Row],[Profit]]/tblOrders[[#This Row],[Sales Amount]]</f>
        <v>0.36241610738255031</v>
      </c>
      <c r="W4254" t="str">
        <f>VLOOKUP(tblOrders[[#This Row],[City]],CityRegion,2,0)</f>
        <v>West</v>
      </c>
      <c r="X4254" t="str">
        <f>VLOOKUP(tblOrders[[#This Row],[City]],lookups!A:C,3,0)</f>
        <v>Maharashtra</v>
      </c>
    </row>
    <row r="4255" spans="1:24" x14ac:dyDescent="0.25">
      <c r="A4255" t="s">
        <v>6381</v>
      </c>
      <c r="B4255" s="1">
        <v>45706</v>
      </c>
      <c r="C4255" t="s">
        <v>3200</v>
      </c>
      <c r="D4255" t="s">
        <v>39</v>
      </c>
      <c r="E4255" t="s">
        <v>101</v>
      </c>
      <c r="F4255" t="s">
        <v>102</v>
      </c>
      <c r="G4255" t="s">
        <v>24</v>
      </c>
      <c r="H4255" t="s">
        <v>103</v>
      </c>
      <c r="I4255" t="s">
        <v>44</v>
      </c>
      <c r="J4255" t="s">
        <v>45</v>
      </c>
      <c r="K4255">
        <v>4</v>
      </c>
      <c r="L4255">
        <v>120</v>
      </c>
      <c r="M4255">
        <v>0</v>
      </c>
      <c r="N4255">
        <v>480</v>
      </c>
      <c r="O4255">
        <v>168</v>
      </c>
      <c r="P4255" t="s">
        <v>111</v>
      </c>
      <c r="Q4255" t="s">
        <v>86</v>
      </c>
      <c r="R4255" t="s">
        <v>123</v>
      </c>
      <c r="S4255">
        <v>2.5</v>
      </c>
      <c r="T4255">
        <f>YEAR(tblOrders[[#This Row],[Order Date]])</f>
        <v>2025</v>
      </c>
      <c r="U4255" t="str">
        <f>TEXT(tblOrders[[#This Row],[Order Date]],"mmm-yyyy")</f>
        <v>Feb-2025</v>
      </c>
      <c r="V4255" s="4">
        <f>tblOrders[[#This Row],[Profit]]/tblOrders[[#This Row],[Sales Amount]]</f>
        <v>0.35</v>
      </c>
      <c r="W4255" t="str">
        <f>VLOOKUP(tblOrders[[#This Row],[City]],CityRegion,2,0)</f>
        <v>South</v>
      </c>
      <c r="X4255" t="str">
        <f>VLOOKUP(tblOrders[[#This Row],[City]],lookups!A:C,3,0)</f>
        <v>Kerala</v>
      </c>
    </row>
    <row r="4256" spans="1:24" x14ac:dyDescent="0.25">
      <c r="A4256" t="s">
        <v>6382</v>
      </c>
      <c r="B4256" s="1">
        <v>45930</v>
      </c>
      <c r="C4256" t="s">
        <v>723</v>
      </c>
      <c r="D4256" t="s">
        <v>21</v>
      </c>
      <c r="E4256" t="s">
        <v>40</v>
      </c>
      <c r="F4256" t="s">
        <v>41</v>
      </c>
      <c r="G4256" t="s">
        <v>42</v>
      </c>
      <c r="H4256" t="s">
        <v>43</v>
      </c>
      <c r="I4256" t="s">
        <v>44</v>
      </c>
      <c r="J4256" t="s">
        <v>34</v>
      </c>
      <c r="K4256">
        <v>5</v>
      </c>
      <c r="L4256">
        <v>18</v>
      </c>
      <c r="M4256">
        <v>0.2</v>
      </c>
      <c r="N4256">
        <v>72</v>
      </c>
      <c r="O4256">
        <v>27</v>
      </c>
      <c r="P4256" t="s">
        <v>28</v>
      </c>
      <c r="Q4256" t="s">
        <v>35</v>
      </c>
      <c r="R4256" t="s">
        <v>36</v>
      </c>
      <c r="S4256">
        <v>2.6</v>
      </c>
      <c r="T4256">
        <f>YEAR(tblOrders[[#This Row],[Order Date]])</f>
        <v>2025</v>
      </c>
      <c r="U4256" t="str">
        <f>TEXT(tblOrders[[#This Row],[Order Date]],"mmm-yyyy")</f>
        <v>Sep-2025</v>
      </c>
      <c r="V4256" s="4">
        <f>tblOrders[[#This Row],[Profit]]/tblOrders[[#This Row],[Sales Amount]]</f>
        <v>0.375</v>
      </c>
      <c r="W4256" t="str">
        <f>VLOOKUP(tblOrders[[#This Row],[City]],CityRegion,2,0)</f>
        <v>South</v>
      </c>
      <c r="X4256" t="str">
        <f>VLOOKUP(tblOrders[[#This Row],[City]],lookups!A:C,3,0)</f>
        <v>Kerala</v>
      </c>
    </row>
    <row r="4257" spans="1:24" x14ac:dyDescent="0.25">
      <c r="A4257" t="s">
        <v>6383</v>
      </c>
      <c r="B4257" s="1">
        <v>45949</v>
      </c>
      <c r="C4257" t="s">
        <v>1657</v>
      </c>
      <c r="D4257" t="s">
        <v>21</v>
      </c>
      <c r="E4257" t="s">
        <v>55</v>
      </c>
      <c r="F4257" t="s">
        <v>56</v>
      </c>
      <c r="G4257" t="s">
        <v>24</v>
      </c>
      <c r="H4257" t="s">
        <v>51</v>
      </c>
      <c r="I4257" t="s">
        <v>139</v>
      </c>
      <c r="J4257" t="s">
        <v>27</v>
      </c>
      <c r="K4257">
        <v>2</v>
      </c>
      <c r="L4257">
        <v>42</v>
      </c>
      <c r="M4257">
        <v>0</v>
      </c>
      <c r="N4257">
        <v>84</v>
      </c>
      <c r="O4257">
        <v>36</v>
      </c>
      <c r="P4257" t="s">
        <v>28</v>
      </c>
      <c r="Q4257" t="s">
        <v>35</v>
      </c>
      <c r="R4257" t="s">
        <v>36</v>
      </c>
      <c r="S4257">
        <v>4.4000000000000004</v>
      </c>
      <c r="T4257">
        <f>YEAR(tblOrders[[#This Row],[Order Date]])</f>
        <v>2025</v>
      </c>
      <c r="U4257" t="str">
        <f>TEXT(tblOrders[[#This Row],[Order Date]],"mmm-yyyy")</f>
        <v>Oct-2025</v>
      </c>
      <c r="V4257" s="4">
        <f>tblOrders[[#This Row],[Profit]]/tblOrders[[#This Row],[Sales Amount]]</f>
        <v>0.42857142857142855</v>
      </c>
      <c r="W4257" t="str">
        <f>VLOOKUP(tblOrders[[#This Row],[City]],CityRegion,2,0)</f>
        <v>South</v>
      </c>
      <c r="X4257" t="str">
        <f>VLOOKUP(tblOrders[[#This Row],[City]],lookups!A:C,3,0)</f>
        <v>Tamil Nadu</v>
      </c>
    </row>
    <row r="4258" spans="1:24" x14ac:dyDescent="0.25">
      <c r="A4258" t="s">
        <v>6384</v>
      </c>
      <c r="B4258" s="1">
        <v>45942</v>
      </c>
      <c r="C4258" t="s">
        <v>4467</v>
      </c>
      <c r="D4258" t="s">
        <v>21</v>
      </c>
      <c r="E4258" t="s">
        <v>108</v>
      </c>
      <c r="F4258" t="s">
        <v>109</v>
      </c>
      <c r="G4258" t="s">
        <v>62</v>
      </c>
      <c r="H4258" t="s">
        <v>110</v>
      </c>
      <c r="I4258" t="s">
        <v>70</v>
      </c>
      <c r="J4258" t="s">
        <v>45</v>
      </c>
      <c r="K4258">
        <v>4</v>
      </c>
      <c r="L4258">
        <v>110</v>
      </c>
      <c r="M4258">
        <v>0</v>
      </c>
      <c r="N4258">
        <v>440</v>
      </c>
      <c r="O4258">
        <v>168</v>
      </c>
      <c r="P4258" t="s">
        <v>28</v>
      </c>
      <c r="Q4258" t="s">
        <v>29</v>
      </c>
      <c r="R4258" t="s">
        <v>30</v>
      </c>
      <c r="S4258">
        <v>3.4</v>
      </c>
      <c r="T4258">
        <f>YEAR(tblOrders[[#This Row],[Order Date]])</f>
        <v>2025</v>
      </c>
      <c r="U4258" t="str">
        <f>TEXT(tblOrders[[#This Row],[Order Date]],"mmm-yyyy")</f>
        <v>Oct-2025</v>
      </c>
      <c r="V4258" s="4">
        <f>tblOrders[[#This Row],[Profit]]/tblOrders[[#This Row],[Sales Amount]]</f>
        <v>0.38181818181818183</v>
      </c>
      <c r="W4258" t="str">
        <f>VLOOKUP(tblOrders[[#This Row],[City]],CityRegion,2,0)</f>
        <v>South</v>
      </c>
      <c r="X4258" t="str">
        <f>VLOOKUP(tblOrders[[#This Row],[City]],lookups!A:C,3,0)</f>
        <v>Telengana</v>
      </c>
    </row>
    <row r="4259" spans="1:24" x14ac:dyDescent="0.25">
      <c r="A4259" t="s">
        <v>6385</v>
      </c>
      <c r="B4259" s="1">
        <v>45858</v>
      </c>
      <c r="C4259" t="s">
        <v>3322</v>
      </c>
      <c r="D4259" t="s">
        <v>21</v>
      </c>
      <c r="E4259" t="s">
        <v>49</v>
      </c>
      <c r="F4259" t="s">
        <v>50</v>
      </c>
      <c r="G4259" t="s">
        <v>24</v>
      </c>
      <c r="H4259" t="s">
        <v>51</v>
      </c>
      <c r="I4259" t="s">
        <v>33</v>
      </c>
      <c r="J4259" t="s">
        <v>34</v>
      </c>
      <c r="K4259">
        <v>5</v>
      </c>
      <c r="L4259">
        <v>85</v>
      </c>
      <c r="M4259">
        <v>0.2</v>
      </c>
      <c r="N4259">
        <v>340</v>
      </c>
      <c r="O4259">
        <v>80</v>
      </c>
      <c r="P4259" t="s">
        <v>28</v>
      </c>
      <c r="Q4259" t="s">
        <v>91</v>
      </c>
      <c r="R4259" t="s">
        <v>36</v>
      </c>
      <c r="S4259">
        <v>3.2</v>
      </c>
      <c r="T4259">
        <f>YEAR(tblOrders[[#This Row],[Order Date]])</f>
        <v>2025</v>
      </c>
      <c r="U4259" t="str">
        <f>TEXT(tblOrders[[#This Row],[Order Date]],"mmm-yyyy")</f>
        <v>Jul-2025</v>
      </c>
      <c r="V4259" s="4">
        <f>tblOrders[[#This Row],[Profit]]/tblOrders[[#This Row],[Sales Amount]]</f>
        <v>0.23529411764705882</v>
      </c>
      <c r="W4259" t="str">
        <f>VLOOKUP(tblOrders[[#This Row],[City]],CityRegion,2,0)</f>
        <v>North</v>
      </c>
      <c r="X4259" t="str">
        <f>VLOOKUP(tblOrders[[#This Row],[City]],lookups!A:C,3,0)</f>
        <v>Delhi</v>
      </c>
    </row>
    <row r="4260" spans="1:24" x14ac:dyDescent="0.25">
      <c r="A4260" t="s">
        <v>6386</v>
      </c>
      <c r="B4260" s="1">
        <v>45800</v>
      </c>
      <c r="C4260" t="s">
        <v>6387</v>
      </c>
      <c r="D4260" t="s">
        <v>21</v>
      </c>
      <c r="E4260" t="s">
        <v>66</v>
      </c>
      <c r="F4260" t="s">
        <v>67</v>
      </c>
      <c r="G4260" t="s">
        <v>68</v>
      </c>
      <c r="H4260" t="s">
        <v>69</v>
      </c>
      <c r="I4260" t="s">
        <v>26</v>
      </c>
      <c r="J4260" t="s">
        <v>45</v>
      </c>
      <c r="K4260">
        <v>5</v>
      </c>
      <c r="L4260">
        <v>149</v>
      </c>
      <c r="M4260">
        <v>0.05</v>
      </c>
      <c r="N4260">
        <v>707.75</v>
      </c>
      <c r="O4260">
        <v>232.75</v>
      </c>
      <c r="P4260" t="s">
        <v>28</v>
      </c>
      <c r="Q4260" t="s">
        <v>86</v>
      </c>
      <c r="R4260" t="s">
        <v>36</v>
      </c>
      <c r="S4260">
        <v>4.2</v>
      </c>
      <c r="T4260">
        <f>YEAR(tblOrders[[#This Row],[Order Date]])</f>
        <v>2025</v>
      </c>
      <c r="U4260" t="str">
        <f>TEXT(tblOrders[[#This Row],[Order Date]],"mmm-yyyy")</f>
        <v>May-2025</v>
      </c>
      <c r="V4260" s="4">
        <f>tblOrders[[#This Row],[Profit]]/tblOrders[[#This Row],[Sales Amount]]</f>
        <v>0.32885906040268459</v>
      </c>
      <c r="W4260" t="str">
        <f>VLOOKUP(tblOrders[[#This Row],[City]],CityRegion,2,0)</f>
        <v>South</v>
      </c>
      <c r="X4260" t="str">
        <f>VLOOKUP(tblOrders[[#This Row],[City]],lookups!A:C,3,0)</f>
        <v>Karnataka</v>
      </c>
    </row>
    <row r="4261" spans="1:24" x14ac:dyDescent="0.25">
      <c r="A4261" t="s">
        <v>6388</v>
      </c>
      <c r="B4261" s="1">
        <v>45673</v>
      </c>
      <c r="C4261" t="s">
        <v>2325</v>
      </c>
      <c r="D4261" t="s">
        <v>21</v>
      </c>
      <c r="E4261" t="s">
        <v>40</v>
      </c>
      <c r="F4261" t="s">
        <v>41</v>
      </c>
      <c r="G4261" t="s">
        <v>42</v>
      </c>
      <c r="H4261" t="s">
        <v>43</v>
      </c>
      <c r="I4261" t="s">
        <v>26</v>
      </c>
      <c r="J4261" t="s">
        <v>45</v>
      </c>
      <c r="K4261">
        <v>3</v>
      </c>
      <c r="L4261">
        <v>18</v>
      </c>
      <c r="M4261">
        <v>0.1</v>
      </c>
      <c r="N4261">
        <v>48.6</v>
      </c>
      <c r="O4261">
        <v>21.6</v>
      </c>
      <c r="P4261" t="s">
        <v>28</v>
      </c>
      <c r="Q4261" t="s">
        <v>35</v>
      </c>
      <c r="R4261" t="s">
        <v>36</v>
      </c>
      <c r="S4261">
        <v>3</v>
      </c>
      <c r="T4261">
        <f>YEAR(tblOrders[[#This Row],[Order Date]])</f>
        <v>2025</v>
      </c>
      <c r="U4261" t="str">
        <f>TEXT(tblOrders[[#This Row],[Order Date]],"mmm-yyyy")</f>
        <v>Jan-2025</v>
      </c>
      <c r="V4261" s="4">
        <f>tblOrders[[#This Row],[Profit]]/tblOrders[[#This Row],[Sales Amount]]</f>
        <v>0.44444444444444448</v>
      </c>
      <c r="W4261" t="str">
        <f>VLOOKUP(tblOrders[[#This Row],[City]],CityRegion,2,0)</f>
        <v>South</v>
      </c>
      <c r="X4261" t="str">
        <f>VLOOKUP(tblOrders[[#This Row],[City]],lookups!A:C,3,0)</f>
        <v>Karnataka</v>
      </c>
    </row>
    <row r="4262" spans="1:24" x14ac:dyDescent="0.25">
      <c r="A4262" t="s">
        <v>6389</v>
      </c>
      <c r="B4262" s="1">
        <v>45764</v>
      </c>
      <c r="C4262" t="s">
        <v>3361</v>
      </c>
      <c r="D4262" t="s">
        <v>21</v>
      </c>
      <c r="E4262" t="s">
        <v>108</v>
      </c>
      <c r="F4262" t="s">
        <v>109</v>
      </c>
      <c r="G4262" t="s">
        <v>62</v>
      </c>
      <c r="H4262" t="s">
        <v>110</v>
      </c>
      <c r="I4262" t="s">
        <v>33</v>
      </c>
      <c r="J4262" t="s">
        <v>27</v>
      </c>
      <c r="K4262">
        <v>1</v>
      </c>
      <c r="L4262">
        <v>110</v>
      </c>
      <c r="M4262">
        <v>0.15</v>
      </c>
      <c r="N4262">
        <v>93.5</v>
      </c>
      <c r="O4262">
        <v>25.5</v>
      </c>
      <c r="P4262" t="s">
        <v>28</v>
      </c>
      <c r="Q4262" t="s">
        <v>91</v>
      </c>
      <c r="R4262" t="s">
        <v>30</v>
      </c>
      <c r="S4262">
        <v>3.6</v>
      </c>
      <c r="T4262">
        <f>YEAR(tblOrders[[#This Row],[Order Date]])</f>
        <v>2025</v>
      </c>
      <c r="U4262" t="str">
        <f>TEXT(tblOrders[[#This Row],[Order Date]],"mmm-yyyy")</f>
        <v>Apr-2025</v>
      </c>
      <c r="V4262" s="4">
        <f>tblOrders[[#This Row],[Profit]]/tblOrders[[#This Row],[Sales Amount]]</f>
        <v>0.27272727272727271</v>
      </c>
      <c r="W4262" t="str">
        <f>VLOOKUP(tblOrders[[#This Row],[City]],CityRegion,2,0)</f>
        <v>North</v>
      </c>
      <c r="X4262" t="str">
        <f>VLOOKUP(tblOrders[[#This Row],[City]],lookups!A:C,3,0)</f>
        <v>Delhi</v>
      </c>
    </row>
    <row r="4263" spans="1:24" x14ac:dyDescent="0.25">
      <c r="A4263" t="s">
        <v>6390</v>
      </c>
      <c r="B4263" s="1">
        <v>45956</v>
      </c>
      <c r="C4263" t="s">
        <v>6391</v>
      </c>
      <c r="D4263" t="s">
        <v>39</v>
      </c>
      <c r="E4263" t="s">
        <v>40</v>
      </c>
      <c r="F4263" t="s">
        <v>41</v>
      </c>
      <c r="G4263" t="s">
        <v>42</v>
      </c>
      <c r="H4263" t="s">
        <v>43</v>
      </c>
      <c r="I4263" t="s">
        <v>70</v>
      </c>
      <c r="J4263" t="s">
        <v>27</v>
      </c>
      <c r="K4263">
        <v>5</v>
      </c>
      <c r="L4263">
        <v>18</v>
      </c>
      <c r="M4263">
        <v>0.1</v>
      </c>
      <c r="N4263">
        <v>81</v>
      </c>
      <c r="O4263">
        <v>36</v>
      </c>
      <c r="P4263" t="s">
        <v>28</v>
      </c>
      <c r="Q4263" t="s">
        <v>35</v>
      </c>
      <c r="R4263" t="s">
        <v>36</v>
      </c>
      <c r="S4263">
        <v>4.5999999999999996</v>
      </c>
      <c r="T4263">
        <f>YEAR(tblOrders[[#This Row],[Order Date]])</f>
        <v>2025</v>
      </c>
      <c r="U4263" t="str">
        <f>TEXT(tblOrders[[#This Row],[Order Date]],"mmm-yyyy")</f>
        <v>Oct-2025</v>
      </c>
      <c r="V4263" s="4">
        <f>tblOrders[[#This Row],[Profit]]/tblOrders[[#This Row],[Sales Amount]]</f>
        <v>0.44444444444444442</v>
      </c>
      <c r="W4263" t="str">
        <f>VLOOKUP(tblOrders[[#This Row],[City]],CityRegion,2,0)</f>
        <v>South</v>
      </c>
      <c r="X4263" t="str">
        <f>VLOOKUP(tblOrders[[#This Row],[City]],lookups!A:C,3,0)</f>
        <v>Telengana</v>
      </c>
    </row>
    <row r="4264" spans="1:24" x14ac:dyDescent="0.25">
      <c r="A4264" t="s">
        <v>6392</v>
      </c>
      <c r="B4264" s="1">
        <v>45868</v>
      </c>
      <c r="C4264" t="s">
        <v>1149</v>
      </c>
      <c r="D4264" t="s">
        <v>21</v>
      </c>
      <c r="E4264" t="s">
        <v>73</v>
      </c>
      <c r="F4264" t="s">
        <v>74</v>
      </c>
      <c r="G4264" t="s">
        <v>68</v>
      </c>
      <c r="H4264" t="s">
        <v>75</v>
      </c>
      <c r="I4264" t="s">
        <v>76</v>
      </c>
      <c r="J4264" t="s">
        <v>27</v>
      </c>
      <c r="K4264">
        <v>3</v>
      </c>
      <c r="L4264">
        <v>65</v>
      </c>
      <c r="M4264">
        <v>0.2</v>
      </c>
      <c r="N4264">
        <v>156</v>
      </c>
      <c r="O4264">
        <v>42</v>
      </c>
      <c r="P4264" t="s">
        <v>28</v>
      </c>
      <c r="Q4264" t="s">
        <v>35</v>
      </c>
      <c r="R4264" t="s">
        <v>36</v>
      </c>
      <c r="S4264">
        <v>3</v>
      </c>
      <c r="T4264">
        <f>YEAR(tblOrders[[#This Row],[Order Date]])</f>
        <v>2025</v>
      </c>
      <c r="U4264" t="str">
        <f>TEXT(tblOrders[[#This Row],[Order Date]],"mmm-yyyy")</f>
        <v>Jul-2025</v>
      </c>
      <c r="V4264" s="4">
        <f>tblOrders[[#This Row],[Profit]]/tblOrders[[#This Row],[Sales Amount]]</f>
        <v>0.26923076923076922</v>
      </c>
      <c r="W4264" t="str">
        <f>VLOOKUP(tblOrders[[#This Row],[City]],CityRegion,2,0)</f>
        <v>South</v>
      </c>
      <c r="X4264" t="str">
        <f>VLOOKUP(tblOrders[[#This Row],[City]],lookups!A:C,3,0)</f>
        <v>Kerala</v>
      </c>
    </row>
    <row r="4265" spans="1:24" x14ac:dyDescent="0.25">
      <c r="A4265" t="s">
        <v>6393</v>
      </c>
      <c r="B4265" s="1">
        <v>45671</v>
      </c>
      <c r="C4265" t="s">
        <v>6394</v>
      </c>
      <c r="D4265" t="s">
        <v>21</v>
      </c>
      <c r="E4265" t="s">
        <v>79</v>
      </c>
      <c r="F4265" t="s">
        <v>80</v>
      </c>
      <c r="G4265" t="s">
        <v>68</v>
      </c>
      <c r="H4265" t="s">
        <v>81</v>
      </c>
      <c r="I4265" t="s">
        <v>52</v>
      </c>
      <c r="J4265" t="s">
        <v>34</v>
      </c>
      <c r="K4265">
        <v>5</v>
      </c>
      <c r="L4265">
        <v>799</v>
      </c>
      <c r="M4265">
        <v>0.2</v>
      </c>
      <c r="N4265">
        <v>3196</v>
      </c>
      <c r="O4265">
        <v>96</v>
      </c>
      <c r="P4265" t="s">
        <v>28</v>
      </c>
      <c r="Q4265" t="s">
        <v>86</v>
      </c>
      <c r="R4265" t="s">
        <v>36</v>
      </c>
      <c r="S4265">
        <v>3</v>
      </c>
      <c r="T4265">
        <f>YEAR(tblOrders[[#This Row],[Order Date]])</f>
        <v>2025</v>
      </c>
      <c r="U4265" t="str">
        <f>TEXT(tblOrders[[#This Row],[Order Date]],"mmm-yyyy")</f>
        <v>Jan-2025</v>
      </c>
      <c r="V4265" s="4">
        <f>tblOrders[[#This Row],[Profit]]/tblOrders[[#This Row],[Sales Amount]]</f>
        <v>3.0037546933667083E-2</v>
      </c>
      <c r="W4265" t="str">
        <f>VLOOKUP(tblOrders[[#This Row],[City]],CityRegion,2,0)</f>
        <v>South</v>
      </c>
      <c r="X4265" t="str">
        <f>VLOOKUP(tblOrders[[#This Row],[City]],lookups!A:C,3,0)</f>
        <v>Kerala</v>
      </c>
    </row>
    <row r="4266" spans="1:24" x14ac:dyDescent="0.25">
      <c r="A4266" t="s">
        <v>6395</v>
      </c>
      <c r="B4266" s="1">
        <v>45848</v>
      </c>
      <c r="C4266" t="s">
        <v>2401</v>
      </c>
      <c r="D4266" t="s">
        <v>21</v>
      </c>
      <c r="E4266" t="s">
        <v>114</v>
      </c>
      <c r="F4266" t="s">
        <v>115</v>
      </c>
      <c r="G4266" t="s">
        <v>42</v>
      </c>
      <c r="H4266" t="s">
        <v>116</v>
      </c>
      <c r="I4266" t="s">
        <v>130</v>
      </c>
      <c r="J4266" t="s">
        <v>34</v>
      </c>
      <c r="K4266">
        <v>1</v>
      </c>
      <c r="L4266">
        <v>12</v>
      </c>
      <c r="M4266">
        <v>0.1</v>
      </c>
      <c r="N4266">
        <v>10.8</v>
      </c>
      <c r="O4266">
        <v>4.8</v>
      </c>
      <c r="P4266" t="s">
        <v>28</v>
      </c>
      <c r="Q4266" t="s">
        <v>86</v>
      </c>
      <c r="R4266" t="s">
        <v>36</v>
      </c>
      <c r="S4266">
        <v>3.9</v>
      </c>
      <c r="T4266">
        <f>YEAR(tblOrders[[#This Row],[Order Date]])</f>
        <v>2025</v>
      </c>
      <c r="U4266" t="str">
        <f>TEXT(tblOrders[[#This Row],[Order Date]],"mmm-yyyy")</f>
        <v>Jul-2025</v>
      </c>
      <c r="V4266" s="4">
        <f>tblOrders[[#This Row],[Profit]]/tblOrders[[#This Row],[Sales Amount]]</f>
        <v>0.44444444444444442</v>
      </c>
      <c r="W4266" t="str">
        <f>VLOOKUP(tblOrders[[#This Row],[City]],CityRegion,2,0)</f>
        <v>West</v>
      </c>
      <c r="X4266" t="str">
        <f>VLOOKUP(tblOrders[[#This Row],[City]],lookups!A:C,3,0)</f>
        <v>Maharashtra</v>
      </c>
    </row>
    <row r="4267" spans="1:24" x14ac:dyDescent="0.25">
      <c r="A4267" t="s">
        <v>6396</v>
      </c>
      <c r="B4267" s="1">
        <v>45983</v>
      </c>
      <c r="C4267" t="s">
        <v>2781</v>
      </c>
      <c r="D4267" t="s">
        <v>21</v>
      </c>
      <c r="E4267" t="s">
        <v>40</v>
      </c>
      <c r="F4267" t="s">
        <v>41</v>
      </c>
      <c r="G4267" t="s">
        <v>42</v>
      </c>
      <c r="H4267" t="s">
        <v>43</v>
      </c>
      <c r="I4267" t="s">
        <v>26</v>
      </c>
      <c r="J4267" t="s">
        <v>27</v>
      </c>
      <c r="K4267">
        <v>4</v>
      </c>
      <c r="L4267">
        <v>18</v>
      </c>
      <c r="M4267">
        <v>0.2</v>
      </c>
      <c r="N4267">
        <v>57.6</v>
      </c>
      <c r="O4267">
        <v>21.6</v>
      </c>
      <c r="P4267" t="s">
        <v>28</v>
      </c>
      <c r="Q4267" t="s">
        <v>29</v>
      </c>
      <c r="R4267" t="s">
        <v>36</v>
      </c>
      <c r="S4267">
        <v>3.1</v>
      </c>
      <c r="T4267">
        <f>YEAR(tblOrders[[#This Row],[Order Date]])</f>
        <v>2025</v>
      </c>
      <c r="U4267" t="str">
        <f>TEXT(tblOrders[[#This Row],[Order Date]],"mmm-yyyy")</f>
        <v>Nov-2025</v>
      </c>
      <c r="V4267" s="4">
        <f>tblOrders[[#This Row],[Profit]]/tblOrders[[#This Row],[Sales Amount]]</f>
        <v>0.375</v>
      </c>
      <c r="W4267" t="str">
        <f>VLOOKUP(tblOrders[[#This Row],[City]],CityRegion,2,0)</f>
        <v>South</v>
      </c>
      <c r="X4267" t="str">
        <f>VLOOKUP(tblOrders[[#This Row],[City]],lookups!A:C,3,0)</f>
        <v>Karnataka</v>
      </c>
    </row>
    <row r="4268" spans="1:24" x14ac:dyDescent="0.25">
      <c r="A4268" t="s">
        <v>6397</v>
      </c>
      <c r="B4268" s="1">
        <v>45973</v>
      </c>
      <c r="C4268" t="s">
        <v>1778</v>
      </c>
      <c r="D4268" t="s">
        <v>21</v>
      </c>
      <c r="E4268" t="s">
        <v>73</v>
      </c>
      <c r="F4268" t="s">
        <v>74</v>
      </c>
      <c r="G4268" t="s">
        <v>68</v>
      </c>
      <c r="H4268" t="s">
        <v>75</v>
      </c>
      <c r="I4268" t="s">
        <v>130</v>
      </c>
      <c r="J4268" t="s">
        <v>27</v>
      </c>
      <c r="K4268">
        <v>2</v>
      </c>
      <c r="L4268">
        <v>65</v>
      </c>
      <c r="M4268">
        <v>0.15</v>
      </c>
      <c r="N4268">
        <v>110.5</v>
      </c>
      <c r="O4268">
        <v>34.5</v>
      </c>
      <c r="P4268" t="s">
        <v>28</v>
      </c>
      <c r="Q4268" t="s">
        <v>29</v>
      </c>
      <c r="R4268" t="s">
        <v>36</v>
      </c>
      <c r="S4268">
        <v>3.4</v>
      </c>
      <c r="T4268">
        <f>YEAR(tblOrders[[#This Row],[Order Date]])</f>
        <v>2025</v>
      </c>
      <c r="U4268" t="str">
        <f>TEXT(tblOrders[[#This Row],[Order Date]],"mmm-yyyy")</f>
        <v>Nov-2025</v>
      </c>
      <c r="V4268" s="4">
        <f>tblOrders[[#This Row],[Profit]]/tblOrders[[#This Row],[Sales Amount]]</f>
        <v>0.31221719457013575</v>
      </c>
      <c r="W4268" t="str">
        <f>VLOOKUP(tblOrders[[#This Row],[City]],CityRegion,2,0)</f>
        <v>West</v>
      </c>
      <c r="X4268" t="str">
        <f>VLOOKUP(tblOrders[[#This Row],[City]],lookups!A:C,3,0)</f>
        <v>Maharashtra</v>
      </c>
    </row>
    <row r="4269" spans="1:24" x14ac:dyDescent="0.25">
      <c r="A4269" t="s">
        <v>6398</v>
      </c>
      <c r="B4269" s="1">
        <v>45960</v>
      </c>
      <c r="C4269" t="s">
        <v>2476</v>
      </c>
      <c r="D4269" t="s">
        <v>39</v>
      </c>
      <c r="E4269" t="s">
        <v>94</v>
      </c>
      <c r="F4269" t="s">
        <v>95</v>
      </c>
      <c r="G4269" t="s">
        <v>68</v>
      </c>
      <c r="H4269" t="s">
        <v>96</v>
      </c>
      <c r="I4269" t="s">
        <v>130</v>
      </c>
      <c r="J4269" t="s">
        <v>27</v>
      </c>
      <c r="K4269">
        <v>5</v>
      </c>
      <c r="L4269">
        <v>89</v>
      </c>
      <c r="M4269">
        <v>0.05</v>
      </c>
      <c r="N4269">
        <v>422.75</v>
      </c>
      <c r="O4269">
        <v>147.75</v>
      </c>
      <c r="P4269" t="s">
        <v>28</v>
      </c>
      <c r="Q4269" t="s">
        <v>91</v>
      </c>
      <c r="R4269" t="s">
        <v>30</v>
      </c>
      <c r="S4269">
        <v>3.8</v>
      </c>
      <c r="T4269">
        <f>YEAR(tblOrders[[#This Row],[Order Date]])</f>
        <v>2025</v>
      </c>
      <c r="U4269" t="str">
        <f>TEXT(tblOrders[[#This Row],[Order Date]],"mmm-yyyy")</f>
        <v>Oct-2025</v>
      </c>
      <c r="V4269" s="4">
        <f>tblOrders[[#This Row],[Profit]]/tblOrders[[#This Row],[Sales Amount]]</f>
        <v>0.34949733885274986</v>
      </c>
      <c r="W4269" t="str">
        <f>VLOOKUP(tblOrders[[#This Row],[City]],CityRegion,2,0)</f>
        <v>West</v>
      </c>
      <c r="X4269" t="str">
        <f>VLOOKUP(tblOrders[[#This Row],[City]],lookups!A:C,3,0)</f>
        <v>Maharashtra</v>
      </c>
    </row>
    <row r="4270" spans="1:24" x14ac:dyDescent="0.25">
      <c r="A4270" t="s">
        <v>6399</v>
      </c>
      <c r="B4270" s="1">
        <v>45712</v>
      </c>
      <c r="C4270" t="s">
        <v>707</v>
      </c>
      <c r="D4270" t="s">
        <v>21</v>
      </c>
      <c r="E4270" t="s">
        <v>114</v>
      </c>
      <c r="F4270" t="s">
        <v>115</v>
      </c>
      <c r="G4270" t="s">
        <v>42</v>
      </c>
      <c r="H4270" t="s">
        <v>116</v>
      </c>
      <c r="I4270" t="s">
        <v>84</v>
      </c>
      <c r="J4270" t="s">
        <v>27</v>
      </c>
      <c r="K4270">
        <v>3</v>
      </c>
      <c r="L4270">
        <v>12</v>
      </c>
      <c r="M4270">
        <v>0</v>
      </c>
      <c r="N4270">
        <v>36</v>
      </c>
      <c r="O4270">
        <v>18</v>
      </c>
      <c r="P4270" t="s">
        <v>28</v>
      </c>
      <c r="Q4270" t="s">
        <v>46</v>
      </c>
      <c r="R4270" t="s">
        <v>36</v>
      </c>
      <c r="S4270">
        <v>4.5</v>
      </c>
      <c r="T4270">
        <f>YEAR(tblOrders[[#This Row],[Order Date]])</f>
        <v>2025</v>
      </c>
      <c r="U4270" t="str">
        <f>TEXT(tblOrders[[#This Row],[Order Date]],"mmm-yyyy")</f>
        <v>Feb-2025</v>
      </c>
      <c r="V4270" s="4">
        <f>tblOrders[[#This Row],[Profit]]/tblOrders[[#This Row],[Sales Amount]]</f>
        <v>0.5</v>
      </c>
      <c r="W4270" t="str">
        <f>VLOOKUP(tblOrders[[#This Row],[City]],CityRegion,2,0)</f>
        <v>West</v>
      </c>
      <c r="X4270" t="str">
        <f>VLOOKUP(tblOrders[[#This Row],[City]],lookups!A:C,3,0)</f>
        <v>Maharashtra</v>
      </c>
    </row>
    <row r="4271" spans="1:24" x14ac:dyDescent="0.25">
      <c r="A4271" t="s">
        <v>6400</v>
      </c>
      <c r="B4271" s="1">
        <v>45907</v>
      </c>
      <c r="C4271" t="s">
        <v>6401</v>
      </c>
      <c r="D4271" t="s">
        <v>39</v>
      </c>
      <c r="E4271" t="s">
        <v>40</v>
      </c>
      <c r="F4271" t="s">
        <v>41</v>
      </c>
      <c r="G4271" t="s">
        <v>42</v>
      </c>
      <c r="H4271" t="s">
        <v>43</v>
      </c>
      <c r="I4271" t="s">
        <v>70</v>
      </c>
      <c r="J4271" t="s">
        <v>34</v>
      </c>
      <c r="K4271">
        <v>1</v>
      </c>
      <c r="L4271">
        <v>18</v>
      </c>
      <c r="M4271">
        <v>0</v>
      </c>
      <c r="N4271">
        <v>18</v>
      </c>
      <c r="O4271">
        <v>9</v>
      </c>
      <c r="P4271" t="s">
        <v>28</v>
      </c>
      <c r="Q4271" t="s">
        <v>86</v>
      </c>
      <c r="R4271" t="s">
        <v>36</v>
      </c>
      <c r="S4271">
        <v>2.7</v>
      </c>
      <c r="T4271">
        <f>YEAR(tblOrders[[#This Row],[Order Date]])</f>
        <v>2025</v>
      </c>
      <c r="U4271" t="str">
        <f>TEXT(tblOrders[[#This Row],[Order Date]],"mmm-yyyy")</f>
        <v>Sep-2025</v>
      </c>
      <c r="V4271" s="4">
        <f>tblOrders[[#This Row],[Profit]]/tblOrders[[#This Row],[Sales Amount]]</f>
        <v>0.5</v>
      </c>
      <c r="W4271" t="str">
        <f>VLOOKUP(tblOrders[[#This Row],[City]],CityRegion,2,0)</f>
        <v>South</v>
      </c>
      <c r="X4271" t="str">
        <f>VLOOKUP(tblOrders[[#This Row],[City]],lookups!A:C,3,0)</f>
        <v>Telengana</v>
      </c>
    </row>
    <row r="4272" spans="1:24" x14ac:dyDescent="0.25">
      <c r="A4272" t="s">
        <v>6402</v>
      </c>
      <c r="B4272" s="1">
        <v>45912</v>
      </c>
      <c r="C4272" t="s">
        <v>6017</v>
      </c>
      <c r="D4272" t="s">
        <v>21</v>
      </c>
      <c r="E4272" t="s">
        <v>55</v>
      </c>
      <c r="F4272" t="s">
        <v>56</v>
      </c>
      <c r="G4272" t="s">
        <v>24</v>
      </c>
      <c r="H4272" t="s">
        <v>51</v>
      </c>
      <c r="I4272" t="s">
        <v>76</v>
      </c>
      <c r="J4272" t="s">
        <v>34</v>
      </c>
      <c r="K4272">
        <v>2</v>
      </c>
      <c r="L4272">
        <v>42</v>
      </c>
      <c r="M4272">
        <v>0.1</v>
      </c>
      <c r="N4272">
        <v>75.599999999999994</v>
      </c>
      <c r="O4272">
        <v>27.6</v>
      </c>
      <c r="P4272" t="s">
        <v>28</v>
      </c>
      <c r="Q4272" t="s">
        <v>86</v>
      </c>
      <c r="R4272" t="s">
        <v>36</v>
      </c>
      <c r="S4272">
        <v>2.8</v>
      </c>
      <c r="T4272">
        <f>YEAR(tblOrders[[#This Row],[Order Date]])</f>
        <v>2025</v>
      </c>
      <c r="U4272" t="str">
        <f>TEXT(tblOrders[[#This Row],[Order Date]],"mmm-yyyy")</f>
        <v>Sep-2025</v>
      </c>
      <c r="V4272" s="4">
        <f>tblOrders[[#This Row],[Profit]]/tblOrders[[#This Row],[Sales Amount]]</f>
        <v>0.36507936507936511</v>
      </c>
      <c r="W4272" t="str">
        <f>VLOOKUP(tblOrders[[#This Row],[City]],CityRegion,2,0)</f>
        <v>South</v>
      </c>
      <c r="X4272" t="str">
        <f>VLOOKUP(tblOrders[[#This Row],[City]],lookups!A:C,3,0)</f>
        <v>Kerala</v>
      </c>
    </row>
    <row r="4273" spans="1:24" x14ac:dyDescent="0.25">
      <c r="A4273" t="s">
        <v>6403</v>
      </c>
      <c r="B4273" s="1">
        <v>45838</v>
      </c>
      <c r="C4273" t="s">
        <v>6404</v>
      </c>
      <c r="D4273" t="s">
        <v>21</v>
      </c>
      <c r="E4273" t="s">
        <v>40</v>
      </c>
      <c r="F4273" t="s">
        <v>41</v>
      </c>
      <c r="G4273" t="s">
        <v>42</v>
      </c>
      <c r="H4273" t="s">
        <v>43</v>
      </c>
      <c r="I4273" t="s">
        <v>26</v>
      </c>
      <c r="J4273" t="s">
        <v>34</v>
      </c>
      <c r="K4273">
        <v>3</v>
      </c>
      <c r="L4273">
        <v>18</v>
      </c>
      <c r="M4273">
        <v>0.05</v>
      </c>
      <c r="N4273">
        <v>51.3</v>
      </c>
      <c r="O4273">
        <v>24.3</v>
      </c>
      <c r="P4273" t="s">
        <v>28</v>
      </c>
      <c r="Q4273" t="s">
        <v>35</v>
      </c>
      <c r="R4273" t="s">
        <v>36</v>
      </c>
      <c r="S4273">
        <v>4.5</v>
      </c>
      <c r="T4273">
        <f>YEAR(tblOrders[[#This Row],[Order Date]])</f>
        <v>2025</v>
      </c>
      <c r="U4273" t="str">
        <f>TEXT(tblOrders[[#This Row],[Order Date]],"mmm-yyyy")</f>
        <v>Jun-2025</v>
      </c>
      <c r="V4273" s="4">
        <f>tblOrders[[#This Row],[Profit]]/tblOrders[[#This Row],[Sales Amount]]</f>
        <v>0.47368421052631582</v>
      </c>
      <c r="W4273" t="str">
        <f>VLOOKUP(tblOrders[[#This Row],[City]],CityRegion,2,0)</f>
        <v>South</v>
      </c>
      <c r="X4273" t="str">
        <f>VLOOKUP(tblOrders[[#This Row],[City]],lookups!A:C,3,0)</f>
        <v>Karnataka</v>
      </c>
    </row>
    <row r="4274" spans="1:24" x14ac:dyDescent="0.25">
      <c r="A4274" t="s">
        <v>6405</v>
      </c>
      <c r="B4274" s="1">
        <v>45725</v>
      </c>
      <c r="C4274" t="s">
        <v>2984</v>
      </c>
      <c r="D4274" t="s">
        <v>21</v>
      </c>
      <c r="E4274" t="s">
        <v>60</v>
      </c>
      <c r="F4274" t="s">
        <v>61</v>
      </c>
      <c r="G4274" t="s">
        <v>62</v>
      </c>
      <c r="H4274" t="s">
        <v>63</v>
      </c>
      <c r="I4274" t="s">
        <v>33</v>
      </c>
      <c r="J4274" t="s">
        <v>45</v>
      </c>
      <c r="K4274">
        <v>2</v>
      </c>
      <c r="L4274">
        <v>45</v>
      </c>
      <c r="M4274">
        <v>0.1</v>
      </c>
      <c r="N4274">
        <v>81</v>
      </c>
      <c r="O4274">
        <v>29</v>
      </c>
      <c r="P4274" t="s">
        <v>28</v>
      </c>
      <c r="Q4274" t="s">
        <v>91</v>
      </c>
      <c r="R4274" t="s">
        <v>36</v>
      </c>
      <c r="S4274">
        <v>3.1</v>
      </c>
      <c r="T4274">
        <f>YEAR(tblOrders[[#This Row],[Order Date]])</f>
        <v>2025</v>
      </c>
      <c r="U4274" t="str">
        <f>TEXT(tblOrders[[#This Row],[Order Date]],"mmm-yyyy")</f>
        <v>Mar-2025</v>
      </c>
      <c r="V4274" s="4">
        <f>tblOrders[[#This Row],[Profit]]/tblOrders[[#This Row],[Sales Amount]]</f>
        <v>0.35802469135802467</v>
      </c>
      <c r="W4274" t="str">
        <f>VLOOKUP(tblOrders[[#This Row],[City]],CityRegion,2,0)</f>
        <v>North</v>
      </c>
      <c r="X4274" t="str">
        <f>VLOOKUP(tblOrders[[#This Row],[City]],lookups!A:C,3,0)</f>
        <v>Delhi</v>
      </c>
    </row>
    <row r="4275" spans="1:24" x14ac:dyDescent="0.25">
      <c r="A4275" t="s">
        <v>6406</v>
      </c>
      <c r="B4275" s="1">
        <v>45753</v>
      </c>
      <c r="C4275" t="s">
        <v>6407</v>
      </c>
      <c r="D4275" t="s">
        <v>21</v>
      </c>
      <c r="E4275" t="s">
        <v>108</v>
      </c>
      <c r="F4275" t="s">
        <v>109</v>
      </c>
      <c r="G4275" t="s">
        <v>62</v>
      </c>
      <c r="H4275" t="s">
        <v>110</v>
      </c>
      <c r="I4275" t="s">
        <v>52</v>
      </c>
      <c r="J4275" t="s">
        <v>34</v>
      </c>
      <c r="K4275">
        <v>4</v>
      </c>
      <c r="L4275">
        <v>110</v>
      </c>
      <c r="M4275">
        <v>0</v>
      </c>
      <c r="N4275">
        <v>440</v>
      </c>
      <c r="O4275">
        <v>168</v>
      </c>
      <c r="P4275" t="s">
        <v>28</v>
      </c>
      <c r="Q4275" t="s">
        <v>46</v>
      </c>
      <c r="R4275" t="s">
        <v>123</v>
      </c>
      <c r="S4275">
        <v>3.7</v>
      </c>
      <c r="T4275">
        <f>YEAR(tblOrders[[#This Row],[Order Date]])</f>
        <v>2025</v>
      </c>
      <c r="U4275" t="str">
        <f>TEXT(tblOrders[[#This Row],[Order Date]],"mmm-yyyy")</f>
        <v>Apr-2025</v>
      </c>
      <c r="V4275" s="4">
        <f>tblOrders[[#This Row],[Profit]]/tblOrders[[#This Row],[Sales Amount]]</f>
        <v>0.38181818181818183</v>
      </c>
      <c r="W4275" t="str">
        <f>VLOOKUP(tblOrders[[#This Row],[City]],CityRegion,2,0)</f>
        <v>South</v>
      </c>
      <c r="X4275" t="str">
        <f>VLOOKUP(tblOrders[[#This Row],[City]],lookups!A:C,3,0)</f>
        <v>Kerala</v>
      </c>
    </row>
    <row r="4276" spans="1:24" x14ac:dyDescent="0.25">
      <c r="A4276" t="s">
        <v>6408</v>
      </c>
      <c r="B4276" s="1">
        <v>45755</v>
      </c>
      <c r="C4276" t="s">
        <v>3531</v>
      </c>
      <c r="D4276" t="s">
        <v>39</v>
      </c>
      <c r="E4276" t="s">
        <v>94</v>
      </c>
      <c r="F4276" t="s">
        <v>95</v>
      </c>
      <c r="G4276" t="s">
        <v>68</v>
      </c>
      <c r="H4276" t="s">
        <v>96</v>
      </c>
      <c r="I4276" t="s">
        <v>26</v>
      </c>
      <c r="J4276" t="s">
        <v>27</v>
      </c>
      <c r="K4276">
        <v>3</v>
      </c>
      <c r="L4276">
        <v>89</v>
      </c>
      <c r="M4276">
        <v>0</v>
      </c>
      <c r="N4276">
        <v>267</v>
      </c>
      <c r="O4276">
        <v>102</v>
      </c>
      <c r="P4276" t="s">
        <v>28</v>
      </c>
      <c r="Q4276" t="s">
        <v>91</v>
      </c>
      <c r="R4276" t="s">
        <v>30</v>
      </c>
      <c r="S4276">
        <v>3.4</v>
      </c>
      <c r="T4276">
        <f>YEAR(tblOrders[[#This Row],[Order Date]])</f>
        <v>2025</v>
      </c>
      <c r="U4276" t="str">
        <f>TEXT(tblOrders[[#This Row],[Order Date]],"mmm-yyyy")</f>
        <v>Apr-2025</v>
      </c>
      <c r="V4276" s="4">
        <f>tblOrders[[#This Row],[Profit]]/tblOrders[[#This Row],[Sales Amount]]</f>
        <v>0.38202247191011235</v>
      </c>
      <c r="W4276" t="str">
        <f>VLOOKUP(tblOrders[[#This Row],[City]],CityRegion,2,0)</f>
        <v>South</v>
      </c>
      <c r="X4276" t="str">
        <f>VLOOKUP(tblOrders[[#This Row],[City]],lookups!A:C,3,0)</f>
        <v>Karnataka</v>
      </c>
    </row>
    <row r="4277" spans="1:24" x14ac:dyDescent="0.25">
      <c r="A4277" t="s">
        <v>6409</v>
      </c>
      <c r="B4277" s="1">
        <v>45888</v>
      </c>
      <c r="C4277" t="s">
        <v>1764</v>
      </c>
      <c r="D4277" t="s">
        <v>39</v>
      </c>
      <c r="E4277" t="s">
        <v>114</v>
      </c>
      <c r="F4277" t="s">
        <v>115</v>
      </c>
      <c r="G4277" t="s">
        <v>42</v>
      </c>
      <c r="H4277" t="s">
        <v>116</v>
      </c>
      <c r="I4277" t="s">
        <v>139</v>
      </c>
      <c r="J4277" t="s">
        <v>34</v>
      </c>
      <c r="K4277">
        <v>2</v>
      </c>
      <c r="L4277">
        <v>12</v>
      </c>
      <c r="M4277">
        <v>0.05</v>
      </c>
      <c r="N4277">
        <v>22.8</v>
      </c>
      <c r="O4277">
        <v>10.8</v>
      </c>
      <c r="P4277" t="s">
        <v>28</v>
      </c>
      <c r="Q4277" t="s">
        <v>35</v>
      </c>
      <c r="R4277" t="s">
        <v>36</v>
      </c>
      <c r="S4277">
        <v>3.9</v>
      </c>
      <c r="T4277">
        <f>YEAR(tblOrders[[#This Row],[Order Date]])</f>
        <v>2025</v>
      </c>
      <c r="U4277" t="str">
        <f>TEXT(tblOrders[[#This Row],[Order Date]],"mmm-yyyy")</f>
        <v>Aug-2025</v>
      </c>
      <c r="V4277" s="4">
        <f>tblOrders[[#This Row],[Profit]]/tblOrders[[#This Row],[Sales Amount]]</f>
        <v>0.47368421052631582</v>
      </c>
      <c r="W4277" t="str">
        <f>VLOOKUP(tblOrders[[#This Row],[City]],CityRegion,2,0)</f>
        <v>South</v>
      </c>
      <c r="X4277" t="str">
        <f>VLOOKUP(tblOrders[[#This Row],[City]],lookups!A:C,3,0)</f>
        <v>Tamil Nadu</v>
      </c>
    </row>
    <row r="4278" spans="1:24" x14ac:dyDescent="0.25">
      <c r="A4278" t="s">
        <v>6410</v>
      </c>
      <c r="B4278" s="1">
        <v>46013</v>
      </c>
      <c r="C4278" t="s">
        <v>440</v>
      </c>
      <c r="D4278" t="s">
        <v>39</v>
      </c>
      <c r="E4278" t="s">
        <v>79</v>
      </c>
      <c r="F4278" t="s">
        <v>80</v>
      </c>
      <c r="G4278" t="s">
        <v>68</v>
      </c>
      <c r="H4278" t="s">
        <v>81</v>
      </c>
      <c r="I4278" t="s">
        <v>52</v>
      </c>
      <c r="J4278" t="s">
        <v>45</v>
      </c>
      <c r="K4278">
        <v>5</v>
      </c>
      <c r="L4278">
        <v>799</v>
      </c>
      <c r="M4278">
        <v>0.15</v>
      </c>
      <c r="N4278">
        <v>3395.75</v>
      </c>
      <c r="O4278">
        <v>295.75</v>
      </c>
      <c r="P4278" t="s">
        <v>148</v>
      </c>
      <c r="Q4278" t="s">
        <v>35</v>
      </c>
      <c r="R4278" t="s">
        <v>30</v>
      </c>
      <c r="S4278">
        <v>4.3</v>
      </c>
      <c r="T4278">
        <f>YEAR(tblOrders[[#This Row],[Order Date]])</f>
        <v>2025</v>
      </c>
      <c r="U4278" t="str">
        <f>TEXT(tblOrders[[#This Row],[Order Date]],"mmm-yyyy")</f>
        <v>Dec-2025</v>
      </c>
      <c r="V4278" s="4">
        <f>tblOrders[[#This Row],[Profit]]/tblOrders[[#This Row],[Sales Amount]]</f>
        <v>8.7094161819921967E-2</v>
      </c>
      <c r="W4278" t="str">
        <f>VLOOKUP(tblOrders[[#This Row],[City]],CityRegion,2,0)</f>
        <v>South</v>
      </c>
      <c r="X4278" t="str">
        <f>VLOOKUP(tblOrders[[#This Row],[City]],lookups!A:C,3,0)</f>
        <v>Kerala</v>
      </c>
    </row>
    <row r="4279" spans="1:24" x14ac:dyDescent="0.25">
      <c r="A4279" t="s">
        <v>6411</v>
      </c>
      <c r="B4279" s="1">
        <v>45659</v>
      </c>
      <c r="C4279" t="s">
        <v>1932</v>
      </c>
      <c r="D4279" t="s">
        <v>21</v>
      </c>
      <c r="E4279" t="s">
        <v>55</v>
      </c>
      <c r="F4279" t="s">
        <v>56</v>
      </c>
      <c r="G4279" t="s">
        <v>24</v>
      </c>
      <c r="H4279" t="s">
        <v>51</v>
      </c>
      <c r="I4279" t="s">
        <v>70</v>
      </c>
      <c r="J4279" t="s">
        <v>34</v>
      </c>
      <c r="K4279">
        <v>1</v>
      </c>
      <c r="L4279">
        <v>42</v>
      </c>
      <c r="M4279">
        <v>0</v>
      </c>
      <c r="N4279">
        <v>42</v>
      </c>
      <c r="O4279">
        <v>18</v>
      </c>
      <c r="P4279" t="s">
        <v>28</v>
      </c>
      <c r="Q4279" t="s">
        <v>35</v>
      </c>
      <c r="R4279" t="s">
        <v>36</v>
      </c>
      <c r="S4279">
        <v>3.4</v>
      </c>
      <c r="T4279">
        <f>YEAR(tblOrders[[#This Row],[Order Date]])</f>
        <v>2025</v>
      </c>
      <c r="U4279" t="str">
        <f>TEXT(tblOrders[[#This Row],[Order Date]],"mmm-yyyy")</f>
        <v>Jan-2025</v>
      </c>
      <c r="V4279" s="4">
        <f>tblOrders[[#This Row],[Profit]]/tblOrders[[#This Row],[Sales Amount]]</f>
        <v>0.42857142857142855</v>
      </c>
      <c r="W4279" t="str">
        <f>VLOOKUP(tblOrders[[#This Row],[City]],CityRegion,2,0)</f>
        <v>South</v>
      </c>
      <c r="X4279" t="str">
        <f>VLOOKUP(tblOrders[[#This Row],[City]],lookups!A:C,3,0)</f>
        <v>Telengana</v>
      </c>
    </row>
    <row r="4280" spans="1:24" x14ac:dyDescent="0.25">
      <c r="A4280" t="s">
        <v>6412</v>
      </c>
      <c r="B4280" s="1">
        <v>45875</v>
      </c>
      <c r="C4280" t="s">
        <v>3702</v>
      </c>
      <c r="D4280" t="s">
        <v>21</v>
      </c>
      <c r="E4280" t="s">
        <v>79</v>
      </c>
      <c r="F4280" t="s">
        <v>80</v>
      </c>
      <c r="G4280" t="s">
        <v>68</v>
      </c>
      <c r="H4280" t="s">
        <v>81</v>
      </c>
      <c r="I4280" t="s">
        <v>52</v>
      </c>
      <c r="J4280" t="s">
        <v>34</v>
      </c>
      <c r="K4280">
        <v>4</v>
      </c>
      <c r="L4280">
        <v>799</v>
      </c>
      <c r="M4280">
        <v>0.15</v>
      </c>
      <c r="N4280">
        <v>2716.6</v>
      </c>
      <c r="O4280">
        <v>236.6</v>
      </c>
      <c r="P4280" t="s">
        <v>28</v>
      </c>
      <c r="Q4280" t="s">
        <v>35</v>
      </c>
      <c r="R4280" t="s">
        <v>30</v>
      </c>
      <c r="S4280">
        <v>3.2</v>
      </c>
      <c r="T4280">
        <f>YEAR(tblOrders[[#This Row],[Order Date]])</f>
        <v>2025</v>
      </c>
      <c r="U4280" t="str">
        <f>TEXT(tblOrders[[#This Row],[Order Date]],"mmm-yyyy")</f>
        <v>Aug-2025</v>
      </c>
      <c r="V4280" s="4">
        <f>tblOrders[[#This Row],[Profit]]/tblOrders[[#This Row],[Sales Amount]]</f>
        <v>8.7094161819921967E-2</v>
      </c>
      <c r="W4280" t="str">
        <f>VLOOKUP(tblOrders[[#This Row],[City]],CityRegion,2,0)</f>
        <v>South</v>
      </c>
      <c r="X4280" t="str">
        <f>VLOOKUP(tblOrders[[#This Row],[City]],lookups!A:C,3,0)</f>
        <v>Kerala</v>
      </c>
    </row>
    <row r="4281" spans="1:24" x14ac:dyDescent="0.25">
      <c r="A4281" t="s">
        <v>6413</v>
      </c>
      <c r="B4281" s="1">
        <v>45885</v>
      </c>
      <c r="C4281" t="s">
        <v>6414</v>
      </c>
      <c r="D4281" t="s">
        <v>21</v>
      </c>
      <c r="E4281" t="s">
        <v>22</v>
      </c>
      <c r="F4281" t="s">
        <v>23</v>
      </c>
      <c r="G4281" t="s">
        <v>24</v>
      </c>
      <c r="H4281" t="s">
        <v>25</v>
      </c>
      <c r="I4281" t="s">
        <v>33</v>
      </c>
      <c r="J4281" t="s">
        <v>27</v>
      </c>
      <c r="K4281">
        <v>5</v>
      </c>
      <c r="L4281">
        <v>190</v>
      </c>
      <c r="M4281">
        <v>0.15</v>
      </c>
      <c r="N4281">
        <v>807.5</v>
      </c>
      <c r="O4281">
        <v>182.5</v>
      </c>
      <c r="P4281" t="s">
        <v>28</v>
      </c>
      <c r="Q4281" t="s">
        <v>35</v>
      </c>
      <c r="R4281" t="s">
        <v>36</v>
      </c>
      <c r="S4281">
        <v>2.9</v>
      </c>
      <c r="T4281">
        <f>YEAR(tblOrders[[#This Row],[Order Date]])</f>
        <v>2025</v>
      </c>
      <c r="U4281" t="str">
        <f>TEXT(tblOrders[[#This Row],[Order Date]],"mmm-yyyy")</f>
        <v>Aug-2025</v>
      </c>
      <c r="V4281" s="4">
        <f>tblOrders[[#This Row],[Profit]]/tblOrders[[#This Row],[Sales Amount]]</f>
        <v>0.2260061919504644</v>
      </c>
      <c r="W4281" t="str">
        <f>VLOOKUP(tblOrders[[#This Row],[City]],CityRegion,2,0)</f>
        <v>North</v>
      </c>
      <c r="X4281" t="str">
        <f>VLOOKUP(tblOrders[[#This Row],[City]],lookups!A:C,3,0)</f>
        <v>Delhi</v>
      </c>
    </row>
    <row r="4282" spans="1:24" x14ac:dyDescent="0.25">
      <c r="A4282" t="s">
        <v>6415</v>
      </c>
      <c r="B4282" s="1">
        <v>45746</v>
      </c>
      <c r="C4282" t="s">
        <v>1867</v>
      </c>
      <c r="D4282" t="s">
        <v>21</v>
      </c>
      <c r="E4282" t="s">
        <v>55</v>
      </c>
      <c r="F4282" t="s">
        <v>56</v>
      </c>
      <c r="G4282" t="s">
        <v>24</v>
      </c>
      <c r="H4282" t="s">
        <v>51</v>
      </c>
      <c r="I4282" t="s">
        <v>26</v>
      </c>
      <c r="J4282" t="s">
        <v>27</v>
      </c>
      <c r="K4282">
        <v>4</v>
      </c>
      <c r="L4282">
        <v>42</v>
      </c>
      <c r="M4282">
        <v>0</v>
      </c>
      <c r="N4282">
        <v>168</v>
      </c>
      <c r="O4282">
        <v>72</v>
      </c>
      <c r="P4282" t="s">
        <v>28</v>
      </c>
      <c r="Q4282" t="s">
        <v>35</v>
      </c>
      <c r="R4282" t="s">
        <v>30</v>
      </c>
      <c r="S4282">
        <v>4.5999999999999996</v>
      </c>
      <c r="T4282">
        <f>YEAR(tblOrders[[#This Row],[Order Date]])</f>
        <v>2025</v>
      </c>
      <c r="U4282" t="str">
        <f>TEXT(tblOrders[[#This Row],[Order Date]],"mmm-yyyy")</f>
        <v>Mar-2025</v>
      </c>
      <c r="V4282" s="4">
        <f>tblOrders[[#This Row],[Profit]]/tblOrders[[#This Row],[Sales Amount]]</f>
        <v>0.42857142857142855</v>
      </c>
      <c r="W4282" t="str">
        <f>VLOOKUP(tblOrders[[#This Row],[City]],CityRegion,2,0)</f>
        <v>South</v>
      </c>
      <c r="X4282" t="str">
        <f>VLOOKUP(tblOrders[[#This Row],[City]],lookups!A:C,3,0)</f>
        <v>Karnataka</v>
      </c>
    </row>
    <row r="4283" spans="1:24" x14ac:dyDescent="0.25">
      <c r="A4283" t="s">
        <v>6416</v>
      </c>
      <c r="B4283" s="1">
        <v>45932</v>
      </c>
      <c r="C4283" t="s">
        <v>311</v>
      </c>
      <c r="D4283" t="s">
        <v>39</v>
      </c>
      <c r="E4283" t="s">
        <v>108</v>
      </c>
      <c r="F4283" t="s">
        <v>109</v>
      </c>
      <c r="G4283" t="s">
        <v>62</v>
      </c>
      <c r="H4283" t="s">
        <v>110</v>
      </c>
      <c r="I4283" t="s">
        <v>130</v>
      </c>
      <c r="J4283" t="s">
        <v>34</v>
      </c>
      <c r="K4283">
        <v>5</v>
      </c>
      <c r="L4283">
        <v>110</v>
      </c>
      <c r="M4283">
        <v>0.2</v>
      </c>
      <c r="N4283">
        <v>440</v>
      </c>
      <c r="O4283">
        <v>100</v>
      </c>
      <c r="P4283" t="s">
        <v>28</v>
      </c>
      <c r="Q4283" t="s">
        <v>29</v>
      </c>
      <c r="R4283" t="s">
        <v>36</v>
      </c>
      <c r="S4283">
        <v>3.4</v>
      </c>
      <c r="T4283">
        <f>YEAR(tblOrders[[#This Row],[Order Date]])</f>
        <v>2025</v>
      </c>
      <c r="U4283" t="str">
        <f>TEXT(tblOrders[[#This Row],[Order Date]],"mmm-yyyy")</f>
        <v>Oct-2025</v>
      </c>
      <c r="V4283" s="4">
        <f>tblOrders[[#This Row],[Profit]]/tblOrders[[#This Row],[Sales Amount]]</f>
        <v>0.22727272727272727</v>
      </c>
      <c r="W4283" t="str">
        <f>VLOOKUP(tblOrders[[#This Row],[City]],CityRegion,2,0)</f>
        <v>West</v>
      </c>
      <c r="X4283" t="str">
        <f>VLOOKUP(tblOrders[[#This Row],[City]],lookups!A:C,3,0)</f>
        <v>Maharashtra</v>
      </c>
    </row>
    <row r="4284" spans="1:24" x14ac:dyDescent="0.25">
      <c r="A4284" t="s">
        <v>6417</v>
      </c>
      <c r="B4284" s="1">
        <v>45697</v>
      </c>
      <c r="C4284" t="s">
        <v>5318</v>
      </c>
      <c r="D4284" t="s">
        <v>21</v>
      </c>
      <c r="E4284" t="s">
        <v>40</v>
      </c>
      <c r="F4284" t="s">
        <v>41</v>
      </c>
      <c r="G4284" t="s">
        <v>42</v>
      </c>
      <c r="H4284" t="s">
        <v>43</v>
      </c>
      <c r="I4284" t="s">
        <v>130</v>
      </c>
      <c r="J4284" t="s">
        <v>34</v>
      </c>
      <c r="K4284">
        <v>1</v>
      </c>
      <c r="L4284">
        <v>18</v>
      </c>
      <c r="M4284">
        <v>0.2</v>
      </c>
      <c r="N4284">
        <v>14.4</v>
      </c>
      <c r="O4284">
        <v>5.4</v>
      </c>
      <c r="P4284" t="s">
        <v>28</v>
      </c>
      <c r="Q4284" t="s">
        <v>46</v>
      </c>
      <c r="R4284" t="s">
        <v>30</v>
      </c>
      <c r="S4284">
        <v>3.1</v>
      </c>
      <c r="T4284">
        <f>YEAR(tblOrders[[#This Row],[Order Date]])</f>
        <v>2025</v>
      </c>
      <c r="U4284" t="str">
        <f>TEXT(tblOrders[[#This Row],[Order Date]],"mmm-yyyy")</f>
        <v>Feb-2025</v>
      </c>
      <c r="V4284" s="4">
        <f>tblOrders[[#This Row],[Profit]]/tblOrders[[#This Row],[Sales Amount]]</f>
        <v>0.375</v>
      </c>
      <c r="W4284" t="str">
        <f>VLOOKUP(tblOrders[[#This Row],[City]],CityRegion,2,0)</f>
        <v>West</v>
      </c>
      <c r="X4284" t="str">
        <f>VLOOKUP(tblOrders[[#This Row],[City]],lookups!A:C,3,0)</f>
        <v>Maharashtra</v>
      </c>
    </row>
    <row r="4285" spans="1:24" x14ac:dyDescent="0.25">
      <c r="A4285" t="s">
        <v>6418</v>
      </c>
      <c r="B4285" s="1">
        <v>45868</v>
      </c>
      <c r="C4285" t="s">
        <v>584</v>
      </c>
      <c r="D4285" t="s">
        <v>39</v>
      </c>
      <c r="E4285" t="s">
        <v>22</v>
      </c>
      <c r="F4285" t="s">
        <v>23</v>
      </c>
      <c r="G4285" t="s">
        <v>24</v>
      </c>
      <c r="H4285" t="s">
        <v>25</v>
      </c>
      <c r="I4285" t="s">
        <v>139</v>
      </c>
      <c r="J4285" t="s">
        <v>45</v>
      </c>
      <c r="K4285">
        <v>2</v>
      </c>
      <c r="L4285">
        <v>190</v>
      </c>
      <c r="M4285">
        <v>0.2</v>
      </c>
      <c r="N4285">
        <v>304</v>
      </c>
      <c r="O4285">
        <v>54</v>
      </c>
      <c r="P4285" t="s">
        <v>28</v>
      </c>
      <c r="Q4285" t="s">
        <v>86</v>
      </c>
      <c r="R4285" t="s">
        <v>36</v>
      </c>
      <c r="S4285">
        <v>2.5</v>
      </c>
      <c r="T4285">
        <f>YEAR(tblOrders[[#This Row],[Order Date]])</f>
        <v>2025</v>
      </c>
      <c r="U4285" t="str">
        <f>TEXT(tblOrders[[#This Row],[Order Date]],"mmm-yyyy")</f>
        <v>Jul-2025</v>
      </c>
      <c r="V4285" s="4">
        <f>tblOrders[[#This Row],[Profit]]/tblOrders[[#This Row],[Sales Amount]]</f>
        <v>0.17763157894736842</v>
      </c>
      <c r="W4285" t="str">
        <f>VLOOKUP(tblOrders[[#This Row],[City]],CityRegion,2,0)</f>
        <v>South</v>
      </c>
      <c r="X4285" t="str">
        <f>VLOOKUP(tblOrders[[#This Row],[City]],lookups!A:C,3,0)</f>
        <v>Tamil Nadu</v>
      </c>
    </row>
    <row r="4286" spans="1:24" x14ac:dyDescent="0.25">
      <c r="A4286" t="s">
        <v>6419</v>
      </c>
      <c r="B4286" s="1">
        <v>45946</v>
      </c>
      <c r="C4286" t="s">
        <v>2499</v>
      </c>
      <c r="D4286" t="s">
        <v>21</v>
      </c>
      <c r="E4286" t="s">
        <v>55</v>
      </c>
      <c r="F4286" t="s">
        <v>56</v>
      </c>
      <c r="G4286" t="s">
        <v>24</v>
      </c>
      <c r="H4286" t="s">
        <v>51</v>
      </c>
      <c r="I4286" t="s">
        <v>84</v>
      </c>
      <c r="J4286" t="s">
        <v>27</v>
      </c>
      <c r="K4286">
        <v>1</v>
      </c>
      <c r="L4286">
        <v>42</v>
      </c>
      <c r="M4286">
        <v>0</v>
      </c>
      <c r="N4286">
        <v>42</v>
      </c>
      <c r="O4286">
        <v>18</v>
      </c>
      <c r="P4286" t="s">
        <v>28</v>
      </c>
      <c r="Q4286" t="s">
        <v>91</v>
      </c>
      <c r="R4286" t="s">
        <v>36</v>
      </c>
      <c r="S4286">
        <v>3.4</v>
      </c>
      <c r="T4286">
        <f>YEAR(tblOrders[[#This Row],[Order Date]])</f>
        <v>2025</v>
      </c>
      <c r="U4286" t="str">
        <f>TEXT(tblOrders[[#This Row],[Order Date]],"mmm-yyyy")</f>
        <v>Oct-2025</v>
      </c>
      <c r="V4286" s="4">
        <f>tblOrders[[#This Row],[Profit]]/tblOrders[[#This Row],[Sales Amount]]</f>
        <v>0.42857142857142855</v>
      </c>
      <c r="W4286" t="str">
        <f>VLOOKUP(tblOrders[[#This Row],[City]],CityRegion,2,0)</f>
        <v>West</v>
      </c>
      <c r="X4286" t="str">
        <f>VLOOKUP(tblOrders[[#This Row],[City]],lookups!A:C,3,0)</f>
        <v>Maharashtra</v>
      </c>
    </row>
    <row r="4287" spans="1:24" x14ac:dyDescent="0.25">
      <c r="A4287" t="s">
        <v>6420</v>
      </c>
      <c r="B4287" s="1">
        <v>45907</v>
      </c>
      <c r="C4287" t="s">
        <v>882</v>
      </c>
      <c r="D4287" t="s">
        <v>21</v>
      </c>
      <c r="E4287" t="s">
        <v>60</v>
      </c>
      <c r="F4287" t="s">
        <v>61</v>
      </c>
      <c r="G4287" t="s">
        <v>62</v>
      </c>
      <c r="H4287" t="s">
        <v>63</v>
      </c>
      <c r="I4287" t="s">
        <v>84</v>
      </c>
      <c r="J4287" t="s">
        <v>34</v>
      </c>
      <c r="K4287">
        <v>4</v>
      </c>
      <c r="L4287">
        <v>45</v>
      </c>
      <c r="M4287">
        <v>0.15</v>
      </c>
      <c r="N4287">
        <v>153</v>
      </c>
      <c r="O4287">
        <v>49</v>
      </c>
      <c r="P4287" t="s">
        <v>28</v>
      </c>
      <c r="Q4287" t="s">
        <v>86</v>
      </c>
      <c r="R4287" t="s">
        <v>30</v>
      </c>
      <c r="S4287">
        <v>3.9</v>
      </c>
      <c r="T4287">
        <f>YEAR(tblOrders[[#This Row],[Order Date]])</f>
        <v>2025</v>
      </c>
      <c r="U4287" t="str">
        <f>TEXT(tblOrders[[#This Row],[Order Date]],"mmm-yyyy")</f>
        <v>Sep-2025</v>
      </c>
      <c r="V4287" s="4">
        <f>tblOrders[[#This Row],[Profit]]/tblOrders[[#This Row],[Sales Amount]]</f>
        <v>0.3202614379084967</v>
      </c>
      <c r="W4287" t="str">
        <f>VLOOKUP(tblOrders[[#This Row],[City]],CityRegion,2,0)</f>
        <v>West</v>
      </c>
      <c r="X4287" t="str">
        <f>VLOOKUP(tblOrders[[#This Row],[City]],lookups!A:C,3,0)</f>
        <v>Maharashtra</v>
      </c>
    </row>
    <row r="4288" spans="1:24" x14ac:dyDescent="0.25">
      <c r="A4288" t="s">
        <v>6421</v>
      </c>
      <c r="B4288" s="1">
        <v>45940</v>
      </c>
      <c r="C4288" t="s">
        <v>1675</v>
      </c>
      <c r="D4288" t="s">
        <v>21</v>
      </c>
      <c r="E4288" t="s">
        <v>22</v>
      </c>
      <c r="F4288" t="s">
        <v>23</v>
      </c>
      <c r="G4288" t="s">
        <v>24</v>
      </c>
      <c r="H4288" t="s">
        <v>25</v>
      </c>
      <c r="I4288" t="s">
        <v>33</v>
      </c>
      <c r="J4288" t="s">
        <v>45</v>
      </c>
      <c r="K4288">
        <v>3</v>
      </c>
      <c r="L4288">
        <v>190</v>
      </c>
      <c r="M4288">
        <v>0.05</v>
      </c>
      <c r="N4288">
        <v>541.5</v>
      </c>
      <c r="O4288">
        <v>166.5</v>
      </c>
      <c r="P4288" t="s">
        <v>28</v>
      </c>
      <c r="Q4288" t="s">
        <v>46</v>
      </c>
      <c r="R4288" t="s">
        <v>36</v>
      </c>
      <c r="S4288">
        <v>3.1</v>
      </c>
      <c r="T4288">
        <f>YEAR(tblOrders[[#This Row],[Order Date]])</f>
        <v>2025</v>
      </c>
      <c r="U4288" t="str">
        <f>TEXT(tblOrders[[#This Row],[Order Date]],"mmm-yyyy")</f>
        <v>Oct-2025</v>
      </c>
      <c r="V4288" s="4">
        <f>tblOrders[[#This Row],[Profit]]/tblOrders[[#This Row],[Sales Amount]]</f>
        <v>0.30747922437673131</v>
      </c>
      <c r="W4288" t="str">
        <f>VLOOKUP(tblOrders[[#This Row],[City]],CityRegion,2,0)</f>
        <v>North</v>
      </c>
      <c r="X4288" t="str">
        <f>VLOOKUP(tblOrders[[#This Row],[City]],lookups!A:C,3,0)</f>
        <v>Delhi</v>
      </c>
    </row>
    <row r="4289" spans="1:24" x14ac:dyDescent="0.25">
      <c r="A4289" t="s">
        <v>6422</v>
      </c>
      <c r="B4289" s="1">
        <v>45954</v>
      </c>
      <c r="C4289" t="s">
        <v>2414</v>
      </c>
      <c r="D4289" t="s">
        <v>21</v>
      </c>
      <c r="E4289" t="s">
        <v>108</v>
      </c>
      <c r="F4289" t="s">
        <v>109</v>
      </c>
      <c r="G4289" t="s">
        <v>62</v>
      </c>
      <c r="H4289" t="s">
        <v>110</v>
      </c>
      <c r="I4289" t="s">
        <v>76</v>
      </c>
      <c r="J4289" t="s">
        <v>27</v>
      </c>
      <c r="K4289">
        <v>2</v>
      </c>
      <c r="L4289">
        <v>110</v>
      </c>
      <c r="M4289">
        <v>0.15</v>
      </c>
      <c r="N4289">
        <v>187</v>
      </c>
      <c r="O4289">
        <v>51</v>
      </c>
      <c r="P4289" t="s">
        <v>28</v>
      </c>
      <c r="Q4289" t="s">
        <v>46</v>
      </c>
      <c r="R4289" t="s">
        <v>36</v>
      </c>
      <c r="S4289">
        <v>3.5</v>
      </c>
      <c r="T4289">
        <f>YEAR(tblOrders[[#This Row],[Order Date]])</f>
        <v>2025</v>
      </c>
      <c r="U4289" t="str">
        <f>TEXT(tblOrders[[#This Row],[Order Date]],"mmm-yyyy")</f>
        <v>Oct-2025</v>
      </c>
      <c r="V4289" s="4">
        <f>tblOrders[[#This Row],[Profit]]/tblOrders[[#This Row],[Sales Amount]]</f>
        <v>0.27272727272727271</v>
      </c>
      <c r="W4289" t="str">
        <f>VLOOKUP(tblOrders[[#This Row],[City]],CityRegion,2,0)</f>
        <v>South</v>
      </c>
      <c r="X4289" t="str">
        <f>VLOOKUP(tblOrders[[#This Row],[City]],lookups!A:C,3,0)</f>
        <v>Kerala</v>
      </c>
    </row>
    <row r="4290" spans="1:24" x14ac:dyDescent="0.25">
      <c r="A4290" t="s">
        <v>6423</v>
      </c>
      <c r="B4290" s="1">
        <v>45719</v>
      </c>
      <c r="C4290" t="s">
        <v>2206</v>
      </c>
      <c r="D4290" t="s">
        <v>21</v>
      </c>
      <c r="E4290" t="s">
        <v>108</v>
      </c>
      <c r="F4290" t="s">
        <v>109</v>
      </c>
      <c r="G4290" t="s">
        <v>62</v>
      </c>
      <c r="H4290" t="s">
        <v>110</v>
      </c>
      <c r="I4290" t="s">
        <v>76</v>
      </c>
      <c r="J4290" t="s">
        <v>27</v>
      </c>
      <c r="K4290">
        <v>3</v>
      </c>
      <c r="L4290">
        <v>110</v>
      </c>
      <c r="M4290">
        <v>0.2</v>
      </c>
      <c r="N4290">
        <v>264</v>
      </c>
      <c r="O4290">
        <v>60</v>
      </c>
      <c r="P4290" t="s">
        <v>85</v>
      </c>
      <c r="Q4290" t="s">
        <v>86</v>
      </c>
      <c r="R4290" t="s">
        <v>36</v>
      </c>
      <c r="S4290">
        <v>4.2</v>
      </c>
      <c r="T4290">
        <f>YEAR(tblOrders[[#This Row],[Order Date]])</f>
        <v>2025</v>
      </c>
      <c r="U4290" t="str">
        <f>TEXT(tblOrders[[#This Row],[Order Date]],"mmm-yyyy")</f>
        <v>Mar-2025</v>
      </c>
      <c r="V4290" s="4">
        <f>tblOrders[[#This Row],[Profit]]/tblOrders[[#This Row],[Sales Amount]]</f>
        <v>0.22727272727272727</v>
      </c>
      <c r="W4290" t="str">
        <f>VLOOKUP(tblOrders[[#This Row],[City]],CityRegion,2,0)</f>
        <v>South</v>
      </c>
      <c r="X4290" t="str">
        <f>VLOOKUP(tblOrders[[#This Row],[City]],lookups!A:C,3,0)</f>
        <v>Kerala</v>
      </c>
    </row>
    <row r="4291" spans="1:24" x14ac:dyDescent="0.25">
      <c r="A4291" t="s">
        <v>6424</v>
      </c>
      <c r="B4291" s="1">
        <v>45936</v>
      </c>
      <c r="C4291" t="s">
        <v>3358</v>
      </c>
      <c r="D4291" t="s">
        <v>21</v>
      </c>
      <c r="E4291" t="s">
        <v>60</v>
      </c>
      <c r="F4291" t="s">
        <v>61</v>
      </c>
      <c r="G4291" t="s">
        <v>62</v>
      </c>
      <c r="H4291" t="s">
        <v>63</v>
      </c>
      <c r="I4291" t="s">
        <v>130</v>
      </c>
      <c r="J4291" t="s">
        <v>27</v>
      </c>
      <c r="K4291">
        <v>3</v>
      </c>
      <c r="L4291">
        <v>45</v>
      </c>
      <c r="M4291">
        <v>0.2</v>
      </c>
      <c r="N4291">
        <v>108</v>
      </c>
      <c r="O4291">
        <v>30</v>
      </c>
      <c r="P4291" t="s">
        <v>28</v>
      </c>
      <c r="Q4291" t="s">
        <v>46</v>
      </c>
      <c r="R4291" t="s">
        <v>36</v>
      </c>
      <c r="S4291">
        <v>4.5</v>
      </c>
      <c r="T4291">
        <f>YEAR(tblOrders[[#This Row],[Order Date]])</f>
        <v>2025</v>
      </c>
      <c r="U4291" t="str">
        <f>TEXT(tblOrders[[#This Row],[Order Date]],"mmm-yyyy")</f>
        <v>Oct-2025</v>
      </c>
      <c r="V4291" s="4">
        <f>tblOrders[[#This Row],[Profit]]/tblOrders[[#This Row],[Sales Amount]]</f>
        <v>0.27777777777777779</v>
      </c>
      <c r="W4291" t="str">
        <f>VLOOKUP(tblOrders[[#This Row],[City]],CityRegion,2,0)</f>
        <v>West</v>
      </c>
      <c r="X4291" t="str">
        <f>VLOOKUP(tblOrders[[#This Row],[City]],lookups!A:C,3,0)</f>
        <v>Maharashtra</v>
      </c>
    </row>
    <row r="4292" spans="1:24" x14ac:dyDescent="0.25">
      <c r="A4292" t="s">
        <v>6425</v>
      </c>
      <c r="B4292" s="1">
        <v>45926</v>
      </c>
      <c r="C4292" t="s">
        <v>1657</v>
      </c>
      <c r="D4292" t="s">
        <v>21</v>
      </c>
      <c r="E4292" t="s">
        <v>73</v>
      </c>
      <c r="F4292" t="s">
        <v>74</v>
      </c>
      <c r="G4292" t="s">
        <v>68</v>
      </c>
      <c r="H4292" t="s">
        <v>75</v>
      </c>
      <c r="I4292" t="s">
        <v>76</v>
      </c>
      <c r="J4292" t="s">
        <v>45</v>
      </c>
      <c r="K4292">
        <v>4</v>
      </c>
      <c r="L4292">
        <v>65</v>
      </c>
      <c r="M4292">
        <v>0.1</v>
      </c>
      <c r="N4292">
        <v>234</v>
      </c>
      <c r="O4292">
        <v>82</v>
      </c>
      <c r="P4292" t="s">
        <v>28</v>
      </c>
      <c r="Q4292" t="s">
        <v>46</v>
      </c>
      <c r="R4292" t="s">
        <v>30</v>
      </c>
      <c r="S4292">
        <v>4.4000000000000004</v>
      </c>
      <c r="T4292">
        <f>YEAR(tblOrders[[#This Row],[Order Date]])</f>
        <v>2025</v>
      </c>
      <c r="U4292" t="str">
        <f>TEXT(tblOrders[[#This Row],[Order Date]],"mmm-yyyy")</f>
        <v>Sep-2025</v>
      </c>
      <c r="V4292" s="4">
        <f>tblOrders[[#This Row],[Profit]]/tblOrders[[#This Row],[Sales Amount]]</f>
        <v>0.3504273504273504</v>
      </c>
      <c r="W4292" t="str">
        <f>VLOOKUP(tblOrders[[#This Row],[City]],CityRegion,2,0)</f>
        <v>South</v>
      </c>
      <c r="X4292" t="str">
        <f>VLOOKUP(tblOrders[[#This Row],[City]],lookups!A:C,3,0)</f>
        <v>Kerala</v>
      </c>
    </row>
    <row r="4293" spans="1:24" x14ac:dyDescent="0.25">
      <c r="A4293" t="s">
        <v>6426</v>
      </c>
      <c r="B4293" s="1">
        <v>45737</v>
      </c>
      <c r="C4293" t="s">
        <v>4603</v>
      </c>
      <c r="D4293" t="s">
        <v>21</v>
      </c>
      <c r="E4293" t="s">
        <v>94</v>
      </c>
      <c r="F4293" t="s">
        <v>95</v>
      </c>
      <c r="G4293" t="s">
        <v>68</v>
      </c>
      <c r="H4293" t="s">
        <v>96</v>
      </c>
      <c r="I4293" t="s">
        <v>33</v>
      </c>
      <c r="J4293" t="s">
        <v>34</v>
      </c>
      <c r="K4293">
        <v>4</v>
      </c>
      <c r="L4293">
        <v>89</v>
      </c>
      <c r="M4293">
        <v>0.1</v>
      </c>
      <c r="N4293">
        <v>320.39999999999998</v>
      </c>
      <c r="O4293">
        <v>100.4</v>
      </c>
      <c r="P4293" t="s">
        <v>28</v>
      </c>
      <c r="Q4293" t="s">
        <v>86</v>
      </c>
      <c r="R4293" t="s">
        <v>30</v>
      </c>
      <c r="S4293">
        <v>2.9</v>
      </c>
      <c r="T4293">
        <f>YEAR(tblOrders[[#This Row],[Order Date]])</f>
        <v>2025</v>
      </c>
      <c r="U4293" t="str">
        <f>TEXT(tblOrders[[#This Row],[Order Date]],"mmm-yyyy")</f>
        <v>Mar-2025</v>
      </c>
      <c r="V4293" s="4">
        <f>tblOrders[[#This Row],[Profit]]/tblOrders[[#This Row],[Sales Amount]]</f>
        <v>0.31335830212234711</v>
      </c>
      <c r="W4293" t="str">
        <f>VLOOKUP(tblOrders[[#This Row],[City]],CityRegion,2,0)</f>
        <v>North</v>
      </c>
      <c r="X4293" t="str">
        <f>VLOOKUP(tblOrders[[#This Row],[City]],lookups!A:C,3,0)</f>
        <v>Delhi</v>
      </c>
    </row>
    <row r="4294" spans="1:24" x14ac:dyDescent="0.25">
      <c r="A4294" t="s">
        <v>6427</v>
      </c>
      <c r="B4294" s="1">
        <v>45684</v>
      </c>
      <c r="C4294" t="s">
        <v>6428</v>
      </c>
      <c r="D4294" t="s">
        <v>39</v>
      </c>
      <c r="E4294" t="s">
        <v>40</v>
      </c>
      <c r="F4294" t="s">
        <v>41</v>
      </c>
      <c r="G4294" t="s">
        <v>42</v>
      </c>
      <c r="H4294" t="s">
        <v>43</v>
      </c>
      <c r="I4294" t="s">
        <v>130</v>
      </c>
      <c r="J4294" t="s">
        <v>27</v>
      </c>
      <c r="K4294">
        <v>3</v>
      </c>
      <c r="L4294">
        <v>18</v>
      </c>
      <c r="M4294">
        <v>0.15</v>
      </c>
      <c r="N4294">
        <v>45.9</v>
      </c>
      <c r="O4294">
        <v>18.899999999999999</v>
      </c>
      <c r="P4294" t="s">
        <v>28</v>
      </c>
      <c r="Q4294" t="s">
        <v>35</v>
      </c>
      <c r="R4294" t="s">
        <v>36</v>
      </c>
      <c r="S4294">
        <v>4.9000000000000004</v>
      </c>
      <c r="T4294">
        <f>YEAR(tblOrders[[#This Row],[Order Date]])</f>
        <v>2025</v>
      </c>
      <c r="U4294" t="str">
        <f>TEXT(tblOrders[[#This Row],[Order Date]],"mmm-yyyy")</f>
        <v>Jan-2025</v>
      </c>
      <c r="V4294" s="4">
        <f>tblOrders[[#This Row],[Profit]]/tblOrders[[#This Row],[Sales Amount]]</f>
        <v>0.41176470588235292</v>
      </c>
      <c r="W4294" t="str">
        <f>VLOOKUP(tblOrders[[#This Row],[City]],CityRegion,2,0)</f>
        <v>West</v>
      </c>
      <c r="X4294" t="str">
        <f>VLOOKUP(tblOrders[[#This Row],[City]],lookups!A:C,3,0)</f>
        <v>Maharashtra</v>
      </c>
    </row>
    <row r="4295" spans="1:24" x14ac:dyDescent="0.25">
      <c r="A4295" t="s">
        <v>6429</v>
      </c>
      <c r="B4295" s="1">
        <v>45922</v>
      </c>
      <c r="C4295" t="s">
        <v>6430</v>
      </c>
      <c r="D4295" t="s">
        <v>21</v>
      </c>
      <c r="E4295" t="s">
        <v>114</v>
      </c>
      <c r="F4295" t="s">
        <v>115</v>
      </c>
      <c r="G4295" t="s">
        <v>42</v>
      </c>
      <c r="H4295" t="s">
        <v>116</v>
      </c>
      <c r="I4295" t="s">
        <v>26</v>
      </c>
      <c r="J4295" t="s">
        <v>34</v>
      </c>
      <c r="K4295">
        <v>1</v>
      </c>
      <c r="L4295">
        <v>12</v>
      </c>
      <c r="M4295">
        <v>0.15</v>
      </c>
      <c r="N4295">
        <v>10.199999999999999</v>
      </c>
      <c r="O4295">
        <v>4.2</v>
      </c>
      <c r="P4295" t="s">
        <v>28</v>
      </c>
      <c r="Q4295" t="s">
        <v>91</v>
      </c>
      <c r="R4295" t="s">
        <v>36</v>
      </c>
      <c r="S4295">
        <v>2.5</v>
      </c>
      <c r="T4295">
        <f>YEAR(tblOrders[[#This Row],[Order Date]])</f>
        <v>2025</v>
      </c>
      <c r="U4295" t="str">
        <f>TEXT(tblOrders[[#This Row],[Order Date]],"mmm-yyyy")</f>
        <v>Sep-2025</v>
      </c>
      <c r="V4295" s="4">
        <f>tblOrders[[#This Row],[Profit]]/tblOrders[[#This Row],[Sales Amount]]</f>
        <v>0.41176470588235298</v>
      </c>
      <c r="W4295" t="str">
        <f>VLOOKUP(tblOrders[[#This Row],[City]],CityRegion,2,0)</f>
        <v>South</v>
      </c>
      <c r="X4295" t="str">
        <f>VLOOKUP(tblOrders[[#This Row],[City]],lookups!A:C,3,0)</f>
        <v>Karnataka</v>
      </c>
    </row>
    <row r="4296" spans="1:24" x14ac:dyDescent="0.25">
      <c r="A4296" t="s">
        <v>6431</v>
      </c>
      <c r="B4296" s="1">
        <v>45863</v>
      </c>
      <c r="C4296" t="s">
        <v>5821</v>
      </c>
      <c r="D4296" t="s">
        <v>21</v>
      </c>
      <c r="E4296" t="s">
        <v>79</v>
      </c>
      <c r="F4296" t="s">
        <v>80</v>
      </c>
      <c r="G4296" t="s">
        <v>68</v>
      </c>
      <c r="H4296" t="s">
        <v>81</v>
      </c>
      <c r="I4296" t="s">
        <v>84</v>
      </c>
      <c r="J4296" t="s">
        <v>27</v>
      </c>
      <c r="K4296">
        <v>3</v>
      </c>
      <c r="L4296">
        <v>799</v>
      </c>
      <c r="M4296">
        <v>0</v>
      </c>
      <c r="N4296">
        <v>2397</v>
      </c>
      <c r="O4296">
        <v>537</v>
      </c>
      <c r="P4296" t="s">
        <v>148</v>
      </c>
      <c r="Q4296" t="s">
        <v>35</v>
      </c>
      <c r="R4296" t="s">
        <v>36</v>
      </c>
      <c r="S4296">
        <v>3.3</v>
      </c>
      <c r="T4296">
        <f>YEAR(tblOrders[[#This Row],[Order Date]])</f>
        <v>2025</v>
      </c>
      <c r="U4296" t="str">
        <f>TEXT(tblOrders[[#This Row],[Order Date]],"mmm-yyyy")</f>
        <v>Jul-2025</v>
      </c>
      <c r="V4296" s="4">
        <f>tblOrders[[#This Row],[Profit]]/tblOrders[[#This Row],[Sales Amount]]</f>
        <v>0.22403003754693368</v>
      </c>
      <c r="W4296" t="str">
        <f>VLOOKUP(tblOrders[[#This Row],[City]],CityRegion,2,0)</f>
        <v>West</v>
      </c>
      <c r="X4296" t="str">
        <f>VLOOKUP(tblOrders[[#This Row],[City]],lookups!A:C,3,0)</f>
        <v>Maharashtra</v>
      </c>
    </row>
    <row r="4297" spans="1:24" x14ac:dyDescent="0.25">
      <c r="A4297" t="s">
        <v>6432</v>
      </c>
      <c r="B4297" s="1">
        <v>45741</v>
      </c>
      <c r="C4297" t="s">
        <v>2759</v>
      </c>
      <c r="D4297" t="s">
        <v>39</v>
      </c>
      <c r="E4297" t="s">
        <v>73</v>
      </c>
      <c r="F4297" t="s">
        <v>74</v>
      </c>
      <c r="G4297" t="s">
        <v>68</v>
      </c>
      <c r="H4297" t="s">
        <v>75</v>
      </c>
      <c r="I4297" t="s">
        <v>76</v>
      </c>
      <c r="J4297" t="s">
        <v>34</v>
      </c>
      <c r="K4297">
        <v>4</v>
      </c>
      <c r="L4297">
        <v>65</v>
      </c>
      <c r="M4297">
        <v>0.05</v>
      </c>
      <c r="N4297">
        <v>247</v>
      </c>
      <c r="O4297">
        <v>95</v>
      </c>
      <c r="P4297" t="s">
        <v>28</v>
      </c>
      <c r="Q4297" t="s">
        <v>86</v>
      </c>
      <c r="R4297" t="s">
        <v>36</v>
      </c>
      <c r="S4297">
        <v>4.3</v>
      </c>
      <c r="T4297">
        <f>YEAR(tblOrders[[#This Row],[Order Date]])</f>
        <v>2025</v>
      </c>
      <c r="U4297" t="str">
        <f>TEXT(tblOrders[[#This Row],[Order Date]],"mmm-yyyy")</f>
        <v>Mar-2025</v>
      </c>
      <c r="V4297" s="4">
        <f>tblOrders[[#This Row],[Profit]]/tblOrders[[#This Row],[Sales Amount]]</f>
        <v>0.38461538461538464</v>
      </c>
      <c r="W4297" t="str">
        <f>VLOOKUP(tblOrders[[#This Row],[City]],CityRegion,2,0)</f>
        <v>South</v>
      </c>
      <c r="X4297" t="str">
        <f>VLOOKUP(tblOrders[[#This Row],[City]],lookups!A:C,3,0)</f>
        <v>Kerala</v>
      </c>
    </row>
    <row r="4298" spans="1:24" x14ac:dyDescent="0.25">
      <c r="A4298" t="s">
        <v>6433</v>
      </c>
      <c r="B4298" s="1">
        <v>45979</v>
      </c>
      <c r="C4298" t="s">
        <v>4261</v>
      </c>
      <c r="D4298" t="s">
        <v>21</v>
      </c>
      <c r="E4298" t="s">
        <v>60</v>
      </c>
      <c r="F4298" t="s">
        <v>61</v>
      </c>
      <c r="G4298" t="s">
        <v>62</v>
      </c>
      <c r="H4298" t="s">
        <v>63</v>
      </c>
      <c r="I4298" t="s">
        <v>57</v>
      </c>
      <c r="J4298" t="s">
        <v>27</v>
      </c>
      <c r="K4298">
        <v>2</v>
      </c>
      <c r="L4298">
        <v>45</v>
      </c>
      <c r="M4298">
        <v>0</v>
      </c>
      <c r="N4298">
        <v>90</v>
      </c>
      <c r="O4298">
        <v>38</v>
      </c>
      <c r="P4298" t="s">
        <v>111</v>
      </c>
      <c r="Q4298" t="s">
        <v>46</v>
      </c>
      <c r="R4298" t="s">
        <v>30</v>
      </c>
      <c r="S4298">
        <v>2.9</v>
      </c>
      <c r="T4298">
        <f>YEAR(tblOrders[[#This Row],[Order Date]])</f>
        <v>2025</v>
      </c>
      <c r="U4298" t="str">
        <f>TEXT(tblOrders[[#This Row],[Order Date]],"mmm-yyyy")</f>
        <v>Nov-2025</v>
      </c>
      <c r="V4298" s="4">
        <f>tblOrders[[#This Row],[Profit]]/tblOrders[[#This Row],[Sales Amount]]</f>
        <v>0.42222222222222222</v>
      </c>
      <c r="W4298" t="str">
        <f>VLOOKUP(tblOrders[[#This Row],[City]],CityRegion,2,0)</f>
        <v>South</v>
      </c>
      <c r="X4298" t="str">
        <f>VLOOKUP(tblOrders[[#This Row],[City]],lookups!A:C,3,0)</f>
        <v>Kerala</v>
      </c>
    </row>
    <row r="4299" spans="1:24" x14ac:dyDescent="0.25">
      <c r="A4299" t="s">
        <v>6434</v>
      </c>
      <c r="B4299" s="1">
        <v>45876</v>
      </c>
      <c r="C4299" t="s">
        <v>5029</v>
      </c>
      <c r="D4299" t="s">
        <v>39</v>
      </c>
      <c r="E4299" t="s">
        <v>94</v>
      </c>
      <c r="F4299" t="s">
        <v>95</v>
      </c>
      <c r="G4299" t="s">
        <v>68</v>
      </c>
      <c r="H4299" t="s">
        <v>96</v>
      </c>
      <c r="I4299" t="s">
        <v>76</v>
      </c>
      <c r="J4299" t="s">
        <v>27</v>
      </c>
      <c r="K4299">
        <v>2</v>
      </c>
      <c r="L4299">
        <v>89</v>
      </c>
      <c r="M4299">
        <v>0</v>
      </c>
      <c r="N4299">
        <v>178</v>
      </c>
      <c r="O4299">
        <v>68</v>
      </c>
      <c r="P4299" t="s">
        <v>111</v>
      </c>
      <c r="Q4299" t="s">
        <v>46</v>
      </c>
      <c r="R4299" t="s">
        <v>36</v>
      </c>
      <c r="S4299">
        <v>4.2</v>
      </c>
      <c r="T4299">
        <f>YEAR(tblOrders[[#This Row],[Order Date]])</f>
        <v>2025</v>
      </c>
      <c r="U4299" t="str">
        <f>TEXT(tblOrders[[#This Row],[Order Date]],"mmm-yyyy")</f>
        <v>Aug-2025</v>
      </c>
      <c r="V4299" s="4">
        <f>tblOrders[[#This Row],[Profit]]/tblOrders[[#This Row],[Sales Amount]]</f>
        <v>0.38202247191011235</v>
      </c>
      <c r="W4299" t="str">
        <f>VLOOKUP(tblOrders[[#This Row],[City]],CityRegion,2,0)</f>
        <v>South</v>
      </c>
      <c r="X4299" t="str">
        <f>VLOOKUP(tblOrders[[#This Row],[City]],lookups!A:C,3,0)</f>
        <v>Kerala</v>
      </c>
    </row>
    <row r="4300" spans="1:24" x14ac:dyDescent="0.25">
      <c r="A4300" t="s">
        <v>6435</v>
      </c>
      <c r="B4300" s="1">
        <v>46003</v>
      </c>
      <c r="C4300" t="s">
        <v>970</v>
      </c>
      <c r="D4300" t="s">
        <v>21</v>
      </c>
      <c r="E4300" t="s">
        <v>66</v>
      </c>
      <c r="F4300" t="s">
        <v>67</v>
      </c>
      <c r="G4300" t="s">
        <v>68</v>
      </c>
      <c r="H4300" t="s">
        <v>69</v>
      </c>
      <c r="I4300" t="s">
        <v>52</v>
      </c>
      <c r="J4300" t="s">
        <v>27</v>
      </c>
      <c r="K4300">
        <v>5</v>
      </c>
      <c r="L4300">
        <v>149</v>
      </c>
      <c r="M4300">
        <v>0.2</v>
      </c>
      <c r="N4300">
        <v>596</v>
      </c>
      <c r="O4300">
        <v>121</v>
      </c>
      <c r="P4300" t="s">
        <v>28</v>
      </c>
      <c r="Q4300" t="s">
        <v>46</v>
      </c>
      <c r="R4300" t="s">
        <v>36</v>
      </c>
      <c r="S4300">
        <v>2.6</v>
      </c>
      <c r="T4300">
        <f>YEAR(tblOrders[[#This Row],[Order Date]])</f>
        <v>2025</v>
      </c>
      <c r="U4300" t="str">
        <f>TEXT(tblOrders[[#This Row],[Order Date]],"mmm-yyyy")</f>
        <v>Dec-2025</v>
      </c>
      <c r="V4300" s="4">
        <f>tblOrders[[#This Row],[Profit]]/tblOrders[[#This Row],[Sales Amount]]</f>
        <v>0.20302013422818793</v>
      </c>
      <c r="W4300" t="str">
        <f>VLOOKUP(tblOrders[[#This Row],[City]],CityRegion,2,0)</f>
        <v>South</v>
      </c>
      <c r="X4300" t="str">
        <f>VLOOKUP(tblOrders[[#This Row],[City]],lookups!A:C,3,0)</f>
        <v>Kerala</v>
      </c>
    </row>
    <row r="4301" spans="1:24" x14ac:dyDescent="0.25">
      <c r="A4301" t="s">
        <v>6436</v>
      </c>
      <c r="B4301" s="1">
        <v>45716</v>
      </c>
      <c r="C4301" t="s">
        <v>311</v>
      </c>
      <c r="D4301" t="s">
        <v>39</v>
      </c>
      <c r="E4301" t="s">
        <v>49</v>
      </c>
      <c r="F4301" t="s">
        <v>50</v>
      </c>
      <c r="G4301" t="s">
        <v>24</v>
      </c>
      <c r="H4301" t="s">
        <v>51</v>
      </c>
      <c r="I4301" t="s">
        <v>70</v>
      </c>
      <c r="J4301" t="s">
        <v>45</v>
      </c>
      <c r="K4301">
        <v>2</v>
      </c>
      <c r="L4301">
        <v>85</v>
      </c>
      <c r="M4301">
        <v>0.2</v>
      </c>
      <c r="N4301">
        <v>136</v>
      </c>
      <c r="O4301">
        <v>32</v>
      </c>
      <c r="P4301" t="s">
        <v>28</v>
      </c>
      <c r="Q4301" t="s">
        <v>46</v>
      </c>
      <c r="R4301" t="s">
        <v>36</v>
      </c>
      <c r="S4301">
        <v>4.9000000000000004</v>
      </c>
      <c r="T4301">
        <f>YEAR(tblOrders[[#This Row],[Order Date]])</f>
        <v>2025</v>
      </c>
      <c r="U4301" t="str">
        <f>TEXT(tblOrders[[#This Row],[Order Date]],"mmm-yyyy")</f>
        <v>Feb-2025</v>
      </c>
      <c r="V4301" s="4">
        <f>tblOrders[[#This Row],[Profit]]/tblOrders[[#This Row],[Sales Amount]]</f>
        <v>0.23529411764705882</v>
      </c>
      <c r="W4301" t="str">
        <f>VLOOKUP(tblOrders[[#This Row],[City]],CityRegion,2,0)</f>
        <v>South</v>
      </c>
      <c r="X4301" t="str">
        <f>VLOOKUP(tblOrders[[#This Row],[City]],lookups!A:C,3,0)</f>
        <v>Telengana</v>
      </c>
    </row>
    <row r="4302" spans="1:24" x14ac:dyDescent="0.25">
      <c r="A4302" t="s">
        <v>6437</v>
      </c>
      <c r="B4302" s="1">
        <v>45879</v>
      </c>
      <c r="C4302" t="s">
        <v>4098</v>
      </c>
      <c r="D4302" t="s">
        <v>21</v>
      </c>
      <c r="E4302" t="s">
        <v>66</v>
      </c>
      <c r="F4302" t="s">
        <v>67</v>
      </c>
      <c r="G4302" t="s">
        <v>68</v>
      </c>
      <c r="H4302" t="s">
        <v>69</v>
      </c>
      <c r="I4302" t="s">
        <v>52</v>
      </c>
      <c r="J4302" t="s">
        <v>34</v>
      </c>
      <c r="K4302">
        <v>1</v>
      </c>
      <c r="L4302">
        <v>149</v>
      </c>
      <c r="M4302">
        <v>0.15</v>
      </c>
      <c r="N4302">
        <v>126.65</v>
      </c>
      <c r="O4302">
        <v>31.65</v>
      </c>
      <c r="P4302" t="s">
        <v>28</v>
      </c>
      <c r="Q4302" t="s">
        <v>86</v>
      </c>
      <c r="R4302" t="s">
        <v>36</v>
      </c>
      <c r="S4302">
        <v>2.7</v>
      </c>
      <c r="T4302">
        <f>YEAR(tblOrders[[#This Row],[Order Date]])</f>
        <v>2025</v>
      </c>
      <c r="U4302" t="str">
        <f>TEXT(tblOrders[[#This Row],[Order Date]],"mmm-yyyy")</f>
        <v>Aug-2025</v>
      </c>
      <c r="V4302" s="4">
        <f>tblOrders[[#This Row],[Profit]]/tblOrders[[#This Row],[Sales Amount]]</f>
        <v>0.24990130280300038</v>
      </c>
      <c r="W4302" t="str">
        <f>VLOOKUP(tblOrders[[#This Row],[City]],CityRegion,2,0)</f>
        <v>South</v>
      </c>
      <c r="X4302" t="str">
        <f>VLOOKUP(tblOrders[[#This Row],[City]],lookups!A:C,3,0)</f>
        <v>Kerala</v>
      </c>
    </row>
    <row r="4303" spans="1:24" x14ac:dyDescent="0.25">
      <c r="A4303" t="s">
        <v>6438</v>
      </c>
      <c r="B4303" s="1">
        <v>45919</v>
      </c>
      <c r="C4303" t="s">
        <v>4592</v>
      </c>
      <c r="D4303" t="s">
        <v>21</v>
      </c>
      <c r="E4303" t="s">
        <v>101</v>
      </c>
      <c r="F4303" t="s">
        <v>102</v>
      </c>
      <c r="G4303" t="s">
        <v>24</v>
      </c>
      <c r="H4303" t="s">
        <v>103</v>
      </c>
      <c r="I4303" t="s">
        <v>139</v>
      </c>
      <c r="J4303" t="s">
        <v>34</v>
      </c>
      <c r="K4303">
        <v>1</v>
      </c>
      <c r="L4303">
        <v>120</v>
      </c>
      <c r="M4303">
        <v>0.15</v>
      </c>
      <c r="N4303">
        <v>102</v>
      </c>
      <c r="O4303">
        <v>24</v>
      </c>
      <c r="P4303" t="s">
        <v>28</v>
      </c>
      <c r="Q4303" t="s">
        <v>46</v>
      </c>
      <c r="R4303" t="s">
        <v>36</v>
      </c>
      <c r="S4303">
        <v>2.9</v>
      </c>
      <c r="T4303">
        <f>YEAR(tblOrders[[#This Row],[Order Date]])</f>
        <v>2025</v>
      </c>
      <c r="U4303" t="str">
        <f>TEXT(tblOrders[[#This Row],[Order Date]],"mmm-yyyy")</f>
        <v>Sep-2025</v>
      </c>
      <c r="V4303" s="4">
        <f>tblOrders[[#This Row],[Profit]]/tblOrders[[#This Row],[Sales Amount]]</f>
        <v>0.23529411764705882</v>
      </c>
      <c r="W4303" t="str">
        <f>VLOOKUP(tblOrders[[#This Row],[City]],CityRegion,2,0)</f>
        <v>South</v>
      </c>
      <c r="X4303" t="str">
        <f>VLOOKUP(tblOrders[[#This Row],[City]],lookups!A:C,3,0)</f>
        <v>Tamil Nadu</v>
      </c>
    </row>
    <row r="4304" spans="1:24" x14ac:dyDescent="0.25">
      <c r="A4304" t="s">
        <v>6439</v>
      </c>
      <c r="B4304" s="1">
        <v>45738</v>
      </c>
      <c r="C4304" t="s">
        <v>5862</v>
      </c>
      <c r="D4304" t="s">
        <v>39</v>
      </c>
      <c r="E4304" t="s">
        <v>66</v>
      </c>
      <c r="F4304" t="s">
        <v>67</v>
      </c>
      <c r="G4304" t="s">
        <v>68</v>
      </c>
      <c r="H4304" t="s">
        <v>69</v>
      </c>
      <c r="I4304" t="s">
        <v>52</v>
      </c>
      <c r="J4304" t="s">
        <v>27</v>
      </c>
      <c r="K4304">
        <v>2</v>
      </c>
      <c r="L4304">
        <v>149</v>
      </c>
      <c r="M4304">
        <v>0.15</v>
      </c>
      <c r="N4304">
        <v>253.3</v>
      </c>
      <c r="O4304">
        <v>63.3</v>
      </c>
      <c r="P4304" t="s">
        <v>28</v>
      </c>
      <c r="Q4304" t="s">
        <v>86</v>
      </c>
      <c r="R4304" t="s">
        <v>36</v>
      </c>
      <c r="S4304">
        <v>3.9</v>
      </c>
      <c r="T4304">
        <f>YEAR(tblOrders[[#This Row],[Order Date]])</f>
        <v>2025</v>
      </c>
      <c r="U4304" t="str">
        <f>TEXT(tblOrders[[#This Row],[Order Date]],"mmm-yyyy")</f>
        <v>Mar-2025</v>
      </c>
      <c r="V4304" s="4">
        <f>tblOrders[[#This Row],[Profit]]/tblOrders[[#This Row],[Sales Amount]]</f>
        <v>0.24990130280300038</v>
      </c>
      <c r="W4304" t="str">
        <f>VLOOKUP(tblOrders[[#This Row],[City]],CityRegion,2,0)</f>
        <v>South</v>
      </c>
      <c r="X4304" t="str">
        <f>VLOOKUP(tblOrders[[#This Row],[City]],lookups!A:C,3,0)</f>
        <v>Kerala</v>
      </c>
    </row>
    <row r="4305" spans="1:24" x14ac:dyDescent="0.25">
      <c r="A4305" t="s">
        <v>6440</v>
      </c>
      <c r="B4305" s="1">
        <v>45876</v>
      </c>
      <c r="C4305" t="s">
        <v>3458</v>
      </c>
      <c r="D4305" t="s">
        <v>21</v>
      </c>
      <c r="E4305" t="s">
        <v>108</v>
      </c>
      <c r="F4305" t="s">
        <v>109</v>
      </c>
      <c r="G4305" t="s">
        <v>62</v>
      </c>
      <c r="H4305" t="s">
        <v>110</v>
      </c>
      <c r="I4305" t="s">
        <v>52</v>
      </c>
      <c r="J4305" t="s">
        <v>34</v>
      </c>
      <c r="K4305">
        <v>5</v>
      </c>
      <c r="L4305">
        <v>110</v>
      </c>
      <c r="M4305">
        <v>0.1</v>
      </c>
      <c r="N4305">
        <v>495</v>
      </c>
      <c r="O4305">
        <v>155</v>
      </c>
      <c r="P4305" t="s">
        <v>28</v>
      </c>
      <c r="Q4305" t="s">
        <v>91</v>
      </c>
      <c r="R4305" t="s">
        <v>30</v>
      </c>
      <c r="S4305">
        <v>3.6</v>
      </c>
      <c r="T4305">
        <f>YEAR(tblOrders[[#This Row],[Order Date]])</f>
        <v>2025</v>
      </c>
      <c r="U4305" t="str">
        <f>TEXT(tblOrders[[#This Row],[Order Date]],"mmm-yyyy")</f>
        <v>Aug-2025</v>
      </c>
      <c r="V4305" s="4">
        <f>tblOrders[[#This Row],[Profit]]/tblOrders[[#This Row],[Sales Amount]]</f>
        <v>0.31313131313131315</v>
      </c>
      <c r="W4305" t="str">
        <f>VLOOKUP(tblOrders[[#This Row],[City]],CityRegion,2,0)</f>
        <v>South</v>
      </c>
      <c r="X4305" t="str">
        <f>VLOOKUP(tblOrders[[#This Row],[City]],lookups!A:C,3,0)</f>
        <v>Kerala</v>
      </c>
    </row>
    <row r="4306" spans="1:24" x14ac:dyDescent="0.25">
      <c r="A4306" t="s">
        <v>6441</v>
      </c>
      <c r="B4306" s="1">
        <v>45745</v>
      </c>
      <c r="C4306" t="s">
        <v>945</v>
      </c>
      <c r="D4306" t="s">
        <v>21</v>
      </c>
      <c r="E4306" t="s">
        <v>60</v>
      </c>
      <c r="F4306" t="s">
        <v>61</v>
      </c>
      <c r="G4306" t="s">
        <v>62</v>
      </c>
      <c r="H4306" t="s">
        <v>63</v>
      </c>
      <c r="I4306" t="s">
        <v>33</v>
      </c>
      <c r="J4306" t="s">
        <v>34</v>
      </c>
      <c r="K4306">
        <v>2</v>
      </c>
      <c r="L4306">
        <v>45</v>
      </c>
      <c r="M4306">
        <v>0.15</v>
      </c>
      <c r="N4306">
        <v>76.5</v>
      </c>
      <c r="O4306">
        <v>24.5</v>
      </c>
      <c r="P4306" t="s">
        <v>28</v>
      </c>
      <c r="Q4306" t="s">
        <v>86</v>
      </c>
      <c r="R4306" t="s">
        <v>30</v>
      </c>
      <c r="S4306">
        <v>4.5999999999999996</v>
      </c>
      <c r="T4306">
        <f>YEAR(tblOrders[[#This Row],[Order Date]])</f>
        <v>2025</v>
      </c>
      <c r="U4306" t="str">
        <f>TEXT(tblOrders[[#This Row],[Order Date]],"mmm-yyyy")</f>
        <v>Mar-2025</v>
      </c>
      <c r="V4306" s="4">
        <f>tblOrders[[#This Row],[Profit]]/tblOrders[[#This Row],[Sales Amount]]</f>
        <v>0.3202614379084967</v>
      </c>
      <c r="W4306" t="str">
        <f>VLOOKUP(tblOrders[[#This Row],[City]],CityRegion,2,0)</f>
        <v>North</v>
      </c>
      <c r="X4306" t="str">
        <f>VLOOKUP(tblOrders[[#This Row],[City]],lookups!A:C,3,0)</f>
        <v>Delhi</v>
      </c>
    </row>
    <row r="4307" spans="1:24" x14ac:dyDescent="0.25">
      <c r="A4307" t="s">
        <v>6442</v>
      </c>
      <c r="B4307" s="1">
        <v>45955</v>
      </c>
      <c r="C4307" t="s">
        <v>301</v>
      </c>
      <c r="D4307" t="s">
        <v>21</v>
      </c>
      <c r="E4307" t="s">
        <v>101</v>
      </c>
      <c r="F4307" t="s">
        <v>102</v>
      </c>
      <c r="G4307" t="s">
        <v>24</v>
      </c>
      <c r="H4307" t="s">
        <v>103</v>
      </c>
      <c r="I4307" t="s">
        <v>26</v>
      </c>
      <c r="J4307" t="s">
        <v>34</v>
      </c>
      <c r="K4307">
        <v>5</v>
      </c>
      <c r="L4307">
        <v>120</v>
      </c>
      <c r="M4307">
        <v>0.05</v>
      </c>
      <c r="N4307">
        <v>570</v>
      </c>
      <c r="O4307">
        <v>180</v>
      </c>
      <c r="P4307" t="s">
        <v>28</v>
      </c>
      <c r="Q4307" t="s">
        <v>35</v>
      </c>
      <c r="R4307" t="s">
        <v>36</v>
      </c>
      <c r="S4307">
        <v>3.2</v>
      </c>
      <c r="T4307">
        <f>YEAR(tblOrders[[#This Row],[Order Date]])</f>
        <v>2025</v>
      </c>
      <c r="U4307" t="str">
        <f>TEXT(tblOrders[[#This Row],[Order Date]],"mmm-yyyy")</f>
        <v>Oct-2025</v>
      </c>
      <c r="V4307" s="4">
        <f>tblOrders[[#This Row],[Profit]]/tblOrders[[#This Row],[Sales Amount]]</f>
        <v>0.31578947368421051</v>
      </c>
      <c r="W4307" t="str">
        <f>VLOOKUP(tblOrders[[#This Row],[City]],CityRegion,2,0)</f>
        <v>South</v>
      </c>
      <c r="X4307" t="str">
        <f>VLOOKUP(tblOrders[[#This Row],[City]],lookups!A:C,3,0)</f>
        <v>Karnataka</v>
      </c>
    </row>
    <row r="4308" spans="1:24" x14ac:dyDescent="0.25">
      <c r="A4308" t="s">
        <v>6443</v>
      </c>
      <c r="B4308" s="1">
        <v>45857</v>
      </c>
      <c r="C4308" t="s">
        <v>6444</v>
      </c>
      <c r="D4308" t="s">
        <v>39</v>
      </c>
      <c r="E4308" t="s">
        <v>73</v>
      </c>
      <c r="F4308" t="s">
        <v>74</v>
      </c>
      <c r="G4308" t="s">
        <v>68</v>
      </c>
      <c r="H4308" t="s">
        <v>75</v>
      </c>
      <c r="I4308" t="s">
        <v>70</v>
      </c>
      <c r="J4308" t="s">
        <v>34</v>
      </c>
      <c r="K4308">
        <v>2</v>
      </c>
      <c r="L4308">
        <v>65</v>
      </c>
      <c r="M4308">
        <v>0.2</v>
      </c>
      <c r="N4308">
        <v>104</v>
      </c>
      <c r="O4308">
        <v>28</v>
      </c>
      <c r="P4308" t="s">
        <v>28</v>
      </c>
      <c r="Q4308" t="s">
        <v>86</v>
      </c>
      <c r="R4308" t="s">
        <v>123</v>
      </c>
      <c r="S4308">
        <v>3</v>
      </c>
      <c r="T4308">
        <f>YEAR(tblOrders[[#This Row],[Order Date]])</f>
        <v>2025</v>
      </c>
      <c r="U4308" t="str">
        <f>TEXT(tblOrders[[#This Row],[Order Date]],"mmm-yyyy")</f>
        <v>Jul-2025</v>
      </c>
      <c r="V4308" s="4">
        <f>tblOrders[[#This Row],[Profit]]/tblOrders[[#This Row],[Sales Amount]]</f>
        <v>0.26923076923076922</v>
      </c>
      <c r="W4308" t="str">
        <f>VLOOKUP(tblOrders[[#This Row],[City]],CityRegion,2,0)</f>
        <v>South</v>
      </c>
      <c r="X4308" t="str">
        <f>VLOOKUP(tblOrders[[#This Row],[City]],lookups!A:C,3,0)</f>
        <v>Telengana</v>
      </c>
    </row>
    <row r="4309" spans="1:24" x14ac:dyDescent="0.25">
      <c r="A4309" t="s">
        <v>6445</v>
      </c>
      <c r="B4309" s="1">
        <v>45762</v>
      </c>
      <c r="C4309" t="s">
        <v>1195</v>
      </c>
      <c r="D4309" t="s">
        <v>21</v>
      </c>
      <c r="E4309" t="s">
        <v>101</v>
      </c>
      <c r="F4309" t="s">
        <v>102</v>
      </c>
      <c r="G4309" t="s">
        <v>24</v>
      </c>
      <c r="H4309" t="s">
        <v>103</v>
      </c>
      <c r="I4309" t="s">
        <v>52</v>
      </c>
      <c r="J4309" t="s">
        <v>27</v>
      </c>
      <c r="K4309">
        <v>3</v>
      </c>
      <c r="L4309">
        <v>120</v>
      </c>
      <c r="M4309">
        <v>0.1</v>
      </c>
      <c r="N4309">
        <v>324</v>
      </c>
      <c r="O4309">
        <v>90</v>
      </c>
      <c r="P4309" t="s">
        <v>148</v>
      </c>
      <c r="Q4309" t="s">
        <v>86</v>
      </c>
      <c r="R4309" t="s">
        <v>36</v>
      </c>
      <c r="S4309">
        <v>4.7</v>
      </c>
      <c r="T4309">
        <f>YEAR(tblOrders[[#This Row],[Order Date]])</f>
        <v>2025</v>
      </c>
      <c r="U4309" t="str">
        <f>TEXT(tblOrders[[#This Row],[Order Date]],"mmm-yyyy")</f>
        <v>Apr-2025</v>
      </c>
      <c r="V4309" s="4">
        <f>tblOrders[[#This Row],[Profit]]/tblOrders[[#This Row],[Sales Amount]]</f>
        <v>0.27777777777777779</v>
      </c>
      <c r="W4309" t="str">
        <f>VLOOKUP(tblOrders[[#This Row],[City]],CityRegion,2,0)</f>
        <v>South</v>
      </c>
      <c r="X4309" t="str">
        <f>VLOOKUP(tblOrders[[#This Row],[City]],lookups!A:C,3,0)</f>
        <v>Kerala</v>
      </c>
    </row>
    <row r="4310" spans="1:24" x14ac:dyDescent="0.25">
      <c r="A4310" t="s">
        <v>6446</v>
      </c>
      <c r="B4310" s="1">
        <v>46014</v>
      </c>
      <c r="C4310" t="s">
        <v>3991</v>
      </c>
      <c r="D4310" t="s">
        <v>39</v>
      </c>
      <c r="E4310" t="s">
        <v>108</v>
      </c>
      <c r="F4310" t="s">
        <v>109</v>
      </c>
      <c r="G4310" t="s">
        <v>62</v>
      </c>
      <c r="H4310" t="s">
        <v>110</v>
      </c>
      <c r="I4310" t="s">
        <v>130</v>
      </c>
      <c r="J4310" t="s">
        <v>45</v>
      </c>
      <c r="K4310">
        <v>3</v>
      </c>
      <c r="L4310">
        <v>110</v>
      </c>
      <c r="M4310">
        <v>0.1</v>
      </c>
      <c r="N4310">
        <v>297</v>
      </c>
      <c r="O4310">
        <v>93</v>
      </c>
      <c r="P4310" t="s">
        <v>28</v>
      </c>
      <c r="Q4310" t="s">
        <v>29</v>
      </c>
      <c r="R4310" t="s">
        <v>30</v>
      </c>
      <c r="S4310">
        <v>4.5</v>
      </c>
      <c r="T4310">
        <f>YEAR(tblOrders[[#This Row],[Order Date]])</f>
        <v>2025</v>
      </c>
      <c r="U4310" t="str">
        <f>TEXT(tblOrders[[#This Row],[Order Date]],"mmm-yyyy")</f>
        <v>Dec-2025</v>
      </c>
      <c r="V4310" s="4">
        <f>tblOrders[[#This Row],[Profit]]/tblOrders[[#This Row],[Sales Amount]]</f>
        <v>0.31313131313131315</v>
      </c>
      <c r="W4310" t="str">
        <f>VLOOKUP(tblOrders[[#This Row],[City]],CityRegion,2,0)</f>
        <v>West</v>
      </c>
      <c r="X4310" t="str">
        <f>VLOOKUP(tblOrders[[#This Row],[City]],lookups!A:C,3,0)</f>
        <v>Maharashtra</v>
      </c>
    </row>
    <row r="4311" spans="1:24" x14ac:dyDescent="0.25">
      <c r="A4311" t="s">
        <v>6447</v>
      </c>
      <c r="B4311" s="1">
        <v>45795</v>
      </c>
      <c r="C4311" t="s">
        <v>649</v>
      </c>
      <c r="D4311" t="s">
        <v>21</v>
      </c>
      <c r="E4311" t="s">
        <v>40</v>
      </c>
      <c r="F4311" t="s">
        <v>41</v>
      </c>
      <c r="G4311" t="s">
        <v>42</v>
      </c>
      <c r="H4311" t="s">
        <v>43</v>
      </c>
      <c r="I4311" t="s">
        <v>70</v>
      </c>
      <c r="J4311" t="s">
        <v>27</v>
      </c>
      <c r="K4311">
        <v>5</v>
      </c>
      <c r="L4311">
        <v>18</v>
      </c>
      <c r="M4311">
        <v>0.1</v>
      </c>
      <c r="N4311">
        <v>81</v>
      </c>
      <c r="O4311">
        <v>36</v>
      </c>
      <c r="P4311" t="s">
        <v>28</v>
      </c>
      <c r="Q4311" t="s">
        <v>35</v>
      </c>
      <c r="R4311" t="s">
        <v>30</v>
      </c>
      <c r="S4311">
        <v>3.7</v>
      </c>
      <c r="T4311">
        <f>YEAR(tblOrders[[#This Row],[Order Date]])</f>
        <v>2025</v>
      </c>
      <c r="U4311" t="str">
        <f>TEXT(tblOrders[[#This Row],[Order Date]],"mmm-yyyy")</f>
        <v>May-2025</v>
      </c>
      <c r="V4311" s="4">
        <f>tblOrders[[#This Row],[Profit]]/tblOrders[[#This Row],[Sales Amount]]</f>
        <v>0.44444444444444442</v>
      </c>
      <c r="W4311" t="str">
        <f>VLOOKUP(tblOrders[[#This Row],[City]],CityRegion,2,0)</f>
        <v>South</v>
      </c>
      <c r="X4311" t="str">
        <f>VLOOKUP(tblOrders[[#This Row],[City]],lookups!A:C,3,0)</f>
        <v>Telengana</v>
      </c>
    </row>
    <row r="4312" spans="1:24" x14ac:dyDescent="0.25">
      <c r="A4312" t="s">
        <v>6448</v>
      </c>
      <c r="B4312" s="1">
        <v>46001</v>
      </c>
      <c r="C4312" t="s">
        <v>176</v>
      </c>
      <c r="D4312" t="s">
        <v>21</v>
      </c>
      <c r="E4312" t="s">
        <v>73</v>
      </c>
      <c r="F4312" t="s">
        <v>74</v>
      </c>
      <c r="G4312" t="s">
        <v>68</v>
      </c>
      <c r="H4312" t="s">
        <v>75</v>
      </c>
      <c r="I4312" t="s">
        <v>33</v>
      </c>
      <c r="J4312" t="s">
        <v>45</v>
      </c>
      <c r="K4312">
        <v>4</v>
      </c>
      <c r="L4312">
        <v>65</v>
      </c>
      <c r="M4312">
        <v>0.1</v>
      </c>
      <c r="N4312">
        <v>234</v>
      </c>
      <c r="O4312">
        <v>82</v>
      </c>
      <c r="P4312" t="s">
        <v>28</v>
      </c>
      <c r="Q4312" t="s">
        <v>86</v>
      </c>
      <c r="R4312" t="s">
        <v>30</v>
      </c>
      <c r="S4312">
        <v>4.2</v>
      </c>
      <c r="T4312">
        <f>YEAR(tblOrders[[#This Row],[Order Date]])</f>
        <v>2025</v>
      </c>
      <c r="U4312" t="str">
        <f>TEXT(tblOrders[[#This Row],[Order Date]],"mmm-yyyy")</f>
        <v>Dec-2025</v>
      </c>
      <c r="V4312" s="4">
        <f>tblOrders[[#This Row],[Profit]]/tblOrders[[#This Row],[Sales Amount]]</f>
        <v>0.3504273504273504</v>
      </c>
      <c r="W4312" t="str">
        <f>VLOOKUP(tblOrders[[#This Row],[City]],CityRegion,2,0)</f>
        <v>North</v>
      </c>
      <c r="X4312" t="str">
        <f>VLOOKUP(tblOrders[[#This Row],[City]],lookups!A:C,3,0)</f>
        <v>Delhi</v>
      </c>
    </row>
    <row r="4313" spans="1:24" x14ac:dyDescent="0.25">
      <c r="A4313" t="s">
        <v>6449</v>
      </c>
      <c r="B4313" s="1">
        <v>45821</v>
      </c>
      <c r="C4313" t="s">
        <v>6450</v>
      </c>
      <c r="D4313" t="s">
        <v>21</v>
      </c>
      <c r="E4313" t="s">
        <v>49</v>
      </c>
      <c r="F4313" t="s">
        <v>50</v>
      </c>
      <c r="G4313" t="s">
        <v>24</v>
      </c>
      <c r="H4313" t="s">
        <v>51</v>
      </c>
      <c r="I4313" t="s">
        <v>57</v>
      </c>
      <c r="J4313" t="s">
        <v>45</v>
      </c>
      <c r="K4313">
        <v>1</v>
      </c>
      <c r="L4313">
        <v>85</v>
      </c>
      <c r="M4313">
        <v>0.2</v>
      </c>
      <c r="N4313">
        <v>68</v>
      </c>
      <c r="O4313">
        <v>16</v>
      </c>
      <c r="P4313" t="s">
        <v>28</v>
      </c>
      <c r="Q4313" t="s">
        <v>46</v>
      </c>
      <c r="R4313" t="s">
        <v>36</v>
      </c>
      <c r="S4313">
        <v>4.9000000000000004</v>
      </c>
      <c r="T4313">
        <f>YEAR(tblOrders[[#This Row],[Order Date]])</f>
        <v>2025</v>
      </c>
      <c r="U4313" t="str">
        <f>TEXT(tblOrders[[#This Row],[Order Date]],"mmm-yyyy")</f>
        <v>Jun-2025</v>
      </c>
      <c r="V4313" s="4">
        <f>tblOrders[[#This Row],[Profit]]/tblOrders[[#This Row],[Sales Amount]]</f>
        <v>0.23529411764705882</v>
      </c>
      <c r="W4313" t="str">
        <f>VLOOKUP(tblOrders[[#This Row],[City]],CityRegion,2,0)</f>
        <v>South</v>
      </c>
      <c r="X4313" t="str">
        <f>VLOOKUP(tblOrders[[#This Row],[City]],lookups!A:C,3,0)</f>
        <v>Kerala</v>
      </c>
    </row>
    <row r="4314" spans="1:24" x14ac:dyDescent="0.25">
      <c r="A4314" t="s">
        <v>6451</v>
      </c>
      <c r="B4314" s="1">
        <v>46011</v>
      </c>
      <c r="C4314" t="s">
        <v>1247</v>
      </c>
      <c r="D4314" t="s">
        <v>21</v>
      </c>
      <c r="E4314" t="s">
        <v>73</v>
      </c>
      <c r="F4314" t="s">
        <v>74</v>
      </c>
      <c r="G4314" t="s">
        <v>68</v>
      </c>
      <c r="H4314" t="s">
        <v>75</v>
      </c>
      <c r="I4314" t="s">
        <v>52</v>
      </c>
      <c r="J4314" t="s">
        <v>45</v>
      </c>
      <c r="K4314">
        <v>2</v>
      </c>
      <c r="L4314">
        <v>65</v>
      </c>
      <c r="M4314">
        <v>0</v>
      </c>
      <c r="N4314">
        <v>130</v>
      </c>
      <c r="O4314">
        <v>54</v>
      </c>
      <c r="P4314" t="s">
        <v>28</v>
      </c>
      <c r="Q4314" t="s">
        <v>29</v>
      </c>
      <c r="R4314" t="s">
        <v>36</v>
      </c>
      <c r="S4314">
        <v>4.7</v>
      </c>
      <c r="T4314">
        <f>YEAR(tblOrders[[#This Row],[Order Date]])</f>
        <v>2025</v>
      </c>
      <c r="U4314" t="str">
        <f>TEXT(tblOrders[[#This Row],[Order Date]],"mmm-yyyy")</f>
        <v>Dec-2025</v>
      </c>
      <c r="V4314" s="4">
        <f>tblOrders[[#This Row],[Profit]]/tblOrders[[#This Row],[Sales Amount]]</f>
        <v>0.41538461538461541</v>
      </c>
      <c r="W4314" t="str">
        <f>VLOOKUP(tblOrders[[#This Row],[City]],CityRegion,2,0)</f>
        <v>South</v>
      </c>
      <c r="X4314" t="str">
        <f>VLOOKUP(tblOrders[[#This Row],[City]],lookups!A:C,3,0)</f>
        <v>Kerala</v>
      </c>
    </row>
    <row r="4315" spans="1:24" x14ac:dyDescent="0.25">
      <c r="A4315" t="s">
        <v>6452</v>
      </c>
      <c r="B4315" s="1">
        <v>46011</v>
      </c>
      <c r="C4315" t="s">
        <v>1729</v>
      </c>
      <c r="D4315" t="s">
        <v>21</v>
      </c>
      <c r="E4315" t="s">
        <v>40</v>
      </c>
      <c r="F4315" t="s">
        <v>41</v>
      </c>
      <c r="G4315" t="s">
        <v>42</v>
      </c>
      <c r="H4315" t="s">
        <v>43</v>
      </c>
      <c r="I4315" t="s">
        <v>139</v>
      </c>
      <c r="J4315" t="s">
        <v>45</v>
      </c>
      <c r="K4315">
        <v>4</v>
      </c>
      <c r="L4315">
        <v>18</v>
      </c>
      <c r="M4315">
        <v>0.1</v>
      </c>
      <c r="N4315">
        <v>64.8</v>
      </c>
      <c r="O4315">
        <v>28.8</v>
      </c>
      <c r="P4315" t="s">
        <v>28</v>
      </c>
      <c r="Q4315" t="s">
        <v>35</v>
      </c>
      <c r="R4315" t="s">
        <v>36</v>
      </c>
      <c r="S4315">
        <v>4.5999999999999996</v>
      </c>
      <c r="T4315">
        <f>YEAR(tblOrders[[#This Row],[Order Date]])</f>
        <v>2025</v>
      </c>
      <c r="U4315" t="str">
        <f>TEXT(tblOrders[[#This Row],[Order Date]],"mmm-yyyy")</f>
        <v>Dec-2025</v>
      </c>
      <c r="V4315" s="4">
        <f>tblOrders[[#This Row],[Profit]]/tblOrders[[#This Row],[Sales Amount]]</f>
        <v>0.44444444444444448</v>
      </c>
      <c r="W4315" t="str">
        <f>VLOOKUP(tblOrders[[#This Row],[City]],CityRegion,2,0)</f>
        <v>South</v>
      </c>
      <c r="X4315" t="str">
        <f>VLOOKUP(tblOrders[[#This Row],[City]],lookups!A:C,3,0)</f>
        <v>Tamil Nadu</v>
      </c>
    </row>
    <row r="4316" spans="1:24" x14ac:dyDescent="0.25">
      <c r="A4316" t="s">
        <v>6453</v>
      </c>
      <c r="B4316" s="1">
        <v>45875</v>
      </c>
      <c r="C4316" t="s">
        <v>1599</v>
      </c>
      <c r="D4316" t="s">
        <v>21</v>
      </c>
      <c r="E4316" t="s">
        <v>94</v>
      </c>
      <c r="F4316" t="s">
        <v>95</v>
      </c>
      <c r="G4316" t="s">
        <v>68</v>
      </c>
      <c r="H4316" t="s">
        <v>96</v>
      </c>
      <c r="I4316" t="s">
        <v>33</v>
      </c>
      <c r="J4316" t="s">
        <v>27</v>
      </c>
      <c r="K4316">
        <v>1</v>
      </c>
      <c r="L4316">
        <v>89</v>
      </c>
      <c r="M4316">
        <v>0.15</v>
      </c>
      <c r="N4316">
        <v>75.650000000000006</v>
      </c>
      <c r="O4316">
        <v>20.65</v>
      </c>
      <c r="P4316" t="s">
        <v>28</v>
      </c>
      <c r="Q4316" t="s">
        <v>46</v>
      </c>
      <c r="R4316" t="s">
        <v>30</v>
      </c>
      <c r="S4316">
        <v>2.7</v>
      </c>
      <c r="T4316">
        <f>YEAR(tblOrders[[#This Row],[Order Date]])</f>
        <v>2025</v>
      </c>
      <c r="U4316" t="str">
        <f>TEXT(tblOrders[[#This Row],[Order Date]],"mmm-yyyy")</f>
        <v>Aug-2025</v>
      </c>
      <c r="V4316" s="4">
        <f>tblOrders[[#This Row],[Profit]]/tblOrders[[#This Row],[Sales Amount]]</f>
        <v>0.27296761401189684</v>
      </c>
      <c r="W4316" t="str">
        <f>VLOOKUP(tblOrders[[#This Row],[City]],CityRegion,2,0)</f>
        <v>North</v>
      </c>
      <c r="X4316" t="str">
        <f>VLOOKUP(tblOrders[[#This Row],[City]],lookups!A:C,3,0)</f>
        <v>Delhi</v>
      </c>
    </row>
    <row r="4317" spans="1:24" x14ac:dyDescent="0.25">
      <c r="A4317" t="s">
        <v>6454</v>
      </c>
      <c r="B4317" s="1">
        <v>45804</v>
      </c>
      <c r="C4317" t="s">
        <v>4514</v>
      </c>
      <c r="D4317" t="s">
        <v>21</v>
      </c>
      <c r="E4317" t="s">
        <v>73</v>
      </c>
      <c r="F4317" t="s">
        <v>74</v>
      </c>
      <c r="G4317" t="s">
        <v>68</v>
      </c>
      <c r="H4317" t="s">
        <v>75</v>
      </c>
      <c r="I4317" t="s">
        <v>84</v>
      </c>
      <c r="J4317" t="s">
        <v>34</v>
      </c>
      <c r="K4317">
        <v>5</v>
      </c>
      <c r="L4317">
        <v>65</v>
      </c>
      <c r="M4317">
        <v>0.2</v>
      </c>
      <c r="N4317">
        <v>260</v>
      </c>
      <c r="O4317">
        <v>70</v>
      </c>
      <c r="P4317" t="s">
        <v>28</v>
      </c>
      <c r="Q4317" t="s">
        <v>91</v>
      </c>
      <c r="R4317" t="s">
        <v>36</v>
      </c>
      <c r="S4317">
        <v>4.7</v>
      </c>
      <c r="T4317">
        <f>YEAR(tblOrders[[#This Row],[Order Date]])</f>
        <v>2025</v>
      </c>
      <c r="U4317" t="str">
        <f>TEXT(tblOrders[[#This Row],[Order Date]],"mmm-yyyy")</f>
        <v>May-2025</v>
      </c>
      <c r="V4317" s="4">
        <f>tblOrders[[#This Row],[Profit]]/tblOrders[[#This Row],[Sales Amount]]</f>
        <v>0.26923076923076922</v>
      </c>
      <c r="W4317" t="str">
        <f>VLOOKUP(tblOrders[[#This Row],[City]],CityRegion,2,0)</f>
        <v>West</v>
      </c>
      <c r="X4317" t="str">
        <f>VLOOKUP(tblOrders[[#This Row],[City]],lookups!A:C,3,0)</f>
        <v>Maharashtra</v>
      </c>
    </row>
    <row r="4318" spans="1:24" x14ac:dyDescent="0.25">
      <c r="A4318" t="s">
        <v>6455</v>
      </c>
      <c r="B4318" s="1">
        <v>45827</v>
      </c>
      <c r="C4318" t="s">
        <v>6117</v>
      </c>
      <c r="D4318" t="s">
        <v>21</v>
      </c>
      <c r="E4318" t="s">
        <v>79</v>
      </c>
      <c r="F4318" t="s">
        <v>80</v>
      </c>
      <c r="G4318" t="s">
        <v>68</v>
      </c>
      <c r="H4318" t="s">
        <v>81</v>
      </c>
      <c r="I4318" t="s">
        <v>84</v>
      </c>
      <c r="J4318" t="s">
        <v>34</v>
      </c>
      <c r="K4318">
        <v>3</v>
      </c>
      <c r="L4318">
        <v>799</v>
      </c>
      <c r="M4318">
        <v>0.2</v>
      </c>
      <c r="N4318">
        <v>1917.6</v>
      </c>
      <c r="O4318">
        <v>57.6</v>
      </c>
      <c r="P4318" t="s">
        <v>28</v>
      </c>
      <c r="Q4318" t="s">
        <v>29</v>
      </c>
      <c r="R4318" t="s">
        <v>36</v>
      </c>
      <c r="S4318">
        <v>3.5</v>
      </c>
      <c r="T4318">
        <f>YEAR(tblOrders[[#This Row],[Order Date]])</f>
        <v>2025</v>
      </c>
      <c r="U4318" t="str">
        <f>TEXT(tblOrders[[#This Row],[Order Date]],"mmm-yyyy")</f>
        <v>Jun-2025</v>
      </c>
      <c r="V4318" s="4">
        <f>tblOrders[[#This Row],[Profit]]/tblOrders[[#This Row],[Sales Amount]]</f>
        <v>3.0037546933667086E-2</v>
      </c>
      <c r="W4318" t="str">
        <f>VLOOKUP(tblOrders[[#This Row],[City]],CityRegion,2,0)</f>
        <v>West</v>
      </c>
      <c r="X4318" t="str">
        <f>VLOOKUP(tblOrders[[#This Row],[City]],lookups!A:C,3,0)</f>
        <v>Maharashtra</v>
      </c>
    </row>
    <row r="4319" spans="1:24" x14ac:dyDescent="0.25">
      <c r="A4319" t="s">
        <v>6456</v>
      </c>
      <c r="B4319" s="1">
        <v>45683</v>
      </c>
      <c r="C4319" t="s">
        <v>1400</v>
      </c>
      <c r="D4319" t="s">
        <v>21</v>
      </c>
      <c r="E4319" t="s">
        <v>114</v>
      </c>
      <c r="F4319" t="s">
        <v>115</v>
      </c>
      <c r="G4319" t="s">
        <v>42</v>
      </c>
      <c r="H4319" t="s">
        <v>116</v>
      </c>
      <c r="I4319" t="s">
        <v>44</v>
      </c>
      <c r="J4319" t="s">
        <v>27</v>
      </c>
      <c r="K4319">
        <v>2</v>
      </c>
      <c r="L4319">
        <v>12</v>
      </c>
      <c r="M4319">
        <v>0.15</v>
      </c>
      <c r="N4319">
        <v>20.399999999999999</v>
      </c>
      <c r="O4319">
        <v>8.4</v>
      </c>
      <c r="P4319" t="s">
        <v>28</v>
      </c>
      <c r="Q4319" t="s">
        <v>35</v>
      </c>
      <c r="R4319" t="s">
        <v>36</v>
      </c>
      <c r="S4319">
        <v>4.9000000000000004</v>
      </c>
      <c r="T4319">
        <f>YEAR(tblOrders[[#This Row],[Order Date]])</f>
        <v>2025</v>
      </c>
      <c r="U4319" t="str">
        <f>TEXT(tblOrders[[#This Row],[Order Date]],"mmm-yyyy")</f>
        <v>Jan-2025</v>
      </c>
      <c r="V4319" s="4">
        <f>tblOrders[[#This Row],[Profit]]/tblOrders[[#This Row],[Sales Amount]]</f>
        <v>0.41176470588235298</v>
      </c>
      <c r="W4319" t="str">
        <f>VLOOKUP(tblOrders[[#This Row],[City]],CityRegion,2,0)</f>
        <v>South</v>
      </c>
      <c r="X4319" t="str">
        <f>VLOOKUP(tblOrders[[#This Row],[City]],lookups!A:C,3,0)</f>
        <v>Kerala</v>
      </c>
    </row>
    <row r="4320" spans="1:24" x14ac:dyDescent="0.25">
      <c r="A4320" t="s">
        <v>6457</v>
      </c>
      <c r="B4320" s="1">
        <v>45994</v>
      </c>
      <c r="C4320" t="s">
        <v>6458</v>
      </c>
      <c r="D4320" t="s">
        <v>39</v>
      </c>
      <c r="E4320" t="s">
        <v>60</v>
      </c>
      <c r="F4320" t="s">
        <v>61</v>
      </c>
      <c r="G4320" t="s">
        <v>62</v>
      </c>
      <c r="H4320" t="s">
        <v>63</v>
      </c>
      <c r="I4320" t="s">
        <v>84</v>
      </c>
      <c r="J4320" t="s">
        <v>27</v>
      </c>
      <c r="K4320">
        <v>1</v>
      </c>
      <c r="L4320">
        <v>45</v>
      </c>
      <c r="M4320">
        <v>0.15</v>
      </c>
      <c r="N4320">
        <v>38.25</v>
      </c>
      <c r="O4320">
        <v>12.25</v>
      </c>
      <c r="P4320" t="s">
        <v>111</v>
      </c>
      <c r="Q4320" t="s">
        <v>35</v>
      </c>
      <c r="R4320" t="s">
        <v>36</v>
      </c>
      <c r="S4320">
        <v>4.4000000000000004</v>
      </c>
      <c r="T4320">
        <f>YEAR(tblOrders[[#This Row],[Order Date]])</f>
        <v>2025</v>
      </c>
      <c r="U4320" t="str">
        <f>TEXT(tblOrders[[#This Row],[Order Date]],"mmm-yyyy")</f>
        <v>Dec-2025</v>
      </c>
      <c r="V4320" s="4">
        <f>tblOrders[[#This Row],[Profit]]/tblOrders[[#This Row],[Sales Amount]]</f>
        <v>0.3202614379084967</v>
      </c>
      <c r="W4320" t="str">
        <f>VLOOKUP(tblOrders[[#This Row],[City]],CityRegion,2,0)</f>
        <v>West</v>
      </c>
      <c r="X4320" t="str">
        <f>VLOOKUP(tblOrders[[#This Row],[City]],lookups!A:C,3,0)</f>
        <v>Maharashtra</v>
      </c>
    </row>
    <row r="4321" spans="1:24" x14ac:dyDescent="0.25">
      <c r="A4321" t="s">
        <v>6459</v>
      </c>
      <c r="B4321" s="1">
        <v>45888</v>
      </c>
      <c r="C4321" t="s">
        <v>4715</v>
      </c>
      <c r="D4321" t="s">
        <v>39</v>
      </c>
      <c r="E4321" t="s">
        <v>101</v>
      </c>
      <c r="F4321" t="s">
        <v>102</v>
      </c>
      <c r="G4321" t="s">
        <v>24</v>
      </c>
      <c r="H4321" t="s">
        <v>103</v>
      </c>
      <c r="I4321" t="s">
        <v>52</v>
      </c>
      <c r="J4321" t="s">
        <v>34</v>
      </c>
      <c r="K4321">
        <v>2</v>
      </c>
      <c r="L4321">
        <v>120</v>
      </c>
      <c r="M4321">
        <v>0</v>
      </c>
      <c r="N4321">
        <v>240</v>
      </c>
      <c r="O4321">
        <v>84</v>
      </c>
      <c r="P4321" t="s">
        <v>28</v>
      </c>
      <c r="Q4321" t="s">
        <v>35</v>
      </c>
      <c r="R4321" t="s">
        <v>36</v>
      </c>
      <c r="S4321">
        <v>4.9000000000000004</v>
      </c>
      <c r="T4321">
        <f>YEAR(tblOrders[[#This Row],[Order Date]])</f>
        <v>2025</v>
      </c>
      <c r="U4321" t="str">
        <f>TEXT(tblOrders[[#This Row],[Order Date]],"mmm-yyyy")</f>
        <v>Aug-2025</v>
      </c>
      <c r="V4321" s="4">
        <f>tblOrders[[#This Row],[Profit]]/tblOrders[[#This Row],[Sales Amount]]</f>
        <v>0.35</v>
      </c>
      <c r="W4321" t="str">
        <f>VLOOKUP(tblOrders[[#This Row],[City]],CityRegion,2,0)</f>
        <v>South</v>
      </c>
      <c r="X4321" t="str">
        <f>VLOOKUP(tblOrders[[#This Row],[City]],lookups!A:C,3,0)</f>
        <v>Kerala</v>
      </c>
    </row>
    <row r="4322" spans="1:24" x14ac:dyDescent="0.25">
      <c r="A4322" t="s">
        <v>6460</v>
      </c>
      <c r="B4322" s="1">
        <v>45972</v>
      </c>
      <c r="C4322" t="s">
        <v>2294</v>
      </c>
      <c r="D4322" t="s">
        <v>21</v>
      </c>
      <c r="E4322" t="s">
        <v>101</v>
      </c>
      <c r="F4322" t="s">
        <v>102</v>
      </c>
      <c r="G4322" t="s">
        <v>24</v>
      </c>
      <c r="H4322" t="s">
        <v>103</v>
      </c>
      <c r="I4322" t="s">
        <v>76</v>
      </c>
      <c r="J4322" t="s">
        <v>27</v>
      </c>
      <c r="K4322">
        <v>2</v>
      </c>
      <c r="L4322">
        <v>120</v>
      </c>
      <c r="M4322">
        <v>0.15</v>
      </c>
      <c r="N4322">
        <v>204</v>
      </c>
      <c r="O4322">
        <v>48</v>
      </c>
      <c r="P4322" t="s">
        <v>28</v>
      </c>
      <c r="Q4322" t="s">
        <v>91</v>
      </c>
      <c r="R4322" t="s">
        <v>36</v>
      </c>
      <c r="S4322">
        <v>3.2</v>
      </c>
      <c r="T4322">
        <f>YEAR(tblOrders[[#This Row],[Order Date]])</f>
        <v>2025</v>
      </c>
      <c r="U4322" t="str">
        <f>TEXT(tblOrders[[#This Row],[Order Date]],"mmm-yyyy")</f>
        <v>Nov-2025</v>
      </c>
      <c r="V4322" s="4">
        <f>tblOrders[[#This Row],[Profit]]/tblOrders[[#This Row],[Sales Amount]]</f>
        <v>0.23529411764705882</v>
      </c>
      <c r="W4322" t="str">
        <f>VLOOKUP(tblOrders[[#This Row],[City]],CityRegion,2,0)</f>
        <v>South</v>
      </c>
      <c r="X4322" t="str">
        <f>VLOOKUP(tblOrders[[#This Row],[City]],lookups!A:C,3,0)</f>
        <v>Kerala</v>
      </c>
    </row>
    <row r="4323" spans="1:24" x14ac:dyDescent="0.25">
      <c r="A4323" t="s">
        <v>6461</v>
      </c>
      <c r="B4323" s="1">
        <v>45747</v>
      </c>
      <c r="C4323" t="s">
        <v>6462</v>
      </c>
      <c r="D4323" t="s">
        <v>21</v>
      </c>
      <c r="E4323" t="s">
        <v>101</v>
      </c>
      <c r="F4323" t="s">
        <v>102</v>
      </c>
      <c r="G4323" t="s">
        <v>24</v>
      </c>
      <c r="H4323" t="s">
        <v>103</v>
      </c>
      <c r="I4323" t="s">
        <v>130</v>
      </c>
      <c r="J4323" t="s">
        <v>34</v>
      </c>
      <c r="K4323">
        <v>5</v>
      </c>
      <c r="L4323">
        <v>120</v>
      </c>
      <c r="M4323">
        <v>0.15</v>
      </c>
      <c r="N4323">
        <v>510</v>
      </c>
      <c r="O4323">
        <v>120</v>
      </c>
      <c r="P4323" t="s">
        <v>28</v>
      </c>
      <c r="Q4323" t="s">
        <v>86</v>
      </c>
      <c r="R4323" t="s">
        <v>36</v>
      </c>
      <c r="S4323">
        <v>3.3</v>
      </c>
      <c r="T4323">
        <f>YEAR(tblOrders[[#This Row],[Order Date]])</f>
        <v>2025</v>
      </c>
      <c r="U4323" t="str">
        <f>TEXT(tblOrders[[#This Row],[Order Date]],"mmm-yyyy")</f>
        <v>Mar-2025</v>
      </c>
      <c r="V4323" s="4">
        <f>tblOrders[[#This Row],[Profit]]/tblOrders[[#This Row],[Sales Amount]]</f>
        <v>0.23529411764705882</v>
      </c>
      <c r="W4323" t="str">
        <f>VLOOKUP(tblOrders[[#This Row],[City]],CityRegion,2,0)</f>
        <v>West</v>
      </c>
      <c r="X4323" t="str">
        <f>VLOOKUP(tblOrders[[#This Row],[City]],lookups!A:C,3,0)</f>
        <v>Maharashtra</v>
      </c>
    </row>
    <row r="4324" spans="1:24" x14ac:dyDescent="0.25">
      <c r="A4324" t="s">
        <v>6463</v>
      </c>
      <c r="B4324" s="1">
        <v>45872</v>
      </c>
      <c r="C4324" t="s">
        <v>4643</v>
      </c>
      <c r="D4324" t="s">
        <v>39</v>
      </c>
      <c r="E4324" t="s">
        <v>49</v>
      </c>
      <c r="F4324" t="s">
        <v>50</v>
      </c>
      <c r="G4324" t="s">
        <v>24</v>
      </c>
      <c r="H4324" t="s">
        <v>51</v>
      </c>
      <c r="I4324" t="s">
        <v>84</v>
      </c>
      <c r="J4324" t="s">
        <v>45</v>
      </c>
      <c r="K4324">
        <v>5</v>
      </c>
      <c r="L4324">
        <v>85</v>
      </c>
      <c r="M4324">
        <v>0.05</v>
      </c>
      <c r="N4324">
        <v>403.75</v>
      </c>
      <c r="O4324">
        <v>143.75</v>
      </c>
      <c r="P4324" t="s">
        <v>28</v>
      </c>
      <c r="Q4324" t="s">
        <v>46</v>
      </c>
      <c r="R4324" t="s">
        <v>36</v>
      </c>
      <c r="S4324">
        <v>3.2</v>
      </c>
      <c r="T4324">
        <f>YEAR(tblOrders[[#This Row],[Order Date]])</f>
        <v>2025</v>
      </c>
      <c r="U4324" t="str">
        <f>TEXT(tblOrders[[#This Row],[Order Date]],"mmm-yyyy")</f>
        <v>Aug-2025</v>
      </c>
      <c r="V4324" s="4">
        <f>tblOrders[[#This Row],[Profit]]/tblOrders[[#This Row],[Sales Amount]]</f>
        <v>0.35603715170278638</v>
      </c>
      <c r="W4324" t="str">
        <f>VLOOKUP(tblOrders[[#This Row],[City]],CityRegion,2,0)</f>
        <v>West</v>
      </c>
      <c r="X4324" t="str">
        <f>VLOOKUP(tblOrders[[#This Row],[City]],lookups!A:C,3,0)</f>
        <v>Maharashtra</v>
      </c>
    </row>
    <row r="4325" spans="1:24" x14ac:dyDescent="0.25">
      <c r="A4325" t="s">
        <v>6464</v>
      </c>
      <c r="B4325" s="1">
        <v>45729</v>
      </c>
      <c r="C4325" t="s">
        <v>4882</v>
      </c>
      <c r="D4325" t="s">
        <v>39</v>
      </c>
      <c r="E4325" t="s">
        <v>22</v>
      </c>
      <c r="F4325" t="s">
        <v>23</v>
      </c>
      <c r="G4325" t="s">
        <v>24</v>
      </c>
      <c r="H4325" t="s">
        <v>25</v>
      </c>
      <c r="I4325" t="s">
        <v>52</v>
      </c>
      <c r="J4325" t="s">
        <v>27</v>
      </c>
      <c r="K4325">
        <v>1</v>
      </c>
      <c r="L4325">
        <v>190</v>
      </c>
      <c r="M4325">
        <v>0.2</v>
      </c>
      <c r="N4325">
        <v>152</v>
      </c>
      <c r="O4325">
        <v>27</v>
      </c>
      <c r="P4325" t="s">
        <v>28</v>
      </c>
      <c r="Q4325" t="s">
        <v>35</v>
      </c>
      <c r="R4325" t="s">
        <v>36</v>
      </c>
      <c r="S4325">
        <v>3.7</v>
      </c>
      <c r="T4325">
        <f>YEAR(tblOrders[[#This Row],[Order Date]])</f>
        <v>2025</v>
      </c>
      <c r="U4325" t="str">
        <f>TEXT(tblOrders[[#This Row],[Order Date]],"mmm-yyyy")</f>
        <v>Mar-2025</v>
      </c>
      <c r="V4325" s="4">
        <f>tblOrders[[#This Row],[Profit]]/tblOrders[[#This Row],[Sales Amount]]</f>
        <v>0.17763157894736842</v>
      </c>
      <c r="W4325" t="str">
        <f>VLOOKUP(tblOrders[[#This Row],[City]],CityRegion,2,0)</f>
        <v>South</v>
      </c>
      <c r="X4325" t="str">
        <f>VLOOKUP(tblOrders[[#This Row],[City]],lookups!A:C,3,0)</f>
        <v>Kerala</v>
      </c>
    </row>
    <row r="4326" spans="1:24" x14ac:dyDescent="0.25">
      <c r="A4326" t="s">
        <v>6465</v>
      </c>
      <c r="B4326" s="1">
        <v>45707</v>
      </c>
      <c r="C4326" t="s">
        <v>956</v>
      </c>
      <c r="D4326" t="s">
        <v>21</v>
      </c>
      <c r="E4326" t="s">
        <v>49</v>
      </c>
      <c r="F4326" t="s">
        <v>50</v>
      </c>
      <c r="G4326" t="s">
        <v>24</v>
      </c>
      <c r="H4326" t="s">
        <v>51</v>
      </c>
      <c r="I4326" t="s">
        <v>44</v>
      </c>
      <c r="J4326" t="s">
        <v>27</v>
      </c>
      <c r="K4326">
        <v>5</v>
      </c>
      <c r="L4326">
        <v>85</v>
      </c>
      <c r="M4326">
        <v>0.1</v>
      </c>
      <c r="N4326">
        <v>382.5</v>
      </c>
      <c r="O4326">
        <v>122.5</v>
      </c>
      <c r="P4326" t="s">
        <v>28</v>
      </c>
      <c r="Q4326" t="s">
        <v>86</v>
      </c>
      <c r="R4326" t="s">
        <v>30</v>
      </c>
      <c r="S4326">
        <v>2.7</v>
      </c>
      <c r="T4326">
        <f>YEAR(tblOrders[[#This Row],[Order Date]])</f>
        <v>2025</v>
      </c>
      <c r="U4326" t="str">
        <f>TEXT(tblOrders[[#This Row],[Order Date]],"mmm-yyyy")</f>
        <v>Feb-2025</v>
      </c>
      <c r="V4326" s="4">
        <f>tblOrders[[#This Row],[Profit]]/tblOrders[[#This Row],[Sales Amount]]</f>
        <v>0.3202614379084967</v>
      </c>
      <c r="W4326" t="str">
        <f>VLOOKUP(tblOrders[[#This Row],[City]],CityRegion,2,0)</f>
        <v>South</v>
      </c>
      <c r="X4326" t="str">
        <f>VLOOKUP(tblOrders[[#This Row],[City]],lookups!A:C,3,0)</f>
        <v>Kerala</v>
      </c>
    </row>
    <row r="4327" spans="1:24" x14ac:dyDescent="0.25">
      <c r="A4327" t="s">
        <v>6466</v>
      </c>
      <c r="B4327" s="1">
        <v>45822</v>
      </c>
      <c r="C4327" t="s">
        <v>4240</v>
      </c>
      <c r="D4327" t="s">
        <v>21</v>
      </c>
      <c r="E4327" t="s">
        <v>79</v>
      </c>
      <c r="F4327" t="s">
        <v>80</v>
      </c>
      <c r="G4327" t="s">
        <v>68</v>
      </c>
      <c r="H4327" t="s">
        <v>81</v>
      </c>
      <c r="I4327" t="s">
        <v>130</v>
      </c>
      <c r="J4327" t="s">
        <v>45</v>
      </c>
      <c r="K4327">
        <v>5</v>
      </c>
      <c r="L4327">
        <v>799</v>
      </c>
      <c r="M4327">
        <v>0.2</v>
      </c>
      <c r="N4327">
        <v>3196</v>
      </c>
      <c r="O4327">
        <v>96</v>
      </c>
      <c r="P4327" t="s">
        <v>28</v>
      </c>
      <c r="Q4327" t="s">
        <v>29</v>
      </c>
      <c r="R4327" t="s">
        <v>36</v>
      </c>
      <c r="S4327">
        <v>3.7</v>
      </c>
      <c r="T4327">
        <f>YEAR(tblOrders[[#This Row],[Order Date]])</f>
        <v>2025</v>
      </c>
      <c r="U4327" t="str">
        <f>TEXT(tblOrders[[#This Row],[Order Date]],"mmm-yyyy")</f>
        <v>Jun-2025</v>
      </c>
      <c r="V4327" s="4">
        <f>tblOrders[[#This Row],[Profit]]/tblOrders[[#This Row],[Sales Amount]]</f>
        <v>3.0037546933667083E-2</v>
      </c>
      <c r="W4327" t="str">
        <f>VLOOKUP(tblOrders[[#This Row],[City]],CityRegion,2,0)</f>
        <v>West</v>
      </c>
      <c r="X4327" t="str">
        <f>VLOOKUP(tblOrders[[#This Row],[City]],lookups!A:C,3,0)</f>
        <v>Maharashtra</v>
      </c>
    </row>
    <row r="4328" spans="1:24" x14ac:dyDescent="0.25">
      <c r="A4328" t="s">
        <v>6467</v>
      </c>
      <c r="B4328" s="1">
        <v>45835</v>
      </c>
      <c r="C4328" t="s">
        <v>5188</v>
      </c>
      <c r="D4328" t="s">
        <v>21</v>
      </c>
      <c r="E4328" t="s">
        <v>49</v>
      </c>
      <c r="F4328" t="s">
        <v>50</v>
      </c>
      <c r="G4328" t="s">
        <v>24</v>
      </c>
      <c r="H4328" t="s">
        <v>51</v>
      </c>
      <c r="I4328" t="s">
        <v>70</v>
      </c>
      <c r="J4328" t="s">
        <v>45</v>
      </c>
      <c r="K4328">
        <v>2</v>
      </c>
      <c r="L4328">
        <v>85</v>
      </c>
      <c r="M4328">
        <v>0</v>
      </c>
      <c r="N4328">
        <v>170</v>
      </c>
      <c r="O4328">
        <v>66</v>
      </c>
      <c r="P4328" t="s">
        <v>85</v>
      </c>
      <c r="Q4328" t="s">
        <v>35</v>
      </c>
      <c r="R4328" t="s">
        <v>36</v>
      </c>
      <c r="S4328">
        <v>2.8</v>
      </c>
      <c r="T4328">
        <f>YEAR(tblOrders[[#This Row],[Order Date]])</f>
        <v>2025</v>
      </c>
      <c r="U4328" t="str">
        <f>TEXT(tblOrders[[#This Row],[Order Date]],"mmm-yyyy")</f>
        <v>Jun-2025</v>
      </c>
      <c r="V4328" s="4">
        <f>tblOrders[[#This Row],[Profit]]/tblOrders[[#This Row],[Sales Amount]]</f>
        <v>0.38823529411764707</v>
      </c>
      <c r="W4328" t="str">
        <f>VLOOKUP(tblOrders[[#This Row],[City]],CityRegion,2,0)</f>
        <v>South</v>
      </c>
      <c r="X4328" t="str">
        <f>VLOOKUP(tblOrders[[#This Row],[City]],lookups!A:C,3,0)</f>
        <v>Telengana</v>
      </c>
    </row>
    <row r="4329" spans="1:24" x14ac:dyDescent="0.25">
      <c r="A4329" t="s">
        <v>6468</v>
      </c>
      <c r="B4329" s="1">
        <v>45777</v>
      </c>
      <c r="C4329" t="s">
        <v>5639</v>
      </c>
      <c r="D4329" t="s">
        <v>21</v>
      </c>
      <c r="E4329" t="s">
        <v>94</v>
      </c>
      <c r="F4329" t="s">
        <v>95</v>
      </c>
      <c r="G4329" t="s">
        <v>68</v>
      </c>
      <c r="H4329" t="s">
        <v>96</v>
      </c>
      <c r="I4329" t="s">
        <v>33</v>
      </c>
      <c r="J4329" t="s">
        <v>34</v>
      </c>
      <c r="K4329">
        <v>1</v>
      </c>
      <c r="L4329">
        <v>89</v>
      </c>
      <c r="M4329">
        <v>0.15</v>
      </c>
      <c r="N4329">
        <v>75.650000000000006</v>
      </c>
      <c r="O4329">
        <v>20.65</v>
      </c>
      <c r="P4329" t="s">
        <v>28</v>
      </c>
      <c r="Q4329" t="s">
        <v>46</v>
      </c>
      <c r="R4329" t="s">
        <v>123</v>
      </c>
      <c r="S4329">
        <v>4.8</v>
      </c>
      <c r="T4329">
        <f>YEAR(tblOrders[[#This Row],[Order Date]])</f>
        <v>2025</v>
      </c>
      <c r="U4329" t="str">
        <f>TEXT(tblOrders[[#This Row],[Order Date]],"mmm-yyyy")</f>
        <v>Apr-2025</v>
      </c>
      <c r="V4329" s="4">
        <f>tblOrders[[#This Row],[Profit]]/tblOrders[[#This Row],[Sales Amount]]</f>
        <v>0.27296761401189684</v>
      </c>
      <c r="W4329" t="str">
        <f>VLOOKUP(tblOrders[[#This Row],[City]],CityRegion,2,0)</f>
        <v>North</v>
      </c>
      <c r="X4329" t="str">
        <f>VLOOKUP(tblOrders[[#This Row],[City]],lookups!A:C,3,0)</f>
        <v>Delhi</v>
      </c>
    </row>
    <row r="4330" spans="1:24" x14ac:dyDescent="0.25">
      <c r="A4330" t="s">
        <v>6469</v>
      </c>
      <c r="B4330" s="1">
        <v>45756</v>
      </c>
      <c r="C4330" t="s">
        <v>1441</v>
      </c>
      <c r="D4330" t="s">
        <v>39</v>
      </c>
      <c r="E4330" t="s">
        <v>49</v>
      </c>
      <c r="F4330" t="s">
        <v>50</v>
      </c>
      <c r="G4330" t="s">
        <v>24</v>
      </c>
      <c r="H4330" t="s">
        <v>51</v>
      </c>
      <c r="I4330" t="s">
        <v>33</v>
      </c>
      <c r="J4330" t="s">
        <v>27</v>
      </c>
      <c r="K4330">
        <v>4</v>
      </c>
      <c r="L4330">
        <v>85</v>
      </c>
      <c r="M4330">
        <v>0.05</v>
      </c>
      <c r="N4330">
        <v>323</v>
      </c>
      <c r="O4330">
        <v>115</v>
      </c>
      <c r="P4330" t="s">
        <v>28</v>
      </c>
      <c r="Q4330" t="s">
        <v>46</v>
      </c>
      <c r="R4330" t="s">
        <v>36</v>
      </c>
      <c r="S4330">
        <v>3.1</v>
      </c>
      <c r="T4330">
        <f>YEAR(tblOrders[[#This Row],[Order Date]])</f>
        <v>2025</v>
      </c>
      <c r="U4330" t="str">
        <f>TEXT(tblOrders[[#This Row],[Order Date]],"mmm-yyyy")</f>
        <v>Apr-2025</v>
      </c>
      <c r="V4330" s="4">
        <f>tblOrders[[#This Row],[Profit]]/tblOrders[[#This Row],[Sales Amount]]</f>
        <v>0.35603715170278638</v>
      </c>
      <c r="W4330" t="str">
        <f>VLOOKUP(tblOrders[[#This Row],[City]],CityRegion,2,0)</f>
        <v>North</v>
      </c>
      <c r="X4330" t="str">
        <f>VLOOKUP(tblOrders[[#This Row],[City]],lookups!A:C,3,0)</f>
        <v>Delhi</v>
      </c>
    </row>
    <row r="4331" spans="1:24" x14ac:dyDescent="0.25">
      <c r="A4331" t="s">
        <v>6470</v>
      </c>
      <c r="B4331" s="1">
        <v>45845</v>
      </c>
      <c r="C4331" t="s">
        <v>6450</v>
      </c>
      <c r="D4331" t="s">
        <v>21</v>
      </c>
      <c r="E4331" t="s">
        <v>22</v>
      </c>
      <c r="F4331" t="s">
        <v>23</v>
      </c>
      <c r="G4331" t="s">
        <v>24</v>
      </c>
      <c r="H4331" t="s">
        <v>25</v>
      </c>
      <c r="I4331" t="s">
        <v>52</v>
      </c>
      <c r="J4331" t="s">
        <v>45</v>
      </c>
      <c r="K4331">
        <v>4</v>
      </c>
      <c r="L4331">
        <v>190</v>
      </c>
      <c r="M4331">
        <v>0.15</v>
      </c>
      <c r="N4331">
        <v>646</v>
      </c>
      <c r="O4331">
        <v>146</v>
      </c>
      <c r="P4331" t="s">
        <v>28</v>
      </c>
      <c r="Q4331" t="s">
        <v>86</v>
      </c>
      <c r="R4331" t="s">
        <v>36</v>
      </c>
      <c r="S4331">
        <v>4.5</v>
      </c>
      <c r="T4331">
        <f>YEAR(tblOrders[[#This Row],[Order Date]])</f>
        <v>2025</v>
      </c>
      <c r="U4331" t="str">
        <f>TEXT(tblOrders[[#This Row],[Order Date]],"mmm-yyyy")</f>
        <v>Jul-2025</v>
      </c>
      <c r="V4331" s="4">
        <f>tblOrders[[#This Row],[Profit]]/tblOrders[[#This Row],[Sales Amount]]</f>
        <v>0.2260061919504644</v>
      </c>
      <c r="W4331" t="str">
        <f>VLOOKUP(tblOrders[[#This Row],[City]],CityRegion,2,0)</f>
        <v>South</v>
      </c>
      <c r="X4331" t="str">
        <f>VLOOKUP(tblOrders[[#This Row],[City]],lookups!A:C,3,0)</f>
        <v>Kerala</v>
      </c>
    </row>
    <row r="4332" spans="1:24" x14ac:dyDescent="0.25">
      <c r="A4332" t="s">
        <v>6471</v>
      </c>
      <c r="B4332" s="1">
        <v>45666</v>
      </c>
      <c r="C4332" t="s">
        <v>352</v>
      </c>
      <c r="D4332" t="s">
        <v>21</v>
      </c>
      <c r="E4332" t="s">
        <v>22</v>
      </c>
      <c r="F4332" t="s">
        <v>23</v>
      </c>
      <c r="G4332" t="s">
        <v>24</v>
      </c>
      <c r="H4332" t="s">
        <v>25</v>
      </c>
      <c r="I4332" t="s">
        <v>52</v>
      </c>
      <c r="J4332" t="s">
        <v>27</v>
      </c>
      <c r="K4332">
        <v>5</v>
      </c>
      <c r="L4332">
        <v>190</v>
      </c>
      <c r="M4332">
        <v>0.1</v>
      </c>
      <c r="N4332">
        <v>855</v>
      </c>
      <c r="O4332">
        <v>230</v>
      </c>
      <c r="P4332" t="s">
        <v>28</v>
      </c>
      <c r="Q4332" t="s">
        <v>29</v>
      </c>
      <c r="R4332" t="s">
        <v>36</v>
      </c>
      <c r="S4332">
        <v>4.7</v>
      </c>
      <c r="T4332">
        <f>YEAR(tblOrders[[#This Row],[Order Date]])</f>
        <v>2025</v>
      </c>
      <c r="U4332" t="str">
        <f>TEXT(tblOrders[[#This Row],[Order Date]],"mmm-yyyy")</f>
        <v>Jan-2025</v>
      </c>
      <c r="V4332" s="4">
        <f>tblOrders[[#This Row],[Profit]]/tblOrders[[#This Row],[Sales Amount]]</f>
        <v>0.26900584795321636</v>
      </c>
      <c r="W4332" t="str">
        <f>VLOOKUP(tblOrders[[#This Row],[City]],CityRegion,2,0)</f>
        <v>South</v>
      </c>
      <c r="X4332" t="str">
        <f>VLOOKUP(tblOrders[[#This Row],[City]],lookups!A:C,3,0)</f>
        <v>Kerala</v>
      </c>
    </row>
    <row r="4333" spans="1:24" x14ac:dyDescent="0.25">
      <c r="A4333" t="s">
        <v>6472</v>
      </c>
      <c r="B4333" s="1">
        <v>45951</v>
      </c>
      <c r="C4333" t="s">
        <v>6473</v>
      </c>
      <c r="D4333" t="s">
        <v>39</v>
      </c>
      <c r="E4333" t="s">
        <v>40</v>
      </c>
      <c r="F4333" t="s">
        <v>41</v>
      </c>
      <c r="G4333" t="s">
        <v>42</v>
      </c>
      <c r="H4333" t="s">
        <v>43</v>
      </c>
      <c r="I4333" t="s">
        <v>57</v>
      </c>
      <c r="J4333" t="s">
        <v>27</v>
      </c>
      <c r="K4333">
        <v>4</v>
      </c>
      <c r="L4333">
        <v>18</v>
      </c>
      <c r="M4333">
        <v>0.15</v>
      </c>
      <c r="N4333">
        <v>61.2</v>
      </c>
      <c r="O4333">
        <v>25.2</v>
      </c>
      <c r="P4333" t="s">
        <v>28</v>
      </c>
      <c r="Q4333" t="s">
        <v>29</v>
      </c>
      <c r="R4333" t="s">
        <v>30</v>
      </c>
      <c r="S4333">
        <v>4.7</v>
      </c>
      <c r="T4333">
        <f>YEAR(tblOrders[[#This Row],[Order Date]])</f>
        <v>2025</v>
      </c>
      <c r="U4333" t="str">
        <f>TEXT(tblOrders[[#This Row],[Order Date]],"mmm-yyyy")</f>
        <v>Oct-2025</v>
      </c>
      <c r="V4333" s="4">
        <f>tblOrders[[#This Row],[Profit]]/tblOrders[[#This Row],[Sales Amount]]</f>
        <v>0.41176470588235292</v>
      </c>
      <c r="W4333" t="str">
        <f>VLOOKUP(tblOrders[[#This Row],[City]],CityRegion,2,0)</f>
        <v>South</v>
      </c>
      <c r="X4333" t="str">
        <f>VLOOKUP(tblOrders[[#This Row],[City]],lookups!A:C,3,0)</f>
        <v>Kerala</v>
      </c>
    </row>
    <row r="4334" spans="1:24" x14ac:dyDescent="0.25">
      <c r="A4334" t="s">
        <v>6474</v>
      </c>
      <c r="B4334" s="1">
        <v>45701</v>
      </c>
      <c r="C4334" t="s">
        <v>1724</v>
      </c>
      <c r="D4334" t="s">
        <v>21</v>
      </c>
      <c r="E4334" t="s">
        <v>66</v>
      </c>
      <c r="F4334" t="s">
        <v>67</v>
      </c>
      <c r="G4334" t="s">
        <v>68</v>
      </c>
      <c r="H4334" t="s">
        <v>69</v>
      </c>
      <c r="I4334" t="s">
        <v>33</v>
      </c>
      <c r="J4334" t="s">
        <v>27</v>
      </c>
      <c r="K4334">
        <v>5</v>
      </c>
      <c r="L4334">
        <v>149</v>
      </c>
      <c r="M4334">
        <v>0.2</v>
      </c>
      <c r="N4334">
        <v>596</v>
      </c>
      <c r="O4334">
        <v>121</v>
      </c>
      <c r="P4334" t="s">
        <v>111</v>
      </c>
      <c r="Q4334" t="s">
        <v>29</v>
      </c>
      <c r="R4334" t="s">
        <v>30</v>
      </c>
      <c r="S4334">
        <v>2.6</v>
      </c>
      <c r="T4334">
        <f>YEAR(tblOrders[[#This Row],[Order Date]])</f>
        <v>2025</v>
      </c>
      <c r="U4334" t="str">
        <f>TEXT(tblOrders[[#This Row],[Order Date]],"mmm-yyyy")</f>
        <v>Feb-2025</v>
      </c>
      <c r="V4334" s="4">
        <f>tblOrders[[#This Row],[Profit]]/tblOrders[[#This Row],[Sales Amount]]</f>
        <v>0.20302013422818793</v>
      </c>
      <c r="W4334" t="str">
        <f>VLOOKUP(tblOrders[[#This Row],[City]],CityRegion,2,0)</f>
        <v>North</v>
      </c>
      <c r="X4334" t="str">
        <f>VLOOKUP(tblOrders[[#This Row],[City]],lookups!A:C,3,0)</f>
        <v>Delhi</v>
      </c>
    </row>
    <row r="4335" spans="1:24" x14ac:dyDescent="0.25">
      <c r="A4335" t="s">
        <v>6475</v>
      </c>
      <c r="B4335" s="1">
        <v>45723</v>
      </c>
      <c r="C4335" t="s">
        <v>1349</v>
      </c>
      <c r="D4335" t="s">
        <v>21</v>
      </c>
      <c r="E4335" t="s">
        <v>101</v>
      </c>
      <c r="F4335" t="s">
        <v>102</v>
      </c>
      <c r="G4335" t="s">
        <v>24</v>
      </c>
      <c r="H4335" t="s">
        <v>103</v>
      </c>
      <c r="I4335" t="s">
        <v>139</v>
      </c>
      <c r="J4335" t="s">
        <v>27</v>
      </c>
      <c r="K4335">
        <v>2</v>
      </c>
      <c r="L4335">
        <v>120</v>
      </c>
      <c r="M4335">
        <v>0.05</v>
      </c>
      <c r="N4335">
        <v>228</v>
      </c>
      <c r="O4335">
        <v>72</v>
      </c>
      <c r="P4335" t="s">
        <v>111</v>
      </c>
      <c r="Q4335" t="s">
        <v>86</v>
      </c>
      <c r="R4335" t="s">
        <v>36</v>
      </c>
      <c r="S4335">
        <v>3.1</v>
      </c>
      <c r="T4335">
        <f>YEAR(tblOrders[[#This Row],[Order Date]])</f>
        <v>2025</v>
      </c>
      <c r="U4335" t="str">
        <f>TEXT(tblOrders[[#This Row],[Order Date]],"mmm-yyyy")</f>
        <v>Mar-2025</v>
      </c>
      <c r="V4335" s="4">
        <f>tblOrders[[#This Row],[Profit]]/tblOrders[[#This Row],[Sales Amount]]</f>
        <v>0.31578947368421051</v>
      </c>
      <c r="W4335" t="str">
        <f>VLOOKUP(tblOrders[[#This Row],[City]],CityRegion,2,0)</f>
        <v>South</v>
      </c>
      <c r="X4335" t="str">
        <f>VLOOKUP(tblOrders[[#This Row],[City]],lookups!A:C,3,0)</f>
        <v>Tamil Nadu</v>
      </c>
    </row>
    <row r="4336" spans="1:24" x14ac:dyDescent="0.25">
      <c r="A4336" t="s">
        <v>6476</v>
      </c>
      <c r="B4336" s="1">
        <v>45957</v>
      </c>
      <c r="C4336" t="s">
        <v>2482</v>
      </c>
      <c r="D4336" t="s">
        <v>21</v>
      </c>
      <c r="E4336" t="s">
        <v>101</v>
      </c>
      <c r="F4336" t="s">
        <v>102</v>
      </c>
      <c r="G4336" t="s">
        <v>24</v>
      </c>
      <c r="H4336" t="s">
        <v>103</v>
      </c>
      <c r="I4336" t="s">
        <v>44</v>
      </c>
      <c r="J4336" t="s">
        <v>34</v>
      </c>
      <c r="K4336">
        <v>4</v>
      </c>
      <c r="L4336">
        <v>120</v>
      </c>
      <c r="M4336">
        <v>0</v>
      </c>
      <c r="N4336">
        <v>480</v>
      </c>
      <c r="O4336">
        <v>168</v>
      </c>
      <c r="P4336" t="s">
        <v>28</v>
      </c>
      <c r="Q4336" t="s">
        <v>29</v>
      </c>
      <c r="R4336" t="s">
        <v>30</v>
      </c>
      <c r="S4336">
        <v>2.8</v>
      </c>
      <c r="T4336">
        <f>YEAR(tblOrders[[#This Row],[Order Date]])</f>
        <v>2025</v>
      </c>
      <c r="U4336" t="str">
        <f>TEXT(tblOrders[[#This Row],[Order Date]],"mmm-yyyy")</f>
        <v>Oct-2025</v>
      </c>
      <c r="V4336" s="4">
        <f>tblOrders[[#This Row],[Profit]]/tblOrders[[#This Row],[Sales Amount]]</f>
        <v>0.35</v>
      </c>
      <c r="W4336" t="str">
        <f>VLOOKUP(tblOrders[[#This Row],[City]],CityRegion,2,0)</f>
        <v>South</v>
      </c>
      <c r="X4336" t="str">
        <f>VLOOKUP(tblOrders[[#This Row],[City]],lookups!A:C,3,0)</f>
        <v>Kerala</v>
      </c>
    </row>
    <row r="4337" spans="1:24" x14ac:dyDescent="0.25">
      <c r="A4337" t="s">
        <v>6477</v>
      </c>
      <c r="B4337" s="1">
        <v>45861</v>
      </c>
      <c r="C4337" t="s">
        <v>3505</v>
      </c>
      <c r="D4337" t="s">
        <v>21</v>
      </c>
      <c r="E4337" t="s">
        <v>79</v>
      </c>
      <c r="F4337" t="s">
        <v>80</v>
      </c>
      <c r="G4337" t="s">
        <v>68</v>
      </c>
      <c r="H4337" t="s">
        <v>81</v>
      </c>
      <c r="I4337" t="s">
        <v>84</v>
      </c>
      <c r="J4337" t="s">
        <v>45</v>
      </c>
      <c r="K4337">
        <v>4</v>
      </c>
      <c r="L4337">
        <v>799</v>
      </c>
      <c r="M4337">
        <v>0.1</v>
      </c>
      <c r="N4337">
        <v>2876.4</v>
      </c>
      <c r="O4337">
        <v>396.4</v>
      </c>
      <c r="P4337" t="s">
        <v>85</v>
      </c>
      <c r="Q4337" t="s">
        <v>35</v>
      </c>
      <c r="R4337" t="s">
        <v>36</v>
      </c>
      <c r="S4337">
        <v>4.4000000000000004</v>
      </c>
      <c r="T4337">
        <f>YEAR(tblOrders[[#This Row],[Order Date]])</f>
        <v>2025</v>
      </c>
      <c r="U4337" t="str">
        <f>TEXT(tblOrders[[#This Row],[Order Date]],"mmm-yyyy")</f>
        <v>Jul-2025</v>
      </c>
      <c r="V4337" s="4">
        <f>tblOrders[[#This Row],[Profit]]/tblOrders[[#This Row],[Sales Amount]]</f>
        <v>0.13781115282992629</v>
      </c>
      <c r="W4337" t="str">
        <f>VLOOKUP(tblOrders[[#This Row],[City]],CityRegion,2,0)</f>
        <v>West</v>
      </c>
      <c r="X4337" t="str">
        <f>VLOOKUP(tblOrders[[#This Row],[City]],lookups!A:C,3,0)</f>
        <v>Maharashtra</v>
      </c>
    </row>
    <row r="4338" spans="1:24" x14ac:dyDescent="0.25">
      <c r="A4338" t="s">
        <v>6478</v>
      </c>
      <c r="B4338" s="1">
        <v>45781</v>
      </c>
      <c r="C4338" t="s">
        <v>516</v>
      </c>
      <c r="D4338" t="s">
        <v>21</v>
      </c>
      <c r="E4338" t="s">
        <v>60</v>
      </c>
      <c r="F4338" t="s">
        <v>61</v>
      </c>
      <c r="G4338" t="s">
        <v>62</v>
      </c>
      <c r="H4338" t="s">
        <v>63</v>
      </c>
      <c r="I4338" t="s">
        <v>44</v>
      </c>
      <c r="J4338" t="s">
        <v>27</v>
      </c>
      <c r="K4338">
        <v>5</v>
      </c>
      <c r="L4338">
        <v>45</v>
      </c>
      <c r="M4338">
        <v>0.05</v>
      </c>
      <c r="N4338">
        <v>213.75</v>
      </c>
      <c r="O4338">
        <v>83.75</v>
      </c>
      <c r="P4338" t="s">
        <v>28</v>
      </c>
      <c r="Q4338" t="s">
        <v>86</v>
      </c>
      <c r="R4338" t="s">
        <v>36</v>
      </c>
      <c r="S4338">
        <v>4.5999999999999996</v>
      </c>
      <c r="T4338">
        <f>YEAR(tblOrders[[#This Row],[Order Date]])</f>
        <v>2025</v>
      </c>
      <c r="U4338" t="str">
        <f>TEXT(tblOrders[[#This Row],[Order Date]],"mmm-yyyy")</f>
        <v>May-2025</v>
      </c>
      <c r="V4338" s="4">
        <f>tblOrders[[#This Row],[Profit]]/tblOrders[[#This Row],[Sales Amount]]</f>
        <v>0.391812865497076</v>
      </c>
      <c r="W4338" t="str">
        <f>VLOOKUP(tblOrders[[#This Row],[City]],CityRegion,2,0)</f>
        <v>South</v>
      </c>
      <c r="X4338" t="str">
        <f>VLOOKUP(tblOrders[[#This Row],[City]],lookups!A:C,3,0)</f>
        <v>Kerala</v>
      </c>
    </row>
    <row r="4339" spans="1:24" x14ac:dyDescent="0.25">
      <c r="A4339" t="s">
        <v>6479</v>
      </c>
      <c r="B4339" s="1">
        <v>45714</v>
      </c>
      <c r="C4339" t="s">
        <v>447</v>
      </c>
      <c r="D4339" t="s">
        <v>21</v>
      </c>
      <c r="E4339" t="s">
        <v>108</v>
      </c>
      <c r="F4339" t="s">
        <v>109</v>
      </c>
      <c r="G4339" t="s">
        <v>62</v>
      </c>
      <c r="H4339" t="s">
        <v>110</v>
      </c>
      <c r="I4339" t="s">
        <v>84</v>
      </c>
      <c r="J4339" t="s">
        <v>27</v>
      </c>
      <c r="K4339">
        <v>4</v>
      </c>
      <c r="L4339">
        <v>110</v>
      </c>
      <c r="M4339">
        <v>0.05</v>
      </c>
      <c r="N4339">
        <v>418</v>
      </c>
      <c r="O4339">
        <v>146</v>
      </c>
      <c r="P4339" t="s">
        <v>28</v>
      </c>
      <c r="Q4339" t="s">
        <v>91</v>
      </c>
      <c r="R4339" t="s">
        <v>36</v>
      </c>
      <c r="S4339">
        <v>4.8</v>
      </c>
      <c r="T4339">
        <f>YEAR(tblOrders[[#This Row],[Order Date]])</f>
        <v>2025</v>
      </c>
      <c r="U4339" t="str">
        <f>TEXT(tblOrders[[#This Row],[Order Date]],"mmm-yyyy")</f>
        <v>Feb-2025</v>
      </c>
      <c r="V4339" s="4">
        <f>tblOrders[[#This Row],[Profit]]/tblOrders[[#This Row],[Sales Amount]]</f>
        <v>0.34928229665071769</v>
      </c>
      <c r="W4339" t="str">
        <f>VLOOKUP(tblOrders[[#This Row],[City]],CityRegion,2,0)</f>
        <v>West</v>
      </c>
      <c r="X4339" t="str">
        <f>VLOOKUP(tblOrders[[#This Row],[City]],lookups!A:C,3,0)</f>
        <v>Maharashtra</v>
      </c>
    </row>
    <row r="4340" spans="1:24" x14ac:dyDescent="0.25">
      <c r="A4340" t="s">
        <v>6480</v>
      </c>
      <c r="B4340" s="1">
        <v>45792</v>
      </c>
      <c r="C4340" t="s">
        <v>689</v>
      </c>
      <c r="D4340" t="s">
        <v>39</v>
      </c>
      <c r="E4340" t="s">
        <v>108</v>
      </c>
      <c r="F4340" t="s">
        <v>109</v>
      </c>
      <c r="G4340" t="s">
        <v>62</v>
      </c>
      <c r="H4340" t="s">
        <v>110</v>
      </c>
      <c r="I4340" t="s">
        <v>44</v>
      </c>
      <c r="J4340" t="s">
        <v>45</v>
      </c>
      <c r="K4340">
        <v>3</v>
      </c>
      <c r="L4340">
        <v>110</v>
      </c>
      <c r="M4340">
        <v>0.1</v>
      </c>
      <c r="N4340">
        <v>297</v>
      </c>
      <c r="O4340">
        <v>93</v>
      </c>
      <c r="P4340" t="s">
        <v>28</v>
      </c>
      <c r="Q4340" t="s">
        <v>86</v>
      </c>
      <c r="R4340" t="s">
        <v>36</v>
      </c>
      <c r="S4340">
        <v>5</v>
      </c>
      <c r="T4340">
        <f>YEAR(tblOrders[[#This Row],[Order Date]])</f>
        <v>2025</v>
      </c>
      <c r="U4340" t="str">
        <f>TEXT(tblOrders[[#This Row],[Order Date]],"mmm-yyyy")</f>
        <v>May-2025</v>
      </c>
      <c r="V4340" s="4">
        <f>tblOrders[[#This Row],[Profit]]/tblOrders[[#This Row],[Sales Amount]]</f>
        <v>0.31313131313131315</v>
      </c>
      <c r="W4340" t="str">
        <f>VLOOKUP(tblOrders[[#This Row],[City]],CityRegion,2,0)</f>
        <v>South</v>
      </c>
      <c r="X4340" t="str">
        <f>VLOOKUP(tblOrders[[#This Row],[City]],lookups!A:C,3,0)</f>
        <v>Kerala</v>
      </c>
    </row>
    <row r="4341" spans="1:24" x14ac:dyDescent="0.25">
      <c r="A4341" t="s">
        <v>6481</v>
      </c>
      <c r="B4341" s="1">
        <v>45904</v>
      </c>
      <c r="C4341" t="s">
        <v>5430</v>
      </c>
      <c r="D4341" t="s">
        <v>39</v>
      </c>
      <c r="E4341" t="s">
        <v>94</v>
      </c>
      <c r="F4341" t="s">
        <v>95</v>
      </c>
      <c r="G4341" t="s">
        <v>68</v>
      </c>
      <c r="H4341" t="s">
        <v>96</v>
      </c>
      <c r="I4341" t="s">
        <v>130</v>
      </c>
      <c r="J4341" t="s">
        <v>45</v>
      </c>
      <c r="K4341">
        <v>4</v>
      </c>
      <c r="L4341">
        <v>89</v>
      </c>
      <c r="M4341">
        <v>0</v>
      </c>
      <c r="N4341">
        <v>356</v>
      </c>
      <c r="O4341">
        <v>136</v>
      </c>
      <c r="P4341" t="s">
        <v>28</v>
      </c>
      <c r="Q4341" t="s">
        <v>46</v>
      </c>
      <c r="R4341" t="s">
        <v>123</v>
      </c>
      <c r="S4341">
        <v>2.8</v>
      </c>
      <c r="T4341">
        <f>YEAR(tblOrders[[#This Row],[Order Date]])</f>
        <v>2025</v>
      </c>
      <c r="U4341" t="str">
        <f>TEXT(tblOrders[[#This Row],[Order Date]],"mmm-yyyy")</f>
        <v>Sep-2025</v>
      </c>
      <c r="V4341" s="4">
        <f>tblOrders[[#This Row],[Profit]]/tblOrders[[#This Row],[Sales Amount]]</f>
        <v>0.38202247191011235</v>
      </c>
      <c r="W4341" t="str">
        <f>VLOOKUP(tblOrders[[#This Row],[City]],CityRegion,2,0)</f>
        <v>West</v>
      </c>
      <c r="X4341" t="str">
        <f>VLOOKUP(tblOrders[[#This Row],[City]],lookups!A:C,3,0)</f>
        <v>Maharashtra</v>
      </c>
    </row>
    <row r="4342" spans="1:24" x14ac:dyDescent="0.25">
      <c r="A4342" t="s">
        <v>6482</v>
      </c>
      <c r="B4342" s="1">
        <v>45715</v>
      </c>
      <c r="C4342" t="s">
        <v>964</v>
      </c>
      <c r="D4342" t="s">
        <v>39</v>
      </c>
      <c r="E4342" t="s">
        <v>108</v>
      </c>
      <c r="F4342" t="s">
        <v>109</v>
      </c>
      <c r="G4342" t="s">
        <v>62</v>
      </c>
      <c r="H4342" t="s">
        <v>110</v>
      </c>
      <c r="I4342" t="s">
        <v>26</v>
      </c>
      <c r="J4342" t="s">
        <v>27</v>
      </c>
      <c r="K4342">
        <v>1</v>
      </c>
      <c r="L4342">
        <v>110</v>
      </c>
      <c r="M4342">
        <v>0</v>
      </c>
      <c r="N4342">
        <v>110</v>
      </c>
      <c r="O4342">
        <v>42</v>
      </c>
      <c r="P4342" t="s">
        <v>28</v>
      </c>
      <c r="Q4342" t="s">
        <v>46</v>
      </c>
      <c r="R4342" t="s">
        <v>123</v>
      </c>
      <c r="S4342">
        <v>4</v>
      </c>
      <c r="T4342">
        <f>YEAR(tblOrders[[#This Row],[Order Date]])</f>
        <v>2025</v>
      </c>
      <c r="U4342" t="str">
        <f>TEXT(tblOrders[[#This Row],[Order Date]],"mmm-yyyy")</f>
        <v>Feb-2025</v>
      </c>
      <c r="V4342" s="4">
        <f>tblOrders[[#This Row],[Profit]]/tblOrders[[#This Row],[Sales Amount]]</f>
        <v>0.38181818181818183</v>
      </c>
      <c r="W4342" t="str">
        <f>VLOOKUP(tblOrders[[#This Row],[City]],CityRegion,2,0)</f>
        <v>South</v>
      </c>
      <c r="X4342" t="str">
        <f>VLOOKUP(tblOrders[[#This Row],[City]],lookups!A:C,3,0)</f>
        <v>Karnataka</v>
      </c>
    </row>
    <row r="4343" spans="1:24" x14ac:dyDescent="0.25">
      <c r="A4343" t="s">
        <v>6483</v>
      </c>
      <c r="B4343" s="1">
        <v>45700</v>
      </c>
      <c r="C4343" t="s">
        <v>2206</v>
      </c>
      <c r="D4343" t="s">
        <v>39</v>
      </c>
      <c r="E4343" t="s">
        <v>60</v>
      </c>
      <c r="F4343" t="s">
        <v>61</v>
      </c>
      <c r="G4343" t="s">
        <v>62</v>
      </c>
      <c r="H4343" t="s">
        <v>63</v>
      </c>
      <c r="I4343" t="s">
        <v>84</v>
      </c>
      <c r="J4343" t="s">
        <v>34</v>
      </c>
      <c r="K4343">
        <v>4</v>
      </c>
      <c r="L4343">
        <v>45</v>
      </c>
      <c r="M4343">
        <v>0.2</v>
      </c>
      <c r="N4343">
        <v>144</v>
      </c>
      <c r="O4343">
        <v>40</v>
      </c>
      <c r="P4343" t="s">
        <v>28</v>
      </c>
      <c r="Q4343" t="s">
        <v>91</v>
      </c>
      <c r="R4343" t="s">
        <v>30</v>
      </c>
      <c r="S4343">
        <v>4.0999999999999996</v>
      </c>
      <c r="T4343">
        <f>YEAR(tblOrders[[#This Row],[Order Date]])</f>
        <v>2025</v>
      </c>
      <c r="U4343" t="str">
        <f>TEXT(tblOrders[[#This Row],[Order Date]],"mmm-yyyy")</f>
        <v>Feb-2025</v>
      </c>
      <c r="V4343" s="4">
        <f>tblOrders[[#This Row],[Profit]]/tblOrders[[#This Row],[Sales Amount]]</f>
        <v>0.27777777777777779</v>
      </c>
      <c r="W4343" t="str">
        <f>VLOOKUP(tblOrders[[#This Row],[City]],CityRegion,2,0)</f>
        <v>West</v>
      </c>
      <c r="X4343" t="str">
        <f>VLOOKUP(tblOrders[[#This Row],[City]],lookups!A:C,3,0)</f>
        <v>Maharashtra</v>
      </c>
    </row>
    <row r="4344" spans="1:24" x14ac:dyDescent="0.25">
      <c r="A4344" t="s">
        <v>6484</v>
      </c>
      <c r="B4344" s="1">
        <v>45891</v>
      </c>
      <c r="C4344" t="s">
        <v>2218</v>
      </c>
      <c r="D4344" t="s">
        <v>39</v>
      </c>
      <c r="E4344" t="s">
        <v>79</v>
      </c>
      <c r="F4344" t="s">
        <v>80</v>
      </c>
      <c r="G4344" t="s">
        <v>68</v>
      </c>
      <c r="H4344" t="s">
        <v>81</v>
      </c>
      <c r="I4344" t="s">
        <v>33</v>
      </c>
      <c r="J4344" t="s">
        <v>45</v>
      </c>
      <c r="K4344">
        <v>5</v>
      </c>
      <c r="L4344">
        <v>799</v>
      </c>
      <c r="M4344">
        <v>0.2</v>
      </c>
      <c r="N4344">
        <v>3196</v>
      </c>
      <c r="O4344">
        <v>96</v>
      </c>
      <c r="P4344" t="s">
        <v>28</v>
      </c>
      <c r="Q4344" t="s">
        <v>46</v>
      </c>
      <c r="R4344" t="s">
        <v>36</v>
      </c>
      <c r="S4344">
        <v>2.5</v>
      </c>
      <c r="T4344">
        <f>YEAR(tblOrders[[#This Row],[Order Date]])</f>
        <v>2025</v>
      </c>
      <c r="U4344" t="str">
        <f>TEXT(tblOrders[[#This Row],[Order Date]],"mmm-yyyy")</f>
        <v>Aug-2025</v>
      </c>
      <c r="V4344" s="4">
        <f>tblOrders[[#This Row],[Profit]]/tblOrders[[#This Row],[Sales Amount]]</f>
        <v>3.0037546933667083E-2</v>
      </c>
      <c r="W4344" t="str">
        <f>VLOOKUP(tblOrders[[#This Row],[City]],CityRegion,2,0)</f>
        <v>North</v>
      </c>
      <c r="X4344" t="str">
        <f>VLOOKUP(tblOrders[[#This Row],[City]],lookups!A:C,3,0)</f>
        <v>Delhi</v>
      </c>
    </row>
    <row r="4345" spans="1:24" x14ac:dyDescent="0.25">
      <c r="A4345" t="s">
        <v>6485</v>
      </c>
      <c r="B4345" s="1">
        <v>45722</v>
      </c>
      <c r="C4345" t="s">
        <v>6486</v>
      </c>
      <c r="D4345" t="s">
        <v>39</v>
      </c>
      <c r="E4345" t="s">
        <v>49</v>
      </c>
      <c r="F4345" t="s">
        <v>50</v>
      </c>
      <c r="G4345" t="s">
        <v>24</v>
      </c>
      <c r="H4345" t="s">
        <v>51</v>
      </c>
      <c r="I4345" t="s">
        <v>57</v>
      </c>
      <c r="J4345" t="s">
        <v>34</v>
      </c>
      <c r="K4345">
        <v>3</v>
      </c>
      <c r="L4345">
        <v>85</v>
      </c>
      <c r="M4345">
        <v>0.2</v>
      </c>
      <c r="N4345">
        <v>204</v>
      </c>
      <c r="O4345">
        <v>48</v>
      </c>
      <c r="P4345" t="s">
        <v>28</v>
      </c>
      <c r="Q4345" t="s">
        <v>86</v>
      </c>
      <c r="R4345" t="s">
        <v>30</v>
      </c>
      <c r="S4345">
        <v>3.2</v>
      </c>
      <c r="T4345">
        <f>YEAR(tblOrders[[#This Row],[Order Date]])</f>
        <v>2025</v>
      </c>
      <c r="U4345" t="str">
        <f>TEXT(tblOrders[[#This Row],[Order Date]],"mmm-yyyy")</f>
        <v>Mar-2025</v>
      </c>
      <c r="V4345" s="4">
        <f>tblOrders[[#This Row],[Profit]]/tblOrders[[#This Row],[Sales Amount]]</f>
        <v>0.23529411764705882</v>
      </c>
      <c r="W4345" t="str">
        <f>VLOOKUP(tblOrders[[#This Row],[City]],CityRegion,2,0)</f>
        <v>South</v>
      </c>
      <c r="X4345" t="str">
        <f>VLOOKUP(tblOrders[[#This Row],[City]],lookups!A:C,3,0)</f>
        <v>Kerala</v>
      </c>
    </row>
    <row r="4346" spans="1:24" x14ac:dyDescent="0.25">
      <c r="A4346" t="s">
        <v>6487</v>
      </c>
      <c r="B4346" s="1">
        <v>45792</v>
      </c>
      <c r="C4346" t="s">
        <v>395</v>
      </c>
      <c r="D4346" t="s">
        <v>21</v>
      </c>
      <c r="E4346" t="s">
        <v>66</v>
      </c>
      <c r="F4346" t="s">
        <v>67</v>
      </c>
      <c r="G4346" t="s">
        <v>68</v>
      </c>
      <c r="H4346" t="s">
        <v>69</v>
      </c>
      <c r="I4346" t="s">
        <v>26</v>
      </c>
      <c r="J4346" t="s">
        <v>27</v>
      </c>
      <c r="K4346">
        <v>5</v>
      </c>
      <c r="L4346">
        <v>149</v>
      </c>
      <c r="M4346">
        <v>0.15</v>
      </c>
      <c r="N4346">
        <v>633.25</v>
      </c>
      <c r="O4346">
        <v>158.25</v>
      </c>
      <c r="P4346" t="s">
        <v>85</v>
      </c>
      <c r="Q4346" t="s">
        <v>46</v>
      </c>
      <c r="R4346" t="s">
        <v>36</v>
      </c>
      <c r="S4346">
        <v>3.6</v>
      </c>
      <c r="T4346">
        <f>YEAR(tblOrders[[#This Row],[Order Date]])</f>
        <v>2025</v>
      </c>
      <c r="U4346" t="str">
        <f>TEXT(tblOrders[[#This Row],[Order Date]],"mmm-yyyy")</f>
        <v>May-2025</v>
      </c>
      <c r="V4346" s="4">
        <f>tblOrders[[#This Row],[Profit]]/tblOrders[[#This Row],[Sales Amount]]</f>
        <v>0.24990130280300041</v>
      </c>
      <c r="W4346" t="str">
        <f>VLOOKUP(tblOrders[[#This Row],[City]],CityRegion,2,0)</f>
        <v>South</v>
      </c>
      <c r="X4346" t="str">
        <f>VLOOKUP(tblOrders[[#This Row],[City]],lookups!A:C,3,0)</f>
        <v>Karnataka</v>
      </c>
    </row>
    <row r="4347" spans="1:24" x14ac:dyDescent="0.25">
      <c r="A4347" t="s">
        <v>6488</v>
      </c>
      <c r="B4347" s="1">
        <v>45827</v>
      </c>
      <c r="C4347" t="s">
        <v>182</v>
      </c>
      <c r="D4347" t="s">
        <v>21</v>
      </c>
      <c r="E4347" t="s">
        <v>66</v>
      </c>
      <c r="F4347" t="s">
        <v>67</v>
      </c>
      <c r="G4347" t="s">
        <v>68</v>
      </c>
      <c r="H4347" t="s">
        <v>69</v>
      </c>
      <c r="I4347" t="s">
        <v>57</v>
      </c>
      <c r="J4347" t="s">
        <v>34</v>
      </c>
      <c r="K4347">
        <v>1</v>
      </c>
      <c r="L4347">
        <v>149</v>
      </c>
      <c r="M4347">
        <v>0.05</v>
      </c>
      <c r="N4347">
        <v>141.55000000000001</v>
      </c>
      <c r="O4347">
        <v>46.55</v>
      </c>
      <c r="P4347" t="s">
        <v>28</v>
      </c>
      <c r="Q4347" t="s">
        <v>35</v>
      </c>
      <c r="R4347" t="s">
        <v>30</v>
      </c>
      <c r="S4347">
        <v>2.8</v>
      </c>
      <c r="T4347">
        <f>YEAR(tblOrders[[#This Row],[Order Date]])</f>
        <v>2025</v>
      </c>
      <c r="U4347" t="str">
        <f>TEXT(tblOrders[[#This Row],[Order Date]],"mmm-yyyy")</f>
        <v>Jun-2025</v>
      </c>
      <c r="V4347" s="4">
        <f>tblOrders[[#This Row],[Profit]]/tblOrders[[#This Row],[Sales Amount]]</f>
        <v>0.32885906040268453</v>
      </c>
      <c r="W4347" t="str">
        <f>VLOOKUP(tblOrders[[#This Row],[City]],CityRegion,2,0)</f>
        <v>South</v>
      </c>
      <c r="X4347" t="str">
        <f>VLOOKUP(tblOrders[[#This Row],[City]],lookups!A:C,3,0)</f>
        <v>Kerala</v>
      </c>
    </row>
    <row r="4348" spans="1:24" x14ac:dyDescent="0.25">
      <c r="A4348" t="s">
        <v>6489</v>
      </c>
      <c r="B4348" s="1">
        <v>45970</v>
      </c>
      <c r="C4348" t="s">
        <v>2130</v>
      </c>
      <c r="D4348" t="s">
        <v>21</v>
      </c>
      <c r="E4348" t="s">
        <v>73</v>
      </c>
      <c r="F4348" t="s">
        <v>74</v>
      </c>
      <c r="G4348" t="s">
        <v>68</v>
      </c>
      <c r="H4348" t="s">
        <v>75</v>
      </c>
      <c r="I4348" t="s">
        <v>44</v>
      </c>
      <c r="J4348" t="s">
        <v>34</v>
      </c>
      <c r="K4348">
        <v>1</v>
      </c>
      <c r="L4348">
        <v>65</v>
      </c>
      <c r="M4348">
        <v>0.15</v>
      </c>
      <c r="N4348">
        <v>55.25</v>
      </c>
      <c r="O4348">
        <v>17.25</v>
      </c>
      <c r="P4348" t="s">
        <v>28</v>
      </c>
      <c r="Q4348" t="s">
        <v>91</v>
      </c>
      <c r="R4348" t="s">
        <v>36</v>
      </c>
      <c r="S4348">
        <v>4.9000000000000004</v>
      </c>
      <c r="T4348">
        <f>YEAR(tblOrders[[#This Row],[Order Date]])</f>
        <v>2025</v>
      </c>
      <c r="U4348" t="str">
        <f>TEXT(tblOrders[[#This Row],[Order Date]],"mmm-yyyy")</f>
        <v>Nov-2025</v>
      </c>
      <c r="V4348" s="4">
        <f>tblOrders[[#This Row],[Profit]]/tblOrders[[#This Row],[Sales Amount]]</f>
        <v>0.31221719457013575</v>
      </c>
      <c r="W4348" t="str">
        <f>VLOOKUP(tblOrders[[#This Row],[City]],CityRegion,2,0)</f>
        <v>South</v>
      </c>
      <c r="X4348" t="str">
        <f>VLOOKUP(tblOrders[[#This Row],[City]],lookups!A:C,3,0)</f>
        <v>Kerala</v>
      </c>
    </row>
    <row r="4349" spans="1:24" x14ac:dyDescent="0.25">
      <c r="A4349" t="s">
        <v>6490</v>
      </c>
      <c r="B4349" s="1">
        <v>45887</v>
      </c>
      <c r="C4349" t="s">
        <v>2974</v>
      </c>
      <c r="D4349" t="s">
        <v>21</v>
      </c>
      <c r="E4349" t="s">
        <v>49</v>
      </c>
      <c r="F4349" t="s">
        <v>50</v>
      </c>
      <c r="G4349" t="s">
        <v>24</v>
      </c>
      <c r="H4349" t="s">
        <v>51</v>
      </c>
      <c r="I4349" t="s">
        <v>57</v>
      </c>
      <c r="J4349" t="s">
        <v>27</v>
      </c>
      <c r="K4349">
        <v>1</v>
      </c>
      <c r="L4349">
        <v>85</v>
      </c>
      <c r="M4349">
        <v>0.2</v>
      </c>
      <c r="N4349">
        <v>68</v>
      </c>
      <c r="O4349">
        <v>16</v>
      </c>
      <c r="P4349" t="s">
        <v>28</v>
      </c>
      <c r="Q4349" t="s">
        <v>35</v>
      </c>
      <c r="R4349" t="s">
        <v>30</v>
      </c>
      <c r="S4349">
        <v>4.7</v>
      </c>
      <c r="T4349">
        <f>YEAR(tblOrders[[#This Row],[Order Date]])</f>
        <v>2025</v>
      </c>
      <c r="U4349" t="str">
        <f>TEXT(tblOrders[[#This Row],[Order Date]],"mmm-yyyy")</f>
        <v>Aug-2025</v>
      </c>
      <c r="V4349" s="4">
        <f>tblOrders[[#This Row],[Profit]]/tblOrders[[#This Row],[Sales Amount]]</f>
        <v>0.23529411764705882</v>
      </c>
      <c r="W4349" t="str">
        <f>VLOOKUP(tblOrders[[#This Row],[City]],CityRegion,2,0)</f>
        <v>South</v>
      </c>
      <c r="X4349" t="str">
        <f>VLOOKUP(tblOrders[[#This Row],[City]],lookups!A:C,3,0)</f>
        <v>Kerala</v>
      </c>
    </row>
    <row r="4350" spans="1:24" x14ac:dyDescent="0.25">
      <c r="A4350" t="s">
        <v>6491</v>
      </c>
      <c r="B4350" s="1">
        <v>45983</v>
      </c>
      <c r="C4350" t="s">
        <v>5604</v>
      </c>
      <c r="D4350" t="s">
        <v>39</v>
      </c>
      <c r="E4350" t="s">
        <v>114</v>
      </c>
      <c r="F4350" t="s">
        <v>115</v>
      </c>
      <c r="G4350" t="s">
        <v>42</v>
      </c>
      <c r="H4350" t="s">
        <v>116</v>
      </c>
      <c r="I4350" t="s">
        <v>26</v>
      </c>
      <c r="J4350" t="s">
        <v>27</v>
      </c>
      <c r="K4350">
        <v>5</v>
      </c>
      <c r="L4350">
        <v>12</v>
      </c>
      <c r="M4350">
        <v>0.05</v>
      </c>
      <c r="N4350">
        <v>57</v>
      </c>
      <c r="O4350">
        <v>27</v>
      </c>
      <c r="P4350" t="s">
        <v>28</v>
      </c>
      <c r="Q4350" t="s">
        <v>91</v>
      </c>
      <c r="R4350" t="s">
        <v>36</v>
      </c>
      <c r="S4350">
        <v>3.1</v>
      </c>
      <c r="T4350">
        <f>YEAR(tblOrders[[#This Row],[Order Date]])</f>
        <v>2025</v>
      </c>
      <c r="U4350" t="str">
        <f>TEXT(tblOrders[[#This Row],[Order Date]],"mmm-yyyy")</f>
        <v>Nov-2025</v>
      </c>
      <c r="V4350" s="4">
        <f>tblOrders[[#This Row],[Profit]]/tblOrders[[#This Row],[Sales Amount]]</f>
        <v>0.47368421052631576</v>
      </c>
      <c r="W4350" t="str">
        <f>VLOOKUP(tblOrders[[#This Row],[City]],CityRegion,2,0)</f>
        <v>South</v>
      </c>
      <c r="X4350" t="str">
        <f>VLOOKUP(tblOrders[[#This Row],[City]],lookups!A:C,3,0)</f>
        <v>Karnataka</v>
      </c>
    </row>
    <row r="4351" spans="1:24" x14ac:dyDescent="0.25">
      <c r="A4351" t="s">
        <v>6492</v>
      </c>
      <c r="B4351" s="1">
        <v>45739</v>
      </c>
      <c r="C4351" t="s">
        <v>1101</v>
      </c>
      <c r="D4351" t="s">
        <v>39</v>
      </c>
      <c r="E4351" t="s">
        <v>66</v>
      </c>
      <c r="F4351" t="s">
        <v>67</v>
      </c>
      <c r="G4351" t="s">
        <v>68</v>
      </c>
      <c r="H4351" t="s">
        <v>69</v>
      </c>
      <c r="I4351" t="s">
        <v>76</v>
      </c>
      <c r="J4351" t="s">
        <v>34</v>
      </c>
      <c r="K4351">
        <v>1</v>
      </c>
      <c r="L4351">
        <v>149</v>
      </c>
      <c r="M4351">
        <v>0.15</v>
      </c>
      <c r="N4351">
        <v>126.65</v>
      </c>
      <c r="O4351">
        <v>31.65</v>
      </c>
      <c r="P4351" t="s">
        <v>28</v>
      </c>
      <c r="Q4351" t="s">
        <v>91</v>
      </c>
      <c r="R4351" t="s">
        <v>36</v>
      </c>
      <c r="S4351">
        <v>4</v>
      </c>
      <c r="T4351">
        <f>YEAR(tblOrders[[#This Row],[Order Date]])</f>
        <v>2025</v>
      </c>
      <c r="U4351" t="str">
        <f>TEXT(tblOrders[[#This Row],[Order Date]],"mmm-yyyy")</f>
        <v>Mar-2025</v>
      </c>
      <c r="V4351" s="4">
        <f>tblOrders[[#This Row],[Profit]]/tblOrders[[#This Row],[Sales Amount]]</f>
        <v>0.24990130280300038</v>
      </c>
      <c r="W4351" t="str">
        <f>VLOOKUP(tblOrders[[#This Row],[City]],CityRegion,2,0)</f>
        <v>South</v>
      </c>
      <c r="X4351" t="str">
        <f>VLOOKUP(tblOrders[[#This Row],[City]],lookups!A:C,3,0)</f>
        <v>Kerala</v>
      </c>
    </row>
    <row r="4352" spans="1:24" x14ac:dyDescent="0.25">
      <c r="A4352" t="s">
        <v>6493</v>
      </c>
      <c r="B4352" s="1">
        <v>45720</v>
      </c>
      <c r="C4352" t="s">
        <v>1811</v>
      </c>
      <c r="D4352" t="s">
        <v>21</v>
      </c>
      <c r="E4352" t="s">
        <v>73</v>
      </c>
      <c r="F4352" t="s">
        <v>74</v>
      </c>
      <c r="G4352" t="s">
        <v>68</v>
      </c>
      <c r="H4352" t="s">
        <v>75</v>
      </c>
      <c r="I4352" t="s">
        <v>52</v>
      </c>
      <c r="J4352" t="s">
        <v>45</v>
      </c>
      <c r="K4352">
        <v>1</v>
      </c>
      <c r="L4352">
        <v>65</v>
      </c>
      <c r="M4352">
        <v>0</v>
      </c>
      <c r="N4352">
        <v>65</v>
      </c>
      <c r="O4352">
        <v>27</v>
      </c>
      <c r="P4352" t="s">
        <v>28</v>
      </c>
      <c r="Q4352" t="s">
        <v>29</v>
      </c>
      <c r="R4352" t="s">
        <v>36</v>
      </c>
      <c r="S4352">
        <v>3.5</v>
      </c>
      <c r="T4352">
        <f>YEAR(tblOrders[[#This Row],[Order Date]])</f>
        <v>2025</v>
      </c>
      <c r="U4352" t="str">
        <f>TEXT(tblOrders[[#This Row],[Order Date]],"mmm-yyyy")</f>
        <v>Mar-2025</v>
      </c>
      <c r="V4352" s="4">
        <f>tblOrders[[#This Row],[Profit]]/tblOrders[[#This Row],[Sales Amount]]</f>
        <v>0.41538461538461541</v>
      </c>
      <c r="W4352" t="str">
        <f>VLOOKUP(tblOrders[[#This Row],[City]],CityRegion,2,0)</f>
        <v>South</v>
      </c>
      <c r="X4352" t="str">
        <f>VLOOKUP(tblOrders[[#This Row],[City]],lookups!A:C,3,0)</f>
        <v>Kerala</v>
      </c>
    </row>
    <row r="4353" spans="1:24" x14ac:dyDescent="0.25">
      <c r="A4353" t="s">
        <v>6494</v>
      </c>
      <c r="B4353" s="1">
        <v>45660</v>
      </c>
      <c r="C4353" t="s">
        <v>2789</v>
      </c>
      <c r="D4353" t="s">
        <v>21</v>
      </c>
      <c r="E4353" t="s">
        <v>60</v>
      </c>
      <c r="F4353" t="s">
        <v>61</v>
      </c>
      <c r="G4353" t="s">
        <v>62</v>
      </c>
      <c r="H4353" t="s">
        <v>63</v>
      </c>
      <c r="I4353" t="s">
        <v>70</v>
      </c>
      <c r="J4353" t="s">
        <v>34</v>
      </c>
      <c r="K4353">
        <v>3</v>
      </c>
      <c r="L4353">
        <v>45</v>
      </c>
      <c r="M4353">
        <v>0.2</v>
      </c>
      <c r="N4353">
        <v>108</v>
      </c>
      <c r="O4353">
        <v>30</v>
      </c>
      <c r="P4353" t="s">
        <v>28</v>
      </c>
      <c r="Q4353" t="s">
        <v>86</v>
      </c>
      <c r="R4353" t="s">
        <v>30</v>
      </c>
      <c r="S4353">
        <v>4.7</v>
      </c>
      <c r="T4353">
        <f>YEAR(tblOrders[[#This Row],[Order Date]])</f>
        <v>2025</v>
      </c>
      <c r="U4353" t="str">
        <f>TEXT(tblOrders[[#This Row],[Order Date]],"mmm-yyyy")</f>
        <v>Jan-2025</v>
      </c>
      <c r="V4353" s="4">
        <f>tblOrders[[#This Row],[Profit]]/tblOrders[[#This Row],[Sales Amount]]</f>
        <v>0.27777777777777779</v>
      </c>
      <c r="W4353" t="str">
        <f>VLOOKUP(tblOrders[[#This Row],[City]],CityRegion,2,0)</f>
        <v>South</v>
      </c>
      <c r="X4353" t="str">
        <f>VLOOKUP(tblOrders[[#This Row],[City]],lookups!A:C,3,0)</f>
        <v>Telengana</v>
      </c>
    </row>
    <row r="4354" spans="1:24" x14ac:dyDescent="0.25">
      <c r="A4354" t="s">
        <v>6495</v>
      </c>
      <c r="B4354" s="1">
        <v>45945</v>
      </c>
      <c r="C4354" t="s">
        <v>4180</v>
      </c>
      <c r="D4354" t="s">
        <v>39</v>
      </c>
      <c r="E4354" t="s">
        <v>114</v>
      </c>
      <c r="F4354" t="s">
        <v>115</v>
      </c>
      <c r="G4354" t="s">
        <v>42</v>
      </c>
      <c r="H4354" t="s">
        <v>116</v>
      </c>
      <c r="I4354" t="s">
        <v>26</v>
      </c>
      <c r="J4354" t="s">
        <v>45</v>
      </c>
      <c r="K4354">
        <v>1</v>
      </c>
      <c r="L4354">
        <v>12</v>
      </c>
      <c r="M4354">
        <v>0.1</v>
      </c>
      <c r="N4354">
        <v>10.8</v>
      </c>
      <c r="O4354">
        <v>4.8</v>
      </c>
      <c r="P4354" t="s">
        <v>111</v>
      </c>
      <c r="Q4354" t="s">
        <v>91</v>
      </c>
      <c r="R4354" t="s">
        <v>30</v>
      </c>
      <c r="S4354">
        <v>4.5</v>
      </c>
      <c r="T4354">
        <f>YEAR(tblOrders[[#This Row],[Order Date]])</f>
        <v>2025</v>
      </c>
      <c r="U4354" t="str">
        <f>TEXT(tblOrders[[#This Row],[Order Date]],"mmm-yyyy")</f>
        <v>Oct-2025</v>
      </c>
      <c r="V4354" s="4">
        <f>tblOrders[[#This Row],[Profit]]/tblOrders[[#This Row],[Sales Amount]]</f>
        <v>0.44444444444444442</v>
      </c>
      <c r="W4354" t="str">
        <f>VLOOKUP(tblOrders[[#This Row],[City]],CityRegion,2,0)</f>
        <v>South</v>
      </c>
      <c r="X4354" t="str">
        <f>VLOOKUP(tblOrders[[#This Row],[City]],lookups!A:C,3,0)</f>
        <v>Karnataka</v>
      </c>
    </row>
    <row r="4355" spans="1:24" x14ac:dyDescent="0.25">
      <c r="A4355" t="s">
        <v>6496</v>
      </c>
      <c r="B4355" s="1">
        <v>45718</v>
      </c>
      <c r="C4355" t="s">
        <v>3158</v>
      </c>
      <c r="D4355" t="s">
        <v>21</v>
      </c>
      <c r="E4355" t="s">
        <v>60</v>
      </c>
      <c r="F4355" t="s">
        <v>61</v>
      </c>
      <c r="G4355" t="s">
        <v>62</v>
      </c>
      <c r="H4355" t="s">
        <v>63</v>
      </c>
      <c r="I4355" t="s">
        <v>33</v>
      </c>
      <c r="J4355" t="s">
        <v>34</v>
      </c>
      <c r="K4355">
        <v>4</v>
      </c>
      <c r="L4355">
        <v>45</v>
      </c>
      <c r="M4355">
        <v>0.2</v>
      </c>
      <c r="N4355">
        <v>144</v>
      </c>
      <c r="O4355">
        <v>40</v>
      </c>
      <c r="P4355" t="s">
        <v>85</v>
      </c>
      <c r="Q4355" t="s">
        <v>91</v>
      </c>
      <c r="R4355" t="s">
        <v>30</v>
      </c>
      <c r="S4355">
        <v>4.5</v>
      </c>
      <c r="T4355">
        <f>YEAR(tblOrders[[#This Row],[Order Date]])</f>
        <v>2025</v>
      </c>
      <c r="U4355" t="str">
        <f>TEXT(tblOrders[[#This Row],[Order Date]],"mmm-yyyy")</f>
        <v>Mar-2025</v>
      </c>
      <c r="V4355" s="4">
        <f>tblOrders[[#This Row],[Profit]]/tblOrders[[#This Row],[Sales Amount]]</f>
        <v>0.27777777777777779</v>
      </c>
      <c r="W4355" t="str">
        <f>VLOOKUP(tblOrders[[#This Row],[City]],CityRegion,2,0)</f>
        <v>North</v>
      </c>
      <c r="X4355" t="str">
        <f>VLOOKUP(tblOrders[[#This Row],[City]],lookups!A:C,3,0)</f>
        <v>Delhi</v>
      </c>
    </row>
    <row r="4356" spans="1:24" x14ac:dyDescent="0.25">
      <c r="A4356" t="s">
        <v>6497</v>
      </c>
      <c r="B4356" s="1">
        <v>45765</v>
      </c>
      <c r="C4356" t="s">
        <v>4758</v>
      </c>
      <c r="D4356" t="s">
        <v>39</v>
      </c>
      <c r="E4356" t="s">
        <v>49</v>
      </c>
      <c r="F4356" t="s">
        <v>50</v>
      </c>
      <c r="G4356" t="s">
        <v>24</v>
      </c>
      <c r="H4356" t="s">
        <v>51</v>
      </c>
      <c r="I4356" t="s">
        <v>44</v>
      </c>
      <c r="J4356" t="s">
        <v>34</v>
      </c>
      <c r="K4356">
        <v>4</v>
      </c>
      <c r="L4356">
        <v>85</v>
      </c>
      <c r="M4356">
        <v>0.2</v>
      </c>
      <c r="N4356">
        <v>272</v>
      </c>
      <c r="O4356">
        <v>64</v>
      </c>
      <c r="P4356" t="s">
        <v>28</v>
      </c>
      <c r="Q4356" t="s">
        <v>86</v>
      </c>
      <c r="R4356" t="s">
        <v>36</v>
      </c>
      <c r="S4356">
        <v>4.4000000000000004</v>
      </c>
      <c r="T4356">
        <f>YEAR(tblOrders[[#This Row],[Order Date]])</f>
        <v>2025</v>
      </c>
      <c r="U4356" t="str">
        <f>TEXT(tblOrders[[#This Row],[Order Date]],"mmm-yyyy")</f>
        <v>Apr-2025</v>
      </c>
      <c r="V4356" s="4">
        <f>tblOrders[[#This Row],[Profit]]/tblOrders[[#This Row],[Sales Amount]]</f>
        <v>0.23529411764705882</v>
      </c>
      <c r="W4356" t="str">
        <f>VLOOKUP(tblOrders[[#This Row],[City]],CityRegion,2,0)</f>
        <v>South</v>
      </c>
      <c r="X4356" t="str">
        <f>VLOOKUP(tblOrders[[#This Row],[City]],lookups!A:C,3,0)</f>
        <v>Kerala</v>
      </c>
    </row>
    <row r="4357" spans="1:24" x14ac:dyDescent="0.25">
      <c r="A4357" t="s">
        <v>6498</v>
      </c>
      <c r="B4357" s="1">
        <v>45862</v>
      </c>
      <c r="C4357" t="s">
        <v>5147</v>
      </c>
      <c r="D4357" t="s">
        <v>21</v>
      </c>
      <c r="E4357" t="s">
        <v>66</v>
      </c>
      <c r="F4357" t="s">
        <v>67</v>
      </c>
      <c r="G4357" t="s">
        <v>68</v>
      </c>
      <c r="H4357" t="s">
        <v>69</v>
      </c>
      <c r="I4357" t="s">
        <v>52</v>
      </c>
      <c r="J4357" t="s">
        <v>45</v>
      </c>
      <c r="K4357">
        <v>4</v>
      </c>
      <c r="L4357">
        <v>149</v>
      </c>
      <c r="M4357">
        <v>0</v>
      </c>
      <c r="N4357">
        <v>596</v>
      </c>
      <c r="O4357">
        <v>216</v>
      </c>
      <c r="P4357" t="s">
        <v>28</v>
      </c>
      <c r="Q4357" t="s">
        <v>86</v>
      </c>
      <c r="R4357" t="s">
        <v>36</v>
      </c>
      <c r="S4357">
        <v>4.9000000000000004</v>
      </c>
      <c r="T4357">
        <f>YEAR(tblOrders[[#This Row],[Order Date]])</f>
        <v>2025</v>
      </c>
      <c r="U4357" t="str">
        <f>TEXT(tblOrders[[#This Row],[Order Date]],"mmm-yyyy")</f>
        <v>Jul-2025</v>
      </c>
      <c r="V4357" s="4">
        <f>tblOrders[[#This Row],[Profit]]/tblOrders[[#This Row],[Sales Amount]]</f>
        <v>0.36241610738255031</v>
      </c>
      <c r="W4357" t="str">
        <f>VLOOKUP(tblOrders[[#This Row],[City]],CityRegion,2,0)</f>
        <v>South</v>
      </c>
      <c r="X4357" t="str">
        <f>VLOOKUP(tblOrders[[#This Row],[City]],lookups!A:C,3,0)</f>
        <v>Kerala</v>
      </c>
    </row>
    <row r="4358" spans="1:24" x14ac:dyDescent="0.25">
      <c r="A4358" t="s">
        <v>6499</v>
      </c>
      <c r="B4358" s="1">
        <v>45904</v>
      </c>
      <c r="C4358" t="s">
        <v>5428</v>
      </c>
      <c r="D4358" t="s">
        <v>21</v>
      </c>
      <c r="E4358" t="s">
        <v>22</v>
      </c>
      <c r="F4358" t="s">
        <v>23</v>
      </c>
      <c r="G4358" t="s">
        <v>24</v>
      </c>
      <c r="H4358" t="s">
        <v>25</v>
      </c>
      <c r="I4358" t="s">
        <v>76</v>
      </c>
      <c r="J4358" t="s">
        <v>27</v>
      </c>
      <c r="K4358">
        <v>2</v>
      </c>
      <c r="L4358">
        <v>190</v>
      </c>
      <c r="M4358">
        <v>0.2</v>
      </c>
      <c r="N4358">
        <v>304</v>
      </c>
      <c r="O4358">
        <v>54</v>
      </c>
      <c r="P4358" t="s">
        <v>28</v>
      </c>
      <c r="Q4358" t="s">
        <v>35</v>
      </c>
      <c r="R4358" t="s">
        <v>123</v>
      </c>
      <c r="S4358">
        <v>4</v>
      </c>
      <c r="T4358">
        <f>YEAR(tblOrders[[#This Row],[Order Date]])</f>
        <v>2025</v>
      </c>
      <c r="U4358" t="str">
        <f>TEXT(tblOrders[[#This Row],[Order Date]],"mmm-yyyy")</f>
        <v>Sep-2025</v>
      </c>
      <c r="V4358" s="4">
        <f>tblOrders[[#This Row],[Profit]]/tblOrders[[#This Row],[Sales Amount]]</f>
        <v>0.17763157894736842</v>
      </c>
      <c r="W4358" t="str">
        <f>VLOOKUP(tblOrders[[#This Row],[City]],CityRegion,2,0)</f>
        <v>South</v>
      </c>
      <c r="X4358" t="str">
        <f>VLOOKUP(tblOrders[[#This Row],[City]],lookups!A:C,3,0)</f>
        <v>Kerala</v>
      </c>
    </row>
    <row r="4359" spans="1:24" x14ac:dyDescent="0.25">
      <c r="A4359" t="s">
        <v>6500</v>
      </c>
      <c r="B4359" s="1">
        <v>45706</v>
      </c>
      <c r="C4359" t="s">
        <v>6501</v>
      </c>
      <c r="D4359" t="s">
        <v>21</v>
      </c>
      <c r="E4359" t="s">
        <v>66</v>
      </c>
      <c r="F4359" t="s">
        <v>67</v>
      </c>
      <c r="G4359" t="s">
        <v>68</v>
      </c>
      <c r="H4359" t="s">
        <v>69</v>
      </c>
      <c r="I4359" t="s">
        <v>26</v>
      </c>
      <c r="J4359" t="s">
        <v>27</v>
      </c>
      <c r="K4359">
        <v>4</v>
      </c>
      <c r="L4359">
        <v>149</v>
      </c>
      <c r="M4359">
        <v>0.05</v>
      </c>
      <c r="N4359">
        <v>566.20000000000005</v>
      </c>
      <c r="O4359">
        <v>186.2</v>
      </c>
      <c r="P4359" t="s">
        <v>111</v>
      </c>
      <c r="Q4359" t="s">
        <v>46</v>
      </c>
      <c r="R4359" t="s">
        <v>36</v>
      </c>
      <c r="S4359">
        <v>2.8</v>
      </c>
      <c r="T4359">
        <f>YEAR(tblOrders[[#This Row],[Order Date]])</f>
        <v>2025</v>
      </c>
      <c r="U4359" t="str">
        <f>TEXT(tblOrders[[#This Row],[Order Date]],"mmm-yyyy")</f>
        <v>Feb-2025</v>
      </c>
      <c r="V4359" s="4">
        <f>tblOrders[[#This Row],[Profit]]/tblOrders[[#This Row],[Sales Amount]]</f>
        <v>0.32885906040268453</v>
      </c>
      <c r="W4359" t="str">
        <f>VLOOKUP(tblOrders[[#This Row],[City]],CityRegion,2,0)</f>
        <v>South</v>
      </c>
      <c r="X4359" t="str">
        <f>VLOOKUP(tblOrders[[#This Row],[City]],lookups!A:C,3,0)</f>
        <v>Karnataka</v>
      </c>
    </row>
    <row r="4360" spans="1:24" x14ac:dyDescent="0.25">
      <c r="A4360" t="s">
        <v>6502</v>
      </c>
      <c r="B4360" s="1">
        <v>45776</v>
      </c>
      <c r="C4360" t="s">
        <v>950</v>
      </c>
      <c r="D4360" t="s">
        <v>21</v>
      </c>
      <c r="E4360" t="s">
        <v>79</v>
      </c>
      <c r="F4360" t="s">
        <v>80</v>
      </c>
      <c r="G4360" t="s">
        <v>68</v>
      </c>
      <c r="H4360" t="s">
        <v>81</v>
      </c>
      <c r="I4360" t="s">
        <v>76</v>
      </c>
      <c r="J4360" t="s">
        <v>45</v>
      </c>
      <c r="K4360">
        <v>1</v>
      </c>
      <c r="L4360">
        <v>799</v>
      </c>
      <c r="M4360">
        <v>0.1</v>
      </c>
      <c r="N4360">
        <v>719.1</v>
      </c>
      <c r="O4360">
        <v>99.1</v>
      </c>
      <c r="P4360" t="s">
        <v>28</v>
      </c>
      <c r="Q4360" t="s">
        <v>86</v>
      </c>
      <c r="R4360" t="s">
        <v>30</v>
      </c>
      <c r="S4360">
        <v>2.8</v>
      </c>
      <c r="T4360">
        <f>YEAR(tblOrders[[#This Row],[Order Date]])</f>
        <v>2025</v>
      </c>
      <c r="U4360" t="str">
        <f>TEXT(tblOrders[[#This Row],[Order Date]],"mmm-yyyy")</f>
        <v>Apr-2025</v>
      </c>
      <c r="V4360" s="4">
        <f>tblOrders[[#This Row],[Profit]]/tblOrders[[#This Row],[Sales Amount]]</f>
        <v>0.13781115282992629</v>
      </c>
      <c r="W4360" t="str">
        <f>VLOOKUP(tblOrders[[#This Row],[City]],CityRegion,2,0)</f>
        <v>South</v>
      </c>
      <c r="X4360" t="str">
        <f>VLOOKUP(tblOrders[[#This Row],[City]],lookups!A:C,3,0)</f>
        <v>Kerala</v>
      </c>
    </row>
    <row r="4361" spans="1:24" x14ac:dyDescent="0.25">
      <c r="A4361" t="s">
        <v>6503</v>
      </c>
      <c r="B4361" s="1">
        <v>45679</v>
      </c>
      <c r="C4361" t="s">
        <v>6504</v>
      </c>
      <c r="D4361" t="s">
        <v>21</v>
      </c>
      <c r="E4361" t="s">
        <v>108</v>
      </c>
      <c r="F4361" t="s">
        <v>109</v>
      </c>
      <c r="G4361" t="s">
        <v>62</v>
      </c>
      <c r="H4361" t="s">
        <v>110</v>
      </c>
      <c r="I4361" t="s">
        <v>70</v>
      </c>
      <c r="J4361" t="s">
        <v>27</v>
      </c>
      <c r="K4361">
        <v>5</v>
      </c>
      <c r="L4361">
        <v>110</v>
      </c>
      <c r="M4361">
        <v>0.05</v>
      </c>
      <c r="N4361">
        <v>522.5</v>
      </c>
      <c r="O4361">
        <v>182.5</v>
      </c>
      <c r="P4361" t="s">
        <v>28</v>
      </c>
      <c r="Q4361" t="s">
        <v>35</v>
      </c>
      <c r="R4361" t="s">
        <v>36</v>
      </c>
      <c r="S4361">
        <v>4.4000000000000004</v>
      </c>
      <c r="T4361">
        <f>YEAR(tblOrders[[#This Row],[Order Date]])</f>
        <v>2025</v>
      </c>
      <c r="U4361" t="str">
        <f>TEXT(tblOrders[[#This Row],[Order Date]],"mmm-yyyy")</f>
        <v>Jan-2025</v>
      </c>
      <c r="V4361" s="4">
        <f>tblOrders[[#This Row],[Profit]]/tblOrders[[#This Row],[Sales Amount]]</f>
        <v>0.34928229665071769</v>
      </c>
      <c r="W4361" t="str">
        <f>VLOOKUP(tblOrders[[#This Row],[City]],CityRegion,2,0)</f>
        <v>South</v>
      </c>
      <c r="X4361" t="str">
        <f>VLOOKUP(tblOrders[[#This Row],[City]],lookups!A:C,3,0)</f>
        <v>Telengana</v>
      </c>
    </row>
    <row r="4362" spans="1:24" x14ac:dyDescent="0.25">
      <c r="A4362" t="s">
        <v>6505</v>
      </c>
      <c r="B4362" s="1">
        <v>45772</v>
      </c>
      <c r="C4362" t="s">
        <v>4321</v>
      </c>
      <c r="D4362" t="s">
        <v>21</v>
      </c>
      <c r="E4362" t="s">
        <v>49</v>
      </c>
      <c r="F4362" t="s">
        <v>50</v>
      </c>
      <c r="G4362" t="s">
        <v>24</v>
      </c>
      <c r="H4362" t="s">
        <v>51</v>
      </c>
      <c r="I4362" t="s">
        <v>52</v>
      </c>
      <c r="J4362" t="s">
        <v>45</v>
      </c>
      <c r="K4362">
        <v>5</v>
      </c>
      <c r="L4362">
        <v>85</v>
      </c>
      <c r="M4362">
        <v>0</v>
      </c>
      <c r="N4362">
        <v>425</v>
      </c>
      <c r="O4362">
        <v>165</v>
      </c>
      <c r="P4362" t="s">
        <v>28</v>
      </c>
      <c r="Q4362" t="s">
        <v>29</v>
      </c>
      <c r="R4362" t="s">
        <v>36</v>
      </c>
      <c r="S4362">
        <v>4.5999999999999996</v>
      </c>
      <c r="T4362">
        <f>YEAR(tblOrders[[#This Row],[Order Date]])</f>
        <v>2025</v>
      </c>
      <c r="U4362" t="str">
        <f>TEXT(tblOrders[[#This Row],[Order Date]],"mmm-yyyy")</f>
        <v>Apr-2025</v>
      </c>
      <c r="V4362" s="4">
        <f>tblOrders[[#This Row],[Profit]]/tblOrders[[#This Row],[Sales Amount]]</f>
        <v>0.38823529411764707</v>
      </c>
      <c r="W4362" t="str">
        <f>VLOOKUP(tblOrders[[#This Row],[City]],CityRegion,2,0)</f>
        <v>South</v>
      </c>
      <c r="X4362" t="str">
        <f>VLOOKUP(tblOrders[[#This Row],[City]],lookups!A:C,3,0)</f>
        <v>Kerala</v>
      </c>
    </row>
    <row r="4363" spans="1:24" x14ac:dyDescent="0.25">
      <c r="A4363" t="s">
        <v>6506</v>
      </c>
      <c r="B4363" s="1">
        <v>45948</v>
      </c>
      <c r="C4363" t="s">
        <v>6507</v>
      </c>
      <c r="D4363" t="s">
        <v>21</v>
      </c>
      <c r="E4363" t="s">
        <v>101</v>
      </c>
      <c r="F4363" t="s">
        <v>102</v>
      </c>
      <c r="G4363" t="s">
        <v>24</v>
      </c>
      <c r="H4363" t="s">
        <v>103</v>
      </c>
      <c r="I4363" t="s">
        <v>26</v>
      </c>
      <c r="J4363" t="s">
        <v>45</v>
      </c>
      <c r="K4363">
        <v>4</v>
      </c>
      <c r="L4363">
        <v>120</v>
      </c>
      <c r="M4363">
        <v>0.15</v>
      </c>
      <c r="N4363">
        <v>408</v>
      </c>
      <c r="O4363">
        <v>96</v>
      </c>
      <c r="P4363" t="s">
        <v>28</v>
      </c>
      <c r="Q4363" t="s">
        <v>46</v>
      </c>
      <c r="R4363" t="s">
        <v>123</v>
      </c>
      <c r="S4363">
        <v>3.8</v>
      </c>
      <c r="T4363">
        <f>YEAR(tblOrders[[#This Row],[Order Date]])</f>
        <v>2025</v>
      </c>
      <c r="U4363" t="str">
        <f>TEXT(tblOrders[[#This Row],[Order Date]],"mmm-yyyy")</f>
        <v>Oct-2025</v>
      </c>
      <c r="V4363" s="4">
        <f>tblOrders[[#This Row],[Profit]]/tblOrders[[#This Row],[Sales Amount]]</f>
        <v>0.23529411764705882</v>
      </c>
      <c r="W4363" t="str">
        <f>VLOOKUP(tblOrders[[#This Row],[City]],CityRegion,2,0)</f>
        <v>South</v>
      </c>
      <c r="X4363" t="str">
        <f>VLOOKUP(tblOrders[[#This Row],[City]],lookups!A:C,3,0)</f>
        <v>Karnataka</v>
      </c>
    </row>
    <row r="4364" spans="1:24" x14ac:dyDescent="0.25">
      <c r="A4364" t="s">
        <v>6508</v>
      </c>
      <c r="B4364" s="1">
        <v>45956</v>
      </c>
      <c r="C4364" t="s">
        <v>4349</v>
      </c>
      <c r="D4364" t="s">
        <v>21</v>
      </c>
      <c r="E4364" t="s">
        <v>108</v>
      </c>
      <c r="F4364" t="s">
        <v>109</v>
      </c>
      <c r="G4364" t="s">
        <v>62</v>
      </c>
      <c r="H4364" t="s">
        <v>110</v>
      </c>
      <c r="I4364" t="s">
        <v>84</v>
      </c>
      <c r="J4364" t="s">
        <v>34</v>
      </c>
      <c r="K4364">
        <v>5</v>
      </c>
      <c r="L4364">
        <v>110</v>
      </c>
      <c r="M4364">
        <v>0.05</v>
      </c>
      <c r="N4364">
        <v>522.5</v>
      </c>
      <c r="O4364">
        <v>182.5</v>
      </c>
      <c r="P4364" t="s">
        <v>28</v>
      </c>
      <c r="Q4364" t="s">
        <v>46</v>
      </c>
      <c r="R4364" t="s">
        <v>30</v>
      </c>
      <c r="S4364">
        <v>4.7</v>
      </c>
      <c r="T4364">
        <f>YEAR(tblOrders[[#This Row],[Order Date]])</f>
        <v>2025</v>
      </c>
      <c r="U4364" t="str">
        <f>TEXT(tblOrders[[#This Row],[Order Date]],"mmm-yyyy")</f>
        <v>Oct-2025</v>
      </c>
      <c r="V4364" s="4">
        <f>tblOrders[[#This Row],[Profit]]/tblOrders[[#This Row],[Sales Amount]]</f>
        <v>0.34928229665071769</v>
      </c>
      <c r="W4364" t="str">
        <f>VLOOKUP(tblOrders[[#This Row],[City]],CityRegion,2,0)</f>
        <v>West</v>
      </c>
      <c r="X4364" t="str">
        <f>VLOOKUP(tblOrders[[#This Row],[City]],lookups!A:C,3,0)</f>
        <v>Maharashtra</v>
      </c>
    </row>
    <row r="4365" spans="1:24" x14ac:dyDescent="0.25">
      <c r="A4365" t="s">
        <v>6509</v>
      </c>
      <c r="B4365" s="1">
        <v>45899</v>
      </c>
      <c r="C4365" t="s">
        <v>4952</v>
      </c>
      <c r="D4365" t="s">
        <v>39</v>
      </c>
      <c r="E4365" t="s">
        <v>55</v>
      </c>
      <c r="F4365" t="s">
        <v>56</v>
      </c>
      <c r="G4365" t="s">
        <v>24</v>
      </c>
      <c r="H4365" t="s">
        <v>51</v>
      </c>
      <c r="I4365" t="s">
        <v>76</v>
      </c>
      <c r="J4365" t="s">
        <v>45</v>
      </c>
      <c r="K4365">
        <v>1</v>
      </c>
      <c r="L4365">
        <v>42</v>
      </c>
      <c r="M4365">
        <v>0.1</v>
      </c>
      <c r="N4365">
        <v>37.799999999999997</v>
      </c>
      <c r="O4365">
        <v>13.8</v>
      </c>
      <c r="P4365" t="s">
        <v>28</v>
      </c>
      <c r="Q4365" t="s">
        <v>46</v>
      </c>
      <c r="R4365" t="s">
        <v>36</v>
      </c>
      <c r="S4365">
        <v>2.8</v>
      </c>
      <c r="T4365">
        <f>YEAR(tblOrders[[#This Row],[Order Date]])</f>
        <v>2025</v>
      </c>
      <c r="U4365" t="str">
        <f>TEXT(tblOrders[[#This Row],[Order Date]],"mmm-yyyy")</f>
        <v>Aug-2025</v>
      </c>
      <c r="V4365" s="4">
        <f>tblOrders[[#This Row],[Profit]]/tblOrders[[#This Row],[Sales Amount]]</f>
        <v>0.36507936507936511</v>
      </c>
      <c r="W4365" t="str">
        <f>VLOOKUP(tblOrders[[#This Row],[City]],CityRegion,2,0)</f>
        <v>South</v>
      </c>
      <c r="X4365" t="str">
        <f>VLOOKUP(tblOrders[[#This Row],[City]],lookups!A:C,3,0)</f>
        <v>Kerala</v>
      </c>
    </row>
    <row r="4366" spans="1:24" x14ac:dyDescent="0.25">
      <c r="A4366" t="s">
        <v>6510</v>
      </c>
      <c r="B4366" s="1">
        <v>45800</v>
      </c>
      <c r="C4366" t="s">
        <v>1698</v>
      </c>
      <c r="D4366" t="s">
        <v>21</v>
      </c>
      <c r="E4366" t="s">
        <v>101</v>
      </c>
      <c r="F4366" t="s">
        <v>102</v>
      </c>
      <c r="G4366" t="s">
        <v>24</v>
      </c>
      <c r="H4366" t="s">
        <v>103</v>
      </c>
      <c r="I4366" t="s">
        <v>33</v>
      </c>
      <c r="J4366" t="s">
        <v>27</v>
      </c>
      <c r="K4366">
        <v>5</v>
      </c>
      <c r="L4366">
        <v>120</v>
      </c>
      <c r="M4366">
        <v>0.05</v>
      </c>
      <c r="N4366">
        <v>570</v>
      </c>
      <c r="O4366">
        <v>180</v>
      </c>
      <c r="P4366" t="s">
        <v>28</v>
      </c>
      <c r="Q4366" t="s">
        <v>91</v>
      </c>
      <c r="R4366" t="s">
        <v>30</v>
      </c>
      <c r="S4366">
        <v>3.5</v>
      </c>
      <c r="T4366">
        <f>YEAR(tblOrders[[#This Row],[Order Date]])</f>
        <v>2025</v>
      </c>
      <c r="U4366" t="str">
        <f>TEXT(tblOrders[[#This Row],[Order Date]],"mmm-yyyy")</f>
        <v>May-2025</v>
      </c>
      <c r="V4366" s="4">
        <f>tblOrders[[#This Row],[Profit]]/tblOrders[[#This Row],[Sales Amount]]</f>
        <v>0.31578947368421051</v>
      </c>
      <c r="W4366" t="str">
        <f>VLOOKUP(tblOrders[[#This Row],[City]],CityRegion,2,0)</f>
        <v>North</v>
      </c>
      <c r="X4366" t="str">
        <f>VLOOKUP(tblOrders[[#This Row],[City]],lookups!A:C,3,0)</f>
        <v>Delhi</v>
      </c>
    </row>
    <row r="4367" spans="1:24" x14ac:dyDescent="0.25">
      <c r="A4367" t="s">
        <v>6511</v>
      </c>
      <c r="B4367" s="1">
        <v>45852</v>
      </c>
      <c r="C4367" t="s">
        <v>1622</v>
      </c>
      <c r="D4367" t="s">
        <v>39</v>
      </c>
      <c r="E4367" t="s">
        <v>94</v>
      </c>
      <c r="F4367" t="s">
        <v>95</v>
      </c>
      <c r="G4367" t="s">
        <v>68</v>
      </c>
      <c r="H4367" t="s">
        <v>96</v>
      </c>
      <c r="I4367" t="s">
        <v>33</v>
      </c>
      <c r="J4367" t="s">
        <v>34</v>
      </c>
      <c r="K4367">
        <v>5</v>
      </c>
      <c r="L4367">
        <v>89</v>
      </c>
      <c r="M4367">
        <v>0</v>
      </c>
      <c r="N4367">
        <v>445</v>
      </c>
      <c r="O4367">
        <v>170</v>
      </c>
      <c r="P4367" t="s">
        <v>28</v>
      </c>
      <c r="Q4367" t="s">
        <v>91</v>
      </c>
      <c r="R4367" t="s">
        <v>36</v>
      </c>
      <c r="S4367">
        <v>3.1</v>
      </c>
      <c r="T4367">
        <f>YEAR(tblOrders[[#This Row],[Order Date]])</f>
        <v>2025</v>
      </c>
      <c r="U4367" t="str">
        <f>TEXT(tblOrders[[#This Row],[Order Date]],"mmm-yyyy")</f>
        <v>Jul-2025</v>
      </c>
      <c r="V4367" s="4">
        <f>tblOrders[[#This Row],[Profit]]/tblOrders[[#This Row],[Sales Amount]]</f>
        <v>0.38202247191011235</v>
      </c>
      <c r="W4367" t="str">
        <f>VLOOKUP(tblOrders[[#This Row],[City]],CityRegion,2,0)</f>
        <v>North</v>
      </c>
      <c r="X4367" t="str">
        <f>VLOOKUP(tblOrders[[#This Row],[City]],lookups!A:C,3,0)</f>
        <v>Delhi</v>
      </c>
    </row>
    <row r="4368" spans="1:24" x14ac:dyDescent="0.25">
      <c r="A4368" t="s">
        <v>6512</v>
      </c>
      <c r="B4368" s="1">
        <v>45783</v>
      </c>
      <c r="C4368" t="s">
        <v>2884</v>
      </c>
      <c r="D4368" t="s">
        <v>21</v>
      </c>
      <c r="E4368" t="s">
        <v>60</v>
      </c>
      <c r="F4368" t="s">
        <v>61</v>
      </c>
      <c r="G4368" t="s">
        <v>62</v>
      </c>
      <c r="H4368" t="s">
        <v>63</v>
      </c>
      <c r="I4368" t="s">
        <v>57</v>
      </c>
      <c r="J4368" t="s">
        <v>45</v>
      </c>
      <c r="K4368">
        <v>2</v>
      </c>
      <c r="L4368">
        <v>45</v>
      </c>
      <c r="M4368">
        <v>0.05</v>
      </c>
      <c r="N4368">
        <v>85.5</v>
      </c>
      <c r="O4368">
        <v>33.5</v>
      </c>
      <c r="P4368" t="s">
        <v>28</v>
      </c>
      <c r="Q4368" t="s">
        <v>46</v>
      </c>
      <c r="R4368" t="s">
        <v>36</v>
      </c>
      <c r="S4368">
        <v>3</v>
      </c>
      <c r="T4368">
        <f>YEAR(tblOrders[[#This Row],[Order Date]])</f>
        <v>2025</v>
      </c>
      <c r="U4368" t="str">
        <f>TEXT(tblOrders[[#This Row],[Order Date]],"mmm-yyyy")</f>
        <v>May-2025</v>
      </c>
      <c r="V4368" s="4">
        <f>tblOrders[[#This Row],[Profit]]/tblOrders[[#This Row],[Sales Amount]]</f>
        <v>0.391812865497076</v>
      </c>
      <c r="W4368" t="str">
        <f>VLOOKUP(tblOrders[[#This Row],[City]],CityRegion,2,0)</f>
        <v>South</v>
      </c>
      <c r="X4368" t="str">
        <f>VLOOKUP(tblOrders[[#This Row],[City]],lookups!A:C,3,0)</f>
        <v>Kerala</v>
      </c>
    </row>
    <row r="4369" spans="1:24" x14ac:dyDescent="0.25">
      <c r="A4369" t="s">
        <v>6513</v>
      </c>
      <c r="B4369" s="1">
        <v>46022</v>
      </c>
      <c r="C4369" t="s">
        <v>204</v>
      </c>
      <c r="D4369" t="s">
        <v>21</v>
      </c>
      <c r="E4369" t="s">
        <v>40</v>
      </c>
      <c r="F4369" t="s">
        <v>41</v>
      </c>
      <c r="G4369" t="s">
        <v>42</v>
      </c>
      <c r="H4369" t="s">
        <v>43</v>
      </c>
      <c r="I4369" t="s">
        <v>57</v>
      </c>
      <c r="J4369" t="s">
        <v>34</v>
      </c>
      <c r="K4369">
        <v>5</v>
      </c>
      <c r="L4369">
        <v>18</v>
      </c>
      <c r="M4369">
        <v>0.05</v>
      </c>
      <c r="N4369">
        <v>85.5</v>
      </c>
      <c r="O4369">
        <v>40.5</v>
      </c>
      <c r="P4369" t="s">
        <v>28</v>
      </c>
      <c r="Q4369" t="s">
        <v>91</v>
      </c>
      <c r="R4369" t="s">
        <v>30</v>
      </c>
      <c r="S4369">
        <v>2.8</v>
      </c>
      <c r="T4369">
        <f>YEAR(tblOrders[[#This Row],[Order Date]])</f>
        <v>2025</v>
      </c>
      <c r="U4369" t="str">
        <f>TEXT(tblOrders[[#This Row],[Order Date]],"mmm-yyyy")</f>
        <v>Dec-2025</v>
      </c>
      <c r="V4369" s="4">
        <f>tblOrders[[#This Row],[Profit]]/tblOrders[[#This Row],[Sales Amount]]</f>
        <v>0.47368421052631576</v>
      </c>
      <c r="W4369" t="str">
        <f>VLOOKUP(tblOrders[[#This Row],[City]],CityRegion,2,0)</f>
        <v>South</v>
      </c>
      <c r="X4369" t="str">
        <f>VLOOKUP(tblOrders[[#This Row],[City]],lookups!A:C,3,0)</f>
        <v>Kerala</v>
      </c>
    </row>
    <row r="4370" spans="1:24" x14ac:dyDescent="0.25">
      <c r="A4370" t="s">
        <v>6514</v>
      </c>
      <c r="B4370" s="1">
        <v>45683</v>
      </c>
      <c r="C4370" t="s">
        <v>1322</v>
      </c>
      <c r="D4370" t="s">
        <v>39</v>
      </c>
      <c r="E4370" t="s">
        <v>101</v>
      </c>
      <c r="F4370" t="s">
        <v>102</v>
      </c>
      <c r="G4370" t="s">
        <v>24</v>
      </c>
      <c r="H4370" t="s">
        <v>103</v>
      </c>
      <c r="I4370" t="s">
        <v>139</v>
      </c>
      <c r="J4370" t="s">
        <v>34</v>
      </c>
      <c r="K4370">
        <v>5</v>
      </c>
      <c r="L4370">
        <v>120</v>
      </c>
      <c r="M4370">
        <v>0.1</v>
      </c>
      <c r="N4370">
        <v>540</v>
      </c>
      <c r="O4370">
        <v>150</v>
      </c>
      <c r="P4370" t="s">
        <v>111</v>
      </c>
      <c r="Q4370" t="s">
        <v>46</v>
      </c>
      <c r="R4370" t="s">
        <v>36</v>
      </c>
      <c r="S4370">
        <v>3.6</v>
      </c>
      <c r="T4370">
        <f>YEAR(tblOrders[[#This Row],[Order Date]])</f>
        <v>2025</v>
      </c>
      <c r="U4370" t="str">
        <f>TEXT(tblOrders[[#This Row],[Order Date]],"mmm-yyyy")</f>
        <v>Jan-2025</v>
      </c>
      <c r="V4370" s="4">
        <f>tblOrders[[#This Row],[Profit]]/tblOrders[[#This Row],[Sales Amount]]</f>
        <v>0.27777777777777779</v>
      </c>
      <c r="W4370" t="str">
        <f>VLOOKUP(tblOrders[[#This Row],[City]],CityRegion,2,0)</f>
        <v>South</v>
      </c>
      <c r="X4370" t="str">
        <f>VLOOKUP(tblOrders[[#This Row],[City]],lookups!A:C,3,0)</f>
        <v>Tamil Nadu</v>
      </c>
    </row>
    <row r="4371" spans="1:24" x14ac:dyDescent="0.25">
      <c r="A4371" t="s">
        <v>6515</v>
      </c>
      <c r="B4371" s="1">
        <v>45964</v>
      </c>
      <c r="C4371" t="s">
        <v>1359</v>
      </c>
      <c r="D4371" t="s">
        <v>39</v>
      </c>
      <c r="E4371" t="s">
        <v>114</v>
      </c>
      <c r="F4371" t="s">
        <v>115</v>
      </c>
      <c r="G4371" t="s">
        <v>42</v>
      </c>
      <c r="H4371" t="s">
        <v>116</v>
      </c>
      <c r="I4371" t="s">
        <v>57</v>
      </c>
      <c r="J4371" t="s">
        <v>45</v>
      </c>
      <c r="K4371">
        <v>2</v>
      </c>
      <c r="L4371">
        <v>12</v>
      </c>
      <c r="M4371">
        <v>0.15</v>
      </c>
      <c r="N4371">
        <v>20.399999999999999</v>
      </c>
      <c r="O4371">
        <v>8.4</v>
      </c>
      <c r="P4371" t="s">
        <v>28</v>
      </c>
      <c r="Q4371" t="s">
        <v>91</v>
      </c>
      <c r="R4371" t="s">
        <v>30</v>
      </c>
      <c r="S4371">
        <v>4.4000000000000004</v>
      </c>
      <c r="T4371">
        <f>YEAR(tblOrders[[#This Row],[Order Date]])</f>
        <v>2025</v>
      </c>
      <c r="U4371" t="str">
        <f>TEXT(tblOrders[[#This Row],[Order Date]],"mmm-yyyy")</f>
        <v>Nov-2025</v>
      </c>
      <c r="V4371" s="4">
        <f>tblOrders[[#This Row],[Profit]]/tblOrders[[#This Row],[Sales Amount]]</f>
        <v>0.41176470588235298</v>
      </c>
      <c r="W4371" t="str">
        <f>VLOOKUP(tblOrders[[#This Row],[City]],CityRegion,2,0)</f>
        <v>South</v>
      </c>
      <c r="X4371" t="str">
        <f>VLOOKUP(tblOrders[[#This Row],[City]],lookups!A:C,3,0)</f>
        <v>Kerala</v>
      </c>
    </row>
    <row r="4372" spans="1:24" x14ac:dyDescent="0.25">
      <c r="A4372" t="s">
        <v>6516</v>
      </c>
      <c r="B4372" s="1">
        <v>45793</v>
      </c>
      <c r="C4372" t="s">
        <v>1110</v>
      </c>
      <c r="D4372" t="s">
        <v>39</v>
      </c>
      <c r="E4372" t="s">
        <v>73</v>
      </c>
      <c r="F4372" t="s">
        <v>74</v>
      </c>
      <c r="G4372" t="s">
        <v>68</v>
      </c>
      <c r="H4372" t="s">
        <v>75</v>
      </c>
      <c r="I4372" t="s">
        <v>84</v>
      </c>
      <c r="J4372" t="s">
        <v>34</v>
      </c>
      <c r="K4372">
        <v>1</v>
      </c>
      <c r="L4372">
        <v>65</v>
      </c>
      <c r="M4372">
        <v>0.2</v>
      </c>
      <c r="N4372">
        <v>52</v>
      </c>
      <c r="O4372">
        <v>14</v>
      </c>
      <c r="P4372" t="s">
        <v>111</v>
      </c>
      <c r="Q4372" t="s">
        <v>91</v>
      </c>
      <c r="R4372" t="s">
        <v>30</v>
      </c>
      <c r="S4372">
        <v>3.9</v>
      </c>
      <c r="T4372">
        <f>YEAR(tblOrders[[#This Row],[Order Date]])</f>
        <v>2025</v>
      </c>
      <c r="U4372" t="str">
        <f>TEXT(tblOrders[[#This Row],[Order Date]],"mmm-yyyy")</f>
        <v>May-2025</v>
      </c>
      <c r="V4372" s="4">
        <f>tblOrders[[#This Row],[Profit]]/tblOrders[[#This Row],[Sales Amount]]</f>
        <v>0.26923076923076922</v>
      </c>
      <c r="W4372" t="str">
        <f>VLOOKUP(tblOrders[[#This Row],[City]],CityRegion,2,0)</f>
        <v>West</v>
      </c>
      <c r="X4372" t="str">
        <f>VLOOKUP(tblOrders[[#This Row],[City]],lookups!A:C,3,0)</f>
        <v>Maharashtra</v>
      </c>
    </row>
    <row r="4373" spans="1:24" x14ac:dyDescent="0.25">
      <c r="A4373" t="s">
        <v>6517</v>
      </c>
      <c r="B4373" s="1">
        <v>45831</v>
      </c>
      <c r="C4373" t="s">
        <v>4434</v>
      </c>
      <c r="D4373" t="s">
        <v>21</v>
      </c>
      <c r="E4373" t="s">
        <v>66</v>
      </c>
      <c r="F4373" t="s">
        <v>67</v>
      </c>
      <c r="G4373" t="s">
        <v>68</v>
      </c>
      <c r="H4373" t="s">
        <v>69</v>
      </c>
      <c r="I4373" t="s">
        <v>57</v>
      </c>
      <c r="J4373" t="s">
        <v>27</v>
      </c>
      <c r="K4373">
        <v>5</v>
      </c>
      <c r="L4373">
        <v>149</v>
      </c>
      <c r="M4373">
        <v>0</v>
      </c>
      <c r="N4373">
        <v>745</v>
      </c>
      <c r="O4373">
        <v>270</v>
      </c>
      <c r="P4373" t="s">
        <v>28</v>
      </c>
      <c r="Q4373" t="s">
        <v>35</v>
      </c>
      <c r="R4373" t="s">
        <v>123</v>
      </c>
      <c r="S4373">
        <v>2.5</v>
      </c>
      <c r="T4373">
        <f>YEAR(tblOrders[[#This Row],[Order Date]])</f>
        <v>2025</v>
      </c>
      <c r="U4373" t="str">
        <f>TEXT(tblOrders[[#This Row],[Order Date]],"mmm-yyyy")</f>
        <v>Jun-2025</v>
      </c>
      <c r="V4373" s="4">
        <f>tblOrders[[#This Row],[Profit]]/tblOrders[[#This Row],[Sales Amount]]</f>
        <v>0.36241610738255031</v>
      </c>
      <c r="W4373" t="str">
        <f>VLOOKUP(tblOrders[[#This Row],[City]],CityRegion,2,0)</f>
        <v>South</v>
      </c>
      <c r="X4373" t="str">
        <f>VLOOKUP(tblOrders[[#This Row],[City]],lookups!A:C,3,0)</f>
        <v>Kerala</v>
      </c>
    </row>
    <row r="4374" spans="1:24" x14ac:dyDescent="0.25">
      <c r="A4374" t="s">
        <v>6518</v>
      </c>
      <c r="B4374" s="1">
        <v>45752</v>
      </c>
      <c r="C4374" t="s">
        <v>3792</v>
      </c>
      <c r="D4374" t="s">
        <v>21</v>
      </c>
      <c r="E4374" t="s">
        <v>114</v>
      </c>
      <c r="F4374" t="s">
        <v>115</v>
      </c>
      <c r="G4374" t="s">
        <v>42</v>
      </c>
      <c r="H4374" t="s">
        <v>116</v>
      </c>
      <c r="I4374" t="s">
        <v>44</v>
      </c>
      <c r="J4374" t="s">
        <v>45</v>
      </c>
      <c r="K4374">
        <v>1</v>
      </c>
      <c r="L4374">
        <v>12</v>
      </c>
      <c r="M4374">
        <v>0.1</v>
      </c>
      <c r="N4374">
        <v>10.8</v>
      </c>
      <c r="O4374">
        <v>4.8</v>
      </c>
      <c r="P4374" t="s">
        <v>28</v>
      </c>
      <c r="Q4374" t="s">
        <v>91</v>
      </c>
      <c r="R4374" t="s">
        <v>30</v>
      </c>
      <c r="S4374">
        <v>2.8</v>
      </c>
      <c r="T4374">
        <f>YEAR(tblOrders[[#This Row],[Order Date]])</f>
        <v>2025</v>
      </c>
      <c r="U4374" t="str">
        <f>TEXT(tblOrders[[#This Row],[Order Date]],"mmm-yyyy")</f>
        <v>Apr-2025</v>
      </c>
      <c r="V4374" s="4">
        <f>tblOrders[[#This Row],[Profit]]/tblOrders[[#This Row],[Sales Amount]]</f>
        <v>0.44444444444444442</v>
      </c>
      <c r="W4374" t="str">
        <f>VLOOKUP(tblOrders[[#This Row],[City]],CityRegion,2,0)</f>
        <v>South</v>
      </c>
      <c r="X4374" t="str">
        <f>VLOOKUP(tblOrders[[#This Row],[City]],lookups!A:C,3,0)</f>
        <v>Kerala</v>
      </c>
    </row>
    <row r="4375" spans="1:24" x14ac:dyDescent="0.25">
      <c r="A4375" t="s">
        <v>6519</v>
      </c>
      <c r="B4375" s="1">
        <v>45862</v>
      </c>
      <c r="C4375" t="s">
        <v>6520</v>
      </c>
      <c r="D4375" t="s">
        <v>21</v>
      </c>
      <c r="E4375" t="s">
        <v>49</v>
      </c>
      <c r="F4375" t="s">
        <v>50</v>
      </c>
      <c r="G4375" t="s">
        <v>24</v>
      </c>
      <c r="H4375" t="s">
        <v>51</v>
      </c>
      <c r="I4375" t="s">
        <v>52</v>
      </c>
      <c r="J4375" t="s">
        <v>45</v>
      </c>
      <c r="K4375">
        <v>4</v>
      </c>
      <c r="L4375">
        <v>85</v>
      </c>
      <c r="M4375">
        <v>0.1</v>
      </c>
      <c r="N4375">
        <v>306</v>
      </c>
      <c r="O4375">
        <v>98</v>
      </c>
      <c r="P4375" t="s">
        <v>28</v>
      </c>
      <c r="Q4375" t="s">
        <v>86</v>
      </c>
      <c r="R4375" t="s">
        <v>30</v>
      </c>
      <c r="S4375">
        <v>4.0999999999999996</v>
      </c>
      <c r="T4375">
        <f>YEAR(tblOrders[[#This Row],[Order Date]])</f>
        <v>2025</v>
      </c>
      <c r="U4375" t="str">
        <f>TEXT(tblOrders[[#This Row],[Order Date]],"mmm-yyyy")</f>
        <v>Jul-2025</v>
      </c>
      <c r="V4375" s="4">
        <f>tblOrders[[#This Row],[Profit]]/tblOrders[[#This Row],[Sales Amount]]</f>
        <v>0.3202614379084967</v>
      </c>
      <c r="W4375" t="str">
        <f>VLOOKUP(tblOrders[[#This Row],[City]],CityRegion,2,0)</f>
        <v>South</v>
      </c>
      <c r="X4375" t="str">
        <f>VLOOKUP(tblOrders[[#This Row],[City]],lookups!A:C,3,0)</f>
        <v>Kerala</v>
      </c>
    </row>
    <row r="4376" spans="1:24" x14ac:dyDescent="0.25">
      <c r="A4376" t="s">
        <v>6521</v>
      </c>
      <c r="B4376" s="1">
        <v>45807</v>
      </c>
      <c r="C4376" t="s">
        <v>6522</v>
      </c>
      <c r="D4376" t="s">
        <v>21</v>
      </c>
      <c r="E4376" t="s">
        <v>49</v>
      </c>
      <c r="F4376" t="s">
        <v>50</v>
      </c>
      <c r="G4376" t="s">
        <v>24</v>
      </c>
      <c r="H4376" t="s">
        <v>51</v>
      </c>
      <c r="I4376" t="s">
        <v>84</v>
      </c>
      <c r="J4376" t="s">
        <v>34</v>
      </c>
      <c r="K4376">
        <v>2</v>
      </c>
      <c r="L4376">
        <v>85</v>
      </c>
      <c r="M4376">
        <v>0.2</v>
      </c>
      <c r="N4376">
        <v>136</v>
      </c>
      <c r="O4376">
        <v>32</v>
      </c>
      <c r="P4376" t="s">
        <v>28</v>
      </c>
      <c r="Q4376" t="s">
        <v>91</v>
      </c>
      <c r="R4376" t="s">
        <v>30</v>
      </c>
      <c r="S4376">
        <v>4.5999999999999996</v>
      </c>
      <c r="T4376">
        <f>YEAR(tblOrders[[#This Row],[Order Date]])</f>
        <v>2025</v>
      </c>
      <c r="U4376" t="str">
        <f>TEXT(tblOrders[[#This Row],[Order Date]],"mmm-yyyy")</f>
        <v>May-2025</v>
      </c>
      <c r="V4376" s="4">
        <f>tblOrders[[#This Row],[Profit]]/tblOrders[[#This Row],[Sales Amount]]</f>
        <v>0.23529411764705882</v>
      </c>
      <c r="W4376" t="str">
        <f>VLOOKUP(tblOrders[[#This Row],[City]],CityRegion,2,0)</f>
        <v>West</v>
      </c>
      <c r="X4376" t="str">
        <f>VLOOKUP(tblOrders[[#This Row],[City]],lookups!A:C,3,0)</f>
        <v>Maharashtra</v>
      </c>
    </row>
    <row r="4377" spans="1:24" x14ac:dyDescent="0.25">
      <c r="A4377" t="s">
        <v>6523</v>
      </c>
      <c r="B4377" s="1">
        <v>45887</v>
      </c>
      <c r="C4377" t="s">
        <v>2142</v>
      </c>
      <c r="D4377" t="s">
        <v>21</v>
      </c>
      <c r="E4377" t="s">
        <v>94</v>
      </c>
      <c r="F4377" t="s">
        <v>95</v>
      </c>
      <c r="G4377" t="s">
        <v>68</v>
      </c>
      <c r="H4377" t="s">
        <v>96</v>
      </c>
      <c r="I4377" t="s">
        <v>33</v>
      </c>
      <c r="J4377" t="s">
        <v>45</v>
      </c>
      <c r="K4377">
        <v>2</v>
      </c>
      <c r="L4377">
        <v>89</v>
      </c>
      <c r="M4377">
        <v>0.15</v>
      </c>
      <c r="N4377">
        <v>151.30000000000001</v>
      </c>
      <c r="O4377">
        <v>41.3</v>
      </c>
      <c r="P4377" t="s">
        <v>28</v>
      </c>
      <c r="Q4377" t="s">
        <v>91</v>
      </c>
      <c r="R4377" t="s">
        <v>36</v>
      </c>
      <c r="S4377">
        <v>4</v>
      </c>
      <c r="T4377">
        <f>YEAR(tblOrders[[#This Row],[Order Date]])</f>
        <v>2025</v>
      </c>
      <c r="U4377" t="str">
        <f>TEXT(tblOrders[[#This Row],[Order Date]],"mmm-yyyy")</f>
        <v>Aug-2025</v>
      </c>
      <c r="V4377" s="4">
        <f>tblOrders[[#This Row],[Profit]]/tblOrders[[#This Row],[Sales Amount]]</f>
        <v>0.27296761401189684</v>
      </c>
      <c r="W4377" t="str">
        <f>VLOOKUP(tblOrders[[#This Row],[City]],CityRegion,2,0)</f>
        <v>North</v>
      </c>
      <c r="X4377" t="str">
        <f>VLOOKUP(tblOrders[[#This Row],[City]],lookups!A:C,3,0)</f>
        <v>Delhi</v>
      </c>
    </row>
    <row r="4378" spans="1:24" x14ac:dyDescent="0.25">
      <c r="A4378" t="s">
        <v>6524</v>
      </c>
      <c r="B4378" s="1">
        <v>45837</v>
      </c>
      <c r="C4378" t="s">
        <v>2473</v>
      </c>
      <c r="D4378" t="s">
        <v>39</v>
      </c>
      <c r="E4378" t="s">
        <v>22</v>
      </c>
      <c r="F4378" t="s">
        <v>23</v>
      </c>
      <c r="G4378" t="s">
        <v>24</v>
      </c>
      <c r="H4378" t="s">
        <v>25</v>
      </c>
      <c r="I4378" t="s">
        <v>139</v>
      </c>
      <c r="J4378" t="s">
        <v>45</v>
      </c>
      <c r="K4378">
        <v>2</v>
      </c>
      <c r="L4378">
        <v>190</v>
      </c>
      <c r="M4378">
        <v>0</v>
      </c>
      <c r="N4378">
        <v>380</v>
      </c>
      <c r="O4378">
        <v>130</v>
      </c>
      <c r="P4378" t="s">
        <v>28</v>
      </c>
      <c r="Q4378" t="s">
        <v>35</v>
      </c>
      <c r="R4378" t="s">
        <v>36</v>
      </c>
      <c r="S4378">
        <v>3.8</v>
      </c>
      <c r="T4378">
        <f>YEAR(tblOrders[[#This Row],[Order Date]])</f>
        <v>2025</v>
      </c>
      <c r="U4378" t="str">
        <f>TEXT(tblOrders[[#This Row],[Order Date]],"mmm-yyyy")</f>
        <v>Jun-2025</v>
      </c>
      <c r="V4378" s="4">
        <f>tblOrders[[#This Row],[Profit]]/tblOrders[[#This Row],[Sales Amount]]</f>
        <v>0.34210526315789475</v>
      </c>
      <c r="W4378" t="str">
        <f>VLOOKUP(tblOrders[[#This Row],[City]],CityRegion,2,0)</f>
        <v>South</v>
      </c>
      <c r="X4378" t="str">
        <f>VLOOKUP(tblOrders[[#This Row],[City]],lookups!A:C,3,0)</f>
        <v>Tamil Nadu</v>
      </c>
    </row>
    <row r="4379" spans="1:24" x14ac:dyDescent="0.25">
      <c r="A4379" t="s">
        <v>6525</v>
      </c>
      <c r="B4379" s="1">
        <v>45933</v>
      </c>
      <c r="C4379" t="s">
        <v>4661</v>
      </c>
      <c r="D4379" t="s">
        <v>21</v>
      </c>
      <c r="E4379" t="s">
        <v>101</v>
      </c>
      <c r="F4379" t="s">
        <v>102</v>
      </c>
      <c r="G4379" t="s">
        <v>24</v>
      </c>
      <c r="H4379" t="s">
        <v>103</v>
      </c>
      <c r="I4379" t="s">
        <v>70</v>
      </c>
      <c r="J4379" t="s">
        <v>34</v>
      </c>
      <c r="K4379">
        <v>1</v>
      </c>
      <c r="L4379">
        <v>120</v>
      </c>
      <c r="M4379">
        <v>0.15</v>
      </c>
      <c r="N4379">
        <v>102</v>
      </c>
      <c r="O4379">
        <v>24</v>
      </c>
      <c r="P4379" t="s">
        <v>28</v>
      </c>
      <c r="Q4379" t="s">
        <v>86</v>
      </c>
      <c r="R4379" t="s">
        <v>30</v>
      </c>
      <c r="S4379">
        <v>3</v>
      </c>
      <c r="T4379">
        <f>YEAR(tblOrders[[#This Row],[Order Date]])</f>
        <v>2025</v>
      </c>
      <c r="U4379" t="str">
        <f>TEXT(tblOrders[[#This Row],[Order Date]],"mmm-yyyy")</f>
        <v>Oct-2025</v>
      </c>
      <c r="V4379" s="4">
        <f>tblOrders[[#This Row],[Profit]]/tblOrders[[#This Row],[Sales Amount]]</f>
        <v>0.23529411764705882</v>
      </c>
      <c r="W4379" t="str">
        <f>VLOOKUP(tblOrders[[#This Row],[City]],CityRegion,2,0)</f>
        <v>South</v>
      </c>
      <c r="X4379" t="str">
        <f>VLOOKUP(tblOrders[[#This Row],[City]],lookups!A:C,3,0)</f>
        <v>Telengana</v>
      </c>
    </row>
    <row r="4380" spans="1:24" x14ac:dyDescent="0.25">
      <c r="A4380" t="s">
        <v>6526</v>
      </c>
      <c r="B4380" s="1">
        <v>45701</v>
      </c>
      <c r="C4380" t="s">
        <v>6527</v>
      </c>
      <c r="D4380" t="s">
        <v>21</v>
      </c>
      <c r="E4380" t="s">
        <v>114</v>
      </c>
      <c r="F4380" t="s">
        <v>115</v>
      </c>
      <c r="G4380" t="s">
        <v>42</v>
      </c>
      <c r="H4380" t="s">
        <v>116</v>
      </c>
      <c r="I4380" t="s">
        <v>84</v>
      </c>
      <c r="J4380" t="s">
        <v>34</v>
      </c>
      <c r="K4380">
        <v>5</v>
      </c>
      <c r="L4380">
        <v>12</v>
      </c>
      <c r="M4380">
        <v>0.2</v>
      </c>
      <c r="N4380">
        <v>48</v>
      </c>
      <c r="O4380">
        <v>18</v>
      </c>
      <c r="P4380" t="s">
        <v>148</v>
      </c>
      <c r="Q4380" t="s">
        <v>91</v>
      </c>
      <c r="R4380" t="s">
        <v>123</v>
      </c>
      <c r="S4380">
        <v>3.5</v>
      </c>
      <c r="T4380">
        <f>YEAR(tblOrders[[#This Row],[Order Date]])</f>
        <v>2025</v>
      </c>
      <c r="U4380" t="str">
        <f>TEXT(tblOrders[[#This Row],[Order Date]],"mmm-yyyy")</f>
        <v>Feb-2025</v>
      </c>
      <c r="V4380" s="4">
        <f>tblOrders[[#This Row],[Profit]]/tblOrders[[#This Row],[Sales Amount]]</f>
        <v>0.375</v>
      </c>
      <c r="W4380" t="str">
        <f>VLOOKUP(tblOrders[[#This Row],[City]],CityRegion,2,0)</f>
        <v>West</v>
      </c>
      <c r="X4380" t="str">
        <f>VLOOKUP(tblOrders[[#This Row],[City]],lookups!A:C,3,0)</f>
        <v>Maharashtra</v>
      </c>
    </row>
    <row r="4381" spans="1:24" x14ac:dyDescent="0.25">
      <c r="A4381" t="s">
        <v>6528</v>
      </c>
      <c r="B4381" s="1">
        <v>45776</v>
      </c>
      <c r="C4381" t="s">
        <v>1744</v>
      </c>
      <c r="D4381" t="s">
        <v>21</v>
      </c>
      <c r="E4381" t="s">
        <v>94</v>
      </c>
      <c r="F4381" t="s">
        <v>95</v>
      </c>
      <c r="G4381" t="s">
        <v>68</v>
      </c>
      <c r="H4381" t="s">
        <v>96</v>
      </c>
      <c r="I4381" t="s">
        <v>84</v>
      </c>
      <c r="J4381" t="s">
        <v>45</v>
      </c>
      <c r="K4381">
        <v>3</v>
      </c>
      <c r="L4381">
        <v>89</v>
      </c>
      <c r="M4381">
        <v>0.05</v>
      </c>
      <c r="N4381">
        <v>253.65</v>
      </c>
      <c r="O4381">
        <v>88.65</v>
      </c>
      <c r="P4381" t="s">
        <v>28</v>
      </c>
      <c r="Q4381" t="s">
        <v>29</v>
      </c>
      <c r="R4381" t="s">
        <v>36</v>
      </c>
      <c r="S4381">
        <v>3</v>
      </c>
      <c r="T4381">
        <f>YEAR(tblOrders[[#This Row],[Order Date]])</f>
        <v>2025</v>
      </c>
      <c r="U4381" t="str">
        <f>TEXT(tblOrders[[#This Row],[Order Date]],"mmm-yyyy")</f>
        <v>Apr-2025</v>
      </c>
      <c r="V4381" s="4">
        <f>tblOrders[[#This Row],[Profit]]/tblOrders[[#This Row],[Sales Amount]]</f>
        <v>0.34949733885274986</v>
      </c>
      <c r="W4381" t="str">
        <f>VLOOKUP(tblOrders[[#This Row],[City]],CityRegion,2,0)</f>
        <v>West</v>
      </c>
      <c r="X4381" t="str">
        <f>VLOOKUP(tblOrders[[#This Row],[City]],lookups!A:C,3,0)</f>
        <v>Maharashtra</v>
      </c>
    </row>
    <row r="4382" spans="1:24" x14ac:dyDescent="0.25">
      <c r="A4382" t="s">
        <v>6529</v>
      </c>
      <c r="B4382" s="1">
        <v>45681</v>
      </c>
      <c r="C4382" t="s">
        <v>6530</v>
      </c>
      <c r="D4382" t="s">
        <v>21</v>
      </c>
      <c r="E4382" t="s">
        <v>73</v>
      </c>
      <c r="F4382" t="s">
        <v>74</v>
      </c>
      <c r="G4382" t="s">
        <v>68</v>
      </c>
      <c r="H4382" t="s">
        <v>75</v>
      </c>
      <c r="I4382" t="s">
        <v>84</v>
      </c>
      <c r="J4382" t="s">
        <v>34</v>
      </c>
      <c r="K4382">
        <v>5</v>
      </c>
      <c r="L4382">
        <v>65</v>
      </c>
      <c r="M4382">
        <v>0</v>
      </c>
      <c r="N4382">
        <v>325</v>
      </c>
      <c r="O4382">
        <v>135</v>
      </c>
      <c r="P4382" t="s">
        <v>28</v>
      </c>
      <c r="Q4382" t="s">
        <v>86</v>
      </c>
      <c r="R4382" t="s">
        <v>30</v>
      </c>
      <c r="S4382">
        <v>4.4000000000000004</v>
      </c>
      <c r="T4382">
        <f>YEAR(tblOrders[[#This Row],[Order Date]])</f>
        <v>2025</v>
      </c>
      <c r="U4382" t="str">
        <f>TEXT(tblOrders[[#This Row],[Order Date]],"mmm-yyyy")</f>
        <v>Jan-2025</v>
      </c>
      <c r="V4382" s="4">
        <f>tblOrders[[#This Row],[Profit]]/tblOrders[[#This Row],[Sales Amount]]</f>
        <v>0.41538461538461541</v>
      </c>
      <c r="W4382" t="str">
        <f>VLOOKUP(tblOrders[[#This Row],[City]],CityRegion,2,0)</f>
        <v>West</v>
      </c>
      <c r="X4382" t="str">
        <f>VLOOKUP(tblOrders[[#This Row],[City]],lookups!A:C,3,0)</f>
        <v>Maharashtra</v>
      </c>
    </row>
    <row r="4383" spans="1:24" x14ac:dyDescent="0.25">
      <c r="A4383" t="s">
        <v>6531</v>
      </c>
      <c r="B4383" s="1">
        <v>45685</v>
      </c>
      <c r="C4383" t="s">
        <v>6532</v>
      </c>
      <c r="D4383" t="s">
        <v>21</v>
      </c>
      <c r="E4383" t="s">
        <v>101</v>
      </c>
      <c r="F4383" t="s">
        <v>102</v>
      </c>
      <c r="G4383" t="s">
        <v>24</v>
      </c>
      <c r="H4383" t="s">
        <v>103</v>
      </c>
      <c r="I4383" t="s">
        <v>139</v>
      </c>
      <c r="J4383" t="s">
        <v>45</v>
      </c>
      <c r="K4383">
        <v>1</v>
      </c>
      <c r="L4383">
        <v>120</v>
      </c>
      <c r="M4383">
        <v>0.1</v>
      </c>
      <c r="N4383">
        <v>108</v>
      </c>
      <c r="O4383">
        <v>30</v>
      </c>
      <c r="P4383" t="s">
        <v>28</v>
      </c>
      <c r="Q4383" t="s">
        <v>35</v>
      </c>
      <c r="R4383" t="s">
        <v>36</v>
      </c>
      <c r="S4383">
        <v>4.4000000000000004</v>
      </c>
      <c r="T4383">
        <f>YEAR(tblOrders[[#This Row],[Order Date]])</f>
        <v>2025</v>
      </c>
      <c r="U4383" t="str">
        <f>TEXT(tblOrders[[#This Row],[Order Date]],"mmm-yyyy")</f>
        <v>Jan-2025</v>
      </c>
      <c r="V4383" s="4">
        <f>tblOrders[[#This Row],[Profit]]/tblOrders[[#This Row],[Sales Amount]]</f>
        <v>0.27777777777777779</v>
      </c>
      <c r="W4383" t="str">
        <f>VLOOKUP(tblOrders[[#This Row],[City]],CityRegion,2,0)</f>
        <v>South</v>
      </c>
      <c r="X4383" t="str">
        <f>VLOOKUP(tblOrders[[#This Row],[City]],lookups!A:C,3,0)</f>
        <v>Tamil Nadu</v>
      </c>
    </row>
    <row r="4384" spans="1:24" x14ac:dyDescent="0.25">
      <c r="A4384" t="s">
        <v>6533</v>
      </c>
      <c r="B4384" s="1">
        <v>46019</v>
      </c>
      <c r="C4384" t="s">
        <v>540</v>
      </c>
      <c r="D4384" t="s">
        <v>21</v>
      </c>
      <c r="E4384" t="s">
        <v>114</v>
      </c>
      <c r="F4384" t="s">
        <v>115</v>
      </c>
      <c r="G4384" t="s">
        <v>42</v>
      </c>
      <c r="H4384" t="s">
        <v>116</v>
      </c>
      <c r="I4384" t="s">
        <v>139</v>
      </c>
      <c r="J4384" t="s">
        <v>45</v>
      </c>
      <c r="K4384">
        <v>1</v>
      </c>
      <c r="L4384">
        <v>12</v>
      </c>
      <c r="M4384">
        <v>0.15</v>
      </c>
      <c r="N4384">
        <v>10.199999999999999</v>
      </c>
      <c r="O4384">
        <v>4.2</v>
      </c>
      <c r="P4384" t="s">
        <v>28</v>
      </c>
      <c r="Q4384" t="s">
        <v>29</v>
      </c>
      <c r="R4384" t="s">
        <v>36</v>
      </c>
      <c r="S4384">
        <v>3.7</v>
      </c>
      <c r="T4384">
        <f>YEAR(tblOrders[[#This Row],[Order Date]])</f>
        <v>2025</v>
      </c>
      <c r="U4384" t="str">
        <f>TEXT(tblOrders[[#This Row],[Order Date]],"mmm-yyyy")</f>
        <v>Dec-2025</v>
      </c>
      <c r="V4384" s="4">
        <f>tblOrders[[#This Row],[Profit]]/tblOrders[[#This Row],[Sales Amount]]</f>
        <v>0.41176470588235298</v>
      </c>
      <c r="W4384" t="str">
        <f>VLOOKUP(tblOrders[[#This Row],[City]],CityRegion,2,0)</f>
        <v>South</v>
      </c>
      <c r="X4384" t="str">
        <f>VLOOKUP(tblOrders[[#This Row],[City]],lookups!A:C,3,0)</f>
        <v>Tamil Nadu</v>
      </c>
    </row>
    <row r="4385" spans="1:24" x14ac:dyDescent="0.25">
      <c r="A4385" t="s">
        <v>6534</v>
      </c>
      <c r="B4385" s="1">
        <v>45878</v>
      </c>
      <c r="C4385" t="s">
        <v>3317</v>
      </c>
      <c r="D4385" t="s">
        <v>39</v>
      </c>
      <c r="E4385" t="s">
        <v>40</v>
      </c>
      <c r="F4385" t="s">
        <v>41</v>
      </c>
      <c r="G4385" t="s">
        <v>42</v>
      </c>
      <c r="H4385" t="s">
        <v>43</v>
      </c>
      <c r="I4385" t="s">
        <v>26</v>
      </c>
      <c r="J4385" t="s">
        <v>34</v>
      </c>
      <c r="K4385">
        <v>2</v>
      </c>
      <c r="L4385">
        <v>18</v>
      </c>
      <c r="M4385">
        <v>0.15</v>
      </c>
      <c r="N4385">
        <v>30.6</v>
      </c>
      <c r="O4385">
        <v>12.6</v>
      </c>
      <c r="P4385" t="s">
        <v>28</v>
      </c>
      <c r="Q4385" t="s">
        <v>35</v>
      </c>
      <c r="R4385" t="s">
        <v>30</v>
      </c>
      <c r="S4385">
        <v>4.2</v>
      </c>
      <c r="T4385">
        <f>YEAR(tblOrders[[#This Row],[Order Date]])</f>
        <v>2025</v>
      </c>
      <c r="U4385" t="str">
        <f>TEXT(tblOrders[[#This Row],[Order Date]],"mmm-yyyy")</f>
        <v>Aug-2025</v>
      </c>
      <c r="V4385" s="4">
        <f>tblOrders[[#This Row],[Profit]]/tblOrders[[#This Row],[Sales Amount]]</f>
        <v>0.41176470588235292</v>
      </c>
      <c r="W4385" t="str">
        <f>VLOOKUP(tblOrders[[#This Row],[City]],CityRegion,2,0)</f>
        <v>South</v>
      </c>
      <c r="X4385" t="str">
        <f>VLOOKUP(tblOrders[[#This Row],[City]],lookups!A:C,3,0)</f>
        <v>Karnataka</v>
      </c>
    </row>
    <row r="4386" spans="1:24" x14ac:dyDescent="0.25">
      <c r="A4386" t="s">
        <v>6535</v>
      </c>
      <c r="B4386" s="1">
        <v>45718</v>
      </c>
      <c r="C4386" t="s">
        <v>200</v>
      </c>
      <c r="D4386" t="s">
        <v>21</v>
      </c>
      <c r="E4386" t="s">
        <v>73</v>
      </c>
      <c r="F4386" t="s">
        <v>74</v>
      </c>
      <c r="G4386" t="s">
        <v>68</v>
      </c>
      <c r="H4386" t="s">
        <v>75</v>
      </c>
      <c r="I4386" t="s">
        <v>130</v>
      </c>
      <c r="J4386" t="s">
        <v>27</v>
      </c>
      <c r="K4386">
        <v>5</v>
      </c>
      <c r="L4386">
        <v>65</v>
      </c>
      <c r="M4386">
        <v>0.1</v>
      </c>
      <c r="N4386">
        <v>292.5</v>
      </c>
      <c r="O4386">
        <v>102.5</v>
      </c>
      <c r="P4386" t="s">
        <v>28</v>
      </c>
      <c r="Q4386" t="s">
        <v>46</v>
      </c>
      <c r="R4386" t="s">
        <v>36</v>
      </c>
      <c r="S4386">
        <v>3.9</v>
      </c>
      <c r="T4386">
        <f>YEAR(tblOrders[[#This Row],[Order Date]])</f>
        <v>2025</v>
      </c>
      <c r="U4386" t="str">
        <f>TEXT(tblOrders[[#This Row],[Order Date]],"mmm-yyyy")</f>
        <v>Mar-2025</v>
      </c>
      <c r="V4386" s="4">
        <f>tblOrders[[#This Row],[Profit]]/tblOrders[[#This Row],[Sales Amount]]</f>
        <v>0.3504273504273504</v>
      </c>
      <c r="W4386" t="str">
        <f>VLOOKUP(tblOrders[[#This Row],[City]],CityRegion,2,0)</f>
        <v>West</v>
      </c>
      <c r="X4386" t="str">
        <f>VLOOKUP(tblOrders[[#This Row],[City]],lookups!A:C,3,0)</f>
        <v>Maharashtra</v>
      </c>
    </row>
    <row r="4387" spans="1:24" x14ac:dyDescent="0.25">
      <c r="A4387" t="s">
        <v>6536</v>
      </c>
      <c r="B4387" s="1">
        <v>45740</v>
      </c>
      <c r="C4387" t="s">
        <v>1887</v>
      </c>
      <c r="D4387" t="s">
        <v>21</v>
      </c>
      <c r="E4387" t="s">
        <v>60</v>
      </c>
      <c r="F4387" t="s">
        <v>61</v>
      </c>
      <c r="G4387" t="s">
        <v>62</v>
      </c>
      <c r="H4387" t="s">
        <v>63</v>
      </c>
      <c r="I4387" t="s">
        <v>70</v>
      </c>
      <c r="J4387" t="s">
        <v>45</v>
      </c>
      <c r="K4387">
        <v>4</v>
      </c>
      <c r="L4387">
        <v>45</v>
      </c>
      <c r="M4387">
        <v>0.05</v>
      </c>
      <c r="N4387">
        <v>171</v>
      </c>
      <c r="O4387">
        <v>67</v>
      </c>
      <c r="P4387" t="s">
        <v>28</v>
      </c>
      <c r="Q4387" t="s">
        <v>46</v>
      </c>
      <c r="R4387" t="s">
        <v>36</v>
      </c>
      <c r="S4387">
        <v>4.4000000000000004</v>
      </c>
      <c r="T4387">
        <f>YEAR(tblOrders[[#This Row],[Order Date]])</f>
        <v>2025</v>
      </c>
      <c r="U4387" t="str">
        <f>TEXT(tblOrders[[#This Row],[Order Date]],"mmm-yyyy")</f>
        <v>Mar-2025</v>
      </c>
      <c r="V4387" s="4">
        <f>tblOrders[[#This Row],[Profit]]/tblOrders[[#This Row],[Sales Amount]]</f>
        <v>0.391812865497076</v>
      </c>
      <c r="W4387" t="str">
        <f>VLOOKUP(tblOrders[[#This Row],[City]],CityRegion,2,0)</f>
        <v>South</v>
      </c>
      <c r="X4387" t="str">
        <f>VLOOKUP(tblOrders[[#This Row],[City]],lookups!A:C,3,0)</f>
        <v>Telengana</v>
      </c>
    </row>
    <row r="4388" spans="1:24" x14ac:dyDescent="0.25">
      <c r="A4388" t="s">
        <v>6537</v>
      </c>
      <c r="B4388" s="1">
        <v>45812</v>
      </c>
      <c r="C4388" t="s">
        <v>5880</v>
      </c>
      <c r="D4388" t="s">
        <v>21</v>
      </c>
      <c r="E4388" t="s">
        <v>114</v>
      </c>
      <c r="F4388" t="s">
        <v>115</v>
      </c>
      <c r="G4388" t="s">
        <v>42</v>
      </c>
      <c r="H4388" t="s">
        <v>116</v>
      </c>
      <c r="I4388" t="s">
        <v>76</v>
      </c>
      <c r="J4388" t="s">
        <v>45</v>
      </c>
      <c r="K4388">
        <v>5</v>
      </c>
      <c r="L4388">
        <v>12</v>
      </c>
      <c r="M4388">
        <v>0</v>
      </c>
      <c r="N4388">
        <v>60</v>
      </c>
      <c r="O4388">
        <v>30</v>
      </c>
      <c r="P4388" t="s">
        <v>28</v>
      </c>
      <c r="Q4388" t="s">
        <v>35</v>
      </c>
      <c r="R4388" t="s">
        <v>36</v>
      </c>
      <c r="S4388">
        <v>3.6</v>
      </c>
      <c r="T4388">
        <f>YEAR(tblOrders[[#This Row],[Order Date]])</f>
        <v>2025</v>
      </c>
      <c r="U4388" t="str">
        <f>TEXT(tblOrders[[#This Row],[Order Date]],"mmm-yyyy")</f>
        <v>Jun-2025</v>
      </c>
      <c r="V4388" s="4">
        <f>tblOrders[[#This Row],[Profit]]/tblOrders[[#This Row],[Sales Amount]]</f>
        <v>0.5</v>
      </c>
      <c r="W4388" t="str">
        <f>VLOOKUP(tblOrders[[#This Row],[City]],CityRegion,2,0)</f>
        <v>South</v>
      </c>
      <c r="X4388" t="str">
        <f>VLOOKUP(tblOrders[[#This Row],[City]],lookups!A:C,3,0)</f>
        <v>Kerala</v>
      </c>
    </row>
    <row r="4389" spans="1:24" x14ac:dyDescent="0.25">
      <c r="A4389" t="s">
        <v>6538</v>
      </c>
      <c r="B4389" s="1">
        <v>45663</v>
      </c>
      <c r="C4389" t="s">
        <v>1437</v>
      </c>
      <c r="D4389" t="s">
        <v>21</v>
      </c>
      <c r="E4389" t="s">
        <v>40</v>
      </c>
      <c r="F4389" t="s">
        <v>41</v>
      </c>
      <c r="G4389" t="s">
        <v>42</v>
      </c>
      <c r="H4389" t="s">
        <v>43</v>
      </c>
      <c r="I4389" t="s">
        <v>26</v>
      </c>
      <c r="J4389" t="s">
        <v>27</v>
      </c>
      <c r="K4389">
        <v>3</v>
      </c>
      <c r="L4389">
        <v>18</v>
      </c>
      <c r="M4389">
        <v>0</v>
      </c>
      <c r="N4389">
        <v>54</v>
      </c>
      <c r="O4389">
        <v>27</v>
      </c>
      <c r="P4389" t="s">
        <v>28</v>
      </c>
      <c r="Q4389" t="s">
        <v>29</v>
      </c>
      <c r="R4389" t="s">
        <v>123</v>
      </c>
      <c r="S4389">
        <v>4.7</v>
      </c>
      <c r="T4389">
        <f>YEAR(tblOrders[[#This Row],[Order Date]])</f>
        <v>2025</v>
      </c>
      <c r="U4389" t="str">
        <f>TEXT(tblOrders[[#This Row],[Order Date]],"mmm-yyyy")</f>
        <v>Jan-2025</v>
      </c>
      <c r="V4389" s="4">
        <f>tblOrders[[#This Row],[Profit]]/tblOrders[[#This Row],[Sales Amount]]</f>
        <v>0.5</v>
      </c>
      <c r="W4389" t="str">
        <f>VLOOKUP(tblOrders[[#This Row],[City]],CityRegion,2,0)</f>
        <v>South</v>
      </c>
      <c r="X4389" t="str">
        <f>VLOOKUP(tblOrders[[#This Row],[City]],lookups!A:C,3,0)</f>
        <v>Karnataka</v>
      </c>
    </row>
    <row r="4390" spans="1:24" x14ac:dyDescent="0.25">
      <c r="A4390" t="s">
        <v>6539</v>
      </c>
      <c r="B4390" s="1">
        <v>45948</v>
      </c>
      <c r="C4390" t="s">
        <v>1579</v>
      </c>
      <c r="D4390" t="s">
        <v>21</v>
      </c>
      <c r="E4390" t="s">
        <v>108</v>
      </c>
      <c r="F4390" t="s">
        <v>109</v>
      </c>
      <c r="G4390" t="s">
        <v>62</v>
      </c>
      <c r="H4390" t="s">
        <v>110</v>
      </c>
      <c r="I4390" t="s">
        <v>44</v>
      </c>
      <c r="J4390" t="s">
        <v>45</v>
      </c>
      <c r="K4390">
        <v>1</v>
      </c>
      <c r="L4390">
        <v>110</v>
      </c>
      <c r="M4390">
        <v>0.15</v>
      </c>
      <c r="N4390">
        <v>93.5</v>
      </c>
      <c r="O4390">
        <v>25.5</v>
      </c>
      <c r="P4390" t="s">
        <v>28</v>
      </c>
      <c r="Q4390" t="s">
        <v>29</v>
      </c>
      <c r="R4390" t="s">
        <v>36</v>
      </c>
      <c r="S4390">
        <v>2.8</v>
      </c>
      <c r="T4390">
        <f>YEAR(tblOrders[[#This Row],[Order Date]])</f>
        <v>2025</v>
      </c>
      <c r="U4390" t="str">
        <f>TEXT(tblOrders[[#This Row],[Order Date]],"mmm-yyyy")</f>
        <v>Oct-2025</v>
      </c>
      <c r="V4390" s="4">
        <f>tblOrders[[#This Row],[Profit]]/tblOrders[[#This Row],[Sales Amount]]</f>
        <v>0.27272727272727271</v>
      </c>
      <c r="W4390" t="str">
        <f>VLOOKUP(tblOrders[[#This Row],[City]],CityRegion,2,0)</f>
        <v>South</v>
      </c>
      <c r="X4390" t="str">
        <f>VLOOKUP(tblOrders[[#This Row],[City]],lookups!A:C,3,0)</f>
        <v>Kerala</v>
      </c>
    </row>
    <row r="4391" spans="1:24" x14ac:dyDescent="0.25">
      <c r="A4391" t="s">
        <v>6540</v>
      </c>
      <c r="B4391" s="1">
        <v>45801</v>
      </c>
      <c r="C4391" t="s">
        <v>4152</v>
      </c>
      <c r="D4391" t="s">
        <v>39</v>
      </c>
      <c r="E4391" t="s">
        <v>73</v>
      </c>
      <c r="F4391" t="s">
        <v>74</v>
      </c>
      <c r="G4391" t="s">
        <v>68</v>
      </c>
      <c r="H4391" t="s">
        <v>75</v>
      </c>
      <c r="I4391" t="s">
        <v>84</v>
      </c>
      <c r="J4391" t="s">
        <v>27</v>
      </c>
      <c r="K4391">
        <v>1</v>
      </c>
      <c r="L4391">
        <v>65</v>
      </c>
      <c r="M4391">
        <v>0.1</v>
      </c>
      <c r="N4391">
        <v>58.5</v>
      </c>
      <c r="O4391">
        <v>20.5</v>
      </c>
      <c r="P4391" t="s">
        <v>28</v>
      </c>
      <c r="Q4391" t="s">
        <v>29</v>
      </c>
      <c r="R4391" t="s">
        <v>36</v>
      </c>
      <c r="S4391">
        <v>4.2</v>
      </c>
      <c r="T4391">
        <f>YEAR(tblOrders[[#This Row],[Order Date]])</f>
        <v>2025</v>
      </c>
      <c r="U4391" t="str">
        <f>TEXT(tblOrders[[#This Row],[Order Date]],"mmm-yyyy")</f>
        <v>May-2025</v>
      </c>
      <c r="V4391" s="4">
        <f>tblOrders[[#This Row],[Profit]]/tblOrders[[#This Row],[Sales Amount]]</f>
        <v>0.3504273504273504</v>
      </c>
      <c r="W4391" t="str">
        <f>VLOOKUP(tblOrders[[#This Row],[City]],CityRegion,2,0)</f>
        <v>West</v>
      </c>
      <c r="X4391" t="str">
        <f>VLOOKUP(tblOrders[[#This Row],[City]],lookups!A:C,3,0)</f>
        <v>Maharashtra</v>
      </c>
    </row>
    <row r="4392" spans="1:24" x14ac:dyDescent="0.25">
      <c r="A4392" t="s">
        <v>6541</v>
      </c>
      <c r="B4392" s="1">
        <v>45885</v>
      </c>
      <c r="C4392" t="s">
        <v>2562</v>
      </c>
      <c r="D4392" t="s">
        <v>39</v>
      </c>
      <c r="E4392" t="s">
        <v>94</v>
      </c>
      <c r="F4392" t="s">
        <v>95</v>
      </c>
      <c r="G4392" t="s">
        <v>68</v>
      </c>
      <c r="H4392" t="s">
        <v>96</v>
      </c>
      <c r="I4392" t="s">
        <v>130</v>
      </c>
      <c r="J4392" t="s">
        <v>45</v>
      </c>
      <c r="K4392">
        <v>1</v>
      </c>
      <c r="L4392">
        <v>89</v>
      </c>
      <c r="M4392">
        <v>0.1</v>
      </c>
      <c r="N4392">
        <v>80.099999999999994</v>
      </c>
      <c r="O4392">
        <v>25.1</v>
      </c>
      <c r="P4392" t="s">
        <v>28</v>
      </c>
      <c r="Q4392" t="s">
        <v>86</v>
      </c>
      <c r="R4392" t="s">
        <v>36</v>
      </c>
      <c r="S4392">
        <v>4.9000000000000004</v>
      </c>
      <c r="T4392">
        <f>YEAR(tblOrders[[#This Row],[Order Date]])</f>
        <v>2025</v>
      </c>
      <c r="U4392" t="str">
        <f>TEXT(tblOrders[[#This Row],[Order Date]],"mmm-yyyy")</f>
        <v>Aug-2025</v>
      </c>
      <c r="V4392" s="4">
        <f>tblOrders[[#This Row],[Profit]]/tblOrders[[#This Row],[Sales Amount]]</f>
        <v>0.31335830212234711</v>
      </c>
      <c r="W4392" t="str">
        <f>VLOOKUP(tblOrders[[#This Row],[City]],CityRegion,2,0)</f>
        <v>West</v>
      </c>
      <c r="X4392" t="str">
        <f>VLOOKUP(tblOrders[[#This Row],[City]],lookups!A:C,3,0)</f>
        <v>Maharashtra</v>
      </c>
    </row>
    <row r="4393" spans="1:24" x14ac:dyDescent="0.25">
      <c r="A4393" t="s">
        <v>6542</v>
      </c>
      <c r="B4393" s="1">
        <v>45960</v>
      </c>
      <c r="C4393" t="s">
        <v>1631</v>
      </c>
      <c r="D4393" t="s">
        <v>39</v>
      </c>
      <c r="E4393" t="s">
        <v>114</v>
      </c>
      <c r="F4393" t="s">
        <v>115</v>
      </c>
      <c r="G4393" t="s">
        <v>42</v>
      </c>
      <c r="H4393" t="s">
        <v>116</v>
      </c>
      <c r="I4393" t="s">
        <v>52</v>
      </c>
      <c r="J4393" t="s">
        <v>34</v>
      </c>
      <c r="K4393">
        <v>3</v>
      </c>
      <c r="L4393">
        <v>12</v>
      </c>
      <c r="M4393">
        <v>0.15</v>
      </c>
      <c r="N4393">
        <v>30.6</v>
      </c>
      <c r="O4393">
        <v>12.6</v>
      </c>
      <c r="P4393" t="s">
        <v>111</v>
      </c>
      <c r="Q4393" t="s">
        <v>29</v>
      </c>
      <c r="R4393" t="s">
        <v>36</v>
      </c>
      <c r="S4393">
        <v>3.6</v>
      </c>
      <c r="T4393">
        <f>YEAR(tblOrders[[#This Row],[Order Date]])</f>
        <v>2025</v>
      </c>
      <c r="U4393" t="str">
        <f>TEXT(tblOrders[[#This Row],[Order Date]],"mmm-yyyy")</f>
        <v>Oct-2025</v>
      </c>
      <c r="V4393" s="4">
        <f>tblOrders[[#This Row],[Profit]]/tblOrders[[#This Row],[Sales Amount]]</f>
        <v>0.41176470588235292</v>
      </c>
      <c r="W4393" t="str">
        <f>VLOOKUP(tblOrders[[#This Row],[City]],CityRegion,2,0)</f>
        <v>South</v>
      </c>
      <c r="X4393" t="str">
        <f>VLOOKUP(tblOrders[[#This Row],[City]],lookups!A:C,3,0)</f>
        <v>Kerala</v>
      </c>
    </row>
    <row r="4394" spans="1:24" x14ac:dyDescent="0.25">
      <c r="A4394" t="s">
        <v>6543</v>
      </c>
      <c r="B4394" s="1">
        <v>45945</v>
      </c>
      <c r="C4394" t="s">
        <v>434</v>
      </c>
      <c r="D4394" t="s">
        <v>21</v>
      </c>
      <c r="E4394" t="s">
        <v>79</v>
      </c>
      <c r="F4394" t="s">
        <v>80</v>
      </c>
      <c r="G4394" t="s">
        <v>68</v>
      </c>
      <c r="H4394" t="s">
        <v>81</v>
      </c>
      <c r="I4394" t="s">
        <v>139</v>
      </c>
      <c r="J4394" t="s">
        <v>27</v>
      </c>
      <c r="K4394">
        <v>1</v>
      </c>
      <c r="L4394">
        <v>799</v>
      </c>
      <c r="M4394">
        <v>0</v>
      </c>
      <c r="N4394">
        <v>799</v>
      </c>
      <c r="O4394">
        <v>179</v>
      </c>
      <c r="P4394" t="s">
        <v>85</v>
      </c>
      <c r="Q4394" t="s">
        <v>29</v>
      </c>
      <c r="R4394" t="s">
        <v>30</v>
      </c>
      <c r="S4394">
        <v>3.4</v>
      </c>
      <c r="T4394">
        <f>YEAR(tblOrders[[#This Row],[Order Date]])</f>
        <v>2025</v>
      </c>
      <c r="U4394" t="str">
        <f>TEXT(tblOrders[[#This Row],[Order Date]],"mmm-yyyy")</f>
        <v>Oct-2025</v>
      </c>
      <c r="V4394" s="4">
        <f>tblOrders[[#This Row],[Profit]]/tblOrders[[#This Row],[Sales Amount]]</f>
        <v>0.22403003754693368</v>
      </c>
      <c r="W4394" t="str">
        <f>VLOOKUP(tblOrders[[#This Row],[City]],CityRegion,2,0)</f>
        <v>South</v>
      </c>
      <c r="X4394" t="str">
        <f>VLOOKUP(tblOrders[[#This Row],[City]],lookups!A:C,3,0)</f>
        <v>Tamil Nadu</v>
      </c>
    </row>
    <row r="4395" spans="1:24" x14ac:dyDescent="0.25">
      <c r="A4395" t="s">
        <v>6544</v>
      </c>
      <c r="B4395" s="1">
        <v>45717</v>
      </c>
      <c r="C4395" t="s">
        <v>93</v>
      </c>
      <c r="D4395" t="s">
        <v>21</v>
      </c>
      <c r="E4395" t="s">
        <v>108</v>
      </c>
      <c r="F4395" t="s">
        <v>109</v>
      </c>
      <c r="G4395" t="s">
        <v>62</v>
      </c>
      <c r="H4395" t="s">
        <v>110</v>
      </c>
      <c r="I4395" t="s">
        <v>57</v>
      </c>
      <c r="J4395" t="s">
        <v>45</v>
      </c>
      <c r="K4395">
        <v>4</v>
      </c>
      <c r="L4395">
        <v>110</v>
      </c>
      <c r="M4395">
        <v>0.15</v>
      </c>
      <c r="N4395">
        <v>374</v>
      </c>
      <c r="O4395">
        <v>102</v>
      </c>
      <c r="P4395" t="s">
        <v>111</v>
      </c>
      <c r="Q4395" t="s">
        <v>35</v>
      </c>
      <c r="R4395" t="s">
        <v>36</v>
      </c>
      <c r="S4395">
        <v>2.6</v>
      </c>
      <c r="T4395">
        <f>YEAR(tblOrders[[#This Row],[Order Date]])</f>
        <v>2025</v>
      </c>
      <c r="U4395" t="str">
        <f>TEXT(tblOrders[[#This Row],[Order Date]],"mmm-yyyy")</f>
        <v>Mar-2025</v>
      </c>
      <c r="V4395" s="4">
        <f>tblOrders[[#This Row],[Profit]]/tblOrders[[#This Row],[Sales Amount]]</f>
        <v>0.27272727272727271</v>
      </c>
      <c r="W4395" t="str">
        <f>VLOOKUP(tblOrders[[#This Row],[City]],CityRegion,2,0)</f>
        <v>South</v>
      </c>
      <c r="X4395" t="str">
        <f>VLOOKUP(tblOrders[[#This Row],[City]],lookups!A:C,3,0)</f>
        <v>Kerala</v>
      </c>
    </row>
    <row r="4396" spans="1:24" x14ac:dyDescent="0.25">
      <c r="A4396" t="s">
        <v>6545</v>
      </c>
      <c r="B4396" s="1">
        <v>45807</v>
      </c>
      <c r="C4396" t="s">
        <v>83</v>
      </c>
      <c r="D4396" t="s">
        <v>21</v>
      </c>
      <c r="E4396" t="s">
        <v>66</v>
      </c>
      <c r="F4396" t="s">
        <v>67</v>
      </c>
      <c r="G4396" t="s">
        <v>68</v>
      </c>
      <c r="H4396" t="s">
        <v>69</v>
      </c>
      <c r="I4396" t="s">
        <v>70</v>
      </c>
      <c r="J4396" t="s">
        <v>27</v>
      </c>
      <c r="K4396">
        <v>5</v>
      </c>
      <c r="L4396">
        <v>149</v>
      </c>
      <c r="M4396">
        <v>0</v>
      </c>
      <c r="N4396">
        <v>745</v>
      </c>
      <c r="O4396">
        <v>270</v>
      </c>
      <c r="P4396" t="s">
        <v>28</v>
      </c>
      <c r="Q4396" t="s">
        <v>91</v>
      </c>
      <c r="R4396" t="s">
        <v>36</v>
      </c>
      <c r="S4396">
        <v>3.3</v>
      </c>
      <c r="T4396">
        <f>YEAR(tblOrders[[#This Row],[Order Date]])</f>
        <v>2025</v>
      </c>
      <c r="U4396" t="str">
        <f>TEXT(tblOrders[[#This Row],[Order Date]],"mmm-yyyy")</f>
        <v>May-2025</v>
      </c>
      <c r="V4396" s="4">
        <f>tblOrders[[#This Row],[Profit]]/tblOrders[[#This Row],[Sales Amount]]</f>
        <v>0.36241610738255031</v>
      </c>
      <c r="W4396" t="str">
        <f>VLOOKUP(tblOrders[[#This Row],[City]],CityRegion,2,0)</f>
        <v>South</v>
      </c>
      <c r="X4396" t="str">
        <f>VLOOKUP(tblOrders[[#This Row],[City]],lookups!A:C,3,0)</f>
        <v>Telengana</v>
      </c>
    </row>
    <row r="4397" spans="1:24" x14ac:dyDescent="0.25">
      <c r="A4397" t="s">
        <v>6546</v>
      </c>
      <c r="B4397" s="1">
        <v>45665</v>
      </c>
      <c r="C4397" t="s">
        <v>4295</v>
      </c>
      <c r="D4397" t="s">
        <v>39</v>
      </c>
      <c r="E4397" t="s">
        <v>108</v>
      </c>
      <c r="F4397" t="s">
        <v>109</v>
      </c>
      <c r="G4397" t="s">
        <v>62</v>
      </c>
      <c r="H4397" t="s">
        <v>110</v>
      </c>
      <c r="I4397" t="s">
        <v>70</v>
      </c>
      <c r="J4397" t="s">
        <v>27</v>
      </c>
      <c r="K4397">
        <v>4</v>
      </c>
      <c r="L4397">
        <v>110</v>
      </c>
      <c r="M4397">
        <v>0</v>
      </c>
      <c r="N4397">
        <v>440</v>
      </c>
      <c r="O4397">
        <v>168</v>
      </c>
      <c r="P4397" t="s">
        <v>28</v>
      </c>
      <c r="Q4397" t="s">
        <v>35</v>
      </c>
      <c r="R4397" t="s">
        <v>36</v>
      </c>
      <c r="S4397">
        <v>4</v>
      </c>
      <c r="T4397">
        <f>YEAR(tblOrders[[#This Row],[Order Date]])</f>
        <v>2025</v>
      </c>
      <c r="U4397" t="str">
        <f>TEXT(tblOrders[[#This Row],[Order Date]],"mmm-yyyy")</f>
        <v>Jan-2025</v>
      </c>
      <c r="V4397" s="4">
        <f>tblOrders[[#This Row],[Profit]]/tblOrders[[#This Row],[Sales Amount]]</f>
        <v>0.38181818181818183</v>
      </c>
      <c r="W4397" t="str">
        <f>VLOOKUP(tblOrders[[#This Row],[City]],CityRegion,2,0)</f>
        <v>South</v>
      </c>
      <c r="X4397" t="str">
        <f>VLOOKUP(tblOrders[[#This Row],[City]],lookups!A:C,3,0)</f>
        <v>Telengana</v>
      </c>
    </row>
    <row r="4398" spans="1:24" x14ac:dyDescent="0.25">
      <c r="A4398" t="s">
        <v>6547</v>
      </c>
      <c r="B4398" s="1">
        <v>45894</v>
      </c>
      <c r="C4398" t="s">
        <v>369</v>
      </c>
      <c r="D4398" t="s">
        <v>21</v>
      </c>
      <c r="E4398" t="s">
        <v>79</v>
      </c>
      <c r="F4398" t="s">
        <v>80</v>
      </c>
      <c r="G4398" t="s">
        <v>68</v>
      </c>
      <c r="H4398" t="s">
        <v>81</v>
      </c>
      <c r="I4398" t="s">
        <v>70</v>
      </c>
      <c r="J4398" t="s">
        <v>34</v>
      </c>
      <c r="K4398">
        <v>2</v>
      </c>
      <c r="L4398">
        <v>799</v>
      </c>
      <c r="M4398">
        <v>0.05</v>
      </c>
      <c r="N4398">
        <v>1518.1</v>
      </c>
      <c r="O4398">
        <v>278.10000000000002</v>
      </c>
      <c r="P4398" t="s">
        <v>28</v>
      </c>
      <c r="Q4398" t="s">
        <v>86</v>
      </c>
      <c r="R4398" t="s">
        <v>36</v>
      </c>
      <c r="S4398">
        <v>4.2</v>
      </c>
      <c r="T4398">
        <f>YEAR(tblOrders[[#This Row],[Order Date]])</f>
        <v>2025</v>
      </c>
      <c r="U4398" t="str">
        <f>TEXT(tblOrders[[#This Row],[Order Date]],"mmm-yyyy")</f>
        <v>Aug-2025</v>
      </c>
      <c r="V4398" s="4">
        <f>tblOrders[[#This Row],[Profit]]/tblOrders[[#This Row],[Sales Amount]]</f>
        <v>0.18318951320729862</v>
      </c>
      <c r="W4398" t="str">
        <f>VLOOKUP(tblOrders[[#This Row],[City]],CityRegion,2,0)</f>
        <v>South</v>
      </c>
      <c r="X4398" t="str">
        <f>VLOOKUP(tblOrders[[#This Row],[City]],lookups!A:C,3,0)</f>
        <v>Telengana</v>
      </c>
    </row>
    <row r="4399" spans="1:24" x14ac:dyDescent="0.25">
      <c r="A4399" t="s">
        <v>6548</v>
      </c>
      <c r="B4399" s="1">
        <v>45822</v>
      </c>
      <c r="C4399" t="s">
        <v>225</v>
      </c>
      <c r="D4399" t="s">
        <v>21</v>
      </c>
      <c r="E4399" t="s">
        <v>114</v>
      </c>
      <c r="F4399" t="s">
        <v>115</v>
      </c>
      <c r="G4399" t="s">
        <v>42</v>
      </c>
      <c r="H4399" t="s">
        <v>116</v>
      </c>
      <c r="I4399" t="s">
        <v>26</v>
      </c>
      <c r="J4399" t="s">
        <v>45</v>
      </c>
      <c r="K4399">
        <v>5</v>
      </c>
      <c r="L4399">
        <v>12</v>
      </c>
      <c r="M4399">
        <v>0.05</v>
      </c>
      <c r="N4399">
        <v>57</v>
      </c>
      <c r="O4399">
        <v>27</v>
      </c>
      <c r="P4399" t="s">
        <v>28</v>
      </c>
      <c r="Q4399" t="s">
        <v>46</v>
      </c>
      <c r="R4399" t="s">
        <v>36</v>
      </c>
      <c r="S4399">
        <v>4.9000000000000004</v>
      </c>
      <c r="T4399">
        <f>YEAR(tblOrders[[#This Row],[Order Date]])</f>
        <v>2025</v>
      </c>
      <c r="U4399" t="str">
        <f>TEXT(tblOrders[[#This Row],[Order Date]],"mmm-yyyy")</f>
        <v>Jun-2025</v>
      </c>
      <c r="V4399" s="4">
        <f>tblOrders[[#This Row],[Profit]]/tblOrders[[#This Row],[Sales Amount]]</f>
        <v>0.47368421052631576</v>
      </c>
      <c r="W4399" t="str">
        <f>VLOOKUP(tblOrders[[#This Row],[City]],CityRegion,2,0)</f>
        <v>South</v>
      </c>
      <c r="X4399" t="str">
        <f>VLOOKUP(tblOrders[[#This Row],[City]],lookups!A:C,3,0)</f>
        <v>Karnataka</v>
      </c>
    </row>
    <row r="4400" spans="1:24" x14ac:dyDescent="0.25">
      <c r="A4400" t="s">
        <v>6549</v>
      </c>
      <c r="B4400" s="1">
        <v>45707</v>
      </c>
      <c r="C4400" t="s">
        <v>870</v>
      </c>
      <c r="D4400" t="s">
        <v>21</v>
      </c>
      <c r="E4400" t="s">
        <v>60</v>
      </c>
      <c r="F4400" t="s">
        <v>61</v>
      </c>
      <c r="G4400" t="s">
        <v>62</v>
      </c>
      <c r="H4400" t="s">
        <v>63</v>
      </c>
      <c r="I4400" t="s">
        <v>139</v>
      </c>
      <c r="J4400" t="s">
        <v>45</v>
      </c>
      <c r="K4400">
        <v>3</v>
      </c>
      <c r="L4400">
        <v>45</v>
      </c>
      <c r="M4400">
        <v>0.05</v>
      </c>
      <c r="N4400">
        <v>128.25</v>
      </c>
      <c r="O4400">
        <v>50.25</v>
      </c>
      <c r="P4400" t="s">
        <v>28</v>
      </c>
      <c r="Q4400" t="s">
        <v>91</v>
      </c>
      <c r="R4400" t="s">
        <v>36</v>
      </c>
      <c r="S4400">
        <v>2.9</v>
      </c>
      <c r="T4400">
        <f>YEAR(tblOrders[[#This Row],[Order Date]])</f>
        <v>2025</v>
      </c>
      <c r="U4400" t="str">
        <f>TEXT(tblOrders[[#This Row],[Order Date]],"mmm-yyyy")</f>
        <v>Feb-2025</v>
      </c>
      <c r="V4400" s="4">
        <f>tblOrders[[#This Row],[Profit]]/tblOrders[[#This Row],[Sales Amount]]</f>
        <v>0.391812865497076</v>
      </c>
      <c r="W4400" t="str">
        <f>VLOOKUP(tblOrders[[#This Row],[City]],CityRegion,2,0)</f>
        <v>South</v>
      </c>
      <c r="X4400" t="str">
        <f>VLOOKUP(tblOrders[[#This Row],[City]],lookups!A:C,3,0)</f>
        <v>Tamil Nadu</v>
      </c>
    </row>
    <row r="4401" spans="1:24" x14ac:dyDescent="0.25">
      <c r="A4401" t="s">
        <v>6550</v>
      </c>
      <c r="B4401" s="1">
        <v>45908</v>
      </c>
      <c r="C4401" t="s">
        <v>6551</v>
      </c>
      <c r="D4401" t="s">
        <v>21</v>
      </c>
      <c r="E4401" t="s">
        <v>55</v>
      </c>
      <c r="F4401" t="s">
        <v>56</v>
      </c>
      <c r="G4401" t="s">
        <v>24</v>
      </c>
      <c r="H4401" t="s">
        <v>51</v>
      </c>
      <c r="I4401" t="s">
        <v>130</v>
      </c>
      <c r="J4401" t="s">
        <v>34</v>
      </c>
      <c r="K4401">
        <v>4</v>
      </c>
      <c r="L4401">
        <v>42</v>
      </c>
      <c r="M4401">
        <v>0</v>
      </c>
      <c r="N4401">
        <v>168</v>
      </c>
      <c r="O4401">
        <v>72</v>
      </c>
      <c r="P4401" t="s">
        <v>28</v>
      </c>
      <c r="Q4401" t="s">
        <v>86</v>
      </c>
      <c r="R4401" t="s">
        <v>36</v>
      </c>
      <c r="S4401">
        <v>4.5</v>
      </c>
      <c r="T4401">
        <f>YEAR(tblOrders[[#This Row],[Order Date]])</f>
        <v>2025</v>
      </c>
      <c r="U4401" t="str">
        <f>TEXT(tblOrders[[#This Row],[Order Date]],"mmm-yyyy")</f>
        <v>Sep-2025</v>
      </c>
      <c r="V4401" s="4">
        <f>tblOrders[[#This Row],[Profit]]/tblOrders[[#This Row],[Sales Amount]]</f>
        <v>0.42857142857142855</v>
      </c>
      <c r="W4401" t="str">
        <f>VLOOKUP(tblOrders[[#This Row],[City]],CityRegion,2,0)</f>
        <v>West</v>
      </c>
      <c r="X4401" t="str">
        <f>VLOOKUP(tblOrders[[#This Row],[City]],lookups!A:C,3,0)</f>
        <v>Maharashtra</v>
      </c>
    </row>
    <row r="4402" spans="1:24" x14ac:dyDescent="0.25">
      <c r="A4402" t="s">
        <v>6552</v>
      </c>
      <c r="B4402" s="1">
        <v>45859</v>
      </c>
      <c r="C4402" t="s">
        <v>1049</v>
      </c>
      <c r="D4402" t="s">
        <v>39</v>
      </c>
      <c r="E4402" t="s">
        <v>66</v>
      </c>
      <c r="F4402" t="s">
        <v>67</v>
      </c>
      <c r="G4402" t="s">
        <v>68</v>
      </c>
      <c r="H4402" t="s">
        <v>69</v>
      </c>
      <c r="I4402" t="s">
        <v>70</v>
      </c>
      <c r="J4402" t="s">
        <v>34</v>
      </c>
      <c r="K4402">
        <v>5</v>
      </c>
      <c r="L4402">
        <v>149</v>
      </c>
      <c r="M4402">
        <v>0.2</v>
      </c>
      <c r="N4402">
        <v>596</v>
      </c>
      <c r="O4402">
        <v>121</v>
      </c>
      <c r="P4402" t="s">
        <v>28</v>
      </c>
      <c r="Q4402" t="s">
        <v>29</v>
      </c>
      <c r="R4402" t="s">
        <v>36</v>
      </c>
      <c r="S4402">
        <v>4.5</v>
      </c>
      <c r="T4402">
        <f>YEAR(tblOrders[[#This Row],[Order Date]])</f>
        <v>2025</v>
      </c>
      <c r="U4402" t="str">
        <f>TEXT(tblOrders[[#This Row],[Order Date]],"mmm-yyyy")</f>
        <v>Jul-2025</v>
      </c>
      <c r="V4402" s="4">
        <f>tblOrders[[#This Row],[Profit]]/tblOrders[[#This Row],[Sales Amount]]</f>
        <v>0.20302013422818793</v>
      </c>
      <c r="W4402" t="str">
        <f>VLOOKUP(tblOrders[[#This Row],[City]],CityRegion,2,0)</f>
        <v>South</v>
      </c>
      <c r="X4402" t="str">
        <f>VLOOKUP(tblOrders[[#This Row],[City]],lookups!A:C,3,0)</f>
        <v>Telengana</v>
      </c>
    </row>
    <row r="4403" spans="1:24" x14ac:dyDescent="0.25">
      <c r="A4403" t="s">
        <v>6553</v>
      </c>
      <c r="B4403" s="1">
        <v>45848</v>
      </c>
      <c r="C4403" t="s">
        <v>3344</v>
      </c>
      <c r="D4403" t="s">
        <v>39</v>
      </c>
      <c r="E4403" t="s">
        <v>79</v>
      </c>
      <c r="F4403" t="s">
        <v>80</v>
      </c>
      <c r="G4403" t="s">
        <v>68</v>
      </c>
      <c r="H4403" t="s">
        <v>81</v>
      </c>
      <c r="I4403" t="s">
        <v>44</v>
      </c>
      <c r="J4403" t="s">
        <v>45</v>
      </c>
      <c r="K4403">
        <v>1</v>
      </c>
      <c r="L4403">
        <v>799</v>
      </c>
      <c r="M4403">
        <v>0.1</v>
      </c>
      <c r="N4403">
        <v>719.1</v>
      </c>
      <c r="O4403">
        <v>99.1</v>
      </c>
      <c r="P4403" t="s">
        <v>28</v>
      </c>
      <c r="Q4403" t="s">
        <v>35</v>
      </c>
      <c r="R4403" t="s">
        <v>36</v>
      </c>
      <c r="S4403">
        <v>2.8</v>
      </c>
      <c r="T4403">
        <f>YEAR(tblOrders[[#This Row],[Order Date]])</f>
        <v>2025</v>
      </c>
      <c r="U4403" t="str">
        <f>TEXT(tblOrders[[#This Row],[Order Date]],"mmm-yyyy")</f>
        <v>Jul-2025</v>
      </c>
      <c r="V4403" s="4">
        <f>tblOrders[[#This Row],[Profit]]/tblOrders[[#This Row],[Sales Amount]]</f>
        <v>0.13781115282992629</v>
      </c>
      <c r="W4403" t="str">
        <f>VLOOKUP(tblOrders[[#This Row],[City]],CityRegion,2,0)</f>
        <v>South</v>
      </c>
      <c r="X4403" t="str">
        <f>VLOOKUP(tblOrders[[#This Row],[City]],lookups!A:C,3,0)</f>
        <v>Kerala</v>
      </c>
    </row>
    <row r="4404" spans="1:24" x14ac:dyDescent="0.25">
      <c r="A4404" t="s">
        <v>6554</v>
      </c>
      <c r="B4404" s="1">
        <v>45980</v>
      </c>
      <c r="C4404" t="s">
        <v>2900</v>
      </c>
      <c r="D4404" t="s">
        <v>21</v>
      </c>
      <c r="E4404" t="s">
        <v>79</v>
      </c>
      <c r="F4404" t="s">
        <v>80</v>
      </c>
      <c r="G4404" t="s">
        <v>68</v>
      </c>
      <c r="H4404" t="s">
        <v>81</v>
      </c>
      <c r="I4404" t="s">
        <v>33</v>
      </c>
      <c r="J4404" t="s">
        <v>27</v>
      </c>
      <c r="K4404">
        <v>3</v>
      </c>
      <c r="L4404">
        <v>799</v>
      </c>
      <c r="M4404">
        <v>0.1</v>
      </c>
      <c r="N4404">
        <v>2157.3000000000002</v>
      </c>
      <c r="O4404">
        <v>297.3</v>
      </c>
      <c r="P4404" t="s">
        <v>85</v>
      </c>
      <c r="Q4404" t="s">
        <v>46</v>
      </c>
      <c r="R4404" t="s">
        <v>36</v>
      </c>
      <c r="S4404">
        <v>3.6</v>
      </c>
      <c r="T4404">
        <f>YEAR(tblOrders[[#This Row],[Order Date]])</f>
        <v>2025</v>
      </c>
      <c r="U4404" t="str">
        <f>TEXT(tblOrders[[#This Row],[Order Date]],"mmm-yyyy")</f>
        <v>Nov-2025</v>
      </c>
      <c r="V4404" s="4">
        <f>tblOrders[[#This Row],[Profit]]/tblOrders[[#This Row],[Sales Amount]]</f>
        <v>0.13781115282992629</v>
      </c>
      <c r="W4404" t="str">
        <f>VLOOKUP(tblOrders[[#This Row],[City]],CityRegion,2,0)</f>
        <v>North</v>
      </c>
      <c r="X4404" t="str">
        <f>VLOOKUP(tblOrders[[#This Row],[City]],lookups!A:C,3,0)</f>
        <v>Delhi</v>
      </c>
    </row>
    <row r="4405" spans="1:24" x14ac:dyDescent="0.25">
      <c r="A4405" t="s">
        <v>6555</v>
      </c>
      <c r="B4405" s="1">
        <v>45854</v>
      </c>
      <c r="C4405" t="s">
        <v>2148</v>
      </c>
      <c r="D4405" t="s">
        <v>39</v>
      </c>
      <c r="E4405" t="s">
        <v>66</v>
      </c>
      <c r="F4405" t="s">
        <v>67</v>
      </c>
      <c r="G4405" t="s">
        <v>68</v>
      </c>
      <c r="H4405" t="s">
        <v>69</v>
      </c>
      <c r="I4405" t="s">
        <v>76</v>
      </c>
      <c r="J4405" t="s">
        <v>27</v>
      </c>
      <c r="K4405">
        <v>1</v>
      </c>
      <c r="L4405">
        <v>149</v>
      </c>
      <c r="M4405">
        <v>0.15</v>
      </c>
      <c r="N4405">
        <v>126.65</v>
      </c>
      <c r="O4405">
        <v>31.65</v>
      </c>
      <c r="P4405" t="s">
        <v>28</v>
      </c>
      <c r="Q4405" t="s">
        <v>29</v>
      </c>
      <c r="R4405" t="s">
        <v>30</v>
      </c>
      <c r="S4405">
        <v>2.9</v>
      </c>
      <c r="T4405">
        <f>YEAR(tblOrders[[#This Row],[Order Date]])</f>
        <v>2025</v>
      </c>
      <c r="U4405" t="str">
        <f>TEXT(tblOrders[[#This Row],[Order Date]],"mmm-yyyy")</f>
        <v>Jul-2025</v>
      </c>
      <c r="V4405" s="4">
        <f>tblOrders[[#This Row],[Profit]]/tblOrders[[#This Row],[Sales Amount]]</f>
        <v>0.24990130280300038</v>
      </c>
      <c r="W4405" t="str">
        <f>VLOOKUP(tblOrders[[#This Row],[City]],CityRegion,2,0)</f>
        <v>South</v>
      </c>
      <c r="X4405" t="str">
        <f>VLOOKUP(tblOrders[[#This Row],[City]],lookups!A:C,3,0)</f>
        <v>Kerala</v>
      </c>
    </row>
    <row r="4406" spans="1:24" x14ac:dyDescent="0.25">
      <c r="A4406" t="s">
        <v>6556</v>
      </c>
      <c r="B4406" s="1">
        <v>45716</v>
      </c>
      <c r="C4406" t="s">
        <v>459</v>
      </c>
      <c r="D4406" t="s">
        <v>21</v>
      </c>
      <c r="E4406" t="s">
        <v>49</v>
      </c>
      <c r="F4406" t="s">
        <v>50</v>
      </c>
      <c r="G4406" t="s">
        <v>24</v>
      </c>
      <c r="H4406" t="s">
        <v>51</v>
      </c>
      <c r="I4406" t="s">
        <v>57</v>
      </c>
      <c r="J4406" t="s">
        <v>27</v>
      </c>
      <c r="K4406">
        <v>3</v>
      </c>
      <c r="L4406">
        <v>85</v>
      </c>
      <c r="M4406">
        <v>0</v>
      </c>
      <c r="N4406">
        <v>255</v>
      </c>
      <c r="O4406">
        <v>99</v>
      </c>
      <c r="P4406" t="s">
        <v>28</v>
      </c>
      <c r="Q4406" t="s">
        <v>91</v>
      </c>
      <c r="R4406" t="s">
        <v>36</v>
      </c>
      <c r="S4406">
        <v>4.9000000000000004</v>
      </c>
      <c r="T4406">
        <f>YEAR(tblOrders[[#This Row],[Order Date]])</f>
        <v>2025</v>
      </c>
      <c r="U4406" t="str">
        <f>TEXT(tblOrders[[#This Row],[Order Date]],"mmm-yyyy")</f>
        <v>Feb-2025</v>
      </c>
      <c r="V4406" s="4">
        <f>tblOrders[[#This Row],[Profit]]/tblOrders[[#This Row],[Sales Amount]]</f>
        <v>0.38823529411764707</v>
      </c>
      <c r="W4406" t="str">
        <f>VLOOKUP(tblOrders[[#This Row],[City]],CityRegion,2,0)</f>
        <v>South</v>
      </c>
      <c r="X4406" t="str">
        <f>VLOOKUP(tblOrders[[#This Row],[City]],lookups!A:C,3,0)</f>
        <v>Kerala</v>
      </c>
    </row>
    <row r="4407" spans="1:24" x14ac:dyDescent="0.25">
      <c r="A4407" t="s">
        <v>6557</v>
      </c>
      <c r="B4407" s="1">
        <v>45864</v>
      </c>
      <c r="C4407" t="s">
        <v>6558</v>
      </c>
      <c r="D4407" t="s">
        <v>21</v>
      </c>
      <c r="E4407" t="s">
        <v>49</v>
      </c>
      <c r="F4407" t="s">
        <v>50</v>
      </c>
      <c r="G4407" t="s">
        <v>24</v>
      </c>
      <c r="H4407" t="s">
        <v>51</v>
      </c>
      <c r="I4407" t="s">
        <v>44</v>
      </c>
      <c r="J4407" t="s">
        <v>27</v>
      </c>
      <c r="K4407">
        <v>2</v>
      </c>
      <c r="L4407">
        <v>85</v>
      </c>
      <c r="M4407">
        <v>0</v>
      </c>
      <c r="N4407">
        <v>170</v>
      </c>
      <c r="O4407">
        <v>66</v>
      </c>
      <c r="P4407" t="s">
        <v>28</v>
      </c>
      <c r="Q4407" t="s">
        <v>35</v>
      </c>
      <c r="R4407" t="s">
        <v>36</v>
      </c>
      <c r="S4407">
        <v>4.8</v>
      </c>
      <c r="T4407">
        <f>YEAR(tblOrders[[#This Row],[Order Date]])</f>
        <v>2025</v>
      </c>
      <c r="U4407" t="str">
        <f>TEXT(tblOrders[[#This Row],[Order Date]],"mmm-yyyy")</f>
        <v>Jul-2025</v>
      </c>
      <c r="V4407" s="4">
        <f>tblOrders[[#This Row],[Profit]]/tblOrders[[#This Row],[Sales Amount]]</f>
        <v>0.38823529411764707</v>
      </c>
      <c r="W4407" t="str">
        <f>VLOOKUP(tblOrders[[#This Row],[City]],CityRegion,2,0)</f>
        <v>South</v>
      </c>
      <c r="X4407" t="str">
        <f>VLOOKUP(tblOrders[[#This Row],[City]],lookups!A:C,3,0)</f>
        <v>Kerala</v>
      </c>
    </row>
    <row r="4408" spans="1:24" x14ac:dyDescent="0.25">
      <c r="A4408" t="s">
        <v>6559</v>
      </c>
      <c r="B4408" s="1">
        <v>45785</v>
      </c>
      <c r="C4408" t="s">
        <v>2042</v>
      </c>
      <c r="D4408" t="s">
        <v>21</v>
      </c>
      <c r="E4408" t="s">
        <v>55</v>
      </c>
      <c r="F4408" t="s">
        <v>56</v>
      </c>
      <c r="G4408" t="s">
        <v>24</v>
      </c>
      <c r="H4408" t="s">
        <v>51</v>
      </c>
      <c r="I4408" t="s">
        <v>52</v>
      </c>
      <c r="J4408" t="s">
        <v>27</v>
      </c>
      <c r="K4408">
        <v>4</v>
      </c>
      <c r="L4408">
        <v>42</v>
      </c>
      <c r="M4408">
        <v>0.15</v>
      </c>
      <c r="N4408">
        <v>142.80000000000001</v>
      </c>
      <c r="O4408">
        <v>46.8</v>
      </c>
      <c r="P4408" t="s">
        <v>28</v>
      </c>
      <c r="Q4408" t="s">
        <v>46</v>
      </c>
      <c r="R4408" t="s">
        <v>36</v>
      </c>
      <c r="S4408">
        <v>3.8</v>
      </c>
      <c r="T4408">
        <f>YEAR(tblOrders[[#This Row],[Order Date]])</f>
        <v>2025</v>
      </c>
      <c r="U4408" t="str">
        <f>TEXT(tblOrders[[#This Row],[Order Date]],"mmm-yyyy")</f>
        <v>May-2025</v>
      </c>
      <c r="V4408" s="4">
        <f>tblOrders[[#This Row],[Profit]]/tblOrders[[#This Row],[Sales Amount]]</f>
        <v>0.32773109243697474</v>
      </c>
      <c r="W4408" t="str">
        <f>VLOOKUP(tblOrders[[#This Row],[City]],CityRegion,2,0)</f>
        <v>South</v>
      </c>
      <c r="X4408" t="str">
        <f>VLOOKUP(tblOrders[[#This Row],[City]],lookups!A:C,3,0)</f>
        <v>Kerala</v>
      </c>
    </row>
    <row r="4409" spans="1:24" x14ac:dyDescent="0.25">
      <c r="A4409" t="s">
        <v>6560</v>
      </c>
      <c r="B4409" s="1">
        <v>45851</v>
      </c>
      <c r="C4409" t="s">
        <v>1199</v>
      </c>
      <c r="D4409" t="s">
        <v>21</v>
      </c>
      <c r="E4409" t="s">
        <v>40</v>
      </c>
      <c r="F4409" t="s">
        <v>41</v>
      </c>
      <c r="G4409" t="s">
        <v>42</v>
      </c>
      <c r="H4409" t="s">
        <v>43</v>
      </c>
      <c r="I4409" t="s">
        <v>70</v>
      </c>
      <c r="J4409" t="s">
        <v>45</v>
      </c>
      <c r="K4409">
        <v>2</v>
      </c>
      <c r="L4409">
        <v>18</v>
      </c>
      <c r="M4409">
        <v>0.2</v>
      </c>
      <c r="N4409">
        <v>28.8</v>
      </c>
      <c r="O4409">
        <v>10.8</v>
      </c>
      <c r="P4409" t="s">
        <v>28</v>
      </c>
      <c r="Q4409" t="s">
        <v>35</v>
      </c>
      <c r="R4409" t="s">
        <v>36</v>
      </c>
      <c r="S4409">
        <v>3.5</v>
      </c>
      <c r="T4409">
        <f>YEAR(tblOrders[[#This Row],[Order Date]])</f>
        <v>2025</v>
      </c>
      <c r="U4409" t="str">
        <f>TEXT(tblOrders[[#This Row],[Order Date]],"mmm-yyyy")</f>
        <v>Jul-2025</v>
      </c>
      <c r="V4409" s="4">
        <f>tblOrders[[#This Row],[Profit]]/tblOrders[[#This Row],[Sales Amount]]</f>
        <v>0.375</v>
      </c>
      <c r="W4409" t="str">
        <f>VLOOKUP(tblOrders[[#This Row],[City]],CityRegion,2,0)</f>
        <v>South</v>
      </c>
      <c r="X4409" t="str">
        <f>VLOOKUP(tblOrders[[#This Row],[City]],lookups!A:C,3,0)</f>
        <v>Telengana</v>
      </c>
    </row>
    <row r="4410" spans="1:24" x14ac:dyDescent="0.25">
      <c r="A4410" t="s">
        <v>6561</v>
      </c>
      <c r="B4410" s="1">
        <v>45731</v>
      </c>
      <c r="C4410" t="s">
        <v>5216</v>
      </c>
      <c r="D4410" t="s">
        <v>21</v>
      </c>
      <c r="E4410" t="s">
        <v>108</v>
      </c>
      <c r="F4410" t="s">
        <v>109</v>
      </c>
      <c r="G4410" t="s">
        <v>62</v>
      </c>
      <c r="H4410" t="s">
        <v>110</v>
      </c>
      <c r="I4410" t="s">
        <v>26</v>
      </c>
      <c r="J4410" t="s">
        <v>27</v>
      </c>
      <c r="K4410">
        <v>3</v>
      </c>
      <c r="L4410">
        <v>110</v>
      </c>
      <c r="M4410">
        <v>0</v>
      </c>
      <c r="N4410">
        <v>330</v>
      </c>
      <c r="O4410">
        <v>126</v>
      </c>
      <c r="P4410" t="s">
        <v>28</v>
      </c>
      <c r="Q4410" t="s">
        <v>29</v>
      </c>
      <c r="R4410" t="s">
        <v>36</v>
      </c>
      <c r="S4410">
        <v>4.2</v>
      </c>
      <c r="T4410">
        <f>YEAR(tblOrders[[#This Row],[Order Date]])</f>
        <v>2025</v>
      </c>
      <c r="U4410" t="str">
        <f>TEXT(tblOrders[[#This Row],[Order Date]],"mmm-yyyy")</f>
        <v>Mar-2025</v>
      </c>
      <c r="V4410" s="4">
        <f>tblOrders[[#This Row],[Profit]]/tblOrders[[#This Row],[Sales Amount]]</f>
        <v>0.38181818181818183</v>
      </c>
      <c r="W4410" t="str">
        <f>VLOOKUP(tblOrders[[#This Row],[City]],CityRegion,2,0)</f>
        <v>South</v>
      </c>
      <c r="X4410" t="str">
        <f>VLOOKUP(tblOrders[[#This Row],[City]],lookups!A:C,3,0)</f>
        <v>Karnataka</v>
      </c>
    </row>
    <row r="4411" spans="1:24" x14ac:dyDescent="0.25">
      <c r="A4411" t="s">
        <v>6562</v>
      </c>
      <c r="B4411" s="1">
        <v>45987</v>
      </c>
      <c r="C4411" t="s">
        <v>4970</v>
      </c>
      <c r="D4411" t="s">
        <v>39</v>
      </c>
      <c r="E4411" t="s">
        <v>94</v>
      </c>
      <c r="F4411" t="s">
        <v>95</v>
      </c>
      <c r="G4411" t="s">
        <v>68</v>
      </c>
      <c r="H4411" t="s">
        <v>96</v>
      </c>
      <c r="I4411" t="s">
        <v>84</v>
      </c>
      <c r="J4411" t="s">
        <v>45</v>
      </c>
      <c r="K4411">
        <v>4</v>
      </c>
      <c r="L4411">
        <v>89</v>
      </c>
      <c r="M4411">
        <v>0.05</v>
      </c>
      <c r="N4411">
        <v>338.2</v>
      </c>
      <c r="O4411">
        <v>118.2</v>
      </c>
      <c r="P4411" t="s">
        <v>28</v>
      </c>
      <c r="Q4411" t="s">
        <v>35</v>
      </c>
      <c r="R4411" t="s">
        <v>30</v>
      </c>
      <c r="S4411">
        <v>4.9000000000000004</v>
      </c>
      <c r="T4411">
        <f>YEAR(tblOrders[[#This Row],[Order Date]])</f>
        <v>2025</v>
      </c>
      <c r="U4411" t="str">
        <f>TEXT(tblOrders[[#This Row],[Order Date]],"mmm-yyyy")</f>
        <v>Nov-2025</v>
      </c>
      <c r="V4411" s="4">
        <f>tblOrders[[#This Row],[Profit]]/tblOrders[[#This Row],[Sales Amount]]</f>
        <v>0.34949733885274986</v>
      </c>
      <c r="W4411" t="str">
        <f>VLOOKUP(tblOrders[[#This Row],[City]],CityRegion,2,0)</f>
        <v>West</v>
      </c>
      <c r="X4411" t="str">
        <f>VLOOKUP(tblOrders[[#This Row],[City]],lookups!A:C,3,0)</f>
        <v>Maharashtra</v>
      </c>
    </row>
    <row r="4412" spans="1:24" x14ac:dyDescent="0.25">
      <c r="A4412" t="s">
        <v>6563</v>
      </c>
      <c r="B4412" s="1">
        <v>45896</v>
      </c>
      <c r="C4412" t="s">
        <v>156</v>
      </c>
      <c r="D4412" t="s">
        <v>21</v>
      </c>
      <c r="E4412" t="s">
        <v>66</v>
      </c>
      <c r="F4412" t="s">
        <v>67</v>
      </c>
      <c r="G4412" t="s">
        <v>68</v>
      </c>
      <c r="H4412" t="s">
        <v>69</v>
      </c>
      <c r="I4412" t="s">
        <v>70</v>
      </c>
      <c r="J4412" t="s">
        <v>27</v>
      </c>
      <c r="K4412">
        <v>3</v>
      </c>
      <c r="L4412">
        <v>149</v>
      </c>
      <c r="M4412">
        <v>0.2</v>
      </c>
      <c r="N4412">
        <v>357.6</v>
      </c>
      <c r="O4412">
        <v>72.599999999999994</v>
      </c>
      <c r="P4412" t="s">
        <v>111</v>
      </c>
      <c r="Q4412" t="s">
        <v>35</v>
      </c>
      <c r="R4412" t="s">
        <v>36</v>
      </c>
      <c r="S4412">
        <v>4.2</v>
      </c>
      <c r="T4412">
        <f>YEAR(tblOrders[[#This Row],[Order Date]])</f>
        <v>2025</v>
      </c>
      <c r="U4412" t="str">
        <f>TEXT(tblOrders[[#This Row],[Order Date]],"mmm-yyyy")</f>
        <v>Aug-2025</v>
      </c>
      <c r="V4412" s="4">
        <f>tblOrders[[#This Row],[Profit]]/tblOrders[[#This Row],[Sales Amount]]</f>
        <v>0.2030201342281879</v>
      </c>
      <c r="W4412" t="str">
        <f>VLOOKUP(tblOrders[[#This Row],[City]],CityRegion,2,0)</f>
        <v>South</v>
      </c>
      <c r="X4412" t="str">
        <f>VLOOKUP(tblOrders[[#This Row],[City]],lookups!A:C,3,0)</f>
        <v>Telengana</v>
      </c>
    </row>
    <row r="4413" spans="1:24" x14ac:dyDescent="0.25">
      <c r="A4413" t="s">
        <v>6564</v>
      </c>
      <c r="B4413" s="1">
        <v>45724</v>
      </c>
      <c r="C4413" t="s">
        <v>317</v>
      </c>
      <c r="D4413" t="s">
        <v>21</v>
      </c>
      <c r="E4413" t="s">
        <v>101</v>
      </c>
      <c r="F4413" t="s">
        <v>102</v>
      </c>
      <c r="G4413" t="s">
        <v>24</v>
      </c>
      <c r="H4413" t="s">
        <v>103</v>
      </c>
      <c r="I4413" t="s">
        <v>70</v>
      </c>
      <c r="J4413" t="s">
        <v>34</v>
      </c>
      <c r="K4413">
        <v>1</v>
      </c>
      <c r="L4413">
        <v>120</v>
      </c>
      <c r="M4413">
        <v>0.15</v>
      </c>
      <c r="N4413">
        <v>102</v>
      </c>
      <c r="O4413">
        <v>24</v>
      </c>
      <c r="P4413" t="s">
        <v>111</v>
      </c>
      <c r="Q4413" t="s">
        <v>29</v>
      </c>
      <c r="R4413" t="s">
        <v>36</v>
      </c>
      <c r="S4413">
        <v>3.8</v>
      </c>
      <c r="T4413">
        <f>YEAR(tblOrders[[#This Row],[Order Date]])</f>
        <v>2025</v>
      </c>
      <c r="U4413" t="str">
        <f>TEXT(tblOrders[[#This Row],[Order Date]],"mmm-yyyy")</f>
        <v>Mar-2025</v>
      </c>
      <c r="V4413" s="4">
        <f>tblOrders[[#This Row],[Profit]]/tblOrders[[#This Row],[Sales Amount]]</f>
        <v>0.23529411764705882</v>
      </c>
      <c r="W4413" t="str">
        <f>VLOOKUP(tblOrders[[#This Row],[City]],CityRegion,2,0)</f>
        <v>South</v>
      </c>
      <c r="X4413" t="str">
        <f>VLOOKUP(tblOrders[[#This Row],[City]],lookups!A:C,3,0)</f>
        <v>Telengana</v>
      </c>
    </row>
    <row r="4414" spans="1:24" x14ac:dyDescent="0.25">
      <c r="A4414" t="s">
        <v>6565</v>
      </c>
      <c r="B4414" s="1">
        <v>45812</v>
      </c>
      <c r="C4414" t="s">
        <v>6566</v>
      </c>
      <c r="D4414" t="s">
        <v>39</v>
      </c>
      <c r="E4414" t="s">
        <v>60</v>
      </c>
      <c r="F4414" t="s">
        <v>61</v>
      </c>
      <c r="G4414" t="s">
        <v>62</v>
      </c>
      <c r="H4414" t="s">
        <v>63</v>
      </c>
      <c r="I4414" t="s">
        <v>130</v>
      </c>
      <c r="J4414" t="s">
        <v>45</v>
      </c>
      <c r="K4414">
        <v>2</v>
      </c>
      <c r="L4414">
        <v>45</v>
      </c>
      <c r="M4414">
        <v>0.2</v>
      </c>
      <c r="N4414">
        <v>72</v>
      </c>
      <c r="O4414">
        <v>20</v>
      </c>
      <c r="P4414" t="s">
        <v>28</v>
      </c>
      <c r="Q4414" t="s">
        <v>35</v>
      </c>
      <c r="R4414" t="s">
        <v>36</v>
      </c>
      <c r="S4414">
        <v>3.3</v>
      </c>
      <c r="T4414">
        <f>YEAR(tblOrders[[#This Row],[Order Date]])</f>
        <v>2025</v>
      </c>
      <c r="U4414" t="str">
        <f>TEXT(tblOrders[[#This Row],[Order Date]],"mmm-yyyy")</f>
        <v>Jun-2025</v>
      </c>
      <c r="V4414" s="4">
        <f>tblOrders[[#This Row],[Profit]]/tblOrders[[#This Row],[Sales Amount]]</f>
        <v>0.27777777777777779</v>
      </c>
      <c r="W4414" t="str">
        <f>VLOOKUP(tblOrders[[#This Row],[City]],CityRegion,2,0)</f>
        <v>West</v>
      </c>
      <c r="X4414" t="str">
        <f>VLOOKUP(tblOrders[[#This Row],[City]],lookups!A:C,3,0)</f>
        <v>Maharashtra</v>
      </c>
    </row>
    <row r="4415" spans="1:24" x14ac:dyDescent="0.25">
      <c r="A4415" t="s">
        <v>6567</v>
      </c>
      <c r="B4415" s="1">
        <v>45846</v>
      </c>
      <c r="C4415" t="s">
        <v>2443</v>
      </c>
      <c r="D4415" t="s">
        <v>39</v>
      </c>
      <c r="E4415" t="s">
        <v>108</v>
      </c>
      <c r="F4415" t="s">
        <v>109</v>
      </c>
      <c r="G4415" t="s">
        <v>62</v>
      </c>
      <c r="H4415" t="s">
        <v>110</v>
      </c>
      <c r="I4415" t="s">
        <v>130</v>
      </c>
      <c r="J4415" t="s">
        <v>27</v>
      </c>
      <c r="K4415">
        <v>5</v>
      </c>
      <c r="L4415">
        <v>110</v>
      </c>
      <c r="M4415">
        <v>0.15</v>
      </c>
      <c r="N4415">
        <v>467.5</v>
      </c>
      <c r="O4415">
        <v>127.5</v>
      </c>
      <c r="P4415" t="s">
        <v>111</v>
      </c>
      <c r="Q4415" t="s">
        <v>29</v>
      </c>
      <c r="R4415" t="s">
        <v>30</v>
      </c>
      <c r="S4415">
        <v>3.2</v>
      </c>
      <c r="T4415">
        <f>YEAR(tblOrders[[#This Row],[Order Date]])</f>
        <v>2025</v>
      </c>
      <c r="U4415" t="str">
        <f>TEXT(tblOrders[[#This Row],[Order Date]],"mmm-yyyy")</f>
        <v>Jul-2025</v>
      </c>
      <c r="V4415" s="4">
        <f>tblOrders[[#This Row],[Profit]]/tblOrders[[#This Row],[Sales Amount]]</f>
        <v>0.27272727272727271</v>
      </c>
      <c r="W4415" t="str">
        <f>VLOOKUP(tblOrders[[#This Row],[City]],CityRegion,2,0)</f>
        <v>West</v>
      </c>
      <c r="X4415" t="str">
        <f>VLOOKUP(tblOrders[[#This Row],[City]],lookups!A:C,3,0)</f>
        <v>Maharashtra</v>
      </c>
    </row>
    <row r="4416" spans="1:24" x14ac:dyDescent="0.25">
      <c r="A4416" t="s">
        <v>6568</v>
      </c>
      <c r="B4416" s="1">
        <v>45741</v>
      </c>
      <c r="C4416" t="s">
        <v>239</v>
      </c>
      <c r="D4416" t="s">
        <v>39</v>
      </c>
      <c r="E4416" t="s">
        <v>40</v>
      </c>
      <c r="F4416" t="s">
        <v>41</v>
      </c>
      <c r="G4416" t="s">
        <v>42</v>
      </c>
      <c r="H4416" t="s">
        <v>43</v>
      </c>
      <c r="I4416" t="s">
        <v>26</v>
      </c>
      <c r="J4416" t="s">
        <v>45</v>
      </c>
      <c r="K4416">
        <v>2</v>
      </c>
      <c r="L4416">
        <v>18</v>
      </c>
      <c r="M4416">
        <v>0</v>
      </c>
      <c r="N4416">
        <v>36</v>
      </c>
      <c r="O4416">
        <v>18</v>
      </c>
      <c r="P4416" t="s">
        <v>28</v>
      </c>
      <c r="Q4416" t="s">
        <v>29</v>
      </c>
      <c r="R4416" t="s">
        <v>36</v>
      </c>
      <c r="S4416">
        <v>3.1</v>
      </c>
      <c r="T4416">
        <f>YEAR(tblOrders[[#This Row],[Order Date]])</f>
        <v>2025</v>
      </c>
      <c r="U4416" t="str">
        <f>TEXT(tblOrders[[#This Row],[Order Date]],"mmm-yyyy")</f>
        <v>Mar-2025</v>
      </c>
      <c r="V4416" s="4">
        <f>tblOrders[[#This Row],[Profit]]/tblOrders[[#This Row],[Sales Amount]]</f>
        <v>0.5</v>
      </c>
      <c r="W4416" t="str">
        <f>VLOOKUP(tblOrders[[#This Row],[City]],CityRegion,2,0)</f>
        <v>South</v>
      </c>
      <c r="X4416" t="str">
        <f>VLOOKUP(tblOrders[[#This Row],[City]],lookups!A:C,3,0)</f>
        <v>Karnataka</v>
      </c>
    </row>
    <row r="4417" spans="1:24" x14ac:dyDescent="0.25">
      <c r="A4417" t="s">
        <v>6569</v>
      </c>
      <c r="B4417" s="1">
        <v>45766</v>
      </c>
      <c r="C4417" t="s">
        <v>6570</v>
      </c>
      <c r="D4417" t="s">
        <v>39</v>
      </c>
      <c r="E4417" t="s">
        <v>60</v>
      </c>
      <c r="F4417" t="s">
        <v>61</v>
      </c>
      <c r="G4417" t="s">
        <v>62</v>
      </c>
      <c r="H4417" t="s">
        <v>63</v>
      </c>
      <c r="I4417" t="s">
        <v>130</v>
      </c>
      <c r="J4417" t="s">
        <v>27</v>
      </c>
      <c r="K4417">
        <v>4</v>
      </c>
      <c r="L4417">
        <v>45</v>
      </c>
      <c r="M4417">
        <v>0.15</v>
      </c>
      <c r="N4417">
        <v>153</v>
      </c>
      <c r="O4417">
        <v>49</v>
      </c>
      <c r="P4417" t="s">
        <v>28</v>
      </c>
      <c r="Q4417" t="s">
        <v>29</v>
      </c>
      <c r="R4417" t="s">
        <v>30</v>
      </c>
      <c r="S4417">
        <v>3.3</v>
      </c>
      <c r="T4417">
        <f>YEAR(tblOrders[[#This Row],[Order Date]])</f>
        <v>2025</v>
      </c>
      <c r="U4417" t="str">
        <f>TEXT(tblOrders[[#This Row],[Order Date]],"mmm-yyyy")</f>
        <v>Apr-2025</v>
      </c>
      <c r="V4417" s="4">
        <f>tblOrders[[#This Row],[Profit]]/tblOrders[[#This Row],[Sales Amount]]</f>
        <v>0.3202614379084967</v>
      </c>
      <c r="W4417" t="str">
        <f>VLOOKUP(tblOrders[[#This Row],[City]],CityRegion,2,0)</f>
        <v>West</v>
      </c>
      <c r="X4417" t="str">
        <f>VLOOKUP(tblOrders[[#This Row],[City]],lookups!A:C,3,0)</f>
        <v>Maharashtra</v>
      </c>
    </row>
    <row r="4418" spans="1:24" x14ac:dyDescent="0.25">
      <c r="A4418" t="s">
        <v>6571</v>
      </c>
      <c r="B4418" s="1">
        <v>45716</v>
      </c>
      <c r="C4418" t="s">
        <v>6507</v>
      </c>
      <c r="D4418" t="s">
        <v>21</v>
      </c>
      <c r="E4418" t="s">
        <v>49</v>
      </c>
      <c r="F4418" t="s">
        <v>50</v>
      </c>
      <c r="G4418" t="s">
        <v>24</v>
      </c>
      <c r="H4418" t="s">
        <v>51</v>
      </c>
      <c r="I4418" t="s">
        <v>52</v>
      </c>
      <c r="J4418" t="s">
        <v>27</v>
      </c>
      <c r="K4418">
        <v>2</v>
      </c>
      <c r="L4418">
        <v>85</v>
      </c>
      <c r="M4418">
        <v>0</v>
      </c>
      <c r="N4418">
        <v>170</v>
      </c>
      <c r="O4418">
        <v>66</v>
      </c>
      <c r="P4418" t="s">
        <v>111</v>
      </c>
      <c r="Q4418" t="s">
        <v>46</v>
      </c>
      <c r="R4418" t="s">
        <v>36</v>
      </c>
      <c r="S4418">
        <v>3.9</v>
      </c>
      <c r="T4418">
        <f>YEAR(tblOrders[[#This Row],[Order Date]])</f>
        <v>2025</v>
      </c>
      <c r="U4418" t="str">
        <f>TEXT(tblOrders[[#This Row],[Order Date]],"mmm-yyyy")</f>
        <v>Feb-2025</v>
      </c>
      <c r="V4418" s="4">
        <f>tblOrders[[#This Row],[Profit]]/tblOrders[[#This Row],[Sales Amount]]</f>
        <v>0.38823529411764707</v>
      </c>
      <c r="W4418" t="str">
        <f>VLOOKUP(tblOrders[[#This Row],[City]],CityRegion,2,0)</f>
        <v>South</v>
      </c>
      <c r="X4418" t="str">
        <f>VLOOKUP(tblOrders[[#This Row],[City]],lookups!A:C,3,0)</f>
        <v>Kerala</v>
      </c>
    </row>
    <row r="4419" spans="1:24" x14ac:dyDescent="0.25">
      <c r="A4419" t="s">
        <v>6572</v>
      </c>
      <c r="B4419" s="1">
        <v>45988</v>
      </c>
      <c r="C4419" t="s">
        <v>6573</v>
      </c>
      <c r="D4419" t="s">
        <v>39</v>
      </c>
      <c r="E4419" t="s">
        <v>101</v>
      </c>
      <c r="F4419" t="s">
        <v>102</v>
      </c>
      <c r="G4419" t="s">
        <v>24</v>
      </c>
      <c r="H4419" t="s">
        <v>103</v>
      </c>
      <c r="I4419" t="s">
        <v>52</v>
      </c>
      <c r="J4419" t="s">
        <v>34</v>
      </c>
      <c r="K4419">
        <v>3</v>
      </c>
      <c r="L4419">
        <v>120</v>
      </c>
      <c r="M4419">
        <v>0.05</v>
      </c>
      <c r="N4419">
        <v>342</v>
      </c>
      <c r="O4419">
        <v>108</v>
      </c>
      <c r="P4419" t="s">
        <v>148</v>
      </c>
      <c r="Q4419" t="s">
        <v>86</v>
      </c>
      <c r="R4419" t="s">
        <v>36</v>
      </c>
      <c r="S4419">
        <v>2.8</v>
      </c>
      <c r="T4419">
        <f>YEAR(tblOrders[[#This Row],[Order Date]])</f>
        <v>2025</v>
      </c>
      <c r="U4419" t="str">
        <f>TEXT(tblOrders[[#This Row],[Order Date]],"mmm-yyyy")</f>
        <v>Nov-2025</v>
      </c>
      <c r="V4419" s="4">
        <f>tblOrders[[#This Row],[Profit]]/tblOrders[[#This Row],[Sales Amount]]</f>
        <v>0.31578947368421051</v>
      </c>
      <c r="W4419" t="str">
        <f>VLOOKUP(tblOrders[[#This Row],[City]],CityRegion,2,0)</f>
        <v>South</v>
      </c>
      <c r="X4419" t="str">
        <f>VLOOKUP(tblOrders[[#This Row],[City]],lookups!A:C,3,0)</f>
        <v>Kerala</v>
      </c>
    </row>
    <row r="4420" spans="1:24" x14ac:dyDescent="0.25">
      <c r="A4420" t="s">
        <v>6574</v>
      </c>
      <c r="B4420" s="1">
        <v>45896</v>
      </c>
      <c r="C4420" t="s">
        <v>1579</v>
      </c>
      <c r="D4420" t="s">
        <v>21</v>
      </c>
      <c r="E4420" t="s">
        <v>73</v>
      </c>
      <c r="F4420" t="s">
        <v>74</v>
      </c>
      <c r="G4420" t="s">
        <v>68</v>
      </c>
      <c r="H4420" t="s">
        <v>75</v>
      </c>
      <c r="I4420" t="s">
        <v>44</v>
      </c>
      <c r="J4420" t="s">
        <v>27</v>
      </c>
      <c r="K4420">
        <v>1</v>
      </c>
      <c r="L4420">
        <v>65</v>
      </c>
      <c r="M4420">
        <v>0.15</v>
      </c>
      <c r="N4420">
        <v>55.25</v>
      </c>
      <c r="O4420">
        <v>17.25</v>
      </c>
      <c r="P4420" t="s">
        <v>28</v>
      </c>
      <c r="Q4420" t="s">
        <v>91</v>
      </c>
      <c r="R4420" t="s">
        <v>36</v>
      </c>
      <c r="S4420">
        <v>3.3</v>
      </c>
      <c r="T4420">
        <f>YEAR(tblOrders[[#This Row],[Order Date]])</f>
        <v>2025</v>
      </c>
      <c r="U4420" t="str">
        <f>TEXT(tblOrders[[#This Row],[Order Date]],"mmm-yyyy")</f>
        <v>Aug-2025</v>
      </c>
      <c r="V4420" s="4">
        <f>tblOrders[[#This Row],[Profit]]/tblOrders[[#This Row],[Sales Amount]]</f>
        <v>0.31221719457013575</v>
      </c>
      <c r="W4420" t="str">
        <f>VLOOKUP(tblOrders[[#This Row],[City]],CityRegion,2,0)</f>
        <v>South</v>
      </c>
      <c r="X4420" t="str">
        <f>VLOOKUP(tblOrders[[#This Row],[City]],lookups!A:C,3,0)</f>
        <v>Kerala</v>
      </c>
    </row>
    <row r="4421" spans="1:24" x14ac:dyDescent="0.25">
      <c r="A4421" t="s">
        <v>6575</v>
      </c>
      <c r="B4421" s="1">
        <v>45930</v>
      </c>
      <c r="C4421" t="s">
        <v>463</v>
      </c>
      <c r="D4421" t="s">
        <v>21</v>
      </c>
      <c r="E4421" t="s">
        <v>79</v>
      </c>
      <c r="F4421" t="s">
        <v>80</v>
      </c>
      <c r="G4421" t="s">
        <v>68</v>
      </c>
      <c r="H4421" t="s">
        <v>81</v>
      </c>
      <c r="I4421" t="s">
        <v>52</v>
      </c>
      <c r="J4421" t="s">
        <v>34</v>
      </c>
      <c r="K4421">
        <v>5</v>
      </c>
      <c r="L4421">
        <v>799</v>
      </c>
      <c r="M4421">
        <v>0.2</v>
      </c>
      <c r="N4421">
        <v>3196</v>
      </c>
      <c r="O4421">
        <v>96</v>
      </c>
      <c r="P4421" t="s">
        <v>28</v>
      </c>
      <c r="Q4421" t="s">
        <v>46</v>
      </c>
      <c r="R4421" t="s">
        <v>36</v>
      </c>
      <c r="S4421">
        <v>4.0999999999999996</v>
      </c>
      <c r="T4421">
        <f>YEAR(tblOrders[[#This Row],[Order Date]])</f>
        <v>2025</v>
      </c>
      <c r="U4421" t="str">
        <f>TEXT(tblOrders[[#This Row],[Order Date]],"mmm-yyyy")</f>
        <v>Sep-2025</v>
      </c>
      <c r="V4421" s="4">
        <f>tblOrders[[#This Row],[Profit]]/tblOrders[[#This Row],[Sales Amount]]</f>
        <v>3.0037546933667083E-2</v>
      </c>
      <c r="W4421" t="str">
        <f>VLOOKUP(tblOrders[[#This Row],[City]],CityRegion,2,0)</f>
        <v>South</v>
      </c>
      <c r="X4421" t="str">
        <f>VLOOKUP(tblOrders[[#This Row],[City]],lookups!A:C,3,0)</f>
        <v>Kerala</v>
      </c>
    </row>
    <row r="4422" spans="1:24" x14ac:dyDescent="0.25">
      <c r="A4422" t="s">
        <v>6576</v>
      </c>
      <c r="B4422" s="1">
        <v>45713</v>
      </c>
      <c r="C4422" t="s">
        <v>48</v>
      </c>
      <c r="D4422" t="s">
        <v>39</v>
      </c>
      <c r="E4422" t="s">
        <v>60</v>
      </c>
      <c r="F4422" t="s">
        <v>61</v>
      </c>
      <c r="G4422" t="s">
        <v>62</v>
      </c>
      <c r="H4422" t="s">
        <v>63</v>
      </c>
      <c r="I4422" t="s">
        <v>26</v>
      </c>
      <c r="J4422" t="s">
        <v>45</v>
      </c>
      <c r="K4422">
        <v>2</v>
      </c>
      <c r="L4422">
        <v>45</v>
      </c>
      <c r="M4422">
        <v>0.05</v>
      </c>
      <c r="N4422">
        <v>85.5</v>
      </c>
      <c r="O4422">
        <v>33.5</v>
      </c>
      <c r="P4422" t="s">
        <v>28</v>
      </c>
      <c r="Q4422" t="s">
        <v>35</v>
      </c>
      <c r="R4422" t="s">
        <v>36</v>
      </c>
      <c r="S4422">
        <v>4.0999999999999996</v>
      </c>
      <c r="T4422">
        <f>YEAR(tblOrders[[#This Row],[Order Date]])</f>
        <v>2025</v>
      </c>
      <c r="U4422" t="str">
        <f>TEXT(tblOrders[[#This Row],[Order Date]],"mmm-yyyy")</f>
        <v>Feb-2025</v>
      </c>
      <c r="V4422" s="4">
        <f>tblOrders[[#This Row],[Profit]]/tblOrders[[#This Row],[Sales Amount]]</f>
        <v>0.391812865497076</v>
      </c>
      <c r="W4422" t="str">
        <f>VLOOKUP(tblOrders[[#This Row],[City]],CityRegion,2,0)</f>
        <v>South</v>
      </c>
      <c r="X4422" t="str">
        <f>VLOOKUP(tblOrders[[#This Row],[City]],lookups!A:C,3,0)</f>
        <v>Karnataka</v>
      </c>
    </row>
    <row r="4423" spans="1:24" x14ac:dyDescent="0.25">
      <c r="A4423" t="s">
        <v>6577</v>
      </c>
      <c r="B4423" s="1">
        <v>45721</v>
      </c>
      <c r="C4423" t="s">
        <v>2441</v>
      </c>
      <c r="D4423" t="s">
        <v>39</v>
      </c>
      <c r="E4423" t="s">
        <v>94</v>
      </c>
      <c r="F4423" t="s">
        <v>95</v>
      </c>
      <c r="G4423" t="s">
        <v>68</v>
      </c>
      <c r="H4423" t="s">
        <v>96</v>
      </c>
      <c r="I4423" t="s">
        <v>70</v>
      </c>
      <c r="J4423" t="s">
        <v>34</v>
      </c>
      <c r="K4423">
        <v>2</v>
      </c>
      <c r="L4423">
        <v>89</v>
      </c>
      <c r="M4423">
        <v>0.05</v>
      </c>
      <c r="N4423">
        <v>169.1</v>
      </c>
      <c r="O4423">
        <v>59.1</v>
      </c>
      <c r="P4423" t="s">
        <v>28</v>
      </c>
      <c r="Q4423" t="s">
        <v>91</v>
      </c>
      <c r="R4423" t="s">
        <v>30</v>
      </c>
      <c r="S4423">
        <v>3.7</v>
      </c>
      <c r="T4423">
        <f>YEAR(tblOrders[[#This Row],[Order Date]])</f>
        <v>2025</v>
      </c>
      <c r="U4423" t="str">
        <f>TEXT(tblOrders[[#This Row],[Order Date]],"mmm-yyyy")</f>
        <v>Mar-2025</v>
      </c>
      <c r="V4423" s="4">
        <f>tblOrders[[#This Row],[Profit]]/tblOrders[[#This Row],[Sales Amount]]</f>
        <v>0.34949733885274986</v>
      </c>
      <c r="W4423" t="str">
        <f>VLOOKUP(tblOrders[[#This Row],[City]],CityRegion,2,0)</f>
        <v>South</v>
      </c>
      <c r="X4423" t="str">
        <f>VLOOKUP(tblOrders[[#This Row],[City]],lookups!A:C,3,0)</f>
        <v>Telengana</v>
      </c>
    </row>
    <row r="4424" spans="1:24" x14ac:dyDescent="0.25">
      <c r="A4424" t="s">
        <v>6578</v>
      </c>
      <c r="B4424" s="1">
        <v>46000</v>
      </c>
      <c r="C4424" t="s">
        <v>2214</v>
      </c>
      <c r="D4424" t="s">
        <v>21</v>
      </c>
      <c r="E4424" t="s">
        <v>55</v>
      </c>
      <c r="F4424" t="s">
        <v>56</v>
      </c>
      <c r="G4424" t="s">
        <v>24</v>
      </c>
      <c r="H4424" t="s">
        <v>51</v>
      </c>
      <c r="I4424" t="s">
        <v>76</v>
      </c>
      <c r="J4424" t="s">
        <v>27</v>
      </c>
      <c r="K4424">
        <v>1</v>
      </c>
      <c r="L4424">
        <v>42</v>
      </c>
      <c r="M4424">
        <v>0.05</v>
      </c>
      <c r="N4424">
        <v>39.9</v>
      </c>
      <c r="O4424">
        <v>15.9</v>
      </c>
      <c r="P4424" t="s">
        <v>28</v>
      </c>
      <c r="Q4424" t="s">
        <v>29</v>
      </c>
      <c r="R4424" t="s">
        <v>36</v>
      </c>
      <c r="S4424">
        <v>2.9</v>
      </c>
      <c r="T4424">
        <f>YEAR(tblOrders[[#This Row],[Order Date]])</f>
        <v>2025</v>
      </c>
      <c r="U4424" t="str">
        <f>TEXT(tblOrders[[#This Row],[Order Date]],"mmm-yyyy")</f>
        <v>Dec-2025</v>
      </c>
      <c r="V4424" s="4">
        <f>tblOrders[[#This Row],[Profit]]/tblOrders[[#This Row],[Sales Amount]]</f>
        <v>0.39849624060150379</v>
      </c>
      <c r="W4424" t="str">
        <f>VLOOKUP(tblOrders[[#This Row],[City]],CityRegion,2,0)</f>
        <v>South</v>
      </c>
      <c r="X4424" t="str">
        <f>VLOOKUP(tblOrders[[#This Row],[City]],lookups!A:C,3,0)</f>
        <v>Kerala</v>
      </c>
    </row>
    <row r="4425" spans="1:24" x14ac:dyDescent="0.25">
      <c r="A4425" t="s">
        <v>6579</v>
      </c>
      <c r="B4425" s="1">
        <v>45660</v>
      </c>
      <c r="C4425" t="s">
        <v>1552</v>
      </c>
      <c r="D4425" t="s">
        <v>21</v>
      </c>
      <c r="E4425" t="s">
        <v>60</v>
      </c>
      <c r="F4425" t="s">
        <v>61</v>
      </c>
      <c r="G4425" t="s">
        <v>62</v>
      </c>
      <c r="H4425" t="s">
        <v>63</v>
      </c>
      <c r="I4425" t="s">
        <v>33</v>
      </c>
      <c r="J4425" t="s">
        <v>27</v>
      </c>
      <c r="K4425">
        <v>1</v>
      </c>
      <c r="L4425">
        <v>45</v>
      </c>
      <c r="M4425">
        <v>0.1</v>
      </c>
      <c r="N4425">
        <v>40.5</v>
      </c>
      <c r="O4425">
        <v>14.5</v>
      </c>
      <c r="P4425" t="s">
        <v>28</v>
      </c>
      <c r="Q4425" t="s">
        <v>91</v>
      </c>
      <c r="R4425" t="s">
        <v>36</v>
      </c>
      <c r="S4425">
        <v>4.3</v>
      </c>
      <c r="T4425">
        <f>YEAR(tblOrders[[#This Row],[Order Date]])</f>
        <v>2025</v>
      </c>
      <c r="U4425" t="str">
        <f>TEXT(tblOrders[[#This Row],[Order Date]],"mmm-yyyy")</f>
        <v>Jan-2025</v>
      </c>
      <c r="V4425" s="4">
        <f>tblOrders[[#This Row],[Profit]]/tblOrders[[#This Row],[Sales Amount]]</f>
        <v>0.35802469135802467</v>
      </c>
      <c r="W4425" t="str">
        <f>VLOOKUP(tblOrders[[#This Row],[City]],CityRegion,2,0)</f>
        <v>North</v>
      </c>
      <c r="X4425" t="str">
        <f>VLOOKUP(tblOrders[[#This Row],[City]],lookups!A:C,3,0)</f>
        <v>Delhi</v>
      </c>
    </row>
    <row r="4426" spans="1:24" x14ac:dyDescent="0.25">
      <c r="A4426" t="s">
        <v>6580</v>
      </c>
      <c r="B4426" s="1">
        <v>46006</v>
      </c>
      <c r="C4426" t="s">
        <v>4671</v>
      </c>
      <c r="D4426" t="s">
        <v>21</v>
      </c>
      <c r="E4426" t="s">
        <v>108</v>
      </c>
      <c r="F4426" t="s">
        <v>109</v>
      </c>
      <c r="G4426" t="s">
        <v>62</v>
      </c>
      <c r="H4426" t="s">
        <v>110</v>
      </c>
      <c r="I4426" t="s">
        <v>130</v>
      </c>
      <c r="J4426" t="s">
        <v>45</v>
      </c>
      <c r="K4426">
        <v>5</v>
      </c>
      <c r="L4426">
        <v>110</v>
      </c>
      <c r="M4426">
        <v>0.15</v>
      </c>
      <c r="N4426">
        <v>467.5</v>
      </c>
      <c r="O4426">
        <v>127.5</v>
      </c>
      <c r="P4426" t="s">
        <v>28</v>
      </c>
      <c r="Q4426" t="s">
        <v>46</v>
      </c>
      <c r="R4426" t="s">
        <v>30</v>
      </c>
      <c r="S4426">
        <v>4.9000000000000004</v>
      </c>
      <c r="T4426">
        <f>YEAR(tblOrders[[#This Row],[Order Date]])</f>
        <v>2025</v>
      </c>
      <c r="U4426" t="str">
        <f>TEXT(tblOrders[[#This Row],[Order Date]],"mmm-yyyy")</f>
        <v>Dec-2025</v>
      </c>
      <c r="V4426" s="4">
        <f>tblOrders[[#This Row],[Profit]]/tblOrders[[#This Row],[Sales Amount]]</f>
        <v>0.27272727272727271</v>
      </c>
      <c r="W4426" t="str">
        <f>VLOOKUP(tblOrders[[#This Row],[City]],CityRegion,2,0)</f>
        <v>West</v>
      </c>
      <c r="X4426" t="str">
        <f>VLOOKUP(tblOrders[[#This Row],[City]],lookups!A:C,3,0)</f>
        <v>Maharashtra</v>
      </c>
    </row>
    <row r="4427" spans="1:24" x14ac:dyDescent="0.25">
      <c r="A4427" t="s">
        <v>6581</v>
      </c>
      <c r="B4427" s="1">
        <v>45751</v>
      </c>
      <c r="C4427" t="s">
        <v>1573</v>
      </c>
      <c r="D4427" t="s">
        <v>21</v>
      </c>
      <c r="E4427" t="s">
        <v>49</v>
      </c>
      <c r="F4427" t="s">
        <v>50</v>
      </c>
      <c r="G4427" t="s">
        <v>24</v>
      </c>
      <c r="H4427" t="s">
        <v>51</v>
      </c>
      <c r="I4427" t="s">
        <v>84</v>
      </c>
      <c r="J4427" t="s">
        <v>34</v>
      </c>
      <c r="K4427">
        <v>5</v>
      </c>
      <c r="L4427">
        <v>85</v>
      </c>
      <c r="M4427">
        <v>0.15</v>
      </c>
      <c r="N4427">
        <v>361.25</v>
      </c>
      <c r="O4427">
        <v>101.25</v>
      </c>
      <c r="P4427" t="s">
        <v>28</v>
      </c>
      <c r="Q4427" t="s">
        <v>29</v>
      </c>
      <c r="R4427" t="s">
        <v>36</v>
      </c>
      <c r="S4427">
        <v>3.9</v>
      </c>
      <c r="T4427">
        <f>YEAR(tblOrders[[#This Row],[Order Date]])</f>
        <v>2025</v>
      </c>
      <c r="U4427" t="str">
        <f>TEXT(tblOrders[[#This Row],[Order Date]],"mmm-yyyy")</f>
        <v>Apr-2025</v>
      </c>
      <c r="V4427" s="4">
        <f>tblOrders[[#This Row],[Profit]]/tblOrders[[#This Row],[Sales Amount]]</f>
        <v>0.28027681660899656</v>
      </c>
      <c r="W4427" t="str">
        <f>VLOOKUP(tblOrders[[#This Row],[City]],CityRegion,2,0)</f>
        <v>West</v>
      </c>
      <c r="X4427" t="str">
        <f>VLOOKUP(tblOrders[[#This Row],[City]],lookups!A:C,3,0)</f>
        <v>Maharashtra</v>
      </c>
    </row>
    <row r="4428" spans="1:24" x14ac:dyDescent="0.25">
      <c r="A4428" t="s">
        <v>6582</v>
      </c>
      <c r="B4428" s="1">
        <v>45982</v>
      </c>
      <c r="C4428" t="s">
        <v>5652</v>
      </c>
      <c r="D4428" t="s">
        <v>21</v>
      </c>
      <c r="E4428" t="s">
        <v>108</v>
      </c>
      <c r="F4428" t="s">
        <v>109</v>
      </c>
      <c r="G4428" t="s">
        <v>62</v>
      </c>
      <c r="H4428" t="s">
        <v>110</v>
      </c>
      <c r="I4428" t="s">
        <v>26</v>
      </c>
      <c r="J4428" t="s">
        <v>34</v>
      </c>
      <c r="K4428">
        <v>1</v>
      </c>
      <c r="L4428">
        <v>110</v>
      </c>
      <c r="M4428">
        <v>0.15</v>
      </c>
      <c r="N4428">
        <v>93.5</v>
      </c>
      <c r="O4428">
        <v>25.5</v>
      </c>
      <c r="P4428" t="s">
        <v>28</v>
      </c>
      <c r="Q4428" t="s">
        <v>46</v>
      </c>
      <c r="R4428" t="s">
        <v>30</v>
      </c>
      <c r="S4428">
        <v>3.8</v>
      </c>
      <c r="T4428">
        <f>YEAR(tblOrders[[#This Row],[Order Date]])</f>
        <v>2025</v>
      </c>
      <c r="U4428" t="str">
        <f>TEXT(tblOrders[[#This Row],[Order Date]],"mmm-yyyy")</f>
        <v>Nov-2025</v>
      </c>
      <c r="V4428" s="4">
        <f>tblOrders[[#This Row],[Profit]]/tblOrders[[#This Row],[Sales Amount]]</f>
        <v>0.27272727272727271</v>
      </c>
      <c r="W4428" t="str">
        <f>VLOOKUP(tblOrders[[#This Row],[City]],CityRegion,2,0)</f>
        <v>South</v>
      </c>
      <c r="X4428" t="str">
        <f>VLOOKUP(tblOrders[[#This Row],[City]],lookups!A:C,3,0)</f>
        <v>Karnataka</v>
      </c>
    </row>
    <row r="4429" spans="1:24" x14ac:dyDescent="0.25">
      <c r="A4429" t="s">
        <v>6583</v>
      </c>
      <c r="B4429" s="1">
        <v>45753</v>
      </c>
      <c r="C4429" t="s">
        <v>2761</v>
      </c>
      <c r="D4429" t="s">
        <v>39</v>
      </c>
      <c r="E4429" t="s">
        <v>94</v>
      </c>
      <c r="F4429" t="s">
        <v>95</v>
      </c>
      <c r="G4429" t="s">
        <v>68</v>
      </c>
      <c r="H4429" t="s">
        <v>96</v>
      </c>
      <c r="I4429" t="s">
        <v>76</v>
      </c>
      <c r="J4429" t="s">
        <v>34</v>
      </c>
      <c r="K4429">
        <v>2</v>
      </c>
      <c r="L4429">
        <v>89</v>
      </c>
      <c r="M4429">
        <v>0</v>
      </c>
      <c r="N4429">
        <v>178</v>
      </c>
      <c r="O4429">
        <v>68</v>
      </c>
      <c r="P4429" t="s">
        <v>111</v>
      </c>
      <c r="Q4429" t="s">
        <v>29</v>
      </c>
      <c r="R4429" t="s">
        <v>36</v>
      </c>
      <c r="S4429">
        <v>4.3</v>
      </c>
      <c r="T4429">
        <f>YEAR(tblOrders[[#This Row],[Order Date]])</f>
        <v>2025</v>
      </c>
      <c r="U4429" t="str">
        <f>TEXT(tblOrders[[#This Row],[Order Date]],"mmm-yyyy")</f>
        <v>Apr-2025</v>
      </c>
      <c r="V4429" s="4">
        <f>tblOrders[[#This Row],[Profit]]/tblOrders[[#This Row],[Sales Amount]]</f>
        <v>0.38202247191011235</v>
      </c>
      <c r="W4429" t="str">
        <f>VLOOKUP(tblOrders[[#This Row],[City]],CityRegion,2,0)</f>
        <v>South</v>
      </c>
      <c r="X4429" t="str">
        <f>VLOOKUP(tblOrders[[#This Row],[City]],lookups!A:C,3,0)</f>
        <v>Kerala</v>
      </c>
    </row>
    <row r="4430" spans="1:24" x14ac:dyDescent="0.25">
      <c r="A4430" t="s">
        <v>6584</v>
      </c>
      <c r="B4430" s="1">
        <v>45919</v>
      </c>
      <c r="C4430" t="s">
        <v>2996</v>
      </c>
      <c r="D4430" t="s">
        <v>21</v>
      </c>
      <c r="E4430" t="s">
        <v>49</v>
      </c>
      <c r="F4430" t="s">
        <v>50</v>
      </c>
      <c r="G4430" t="s">
        <v>24</v>
      </c>
      <c r="H4430" t="s">
        <v>51</v>
      </c>
      <c r="I4430" t="s">
        <v>130</v>
      </c>
      <c r="J4430" t="s">
        <v>45</v>
      </c>
      <c r="K4430">
        <v>5</v>
      </c>
      <c r="L4430">
        <v>85</v>
      </c>
      <c r="M4430">
        <v>0.15</v>
      </c>
      <c r="N4430">
        <v>361.25</v>
      </c>
      <c r="O4430">
        <v>101.25</v>
      </c>
      <c r="P4430" t="s">
        <v>28</v>
      </c>
      <c r="Q4430" t="s">
        <v>91</v>
      </c>
      <c r="R4430" t="s">
        <v>30</v>
      </c>
      <c r="S4430">
        <v>3.5</v>
      </c>
      <c r="T4430">
        <f>YEAR(tblOrders[[#This Row],[Order Date]])</f>
        <v>2025</v>
      </c>
      <c r="U4430" t="str">
        <f>TEXT(tblOrders[[#This Row],[Order Date]],"mmm-yyyy")</f>
        <v>Sep-2025</v>
      </c>
      <c r="V4430" s="4">
        <f>tblOrders[[#This Row],[Profit]]/tblOrders[[#This Row],[Sales Amount]]</f>
        <v>0.28027681660899656</v>
      </c>
      <c r="W4430" t="str">
        <f>VLOOKUP(tblOrders[[#This Row],[City]],CityRegion,2,0)</f>
        <v>West</v>
      </c>
      <c r="X4430" t="str">
        <f>VLOOKUP(tblOrders[[#This Row],[City]],lookups!A:C,3,0)</f>
        <v>Maharashtra</v>
      </c>
    </row>
    <row r="4431" spans="1:24" x14ac:dyDescent="0.25">
      <c r="A4431" t="s">
        <v>6585</v>
      </c>
      <c r="B4431" s="1">
        <v>45669</v>
      </c>
      <c r="C4431" t="s">
        <v>2276</v>
      </c>
      <c r="D4431" t="s">
        <v>21</v>
      </c>
      <c r="E4431" t="s">
        <v>60</v>
      </c>
      <c r="F4431" t="s">
        <v>61</v>
      </c>
      <c r="G4431" t="s">
        <v>62</v>
      </c>
      <c r="H4431" t="s">
        <v>63</v>
      </c>
      <c r="I4431" t="s">
        <v>130</v>
      </c>
      <c r="J4431" t="s">
        <v>27</v>
      </c>
      <c r="K4431">
        <v>2</v>
      </c>
      <c r="L4431">
        <v>45</v>
      </c>
      <c r="M4431">
        <v>0.05</v>
      </c>
      <c r="N4431">
        <v>85.5</v>
      </c>
      <c r="O4431">
        <v>33.5</v>
      </c>
      <c r="P4431" t="s">
        <v>28</v>
      </c>
      <c r="Q4431" t="s">
        <v>86</v>
      </c>
      <c r="R4431" t="s">
        <v>36</v>
      </c>
      <c r="S4431">
        <v>2.5</v>
      </c>
      <c r="T4431">
        <f>YEAR(tblOrders[[#This Row],[Order Date]])</f>
        <v>2025</v>
      </c>
      <c r="U4431" t="str">
        <f>TEXT(tblOrders[[#This Row],[Order Date]],"mmm-yyyy")</f>
        <v>Jan-2025</v>
      </c>
      <c r="V4431" s="4">
        <f>tblOrders[[#This Row],[Profit]]/tblOrders[[#This Row],[Sales Amount]]</f>
        <v>0.391812865497076</v>
      </c>
      <c r="W4431" t="str">
        <f>VLOOKUP(tblOrders[[#This Row],[City]],CityRegion,2,0)</f>
        <v>West</v>
      </c>
      <c r="X4431" t="str">
        <f>VLOOKUP(tblOrders[[#This Row],[City]],lookups!A:C,3,0)</f>
        <v>Maharashtra</v>
      </c>
    </row>
    <row r="4432" spans="1:24" x14ac:dyDescent="0.25">
      <c r="A4432" t="s">
        <v>6586</v>
      </c>
      <c r="B4432" s="1">
        <v>45973</v>
      </c>
      <c r="C4432" t="s">
        <v>1984</v>
      </c>
      <c r="D4432" t="s">
        <v>21</v>
      </c>
      <c r="E4432" t="s">
        <v>94</v>
      </c>
      <c r="F4432" t="s">
        <v>95</v>
      </c>
      <c r="G4432" t="s">
        <v>68</v>
      </c>
      <c r="H4432" t="s">
        <v>96</v>
      </c>
      <c r="I4432" t="s">
        <v>139</v>
      </c>
      <c r="J4432" t="s">
        <v>27</v>
      </c>
      <c r="K4432">
        <v>4</v>
      </c>
      <c r="L4432">
        <v>89</v>
      </c>
      <c r="M4432">
        <v>0.15</v>
      </c>
      <c r="N4432">
        <v>302.60000000000002</v>
      </c>
      <c r="O4432">
        <v>82.6</v>
      </c>
      <c r="P4432" t="s">
        <v>28</v>
      </c>
      <c r="Q4432" t="s">
        <v>91</v>
      </c>
      <c r="R4432" t="s">
        <v>36</v>
      </c>
      <c r="S4432">
        <v>3.1</v>
      </c>
      <c r="T4432">
        <f>YEAR(tblOrders[[#This Row],[Order Date]])</f>
        <v>2025</v>
      </c>
      <c r="U4432" t="str">
        <f>TEXT(tblOrders[[#This Row],[Order Date]],"mmm-yyyy")</f>
        <v>Nov-2025</v>
      </c>
      <c r="V4432" s="4">
        <f>tblOrders[[#This Row],[Profit]]/tblOrders[[#This Row],[Sales Amount]]</f>
        <v>0.27296761401189684</v>
      </c>
      <c r="W4432" t="str">
        <f>VLOOKUP(tblOrders[[#This Row],[City]],CityRegion,2,0)</f>
        <v>South</v>
      </c>
      <c r="X4432" t="str">
        <f>VLOOKUP(tblOrders[[#This Row],[City]],lookups!A:C,3,0)</f>
        <v>Tamil Nadu</v>
      </c>
    </row>
    <row r="4433" spans="1:24" x14ac:dyDescent="0.25">
      <c r="A4433" t="s">
        <v>6587</v>
      </c>
      <c r="B4433" s="1">
        <v>45907</v>
      </c>
      <c r="C4433" t="s">
        <v>4385</v>
      </c>
      <c r="D4433" t="s">
        <v>39</v>
      </c>
      <c r="E4433" t="s">
        <v>101</v>
      </c>
      <c r="F4433" t="s">
        <v>102</v>
      </c>
      <c r="G4433" t="s">
        <v>24</v>
      </c>
      <c r="H4433" t="s">
        <v>103</v>
      </c>
      <c r="I4433" t="s">
        <v>52</v>
      </c>
      <c r="J4433" t="s">
        <v>34</v>
      </c>
      <c r="K4433">
        <v>5</v>
      </c>
      <c r="L4433">
        <v>120</v>
      </c>
      <c r="M4433">
        <v>0.05</v>
      </c>
      <c r="N4433">
        <v>570</v>
      </c>
      <c r="O4433">
        <v>180</v>
      </c>
      <c r="P4433" t="s">
        <v>28</v>
      </c>
      <c r="Q4433" t="s">
        <v>46</v>
      </c>
      <c r="R4433" t="s">
        <v>36</v>
      </c>
      <c r="S4433">
        <v>3.1</v>
      </c>
      <c r="T4433">
        <f>YEAR(tblOrders[[#This Row],[Order Date]])</f>
        <v>2025</v>
      </c>
      <c r="U4433" t="str">
        <f>TEXT(tblOrders[[#This Row],[Order Date]],"mmm-yyyy")</f>
        <v>Sep-2025</v>
      </c>
      <c r="V4433" s="4">
        <f>tblOrders[[#This Row],[Profit]]/tblOrders[[#This Row],[Sales Amount]]</f>
        <v>0.31578947368421051</v>
      </c>
      <c r="W4433" t="str">
        <f>VLOOKUP(tblOrders[[#This Row],[City]],CityRegion,2,0)</f>
        <v>South</v>
      </c>
      <c r="X4433" t="str">
        <f>VLOOKUP(tblOrders[[#This Row],[City]],lookups!A:C,3,0)</f>
        <v>Kerala</v>
      </c>
    </row>
    <row r="4434" spans="1:24" x14ac:dyDescent="0.25">
      <c r="A4434" t="s">
        <v>6588</v>
      </c>
      <c r="B4434" s="1">
        <v>45662</v>
      </c>
      <c r="C4434" t="s">
        <v>3142</v>
      </c>
      <c r="D4434" t="s">
        <v>21</v>
      </c>
      <c r="E4434" t="s">
        <v>66</v>
      </c>
      <c r="F4434" t="s">
        <v>67</v>
      </c>
      <c r="G4434" t="s">
        <v>68</v>
      </c>
      <c r="H4434" t="s">
        <v>69</v>
      </c>
      <c r="I4434" t="s">
        <v>70</v>
      </c>
      <c r="J4434" t="s">
        <v>27</v>
      </c>
      <c r="K4434">
        <v>3</v>
      </c>
      <c r="L4434">
        <v>149</v>
      </c>
      <c r="M4434">
        <v>0.2</v>
      </c>
      <c r="N4434">
        <v>357.6</v>
      </c>
      <c r="O4434">
        <v>72.599999999999994</v>
      </c>
      <c r="P4434" t="s">
        <v>28</v>
      </c>
      <c r="Q4434" t="s">
        <v>91</v>
      </c>
      <c r="R4434" t="s">
        <v>36</v>
      </c>
      <c r="S4434">
        <v>4.9000000000000004</v>
      </c>
      <c r="T4434">
        <f>YEAR(tblOrders[[#This Row],[Order Date]])</f>
        <v>2025</v>
      </c>
      <c r="U4434" t="str">
        <f>TEXT(tblOrders[[#This Row],[Order Date]],"mmm-yyyy")</f>
        <v>Jan-2025</v>
      </c>
      <c r="V4434" s="4">
        <f>tblOrders[[#This Row],[Profit]]/tblOrders[[#This Row],[Sales Amount]]</f>
        <v>0.2030201342281879</v>
      </c>
      <c r="W4434" t="str">
        <f>VLOOKUP(tblOrders[[#This Row],[City]],CityRegion,2,0)</f>
        <v>South</v>
      </c>
      <c r="X4434" t="str">
        <f>VLOOKUP(tblOrders[[#This Row],[City]],lookups!A:C,3,0)</f>
        <v>Telengana</v>
      </c>
    </row>
    <row r="4435" spans="1:24" x14ac:dyDescent="0.25">
      <c r="A4435" t="s">
        <v>6589</v>
      </c>
      <c r="B4435" s="1">
        <v>45780</v>
      </c>
      <c r="C4435" t="s">
        <v>6590</v>
      </c>
      <c r="D4435" t="s">
        <v>21</v>
      </c>
      <c r="E4435" t="s">
        <v>114</v>
      </c>
      <c r="F4435" t="s">
        <v>115</v>
      </c>
      <c r="G4435" t="s">
        <v>42</v>
      </c>
      <c r="H4435" t="s">
        <v>116</v>
      </c>
      <c r="I4435" t="s">
        <v>76</v>
      </c>
      <c r="J4435" t="s">
        <v>34</v>
      </c>
      <c r="K4435">
        <v>4</v>
      </c>
      <c r="L4435">
        <v>12</v>
      </c>
      <c r="M4435">
        <v>0</v>
      </c>
      <c r="N4435">
        <v>48</v>
      </c>
      <c r="O4435">
        <v>24</v>
      </c>
      <c r="P4435" t="s">
        <v>28</v>
      </c>
      <c r="Q4435" t="s">
        <v>29</v>
      </c>
      <c r="R4435" t="s">
        <v>36</v>
      </c>
      <c r="S4435">
        <v>2.6</v>
      </c>
      <c r="T4435">
        <f>YEAR(tblOrders[[#This Row],[Order Date]])</f>
        <v>2025</v>
      </c>
      <c r="U4435" t="str">
        <f>TEXT(tblOrders[[#This Row],[Order Date]],"mmm-yyyy")</f>
        <v>May-2025</v>
      </c>
      <c r="V4435" s="4">
        <f>tblOrders[[#This Row],[Profit]]/tblOrders[[#This Row],[Sales Amount]]</f>
        <v>0.5</v>
      </c>
      <c r="W4435" t="str">
        <f>VLOOKUP(tblOrders[[#This Row],[City]],CityRegion,2,0)</f>
        <v>South</v>
      </c>
      <c r="X4435" t="str">
        <f>VLOOKUP(tblOrders[[#This Row],[City]],lookups!A:C,3,0)</f>
        <v>Kerala</v>
      </c>
    </row>
    <row r="4436" spans="1:24" x14ac:dyDescent="0.25">
      <c r="A4436" t="s">
        <v>6591</v>
      </c>
      <c r="B4436" s="1">
        <v>45811</v>
      </c>
      <c r="C4436" t="s">
        <v>3829</v>
      </c>
      <c r="D4436" t="s">
        <v>21</v>
      </c>
      <c r="E4436" t="s">
        <v>73</v>
      </c>
      <c r="F4436" t="s">
        <v>74</v>
      </c>
      <c r="G4436" t="s">
        <v>68</v>
      </c>
      <c r="H4436" t="s">
        <v>75</v>
      </c>
      <c r="I4436" t="s">
        <v>84</v>
      </c>
      <c r="J4436" t="s">
        <v>34</v>
      </c>
      <c r="K4436">
        <v>5</v>
      </c>
      <c r="L4436">
        <v>65</v>
      </c>
      <c r="M4436">
        <v>0.2</v>
      </c>
      <c r="N4436">
        <v>260</v>
      </c>
      <c r="O4436">
        <v>70</v>
      </c>
      <c r="P4436" t="s">
        <v>111</v>
      </c>
      <c r="Q4436" t="s">
        <v>46</v>
      </c>
      <c r="R4436" t="s">
        <v>123</v>
      </c>
      <c r="S4436">
        <v>3.2</v>
      </c>
      <c r="T4436">
        <f>YEAR(tblOrders[[#This Row],[Order Date]])</f>
        <v>2025</v>
      </c>
      <c r="U4436" t="str">
        <f>TEXT(tblOrders[[#This Row],[Order Date]],"mmm-yyyy")</f>
        <v>Jun-2025</v>
      </c>
      <c r="V4436" s="4">
        <f>tblOrders[[#This Row],[Profit]]/tblOrders[[#This Row],[Sales Amount]]</f>
        <v>0.26923076923076922</v>
      </c>
      <c r="W4436" t="str">
        <f>VLOOKUP(tblOrders[[#This Row],[City]],CityRegion,2,0)</f>
        <v>West</v>
      </c>
      <c r="X4436" t="str">
        <f>VLOOKUP(tblOrders[[#This Row],[City]],lookups!A:C,3,0)</f>
        <v>Maharashtra</v>
      </c>
    </row>
    <row r="4437" spans="1:24" x14ac:dyDescent="0.25">
      <c r="A4437" t="s">
        <v>6592</v>
      </c>
      <c r="B4437" s="1">
        <v>45868</v>
      </c>
      <c r="C4437" t="s">
        <v>2591</v>
      </c>
      <c r="D4437" t="s">
        <v>39</v>
      </c>
      <c r="E4437" t="s">
        <v>101</v>
      </c>
      <c r="F4437" t="s">
        <v>102</v>
      </c>
      <c r="G4437" t="s">
        <v>24</v>
      </c>
      <c r="H4437" t="s">
        <v>103</v>
      </c>
      <c r="I4437" t="s">
        <v>76</v>
      </c>
      <c r="J4437" t="s">
        <v>34</v>
      </c>
      <c r="K4437">
        <v>1</v>
      </c>
      <c r="L4437">
        <v>120</v>
      </c>
      <c r="M4437">
        <v>0</v>
      </c>
      <c r="N4437">
        <v>120</v>
      </c>
      <c r="O4437">
        <v>42</v>
      </c>
      <c r="P4437" t="s">
        <v>111</v>
      </c>
      <c r="Q4437" t="s">
        <v>46</v>
      </c>
      <c r="R4437" t="s">
        <v>123</v>
      </c>
      <c r="S4437">
        <v>3.9</v>
      </c>
      <c r="T4437">
        <f>YEAR(tblOrders[[#This Row],[Order Date]])</f>
        <v>2025</v>
      </c>
      <c r="U4437" t="str">
        <f>TEXT(tblOrders[[#This Row],[Order Date]],"mmm-yyyy")</f>
        <v>Jul-2025</v>
      </c>
      <c r="V4437" s="4">
        <f>tblOrders[[#This Row],[Profit]]/tblOrders[[#This Row],[Sales Amount]]</f>
        <v>0.35</v>
      </c>
      <c r="W4437" t="str">
        <f>VLOOKUP(tblOrders[[#This Row],[City]],CityRegion,2,0)</f>
        <v>South</v>
      </c>
      <c r="X4437" t="str">
        <f>VLOOKUP(tblOrders[[#This Row],[City]],lookups!A:C,3,0)</f>
        <v>Kerala</v>
      </c>
    </row>
    <row r="4438" spans="1:24" x14ac:dyDescent="0.25">
      <c r="A4438" t="s">
        <v>6593</v>
      </c>
      <c r="B4438" s="1">
        <v>45692</v>
      </c>
      <c r="C4438" t="s">
        <v>6532</v>
      </c>
      <c r="D4438" t="s">
        <v>39</v>
      </c>
      <c r="E4438" t="s">
        <v>79</v>
      </c>
      <c r="F4438" t="s">
        <v>80</v>
      </c>
      <c r="G4438" t="s">
        <v>68</v>
      </c>
      <c r="H4438" t="s">
        <v>81</v>
      </c>
      <c r="I4438" t="s">
        <v>33</v>
      </c>
      <c r="J4438" t="s">
        <v>34</v>
      </c>
      <c r="K4438">
        <v>3</v>
      </c>
      <c r="L4438">
        <v>799</v>
      </c>
      <c r="M4438">
        <v>0.05</v>
      </c>
      <c r="N4438">
        <v>2277.15</v>
      </c>
      <c r="O4438">
        <v>417.15</v>
      </c>
      <c r="P4438" t="s">
        <v>28</v>
      </c>
      <c r="Q4438" t="s">
        <v>35</v>
      </c>
      <c r="R4438" t="s">
        <v>36</v>
      </c>
      <c r="S4438">
        <v>2.6</v>
      </c>
      <c r="T4438">
        <f>YEAR(tblOrders[[#This Row],[Order Date]])</f>
        <v>2025</v>
      </c>
      <c r="U4438" t="str">
        <f>TEXT(tblOrders[[#This Row],[Order Date]],"mmm-yyyy")</f>
        <v>Feb-2025</v>
      </c>
      <c r="V4438" s="4">
        <f>tblOrders[[#This Row],[Profit]]/tblOrders[[#This Row],[Sales Amount]]</f>
        <v>0.18318951320729859</v>
      </c>
      <c r="W4438" t="str">
        <f>VLOOKUP(tblOrders[[#This Row],[City]],CityRegion,2,0)</f>
        <v>North</v>
      </c>
      <c r="X4438" t="str">
        <f>VLOOKUP(tblOrders[[#This Row],[City]],lookups!A:C,3,0)</f>
        <v>Delhi</v>
      </c>
    </row>
    <row r="4439" spans="1:24" x14ac:dyDescent="0.25">
      <c r="A4439" t="s">
        <v>6594</v>
      </c>
      <c r="B4439" s="1">
        <v>45980</v>
      </c>
      <c r="C4439" t="s">
        <v>2595</v>
      </c>
      <c r="D4439" t="s">
        <v>39</v>
      </c>
      <c r="E4439" t="s">
        <v>101</v>
      </c>
      <c r="F4439" t="s">
        <v>102</v>
      </c>
      <c r="G4439" t="s">
        <v>24</v>
      </c>
      <c r="H4439" t="s">
        <v>103</v>
      </c>
      <c r="I4439" t="s">
        <v>70</v>
      </c>
      <c r="J4439" t="s">
        <v>45</v>
      </c>
      <c r="K4439">
        <v>1</v>
      </c>
      <c r="L4439">
        <v>120</v>
      </c>
      <c r="M4439">
        <v>0.15</v>
      </c>
      <c r="N4439">
        <v>102</v>
      </c>
      <c r="O4439">
        <v>24</v>
      </c>
      <c r="P4439" t="s">
        <v>28</v>
      </c>
      <c r="Q4439" t="s">
        <v>46</v>
      </c>
      <c r="R4439" t="s">
        <v>36</v>
      </c>
      <c r="S4439">
        <v>3.4</v>
      </c>
      <c r="T4439">
        <f>YEAR(tblOrders[[#This Row],[Order Date]])</f>
        <v>2025</v>
      </c>
      <c r="U4439" t="str">
        <f>TEXT(tblOrders[[#This Row],[Order Date]],"mmm-yyyy")</f>
        <v>Nov-2025</v>
      </c>
      <c r="V4439" s="4">
        <f>tblOrders[[#This Row],[Profit]]/tblOrders[[#This Row],[Sales Amount]]</f>
        <v>0.23529411764705882</v>
      </c>
      <c r="W4439" t="str">
        <f>VLOOKUP(tblOrders[[#This Row],[City]],CityRegion,2,0)</f>
        <v>South</v>
      </c>
      <c r="X4439" t="str">
        <f>VLOOKUP(tblOrders[[#This Row],[City]],lookups!A:C,3,0)</f>
        <v>Telengana</v>
      </c>
    </row>
    <row r="4440" spans="1:24" x14ac:dyDescent="0.25">
      <c r="A4440" t="s">
        <v>6595</v>
      </c>
      <c r="B4440" s="1">
        <v>46018</v>
      </c>
      <c r="C4440" t="s">
        <v>113</v>
      </c>
      <c r="D4440" t="s">
        <v>21</v>
      </c>
      <c r="E4440" t="s">
        <v>22</v>
      </c>
      <c r="F4440" t="s">
        <v>23</v>
      </c>
      <c r="G4440" t="s">
        <v>24</v>
      </c>
      <c r="H4440" t="s">
        <v>25</v>
      </c>
      <c r="I4440" t="s">
        <v>33</v>
      </c>
      <c r="J4440" t="s">
        <v>45</v>
      </c>
      <c r="K4440">
        <v>2</v>
      </c>
      <c r="L4440">
        <v>190</v>
      </c>
      <c r="M4440">
        <v>0.2</v>
      </c>
      <c r="N4440">
        <v>304</v>
      </c>
      <c r="O4440">
        <v>54</v>
      </c>
      <c r="P4440" t="s">
        <v>28</v>
      </c>
      <c r="Q4440" t="s">
        <v>86</v>
      </c>
      <c r="R4440" t="s">
        <v>36</v>
      </c>
      <c r="S4440">
        <v>3.2</v>
      </c>
      <c r="T4440">
        <f>YEAR(tblOrders[[#This Row],[Order Date]])</f>
        <v>2025</v>
      </c>
      <c r="U4440" t="str">
        <f>TEXT(tblOrders[[#This Row],[Order Date]],"mmm-yyyy")</f>
        <v>Dec-2025</v>
      </c>
      <c r="V4440" s="4">
        <f>tblOrders[[#This Row],[Profit]]/tblOrders[[#This Row],[Sales Amount]]</f>
        <v>0.17763157894736842</v>
      </c>
      <c r="W4440" t="str">
        <f>VLOOKUP(tblOrders[[#This Row],[City]],CityRegion,2,0)</f>
        <v>North</v>
      </c>
      <c r="X4440" t="str">
        <f>VLOOKUP(tblOrders[[#This Row],[City]],lookups!A:C,3,0)</f>
        <v>Delhi</v>
      </c>
    </row>
    <row r="4441" spans="1:24" x14ac:dyDescent="0.25">
      <c r="A4441" t="s">
        <v>6596</v>
      </c>
      <c r="B4441" s="1">
        <v>45814</v>
      </c>
      <c r="C4441" t="s">
        <v>2312</v>
      </c>
      <c r="D4441" t="s">
        <v>21</v>
      </c>
      <c r="E4441" t="s">
        <v>101</v>
      </c>
      <c r="F4441" t="s">
        <v>102</v>
      </c>
      <c r="G4441" t="s">
        <v>24</v>
      </c>
      <c r="H4441" t="s">
        <v>103</v>
      </c>
      <c r="I4441" t="s">
        <v>84</v>
      </c>
      <c r="J4441" t="s">
        <v>34</v>
      </c>
      <c r="K4441">
        <v>5</v>
      </c>
      <c r="L4441">
        <v>120</v>
      </c>
      <c r="M4441">
        <v>0.15</v>
      </c>
      <c r="N4441">
        <v>510</v>
      </c>
      <c r="O4441">
        <v>120</v>
      </c>
      <c r="P4441" t="s">
        <v>148</v>
      </c>
      <c r="Q4441" t="s">
        <v>29</v>
      </c>
      <c r="R4441" t="s">
        <v>36</v>
      </c>
      <c r="S4441">
        <v>3.7</v>
      </c>
      <c r="T4441">
        <f>YEAR(tblOrders[[#This Row],[Order Date]])</f>
        <v>2025</v>
      </c>
      <c r="U4441" t="str">
        <f>TEXT(tblOrders[[#This Row],[Order Date]],"mmm-yyyy")</f>
        <v>Jun-2025</v>
      </c>
      <c r="V4441" s="4">
        <f>tblOrders[[#This Row],[Profit]]/tblOrders[[#This Row],[Sales Amount]]</f>
        <v>0.23529411764705882</v>
      </c>
      <c r="W4441" t="str">
        <f>VLOOKUP(tblOrders[[#This Row],[City]],CityRegion,2,0)</f>
        <v>West</v>
      </c>
      <c r="X4441" t="str">
        <f>VLOOKUP(tblOrders[[#This Row],[City]],lookups!A:C,3,0)</f>
        <v>Maharashtra</v>
      </c>
    </row>
    <row r="4442" spans="1:24" x14ac:dyDescent="0.25">
      <c r="A4442" t="s">
        <v>6597</v>
      </c>
      <c r="B4442" s="1">
        <v>45970</v>
      </c>
      <c r="C4442" t="s">
        <v>4645</v>
      </c>
      <c r="D4442" t="s">
        <v>21</v>
      </c>
      <c r="E4442" t="s">
        <v>94</v>
      </c>
      <c r="F4442" t="s">
        <v>95</v>
      </c>
      <c r="G4442" t="s">
        <v>68</v>
      </c>
      <c r="H4442" t="s">
        <v>96</v>
      </c>
      <c r="I4442" t="s">
        <v>139</v>
      </c>
      <c r="J4442" t="s">
        <v>27</v>
      </c>
      <c r="K4442">
        <v>1</v>
      </c>
      <c r="L4442">
        <v>89</v>
      </c>
      <c r="M4442">
        <v>0.2</v>
      </c>
      <c r="N4442">
        <v>71.2</v>
      </c>
      <c r="O4442">
        <v>16.2</v>
      </c>
      <c r="P4442" t="s">
        <v>28</v>
      </c>
      <c r="Q4442" t="s">
        <v>29</v>
      </c>
      <c r="R4442" t="s">
        <v>36</v>
      </c>
      <c r="S4442">
        <v>4.5999999999999996</v>
      </c>
      <c r="T4442">
        <f>YEAR(tblOrders[[#This Row],[Order Date]])</f>
        <v>2025</v>
      </c>
      <c r="U4442" t="str">
        <f>TEXT(tblOrders[[#This Row],[Order Date]],"mmm-yyyy")</f>
        <v>Nov-2025</v>
      </c>
      <c r="V4442" s="4">
        <f>tblOrders[[#This Row],[Profit]]/tblOrders[[#This Row],[Sales Amount]]</f>
        <v>0.22752808988764042</v>
      </c>
      <c r="W4442" t="str">
        <f>VLOOKUP(tblOrders[[#This Row],[City]],CityRegion,2,0)</f>
        <v>South</v>
      </c>
      <c r="X4442" t="str">
        <f>VLOOKUP(tblOrders[[#This Row],[City]],lookups!A:C,3,0)</f>
        <v>Tamil Nadu</v>
      </c>
    </row>
    <row r="4443" spans="1:24" x14ac:dyDescent="0.25">
      <c r="A4443" t="s">
        <v>6598</v>
      </c>
      <c r="B4443" s="1">
        <v>45789</v>
      </c>
      <c r="C4443" t="s">
        <v>6599</v>
      </c>
      <c r="D4443" t="s">
        <v>39</v>
      </c>
      <c r="E4443" t="s">
        <v>79</v>
      </c>
      <c r="F4443" t="s">
        <v>80</v>
      </c>
      <c r="G4443" t="s">
        <v>68</v>
      </c>
      <c r="H4443" t="s">
        <v>81</v>
      </c>
      <c r="I4443" t="s">
        <v>57</v>
      </c>
      <c r="J4443" t="s">
        <v>45</v>
      </c>
      <c r="K4443">
        <v>2</v>
      </c>
      <c r="L4443">
        <v>799</v>
      </c>
      <c r="M4443">
        <v>0.1</v>
      </c>
      <c r="N4443">
        <v>1438.2</v>
      </c>
      <c r="O4443">
        <v>198.2</v>
      </c>
      <c r="P4443" t="s">
        <v>111</v>
      </c>
      <c r="Q4443" t="s">
        <v>86</v>
      </c>
      <c r="R4443" t="s">
        <v>36</v>
      </c>
      <c r="S4443">
        <v>2.5</v>
      </c>
      <c r="T4443">
        <f>YEAR(tblOrders[[#This Row],[Order Date]])</f>
        <v>2025</v>
      </c>
      <c r="U4443" t="str">
        <f>TEXT(tblOrders[[#This Row],[Order Date]],"mmm-yyyy")</f>
        <v>May-2025</v>
      </c>
      <c r="V4443" s="4">
        <f>tblOrders[[#This Row],[Profit]]/tblOrders[[#This Row],[Sales Amount]]</f>
        <v>0.13781115282992629</v>
      </c>
      <c r="W4443" t="str">
        <f>VLOOKUP(tblOrders[[#This Row],[City]],CityRegion,2,0)</f>
        <v>South</v>
      </c>
      <c r="X4443" t="str">
        <f>VLOOKUP(tblOrders[[#This Row],[City]],lookups!A:C,3,0)</f>
        <v>Kerala</v>
      </c>
    </row>
    <row r="4444" spans="1:24" x14ac:dyDescent="0.25">
      <c r="A4444" t="s">
        <v>6600</v>
      </c>
      <c r="B4444" s="1">
        <v>45789</v>
      </c>
      <c r="C4444" t="s">
        <v>3422</v>
      </c>
      <c r="D4444" t="s">
        <v>39</v>
      </c>
      <c r="E4444" t="s">
        <v>94</v>
      </c>
      <c r="F4444" t="s">
        <v>95</v>
      </c>
      <c r="G4444" t="s">
        <v>68</v>
      </c>
      <c r="H4444" t="s">
        <v>96</v>
      </c>
      <c r="I4444" t="s">
        <v>130</v>
      </c>
      <c r="J4444" t="s">
        <v>27</v>
      </c>
      <c r="K4444">
        <v>1</v>
      </c>
      <c r="L4444">
        <v>89</v>
      </c>
      <c r="M4444">
        <v>0.1</v>
      </c>
      <c r="N4444">
        <v>80.099999999999994</v>
      </c>
      <c r="O4444">
        <v>25.1</v>
      </c>
      <c r="P4444" t="s">
        <v>28</v>
      </c>
      <c r="Q4444" t="s">
        <v>35</v>
      </c>
      <c r="R4444" t="s">
        <v>36</v>
      </c>
      <c r="S4444">
        <v>2.6</v>
      </c>
      <c r="T4444">
        <f>YEAR(tblOrders[[#This Row],[Order Date]])</f>
        <v>2025</v>
      </c>
      <c r="U4444" t="str">
        <f>TEXT(tblOrders[[#This Row],[Order Date]],"mmm-yyyy")</f>
        <v>May-2025</v>
      </c>
      <c r="V4444" s="4">
        <f>tblOrders[[#This Row],[Profit]]/tblOrders[[#This Row],[Sales Amount]]</f>
        <v>0.31335830212234711</v>
      </c>
      <c r="W4444" t="str">
        <f>VLOOKUP(tblOrders[[#This Row],[City]],CityRegion,2,0)</f>
        <v>West</v>
      </c>
      <c r="X4444" t="str">
        <f>VLOOKUP(tblOrders[[#This Row],[City]],lookups!A:C,3,0)</f>
        <v>Maharashtra</v>
      </c>
    </row>
    <row r="4445" spans="1:24" x14ac:dyDescent="0.25">
      <c r="A4445" t="s">
        <v>6601</v>
      </c>
      <c r="B4445" s="1">
        <v>45954</v>
      </c>
      <c r="C4445" t="s">
        <v>3390</v>
      </c>
      <c r="D4445" t="s">
        <v>39</v>
      </c>
      <c r="E4445" t="s">
        <v>114</v>
      </c>
      <c r="F4445" t="s">
        <v>115</v>
      </c>
      <c r="G4445" t="s">
        <v>42</v>
      </c>
      <c r="H4445" t="s">
        <v>116</v>
      </c>
      <c r="I4445" t="s">
        <v>26</v>
      </c>
      <c r="J4445" t="s">
        <v>34</v>
      </c>
      <c r="K4445">
        <v>2</v>
      </c>
      <c r="L4445">
        <v>12</v>
      </c>
      <c r="M4445">
        <v>0.15</v>
      </c>
      <c r="N4445">
        <v>20.399999999999999</v>
      </c>
      <c r="O4445">
        <v>8.4</v>
      </c>
      <c r="P4445" t="s">
        <v>28</v>
      </c>
      <c r="Q4445" t="s">
        <v>86</v>
      </c>
      <c r="R4445" t="s">
        <v>30</v>
      </c>
      <c r="S4445">
        <v>4.7</v>
      </c>
      <c r="T4445">
        <f>YEAR(tblOrders[[#This Row],[Order Date]])</f>
        <v>2025</v>
      </c>
      <c r="U4445" t="str">
        <f>TEXT(tblOrders[[#This Row],[Order Date]],"mmm-yyyy")</f>
        <v>Oct-2025</v>
      </c>
      <c r="V4445" s="4">
        <f>tblOrders[[#This Row],[Profit]]/tblOrders[[#This Row],[Sales Amount]]</f>
        <v>0.41176470588235298</v>
      </c>
      <c r="W4445" t="str">
        <f>VLOOKUP(tblOrders[[#This Row],[City]],CityRegion,2,0)</f>
        <v>South</v>
      </c>
      <c r="X4445" t="str">
        <f>VLOOKUP(tblOrders[[#This Row],[City]],lookups!A:C,3,0)</f>
        <v>Karnataka</v>
      </c>
    </row>
    <row r="4446" spans="1:24" x14ac:dyDescent="0.25">
      <c r="A4446" t="s">
        <v>6602</v>
      </c>
      <c r="B4446" s="1">
        <v>45887</v>
      </c>
      <c r="C4446" t="s">
        <v>979</v>
      </c>
      <c r="D4446" t="s">
        <v>21</v>
      </c>
      <c r="E4446" t="s">
        <v>22</v>
      </c>
      <c r="F4446" t="s">
        <v>23</v>
      </c>
      <c r="G4446" t="s">
        <v>24</v>
      </c>
      <c r="H4446" t="s">
        <v>25</v>
      </c>
      <c r="I4446" t="s">
        <v>76</v>
      </c>
      <c r="J4446" t="s">
        <v>27</v>
      </c>
      <c r="K4446">
        <v>2</v>
      </c>
      <c r="L4446">
        <v>190</v>
      </c>
      <c r="M4446">
        <v>0</v>
      </c>
      <c r="N4446">
        <v>380</v>
      </c>
      <c r="O4446">
        <v>130</v>
      </c>
      <c r="P4446" t="s">
        <v>111</v>
      </c>
      <c r="Q4446" t="s">
        <v>86</v>
      </c>
      <c r="R4446" t="s">
        <v>36</v>
      </c>
      <c r="S4446">
        <v>4.5</v>
      </c>
      <c r="T4446">
        <f>YEAR(tblOrders[[#This Row],[Order Date]])</f>
        <v>2025</v>
      </c>
      <c r="U4446" t="str">
        <f>TEXT(tblOrders[[#This Row],[Order Date]],"mmm-yyyy")</f>
        <v>Aug-2025</v>
      </c>
      <c r="V4446" s="4">
        <f>tblOrders[[#This Row],[Profit]]/tblOrders[[#This Row],[Sales Amount]]</f>
        <v>0.34210526315789475</v>
      </c>
      <c r="W4446" t="str">
        <f>VLOOKUP(tblOrders[[#This Row],[City]],CityRegion,2,0)</f>
        <v>South</v>
      </c>
      <c r="X4446" t="str">
        <f>VLOOKUP(tblOrders[[#This Row],[City]],lookups!A:C,3,0)</f>
        <v>Kerala</v>
      </c>
    </row>
    <row r="4447" spans="1:24" x14ac:dyDescent="0.25">
      <c r="A4447" t="s">
        <v>6603</v>
      </c>
      <c r="B4447" s="1">
        <v>45771</v>
      </c>
      <c r="C4447" t="s">
        <v>3850</v>
      </c>
      <c r="D4447" t="s">
        <v>21</v>
      </c>
      <c r="E4447" t="s">
        <v>108</v>
      </c>
      <c r="F4447" t="s">
        <v>109</v>
      </c>
      <c r="G4447" t="s">
        <v>62</v>
      </c>
      <c r="H4447" t="s">
        <v>110</v>
      </c>
      <c r="I4447" t="s">
        <v>84</v>
      </c>
      <c r="J4447" t="s">
        <v>27</v>
      </c>
      <c r="K4447">
        <v>5</v>
      </c>
      <c r="L4447">
        <v>110</v>
      </c>
      <c r="M4447">
        <v>0</v>
      </c>
      <c r="N4447">
        <v>550</v>
      </c>
      <c r="O4447">
        <v>210</v>
      </c>
      <c r="P4447" t="s">
        <v>85</v>
      </c>
      <c r="Q4447" t="s">
        <v>86</v>
      </c>
      <c r="R4447" t="s">
        <v>36</v>
      </c>
      <c r="S4447">
        <v>4.5999999999999996</v>
      </c>
      <c r="T4447">
        <f>YEAR(tblOrders[[#This Row],[Order Date]])</f>
        <v>2025</v>
      </c>
      <c r="U4447" t="str">
        <f>TEXT(tblOrders[[#This Row],[Order Date]],"mmm-yyyy")</f>
        <v>Apr-2025</v>
      </c>
      <c r="V4447" s="4">
        <f>tblOrders[[#This Row],[Profit]]/tblOrders[[#This Row],[Sales Amount]]</f>
        <v>0.38181818181818183</v>
      </c>
      <c r="W4447" t="str">
        <f>VLOOKUP(tblOrders[[#This Row],[City]],CityRegion,2,0)</f>
        <v>West</v>
      </c>
      <c r="X4447" t="str">
        <f>VLOOKUP(tblOrders[[#This Row],[City]],lookups!A:C,3,0)</f>
        <v>Maharashtra</v>
      </c>
    </row>
    <row r="4448" spans="1:24" x14ac:dyDescent="0.25">
      <c r="A4448" t="s">
        <v>6604</v>
      </c>
      <c r="B4448" s="1">
        <v>45977</v>
      </c>
      <c r="C4448" t="s">
        <v>1032</v>
      </c>
      <c r="D4448" t="s">
        <v>21</v>
      </c>
      <c r="E4448" t="s">
        <v>49</v>
      </c>
      <c r="F4448" t="s">
        <v>50</v>
      </c>
      <c r="G4448" t="s">
        <v>24</v>
      </c>
      <c r="H4448" t="s">
        <v>51</v>
      </c>
      <c r="I4448" t="s">
        <v>44</v>
      </c>
      <c r="J4448" t="s">
        <v>27</v>
      </c>
      <c r="K4448">
        <v>1</v>
      </c>
      <c r="L4448">
        <v>85</v>
      </c>
      <c r="M4448">
        <v>0</v>
      </c>
      <c r="N4448">
        <v>85</v>
      </c>
      <c r="O4448">
        <v>33</v>
      </c>
      <c r="P4448" t="s">
        <v>28</v>
      </c>
      <c r="Q4448" t="s">
        <v>91</v>
      </c>
      <c r="R4448" t="s">
        <v>36</v>
      </c>
      <c r="S4448">
        <v>4.8</v>
      </c>
      <c r="T4448">
        <f>YEAR(tblOrders[[#This Row],[Order Date]])</f>
        <v>2025</v>
      </c>
      <c r="U4448" t="str">
        <f>TEXT(tblOrders[[#This Row],[Order Date]],"mmm-yyyy")</f>
        <v>Nov-2025</v>
      </c>
      <c r="V4448" s="4">
        <f>tblOrders[[#This Row],[Profit]]/tblOrders[[#This Row],[Sales Amount]]</f>
        <v>0.38823529411764707</v>
      </c>
      <c r="W4448" t="str">
        <f>VLOOKUP(tblOrders[[#This Row],[City]],CityRegion,2,0)</f>
        <v>South</v>
      </c>
      <c r="X4448" t="str">
        <f>VLOOKUP(tblOrders[[#This Row],[City]],lookups!A:C,3,0)</f>
        <v>Kerala</v>
      </c>
    </row>
    <row r="4449" spans="1:24" x14ac:dyDescent="0.25">
      <c r="A4449" t="s">
        <v>6605</v>
      </c>
      <c r="B4449" s="1">
        <v>45766</v>
      </c>
      <c r="C4449" t="s">
        <v>1918</v>
      </c>
      <c r="D4449" t="s">
        <v>39</v>
      </c>
      <c r="E4449" t="s">
        <v>73</v>
      </c>
      <c r="F4449" t="s">
        <v>74</v>
      </c>
      <c r="G4449" t="s">
        <v>68</v>
      </c>
      <c r="H4449" t="s">
        <v>75</v>
      </c>
      <c r="I4449" t="s">
        <v>44</v>
      </c>
      <c r="J4449" t="s">
        <v>27</v>
      </c>
      <c r="K4449">
        <v>3</v>
      </c>
      <c r="L4449">
        <v>65</v>
      </c>
      <c r="M4449">
        <v>0.1</v>
      </c>
      <c r="N4449">
        <v>175.5</v>
      </c>
      <c r="O4449">
        <v>61.5</v>
      </c>
      <c r="P4449" t="s">
        <v>28</v>
      </c>
      <c r="Q4449" t="s">
        <v>46</v>
      </c>
      <c r="R4449" t="s">
        <v>36</v>
      </c>
      <c r="S4449">
        <v>3.4</v>
      </c>
      <c r="T4449">
        <f>YEAR(tblOrders[[#This Row],[Order Date]])</f>
        <v>2025</v>
      </c>
      <c r="U4449" t="str">
        <f>TEXT(tblOrders[[#This Row],[Order Date]],"mmm-yyyy")</f>
        <v>Apr-2025</v>
      </c>
      <c r="V4449" s="4">
        <f>tblOrders[[#This Row],[Profit]]/tblOrders[[#This Row],[Sales Amount]]</f>
        <v>0.3504273504273504</v>
      </c>
      <c r="W4449" t="str">
        <f>VLOOKUP(tblOrders[[#This Row],[City]],CityRegion,2,0)</f>
        <v>South</v>
      </c>
      <c r="X4449" t="str">
        <f>VLOOKUP(tblOrders[[#This Row],[City]],lookups!A:C,3,0)</f>
        <v>Kerala</v>
      </c>
    </row>
    <row r="4450" spans="1:24" x14ac:dyDescent="0.25">
      <c r="A4450" t="s">
        <v>6606</v>
      </c>
      <c r="B4450" s="1">
        <v>45855</v>
      </c>
      <c r="C4450" t="s">
        <v>5751</v>
      </c>
      <c r="D4450" t="s">
        <v>21</v>
      </c>
      <c r="E4450" t="s">
        <v>79</v>
      </c>
      <c r="F4450" t="s">
        <v>80</v>
      </c>
      <c r="G4450" t="s">
        <v>68</v>
      </c>
      <c r="H4450" t="s">
        <v>81</v>
      </c>
      <c r="I4450" t="s">
        <v>70</v>
      </c>
      <c r="J4450" t="s">
        <v>34</v>
      </c>
      <c r="K4450">
        <v>5</v>
      </c>
      <c r="L4450">
        <v>799</v>
      </c>
      <c r="M4450">
        <v>0.2</v>
      </c>
      <c r="N4450">
        <v>3196</v>
      </c>
      <c r="O4450">
        <v>96</v>
      </c>
      <c r="P4450" t="s">
        <v>28</v>
      </c>
      <c r="Q4450" t="s">
        <v>46</v>
      </c>
      <c r="R4450" t="s">
        <v>36</v>
      </c>
      <c r="S4450">
        <v>3.1</v>
      </c>
      <c r="T4450">
        <f>YEAR(tblOrders[[#This Row],[Order Date]])</f>
        <v>2025</v>
      </c>
      <c r="U4450" t="str">
        <f>TEXT(tblOrders[[#This Row],[Order Date]],"mmm-yyyy")</f>
        <v>Jul-2025</v>
      </c>
      <c r="V4450" s="4">
        <f>tblOrders[[#This Row],[Profit]]/tblOrders[[#This Row],[Sales Amount]]</f>
        <v>3.0037546933667083E-2</v>
      </c>
      <c r="W4450" t="str">
        <f>VLOOKUP(tblOrders[[#This Row],[City]],CityRegion,2,0)</f>
        <v>South</v>
      </c>
      <c r="X4450" t="str">
        <f>VLOOKUP(tblOrders[[#This Row],[City]],lookups!A:C,3,0)</f>
        <v>Telengana</v>
      </c>
    </row>
    <row r="4451" spans="1:24" x14ac:dyDescent="0.25">
      <c r="A4451" t="s">
        <v>6607</v>
      </c>
      <c r="B4451" s="1">
        <v>45864</v>
      </c>
      <c r="C4451" t="s">
        <v>1210</v>
      </c>
      <c r="D4451" t="s">
        <v>21</v>
      </c>
      <c r="E4451" t="s">
        <v>60</v>
      </c>
      <c r="F4451" t="s">
        <v>61</v>
      </c>
      <c r="G4451" t="s">
        <v>62</v>
      </c>
      <c r="H4451" t="s">
        <v>63</v>
      </c>
      <c r="I4451" t="s">
        <v>139</v>
      </c>
      <c r="J4451" t="s">
        <v>27</v>
      </c>
      <c r="K4451">
        <v>2</v>
      </c>
      <c r="L4451">
        <v>45</v>
      </c>
      <c r="M4451">
        <v>0.05</v>
      </c>
      <c r="N4451">
        <v>85.5</v>
      </c>
      <c r="O4451">
        <v>33.5</v>
      </c>
      <c r="P4451" t="s">
        <v>28</v>
      </c>
      <c r="Q4451" t="s">
        <v>86</v>
      </c>
      <c r="R4451" t="s">
        <v>36</v>
      </c>
      <c r="S4451">
        <v>3</v>
      </c>
      <c r="T4451">
        <f>YEAR(tblOrders[[#This Row],[Order Date]])</f>
        <v>2025</v>
      </c>
      <c r="U4451" t="str">
        <f>TEXT(tblOrders[[#This Row],[Order Date]],"mmm-yyyy")</f>
        <v>Jul-2025</v>
      </c>
      <c r="V4451" s="4">
        <f>tblOrders[[#This Row],[Profit]]/tblOrders[[#This Row],[Sales Amount]]</f>
        <v>0.391812865497076</v>
      </c>
      <c r="W4451" t="str">
        <f>VLOOKUP(tblOrders[[#This Row],[City]],CityRegion,2,0)</f>
        <v>South</v>
      </c>
      <c r="X4451" t="str">
        <f>VLOOKUP(tblOrders[[#This Row],[City]],lookups!A:C,3,0)</f>
        <v>Tamil Nadu</v>
      </c>
    </row>
    <row r="4452" spans="1:24" x14ac:dyDescent="0.25">
      <c r="A4452" t="s">
        <v>6608</v>
      </c>
      <c r="B4452" s="1">
        <v>45755</v>
      </c>
      <c r="C4452" t="s">
        <v>573</v>
      </c>
      <c r="D4452" t="s">
        <v>21</v>
      </c>
      <c r="E4452" t="s">
        <v>73</v>
      </c>
      <c r="F4452" t="s">
        <v>74</v>
      </c>
      <c r="G4452" t="s">
        <v>68</v>
      </c>
      <c r="H4452" t="s">
        <v>75</v>
      </c>
      <c r="I4452" t="s">
        <v>139</v>
      </c>
      <c r="J4452" t="s">
        <v>34</v>
      </c>
      <c r="K4452">
        <v>4</v>
      </c>
      <c r="L4452">
        <v>65</v>
      </c>
      <c r="M4452">
        <v>0.1</v>
      </c>
      <c r="N4452">
        <v>234</v>
      </c>
      <c r="O4452">
        <v>82</v>
      </c>
      <c r="P4452" t="s">
        <v>28</v>
      </c>
      <c r="Q4452" t="s">
        <v>35</v>
      </c>
      <c r="R4452" t="s">
        <v>36</v>
      </c>
      <c r="S4452">
        <v>2.8</v>
      </c>
      <c r="T4452">
        <f>YEAR(tblOrders[[#This Row],[Order Date]])</f>
        <v>2025</v>
      </c>
      <c r="U4452" t="str">
        <f>TEXT(tblOrders[[#This Row],[Order Date]],"mmm-yyyy")</f>
        <v>Apr-2025</v>
      </c>
      <c r="V4452" s="4">
        <f>tblOrders[[#This Row],[Profit]]/tblOrders[[#This Row],[Sales Amount]]</f>
        <v>0.3504273504273504</v>
      </c>
      <c r="W4452" t="str">
        <f>VLOOKUP(tblOrders[[#This Row],[City]],CityRegion,2,0)</f>
        <v>South</v>
      </c>
      <c r="X4452" t="str">
        <f>VLOOKUP(tblOrders[[#This Row],[City]],lookups!A:C,3,0)</f>
        <v>Tamil Nadu</v>
      </c>
    </row>
    <row r="4453" spans="1:24" x14ac:dyDescent="0.25">
      <c r="A4453" t="s">
        <v>6609</v>
      </c>
      <c r="B4453" s="1">
        <v>46019</v>
      </c>
      <c r="C4453" t="s">
        <v>1845</v>
      </c>
      <c r="D4453" t="s">
        <v>21</v>
      </c>
      <c r="E4453" t="s">
        <v>40</v>
      </c>
      <c r="F4453" t="s">
        <v>41</v>
      </c>
      <c r="G4453" t="s">
        <v>42</v>
      </c>
      <c r="H4453" t="s">
        <v>43</v>
      </c>
      <c r="I4453" t="s">
        <v>57</v>
      </c>
      <c r="J4453" t="s">
        <v>27</v>
      </c>
      <c r="K4453">
        <v>2</v>
      </c>
      <c r="L4453">
        <v>18</v>
      </c>
      <c r="M4453">
        <v>0.1</v>
      </c>
      <c r="N4453">
        <v>32.4</v>
      </c>
      <c r="O4453">
        <v>14.4</v>
      </c>
      <c r="P4453" t="s">
        <v>28</v>
      </c>
      <c r="Q4453" t="s">
        <v>91</v>
      </c>
      <c r="R4453" t="s">
        <v>30</v>
      </c>
      <c r="S4453">
        <v>4.5</v>
      </c>
      <c r="T4453">
        <f>YEAR(tblOrders[[#This Row],[Order Date]])</f>
        <v>2025</v>
      </c>
      <c r="U4453" t="str">
        <f>TEXT(tblOrders[[#This Row],[Order Date]],"mmm-yyyy")</f>
        <v>Dec-2025</v>
      </c>
      <c r="V4453" s="4">
        <f>tblOrders[[#This Row],[Profit]]/tblOrders[[#This Row],[Sales Amount]]</f>
        <v>0.44444444444444448</v>
      </c>
      <c r="W4453" t="str">
        <f>VLOOKUP(tblOrders[[#This Row],[City]],CityRegion,2,0)</f>
        <v>South</v>
      </c>
      <c r="X4453" t="str">
        <f>VLOOKUP(tblOrders[[#This Row],[City]],lookups!A:C,3,0)</f>
        <v>Kerala</v>
      </c>
    </row>
    <row r="4454" spans="1:24" x14ac:dyDescent="0.25">
      <c r="A4454" t="s">
        <v>6610</v>
      </c>
      <c r="B4454" s="1">
        <v>45888</v>
      </c>
      <c r="C4454" t="s">
        <v>1409</v>
      </c>
      <c r="D4454" t="s">
        <v>39</v>
      </c>
      <c r="E4454" t="s">
        <v>79</v>
      </c>
      <c r="F4454" t="s">
        <v>80</v>
      </c>
      <c r="G4454" t="s">
        <v>68</v>
      </c>
      <c r="H4454" t="s">
        <v>81</v>
      </c>
      <c r="I4454" t="s">
        <v>44</v>
      </c>
      <c r="J4454" t="s">
        <v>45</v>
      </c>
      <c r="K4454">
        <v>2</v>
      </c>
      <c r="L4454">
        <v>799</v>
      </c>
      <c r="M4454">
        <v>0.05</v>
      </c>
      <c r="N4454">
        <v>1518.1</v>
      </c>
      <c r="O4454">
        <v>278.10000000000002</v>
      </c>
      <c r="P4454" t="s">
        <v>28</v>
      </c>
      <c r="Q4454" t="s">
        <v>86</v>
      </c>
      <c r="R4454" t="s">
        <v>36</v>
      </c>
      <c r="S4454">
        <v>3.9</v>
      </c>
      <c r="T4454">
        <f>YEAR(tblOrders[[#This Row],[Order Date]])</f>
        <v>2025</v>
      </c>
      <c r="U4454" t="str">
        <f>TEXT(tblOrders[[#This Row],[Order Date]],"mmm-yyyy")</f>
        <v>Aug-2025</v>
      </c>
      <c r="V4454" s="4">
        <f>tblOrders[[#This Row],[Profit]]/tblOrders[[#This Row],[Sales Amount]]</f>
        <v>0.18318951320729862</v>
      </c>
      <c r="W4454" t="str">
        <f>VLOOKUP(tblOrders[[#This Row],[City]],CityRegion,2,0)</f>
        <v>South</v>
      </c>
      <c r="X4454" t="str">
        <f>VLOOKUP(tblOrders[[#This Row],[City]],lookups!A:C,3,0)</f>
        <v>Kerala</v>
      </c>
    </row>
    <row r="4455" spans="1:24" x14ac:dyDescent="0.25">
      <c r="A4455" t="s">
        <v>6611</v>
      </c>
      <c r="B4455" s="1">
        <v>45979</v>
      </c>
      <c r="C4455" t="s">
        <v>32</v>
      </c>
      <c r="D4455" t="s">
        <v>39</v>
      </c>
      <c r="E4455" t="s">
        <v>73</v>
      </c>
      <c r="F4455" t="s">
        <v>74</v>
      </c>
      <c r="G4455" t="s">
        <v>68</v>
      </c>
      <c r="H4455" t="s">
        <v>75</v>
      </c>
      <c r="I4455" t="s">
        <v>26</v>
      </c>
      <c r="J4455" t="s">
        <v>27</v>
      </c>
      <c r="K4455">
        <v>4</v>
      </c>
      <c r="L4455">
        <v>65</v>
      </c>
      <c r="M4455">
        <v>0</v>
      </c>
      <c r="N4455">
        <v>260</v>
      </c>
      <c r="O4455">
        <v>108</v>
      </c>
      <c r="P4455" t="s">
        <v>28</v>
      </c>
      <c r="Q4455" t="s">
        <v>91</v>
      </c>
      <c r="R4455" t="s">
        <v>36</v>
      </c>
      <c r="S4455">
        <v>2.9</v>
      </c>
      <c r="T4455">
        <f>YEAR(tblOrders[[#This Row],[Order Date]])</f>
        <v>2025</v>
      </c>
      <c r="U4455" t="str">
        <f>TEXT(tblOrders[[#This Row],[Order Date]],"mmm-yyyy")</f>
        <v>Nov-2025</v>
      </c>
      <c r="V4455" s="4">
        <f>tblOrders[[#This Row],[Profit]]/tblOrders[[#This Row],[Sales Amount]]</f>
        <v>0.41538461538461541</v>
      </c>
      <c r="W4455" t="str">
        <f>VLOOKUP(tblOrders[[#This Row],[City]],CityRegion,2,0)</f>
        <v>South</v>
      </c>
      <c r="X4455" t="str">
        <f>VLOOKUP(tblOrders[[#This Row],[City]],lookups!A:C,3,0)</f>
        <v>Karnataka</v>
      </c>
    </row>
    <row r="4456" spans="1:24" x14ac:dyDescent="0.25">
      <c r="A4456" t="s">
        <v>6612</v>
      </c>
      <c r="B4456" s="1">
        <v>45934</v>
      </c>
      <c r="C4456" t="s">
        <v>6613</v>
      </c>
      <c r="D4456" t="s">
        <v>21</v>
      </c>
      <c r="E4456" t="s">
        <v>79</v>
      </c>
      <c r="F4456" t="s">
        <v>80</v>
      </c>
      <c r="G4456" t="s">
        <v>68</v>
      </c>
      <c r="H4456" t="s">
        <v>81</v>
      </c>
      <c r="I4456" t="s">
        <v>57</v>
      </c>
      <c r="J4456" t="s">
        <v>27</v>
      </c>
      <c r="K4456">
        <v>2</v>
      </c>
      <c r="L4456">
        <v>799</v>
      </c>
      <c r="M4456">
        <v>0.05</v>
      </c>
      <c r="N4456">
        <v>1518.1</v>
      </c>
      <c r="O4456">
        <v>278.10000000000002</v>
      </c>
      <c r="P4456" t="s">
        <v>28</v>
      </c>
      <c r="Q4456" t="s">
        <v>35</v>
      </c>
      <c r="R4456" t="s">
        <v>36</v>
      </c>
      <c r="S4456">
        <v>2.6</v>
      </c>
      <c r="T4456">
        <f>YEAR(tblOrders[[#This Row],[Order Date]])</f>
        <v>2025</v>
      </c>
      <c r="U4456" t="str">
        <f>TEXT(tblOrders[[#This Row],[Order Date]],"mmm-yyyy")</f>
        <v>Oct-2025</v>
      </c>
      <c r="V4456" s="4">
        <f>tblOrders[[#This Row],[Profit]]/tblOrders[[#This Row],[Sales Amount]]</f>
        <v>0.18318951320729862</v>
      </c>
      <c r="W4456" t="str">
        <f>VLOOKUP(tblOrders[[#This Row],[City]],CityRegion,2,0)</f>
        <v>South</v>
      </c>
      <c r="X4456" t="str">
        <f>VLOOKUP(tblOrders[[#This Row],[City]],lookups!A:C,3,0)</f>
        <v>Kerala</v>
      </c>
    </row>
    <row r="4457" spans="1:24" x14ac:dyDescent="0.25">
      <c r="A4457" t="s">
        <v>6614</v>
      </c>
      <c r="B4457" s="1">
        <v>45731</v>
      </c>
      <c r="C4457" t="s">
        <v>6615</v>
      </c>
      <c r="D4457" t="s">
        <v>21</v>
      </c>
      <c r="E4457" t="s">
        <v>60</v>
      </c>
      <c r="F4457" t="s">
        <v>61</v>
      </c>
      <c r="G4457" t="s">
        <v>62</v>
      </c>
      <c r="H4457" t="s">
        <v>63</v>
      </c>
      <c r="I4457" t="s">
        <v>76</v>
      </c>
      <c r="J4457" t="s">
        <v>45</v>
      </c>
      <c r="K4457">
        <v>5</v>
      </c>
      <c r="L4457">
        <v>45</v>
      </c>
      <c r="M4457">
        <v>0.2</v>
      </c>
      <c r="N4457">
        <v>180</v>
      </c>
      <c r="O4457">
        <v>50</v>
      </c>
      <c r="P4457" t="s">
        <v>28</v>
      </c>
      <c r="Q4457" t="s">
        <v>91</v>
      </c>
      <c r="R4457" t="s">
        <v>36</v>
      </c>
      <c r="S4457">
        <v>4.5</v>
      </c>
      <c r="T4457">
        <f>YEAR(tblOrders[[#This Row],[Order Date]])</f>
        <v>2025</v>
      </c>
      <c r="U4457" t="str">
        <f>TEXT(tblOrders[[#This Row],[Order Date]],"mmm-yyyy")</f>
        <v>Mar-2025</v>
      </c>
      <c r="V4457" s="4">
        <f>tblOrders[[#This Row],[Profit]]/tblOrders[[#This Row],[Sales Amount]]</f>
        <v>0.27777777777777779</v>
      </c>
      <c r="W4457" t="str">
        <f>VLOOKUP(tblOrders[[#This Row],[City]],CityRegion,2,0)</f>
        <v>South</v>
      </c>
      <c r="X4457" t="str">
        <f>VLOOKUP(tblOrders[[#This Row],[City]],lookups!A:C,3,0)</f>
        <v>Kerala</v>
      </c>
    </row>
    <row r="4458" spans="1:24" x14ac:dyDescent="0.25">
      <c r="A4458" t="s">
        <v>6616</v>
      </c>
      <c r="B4458" s="1">
        <v>45808</v>
      </c>
      <c r="C4458" t="s">
        <v>2597</v>
      </c>
      <c r="D4458" t="s">
        <v>21</v>
      </c>
      <c r="E4458" t="s">
        <v>22</v>
      </c>
      <c r="F4458" t="s">
        <v>23</v>
      </c>
      <c r="G4458" t="s">
        <v>24</v>
      </c>
      <c r="H4458" t="s">
        <v>25</v>
      </c>
      <c r="I4458" t="s">
        <v>26</v>
      </c>
      <c r="J4458" t="s">
        <v>27</v>
      </c>
      <c r="K4458">
        <v>1</v>
      </c>
      <c r="L4458">
        <v>190</v>
      </c>
      <c r="M4458">
        <v>0.2</v>
      </c>
      <c r="N4458">
        <v>152</v>
      </c>
      <c r="O4458">
        <v>27</v>
      </c>
      <c r="P4458" t="s">
        <v>28</v>
      </c>
      <c r="Q4458" t="s">
        <v>29</v>
      </c>
      <c r="R4458" t="s">
        <v>36</v>
      </c>
      <c r="S4458">
        <v>3.8</v>
      </c>
      <c r="T4458">
        <f>YEAR(tblOrders[[#This Row],[Order Date]])</f>
        <v>2025</v>
      </c>
      <c r="U4458" t="str">
        <f>TEXT(tblOrders[[#This Row],[Order Date]],"mmm-yyyy")</f>
        <v>May-2025</v>
      </c>
      <c r="V4458" s="4">
        <f>tblOrders[[#This Row],[Profit]]/tblOrders[[#This Row],[Sales Amount]]</f>
        <v>0.17763157894736842</v>
      </c>
      <c r="W4458" t="str">
        <f>VLOOKUP(tblOrders[[#This Row],[City]],CityRegion,2,0)</f>
        <v>South</v>
      </c>
      <c r="X4458" t="str">
        <f>VLOOKUP(tblOrders[[#This Row],[City]],lookups!A:C,3,0)</f>
        <v>Karnataka</v>
      </c>
    </row>
    <row r="4459" spans="1:24" x14ac:dyDescent="0.25">
      <c r="A4459" t="s">
        <v>6617</v>
      </c>
      <c r="B4459" s="1">
        <v>45894</v>
      </c>
      <c r="C4459" t="s">
        <v>233</v>
      </c>
      <c r="D4459" t="s">
        <v>21</v>
      </c>
      <c r="E4459" t="s">
        <v>49</v>
      </c>
      <c r="F4459" t="s">
        <v>50</v>
      </c>
      <c r="G4459" t="s">
        <v>24</v>
      </c>
      <c r="H4459" t="s">
        <v>51</v>
      </c>
      <c r="I4459" t="s">
        <v>26</v>
      </c>
      <c r="J4459" t="s">
        <v>45</v>
      </c>
      <c r="K4459">
        <v>3</v>
      </c>
      <c r="L4459">
        <v>85</v>
      </c>
      <c r="M4459">
        <v>0.05</v>
      </c>
      <c r="N4459">
        <v>242.25</v>
      </c>
      <c r="O4459">
        <v>86.25</v>
      </c>
      <c r="P4459" t="s">
        <v>28</v>
      </c>
      <c r="Q4459" t="s">
        <v>91</v>
      </c>
      <c r="R4459" t="s">
        <v>36</v>
      </c>
      <c r="S4459">
        <v>2.7</v>
      </c>
      <c r="T4459">
        <f>YEAR(tblOrders[[#This Row],[Order Date]])</f>
        <v>2025</v>
      </c>
      <c r="U4459" t="str">
        <f>TEXT(tblOrders[[#This Row],[Order Date]],"mmm-yyyy")</f>
        <v>Aug-2025</v>
      </c>
      <c r="V4459" s="4">
        <f>tblOrders[[#This Row],[Profit]]/tblOrders[[#This Row],[Sales Amount]]</f>
        <v>0.35603715170278638</v>
      </c>
      <c r="W4459" t="str">
        <f>VLOOKUP(tblOrders[[#This Row],[City]],CityRegion,2,0)</f>
        <v>South</v>
      </c>
      <c r="X4459" t="str">
        <f>VLOOKUP(tblOrders[[#This Row],[City]],lookups!A:C,3,0)</f>
        <v>Karnataka</v>
      </c>
    </row>
    <row r="4460" spans="1:24" x14ac:dyDescent="0.25">
      <c r="A4460" t="s">
        <v>6618</v>
      </c>
      <c r="B4460" s="1">
        <v>45942</v>
      </c>
      <c r="C4460" t="s">
        <v>345</v>
      </c>
      <c r="D4460" t="s">
        <v>39</v>
      </c>
      <c r="E4460" t="s">
        <v>49</v>
      </c>
      <c r="F4460" t="s">
        <v>50</v>
      </c>
      <c r="G4460" t="s">
        <v>24</v>
      </c>
      <c r="H4460" t="s">
        <v>51</v>
      </c>
      <c r="I4460" t="s">
        <v>26</v>
      </c>
      <c r="J4460" t="s">
        <v>27</v>
      </c>
      <c r="K4460">
        <v>1</v>
      </c>
      <c r="L4460">
        <v>85</v>
      </c>
      <c r="M4460">
        <v>0.1</v>
      </c>
      <c r="N4460">
        <v>76.5</v>
      </c>
      <c r="O4460">
        <v>24.5</v>
      </c>
      <c r="P4460" t="s">
        <v>111</v>
      </c>
      <c r="Q4460" t="s">
        <v>86</v>
      </c>
      <c r="R4460" t="s">
        <v>36</v>
      </c>
      <c r="S4460">
        <v>2.8</v>
      </c>
      <c r="T4460">
        <f>YEAR(tblOrders[[#This Row],[Order Date]])</f>
        <v>2025</v>
      </c>
      <c r="U4460" t="str">
        <f>TEXT(tblOrders[[#This Row],[Order Date]],"mmm-yyyy")</f>
        <v>Oct-2025</v>
      </c>
      <c r="V4460" s="4">
        <f>tblOrders[[#This Row],[Profit]]/tblOrders[[#This Row],[Sales Amount]]</f>
        <v>0.3202614379084967</v>
      </c>
      <c r="W4460" t="str">
        <f>VLOOKUP(tblOrders[[#This Row],[City]],CityRegion,2,0)</f>
        <v>South</v>
      </c>
      <c r="X4460" t="str">
        <f>VLOOKUP(tblOrders[[#This Row],[City]],lookups!A:C,3,0)</f>
        <v>Karnataka</v>
      </c>
    </row>
    <row r="4461" spans="1:24" x14ac:dyDescent="0.25">
      <c r="A4461" t="s">
        <v>6619</v>
      </c>
      <c r="B4461" s="1">
        <v>45797</v>
      </c>
      <c r="C4461" t="s">
        <v>1254</v>
      </c>
      <c r="D4461" t="s">
        <v>39</v>
      </c>
      <c r="E4461" t="s">
        <v>49</v>
      </c>
      <c r="F4461" t="s">
        <v>50</v>
      </c>
      <c r="G4461" t="s">
        <v>24</v>
      </c>
      <c r="H4461" t="s">
        <v>51</v>
      </c>
      <c r="I4461" t="s">
        <v>26</v>
      </c>
      <c r="J4461" t="s">
        <v>45</v>
      </c>
      <c r="K4461">
        <v>2</v>
      </c>
      <c r="L4461">
        <v>85</v>
      </c>
      <c r="M4461">
        <v>0.1</v>
      </c>
      <c r="N4461">
        <v>153</v>
      </c>
      <c r="O4461">
        <v>49</v>
      </c>
      <c r="P4461" t="s">
        <v>148</v>
      </c>
      <c r="Q4461" t="s">
        <v>91</v>
      </c>
      <c r="R4461" t="s">
        <v>36</v>
      </c>
      <c r="S4461">
        <v>3.8</v>
      </c>
      <c r="T4461">
        <f>YEAR(tblOrders[[#This Row],[Order Date]])</f>
        <v>2025</v>
      </c>
      <c r="U4461" t="str">
        <f>TEXT(tblOrders[[#This Row],[Order Date]],"mmm-yyyy")</f>
        <v>May-2025</v>
      </c>
      <c r="V4461" s="4">
        <f>tblOrders[[#This Row],[Profit]]/tblOrders[[#This Row],[Sales Amount]]</f>
        <v>0.3202614379084967</v>
      </c>
      <c r="W4461" t="str">
        <f>VLOOKUP(tblOrders[[#This Row],[City]],CityRegion,2,0)</f>
        <v>South</v>
      </c>
      <c r="X4461" t="str">
        <f>VLOOKUP(tblOrders[[#This Row],[City]],lookups!A:C,3,0)</f>
        <v>Karnataka</v>
      </c>
    </row>
    <row r="4462" spans="1:24" x14ac:dyDescent="0.25">
      <c r="A4462" t="s">
        <v>6620</v>
      </c>
      <c r="B4462" s="1">
        <v>45763</v>
      </c>
      <c r="C4462" t="s">
        <v>2319</v>
      </c>
      <c r="D4462" t="s">
        <v>21</v>
      </c>
      <c r="E4462" t="s">
        <v>108</v>
      </c>
      <c r="F4462" t="s">
        <v>109</v>
      </c>
      <c r="G4462" t="s">
        <v>62</v>
      </c>
      <c r="H4462" t="s">
        <v>110</v>
      </c>
      <c r="I4462" t="s">
        <v>57</v>
      </c>
      <c r="J4462" t="s">
        <v>34</v>
      </c>
      <c r="K4462">
        <v>5</v>
      </c>
      <c r="L4462">
        <v>110</v>
      </c>
      <c r="M4462">
        <v>0</v>
      </c>
      <c r="N4462">
        <v>550</v>
      </c>
      <c r="O4462">
        <v>210</v>
      </c>
      <c r="P4462" t="s">
        <v>28</v>
      </c>
      <c r="Q4462" t="s">
        <v>86</v>
      </c>
      <c r="R4462" t="s">
        <v>36</v>
      </c>
      <c r="S4462">
        <v>4</v>
      </c>
      <c r="T4462">
        <f>YEAR(tblOrders[[#This Row],[Order Date]])</f>
        <v>2025</v>
      </c>
      <c r="U4462" t="str">
        <f>TEXT(tblOrders[[#This Row],[Order Date]],"mmm-yyyy")</f>
        <v>Apr-2025</v>
      </c>
      <c r="V4462" s="4">
        <f>tblOrders[[#This Row],[Profit]]/tblOrders[[#This Row],[Sales Amount]]</f>
        <v>0.38181818181818183</v>
      </c>
      <c r="W4462" t="str">
        <f>VLOOKUP(tblOrders[[#This Row],[City]],CityRegion,2,0)</f>
        <v>South</v>
      </c>
      <c r="X4462" t="str">
        <f>VLOOKUP(tblOrders[[#This Row],[City]],lookups!A:C,3,0)</f>
        <v>Kerala</v>
      </c>
    </row>
    <row r="4463" spans="1:24" x14ac:dyDescent="0.25">
      <c r="A4463" t="s">
        <v>6621</v>
      </c>
      <c r="B4463" s="1">
        <v>45760</v>
      </c>
      <c r="C4463" t="s">
        <v>548</v>
      </c>
      <c r="D4463" t="s">
        <v>21</v>
      </c>
      <c r="E4463" t="s">
        <v>40</v>
      </c>
      <c r="F4463" t="s">
        <v>41</v>
      </c>
      <c r="G4463" t="s">
        <v>42</v>
      </c>
      <c r="H4463" t="s">
        <v>43</v>
      </c>
      <c r="I4463" t="s">
        <v>70</v>
      </c>
      <c r="J4463" t="s">
        <v>27</v>
      </c>
      <c r="K4463">
        <v>5</v>
      </c>
      <c r="L4463">
        <v>18</v>
      </c>
      <c r="M4463">
        <v>0.15</v>
      </c>
      <c r="N4463">
        <v>76.5</v>
      </c>
      <c r="O4463">
        <v>31.5</v>
      </c>
      <c r="P4463" t="s">
        <v>28</v>
      </c>
      <c r="Q4463" t="s">
        <v>29</v>
      </c>
      <c r="R4463" t="s">
        <v>36</v>
      </c>
      <c r="S4463">
        <v>3.9</v>
      </c>
      <c r="T4463">
        <f>YEAR(tblOrders[[#This Row],[Order Date]])</f>
        <v>2025</v>
      </c>
      <c r="U4463" t="str">
        <f>TEXT(tblOrders[[#This Row],[Order Date]],"mmm-yyyy")</f>
        <v>Apr-2025</v>
      </c>
      <c r="V4463" s="4">
        <f>tblOrders[[#This Row],[Profit]]/tblOrders[[#This Row],[Sales Amount]]</f>
        <v>0.41176470588235292</v>
      </c>
      <c r="W4463" t="str">
        <f>VLOOKUP(tblOrders[[#This Row],[City]],CityRegion,2,0)</f>
        <v>South</v>
      </c>
      <c r="X4463" t="str">
        <f>VLOOKUP(tblOrders[[#This Row],[City]],lookups!A:C,3,0)</f>
        <v>Telengana</v>
      </c>
    </row>
    <row r="4464" spans="1:24" x14ac:dyDescent="0.25">
      <c r="A4464" t="s">
        <v>6622</v>
      </c>
      <c r="B4464" s="1">
        <v>45905</v>
      </c>
      <c r="C4464" t="s">
        <v>4756</v>
      </c>
      <c r="D4464" t="s">
        <v>21</v>
      </c>
      <c r="E4464" t="s">
        <v>108</v>
      </c>
      <c r="F4464" t="s">
        <v>109</v>
      </c>
      <c r="G4464" t="s">
        <v>62</v>
      </c>
      <c r="H4464" t="s">
        <v>110</v>
      </c>
      <c r="I4464" t="s">
        <v>52</v>
      </c>
      <c r="J4464" t="s">
        <v>45</v>
      </c>
      <c r="K4464">
        <v>3</v>
      </c>
      <c r="L4464">
        <v>110</v>
      </c>
      <c r="M4464">
        <v>0.05</v>
      </c>
      <c r="N4464">
        <v>313.5</v>
      </c>
      <c r="O4464">
        <v>109.5</v>
      </c>
      <c r="P4464" t="s">
        <v>28</v>
      </c>
      <c r="Q4464" t="s">
        <v>46</v>
      </c>
      <c r="R4464" t="s">
        <v>36</v>
      </c>
      <c r="S4464">
        <v>4.3</v>
      </c>
      <c r="T4464">
        <f>YEAR(tblOrders[[#This Row],[Order Date]])</f>
        <v>2025</v>
      </c>
      <c r="U4464" t="str">
        <f>TEXT(tblOrders[[#This Row],[Order Date]],"mmm-yyyy")</f>
        <v>Sep-2025</v>
      </c>
      <c r="V4464" s="4">
        <f>tblOrders[[#This Row],[Profit]]/tblOrders[[#This Row],[Sales Amount]]</f>
        <v>0.34928229665071769</v>
      </c>
      <c r="W4464" t="str">
        <f>VLOOKUP(tblOrders[[#This Row],[City]],CityRegion,2,0)</f>
        <v>South</v>
      </c>
      <c r="X4464" t="str">
        <f>VLOOKUP(tblOrders[[#This Row],[City]],lookups!A:C,3,0)</f>
        <v>Kerala</v>
      </c>
    </row>
    <row r="4465" spans="1:24" x14ac:dyDescent="0.25">
      <c r="A4465" t="s">
        <v>6623</v>
      </c>
      <c r="B4465" s="1">
        <v>45999</v>
      </c>
      <c r="C4465" t="s">
        <v>4206</v>
      </c>
      <c r="D4465" t="s">
        <v>39</v>
      </c>
      <c r="E4465" t="s">
        <v>101</v>
      </c>
      <c r="F4465" t="s">
        <v>102</v>
      </c>
      <c r="G4465" t="s">
        <v>24</v>
      </c>
      <c r="H4465" t="s">
        <v>103</v>
      </c>
      <c r="I4465" t="s">
        <v>57</v>
      </c>
      <c r="J4465" t="s">
        <v>34</v>
      </c>
      <c r="K4465">
        <v>2</v>
      </c>
      <c r="L4465">
        <v>120</v>
      </c>
      <c r="M4465">
        <v>0</v>
      </c>
      <c r="N4465">
        <v>240</v>
      </c>
      <c r="O4465">
        <v>84</v>
      </c>
      <c r="P4465" t="s">
        <v>28</v>
      </c>
      <c r="Q4465" t="s">
        <v>29</v>
      </c>
      <c r="R4465" t="s">
        <v>30</v>
      </c>
      <c r="S4465">
        <v>3.4</v>
      </c>
      <c r="T4465">
        <f>YEAR(tblOrders[[#This Row],[Order Date]])</f>
        <v>2025</v>
      </c>
      <c r="U4465" t="str">
        <f>TEXT(tblOrders[[#This Row],[Order Date]],"mmm-yyyy")</f>
        <v>Dec-2025</v>
      </c>
      <c r="V4465" s="4">
        <f>tblOrders[[#This Row],[Profit]]/tblOrders[[#This Row],[Sales Amount]]</f>
        <v>0.35</v>
      </c>
      <c r="W4465" t="str">
        <f>VLOOKUP(tblOrders[[#This Row],[City]],CityRegion,2,0)</f>
        <v>South</v>
      </c>
      <c r="X4465" t="str">
        <f>VLOOKUP(tblOrders[[#This Row],[City]],lookups!A:C,3,0)</f>
        <v>Kerala</v>
      </c>
    </row>
    <row r="4466" spans="1:24" x14ac:dyDescent="0.25">
      <c r="A4466" t="s">
        <v>6624</v>
      </c>
      <c r="B4466" s="1">
        <v>45972</v>
      </c>
      <c r="C4466" t="s">
        <v>3519</v>
      </c>
      <c r="D4466" t="s">
        <v>39</v>
      </c>
      <c r="E4466" t="s">
        <v>79</v>
      </c>
      <c r="F4466" t="s">
        <v>80</v>
      </c>
      <c r="G4466" t="s">
        <v>68</v>
      </c>
      <c r="H4466" t="s">
        <v>81</v>
      </c>
      <c r="I4466" t="s">
        <v>44</v>
      </c>
      <c r="J4466" t="s">
        <v>34</v>
      </c>
      <c r="K4466">
        <v>1</v>
      </c>
      <c r="L4466">
        <v>799</v>
      </c>
      <c r="M4466">
        <v>0.05</v>
      </c>
      <c r="N4466">
        <v>759.05</v>
      </c>
      <c r="O4466">
        <v>139.05000000000001</v>
      </c>
      <c r="P4466" t="s">
        <v>28</v>
      </c>
      <c r="Q4466" t="s">
        <v>91</v>
      </c>
      <c r="R4466" t="s">
        <v>30</v>
      </c>
      <c r="S4466">
        <v>3.2</v>
      </c>
      <c r="T4466">
        <f>YEAR(tblOrders[[#This Row],[Order Date]])</f>
        <v>2025</v>
      </c>
      <c r="U4466" t="str">
        <f>TEXT(tblOrders[[#This Row],[Order Date]],"mmm-yyyy")</f>
        <v>Nov-2025</v>
      </c>
      <c r="V4466" s="4">
        <f>tblOrders[[#This Row],[Profit]]/tblOrders[[#This Row],[Sales Amount]]</f>
        <v>0.18318951320729862</v>
      </c>
      <c r="W4466" t="str">
        <f>VLOOKUP(tblOrders[[#This Row],[City]],CityRegion,2,0)</f>
        <v>South</v>
      </c>
      <c r="X4466" t="str">
        <f>VLOOKUP(tblOrders[[#This Row],[City]],lookups!A:C,3,0)</f>
        <v>Kerala</v>
      </c>
    </row>
    <row r="4467" spans="1:24" x14ac:dyDescent="0.25">
      <c r="A4467" t="s">
        <v>6625</v>
      </c>
      <c r="B4467" s="1">
        <v>45707</v>
      </c>
      <c r="C4467" t="s">
        <v>1525</v>
      </c>
      <c r="D4467" t="s">
        <v>39</v>
      </c>
      <c r="E4467" t="s">
        <v>22</v>
      </c>
      <c r="F4467" t="s">
        <v>23</v>
      </c>
      <c r="G4467" t="s">
        <v>24</v>
      </c>
      <c r="H4467" t="s">
        <v>25</v>
      </c>
      <c r="I4467" t="s">
        <v>44</v>
      </c>
      <c r="J4467" t="s">
        <v>27</v>
      </c>
      <c r="K4467">
        <v>3</v>
      </c>
      <c r="L4467">
        <v>190</v>
      </c>
      <c r="M4467">
        <v>0.15</v>
      </c>
      <c r="N4467">
        <v>484.5</v>
      </c>
      <c r="O4467">
        <v>109.5</v>
      </c>
      <c r="P4467" t="s">
        <v>111</v>
      </c>
      <c r="Q4467" t="s">
        <v>35</v>
      </c>
      <c r="R4467" t="s">
        <v>36</v>
      </c>
      <c r="S4467">
        <v>3.2</v>
      </c>
      <c r="T4467">
        <f>YEAR(tblOrders[[#This Row],[Order Date]])</f>
        <v>2025</v>
      </c>
      <c r="U4467" t="str">
        <f>TEXT(tblOrders[[#This Row],[Order Date]],"mmm-yyyy")</f>
        <v>Feb-2025</v>
      </c>
      <c r="V4467" s="4">
        <f>tblOrders[[#This Row],[Profit]]/tblOrders[[#This Row],[Sales Amount]]</f>
        <v>0.2260061919504644</v>
      </c>
      <c r="W4467" t="str">
        <f>VLOOKUP(tblOrders[[#This Row],[City]],CityRegion,2,0)</f>
        <v>South</v>
      </c>
      <c r="X4467" t="str">
        <f>VLOOKUP(tblOrders[[#This Row],[City]],lookups!A:C,3,0)</f>
        <v>Kerala</v>
      </c>
    </row>
    <row r="4468" spans="1:24" x14ac:dyDescent="0.25">
      <c r="A4468" t="s">
        <v>6626</v>
      </c>
      <c r="B4468" s="1">
        <v>45995</v>
      </c>
      <c r="C4468" t="s">
        <v>1758</v>
      </c>
      <c r="D4468" t="s">
        <v>21</v>
      </c>
      <c r="E4468" t="s">
        <v>49</v>
      </c>
      <c r="F4468" t="s">
        <v>50</v>
      </c>
      <c r="G4468" t="s">
        <v>24</v>
      </c>
      <c r="H4468" t="s">
        <v>51</v>
      </c>
      <c r="I4468" t="s">
        <v>57</v>
      </c>
      <c r="J4468" t="s">
        <v>45</v>
      </c>
      <c r="K4468">
        <v>4</v>
      </c>
      <c r="L4468">
        <v>85</v>
      </c>
      <c r="M4468">
        <v>0.2</v>
      </c>
      <c r="N4468">
        <v>272</v>
      </c>
      <c r="O4468">
        <v>64</v>
      </c>
      <c r="P4468" t="s">
        <v>148</v>
      </c>
      <c r="Q4468" t="s">
        <v>35</v>
      </c>
      <c r="R4468" t="s">
        <v>30</v>
      </c>
      <c r="S4468">
        <v>3.3</v>
      </c>
      <c r="T4468">
        <f>YEAR(tblOrders[[#This Row],[Order Date]])</f>
        <v>2025</v>
      </c>
      <c r="U4468" t="str">
        <f>TEXT(tblOrders[[#This Row],[Order Date]],"mmm-yyyy")</f>
        <v>Dec-2025</v>
      </c>
      <c r="V4468" s="4">
        <f>tblOrders[[#This Row],[Profit]]/tblOrders[[#This Row],[Sales Amount]]</f>
        <v>0.23529411764705882</v>
      </c>
      <c r="W4468" t="str">
        <f>VLOOKUP(tblOrders[[#This Row],[City]],CityRegion,2,0)</f>
        <v>South</v>
      </c>
      <c r="X4468" t="str">
        <f>VLOOKUP(tblOrders[[#This Row],[City]],lookups!A:C,3,0)</f>
        <v>Kerala</v>
      </c>
    </row>
    <row r="4469" spans="1:24" x14ac:dyDescent="0.25">
      <c r="A4469" t="s">
        <v>6627</v>
      </c>
      <c r="B4469" s="1">
        <v>45921</v>
      </c>
      <c r="C4469" t="s">
        <v>5336</v>
      </c>
      <c r="D4469" t="s">
        <v>39</v>
      </c>
      <c r="E4469" t="s">
        <v>108</v>
      </c>
      <c r="F4469" t="s">
        <v>109</v>
      </c>
      <c r="G4469" t="s">
        <v>62</v>
      </c>
      <c r="H4469" t="s">
        <v>110</v>
      </c>
      <c r="I4469" t="s">
        <v>52</v>
      </c>
      <c r="J4469" t="s">
        <v>45</v>
      </c>
      <c r="K4469">
        <v>1</v>
      </c>
      <c r="L4469">
        <v>110</v>
      </c>
      <c r="M4469">
        <v>0.1</v>
      </c>
      <c r="N4469">
        <v>99</v>
      </c>
      <c r="O4469">
        <v>31</v>
      </c>
      <c r="P4469" t="s">
        <v>28</v>
      </c>
      <c r="Q4469" t="s">
        <v>86</v>
      </c>
      <c r="R4469" t="s">
        <v>123</v>
      </c>
      <c r="S4469">
        <v>4.9000000000000004</v>
      </c>
      <c r="T4469">
        <f>YEAR(tblOrders[[#This Row],[Order Date]])</f>
        <v>2025</v>
      </c>
      <c r="U4469" t="str">
        <f>TEXT(tblOrders[[#This Row],[Order Date]],"mmm-yyyy")</f>
        <v>Sep-2025</v>
      </c>
      <c r="V4469" s="4">
        <f>tblOrders[[#This Row],[Profit]]/tblOrders[[#This Row],[Sales Amount]]</f>
        <v>0.31313131313131315</v>
      </c>
      <c r="W4469" t="str">
        <f>VLOOKUP(tblOrders[[#This Row],[City]],CityRegion,2,0)</f>
        <v>South</v>
      </c>
      <c r="X4469" t="str">
        <f>VLOOKUP(tblOrders[[#This Row],[City]],lookups!A:C,3,0)</f>
        <v>Kerala</v>
      </c>
    </row>
    <row r="4470" spans="1:24" x14ac:dyDescent="0.25">
      <c r="A4470" t="s">
        <v>6628</v>
      </c>
      <c r="B4470" s="1">
        <v>45722</v>
      </c>
      <c r="C4470" t="s">
        <v>670</v>
      </c>
      <c r="D4470" t="s">
        <v>21</v>
      </c>
      <c r="E4470" t="s">
        <v>73</v>
      </c>
      <c r="F4470" t="s">
        <v>74</v>
      </c>
      <c r="G4470" t="s">
        <v>68</v>
      </c>
      <c r="H4470" t="s">
        <v>75</v>
      </c>
      <c r="I4470" t="s">
        <v>44</v>
      </c>
      <c r="J4470" t="s">
        <v>45</v>
      </c>
      <c r="K4470">
        <v>5</v>
      </c>
      <c r="L4470">
        <v>65</v>
      </c>
      <c r="M4470">
        <v>0.15</v>
      </c>
      <c r="N4470">
        <v>276.25</v>
      </c>
      <c r="O4470">
        <v>86.25</v>
      </c>
      <c r="P4470" t="s">
        <v>85</v>
      </c>
      <c r="Q4470" t="s">
        <v>46</v>
      </c>
      <c r="R4470" t="s">
        <v>36</v>
      </c>
      <c r="S4470">
        <v>3.6</v>
      </c>
      <c r="T4470">
        <f>YEAR(tblOrders[[#This Row],[Order Date]])</f>
        <v>2025</v>
      </c>
      <c r="U4470" t="str">
        <f>TEXT(tblOrders[[#This Row],[Order Date]],"mmm-yyyy")</f>
        <v>Mar-2025</v>
      </c>
      <c r="V4470" s="4">
        <f>tblOrders[[#This Row],[Profit]]/tblOrders[[#This Row],[Sales Amount]]</f>
        <v>0.31221719457013575</v>
      </c>
      <c r="W4470" t="str">
        <f>VLOOKUP(tblOrders[[#This Row],[City]],CityRegion,2,0)</f>
        <v>South</v>
      </c>
      <c r="X4470" t="str">
        <f>VLOOKUP(tblOrders[[#This Row],[City]],lookups!A:C,3,0)</f>
        <v>Kerala</v>
      </c>
    </row>
    <row r="4471" spans="1:24" x14ac:dyDescent="0.25">
      <c r="A4471" t="s">
        <v>6629</v>
      </c>
      <c r="B4471" s="1">
        <v>46005</v>
      </c>
      <c r="C4471" t="s">
        <v>6630</v>
      </c>
      <c r="D4471" t="s">
        <v>39</v>
      </c>
      <c r="E4471" t="s">
        <v>49</v>
      </c>
      <c r="F4471" t="s">
        <v>50</v>
      </c>
      <c r="G4471" t="s">
        <v>24</v>
      </c>
      <c r="H4471" t="s">
        <v>51</v>
      </c>
      <c r="I4471" t="s">
        <v>130</v>
      </c>
      <c r="J4471" t="s">
        <v>27</v>
      </c>
      <c r="K4471">
        <v>5</v>
      </c>
      <c r="L4471">
        <v>85</v>
      </c>
      <c r="M4471">
        <v>0</v>
      </c>
      <c r="N4471">
        <v>425</v>
      </c>
      <c r="O4471">
        <v>165</v>
      </c>
      <c r="P4471" t="s">
        <v>28</v>
      </c>
      <c r="Q4471" t="s">
        <v>91</v>
      </c>
      <c r="R4471" t="s">
        <v>123</v>
      </c>
      <c r="S4471">
        <v>4.5</v>
      </c>
      <c r="T4471">
        <f>YEAR(tblOrders[[#This Row],[Order Date]])</f>
        <v>2025</v>
      </c>
      <c r="U4471" t="str">
        <f>TEXT(tblOrders[[#This Row],[Order Date]],"mmm-yyyy")</f>
        <v>Dec-2025</v>
      </c>
      <c r="V4471" s="4">
        <f>tblOrders[[#This Row],[Profit]]/tblOrders[[#This Row],[Sales Amount]]</f>
        <v>0.38823529411764707</v>
      </c>
      <c r="W4471" t="str">
        <f>VLOOKUP(tblOrders[[#This Row],[City]],CityRegion,2,0)</f>
        <v>West</v>
      </c>
      <c r="X4471" t="str">
        <f>VLOOKUP(tblOrders[[#This Row],[City]],lookups!A:C,3,0)</f>
        <v>Maharashtra</v>
      </c>
    </row>
    <row r="4472" spans="1:24" x14ac:dyDescent="0.25">
      <c r="A4472" t="s">
        <v>6631</v>
      </c>
      <c r="B4472" s="1">
        <v>45760</v>
      </c>
      <c r="C4472" t="s">
        <v>2658</v>
      </c>
      <c r="D4472" t="s">
        <v>21</v>
      </c>
      <c r="E4472" t="s">
        <v>94</v>
      </c>
      <c r="F4472" t="s">
        <v>95</v>
      </c>
      <c r="G4472" t="s">
        <v>68</v>
      </c>
      <c r="H4472" t="s">
        <v>96</v>
      </c>
      <c r="I4472" t="s">
        <v>130</v>
      </c>
      <c r="J4472" t="s">
        <v>27</v>
      </c>
      <c r="K4472">
        <v>4</v>
      </c>
      <c r="L4472">
        <v>89</v>
      </c>
      <c r="M4472">
        <v>0.1</v>
      </c>
      <c r="N4472">
        <v>320.39999999999998</v>
      </c>
      <c r="O4472">
        <v>100.4</v>
      </c>
      <c r="P4472" t="s">
        <v>28</v>
      </c>
      <c r="Q4472" t="s">
        <v>86</v>
      </c>
      <c r="R4472" t="s">
        <v>36</v>
      </c>
      <c r="S4472">
        <v>4.2</v>
      </c>
      <c r="T4472">
        <f>YEAR(tblOrders[[#This Row],[Order Date]])</f>
        <v>2025</v>
      </c>
      <c r="U4472" t="str">
        <f>TEXT(tblOrders[[#This Row],[Order Date]],"mmm-yyyy")</f>
        <v>Apr-2025</v>
      </c>
      <c r="V4472" s="4">
        <f>tblOrders[[#This Row],[Profit]]/tblOrders[[#This Row],[Sales Amount]]</f>
        <v>0.31335830212234711</v>
      </c>
      <c r="W4472" t="str">
        <f>VLOOKUP(tblOrders[[#This Row],[City]],CityRegion,2,0)</f>
        <v>West</v>
      </c>
      <c r="X4472" t="str">
        <f>VLOOKUP(tblOrders[[#This Row],[City]],lookups!A:C,3,0)</f>
        <v>Maharashtra</v>
      </c>
    </row>
    <row r="4473" spans="1:24" x14ac:dyDescent="0.25">
      <c r="A4473" t="s">
        <v>6632</v>
      </c>
      <c r="B4473" s="1">
        <v>45719</v>
      </c>
      <c r="C4473" t="s">
        <v>6633</v>
      </c>
      <c r="D4473" t="s">
        <v>21</v>
      </c>
      <c r="E4473" t="s">
        <v>101</v>
      </c>
      <c r="F4473" t="s">
        <v>102</v>
      </c>
      <c r="G4473" t="s">
        <v>24</v>
      </c>
      <c r="H4473" t="s">
        <v>103</v>
      </c>
      <c r="I4473" t="s">
        <v>76</v>
      </c>
      <c r="J4473" t="s">
        <v>45</v>
      </c>
      <c r="K4473">
        <v>5</v>
      </c>
      <c r="L4473">
        <v>120</v>
      </c>
      <c r="M4473">
        <v>0.1</v>
      </c>
      <c r="N4473">
        <v>540</v>
      </c>
      <c r="O4473">
        <v>150</v>
      </c>
      <c r="P4473" t="s">
        <v>28</v>
      </c>
      <c r="Q4473" t="s">
        <v>35</v>
      </c>
      <c r="R4473" t="s">
        <v>36</v>
      </c>
      <c r="S4473">
        <v>4.4000000000000004</v>
      </c>
      <c r="T4473">
        <f>YEAR(tblOrders[[#This Row],[Order Date]])</f>
        <v>2025</v>
      </c>
      <c r="U4473" t="str">
        <f>TEXT(tblOrders[[#This Row],[Order Date]],"mmm-yyyy")</f>
        <v>Mar-2025</v>
      </c>
      <c r="V4473" s="4">
        <f>tblOrders[[#This Row],[Profit]]/tblOrders[[#This Row],[Sales Amount]]</f>
        <v>0.27777777777777779</v>
      </c>
      <c r="W4473" t="str">
        <f>VLOOKUP(tblOrders[[#This Row],[City]],CityRegion,2,0)</f>
        <v>South</v>
      </c>
      <c r="X4473" t="str">
        <f>VLOOKUP(tblOrders[[#This Row],[City]],lookups!A:C,3,0)</f>
        <v>Kerala</v>
      </c>
    </row>
    <row r="4474" spans="1:24" x14ac:dyDescent="0.25">
      <c r="A4474" t="s">
        <v>6634</v>
      </c>
      <c r="B4474" s="1">
        <v>45674</v>
      </c>
      <c r="C4474" t="s">
        <v>867</v>
      </c>
      <c r="D4474" t="s">
        <v>39</v>
      </c>
      <c r="E4474" t="s">
        <v>60</v>
      </c>
      <c r="F4474" t="s">
        <v>61</v>
      </c>
      <c r="G4474" t="s">
        <v>62</v>
      </c>
      <c r="H4474" t="s">
        <v>63</v>
      </c>
      <c r="I4474" t="s">
        <v>44</v>
      </c>
      <c r="J4474" t="s">
        <v>34</v>
      </c>
      <c r="K4474">
        <v>5</v>
      </c>
      <c r="L4474">
        <v>45</v>
      </c>
      <c r="M4474">
        <v>0.15</v>
      </c>
      <c r="N4474">
        <v>191.25</v>
      </c>
      <c r="O4474">
        <v>61.25</v>
      </c>
      <c r="P4474" t="s">
        <v>28</v>
      </c>
      <c r="Q4474" t="s">
        <v>29</v>
      </c>
      <c r="R4474" t="s">
        <v>36</v>
      </c>
      <c r="S4474">
        <v>4.4000000000000004</v>
      </c>
      <c r="T4474">
        <f>YEAR(tblOrders[[#This Row],[Order Date]])</f>
        <v>2025</v>
      </c>
      <c r="U4474" t="str">
        <f>TEXT(tblOrders[[#This Row],[Order Date]],"mmm-yyyy")</f>
        <v>Jan-2025</v>
      </c>
      <c r="V4474" s="4">
        <f>tblOrders[[#This Row],[Profit]]/tblOrders[[#This Row],[Sales Amount]]</f>
        <v>0.3202614379084967</v>
      </c>
      <c r="W4474" t="str">
        <f>VLOOKUP(tblOrders[[#This Row],[City]],CityRegion,2,0)</f>
        <v>South</v>
      </c>
      <c r="X4474" t="str">
        <f>VLOOKUP(tblOrders[[#This Row],[City]],lookups!A:C,3,0)</f>
        <v>Kerala</v>
      </c>
    </row>
    <row r="4475" spans="1:24" x14ac:dyDescent="0.25">
      <c r="A4475" t="s">
        <v>6635</v>
      </c>
      <c r="B4475" s="1">
        <v>45757</v>
      </c>
      <c r="C4475" t="s">
        <v>2332</v>
      </c>
      <c r="D4475" t="s">
        <v>21</v>
      </c>
      <c r="E4475" t="s">
        <v>79</v>
      </c>
      <c r="F4475" t="s">
        <v>80</v>
      </c>
      <c r="G4475" t="s">
        <v>68</v>
      </c>
      <c r="H4475" t="s">
        <v>81</v>
      </c>
      <c r="I4475" t="s">
        <v>84</v>
      </c>
      <c r="J4475" t="s">
        <v>45</v>
      </c>
      <c r="K4475">
        <v>4</v>
      </c>
      <c r="L4475">
        <v>799</v>
      </c>
      <c r="M4475">
        <v>0.15</v>
      </c>
      <c r="N4475">
        <v>2716.6</v>
      </c>
      <c r="O4475">
        <v>236.6</v>
      </c>
      <c r="P4475" t="s">
        <v>28</v>
      </c>
      <c r="Q4475" t="s">
        <v>46</v>
      </c>
      <c r="R4475" t="s">
        <v>36</v>
      </c>
      <c r="S4475">
        <v>3</v>
      </c>
      <c r="T4475">
        <f>YEAR(tblOrders[[#This Row],[Order Date]])</f>
        <v>2025</v>
      </c>
      <c r="U4475" t="str">
        <f>TEXT(tblOrders[[#This Row],[Order Date]],"mmm-yyyy")</f>
        <v>Apr-2025</v>
      </c>
      <c r="V4475" s="4">
        <f>tblOrders[[#This Row],[Profit]]/tblOrders[[#This Row],[Sales Amount]]</f>
        <v>8.7094161819921967E-2</v>
      </c>
      <c r="W4475" t="str">
        <f>VLOOKUP(tblOrders[[#This Row],[City]],CityRegion,2,0)</f>
        <v>West</v>
      </c>
      <c r="X4475" t="str">
        <f>VLOOKUP(tblOrders[[#This Row],[City]],lookups!A:C,3,0)</f>
        <v>Maharashtra</v>
      </c>
    </row>
    <row r="4476" spans="1:24" x14ac:dyDescent="0.25">
      <c r="A4476" t="s">
        <v>6636</v>
      </c>
      <c r="B4476" s="1">
        <v>46014</v>
      </c>
      <c r="C4476" t="s">
        <v>141</v>
      </c>
      <c r="D4476" t="s">
        <v>21</v>
      </c>
      <c r="E4476" t="s">
        <v>49</v>
      </c>
      <c r="F4476" t="s">
        <v>50</v>
      </c>
      <c r="G4476" t="s">
        <v>24</v>
      </c>
      <c r="H4476" t="s">
        <v>51</v>
      </c>
      <c r="I4476" t="s">
        <v>130</v>
      </c>
      <c r="J4476" t="s">
        <v>45</v>
      </c>
      <c r="K4476">
        <v>1</v>
      </c>
      <c r="L4476">
        <v>85</v>
      </c>
      <c r="M4476">
        <v>0.1</v>
      </c>
      <c r="N4476">
        <v>76.5</v>
      </c>
      <c r="O4476">
        <v>24.5</v>
      </c>
      <c r="P4476" t="s">
        <v>28</v>
      </c>
      <c r="Q4476" t="s">
        <v>46</v>
      </c>
      <c r="R4476" t="s">
        <v>30</v>
      </c>
      <c r="S4476">
        <v>3.6</v>
      </c>
      <c r="T4476">
        <f>YEAR(tblOrders[[#This Row],[Order Date]])</f>
        <v>2025</v>
      </c>
      <c r="U4476" t="str">
        <f>TEXT(tblOrders[[#This Row],[Order Date]],"mmm-yyyy")</f>
        <v>Dec-2025</v>
      </c>
      <c r="V4476" s="4">
        <f>tblOrders[[#This Row],[Profit]]/tblOrders[[#This Row],[Sales Amount]]</f>
        <v>0.3202614379084967</v>
      </c>
      <c r="W4476" t="str">
        <f>VLOOKUP(tblOrders[[#This Row],[City]],CityRegion,2,0)</f>
        <v>West</v>
      </c>
      <c r="X4476" t="str">
        <f>VLOOKUP(tblOrders[[#This Row],[City]],lookups!A:C,3,0)</f>
        <v>Maharashtra</v>
      </c>
    </row>
    <row r="4477" spans="1:24" x14ac:dyDescent="0.25">
      <c r="A4477" t="s">
        <v>6637</v>
      </c>
      <c r="B4477" s="1">
        <v>45672</v>
      </c>
      <c r="C4477" t="s">
        <v>985</v>
      </c>
      <c r="D4477" t="s">
        <v>39</v>
      </c>
      <c r="E4477" t="s">
        <v>94</v>
      </c>
      <c r="F4477" t="s">
        <v>95</v>
      </c>
      <c r="G4477" t="s">
        <v>68</v>
      </c>
      <c r="H4477" t="s">
        <v>96</v>
      </c>
      <c r="I4477" t="s">
        <v>139</v>
      </c>
      <c r="J4477" t="s">
        <v>27</v>
      </c>
      <c r="K4477">
        <v>1</v>
      </c>
      <c r="L4477">
        <v>89</v>
      </c>
      <c r="M4477">
        <v>0.1</v>
      </c>
      <c r="N4477">
        <v>80.099999999999994</v>
      </c>
      <c r="O4477">
        <v>25.1</v>
      </c>
      <c r="P4477" t="s">
        <v>28</v>
      </c>
      <c r="Q4477" t="s">
        <v>35</v>
      </c>
      <c r="R4477" t="s">
        <v>123</v>
      </c>
      <c r="S4477">
        <v>3.3</v>
      </c>
      <c r="T4477">
        <f>YEAR(tblOrders[[#This Row],[Order Date]])</f>
        <v>2025</v>
      </c>
      <c r="U4477" t="str">
        <f>TEXT(tblOrders[[#This Row],[Order Date]],"mmm-yyyy")</f>
        <v>Jan-2025</v>
      </c>
      <c r="V4477" s="4">
        <f>tblOrders[[#This Row],[Profit]]/tblOrders[[#This Row],[Sales Amount]]</f>
        <v>0.31335830212234711</v>
      </c>
      <c r="W4477" t="str">
        <f>VLOOKUP(tblOrders[[#This Row],[City]],CityRegion,2,0)</f>
        <v>South</v>
      </c>
      <c r="X4477" t="str">
        <f>VLOOKUP(tblOrders[[#This Row],[City]],lookups!A:C,3,0)</f>
        <v>Tamil Nadu</v>
      </c>
    </row>
    <row r="4478" spans="1:24" x14ac:dyDescent="0.25">
      <c r="A4478" t="s">
        <v>6638</v>
      </c>
      <c r="B4478" s="1">
        <v>45789</v>
      </c>
      <c r="C4478" t="s">
        <v>6639</v>
      </c>
      <c r="D4478" t="s">
        <v>39</v>
      </c>
      <c r="E4478" t="s">
        <v>66</v>
      </c>
      <c r="F4478" t="s">
        <v>67</v>
      </c>
      <c r="G4478" t="s">
        <v>68</v>
      </c>
      <c r="H4478" t="s">
        <v>69</v>
      </c>
      <c r="I4478" t="s">
        <v>76</v>
      </c>
      <c r="J4478" t="s">
        <v>27</v>
      </c>
      <c r="K4478">
        <v>1</v>
      </c>
      <c r="L4478">
        <v>149</v>
      </c>
      <c r="M4478">
        <v>0.1</v>
      </c>
      <c r="N4478">
        <v>134.1</v>
      </c>
      <c r="O4478">
        <v>39.1</v>
      </c>
      <c r="P4478" t="s">
        <v>28</v>
      </c>
      <c r="Q4478" t="s">
        <v>29</v>
      </c>
      <c r="R4478" t="s">
        <v>36</v>
      </c>
      <c r="S4478">
        <v>4.8</v>
      </c>
      <c r="T4478">
        <f>YEAR(tblOrders[[#This Row],[Order Date]])</f>
        <v>2025</v>
      </c>
      <c r="U4478" t="str">
        <f>TEXT(tblOrders[[#This Row],[Order Date]],"mmm-yyyy")</f>
        <v>May-2025</v>
      </c>
      <c r="V4478" s="4">
        <f>tblOrders[[#This Row],[Profit]]/tblOrders[[#This Row],[Sales Amount]]</f>
        <v>0.29157345264727819</v>
      </c>
      <c r="W4478" t="str">
        <f>VLOOKUP(tblOrders[[#This Row],[City]],CityRegion,2,0)</f>
        <v>South</v>
      </c>
      <c r="X4478" t="str">
        <f>VLOOKUP(tblOrders[[#This Row],[City]],lookups!A:C,3,0)</f>
        <v>Kerala</v>
      </c>
    </row>
    <row r="4479" spans="1:24" x14ac:dyDescent="0.25">
      <c r="A4479" t="s">
        <v>6640</v>
      </c>
      <c r="B4479" s="1">
        <v>45771</v>
      </c>
      <c r="C4479" t="s">
        <v>812</v>
      </c>
      <c r="D4479" t="s">
        <v>21</v>
      </c>
      <c r="E4479" t="s">
        <v>108</v>
      </c>
      <c r="F4479" t="s">
        <v>109</v>
      </c>
      <c r="G4479" t="s">
        <v>62</v>
      </c>
      <c r="H4479" t="s">
        <v>110</v>
      </c>
      <c r="I4479" t="s">
        <v>139</v>
      </c>
      <c r="J4479" t="s">
        <v>34</v>
      </c>
      <c r="K4479">
        <v>1</v>
      </c>
      <c r="L4479">
        <v>110</v>
      </c>
      <c r="M4479">
        <v>0</v>
      </c>
      <c r="N4479">
        <v>110</v>
      </c>
      <c r="O4479">
        <v>42</v>
      </c>
      <c r="P4479" t="s">
        <v>111</v>
      </c>
      <c r="Q4479" t="s">
        <v>29</v>
      </c>
      <c r="R4479" t="s">
        <v>30</v>
      </c>
      <c r="S4479">
        <v>4.5999999999999996</v>
      </c>
      <c r="T4479">
        <f>YEAR(tblOrders[[#This Row],[Order Date]])</f>
        <v>2025</v>
      </c>
      <c r="U4479" t="str">
        <f>TEXT(tblOrders[[#This Row],[Order Date]],"mmm-yyyy")</f>
        <v>Apr-2025</v>
      </c>
      <c r="V4479" s="4">
        <f>tblOrders[[#This Row],[Profit]]/tblOrders[[#This Row],[Sales Amount]]</f>
        <v>0.38181818181818183</v>
      </c>
      <c r="W4479" t="str">
        <f>VLOOKUP(tblOrders[[#This Row],[City]],CityRegion,2,0)</f>
        <v>South</v>
      </c>
      <c r="X4479" t="str">
        <f>VLOOKUP(tblOrders[[#This Row],[City]],lookups!A:C,3,0)</f>
        <v>Tamil Nadu</v>
      </c>
    </row>
    <row r="4480" spans="1:24" x14ac:dyDescent="0.25">
      <c r="A4480" t="s">
        <v>6641</v>
      </c>
      <c r="B4480" s="1">
        <v>45935</v>
      </c>
      <c r="C4480" t="s">
        <v>4000</v>
      </c>
      <c r="D4480" t="s">
        <v>39</v>
      </c>
      <c r="E4480" t="s">
        <v>22</v>
      </c>
      <c r="F4480" t="s">
        <v>23</v>
      </c>
      <c r="G4480" t="s">
        <v>24</v>
      </c>
      <c r="H4480" t="s">
        <v>25</v>
      </c>
      <c r="I4480" t="s">
        <v>33</v>
      </c>
      <c r="J4480" t="s">
        <v>45</v>
      </c>
      <c r="K4480">
        <v>5</v>
      </c>
      <c r="L4480">
        <v>190</v>
      </c>
      <c r="M4480">
        <v>0</v>
      </c>
      <c r="N4480">
        <v>950</v>
      </c>
      <c r="O4480">
        <v>325</v>
      </c>
      <c r="P4480" t="s">
        <v>28</v>
      </c>
      <c r="Q4480" t="s">
        <v>46</v>
      </c>
      <c r="R4480" t="s">
        <v>36</v>
      </c>
      <c r="S4480">
        <v>3.1</v>
      </c>
      <c r="T4480">
        <f>YEAR(tblOrders[[#This Row],[Order Date]])</f>
        <v>2025</v>
      </c>
      <c r="U4480" t="str">
        <f>TEXT(tblOrders[[#This Row],[Order Date]],"mmm-yyyy")</f>
        <v>Oct-2025</v>
      </c>
      <c r="V4480" s="4">
        <f>tblOrders[[#This Row],[Profit]]/tblOrders[[#This Row],[Sales Amount]]</f>
        <v>0.34210526315789475</v>
      </c>
      <c r="W4480" t="str">
        <f>VLOOKUP(tblOrders[[#This Row],[City]],CityRegion,2,0)</f>
        <v>North</v>
      </c>
      <c r="X4480" t="str">
        <f>VLOOKUP(tblOrders[[#This Row],[City]],lookups!A:C,3,0)</f>
        <v>Delhi</v>
      </c>
    </row>
    <row r="4481" spans="1:24" x14ac:dyDescent="0.25">
      <c r="A4481" t="s">
        <v>6642</v>
      </c>
      <c r="B4481" s="1">
        <v>45742</v>
      </c>
      <c r="C4481" t="s">
        <v>3098</v>
      </c>
      <c r="D4481" t="s">
        <v>39</v>
      </c>
      <c r="E4481" t="s">
        <v>101</v>
      </c>
      <c r="F4481" t="s">
        <v>102</v>
      </c>
      <c r="G4481" t="s">
        <v>24</v>
      </c>
      <c r="H4481" t="s">
        <v>103</v>
      </c>
      <c r="I4481" t="s">
        <v>70</v>
      </c>
      <c r="J4481" t="s">
        <v>45</v>
      </c>
      <c r="K4481">
        <v>3</v>
      </c>
      <c r="L4481">
        <v>120</v>
      </c>
      <c r="M4481">
        <v>0</v>
      </c>
      <c r="N4481">
        <v>360</v>
      </c>
      <c r="O4481">
        <v>126</v>
      </c>
      <c r="P4481" t="s">
        <v>111</v>
      </c>
      <c r="Q4481" t="s">
        <v>86</v>
      </c>
      <c r="R4481" t="s">
        <v>36</v>
      </c>
      <c r="S4481">
        <v>3.7</v>
      </c>
      <c r="T4481">
        <f>YEAR(tblOrders[[#This Row],[Order Date]])</f>
        <v>2025</v>
      </c>
      <c r="U4481" t="str">
        <f>TEXT(tblOrders[[#This Row],[Order Date]],"mmm-yyyy")</f>
        <v>Mar-2025</v>
      </c>
      <c r="V4481" s="4">
        <f>tblOrders[[#This Row],[Profit]]/tblOrders[[#This Row],[Sales Amount]]</f>
        <v>0.35</v>
      </c>
      <c r="W4481" t="str">
        <f>VLOOKUP(tblOrders[[#This Row],[City]],CityRegion,2,0)</f>
        <v>South</v>
      </c>
      <c r="X4481" t="str">
        <f>VLOOKUP(tblOrders[[#This Row],[City]],lookups!A:C,3,0)</f>
        <v>Telengana</v>
      </c>
    </row>
    <row r="4482" spans="1:24" x14ac:dyDescent="0.25">
      <c r="A4482" t="s">
        <v>6643</v>
      </c>
      <c r="B4482" s="1">
        <v>45664</v>
      </c>
      <c r="C4482" t="s">
        <v>6644</v>
      </c>
      <c r="D4482" t="s">
        <v>21</v>
      </c>
      <c r="E4482" t="s">
        <v>114</v>
      </c>
      <c r="F4482" t="s">
        <v>115</v>
      </c>
      <c r="G4482" t="s">
        <v>42</v>
      </c>
      <c r="H4482" t="s">
        <v>116</v>
      </c>
      <c r="I4482" t="s">
        <v>57</v>
      </c>
      <c r="J4482" t="s">
        <v>34</v>
      </c>
      <c r="K4482">
        <v>3</v>
      </c>
      <c r="L4482">
        <v>12</v>
      </c>
      <c r="M4482">
        <v>0.05</v>
      </c>
      <c r="N4482">
        <v>34.200000000000003</v>
      </c>
      <c r="O4482">
        <v>16.2</v>
      </c>
      <c r="P4482" t="s">
        <v>148</v>
      </c>
      <c r="Q4482" t="s">
        <v>46</v>
      </c>
      <c r="R4482" t="s">
        <v>36</v>
      </c>
      <c r="S4482">
        <v>3.1</v>
      </c>
      <c r="T4482">
        <f>YEAR(tblOrders[[#This Row],[Order Date]])</f>
        <v>2025</v>
      </c>
      <c r="U4482" t="str">
        <f>TEXT(tblOrders[[#This Row],[Order Date]],"mmm-yyyy")</f>
        <v>Jan-2025</v>
      </c>
      <c r="V4482" s="4">
        <f>tblOrders[[#This Row],[Profit]]/tblOrders[[#This Row],[Sales Amount]]</f>
        <v>0.47368421052631571</v>
      </c>
      <c r="W4482" t="str">
        <f>VLOOKUP(tblOrders[[#This Row],[City]],CityRegion,2,0)</f>
        <v>South</v>
      </c>
      <c r="X4482" t="str">
        <f>VLOOKUP(tblOrders[[#This Row],[City]],lookups!A:C,3,0)</f>
        <v>Kerala</v>
      </c>
    </row>
    <row r="4483" spans="1:24" x14ac:dyDescent="0.25">
      <c r="A4483" t="s">
        <v>6645</v>
      </c>
      <c r="B4483" s="1">
        <v>45993</v>
      </c>
      <c r="C4483" t="s">
        <v>6462</v>
      </c>
      <c r="D4483" t="s">
        <v>21</v>
      </c>
      <c r="E4483" t="s">
        <v>55</v>
      </c>
      <c r="F4483" t="s">
        <v>56</v>
      </c>
      <c r="G4483" t="s">
        <v>24</v>
      </c>
      <c r="H4483" t="s">
        <v>51</v>
      </c>
      <c r="I4483" t="s">
        <v>57</v>
      </c>
      <c r="J4483" t="s">
        <v>45</v>
      </c>
      <c r="K4483">
        <v>1</v>
      </c>
      <c r="L4483">
        <v>42</v>
      </c>
      <c r="M4483">
        <v>0.2</v>
      </c>
      <c r="N4483">
        <v>33.6</v>
      </c>
      <c r="O4483">
        <v>9.6</v>
      </c>
      <c r="P4483" t="s">
        <v>28</v>
      </c>
      <c r="Q4483" t="s">
        <v>29</v>
      </c>
      <c r="R4483" t="s">
        <v>36</v>
      </c>
      <c r="S4483">
        <v>3.4</v>
      </c>
      <c r="T4483">
        <f>YEAR(tblOrders[[#This Row],[Order Date]])</f>
        <v>2025</v>
      </c>
      <c r="U4483" t="str">
        <f>TEXT(tblOrders[[#This Row],[Order Date]],"mmm-yyyy")</f>
        <v>Dec-2025</v>
      </c>
      <c r="V4483" s="4">
        <f>tblOrders[[#This Row],[Profit]]/tblOrders[[#This Row],[Sales Amount]]</f>
        <v>0.2857142857142857</v>
      </c>
      <c r="W4483" t="str">
        <f>VLOOKUP(tblOrders[[#This Row],[City]],CityRegion,2,0)</f>
        <v>South</v>
      </c>
      <c r="X4483" t="str">
        <f>VLOOKUP(tblOrders[[#This Row],[City]],lookups!A:C,3,0)</f>
        <v>Kerala</v>
      </c>
    </row>
    <row r="4484" spans="1:24" x14ac:dyDescent="0.25">
      <c r="A4484" t="s">
        <v>6646</v>
      </c>
      <c r="B4484" s="1">
        <v>45926</v>
      </c>
      <c r="C4484" t="s">
        <v>4532</v>
      </c>
      <c r="D4484" t="s">
        <v>39</v>
      </c>
      <c r="E4484" t="s">
        <v>101</v>
      </c>
      <c r="F4484" t="s">
        <v>102</v>
      </c>
      <c r="G4484" t="s">
        <v>24</v>
      </c>
      <c r="H4484" t="s">
        <v>103</v>
      </c>
      <c r="I4484" t="s">
        <v>76</v>
      </c>
      <c r="J4484" t="s">
        <v>34</v>
      </c>
      <c r="K4484">
        <v>2</v>
      </c>
      <c r="L4484">
        <v>120</v>
      </c>
      <c r="M4484">
        <v>0.15</v>
      </c>
      <c r="N4484">
        <v>204</v>
      </c>
      <c r="O4484">
        <v>48</v>
      </c>
      <c r="P4484" t="s">
        <v>28</v>
      </c>
      <c r="Q4484" t="s">
        <v>29</v>
      </c>
      <c r="R4484" t="s">
        <v>30</v>
      </c>
      <c r="S4484">
        <v>2.8</v>
      </c>
      <c r="T4484">
        <f>YEAR(tblOrders[[#This Row],[Order Date]])</f>
        <v>2025</v>
      </c>
      <c r="U4484" t="str">
        <f>TEXT(tblOrders[[#This Row],[Order Date]],"mmm-yyyy")</f>
        <v>Sep-2025</v>
      </c>
      <c r="V4484" s="4">
        <f>tblOrders[[#This Row],[Profit]]/tblOrders[[#This Row],[Sales Amount]]</f>
        <v>0.23529411764705882</v>
      </c>
      <c r="W4484" t="str">
        <f>VLOOKUP(tblOrders[[#This Row],[City]],CityRegion,2,0)</f>
        <v>South</v>
      </c>
      <c r="X4484" t="str">
        <f>VLOOKUP(tblOrders[[#This Row],[City]],lookups!A:C,3,0)</f>
        <v>Kerala</v>
      </c>
    </row>
    <row r="4485" spans="1:24" x14ac:dyDescent="0.25">
      <c r="A4485" t="s">
        <v>6647</v>
      </c>
      <c r="B4485" s="1">
        <v>45740</v>
      </c>
      <c r="C4485" t="s">
        <v>4064</v>
      </c>
      <c r="D4485" t="s">
        <v>39</v>
      </c>
      <c r="E4485" t="s">
        <v>40</v>
      </c>
      <c r="F4485" t="s">
        <v>41</v>
      </c>
      <c r="G4485" t="s">
        <v>42</v>
      </c>
      <c r="H4485" t="s">
        <v>43</v>
      </c>
      <c r="I4485" t="s">
        <v>52</v>
      </c>
      <c r="J4485" t="s">
        <v>34</v>
      </c>
      <c r="K4485">
        <v>3</v>
      </c>
      <c r="L4485">
        <v>18</v>
      </c>
      <c r="M4485">
        <v>0.2</v>
      </c>
      <c r="N4485">
        <v>43.2</v>
      </c>
      <c r="O4485">
        <v>16.2</v>
      </c>
      <c r="P4485" t="s">
        <v>28</v>
      </c>
      <c r="Q4485" t="s">
        <v>29</v>
      </c>
      <c r="R4485" t="s">
        <v>36</v>
      </c>
      <c r="S4485">
        <v>4.8</v>
      </c>
      <c r="T4485">
        <f>YEAR(tblOrders[[#This Row],[Order Date]])</f>
        <v>2025</v>
      </c>
      <c r="U4485" t="str">
        <f>TEXT(tblOrders[[#This Row],[Order Date]],"mmm-yyyy")</f>
        <v>Mar-2025</v>
      </c>
      <c r="V4485" s="4">
        <f>tblOrders[[#This Row],[Profit]]/tblOrders[[#This Row],[Sales Amount]]</f>
        <v>0.37499999999999994</v>
      </c>
      <c r="W4485" t="str">
        <f>VLOOKUP(tblOrders[[#This Row],[City]],CityRegion,2,0)</f>
        <v>South</v>
      </c>
      <c r="X4485" t="str">
        <f>VLOOKUP(tblOrders[[#This Row],[City]],lookups!A:C,3,0)</f>
        <v>Kerala</v>
      </c>
    </row>
    <row r="4486" spans="1:24" x14ac:dyDescent="0.25">
      <c r="A4486" t="s">
        <v>6648</v>
      </c>
      <c r="B4486" s="1">
        <v>45754</v>
      </c>
      <c r="C4486" t="s">
        <v>1489</v>
      </c>
      <c r="D4486" t="s">
        <v>39</v>
      </c>
      <c r="E4486" t="s">
        <v>55</v>
      </c>
      <c r="F4486" t="s">
        <v>56</v>
      </c>
      <c r="G4486" t="s">
        <v>24</v>
      </c>
      <c r="H4486" t="s">
        <v>51</v>
      </c>
      <c r="I4486" t="s">
        <v>84</v>
      </c>
      <c r="J4486" t="s">
        <v>34</v>
      </c>
      <c r="K4486">
        <v>1</v>
      </c>
      <c r="L4486">
        <v>42</v>
      </c>
      <c r="M4486">
        <v>0.2</v>
      </c>
      <c r="N4486">
        <v>33.6</v>
      </c>
      <c r="O4486">
        <v>9.6</v>
      </c>
      <c r="P4486" t="s">
        <v>28</v>
      </c>
      <c r="Q4486" t="s">
        <v>91</v>
      </c>
      <c r="R4486" t="s">
        <v>30</v>
      </c>
      <c r="S4486">
        <v>4.7</v>
      </c>
      <c r="T4486">
        <f>YEAR(tblOrders[[#This Row],[Order Date]])</f>
        <v>2025</v>
      </c>
      <c r="U4486" t="str">
        <f>TEXT(tblOrders[[#This Row],[Order Date]],"mmm-yyyy")</f>
        <v>Apr-2025</v>
      </c>
      <c r="V4486" s="4">
        <f>tblOrders[[#This Row],[Profit]]/tblOrders[[#This Row],[Sales Amount]]</f>
        <v>0.2857142857142857</v>
      </c>
      <c r="W4486" t="str">
        <f>VLOOKUP(tblOrders[[#This Row],[City]],CityRegion,2,0)</f>
        <v>West</v>
      </c>
      <c r="X4486" t="str">
        <f>VLOOKUP(tblOrders[[#This Row],[City]],lookups!A:C,3,0)</f>
        <v>Maharashtra</v>
      </c>
    </row>
    <row r="4487" spans="1:24" x14ac:dyDescent="0.25">
      <c r="A4487" t="s">
        <v>6649</v>
      </c>
      <c r="B4487" s="1">
        <v>45987</v>
      </c>
      <c r="C4487" t="s">
        <v>6650</v>
      </c>
      <c r="D4487" t="s">
        <v>39</v>
      </c>
      <c r="E4487" t="s">
        <v>60</v>
      </c>
      <c r="F4487" t="s">
        <v>61</v>
      </c>
      <c r="G4487" t="s">
        <v>62</v>
      </c>
      <c r="H4487" t="s">
        <v>63</v>
      </c>
      <c r="I4487" t="s">
        <v>33</v>
      </c>
      <c r="J4487" t="s">
        <v>27</v>
      </c>
      <c r="K4487">
        <v>5</v>
      </c>
      <c r="L4487">
        <v>45</v>
      </c>
      <c r="M4487">
        <v>0.1</v>
      </c>
      <c r="N4487">
        <v>202.5</v>
      </c>
      <c r="O4487">
        <v>72.5</v>
      </c>
      <c r="P4487" t="s">
        <v>28</v>
      </c>
      <c r="Q4487" t="s">
        <v>35</v>
      </c>
      <c r="R4487" t="s">
        <v>123</v>
      </c>
      <c r="S4487">
        <v>4.2</v>
      </c>
      <c r="T4487">
        <f>YEAR(tblOrders[[#This Row],[Order Date]])</f>
        <v>2025</v>
      </c>
      <c r="U4487" t="str">
        <f>TEXT(tblOrders[[#This Row],[Order Date]],"mmm-yyyy")</f>
        <v>Nov-2025</v>
      </c>
      <c r="V4487" s="4">
        <f>tblOrders[[#This Row],[Profit]]/tblOrders[[#This Row],[Sales Amount]]</f>
        <v>0.35802469135802467</v>
      </c>
      <c r="W4487" t="str">
        <f>VLOOKUP(tblOrders[[#This Row],[City]],CityRegion,2,0)</f>
        <v>North</v>
      </c>
      <c r="X4487" t="str">
        <f>VLOOKUP(tblOrders[[#This Row],[City]],lookups!A:C,3,0)</f>
        <v>Delhi</v>
      </c>
    </row>
    <row r="4488" spans="1:24" x14ac:dyDescent="0.25">
      <c r="A4488" t="s">
        <v>6651</v>
      </c>
      <c r="B4488" s="1">
        <v>45904</v>
      </c>
      <c r="C4488" t="s">
        <v>6652</v>
      </c>
      <c r="D4488" t="s">
        <v>39</v>
      </c>
      <c r="E4488" t="s">
        <v>55</v>
      </c>
      <c r="F4488" t="s">
        <v>56</v>
      </c>
      <c r="G4488" t="s">
        <v>24</v>
      </c>
      <c r="H4488" t="s">
        <v>51</v>
      </c>
      <c r="I4488" t="s">
        <v>130</v>
      </c>
      <c r="J4488" t="s">
        <v>27</v>
      </c>
      <c r="K4488">
        <v>5</v>
      </c>
      <c r="L4488">
        <v>42</v>
      </c>
      <c r="M4488">
        <v>0.2</v>
      </c>
      <c r="N4488">
        <v>168</v>
      </c>
      <c r="O4488">
        <v>48</v>
      </c>
      <c r="P4488" t="s">
        <v>28</v>
      </c>
      <c r="Q4488" t="s">
        <v>86</v>
      </c>
      <c r="R4488" t="s">
        <v>36</v>
      </c>
      <c r="S4488">
        <v>3.7</v>
      </c>
      <c r="T4488">
        <f>YEAR(tblOrders[[#This Row],[Order Date]])</f>
        <v>2025</v>
      </c>
      <c r="U4488" t="str">
        <f>TEXT(tblOrders[[#This Row],[Order Date]],"mmm-yyyy")</f>
        <v>Sep-2025</v>
      </c>
      <c r="V4488" s="4">
        <f>tblOrders[[#This Row],[Profit]]/tblOrders[[#This Row],[Sales Amount]]</f>
        <v>0.2857142857142857</v>
      </c>
      <c r="W4488" t="str">
        <f>VLOOKUP(tblOrders[[#This Row],[City]],CityRegion,2,0)</f>
        <v>West</v>
      </c>
      <c r="X4488" t="str">
        <f>VLOOKUP(tblOrders[[#This Row],[City]],lookups!A:C,3,0)</f>
        <v>Maharashtra</v>
      </c>
    </row>
    <row r="4489" spans="1:24" x14ac:dyDescent="0.25">
      <c r="A4489" t="s">
        <v>6653</v>
      </c>
      <c r="B4489" s="1">
        <v>45764</v>
      </c>
      <c r="C4489" t="s">
        <v>1930</v>
      </c>
      <c r="D4489" t="s">
        <v>21</v>
      </c>
      <c r="E4489" t="s">
        <v>108</v>
      </c>
      <c r="F4489" t="s">
        <v>109</v>
      </c>
      <c r="G4489" t="s">
        <v>62</v>
      </c>
      <c r="H4489" t="s">
        <v>110</v>
      </c>
      <c r="I4489" t="s">
        <v>70</v>
      </c>
      <c r="J4489" t="s">
        <v>27</v>
      </c>
      <c r="K4489">
        <v>4</v>
      </c>
      <c r="L4489">
        <v>110</v>
      </c>
      <c r="M4489">
        <v>0.15</v>
      </c>
      <c r="N4489">
        <v>374</v>
      </c>
      <c r="O4489">
        <v>102</v>
      </c>
      <c r="P4489" t="s">
        <v>28</v>
      </c>
      <c r="Q4489" t="s">
        <v>29</v>
      </c>
      <c r="R4489" t="s">
        <v>30</v>
      </c>
      <c r="S4489">
        <v>3.2</v>
      </c>
      <c r="T4489">
        <f>YEAR(tblOrders[[#This Row],[Order Date]])</f>
        <v>2025</v>
      </c>
      <c r="U4489" t="str">
        <f>TEXT(tblOrders[[#This Row],[Order Date]],"mmm-yyyy")</f>
        <v>Apr-2025</v>
      </c>
      <c r="V4489" s="4">
        <f>tblOrders[[#This Row],[Profit]]/tblOrders[[#This Row],[Sales Amount]]</f>
        <v>0.27272727272727271</v>
      </c>
      <c r="W4489" t="str">
        <f>VLOOKUP(tblOrders[[#This Row],[City]],CityRegion,2,0)</f>
        <v>South</v>
      </c>
      <c r="X4489" t="str">
        <f>VLOOKUP(tblOrders[[#This Row],[City]],lookups!A:C,3,0)</f>
        <v>Telengana</v>
      </c>
    </row>
    <row r="4490" spans="1:24" x14ac:dyDescent="0.25">
      <c r="A4490" t="s">
        <v>6654</v>
      </c>
      <c r="B4490" s="1">
        <v>45670</v>
      </c>
      <c r="C4490" t="s">
        <v>6655</v>
      </c>
      <c r="D4490" t="s">
        <v>39</v>
      </c>
      <c r="E4490" t="s">
        <v>108</v>
      </c>
      <c r="F4490" t="s">
        <v>109</v>
      </c>
      <c r="G4490" t="s">
        <v>62</v>
      </c>
      <c r="H4490" t="s">
        <v>110</v>
      </c>
      <c r="I4490" t="s">
        <v>84</v>
      </c>
      <c r="J4490" t="s">
        <v>34</v>
      </c>
      <c r="K4490">
        <v>4</v>
      </c>
      <c r="L4490">
        <v>110</v>
      </c>
      <c r="M4490">
        <v>0.1</v>
      </c>
      <c r="N4490">
        <v>396</v>
      </c>
      <c r="O4490">
        <v>124</v>
      </c>
      <c r="P4490" t="s">
        <v>111</v>
      </c>
      <c r="Q4490" t="s">
        <v>46</v>
      </c>
      <c r="R4490" t="s">
        <v>30</v>
      </c>
      <c r="S4490">
        <v>3.7</v>
      </c>
      <c r="T4490">
        <f>YEAR(tblOrders[[#This Row],[Order Date]])</f>
        <v>2025</v>
      </c>
      <c r="U4490" t="str">
        <f>TEXT(tblOrders[[#This Row],[Order Date]],"mmm-yyyy")</f>
        <v>Jan-2025</v>
      </c>
      <c r="V4490" s="4">
        <f>tblOrders[[#This Row],[Profit]]/tblOrders[[#This Row],[Sales Amount]]</f>
        <v>0.31313131313131315</v>
      </c>
      <c r="W4490" t="str">
        <f>VLOOKUP(tblOrders[[#This Row],[City]],CityRegion,2,0)</f>
        <v>West</v>
      </c>
      <c r="X4490" t="str">
        <f>VLOOKUP(tblOrders[[#This Row],[City]],lookups!A:C,3,0)</f>
        <v>Maharashtra</v>
      </c>
    </row>
    <row r="4491" spans="1:24" x14ac:dyDescent="0.25">
      <c r="A4491" t="s">
        <v>6656</v>
      </c>
      <c r="B4491" s="1">
        <v>45932</v>
      </c>
      <c r="C4491" t="s">
        <v>5887</v>
      </c>
      <c r="D4491" t="s">
        <v>21</v>
      </c>
      <c r="E4491" t="s">
        <v>101</v>
      </c>
      <c r="F4491" t="s">
        <v>102</v>
      </c>
      <c r="G4491" t="s">
        <v>24</v>
      </c>
      <c r="H4491" t="s">
        <v>103</v>
      </c>
      <c r="I4491" t="s">
        <v>70</v>
      </c>
      <c r="J4491" t="s">
        <v>45</v>
      </c>
      <c r="K4491">
        <v>5</v>
      </c>
      <c r="L4491">
        <v>120</v>
      </c>
      <c r="M4491">
        <v>0</v>
      </c>
      <c r="N4491">
        <v>600</v>
      </c>
      <c r="O4491">
        <v>210</v>
      </c>
      <c r="P4491" t="s">
        <v>28</v>
      </c>
      <c r="Q4491" t="s">
        <v>86</v>
      </c>
      <c r="R4491" t="s">
        <v>36</v>
      </c>
      <c r="S4491">
        <v>2.6</v>
      </c>
      <c r="T4491">
        <f>YEAR(tblOrders[[#This Row],[Order Date]])</f>
        <v>2025</v>
      </c>
      <c r="U4491" t="str">
        <f>TEXT(tblOrders[[#This Row],[Order Date]],"mmm-yyyy")</f>
        <v>Oct-2025</v>
      </c>
      <c r="V4491" s="4">
        <f>tblOrders[[#This Row],[Profit]]/tblOrders[[#This Row],[Sales Amount]]</f>
        <v>0.35</v>
      </c>
      <c r="W4491" t="str">
        <f>VLOOKUP(tblOrders[[#This Row],[City]],CityRegion,2,0)</f>
        <v>South</v>
      </c>
      <c r="X4491" t="str">
        <f>VLOOKUP(tblOrders[[#This Row],[City]],lookups!A:C,3,0)</f>
        <v>Telengana</v>
      </c>
    </row>
    <row r="4492" spans="1:24" x14ac:dyDescent="0.25">
      <c r="A4492" t="s">
        <v>6657</v>
      </c>
      <c r="B4492" s="1">
        <v>45695</v>
      </c>
      <c r="C4492" t="s">
        <v>3074</v>
      </c>
      <c r="D4492" t="s">
        <v>39</v>
      </c>
      <c r="E4492" t="s">
        <v>108</v>
      </c>
      <c r="F4492" t="s">
        <v>109</v>
      </c>
      <c r="G4492" t="s">
        <v>62</v>
      </c>
      <c r="H4492" t="s">
        <v>110</v>
      </c>
      <c r="I4492" t="s">
        <v>130</v>
      </c>
      <c r="J4492" t="s">
        <v>45</v>
      </c>
      <c r="K4492">
        <v>5</v>
      </c>
      <c r="L4492">
        <v>110</v>
      </c>
      <c r="M4492">
        <v>0.05</v>
      </c>
      <c r="N4492">
        <v>522.5</v>
      </c>
      <c r="O4492">
        <v>182.5</v>
      </c>
      <c r="P4492" t="s">
        <v>111</v>
      </c>
      <c r="Q4492" t="s">
        <v>29</v>
      </c>
      <c r="R4492" t="s">
        <v>36</v>
      </c>
      <c r="S4492">
        <v>4</v>
      </c>
      <c r="T4492">
        <f>YEAR(tblOrders[[#This Row],[Order Date]])</f>
        <v>2025</v>
      </c>
      <c r="U4492" t="str">
        <f>TEXT(tblOrders[[#This Row],[Order Date]],"mmm-yyyy")</f>
        <v>Feb-2025</v>
      </c>
      <c r="V4492" s="4">
        <f>tblOrders[[#This Row],[Profit]]/tblOrders[[#This Row],[Sales Amount]]</f>
        <v>0.34928229665071769</v>
      </c>
      <c r="W4492" t="str">
        <f>VLOOKUP(tblOrders[[#This Row],[City]],CityRegion,2,0)</f>
        <v>West</v>
      </c>
      <c r="X4492" t="str">
        <f>VLOOKUP(tblOrders[[#This Row],[City]],lookups!A:C,3,0)</f>
        <v>Maharashtra</v>
      </c>
    </row>
    <row r="4493" spans="1:24" x14ac:dyDescent="0.25">
      <c r="A4493" t="s">
        <v>6658</v>
      </c>
      <c r="B4493" s="1">
        <v>45841</v>
      </c>
      <c r="C4493" t="s">
        <v>1542</v>
      </c>
      <c r="D4493" t="s">
        <v>21</v>
      </c>
      <c r="E4493" t="s">
        <v>49</v>
      </c>
      <c r="F4493" t="s">
        <v>50</v>
      </c>
      <c r="G4493" t="s">
        <v>24</v>
      </c>
      <c r="H4493" t="s">
        <v>51</v>
      </c>
      <c r="I4493" t="s">
        <v>26</v>
      </c>
      <c r="J4493" t="s">
        <v>27</v>
      </c>
      <c r="K4493">
        <v>4</v>
      </c>
      <c r="L4493">
        <v>85</v>
      </c>
      <c r="M4493">
        <v>0.1</v>
      </c>
      <c r="N4493">
        <v>306</v>
      </c>
      <c r="O4493">
        <v>98</v>
      </c>
      <c r="P4493" t="s">
        <v>85</v>
      </c>
      <c r="Q4493" t="s">
        <v>91</v>
      </c>
      <c r="R4493" t="s">
        <v>30</v>
      </c>
      <c r="S4493">
        <v>3.6</v>
      </c>
      <c r="T4493">
        <f>YEAR(tblOrders[[#This Row],[Order Date]])</f>
        <v>2025</v>
      </c>
      <c r="U4493" t="str">
        <f>TEXT(tblOrders[[#This Row],[Order Date]],"mmm-yyyy")</f>
        <v>Jul-2025</v>
      </c>
      <c r="V4493" s="4">
        <f>tblOrders[[#This Row],[Profit]]/tblOrders[[#This Row],[Sales Amount]]</f>
        <v>0.3202614379084967</v>
      </c>
      <c r="W4493" t="str">
        <f>VLOOKUP(tblOrders[[#This Row],[City]],CityRegion,2,0)</f>
        <v>South</v>
      </c>
      <c r="X4493" t="str">
        <f>VLOOKUP(tblOrders[[#This Row],[City]],lookups!A:C,3,0)</f>
        <v>Karnataka</v>
      </c>
    </row>
    <row r="4494" spans="1:24" x14ac:dyDescent="0.25">
      <c r="A4494" t="s">
        <v>6659</v>
      </c>
      <c r="B4494" s="1">
        <v>45938</v>
      </c>
      <c r="C4494" t="s">
        <v>1453</v>
      </c>
      <c r="D4494" t="s">
        <v>21</v>
      </c>
      <c r="E4494" t="s">
        <v>55</v>
      </c>
      <c r="F4494" t="s">
        <v>56</v>
      </c>
      <c r="G4494" t="s">
        <v>24</v>
      </c>
      <c r="H4494" t="s">
        <v>51</v>
      </c>
      <c r="I4494" t="s">
        <v>33</v>
      </c>
      <c r="J4494" t="s">
        <v>27</v>
      </c>
      <c r="K4494">
        <v>1</v>
      </c>
      <c r="L4494">
        <v>42</v>
      </c>
      <c r="M4494">
        <v>0.2</v>
      </c>
      <c r="N4494">
        <v>33.6</v>
      </c>
      <c r="O4494">
        <v>9.6</v>
      </c>
      <c r="P4494" t="s">
        <v>28</v>
      </c>
      <c r="Q4494" t="s">
        <v>91</v>
      </c>
      <c r="R4494" t="s">
        <v>30</v>
      </c>
      <c r="S4494">
        <v>4.9000000000000004</v>
      </c>
      <c r="T4494">
        <f>YEAR(tblOrders[[#This Row],[Order Date]])</f>
        <v>2025</v>
      </c>
      <c r="U4494" t="str">
        <f>TEXT(tblOrders[[#This Row],[Order Date]],"mmm-yyyy")</f>
        <v>Oct-2025</v>
      </c>
      <c r="V4494" s="4">
        <f>tblOrders[[#This Row],[Profit]]/tblOrders[[#This Row],[Sales Amount]]</f>
        <v>0.2857142857142857</v>
      </c>
      <c r="W4494" t="str">
        <f>VLOOKUP(tblOrders[[#This Row],[City]],CityRegion,2,0)</f>
        <v>North</v>
      </c>
      <c r="X4494" t="str">
        <f>VLOOKUP(tblOrders[[#This Row],[City]],lookups!A:C,3,0)</f>
        <v>Delhi</v>
      </c>
    </row>
    <row r="4495" spans="1:24" x14ac:dyDescent="0.25">
      <c r="A4495" t="s">
        <v>6660</v>
      </c>
      <c r="B4495" s="1">
        <v>46007</v>
      </c>
      <c r="C4495" t="s">
        <v>3215</v>
      </c>
      <c r="D4495" t="s">
        <v>21</v>
      </c>
      <c r="E4495" t="s">
        <v>66</v>
      </c>
      <c r="F4495" t="s">
        <v>67</v>
      </c>
      <c r="G4495" t="s">
        <v>68</v>
      </c>
      <c r="H4495" t="s">
        <v>69</v>
      </c>
      <c r="I4495" t="s">
        <v>33</v>
      </c>
      <c r="J4495" t="s">
        <v>27</v>
      </c>
      <c r="K4495">
        <v>5</v>
      </c>
      <c r="L4495">
        <v>149</v>
      </c>
      <c r="M4495">
        <v>0.15</v>
      </c>
      <c r="N4495">
        <v>633.25</v>
      </c>
      <c r="O4495">
        <v>158.25</v>
      </c>
      <c r="P4495" t="s">
        <v>28</v>
      </c>
      <c r="Q4495" t="s">
        <v>91</v>
      </c>
      <c r="R4495" t="s">
        <v>30</v>
      </c>
      <c r="S4495">
        <v>4.5</v>
      </c>
      <c r="T4495">
        <f>YEAR(tblOrders[[#This Row],[Order Date]])</f>
        <v>2025</v>
      </c>
      <c r="U4495" t="str">
        <f>TEXT(tblOrders[[#This Row],[Order Date]],"mmm-yyyy")</f>
        <v>Dec-2025</v>
      </c>
      <c r="V4495" s="4">
        <f>tblOrders[[#This Row],[Profit]]/tblOrders[[#This Row],[Sales Amount]]</f>
        <v>0.24990130280300041</v>
      </c>
      <c r="W4495" t="str">
        <f>VLOOKUP(tblOrders[[#This Row],[City]],CityRegion,2,0)</f>
        <v>North</v>
      </c>
      <c r="X4495" t="str">
        <f>VLOOKUP(tblOrders[[#This Row],[City]],lookups!A:C,3,0)</f>
        <v>Delhi</v>
      </c>
    </row>
    <row r="4496" spans="1:24" x14ac:dyDescent="0.25">
      <c r="A4496" t="s">
        <v>6661</v>
      </c>
      <c r="B4496" s="1">
        <v>46017</v>
      </c>
      <c r="C4496" t="s">
        <v>6662</v>
      </c>
      <c r="D4496" t="s">
        <v>21</v>
      </c>
      <c r="E4496" t="s">
        <v>108</v>
      </c>
      <c r="F4496" t="s">
        <v>109</v>
      </c>
      <c r="G4496" t="s">
        <v>62</v>
      </c>
      <c r="H4496" t="s">
        <v>110</v>
      </c>
      <c r="I4496" t="s">
        <v>130</v>
      </c>
      <c r="J4496" t="s">
        <v>34</v>
      </c>
      <c r="K4496">
        <v>1</v>
      </c>
      <c r="L4496">
        <v>110</v>
      </c>
      <c r="M4496">
        <v>0.2</v>
      </c>
      <c r="N4496">
        <v>88</v>
      </c>
      <c r="O4496">
        <v>20</v>
      </c>
      <c r="P4496" t="s">
        <v>28</v>
      </c>
      <c r="Q4496" t="s">
        <v>86</v>
      </c>
      <c r="R4496" t="s">
        <v>30</v>
      </c>
      <c r="S4496">
        <v>3.6</v>
      </c>
      <c r="T4496">
        <f>YEAR(tblOrders[[#This Row],[Order Date]])</f>
        <v>2025</v>
      </c>
      <c r="U4496" t="str">
        <f>TEXT(tblOrders[[#This Row],[Order Date]],"mmm-yyyy")</f>
        <v>Dec-2025</v>
      </c>
      <c r="V4496" s="4">
        <f>tblOrders[[#This Row],[Profit]]/tblOrders[[#This Row],[Sales Amount]]</f>
        <v>0.22727272727272727</v>
      </c>
      <c r="W4496" t="str">
        <f>VLOOKUP(tblOrders[[#This Row],[City]],CityRegion,2,0)</f>
        <v>West</v>
      </c>
      <c r="X4496" t="str">
        <f>VLOOKUP(tblOrders[[#This Row],[City]],lookups!A:C,3,0)</f>
        <v>Maharashtra</v>
      </c>
    </row>
    <row r="4497" spans="1:24" x14ac:dyDescent="0.25">
      <c r="A4497" t="s">
        <v>6663</v>
      </c>
      <c r="B4497" s="1">
        <v>45813</v>
      </c>
      <c r="C4497" t="s">
        <v>1809</v>
      </c>
      <c r="D4497" t="s">
        <v>21</v>
      </c>
      <c r="E4497" t="s">
        <v>22</v>
      </c>
      <c r="F4497" t="s">
        <v>23</v>
      </c>
      <c r="G4497" t="s">
        <v>24</v>
      </c>
      <c r="H4497" t="s">
        <v>25</v>
      </c>
      <c r="I4497" t="s">
        <v>26</v>
      </c>
      <c r="J4497" t="s">
        <v>45</v>
      </c>
      <c r="K4497">
        <v>2</v>
      </c>
      <c r="L4497">
        <v>190</v>
      </c>
      <c r="M4497">
        <v>0.15</v>
      </c>
      <c r="N4497">
        <v>323</v>
      </c>
      <c r="O4497">
        <v>73</v>
      </c>
      <c r="P4497" t="s">
        <v>28</v>
      </c>
      <c r="Q4497" t="s">
        <v>91</v>
      </c>
      <c r="R4497" t="s">
        <v>36</v>
      </c>
      <c r="S4497">
        <v>3.2</v>
      </c>
      <c r="T4497">
        <f>YEAR(tblOrders[[#This Row],[Order Date]])</f>
        <v>2025</v>
      </c>
      <c r="U4497" t="str">
        <f>TEXT(tblOrders[[#This Row],[Order Date]],"mmm-yyyy")</f>
        <v>Jun-2025</v>
      </c>
      <c r="V4497" s="4">
        <f>tblOrders[[#This Row],[Profit]]/tblOrders[[#This Row],[Sales Amount]]</f>
        <v>0.2260061919504644</v>
      </c>
      <c r="W4497" t="str">
        <f>VLOOKUP(tblOrders[[#This Row],[City]],CityRegion,2,0)</f>
        <v>South</v>
      </c>
      <c r="X4497" t="str">
        <f>VLOOKUP(tblOrders[[#This Row],[City]],lookups!A:C,3,0)</f>
        <v>Karnataka</v>
      </c>
    </row>
    <row r="4498" spans="1:24" x14ac:dyDescent="0.25">
      <c r="A4498" t="s">
        <v>6664</v>
      </c>
      <c r="B4498" s="1">
        <v>45756</v>
      </c>
      <c r="C4498" t="s">
        <v>379</v>
      </c>
      <c r="D4498" t="s">
        <v>39</v>
      </c>
      <c r="E4498" t="s">
        <v>49</v>
      </c>
      <c r="F4498" t="s">
        <v>50</v>
      </c>
      <c r="G4498" t="s">
        <v>24</v>
      </c>
      <c r="H4498" t="s">
        <v>51</v>
      </c>
      <c r="I4498" t="s">
        <v>33</v>
      </c>
      <c r="J4498" t="s">
        <v>45</v>
      </c>
      <c r="K4498">
        <v>1</v>
      </c>
      <c r="L4498">
        <v>85</v>
      </c>
      <c r="M4498">
        <v>0.1</v>
      </c>
      <c r="N4498">
        <v>76.5</v>
      </c>
      <c r="O4498">
        <v>24.5</v>
      </c>
      <c r="P4498" t="s">
        <v>148</v>
      </c>
      <c r="Q4498" t="s">
        <v>86</v>
      </c>
      <c r="R4498" t="s">
        <v>36</v>
      </c>
      <c r="S4498">
        <v>3.7</v>
      </c>
      <c r="T4498">
        <f>YEAR(tblOrders[[#This Row],[Order Date]])</f>
        <v>2025</v>
      </c>
      <c r="U4498" t="str">
        <f>TEXT(tblOrders[[#This Row],[Order Date]],"mmm-yyyy")</f>
        <v>Apr-2025</v>
      </c>
      <c r="V4498" s="4">
        <f>tblOrders[[#This Row],[Profit]]/tblOrders[[#This Row],[Sales Amount]]</f>
        <v>0.3202614379084967</v>
      </c>
      <c r="W4498" t="str">
        <f>VLOOKUP(tblOrders[[#This Row],[City]],CityRegion,2,0)</f>
        <v>North</v>
      </c>
      <c r="X4498" t="str">
        <f>VLOOKUP(tblOrders[[#This Row],[City]],lookups!A:C,3,0)</f>
        <v>Delhi</v>
      </c>
    </row>
    <row r="4499" spans="1:24" x14ac:dyDescent="0.25">
      <c r="A4499" t="s">
        <v>6665</v>
      </c>
      <c r="B4499" s="1">
        <v>45743</v>
      </c>
      <c r="C4499" t="s">
        <v>1165</v>
      </c>
      <c r="D4499" t="s">
        <v>39</v>
      </c>
      <c r="E4499" t="s">
        <v>101</v>
      </c>
      <c r="F4499" t="s">
        <v>102</v>
      </c>
      <c r="G4499" t="s">
        <v>24</v>
      </c>
      <c r="H4499" t="s">
        <v>103</v>
      </c>
      <c r="I4499" t="s">
        <v>76</v>
      </c>
      <c r="J4499" t="s">
        <v>45</v>
      </c>
      <c r="K4499">
        <v>3</v>
      </c>
      <c r="L4499">
        <v>120</v>
      </c>
      <c r="M4499">
        <v>0.15</v>
      </c>
      <c r="N4499">
        <v>306</v>
      </c>
      <c r="O4499">
        <v>72</v>
      </c>
      <c r="P4499" t="s">
        <v>28</v>
      </c>
      <c r="Q4499" t="s">
        <v>91</v>
      </c>
      <c r="R4499" t="s">
        <v>36</v>
      </c>
      <c r="S4499">
        <v>4.0999999999999996</v>
      </c>
      <c r="T4499">
        <f>YEAR(tblOrders[[#This Row],[Order Date]])</f>
        <v>2025</v>
      </c>
      <c r="U4499" t="str">
        <f>TEXT(tblOrders[[#This Row],[Order Date]],"mmm-yyyy")</f>
        <v>Mar-2025</v>
      </c>
      <c r="V4499" s="4">
        <f>tblOrders[[#This Row],[Profit]]/tblOrders[[#This Row],[Sales Amount]]</f>
        <v>0.23529411764705882</v>
      </c>
      <c r="W4499" t="str">
        <f>VLOOKUP(tblOrders[[#This Row],[City]],CityRegion,2,0)</f>
        <v>South</v>
      </c>
      <c r="X4499" t="str">
        <f>VLOOKUP(tblOrders[[#This Row],[City]],lookups!A:C,3,0)</f>
        <v>Kerala</v>
      </c>
    </row>
    <row r="4500" spans="1:24" x14ac:dyDescent="0.25">
      <c r="A4500" t="s">
        <v>6666</v>
      </c>
      <c r="B4500" s="1">
        <v>45804</v>
      </c>
      <c r="C4500" t="s">
        <v>2140</v>
      </c>
      <c r="D4500" t="s">
        <v>21</v>
      </c>
      <c r="E4500" t="s">
        <v>79</v>
      </c>
      <c r="F4500" t="s">
        <v>80</v>
      </c>
      <c r="G4500" t="s">
        <v>68</v>
      </c>
      <c r="H4500" t="s">
        <v>81</v>
      </c>
      <c r="I4500" t="s">
        <v>57</v>
      </c>
      <c r="J4500" t="s">
        <v>27</v>
      </c>
      <c r="K4500">
        <v>5</v>
      </c>
      <c r="L4500">
        <v>799</v>
      </c>
      <c r="M4500">
        <v>0.05</v>
      </c>
      <c r="N4500">
        <v>3795.25</v>
      </c>
      <c r="O4500">
        <v>695.25</v>
      </c>
      <c r="P4500" t="s">
        <v>28</v>
      </c>
      <c r="Q4500" t="s">
        <v>35</v>
      </c>
      <c r="R4500" t="s">
        <v>36</v>
      </c>
      <c r="S4500">
        <v>3</v>
      </c>
      <c r="T4500">
        <f>YEAR(tblOrders[[#This Row],[Order Date]])</f>
        <v>2025</v>
      </c>
      <c r="U4500" t="str">
        <f>TEXT(tblOrders[[#This Row],[Order Date]],"mmm-yyyy")</f>
        <v>May-2025</v>
      </c>
      <c r="V4500" s="4">
        <f>tblOrders[[#This Row],[Profit]]/tblOrders[[#This Row],[Sales Amount]]</f>
        <v>0.18318951320729859</v>
      </c>
      <c r="W4500" t="str">
        <f>VLOOKUP(tblOrders[[#This Row],[City]],CityRegion,2,0)</f>
        <v>South</v>
      </c>
      <c r="X4500" t="str">
        <f>VLOOKUP(tblOrders[[#This Row],[City]],lookups!A:C,3,0)</f>
        <v>Kerala</v>
      </c>
    </row>
    <row r="4501" spans="1:24" x14ac:dyDescent="0.25">
      <c r="A4501" t="s">
        <v>6667</v>
      </c>
      <c r="B4501" s="1">
        <v>45664</v>
      </c>
      <c r="C4501" t="s">
        <v>763</v>
      </c>
      <c r="D4501" t="s">
        <v>21</v>
      </c>
      <c r="E4501" t="s">
        <v>79</v>
      </c>
      <c r="F4501" t="s">
        <v>80</v>
      </c>
      <c r="G4501" t="s">
        <v>68</v>
      </c>
      <c r="H4501" t="s">
        <v>81</v>
      </c>
      <c r="I4501" t="s">
        <v>76</v>
      </c>
      <c r="J4501" t="s">
        <v>27</v>
      </c>
      <c r="K4501">
        <v>5</v>
      </c>
      <c r="L4501">
        <v>799</v>
      </c>
      <c r="M4501">
        <v>0</v>
      </c>
      <c r="N4501">
        <v>3995</v>
      </c>
      <c r="O4501">
        <v>895</v>
      </c>
      <c r="P4501" t="s">
        <v>28</v>
      </c>
      <c r="Q4501" t="s">
        <v>29</v>
      </c>
      <c r="R4501" t="s">
        <v>36</v>
      </c>
      <c r="S4501">
        <v>3.7</v>
      </c>
      <c r="T4501">
        <f>YEAR(tblOrders[[#This Row],[Order Date]])</f>
        <v>2025</v>
      </c>
      <c r="U4501" t="str">
        <f>TEXT(tblOrders[[#This Row],[Order Date]],"mmm-yyyy")</f>
        <v>Jan-2025</v>
      </c>
      <c r="V4501" s="4">
        <f>tblOrders[[#This Row],[Profit]]/tblOrders[[#This Row],[Sales Amount]]</f>
        <v>0.22403003754693368</v>
      </c>
      <c r="W4501" t="str">
        <f>VLOOKUP(tblOrders[[#This Row],[City]],CityRegion,2,0)</f>
        <v>South</v>
      </c>
      <c r="X4501" t="str">
        <f>VLOOKUP(tblOrders[[#This Row],[City]],lookups!A:C,3,0)</f>
        <v>Kerala</v>
      </c>
    </row>
    <row r="4502" spans="1:24" x14ac:dyDescent="0.25">
      <c r="A4502" t="s">
        <v>6668</v>
      </c>
      <c r="B4502" s="1">
        <v>45780</v>
      </c>
      <c r="C4502" t="s">
        <v>2130</v>
      </c>
      <c r="D4502" t="s">
        <v>21</v>
      </c>
      <c r="E4502" t="s">
        <v>94</v>
      </c>
      <c r="F4502" t="s">
        <v>95</v>
      </c>
      <c r="G4502" t="s">
        <v>68</v>
      </c>
      <c r="H4502" t="s">
        <v>96</v>
      </c>
      <c r="I4502" t="s">
        <v>57</v>
      </c>
      <c r="J4502" t="s">
        <v>45</v>
      </c>
      <c r="K4502">
        <v>1</v>
      </c>
      <c r="L4502">
        <v>89</v>
      </c>
      <c r="M4502">
        <v>0.15</v>
      </c>
      <c r="N4502">
        <v>75.650000000000006</v>
      </c>
      <c r="O4502">
        <v>20.65</v>
      </c>
      <c r="P4502" t="s">
        <v>28</v>
      </c>
      <c r="Q4502" t="s">
        <v>29</v>
      </c>
      <c r="R4502" t="s">
        <v>36</v>
      </c>
      <c r="S4502">
        <v>5</v>
      </c>
      <c r="T4502">
        <f>YEAR(tblOrders[[#This Row],[Order Date]])</f>
        <v>2025</v>
      </c>
      <c r="U4502" t="str">
        <f>TEXT(tblOrders[[#This Row],[Order Date]],"mmm-yyyy")</f>
        <v>May-2025</v>
      </c>
      <c r="V4502" s="4">
        <f>tblOrders[[#This Row],[Profit]]/tblOrders[[#This Row],[Sales Amount]]</f>
        <v>0.27296761401189684</v>
      </c>
      <c r="W4502" t="str">
        <f>VLOOKUP(tblOrders[[#This Row],[City]],CityRegion,2,0)</f>
        <v>South</v>
      </c>
      <c r="X4502" t="str">
        <f>VLOOKUP(tblOrders[[#This Row],[City]],lookups!A:C,3,0)</f>
        <v>Kerala</v>
      </c>
    </row>
    <row r="4503" spans="1:24" x14ac:dyDescent="0.25">
      <c r="A4503" t="s">
        <v>6669</v>
      </c>
      <c r="B4503" s="1">
        <v>45864</v>
      </c>
      <c r="C4503" t="s">
        <v>4942</v>
      </c>
      <c r="D4503" t="s">
        <v>21</v>
      </c>
      <c r="E4503" t="s">
        <v>108</v>
      </c>
      <c r="F4503" t="s">
        <v>109</v>
      </c>
      <c r="G4503" t="s">
        <v>62</v>
      </c>
      <c r="H4503" t="s">
        <v>110</v>
      </c>
      <c r="I4503" t="s">
        <v>139</v>
      </c>
      <c r="J4503" t="s">
        <v>34</v>
      </c>
      <c r="K4503">
        <v>1</v>
      </c>
      <c r="L4503">
        <v>110</v>
      </c>
      <c r="M4503">
        <v>0.1</v>
      </c>
      <c r="N4503">
        <v>99</v>
      </c>
      <c r="O4503">
        <v>31</v>
      </c>
      <c r="P4503" t="s">
        <v>28</v>
      </c>
      <c r="Q4503" t="s">
        <v>86</v>
      </c>
      <c r="R4503" t="s">
        <v>36</v>
      </c>
      <c r="S4503">
        <v>2.8</v>
      </c>
      <c r="T4503">
        <f>YEAR(tblOrders[[#This Row],[Order Date]])</f>
        <v>2025</v>
      </c>
      <c r="U4503" t="str">
        <f>TEXT(tblOrders[[#This Row],[Order Date]],"mmm-yyyy")</f>
        <v>Jul-2025</v>
      </c>
      <c r="V4503" s="4">
        <f>tblOrders[[#This Row],[Profit]]/tblOrders[[#This Row],[Sales Amount]]</f>
        <v>0.31313131313131315</v>
      </c>
      <c r="W4503" t="str">
        <f>VLOOKUP(tblOrders[[#This Row],[City]],CityRegion,2,0)</f>
        <v>South</v>
      </c>
      <c r="X4503" t="str">
        <f>VLOOKUP(tblOrders[[#This Row],[City]],lookups!A:C,3,0)</f>
        <v>Tamil Nadu</v>
      </c>
    </row>
    <row r="4504" spans="1:24" x14ac:dyDescent="0.25">
      <c r="A4504" t="s">
        <v>6670</v>
      </c>
      <c r="B4504" s="1">
        <v>45902</v>
      </c>
      <c r="C4504" t="s">
        <v>1813</v>
      </c>
      <c r="D4504" t="s">
        <v>21</v>
      </c>
      <c r="E4504" t="s">
        <v>55</v>
      </c>
      <c r="F4504" t="s">
        <v>56</v>
      </c>
      <c r="G4504" t="s">
        <v>24</v>
      </c>
      <c r="H4504" t="s">
        <v>51</v>
      </c>
      <c r="I4504" t="s">
        <v>130</v>
      </c>
      <c r="J4504" t="s">
        <v>45</v>
      </c>
      <c r="K4504">
        <v>5</v>
      </c>
      <c r="L4504">
        <v>42</v>
      </c>
      <c r="M4504">
        <v>0.05</v>
      </c>
      <c r="N4504">
        <v>199.5</v>
      </c>
      <c r="O4504">
        <v>79.5</v>
      </c>
      <c r="P4504" t="s">
        <v>28</v>
      </c>
      <c r="Q4504" t="s">
        <v>29</v>
      </c>
      <c r="R4504" t="s">
        <v>36</v>
      </c>
      <c r="S4504">
        <v>3.4</v>
      </c>
      <c r="T4504">
        <f>YEAR(tblOrders[[#This Row],[Order Date]])</f>
        <v>2025</v>
      </c>
      <c r="U4504" t="str">
        <f>TEXT(tblOrders[[#This Row],[Order Date]],"mmm-yyyy")</f>
        <v>Sep-2025</v>
      </c>
      <c r="V4504" s="4">
        <f>tblOrders[[#This Row],[Profit]]/tblOrders[[#This Row],[Sales Amount]]</f>
        <v>0.39849624060150374</v>
      </c>
      <c r="W4504" t="str">
        <f>VLOOKUP(tblOrders[[#This Row],[City]],CityRegion,2,0)</f>
        <v>West</v>
      </c>
      <c r="X4504" t="str">
        <f>VLOOKUP(tblOrders[[#This Row],[City]],lookups!A:C,3,0)</f>
        <v>Maharashtra</v>
      </c>
    </row>
    <row r="4505" spans="1:24" x14ac:dyDescent="0.25">
      <c r="A4505" t="s">
        <v>6671</v>
      </c>
      <c r="B4505" s="1">
        <v>45850</v>
      </c>
      <c r="C4505" t="s">
        <v>6672</v>
      </c>
      <c r="D4505" t="s">
        <v>39</v>
      </c>
      <c r="E4505" t="s">
        <v>114</v>
      </c>
      <c r="F4505" t="s">
        <v>115</v>
      </c>
      <c r="G4505" t="s">
        <v>42</v>
      </c>
      <c r="H4505" t="s">
        <v>116</v>
      </c>
      <c r="I4505" t="s">
        <v>33</v>
      </c>
      <c r="J4505" t="s">
        <v>45</v>
      </c>
      <c r="K4505">
        <v>3</v>
      </c>
      <c r="L4505">
        <v>12</v>
      </c>
      <c r="M4505">
        <v>0.1</v>
      </c>
      <c r="N4505">
        <v>32.4</v>
      </c>
      <c r="O4505">
        <v>14.4</v>
      </c>
      <c r="P4505" t="s">
        <v>28</v>
      </c>
      <c r="Q4505" t="s">
        <v>86</v>
      </c>
      <c r="R4505" t="s">
        <v>30</v>
      </c>
      <c r="S4505">
        <v>4.4000000000000004</v>
      </c>
      <c r="T4505">
        <f>YEAR(tblOrders[[#This Row],[Order Date]])</f>
        <v>2025</v>
      </c>
      <c r="U4505" t="str">
        <f>TEXT(tblOrders[[#This Row],[Order Date]],"mmm-yyyy")</f>
        <v>Jul-2025</v>
      </c>
      <c r="V4505" s="4">
        <f>tblOrders[[#This Row],[Profit]]/tblOrders[[#This Row],[Sales Amount]]</f>
        <v>0.44444444444444448</v>
      </c>
      <c r="W4505" t="str">
        <f>VLOOKUP(tblOrders[[#This Row],[City]],CityRegion,2,0)</f>
        <v>North</v>
      </c>
      <c r="X4505" t="str">
        <f>VLOOKUP(tblOrders[[#This Row],[City]],lookups!A:C,3,0)</f>
        <v>Delhi</v>
      </c>
    </row>
    <row r="4506" spans="1:24" x14ac:dyDescent="0.25">
      <c r="A4506" t="s">
        <v>6673</v>
      </c>
      <c r="B4506" s="1">
        <v>45933</v>
      </c>
      <c r="C4506" t="s">
        <v>6674</v>
      </c>
      <c r="D4506" t="s">
        <v>21</v>
      </c>
      <c r="E4506" t="s">
        <v>60</v>
      </c>
      <c r="F4506" t="s">
        <v>61</v>
      </c>
      <c r="G4506" t="s">
        <v>62</v>
      </c>
      <c r="H4506" t="s">
        <v>63</v>
      </c>
      <c r="I4506" t="s">
        <v>33</v>
      </c>
      <c r="J4506" t="s">
        <v>45</v>
      </c>
      <c r="K4506">
        <v>4</v>
      </c>
      <c r="L4506">
        <v>45</v>
      </c>
      <c r="M4506">
        <v>0.1</v>
      </c>
      <c r="N4506">
        <v>162</v>
      </c>
      <c r="O4506">
        <v>58</v>
      </c>
      <c r="P4506" t="s">
        <v>28</v>
      </c>
      <c r="Q4506" t="s">
        <v>29</v>
      </c>
      <c r="R4506" t="s">
        <v>30</v>
      </c>
      <c r="S4506">
        <v>4.5999999999999996</v>
      </c>
      <c r="T4506">
        <f>YEAR(tblOrders[[#This Row],[Order Date]])</f>
        <v>2025</v>
      </c>
      <c r="U4506" t="str">
        <f>TEXT(tblOrders[[#This Row],[Order Date]],"mmm-yyyy")</f>
        <v>Oct-2025</v>
      </c>
      <c r="V4506" s="4">
        <f>tblOrders[[#This Row],[Profit]]/tblOrders[[#This Row],[Sales Amount]]</f>
        <v>0.35802469135802467</v>
      </c>
      <c r="W4506" t="str">
        <f>VLOOKUP(tblOrders[[#This Row],[City]],CityRegion,2,0)</f>
        <v>North</v>
      </c>
      <c r="X4506" t="str">
        <f>VLOOKUP(tblOrders[[#This Row],[City]],lookups!A:C,3,0)</f>
        <v>Delhi</v>
      </c>
    </row>
    <row r="4507" spans="1:24" x14ac:dyDescent="0.25">
      <c r="A4507" t="s">
        <v>6675</v>
      </c>
      <c r="B4507" s="1">
        <v>45674</v>
      </c>
      <c r="C4507" t="s">
        <v>350</v>
      </c>
      <c r="D4507" t="s">
        <v>39</v>
      </c>
      <c r="E4507" t="s">
        <v>55</v>
      </c>
      <c r="F4507" t="s">
        <v>56</v>
      </c>
      <c r="G4507" t="s">
        <v>24</v>
      </c>
      <c r="H4507" t="s">
        <v>51</v>
      </c>
      <c r="I4507" t="s">
        <v>70</v>
      </c>
      <c r="J4507" t="s">
        <v>27</v>
      </c>
      <c r="K4507">
        <v>1</v>
      </c>
      <c r="L4507">
        <v>42</v>
      </c>
      <c r="M4507">
        <v>0.1</v>
      </c>
      <c r="N4507">
        <v>37.799999999999997</v>
      </c>
      <c r="O4507">
        <v>13.8</v>
      </c>
      <c r="P4507" t="s">
        <v>28</v>
      </c>
      <c r="Q4507" t="s">
        <v>35</v>
      </c>
      <c r="R4507" t="s">
        <v>36</v>
      </c>
      <c r="S4507">
        <v>2.8</v>
      </c>
      <c r="T4507">
        <f>YEAR(tblOrders[[#This Row],[Order Date]])</f>
        <v>2025</v>
      </c>
      <c r="U4507" t="str">
        <f>TEXT(tblOrders[[#This Row],[Order Date]],"mmm-yyyy")</f>
        <v>Jan-2025</v>
      </c>
      <c r="V4507" s="4">
        <f>tblOrders[[#This Row],[Profit]]/tblOrders[[#This Row],[Sales Amount]]</f>
        <v>0.36507936507936511</v>
      </c>
      <c r="W4507" t="str">
        <f>VLOOKUP(tblOrders[[#This Row],[City]],CityRegion,2,0)</f>
        <v>South</v>
      </c>
      <c r="X4507" t="str">
        <f>VLOOKUP(tblOrders[[#This Row],[City]],lookups!A:C,3,0)</f>
        <v>Telengana</v>
      </c>
    </row>
    <row r="4508" spans="1:24" x14ac:dyDescent="0.25">
      <c r="A4508" t="s">
        <v>6676</v>
      </c>
      <c r="B4508" s="1">
        <v>45921</v>
      </c>
      <c r="C4508" t="s">
        <v>6677</v>
      </c>
      <c r="D4508" t="s">
        <v>21</v>
      </c>
      <c r="E4508" t="s">
        <v>22</v>
      </c>
      <c r="F4508" t="s">
        <v>23</v>
      </c>
      <c r="G4508" t="s">
        <v>24</v>
      </c>
      <c r="H4508" t="s">
        <v>25</v>
      </c>
      <c r="I4508" t="s">
        <v>130</v>
      </c>
      <c r="J4508" t="s">
        <v>27</v>
      </c>
      <c r="K4508">
        <v>4</v>
      </c>
      <c r="L4508">
        <v>190</v>
      </c>
      <c r="M4508">
        <v>0.15</v>
      </c>
      <c r="N4508">
        <v>646</v>
      </c>
      <c r="O4508">
        <v>146</v>
      </c>
      <c r="P4508" t="s">
        <v>28</v>
      </c>
      <c r="Q4508" t="s">
        <v>35</v>
      </c>
      <c r="R4508" t="s">
        <v>123</v>
      </c>
      <c r="S4508">
        <v>4.2</v>
      </c>
      <c r="T4508">
        <f>YEAR(tblOrders[[#This Row],[Order Date]])</f>
        <v>2025</v>
      </c>
      <c r="U4508" t="str">
        <f>TEXT(tblOrders[[#This Row],[Order Date]],"mmm-yyyy")</f>
        <v>Sep-2025</v>
      </c>
      <c r="V4508" s="4">
        <f>tblOrders[[#This Row],[Profit]]/tblOrders[[#This Row],[Sales Amount]]</f>
        <v>0.2260061919504644</v>
      </c>
      <c r="W4508" t="str">
        <f>VLOOKUP(tblOrders[[#This Row],[City]],CityRegion,2,0)</f>
        <v>West</v>
      </c>
      <c r="X4508" t="str">
        <f>VLOOKUP(tblOrders[[#This Row],[City]],lookups!A:C,3,0)</f>
        <v>Maharashtra</v>
      </c>
    </row>
    <row r="4509" spans="1:24" x14ac:dyDescent="0.25">
      <c r="A4509" t="s">
        <v>6678</v>
      </c>
      <c r="B4509" s="1">
        <v>45880</v>
      </c>
      <c r="C4509" t="s">
        <v>4459</v>
      </c>
      <c r="D4509" t="s">
        <v>21</v>
      </c>
      <c r="E4509" t="s">
        <v>49</v>
      </c>
      <c r="F4509" t="s">
        <v>50</v>
      </c>
      <c r="G4509" t="s">
        <v>24</v>
      </c>
      <c r="H4509" t="s">
        <v>51</v>
      </c>
      <c r="I4509" t="s">
        <v>26</v>
      </c>
      <c r="J4509" t="s">
        <v>34</v>
      </c>
      <c r="K4509">
        <v>1</v>
      </c>
      <c r="L4509">
        <v>85</v>
      </c>
      <c r="M4509">
        <v>0</v>
      </c>
      <c r="N4509">
        <v>85</v>
      </c>
      <c r="O4509">
        <v>33</v>
      </c>
      <c r="P4509" t="s">
        <v>28</v>
      </c>
      <c r="Q4509" t="s">
        <v>91</v>
      </c>
      <c r="R4509" t="s">
        <v>30</v>
      </c>
      <c r="S4509">
        <v>3.4</v>
      </c>
      <c r="T4509">
        <f>YEAR(tblOrders[[#This Row],[Order Date]])</f>
        <v>2025</v>
      </c>
      <c r="U4509" t="str">
        <f>TEXT(tblOrders[[#This Row],[Order Date]],"mmm-yyyy")</f>
        <v>Aug-2025</v>
      </c>
      <c r="V4509" s="4">
        <f>tblOrders[[#This Row],[Profit]]/tblOrders[[#This Row],[Sales Amount]]</f>
        <v>0.38823529411764707</v>
      </c>
      <c r="W4509" t="str">
        <f>VLOOKUP(tblOrders[[#This Row],[City]],CityRegion,2,0)</f>
        <v>South</v>
      </c>
      <c r="X4509" t="str">
        <f>VLOOKUP(tblOrders[[#This Row],[City]],lookups!A:C,3,0)</f>
        <v>Karnataka</v>
      </c>
    </row>
    <row r="4510" spans="1:24" x14ac:dyDescent="0.25">
      <c r="A4510" t="s">
        <v>6679</v>
      </c>
      <c r="B4510" s="1">
        <v>45771</v>
      </c>
      <c r="C4510" t="s">
        <v>1265</v>
      </c>
      <c r="D4510" t="s">
        <v>21</v>
      </c>
      <c r="E4510" t="s">
        <v>94</v>
      </c>
      <c r="F4510" t="s">
        <v>95</v>
      </c>
      <c r="G4510" t="s">
        <v>68</v>
      </c>
      <c r="H4510" t="s">
        <v>96</v>
      </c>
      <c r="I4510" t="s">
        <v>57</v>
      </c>
      <c r="J4510" t="s">
        <v>27</v>
      </c>
      <c r="K4510">
        <v>1</v>
      </c>
      <c r="L4510">
        <v>89</v>
      </c>
      <c r="M4510">
        <v>0.2</v>
      </c>
      <c r="N4510">
        <v>71.2</v>
      </c>
      <c r="O4510">
        <v>16.2</v>
      </c>
      <c r="P4510" t="s">
        <v>28</v>
      </c>
      <c r="Q4510" t="s">
        <v>46</v>
      </c>
      <c r="R4510" t="s">
        <v>36</v>
      </c>
      <c r="S4510">
        <v>3</v>
      </c>
      <c r="T4510">
        <f>YEAR(tblOrders[[#This Row],[Order Date]])</f>
        <v>2025</v>
      </c>
      <c r="U4510" t="str">
        <f>TEXT(tblOrders[[#This Row],[Order Date]],"mmm-yyyy")</f>
        <v>Apr-2025</v>
      </c>
      <c r="V4510" s="4">
        <f>tblOrders[[#This Row],[Profit]]/tblOrders[[#This Row],[Sales Amount]]</f>
        <v>0.22752808988764042</v>
      </c>
      <c r="W4510" t="str">
        <f>VLOOKUP(tblOrders[[#This Row],[City]],CityRegion,2,0)</f>
        <v>South</v>
      </c>
      <c r="X4510" t="str">
        <f>VLOOKUP(tblOrders[[#This Row],[City]],lookups!A:C,3,0)</f>
        <v>Kerala</v>
      </c>
    </row>
    <row r="4511" spans="1:24" x14ac:dyDescent="0.25">
      <c r="A4511" t="s">
        <v>6680</v>
      </c>
      <c r="B4511" s="1">
        <v>45974</v>
      </c>
      <c r="C4511" t="s">
        <v>3539</v>
      </c>
      <c r="D4511" t="s">
        <v>39</v>
      </c>
      <c r="E4511" t="s">
        <v>114</v>
      </c>
      <c r="F4511" t="s">
        <v>115</v>
      </c>
      <c r="G4511" t="s">
        <v>42</v>
      </c>
      <c r="H4511" t="s">
        <v>116</v>
      </c>
      <c r="I4511" t="s">
        <v>44</v>
      </c>
      <c r="J4511" t="s">
        <v>34</v>
      </c>
      <c r="K4511">
        <v>5</v>
      </c>
      <c r="L4511">
        <v>12</v>
      </c>
      <c r="M4511">
        <v>0.15</v>
      </c>
      <c r="N4511">
        <v>51</v>
      </c>
      <c r="O4511">
        <v>21</v>
      </c>
      <c r="P4511" t="s">
        <v>28</v>
      </c>
      <c r="Q4511" t="s">
        <v>46</v>
      </c>
      <c r="R4511" t="s">
        <v>30</v>
      </c>
      <c r="S4511">
        <v>3.8</v>
      </c>
      <c r="T4511">
        <f>YEAR(tblOrders[[#This Row],[Order Date]])</f>
        <v>2025</v>
      </c>
      <c r="U4511" t="str">
        <f>TEXT(tblOrders[[#This Row],[Order Date]],"mmm-yyyy")</f>
        <v>Nov-2025</v>
      </c>
      <c r="V4511" s="4">
        <f>tblOrders[[#This Row],[Profit]]/tblOrders[[#This Row],[Sales Amount]]</f>
        <v>0.41176470588235292</v>
      </c>
      <c r="W4511" t="str">
        <f>VLOOKUP(tblOrders[[#This Row],[City]],CityRegion,2,0)</f>
        <v>South</v>
      </c>
      <c r="X4511" t="str">
        <f>VLOOKUP(tblOrders[[#This Row],[City]],lookups!A:C,3,0)</f>
        <v>Kerala</v>
      </c>
    </row>
    <row r="4512" spans="1:24" x14ac:dyDescent="0.25">
      <c r="A4512" t="s">
        <v>6681</v>
      </c>
      <c r="B4512" s="1">
        <v>45680</v>
      </c>
      <c r="C4512" t="s">
        <v>3909</v>
      </c>
      <c r="D4512" t="s">
        <v>39</v>
      </c>
      <c r="E4512" t="s">
        <v>55</v>
      </c>
      <c r="F4512" t="s">
        <v>56</v>
      </c>
      <c r="G4512" t="s">
        <v>24</v>
      </c>
      <c r="H4512" t="s">
        <v>51</v>
      </c>
      <c r="I4512" t="s">
        <v>26</v>
      </c>
      <c r="J4512" t="s">
        <v>27</v>
      </c>
      <c r="K4512">
        <v>4</v>
      </c>
      <c r="L4512">
        <v>42</v>
      </c>
      <c r="M4512">
        <v>0.2</v>
      </c>
      <c r="N4512">
        <v>134.4</v>
      </c>
      <c r="O4512">
        <v>38.4</v>
      </c>
      <c r="P4512" t="s">
        <v>28</v>
      </c>
      <c r="Q4512" t="s">
        <v>86</v>
      </c>
      <c r="R4512" t="s">
        <v>36</v>
      </c>
      <c r="S4512">
        <v>3.1</v>
      </c>
      <c r="T4512">
        <f>YEAR(tblOrders[[#This Row],[Order Date]])</f>
        <v>2025</v>
      </c>
      <c r="U4512" t="str">
        <f>TEXT(tblOrders[[#This Row],[Order Date]],"mmm-yyyy")</f>
        <v>Jan-2025</v>
      </c>
      <c r="V4512" s="4">
        <f>tblOrders[[#This Row],[Profit]]/tblOrders[[#This Row],[Sales Amount]]</f>
        <v>0.2857142857142857</v>
      </c>
      <c r="W4512" t="str">
        <f>VLOOKUP(tblOrders[[#This Row],[City]],CityRegion,2,0)</f>
        <v>South</v>
      </c>
      <c r="X4512" t="str">
        <f>VLOOKUP(tblOrders[[#This Row],[City]],lookups!A:C,3,0)</f>
        <v>Karnataka</v>
      </c>
    </row>
    <row r="4513" spans="1:24" x14ac:dyDescent="0.25">
      <c r="A4513" t="s">
        <v>6682</v>
      </c>
      <c r="B4513" s="1">
        <v>45823</v>
      </c>
      <c r="C4513" t="s">
        <v>1028</v>
      </c>
      <c r="D4513" t="s">
        <v>21</v>
      </c>
      <c r="E4513" t="s">
        <v>108</v>
      </c>
      <c r="F4513" t="s">
        <v>109</v>
      </c>
      <c r="G4513" t="s">
        <v>62</v>
      </c>
      <c r="H4513" t="s">
        <v>110</v>
      </c>
      <c r="I4513" t="s">
        <v>26</v>
      </c>
      <c r="J4513" t="s">
        <v>45</v>
      </c>
      <c r="K4513">
        <v>1</v>
      </c>
      <c r="L4513">
        <v>110</v>
      </c>
      <c r="M4513">
        <v>0.15</v>
      </c>
      <c r="N4513">
        <v>93.5</v>
      </c>
      <c r="O4513">
        <v>25.5</v>
      </c>
      <c r="P4513" t="s">
        <v>28</v>
      </c>
      <c r="Q4513" t="s">
        <v>46</v>
      </c>
      <c r="R4513" t="s">
        <v>36</v>
      </c>
      <c r="S4513">
        <v>2.7</v>
      </c>
      <c r="T4513">
        <f>YEAR(tblOrders[[#This Row],[Order Date]])</f>
        <v>2025</v>
      </c>
      <c r="U4513" t="str">
        <f>TEXT(tblOrders[[#This Row],[Order Date]],"mmm-yyyy")</f>
        <v>Jun-2025</v>
      </c>
      <c r="V4513" s="4">
        <f>tblOrders[[#This Row],[Profit]]/tblOrders[[#This Row],[Sales Amount]]</f>
        <v>0.27272727272727271</v>
      </c>
      <c r="W4513" t="str">
        <f>VLOOKUP(tblOrders[[#This Row],[City]],CityRegion,2,0)</f>
        <v>South</v>
      </c>
      <c r="X4513" t="str">
        <f>VLOOKUP(tblOrders[[#This Row],[City]],lookups!A:C,3,0)</f>
        <v>Karnataka</v>
      </c>
    </row>
    <row r="4514" spans="1:24" x14ac:dyDescent="0.25">
      <c r="A4514" t="s">
        <v>6683</v>
      </c>
      <c r="B4514" s="1">
        <v>45801</v>
      </c>
      <c r="C4514" t="s">
        <v>2947</v>
      </c>
      <c r="D4514" t="s">
        <v>21</v>
      </c>
      <c r="E4514" t="s">
        <v>73</v>
      </c>
      <c r="F4514" t="s">
        <v>74</v>
      </c>
      <c r="G4514" t="s">
        <v>68</v>
      </c>
      <c r="H4514" t="s">
        <v>75</v>
      </c>
      <c r="I4514" t="s">
        <v>70</v>
      </c>
      <c r="J4514" t="s">
        <v>27</v>
      </c>
      <c r="K4514">
        <v>4</v>
      </c>
      <c r="L4514">
        <v>65</v>
      </c>
      <c r="M4514">
        <v>0.15</v>
      </c>
      <c r="N4514">
        <v>221</v>
      </c>
      <c r="O4514">
        <v>69</v>
      </c>
      <c r="P4514" t="s">
        <v>111</v>
      </c>
      <c r="Q4514" t="s">
        <v>35</v>
      </c>
      <c r="R4514" t="s">
        <v>30</v>
      </c>
      <c r="S4514">
        <v>2.8</v>
      </c>
      <c r="T4514">
        <f>YEAR(tblOrders[[#This Row],[Order Date]])</f>
        <v>2025</v>
      </c>
      <c r="U4514" t="str">
        <f>TEXT(tblOrders[[#This Row],[Order Date]],"mmm-yyyy")</f>
        <v>May-2025</v>
      </c>
      <c r="V4514" s="4">
        <f>tblOrders[[#This Row],[Profit]]/tblOrders[[#This Row],[Sales Amount]]</f>
        <v>0.31221719457013575</v>
      </c>
      <c r="W4514" t="str">
        <f>VLOOKUP(tblOrders[[#This Row],[City]],CityRegion,2,0)</f>
        <v>South</v>
      </c>
      <c r="X4514" t="str">
        <f>VLOOKUP(tblOrders[[#This Row],[City]],lookups!A:C,3,0)</f>
        <v>Telengana</v>
      </c>
    </row>
    <row r="4515" spans="1:24" x14ac:dyDescent="0.25">
      <c r="A4515" t="s">
        <v>6684</v>
      </c>
      <c r="B4515" s="1">
        <v>45897</v>
      </c>
      <c r="C4515" t="s">
        <v>2688</v>
      </c>
      <c r="D4515" t="s">
        <v>39</v>
      </c>
      <c r="E4515" t="s">
        <v>114</v>
      </c>
      <c r="F4515" t="s">
        <v>115</v>
      </c>
      <c r="G4515" t="s">
        <v>42</v>
      </c>
      <c r="H4515" t="s">
        <v>116</v>
      </c>
      <c r="I4515" t="s">
        <v>26</v>
      </c>
      <c r="J4515" t="s">
        <v>45</v>
      </c>
      <c r="K4515">
        <v>1</v>
      </c>
      <c r="L4515">
        <v>12</v>
      </c>
      <c r="M4515">
        <v>0</v>
      </c>
      <c r="N4515">
        <v>12</v>
      </c>
      <c r="O4515">
        <v>6</v>
      </c>
      <c r="P4515" t="s">
        <v>28</v>
      </c>
      <c r="Q4515" t="s">
        <v>29</v>
      </c>
      <c r="R4515" t="s">
        <v>36</v>
      </c>
      <c r="S4515">
        <v>4.4000000000000004</v>
      </c>
      <c r="T4515">
        <f>YEAR(tblOrders[[#This Row],[Order Date]])</f>
        <v>2025</v>
      </c>
      <c r="U4515" t="str">
        <f>TEXT(tblOrders[[#This Row],[Order Date]],"mmm-yyyy")</f>
        <v>Aug-2025</v>
      </c>
      <c r="V4515" s="4">
        <f>tblOrders[[#This Row],[Profit]]/tblOrders[[#This Row],[Sales Amount]]</f>
        <v>0.5</v>
      </c>
      <c r="W4515" t="str">
        <f>VLOOKUP(tblOrders[[#This Row],[City]],CityRegion,2,0)</f>
        <v>South</v>
      </c>
      <c r="X4515" t="str">
        <f>VLOOKUP(tblOrders[[#This Row],[City]],lookups!A:C,3,0)</f>
        <v>Karnataka</v>
      </c>
    </row>
    <row r="4516" spans="1:24" x14ac:dyDescent="0.25">
      <c r="A4516" t="s">
        <v>6685</v>
      </c>
      <c r="B4516" s="1">
        <v>45663</v>
      </c>
      <c r="C4516" t="s">
        <v>631</v>
      </c>
      <c r="D4516" t="s">
        <v>39</v>
      </c>
      <c r="E4516" t="s">
        <v>60</v>
      </c>
      <c r="F4516" t="s">
        <v>61</v>
      </c>
      <c r="G4516" t="s">
        <v>62</v>
      </c>
      <c r="H4516" t="s">
        <v>63</v>
      </c>
      <c r="I4516" t="s">
        <v>130</v>
      </c>
      <c r="J4516" t="s">
        <v>45</v>
      </c>
      <c r="K4516">
        <v>1</v>
      </c>
      <c r="L4516">
        <v>45</v>
      </c>
      <c r="M4516">
        <v>0</v>
      </c>
      <c r="N4516">
        <v>45</v>
      </c>
      <c r="O4516">
        <v>19</v>
      </c>
      <c r="P4516" t="s">
        <v>148</v>
      </c>
      <c r="Q4516" t="s">
        <v>29</v>
      </c>
      <c r="R4516" t="s">
        <v>36</v>
      </c>
      <c r="S4516">
        <v>4.4000000000000004</v>
      </c>
      <c r="T4516">
        <f>YEAR(tblOrders[[#This Row],[Order Date]])</f>
        <v>2025</v>
      </c>
      <c r="U4516" t="str">
        <f>TEXT(tblOrders[[#This Row],[Order Date]],"mmm-yyyy")</f>
        <v>Jan-2025</v>
      </c>
      <c r="V4516" s="4">
        <f>tblOrders[[#This Row],[Profit]]/tblOrders[[#This Row],[Sales Amount]]</f>
        <v>0.42222222222222222</v>
      </c>
      <c r="W4516" t="str">
        <f>VLOOKUP(tblOrders[[#This Row],[City]],CityRegion,2,0)</f>
        <v>West</v>
      </c>
      <c r="X4516" t="str">
        <f>VLOOKUP(tblOrders[[#This Row],[City]],lookups!A:C,3,0)</f>
        <v>Maharashtra</v>
      </c>
    </row>
    <row r="4517" spans="1:24" x14ac:dyDescent="0.25">
      <c r="A4517" t="s">
        <v>6686</v>
      </c>
      <c r="B4517" s="1">
        <v>45877</v>
      </c>
      <c r="C4517" t="s">
        <v>586</v>
      </c>
      <c r="D4517" t="s">
        <v>21</v>
      </c>
      <c r="E4517" t="s">
        <v>73</v>
      </c>
      <c r="F4517" t="s">
        <v>74</v>
      </c>
      <c r="G4517" t="s">
        <v>68</v>
      </c>
      <c r="H4517" t="s">
        <v>75</v>
      </c>
      <c r="I4517" t="s">
        <v>76</v>
      </c>
      <c r="J4517" t="s">
        <v>45</v>
      </c>
      <c r="K4517">
        <v>1</v>
      </c>
      <c r="L4517">
        <v>65</v>
      </c>
      <c r="M4517">
        <v>0</v>
      </c>
      <c r="N4517">
        <v>65</v>
      </c>
      <c r="O4517">
        <v>27</v>
      </c>
      <c r="P4517" t="s">
        <v>28</v>
      </c>
      <c r="Q4517" t="s">
        <v>35</v>
      </c>
      <c r="R4517" t="s">
        <v>36</v>
      </c>
      <c r="S4517">
        <v>3.2</v>
      </c>
      <c r="T4517">
        <f>YEAR(tblOrders[[#This Row],[Order Date]])</f>
        <v>2025</v>
      </c>
      <c r="U4517" t="str">
        <f>TEXT(tblOrders[[#This Row],[Order Date]],"mmm-yyyy")</f>
        <v>Aug-2025</v>
      </c>
      <c r="V4517" s="4">
        <f>tblOrders[[#This Row],[Profit]]/tblOrders[[#This Row],[Sales Amount]]</f>
        <v>0.41538461538461541</v>
      </c>
      <c r="W4517" t="str">
        <f>VLOOKUP(tblOrders[[#This Row],[City]],CityRegion,2,0)</f>
        <v>South</v>
      </c>
      <c r="X4517" t="str">
        <f>VLOOKUP(tblOrders[[#This Row],[City]],lookups!A:C,3,0)</f>
        <v>Kerala</v>
      </c>
    </row>
    <row r="4518" spans="1:24" x14ac:dyDescent="0.25">
      <c r="A4518" t="s">
        <v>6687</v>
      </c>
      <c r="B4518" s="1">
        <v>45898</v>
      </c>
      <c r="C4518" t="s">
        <v>2935</v>
      </c>
      <c r="D4518" t="s">
        <v>21</v>
      </c>
      <c r="E4518" t="s">
        <v>114</v>
      </c>
      <c r="F4518" t="s">
        <v>115</v>
      </c>
      <c r="G4518" t="s">
        <v>42</v>
      </c>
      <c r="H4518" t="s">
        <v>116</v>
      </c>
      <c r="I4518" t="s">
        <v>26</v>
      </c>
      <c r="J4518" t="s">
        <v>27</v>
      </c>
      <c r="K4518">
        <v>4</v>
      </c>
      <c r="L4518">
        <v>12</v>
      </c>
      <c r="M4518">
        <v>0</v>
      </c>
      <c r="N4518">
        <v>48</v>
      </c>
      <c r="O4518">
        <v>24</v>
      </c>
      <c r="P4518" t="s">
        <v>28</v>
      </c>
      <c r="Q4518" t="s">
        <v>29</v>
      </c>
      <c r="R4518" t="s">
        <v>36</v>
      </c>
      <c r="S4518">
        <v>3</v>
      </c>
      <c r="T4518">
        <f>YEAR(tblOrders[[#This Row],[Order Date]])</f>
        <v>2025</v>
      </c>
      <c r="U4518" t="str">
        <f>TEXT(tblOrders[[#This Row],[Order Date]],"mmm-yyyy")</f>
        <v>Aug-2025</v>
      </c>
      <c r="V4518" s="4">
        <f>tblOrders[[#This Row],[Profit]]/tblOrders[[#This Row],[Sales Amount]]</f>
        <v>0.5</v>
      </c>
      <c r="W4518" t="str">
        <f>VLOOKUP(tblOrders[[#This Row],[City]],CityRegion,2,0)</f>
        <v>South</v>
      </c>
      <c r="X4518" t="str">
        <f>VLOOKUP(tblOrders[[#This Row],[City]],lookups!A:C,3,0)</f>
        <v>Karnataka</v>
      </c>
    </row>
    <row r="4519" spans="1:24" x14ac:dyDescent="0.25">
      <c r="A4519" t="s">
        <v>6688</v>
      </c>
      <c r="B4519" s="1">
        <v>45979</v>
      </c>
      <c r="C4519" t="s">
        <v>2144</v>
      </c>
      <c r="D4519" t="s">
        <v>21</v>
      </c>
      <c r="E4519" t="s">
        <v>66</v>
      </c>
      <c r="F4519" t="s">
        <v>67</v>
      </c>
      <c r="G4519" t="s">
        <v>68</v>
      </c>
      <c r="H4519" t="s">
        <v>69</v>
      </c>
      <c r="I4519" t="s">
        <v>57</v>
      </c>
      <c r="J4519" t="s">
        <v>45</v>
      </c>
      <c r="K4519">
        <v>1</v>
      </c>
      <c r="L4519">
        <v>149</v>
      </c>
      <c r="M4519">
        <v>0.15</v>
      </c>
      <c r="N4519">
        <v>126.65</v>
      </c>
      <c r="O4519">
        <v>31.65</v>
      </c>
      <c r="P4519" t="s">
        <v>28</v>
      </c>
      <c r="Q4519" t="s">
        <v>35</v>
      </c>
      <c r="R4519" t="s">
        <v>36</v>
      </c>
      <c r="S4519">
        <v>3.7</v>
      </c>
      <c r="T4519">
        <f>YEAR(tblOrders[[#This Row],[Order Date]])</f>
        <v>2025</v>
      </c>
      <c r="U4519" t="str">
        <f>TEXT(tblOrders[[#This Row],[Order Date]],"mmm-yyyy")</f>
        <v>Nov-2025</v>
      </c>
      <c r="V4519" s="4">
        <f>tblOrders[[#This Row],[Profit]]/tblOrders[[#This Row],[Sales Amount]]</f>
        <v>0.24990130280300038</v>
      </c>
      <c r="W4519" t="str">
        <f>VLOOKUP(tblOrders[[#This Row],[City]],CityRegion,2,0)</f>
        <v>South</v>
      </c>
      <c r="X4519" t="str">
        <f>VLOOKUP(tblOrders[[#This Row],[City]],lookups!A:C,3,0)</f>
        <v>Kerala</v>
      </c>
    </row>
    <row r="4520" spans="1:24" x14ac:dyDescent="0.25">
      <c r="A4520" t="s">
        <v>6689</v>
      </c>
      <c r="B4520" s="1">
        <v>45779</v>
      </c>
      <c r="C4520" t="s">
        <v>6639</v>
      </c>
      <c r="D4520" t="s">
        <v>21</v>
      </c>
      <c r="E4520" t="s">
        <v>40</v>
      </c>
      <c r="F4520" t="s">
        <v>41</v>
      </c>
      <c r="G4520" t="s">
        <v>42</v>
      </c>
      <c r="H4520" t="s">
        <v>43</v>
      </c>
      <c r="I4520" t="s">
        <v>76</v>
      </c>
      <c r="J4520" t="s">
        <v>45</v>
      </c>
      <c r="K4520">
        <v>1</v>
      </c>
      <c r="L4520">
        <v>18</v>
      </c>
      <c r="M4520">
        <v>0.05</v>
      </c>
      <c r="N4520">
        <v>17.100000000000001</v>
      </c>
      <c r="O4520">
        <v>8.1</v>
      </c>
      <c r="P4520" t="s">
        <v>28</v>
      </c>
      <c r="Q4520" t="s">
        <v>46</v>
      </c>
      <c r="R4520" t="s">
        <v>30</v>
      </c>
      <c r="S4520">
        <v>3.7</v>
      </c>
      <c r="T4520">
        <f>YEAR(tblOrders[[#This Row],[Order Date]])</f>
        <v>2025</v>
      </c>
      <c r="U4520" t="str">
        <f>TEXT(tblOrders[[#This Row],[Order Date]],"mmm-yyyy")</f>
        <v>May-2025</v>
      </c>
      <c r="V4520" s="4">
        <f>tblOrders[[#This Row],[Profit]]/tblOrders[[#This Row],[Sales Amount]]</f>
        <v>0.47368421052631571</v>
      </c>
      <c r="W4520" t="str">
        <f>VLOOKUP(tblOrders[[#This Row],[City]],CityRegion,2,0)</f>
        <v>South</v>
      </c>
      <c r="X4520" t="str">
        <f>VLOOKUP(tblOrders[[#This Row],[City]],lookups!A:C,3,0)</f>
        <v>Kerala</v>
      </c>
    </row>
    <row r="4521" spans="1:24" x14ac:dyDescent="0.25">
      <c r="A4521" t="s">
        <v>6690</v>
      </c>
      <c r="B4521" s="1">
        <v>45854</v>
      </c>
      <c r="C4521" t="s">
        <v>3735</v>
      </c>
      <c r="D4521" t="s">
        <v>21</v>
      </c>
      <c r="E4521" t="s">
        <v>108</v>
      </c>
      <c r="F4521" t="s">
        <v>109</v>
      </c>
      <c r="G4521" t="s">
        <v>62</v>
      </c>
      <c r="H4521" t="s">
        <v>110</v>
      </c>
      <c r="I4521" t="s">
        <v>26</v>
      </c>
      <c r="J4521" t="s">
        <v>34</v>
      </c>
      <c r="K4521">
        <v>4</v>
      </c>
      <c r="L4521">
        <v>110</v>
      </c>
      <c r="M4521">
        <v>0.15</v>
      </c>
      <c r="N4521">
        <v>374</v>
      </c>
      <c r="O4521">
        <v>102</v>
      </c>
      <c r="P4521" t="s">
        <v>28</v>
      </c>
      <c r="Q4521" t="s">
        <v>29</v>
      </c>
      <c r="R4521" t="s">
        <v>123</v>
      </c>
      <c r="S4521">
        <v>4</v>
      </c>
      <c r="T4521">
        <f>YEAR(tblOrders[[#This Row],[Order Date]])</f>
        <v>2025</v>
      </c>
      <c r="U4521" t="str">
        <f>TEXT(tblOrders[[#This Row],[Order Date]],"mmm-yyyy")</f>
        <v>Jul-2025</v>
      </c>
      <c r="V4521" s="4">
        <f>tblOrders[[#This Row],[Profit]]/tblOrders[[#This Row],[Sales Amount]]</f>
        <v>0.27272727272727271</v>
      </c>
      <c r="W4521" t="str">
        <f>VLOOKUP(tblOrders[[#This Row],[City]],CityRegion,2,0)</f>
        <v>South</v>
      </c>
      <c r="X4521" t="str">
        <f>VLOOKUP(tblOrders[[#This Row],[City]],lookups!A:C,3,0)</f>
        <v>Karnataka</v>
      </c>
    </row>
    <row r="4522" spans="1:24" x14ac:dyDescent="0.25">
      <c r="A4522" t="s">
        <v>6691</v>
      </c>
      <c r="B4522" s="1">
        <v>45843</v>
      </c>
      <c r="C4522" t="s">
        <v>5181</v>
      </c>
      <c r="D4522" t="s">
        <v>39</v>
      </c>
      <c r="E4522" t="s">
        <v>94</v>
      </c>
      <c r="F4522" t="s">
        <v>95</v>
      </c>
      <c r="G4522" t="s">
        <v>68</v>
      </c>
      <c r="H4522" t="s">
        <v>96</v>
      </c>
      <c r="I4522" t="s">
        <v>76</v>
      </c>
      <c r="J4522" t="s">
        <v>45</v>
      </c>
      <c r="K4522">
        <v>4</v>
      </c>
      <c r="L4522">
        <v>89</v>
      </c>
      <c r="M4522">
        <v>0.1</v>
      </c>
      <c r="N4522">
        <v>320.39999999999998</v>
      </c>
      <c r="O4522">
        <v>100.4</v>
      </c>
      <c r="P4522" t="s">
        <v>28</v>
      </c>
      <c r="Q4522" t="s">
        <v>86</v>
      </c>
      <c r="R4522" t="s">
        <v>36</v>
      </c>
      <c r="S4522">
        <v>2.8</v>
      </c>
      <c r="T4522">
        <f>YEAR(tblOrders[[#This Row],[Order Date]])</f>
        <v>2025</v>
      </c>
      <c r="U4522" t="str">
        <f>TEXT(tblOrders[[#This Row],[Order Date]],"mmm-yyyy")</f>
        <v>Jul-2025</v>
      </c>
      <c r="V4522" s="4">
        <f>tblOrders[[#This Row],[Profit]]/tblOrders[[#This Row],[Sales Amount]]</f>
        <v>0.31335830212234711</v>
      </c>
      <c r="W4522" t="str">
        <f>VLOOKUP(tblOrders[[#This Row],[City]],CityRegion,2,0)</f>
        <v>South</v>
      </c>
      <c r="X4522" t="str">
        <f>VLOOKUP(tblOrders[[#This Row],[City]],lookups!A:C,3,0)</f>
        <v>Kerala</v>
      </c>
    </row>
    <row r="4523" spans="1:24" x14ac:dyDescent="0.25">
      <c r="A4523" t="s">
        <v>6692</v>
      </c>
      <c r="B4523" s="1">
        <v>45972</v>
      </c>
      <c r="C4523" t="s">
        <v>4276</v>
      </c>
      <c r="D4523" t="s">
        <v>21</v>
      </c>
      <c r="E4523" t="s">
        <v>73</v>
      </c>
      <c r="F4523" t="s">
        <v>74</v>
      </c>
      <c r="G4523" t="s">
        <v>68</v>
      </c>
      <c r="H4523" t="s">
        <v>75</v>
      </c>
      <c r="I4523" t="s">
        <v>26</v>
      </c>
      <c r="J4523" t="s">
        <v>34</v>
      </c>
      <c r="K4523">
        <v>3</v>
      </c>
      <c r="L4523">
        <v>65</v>
      </c>
      <c r="M4523">
        <v>0.2</v>
      </c>
      <c r="N4523">
        <v>156</v>
      </c>
      <c r="O4523">
        <v>42</v>
      </c>
      <c r="P4523" t="s">
        <v>28</v>
      </c>
      <c r="Q4523" t="s">
        <v>86</v>
      </c>
      <c r="R4523" t="s">
        <v>36</v>
      </c>
      <c r="S4523">
        <v>2.9</v>
      </c>
      <c r="T4523">
        <f>YEAR(tblOrders[[#This Row],[Order Date]])</f>
        <v>2025</v>
      </c>
      <c r="U4523" t="str">
        <f>TEXT(tblOrders[[#This Row],[Order Date]],"mmm-yyyy")</f>
        <v>Nov-2025</v>
      </c>
      <c r="V4523" s="4">
        <f>tblOrders[[#This Row],[Profit]]/tblOrders[[#This Row],[Sales Amount]]</f>
        <v>0.26923076923076922</v>
      </c>
      <c r="W4523" t="str">
        <f>VLOOKUP(tblOrders[[#This Row],[City]],CityRegion,2,0)</f>
        <v>South</v>
      </c>
      <c r="X4523" t="str">
        <f>VLOOKUP(tblOrders[[#This Row],[City]],lookups!A:C,3,0)</f>
        <v>Karnataka</v>
      </c>
    </row>
    <row r="4524" spans="1:24" x14ac:dyDescent="0.25">
      <c r="A4524" t="s">
        <v>6693</v>
      </c>
      <c r="B4524" s="1">
        <v>45695</v>
      </c>
      <c r="C4524" t="s">
        <v>1449</v>
      </c>
      <c r="D4524" t="s">
        <v>21</v>
      </c>
      <c r="E4524" t="s">
        <v>40</v>
      </c>
      <c r="F4524" t="s">
        <v>41</v>
      </c>
      <c r="G4524" t="s">
        <v>42</v>
      </c>
      <c r="H4524" t="s">
        <v>43</v>
      </c>
      <c r="I4524" t="s">
        <v>76</v>
      </c>
      <c r="J4524" t="s">
        <v>34</v>
      </c>
      <c r="K4524">
        <v>2</v>
      </c>
      <c r="L4524">
        <v>18</v>
      </c>
      <c r="M4524">
        <v>0.1</v>
      </c>
      <c r="N4524">
        <v>32.4</v>
      </c>
      <c r="O4524">
        <v>14.4</v>
      </c>
      <c r="P4524" t="s">
        <v>148</v>
      </c>
      <c r="Q4524" t="s">
        <v>29</v>
      </c>
      <c r="R4524" t="s">
        <v>36</v>
      </c>
      <c r="S4524">
        <v>4.8</v>
      </c>
      <c r="T4524">
        <f>YEAR(tblOrders[[#This Row],[Order Date]])</f>
        <v>2025</v>
      </c>
      <c r="U4524" t="str">
        <f>TEXT(tblOrders[[#This Row],[Order Date]],"mmm-yyyy")</f>
        <v>Feb-2025</v>
      </c>
      <c r="V4524" s="4">
        <f>tblOrders[[#This Row],[Profit]]/tblOrders[[#This Row],[Sales Amount]]</f>
        <v>0.44444444444444448</v>
      </c>
      <c r="W4524" t="str">
        <f>VLOOKUP(tblOrders[[#This Row],[City]],CityRegion,2,0)</f>
        <v>South</v>
      </c>
      <c r="X4524" t="str">
        <f>VLOOKUP(tblOrders[[#This Row],[City]],lookups!A:C,3,0)</f>
        <v>Kerala</v>
      </c>
    </row>
    <row r="4525" spans="1:24" x14ac:dyDescent="0.25">
      <c r="A4525" t="s">
        <v>6694</v>
      </c>
      <c r="B4525" s="1">
        <v>45799</v>
      </c>
      <c r="C4525" t="s">
        <v>620</v>
      </c>
      <c r="D4525" t="s">
        <v>39</v>
      </c>
      <c r="E4525" t="s">
        <v>60</v>
      </c>
      <c r="F4525" t="s">
        <v>61</v>
      </c>
      <c r="G4525" t="s">
        <v>62</v>
      </c>
      <c r="H4525" t="s">
        <v>63</v>
      </c>
      <c r="I4525" t="s">
        <v>130</v>
      </c>
      <c r="J4525" t="s">
        <v>27</v>
      </c>
      <c r="K4525">
        <v>1</v>
      </c>
      <c r="L4525">
        <v>45</v>
      </c>
      <c r="M4525">
        <v>0.1</v>
      </c>
      <c r="N4525">
        <v>40.5</v>
      </c>
      <c r="O4525">
        <v>14.5</v>
      </c>
      <c r="P4525" t="s">
        <v>28</v>
      </c>
      <c r="Q4525" t="s">
        <v>35</v>
      </c>
      <c r="R4525" t="s">
        <v>36</v>
      </c>
      <c r="S4525">
        <v>3.2</v>
      </c>
      <c r="T4525">
        <f>YEAR(tblOrders[[#This Row],[Order Date]])</f>
        <v>2025</v>
      </c>
      <c r="U4525" t="str">
        <f>TEXT(tblOrders[[#This Row],[Order Date]],"mmm-yyyy")</f>
        <v>May-2025</v>
      </c>
      <c r="V4525" s="4">
        <f>tblOrders[[#This Row],[Profit]]/tblOrders[[#This Row],[Sales Amount]]</f>
        <v>0.35802469135802467</v>
      </c>
      <c r="W4525" t="str">
        <f>VLOOKUP(tblOrders[[#This Row],[City]],CityRegion,2,0)</f>
        <v>West</v>
      </c>
      <c r="X4525" t="str">
        <f>VLOOKUP(tblOrders[[#This Row],[City]],lookups!A:C,3,0)</f>
        <v>Maharashtra</v>
      </c>
    </row>
    <row r="4526" spans="1:24" x14ac:dyDescent="0.25">
      <c r="A4526" t="s">
        <v>6695</v>
      </c>
      <c r="B4526" s="1">
        <v>46003</v>
      </c>
      <c r="C4526" t="s">
        <v>5675</v>
      </c>
      <c r="D4526" t="s">
        <v>21</v>
      </c>
      <c r="E4526" t="s">
        <v>73</v>
      </c>
      <c r="F4526" t="s">
        <v>74</v>
      </c>
      <c r="G4526" t="s">
        <v>68</v>
      </c>
      <c r="H4526" t="s">
        <v>75</v>
      </c>
      <c r="I4526" t="s">
        <v>52</v>
      </c>
      <c r="J4526" t="s">
        <v>27</v>
      </c>
      <c r="K4526">
        <v>3</v>
      </c>
      <c r="L4526">
        <v>65</v>
      </c>
      <c r="M4526">
        <v>0.2</v>
      </c>
      <c r="N4526">
        <v>156</v>
      </c>
      <c r="O4526">
        <v>42</v>
      </c>
      <c r="P4526" t="s">
        <v>28</v>
      </c>
      <c r="Q4526" t="s">
        <v>86</v>
      </c>
      <c r="R4526" t="s">
        <v>36</v>
      </c>
      <c r="S4526">
        <v>4.3</v>
      </c>
      <c r="T4526">
        <f>YEAR(tblOrders[[#This Row],[Order Date]])</f>
        <v>2025</v>
      </c>
      <c r="U4526" t="str">
        <f>TEXT(tblOrders[[#This Row],[Order Date]],"mmm-yyyy")</f>
        <v>Dec-2025</v>
      </c>
      <c r="V4526" s="4">
        <f>tblOrders[[#This Row],[Profit]]/tblOrders[[#This Row],[Sales Amount]]</f>
        <v>0.26923076923076922</v>
      </c>
      <c r="W4526" t="str">
        <f>VLOOKUP(tblOrders[[#This Row],[City]],CityRegion,2,0)</f>
        <v>South</v>
      </c>
      <c r="X4526" t="str">
        <f>VLOOKUP(tblOrders[[#This Row],[City]],lookups!A:C,3,0)</f>
        <v>Kerala</v>
      </c>
    </row>
    <row r="4527" spans="1:24" x14ac:dyDescent="0.25">
      <c r="A4527" t="s">
        <v>6696</v>
      </c>
      <c r="B4527" s="1">
        <v>45960</v>
      </c>
      <c r="C4527" t="s">
        <v>3741</v>
      </c>
      <c r="D4527" t="s">
        <v>21</v>
      </c>
      <c r="E4527" t="s">
        <v>49</v>
      </c>
      <c r="F4527" t="s">
        <v>50</v>
      </c>
      <c r="G4527" t="s">
        <v>24</v>
      </c>
      <c r="H4527" t="s">
        <v>51</v>
      </c>
      <c r="I4527" t="s">
        <v>130</v>
      </c>
      <c r="J4527" t="s">
        <v>45</v>
      </c>
      <c r="K4527">
        <v>1</v>
      </c>
      <c r="L4527">
        <v>85</v>
      </c>
      <c r="M4527">
        <v>0</v>
      </c>
      <c r="N4527">
        <v>85</v>
      </c>
      <c r="O4527">
        <v>33</v>
      </c>
      <c r="P4527" t="s">
        <v>28</v>
      </c>
      <c r="Q4527" t="s">
        <v>86</v>
      </c>
      <c r="R4527" t="s">
        <v>36</v>
      </c>
      <c r="S4527">
        <v>3.6</v>
      </c>
      <c r="T4527">
        <f>YEAR(tblOrders[[#This Row],[Order Date]])</f>
        <v>2025</v>
      </c>
      <c r="U4527" t="str">
        <f>TEXT(tblOrders[[#This Row],[Order Date]],"mmm-yyyy")</f>
        <v>Oct-2025</v>
      </c>
      <c r="V4527" s="4">
        <f>tblOrders[[#This Row],[Profit]]/tblOrders[[#This Row],[Sales Amount]]</f>
        <v>0.38823529411764707</v>
      </c>
      <c r="W4527" t="str">
        <f>VLOOKUP(tblOrders[[#This Row],[City]],CityRegion,2,0)</f>
        <v>West</v>
      </c>
      <c r="X4527" t="str">
        <f>VLOOKUP(tblOrders[[#This Row],[City]],lookups!A:C,3,0)</f>
        <v>Maharashtra</v>
      </c>
    </row>
    <row r="4528" spans="1:24" x14ac:dyDescent="0.25">
      <c r="A4528" t="s">
        <v>6697</v>
      </c>
      <c r="B4528" s="1">
        <v>45821</v>
      </c>
      <c r="C4528" t="s">
        <v>1421</v>
      </c>
      <c r="D4528" t="s">
        <v>39</v>
      </c>
      <c r="E4528" t="s">
        <v>66</v>
      </c>
      <c r="F4528" t="s">
        <v>67</v>
      </c>
      <c r="G4528" t="s">
        <v>68</v>
      </c>
      <c r="H4528" t="s">
        <v>69</v>
      </c>
      <c r="I4528" t="s">
        <v>44</v>
      </c>
      <c r="J4528" t="s">
        <v>27</v>
      </c>
      <c r="K4528">
        <v>2</v>
      </c>
      <c r="L4528">
        <v>149</v>
      </c>
      <c r="M4528">
        <v>0.15</v>
      </c>
      <c r="N4528">
        <v>253.3</v>
      </c>
      <c r="O4528">
        <v>63.3</v>
      </c>
      <c r="P4528" t="s">
        <v>28</v>
      </c>
      <c r="Q4528" t="s">
        <v>86</v>
      </c>
      <c r="R4528" t="s">
        <v>36</v>
      </c>
      <c r="S4528">
        <v>3.3</v>
      </c>
      <c r="T4528">
        <f>YEAR(tblOrders[[#This Row],[Order Date]])</f>
        <v>2025</v>
      </c>
      <c r="U4528" t="str">
        <f>TEXT(tblOrders[[#This Row],[Order Date]],"mmm-yyyy")</f>
        <v>Jun-2025</v>
      </c>
      <c r="V4528" s="4">
        <f>tblOrders[[#This Row],[Profit]]/tblOrders[[#This Row],[Sales Amount]]</f>
        <v>0.24990130280300038</v>
      </c>
      <c r="W4528" t="str">
        <f>VLOOKUP(tblOrders[[#This Row],[City]],CityRegion,2,0)</f>
        <v>South</v>
      </c>
      <c r="X4528" t="str">
        <f>VLOOKUP(tblOrders[[#This Row],[City]],lookups!A:C,3,0)</f>
        <v>Kerala</v>
      </c>
    </row>
    <row r="4529" spans="1:24" x14ac:dyDescent="0.25">
      <c r="A4529" t="s">
        <v>6698</v>
      </c>
      <c r="B4529" s="1">
        <v>45995</v>
      </c>
      <c r="C4529" t="s">
        <v>739</v>
      </c>
      <c r="D4529" t="s">
        <v>21</v>
      </c>
      <c r="E4529" t="s">
        <v>55</v>
      </c>
      <c r="F4529" t="s">
        <v>56</v>
      </c>
      <c r="G4529" t="s">
        <v>24</v>
      </c>
      <c r="H4529" t="s">
        <v>51</v>
      </c>
      <c r="I4529" t="s">
        <v>44</v>
      </c>
      <c r="J4529" t="s">
        <v>27</v>
      </c>
      <c r="K4529">
        <v>3</v>
      </c>
      <c r="L4529">
        <v>42</v>
      </c>
      <c r="M4529">
        <v>0</v>
      </c>
      <c r="N4529">
        <v>126</v>
      </c>
      <c r="O4529">
        <v>54</v>
      </c>
      <c r="P4529" t="s">
        <v>28</v>
      </c>
      <c r="Q4529" t="s">
        <v>91</v>
      </c>
      <c r="R4529" t="s">
        <v>30</v>
      </c>
      <c r="S4529">
        <v>4.4000000000000004</v>
      </c>
      <c r="T4529">
        <f>YEAR(tblOrders[[#This Row],[Order Date]])</f>
        <v>2025</v>
      </c>
      <c r="U4529" t="str">
        <f>TEXT(tblOrders[[#This Row],[Order Date]],"mmm-yyyy")</f>
        <v>Dec-2025</v>
      </c>
      <c r="V4529" s="4">
        <f>tblOrders[[#This Row],[Profit]]/tblOrders[[#This Row],[Sales Amount]]</f>
        <v>0.42857142857142855</v>
      </c>
      <c r="W4529" t="str">
        <f>VLOOKUP(tblOrders[[#This Row],[City]],CityRegion,2,0)</f>
        <v>South</v>
      </c>
      <c r="X4529" t="str">
        <f>VLOOKUP(tblOrders[[#This Row],[City]],lookups!A:C,3,0)</f>
        <v>Kerala</v>
      </c>
    </row>
    <row r="4530" spans="1:24" x14ac:dyDescent="0.25">
      <c r="A4530" t="s">
        <v>6699</v>
      </c>
      <c r="B4530" s="1">
        <v>45850</v>
      </c>
      <c r="C4530" t="s">
        <v>2414</v>
      </c>
      <c r="D4530" t="s">
        <v>39</v>
      </c>
      <c r="E4530" t="s">
        <v>79</v>
      </c>
      <c r="F4530" t="s">
        <v>80</v>
      </c>
      <c r="G4530" t="s">
        <v>68</v>
      </c>
      <c r="H4530" t="s">
        <v>81</v>
      </c>
      <c r="I4530" t="s">
        <v>70</v>
      </c>
      <c r="J4530" t="s">
        <v>34</v>
      </c>
      <c r="K4530">
        <v>3</v>
      </c>
      <c r="L4530">
        <v>799</v>
      </c>
      <c r="M4530">
        <v>0.15</v>
      </c>
      <c r="N4530">
        <v>2037.45</v>
      </c>
      <c r="O4530">
        <v>177.45</v>
      </c>
      <c r="P4530" t="s">
        <v>28</v>
      </c>
      <c r="Q4530" t="s">
        <v>86</v>
      </c>
      <c r="R4530" t="s">
        <v>30</v>
      </c>
      <c r="S4530">
        <v>4.2</v>
      </c>
      <c r="T4530">
        <f>YEAR(tblOrders[[#This Row],[Order Date]])</f>
        <v>2025</v>
      </c>
      <c r="U4530" t="str">
        <f>TEXT(tblOrders[[#This Row],[Order Date]],"mmm-yyyy")</f>
        <v>Jul-2025</v>
      </c>
      <c r="V4530" s="4">
        <f>tblOrders[[#This Row],[Profit]]/tblOrders[[#This Row],[Sales Amount]]</f>
        <v>8.7094161819921953E-2</v>
      </c>
      <c r="W4530" t="str">
        <f>VLOOKUP(tblOrders[[#This Row],[City]],CityRegion,2,0)</f>
        <v>South</v>
      </c>
      <c r="X4530" t="str">
        <f>VLOOKUP(tblOrders[[#This Row],[City]],lookups!A:C,3,0)</f>
        <v>Telengana</v>
      </c>
    </row>
    <row r="4531" spans="1:24" x14ac:dyDescent="0.25">
      <c r="A4531" t="s">
        <v>6700</v>
      </c>
      <c r="B4531" s="1">
        <v>45678</v>
      </c>
      <c r="C4531" t="s">
        <v>6137</v>
      </c>
      <c r="D4531" t="s">
        <v>39</v>
      </c>
      <c r="E4531" t="s">
        <v>73</v>
      </c>
      <c r="F4531" t="s">
        <v>74</v>
      </c>
      <c r="G4531" t="s">
        <v>68</v>
      </c>
      <c r="H4531" t="s">
        <v>75</v>
      </c>
      <c r="I4531" t="s">
        <v>84</v>
      </c>
      <c r="J4531" t="s">
        <v>45</v>
      </c>
      <c r="K4531">
        <v>2</v>
      </c>
      <c r="L4531">
        <v>65</v>
      </c>
      <c r="M4531">
        <v>0</v>
      </c>
      <c r="N4531">
        <v>130</v>
      </c>
      <c r="O4531">
        <v>54</v>
      </c>
      <c r="P4531" t="s">
        <v>28</v>
      </c>
      <c r="Q4531" t="s">
        <v>86</v>
      </c>
      <c r="R4531" t="s">
        <v>36</v>
      </c>
      <c r="S4531">
        <v>3</v>
      </c>
      <c r="T4531">
        <f>YEAR(tblOrders[[#This Row],[Order Date]])</f>
        <v>2025</v>
      </c>
      <c r="U4531" t="str">
        <f>TEXT(tblOrders[[#This Row],[Order Date]],"mmm-yyyy")</f>
        <v>Jan-2025</v>
      </c>
      <c r="V4531" s="4">
        <f>tblOrders[[#This Row],[Profit]]/tblOrders[[#This Row],[Sales Amount]]</f>
        <v>0.41538461538461541</v>
      </c>
      <c r="W4531" t="str">
        <f>VLOOKUP(tblOrders[[#This Row],[City]],CityRegion,2,0)</f>
        <v>West</v>
      </c>
      <c r="X4531" t="str">
        <f>VLOOKUP(tblOrders[[#This Row],[City]],lookups!A:C,3,0)</f>
        <v>Maharashtra</v>
      </c>
    </row>
    <row r="4532" spans="1:24" x14ac:dyDescent="0.25">
      <c r="A4532" t="s">
        <v>6701</v>
      </c>
      <c r="B4532" s="1">
        <v>45798</v>
      </c>
      <c r="C4532" t="s">
        <v>4439</v>
      </c>
      <c r="D4532" t="s">
        <v>21</v>
      </c>
      <c r="E4532" t="s">
        <v>108</v>
      </c>
      <c r="F4532" t="s">
        <v>109</v>
      </c>
      <c r="G4532" t="s">
        <v>62</v>
      </c>
      <c r="H4532" t="s">
        <v>110</v>
      </c>
      <c r="I4532" t="s">
        <v>130</v>
      </c>
      <c r="J4532" t="s">
        <v>45</v>
      </c>
      <c r="K4532">
        <v>1</v>
      </c>
      <c r="L4532">
        <v>110</v>
      </c>
      <c r="M4532">
        <v>0.05</v>
      </c>
      <c r="N4532">
        <v>104.5</v>
      </c>
      <c r="O4532">
        <v>36.5</v>
      </c>
      <c r="P4532" t="s">
        <v>28</v>
      </c>
      <c r="Q4532" t="s">
        <v>91</v>
      </c>
      <c r="R4532" t="s">
        <v>36</v>
      </c>
      <c r="S4532">
        <v>4.7</v>
      </c>
      <c r="T4532">
        <f>YEAR(tblOrders[[#This Row],[Order Date]])</f>
        <v>2025</v>
      </c>
      <c r="U4532" t="str">
        <f>TEXT(tblOrders[[#This Row],[Order Date]],"mmm-yyyy")</f>
        <v>May-2025</v>
      </c>
      <c r="V4532" s="4">
        <f>tblOrders[[#This Row],[Profit]]/tblOrders[[#This Row],[Sales Amount]]</f>
        <v>0.34928229665071769</v>
      </c>
      <c r="W4532" t="str">
        <f>VLOOKUP(tblOrders[[#This Row],[City]],CityRegion,2,0)</f>
        <v>West</v>
      </c>
      <c r="X4532" t="str">
        <f>VLOOKUP(tblOrders[[#This Row],[City]],lookups!A:C,3,0)</f>
        <v>Maharashtra</v>
      </c>
    </row>
    <row r="4533" spans="1:24" x14ac:dyDescent="0.25">
      <c r="A4533" t="s">
        <v>6702</v>
      </c>
      <c r="B4533" s="1">
        <v>45984</v>
      </c>
      <c r="C4533" t="s">
        <v>3497</v>
      </c>
      <c r="D4533" t="s">
        <v>21</v>
      </c>
      <c r="E4533" t="s">
        <v>40</v>
      </c>
      <c r="F4533" t="s">
        <v>41</v>
      </c>
      <c r="G4533" t="s">
        <v>42</v>
      </c>
      <c r="H4533" t="s">
        <v>43</v>
      </c>
      <c r="I4533" t="s">
        <v>26</v>
      </c>
      <c r="J4533" t="s">
        <v>45</v>
      </c>
      <c r="K4533">
        <v>2</v>
      </c>
      <c r="L4533">
        <v>18</v>
      </c>
      <c r="M4533">
        <v>0.05</v>
      </c>
      <c r="N4533">
        <v>34.200000000000003</v>
      </c>
      <c r="O4533">
        <v>16.2</v>
      </c>
      <c r="P4533" t="s">
        <v>28</v>
      </c>
      <c r="Q4533" t="s">
        <v>29</v>
      </c>
      <c r="R4533" t="s">
        <v>36</v>
      </c>
      <c r="S4533">
        <v>4.8</v>
      </c>
      <c r="T4533">
        <f>YEAR(tblOrders[[#This Row],[Order Date]])</f>
        <v>2025</v>
      </c>
      <c r="U4533" t="str">
        <f>TEXT(tblOrders[[#This Row],[Order Date]],"mmm-yyyy")</f>
        <v>Nov-2025</v>
      </c>
      <c r="V4533" s="4">
        <f>tblOrders[[#This Row],[Profit]]/tblOrders[[#This Row],[Sales Amount]]</f>
        <v>0.47368421052631571</v>
      </c>
      <c r="W4533" t="str">
        <f>VLOOKUP(tblOrders[[#This Row],[City]],CityRegion,2,0)</f>
        <v>South</v>
      </c>
      <c r="X4533" t="str">
        <f>VLOOKUP(tblOrders[[#This Row],[City]],lookups!A:C,3,0)</f>
        <v>Karnataka</v>
      </c>
    </row>
    <row r="4534" spans="1:24" x14ac:dyDescent="0.25">
      <c r="A4534" t="s">
        <v>6703</v>
      </c>
      <c r="B4534" s="1">
        <v>45943</v>
      </c>
      <c r="C4534" t="s">
        <v>5366</v>
      </c>
      <c r="D4534" t="s">
        <v>39</v>
      </c>
      <c r="E4534" t="s">
        <v>101</v>
      </c>
      <c r="F4534" t="s">
        <v>102</v>
      </c>
      <c r="G4534" t="s">
        <v>24</v>
      </c>
      <c r="H4534" t="s">
        <v>103</v>
      </c>
      <c r="I4534" t="s">
        <v>57</v>
      </c>
      <c r="J4534" t="s">
        <v>27</v>
      </c>
      <c r="K4534">
        <v>2</v>
      </c>
      <c r="L4534">
        <v>120</v>
      </c>
      <c r="M4534">
        <v>0</v>
      </c>
      <c r="N4534">
        <v>240</v>
      </c>
      <c r="O4534">
        <v>84</v>
      </c>
      <c r="P4534" t="s">
        <v>28</v>
      </c>
      <c r="Q4534" t="s">
        <v>35</v>
      </c>
      <c r="R4534" t="s">
        <v>36</v>
      </c>
      <c r="S4534">
        <v>2.5</v>
      </c>
      <c r="T4534">
        <f>YEAR(tblOrders[[#This Row],[Order Date]])</f>
        <v>2025</v>
      </c>
      <c r="U4534" t="str">
        <f>TEXT(tblOrders[[#This Row],[Order Date]],"mmm-yyyy")</f>
        <v>Oct-2025</v>
      </c>
      <c r="V4534" s="4">
        <f>tblOrders[[#This Row],[Profit]]/tblOrders[[#This Row],[Sales Amount]]</f>
        <v>0.35</v>
      </c>
      <c r="W4534" t="str">
        <f>VLOOKUP(tblOrders[[#This Row],[City]],CityRegion,2,0)</f>
        <v>South</v>
      </c>
      <c r="X4534" t="str">
        <f>VLOOKUP(tblOrders[[#This Row],[City]],lookups!A:C,3,0)</f>
        <v>Kerala</v>
      </c>
    </row>
    <row r="4535" spans="1:24" x14ac:dyDescent="0.25">
      <c r="A4535" t="s">
        <v>6704</v>
      </c>
      <c r="B4535" s="1">
        <v>45831</v>
      </c>
      <c r="C4535" t="s">
        <v>239</v>
      </c>
      <c r="D4535" t="s">
        <v>21</v>
      </c>
      <c r="E4535" t="s">
        <v>101</v>
      </c>
      <c r="F4535" t="s">
        <v>102</v>
      </c>
      <c r="G4535" t="s">
        <v>24</v>
      </c>
      <c r="H4535" t="s">
        <v>103</v>
      </c>
      <c r="I4535" t="s">
        <v>84</v>
      </c>
      <c r="J4535" t="s">
        <v>45</v>
      </c>
      <c r="K4535">
        <v>5</v>
      </c>
      <c r="L4535">
        <v>120</v>
      </c>
      <c r="M4535">
        <v>0.05</v>
      </c>
      <c r="N4535">
        <v>570</v>
      </c>
      <c r="O4535">
        <v>180</v>
      </c>
      <c r="P4535" t="s">
        <v>28</v>
      </c>
      <c r="Q4535" t="s">
        <v>46</v>
      </c>
      <c r="R4535" t="s">
        <v>36</v>
      </c>
      <c r="S4535">
        <v>4.8</v>
      </c>
      <c r="T4535">
        <f>YEAR(tblOrders[[#This Row],[Order Date]])</f>
        <v>2025</v>
      </c>
      <c r="U4535" t="str">
        <f>TEXT(tblOrders[[#This Row],[Order Date]],"mmm-yyyy")</f>
        <v>Jun-2025</v>
      </c>
      <c r="V4535" s="4">
        <f>tblOrders[[#This Row],[Profit]]/tblOrders[[#This Row],[Sales Amount]]</f>
        <v>0.31578947368421051</v>
      </c>
      <c r="W4535" t="str">
        <f>VLOOKUP(tblOrders[[#This Row],[City]],CityRegion,2,0)</f>
        <v>West</v>
      </c>
      <c r="X4535" t="str">
        <f>VLOOKUP(tblOrders[[#This Row],[City]],lookups!A:C,3,0)</f>
        <v>Maharashtra</v>
      </c>
    </row>
    <row r="4536" spans="1:24" x14ac:dyDescent="0.25">
      <c r="A4536" t="s">
        <v>6705</v>
      </c>
      <c r="B4536" s="1">
        <v>45852</v>
      </c>
      <c r="C4536" t="s">
        <v>2711</v>
      </c>
      <c r="D4536" t="s">
        <v>21</v>
      </c>
      <c r="E4536" t="s">
        <v>60</v>
      </c>
      <c r="F4536" t="s">
        <v>61</v>
      </c>
      <c r="G4536" t="s">
        <v>62</v>
      </c>
      <c r="H4536" t="s">
        <v>63</v>
      </c>
      <c r="I4536" t="s">
        <v>26</v>
      </c>
      <c r="J4536" t="s">
        <v>34</v>
      </c>
      <c r="K4536">
        <v>1</v>
      </c>
      <c r="L4536">
        <v>45</v>
      </c>
      <c r="M4536">
        <v>0.15</v>
      </c>
      <c r="N4536">
        <v>38.25</v>
      </c>
      <c r="O4536">
        <v>12.25</v>
      </c>
      <c r="P4536" t="s">
        <v>28</v>
      </c>
      <c r="Q4536" t="s">
        <v>86</v>
      </c>
      <c r="R4536" t="s">
        <v>30</v>
      </c>
      <c r="S4536">
        <v>4.3</v>
      </c>
      <c r="T4536">
        <f>YEAR(tblOrders[[#This Row],[Order Date]])</f>
        <v>2025</v>
      </c>
      <c r="U4536" t="str">
        <f>TEXT(tblOrders[[#This Row],[Order Date]],"mmm-yyyy")</f>
        <v>Jul-2025</v>
      </c>
      <c r="V4536" s="4">
        <f>tblOrders[[#This Row],[Profit]]/tblOrders[[#This Row],[Sales Amount]]</f>
        <v>0.3202614379084967</v>
      </c>
      <c r="W4536" t="str">
        <f>VLOOKUP(tblOrders[[#This Row],[City]],CityRegion,2,0)</f>
        <v>South</v>
      </c>
      <c r="X4536" t="str">
        <f>VLOOKUP(tblOrders[[#This Row],[City]],lookups!A:C,3,0)</f>
        <v>Karnataka</v>
      </c>
    </row>
    <row r="4537" spans="1:24" x14ac:dyDescent="0.25">
      <c r="A4537" t="s">
        <v>6706</v>
      </c>
      <c r="B4537" s="1">
        <v>45812</v>
      </c>
      <c r="C4537" t="s">
        <v>2587</v>
      </c>
      <c r="D4537" t="s">
        <v>21</v>
      </c>
      <c r="E4537" t="s">
        <v>40</v>
      </c>
      <c r="F4537" t="s">
        <v>41</v>
      </c>
      <c r="G4537" t="s">
        <v>42</v>
      </c>
      <c r="H4537" t="s">
        <v>43</v>
      </c>
      <c r="I4537" t="s">
        <v>76</v>
      </c>
      <c r="J4537" t="s">
        <v>34</v>
      </c>
      <c r="K4537">
        <v>2</v>
      </c>
      <c r="L4537">
        <v>18</v>
      </c>
      <c r="M4537">
        <v>0.2</v>
      </c>
      <c r="N4537">
        <v>28.8</v>
      </c>
      <c r="O4537">
        <v>10.8</v>
      </c>
      <c r="P4537" t="s">
        <v>28</v>
      </c>
      <c r="Q4537" t="s">
        <v>29</v>
      </c>
      <c r="R4537" t="s">
        <v>36</v>
      </c>
      <c r="S4537">
        <v>4</v>
      </c>
      <c r="T4537">
        <f>YEAR(tblOrders[[#This Row],[Order Date]])</f>
        <v>2025</v>
      </c>
      <c r="U4537" t="str">
        <f>TEXT(tblOrders[[#This Row],[Order Date]],"mmm-yyyy")</f>
        <v>Jun-2025</v>
      </c>
      <c r="V4537" s="4">
        <f>tblOrders[[#This Row],[Profit]]/tblOrders[[#This Row],[Sales Amount]]</f>
        <v>0.375</v>
      </c>
      <c r="W4537" t="str">
        <f>VLOOKUP(tblOrders[[#This Row],[City]],CityRegion,2,0)</f>
        <v>South</v>
      </c>
      <c r="X4537" t="str">
        <f>VLOOKUP(tblOrders[[#This Row],[City]],lookups!A:C,3,0)</f>
        <v>Kerala</v>
      </c>
    </row>
    <row r="4538" spans="1:24" x14ac:dyDescent="0.25">
      <c r="A4538" t="s">
        <v>6707</v>
      </c>
      <c r="B4538" s="1">
        <v>45740</v>
      </c>
      <c r="C4538" t="s">
        <v>606</v>
      </c>
      <c r="D4538" t="s">
        <v>21</v>
      </c>
      <c r="E4538" t="s">
        <v>55</v>
      </c>
      <c r="F4538" t="s">
        <v>56</v>
      </c>
      <c r="G4538" t="s">
        <v>24</v>
      </c>
      <c r="H4538" t="s">
        <v>51</v>
      </c>
      <c r="I4538" t="s">
        <v>44</v>
      </c>
      <c r="J4538" t="s">
        <v>34</v>
      </c>
      <c r="K4538">
        <v>4</v>
      </c>
      <c r="L4538">
        <v>42</v>
      </c>
      <c r="M4538">
        <v>0</v>
      </c>
      <c r="N4538">
        <v>168</v>
      </c>
      <c r="O4538">
        <v>72</v>
      </c>
      <c r="P4538" t="s">
        <v>28</v>
      </c>
      <c r="Q4538" t="s">
        <v>86</v>
      </c>
      <c r="R4538" t="s">
        <v>36</v>
      </c>
      <c r="S4538">
        <v>3.4</v>
      </c>
      <c r="T4538">
        <f>YEAR(tblOrders[[#This Row],[Order Date]])</f>
        <v>2025</v>
      </c>
      <c r="U4538" t="str">
        <f>TEXT(tblOrders[[#This Row],[Order Date]],"mmm-yyyy")</f>
        <v>Mar-2025</v>
      </c>
      <c r="V4538" s="4">
        <f>tblOrders[[#This Row],[Profit]]/tblOrders[[#This Row],[Sales Amount]]</f>
        <v>0.42857142857142855</v>
      </c>
      <c r="W4538" t="str">
        <f>VLOOKUP(tblOrders[[#This Row],[City]],CityRegion,2,0)</f>
        <v>South</v>
      </c>
      <c r="X4538" t="str">
        <f>VLOOKUP(tblOrders[[#This Row],[City]],lookups!A:C,3,0)</f>
        <v>Kerala</v>
      </c>
    </row>
    <row r="4539" spans="1:24" x14ac:dyDescent="0.25">
      <c r="A4539" t="s">
        <v>6708</v>
      </c>
      <c r="B4539" s="1">
        <v>45875</v>
      </c>
      <c r="C4539" t="s">
        <v>3826</v>
      </c>
      <c r="D4539" t="s">
        <v>21</v>
      </c>
      <c r="E4539" t="s">
        <v>55</v>
      </c>
      <c r="F4539" t="s">
        <v>56</v>
      </c>
      <c r="G4539" t="s">
        <v>24</v>
      </c>
      <c r="H4539" t="s">
        <v>51</v>
      </c>
      <c r="I4539" t="s">
        <v>33</v>
      </c>
      <c r="J4539" t="s">
        <v>34</v>
      </c>
      <c r="K4539">
        <v>4</v>
      </c>
      <c r="L4539">
        <v>42</v>
      </c>
      <c r="M4539">
        <v>0.15</v>
      </c>
      <c r="N4539">
        <v>142.80000000000001</v>
      </c>
      <c r="O4539">
        <v>46.8</v>
      </c>
      <c r="P4539" t="s">
        <v>28</v>
      </c>
      <c r="Q4539" t="s">
        <v>91</v>
      </c>
      <c r="R4539" t="s">
        <v>30</v>
      </c>
      <c r="S4539">
        <v>2.5</v>
      </c>
      <c r="T4539">
        <f>YEAR(tblOrders[[#This Row],[Order Date]])</f>
        <v>2025</v>
      </c>
      <c r="U4539" t="str">
        <f>TEXT(tblOrders[[#This Row],[Order Date]],"mmm-yyyy")</f>
        <v>Aug-2025</v>
      </c>
      <c r="V4539" s="4">
        <f>tblOrders[[#This Row],[Profit]]/tblOrders[[#This Row],[Sales Amount]]</f>
        <v>0.32773109243697474</v>
      </c>
      <c r="W4539" t="str">
        <f>VLOOKUP(tblOrders[[#This Row],[City]],CityRegion,2,0)</f>
        <v>North</v>
      </c>
      <c r="X4539" t="str">
        <f>VLOOKUP(tblOrders[[#This Row],[City]],lookups!A:C,3,0)</f>
        <v>Delhi</v>
      </c>
    </row>
    <row r="4540" spans="1:24" x14ac:dyDescent="0.25">
      <c r="A4540" t="s">
        <v>6709</v>
      </c>
      <c r="B4540" s="1">
        <v>45687</v>
      </c>
      <c r="C4540" t="s">
        <v>2741</v>
      </c>
      <c r="D4540" t="s">
        <v>39</v>
      </c>
      <c r="E4540" t="s">
        <v>66</v>
      </c>
      <c r="F4540" t="s">
        <v>67</v>
      </c>
      <c r="G4540" t="s">
        <v>68</v>
      </c>
      <c r="H4540" t="s">
        <v>69</v>
      </c>
      <c r="I4540" t="s">
        <v>33</v>
      </c>
      <c r="J4540" t="s">
        <v>45</v>
      </c>
      <c r="K4540">
        <v>4</v>
      </c>
      <c r="L4540">
        <v>149</v>
      </c>
      <c r="M4540">
        <v>0.1</v>
      </c>
      <c r="N4540">
        <v>536.4</v>
      </c>
      <c r="O4540">
        <v>156.4</v>
      </c>
      <c r="P4540" t="s">
        <v>111</v>
      </c>
      <c r="Q4540" t="s">
        <v>91</v>
      </c>
      <c r="R4540" t="s">
        <v>30</v>
      </c>
      <c r="S4540">
        <v>4.9000000000000004</v>
      </c>
      <c r="T4540">
        <f>YEAR(tblOrders[[#This Row],[Order Date]])</f>
        <v>2025</v>
      </c>
      <c r="U4540" t="str">
        <f>TEXT(tblOrders[[#This Row],[Order Date]],"mmm-yyyy")</f>
        <v>Jan-2025</v>
      </c>
      <c r="V4540" s="4">
        <f>tblOrders[[#This Row],[Profit]]/tblOrders[[#This Row],[Sales Amount]]</f>
        <v>0.29157345264727819</v>
      </c>
      <c r="W4540" t="str">
        <f>VLOOKUP(tblOrders[[#This Row],[City]],CityRegion,2,0)</f>
        <v>North</v>
      </c>
      <c r="X4540" t="str">
        <f>VLOOKUP(tblOrders[[#This Row],[City]],lookups!A:C,3,0)</f>
        <v>Delhi</v>
      </c>
    </row>
    <row r="4541" spans="1:24" x14ac:dyDescent="0.25">
      <c r="A4541" t="s">
        <v>6710</v>
      </c>
      <c r="B4541" s="1">
        <v>45874</v>
      </c>
      <c r="C4541" t="s">
        <v>5410</v>
      </c>
      <c r="D4541" t="s">
        <v>21</v>
      </c>
      <c r="E4541" t="s">
        <v>55</v>
      </c>
      <c r="F4541" t="s">
        <v>56</v>
      </c>
      <c r="G4541" t="s">
        <v>24</v>
      </c>
      <c r="H4541" t="s">
        <v>51</v>
      </c>
      <c r="I4541" t="s">
        <v>33</v>
      </c>
      <c r="J4541" t="s">
        <v>27</v>
      </c>
      <c r="K4541">
        <v>3</v>
      </c>
      <c r="L4541">
        <v>42</v>
      </c>
      <c r="M4541">
        <v>0.1</v>
      </c>
      <c r="N4541">
        <v>113.4</v>
      </c>
      <c r="O4541">
        <v>41.4</v>
      </c>
      <c r="P4541" t="s">
        <v>28</v>
      </c>
      <c r="Q4541" t="s">
        <v>86</v>
      </c>
      <c r="R4541" t="s">
        <v>30</v>
      </c>
      <c r="S4541">
        <v>4.5</v>
      </c>
      <c r="T4541">
        <f>YEAR(tblOrders[[#This Row],[Order Date]])</f>
        <v>2025</v>
      </c>
      <c r="U4541" t="str">
        <f>TEXT(tblOrders[[#This Row],[Order Date]],"mmm-yyyy")</f>
        <v>Aug-2025</v>
      </c>
      <c r="V4541" s="4">
        <f>tblOrders[[#This Row],[Profit]]/tblOrders[[#This Row],[Sales Amount]]</f>
        <v>0.36507936507936506</v>
      </c>
      <c r="W4541" t="str">
        <f>VLOOKUP(tblOrders[[#This Row],[City]],CityRegion,2,0)</f>
        <v>North</v>
      </c>
      <c r="X4541" t="str">
        <f>VLOOKUP(tblOrders[[#This Row],[City]],lookups!A:C,3,0)</f>
        <v>Delhi</v>
      </c>
    </row>
    <row r="4542" spans="1:24" x14ac:dyDescent="0.25">
      <c r="A4542" t="s">
        <v>6711</v>
      </c>
      <c r="B4542" s="1">
        <v>45917</v>
      </c>
      <c r="C4542" t="s">
        <v>1359</v>
      </c>
      <c r="D4542" t="s">
        <v>21</v>
      </c>
      <c r="E4542" t="s">
        <v>101</v>
      </c>
      <c r="F4542" t="s">
        <v>102</v>
      </c>
      <c r="G4542" t="s">
        <v>24</v>
      </c>
      <c r="H4542" t="s">
        <v>103</v>
      </c>
      <c r="I4542" t="s">
        <v>70</v>
      </c>
      <c r="J4542" t="s">
        <v>45</v>
      </c>
      <c r="K4542">
        <v>5</v>
      </c>
      <c r="L4542">
        <v>120</v>
      </c>
      <c r="M4542">
        <v>0.1</v>
      </c>
      <c r="N4542">
        <v>540</v>
      </c>
      <c r="O4542">
        <v>150</v>
      </c>
      <c r="P4542" t="s">
        <v>28</v>
      </c>
      <c r="Q4542" t="s">
        <v>29</v>
      </c>
      <c r="R4542" t="s">
        <v>36</v>
      </c>
      <c r="S4542">
        <v>3.8</v>
      </c>
      <c r="T4542">
        <f>YEAR(tblOrders[[#This Row],[Order Date]])</f>
        <v>2025</v>
      </c>
      <c r="U4542" t="str">
        <f>TEXT(tblOrders[[#This Row],[Order Date]],"mmm-yyyy")</f>
        <v>Sep-2025</v>
      </c>
      <c r="V4542" s="4">
        <f>tblOrders[[#This Row],[Profit]]/tblOrders[[#This Row],[Sales Amount]]</f>
        <v>0.27777777777777779</v>
      </c>
      <c r="W4542" t="str">
        <f>VLOOKUP(tblOrders[[#This Row],[City]],CityRegion,2,0)</f>
        <v>South</v>
      </c>
      <c r="X4542" t="str">
        <f>VLOOKUP(tblOrders[[#This Row],[City]],lookups!A:C,3,0)</f>
        <v>Telengana</v>
      </c>
    </row>
    <row r="4543" spans="1:24" x14ac:dyDescent="0.25">
      <c r="A4543" t="s">
        <v>6712</v>
      </c>
      <c r="B4543" s="1">
        <v>45952</v>
      </c>
      <c r="C4543" t="s">
        <v>3122</v>
      </c>
      <c r="D4543" t="s">
        <v>21</v>
      </c>
      <c r="E4543" t="s">
        <v>94</v>
      </c>
      <c r="F4543" t="s">
        <v>95</v>
      </c>
      <c r="G4543" t="s">
        <v>68</v>
      </c>
      <c r="H4543" t="s">
        <v>96</v>
      </c>
      <c r="I4543" t="s">
        <v>57</v>
      </c>
      <c r="J4543" t="s">
        <v>45</v>
      </c>
      <c r="K4543">
        <v>2</v>
      </c>
      <c r="L4543">
        <v>89</v>
      </c>
      <c r="M4543">
        <v>0.15</v>
      </c>
      <c r="N4543">
        <v>151.30000000000001</v>
      </c>
      <c r="O4543">
        <v>41.3</v>
      </c>
      <c r="P4543" t="s">
        <v>28</v>
      </c>
      <c r="Q4543" t="s">
        <v>46</v>
      </c>
      <c r="R4543" t="s">
        <v>36</v>
      </c>
      <c r="S4543">
        <v>4.3</v>
      </c>
      <c r="T4543">
        <f>YEAR(tblOrders[[#This Row],[Order Date]])</f>
        <v>2025</v>
      </c>
      <c r="U4543" t="str">
        <f>TEXT(tblOrders[[#This Row],[Order Date]],"mmm-yyyy")</f>
        <v>Oct-2025</v>
      </c>
      <c r="V4543" s="4">
        <f>tblOrders[[#This Row],[Profit]]/tblOrders[[#This Row],[Sales Amount]]</f>
        <v>0.27296761401189684</v>
      </c>
      <c r="W4543" t="str">
        <f>VLOOKUP(tblOrders[[#This Row],[City]],CityRegion,2,0)</f>
        <v>South</v>
      </c>
      <c r="X4543" t="str">
        <f>VLOOKUP(tblOrders[[#This Row],[City]],lookups!A:C,3,0)</f>
        <v>Kerala</v>
      </c>
    </row>
    <row r="4544" spans="1:24" x14ac:dyDescent="0.25">
      <c r="A4544" t="s">
        <v>6713</v>
      </c>
      <c r="B4544" s="1">
        <v>45935</v>
      </c>
      <c r="C4544" t="s">
        <v>3057</v>
      </c>
      <c r="D4544" t="s">
        <v>21</v>
      </c>
      <c r="E4544" t="s">
        <v>22</v>
      </c>
      <c r="F4544" t="s">
        <v>23</v>
      </c>
      <c r="G4544" t="s">
        <v>24</v>
      </c>
      <c r="H4544" t="s">
        <v>25</v>
      </c>
      <c r="I4544" t="s">
        <v>70</v>
      </c>
      <c r="J4544" t="s">
        <v>45</v>
      </c>
      <c r="K4544">
        <v>4</v>
      </c>
      <c r="L4544">
        <v>190</v>
      </c>
      <c r="M4544">
        <v>0.2</v>
      </c>
      <c r="N4544">
        <v>608</v>
      </c>
      <c r="O4544">
        <v>108</v>
      </c>
      <c r="P4544" t="s">
        <v>28</v>
      </c>
      <c r="Q4544" t="s">
        <v>91</v>
      </c>
      <c r="R4544" t="s">
        <v>36</v>
      </c>
      <c r="S4544">
        <v>3.5</v>
      </c>
      <c r="T4544">
        <f>YEAR(tblOrders[[#This Row],[Order Date]])</f>
        <v>2025</v>
      </c>
      <c r="U4544" t="str">
        <f>TEXT(tblOrders[[#This Row],[Order Date]],"mmm-yyyy")</f>
        <v>Oct-2025</v>
      </c>
      <c r="V4544" s="4">
        <f>tblOrders[[#This Row],[Profit]]/tblOrders[[#This Row],[Sales Amount]]</f>
        <v>0.17763157894736842</v>
      </c>
      <c r="W4544" t="str">
        <f>VLOOKUP(tblOrders[[#This Row],[City]],CityRegion,2,0)</f>
        <v>South</v>
      </c>
      <c r="X4544" t="str">
        <f>VLOOKUP(tblOrders[[#This Row],[City]],lookups!A:C,3,0)</f>
        <v>Telengana</v>
      </c>
    </row>
    <row r="4545" spans="1:24" x14ac:dyDescent="0.25">
      <c r="A4545" t="s">
        <v>6714</v>
      </c>
      <c r="B4545" s="1">
        <v>45741</v>
      </c>
      <c r="C4545" t="s">
        <v>2599</v>
      </c>
      <c r="D4545" t="s">
        <v>21</v>
      </c>
      <c r="E4545" t="s">
        <v>73</v>
      </c>
      <c r="F4545" t="s">
        <v>74</v>
      </c>
      <c r="G4545" t="s">
        <v>68</v>
      </c>
      <c r="H4545" t="s">
        <v>75</v>
      </c>
      <c r="I4545" t="s">
        <v>139</v>
      </c>
      <c r="J4545" t="s">
        <v>34</v>
      </c>
      <c r="K4545">
        <v>4</v>
      </c>
      <c r="L4545">
        <v>65</v>
      </c>
      <c r="M4545">
        <v>0.2</v>
      </c>
      <c r="N4545">
        <v>208</v>
      </c>
      <c r="O4545">
        <v>56</v>
      </c>
      <c r="P4545" t="s">
        <v>28</v>
      </c>
      <c r="Q4545" t="s">
        <v>46</v>
      </c>
      <c r="R4545" t="s">
        <v>36</v>
      </c>
      <c r="S4545">
        <v>3.9</v>
      </c>
      <c r="T4545">
        <f>YEAR(tblOrders[[#This Row],[Order Date]])</f>
        <v>2025</v>
      </c>
      <c r="U4545" t="str">
        <f>TEXT(tblOrders[[#This Row],[Order Date]],"mmm-yyyy")</f>
        <v>Mar-2025</v>
      </c>
      <c r="V4545" s="4">
        <f>tblOrders[[#This Row],[Profit]]/tblOrders[[#This Row],[Sales Amount]]</f>
        <v>0.26923076923076922</v>
      </c>
      <c r="W4545" t="str">
        <f>VLOOKUP(tblOrders[[#This Row],[City]],CityRegion,2,0)</f>
        <v>South</v>
      </c>
      <c r="X4545" t="str">
        <f>VLOOKUP(tblOrders[[#This Row],[City]],lookups!A:C,3,0)</f>
        <v>Tamil Nadu</v>
      </c>
    </row>
    <row r="4546" spans="1:24" x14ac:dyDescent="0.25">
      <c r="A4546" t="s">
        <v>6715</v>
      </c>
      <c r="B4546" s="1">
        <v>45996</v>
      </c>
      <c r="C4546" t="s">
        <v>2230</v>
      </c>
      <c r="D4546" t="s">
        <v>21</v>
      </c>
      <c r="E4546" t="s">
        <v>49</v>
      </c>
      <c r="F4546" t="s">
        <v>50</v>
      </c>
      <c r="G4546" t="s">
        <v>24</v>
      </c>
      <c r="H4546" t="s">
        <v>51</v>
      </c>
      <c r="I4546" t="s">
        <v>26</v>
      </c>
      <c r="J4546" t="s">
        <v>45</v>
      </c>
      <c r="K4546">
        <v>3</v>
      </c>
      <c r="L4546">
        <v>85</v>
      </c>
      <c r="M4546">
        <v>0</v>
      </c>
      <c r="N4546">
        <v>255</v>
      </c>
      <c r="O4546">
        <v>99</v>
      </c>
      <c r="P4546" t="s">
        <v>28</v>
      </c>
      <c r="Q4546" t="s">
        <v>35</v>
      </c>
      <c r="R4546" t="s">
        <v>30</v>
      </c>
      <c r="S4546">
        <v>4.9000000000000004</v>
      </c>
      <c r="T4546">
        <f>YEAR(tblOrders[[#This Row],[Order Date]])</f>
        <v>2025</v>
      </c>
      <c r="U4546" t="str">
        <f>TEXT(tblOrders[[#This Row],[Order Date]],"mmm-yyyy")</f>
        <v>Dec-2025</v>
      </c>
      <c r="V4546" s="4">
        <f>tblOrders[[#This Row],[Profit]]/tblOrders[[#This Row],[Sales Amount]]</f>
        <v>0.38823529411764707</v>
      </c>
      <c r="W4546" t="str">
        <f>VLOOKUP(tblOrders[[#This Row],[City]],CityRegion,2,0)</f>
        <v>South</v>
      </c>
      <c r="X4546" t="str">
        <f>VLOOKUP(tblOrders[[#This Row],[City]],lookups!A:C,3,0)</f>
        <v>Karnataka</v>
      </c>
    </row>
    <row r="4547" spans="1:24" x14ac:dyDescent="0.25">
      <c r="A4547" t="s">
        <v>6716</v>
      </c>
      <c r="B4547" s="1">
        <v>45773</v>
      </c>
      <c r="C4547" t="s">
        <v>1299</v>
      </c>
      <c r="D4547" t="s">
        <v>39</v>
      </c>
      <c r="E4547" t="s">
        <v>79</v>
      </c>
      <c r="F4547" t="s">
        <v>80</v>
      </c>
      <c r="G4547" t="s">
        <v>68</v>
      </c>
      <c r="H4547" t="s">
        <v>81</v>
      </c>
      <c r="I4547" t="s">
        <v>26</v>
      </c>
      <c r="J4547" t="s">
        <v>27</v>
      </c>
      <c r="K4547">
        <v>1</v>
      </c>
      <c r="L4547">
        <v>799</v>
      </c>
      <c r="M4547">
        <v>0.2</v>
      </c>
      <c r="N4547">
        <v>639.20000000000005</v>
      </c>
      <c r="O4547">
        <v>19.2</v>
      </c>
      <c r="P4547" t="s">
        <v>28</v>
      </c>
      <c r="Q4547" t="s">
        <v>46</v>
      </c>
      <c r="R4547" t="s">
        <v>36</v>
      </c>
      <c r="S4547">
        <v>3.1</v>
      </c>
      <c r="T4547">
        <f>YEAR(tblOrders[[#This Row],[Order Date]])</f>
        <v>2025</v>
      </c>
      <c r="U4547" t="str">
        <f>TEXT(tblOrders[[#This Row],[Order Date]],"mmm-yyyy")</f>
        <v>Apr-2025</v>
      </c>
      <c r="V4547" s="4">
        <f>tblOrders[[#This Row],[Profit]]/tblOrders[[#This Row],[Sales Amount]]</f>
        <v>3.0037546933667079E-2</v>
      </c>
      <c r="W4547" t="str">
        <f>VLOOKUP(tblOrders[[#This Row],[City]],CityRegion,2,0)</f>
        <v>South</v>
      </c>
      <c r="X4547" t="str">
        <f>VLOOKUP(tblOrders[[#This Row],[City]],lookups!A:C,3,0)</f>
        <v>Karnataka</v>
      </c>
    </row>
    <row r="4548" spans="1:24" x14ac:dyDescent="0.25">
      <c r="A4548" t="s">
        <v>6717</v>
      </c>
      <c r="B4548" s="1">
        <v>45788</v>
      </c>
      <c r="C4548" t="s">
        <v>5247</v>
      </c>
      <c r="D4548" t="s">
        <v>21</v>
      </c>
      <c r="E4548" t="s">
        <v>66</v>
      </c>
      <c r="F4548" t="s">
        <v>67</v>
      </c>
      <c r="G4548" t="s">
        <v>68</v>
      </c>
      <c r="H4548" t="s">
        <v>69</v>
      </c>
      <c r="I4548" t="s">
        <v>139</v>
      </c>
      <c r="J4548" t="s">
        <v>34</v>
      </c>
      <c r="K4548">
        <v>1</v>
      </c>
      <c r="L4548">
        <v>149</v>
      </c>
      <c r="M4548">
        <v>0</v>
      </c>
      <c r="N4548">
        <v>149</v>
      </c>
      <c r="O4548">
        <v>54</v>
      </c>
      <c r="P4548" t="s">
        <v>28</v>
      </c>
      <c r="Q4548" t="s">
        <v>46</v>
      </c>
      <c r="R4548" t="s">
        <v>30</v>
      </c>
      <c r="S4548">
        <v>2.8</v>
      </c>
      <c r="T4548">
        <f>YEAR(tblOrders[[#This Row],[Order Date]])</f>
        <v>2025</v>
      </c>
      <c r="U4548" t="str">
        <f>TEXT(tblOrders[[#This Row],[Order Date]],"mmm-yyyy")</f>
        <v>May-2025</v>
      </c>
      <c r="V4548" s="4">
        <f>tblOrders[[#This Row],[Profit]]/tblOrders[[#This Row],[Sales Amount]]</f>
        <v>0.36241610738255031</v>
      </c>
      <c r="W4548" t="str">
        <f>VLOOKUP(tblOrders[[#This Row],[City]],CityRegion,2,0)</f>
        <v>South</v>
      </c>
      <c r="X4548" t="str">
        <f>VLOOKUP(tblOrders[[#This Row],[City]],lookups!A:C,3,0)</f>
        <v>Tamil Nadu</v>
      </c>
    </row>
    <row r="4549" spans="1:24" x14ac:dyDescent="0.25">
      <c r="A4549" t="s">
        <v>6718</v>
      </c>
      <c r="B4549" s="1">
        <v>45967</v>
      </c>
      <c r="C4549" t="s">
        <v>814</v>
      </c>
      <c r="D4549" t="s">
        <v>39</v>
      </c>
      <c r="E4549" t="s">
        <v>108</v>
      </c>
      <c r="F4549" t="s">
        <v>109</v>
      </c>
      <c r="G4549" t="s">
        <v>62</v>
      </c>
      <c r="H4549" t="s">
        <v>110</v>
      </c>
      <c r="I4549" t="s">
        <v>57</v>
      </c>
      <c r="J4549" t="s">
        <v>45</v>
      </c>
      <c r="K4549">
        <v>1</v>
      </c>
      <c r="L4549">
        <v>110</v>
      </c>
      <c r="M4549">
        <v>0.05</v>
      </c>
      <c r="N4549">
        <v>104.5</v>
      </c>
      <c r="O4549">
        <v>36.5</v>
      </c>
      <c r="P4549" t="s">
        <v>28</v>
      </c>
      <c r="Q4549" t="s">
        <v>91</v>
      </c>
      <c r="R4549" t="s">
        <v>36</v>
      </c>
      <c r="S4549">
        <v>4.3</v>
      </c>
      <c r="T4549">
        <f>YEAR(tblOrders[[#This Row],[Order Date]])</f>
        <v>2025</v>
      </c>
      <c r="U4549" t="str">
        <f>TEXT(tblOrders[[#This Row],[Order Date]],"mmm-yyyy")</f>
        <v>Nov-2025</v>
      </c>
      <c r="V4549" s="4">
        <f>tblOrders[[#This Row],[Profit]]/tblOrders[[#This Row],[Sales Amount]]</f>
        <v>0.34928229665071769</v>
      </c>
      <c r="W4549" t="str">
        <f>VLOOKUP(tblOrders[[#This Row],[City]],CityRegion,2,0)</f>
        <v>South</v>
      </c>
      <c r="X4549" t="str">
        <f>VLOOKUP(tblOrders[[#This Row],[City]],lookups!A:C,3,0)</f>
        <v>Kerala</v>
      </c>
    </row>
    <row r="4550" spans="1:24" x14ac:dyDescent="0.25">
      <c r="A4550" t="s">
        <v>6719</v>
      </c>
      <c r="B4550" s="1">
        <v>45945</v>
      </c>
      <c r="C4550" t="s">
        <v>494</v>
      </c>
      <c r="D4550" t="s">
        <v>21</v>
      </c>
      <c r="E4550" t="s">
        <v>108</v>
      </c>
      <c r="F4550" t="s">
        <v>109</v>
      </c>
      <c r="G4550" t="s">
        <v>62</v>
      </c>
      <c r="H4550" t="s">
        <v>110</v>
      </c>
      <c r="I4550" t="s">
        <v>57</v>
      </c>
      <c r="J4550" t="s">
        <v>27</v>
      </c>
      <c r="K4550">
        <v>1</v>
      </c>
      <c r="L4550">
        <v>110</v>
      </c>
      <c r="M4550">
        <v>0</v>
      </c>
      <c r="N4550">
        <v>110</v>
      </c>
      <c r="O4550">
        <v>42</v>
      </c>
      <c r="P4550" t="s">
        <v>111</v>
      </c>
      <c r="Q4550" t="s">
        <v>91</v>
      </c>
      <c r="R4550" t="s">
        <v>36</v>
      </c>
      <c r="S4550">
        <v>2.7</v>
      </c>
      <c r="T4550">
        <f>YEAR(tblOrders[[#This Row],[Order Date]])</f>
        <v>2025</v>
      </c>
      <c r="U4550" t="str">
        <f>TEXT(tblOrders[[#This Row],[Order Date]],"mmm-yyyy")</f>
        <v>Oct-2025</v>
      </c>
      <c r="V4550" s="4">
        <f>tblOrders[[#This Row],[Profit]]/tblOrders[[#This Row],[Sales Amount]]</f>
        <v>0.38181818181818183</v>
      </c>
      <c r="W4550" t="str">
        <f>VLOOKUP(tblOrders[[#This Row],[City]],CityRegion,2,0)</f>
        <v>South</v>
      </c>
      <c r="X4550" t="str">
        <f>VLOOKUP(tblOrders[[#This Row],[City]],lookups!A:C,3,0)</f>
        <v>Kerala</v>
      </c>
    </row>
    <row r="4551" spans="1:24" x14ac:dyDescent="0.25">
      <c r="A4551" t="s">
        <v>6720</v>
      </c>
      <c r="B4551" s="1">
        <v>45971</v>
      </c>
      <c r="C4551" t="s">
        <v>4323</v>
      </c>
      <c r="D4551" t="s">
        <v>39</v>
      </c>
      <c r="E4551" t="s">
        <v>60</v>
      </c>
      <c r="F4551" t="s">
        <v>61</v>
      </c>
      <c r="G4551" t="s">
        <v>62</v>
      </c>
      <c r="H4551" t="s">
        <v>63</v>
      </c>
      <c r="I4551" t="s">
        <v>26</v>
      </c>
      <c r="J4551" t="s">
        <v>27</v>
      </c>
      <c r="K4551">
        <v>2</v>
      </c>
      <c r="L4551">
        <v>45</v>
      </c>
      <c r="M4551">
        <v>0.05</v>
      </c>
      <c r="N4551">
        <v>85.5</v>
      </c>
      <c r="O4551">
        <v>33.5</v>
      </c>
      <c r="P4551" t="s">
        <v>28</v>
      </c>
      <c r="Q4551" t="s">
        <v>46</v>
      </c>
      <c r="R4551" t="s">
        <v>36</v>
      </c>
      <c r="S4551">
        <v>4.5999999999999996</v>
      </c>
      <c r="T4551">
        <f>YEAR(tblOrders[[#This Row],[Order Date]])</f>
        <v>2025</v>
      </c>
      <c r="U4551" t="str">
        <f>TEXT(tblOrders[[#This Row],[Order Date]],"mmm-yyyy")</f>
        <v>Nov-2025</v>
      </c>
      <c r="V4551" s="4">
        <f>tblOrders[[#This Row],[Profit]]/tblOrders[[#This Row],[Sales Amount]]</f>
        <v>0.391812865497076</v>
      </c>
      <c r="W4551" t="str">
        <f>VLOOKUP(tblOrders[[#This Row],[City]],CityRegion,2,0)</f>
        <v>South</v>
      </c>
      <c r="X4551" t="str">
        <f>VLOOKUP(tblOrders[[#This Row],[City]],lookups!A:C,3,0)</f>
        <v>Karnataka</v>
      </c>
    </row>
    <row r="4552" spans="1:24" x14ac:dyDescent="0.25">
      <c r="A4552" t="s">
        <v>6721</v>
      </c>
      <c r="B4552" s="1">
        <v>45723</v>
      </c>
      <c r="C4552" t="s">
        <v>3621</v>
      </c>
      <c r="D4552" t="s">
        <v>21</v>
      </c>
      <c r="E4552" t="s">
        <v>94</v>
      </c>
      <c r="F4552" t="s">
        <v>95</v>
      </c>
      <c r="G4552" t="s">
        <v>68</v>
      </c>
      <c r="H4552" t="s">
        <v>96</v>
      </c>
      <c r="I4552" t="s">
        <v>70</v>
      </c>
      <c r="J4552" t="s">
        <v>45</v>
      </c>
      <c r="K4552">
        <v>2</v>
      </c>
      <c r="L4552">
        <v>89</v>
      </c>
      <c r="M4552">
        <v>0</v>
      </c>
      <c r="N4552">
        <v>178</v>
      </c>
      <c r="O4552">
        <v>68</v>
      </c>
      <c r="P4552" t="s">
        <v>28</v>
      </c>
      <c r="Q4552" t="s">
        <v>29</v>
      </c>
      <c r="R4552" t="s">
        <v>36</v>
      </c>
      <c r="S4552">
        <v>3.3</v>
      </c>
      <c r="T4552">
        <f>YEAR(tblOrders[[#This Row],[Order Date]])</f>
        <v>2025</v>
      </c>
      <c r="U4552" t="str">
        <f>TEXT(tblOrders[[#This Row],[Order Date]],"mmm-yyyy")</f>
        <v>Mar-2025</v>
      </c>
      <c r="V4552" s="4">
        <f>tblOrders[[#This Row],[Profit]]/tblOrders[[#This Row],[Sales Amount]]</f>
        <v>0.38202247191011235</v>
      </c>
      <c r="W4552" t="str">
        <f>VLOOKUP(tblOrders[[#This Row],[City]],CityRegion,2,0)</f>
        <v>South</v>
      </c>
      <c r="X4552" t="str">
        <f>VLOOKUP(tblOrders[[#This Row],[City]],lookups!A:C,3,0)</f>
        <v>Telengana</v>
      </c>
    </row>
    <row r="4553" spans="1:24" x14ac:dyDescent="0.25">
      <c r="A4553" t="s">
        <v>6722</v>
      </c>
      <c r="B4553" s="1">
        <v>45675</v>
      </c>
      <c r="C4553" t="s">
        <v>1020</v>
      </c>
      <c r="D4553" t="s">
        <v>21</v>
      </c>
      <c r="E4553" t="s">
        <v>94</v>
      </c>
      <c r="F4553" t="s">
        <v>95</v>
      </c>
      <c r="G4553" t="s">
        <v>68</v>
      </c>
      <c r="H4553" t="s">
        <v>96</v>
      </c>
      <c r="I4553" t="s">
        <v>44</v>
      </c>
      <c r="J4553" t="s">
        <v>27</v>
      </c>
      <c r="K4553">
        <v>1</v>
      </c>
      <c r="L4553">
        <v>89</v>
      </c>
      <c r="M4553">
        <v>0.2</v>
      </c>
      <c r="N4553">
        <v>71.2</v>
      </c>
      <c r="O4553">
        <v>16.2</v>
      </c>
      <c r="P4553" t="s">
        <v>28</v>
      </c>
      <c r="Q4553" t="s">
        <v>35</v>
      </c>
      <c r="R4553" t="s">
        <v>30</v>
      </c>
      <c r="S4553">
        <v>4.7</v>
      </c>
      <c r="T4553">
        <f>YEAR(tblOrders[[#This Row],[Order Date]])</f>
        <v>2025</v>
      </c>
      <c r="U4553" t="str">
        <f>TEXT(tblOrders[[#This Row],[Order Date]],"mmm-yyyy")</f>
        <v>Jan-2025</v>
      </c>
      <c r="V4553" s="4">
        <f>tblOrders[[#This Row],[Profit]]/tblOrders[[#This Row],[Sales Amount]]</f>
        <v>0.22752808988764042</v>
      </c>
      <c r="W4553" t="str">
        <f>VLOOKUP(tblOrders[[#This Row],[City]],CityRegion,2,0)</f>
        <v>South</v>
      </c>
      <c r="X4553" t="str">
        <f>VLOOKUP(tblOrders[[#This Row],[City]],lookups!A:C,3,0)</f>
        <v>Kerala</v>
      </c>
    </row>
    <row r="4554" spans="1:24" x14ac:dyDescent="0.25">
      <c r="A4554" t="s">
        <v>6723</v>
      </c>
      <c r="B4554" s="1">
        <v>45882</v>
      </c>
      <c r="C4554" t="s">
        <v>6724</v>
      </c>
      <c r="D4554" t="s">
        <v>21</v>
      </c>
      <c r="E4554" t="s">
        <v>73</v>
      </c>
      <c r="F4554" t="s">
        <v>74</v>
      </c>
      <c r="G4554" t="s">
        <v>68</v>
      </c>
      <c r="H4554" t="s">
        <v>75</v>
      </c>
      <c r="I4554" t="s">
        <v>26</v>
      </c>
      <c r="J4554" t="s">
        <v>27</v>
      </c>
      <c r="K4554">
        <v>2</v>
      </c>
      <c r="L4554">
        <v>65</v>
      </c>
      <c r="M4554">
        <v>0</v>
      </c>
      <c r="N4554">
        <v>130</v>
      </c>
      <c r="O4554">
        <v>54</v>
      </c>
      <c r="P4554" t="s">
        <v>111</v>
      </c>
      <c r="Q4554" t="s">
        <v>46</v>
      </c>
      <c r="R4554" t="s">
        <v>30</v>
      </c>
      <c r="S4554">
        <v>3.9</v>
      </c>
      <c r="T4554">
        <f>YEAR(tblOrders[[#This Row],[Order Date]])</f>
        <v>2025</v>
      </c>
      <c r="U4554" t="str">
        <f>TEXT(tblOrders[[#This Row],[Order Date]],"mmm-yyyy")</f>
        <v>Aug-2025</v>
      </c>
      <c r="V4554" s="4">
        <f>tblOrders[[#This Row],[Profit]]/tblOrders[[#This Row],[Sales Amount]]</f>
        <v>0.41538461538461541</v>
      </c>
      <c r="W4554" t="str">
        <f>VLOOKUP(tblOrders[[#This Row],[City]],CityRegion,2,0)</f>
        <v>South</v>
      </c>
      <c r="X4554" t="str">
        <f>VLOOKUP(tblOrders[[#This Row],[City]],lookups!A:C,3,0)</f>
        <v>Karnataka</v>
      </c>
    </row>
    <row r="4555" spans="1:24" x14ac:dyDescent="0.25">
      <c r="A4555" t="s">
        <v>6725</v>
      </c>
      <c r="B4555" s="1">
        <v>45834</v>
      </c>
      <c r="C4555" t="s">
        <v>761</v>
      </c>
      <c r="D4555" t="s">
        <v>21</v>
      </c>
      <c r="E4555" t="s">
        <v>108</v>
      </c>
      <c r="F4555" t="s">
        <v>109</v>
      </c>
      <c r="G4555" t="s">
        <v>62</v>
      </c>
      <c r="H4555" t="s">
        <v>110</v>
      </c>
      <c r="I4555" t="s">
        <v>76</v>
      </c>
      <c r="J4555" t="s">
        <v>27</v>
      </c>
      <c r="K4555">
        <v>1</v>
      </c>
      <c r="L4555">
        <v>110</v>
      </c>
      <c r="M4555">
        <v>0.05</v>
      </c>
      <c r="N4555">
        <v>104.5</v>
      </c>
      <c r="O4555">
        <v>36.5</v>
      </c>
      <c r="P4555" t="s">
        <v>28</v>
      </c>
      <c r="Q4555" t="s">
        <v>29</v>
      </c>
      <c r="R4555" t="s">
        <v>36</v>
      </c>
      <c r="S4555">
        <v>3.1</v>
      </c>
      <c r="T4555">
        <f>YEAR(tblOrders[[#This Row],[Order Date]])</f>
        <v>2025</v>
      </c>
      <c r="U4555" t="str">
        <f>TEXT(tblOrders[[#This Row],[Order Date]],"mmm-yyyy")</f>
        <v>Jun-2025</v>
      </c>
      <c r="V4555" s="4">
        <f>tblOrders[[#This Row],[Profit]]/tblOrders[[#This Row],[Sales Amount]]</f>
        <v>0.34928229665071769</v>
      </c>
      <c r="W4555" t="str">
        <f>VLOOKUP(tblOrders[[#This Row],[City]],CityRegion,2,0)</f>
        <v>South</v>
      </c>
      <c r="X4555" t="str">
        <f>VLOOKUP(tblOrders[[#This Row],[City]],lookups!A:C,3,0)</f>
        <v>Kerala</v>
      </c>
    </row>
    <row r="4556" spans="1:24" x14ac:dyDescent="0.25">
      <c r="A4556" t="s">
        <v>6726</v>
      </c>
      <c r="B4556" s="1">
        <v>45664</v>
      </c>
      <c r="C4556" t="s">
        <v>594</v>
      </c>
      <c r="D4556" t="s">
        <v>21</v>
      </c>
      <c r="E4556" t="s">
        <v>60</v>
      </c>
      <c r="F4556" t="s">
        <v>61</v>
      </c>
      <c r="G4556" t="s">
        <v>62</v>
      </c>
      <c r="H4556" t="s">
        <v>63</v>
      </c>
      <c r="I4556" t="s">
        <v>52</v>
      </c>
      <c r="J4556" t="s">
        <v>34</v>
      </c>
      <c r="K4556">
        <v>3</v>
      </c>
      <c r="L4556">
        <v>45</v>
      </c>
      <c r="M4556">
        <v>0.2</v>
      </c>
      <c r="N4556">
        <v>108</v>
      </c>
      <c r="O4556">
        <v>30</v>
      </c>
      <c r="P4556" t="s">
        <v>111</v>
      </c>
      <c r="Q4556" t="s">
        <v>91</v>
      </c>
      <c r="R4556" t="s">
        <v>36</v>
      </c>
      <c r="S4556">
        <v>3.3</v>
      </c>
      <c r="T4556">
        <f>YEAR(tblOrders[[#This Row],[Order Date]])</f>
        <v>2025</v>
      </c>
      <c r="U4556" t="str">
        <f>TEXT(tblOrders[[#This Row],[Order Date]],"mmm-yyyy")</f>
        <v>Jan-2025</v>
      </c>
      <c r="V4556" s="4">
        <f>tblOrders[[#This Row],[Profit]]/tblOrders[[#This Row],[Sales Amount]]</f>
        <v>0.27777777777777779</v>
      </c>
      <c r="W4556" t="str">
        <f>VLOOKUP(tblOrders[[#This Row],[City]],CityRegion,2,0)</f>
        <v>South</v>
      </c>
      <c r="X4556" t="str">
        <f>VLOOKUP(tblOrders[[#This Row],[City]],lookups!A:C,3,0)</f>
        <v>Kerala</v>
      </c>
    </row>
    <row r="4557" spans="1:24" x14ac:dyDescent="0.25">
      <c r="A4557" t="s">
        <v>6727</v>
      </c>
      <c r="B4557" s="1">
        <v>45821</v>
      </c>
      <c r="C4557" t="s">
        <v>6728</v>
      </c>
      <c r="D4557" t="s">
        <v>21</v>
      </c>
      <c r="E4557" t="s">
        <v>79</v>
      </c>
      <c r="F4557" t="s">
        <v>80</v>
      </c>
      <c r="G4557" t="s">
        <v>68</v>
      </c>
      <c r="H4557" t="s">
        <v>81</v>
      </c>
      <c r="I4557" t="s">
        <v>70</v>
      </c>
      <c r="J4557" t="s">
        <v>45</v>
      </c>
      <c r="K4557">
        <v>3</v>
      </c>
      <c r="L4557">
        <v>799</v>
      </c>
      <c r="M4557">
        <v>0.1</v>
      </c>
      <c r="N4557">
        <v>2157.3000000000002</v>
      </c>
      <c r="O4557">
        <v>297.3</v>
      </c>
      <c r="P4557" t="s">
        <v>28</v>
      </c>
      <c r="Q4557" t="s">
        <v>35</v>
      </c>
      <c r="R4557" t="s">
        <v>36</v>
      </c>
      <c r="S4557">
        <v>3.7</v>
      </c>
      <c r="T4557">
        <f>YEAR(tblOrders[[#This Row],[Order Date]])</f>
        <v>2025</v>
      </c>
      <c r="U4557" t="str">
        <f>TEXT(tblOrders[[#This Row],[Order Date]],"mmm-yyyy")</f>
        <v>Jun-2025</v>
      </c>
      <c r="V4557" s="4">
        <f>tblOrders[[#This Row],[Profit]]/tblOrders[[#This Row],[Sales Amount]]</f>
        <v>0.13781115282992629</v>
      </c>
      <c r="W4557" t="str">
        <f>VLOOKUP(tblOrders[[#This Row],[City]],CityRegion,2,0)</f>
        <v>South</v>
      </c>
      <c r="X4557" t="str">
        <f>VLOOKUP(tblOrders[[#This Row],[City]],lookups!A:C,3,0)</f>
        <v>Telengana</v>
      </c>
    </row>
    <row r="4558" spans="1:24" x14ac:dyDescent="0.25">
      <c r="A4558" t="s">
        <v>6729</v>
      </c>
      <c r="B4558" s="1">
        <v>45930</v>
      </c>
      <c r="C4558" t="s">
        <v>3974</v>
      </c>
      <c r="D4558" t="s">
        <v>21</v>
      </c>
      <c r="E4558" t="s">
        <v>101</v>
      </c>
      <c r="F4558" t="s">
        <v>102</v>
      </c>
      <c r="G4558" t="s">
        <v>24</v>
      </c>
      <c r="H4558" t="s">
        <v>103</v>
      </c>
      <c r="I4558" t="s">
        <v>76</v>
      </c>
      <c r="J4558" t="s">
        <v>45</v>
      </c>
      <c r="K4558">
        <v>3</v>
      </c>
      <c r="L4558">
        <v>120</v>
      </c>
      <c r="M4558">
        <v>0.15</v>
      </c>
      <c r="N4558">
        <v>306</v>
      </c>
      <c r="O4558">
        <v>72</v>
      </c>
      <c r="P4558" t="s">
        <v>28</v>
      </c>
      <c r="Q4558" t="s">
        <v>91</v>
      </c>
      <c r="R4558" t="s">
        <v>36</v>
      </c>
      <c r="S4558">
        <v>4.5999999999999996</v>
      </c>
      <c r="T4558">
        <f>YEAR(tblOrders[[#This Row],[Order Date]])</f>
        <v>2025</v>
      </c>
      <c r="U4558" t="str">
        <f>TEXT(tblOrders[[#This Row],[Order Date]],"mmm-yyyy")</f>
        <v>Sep-2025</v>
      </c>
      <c r="V4558" s="4">
        <f>tblOrders[[#This Row],[Profit]]/tblOrders[[#This Row],[Sales Amount]]</f>
        <v>0.23529411764705882</v>
      </c>
      <c r="W4558" t="str">
        <f>VLOOKUP(tblOrders[[#This Row],[City]],CityRegion,2,0)</f>
        <v>South</v>
      </c>
      <c r="X4558" t="str">
        <f>VLOOKUP(tblOrders[[#This Row],[City]],lookups!A:C,3,0)</f>
        <v>Kerala</v>
      </c>
    </row>
    <row r="4559" spans="1:24" x14ac:dyDescent="0.25">
      <c r="A4559" t="s">
        <v>6730</v>
      </c>
      <c r="B4559" s="1">
        <v>45790</v>
      </c>
      <c r="C4559" t="s">
        <v>3623</v>
      </c>
      <c r="D4559" t="s">
        <v>39</v>
      </c>
      <c r="E4559" t="s">
        <v>49</v>
      </c>
      <c r="F4559" t="s">
        <v>50</v>
      </c>
      <c r="G4559" t="s">
        <v>24</v>
      </c>
      <c r="H4559" t="s">
        <v>51</v>
      </c>
      <c r="I4559" t="s">
        <v>33</v>
      </c>
      <c r="J4559" t="s">
        <v>27</v>
      </c>
      <c r="K4559">
        <v>5</v>
      </c>
      <c r="L4559">
        <v>85</v>
      </c>
      <c r="M4559">
        <v>0.05</v>
      </c>
      <c r="N4559">
        <v>403.75</v>
      </c>
      <c r="O4559">
        <v>143.75</v>
      </c>
      <c r="P4559" t="s">
        <v>148</v>
      </c>
      <c r="Q4559" t="s">
        <v>35</v>
      </c>
      <c r="R4559" t="s">
        <v>36</v>
      </c>
      <c r="S4559">
        <v>3.6</v>
      </c>
      <c r="T4559">
        <f>YEAR(tblOrders[[#This Row],[Order Date]])</f>
        <v>2025</v>
      </c>
      <c r="U4559" t="str">
        <f>TEXT(tblOrders[[#This Row],[Order Date]],"mmm-yyyy")</f>
        <v>May-2025</v>
      </c>
      <c r="V4559" s="4">
        <f>tblOrders[[#This Row],[Profit]]/tblOrders[[#This Row],[Sales Amount]]</f>
        <v>0.35603715170278638</v>
      </c>
      <c r="W4559" t="str">
        <f>VLOOKUP(tblOrders[[#This Row],[City]],CityRegion,2,0)</f>
        <v>North</v>
      </c>
      <c r="X4559" t="str">
        <f>VLOOKUP(tblOrders[[#This Row],[City]],lookups!A:C,3,0)</f>
        <v>Delhi</v>
      </c>
    </row>
    <row r="4560" spans="1:24" x14ac:dyDescent="0.25">
      <c r="A4560" t="s">
        <v>6731</v>
      </c>
      <c r="B4560" s="1">
        <v>45695</v>
      </c>
      <c r="C4560" t="s">
        <v>640</v>
      </c>
      <c r="D4560" t="s">
        <v>39</v>
      </c>
      <c r="E4560" t="s">
        <v>101</v>
      </c>
      <c r="F4560" t="s">
        <v>102</v>
      </c>
      <c r="G4560" t="s">
        <v>24</v>
      </c>
      <c r="H4560" t="s">
        <v>103</v>
      </c>
      <c r="I4560" t="s">
        <v>139</v>
      </c>
      <c r="J4560" t="s">
        <v>34</v>
      </c>
      <c r="K4560">
        <v>2</v>
      </c>
      <c r="L4560">
        <v>120</v>
      </c>
      <c r="M4560">
        <v>0.2</v>
      </c>
      <c r="N4560">
        <v>192</v>
      </c>
      <c r="O4560">
        <v>36</v>
      </c>
      <c r="P4560" t="s">
        <v>28</v>
      </c>
      <c r="Q4560" t="s">
        <v>91</v>
      </c>
      <c r="R4560" t="s">
        <v>36</v>
      </c>
      <c r="S4560">
        <v>4</v>
      </c>
      <c r="T4560">
        <f>YEAR(tblOrders[[#This Row],[Order Date]])</f>
        <v>2025</v>
      </c>
      <c r="U4560" t="str">
        <f>TEXT(tblOrders[[#This Row],[Order Date]],"mmm-yyyy")</f>
        <v>Feb-2025</v>
      </c>
      <c r="V4560" s="4">
        <f>tblOrders[[#This Row],[Profit]]/tblOrders[[#This Row],[Sales Amount]]</f>
        <v>0.1875</v>
      </c>
      <c r="W4560" t="str">
        <f>VLOOKUP(tblOrders[[#This Row],[City]],CityRegion,2,0)</f>
        <v>South</v>
      </c>
      <c r="X4560" t="str">
        <f>VLOOKUP(tblOrders[[#This Row],[City]],lookups!A:C,3,0)</f>
        <v>Tamil Nadu</v>
      </c>
    </row>
    <row r="4561" spans="1:24" x14ac:dyDescent="0.25">
      <c r="A4561" t="s">
        <v>6732</v>
      </c>
      <c r="B4561" s="1">
        <v>46003</v>
      </c>
      <c r="C4561" t="s">
        <v>1698</v>
      </c>
      <c r="D4561" t="s">
        <v>21</v>
      </c>
      <c r="E4561" t="s">
        <v>40</v>
      </c>
      <c r="F4561" t="s">
        <v>41</v>
      </c>
      <c r="G4561" t="s">
        <v>42</v>
      </c>
      <c r="H4561" t="s">
        <v>43</v>
      </c>
      <c r="I4561" t="s">
        <v>33</v>
      </c>
      <c r="J4561" t="s">
        <v>34</v>
      </c>
      <c r="K4561">
        <v>4</v>
      </c>
      <c r="L4561">
        <v>18</v>
      </c>
      <c r="M4561">
        <v>0</v>
      </c>
      <c r="N4561">
        <v>72</v>
      </c>
      <c r="O4561">
        <v>36</v>
      </c>
      <c r="P4561" t="s">
        <v>85</v>
      </c>
      <c r="Q4561" t="s">
        <v>35</v>
      </c>
      <c r="R4561" t="s">
        <v>36</v>
      </c>
      <c r="S4561">
        <v>4.7</v>
      </c>
      <c r="T4561">
        <f>YEAR(tblOrders[[#This Row],[Order Date]])</f>
        <v>2025</v>
      </c>
      <c r="U4561" t="str">
        <f>TEXT(tblOrders[[#This Row],[Order Date]],"mmm-yyyy")</f>
        <v>Dec-2025</v>
      </c>
      <c r="V4561" s="4">
        <f>tblOrders[[#This Row],[Profit]]/tblOrders[[#This Row],[Sales Amount]]</f>
        <v>0.5</v>
      </c>
      <c r="W4561" t="str">
        <f>VLOOKUP(tblOrders[[#This Row],[City]],CityRegion,2,0)</f>
        <v>North</v>
      </c>
      <c r="X4561" t="str">
        <f>VLOOKUP(tblOrders[[#This Row],[City]],lookups!A:C,3,0)</f>
        <v>Delhi</v>
      </c>
    </row>
    <row r="4562" spans="1:24" x14ac:dyDescent="0.25">
      <c r="A4562" t="s">
        <v>6733</v>
      </c>
      <c r="B4562" s="1">
        <v>46006</v>
      </c>
      <c r="C4562" t="s">
        <v>4578</v>
      </c>
      <c r="D4562" t="s">
        <v>21</v>
      </c>
      <c r="E4562" t="s">
        <v>101</v>
      </c>
      <c r="F4562" t="s">
        <v>102</v>
      </c>
      <c r="G4562" t="s">
        <v>24</v>
      </c>
      <c r="H4562" t="s">
        <v>103</v>
      </c>
      <c r="I4562" t="s">
        <v>70</v>
      </c>
      <c r="J4562" t="s">
        <v>45</v>
      </c>
      <c r="K4562">
        <v>4</v>
      </c>
      <c r="L4562">
        <v>120</v>
      </c>
      <c r="M4562">
        <v>0.15</v>
      </c>
      <c r="N4562">
        <v>408</v>
      </c>
      <c r="O4562">
        <v>96</v>
      </c>
      <c r="P4562" t="s">
        <v>28</v>
      </c>
      <c r="Q4562" t="s">
        <v>35</v>
      </c>
      <c r="R4562" t="s">
        <v>36</v>
      </c>
      <c r="S4562">
        <v>4.3</v>
      </c>
      <c r="T4562">
        <f>YEAR(tblOrders[[#This Row],[Order Date]])</f>
        <v>2025</v>
      </c>
      <c r="U4562" t="str">
        <f>TEXT(tblOrders[[#This Row],[Order Date]],"mmm-yyyy")</f>
        <v>Dec-2025</v>
      </c>
      <c r="V4562" s="4">
        <f>tblOrders[[#This Row],[Profit]]/tblOrders[[#This Row],[Sales Amount]]</f>
        <v>0.23529411764705882</v>
      </c>
      <c r="W4562" t="str">
        <f>VLOOKUP(tblOrders[[#This Row],[City]],CityRegion,2,0)</f>
        <v>South</v>
      </c>
      <c r="X4562" t="str">
        <f>VLOOKUP(tblOrders[[#This Row],[City]],lookups!A:C,3,0)</f>
        <v>Telengana</v>
      </c>
    </row>
    <row r="4563" spans="1:24" x14ac:dyDescent="0.25">
      <c r="A4563" t="s">
        <v>6734</v>
      </c>
      <c r="B4563" s="1">
        <v>45710</v>
      </c>
      <c r="C4563" t="s">
        <v>3502</v>
      </c>
      <c r="D4563" t="s">
        <v>21</v>
      </c>
      <c r="E4563" t="s">
        <v>94</v>
      </c>
      <c r="F4563" t="s">
        <v>95</v>
      </c>
      <c r="G4563" t="s">
        <v>68</v>
      </c>
      <c r="H4563" t="s">
        <v>96</v>
      </c>
      <c r="I4563" t="s">
        <v>44</v>
      </c>
      <c r="J4563" t="s">
        <v>34</v>
      </c>
      <c r="K4563">
        <v>4</v>
      </c>
      <c r="L4563">
        <v>89</v>
      </c>
      <c r="M4563">
        <v>0.15</v>
      </c>
      <c r="N4563">
        <v>302.60000000000002</v>
      </c>
      <c r="O4563">
        <v>82.6</v>
      </c>
      <c r="P4563" t="s">
        <v>28</v>
      </c>
      <c r="Q4563" t="s">
        <v>35</v>
      </c>
      <c r="R4563" t="s">
        <v>36</v>
      </c>
      <c r="S4563">
        <v>2.8</v>
      </c>
      <c r="T4563">
        <f>YEAR(tblOrders[[#This Row],[Order Date]])</f>
        <v>2025</v>
      </c>
      <c r="U4563" t="str">
        <f>TEXT(tblOrders[[#This Row],[Order Date]],"mmm-yyyy")</f>
        <v>Feb-2025</v>
      </c>
      <c r="V4563" s="4">
        <f>tblOrders[[#This Row],[Profit]]/tblOrders[[#This Row],[Sales Amount]]</f>
        <v>0.27296761401189684</v>
      </c>
      <c r="W4563" t="str">
        <f>VLOOKUP(tblOrders[[#This Row],[City]],CityRegion,2,0)</f>
        <v>South</v>
      </c>
      <c r="X4563" t="str">
        <f>VLOOKUP(tblOrders[[#This Row],[City]],lookups!A:C,3,0)</f>
        <v>Kerala</v>
      </c>
    </row>
    <row r="4564" spans="1:24" x14ac:dyDescent="0.25">
      <c r="A4564" t="s">
        <v>6735</v>
      </c>
      <c r="B4564" s="1">
        <v>45858</v>
      </c>
      <c r="C4564" t="s">
        <v>6736</v>
      </c>
      <c r="D4564" t="s">
        <v>21</v>
      </c>
      <c r="E4564" t="s">
        <v>40</v>
      </c>
      <c r="F4564" t="s">
        <v>41</v>
      </c>
      <c r="G4564" t="s">
        <v>42</v>
      </c>
      <c r="H4564" t="s">
        <v>43</v>
      </c>
      <c r="I4564" t="s">
        <v>52</v>
      </c>
      <c r="J4564" t="s">
        <v>27</v>
      </c>
      <c r="K4564">
        <v>4</v>
      </c>
      <c r="L4564">
        <v>18</v>
      </c>
      <c r="M4564">
        <v>0.1</v>
      </c>
      <c r="N4564">
        <v>64.8</v>
      </c>
      <c r="O4564">
        <v>28.8</v>
      </c>
      <c r="P4564" t="s">
        <v>28</v>
      </c>
      <c r="Q4564" t="s">
        <v>29</v>
      </c>
      <c r="R4564" t="s">
        <v>30</v>
      </c>
      <c r="S4564">
        <v>4</v>
      </c>
      <c r="T4564">
        <f>YEAR(tblOrders[[#This Row],[Order Date]])</f>
        <v>2025</v>
      </c>
      <c r="U4564" t="str">
        <f>TEXT(tblOrders[[#This Row],[Order Date]],"mmm-yyyy")</f>
        <v>Jul-2025</v>
      </c>
      <c r="V4564" s="4">
        <f>tblOrders[[#This Row],[Profit]]/tblOrders[[#This Row],[Sales Amount]]</f>
        <v>0.44444444444444448</v>
      </c>
      <c r="W4564" t="str">
        <f>VLOOKUP(tblOrders[[#This Row],[City]],CityRegion,2,0)</f>
        <v>South</v>
      </c>
      <c r="X4564" t="str">
        <f>VLOOKUP(tblOrders[[#This Row],[City]],lookups!A:C,3,0)</f>
        <v>Kerala</v>
      </c>
    </row>
    <row r="4565" spans="1:24" x14ac:dyDescent="0.25">
      <c r="A4565" t="s">
        <v>6737</v>
      </c>
      <c r="B4565" s="1">
        <v>45984</v>
      </c>
      <c r="C4565" t="s">
        <v>3473</v>
      </c>
      <c r="D4565" t="s">
        <v>21</v>
      </c>
      <c r="E4565" t="s">
        <v>101</v>
      </c>
      <c r="F4565" t="s">
        <v>102</v>
      </c>
      <c r="G4565" t="s">
        <v>24</v>
      </c>
      <c r="H4565" t="s">
        <v>103</v>
      </c>
      <c r="I4565" t="s">
        <v>44</v>
      </c>
      <c r="J4565" t="s">
        <v>45</v>
      </c>
      <c r="K4565">
        <v>5</v>
      </c>
      <c r="L4565">
        <v>120</v>
      </c>
      <c r="M4565">
        <v>0</v>
      </c>
      <c r="N4565">
        <v>600</v>
      </c>
      <c r="O4565">
        <v>210</v>
      </c>
      <c r="P4565" t="s">
        <v>28</v>
      </c>
      <c r="Q4565" t="s">
        <v>46</v>
      </c>
      <c r="R4565" t="s">
        <v>123</v>
      </c>
      <c r="S4565">
        <v>3</v>
      </c>
      <c r="T4565">
        <f>YEAR(tblOrders[[#This Row],[Order Date]])</f>
        <v>2025</v>
      </c>
      <c r="U4565" t="str">
        <f>TEXT(tblOrders[[#This Row],[Order Date]],"mmm-yyyy")</f>
        <v>Nov-2025</v>
      </c>
      <c r="V4565" s="4">
        <f>tblOrders[[#This Row],[Profit]]/tblOrders[[#This Row],[Sales Amount]]</f>
        <v>0.35</v>
      </c>
      <c r="W4565" t="str">
        <f>VLOOKUP(tblOrders[[#This Row],[City]],CityRegion,2,0)</f>
        <v>South</v>
      </c>
      <c r="X4565" t="str">
        <f>VLOOKUP(tblOrders[[#This Row],[City]],lookups!A:C,3,0)</f>
        <v>Kerala</v>
      </c>
    </row>
    <row r="4566" spans="1:24" x14ac:dyDescent="0.25">
      <c r="A4566" t="s">
        <v>6738</v>
      </c>
      <c r="B4566" s="1">
        <v>45766</v>
      </c>
      <c r="C4566" t="s">
        <v>2652</v>
      </c>
      <c r="D4566" t="s">
        <v>21</v>
      </c>
      <c r="E4566" t="s">
        <v>101</v>
      </c>
      <c r="F4566" t="s">
        <v>102</v>
      </c>
      <c r="G4566" t="s">
        <v>24</v>
      </c>
      <c r="H4566" t="s">
        <v>103</v>
      </c>
      <c r="I4566" t="s">
        <v>76</v>
      </c>
      <c r="J4566" t="s">
        <v>34</v>
      </c>
      <c r="K4566">
        <v>5</v>
      </c>
      <c r="L4566">
        <v>120</v>
      </c>
      <c r="M4566">
        <v>0</v>
      </c>
      <c r="N4566">
        <v>600</v>
      </c>
      <c r="O4566">
        <v>210</v>
      </c>
      <c r="P4566" t="s">
        <v>28</v>
      </c>
      <c r="Q4566" t="s">
        <v>29</v>
      </c>
      <c r="R4566" t="s">
        <v>36</v>
      </c>
      <c r="S4566">
        <v>4.2</v>
      </c>
      <c r="T4566">
        <f>YEAR(tblOrders[[#This Row],[Order Date]])</f>
        <v>2025</v>
      </c>
      <c r="U4566" t="str">
        <f>TEXT(tblOrders[[#This Row],[Order Date]],"mmm-yyyy")</f>
        <v>Apr-2025</v>
      </c>
      <c r="V4566" s="4">
        <f>tblOrders[[#This Row],[Profit]]/tblOrders[[#This Row],[Sales Amount]]</f>
        <v>0.35</v>
      </c>
      <c r="W4566" t="str">
        <f>VLOOKUP(tblOrders[[#This Row],[City]],CityRegion,2,0)</f>
        <v>South</v>
      </c>
      <c r="X4566" t="str">
        <f>VLOOKUP(tblOrders[[#This Row],[City]],lookups!A:C,3,0)</f>
        <v>Kerala</v>
      </c>
    </row>
    <row r="4567" spans="1:24" x14ac:dyDescent="0.25">
      <c r="A4567" t="s">
        <v>6739</v>
      </c>
      <c r="B4567" s="1">
        <v>45698</v>
      </c>
      <c r="C4567" t="s">
        <v>5237</v>
      </c>
      <c r="D4567" t="s">
        <v>39</v>
      </c>
      <c r="E4567" t="s">
        <v>49</v>
      </c>
      <c r="F4567" t="s">
        <v>50</v>
      </c>
      <c r="G4567" t="s">
        <v>24</v>
      </c>
      <c r="H4567" t="s">
        <v>51</v>
      </c>
      <c r="I4567" t="s">
        <v>52</v>
      </c>
      <c r="J4567" t="s">
        <v>27</v>
      </c>
      <c r="K4567">
        <v>1</v>
      </c>
      <c r="L4567">
        <v>85</v>
      </c>
      <c r="M4567">
        <v>0.1</v>
      </c>
      <c r="N4567">
        <v>76.5</v>
      </c>
      <c r="O4567">
        <v>24.5</v>
      </c>
      <c r="P4567" t="s">
        <v>28</v>
      </c>
      <c r="Q4567" t="s">
        <v>86</v>
      </c>
      <c r="R4567" t="s">
        <v>30</v>
      </c>
      <c r="S4567">
        <v>3.8</v>
      </c>
      <c r="T4567">
        <f>YEAR(tblOrders[[#This Row],[Order Date]])</f>
        <v>2025</v>
      </c>
      <c r="U4567" t="str">
        <f>TEXT(tblOrders[[#This Row],[Order Date]],"mmm-yyyy")</f>
        <v>Feb-2025</v>
      </c>
      <c r="V4567" s="4">
        <f>tblOrders[[#This Row],[Profit]]/tblOrders[[#This Row],[Sales Amount]]</f>
        <v>0.3202614379084967</v>
      </c>
      <c r="W4567" t="str">
        <f>VLOOKUP(tblOrders[[#This Row],[City]],CityRegion,2,0)</f>
        <v>South</v>
      </c>
      <c r="X4567" t="str">
        <f>VLOOKUP(tblOrders[[#This Row],[City]],lookups!A:C,3,0)</f>
        <v>Kerala</v>
      </c>
    </row>
    <row r="4568" spans="1:24" x14ac:dyDescent="0.25">
      <c r="A4568" t="s">
        <v>6740</v>
      </c>
      <c r="B4568" s="1">
        <v>45894</v>
      </c>
      <c r="C4568" t="s">
        <v>1463</v>
      </c>
      <c r="D4568" t="s">
        <v>21</v>
      </c>
      <c r="E4568" t="s">
        <v>108</v>
      </c>
      <c r="F4568" t="s">
        <v>109</v>
      </c>
      <c r="G4568" t="s">
        <v>62</v>
      </c>
      <c r="H4568" t="s">
        <v>110</v>
      </c>
      <c r="I4568" t="s">
        <v>84</v>
      </c>
      <c r="J4568" t="s">
        <v>27</v>
      </c>
      <c r="K4568">
        <v>5</v>
      </c>
      <c r="L4568">
        <v>110</v>
      </c>
      <c r="M4568">
        <v>0.05</v>
      </c>
      <c r="N4568">
        <v>522.5</v>
      </c>
      <c r="O4568">
        <v>182.5</v>
      </c>
      <c r="P4568" t="s">
        <v>28</v>
      </c>
      <c r="Q4568" t="s">
        <v>46</v>
      </c>
      <c r="R4568" t="s">
        <v>123</v>
      </c>
      <c r="S4568">
        <v>3.4</v>
      </c>
      <c r="T4568">
        <f>YEAR(tblOrders[[#This Row],[Order Date]])</f>
        <v>2025</v>
      </c>
      <c r="U4568" t="str">
        <f>TEXT(tblOrders[[#This Row],[Order Date]],"mmm-yyyy")</f>
        <v>Aug-2025</v>
      </c>
      <c r="V4568" s="4">
        <f>tblOrders[[#This Row],[Profit]]/tblOrders[[#This Row],[Sales Amount]]</f>
        <v>0.34928229665071769</v>
      </c>
      <c r="W4568" t="str">
        <f>VLOOKUP(tblOrders[[#This Row],[City]],CityRegion,2,0)</f>
        <v>West</v>
      </c>
      <c r="X4568" t="str">
        <f>VLOOKUP(tblOrders[[#This Row],[City]],lookups!A:C,3,0)</f>
        <v>Maharashtra</v>
      </c>
    </row>
    <row r="4569" spans="1:24" x14ac:dyDescent="0.25">
      <c r="A4569" t="s">
        <v>6741</v>
      </c>
      <c r="B4569" s="1">
        <v>45714</v>
      </c>
      <c r="C4569" t="s">
        <v>4942</v>
      </c>
      <c r="D4569" t="s">
        <v>21</v>
      </c>
      <c r="E4569" t="s">
        <v>73</v>
      </c>
      <c r="F4569" t="s">
        <v>74</v>
      </c>
      <c r="G4569" t="s">
        <v>68</v>
      </c>
      <c r="H4569" t="s">
        <v>75</v>
      </c>
      <c r="I4569" t="s">
        <v>70</v>
      </c>
      <c r="J4569" t="s">
        <v>34</v>
      </c>
      <c r="K4569">
        <v>1</v>
      </c>
      <c r="L4569">
        <v>65</v>
      </c>
      <c r="M4569">
        <v>0.05</v>
      </c>
      <c r="N4569">
        <v>61.75</v>
      </c>
      <c r="O4569">
        <v>23.75</v>
      </c>
      <c r="P4569" t="s">
        <v>28</v>
      </c>
      <c r="Q4569" t="s">
        <v>29</v>
      </c>
      <c r="R4569" t="s">
        <v>30</v>
      </c>
      <c r="S4569">
        <v>3.3</v>
      </c>
      <c r="T4569">
        <f>YEAR(tblOrders[[#This Row],[Order Date]])</f>
        <v>2025</v>
      </c>
      <c r="U4569" t="str">
        <f>TEXT(tblOrders[[#This Row],[Order Date]],"mmm-yyyy")</f>
        <v>Feb-2025</v>
      </c>
      <c r="V4569" s="4">
        <f>tblOrders[[#This Row],[Profit]]/tblOrders[[#This Row],[Sales Amount]]</f>
        <v>0.38461538461538464</v>
      </c>
      <c r="W4569" t="str">
        <f>VLOOKUP(tblOrders[[#This Row],[City]],CityRegion,2,0)</f>
        <v>South</v>
      </c>
      <c r="X4569" t="str">
        <f>VLOOKUP(tblOrders[[#This Row],[City]],lookups!A:C,3,0)</f>
        <v>Telengana</v>
      </c>
    </row>
    <row r="4570" spans="1:24" x14ac:dyDescent="0.25">
      <c r="A4570" t="s">
        <v>6742</v>
      </c>
      <c r="B4570" s="1">
        <v>45744</v>
      </c>
      <c r="C4570" t="s">
        <v>6743</v>
      </c>
      <c r="D4570" t="s">
        <v>39</v>
      </c>
      <c r="E4570" t="s">
        <v>108</v>
      </c>
      <c r="F4570" t="s">
        <v>109</v>
      </c>
      <c r="G4570" t="s">
        <v>62</v>
      </c>
      <c r="H4570" t="s">
        <v>110</v>
      </c>
      <c r="I4570" t="s">
        <v>26</v>
      </c>
      <c r="J4570" t="s">
        <v>27</v>
      </c>
      <c r="K4570">
        <v>5</v>
      </c>
      <c r="L4570">
        <v>110</v>
      </c>
      <c r="M4570">
        <v>0.2</v>
      </c>
      <c r="N4570">
        <v>440</v>
      </c>
      <c r="O4570">
        <v>100</v>
      </c>
      <c r="P4570" t="s">
        <v>28</v>
      </c>
      <c r="Q4570" t="s">
        <v>46</v>
      </c>
      <c r="R4570" t="s">
        <v>36</v>
      </c>
      <c r="S4570">
        <v>3.6</v>
      </c>
      <c r="T4570">
        <f>YEAR(tblOrders[[#This Row],[Order Date]])</f>
        <v>2025</v>
      </c>
      <c r="U4570" t="str">
        <f>TEXT(tblOrders[[#This Row],[Order Date]],"mmm-yyyy")</f>
        <v>Mar-2025</v>
      </c>
      <c r="V4570" s="4">
        <f>tblOrders[[#This Row],[Profit]]/tblOrders[[#This Row],[Sales Amount]]</f>
        <v>0.22727272727272727</v>
      </c>
      <c r="W4570" t="str">
        <f>VLOOKUP(tblOrders[[#This Row],[City]],CityRegion,2,0)</f>
        <v>South</v>
      </c>
      <c r="X4570" t="str">
        <f>VLOOKUP(tblOrders[[#This Row],[City]],lookups!A:C,3,0)</f>
        <v>Karnataka</v>
      </c>
    </row>
    <row r="4571" spans="1:24" x14ac:dyDescent="0.25">
      <c r="A4571" t="s">
        <v>6744</v>
      </c>
      <c r="B4571" s="1">
        <v>45872</v>
      </c>
      <c r="C4571" t="s">
        <v>4394</v>
      </c>
      <c r="D4571" t="s">
        <v>21</v>
      </c>
      <c r="E4571" t="s">
        <v>114</v>
      </c>
      <c r="F4571" t="s">
        <v>115</v>
      </c>
      <c r="G4571" t="s">
        <v>42</v>
      </c>
      <c r="H4571" t="s">
        <v>116</v>
      </c>
      <c r="I4571" t="s">
        <v>52</v>
      </c>
      <c r="J4571" t="s">
        <v>45</v>
      </c>
      <c r="K4571">
        <v>2</v>
      </c>
      <c r="L4571">
        <v>12</v>
      </c>
      <c r="M4571">
        <v>0.2</v>
      </c>
      <c r="N4571">
        <v>19.2</v>
      </c>
      <c r="O4571">
        <v>7.2</v>
      </c>
      <c r="P4571" t="s">
        <v>28</v>
      </c>
      <c r="Q4571" t="s">
        <v>86</v>
      </c>
      <c r="R4571" t="s">
        <v>36</v>
      </c>
      <c r="S4571">
        <v>3.7</v>
      </c>
      <c r="T4571">
        <f>YEAR(tblOrders[[#This Row],[Order Date]])</f>
        <v>2025</v>
      </c>
      <c r="U4571" t="str">
        <f>TEXT(tblOrders[[#This Row],[Order Date]],"mmm-yyyy")</f>
        <v>Aug-2025</v>
      </c>
      <c r="V4571" s="4">
        <f>tblOrders[[#This Row],[Profit]]/tblOrders[[#This Row],[Sales Amount]]</f>
        <v>0.375</v>
      </c>
      <c r="W4571" t="str">
        <f>VLOOKUP(tblOrders[[#This Row],[City]],CityRegion,2,0)</f>
        <v>South</v>
      </c>
      <c r="X4571" t="str">
        <f>VLOOKUP(tblOrders[[#This Row],[City]],lookups!A:C,3,0)</f>
        <v>Kerala</v>
      </c>
    </row>
    <row r="4572" spans="1:24" x14ac:dyDescent="0.25">
      <c r="A4572" t="s">
        <v>6745</v>
      </c>
      <c r="B4572" s="1">
        <v>45992</v>
      </c>
      <c r="C4572" t="s">
        <v>3510</v>
      </c>
      <c r="D4572" t="s">
        <v>21</v>
      </c>
      <c r="E4572" t="s">
        <v>49</v>
      </c>
      <c r="F4572" t="s">
        <v>50</v>
      </c>
      <c r="G4572" t="s">
        <v>24</v>
      </c>
      <c r="H4572" t="s">
        <v>51</v>
      </c>
      <c r="I4572" t="s">
        <v>139</v>
      </c>
      <c r="J4572" t="s">
        <v>34</v>
      </c>
      <c r="K4572">
        <v>4</v>
      </c>
      <c r="L4572">
        <v>85</v>
      </c>
      <c r="M4572">
        <v>0</v>
      </c>
      <c r="N4572">
        <v>340</v>
      </c>
      <c r="O4572">
        <v>132</v>
      </c>
      <c r="P4572" t="s">
        <v>28</v>
      </c>
      <c r="Q4572" t="s">
        <v>35</v>
      </c>
      <c r="R4572" t="s">
        <v>36</v>
      </c>
      <c r="S4572">
        <v>4.4000000000000004</v>
      </c>
      <c r="T4572">
        <f>YEAR(tblOrders[[#This Row],[Order Date]])</f>
        <v>2025</v>
      </c>
      <c r="U4572" t="str">
        <f>TEXT(tblOrders[[#This Row],[Order Date]],"mmm-yyyy")</f>
        <v>Dec-2025</v>
      </c>
      <c r="V4572" s="4">
        <f>tblOrders[[#This Row],[Profit]]/tblOrders[[#This Row],[Sales Amount]]</f>
        <v>0.38823529411764707</v>
      </c>
      <c r="W4572" t="str">
        <f>VLOOKUP(tblOrders[[#This Row],[City]],CityRegion,2,0)</f>
        <v>South</v>
      </c>
      <c r="X4572" t="str">
        <f>VLOOKUP(tblOrders[[#This Row],[City]],lookups!A:C,3,0)</f>
        <v>Tamil Nadu</v>
      </c>
    </row>
    <row r="4573" spans="1:24" x14ac:dyDescent="0.25">
      <c r="A4573" t="s">
        <v>6746</v>
      </c>
      <c r="B4573" s="1">
        <v>45819</v>
      </c>
      <c r="C4573" t="s">
        <v>3115</v>
      </c>
      <c r="D4573" t="s">
        <v>39</v>
      </c>
      <c r="E4573" t="s">
        <v>49</v>
      </c>
      <c r="F4573" t="s">
        <v>50</v>
      </c>
      <c r="G4573" t="s">
        <v>24</v>
      </c>
      <c r="H4573" t="s">
        <v>51</v>
      </c>
      <c r="I4573" t="s">
        <v>70</v>
      </c>
      <c r="J4573" t="s">
        <v>27</v>
      </c>
      <c r="K4573">
        <v>2</v>
      </c>
      <c r="L4573">
        <v>85</v>
      </c>
      <c r="M4573">
        <v>0.05</v>
      </c>
      <c r="N4573">
        <v>161.5</v>
      </c>
      <c r="O4573">
        <v>57.5</v>
      </c>
      <c r="P4573" t="s">
        <v>28</v>
      </c>
      <c r="Q4573" t="s">
        <v>46</v>
      </c>
      <c r="R4573" t="s">
        <v>30</v>
      </c>
      <c r="S4573">
        <v>3</v>
      </c>
      <c r="T4573">
        <f>YEAR(tblOrders[[#This Row],[Order Date]])</f>
        <v>2025</v>
      </c>
      <c r="U4573" t="str">
        <f>TEXT(tblOrders[[#This Row],[Order Date]],"mmm-yyyy")</f>
        <v>Jun-2025</v>
      </c>
      <c r="V4573" s="4">
        <f>tblOrders[[#This Row],[Profit]]/tblOrders[[#This Row],[Sales Amount]]</f>
        <v>0.35603715170278638</v>
      </c>
      <c r="W4573" t="str">
        <f>VLOOKUP(tblOrders[[#This Row],[City]],CityRegion,2,0)</f>
        <v>South</v>
      </c>
      <c r="X4573" t="str">
        <f>VLOOKUP(tblOrders[[#This Row],[City]],lookups!A:C,3,0)</f>
        <v>Telengana</v>
      </c>
    </row>
    <row r="4574" spans="1:24" x14ac:dyDescent="0.25">
      <c r="A4574" t="s">
        <v>6747</v>
      </c>
      <c r="B4574" s="1">
        <v>45668</v>
      </c>
      <c r="C4574" t="s">
        <v>3456</v>
      </c>
      <c r="D4574" t="s">
        <v>21</v>
      </c>
      <c r="E4574" t="s">
        <v>114</v>
      </c>
      <c r="F4574" t="s">
        <v>115</v>
      </c>
      <c r="G4574" t="s">
        <v>42</v>
      </c>
      <c r="H4574" t="s">
        <v>116</v>
      </c>
      <c r="I4574" t="s">
        <v>44</v>
      </c>
      <c r="J4574" t="s">
        <v>27</v>
      </c>
      <c r="K4574">
        <v>2</v>
      </c>
      <c r="L4574">
        <v>12</v>
      </c>
      <c r="M4574">
        <v>0</v>
      </c>
      <c r="N4574">
        <v>24</v>
      </c>
      <c r="O4574">
        <v>12</v>
      </c>
      <c r="P4574" t="s">
        <v>85</v>
      </c>
      <c r="Q4574" t="s">
        <v>29</v>
      </c>
      <c r="R4574" t="s">
        <v>36</v>
      </c>
      <c r="S4574">
        <v>3</v>
      </c>
      <c r="T4574">
        <f>YEAR(tblOrders[[#This Row],[Order Date]])</f>
        <v>2025</v>
      </c>
      <c r="U4574" t="str">
        <f>TEXT(tblOrders[[#This Row],[Order Date]],"mmm-yyyy")</f>
        <v>Jan-2025</v>
      </c>
      <c r="V4574" s="4">
        <f>tblOrders[[#This Row],[Profit]]/tblOrders[[#This Row],[Sales Amount]]</f>
        <v>0.5</v>
      </c>
      <c r="W4574" t="str">
        <f>VLOOKUP(tblOrders[[#This Row],[City]],CityRegion,2,0)</f>
        <v>South</v>
      </c>
      <c r="X4574" t="str">
        <f>VLOOKUP(tblOrders[[#This Row],[City]],lookups!A:C,3,0)</f>
        <v>Kerala</v>
      </c>
    </row>
    <row r="4575" spans="1:24" x14ac:dyDescent="0.25">
      <c r="A4575" t="s">
        <v>6748</v>
      </c>
      <c r="B4575" s="1">
        <v>45890</v>
      </c>
      <c r="C4575" t="s">
        <v>4206</v>
      </c>
      <c r="D4575" t="s">
        <v>39</v>
      </c>
      <c r="E4575" t="s">
        <v>73</v>
      </c>
      <c r="F4575" t="s">
        <v>74</v>
      </c>
      <c r="G4575" t="s">
        <v>68</v>
      </c>
      <c r="H4575" t="s">
        <v>75</v>
      </c>
      <c r="I4575" t="s">
        <v>52</v>
      </c>
      <c r="J4575" t="s">
        <v>34</v>
      </c>
      <c r="K4575">
        <v>1</v>
      </c>
      <c r="L4575">
        <v>65</v>
      </c>
      <c r="M4575">
        <v>0.2</v>
      </c>
      <c r="N4575">
        <v>52</v>
      </c>
      <c r="O4575">
        <v>14</v>
      </c>
      <c r="P4575" t="s">
        <v>28</v>
      </c>
      <c r="Q4575" t="s">
        <v>46</v>
      </c>
      <c r="R4575" t="s">
        <v>123</v>
      </c>
      <c r="S4575">
        <v>4.5</v>
      </c>
      <c r="T4575">
        <f>YEAR(tblOrders[[#This Row],[Order Date]])</f>
        <v>2025</v>
      </c>
      <c r="U4575" t="str">
        <f>TEXT(tblOrders[[#This Row],[Order Date]],"mmm-yyyy")</f>
        <v>Aug-2025</v>
      </c>
      <c r="V4575" s="4">
        <f>tblOrders[[#This Row],[Profit]]/tblOrders[[#This Row],[Sales Amount]]</f>
        <v>0.26923076923076922</v>
      </c>
      <c r="W4575" t="str">
        <f>VLOOKUP(tblOrders[[#This Row],[City]],CityRegion,2,0)</f>
        <v>South</v>
      </c>
      <c r="X4575" t="str">
        <f>VLOOKUP(tblOrders[[#This Row],[City]],lookups!A:C,3,0)</f>
        <v>Kerala</v>
      </c>
    </row>
    <row r="4576" spans="1:24" x14ac:dyDescent="0.25">
      <c r="A4576" t="s">
        <v>6749</v>
      </c>
      <c r="B4576" s="1">
        <v>45811</v>
      </c>
      <c r="C4576" t="s">
        <v>763</v>
      </c>
      <c r="D4576" t="s">
        <v>21</v>
      </c>
      <c r="E4576" t="s">
        <v>40</v>
      </c>
      <c r="F4576" t="s">
        <v>41</v>
      </c>
      <c r="G4576" t="s">
        <v>42</v>
      </c>
      <c r="H4576" t="s">
        <v>43</v>
      </c>
      <c r="I4576" t="s">
        <v>26</v>
      </c>
      <c r="J4576" t="s">
        <v>45</v>
      </c>
      <c r="K4576">
        <v>3</v>
      </c>
      <c r="L4576">
        <v>18</v>
      </c>
      <c r="M4576">
        <v>0.05</v>
      </c>
      <c r="N4576">
        <v>51.3</v>
      </c>
      <c r="O4576">
        <v>24.3</v>
      </c>
      <c r="P4576" t="s">
        <v>28</v>
      </c>
      <c r="Q4576" t="s">
        <v>46</v>
      </c>
      <c r="R4576" t="s">
        <v>36</v>
      </c>
      <c r="S4576">
        <v>4.3</v>
      </c>
      <c r="T4576">
        <f>YEAR(tblOrders[[#This Row],[Order Date]])</f>
        <v>2025</v>
      </c>
      <c r="U4576" t="str">
        <f>TEXT(tblOrders[[#This Row],[Order Date]],"mmm-yyyy")</f>
        <v>Jun-2025</v>
      </c>
      <c r="V4576" s="4">
        <f>tblOrders[[#This Row],[Profit]]/tblOrders[[#This Row],[Sales Amount]]</f>
        <v>0.47368421052631582</v>
      </c>
      <c r="W4576" t="str">
        <f>VLOOKUP(tblOrders[[#This Row],[City]],CityRegion,2,0)</f>
        <v>South</v>
      </c>
      <c r="X4576" t="str">
        <f>VLOOKUP(tblOrders[[#This Row],[City]],lookups!A:C,3,0)</f>
        <v>Karnataka</v>
      </c>
    </row>
    <row r="4577" spans="1:24" x14ac:dyDescent="0.25">
      <c r="A4577" t="s">
        <v>6750</v>
      </c>
      <c r="B4577" s="1">
        <v>45856</v>
      </c>
      <c r="C4577" t="s">
        <v>1326</v>
      </c>
      <c r="D4577" t="s">
        <v>39</v>
      </c>
      <c r="E4577" t="s">
        <v>22</v>
      </c>
      <c r="F4577" t="s">
        <v>23</v>
      </c>
      <c r="G4577" t="s">
        <v>24</v>
      </c>
      <c r="H4577" t="s">
        <v>25</v>
      </c>
      <c r="I4577" t="s">
        <v>26</v>
      </c>
      <c r="J4577" t="s">
        <v>45</v>
      </c>
      <c r="K4577">
        <v>2</v>
      </c>
      <c r="L4577">
        <v>190</v>
      </c>
      <c r="M4577">
        <v>0.1</v>
      </c>
      <c r="N4577">
        <v>342</v>
      </c>
      <c r="O4577">
        <v>92</v>
      </c>
      <c r="P4577" t="s">
        <v>28</v>
      </c>
      <c r="Q4577" t="s">
        <v>86</v>
      </c>
      <c r="R4577" t="s">
        <v>36</v>
      </c>
      <c r="S4577">
        <v>3.2</v>
      </c>
      <c r="T4577">
        <f>YEAR(tblOrders[[#This Row],[Order Date]])</f>
        <v>2025</v>
      </c>
      <c r="U4577" t="str">
        <f>TEXT(tblOrders[[#This Row],[Order Date]],"mmm-yyyy")</f>
        <v>Jul-2025</v>
      </c>
      <c r="V4577" s="4">
        <f>tblOrders[[#This Row],[Profit]]/tblOrders[[#This Row],[Sales Amount]]</f>
        <v>0.26900584795321636</v>
      </c>
      <c r="W4577" t="str">
        <f>VLOOKUP(tblOrders[[#This Row],[City]],CityRegion,2,0)</f>
        <v>South</v>
      </c>
      <c r="X4577" t="str">
        <f>VLOOKUP(tblOrders[[#This Row],[City]],lookups!A:C,3,0)</f>
        <v>Karnataka</v>
      </c>
    </row>
    <row r="4578" spans="1:24" x14ac:dyDescent="0.25">
      <c r="A4578" t="s">
        <v>6751</v>
      </c>
      <c r="B4578" s="1">
        <v>45995</v>
      </c>
      <c r="C4578" t="s">
        <v>6752</v>
      </c>
      <c r="D4578" t="s">
        <v>21</v>
      </c>
      <c r="E4578" t="s">
        <v>60</v>
      </c>
      <c r="F4578" t="s">
        <v>61</v>
      </c>
      <c r="G4578" t="s">
        <v>62</v>
      </c>
      <c r="H4578" t="s">
        <v>63</v>
      </c>
      <c r="I4578" t="s">
        <v>84</v>
      </c>
      <c r="J4578" t="s">
        <v>45</v>
      </c>
      <c r="K4578">
        <v>3</v>
      </c>
      <c r="L4578">
        <v>45</v>
      </c>
      <c r="M4578">
        <v>0.15</v>
      </c>
      <c r="N4578">
        <v>114.75</v>
      </c>
      <c r="O4578">
        <v>36.75</v>
      </c>
      <c r="P4578" t="s">
        <v>28</v>
      </c>
      <c r="Q4578" t="s">
        <v>86</v>
      </c>
      <c r="R4578" t="s">
        <v>36</v>
      </c>
      <c r="S4578">
        <v>4.0999999999999996</v>
      </c>
      <c r="T4578">
        <f>YEAR(tblOrders[[#This Row],[Order Date]])</f>
        <v>2025</v>
      </c>
      <c r="U4578" t="str">
        <f>TEXT(tblOrders[[#This Row],[Order Date]],"mmm-yyyy")</f>
        <v>Dec-2025</v>
      </c>
      <c r="V4578" s="4">
        <f>tblOrders[[#This Row],[Profit]]/tblOrders[[#This Row],[Sales Amount]]</f>
        <v>0.3202614379084967</v>
      </c>
      <c r="W4578" t="str">
        <f>VLOOKUP(tblOrders[[#This Row],[City]],CityRegion,2,0)</f>
        <v>West</v>
      </c>
      <c r="X4578" t="str">
        <f>VLOOKUP(tblOrders[[#This Row],[City]],lookups!A:C,3,0)</f>
        <v>Maharashtra</v>
      </c>
    </row>
    <row r="4579" spans="1:24" x14ac:dyDescent="0.25">
      <c r="A4579" t="s">
        <v>6753</v>
      </c>
      <c r="B4579" s="1">
        <v>45838</v>
      </c>
      <c r="C4579" t="s">
        <v>5534</v>
      </c>
      <c r="D4579" t="s">
        <v>39</v>
      </c>
      <c r="E4579" t="s">
        <v>114</v>
      </c>
      <c r="F4579" t="s">
        <v>115</v>
      </c>
      <c r="G4579" t="s">
        <v>42</v>
      </c>
      <c r="H4579" t="s">
        <v>116</v>
      </c>
      <c r="I4579" t="s">
        <v>57</v>
      </c>
      <c r="J4579" t="s">
        <v>27</v>
      </c>
      <c r="K4579">
        <v>4</v>
      </c>
      <c r="L4579">
        <v>12</v>
      </c>
      <c r="M4579">
        <v>0.15</v>
      </c>
      <c r="N4579">
        <v>40.799999999999997</v>
      </c>
      <c r="O4579">
        <v>16.8</v>
      </c>
      <c r="P4579" t="s">
        <v>28</v>
      </c>
      <c r="Q4579" t="s">
        <v>35</v>
      </c>
      <c r="R4579" t="s">
        <v>36</v>
      </c>
      <c r="S4579">
        <v>3</v>
      </c>
      <c r="T4579">
        <f>YEAR(tblOrders[[#This Row],[Order Date]])</f>
        <v>2025</v>
      </c>
      <c r="U4579" t="str">
        <f>TEXT(tblOrders[[#This Row],[Order Date]],"mmm-yyyy")</f>
        <v>Jun-2025</v>
      </c>
      <c r="V4579" s="4">
        <f>tblOrders[[#This Row],[Profit]]/tblOrders[[#This Row],[Sales Amount]]</f>
        <v>0.41176470588235298</v>
      </c>
      <c r="W4579" t="str">
        <f>VLOOKUP(tblOrders[[#This Row],[City]],CityRegion,2,0)</f>
        <v>South</v>
      </c>
      <c r="X4579" t="str">
        <f>VLOOKUP(tblOrders[[#This Row],[City]],lookups!A:C,3,0)</f>
        <v>Kerala</v>
      </c>
    </row>
    <row r="4580" spans="1:24" x14ac:dyDescent="0.25">
      <c r="A4580" t="s">
        <v>6754</v>
      </c>
      <c r="B4580" s="1">
        <v>45901</v>
      </c>
      <c r="C4580" t="s">
        <v>5650</v>
      </c>
      <c r="D4580" t="s">
        <v>39</v>
      </c>
      <c r="E4580" t="s">
        <v>40</v>
      </c>
      <c r="F4580" t="s">
        <v>41</v>
      </c>
      <c r="G4580" t="s">
        <v>42</v>
      </c>
      <c r="H4580" t="s">
        <v>43</v>
      </c>
      <c r="I4580" t="s">
        <v>70</v>
      </c>
      <c r="J4580" t="s">
        <v>34</v>
      </c>
      <c r="K4580">
        <v>2</v>
      </c>
      <c r="L4580">
        <v>18</v>
      </c>
      <c r="M4580">
        <v>0.15</v>
      </c>
      <c r="N4580">
        <v>30.6</v>
      </c>
      <c r="O4580">
        <v>12.6</v>
      </c>
      <c r="P4580" t="s">
        <v>28</v>
      </c>
      <c r="Q4580" t="s">
        <v>29</v>
      </c>
      <c r="R4580" t="s">
        <v>36</v>
      </c>
      <c r="S4580">
        <v>3</v>
      </c>
      <c r="T4580">
        <f>YEAR(tblOrders[[#This Row],[Order Date]])</f>
        <v>2025</v>
      </c>
      <c r="U4580" t="str">
        <f>TEXT(tblOrders[[#This Row],[Order Date]],"mmm-yyyy")</f>
        <v>Sep-2025</v>
      </c>
      <c r="V4580" s="4">
        <f>tblOrders[[#This Row],[Profit]]/tblOrders[[#This Row],[Sales Amount]]</f>
        <v>0.41176470588235292</v>
      </c>
      <c r="W4580" t="str">
        <f>VLOOKUP(tblOrders[[#This Row],[City]],CityRegion,2,0)</f>
        <v>South</v>
      </c>
      <c r="X4580" t="str">
        <f>VLOOKUP(tblOrders[[#This Row],[City]],lookups!A:C,3,0)</f>
        <v>Telengana</v>
      </c>
    </row>
    <row r="4581" spans="1:24" x14ac:dyDescent="0.25">
      <c r="A4581" t="s">
        <v>6755</v>
      </c>
      <c r="B4581" s="1">
        <v>46006</v>
      </c>
      <c r="C4581" t="s">
        <v>5655</v>
      </c>
      <c r="D4581" t="s">
        <v>21</v>
      </c>
      <c r="E4581" t="s">
        <v>49</v>
      </c>
      <c r="F4581" t="s">
        <v>50</v>
      </c>
      <c r="G4581" t="s">
        <v>24</v>
      </c>
      <c r="H4581" t="s">
        <v>51</v>
      </c>
      <c r="I4581" t="s">
        <v>26</v>
      </c>
      <c r="J4581" t="s">
        <v>34</v>
      </c>
      <c r="K4581">
        <v>4</v>
      </c>
      <c r="L4581">
        <v>85</v>
      </c>
      <c r="M4581">
        <v>0.15</v>
      </c>
      <c r="N4581">
        <v>289</v>
      </c>
      <c r="O4581">
        <v>81</v>
      </c>
      <c r="P4581" t="s">
        <v>28</v>
      </c>
      <c r="Q4581" t="s">
        <v>91</v>
      </c>
      <c r="R4581" t="s">
        <v>30</v>
      </c>
      <c r="S4581">
        <v>4.5999999999999996</v>
      </c>
      <c r="T4581">
        <f>YEAR(tblOrders[[#This Row],[Order Date]])</f>
        <v>2025</v>
      </c>
      <c r="U4581" t="str">
        <f>TEXT(tblOrders[[#This Row],[Order Date]],"mmm-yyyy")</f>
        <v>Dec-2025</v>
      </c>
      <c r="V4581" s="4">
        <f>tblOrders[[#This Row],[Profit]]/tblOrders[[#This Row],[Sales Amount]]</f>
        <v>0.28027681660899656</v>
      </c>
      <c r="W4581" t="str">
        <f>VLOOKUP(tblOrders[[#This Row],[City]],CityRegion,2,0)</f>
        <v>South</v>
      </c>
      <c r="X4581" t="str">
        <f>VLOOKUP(tblOrders[[#This Row],[City]],lookups!A:C,3,0)</f>
        <v>Karnataka</v>
      </c>
    </row>
    <row r="4582" spans="1:24" x14ac:dyDescent="0.25">
      <c r="A4582" t="s">
        <v>6756</v>
      </c>
      <c r="B4582" s="1">
        <v>45898</v>
      </c>
      <c r="C4582" t="s">
        <v>904</v>
      </c>
      <c r="D4582" t="s">
        <v>21</v>
      </c>
      <c r="E4582" t="s">
        <v>49</v>
      </c>
      <c r="F4582" t="s">
        <v>50</v>
      </c>
      <c r="G4582" t="s">
        <v>24</v>
      </c>
      <c r="H4582" t="s">
        <v>51</v>
      </c>
      <c r="I4582" t="s">
        <v>139</v>
      </c>
      <c r="J4582" t="s">
        <v>45</v>
      </c>
      <c r="K4582">
        <v>4</v>
      </c>
      <c r="L4582">
        <v>85</v>
      </c>
      <c r="M4582">
        <v>0.15</v>
      </c>
      <c r="N4582">
        <v>289</v>
      </c>
      <c r="O4582">
        <v>81</v>
      </c>
      <c r="P4582" t="s">
        <v>28</v>
      </c>
      <c r="Q4582" t="s">
        <v>86</v>
      </c>
      <c r="R4582" t="s">
        <v>36</v>
      </c>
      <c r="S4582">
        <v>3.7</v>
      </c>
      <c r="T4582">
        <f>YEAR(tblOrders[[#This Row],[Order Date]])</f>
        <v>2025</v>
      </c>
      <c r="U4582" t="str">
        <f>TEXT(tblOrders[[#This Row],[Order Date]],"mmm-yyyy")</f>
        <v>Aug-2025</v>
      </c>
      <c r="V4582" s="4">
        <f>tblOrders[[#This Row],[Profit]]/tblOrders[[#This Row],[Sales Amount]]</f>
        <v>0.28027681660899656</v>
      </c>
      <c r="W4582" t="str">
        <f>VLOOKUP(tblOrders[[#This Row],[City]],CityRegion,2,0)</f>
        <v>South</v>
      </c>
      <c r="X4582" t="str">
        <f>VLOOKUP(tblOrders[[#This Row],[City]],lookups!A:C,3,0)</f>
        <v>Tamil Nadu</v>
      </c>
    </row>
    <row r="4583" spans="1:24" x14ac:dyDescent="0.25">
      <c r="A4583" t="s">
        <v>6757</v>
      </c>
      <c r="B4583" s="1">
        <v>45775</v>
      </c>
      <c r="C4583" t="s">
        <v>6143</v>
      </c>
      <c r="D4583" t="s">
        <v>39</v>
      </c>
      <c r="E4583" t="s">
        <v>94</v>
      </c>
      <c r="F4583" t="s">
        <v>95</v>
      </c>
      <c r="G4583" t="s">
        <v>68</v>
      </c>
      <c r="H4583" t="s">
        <v>96</v>
      </c>
      <c r="I4583" t="s">
        <v>44</v>
      </c>
      <c r="J4583" t="s">
        <v>34</v>
      </c>
      <c r="K4583">
        <v>5</v>
      </c>
      <c r="L4583">
        <v>89</v>
      </c>
      <c r="M4583">
        <v>0.1</v>
      </c>
      <c r="N4583">
        <v>400.5</v>
      </c>
      <c r="O4583">
        <v>125.5</v>
      </c>
      <c r="P4583" t="s">
        <v>28</v>
      </c>
      <c r="Q4583" t="s">
        <v>46</v>
      </c>
      <c r="R4583" t="s">
        <v>36</v>
      </c>
      <c r="S4583">
        <v>3.7</v>
      </c>
      <c r="T4583">
        <f>YEAR(tblOrders[[#This Row],[Order Date]])</f>
        <v>2025</v>
      </c>
      <c r="U4583" t="str">
        <f>TEXT(tblOrders[[#This Row],[Order Date]],"mmm-yyyy")</f>
        <v>Apr-2025</v>
      </c>
      <c r="V4583" s="4">
        <f>tblOrders[[#This Row],[Profit]]/tblOrders[[#This Row],[Sales Amount]]</f>
        <v>0.31335830212234705</v>
      </c>
      <c r="W4583" t="str">
        <f>VLOOKUP(tblOrders[[#This Row],[City]],CityRegion,2,0)</f>
        <v>South</v>
      </c>
      <c r="X4583" t="str">
        <f>VLOOKUP(tblOrders[[#This Row],[City]],lookups!A:C,3,0)</f>
        <v>Kerala</v>
      </c>
    </row>
    <row r="4584" spans="1:24" x14ac:dyDescent="0.25">
      <c r="A4584" t="s">
        <v>6758</v>
      </c>
      <c r="B4584" s="1">
        <v>45900</v>
      </c>
      <c r="C4584" t="s">
        <v>6759</v>
      </c>
      <c r="D4584" t="s">
        <v>39</v>
      </c>
      <c r="E4584" t="s">
        <v>22</v>
      </c>
      <c r="F4584" t="s">
        <v>23</v>
      </c>
      <c r="G4584" t="s">
        <v>24</v>
      </c>
      <c r="H4584" t="s">
        <v>25</v>
      </c>
      <c r="I4584" t="s">
        <v>44</v>
      </c>
      <c r="J4584" t="s">
        <v>34</v>
      </c>
      <c r="K4584">
        <v>4</v>
      </c>
      <c r="L4584">
        <v>190</v>
      </c>
      <c r="M4584">
        <v>0</v>
      </c>
      <c r="N4584">
        <v>760</v>
      </c>
      <c r="O4584">
        <v>260</v>
      </c>
      <c r="P4584" t="s">
        <v>28</v>
      </c>
      <c r="Q4584" t="s">
        <v>35</v>
      </c>
      <c r="R4584" t="s">
        <v>36</v>
      </c>
      <c r="S4584">
        <v>3</v>
      </c>
      <c r="T4584">
        <f>YEAR(tblOrders[[#This Row],[Order Date]])</f>
        <v>2025</v>
      </c>
      <c r="U4584" t="str">
        <f>TEXT(tblOrders[[#This Row],[Order Date]],"mmm-yyyy")</f>
        <v>Aug-2025</v>
      </c>
      <c r="V4584" s="4">
        <f>tblOrders[[#This Row],[Profit]]/tblOrders[[#This Row],[Sales Amount]]</f>
        <v>0.34210526315789475</v>
      </c>
      <c r="W4584" t="str">
        <f>VLOOKUP(tblOrders[[#This Row],[City]],CityRegion,2,0)</f>
        <v>South</v>
      </c>
      <c r="X4584" t="str">
        <f>VLOOKUP(tblOrders[[#This Row],[City]],lookups!A:C,3,0)</f>
        <v>Kerala</v>
      </c>
    </row>
    <row r="4585" spans="1:24" x14ac:dyDescent="0.25">
      <c r="A4585" t="s">
        <v>6760</v>
      </c>
      <c r="B4585" s="1">
        <v>45778</v>
      </c>
      <c r="C4585" t="s">
        <v>6761</v>
      </c>
      <c r="D4585" t="s">
        <v>39</v>
      </c>
      <c r="E4585" t="s">
        <v>55</v>
      </c>
      <c r="F4585" t="s">
        <v>56</v>
      </c>
      <c r="G4585" t="s">
        <v>24</v>
      </c>
      <c r="H4585" t="s">
        <v>51</v>
      </c>
      <c r="I4585" t="s">
        <v>70</v>
      </c>
      <c r="J4585" t="s">
        <v>45</v>
      </c>
      <c r="K4585">
        <v>2</v>
      </c>
      <c r="L4585">
        <v>42</v>
      </c>
      <c r="M4585">
        <v>0.15</v>
      </c>
      <c r="N4585">
        <v>71.400000000000006</v>
      </c>
      <c r="O4585">
        <v>23.4</v>
      </c>
      <c r="P4585" t="s">
        <v>28</v>
      </c>
      <c r="Q4585" t="s">
        <v>46</v>
      </c>
      <c r="R4585" t="s">
        <v>36</v>
      </c>
      <c r="S4585">
        <v>3.8</v>
      </c>
      <c r="T4585">
        <f>YEAR(tblOrders[[#This Row],[Order Date]])</f>
        <v>2025</v>
      </c>
      <c r="U4585" t="str">
        <f>TEXT(tblOrders[[#This Row],[Order Date]],"mmm-yyyy")</f>
        <v>May-2025</v>
      </c>
      <c r="V4585" s="4">
        <f>tblOrders[[#This Row],[Profit]]/tblOrders[[#This Row],[Sales Amount]]</f>
        <v>0.32773109243697474</v>
      </c>
      <c r="W4585" t="str">
        <f>VLOOKUP(tblOrders[[#This Row],[City]],CityRegion,2,0)</f>
        <v>South</v>
      </c>
      <c r="X4585" t="str">
        <f>VLOOKUP(tblOrders[[#This Row],[City]],lookups!A:C,3,0)</f>
        <v>Telengana</v>
      </c>
    </row>
    <row r="4586" spans="1:24" x14ac:dyDescent="0.25">
      <c r="A4586" t="s">
        <v>6762</v>
      </c>
      <c r="B4586" s="1">
        <v>45717</v>
      </c>
      <c r="C4586" t="s">
        <v>6763</v>
      </c>
      <c r="D4586" t="s">
        <v>21</v>
      </c>
      <c r="E4586" t="s">
        <v>40</v>
      </c>
      <c r="F4586" t="s">
        <v>41</v>
      </c>
      <c r="G4586" t="s">
        <v>42</v>
      </c>
      <c r="H4586" t="s">
        <v>43</v>
      </c>
      <c r="I4586" t="s">
        <v>130</v>
      </c>
      <c r="J4586" t="s">
        <v>27</v>
      </c>
      <c r="K4586">
        <v>2</v>
      </c>
      <c r="L4586">
        <v>18</v>
      </c>
      <c r="M4586">
        <v>0</v>
      </c>
      <c r="N4586">
        <v>36</v>
      </c>
      <c r="O4586">
        <v>18</v>
      </c>
      <c r="P4586" t="s">
        <v>111</v>
      </c>
      <c r="Q4586" t="s">
        <v>29</v>
      </c>
      <c r="R4586" t="s">
        <v>36</v>
      </c>
      <c r="S4586">
        <v>3.1</v>
      </c>
      <c r="T4586">
        <f>YEAR(tblOrders[[#This Row],[Order Date]])</f>
        <v>2025</v>
      </c>
      <c r="U4586" t="str">
        <f>TEXT(tblOrders[[#This Row],[Order Date]],"mmm-yyyy")</f>
        <v>Mar-2025</v>
      </c>
      <c r="V4586" s="4">
        <f>tblOrders[[#This Row],[Profit]]/tblOrders[[#This Row],[Sales Amount]]</f>
        <v>0.5</v>
      </c>
      <c r="W4586" t="str">
        <f>VLOOKUP(tblOrders[[#This Row],[City]],CityRegion,2,0)</f>
        <v>West</v>
      </c>
      <c r="X4586" t="str">
        <f>VLOOKUP(tblOrders[[#This Row],[City]],lookups!A:C,3,0)</f>
        <v>Maharashtra</v>
      </c>
    </row>
    <row r="4587" spans="1:24" x14ac:dyDescent="0.25">
      <c r="A4587" t="s">
        <v>6764</v>
      </c>
      <c r="B4587" s="1">
        <v>45683</v>
      </c>
      <c r="C4587" t="s">
        <v>6269</v>
      </c>
      <c r="D4587" t="s">
        <v>39</v>
      </c>
      <c r="E4587" t="s">
        <v>73</v>
      </c>
      <c r="F4587" t="s">
        <v>74</v>
      </c>
      <c r="G4587" t="s">
        <v>68</v>
      </c>
      <c r="H4587" t="s">
        <v>75</v>
      </c>
      <c r="I4587" t="s">
        <v>44</v>
      </c>
      <c r="J4587" t="s">
        <v>45</v>
      </c>
      <c r="K4587">
        <v>5</v>
      </c>
      <c r="L4587">
        <v>65</v>
      </c>
      <c r="M4587">
        <v>0.05</v>
      </c>
      <c r="N4587">
        <v>308.75</v>
      </c>
      <c r="O4587">
        <v>118.75</v>
      </c>
      <c r="P4587" t="s">
        <v>28</v>
      </c>
      <c r="Q4587" t="s">
        <v>29</v>
      </c>
      <c r="R4587" t="s">
        <v>30</v>
      </c>
      <c r="S4587">
        <v>4.9000000000000004</v>
      </c>
      <c r="T4587">
        <f>YEAR(tblOrders[[#This Row],[Order Date]])</f>
        <v>2025</v>
      </c>
      <c r="U4587" t="str">
        <f>TEXT(tblOrders[[#This Row],[Order Date]],"mmm-yyyy")</f>
        <v>Jan-2025</v>
      </c>
      <c r="V4587" s="4">
        <f>tblOrders[[#This Row],[Profit]]/tblOrders[[#This Row],[Sales Amount]]</f>
        <v>0.38461538461538464</v>
      </c>
      <c r="W4587" t="str">
        <f>VLOOKUP(tblOrders[[#This Row],[City]],CityRegion,2,0)</f>
        <v>South</v>
      </c>
      <c r="X4587" t="str">
        <f>VLOOKUP(tblOrders[[#This Row],[City]],lookups!A:C,3,0)</f>
        <v>Kerala</v>
      </c>
    </row>
    <row r="4588" spans="1:24" x14ac:dyDescent="0.25">
      <c r="A4588" t="s">
        <v>6765</v>
      </c>
      <c r="B4588" s="1">
        <v>45920</v>
      </c>
      <c r="C4588" t="s">
        <v>3274</v>
      </c>
      <c r="D4588" t="s">
        <v>39</v>
      </c>
      <c r="E4588" t="s">
        <v>108</v>
      </c>
      <c r="F4588" t="s">
        <v>109</v>
      </c>
      <c r="G4588" t="s">
        <v>62</v>
      </c>
      <c r="H4588" t="s">
        <v>110</v>
      </c>
      <c r="I4588" t="s">
        <v>44</v>
      </c>
      <c r="J4588" t="s">
        <v>45</v>
      </c>
      <c r="K4588">
        <v>4</v>
      </c>
      <c r="L4588">
        <v>110</v>
      </c>
      <c r="M4588">
        <v>0</v>
      </c>
      <c r="N4588">
        <v>440</v>
      </c>
      <c r="O4588">
        <v>168</v>
      </c>
      <c r="P4588" t="s">
        <v>28</v>
      </c>
      <c r="Q4588" t="s">
        <v>35</v>
      </c>
      <c r="R4588" t="s">
        <v>36</v>
      </c>
      <c r="S4588">
        <v>2.9</v>
      </c>
      <c r="T4588">
        <f>YEAR(tblOrders[[#This Row],[Order Date]])</f>
        <v>2025</v>
      </c>
      <c r="U4588" t="str">
        <f>TEXT(tblOrders[[#This Row],[Order Date]],"mmm-yyyy")</f>
        <v>Sep-2025</v>
      </c>
      <c r="V4588" s="4">
        <f>tblOrders[[#This Row],[Profit]]/tblOrders[[#This Row],[Sales Amount]]</f>
        <v>0.38181818181818183</v>
      </c>
      <c r="W4588" t="str">
        <f>VLOOKUP(tblOrders[[#This Row],[City]],CityRegion,2,0)</f>
        <v>South</v>
      </c>
      <c r="X4588" t="str">
        <f>VLOOKUP(tblOrders[[#This Row],[City]],lookups!A:C,3,0)</f>
        <v>Kerala</v>
      </c>
    </row>
    <row r="4589" spans="1:24" x14ac:dyDescent="0.25">
      <c r="A4589" t="s">
        <v>6766</v>
      </c>
      <c r="B4589" s="1">
        <v>45845</v>
      </c>
      <c r="C4589" t="s">
        <v>4333</v>
      </c>
      <c r="D4589" t="s">
        <v>21</v>
      </c>
      <c r="E4589" t="s">
        <v>49</v>
      </c>
      <c r="F4589" t="s">
        <v>50</v>
      </c>
      <c r="G4589" t="s">
        <v>24</v>
      </c>
      <c r="H4589" t="s">
        <v>51</v>
      </c>
      <c r="I4589" t="s">
        <v>26</v>
      </c>
      <c r="J4589" t="s">
        <v>27</v>
      </c>
      <c r="K4589">
        <v>5</v>
      </c>
      <c r="L4589">
        <v>85</v>
      </c>
      <c r="M4589">
        <v>0</v>
      </c>
      <c r="N4589">
        <v>425</v>
      </c>
      <c r="O4589">
        <v>165</v>
      </c>
      <c r="P4589" t="s">
        <v>28</v>
      </c>
      <c r="Q4589" t="s">
        <v>91</v>
      </c>
      <c r="R4589" t="s">
        <v>30</v>
      </c>
      <c r="S4589">
        <v>4.4000000000000004</v>
      </c>
      <c r="T4589">
        <f>YEAR(tblOrders[[#This Row],[Order Date]])</f>
        <v>2025</v>
      </c>
      <c r="U4589" t="str">
        <f>TEXT(tblOrders[[#This Row],[Order Date]],"mmm-yyyy")</f>
        <v>Jul-2025</v>
      </c>
      <c r="V4589" s="4">
        <f>tblOrders[[#This Row],[Profit]]/tblOrders[[#This Row],[Sales Amount]]</f>
        <v>0.38823529411764707</v>
      </c>
      <c r="W4589" t="str">
        <f>VLOOKUP(tblOrders[[#This Row],[City]],CityRegion,2,0)</f>
        <v>South</v>
      </c>
      <c r="X4589" t="str">
        <f>VLOOKUP(tblOrders[[#This Row],[City]],lookups!A:C,3,0)</f>
        <v>Karnataka</v>
      </c>
    </row>
    <row r="4590" spans="1:24" x14ac:dyDescent="0.25">
      <c r="A4590" t="s">
        <v>6767</v>
      </c>
      <c r="B4590" s="1">
        <v>45704</v>
      </c>
      <c r="C4590" t="s">
        <v>1754</v>
      </c>
      <c r="D4590" t="s">
        <v>39</v>
      </c>
      <c r="E4590" t="s">
        <v>79</v>
      </c>
      <c r="F4590" t="s">
        <v>80</v>
      </c>
      <c r="G4590" t="s">
        <v>68</v>
      </c>
      <c r="H4590" t="s">
        <v>81</v>
      </c>
      <c r="I4590" t="s">
        <v>26</v>
      </c>
      <c r="J4590" t="s">
        <v>34</v>
      </c>
      <c r="K4590">
        <v>1</v>
      </c>
      <c r="L4590">
        <v>799</v>
      </c>
      <c r="M4590">
        <v>0.1</v>
      </c>
      <c r="N4590">
        <v>719.1</v>
      </c>
      <c r="O4590">
        <v>99.1</v>
      </c>
      <c r="P4590" t="s">
        <v>28</v>
      </c>
      <c r="Q4590" t="s">
        <v>35</v>
      </c>
      <c r="R4590" t="s">
        <v>36</v>
      </c>
      <c r="S4590">
        <v>3.3</v>
      </c>
      <c r="T4590">
        <f>YEAR(tblOrders[[#This Row],[Order Date]])</f>
        <v>2025</v>
      </c>
      <c r="U4590" t="str">
        <f>TEXT(tblOrders[[#This Row],[Order Date]],"mmm-yyyy")</f>
        <v>Feb-2025</v>
      </c>
      <c r="V4590" s="4">
        <f>tblOrders[[#This Row],[Profit]]/tblOrders[[#This Row],[Sales Amount]]</f>
        <v>0.13781115282992629</v>
      </c>
      <c r="W4590" t="str">
        <f>VLOOKUP(tblOrders[[#This Row],[City]],CityRegion,2,0)</f>
        <v>South</v>
      </c>
      <c r="X4590" t="str">
        <f>VLOOKUP(tblOrders[[#This Row],[City]],lookups!A:C,3,0)</f>
        <v>Karnataka</v>
      </c>
    </row>
    <row r="4591" spans="1:24" x14ac:dyDescent="0.25">
      <c r="A4591" t="s">
        <v>6768</v>
      </c>
      <c r="B4591" s="1">
        <v>45845</v>
      </c>
      <c r="C4591" t="s">
        <v>6769</v>
      </c>
      <c r="D4591" t="s">
        <v>21</v>
      </c>
      <c r="E4591" t="s">
        <v>22</v>
      </c>
      <c r="F4591" t="s">
        <v>23</v>
      </c>
      <c r="G4591" t="s">
        <v>24</v>
      </c>
      <c r="H4591" t="s">
        <v>25</v>
      </c>
      <c r="I4591" t="s">
        <v>76</v>
      </c>
      <c r="J4591" t="s">
        <v>34</v>
      </c>
      <c r="K4591">
        <v>2</v>
      </c>
      <c r="L4591">
        <v>190</v>
      </c>
      <c r="M4591">
        <v>0.2</v>
      </c>
      <c r="N4591">
        <v>304</v>
      </c>
      <c r="O4591">
        <v>54</v>
      </c>
      <c r="P4591" t="s">
        <v>28</v>
      </c>
      <c r="Q4591" t="s">
        <v>46</v>
      </c>
      <c r="R4591" t="s">
        <v>36</v>
      </c>
      <c r="S4591">
        <v>2.5</v>
      </c>
      <c r="T4591">
        <f>YEAR(tblOrders[[#This Row],[Order Date]])</f>
        <v>2025</v>
      </c>
      <c r="U4591" t="str">
        <f>TEXT(tblOrders[[#This Row],[Order Date]],"mmm-yyyy")</f>
        <v>Jul-2025</v>
      </c>
      <c r="V4591" s="4">
        <f>tblOrders[[#This Row],[Profit]]/tblOrders[[#This Row],[Sales Amount]]</f>
        <v>0.17763157894736842</v>
      </c>
      <c r="W4591" t="str">
        <f>VLOOKUP(tblOrders[[#This Row],[City]],CityRegion,2,0)</f>
        <v>South</v>
      </c>
      <c r="X4591" t="str">
        <f>VLOOKUP(tblOrders[[#This Row],[City]],lookups!A:C,3,0)</f>
        <v>Kerala</v>
      </c>
    </row>
    <row r="4592" spans="1:24" x14ac:dyDescent="0.25">
      <c r="A4592" t="s">
        <v>6770</v>
      </c>
      <c r="B4592" s="1">
        <v>45844</v>
      </c>
      <c r="C4592" t="s">
        <v>2982</v>
      </c>
      <c r="D4592" t="s">
        <v>21</v>
      </c>
      <c r="E4592" t="s">
        <v>101</v>
      </c>
      <c r="F4592" t="s">
        <v>102</v>
      </c>
      <c r="G4592" t="s">
        <v>24</v>
      </c>
      <c r="H4592" t="s">
        <v>103</v>
      </c>
      <c r="I4592" t="s">
        <v>139</v>
      </c>
      <c r="J4592" t="s">
        <v>45</v>
      </c>
      <c r="K4592">
        <v>5</v>
      </c>
      <c r="L4592">
        <v>120</v>
      </c>
      <c r="M4592">
        <v>0.1</v>
      </c>
      <c r="N4592">
        <v>540</v>
      </c>
      <c r="O4592">
        <v>150</v>
      </c>
      <c r="P4592" t="s">
        <v>28</v>
      </c>
      <c r="Q4592" t="s">
        <v>91</v>
      </c>
      <c r="R4592" t="s">
        <v>123</v>
      </c>
      <c r="S4592">
        <v>2.9</v>
      </c>
      <c r="T4592">
        <f>YEAR(tblOrders[[#This Row],[Order Date]])</f>
        <v>2025</v>
      </c>
      <c r="U4592" t="str">
        <f>TEXT(tblOrders[[#This Row],[Order Date]],"mmm-yyyy")</f>
        <v>Jul-2025</v>
      </c>
      <c r="V4592" s="4">
        <f>tblOrders[[#This Row],[Profit]]/tblOrders[[#This Row],[Sales Amount]]</f>
        <v>0.27777777777777779</v>
      </c>
      <c r="W4592" t="str">
        <f>VLOOKUP(tblOrders[[#This Row],[City]],CityRegion,2,0)</f>
        <v>South</v>
      </c>
      <c r="X4592" t="str">
        <f>VLOOKUP(tblOrders[[#This Row],[City]],lookups!A:C,3,0)</f>
        <v>Tamil Nadu</v>
      </c>
    </row>
    <row r="4593" spans="1:24" x14ac:dyDescent="0.25">
      <c r="A4593" t="s">
        <v>6771</v>
      </c>
      <c r="B4593" s="1">
        <v>45883</v>
      </c>
      <c r="C4593" t="s">
        <v>2294</v>
      </c>
      <c r="D4593" t="s">
        <v>21</v>
      </c>
      <c r="E4593" t="s">
        <v>22</v>
      </c>
      <c r="F4593" t="s">
        <v>23</v>
      </c>
      <c r="G4593" t="s">
        <v>24</v>
      </c>
      <c r="H4593" t="s">
        <v>25</v>
      </c>
      <c r="I4593" t="s">
        <v>76</v>
      </c>
      <c r="J4593" t="s">
        <v>27</v>
      </c>
      <c r="K4593">
        <v>3</v>
      </c>
      <c r="L4593">
        <v>190</v>
      </c>
      <c r="M4593">
        <v>0.15</v>
      </c>
      <c r="N4593">
        <v>484.5</v>
      </c>
      <c r="O4593">
        <v>109.5</v>
      </c>
      <c r="P4593" t="s">
        <v>111</v>
      </c>
      <c r="Q4593" t="s">
        <v>86</v>
      </c>
      <c r="R4593" t="s">
        <v>36</v>
      </c>
      <c r="S4593">
        <v>3.9</v>
      </c>
      <c r="T4593">
        <f>YEAR(tblOrders[[#This Row],[Order Date]])</f>
        <v>2025</v>
      </c>
      <c r="U4593" t="str">
        <f>TEXT(tblOrders[[#This Row],[Order Date]],"mmm-yyyy")</f>
        <v>Aug-2025</v>
      </c>
      <c r="V4593" s="4">
        <f>tblOrders[[#This Row],[Profit]]/tblOrders[[#This Row],[Sales Amount]]</f>
        <v>0.2260061919504644</v>
      </c>
      <c r="W4593" t="str">
        <f>VLOOKUP(tblOrders[[#This Row],[City]],CityRegion,2,0)</f>
        <v>South</v>
      </c>
      <c r="X4593" t="str">
        <f>VLOOKUP(tblOrders[[#This Row],[City]],lookups!A:C,3,0)</f>
        <v>Kerala</v>
      </c>
    </row>
    <row r="4594" spans="1:24" x14ac:dyDescent="0.25">
      <c r="A4594" t="s">
        <v>6772</v>
      </c>
      <c r="B4594" s="1">
        <v>45726</v>
      </c>
      <c r="C4594" t="s">
        <v>339</v>
      </c>
      <c r="D4594" t="s">
        <v>21</v>
      </c>
      <c r="E4594" t="s">
        <v>60</v>
      </c>
      <c r="F4594" t="s">
        <v>61</v>
      </c>
      <c r="G4594" t="s">
        <v>62</v>
      </c>
      <c r="H4594" t="s">
        <v>63</v>
      </c>
      <c r="I4594" t="s">
        <v>57</v>
      </c>
      <c r="J4594" t="s">
        <v>45</v>
      </c>
      <c r="K4594">
        <v>4</v>
      </c>
      <c r="L4594">
        <v>45</v>
      </c>
      <c r="M4594">
        <v>0.15</v>
      </c>
      <c r="N4594">
        <v>153</v>
      </c>
      <c r="O4594">
        <v>49</v>
      </c>
      <c r="P4594" t="s">
        <v>111</v>
      </c>
      <c r="Q4594" t="s">
        <v>91</v>
      </c>
      <c r="R4594" t="s">
        <v>36</v>
      </c>
      <c r="S4594">
        <v>4.5999999999999996</v>
      </c>
      <c r="T4594">
        <f>YEAR(tblOrders[[#This Row],[Order Date]])</f>
        <v>2025</v>
      </c>
      <c r="U4594" t="str">
        <f>TEXT(tblOrders[[#This Row],[Order Date]],"mmm-yyyy")</f>
        <v>Mar-2025</v>
      </c>
      <c r="V4594" s="4">
        <f>tblOrders[[#This Row],[Profit]]/tblOrders[[#This Row],[Sales Amount]]</f>
        <v>0.3202614379084967</v>
      </c>
      <c r="W4594" t="str">
        <f>VLOOKUP(tblOrders[[#This Row],[City]],CityRegion,2,0)</f>
        <v>South</v>
      </c>
      <c r="X4594" t="str">
        <f>VLOOKUP(tblOrders[[#This Row],[City]],lookups!A:C,3,0)</f>
        <v>Kerala</v>
      </c>
    </row>
    <row r="4595" spans="1:24" x14ac:dyDescent="0.25">
      <c r="A4595" t="s">
        <v>6773</v>
      </c>
      <c r="B4595" s="1">
        <v>45959</v>
      </c>
      <c r="C4595" t="s">
        <v>1299</v>
      </c>
      <c r="D4595" t="s">
        <v>39</v>
      </c>
      <c r="E4595" t="s">
        <v>73</v>
      </c>
      <c r="F4595" t="s">
        <v>74</v>
      </c>
      <c r="G4595" t="s">
        <v>68</v>
      </c>
      <c r="H4595" t="s">
        <v>75</v>
      </c>
      <c r="I4595" t="s">
        <v>130</v>
      </c>
      <c r="J4595" t="s">
        <v>34</v>
      </c>
      <c r="K4595">
        <v>1</v>
      </c>
      <c r="L4595">
        <v>65</v>
      </c>
      <c r="M4595">
        <v>0.05</v>
      </c>
      <c r="N4595">
        <v>61.75</v>
      </c>
      <c r="O4595">
        <v>23.75</v>
      </c>
      <c r="P4595" t="s">
        <v>28</v>
      </c>
      <c r="Q4595" t="s">
        <v>86</v>
      </c>
      <c r="R4595" t="s">
        <v>36</v>
      </c>
      <c r="S4595">
        <v>3.8</v>
      </c>
      <c r="T4595">
        <f>YEAR(tblOrders[[#This Row],[Order Date]])</f>
        <v>2025</v>
      </c>
      <c r="U4595" t="str">
        <f>TEXT(tblOrders[[#This Row],[Order Date]],"mmm-yyyy")</f>
        <v>Oct-2025</v>
      </c>
      <c r="V4595" s="4">
        <f>tblOrders[[#This Row],[Profit]]/tblOrders[[#This Row],[Sales Amount]]</f>
        <v>0.38461538461538464</v>
      </c>
      <c r="W4595" t="str">
        <f>VLOOKUP(tblOrders[[#This Row],[City]],CityRegion,2,0)</f>
        <v>West</v>
      </c>
      <c r="X4595" t="str">
        <f>VLOOKUP(tblOrders[[#This Row],[City]],lookups!A:C,3,0)</f>
        <v>Maharashtra</v>
      </c>
    </row>
    <row r="4596" spans="1:24" x14ac:dyDescent="0.25">
      <c r="A4596" t="s">
        <v>6774</v>
      </c>
      <c r="B4596" s="1">
        <v>45992</v>
      </c>
      <c r="C4596" t="s">
        <v>6775</v>
      </c>
      <c r="D4596" t="s">
        <v>39</v>
      </c>
      <c r="E4596" t="s">
        <v>55</v>
      </c>
      <c r="F4596" t="s">
        <v>56</v>
      </c>
      <c r="G4596" t="s">
        <v>24</v>
      </c>
      <c r="H4596" t="s">
        <v>51</v>
      </c>
      <c r="I4596" t="s">
        <v>44</v>
      </c>
      <c r="J4596" t="s">
        <v>27</v>
      </c>
      <c r="K4596">
        <v>3</v>
      </c>
      <c r="L4596">
        <v>42</v>
      </c>
      <c r="M4596">
        <v>0.15</v>
      </c>
      <c r="N4596">
        <v>107.1</v>
      </c>
      <c r="O4596">
        <v>35.1</v>
      </c>
      <c r="P4596" t="s">
        <v>28</v>
      </c>
      <c r="Q4596" t="s">
        <v>91</v>
      </c>
      <c r="R4596" t="s">
        <v>36</v>
      </c>
      <c r="S4596">
        <v>3.5</v>
      </c>
      <c r="T4596">
        <f>YEAR(tblOrders[[#This Row],[Order Date]])</f>
        <v>2025</v>
      </c>
      <c r="U4596" t="str">
        <f>TEXT(tblOrders[[#This Row],[Order Date]],"mmm-yyyy")</f>
        <v>Dec-2025</v>
      </c>
      <c r="V4596" s="4">
        <f>tblOrders[[#This Row],[Profit]]/tblOrders[[#This Row],[Sales Amount]]</f>
        <v>0.32773109243697485</v>
      </c>
      <c r="W4596" t="str">
        <f>VLOOKUP(tblOrders[[#This Row],[City]],CityRegion,2,0)</f>
        <v>South</v>
      </c>
      <c r="X4596" t="str">
        <f>VLOOKUP(tblOrders[[#This Row],[City]],lookups!A:C,3,0)</f>
        <v>Kerala</v>
      </c>
    </row>
    <row r="4597" spans="1:24" x14ac:dyDescent="0.25">
      <c r="A4597" t="s">
        <v>6776</v>
      </c>
      <c r="B4597" s="1">
        <v>46009</v>
      </c>
      <c r="C4597" t="s">
        <v>3322</v>
      </c>
      <c r="D4597" t="s">
        <v>21</v>
      </c>
      <c r="E4597" t="s">
        <v>40</v>
      </c>
      <c r="F4597" t="s">
        <v>41</v>
      </c>
      <c r="G4597" t="s">
        <v>42</v>
      </c>
      <c r="H4597" t="s">
        <v>43</v>
      </c>
      <c r="I4597" t="s">
        <v>76</v>
      </c>
      <c r="J4597" t="s">
        <v>45</v>
      </c>
      <c r="K4597">
        <v>1</v>
      </c>
      <c r="L4597">
        <v>18</v>
      </c>
      <c r="M4597">
        <v>0.15</v>
      </c>
      <c r="N4597">
        <v>15.3</v>
      </c>
      <c r="O4597">
        <v>6.3</v>
      </c>
      <c r="P4597" t="s">
        <v>28</v>
      </c>
      <c r="Q4597" t="s">
        <v>35</v>
      </c>
      <c r="R4597" t="s">
        <v>30</v>
      </c>
      <c r="S4597">
        <v>2.5</v>
      </c>
      <c r="T4597">
        <f>YEAR(tblOrders[[#This Row],[Order Date]])</f>
        <v>2025</v>
      </c>
      <c r="U4597" t="str">
        <f>TEXT(tblOrders[[#This Row],[Order Date]],"mmm-yyyy")</f>
        <v>Dec-2025</v>
      </c>
      <c r="V4597" s="4">
        <f>tblOrders[[#This Row],[Profit]]/tblOrders[[#This Row],[Sales Amount]]</f>
        <v>0.41176470588235292</v>
      </c>
      <c r="W4597" t="str">
        <f>VLOOKUP(tblOrders[[#This Row],[City]],CityRegion,2,0)</f>
        <v>South</v>
      </c>
      <c r="X4597" t="str">
        <f>VLOOKUP(tblOrders[[#This Row],[City]],lookups!A:C,3,0)</f>
        <v>Kerala</v>
      </c>
    </row>
    <row r="4598" spans="1:24" x14ac:dyDescent="0.25">
      <c r="A4598" t="s">
        <v>6777</v>
      </c>
      <c r="B4598" s="1">
        <v>45661</v>
      </c>
      <c r="C4598" t="s">
        <v>1089</v>
      </c>
      <c r="D4598" t="s">
        <v>21</v>
      </c>
      <c r="E4598" t="s">
        <v>49</v>
      </c>
      <c r="F4598" t="s">
        <v>50</v>
      </c>
      <c r="G4598" t="s">
        <v>24</v>
      </c>
      <c r="H4598" t="s">
        <v>51</v>
      </c>
      <c r="I4598" t="s">
        <v>130</v>
      </c>
      <c r="J4598" t="s">
        <v>34</v>
      </c>
      <c r="K4598">
        <v>4</v>
      </c>
      <c r="L4598">
        <v>85</v>
      </c>
      <c r="M4598">
        <v>0.2</v>
      </c>
      <c r="N4598">
        <v>272</v>
      </c>
      <c r="O4598">
        <v>64</v>
      </c>
      <c r="P4598" t="s">
        <v>148</v>
      </c>
      <c r="Q4598" t="s">
        <v>91</v>
      </c>
      <c r="R4598" t="s">
        <v>30</v>
      </c>
      <c r="S4598">
        <v>4.5999999999999996</v>
      </c>
      <c r="T4598">
        <f>YEAR(tblOrders[[#This Row],[Order Date]])</f>
        <v>2025</v>
      </c>
      <c r="U4598" t="str">
        <f>TEXT(tblOrders[[#This Row],[Order Date]],"mmm-yyyy")</f>
        <v>Jan-2025</v>
      </c>
      <c r="V4598" s="4">
        <f>tblOrders[[#This Row],[Profit]]/tblOrders[[#This Row],[Sales Amount]]</f>
        <v>0.23529411764705882</v>
      </c>
      <c r="W4598" t="str">
        <f>VLOOKUP(tblOrders[[#This Row],[City]],CityRegion,2,0)</f>
        <v>West</v>
      </c>
      <c r="X4598" t="str">
        <f>VLOOKUP(tblOrders[[#This Row],[City]],lookups!A:C,3,0)</f>
        <v>Maharashtra</v>
      </c>
    </row>
    <row r="4599" spans="1:24" x14ac:dyDescent="0.25">
      <c r="A4599" t="s">
        <v>6778</v>
      </c>
      <c r="B4599" s="1">
        <v>45686</v>
      </c>
      <c r="C4599" t="s">
        <v>3122</v>
      </c>
      <c r="D4599" t="s">
        <v>39</v>
      </c>
      <c r="E4599" t="s">
        <v>66</v>
      </c>
      <c r="F4599" t="s">
        <v>67</v>
      </c>
      <c r="G4599" t="s">
        <v>68</v>
      </c>
      <c r="H4599" t="s">
        <v>69</v>
      </c>
      <c r="I4599" t="s">
        <v>84</v>
      </c>
      <c r="J4599" t="s">
        <v>34</v>
      </c>
      <c r="K4599">
        <v>2</v>
      </c>
      <c r="L4599">
        <v>149</v>
      </c>
      <c r="M4599">
        <v>0.2</v>
      </c>
      <c r="N4599">
        <v>238.4</v>
      </c>
      <c r="O4599">
        <v>48.4</v>
      </c>
      <c r="P4599" t="s">
        <v>85</v>
      </c>
      <c r="Q4599" t="s">
        <v>91</v>
      </c>
      <c r="R4599" t="s">
        <v>36</v>
      </c>
      <c r="S4599">
        <v>3.6</v>
      </c>
      <c r="T4599">
        <f>YEAR(tblOrders[[#This Row],[Order Date]])</f>
        <v>2025</v>
      </c>
      <c r="U4599" t="str">
        <f>TEXT(tblOrders[[#This Row],[Order Date]],"mmm-yyyy")</f>
        <v>Jan-2025</v>
      </c>
      <c r="V4599" s="4">
        <f>tblOrders[[#This Row],[Profit]]/tblOrders[[#This Row],[Sales Amount]]</f>
        <v>0.2030201342281879</v>
      </c>
      <c r="W4599" t="str">
        <f>VLOOKUP(tblOrders[[#This Row],[City]],CityRegion,2,0)</f>
        <v>West</v>
      </c>
      <c r="X4599" t="str">
        <f>VLOOKUP(tblOrders[[#This Row],[City]],lookups!A:C,3,0)</f>
        <v>Maharashtra</v>
      </c>
    </row>
    <row r="4600" spans="1:24" x14ac:dyDescent="0.25">
      <c r="A4600" t="s">
        <v>6779</v>
      </c>
      <c r="B4600" s="1">
        <v>45724</v>
      </c>
      <c r="C4600" t="s">
        <v>6780</v>
      </c>
      <c r="D4600" t="s">
        <v>39</v>
      </c>
      <c r="E4600" t="s">
        <v>114</v>
      </c>
      <c r="F4600" t="s">
        <v>115</v>
      </c>
      <c r="G4600" t="s">
        <v>42</v>
      </c>
      <c r="H4600" t="s">
        <v>116</v>
      </c>
      <c r="I4600" t="s">
        <v>44</v>
      </c>
      <c r="J4600" t="s">
        <v>27</v>
      </c>
      <c r="K4600">
        <v>3</v>
      </c>
      <c r="L4600">
        <v>12</v>
      </c>
      <c r="M4600">
        <v>0</v>
      </c>
      <c r="N4600">
        <v>36</v>
      </c>
      <c r="O4600">
        <v>18</v>
      </c>
      <c r="P4600" t="s">
        <v>85</v>
      </c>
      <c r="Q4600" t="s">
        <v>86</v>
      </c>
      <c r="R4600" t="s">
        <v>36</v>
      </c>
      <c r="S4600">
        <v>4</v>
      </c>
      <c r="T4600">
        <f>YEAR(tblOrders[[#This Row],[Order Date]])</f>
        <v>2025</v>
      </c>
      <c r="U4600" t="str">
        <f>TEXT(tblOrders[[#This Row],[Order Date]],"mmm-yyyy")</f>
        <v>Mar-2025</v>
      </c>
      <c r="V4600" s="4">
        <f>tblOrders[[#This Row],[Profit]]/tblOrders[[#This Row],[Sales Amount]]</f>
        <v>0.5</v>
      </c>
      <c r="W4600" t="str">
        <f>VLOOKUP(tblOrders[[#This Row],[City]],CityRegion,2,0)</f>
        <v>South</v>
      </c>
      <c r="X4600" t="str">
        <f>VLOOKUP(tblOrders[[#This Row],[City]],lookups!A:C,3,0)</f>
        <v>Kerala</v>
      </c>
    </row>
    <row r="4601" spans="1:24" x14ac:dyDescent="0.25">
      <c r="A4601" t="s">
        <v>6781</v>
      </c>
      <c r="B4601" s="1">
        <v>45795</v>
      </c>
      <c r="C4601" t="s">
        <v>6782</v>
      </c>
      <c r="D4601" t="s">
        <v>21</v>
      </c>
      <c r="E4601" t="s">
        <v>108</v>
      </c>
      <c r="F4601" t="s">
        <v>109</v>
      </c>
      <c r="G4601" t="s">
        <v>62</v>
      </c>
      <c r="H4601" t="s">
        <v>110</v>
      </c>
      <c r="I4601" t="s">
        <v>33</v>
      </c>
      <c r="J4601" t="s">
        <v>34</v>
      </c>
      <c r="K4601">
        <v>5</v>
      </c>
      <c r="L4601">
        <v>110</v>
      </c>
      <c r="M4601">
        <v>0.05</v>
      </c>
      <c r="N4601">
        <v>522.5</v>
      </c>
      <c r="O4601">
        <v>182.5</v>
      </c>
      <c r="P4601" t="s">
        <v>28</v>
      </c>
      <c r="Q4601" t="s">
        <v>35</v>
      </c>
      <c r="R4601" t="s">
        <v>36</v>
      </c>
      <c r="S4601">
        <v>3</v>
      </c>
      <c r="T4601">
        <f>YEAR(tblOrders[[#This Row],[Order Date]])</f>
        <v>2025</v>
      </c>
      <c r="U4601" t="str">
        <f>TEXT(tblOrders[[#This Row],[Order Date]],"mmm-yyyy")</f>
        <v>May-2025</v>
      </c>
      <c r="V4601" s="4">
        <f>tblOrders[[#This Row],[Profit]]/tblOrders[[#This Row],[Sales Amount]]</f>
        <v>0.34928229665071769</v>
      </c>
      <c r="W4601" t="str">
        <f>VLOOKUP(tblOrders[[#This Row],[City]],CityRegion,2,0)</f>
        <v>North</v>
      </c>
      <c r="X4601" t="str">
        <f>VLOOKUP(tblOrders[[#This Row],[City]],lookups!A:C,3,0)</f>
        <v>Delhi</v>
      </c>
    </row>
    <row r="4602" spans="1:24" x14ac:dyDescent="0.25">
      <c r="A4602" t="s">
        <v>6783</v>
      </c>
      <c r="B4602" s="1">
        <v>45827</v>
      </c>
      <c r="C4602" t="s">
        <v>5730</v>
      </c>
      <c r="D4602" t="s">
        <v>39</v>
      </c>
      <c r="E4602" t="s">
        <v>108</v>
      </c>
      <c r="F4602" t="s">
        <v>109</v>
      </c>
      <c r="G4602" t="s">
        <v>62</v>
      </c>
      <c r="H4602" t="s">
        <v>110</v>
      </c>
      <c r="I4602" t="s">
        <v>139</v>
      </c>
      <c r="J4602" t="s">
        <v>27</v>
      </c>
      <c r="K4602">
        <v>2</v>
      </c>
      <c r="L4602">
        <v>110</v>
      </c>
      <c r="M4602">
        <v>0.2</v>
      </c>
      <c r="N4602">
        <v>176</v>
      </c>
      <c r="O4602">
        <v>40</v>
      </c>
      <c r="P4602" t="s">
        <v>28</v>
      </c>
      <c r="Q4602" t="s">
        <v>29</v>
      </c>
      <c r="R4602" t="s">
        <v>36</v>
      </c>
      <c r="S4602">
        <v>3.7</v>
      </c>
      <c r="T4602">
        <f>YEAR(tblOrders[[#This Row],[Order Date]])</f>
        <v>2025</v>
      </c>
      <c r="U4602" t="str">
        <f>TEXT(tblOrders[[#This Row],[Order Date]],"mmm-yyyy")</f>
        <v>Jun-2025</v>
      </c>
      <c r="V4602" s="4">
        <f>tblOrders[[#This Row],[Profit]]/tblOrders[[#This Row],[Sales Amount]]</f>
        <v>0.22727272727272727</v>
      </c>
      <c r="W4602" t="str">
        <f>VLOOKUP(tblOrders[[#This Row],[City]],CityRegion,2,0)</f>
        <v>South</v>
      </c>
      <c r="X4602" t="str">
        <f>VLOOKUP(tblOrders[[#This Row],[City]],lookups!A:C,3,0)</f>
        <v>Tamil Nadu</v>
      </c>
    </row>
    <row r="4603" spans="1:24" x14ac:dyDescent="0.25">
      <c r="A4603" t="s">
        <v>6784</v>
      </c>
      <c r="B4603" s="1">
        <v>45828</v>
      </c>
      <c r="C4603" t="s">
        <v>4935</v>
      </c>
      <c r="D4603" t="s">
        <v>21</v>
      </c>
      <c r="E4603" t="s">
        <v>73</v>
      </c>
      <c r="F4603" t="s">
        <v>74</v>
      </c>
      <c r="G4603" t="s">
        <v>68</v>
      </c>
      <c r="H4603" t="s">
        <v>75</v>
      </c>
      <c r="I4603" t="s">
        <v>33</v>
      </c>
      <c r="J4603" t="s">
        <v>27</v>
      </c>
      <c r="K4603">
        <v>5</v>
      </c>
      <c r="L4603">
        <v>65</v>
      </c>
      <c r="M4603">
        <v>0.2</v>
      </c>
      <c r="N4603">
        <v>260</v>
      </c>
      <c r="O4603">
        <v>70</v>
      </c>
      <c r="P4603" t="s">
        <v>85</v>
      </c>
      <c r="Q4603" t="s">
        <v>86</v>
      </c>
      <c r="R4603" t="s">
        <v>30</v>
      </c>
      <c r="S4603">
        <v>4.8</v>
      </c>
      <c r="T4603">
        <f>YEAR(tblOrders[[#This Row],[Order Date]])</f>
        <v>2025</v>
      </c>
      <c r="U4603" t="str">
        <f>TEXT(tblOrders[[#This Row],[Order Date]],"mmm-yyyy")</f>
        <v>Jun-2025</v>
      </c>
      <c r="V4603" s="4">
        <f>tblOrders[[#This Row],[Profit]]/tblOrders[[#This Row],[Sales Amount]]</f>
        <v>0.26923076923076922</v>
      </c>
      <c r="W4603" t="str">
        <f>VLOOKUP(tblOrders[[#This Row],[City]],CityRegion,2,0)</f>
        <v>North</v>
      </c>
      <c r="X4603" t="str">
        <f>VLOOKUP(tblOrders[[#This Row],[City]],lookups!A:C,3,0)</f>
        <v>Delhi</v>
      </c>
    </row>
    <row r="4604" spans="1:24" x14ac:dyDescent="0.25">
      <c r="A4604" t="s">
        <v>6785</v>
      </c>
      <c r="B4604" s="1">
        <v>45708</v>
      </c>
      <c r="C4604" t="s">
        <v>4539</v>
      </c>
      <c r="D4604" t="s">
        <v>21</v>
      </c>
      <c r="E4604" t="s">
        <v>73</v>
      </c>
      <c r="F4604" t="s">
        <v>74</v>
      </c>
      <c r="G4604" t="s">
        <v>68</v>
      </c>
      <c r="H4604" t="s">
        <v>75</v>
      </c>
      <c r="I4604" t="s">
        <v>44</v>
      </c>
      <c r="J4604" t="s">
        <v>27</v>
      </c>
      <c r="K4604">
        <v>1</v>
      </c>
      <c r="L4604">
        <v>65</v>
      </c>
      <c r="M4604">
        <v>0.2</v>
      </c>
      <c r="N4604">
        <v>52</v>
      </c>
      <c r="O4604">
        <v>14</v>
      </c>
      <c r="P4604" t="s">
        <v>148</v>
      </c>
      <c r="Q4604" t="s">
        <v>46</v>
      </c>
      <c r="R4604" t="s">
        <v>30</v>
      </c>
      <c r="S4604">
        <v>2.8</v>
      </c>
      <c r="T4604">
        <f>YEAR(tblOrders[[#This Row],[Order Date]])</f>
        <v>2025</v>
      </c>
      <c r="U4604" t="str">
        <f>TEXT(tblOrders[[#This Row],[Order Date]],"mmm-yyyy")</f>
        <v>Feb-2025</v>
      </c>
      <c r="V4604" s="4">
        <f>tblOrders[[#This Row],[Profit]]/tblOrders[[#This Row],[Sales Amount]]</f>
        <v>0.26923076923076922</v>
      </c>
      <c r="W4604" t="str">
        <f>VLOOKUP(tblOrders[[#This Row],[City]],CityRegion,2,0)</f>
        <v>South</v>
      </c>
      <c r="X4604" t="str">
        <f>VLOOKUP(tblOrders[[#This Row],[City]],lookups!A:C,3,0)</f>
        <v>Kerala</v>
      </c>
    </row>
    <row r="4605" spans="1:24" x14ac:dyDescent="0.25">
      <c r="A4605" t="s">
        <v>6786</v>
      </c>
      <c r="B4605" s="1">
        <v>45775</v>
      </c>
      <c r="C4605" t="s">
        <v>1247</v>
      </c>
      <c r="D4605" t="s">
        <v>21</v>
      </c>
      <c r="E4605" t="s">
        <v>55</v>
      </c>
      <c r="F4605" t="s">
        <v>56</v>
      </c>
      <c r="G4605" t="s">
        <v>24</v>
      </c>
      <c r="H4605" t="s">
        <v>51</v>
      </c>
      <c r="I4605" t="s">
        <v>57</v>
      </c>
      <c r="J4605" t="s">
        <v>45</v>
      </c>
      <c r="K4605">
        <v>1</v>
      </c>
      <c r="L4605">
        <v>42</v>
      </c>
      <c r="M4605">
        <v>0.05</v>
      </c>
      <c r="N4605">
        <v>39.9</v>
      </c>
      <c r="O4605">
        <v>15.9</v>
      </c>
      <c r="P4605" t="s">
        <v>28</v>
      </c>
      <c r="Q4605" t="s">
        <v>91</v>
      </c>
      <c r="R4605" t="s">
        <v>30</v>
      </c>
      <c r="S4605">
        <v>3</v>
      </c>
      <c r="T4605">
        <f>YEAR(tblOrders[[#This Row],[Order Date]])</f>
        <v>2025</v>
      </c>
      <c r="U4605" t="str">
        <f>TEXT(tblOrders[[#This Row],[Order Date]],"mmm-yyyy")</f>
        <v>Apr-2025</v>
      </c>
      <c r="V4605" s="4">
        <f>tblOrders[[#This Row],[Profit]]/tblOrders[[#This Row],[Sales Amount]]</f>
        <v>0.39849624060150379</v>
      </c>
      <c r="W4605" t="str">
        <f>VLOOKUP(tblOrders[[#This Row],[City]],CityRegion,2,0)</f>
        <v>South</v>
      </c>
      <c r="X4605" t="str">
        <f>VLOOKUP(tblOrders[[#This Row],[City]],lookups!A:C,3,0)</f>
        <v>Kerala</v>
      </c>
    </row>
    <row r="4606" spans="1:24" x14ac:dyDescent="0.25">
      <c r="A4606" t="s">
        <v>6787</v>
      </c>
      <c r="B4606" s="1">
        <v>45814</v>
      </c>
      <c r="C4606" t="s">
        <v>6504</v>
      </c>
      <c r="D4606" t="s">
        <v>39</v>
      </c>
      <c r="E4606" t="s">
        <v>49</v>
      </c>
      <c r="F4606" t="s">
        <v>50</v>
      </c>
      <c r="G4606" t="s">
        <v>24</v>
      </c>
      <c r="H4606" t="s">
        <v>51</v>
      </c>
      <c r="I4606" t="s">
        <v>52</v>
      </c>
      <c r="J4606" t="s">
        <v>27</v>
      </c>
      <c r="K4606">
        <v>5</v>
      </c>
      <c r="L4606">
        <v>85</v>
      </c>
      <c r="M4606">
        <v>0.2</v>
      </c>
      <c r="N4606">
        <v>340</v>
      </c>
      <c r="O4606">
        <v>80</v>
      </c>
      <c r="P4606" t="s">
        <v>28</v>
      </c>
      <c r="Q4606" t="s">
        <v>91</v>
      </c>
      <c r="R4606" t="s">
        <v>36</v>
      </c>
      <c r="S4606">
        <v>3.3</v>
      </c>
      <c r="T4606">
        <f>YEAR(tblOrders[[#This Row],[Order Date]])</f>
        <v>2025</v>
      </c>
      <c r="U4606" t="str">
        <f>TEXT(tblOrders[[#This Row],[Order Date]],"mmm-yyyy")</f>
        <v>Jun-2025</v>
      </c>
      <c r="V4606" s="4">
        <f>tblOrders[[#This Row],[Profit]]/tblOrders[[#This Row],[Sales Amount]]</f>
        <v>0.23529411764705882</v>
      </c>
      <c r="W4606" t="str">
        <f>VLOOKUP(tblOrders[[#This Row],[City]],CityRegion,2,0)</f>
        <v>South</v>
      </c>
      <c r="X4606" t="str">
        <f>VLOOKUP(tblOrders[[#This Row],[City]],lookups!A:C,3,0)</f>
        <v>Kerala</v>
      </c>
    </row>
    <row r="4607" spans="1:24" x14ac:dyDescent="0.25">
      <c r="A4607" t="s">
        <v>6788</v>
      </c>
      <c r="B4607" s="1">
        <v>45785</v>
      </c>
      <c r="C4607" t="s">
        <v>4329</v>
      </c>
      <c r="D4607" t="s">
        <v>21</v>
      </c>
      <c r="E4607" t="s">
        <v>94</v>
      </c>
      <c r="F4607" t="s">
        <v>95</v>
      </c>
      <c r="G4607" t="s">
        <v>68</v>
      </c>
      <c r="H4607" t="s">
        <v>96</v>
      </c>
      <c r="I4607" t="s">
        <v>57</v>
      </c>
      <c r="J4607" t="s">
        <v>27</v>
      </c>
      <c r="K4607">
        <v>1</v>
      </c>
      <c r="L4607">
        <v>89</v>
      </c>
      <c r="M4607">
        <v>0.2</v>
      </c>
      <c r="N4607">
        <v>71.2</v>
      </c>
      <c r="O4607">
        <v>16.2</v>
      </c>
      <c r="P4607" t="s">
        <v>28</v>
      </c>
      <c r="Q4607" t="s">
        <v>46</v>
      </c>
      <c r="R4607" t="s">
        <v>36</v>
      </c>
      <c r="S4607">
        <v>4</v>
      </c>
      <c r="T4607">
        <f>YEAR(tblOrders[[#This Row],[Order Date]])</f>
        <v>2025</v>
      </c>
      <c r="U4607" t="str">
        <f>TEXT(tblOrders[[#This Row],[Order Date]],"mmm-yyyy")</f>
        <v>May-2025</v>
      </c>
      <c r="V4607" s="4">
        <f>tblOrders[[#This Row],[Profit]]/tblOrders[[#This Row],[Sales Amount]]</f>
        <v>0.22752808988764042</v>
      </c>
      <c r="W4607" t="str">
        <f>VLOOKUP(tblOrders[[#This Row],[City]],CityRegion,2,0)</f>
        <v>South</v>
      </c>
      <c r="X4607" t="str">
        <f>VLOOKUP(tblOrders[[#This Row],[City]],lookups!A:C,3,0)</f>
        <v>Kerala</v>
      </c>
    </row>
    <row r="4608" spans="1:24" x14ac:dyDescent="0.25">
      <c r="A4608" t="s">
        <v>6789</v>
      </c>
      <c r="B4608" s="1">
        <v>45917</v>
      </c>
      <c r="C4608" t="s">
        <v>3206</v>
      </c>
      <c r="D4608" t="s">
        <v>21</v>
      </c>
      <c r="E4608" t="s">
        <v>49</v>
      </c>
      <c r="F4608" t="s">
        <v>50</v>
      </c>
      <c r="G4608" t="s">
        <v>24</v>
      </c>
      <c r="H4608" t="s">
        <v>51</v>
      </c>
      <c r="I4608" t="s">
        <v>26</v>
      </c>
      <c r="J4608" t="s">
        <v>34</v>
      </c>
      <c r="K4608">
        <v>3</v>
      </c>
      <c r="L4608">
        <v>85</v>
      </c>
      <c r="M4608">
        <v>0.15</v>
      </c>
      <c r="N4608">
        <v>216.75</v>
      </c>
      <c r="O4608">
        <v>60.75</v>
      </c>
      <c r="P4608" t="s">
        <v>148</v>
      </c>
      <c r="Q4608" t="s">
        <v>91</v>
      </c>
      <c r="R4608" t="s">
        <v>123</v>
      </c>
      <c r="S4608">
        <v>2.8</v>
      </c>
      <c r="T4608">
        <f>YEAR(tblOrders[[#This Row],[Order Date]])</f>
        <v>2025</v>
      </c>
      <c r="U4608" t="str">
        <f>TEXT(tblOrders[[#This Row],[Order Date]],"mmm-yyyy")</f>
        <v>Sep-2025</v>
      </c>
      <c r="V4608" s="4">
        <f>tblOrders[[#This Row],[Profit]]/tblOrders[[#This Row],[Sales Amount]]</f>
        <v>0.28027681660899656</v>
      </c>
      <c r="W4608" t="str">
        <f>VLOOKUP(tblOrders[[#This Row],[City]],CityRegion,2,0)</f>
        <v>South</v>
      </c>
      <c r="X4608" t="str">
        <f>VLOOKUP(tblOrders[[#This Row],[City]],lookups!A:C,3,0)</f>
        <v>Karnataka</v>
      </c>
    </row>
    <row r="4609" spans="1:24" x14ac:dyDescent="0.25">
      <c r="A4609" t="s">
        <v>6790</v>
      </c>
      <c r="B4609" s="1">
        <v>45995</v>
      </c>
      <c r="C4609" t="s">
        <v>204</v>
      </c>
      <c r="D4609" t="s">
        <v>21</v>
      </c>
      <c r="E4609" t="s">
        <v>108</v>
      </c>
      <c r="F4609" t="s">
        <v>109</v>
      </c>
      <c r="G4609" t="s">
        <v>62</v>
      </c>
      <c r="H4609" t="s">
        <v>110</v>
      </c>
      <c r="I4609" t="s">
        <v>44</v>
      </c>
      <c r="J4609" t="s">
        <v>34</v>
      </c>
      <c r="K4609">
        <v>1</v>
      </c>
      <c r="L4609">
        <v>110</v>
      </c>
      <c r="M4609">
        <v>0.15</v>
      </c>
      <c r="N4609">
        <v>93.5</v>
      </c>
      <c r="O4609">
        <v>25.5</v>
      </c>
      <c r="P4609" t="s">
        <v>85</v>
      </c>
      <c r="Q4609" t="s">
        <v>91</v>
      </c>
      <c r="R4609" t="s">
        <v>36</v>
      </c>
      <c r="S4609">
        <v>3.3</v>
      </c>
      <c r="T4609">
        <f>YEAR(tblOrders[[#This Row],[Order Date]])</f>
        <v>2025</v>
      </c>
      <c r="U4609" t="str">
        <f>TEXT(tblOrders[[#This Row],[Order Date]],"mmm-yyyy")</f>
        <v>Dec-2025</v>
      </c>
      <c r="V4609" s="4">
        <f>tblOrders[[#This Row],[Profit]]/tblOrders[[#This Row],[Sales Amount]]</f>
        <v>0.27272727272727271</v>
      </c>
      <c r="W4609" t="str">
        <f>VLOOKUP(tblOrders[[#This Row],[City]],CityRegion,2,0)</f>
        <v>South</v>
      </c>
      <c r="X4609" t="str">
        <f>VLOOKUP(tblOrders[[#This Row],[City]],lookups!A:C,3,0)</f>
        <v>Kerala</v>
      </c>
    </row>
    <row r="4610" spans="1:24" x14ac:dyDescent="0.25">
      <c r="A4610" t="s">
        <v>6791</v>
      </c>
      <c r="B4610" s="1">
        <v>45932</v>
      </c>
      <c r="C4610" t="s">
        <v>6792</v>
      </c>
      <c r="D4610" t="s">
        <v>21</v>
      </c>
      <c r="E4610" t="s">
        <v>114</v>
      </c>
      <c r="F4610" t="s">
        <v>115</v>
      </c>
      <c r="G4610" t="s">
        <v>42</v>
      </c>
      <c r="H4610" t="s">
        <v>116</v>
      </c>
      <c r="I4610" t="s">
        <v>26</v>
      </c>
      <c r="J4610" t="s">
        <v>27</v>
      </c>
      <c r="K4610">
        <v>4</v>
      </c>
      <c r="L4610">
        <v>12</v>
      </c>
      <c r="M4610">
        <v>0.15</v>
      </c>
      <c r="N4610">
        <v>40.799999999999997</v>
      </c>
      <c r="O4610">
        <v>16.8</v>
      </c>
      <c r="P4610" t="s">
        <v>111</v>
      </c>
      <c r="Q4610" t="s">
        <v>46</v>
      </c>
      <c r="R4610" t="s">
        <v>36</v>
      </c>
      <c r="S4610">
        <v>3.5</v>
      </c>
      <c r="T4610">
        <f>YEAR(tblOrders[[#This Row],[Order Date]])</f>
        <v>2025</v>
      </c>
      <c r="U4610" t="str">
        <f>TEXT(tblOrders[[#This Row],[Order Date]],"mmm-yyyy")</f>
        <v>Oct-2025</v>
      </c>
      <c r="V4610" s="4">
        <f>tblOrders[[#This Row],[Profit]]/tblOrders[[#This Row],[Sales Amount]]</f>
        <v>0.41176470588235298</v>
      </c>
      <c r="W4610" t="str">
        <f>VLOOKUP(tblOrders[[#This Row],[City]],CityRegion,2,0)</f>
        <v>South</v>
      </c>
      <c r="X4610" t="str">
        <f>VLOOKUP(tblOrders[[#This Row],[City]],lookups!A:C,3,0)</f>
        <v>Karnataka</v>
      </c>
    </row>
    <row r="4611" spans="1:24" x14ac:dyDescent="0.25">
      <c r="A4611" t="s">
        <v>6793</v>
      </c>
      <c r="B4611" s="1">
        <v>45781</v>
      </c>
      <c r="C4611" t="s">
        <v>4739</v>
      </c>
      <c r="D4611" t="s">
        <v>21</v>
      </c>
      <c r="E4611" t="s">
        <v>108</v>
      </c>
      <c r="F4611" t="s">
        <v>109</v>
      </c>
      <c r="G4611" t="s">
        <v>62</v>
      </c>
      <c r="H4611" t="s">
        <v>110</v>
      </c>
      <c r="I4611" t="s">
        <v>130</v>
      </c>
      <c r="J4611" t="s">
        <v>45</v>
      </c>
      <c r="K4611">
        <v>3</v>
      </c>
      <c r="L4611">
        <v>110</v>
      </c>
      <c r="M4611">
        <v>0.1</v>
      </c>
      <c r="N4611">
        <v>297</v>
      </c>
      <c r="O4611">
        <v>93</v>
      </c>
      <c r="P4611" t="s">
        <v>28</v>
      </c>
      <c r="Q4611" t="s">
        <v>46</v>
      </c>
      <c r="R4611" t="s">
        <v>30</v>
      </c>
      <c r="S4611">
        <v>4.2</v>
      </c>
      <c r="T4611">
        <f>YEAR(tblOrders[[#This Row],[Order Date]])</f>
        <v>2025</v>
      </c>
      <c r="U4611" t="str">
        <f>TEXT(tblOrders[[#This Row],[Order Date]],"mmm-yyyy")</f>
        <v>May-2025</v>
      </c>
      <c r="V4611" s="4">
        <f>tblOrders[[#This Row],[Profit]]/tblOrders[[#This Row],[Sales Amount]]</f>
        <v>0.31313131313131315</v>
      </c>
      <c r="W4611" t="str">
        <f>VLOOKUP(tblOrders[[#This Row],[City]],CityRegion,2,0)</f>
        <v>West</v>
      </c>
      <c r="X4611" t="str">
        <f>VLOOKUP(tblOrders[[#This Row],[City]],lookups!A:C,3,0)</f>
        <v>Maharashtra</v>
      </c>
    </row>
    <row r="4612" spans="1:24" x14ac:dyDescent="0.25">
      <c r="A4612" t="s">
        <v>6794</v>
      </c>
      <c r="B4612" s="1">
        <v>45991</v>
      </c>
      <c r="C4612" t="s">
        <v>4938</v>
      </c>
      <c r="D4612" t="s">
        <v>39</v>
      </c>
      <c r="E4612" t="s">
        <v>66</v>
      </c>
      <c r="F4612" t="s">
        <v>67</v>
      </c>
      <c r="G4612" t="s">
        <v>68</v>
      </c>
      <c r="H4612" t="s">
        <v>69</v>
      </c>
      <c r="I4612" t="s">
        <v>33</v>
      </c>
      <c r="J4612" t="s">
        <v>27</v>
      </c>
      <c r="K4612">
        <v>2</v>
      </c>
      <c r="L4612">
        <v>149</v>
      </c>
      <c r="M4612">
        <v>0.05</v>
      </c>
      <c r="N4612">
        <v>283.10000000000002</v>
      </c>
      <c r="O4612">
        <v>93.1</v>
      </c>
      <c r="P4612" t="s">
        <v>28</v>
      </c>
      <c r="Q4612" t="s">
        <v>29</v>
      </c>
      <c r="R4612" t="s">
        <v>30</v>
      </c>
      <c r="S4612">
        <v>4.9000000000000004</v>
      </c>
      <c r="T4612">
        <f>YEAR(tblOrders[[#This Row],[Order Date]])</f>
        <v>2025</v>
      </c>
      <c r="U4612" t="str">
        <f>TEXT(tblOrders[[#This Row],[Order Date]],"mmm-yyyy")</f>
        <v>Nov-2025</v>
      </c>
      <c r="V4612" s="4">
        <f>tblOrders[[#This Row],[Profit]]/tblOrders[[#This Row],[Sales Amount]]</f>
        <v>0.32885906040268453</v>
      </c>
      <c r="W4612" t="str">
        <f>VLOOKUP(tblOrders[[#This Row],[City]],CityRegion,2,0)</f>
        <v>North</v>
      </c>
      <c r="X4612" t="str">
        <f>VLOOKUP(tblOrders[[#This Row],[City]],lookups!A:C,3,0)</f>
        <v>Delhi</v>
      </c>
    </row>
    <row r="4613" spans="1:24" x14ac:dyDescent="0.25">
      <c r="A4613" t="s">
        <v>6795</v>
      </c>
      <c r="B4613" s="1">
        <v>45886</v>
      </c>
      <c r="C4613" t="s">
        <v>1232</v>
      </c>
      <c r="D4613" t="s">
        <v>39</v>
      </c>
      <c r="E4613" t="s">
        <v>73</v>
      </c>
      <c r="F4613" t="s">
        <v>74</v>
      </c>
      <c r="G4613" t="s">
        <v>68</v>
      </c>
      <c r="H4613" t="s">
        <v>75</v>
      </c>
      <c r="I4613" t="s">
        <v>84</v>
      </c>
      <c r="J4613" t="s">
        <v>27</v>
      </c>
      <c r="K4613">
        <v>5</v>
      </c>
      <c r="L4613">
        <v>65</v>
      </c>
      <c r="M4613">
        <v>0.2</v>
      </c>
      <c r="N4613">
        <v>260</v>
      </c>
      <c r="O4613">
        <v>70</v>
      </c>
      <c r="P4613" t="s">
        <v>28</v>
      </c>
      <c r="Q4613" t="s">
        <v>29</v>
      </c>
      <c r="R4613" t="s">
        <v>36</v>
      </c>
      <c r="S4613">
        <v>4.3</v>
      </c>
      <c r="T4613">
        <f>YEAR(tblOrders[[#This Row],[Order Date]])</f>
        <v>2025</v>
      </c>
      <c r="U4613" t="str">
        <f>TEXT(tblOrders[[#This Row],[Order Date]],"mmm-yyyy")</f>
        <v>Aug-2025</v>
      </c>
      <c r="V4613" s="4">
        <f>tblOrders[[#This Row],[Profit]]/tblOrders[[#This Row],[Sales Amount]]</f>
        <v>0.26923076923076922</v>
      </c>
      <c r="W4613" t="str">
        <f>VLOOKUP(tblOrders[[#This Row],[City]],CityRegion,2,0)</f>
        <v>West</v>
      </c>
      <c r="X4613" t="str">
        <f>VLOOKUP(tblOrders[[#This Row],[City]],lookups!A:C,3,0)</f>
        <v>Maharashtra</v>
      </c>
    </row>
    <row r="4614" spans="1:24" x14ac:dyDescent="0.25">
      <c r="A4614" t="s">
        <v>6796</v>
      </c>
      <c r="B4614" s="1">
        <v>45865</v>
      </c>
      <c r="C4614" t="s">
        <v>5541</v>
      </c>
      <c r="D4614" t="s">
        <v>21</v>
      </c>
      <c r="E4614" t="s">
        <v>49</v>
      </c>
      <c r="F4614" t="s">
        <v>50</v>
      </c>
      <c r="G4614" t="s">
        <v>24</v>
      </c>
      <c r="H4614" t="s">
        <v>51</v>
      </c>
      <c r="I4614" t="s">
        <v>44</v>
      </c>
      <c r="J4614" t="s">
        <v>45</v>
      </c>
      <c r="K4614">
        <v>2</v>
      </c>
      <c r="L4614">
        <v>85</v>
      </c>
      <c r="M4614">
        <v>0.05</v>
      </c>
      <c r="N4614">
        <v>161.5</v>
      </c>
      <c r="O4614">
        <v>57.5</v>
      </c>
      <c r="P4614" t="s">
        <v>28</v>
      </c>
      <c r="Q4614" t="s">
        <v>46</v>
      </c>
      <c r="R4614" t="s">
        <v>36</v>
      </c>
      <c r="S4614">
        <v>2.8</v>
      </c>
      <c r="T4614">
        <f>YEAR(tblOrders[[#This Row],[Order Date]])</f>
        <v>2025</v>
      </c>
      <c r="U4614" t="str">
        <f>TEXT(tblOrders[[#This Row],[Order Date]],"mmm-yyyy")</f>
        <v>Jul-2025</v>
      </c>
      <c r="V4614" s="4">
        <f>tblOrders[[#This Row],[Profit]]/tblOrders[[#This Row],[Sales Amount]]</f>
        <v>0.35603715170278638</v>
      </c>
      <c r="W4614" t="str">
        <f>VLOOKUP(tblOrders[[#This Row],[City]],CityRegion,2,0)</f>
        <v>South</v>
      </c>
      <c r="X4614" t="str">
        <f>VLOOKUP(tblOrders[[#This Row],[City]],lookups!A:C,3,0)</f>
        <v>Kerala</v>
      </c>
    </row>
    <row r="4615" spans="1:24" x14ac:dyDescent="0.25">
      <c r="A4615" t="s">
        <v>6797</v>
      </c>
      <c r="B4615" s="1">
        <v>45831</v>
      </c>
      <c r="C4615" t="s">
        <v>4715</v>
      </c>
      <c r="D4615" t="s">
        <v>39</v>
      </c>
      <c r="E4615" t="s">
        <v>79</v>
      </c>
      <c r="F4615" t="s">
        <v>80</v>
      </c>
      <c r="G4615" t="s">
        <v>68</v>
      </c>
      <c r="H4615" t="s">
        <v>81</v>
      </c>
      <c r="I4615" t="s">
        <v>44</v>
      </c>
      <c r="J4615" t="s">
        <v>34</v>
      </c>
      <c r="K4615">
        <v>2</v>
      </c>
      <c r="L4615">
        <v>799</v>
      </c>
      <c r="M4615">
        <v>0.1</v>
      </c>
      <c r="N4615">
        <v>1438.2</v>
      </c>
      <c r="O4615">
        <v>198.2</v>
      </c>
      <c r="P4615" t="s">
        <v>111</v>
      </c>
      <c r="Q4615" t="s">
        <v>29</v>
      </c>
      <c r="R4615" t="s">
        <v>30</v>
      </c>
      <c r="S4615">
        <v>5</v>
      </c>
      <c r="T4615">
        <f>YEAR(tblOrders[[#This Row],[Order Date]])</f>
        <v>2025</v>
      </c>
      <c r="U4615" t="str">
        <f>TEXT(tblOrders[[#This Row],[Order Date]],"mmm-yyyy")</f>
        <v>Jun-2025</v>
      </c>
      <c r="V4615" s="4">
        <f>tblOrders[[#This Row],[Profit]]/tblOrders[[#This Row],[Sales Amount]]</f>
        <v>0.13781115282992629</v>
      </c>
      <c r="W4615" t="str">
        <f>VLOOKUP(tblOrders[[#This Row],[City]],CityRegion,2,0)</f>
        <v>South</v>
      </c>
      <c r="X4615" t="str">
        <f>VLOOKUP(tblOrders[[#This Row],[City]],lookups!A:C,3,0)</f>
        <v>Kerala</v>
      </c>
    </row>
    <row r="4616" spans="1:24" x14ac:dyDescent="0.25">
      <c r="A4616" t="s">
        <v>6798</v>
      </c>
      <c r="B4616" s="1">
        <v>45946</v>
      </c>
      <c r="C4616" t="s">
        <v>3023</v>
      </c>
      <c r="D4616" t="s">
        <v>21</v>
      </c>
      <c r="E4616" t="s">
        <v>94</v>
      </c>
      <c r="F4616" t="s">
        <v>95</v>
      </c>
      <c r="G4616" t="s">
        <v>68</v>
      </c>
      <c r="H4616" t="s">
        <v>96</v>
      </c>
      <c r="I4616" t="s">
        <v>84</v>
      </c>
      <c r="J4616" t="s">
        <v>27</v>
      </c>
      <c r="K4616">
        <v>1</v>
      </c>
      <c r="L4616">
        <v>89</v>
      </c>
      <c r="M4616">
        <v>0.15</v>
      </c>
      <c r="N4616">
        <v>75.650000000000006</v>
      </c>
      <c r="O4616">
        <v>20.65</v>
      </c>
      <c r="P4616" t="s">
        <v>28</v>
      </c>
      <c r="Q4616" t="s">
        <v>86</v>
      </c>
      <c r="R4616" t="s">
        <v>30</v>
      </c>
      <c r="S4616">
        <v>5</v>
      </c>
      <c r="T4616">
        <f>YEAR(tblOrders[[#This Row],[Order Date]])</f>
        <v>2025</v>
      </c>
      <c r="U4616" t="str">
        <f>TEXT(tblOrders[[#This Row],[Order Date]],"mmm-yyyy")</f>
        <v>Oct-2025</v>
      </c>
      <c r="V4616" s="4">
        <f>tblOrders[[#This Row],[Profit]]/tblOrders[[#This Row],[Sales Amount]]</f>
        <v>0.27296761401189684</v>
      </c>
      <c r="W4616" t="str">
        <f>VLOOKUP(tblOrders[[#This Row],[City]],CityRegion,2,0)</f>
        <v>West</v>
      </c>
      <c r="X4616" t="str">
        <f>VLOOKUP(tblOrders[[#This Row],[City]],lookups!A:C,3,0)</f>
        <v>Maharashtra</v>
      </c>
    </row>
    <row r="4617" spans="1:24" x14ac:dyDescent="0.25">
      <c r="A4617" t="s">
        <v>6799</v>
      </c>
      <c r="B4617" s="1">
        <v>45999</v>
      </c>
      <c r="C4617" t="s">
        <v>3142</v>
      </c>
      <c r="D4617" t="s">
        <v>21</v>
      </c>
      <c r="E4617" t="s">
        <v>94</v>
      </c>
      <c r="F4617" t="s">
        <v>95</v>
      </c>
      <c r="G4617" t="s">
        <v>68</v>
      </c>
      <c r="H4617" t="s">
        <v>96</v>
      </c>
      <c r="I4617" t="s">
        <v>26</v>
      </c>
      <c r="J4617" t="s">
        <v>45</v>
      </c>
      <c r="K4617">
        <v>2</v>
      </c>
      <c r="L4617">
        <v>89</v>
      </c>
      <c r="M4617">
        <v>0.2</v>
      </c>
      <c r="N4617">
        <v>142.4</v>
      </c>
      <c r="O4617">
        <v>32.4</v>
      </c>
      <c r="P4617" t="s">
        <v>28</v>
      </c>
      <c r="Q4617" t="s">
        <v>86</v>
      </c>
      <c r="R4617" t="s">
        <v>30</v>
      </c>
      <c r="S4617">
        <v>2.7</v>
      </c>
      <c r="T4617">
        <f>YEAR(tblOrders[[#This Row],[Order Date]])</f>
        <v>2025</v>
      </c>
      <c r="U4617" t="str">
        <f>TEXT(tblOrders[[#This Row],[Order Date]],"mmm-yyyy")</f>
        <v>Dec-2025</v>
      </c>
      <c r="V4617" s="4">
        <f>tblOrders[[#This Row],[Profit]]/tblOrders[[#This Row],[Sales Amount]]</f>
        <v>0.22752808988764042</v>
      </c>
      <c r="W4617" t="str">
        <f>VLOOKUP(tblOrders[[#This Row],[City]],CityRegion,2,0)</f>
        <v>South</v>
      </c>
      <c r="X4617" t="str">
        <f>VLOOKUP(tblOrders[[#This Row],[City]],lookups!A:C,3,0)</f>
        <v>Karnataka</v>
      </c>
    </row>
    <row r="4618" spans="1:24" x14ac:dyDescent="0.25">
      <c r="A4618" t="s">
        <v>6800</v>
      </c>
      <c r="B4618" s="1">
        <v>45701</v>
      </c>
      <c r="C4618" t="s">
        <v>610</v>
      </c>
      <c r="D4618" t="s">
        <v>21</v>
      </c>
      <c r="E4618" t="s">
        <v>40</v>
      </c>
      <c r="F4618" t="s">
        <v>41</v>
      </c>
      <c r="G4618" t="s">
        <v>42</v>
      </c>
      <c r="H4618" t="s">
        <v>43</v>
      </c>
      <c r="I4618" t="s">
        <v>52</v>
      </c>
      <c r="J4618" t="s">
        <v>45</v>
      </c>
      <c r="K4618">
        <v>1</v>
      </c>
      <c r="L4618">
        <v>18</v>
      </c>
      <c r="M4618">
        <v>0</v>
      </c>
      <c r="N4618">
        <v>18</v>
      </c>
      <c r="O4618">
        <v>9</v>
      </c>
      <c r="P4618" t="s">
        <v>28</v>
      </c>
      <c r="Q4618" t="s">
        <v>91</v>
      </c>
      <c r="R4618" t="s">
        <v>30</v>
      </c>
      <c r="S4618">
        <v>4</v>
      </c>
      <c r="T4618">
        <f>YEAR(tblOrders[[#This Row],[Order Date]])</f>
        <v>2025</v>
      </c>
      <c r="U4618" t="str">
        <f>TEXT(tblOrders[[#This Row],[Order Date]],"mmm-yyyy")</f>
        <v>Feb-2025</v>
      </c>
      <c r="V4618" s="4">
        <f>tblOrders[[#This Row],[Profit]]/tblOrders[[#This Row],[Sales Amount]]</f>
        <v>0.5</v>
      </c>
      <c r="W4618" t="str">
        <f>VLOOKUP(tblOrders[[#This Row],[City]],CityRegion,2,0)</f>
        <v>South</v>
      </c>
      <c r="X4618" t="str">
        <f>VLOOKUP(tblOrders[[#This Row],[City]],lookups!A:C,3,0)</f>
        <v>Kerala</v>
      </c>
    </row>
    <row r="4619" spans="1:24" x14ac:dyDescent="0.25">
      <c r="A4619" t="s">
        <v>6801</v>
      </c>
      <c r="B4619" s="1">
        <v>45721</v>
      </c>
      <c r="C4619" t="s">
        <v>649</v>
      </c>
      <c r="D4619" t="s">
        <v>39</v>
      </c>
      <c r="E4619" t="s">
        <v>73</v>
      </c>
      <c r="F4619" t="s">
        <v>74</v>
      </c>
      <c r="G4619" t="s">
        <v>68</v>
      </c>
      <c r="H4619" t="s">
        <v>75</v>
      </c>
      <c r="I4619" t="s">
        <v>57</v>
      </c>
      <c r="J4619" t="s">
        <v>45</v>
      </c>
      <c r="K4619">
        <v>3</v>
      </c>
      <c r="L4619">
        <v>65</v>
      </c>
      <c r="M4619">
        <v>0.15</v>
      </c>
      <c r="N4619">
        <v>165.75</v>
      </c>
      <c r="O4619">
        <v>51.75</v>
      </c>
      <c r="P4619" t="s">
        <v>28</v>
      </c>
      <c r="Q4619" t="s">
        <v>46</v>
      </c>
      <c r="R4619" t="s">
        <v>30</v>
      </c>
      <c r="S4619">
        <v>2.5</v>
      </c>
      <c r="T4619">
        <f>YEAR(tblOrders[[#This Row],[Order Date]])</f>
        <v>2025</v>
      </c>
      <c r="U4619" t="str">
        <f>TEXT(tblOrders[[#This Row],[Order Date]],"mmm-yyyy")</f>
        <v>Mar-2025</v>
      </c>
      <c r="V4619" s="4">
        <f>tblOrders[[#This Row],[Profit]]/tblOrders[[#This Row],[Sales Amount]]</f>
        <v>0.31221719457013575</v>
      </c>
      <c r="W4619" t="str">
        <f>VLOOKUP(tblOrders[[#This Row],[City]],CityRegion,2,0)</f>
        <v>South</v>
      </c>
      <c r="X4619" t="str">
        <f>VLOOKUP(tblOrders[[#This Row],[City]],lookups!A:C,3,0)</f>
        <v>Kerala</v>
      </c>
    </row>
    <row r="4620" spans="1:24" x14ac:dyDescent="0.25">
      <c r="A4620" t="s">
        <v>6802</v>
      </c>
      <c r="B4620" s="1">
        <v>45894</v>
      </c>
      <c r="C4620" t="s">
        <v>1652</v>
      </c>
      <c r="D4620" t="s">
        <v>39</v>
      </c>
      <c r="E4620" t="s">
        <v>73</v>
      </c>
      <c r="F4620" t="s">
        <v>74</v>
      </c>
      <c r="G4620" t="s">
        <v>68</v>
      </c>
      <c r="H4620" t="s">
        <v>75</v>
      </c>
      <c r="I4620" t="s">
        <v>139</v>
      </c>
      <c r="J4620" t="s">
        <v>45</v>
      </c>
      <c r="K4620">
        <v>4</v>
      </c>
      <c r="L4620">
        <v>65</v>
      </c>
      <c r="M4620">
        <v>0.2</v>
      </c>
      <c r="N4620">
        <v>208</v>
      </c>
      <c r="O4620">
        <v>56</v>
      </c>
      <c r="P4620" t="s">
        <v>28</v>
      </c>
      <c r="Q4620" t="s">
        <v>35</v>
      </c>
      <c r="R4620" t="s">
        <v>36</v>
      </c>
      <c r="S4620">
        <v>4.5</v>
      </c>
      <c r="T4620">
        <f>YEAR(tblOrders[[#This Row],[Order Date]])</f>
        <v>2025</v>
      </c>
      <c r="U4620" t="str">
        <f>TEXT(tblOrders[[#This Row],[Order Date]],"mmm-yyyy")</f>
        <v>Aug-2025</v>
      </c>
      <c r="V4620" s="4">
        <f>tblOrders[[#This Row],[Profit]]/tblOrders[[#This Row],[Sales Amount]]</f>
        <v>0.26923076923076922</v>
      </c>
      <c r="W4620" t="str">
        <f>VLOOKUP(tblOrders[[#This Row],[City]],CityRegion,2,0)</f>
        <v>South</v>
      </c>
      <c r="X4620" t="str">
        <f>VLOOKUP(tblOrders[[#This Row],[City]],lookups!A:C,3,0)</f>
        <v>Tamil Nadu</v>
      </c>
    </row>
    <row r="4621" spans="1:24" x14ac:dyDescent="0.25">
      <c r="A4621" t="s">
        <v>6803</v>
      </c>
      <c r="B4621" s="1">
        <v>45780</v>
      </c>
      <c r="C4621" t="s">
        <v>664</v>
      </c>
      <c r="D4621" t="s">
        <v>21</v>
      </c>
      <c r="E4621" t="s">
        <v>73</v>
      </c>
      <c r="F4621" t="s">
        <v>74</v>
      </c>
      <c r="G4621" t="s">
        <v>68</v>
      </c>
      <c r="H4621" t="s">
        <v>75</v>
      </c>
      <c r="I4621" t="s">
        <v>130</v>
      </c>
      <c r="J4621" t="s">
        <v>34</v>
      </c>
      <c r="K4621">
        <v>5</v>
      </c>
      <c r="L4621">
        <v>65</v>
      </c>
      <c r="M4621">
        <v>0.05</v>
      </c>
      <c r="N4621">
        <v>308.75</v>
      </c>
      <c r="O4621">
        <v>118.75</v>
      </c>
      <c r="P4621" t="s">
        <v>28</v>
      </c>
      <c r="Q4621" t="s">
        <v>91</v>
      </c>
      <c r="R4621" t="s">
        <v>36</v>
      </c>
      <c r="S4621">
        <v>3.6</v>
      </c>
      <c r="T4621">
        <f>YEAR(tblOrders[[#This Row],[Order Date]])</f>
        <v>2025</v>
      </c>
      <c r="U4621" t="str">
        <f>TEXT(tblOrders[[#This Row],[Order Date]],"mmm-yyyy")</f>
        <v>May-2025</v>
      </c>
      <c r="V4621" s="4">
        <f>tblOrders[[#This Row],[Profit]]/tblOrders[[#This Row],[Sales Amount]]</f>
        <v>0.38461538461538464</v>
      </c>
      <c r="W4621" t="str">
        <f>VLOOKUP(tblOrders[[#This Row],[City]],CityRegion,2,0)</f>
        <v>West</v>
      </c>
      <c r="X4621" t="str">
        <f>VLOOKUP(tblOrders[[#This Row],[City]],lookups!A:C,3,0)</f>
        <v>Maharashtra</v>
      </c>
    </row>
    <row r="4622" spans="1:24" x14ac:dyDescent="0.25">
      <c r="A4622" t="s">
        <v>6804</v>
      </c>
      <c r="B4622" s="1">
        <v>45711</v>
      </c>
      <c r="C4622" t="s">
        <v>1760</v>
      </c>
      <c r="D4622" t="s">
        <v>39</v>
      </c>
      <c r="E4622" t="s">
        <v>55</v>
      </c>
      <c r="F4622" t="s">
        <v>56</v>
      </c>
      <c r="G4622" t="s">
        <v>24</v>
      </c>
      <c r="H4622" t="s">
        <v>51</v>
      </c>
      <c r="I4622" t="s">
        <v>84</v>
      </c>
      <c r="J4622" t="s">
        <v>27</v>
      </c>
      <c r="K4622">
        <v>4</v>
      </c>
      <c r="L4622">
        <v>42</v>
      </c>
      <c r="M4622">
        <v>0.1</v>
      </c>
      <c r="N4622">
        <v>151.19999999999999</v>
      </c>
      <c r="O4622">
        <v>55.2</v>
      </c>
      <c r="P4622" t="s">
        <v>111</v>
      </c>
      <c r="Q4622" t="s">
        <v>86</v>
      </c>
      <c r="R4622" t="s">
        <v>30</v>
      </c>
      <c r="S4622">
        <v>4.0999999999999996</v>
      </c>
      <c r="T4622">
        <f>YEAR(tblOrders[[#This Row],[Order Date]])</f>
        <v>2025</v>
      </c>
      <c r="U4622" t="str">
        <f>TEXT(tblOrders[[#This Row],[Order Date]],"mmm-yyyy")</f>
        <v>Feb-2025</v>
      </c>
      <c r="V4622" s="4">
        <f>tblOrders[[#This Row],[Profit]]/tblOrders[[#This Row],[Sales Amount]]</f>
        <v>0.36507936507936511</v>
      </c>
      <c r="W4622" t="str">
        <f>VLOOKUP(tblOrders[[#This Row],[City]],CityRegion,2,0)</f>
        <v>West</v>
      </c>
      <c r="X4622" t="str">
        <f>VLOOKUP(tblOrders[[#This Row],[City]],lookups!A:C,3,0)</f>
        <v>Maharashtra</v>
      </c>
    </row>
    <row r="4623" spans="1:24" x14ac:dyDescent="0.25">
      <c r="A4623" t="s">
        <v>6805</v>
      </c>
      <c r="B4623" s="1">
        <v>45696</v>
      </c>
      <c r="C4623" t="s">
        <v>2644</v>
      </c>
      <c r="D4623" t="s">
        <v>39</v>
      </c>
      <c r="E4623" t="s">
        <v>114</v>
      </c>
      <c r="F4623" t="s">
        <v>115</v>
      </c>
      <c r="G4623" t="s">
        <v>42</v>
      </c>
      <c r="H4623" t="s">
        <v>116</v>
      </c>
      <c r="I4623" t="s">
        <v>44</v>
      </c>
      <c r="J4623" t="s">
        <v>45</v>
      </c>
      <c r="K4623">
        <v>3</v>
      </c>
      <c r="L4623">
        <v>12</v>
      </c>
      <c r="M4623">
        <v>0.15</v>
      </c>
      <c r="N4623">
        <v>30.6</v>
      </c>
      <c r="O4623">
        <v>12.6</v>
      </c>
      <c r="P4623" t="s">
        <v>28</v>
      </c>
      <c r="Q4623" t="s">
        <v>46</v>
      </c>
      <c r="R4623" t="s">
        <v>36</v>
      </c>
      <c r="S4623">
        <v>3.8</v>
      </c>
      <c r="T4623">
        <f>YEAR(tblOrders[[#This Row],[Order Date]])</f>
        <v>2025</v>
      </c>
      <c r="U4623" t="str">
        <f>TEXT(tblOrders[[#This Row],[Order Date]],"mmm-yyyy")</f>
        <v>Feb-2025</v>
      </c>
      <c r="V4623" s="4">
        <f>tblOrders[[#This Row],[Profit]]/tblOrders[[#This Row],[Sales Amount]]</f>
        <v>0.41176470588235292</v>
      </c>
      <c r="W4623" t="str">
        <f>VLOOKUP(tblOrders[[#This Row],[City]],CityRegion,2,0)</f>
        <v>South</v>
      </c>
      <c r="X4623" t="str">
        <f>VLOOKUP(tblOrders[[#This Row],[City]],lookups!A:C,3,0)</f>
        <v>Kerala</v>
      </c>
    </row>
    <row r="4624" spans="1:24" x14ac:dyDescent="0.25">
      <c r="A4624" t="s">
        <v>6806</v>
      </c>
      <c r="B4624" s="1">
        <v>45962</v>
      </c>
      <c r="C4624" t="s">
        <v>1101</v>
      </c>
      <c r="D4624" t="s">
        <v>21</v>
      </c>
      <c r="E4624" t="s">
        <v>60</v>
      </c>
      <c r="F4624" t="s">
        <v>61</v>
      </c>
      <c r="G4624" t="s">
        <v>62</v>
      </c>
      <c r="H4624" t="s">
        <v>63</v>
      </c>
      <c r="I4624" t="s">
        <v>44</v>
      </c>
      <c r="J4624" t="s">
        <v>34</v>
      </c>
      <c r="K4624">
        <v>4</v>
      </c>
      <c r="L4624">
        <v>45</v>
      </c>
      <c r="M4624">
        <v>0</v>
      </c>
      <c r="N4624">
        <v>180</v>
      </c>
      <c r="O4624">
        <v>76</v>
      </c>
      <c r="P4624" t="s">
        <v>28</v>
      </c>
      <c r="Q4624" t="s">
        <v>35</v>
      </c>
      <c r="R4624" t="s">
        <v>36</v>
      </c>
      <c r="S4624">
        <v>2.5</v>
      </c>
      <c r="T4624">
        <f>YEAR(tblOrders[[#This Row],[Order Date]])</f>
        <v>2025</v>
      </c>
      <c r="U4624" t="str">
        <f>TEXT(tblOrders[[#This Row],[Order Date]],"mmm-yyyy")</f>
        <v>Nov-2025</v>
      </c>
      <c r="V4624" s="4">
        <f>tblOrders[[#This Row],[Profit]]/tblOrders[[#This Row],[Sales Amount]]</f>
        <v>0.42222222222222222</v>
      </c>
      <c r="W4624" t="str">
        <f>VLOOKUP(tblOrders[[#This Row],[City]],CityRegion,2,0)</f>
        <v>South</v>
      </c>
      <c r="X4624" t="str">
        <f>VLOOKUP(tblOrders[[#This Row],[City]],lookups!A:C,3,0)</f>
        <v>Kerala</v>
      </c>
    </row>
    <row r="4625" spans="1:24" x14ac:dyDescent="0.25">
      <c r="A4625" t="s">
        <v>6807</v>
      </c>
      <c r="B4625" s="1">
        <v>45889</v>
      </c>
      <c r="C4625" t="s">
        <v>2950</v>
      </c>
      <c r="D4625" t="s">
        <v>39</v>
      </c>
      <c r="E4625" t="s">
        <v>22</v>
      </c>
      <c r="F4625" t="s">
        <v>23</v>
      </c>
      <c r="G4625" t="s">
        <v>24</v>
      </c>
      <c r="H4625" t="s">
        <v>25</v>
      </c>
      <c r="I4625" t="s">
        <v>130</v>
      </c>
      <c r="J4625" t="s">
        <v>34</v>
      </c>
      <c r="K4625">
        <v>1</v>
      </c>
      <c r="L4625">
        <v>190</v>
      </c>
      <c r="M4625">
        <v>0</v>
      </c>
      <c r="N4625">
        <v>190</v>
      </c>
      <c r="O4625">
        <v>65</v>
      </c>
      <c r="P4625" t="s">
        <v>28</v>
      </c>
      <c r="Q4625" t="s">
        <v>29</v>
      </c>
      <c r="R4625" t="s">
        <v>36</v>
      </c>
      <c r="S4625">
        <v>3.4</v>
      </c>
      <c r="T4625">
        <f>YEAR(tblOrders[[#This Row],[Order Date]])</f>
        <v>2025</v>
      </c>
      <c r="U4625" t="str">
        <f>TEXT(tblOrders[[#This Row],[Order Date]],"mmm-yyyy")</f>
        <v>Aug-2025</v>
      </c>
      <c r="V4625" s="4">
        <f>tblOrders[[#This Row],[Profit]]/tblOrders[[#This Row],[Sales Amount]]</f>
        <v>0.34210526315789475</v>
      </c>
      <c r="W4625" t="str">
        <f>VLOOKUP(tblOrders[[#This Row],[City]],CityRegion,2,0)</f>
        <v>West</v>
      </c>
      <c r="X4625" t="str">
        <f>VLOOKUP(tblOrders[[#This Row],[City]],lookups!A:C,3,0)</f>
        <v>Maharashtra</v>
      </c>
    </row>
    <row r="4626" spans="1:24" x14ac:dyDescent="0.25">
      <c r="A4626" t="s">
        <v>6808</v>
      </c>
      <c r="B4626" s="1">
        <v>45731</v>
      </c>
      <c r="C4626" t="s">
        <v>2123</v>
      </c>
      <c r="D4626" t="s">
        <v>21</v>
      </c>
      <c r="E4626" t="s">
        <v>101</v>
      </c>
      <c r="F4626" t="s">
        <v>102</v>
      </c>
      <c r="G4626" t="s">
        <v>24</v>
      </c>
      <c r="H4626" t="s">
        <v>103</v>
      </c>
      <c r="I4626" t="s">
        <v>76</v>
      </c>
      <c r="J4626" t="s">
        <v>45</v>
      </c>
      <c r="K4626">
        <v>4</v>
      </c>
      <c r="L4626">
        <v>120</v>
      </c>
      <c r="M4626">
        <v>0</v>
      </c>
      <c r="N4626">
        <v>480</v>
      </c>
      <c r="O4626">
        <v>168</v>
      </c>
      <c r="P4626" t="s">
        <v>28</v>
      </c>
      <c r="Q4626" t="s">
        <v>46</v>
      </c>
      <c r="R4626" t="s">
        <v>36</v>
      </c>
      <c r="S4626">
        <v>2.9</v>
      </c>
      <c r="T4626">
        <f>YEAR(tblOrders[[#This Row],[Order Date]])</f>
        <v>2025</v>
      </c>
      <c r="U4626" t="str">
        <f>TEXT(tblOrders[[#This Row],[Order Date]],"mmm-yyyy")</f>
        <v>Mar-2025</v>
      </c>
      <c r="V4626" s="4">
        <f>tblOrders[[#This Row],[Profit]]/tblOrders[[#This Row],[Sales Amount]]</f>
        <v>0.35</v>
      </c>
      <c r="W4626" t="str">
        <f>VLOOKUP(tblOrders[[#This Row],[City]],CityRegion,2,0)</f>
        <v>South</v>
      </c>
      <c r="X4626" t="str">
        <f>VLOOKUP(tblOrders[[#This Row],[City]],lookups!A:C,3,0)</f>
        <v>Kerala</v>
      </c>
    </row>
    <row r="4627" spans="1:24" x14ac:dyDescent="0.25">
      <c r="A4627" t="s">
        <v>6809</v>
      </c>
      <c r="B4627" s="1">
        <v>45806</v>
      </c>
      <c r="C4627" t="s">
        <v>3162</v>
      </c>
      <c r="D4627" t="s">
        <v>21</v>
      </c>
      <c r="E4627" t="s">
        <v>108</v>
      </c>
      <c r="F4627" t="s">
        <v>109</v>
      </c>
      <c r="G4627" t="s">
        <v>62</v>
      </c>
      <c r="H4627" t="s">
        <v>110</v>
      </c>
      <c r="I4627" t="s">
        <v>44</v>
      </c>
      <c r="J4627" t="s">
        <v>27</v>
      </c>
      <c r="K4627">
        <v>1</v>
      </c>
      <c r="L4627">
        <v>110</v>
      </c>
      <c r="M4627">
        <v>0.05</v>
      </c>
      <c r="N4627">
        <v>104.5</v>
      </c>
      <c r="O4627">
        <v>36.5</v>
      </c>
      <c r="P4627" t="s">
        <v>28</v>
      </c>
      <c r="Q4627" t="s">
        <v>29</v>
      </c>
      <c r="R4627" t="s">
        <v>36</v>
      </c>
      <c r="S4627">
        <v>2.7</v>
      </c>
      <c r="T4627">
        <f>YEAR(tblOrders[[#This Row],[Order Date]])</f>
        <v>2025</v>
      </c>
      <c r="U4627" t="str">
        <f>TEXT(tblOrders[[#This Row],[Order Date]],"mmm-yyyy")</f>
        <v>May-2025</v>
      </c>
      <c r="V4627" s="4">
        <f>tblOrders[[#This Row],[Profit]]/tblOrders[[#This Row],[Sales Amount]]</f>
        <v>0.34928229665071769</v>
      </c>
      <c r="W4627" t="str">
        <f>VLOOKUP(tblOrders[[#This Row],[City]],CityRegion,2,0)</f>
        <v>South</v>
      </c>
      <c r="X4627" t="str">
        <f>VLOOKUP(tblOrders[[#This Row],[City]],lookups!A:C,3,0)</f>
        <v>Kerala</v>
      </c>
    </row>
    <row r="4628" spans="1:24" x14ac:dyDescent="0.25">
      <c r="A4628" t="s">
        <v>6810</v>
      </c>
      <c r="B4628" s="1">
        <v>45950</v>
      </c>
      <c r="C4628" t="s">
        <v>6811</v>
      </c>
      <c r="D4628" t="s">
        <v>39</v>
      </c>
      <c r="E4628" t="s">
        <v>94</v>
      </c>
      <c r="F4628" t="s">
        <v>95</v>
      </c>
      <c r="G4628" t="s">
        <v>68</v>
      </c>
      <c r="H4628" t="s">
        <v>96</v>
      </c>
      <c r="I4628" t="s">
        <v>139</v>
      </c>
      <c r="J4628" t="s">
        <v>27</v>
      </c>
      <c r="K4628">
        <v>4</v>
      </c>
      <c r="L4628">
        <v>89</v>
      </c>
      <c r="M4628">
        <v>0.1</v>
      </c>
      <c r="N4628">
        <v>320.39999999999998</v>
      </c>
      <c r="O4628">
        <v>100.4</v>
      </c>
      <c r="P4628" t="s">
        <v>111</v>
      </c>
      <c r="Q4628" t="s">
        <v>46</v>
      </c>
      <c r="R4628" t="s">
        <v>123</v>
      </c>
      <c r="S4628">
        <v>4.0999999999999996</v>
      </c>
      <c r="T4628">
        <f>YEAR(tblOrders[[#This Row],[Order Date]])</f>
        <v>2025</v>
      </c>
      <c r="U4628" t="str">
        <f>TEXT(tblOrders[[#This Row],[Order Date]],"mmm-yyyy")</f>
        <v>Oct-2025</v>
      </c>
      <c r="V4628" s="4">
        <f>tblOrders[[#This Row],[Profit]]/tblOrders[[#This Row],[Sales Amount]]</f>
        <v>0.31335830212234711</v>
      </c>
      <c r="W4628" t="str">
        <f>VLOOKUP(tblOrders[[#This Row],[City]],CityRegion,2,0)</f>
        <v>South</v>
      </c>
      <c r="X4628" t="str">
        <f>VLOOKUP(tblOrders[[#This Row],[City]],lookups!A:C,3,0)</f>
        <v>Tamil Nadu</v>
      </c>
    </row>
    <row r="4629" spans="1:24" x14ac:dyDescent="0.25">
      <c r="A4629" t="s">
        <v>6812</v>
      </c>
      <c r="B4629" s="1">
        <v>45764</v>
      </c>
      <c r="C4629" t="s">
        <v>2208</v>
      </c>
      <c r="D4629" t="s">
        <v>39</v>
      </c>
      <c r="E4629" t="s">
        <v>49</v>
      </c>
      <c r="F4629" t="s">
        <v>50</v>
      </c>
      <c r="G4629" t="s">
        <v>24</v>
      </c>
      <c r="H4629" t="s">
        <v>51</v>
      </c>
      <c r="I4629" t="s">
        <v>139</v>
      </c>
      <c r="J4629" t="s">
        <v>34</v>
      </c>
      <c r="K4629">
        <v>4</v>
      </c>
      <c r="L4629">
        <v>85</v>
      </c>
      <c r="M4629">
        <v>0</v>
      </c>
      <c r="N4629">
        <v>340</v>
      </c>
      <c r="O4629">
        <v>132</v>
      </c>
      <c r="P4629" t="s">
        <v>28</v>
      </c>
      <c r="Q4629" t="s">
        <v>46</v>
      </c>
      <c r="R4629" t="s">
        <v>36</v>
      </c>
      <c r="S4629">
        <v>2.6</v>
      </c>
      <c r="T4629">
        <f>YEAR(tblOrders[[#This Row],[Order Date]])</f>
        <v>2025</v>
      </c>
      <c r="U4629" t="str">
        <f>TEXT(tblOrders[[#This Row],[Order Date]],"mmm-yyyy")</f>
        <v>Apr-2025</v>
      </c>
      <c r="V4629" s="4">
        <f>tblOrders[[#This Row],[Profit]]/tblOrders[[#This Row],[Sales Amount]]</f>
        <v>0.38823529411764707</v>
      </c>
      <c r="W4629" t="str">
        <f>VLOOKUP(tblOrders[[#This Row],[City]],CityRegion,2,0)</f>
        <v>South</v>
      </c>
      <c r="X4629" t="str">
        <f>VLOOKUP(tblOrders[[#This Row],[City]],lookups!A:C,3,0)</f>
        <v>Tamil Nadu</v>
      </c>
    </row>
    <row r="4630" spans="1:24" x14ac:dyDescent="0.25">
      <c r="A4630" t="s">
        <v>6813</v>
      </c>
      <c r="B4630" s="1">
        <v>45854</v>
      </c>
      <c r="C4630" t="s">
        <v>4111</v>
      </c>
      <c r="D4630" t="s">
        <v>21</v>
      </c>
      <c r="E4630" t="s">
        <v>101</v>
      </c>
      <c r="F4630" t="s">
        <v>102</v>
      </c>
      <c r="G4630" t="s">
        <v>24</v>
      </c>
      <c r="H4630" t="s">
        <v>103</v>
      </c>
      <c r="I4630" t="s">
        <v>44</v>
      </c>
      <c r="J4630" t="s">
        <v>34</v>
      </c>
      <c r="K4630">
        <v>1</v>
      </c>
      <c r="L4630">
        <v>120</v>
      </c>
      <c r="M4630">
        <v>0</v>
      </c>
      <c r="N4630">
        <v>120</v>
      </c>
      <c r="O4630">
        <v>42</v>
      </c>
      <c r="P4630" t="s">
        <v>28</v>
      </c>
      <c r="Q4630" t="s">
        <v>86</v>
      </c>
      <c r="R4630" t="s">
        <v>36</v>
      </c>
      <c r="S4630">
        <v>3</v>
      </c>
      <c r="T4630">
        <f>YEAR(tblOrders[[#This Row],[Order Date]])</f>
        <v>2025</v>
      </c>
      <c r="U4630" t="str">
        <f>TEXT(tblOrders[[#This Row],[Order Date]],"mmm-yyyy")</f>
        <v>Jul-2025</v>
      </c>
      <c r="V4630" s="4">
        <f>tblOrders[[#This Row],[Profit]]/tblOrders[[#This Row],[Sales Amount]]</f>
        <v>0.35</v>
      </c>
      <c r="W4630" t="str">
        <f>VLOOKUP(tblOrders[[#This Row],[City]],CityRegion,2,0)</f>
        <v>South</v>
      </c>
      <c r="X4630" t="str">
        <f>VLOOKUP(tblOrders[[#This Row],[City]],lookups!A:C,3,0)</f>
        <v>Kerala</v>
      </c>
    </row>
    <row r="4631" spans="1:24" x14ac:dyDescent="0.25">
      <c r="A4631" t="s">
        <v>6814</v>
      </c>
      <c r="B4631" s="1">
        <v>45807</v>
      </c>
      <c r="C4631" t="s">
        <v>538</v>
      </c>
      <c r="D4631" t="s">
        <v>21</v>
      </c>
      <c r="E4631" t="s">
        <v>108</v>
      </c>
      <c r="F4631" t="s">
        <v>109</v>
      </c>
      <c r="G4631" t="s">
        <v>62</v>
      </c>
      <c r="H4631" t="s">
        <v>110</v>
      </c>
      <c r="I4631" t="s">
        <v>52</v>
      </c>
      <c r="J4631" t="s">
        <v>27</v>
      </c>
      <c r="K4631">
        <v>3</v>
      </c>
      <c r="L4631">
        <v>110</v>
      </c>
      <c r="M4631">
        <v>0.2</v>
      </c>
      <c r="N4631">
        <v>264</v>
      </c>
      <c r="O4631">
        <v>60</v>
      </c>
      <c r="P4631" t="s">
        <v>28</v>
      </c>
      <c r="Q4631" t="s">
        <v>29</v>
      </c>
      <c r="R4631" t="s">
        <v>36</v>
      </c>
      <c r="S4631">
        <v>3.2</v>
      </c>
      <c r="T4631">
        <f>YEAR(tblOrders[[#This Row],[Order Date]])</f>
        <v>2025</v>
      </c>
      <c r="U4631" t="str">
        <f>TEXT(tblOrders[[#This Row],[Order Date]],"mmm-yyyy")</f>
        <v>May-2025</v>
      </c>
      <c r="V4631" s="4">
        <f>tblOrders[[#This Row],[Profit]]/tblOrders[[#This Row],[Sales Amount]]</f>
        <v>0.22727272727272727</v>
      </c>
      <c r="W4631" t="str">
        <f>VLOOKUP(tblOrders[[#This Row],[City]],CityRegion,2,0)</f>
        <v>South</v>
      </c>
      <c r="X4631" t="str">
        <f>VLOOKUP(tblOrders[[#This Row],[City]],lookups!A:C,3,0)</f>
        <v>Kerala</v>
      </c>
    </row>
    <row r="4632" spans="1:24" x14ac:dyDescent="0.25">
      <c r="A4632" t="s">
        <v>6815</v>
      </c>
      <c r="B4632" s="1">
        <v>45902</v>
      </c>
      <c r="C4632" t="s">
        <v>4698</v>
      </c>
      <c r="D4632" t="s">
        <v>39</v>
      </c>
      <c r="E4632" t="s">
        <v>60</v>
      </c>
      <c r="F4632" t="s">
        <v>61</v>
      </c>
      <c r="G4632" t="s">
        <v>62</v>
      </c>
      <c r="H4632" t="s">
        <v>63</v>
      </c>
      <c r="I4632" t="s">
        <v>130</v>
      </c>
      <c r="J4632" t="s">
        <v>34</v>
      </c>
      <c r="K4632">
        <v>1</v>
      </c>
      <c r="L4632">
        <v>45</v>
      </c>
      <c r="M4632">
        <v>0</v>
      </c>
      <c r="N4632">
        <v>45</v>
      </c>
      <c r="O4632">
        <v>19</v>
      </c>
      <c r="P4632" t="s">
        <v>28</v>
      </c>
      <c r="Q4632" t="s">
        <v>29</v>
      </c>
      <c r="R4632" t="s">
        <v>36</v>
      </c>
      <c r="S4632">
        <v>3.2</v>
      </c>
      <c r="T4632">
        <f>YEAR(tblOrders[[#This Row],[Order Date]])</f>
        <v>2025</v>
      </c>
      <c r="U4632" t="str">
        <f>TEXT(tblOrders[[#This Row],[Order Date]],"mmm-yyyy")</f>
        <v>Sep-2025</v>
      </c>
      <c r="V4632" s="4">
        <f>tblOrders[[#This Row],[Profit]]/tblOrders[[#This Row],[Sales Amount]]</f>
        <v>0.42222222222222222</v>
      </c>
      <c r="W4632" t="str">
        <f>VLOOKUP(tblOrders[[#This Row],[City]],CityRegion,2,0)</f>
        <v>West</v>
      </c>
      <c r="X4632" t="str">
        <f>VLOOKUP(tblOrders[[#This Row],[City]],lookups!A:C,3,0)</f>
        <v>Maharashtra</v>
      </c>
    </row>
    <row r="4633" spans="1:24" x14ac:dyDescent="0.25">
      <c r="A4633" t="s">
        <v>6816</v>
      </c>
      <c r="B4633" s="1">
        <v>45992</v>
      </c>
      <c r="C4633" t="s">
        <v>65</v>
      </c>
      <c r="D4633" t="s">
        <v>21</v>
      </c>
      <c r="E4633" t="s">
        <v>49</v>
      </c>
      <c r="F4633" t="s">
        <v>50</v>
      </c>
      <c r="G4633" t="s">
        <v>24</v>
      </c>
      <c r="H4633" t="s">
        <v>51</v>
      </c>
      <c r="I4633" t="s">
        <v>76</v>
      </c>
      <c r="J4633" t="s">
        <v>27</v>
      </c>
      <c r="K4633">
        <v>2</v>
      </c>
      <c r="L4633">
        <v>85</v>
      </c>
      <c r="M4633">
        <v>0.1</v>
      </c>
      <c r="N4633">
        <v>153</v>
      </c>
      <c r="O4633">
        <v>49</v>
      </c>
      <c r="P4633" t="s">
        <v>85</v>
      </c>
      <c r="Q4633" t="s">
        <v>29</v>
      </c>
      <c r="R4633" t="s">
        <v>30</v>
      </c>
      <c r="S4633">
        <v>3.5</v>
      </c>
      <c r="T4633">
        <f>YEAR(tblOrders[[#This Row],[Order Date]])</f>
        <v>2025</v>
      </c>
      <c r="U4633" t="str">
        <f>TEXT(tblOrders[[#This Row],[Order Date]],"mmm-yyyy")</f>
        <v>Dec-2025</v>
      </c>
      <c r="V4633" s="4">
        <f>tblOrders[[#This Row],[Profit]]/tblOrders[[#This Row],[Sales Amount]]</f>
        <v>0.3202614379084967</v>
      </c>
      <c r="W4633" t="str">
        <f>VLOOKUP(tblOrders[[#This Row],[City]],CityRegion,2,0)</f>
        <v>South</v>
      </c>
      <c r="X4633" t="str">
        <f>VLOOKUP(tblOrders[[#This Row],[City]],lookups!A:C,3,0)</f>
        <v>Kerala</v>
      </c>
    </row>
    <row r="4634" spans="1:24" x14ac:dyDescent="0.25">
      <c r="A4634" t="s">
        <v>6817</v>
      </c>
      <c r="B4634" s="1">
        <v>45719</v>
      </c>
      <c r="C4634" t="s">
        <v>612</v>
      </c>
      <c r="D4634" t="s">
        <v>21</v>
      </c>
      <c r="E4634" t="s">
        <v>114</v>
      </c>
      <c r="F4634" t="s">
        <v>115</v>
      </c>
      <c r="G4634" t="s">
        <v>42</v>
      </c>
      <c r="H4634" t="s">
        <v>116</v>
      </c>
      <c r="I4634" t="s">
        <v>130</v>
      </c>
      <c r="J4634" t="s">
        <v>27</v>
      </c>
      <c r="K4634">
        <v>1</v>
      </c>
      <c r="L4634">
        <v>12</v>
      </c>
      <c r="M4634">
        <v>0</v>
      </c>
      <c r="N4634">
        <v>12</v>
      </c>
      <c r="O4634">
        <v>6</v>
      </c>
      <c r="P4634" t="s">
        <v>28</v>
      </c>
      <c r="Q4634" t="s">
        <v>35</v>
      </c>
      <c r="R4634" t="s">
        <v>123</v>
      </c>
      <c r="S4634">
        <v>2.7</v>
      </c>
      <c r="T4634">
        <f>YEAR(tblOrders[[#This Row],[Order Date]])</f>
        <v>2025</v>
      </c>
      <c r="U4634" t="str">
        <f>TEXT(tblOrders[[#This Row],[Order Date]],"mmm-yyyy")</f>
        <v>Mar-2025</v>
      </c>
      <c r="V4634" s="4">
        <f>tblOrders[[#This Row],[Profit]]/tblOrders[[#This Row],[Sales Amount]]</f>
        <v>0.5</v>
      </c>
      <c r="W4634" t="str">
        <f>VLOOKUP(tblOrders[[#This Row],[City]],CityRegion,2,0)</f>
        <v>West</v>
      </c>
      <c r="X4634" t="str">
        <f>VLOOKUP(tblOrders[[#This Row],[City]],lookups!A:C,3,0)</f>
        <v>Maharashtra</v>
      </c>
    </row>
    <row r="4635" spans="1:24" x14ac:dyDescent="0.25">
      <c r="A4635" t="s">
        <v>6818</v>
      </c>
      <c r="B4635" s="1">
        <v>45682</v>
      </c>
      <c r="C4635" t="s">
        <v>277</v>
      </c>
      <c r="D4635" t="s">
        <v>21</v>
      </c>
      <c r="E4635" t="s">
        <v>101</v>
      </c>
      <c r="F4635" t="s">
        <v>102</v>
      </c>
      <c r="G4635" t="s">
        <v>24</v>
      </c>
      <c r="H4635" t="s">
        <v>103</v>
      </c>
      <c r="I4635" t="s">
        <v>70</v>
      </c>
      <c r="J4635" t="s">
        <v>45</v>
      </c>
      <c r="K4635">
        <v>1</v>
      </c>
      <c r="L4635">
        <v>120</v>
      </c>
      <c r="M4635">
        <v>0.2</v>
      </c>
      <c r="N4635">
        <v>96</v>
      </c>
      <c r="O4635">
        <v>18</v>
      </c>
      <c r="P4635" t="s">
        <v>28</v>
      </c>
      <c r="Q4635" t="s">
        <v>91</v>
      </c>
      <c r="R4635" t="s">
        <v>30</v>
      </c>
      <c r="S4635">
        <v>3.3</v>
      </c>
      <c r="T4635">
        <f>YEAR(tblOrders[[#This Row],[Order Date]])</f>
        <v>2025</v>
      </c>
      <c r="U4635" t="str">
        <f>TEXT(tblOrders[[#This Row],[Order Date]],"mmm-yyyy")</f>
        <v>Jan-2025</v>
      </c>
      <c r="V4635" s="4">
        <f>tblOrders[[#This Row],[Profit]]/tblOrders[[#This Row],[Sales Amount]]</f>
        <v>0.1875</v>
      </c>
      <c r="W4635" t="str">
        <f>VLOOKUP(tblOrders[[#This Row],[City]],CityRegion,2,0)</f>
        <v>South</v>
      </c>
      <c r="X4635" t="str">
        <f>VLOOKUP(tblOrders[[#This Row],[City]],lookups!A:C,3,0)</f>
        <v>Telengana</v>
      </c>
    </row>
    <row r="4636" spans="1:24" x14ac:dyDescent="0.25">
      <c r="A4636" t="s">
        <v>6819</v>
      </c>
      <c r="B4636" s="1">
        <v>45770</v>
      </c>
      <c r="C4636" t="s">
        <v>1639</v>
      </c>
      <c r="D4636" t="s">
        <v>21</v>
      </c>
      <c r="E4636" t="s">
        <v>22</v>
      </c>
      <c r="F4636" t="s">
        <v>23</v>
      </c>
      <c r="G4636" t="s">
        <v>24</v>
      </c>
      <c r="H4636" t="s">
        <v>25</v>
      </c>
      <c r="I4636" t="s">
        <v>76</v>
      </c>
      <c r="J4636" t="s">
        <v>45</v>
      </c>
      <c r="K4636">
        <v>1</v>
      </c>
      <c r="L4636">
        <v>190</v>
      </c>
      <c r="M4636">
        <v>0.1</v>
      </c>
      <c r="N4636">
        <v>171</v>
      </c>
      <c r="O4636">
        <v>46</v>
      </c>
      <c r="P4636" t="s">
        <v>28</v>
      </c>
      <c r="Q4636" t="s">
        <v>29</v>
      </c>
      <c r="R4636" t="s">
        <v>36</v>
      </c>
      <c r="S4636">
        <v>4.3</v>
      </c>
      <c r="T4636">
        <f>YEAR(tblOrders[[#This Row],[Order Date]])</f>
        <v>2025</v>
      </c>
      <c r="U4636" t="str">
        <f>TEXT(tblOrders[[#This Row],[Order Date]],"mmm-yyyy")</f>
        <v>Apr-2025</v>
      </c>
      <c r="V4636" s="4">
        <f>tblOrders[[#This Row],[Profit]]/tblOrders[[#This Row],[Sales Amount]]</f>
        <v>0.26900584795321636</v>
      </c>
      <c r="W4636" t="str">
        <f>VLOOKUP(tblOrders[[#This Row],[City]],CityRegion,2,0)</f>
        <v>South</v>
      </c>
      <c r="X4636" t="str">
        <f>VLOOKUP(tblOrders[[#This Row],[City]],lookups!A:C,3,0)</f>
        <v>Kerala</v>
      </c>
    </row>
    <row r="4637" spans="1:24" x14ac:dyDescent="0.25">
      <c r="A4637" t="s">
        <v>6820</v>
      </c>
      <c r="B4637" s="1">
        <v>45903</v>
      </c>
      <c r="C4637" t="s">
        <v>1783</v>
      </c>
      <c r="D4637" t="s">
        <v>39</v>
      </c>
      <c r="E4637" t="s">
        <v>49</v>
      </c>
      <c r="F4637" t="s">
        <v>50</v>
      </c>
      <c r="G4637" t="s">
        <v>24</v>
      </c>
      <c r="H4637" t="s">
        <v>51</v>
      </c>
      <c r="I4637" t="s">
        <v>26</v>
      </c>
      <c r="J4637" t="s">
        <v>45</v>
      </c>
      <c r="K4637">
        <v>3</v>
      </c>
      <c r="L4637">
        <v>85</v>
      </c>
      <c r="M4637">
        <v>0.05</v>
      </c>
      <c r="N4637">
        <v>242.25</v>
      </c>
      <c r="O4637">
        <v>86.25</v>
      </c>
      <c r="P4637" t="s">
        <v>28</v>
      </c>
      <c r="Q4637" t="s">
        <v>35</v>
      </c>
      <c r="R4637" t="s">
        <v>36</v>
      </c>
      <c r="S4637">
        <v>4.9000000000000004</v>
      </c>
      <c r="T4637">
        <f>YEAR(tblOrders[[#This Row],[Order Date]])</f>
        <v>2025</v>
      </c>
      <c r="U4637" t="str">
        <f>TEXT(tblOrders[[#This Row],[Order Date]],"mmm-yyyy")</f>
        <v>Sep-2025</v>
      </c>
      <c r="V4637" s="4">
        <f>tblOrders[[#This Row],[Profit]]/tblOrders[[#This Row],[Sales Amount]]</f>
        <v>0.35603715170278638</v>
      </c>
      <c r="W4637" t="str">
        <f>VLOOKUP(tblOrders[[#This Row],[City]],CityRegion,2,0)</f>
        <v>South</v>
      </c>
      <c r="X4637" t="str">
        <f>VLOOKUP(tblOrders[[#This Row],[City]],lookups!A:C,3,0)</f>
        <v>Karnataka</v>
      </c>
    </row>
    <row r="4638" spans="1:24" x14ac:dyDescent="0.25">
      <c r="A4638" t="s">
        <v>6821</v>
      </c>
      <c r="B4638" s="1">
        <v>45798</v>
      </c>
      <c r="C4638" t="s">
        <v>6822</v>
      </c>
      <c r="D4638" t="s">
        <v>21</v>
      </c>
      <c r="E4638" t="s">
        <v>114</v>
      </c>
      <c r="F4638" t="s">
        <v>115</v>
      </c>
      <c r="G4638" t="s">
        <v>42</v>
      </c>
      <c r="H4638" t="s">
        <v>116</v>
      </c>
      <c r="I4638" t="s">
        <v>76</v>
      </c>
      <c r="J4638" t="s">
        <v>34</v>
      </c>
      <c r="K4638">
        <v>5</v>
      </c>
      <c r="L4638">
        <v>12</v>
      </c>
      <c r="M4638">
        <v>0</v>
      </c>
      <c r="N4638">
        <v>60</v>
      </c>
      <c r="O4638">
        <v>30</v>
      </c>
      <c r="P4638" t="s">
        <v>85</v>
      </c>
      <c r="Q4638" t="s">
        <v>91</v>
      </c>
      <c r="R4638" t="s">
        <v>36</v>
      </c>
      <c r="S4638">
        <v>3.7</v>
      </c>
      <c r="T4638">
        <f>YEAR(tblOrders[[#This Row],[Order Date]])</f>
        <v>2025</v>
      </c>
      <c r="U4638" t="str">
        <f>TEXT(tblOrders[[#This Row],[Order Date]],"mmm-yyyy")</f>
        <v>May-2025</v>
      </c>
      <c r="V4638" s="4">
        <f>tblOrders[[#This Row],[Profit]]/tblOrders[[#This Row],[Sales Amount]]</f>
        <v>0.5</v>
      </c>
      <c r="W4638" t="str">
        <f>VLOOKUP(tblOrders[[#This Row],[City]],CityRegion,2,0)</f>
        <v>South</v>
      </c>
      <c r="X4638" t="str">
        <f>VLOOKUP(tblOrders[[#This Row],[City]],lookups!A:C,3,0)</f>
        <v>Kerala</v>
      </c>
    </row>
    <row r="4639" spans="1:24" x14ac:dyDescent="0.25">
      <c r="A4639" t="s">
        <v>6823</v>
      </c>
      <c r="B4639" s="1">
        <v>45861</v>
      </c>
      <c r="C4639" t="s">
        <v>2746</v>
      </c>
      <c r="D4639" t="s">
        <v>21</v>
      </c>
      <c r="E4639" t="s">
        <v>79</v>
      </c>
      <c r="F4639" t="s">
        <v>80</v>
      </c>
      <c r="G4639" t="s">
        <v>68</v>
      </c>
      <c r="H4639" t="s">
        <v>81</v>
      </c>
      <c r="I4639" t="s">
        <v>57</v>
      </c>
      <c r="J4639" t="s">
        <v>27</v>
      </c>
      <c r="K4639">
        <v>3</v>
      </c>
      <c r="L4639">
        <v>799</v>
      </c>
      <c r="M4639">
        <v>0.05</v>
      </c>
      <c r="N4639">
        <v>2277.15</v>
      </c>
      <c r="O4639">
        <v>417.15</v>
      </c>
      <c r="P4639" t="s">
        <v>28</v>
      </c>
      <c r="Q4639" t="s">
        <v>46</v>
      </c>
      <c r="R4639" t="s">
        <v>36</v>
      </c>
      <c r="S4639">
        <v>3.9</v>
      </c>
      <c r="T4639">
        <f>YEAR(tblOrders[[#This Row],[Order Date]])</f>
        <v>2025</v>
      </c>
      <c r="U4639" t="str">
        <f>TEXT(tblOrders[[#This Row],[Order Date]],"mmm-yyyy")</f>
        <v>Jul-2025</v>
      </c>
      <c r="V4639" s="4">
        <f>tblOrders[[#This Row],[Profit]]/tblOrders[[#This Row],[Sales Amount]]</f>
        <v>0.18318951320729859</v>
      </c>
      <c r="W4639" t="str">
        <f>VLOOKUP(tblOrders[[#This Row],[City]],CityRegion,2,0)</f>
        <v>South</v>
      </c>
      <c r="X4639" t="str">
        <f>VLOOKUP(tblOrders[[#This Row],[City]],lookups!A:C,3,0)</f>
        <v>Kerala</v>
      </c>
    </row>
    <row r="4640" spans="1:24" x14ac:dyDescent="0.25">
      <c r="A4640" t="s">
        <v>6824</v>
      </c>
      <c r="B4640" s="1">
        <v>45760</v>
      </c>
      <c r="C4640" t="s">
        <v>93</v>
      </c>
      <c r="D4640" t="s">
        <v>21</v>
      </c>
      <c r="E4640" t="s">
        <v>49</v>
      </c>
      <c r="F4640" t="s">
        <v>50</v>
      </c>
      <c r="G4640" t="s">
        <v>24</v>
      </c>
      <c r="H4640" t="s">
        <v>51</v>
      </c>
      <c r="I4640" t="s">
        <v>139</v>
      </c>
      <c r="J4640" t="s">
        <v>45</v>
      </c>
      <c r="K4640">
        <v>4</v>
      </c>
      <c r="L4640">
        <v>85</v>
      </c>
      <c r="M4640">
        <v>0.1</v>
      </c>
      <c r="N4640">
        <v>306</v>
      </c>
      <c r="O4640">
        <v>98</v>
      </c>
      <c r="P4640" t="s">
        <v>28</v>
      </c>
      <c r="Q4640" t="s">
        <v>91</v>
      </c>
      <c r="R4640" t="s">
        <v>36</v>
      </c>
      <c r="S4640">
        <v>3.1</v>
      </c>
      <c r="T4640">
        <f>YEAR(tblOrders[[#This Row],[Order Date]])</f>
        <v>2025</v>
      </c>
      <c r="U4640" t="str">
        <f>TEXT(tblOrders[[#This Row],[Order Date]],"mmm-yyyy")</f>
        <v>Apr-2025</v>
      </c>
      <c r="V4640" s="4">
        <f>tblOrders[[#This Row],[Profit]]/tblOrders[[#This Row],[Sales Amount]]</f>
        <v>0.3202614379084967</v>
      </c>
      <c r="W4640" t="str">
        <f>VLOOKUP(tblOrders[[#This Row],[City]],CityRegion,2,0)</f>
        <v>South</v>
      </c>
      <c r="X4640" t="str">
        <f>VLOOKUP(tblOrders[[#This Row],[City]],lookups!A:C,3,0)</f>
        <v>Tamil Nadu</v>
      </c>
    </row>
    <row r="4641" spans="1:24" x14ac:dyDescent="0.25">
      <c r="A4641" t="s">
        <v>6825</v>
      </c>
      <c r="B4641" s="1">
        <v>45910</v>
      </c>
      <c r="C4641" t="s">
        <v>1210</v>
      </c>
      <c r="D4641" t="s">
        <v>21</v>
      </c>
      <c r="E4641" t="s">
        <v>60</v>
      </c>
      <c r="F4641" t="s">
        <v>61</v>
      </c>
      <c r="G4641" t="s">
        <v>62</v>
      </c>
      <c r="H4641" t="s">
        <v>63</v>
      </c>
      <c r="I4641" t="s">
        <v>76</v>
      </c>
      <c r="J4641" t="s">
        <v>34</v>
      </c>
      <c r="K4641">
        <v>4</v>
      </c>
      <c r="L4641">
        <v>45</v>
      </c>
      <c r="M4641">
        <v>0.1</v>
      </c>
      <c r="N4641">
        <v>162</v>
      </c>
      <c r="O4641">
        <v>58</v>
      </c>
      <c r="P4641" t="s">
        <v>28</v>
      </c>
      <c r="Q4641" t="s">
        <v>46</v>
      </c>
      <c r="R4641" t="s">
        <v>30</v>
      </c>
      <c r="S4641">
        <v>3.7</v>
      </c>
      <c r="T4641">
        <f>YEAR(tblOrders[[#This Row],[Order Date]])</f>
        <v>2025</v>
      </c>
      <c r="U4641" t="str">
        <f>TEXT(tblOrders[[#This Row],[Order Date]],"mmm-yyyy")</f>
        <v>Sep-2025</v>
      </c>
      <c r="V4641" s="4">
        <f>tblOrders[[#This Row],[Profit]]/tblOrders[[#This Row],[Sales Amount]]</f>
        <v>0.35802469135802467</v>
      </c>
      <c r="W4641" t="str">
        <f>VLOOKUP(tblOrders[[#This Row],[City]],CityRegion,2,0)</f>
        <v>South</v>
      </c>
      <c r="X4641" t="str">
        <f>VLOOKUP(tblOrders[[#This Row],[City]],lookups!A:C,3,0)</f>
        <v>Kerala</v>
      </c>
    </row>
    <row r="4642" spans="1:24" x14ac:dyDescent="0.25">
      <c r="A4642" t="s">
        <v>6826</v>
      </c>
      <c r="B4642" s="1">
        <v>45998</v>
      </c>
      <c r="C4642" t="s">
        <v>6827</v>
      </c>
      <c r="D4642" t="s">
        <v>21</v>
      </c>
      <c r="E4642" t="s">
        <v>60</v>
      </c>
      <c r="F4642" t="s">
        <v>61</v>
      </c>
      <c r="G4642" t="s">
        <v>62</v>
      </c>
      <c r="H4642" t="s">
        <v>63</v>
      </c>
      <c r="I4642" t="s">
        <v>76</v>
      </c>
      <c r="J4642" t="s">
        <v>45</v>
      </c>
      <c r="K4642">
        <v>1</v>
      </c>
      <c r="L4642">
        <v>45</v>
      </c>
      <c r="M4642">
        <v>0</v>
      </c>
      <c r="N4642">
        <v>45</v>
      </c>
      <c r="O4642">
        <v>19</v>
      </c>
      <c r="P4642" t="s">
        <v>28</v>
      </c>
      <c r="Q4642" t="s">
        <v>46</v>
      </c>
      <c r="R4642" t="s">
        <v>36</v>
      </c>
      <c r="S4642">
        <v>4.3</v>
      </c>
      <c r="T4642">
        <f>YEAR(tblOrders[[#This Row],[Order Date]])</f>
        <v>2025</v>
      </c>
      <c r="U4642" t="str">
        <f>TEXT(tblOrders[[#This Row],[Order Date]],"mmm-yyyy")</f>
        <v>Dec-2025</v>
      </c>
      <c r="V4642" s="4">
        <f>tblOrders[[#This Row],[Profit]]/tblOrders[[#This Row],[Sales Amount]]</f>
        <v>0.42222222222222222</v>
      </c>
      <c r="W4642" t="str">
        <f>VLOOKUP(tblOrders[[#This Row],[City]],CityRegion,2,0)</f>
        <v>South</v>
      </c>
      <c r="X4642" t="str">
        <f>VLOOKUP(tblOrders[[#This Row],[City]],lookups!A:C,3,0)</f>
        <v>Kerala</v>
      </c>
    </row>
    <row r="4643" spans="1:24" x14ac:dyDescent="0.25">
      <c r="A4643" t="s">
        <v>6828</v>
      </c>
      <c r="B4643" s="1">
        <v>45745</v>
      </c>
      <c r="C4643" t="s">
        <v>4885</v>
      </c>
      <c r="D4643" t="s">
        <v>21</v>
      </c>
      <c r="E4643" t="s">
        <v>73</v>
      </c>
      <c r="F4643" t="s">
        <v>74</v>
      </c>
      <c r="G4643" t="s">
        <v>68</v>
      </c>
      <c r="H4643" t="s">
        <v>75</v>
      </c>
      <c r="I4643" t="s">
        <v>139</v>
      </c>
      <c r="J4643" t="s">
        <v>27</v>
      </c>
      <c r="K4643">
        <v>4</v>
      </c>
      <c r="L4643">
        <v>65</v>
      </c>
      <c r="M4643">
        <v>0.15</v>
      </c>
      <c r="N4643">
        <v>221</v>
      </c>
      <c r="O4643">
        <v>69</v>
      </c>
      <c r="P4643" t="s">
        <v>28</v>
      </c>
      <c r="Q4643" t="s">
        <v>35</v>
      </c>
      <c r="R4643" t="s">
        <v>36</v>
      </c>
      <c r="S4643">
        <v>4.5999999999999996</v>
      </c>
      <c r="T4643">
        <f>YEAR(tblOrders[[#This Row],[Order Date]])</f>
        <v>2025</v>
      </c>
      <c r="U4643" t="str">
        <f>TEXT(tblOrders[[#This Row],[Order Date]],"mmm-yyyy")</f>
        <v>Mar-2025</v>
      </c>
      <c r="V4643" s="4">
        <f>tblOrders[[#This Row],[Profit]]/tblOrders[[#This Row],[Sales Amount]]</f>
        <v>0.31221719457013575</v>
      </c>
      <c r="W4643" t="str">
        <f>VLOOKUP(tblOrders[[#This Row],[City]],CityRegion,2,0)</f>
        <v>South</v>
      </c>
      <c r="X4643" t="str">
        <f>VLOOKUP(tblOrders[[#This Row],[City]],lookups!A:C,3,0)</f>
        <v>Tamil Nadu</v>
      </c>
    </row>
    <row r="4644" spans="1:24" x14ac:dyDescent="0.25">
      <c r="A4644" t="s">
        <v>6829</v>
      </c>
      <c r="B4644" s="1">
        <v>45764</v>
      </c>
      <c r="C4644" t="s">
        <v>3563</v>
      </c>
      <c r="D4644" t="s">
        <v>39</v>
      </c>
      <c r="E4644" t="s">
        <v>55</v>
      </c>
      <c r="F4644" t="s">
        <v>56</v>
      </c>
      <c r="G4644" t="s">
        <v>24</v>
      </c>
      <c r="H4644" t="s">
        <v>51</v>
      </c>
      <c r="I4644" t="s">
        <v>70</v>
      </c>
      <c r="J4644" t="s">
        <v>27</v>
      </c>
      <c r="K4644">
        <v>2</v>
      </c>
      <c r="L4644">
        <v>42</v>
      </c>
      <c r="M4644">
        <v>0.1</v>
      </c>
      <c r="N4644">
        <v>75.599999999999994</v>
      </c>
      <c r="O4644">
        <v>27.6</v>
      </c>
      <c r="P4644" t="s">
        <v>28</v>
      </c>
      <c r="Q4644" t="s">
        <v>91</v>
      </c>
      <c r="R4644" t="s">
        <v>36</v>
      </c>
      <c r="S4644">
        <v>4.0999999999999996</v>
      </c>
      <c r="T4644">
        <f>YEAR(tblOrders[[#This Row],[Order Date]])</f>
        <v>2025</v>
      </c>
      <c r="U4644" t="str">
        <f>TEXT(tblOrders[[#This Row],[Order Date]],"mmm-yyyy")</f>
        <v>Apr-2025</v>
      </c>
      <c r="V4644" s="4">
        <f>tblOrders[[#This Row],[Profit]]/tblOrders[[#This Row],[Sales Amount]]</f>
        <v>0.36507936507936511</v>
      </c>
      <c r="W4644" t="str">
        <f>VLOOKUP(tblOrders[[#This Row],[City]],CityRegion,2,0)</f>
        <v>South</v>
      </c>
      <c r="X4644" t="str">
        <f>VLOOKUP(tblOrders[[#This Row],[City]],lookups!A:C,3,0)</f>
        <v>Telengana</v>
      </c>
    </row>
    <row r="4645" spans="1:24" x14ac:dyDescent="0.25">
      <c r="A4645" t="s">
        <v>6830</v>
      </c>
      <c r="B4645" s="1">
        <v>45727</v>
      </c>
      <c r="C4645" t="s">
        <v>3074</v>
      </c>
      <c r="D4645" t="s">
        <v>21</v>
      </c>
      <c r="E4645" t="s">
        <v>49</v>
      </c>
      <c r="F4645" t="s">
        <v>50</v>
      </c>
      <c r="G4645" t="s">
        <v>24</v>
      </c>
      <c r="H4645" t="s">
        <v>51</v>
      </c>
      <c r="I4645" t="s">
        <v>139</v>
      </c>
      <c r="J4645" t="s">
        <v>45</v>
      </c>
      <c r="K4645">
        <v>1</v>
      </c>
      <c r="L4645">
        <v>85</v>
      </c>
      <c r="M4645">
        <v>0.05</v>
      </c>
      <c r="N4645">
        <v>80.75</v>
      </c>
      <c r="O4645">
        <v>28.75</v>
      </c>
      <c r="P4645" t="s">
        <v>28</v>
      </c>
      <c r="Q4645" t="s">
        <v>35</v>
      </c>
      <c r="R4645" t="s">
        <v>36</v>
      </c>
      <c r="S4645">
        <v>5</v>
      </c>
      <c r="T4645">
        <f>YEAR(tblOrders[[#This Row],[Order Date]])</f>
        <v>2025</v>
      </c>
      <c r="U4645" t="str">
        <f>TEXT(tblOrders[[#This Row],[Order Date]],"mmm-yyyy")</f>
        <v>Mar-2025</v>
      </c>
      <c r="V4645" s="4">
        <f>tblOrders[[#This Row],[Profit]]/tblOrders[[#This Row],[Sales Amount]]</f>
        <v>0.35603715170278638</v>
      </c>
      <c r="W4645" t="str">
        <f>VLOOKUP(tblOrders[[#This Row],[City]],CityRegion,2,0)</f>
        <v>South</v>
      </c>
      <c r="X4645" t="str">
        <f>VLOOKUP(tblOrders[[#This Row],[City]],lookups!A:C,3,0)</f>
        <v>Tamil Nadu</v>
      </c>
    </row>
    <row r="4646" spans="1:24" x14ac:dyDescent="0.25">
      <c r="A4646" t="s">
        <v>6831</v>
      </c>
      <c r="B4646" s="1">
        <v>45964</v>
      </c>
      <c r="C4646" t="s">
        <v>4683</v>
      </c>
      <c r="D4646" t="s">
        <v>21</v>
      </c>
      <c r="E4646" t="s">
        <v>66</v>
      </c>
      <c r="F4646" t="s">
        <v>67</v>
      </c>
      <c r="G4646" t="s">
        <v>68</v>
      </c>
      <c r="H4646" t="s">
        <v>69</v>
      </c>
      <c r="I4646" t="s">
        <v>76</v>
      </c>
      <c r="J4646" t="s">
        <v>27</v>
      </c>
      <c r="K4646">
        <v>3</v>
      </c>
      <c r="L4646">
        <v>149</v>
      </c>
      <c r="M4646">
        <v>0</v>
      </c>
      <c r="N4646">
        <v>447</v>
      </c>
      <c r="O4646">
        <v>162</v>
      </c>
      <c r="P4646" t="s">
        <v>111</v>
      </c>
      <c r="Q4646" t="s">
        <v>86</v>
      </c>
      <c r="R4646" t="s">
        <v>30</v>
      </c>
      <c r="S4646">
        <v>4.9000000000000004</v>
      </c>
      <c r="T4646">
        <f>YEAR(tblOrders[[#This Row],[Order Date]])</f>
        <v>2025</v>
      </c>
      <c r="U4646" t="str">
        <f>TEXT(tblOrders[[#This Row],[Order Date]],"mmm-yyyy")</f>
        <v>Nov-2025</v>
      </c>
      <c r="V4646" s="4">
        <f>tblOrders[[#This Row],[Profit]]/tblOrders[[#This Row],[Sales Amount]]</f>
        <v>0.36241610738255031</v>
      </c>
      <c r="W4646" t="str">
        <f>VLOOKUP(tblOrders[[#This Row],[City]],CityRegion,2,0)</f>
        <v>South</v>
      </c>
      <c r="X4646" t="str">
        <f>VLOOKUP(tblOrders[[#This Row],[City]],lookups!A:C,3,0)</f>
        <v>Kerala</v>
      </c>
    </row>
    <row r="4647" spans="1:24" x14ac:dyDescent="0.25">
      <c r="A4647" t="s">
        <v>6832</v>
      </c>
      <c r="B4647" s="1">
        <v>46017</v>
      </c>
      <c r="C4647" t="s">
        <v>5075</v>
      </c>
      <c r="D4647" t="s">
        <v>21</v>
      </c>
      <c r="E4647" t="s">
        <v>60</v>
      </c>
      <c r="F4647" t="s">
        <v>61</v>
      </c>
      <c r="G4647" t="s">
        <v>62</v>
      </c>
      <c r="H4647" t="s">
        <v>63</v>
      </c>
      <c r="I4647" t="s">
        <v>130</v>
      </c>
      <c r="J4647" t="s">
        <v>45</v>
      </c>
      <c r="K4647">
        <v>4</v>
      </c>
      <c r="L4647">
        <v>45</v>
      </c>
      <c r="M4647">
        <v>0.15</v>
      </c>
      <c r="N4647">
        <v>153</v>
      </c>
      <c r="O4647">
        <v>49</v>
      </c>
      <c r="P4647" t="s">
        <v>28</v>
      </c>
      <c r="Q4647" t="s">
        <v>46</v>
      </c>
      <c r="R4647" t="s">
        <v>36</v>
      </c>
      <c r="S4647">
        <v>4.5</v>
      </c>
      <c r="T4647">
        <f>YEAR(tblOrders[[#This Row],[Order Date]])</f>
        <v>2025</v>
      </c>
      <c r="U4647" t="str">
        <f>TEXT(tblOrders[[#This Row],[Order Date]],"mmm-yyyy")</f>
        <v>Dec-2025</v>
      </c>
      <c r="V4647" s="4">
        <f>tblOrders[[#This Row],[Profit]]/tblOrders[[#This Row],[Sales Amount]]</f>
        <v>0.3202614379084967</v>
      </c>
      <c r="W4647" t="str">
        <f>VLOOKUP(tblOrders[[#This Row],[City]],CityRegion,2,0)</f>
        <v>West</v>
      </c>
      <c r="X4647" t="str">
        <f>VLOOKUP(tblOrders[[#This Row],[City]],lookups!A:C,3,0)</f>
        <v>Maharashtra</v>
      </c>
    </row>
    <row r="4648" spans="1:24" x14ac:dyDescent="0.25">
      <c r="A4648" t="s">
        <v>6833</v>
      </c>
      <c r="B4648" s="1">
        <v>45668</v>
      </c>
      <c r="C4648" t="s">
        <v>5751</v>
      </c>
      <c r="D4648" t="s">
        <v>39</v>
      </c>
      <c r="E4648" t="s">
        <v>60</v>
      </c>
      <c r="F4648" t="s">
        <v>61</v>
      </c>
      <c r="G4648" t="s">
        <v>62</v>
      </c>
      <c r="H4648" t="s">
        <v>63</v>
      </c>
      <c r="I4648" t="s">
        <v>70</v>
      </c>
      <c r="J4648" t="s">
        <v>45</v>
      </c>
      <c r="K4648">
        <v>4</v>
      </c>
      <c r="L4648">
        <v>45</v>
      </c>
      <c r="M4648">
        <v>0.2</v>
      </c>
      <c r="N4648">
        <v>144</v>
      </c>
      <c r="O4648">
        <v>40</v>
      </c>
      <c r="P4648" t="s">
        <v>28</v>
      </c>
      <c r="Q4648" t="s">
        <v>46</v>
      </c>
      <c r="R4648" t="s">
        <v>36</v>
      </c>
      <c r="S4648">
        <v>4.8</v>
      </c>
      <c r="T4648">
        <f>YEAR(tblOrders[[#This Row],[Order Date]])</f>
        <v>2025</v>
      </c>
      <c r="U4648" t="str">
        <f>TEXT(tblOrders[[#This Row],[Order Date]],"mmm-yyyy")</f>
        <v>Jan-2025</v>
      </c>
      <c r="V4648" s="4">
        <f>tblOrders[[#This Row],[Profit]]/tblOrders[[#This Row],[Sales Amount]]</f>
        <v>0.27777777777777779</v>
      </c>
      <c r="W4648" t="str">
        <f>VLOOKUP(tblOrders[[#This Row],[City]],CityRegion,2,0)</f>
        <v>South</v>
      </c>
      <c r="X4648" t="str">
        <f>VLOOKUP(tblOrders[[#This Row],[City]],lookups!A:C,3,0)</f>
        <v>Telengana</v>
      </c>
    </row>
    <row r="4649" spans="1:24" x14ac:dyDescent="0.25">
      <c r="A4649" t="s">
        <v>6834</v>
      </c>
      <c r="B4649" s="1">
        <v>45683</v>
      </c>
      <c r="C4649" t="s">
        <v>6835</v>
      </c>
      <c r="D4649" t="s">
        <v>39</v>
      </c>
      <c r="E4649" t="s">
        <v>108</v>
      </c>
      <c r="F4649" t="s">
        <v>109</v>
      </c>
      <c r="G4649" t="s">
        <v>62</v>
      </c>
      <c r="H4649" t="s">
        <v>110</v>
      </c>
      <c r="I4649" t="s">
        <v>33</v>
      </c>
      <c r="J4649" t="s">
        <v>34</v>
      </c>
      <c r="K4649">
        <v>4</v>
      </c>
      <c r="L4649">
        <v>110</v>
      </c>
      <c r="M4649">
        <v>0.15</v>
      </c>
      <c r="N4649">
        <v>374</v>
      </c>
      <c r="O4649">
        <v>102</v>
      </c>
      <c r="P4649" t="s">
        <v>28</v>
      </c>
      <c r="Q4649" t="s">
        <v>91</v>
      </c>
      <c r="R4649" t="s">
        <v>36</v>
      </c>
      <c r="S4649">
        <v>4.8</v>
      </c>
      <c r="T4649">
        <f>YEAR(tblOrders[[#This Row],[Order Date]])</f>
        <v>2025</v>
      </c>
      <c r="U4649" t="str">
        <f>TEXT(tblOrders[[#This Row],[Order Date]],"mmm-yyyy")</f>
        <v>Jan-2025</v>
      </c>
      <c r="V4649" s="4">
        <f>tblOrders[[#This Row],[Profit]]/tblOrders[[#This Row],[Sales Amount]]</f>
        <v>0.27272727272727271</v>
      </c>
      <c r="W4649" t="str">
        <f>VLOOKUP(tblOrders[[#This Row],[City]],CityRegion,2,0)</f>
        <v>North</v>
      </c>
      <c r="X4649" t="str">
        <f>VLOOKUP(tblOrders[[#This Row],[City]],lookups!A:C,3,0)</f>
        <v>Delhi</v>
      </c>
    </row>
    <row r="4650" spans="1:24" x14ac:dyDescent="0.25">
      <c r="A4650" t="s">
        <v>6836</v>
      </c>
      <c r="B4650" s="1">
        <v>45668</v>
      </c>
      <c r="C4650" t="s">
        <v>1291</v>
      </c>
      <c r="D4650" t="s">
        <v>39</v>
      </c>
      <c r="E4650" t="s">
        <v>55</v>
      </c>
      <c r="F4650" t="s">
        <v>56</v>
      </c>
      <c r="G4650" t="s">
        <v>24</v>
      </c>
      <c r="H4650" t="s">
        <v>51</v>
      </c>
      <c r="I4650" t="s">
        <v>33</v>
      </c>
      <c r="J4650" t="s">
        <v>34</v>
      </c>
      <c r="K4650">
        <v>3</v>
      </c>
      <c r="L4650">
        <v>42</v>
      </c>
      <c r="M4650">
        <v>0.15</v>
      </c>
      <c r="N4650">
        <v>107.1</v>
      </c>
      <c r="O4650">
        <v>35.1</v>
      </c>
      <c r="P4650" t="s">
        <v>111</v>
      </c>
      <c r="Q4650" t="s">
        <v>29</v>
      </c>
      <c r="R4650" t="s">
        <v>30</v>
      </c>
      <c r="S4650">
        <v>2.6</v>
      </c>
      <c r="T4650">
        <f>YEAR(tblOrders[[#This Row],[Order Date]])</f>
        <v>2025</v>
      </c>
      <c r="U4650" t="str">
        <f>TEXT(tblOrders[[#This Row],[Order Date]],"mmm-yyyy")</f>
        <v>Jan-2025</v>
      </c>
      <c r="V4650" s="4">
        <f>tblOrders[[#This Row],[Profit]]/tblOrders[[#This Row],[Sales Amount]]</f>
        <v>0.32773109243697485</v>
      </c>
      <c r="W4650" t="str">
        <f>VLOOKUP(tblOrders[[#This Row],[City]],CityRegion,2,0)</f>
        <v>North</v>
      </c>
      <c r="X4650" t="str">
        <f>VLOOKUP(tblOrders[[#This Row],[City]],lookups!A:C,3,0)</f>
        <v>Delhi</v>
      </c>
    </row>
    <row r="4651" spans="1:24" x14ac:dyDescent="0.25">
      <c r="A4651" t="s">
        <v>6837</v>
      </c>
      <c r="B4651" s="1">
        <v>45843</v>
      </c>
      <c r="C4651" t="s">
        <v>2754</v>
      </c>
      <c r="D4651" t="s">
        <v>21</v>
      </c>
      <c r="E4651" t="s">
        <v>94</v>
      </c>
      <c r="F4651" t="s">
        <v>95</v>
      </c>
      <c r="G4651" t="s">
        <v>68</v>
      </c>
      <c r="H4651" t="s">
        <v>96</v>
      </c>
      <c r="I4651" t="s">
        <v>130</v>
      </c>
      <c r="J4651" t="s">
        <v>34</v>
      </c>
      <c r="K4651">
        <v>5</v>
      </c>
      <c r="L4651">
        <v>89</v>
      </c>
      <c r="M4651">
        <v>0.15</v>
      </c>
      <c r="N4651">
        <v>378.25</v>
      </c>
      <c r="O4651">
        <v>103.25</v>
      </c>
      <c r="P4651" t="s">
        <v>28</v>
      </c>
      <c r="Q4651" t="s">
        <v>46</v>
      </c>
      <c r="R4651" t="s">
        <v>36</v>
      </c>
      <c r="S4651">
        <v>2.7</v>
      </c>
      <c r="T4651">
        <f>YEAR(tblOrders[[#This Row],[Order Date]])</f>
        <v>2025</v>
      </c>
      <c r="U4651" t="str">
        <f>TEXT(tblOrders[[#This Row],[Order Date]],"mmm-yyyy")</f>
        <v>Jul-2025</v>
      </c>
      <c r="V4651" s="4">
        <f>tblOrders[[#This Row],[Profit]]/tblOrders[[#This Row],[Sales Amount]]</f>
        <v>0.2729676140118969</v>
      </c>
      <c r="W4651" t="str">
        <f>VLOOKUP(tblOrders[[#This Row],[City]],CityRegion,2,0)</f>
        <v>West</v>
      </c>
      <c r="X4651" t="str">
        <f>VLOOKUP(tblOrders[[#This Row],[City]],lookups!A:C,3,0)</f>
        <v>Maharashtra</v>
      </c>
    </row>
    <row r="4652" spans="1:24" x14ac:dyDescent="0.25">
      <c r="A4652" t="s">
        <v>6838</v>
      </c>
      <c r="B4652" s="1">
        <v>45748</v>
      </c>
      <c r="C4652" t="s">
        <v>2672</v>
      </c>
      <c r="D4652" t="s">
        <v>21</v>
      </c>
      <c r="E4652" t="s">
        <v>114</v>
      </c>
      <c r="F4652" t="s">
        <v>115</v>
      </c>
      <c r="G4652" t="s">
        <v>42</v>
      </c>
      <c r="H4652" t="s">
        <v>116</v>
      </c>
      <c r="I4652" t="s">
        <v>52</v>
      </c>
      <c r="J4652" t="s">
        <v>45</v>
      </c>
      <c r="K4652">
        <v>4</v>
      </c>
      <c r="L4652">
        <v>12</v>
      </c>
      <c r="M4652">
        <v>0.15</v>
      </c>
      <c r="N4652">
        <v>40.799999999999997</v>
      </c>
      <c r="O4652">
        <v>16.8</v>
      </c>
      <c r="P4652" t="s">
        <v>28</v>
      </c>
      <c r="Q4652" t="s">
        <v>29</v>
      </c>
      <c r="R4652" t="s">
        <v>36</v>
      </c>
      <c r="S4652">
        <v>3.6</v>
      </c>
      <c r="T4652">
        <f>YEAR(tblOrders[[#This Row],[Order Date]])</f>
        <v>2025</v>
      </c>
      <c r="U4652" t="str">
        <f>TEXT(tblOrders[[#This Row],[Order Date]],"mmm-yyyy")</f>
        <v>Apr-2025</v>
      </c>
      <c r="V4652" s="4">
        <f>tblOrders[[#This Row],[Profit]]/tblOrders[[#This Row],[Sales Amount]]</f>
        <v>0.41176470588235298</v>
      </c>
      <c r="W4652" t="str">
        <f>VLOOKUP(tblOrders[[#This Row],[City]],CityRegion,2,0)</f>
        <v>South</v>
      </c>
      <c r="X4652" t="str">
        <f>VLOOKUP(tblOrders[[#This Row],[City]],lookups!A:C,3,0)</f>
        <v>Kerala</v>
      </c>
    </row>
    <row r="4653" spans="1:24" x14ac:dyDescent="0.25">
      <c r="A4653" t="s">
        <v>6839</v>
      </c>
      <c r="B4653" s="1">
        <v>45889</v>
      </c>
      <c r="C4653" t="s">
        <v>6840</v>
      </c>
      <c r="D4653" t="s">
        <v>39</v>
      </c>
      <c r="E4653" t="s">
        <v>94</v>
      </c>
      <c r="F4653" t="s">
        <v>95</v>
      </c>
      <c r="G4653" t="s">
        <v>68</v>
      </c>
      <c r="H4653" t="s">
        <v>96</v>
      </c>
      <c r="I4653" t="s">
        <v>57</v>
      </c>
      <c r="J4653" t="s">
        <v>45</v>
      </c>
      <c r="K4653">
        <v>3</v>
      </c>
      <c r="L4653">
        <v>89</v>
      </c>
      <c r="M4653">
        <v>0.2</v>
      </c>
      <c r="N4653">
        <v>213.6</v>
      </c>
      <c r="O4653">
        <v>48.6</v>
      </c>
      <c r="P4653" t="s">
        <v>28</v>
      </c>
      <c r="Q4653" t="s">
        <v>46</v>
      </c>
      <c r="R4653" t="s">
        <v>123</v>
      </c>
      <c r="S4653">
        <v>3.2</v>
      </c>
      <c r="T4653">
        <f>YEAR(tblOrders[[#This Row],[Order Date]])</f>
        <v>2025</v>
      </c>
      <c r="U4653" t="str">
        <f>TEXT(tblOrders[[#This Row],[Order Date]],"mmm-yyyy")</f>
        <v>Aug-2025</v>
      </c>
      <c r="V4653" s="4">
        <f>tblOrders[[#This Row],[Profit]]/tblOrders[[#This Row],[Sales Amount]]</f>
        <v>0.22752808988764045</v>
      </c>
      <c r="W4653" t="str">
        <f>VLOOKUP(tblOrders[[#This Row],[City]],CityRegion,2,0)</f>
        <v>South</v>
      </c>
      <c r="X4653" t="str">
        <f>VLOOKUP(tblOrders[[#This Row],[City]],lookups!A:C,3,0)</f>
        <v>Kerala</v>
      </c>
    </row>
    <row r="4654" spans="1:24" x14ac:dyDescent="0.25">
      <c r="A4654" t="s">
        <v>6841</v>
      </c>
      <c r="B4654" s="1">
        <v>45785</v>
      </c>
      <c r="C4654" t="s">
        <v>1530</v>
      </c>
      <c r="D4654" t="s">
        <v>21</v>
      </c>
      <c r="E4654" t="s">
        <v>114</v>
      </c>
      <c r="F4654" t="s">
        <v>115</v>
      </c>
      <c r="G4654" t="s">
        <v>42</v>
      </c>
      <c r="H4654" t="s">
        <v>116</v>
      </c>
      <c r="I4654" t="s">
        <v>57</v>
      </c>
      <c r="J4654" t="s">
        <v>45</v>
      </c>
      <c r="K4654">
        <v>2</v>
      </c>
      <c r="L4654">
        <v>12</v>
      </c>
      <c r="M4654">
        <v>0.1</v>
      </c>
      <c r="N4654">
        <v>21.6</v>
      </c>
      <c r="O4654">
        <v>9.6</v>
      </c>
      <c r="P4654" t="s">
        <v>28</v>
      </c>
      <c r="Q4654" t="s">
        <v>35</v>
      </c>
      <c r="R4654" t="s">
        <v>36</v>
      </c>
      <c r="S4654">
        <v>4.3</v>
      </c>
      <c r="T4654">
        <f>YEAR(tblOrders[[#This Row],[Order Date]])</f>
        <v>2025</v>
      </c>
      <c r="U4654" t="str">
        <f>TEXT(tblOrders[[#This Row],[Order Date]],"mmm-yyyy")</f>
        <v>May-2025</v>
      </c>
      <c r="V4654" s="4">
        <f>tblOrders[[#This Row],[Profit]]/tblOrders[[#This Row],[Sales Amount]]</f>
        <v>0.44444444444444442</v>
      </c>
      <c r="W4654" t="str">
        <f>VLOOKUP(tblOrders[[#This Row],[City]],CityRegion,2,0)</f>
        <v>South</v>
      </c>
      <c r="X4654" t="str">
        <f>VLOOKUP(tblOrders[[#This Row],[City]],lookups!A:C,3,0)</f>
        <v>Kerala</v>
      </c>
    </row>
    <row r="4655" spans="1:24" x14ac:dyDescent="0.25">
      <c r="A4655" t="s">
        <v>6842</v>
      </c>
      <c r="B4655" s="1">
        <v>45823</v>
      </c>
      <c r="C4655" t="s">
        <v>5519</v>
      </c>
      <c r="D4655" t="s">
        <v>21</v>
      </c>
      <c r="E4655" t="s">
        <v>60</v>
      </c>
      <c r="F4655" t="s">
        <v>61</v>
      </c>
      <c r="G4655" t="s">
        <v>62</v>
      </c>
      <c r="H4655" t="s">
        <v>63</v>
      </c>
      <c r="I4655" t="s">
        <v>26</v>
      </c>
      <c r="J4655" t="s">
        <v>45</v>
      </c>
      <c r="K4655">
        <v>1</v>
      </c>
      <c r="L4655">
        <v>45</v>
      </c>
      <c r="M4655">
        <v>0.15</v>
      </c>
      <c r="N4655">
        <v>38.25</v>
      </c>
      <c r="O4655">
        <v>12.25</v>
      </c>
      <c r="P4655" t="s">
        <v>85</v>
      </c>
      <c r="Q4655" t="s">
        <v>29</v>
      </c>
      <c r="R4655" t="s">
        <v>36</v>
      </c>
      <c r="S4655">
        <v>4</v>
      </c>
      <c r="T4655">
        <f>YEAR(tblOrders[[#This Row],[Order Date]])</f>
        <v>2025</v>
      </c>
      <c r="U4655" t="str">
        <f>TEXT(tblOrders[[#This Row],[Order Date]],"mmm-yyyy")</f>
        <v>Jun-2025</v>
      </c>
      <c r="V4655" s="4">
        <f>tblOrders[[#This Row],[Profit]]/tblOrders[[#This Row],[Sales Amount]]</f>
        <v>0.3202614379084967</v>
      </c>
      <c r="W4655" t="str">
        <f>VLOOKUP(tblOrders[[#This Row],[City]],CityRegion,2,0)</f>
        <v>South</v>
      </c>
      <c r="X4655" t="str">
        <f>VLOOKUP(tblOrders[[#This Row],[City]],lookups!A:C,3,0)</f>
        <v>Karnataka</v>
      </c>
    </row>
    <row r="4656" spans="1:24" x14ac:dyDescent="0.25">
      <c r="A4656" t="s">
        <v>6843</v>
      </c>
      <c r="B4656" s="1">
        <v>45786</v>
      </c>
      <c r="C4656" t="s">
        <v>2574</v>
      </c>
      <c r="D4656" t="s">
        <v>21</v>
      </c>
      <c r="E4656" t="s">
        <v>40</v>
      </c>
      <c r="F4656" t="s">
        <v>41</v>
      </c>
      <c r="G4656" t="s">
        <v>42</v>
      </c>
      <c r="H4656" t="s">
        <v>43</v>
      </c>
      <c r="I4656" t="s">
        <v>57</v>
      </c>
      <c r="J4656" t="s">
        <v>34</v>
      </c>
      <c r="K4656">
        <v>2</v>
      </c>
      <c r="L4656">
        <v>18</v>
      </c>
      <c r="M4656">
        <v>0.1</v>
      </c>
      <c r="N4656">
        <v>32.4</v>
      </c>
      <c r="O4656">
        <v>14.4</v>
      </c>
      <c r="P4656" t="s">
        <v>28</v>
      </c>
      <c r="Q4656" t="s">
        <v>29</v>
      </c>
      <c r="R4656" t="s">
        <v>123</v>
      </c>
      <c r="S4656">
        <v>3.2</v>
      </c>
      <c r="T4656">
        <f>YEAR(tblOrders[[#This Row],[Order Date]])</f>
        <v>2025</v>
      </c>
      <c r="U4656" t="str">
        <f>TEXT(tblOrders[[#This Row],[Order Date]],"mmm-yyyy")</f>
        <v>May-2025</v>
      </c>
      <c r="V4656" s="4">
        <f>tblOrders[[#This Row],[Profit]]/tblOrders[[#This Row],[Sales Amount]]</f>
        <v>0.44444444444444448</v>
      </c>
      <c r="W4656" t="str">
        <f>VLOOKUP(tblOrders[[#This Row],[City]],CityRegion,2,0)</f>
        <v>South</v>
      </c>
      <c r="X4656" t="str">
        <f>VLOOKUP(tblOrders[[#This Row],[City]],lookups!A:C,3,0)</f>
        <v>Kerala</v>
      </c>
    </row>
    <row r="4657" spans="1:24" x14ac:dyDescent="0.25">
      <c r="A4657" t="s">
        <v>6844</v>
      </c>
      <c r="B4657" s="1">
        <v>45717</v>
      </c>
      <c r="C4657" t="s">
        <v>5992</v>
      </c>
      <c r="D4657" t="s">
        <v>21</v>
      </c>
      <c r="E4657" t="s">
        <v>114</v>
      </c>
      <c r="F4657" t="s">
        <v>115</v>
      </c>
      <c r="G4657" t="s">
        <v>42</v>
      </c>
      <c r="H4657" t="s">
        <v>116</v>
      </c>
      <c r="I4657" t="s">
        <v>26</v>
      </c>
      <c r="J4657" t="s">
        <v>27</v>
      </c>
      <c r="K4657">
        <v>2</v>
      </c>
      <c r="L4657">
        <v>12</v>
      </c>
      <c r="M4657">
        <v>0.2</v>
      </c>
      <c r="N4657">
        <v>19.2</v>
      </c>
      <c r="O4657">
        <v>7.2</v>
      </c>
      <c r="P4657" t="s">
        <v>111</v>
      </c>
      <c r="Q4657" t="s">
        <v>46</v>
      </c>
      <c r="R4657" t="s">
        <v>36</v>
      </c>
      <c r="S4657">
        <v>4.5999999999999996</v>
      </c>
      <c r="T4657">
        <f>YEAR(tblOrders[[#This Row],[Order Date]])</f>
        <v>2025</v>
      </c>
      <c r="U4657" t="str">
        <f>TEXT(tblOrders[[#This Row],[Order Date]],"mmm-yyyy")</f>
        <v>Mar-2025</v>
      </c>
      <c r="V4657" s="4">
        <f>tblOrders[[#This Row],[Profit]]/tblOrders[[#This Row],[Sales Amount]]</f>
        <v>0.375</v>
      </c>
      <c r="W4657" t="str">
        <f>VLOOKUP(tblOrders[[#This Row],[City]],CityRegion,2,0)</f>
        <v>South</v>
      </c>
      <c r="X4657" t="str">
        <f>VLOOKUP(tblOrders[[#This Row],[City]],lookups!A:C,3,0)</f>
        <v>Karnataka</v>
      </c>
    </row>
    <row r="4658" spans="1:24" x14ac:dyDescent="0.25">
      <c r="A4658" t="s">
        <v>6845</v>
      </c>
      <c r="B4658" s="1">
        <v>45726</v>
      </c>
      <c r="C4658" t="s">
        <v>991</v>
      </c>
      <c r="D4658" t="s">
        <v>21</v>
      </c>
      <c r="E4658" t="s">
        <v>55</v>
      </c>
      <c r="F4658" t="s">
        <v>56</v>
      </c>
      <c r="G4658" t="s">
        <v>24</v>
      </c>
      <c r="H4658" t="s">
        <v>51</v>
      </c>
      <c r="I4658" t="s">
        <v>57</v>
      </c>
      <c r="J4658" t="s">
        <v>45</v>
      </c>
      <c r="K4658">
        <v>4</v>
      </c>
      <c r="L4658">
        <v>42</v>
      </c>
      <c r="M4658">
        <v>0.1</v>
      </c>
      <c r="N4658">
        <v>151.19999999999999</v>
      </c>
      <c r="O4658">
        <v>55.2</v>
      </c>
      <c r="P4658" t="s">
        <v>85</v>
      </c>
      <c r="Q4658" t="s">
        <v>29</v>
      </c>
      <c r="R4658" t="s">
        <v>36</v>
      </c>
      <c r="S4658">
        <v>5</v>
      </c>
      <c r="T4658">
        <f>YEAR(tblOrders[[#This Row],[Order Date]])</f>
        <v>2025</v>
      </c>
      <c r="U4658" t="str">
        <f>TEXT(tblOrders[[#This Row],[Order Date]],"mmm-yyyy")</f>
        <v>Mar-2025</v>
      </c>
      <c r="V4658" s="4">
        <f>tblOrders[[#This Row],[Profit]]/tblOrders[[#This Row],[Sales Amount]]</f>
        <v>0.36507936507936511</v>
      </c>
      <c r="W4658" t="str">
        <f>VLOOKUP(tblOrders[[#This Row],[City]],CityRegion,2,0)</f>
        <v>South</v>
      </c>
      <c r="X4658" t="str">
        <f>VLOOKUP(tblOrders[[#This Row],[City]],lookups!A:C,3,0)</f>
        <v>Kerala</v>
      </c>
    </row>
    <row r="4659" spans="1:24" x14ac:dyDescent="0.25">
      <c r="A4659" t="s">
        <v>6846</v>
      </c>
      <c r="B4659" s="1">
        <v>45745</v>
      </c>
      <c r="C4659" t="s">
        <v>5819</v>
      </c>
      <c r="D4659" t="s">
        <v>21</v>
      </c>
      <c r="E4659" t="s">
        <v>40</v>
      </c>
      <c r="F4659" t="s">
        <v>41</v>
      </c>
      <c r="G4659" t="s">
        <v>42</v>
      </c>
      <c r="H4659" t="s">
        <v>43</v>
      </c>
      <c r="I4659" t="s">
        <v>139</v>
      </c>
      <c r="J4659" t="s">
        <v>34</v>
      </c>
      <c r="K4659">
        <v>2</v>
      </c>
      <c r="L4659">
        <v>18</v>
      </c>
      <c r="M4659">
        <v>0</v>
      </c>
      <c r="N4659">
        <v>36</v>
      </c>
      <c r="O4659">
        <v>18</v>
      </c>
      <c r="P4659" t="s">
        <v>28</v>
      </c>
      <c r="Q4659" t="s">
        <v>46</v>
      </c>
      <c r="R4659" t="s">
        <v>36</v>
      </c>
      <c r="S4659">
        <v>3.8</v>
      </c>
      <c r="T4659">
        <f>YEAR(tblOrders[[#This Row],[Order Date]])</f>
        <v>2025</v>
      </c>
      <c r="U4659" t="str">
        <f>TEXT(tblOrders[[#This Row],[Order Date]],"mmm-yyyy")</f>
        <v>Mar-2025</v>
      </c>
      <c r="V4659" s="4">
        <f>tblOrders[[#This Row],[Profit]]/tblOrders[[#This Row],[Sales Amount]]</f>
        <v>0.5</v>
      </c>
      <c r="W4659" t="str">
        <f>VLOOKUP(tblOrders[[#This Row],[City]],CityRegion,2,0)</f>
        <v>South</v>
      </c>
      <c r="X4659" t="str">
        <f>VLOOKUP(tblOrders[[#This Row],[City]],lookups!A:C,3,0)</f>
        <v>Tamil Nadu</v>
      </c>
    </row>
    <row r="4660" spans="1:24" x14ac:dyDescent="0.25">
      <c r="A4660" t="s">
        <v>6847</v>
      </c>
      <c r="B4660" s="1">
        <v>45900</v>
      </c>
      <c r="C4660" t="s">
        <v>6848</v>
      </c>
      <c r="D4660" t="s">
        <v>21</v>
      </c>
      <c r="E4660" t="s">
        <v>79</v>
      </c>
      <c r="F4660" t="s">
        <v>80</v>
      </c>
      <c r="G4660" t="s">
        <v>68</v>
      </c>
      <c r="H4660" t="s">
        <v>81</v>
      </c>
      <c r="I4660" t="s">
        <v>44</v>
      </c>
      <c r="J4660" t="s">
        <v>34</v>
      </c>
      <c r="K4660">
        <v>3</v>
      </c>
      <c r="L4660">
        <v>799</v>
      </c>
      <c r="M4660">
        <v>0.05</v>
      </c>
      <c r="N4660">
        <v>2277.15</v>
      </c>
      <c r="O4660">
        <v>417.15</v>
      </c>
      <c r="P4660" t="s">
        <v>28</v>
      </c>
      <c r="Q4660" t="s">
        <v>46</v>
      </c>
      <c r="R4660" t="s">
        <v>30</v>
      </c>
      <c r="S4660">
        <v>2.9</v>
      </c>
      <c r="T4660">
        <f>YEAR(tblOrders[[#This Row],[Order Date]])</f>
        <v>2025</v>
      </c>
      <c r="U4660" t="str">
        <f>TEXT(tblOrders[[#This Row],[Order Date]],"mmm-yyyy")</f>
        <v>Aug-2025</v>
      </c>
      <c r="V4660" s="4">
        <f>tblOrders[[#This Row],[Profit]]/tblOrders[[#This Row],[Sales Amount]]</f>
        <v>0.18318951320729859</v>
      </c>
      <c r="W4660" t="str">
        <f>VLOOKUP(tblOrders[[#This Row],[City]],CityRegion,2,0)</f>
        <v>South</v>
      </c>
      <c r="X4660" t="str">
        <f>VLOOKUP(tblOrders[[#This Row],[City]],lookups!A:C,3,0)</f>
        <v>Kerala</v>
      </c>
    </row>
    <row r="4661" spans="1:24" x14ac:dyDescent="0.25">
      <c r="A4661" t="s">
        <v>6849</v>
      </c>
      <c r="B4661" s="1">
        <v>45684</v>
      </c>
      <c r="C4661" t="s">
        <v>3780</v>
      </c>
      <c r="D4661" t="s">
        <v>21</v>
      </c>
      <c r="E4661" t="s">
        <v>108</v>
      </c>
      <c r="F4661" t="s">
        <v>109</v>
      </c>
      <c r="G4661" t="s">
        <v>62</v>
      </c>
      <c r="H4661" t="s">
        <v>110</v>
      </c>
      <c r="I4661" t="s">
        <v>57</v>
      </c>
      <c r="J4661" t="s">
        <v>34</v>
      </c>
      <c r="K4661">
        <v>2</v>
      </c>
      <c r="L4661">
        <v>110</v>
      </c>
      <c r="M4661">
        <v>0.15</v>
      </c>
      <c r="N4661">
        <v>187</v>
      </c>
      <c r="O4661">
        <v>51</v>
      </c>
      <c r="P4661" t="s">
        <v>28</v>
      </c>
      <c r="Q4661" t="s">
        <v>46</v>
      </c>
      <c r="R4661" t="s">
        <v>36</v>
      </c>
      <c r="S4661">
        <v>2.6</v>
      </c>
      <c r="T4661">
        <f>YEAR(tblOrders[[#This Row],[Order Date]])</f>
        <v>2025</v>
      </c>
      <c r="U4661" t="str">
        <f>TEXT(tblOrders[[#This Row],[Order Date]],"mmm-yyyy")</f>
        <v>Jan-2025</v>
      </c>
      <c r="V4661" s="4">
        <f>tblOrders[[#This Row],[Profit]]/tblOrders[[#This Row],[Sales Amount]]</f>
        <v>0.27272727272727271</v>
      </c>
      <c r="W4661" t="str">
        <f>VLOOKUP(tblOrders[[#This Row],[City]],CityRegion,2,0)</f>
        <v>South</v>
      </c>
      <c r="X4661" t="str">
        <f>VLOOKUP(tblOrders[[#This Row],[City]],lookups!A:C,3,0)</f>
        <v>Kerala</v>
      </c>
    </row>
    <row r="4662" spans="1:24" x14ac:dyDescent="0.25">
      <c r="A4662" t="s">
        <v>6850</v>
      </c>
      <c r="B4662" s="1">
        <v>45879</v>
      </c>
      <c r="C4662" t="s">
        <v>1942</v>
      </c>
      <c r="D4662" t="s">
        <v>21</v>
      </c>
      <c r="E4662" t="s">
        <v>94</v>
      </c>
      <c r="F4662" t="s">
        <v>95</v>
      </c>
      <c r="G4662" t="s">
        <v>68</v>
      </c>
      <c r="H4662" t="s">
        <v>96</v>
      </c>
      <c r="I4662" t="s">
        <v>76</v>
      </c>
      <c r="J4662" t="s">
        <v>34</v>
      </c>
      <c r="K4662">
        <v>1</v>
      </c>
      <c r="L4662">
        <v>89</v>
      </c>
      <c r="M4662">
        <v>0.1</v>
      </c>
      <c r="N4662">
        <v>80.099999999999994</v>
      </c>
      <c r="O4662">
        <v>25.1</v>
      </c>
      <c r="P4662" t="s">
        <v>28</v>
      </c>
      <c r="Q4662" t="s">
        <v>86</v>
      </c>
      <c r="R4662" t="s">
        <v>30</v>
      </c>
      <c r="S4662">
        <v>4.8</v>
      </c>
      <c r="T4662">
        <f>YEAR(tblOrders[[#This Row],[Order Date]])</f>
        <v>2025</v>
      </c>
      <c r="U4662" t="str">
        <f>TEXT(tblOrders[[#This Row],[Order Date]],"mmm-yyyy")</f>
        <v>Aug-2025</v>
      </c>
      <c r="V4662" s="4">
        <f>tblOrders[[#This Row],[Profit]]/tblOrders[[#This Row],[Sales Amount]]</f>
        <v>0.31335830212234711</v>
      </c>
      <c r="W4662" t="str">
        <f>VLOOKUP(tblOrders[[#This Row],[City]],CityRegion,2,0)</f>
        <v>South</v>
      </c>
      <c r="X4662" t="str">
        <f>VLOOKUP(tblOrders[[#This Row],[City]],lookups!A:C,3,0)</f>
        <v>Kerala</v>
      </c>
    </row>
    <row r="4663" spans="1:24" x14ac:dyDescent="0.25">
      <c r="A4663" t="s">
        <v>6851</v>
      </c>
      <c r="B4663" s="1">
        <v>45874</v>
      </c>
      <c r="C4663" t="s">
        <v>324</v>
      </c>
      <c r="D4663" t="s">
        <v>21</v>
      </c>
      <c r="E4663" t="s">
        <v>55</v>
      </c>
      <c r="F4663" t="s">
        <v>56</v>
      </c>
      <c r="G4663" t="s">
        <v>24</v>
      </c>
      <c r="H4663" t="s">
        <v>51</v>
      </c>
      <c r="I4663" t="s">
        <v>76</v>
      </c>
      <c r="J4663" t="s">
        <v>34</v>
      </c>
      <c r="K4663">
        <v>2</v>
      </c>
      <c r="L4663">
        <v>42</v>
      </c>
      <c r="M4663">
        <v>0.15</v>
      </c>
      <c r="N4663">
        <v>71.400000000000006</v>
      </c>
      <c r="O4663">
        <v>23.4</v>
      </c>
      <c r="P4663" t="s">
        <v>28</v>
      </c>
      <c r="Q4663" t="s">
        <v>29</v>
      </c>
      <c r="R4663" t="s">
        <v>36</v>
      </c>
      <c r="S4663">
        <v>4.7</v>
      </c>
      <c r="T4663">
        <f>YEAR(tblOrders[[#This Row],[Order Date]])</f>
        <v>2025</v>
      </c>
      <c r="U4663" t="str">
        <f>TEXT(tblOrders[[#This Row],[Order Date]],"mmm-yyyy")</f>
        <v>Aug-2025</v>
      </c>
      <c r="V4663" s="4">
        <f>tblOrders[[#This Row],[Profit]]/tblOrders[[#This Row],[Sales Amount]]</f>
        <v>0.32773109243697474</v>
      </c>
      <c r="W4663" t="str">
        <f>VLOOKUP(tblOrders[[#This Row],[City]],CityRegion,2,0)</f>
        <v>South</v>
      </c>
      <c r="X4663" t="str">
        <f>VLOOKUP(tblOrders[[#This Row],[City]],lookups!A:C,3,0)</f>
        <v>Kerala</v>
      </c>
    </row>
    <row r="4664" spans="1:24" x14ac:dyDescent="0.25">
      <c r="A4664" t="s">
        <v>6852</v>
      </c>
      <c r="B4664" s="1">
        <v>45811</v>
      </c>
      <c r="C4664" t="s">
        <v>227</v>
      </c>
      <c r="D4664" t="s">
        <v>39</v>
      </c>
      <c r="E4664" t="s">
        <v>108</v>
      </c>
      <c r="F4664" t="s">
        <v>109</v>
      </c>
      <c r="G4664" t="s">
        <v>62</v>
      </c>
      <c r="H4664" t="s">
        <v>110</v>
      </c>
      <c r="I4664" t="s">
        <v>52</v>
      </c>
      <c r="J4664" t="s">
        <v>34</v>
      </c>
      <c r="K4664">
        <v>5</v>
      </c>
      <c r="L4664">
        <v>110</v>
      </c>
      <c r="M4664">
        <v>0.1</v>
      </c>
      <c r="N4664">
        <v>495</v>
      </c>
      <c r="O4664">
        <v>155</v>
      </c>
      <c r="P4664" t="s">
        <v>148</v>
      </c>
      <c r="Q4664" t="s">
        <v>35</v>
      </c>
      <c r="R4664" t="s">
        <v>30</v>
      </c>
      <c r="S4664">
        <v>5</v>
      </c>
      <c r="T4664">
        <f>YEAR(tblOrders[[#This Row],[Order Date]])</f>
        <v>2025</v>
      </c>
      <c r="U4664" t="str">
        <f>TEXT(tblOrders[[#This Row],[Order Date]],"mmm-yyyy")</f>
        <v>Jun-2025</v>
      </c>
      <c r="V4664" s="4">
        <f>tblOrders[[#This Row],[Profit]]/tblOrders[[#This Row],[Sales Amount]]</f>
        <v>0.31313131313131315</v>
      </c>
      <c r="W4664" t="str">
        <f>VLOOKUP(tblOrders[[#This Row],[City]],CityRegion,2,0)</f>
        <v>South</v>
      </c>
      <c r="X4664" t="str">
        <f>VLOOKUP(tblOrders[[#This Row],[City]],lookups!A:C,3,0)</f>
        <v>Kerala</v>
      </c>
    </row>
    <row r="4665" spans="1:24" x14ac:dyDescent="0.25">
      <c r="A4665" t="s">
        <v>6853</v>
      </c>
      <c r="B4665" s="1">
        <v>45863</v>
      </c>
      <c r="C4665" t="s">
        <v>791</v>
      </c>
      <c r="D4665" t="s">
        <v>39</v>
      </c>
      <c r="E4665" t="s">
        <v>40</v>
      </c>
      <c r="F4665" t="s">
        <v>41</v>
      </c>
      <c r="G4665" t="s">
        <v>42</v>
      </c>
      <c r="H4665" t="s">
        <v>43</v>
      </c>
      <c r="I4665" t="s">
        <v>44</v>
      </c>
      <c r="J4665" t="s">
        <v>27</v>
      </c>
      <c r="K4665">
        <v>1</v>
      </c>
      <c r="L4665">
        <v>18</v>
      </c>
      <c r="M4665">
        <v>0.2</v>
      </c>
      <c r="N4665">
        <v>14.4</v>
      </c>
      <c r="O4665">
        <v>5.4</v>
      </c>
      <c r="P4665" t="s">
        <v>111</v>
      </c>
      <c r="Q4665" t="s">
        <v>29</v>
      </c>
      <c r="R4665" t="s">
        <v>123</v>
      </c>
      <c r="S4665">
        <v>3.6</v>
      </c>
      <c r="T4665">
        <f>YEAR(tblOrders[[#This Row],[Order Date]])</f>
        <v>2025</v>
      </c>
      <c r="U4665" t="str">
        <f>TEXT(tblOrders[[#This Row],[Order Date]],"mmm-yyyy")</f>
        <v>Jul-2025</v>
      </c>
      <c r="V4665" s="4">
        <f>tblOrders[[#This Row],[Profit]]/tblOrders[[#This Row],[Sales Amount]]</f>
        <v>0.375</v>
      </c>
      <c r="W4665" t="str">
        <f>VLOOKUP(tblOrders[[#This Row],[City]],CityRegion,2,0)</f>
        <v>South</v>
      </c>
      <c r="X4665" t="str">
        <f>VLOOKUP(tblOrders[[#This Row],[City]],lookups!A:C,3,0)</f>
        <v>Kerala</v>
      </c>
    </row>
    <row r="4666" spans="1:24" x14ac:dyDescent="0.25">
      <c r="A4666" t="s">
        <v>6854</v>
      </c>
      <c r="B4666" s="1">
        <v>46004</v>
      </c>
      <c r="C4666" t="s">
        <v>6855</v>
      </c>
      <c r="D4666" t="s">
        <v>39</v>
      </c>
      <c r="E4666" t="s">
        <v>108</v>
      </c>
      <c r="F4666" t="s">
        <v>109</v>
      </c>
      <c r="G4666" t="s">
        <v>62</v>
      </c>
      <c r="H4666" t="s">
        <v>110</v>
      </c>
      <c r="I4666" t="s">
        <v>33</v>
      </c>
      <c r="J4666" t="s">
        <v>34</v>
      </c>
      <c r="K4666">
        <v>3</v>
      </c>
      <c r="L4666">
        <v>110</v>
      </c>
      <c r="M4666">
        <v>0.05</v>
      </c>
      <c r="N4666">
        <v>313.5</v>
      </c>
      <c r="O4666">
        <v>109.5</v>
      </c>
      <c r="P4666" t="s">
        <v>28</v>
      </c>
      <c r="Q4666" t="s">
        <v>91</v>
      </c>
      <c r="R4666" t="s">
        <v>30</v>
      </c>
      <c r="S4666">
        <v>4.9000000000000004</v>
      </c>
      <c r="T4666">
        <f>YEAR(tblOrders[[#This Row],[Order Date]])</f>
        <v>2025</v>
      </c>
      <c r="U4666" t="str">
        <f>TEXT(tblOrders[[#This Row],[Order Date]],"mmm-yyyy")</f>
        <v>Dec-2025</v>
      </c>
      <c r="V4666" s="4">
        <f>tblOrders[[#This Row],[Profit]]/tblOrders[[#This Row],[Sales Amount]]</f>
        <v>0.34928229665071769</v>
      </c>
      <c r="W4666" t="str">
        <f>VLOOKUP(tblOrders[[#This Row],[City]],CityRegion,2,0)</f>
        <v>North</v>
      </c>
      <c r="X4666" t="str">
        <f>VLOOKUP(tblOrders[[#This Row],[City]],lookups!A:C,3,0)</f>
        <v>Delhi</v>
      </c>
    </row>
    <row r="4667" spans="1:24" x14ac:dyDescent="0.25">
      <c r="A4667" t="s">
        <v>6856</v>
      </c>
      <c r="B4667" s="1">
        <v>45672</v>
      </c>
      <c r="C4667" t="s">
        <v>2768</v>
      </c>
      <c r="D4667" t="s">
        <v>39</v>
      </c>
      <c r="E4667" t="s">
        <v>66</v>
      </c>
      <c r="F4667" t="s">
        <v>67</v>
      </c>
      <c r="G4667" t="s">
        <v>68</v>
      </c>
      <c r="H4667" t="s">
        <v>69</v>
      </c>
      <c r="I4667" t="s">
        <v>33</v>
      </c>
      <c r="J4667" t="s">
        <v>34</v>
      </c>
      <c r="K4667">
        <v>4</v>
      </c>
      <c r="L4667">
        <v>149</v>
      </c>
      <c r="M4667">
        <v>0.2</v>
      </c>
      <c r="N4667">
        <v>476.8</v>
      </c>
      <c r="O4667">
        <v>96.8</v>
      </c>
      <c r="P4667" t="s">
        <v>148</v>
      </c>
      <c r="Q4667" t="s">
        <v>46</v>
      </c>
      <c r="R4667" t="s">
        <v>36</v>
      </c>
      <c r="S4667">
        <v>3.2</v>
      </c>
      <c r="T4667">
        <f>YEAR(tblOrders[[#This Row],[Order Date]])</f>
        <v>2025</v>
      </c>
      <c r="U4667" t="str">
        <f>TEXT(tblOrders[[#This Row],[Order Date]],"mmm-yyyy")</f>
        <v>Jan-2025</v>
      </c>
      <c r="V4667" s="4">
        <f>tblOrders[[#This Row],[Profit]]/tblOrders[[#This Row],[Sales Amount]]</f>
        <v>0.2030201342281879</v>
      </c>
      <c r="W4667" t="str">
        <f>VLOOKUP(tblOrders[[#This Row],[City]],CityRegion,2,0)</f>
        <v>North</v>
      </c>
      <c r="X4667" t="str">
        <f>VLOOKUP(tblOrders[[#This Row],[City]],lookups!A:C,3,0)</f>
        <v>Delhi</v>
      </c>
    </row>
    <row r="4668" spans="1:24" x14ac:dyDescent="0.25">
      <c r="A4668" t="s">
        <v>6857</v>
      </c>
      <c r="B4668" s="1">
        <v>45966</v>
      </c>
      <c r="C4668" t="s">
        <v>6858</v>
      </c>
      <c r="D4668" t="s">
        <v>21</v>
      </c>
      <c r="E4668" t="s">
        <v>73</v>
      </c>
      <c r="F4668" t="s">
        <v>74</v>
      </c>
      <c r="G4668" t="s">
        <v>68</v>
      </c>
      <c r="H4668" t="s">
        <v>75</v>
      </c>
      <c r="I4668" t="s">
        <v>57</v>
      </c>
      <c r="J4668" t="s">
        <v>34</v>
      </c>
      <c r="K4668">
        <v>2</v>
      </c>
      <c r="L4668">
        <v>65</v>
      </c>
      <c r="M4668">
        <v>0.2</v>
      </c>
      <c r="N4668">
        <v>104</v>
      </c>
      <c r="O4668">
        <v>28</v>
      </c>
      <c r="P4668" t="s">
        <v>28</v>
      </c>
      <c r="Q4668" t="s">
        <v>29</v>
      </c>
      <c r="R4668" t="s">
        <v>30</v>
      </c>
      <c r="S4668">
        <v>3.2</v>
      </c>
      <c r="T4668">
        <f>YEAR(tblOrders[[#This Row],[Order Date]])</f>
        <v>2025</v>
      </c>
      <c r="U4668" t="str">
        <f>TEXT(tblOrders[[#This Row],[Order Date]],"mmm-yyyy")</f>
        <v>Nov-2025</v>
      </c>
      <c r="V4668" s="4">
        <f>tblOrders[[#This Row],[Profit]]/tblOrders[[#This Row],[Sales Amount]]</f>
        <v>0.26923076923076922</v>
      </c>
      <c r="W4668" t="str">
        <f>VLOOKUP(tblOrders[[#This Row],[City]],CityRegion,2,0)</f>
        <v>South</v>
      </c>
      <c r="X4668" t="str">
        <f>VLOOKUP(tblOrders[[#This Row],[City]],lookups!A:C,3,0)</f>
        <v>Kerala</v>
      </c>
    </row>
    <row r="4669" spans="1:24" x14ac:dyDescent="0.25">
      <c r="A4669" t="s">
        <v>6859</v>
      </c>
      <c r="B4669" s="1">
        <v>45819</v>
      </c>
      <c r="C4669" t="s">
        <v>1402</v>
      </c>
      <c r="D4669" t="s">
        <v>21</v>
      </c>
      <c r="E4669" t="s">
        <v>73</v>
      </c>
      <c r="F4669" t="s">
        <v>74</v>
      </c>
      <c r="G4669" t="s">
        <v>68</v>
      </c>
      <c r="H4669" t="s">
        <v>75</v>
      </c>
      <c r="I4669" t="s">
        <v>52</v>
      </c>
      <c r="J4669" t="s">
        <v>27</v>
      </c>
      <c r="K4669">
        <v>4</v>
      </c>
      <c r="L4669">
        <v>65</v>
      </c>
      <c r="M4669">
        <v>0.05</v>
      </c>
      <c r="N4669">
        <v>247</v>
      </c>
      <c r="O4669">
        <v>95</v>
      </c>
      <c r="P4669" t="s">
        <v>111</v>
      </c>
      <c r="Q4669" t="s">
        <v>35</v>
      </c>
      <c r="R4669" t="s">
        <v>36</v>
      </c>
      <c r="S4669">
        <v>3.6</v>
      </c>
      <c r="T4669">
        <f>YEAR(tblOrders[[#This Row],[Order Date]])</f>
        <v>2025</v>
      </c>
      <c r="U4669" t="str">
        <f>TEXT(tblOrders[[#This Row],[Order Date]],"mmm-yyyy")</f>
        <v>Jun-2025</v>
      </c>
      <c r="V4669" s="4">
        <f>tblOrders[[#This Row],[Profit]]/tblOrders[[#This Row],[Sales Amount]]</f>
        <v>0.38461538461538464</v>
      </c>
      <c r="W4669" t="str">
        <f>VLOOKUP(tblOrders[[#This Row],[City]],CityRegion,2,0)</f>
        <v>South</v>
      </c>
      <c r="X4669" t="str">
        <f>VLOOKUP(tblOrders[[#This Row],[City]],lookups!A:C,3,0)</f>
        <v>Kerala</v>
      </c>
    </row>
    <row r="4670" spans="1:24" x14ac:dyDescent="0.25">
      <c r="A4670" t="s">
        <v>6860</v>
      </c>
      <c r="B4670" s="1">
        <v>45784</v>
      </c>
      <c r="C4670" t="s">
        <v>2537</v>
      </c>
      <c r="D4670" t="s">
        <v>39</v>
      </c>
      <c r="E4670" t="s">
        <v>79</v>
      </c>
      <c r="F4670" t="s">
        <v>80</v>
      </c>
      <c r="G4670" t="s">
        <v>68</v>
      </c>
      <c r="H4670" t="s">
        <v>81</v>
      </c>
      <c r="I4670" t="s">
        <v>84</v>
      </c>
      <c r="J4670" t="s">
        <v>34</v>
      </c>
      <c r="K4670">
        <v>3</v>
      </c>
      <c r="L4670">
        <v>799</v>
      </c>
      <c r="M4670">
        <v>0</v>
      </c>
      <c r="N4670">
        <v>2397</v>
      </c>
      <c r="O4670">
        <v>537</v>
      </c>
      <c r="P4670" t="s">
        <v>28</v>
      </c>
      <c r="Q4670" t="s">
        <v>35</v>
      </c>
      <c r="R4670" t="s">
        <v>30</v>
      </c>
      <c r="S4670">
        <v>2.6</v>
      </c>
      <c r="T4670">
        <f>YEAR(tblOrders[[#This Row],[Order Date]])</f>
        <v>2025</v>
      </c>
      <c r="U4670" t="str">
        <f>TEXT(tblOrders[[#This Row],[Order Date]],"mmm-yyyy")</f>
        <v>May-2025</v>
      </c>
      <c r="V4670" s="4">
        <f>tblOrders[[#This Row],[Profit]]/tblOrders[[#This Row],[Sales Amount]]</f>
        <v>0.22403003754693368</v>
      </c>
      <c r="W4670" t="str">
        <f>VLOOKUP(tblOrders[[#This Row],[City]],CityRegion,2,0)</f>
        <v>West</v>
      </c>
      <c r="X4670" t="str">
        <f>VLOOKUP(tblOrders[[#This Row],[City]],lookups!A:C,3,0)</f>
        <v>Maharashtra</v>
      </c>
    </row>
    <row r="4671" spans="1:24" x14ac:dyDescent="0.25">
      <c r="A4671" t="s">
        <v>6861</v>
      </c>
      <c r="B4671" s="1">
        <v>45739</v>
      </c>
      <c r="C4671" t="s">
        <v>5819</v>
      </c>
      <c r="D4671" t="s">
        <v>21</v>
      </c>
      <c r="E4671" t="s">
        <v>94</v>
      </c>
      <c r="F4671" t="s">
        <v>95</v>
      </c>
      <c r="G4671" t="s">
        <v>68</v>
      </c>
      <c r="H4671" t="s">
        <v>96</v>
      </c>
      <c r="I4671" t="s">
        <v>33</v>
      </c>
      <c r="J4671" t="s">
        <v>34</v>
      </c>
      <c r="K4671">
        <v>1</v>
      </c>
      <c r="L4671">
        <v>89</v>
      </c>
      <c r="M4671">
        <v>0.1</v>
      </c>
      <c r="N4671">
        <v>80.099999999999994</v>
      </c>
      <c r="O4671">
        <v>25.1</v>
      </c>
      <c r="P4671" t="s">
        <v>28</v>
      </c>
      <c r="Q4671" t="s">
        <v>35</v>
      </c>
      <c r="R4671" t="s">
        <v>36</v>
      </c>
      <c r="S4671">
        <v>3.7</v>
      </c>
      <c r="T4671">
        <f>YEAR(tblOrders[[#This Row],[Order Date]])</f>
        <v>2025</v>
      </c>
      <c r="U4671" t="str">
        <f>TEXT(tblOrders[[#This Row],[Order Date]],"mmm-yyyy")</f>
        <v>Mar-2025</v>
      </c>
      <c r="V4671" s="4">
        <f>tblOrders[[#This Row],[Profit]]/tblOrders[[#This Row],[Sales Amount]]</f>
        <v>0.31335830212234711</v>
      </c>
      <c r="W4671" t="str">
        <f>VLOOKUP(tblOrders[[#This Row],[City]],CityRegion,2,0)</f>
        <v>North</v>
      </c>
      <c r="X4671" t="str">
        <f>VLOOKUP(tblOrders[[#This Row],[City]],lookups!A:C,3,0)</f>
        <v>Delhi</v>
      </c>
    </row>
    <row r="4672" spans="1:24" x14ac:dyDescent="0.25">
      <c r="A4672" t="s">
        <v>6862</v>
      </c>
      <c r="B4672" s="1">
        <v>45750</v>
      </c>
      <c r="C4672" t="s">
        <v>510</v>
      </c>
      <c r="D4672" t="s">
        <v>21</v>
      </c>
      <c r="E4672" t="s">
        <v>114</v>
      </c>
      <c r="F4672" t="s">
        <v>115</v>
      </c>
      <c r="G4672" t="s">
        <v>42</v>
      </c>
      <c r="H4672" t="s">
        <v>116</v>
      </c>
      <c r="I4672" t="s">
        <v>33</v>
      </c>
      <c r="J4672" t="s">
        <v>34</v>
      </c>
      <c r="K4672">
        <v>1</v>
      </c>
      <c r="L4672">
        <v>12</v>
      </c>
      <c r="M4672">
        <v>0</v>
      </c>
      <c r="N4672">
        <v>12</v>
      </c>
      <c r="O4672">
        <v>6</v>
      </c>
      <c r="P4672" t="s">
        <v>28</v>
      </c>
      <c r="Q4672" t="s">
        <v>29</v>
      </c>
      <c r="R4672" t="s">
        <v>36</v>
      </c>
      <c r="S4672">
        <v>4.4000000000000004</v>
      </c>
      <c r="T4672">
        <f>YEAR(tblOrders[[#This Row],[Order Date]])</f>
        <v>2025</v>
      </c>
      <c r="U4672" t="str">
        <f>TEXT(tblOrders[[#This Row],[Order Date]],"mmm-yyyy")</f>
        <v>Apr-2025</v>
      </c>
      <c r="V4672" s="4">
        <f>tblOrders[[#This Row],[Profit]]/tblOrders[[#This Row],[Sales Amount]]</f>
        <v>0.5</v>
      </c>
      <c r="W4672" t="str">
        <f>VLOOKUP(tblOrders[[#This Row],[City]],CityRegion,2,0)</f>
        <v>North</v>
      </c>
      <c r="X4672" t="str">
        <f>VLOOKUP(tblOrders[[#This Row],[City]],lookups!A:C,3,0)</f>
        <v>Delhi</v>
      </c>
    </row>
    <row r="4673" spans="1:24" x14ac:dyDescent="0.25">
      <c r="A4673" t="s">
        <v>6863</v>
      </c>
      <c r="B4673" s="1">
        <v>45669</v>
      </c>
      <c r="C4673" t="s">
        <v>3519</v>
      </c>
      <c r="D4673" t="s">
        <v>21</v>
      </c>
      <c r="E4673" t="s">
        <v>55</v>
      </c>
      <c r="F4673" t="s">
        <v>56</v>
      </c>
      <c r="G4673" t="s">
        <v>24</v>
      </c>
      <c r="H4673" t="s">
        <v>51</v>
      </c>
      <c r="I4673" t="s">
        <v>130</v>
      </c>
      <c r="J4673" t="s">
        <v>34</v>
      </c>
      <c r="K4673">
        <v>4</v>
      </c>
      <c r="L4673">
        <v>42</v>
      </c>
      <c r="M4673">
        <v>0.15</v>
      </c>
      <c r="N4673">
        <v>142.80000000000001</v>
      </c>
      <c r="O4673">
        <v>46.8</v>
      </c>
      <c r="P4673" t="s">
        <v>28</v>
      </c>
      <c r="Q4673" t="s">
        <v>46</v>
      </c>
      <c r="R4673" t="s">
        <v>36</v>
      </c>
      <c r="S4673">
        <v>4.0999999999999996</v>
      </c>
      <c r="T4673">
        <f>YEAR(tblOrders[[#This Row],[Order Date]])</f>
        <v>2025</v>
      </c>
      <c r="U4673" t="str">
        <f>TEXT(tblOrders[[#This Row],[Order Date]],"mmm-yyyy")</f>
        <v>Jan-2025</v>
      </c>
      <c r="V4673" s="4">
        <f>tblOrders[[#This Row],[Profit]]/tblOrders[[#This Row],[Sales Amount]]</f>
        <v>0.32773109243697474</v>
      </c>
      <c r="W4673" t="str">
        <f>VLOOKUP(tblOrders[[#This Row],[City]],CityRegion,2,0)</f>
        <v>West</v>
      </c>
      <c r="X4673" t="str">
        <f>VLOOKUP(tblOrders[[#This Row],[City]],lookups!A:C,3,0)</f>
        <v>Maharashtra</v>
      </c>
    </row>
    <row r="4674" spans="1:24" x14ac:dyDescent="0.25">
      <c r="A4674" t="s">
        <v>6864</v>
      </c>
      <c r="B4674" s="1">
        <v>45878</v>
      </c>
      <c r="C4674" t="s">
        <v>3811</v>
      </c>
      <c r="D4674" t="s">
        <v>21</v>
      </c>
      <c r="E4674" t="s">
        <v>60</v>
      </c>
      <c r="F4674" t="s">
        <v>61</v>
      </c>
      <c r="G4674" t="s">
        <v>62</v>
      </c>
      <c r="H4674" t="s">
        <v>63</v>
      </c>
      <c r="I4674" t="s">
        <v>44</v>
      </c>
      <c r="J4674" t="s">
        <v>45</v>
      </c>
      <c r="K4674">
        <v>2</v>
      </c>
      <c r="L4674">
        <v>45</v>
      </c>
      <c r="M4674">
        <v>0</v>
      </c>
      <c r="N4674">
        <v>90</v>
      </c>
      <c r="O4674">
        <v>38</v>
      </c>
      <c r="P4674" t="s">
        <v>28</v>
      </c>
      <c r="Q4674" t="s">
        <v>86</v>
      </c>
      <c r="R4674" t="s">
        <v>36</v>
      </c>
      <c r="S4674">
        <v>4.2</v>
      </c>
      <c r="T4674">
        <f>YEAR(tblOrders[[#This Row],[Order Date]])</f>
        <v>2025</v>
      </c>
      <c r="U4674" t="str">
        <f>TEXT(tblOrders[[#This Row],[Order Date]],"mmm-yyyy")</f>
        <v>Aug-2025</v>
      </c>
      <c r="V4674" s="4">
        <f>tblOrders[[#This Row],[Profit]]/tblOrders[[#This Row],[Sales Amount]]</f>
        <v>0.42222222222222222</v>
      </c>
      <c r="W4674" t="str">
        <f>VLOOKUP(tblOrders[[#This Row],[City]],CityRegion,2,0)</f>
        <v>South</v>
      </c>
      <c r="X4674" t="str">
        <f>VLOOKUP(tblOrders[[#This Row],[City]],lookups!A:C,3,0)</f>
        <v>Kerala</v>
      </c>
    </row>
    <row r="4675" spans="1:24" x14ac:dyDescent="0.25">
      <c r="A4675" t="s">
        <v>6865</v>
      </c>
      <c r="B4675" s="1">
        <v>45883</v>
      </c>
      <c r="C4675" t="s">
        <v>6353</v>
      </c>
      <c r="D4675" t="s">
        <v>39</v>
      </c>
      <c r="E4675" t="s">
        <v>49</v>
      </c>
      <c r="F4675" t="s">
        <v>50</v>
      </c>
      <c r="G4675" t="s">
        <v>24</v>
      </c>
      <c r="H4675" t="s">
        <v>51</v>
      </c>
      <c r="I4675" t="s">
        <v>52</v>
      </c>
      <c r="J4675" t="s">
        <v>34</v>
      </c>
      <c r="K4675">
        <v>4</v>
      </c>
      <c r="L4675">
        <v>85</v>
      </c>
      <c r="M4675">
        <v>0</v>
      </c>
      <c r="N4675">
        <v>340</v>
      </c>
      <c r="O4675">
        <v>132</v>
      </c>
      <c r="P4675" t="s">
        <v>28</v>
      </c>
      <c r="Q4675" t="s">
        <v>46</v>
      </c>
      <c r="R4675" t="s">
        <v>36</v>
      </c>
      <c r="S4675">
        <v>3.4</v>
      </c>
      <c r="T4675">
        <f>YEAR(tblOrders[[#This Row],[Order Date]])</f>
        <v>2025</v>
      </c>
      <c r="U4675" t="str">
        <f>TEXT(tblOrders[[#This Row],[Order Date]],"mmm-yyyy")</f>
        <v>Aug-2025</v>
      </c>
      <c r="V4675" s="4">
        <f>tblOrders[[#This Row],[Profit]]/tblOrders[[#This Row],[Sales Amount]]</f>
        <v>0.38823529411764707</v>
      </c>
      <c r="W4675" t="str">
        <f>VLOOKUP(tblOrders[[#This Row],[City]],CityRegion,2,0)</f>
        <v>South</v>
      </c>
      <c r="X4675" t="str">
        <f>VLOOKUP(tblOrders[[#This Row],[City]],lookups!A:C,3,0)</f>
        <v>Kerala</v>
      </c>
    </row>
    <row r="4676" spans="1:24" x14ac:dyDescent="0.25">
      <c r="A4676" t="s">
        <v>6866</v>
      </c>
      <c r="B4676" s="1">
        <v>45836</v>
      </c>
      <c r="C4676" t="s">
        <v>4152</v>
      </c>
      <c r="D4676" t="s">
        <v>39</v>
      </c>
      <c r="E4676" t="s">
        <v>101</v>
      </c>
      <c r="F4676" t="s">
        <v>102</v>
      </c>
      <c r="G4676" t="s">
        <v>24</v>
      </c>
      <c r="H4676" t="s">
        <v>103</v>
      </c>
      <c r="I4676" t="s">
        <v>84</v>
      </c>
      <c r="J4676" t="s">
        <v>34</v>
      </c>
      <c r="K4676">
        <v>2</v>
      </c>
      <c r="L4676">
        <v>120</v>
      </c>
      <c r="M4676">
        <v>0.1</v>
      </c>
      <c r="N4676">
        <v>216</v>
      </c>
      <c r="O4676">
        <v>60</v>
      </c>
      <c r="P4676" t="s">
        <v>111</v>
      </c>
      <c r="Q4676" t="s">
        <v>46</v>
      </c>
      <c r="R4676" t="s">
        <v>36</v>
      </c>
      <c r="S4676">
        <v>3.1</v>
      </c>
      <c r="T4676">
        <f>YEAR(tblOrders[[#This Row],[Order Date]])</f>
        <v>2025</v>
      </c>
      <c r="U4676" t="str">
        <f>TEXT(tblOrders[[#This Row],[Order Date]],"mmm-yyyy")</f>
        <v>Jun-2025</v>
      </c>
      <c r="V4676" s="4">
        <f>tblOrders[[#This Row],[Profit]]/tblOrders[[#This Row],[Sales Amount]]</f>
        <v>0.27777777777777779</v>
      </c>
      <c r="W4676" t="str">
        <f>VLOOKUP(tblOrders[[#This Row],[City]],CityRegion,2,0)</f>
        <v>West</v>
      </c>
      <c r="X4676" t="str">
        <f>VLOOKUP(tblOrders[[#This Row],[City]],lookups!A:C,3,0)</f>
        <v>Maharashtra</v>
      </c>
    </row>
    <row r="4677" spans="1:24" x14ac:dyDescent="0.25">
      <c r="A4677" t="s">
        <v>6867</v>
      </c>
      <c r="B4677" s="1">
        <v>45897</v>
      </c>
      <c r="C4677" t="s">
        <v>3147</v>
      </c>
      <c r="D4677" t="s">
        <v>39</v>
      </c>
      <c r="E4677" t="s">
        <v>108</v>
      </c>
      <c r="F4677" t="s">
        <v>109</v>
      </c>
      <c r="G4677" t="s">
        <v>62</v>
      </c>
      <c r="H4677" t="s">
        <v>110</v>
      </c>
      <c r="I4677" t="s">
        <v>139</v>
      </c>
      <c r="J4677" t="s">
        <v>27</v>
      </c>
      <c r="K4677">
        <v>5</v>
      </c>
      <c r="L4677">
        <v>110</v>
      </c>
      <c r="M4677">
        <v>0.15</v>
      </c>
      <c r="N4677">
        <v>467.5</v>
      </c>
      <c r="O4677">
        <v>127.5</v>
      </c>
      <c r="P4677" t="s">
        <v>28</v>
      </c>
      <c r="Q4677" t="s">
        <v>91</v>
      </c>
      <c r="R4677" t="s">
        <v>36</v>
      </c>
      <c r="S4677">
        <v>3.8</v>
      </c>
      <c r="T4677">
        <f>YEAR(tblOrders[[#This Row],[Order Date]])</f>
        <v>2025</v>
      </c>
      <c r="U4677" t="str">
        <f>TEXT(tblOrders[[#This Row],[Order Date]],"mmm-yyyy")</f>
        <v>Aug-2025</v>
      </c>
      <c r="V4677" s="4">
        <f>tblOrders[[#This Row],[Profit]]/tblOrders[[#This Row],[Sales Amount]]</f>
        <v>0.27272727272727271</v>
      </c>
      <c r="W4677" t="str">
        <f>VLOOKUP(tblOrders[[#This Row],[City]],CityRegion,2,0)</f>
        <v>South</v>
      </c>
      <c r="X4677" t="str">
        <f>VLOOKUP(tblOrders[[#This Row],[City]],lookups!A:C,3,0)</f>
        <v>Tamil Nadu</v>
      </c>
    </row>
    <row r="4678" spans="1:24" x14ac:dyDescent="0.25">
      <c r="A4678" t="s">
        <v>6868</v>
      </c>
      <c r="B4678" s="1">
        <v>45892</v>
      </c>
      <c r="C4678" t="s">
        <v>6869</v>
      </c>
      <c r="D4678" t="s">
        <v>21</v>
      </c>
      <c r="E4678" t="s">
        <v>22</v>
      </c>
      <c r="F4678" t="s">
        <v>23</v>
      </c>
      <c r="G4678" t="s">
        <v>24</v>
      </c>
      <c r="H4678" t="s">
        <v>25</v>
      </c>
      <c r="I4678" t="s">
        <v>84</v>
      </c>
      <c r="J4678" t="s">
        <v>34</v>
      </c>
      <c r="K4678">
        <v>4</v>
      </c>
      <c r="L4678">
        <v>190</v>
      </c>
      <c r="M4678">
        <v>0.1</v>
      </c>
      <c r="N4678">
        <v>684</v>
      </c>
      <c r="O4678">
        <v>184</v>
      </c>
      <c r="P4678" t="s">
        <v>28</v>
      </c>
      <c r="Q4678" t="s">
        <v>86</v>
      </c>
      <c r="R4678" t="s">
        <v>30</v>
      </c>
      <c r="S4678">
        <v>4.4000000000000004</v>
      </c>
      <c r="T4678">
        <f>YEAR(tblOrders[[#This Row],[Order Date]])</f>
        <v>2025</v>
      </c>
      <c r="U4678" t="str">
        <f>TEXT(tblOrders[[#This Row],[Order Date]],"mmm-yyyy")</f>
        <v>Aug-2025</v>
      </c>
      <c r="V4678" s="4">
        <f>tblOrders[[#This Row],[Profit]]/tblOrders[[#This Row],[Sales Amount]]</f>
        <v>0.26900584795321636</v>
      </c>
      <c r="W4678" t="str">
        <f>VLOOKUP(tblOrders[[#This Row],[City]],CityRegion,2,0)</f>
        <v>West</v>
      </c>
      <c r="X4678" t="str">
        <f>VLOOKUP(tblOrders[[#This Row],[City]],lookups!A:C,3,0)</f>
        <v>Maharashtra</v>
      </c>
    </row>
    <row r="4679" spans="1:24" x14ac:dyDescent="0.25">
      <c r="A4679" t="s">
        <v>6870</v>
      </c>
      <c r="B4679" s="1">
        <v>45736</v>
      </c>
      <c r="C4679" t="s">
        <v>1388</v>
      </c>
      <c r="D4679" t="s">
        <v>39</v>
      </c>
      <c r="E4679" t="s">
        <v>22</v>
      </c>
      <c r="F4679" t="s">
        <v>23</v>
      </c>
      <c r="G4679" t="s">
        <v>24</v>
      </c>
      <c r="H4679" t="s">
        <v>25</v>
      </c>
      <c r="I4679" t="s">
        <v>70</v>
      </c>
      <c r="J4679" t="s">
        <v>27</v>
      </c>
      <c r="K4679">
        <v>5</v>
      </c>
      <c r="L4679">
        <v>190</v>
      </c>
      <c r="M4679">
        <v>0</v>
      </c>
      <c r="N4679">
        <v>950</v>
      </c>
      <c r="O4679">
        <v>325</v>
      </c>
      <c r="P4679" t="s">
        <v>28</v>
      </c>
      <c r="Q4679" t="s">
        <v>35</v>
      </c>
      <c r="R4679" t="s">
        <v>30</v>
      </c>
      <c r="S4679">
        <v>3.6</v>
      </c>
      <c r="T4679">
        <f>YEAR(tblOrders[[#This Row],[Order Date]])</f>
        <v>2025</v>
      </c>
      <c r="U4679" t="str">
        <f>TEXT(tblOrders[[#This Row],[Order Date]],"mmm-yyyy")</f>
        <v>Mar-2025</v>
      </c>
      <c r="V4679" s="4">
        <f>tblOrders[[#This Row],[Profit]]/tblOrders[[#This Row],[Sales Amount]]</f>
        <v>0.34210526315789475</v>
      </c>
      <c r="W4679" t="str">
        <f>VLOOKUP(tblOrders[[#This Row],[City]],CityRegion,2,0)</f>
        <v>South</v>
      </c>
      <c r="X4679" t="str">
        <f>VLOOKUP(tblOrders[[#This Row],[City]],lookups!A:C,3,0)</f>
        <v>Telengana</v>
      </c>
    </row>
    <row r="4680" spans="1:24" x14ac:dyDescent="0.25">
      <c r="A4680" t="s">
        <v>6871</v>
      </c>
      <c r="B4680" s="1">
        <v>45972</v>
      </c>
      <c r="C4680" t="s">
        <v>6872</v>
      </c>
      <c r="D4680" t="s">
        <v>21</v>
      </c>
      <c r="E4680" t="s">
        <v>60</v>
      </c>
      <c r="F4680" t="s">
        <v>61</v>
      </c>
      <c r="G4680" t="s">
        <v>62</v>
      </c>
      <c r="H4680" t="s">
        <v>63</v>
      </c>
      <c r="I4680" t="s">
        <v>130</v>
      </c>
      <c r="J4680" t="s">
        <v>45</v>
      </c>
      <c r="K4680">
        <v>3</v>
      </c>
      <c r="L4680">
        <v>45</v>
      </c>
      <c r="M4680">
        <v>0.15</v>
      </c>
      <c r="N4680">
        <v>114.75</v>
      </c>
      <c r="O4680">
        <v>36.75</v>
      </c>
      <c r="P4680" t="s">
        <v>85</v>
      </c>
      <c r="Q4680" t="s">
        <v>29</v>
      </c>
      <c r="R4680" t="s">
        <v>36</v>
      </c>
      <c r="S4680">
        <v>4</v>
      </c>
      <c r="T4680">
        <f>YEAR(tblOrders[[#This Row],[Order Date]])</f>
        <v>2025</v>
      </c>
      <c r="U4680" t="str">
        <f>TEXT(tblOrders[[#This Row],[Order Date]],"mmm-yyyy")</f>
        <v>Nov-2025</v>
      </c>
      <c r="V4680" s="4">
        <f>tblOrders[[#This Row],[Profit]]/tblOrders[[#This Row],[Sales Amount]]</f>
        <v>0.3202614379084967</v>
      </c>
      <c r="W4680" t="str">
        <f>VLOOKUP(tblOrders[[#This Row],[City]],CityRegion,2,0)</f>
        <v>West</v>
      </c>
      <c r="X4680" t="str">
        <f>VLOOKUP(tblOrders[[#This Row],[City]],lookups!A:C,3,0)</f>
        <v>Maharashtra</v>
      </c>
    </row>
    <row r="4681" spans="1:24" x14ac:dyDescent="0.25">
      <c r="A4681" t="s">
        <v>6873</v>
      </c>
      <c r="B4681" s="1">
        <v>46020</v>
      </c>
      <c r="C4681" t="s">
        <v>1301</v>
      </c>
      <c r="D4681" t="s">
        <v>39</v>
      </c>
      <c r="E4681" t="s">
        <v>55</v>
      </c>
      <c r="F4681" t="s">
        <v>56</v>
      </c>
      <c r="G4681" t="s">
        <v>24</v>
      </c>
      <c r="H4681" t="s">
        <v>51</v>
      </c>
      <c r="I4681" t="s">
        <v>44</v>
      </c>
      <c r="J4681" t="s">
        <v>45</v>
      </c>
      <c r="K4681">
        <v>2</v>
      </c>
      <c r="L4681">
        <v>42</v>
      </c>
      <c r="M4681">
        <v>0.15</v>
      </c>
      <c r="N4681">
        <v>71.400000000000006</v>
      </c>
      <c r="O4681">
        <v>23.4</v>
      </c>
      <c r="P4681" t="s">
        <v>28</v>
      </c>
      <c r="Q4681" t="s">
        <v>86</v>
      </c>
      <c r="R4681" t="s">
        <v>30</v>
      </c>
      <c r="S4681">
        <v>3</v>
      </c>
      <c r="T4681">
        <f>YEAR(tblOrders[[#This Row],[Order Date]])</f>
        <v>2025</v>
      </c>
      <c r="U4681" t="str">
        <f>TEXT(tblOrders[[#This Row],[Order Date]],"mmm-yyyy")</f>
        <v>Dec-2025</v>
      </c>
      <c r="V4681" s="4">
        <f>tblOrders[[#This Row],[Profit]]/tblOrders[[#This Row],[Sales Amount]]</f>
        <v>0.32773109243697474</v>
      </c>
      <c r="W4681" t="str">
        <f>VLOOKUP(tblOrders[[#This Row],[City]],CityRegion,2,0)</f>
        <v>South</v>
      </c>
      <c r="X4681" t="str">
        <f>VLOOKUP(tblOrders[[#This Row],[City]],lookups!A:C,3,0)</f>
        <v>Kerala</v>
      </c>
    </row>
    <row r="4682" spans="1:24" x14ac:dyDescent="0.25">
      <c r="A4682" t="s">
        <v>6874</v>
      </c>
      <c r="B4682" s="1">
        <v>45905</v>
      </c>
      <c r="C4682" t="s">
        <v>6875</v>
      </c>
      <c r="D4682" t="s">
        <v>21</v>
      </c>
      <c r="E4682" t="s">
        <v>55</v>
      </c>
      <c r="F4682" t="s">
        <v>56</v>
      </c>
      <c r="G4682" t="s">
        <v>24</v>
      </c>
      <c r="H4682" t="s">
        <v>51</v>
      </c>
      <c r="I4682" t="s">
        <v>70</v>
      </c>
      <c r="J4682" t="s">
        <v>27</v>
      </c>
      <c r="K4682">
        <v>5</v>
      </c>
      <c r="L4682">
        <v>42</v>
      </c>
      <c r="M4682">
        <v>0.2</v>
      </c>
      <c r="N4682">
        <v>168</v>
      </c>
      <c r="O4682">
        <v>48</v>
      </c>
      <c r="P4682" t="s">
        <v>111</v>
      </c>
      <c r="Q4682" t="s">
        <v>35</v>
      </c>
      <c r="R4682" t="s">
        <v>36</v>
      </c>
      <c r="S4682">
        <v>3.8</v>
      </c>
      <c r="T4682">
        <f>YEAR(tblOrders[[#This Row],[Order Date]])</f>
        <v>2025</v>
      </c>
      <c r="U4682" t="str">
        <f>TEXT(tblOrders[[#This Row],[Order Date]],"mmm-yyyy")</f>
        <v>Sep-2025</v>
      </c>
      <c r="V4682" s="4">
        <f>tblOrders[[#This Row],[Profit]]/tblOrders[[#This Row],[Sales Amount]]</f>
        <v>0.2857142857142857</v>
      </c>
      <c r="W4682" t="str">
        <f>VLOOKUP(tblOrders[[#This Row],[City]],CityRegion,2,0)</f>
        <v>South</v>
      </c>
      <c r="X4682" t="str">
        <f>VLOOKUP(tblOrders[[#This Row],[City]],lookups!A:C,3,0)</f>
        <v>Telengana</v>
      </c>
    </row>
    <row r="4683" spans="1:24" x14ac:dyDescent="0.25">
      <c r="A4683" t="s">
        <v>6876</v>
      </c>
      <c r="B4683" s="1">
        <v>45721</v>
      </c>
      <c r="C4683" t="s">
        <v>5837</v>
      </c>
      <c r="D4683" t="s">
        <v>39</v>
      </c>
      <c r="E4683" t="s">
        <v>40</v>
      </c>
      <c r="F4683" t="s">
        <v>41</v>
      </c>
      <c r="G4683" t="s">
        <v>42</v>
      </c>
      <c r="H4683" t="s">
        <v>43</v>
      </c>
      <c r="I4683" t="s">
        <v>26</v>
      </c>
      <c r="J4683" t="s">
        <v>45</v>
      </c>
      <c r="K4683">
        <v>4</v>
      </c>
      <c r="L4683">
        <v>18</v>
      </c>
      <c r="M4683">
        <v>0.15</v>
      </c>
      <c r="N4683">
        <v>61.2</v>
      </c>
      <c r="O4683">
        <v>25.2</v>
      </c>
      <c r="P4683" t="s">
        <v>28</v>
      </c>
      <c r="Q4683" t="s">
        <v>91</v>
      </c>
      <c r="R4683" t="s">
        <v>36</v>
      </c>
      <c r="S4683">
        <v>3.1</v>
      </c>
      <c r="T4683">
        <f>YEAR(tblOrders[[#This Row],[Order Date]])</f>
        <v>2025</v>
      </c>
      <c r="U4683" t="str">
        <f>TEXT(tblOrders[[#This Row],[Order Date]],"mmm-yyyy")</f>
        <v>Mar-2025</v>
      </c>
      <c r="V4683" s="4">
        <f>tblOrders[[#This Row],[Profit]]/tblOrders[[#This Row],[Sales Amount]]</f>
        <v>0.41176470588235292</v>
      </c>
      <c r="W4683" t="str">
        <f>VLOOKUP(tblOrders[[#This Row],[City]],CityRegion,2,0)</f>
        <v>South</v>
      </c>
      <c r="X4683" t="str">
        <f>VLOOKUP(tblOrders[[#This Row],[City]],lookups!A:C,3,0)</f>
        <v>Karnataka</v>
      </c>
    </row>
    <row r="4684" spans="1:24" x14ac:dyDescent="0.25">
      <c r="A4684" t="s">
        <v>6877</v>
      </c>
      <c r="B4684" s="1">
        <v>45669</v>
      </c>
      <c r="C4684" t="s">
        <v>6878</v>
      </c>
      <c r="D4684" t="s">
        <v>39</v>
      </c>
      <c r="E4684" t="s">
        <v>101</v>
      </c>
      <c r="F4684" t="s">
        <v>102</v>
      </c>
      <c r="G4684" t="s">
        <v>24</v>
      </c>
      <c r="H4684" t="s">
        <v>103</v>
      </c>
      <c r="I4684" t="s">
        <v>52</v>
      </c>
      <c r="J4684" t="s">
        <v>27</v>
      </c>
      <c r="K4684">
        <v>1</v>
      </c>
      <c r="L4684">
        <v>120</v>
      </c>
      <c r="M4684">
        <v>0</v>
      </c>
      <c r="N4684">
        <v>120</v>
      </c>
      <c r="O4684">
        <v>42</v>
      </c>
      <c r="P4684" t="s">
        <v>28</v>
      </c>
      <c r="Q4684" t="s">
        <v>46</v>
      </c>
      <c r="R4684" t="s">
        <v>36</v>
      </c>
      <c r="S4684">
        <v>3.3</v>
      </c>
      <c r="T4684">
        <f>YEAR(tblOrders[[#This Row],[Order Date]])</f>
        <v>2025</v>
      </c>
      <c r="U4684" t="str">
        <f>TEXT(tblOrders[[#This Row],[Order Date]],"mmm-yyyy")</f>
        <v>Jan-2025</v>
      </c>
      <c r="V4684" s="4">
        <f>tblOrders[[#This Row],[Profit]]/tblOrders[[#This Row],[Sales Amount]]</f>
        <v>0.35</v>
      </c>
      <c r="W4684" t="str">
        <f>VLOOKUP(tblOrders[[#This Row],[City]],CityRegion,2,0)</f>
        <v>South</v>
      </c>
      <c r="X4684" t="str">
        <f>VLOOKUP(tblOrders[[#This Row],[City]],lookups!A:C,3,0)</f>
        <v>Kerala</v>
      </c>
    </row>
    <row r="4685" spans="1:24" x14ac:dyDescent="0.25">
      <c r="A4685" t="s">
        <v>6879</v>
      </c>
      <c r="B4685" s="1">
        <v>45915</v>
      </c>
      <c r="C4685" t="s">
        <v>1465</v>
      </c>
      <c r="D4685" t="s">
        <v>21</v>
      </c>
      <c r="E4685" t="s">
        <v>114</v>
      </c>
      <c r="F4685" t="s">
        <v>115</v>
      </c>
      <c r="G4685" t="s">
        <v>42</v>
      </c>
      <c r="H4685" t="s">
        <v>116</v>
      </c>
      <c r="I4685" t="s">
        <v>44</v>
      </c>
      <c r="J4685" t="s">
        <v>45</v>
      </c>
      <c r="K4685">
        <v>4</v>
      </c>
      <c r="L4685">
        <v>12</v>
      </c>
      <c r="M4685">
        <v>0.05</v>
      </c>
      <c r="N4685">
        <v>45.6</v>
      </c>
      <c r="O4685">
        <v>21.6</v>
      </c>
      <c r="P4685" t="s">
        <v>28</v>
      </c>
      <c r="Q4685" t="s">
        <v>86</v>
      </c>
      <c r="R4685" t="s">
        <v>36</v>
      </c>
      <c r="S4685">
        <v>4.7</v>
      </c>
      <c r="T4685">
        <f>YEAR(tblOrders[[#This Row],[Order Date]])</f>
        <v>2025</v>
      </c>
      <c r="U4685" t="str">
        <f>TEXT(tblOrders[[#This Row],[Order Date]],"mmm-yyyy")</f>
        <v>Sep-2025</v>
      </c>
      <c r="V4685" s="4">
        <f>tblOrders[[#This Row],[Profit]]/tblOrders[[#This Row],[Sales Amount]]</f>
        <v>0.47368421052631582</v>
      </c>
      <c r="W4685" t="str">
        <f>VLOOKUP(tblOrders[[#This Row],[City]],CityRegion,2,0)</f>
        <v>South</v>
      </c>
      <c r="X4685" t="str">
        <f>VLOOKUP(tblOrders[[#This Row],[City]],lookups!A:C,3,0)</f>
        <v>Kerala</v>
      </c>
    </row>
    <row r="4686" spans="1:24" x14ac:dyDescent="0.25">
      <c r="A4686" t="s">
        <v>6880</v>
      </c>
      <c r="B4686" s="1">
        <v>45938</v>
      </c>
      <c r="C4686" t="s">
        <v>860</v>
      </c>
      <c r="D4686" t="s">
        <v>21</v>
      </c>
      <c r="E4686" t="s">
        <v>73</v>
      </c>
      <c r="F4686" t="s">
        <v>74</v>
      </c>
      <c r="G4686" t="s">
        <v>68</v>
      </c>
      <c r="H4686" t="s">
        <v>75</v>
      </c>
      <c r="I4686" t="s">
        <v>130</v>
      </c>
      <c r="J4686" t="s">
        <v>27</v>
      </c>
      <c r="K4686">
        <v>5</v>
      </c>
      <c r="L4686">
        <v>65</v>
      </c>
      <c r="M4686">
        <v>0.15</v>
      </c>
      <c r="N4686">
        <v>276.25</v>
      </c>
      <c r="O4686">
        <v>86.25</v>
      </c>
      <c r="P4686" t="s">
        <v>28</v>
      </c>
      <c r="Q4686" t="s">
        <v>46</v>
      </c>
      <c r="R4686" t="s">
        <v>36</v>
      </c>
      <c r="S4686">
        <v>4.4000000000000004</v>
      </c>
      <c r="T4686">
        <f>YEAR(tblOrders[[#This Row],[Order Date]])</f>
        <v>2025</v>
      </c>
      <c r="U4686" t="str">
        <f>TEXT(tblOrders[[#This Row],[Order Date]],"mmm-yyyy")</f>
        <v>Oct-2025</v>
      </c>
      <c r="V4686" s="4">
        <f>tblOrders[[#This Row],[Profit]]/tblOrders[[#This Row],[Sales Amount]]</f>
        <v>0.31221719457013575</v>
      </c>
      <c r="W4686" t="str">
        <f>VLOOKUP(tblOrders[[#This Row],[City]],CityRegion,2,0)</f>
        <v>West</v>
      </c>
      <c r="X4686" t="str">
        <f>VLOOKUP(tblOrders[[#This Row],[City]],lookups!A:C,3,0)</f>
        <v>Maharashtra</v>
      </c>
    </row>
    <row r="4687" spans="1:24" x14ac:dyDescent="0.25">
      <c r="A4687" t="s">
        <v>6881</v>
      </c>
      <c r="B4687" s="1">
        <v>45810</v>
      </c>
      <c r="C4687" t="s">
        <v>3746</v>
      </c>
      <c r="D4687" t="s">
        <v>21</v>
      </c>
      <c r="E4687" t="s">
        <v>94</v>
      </c>
      <c r="F4687" t="s">
        <v>95</v>
      </c>
      <c r="G4687" t="s">
        <v>68</v>
      </c>
      <c r="H4687" t="s">
        <v>96</v>
      </c>
      <c r="I4687" t="s">
        <v>84</v>
      </c>
      <c r="J4687" t="s">
        <v>45</v>
      </c>
      <c r="K4687">
        <v>4</v>
      </c>
      <c r="L4687">
        <v>89</v>
      </c>
      <c r="M4687">
        <v>0</v>
      </c>
      <c r="N4687">
        <v>356</v>
      </c>
      <c r="O4687">
        <v>136</v>
      </c>
      <c r="P4687" t="s">
        <v>28</v>
      </c>
      <c r="Q4687" t="s">
        <v>91</v>
      </c>
      <c r="R4687" t="s">
        <v>36</v>
      </c>
      <c r="S4687">
        <v>3.5</v>
      </c>
      <c r="T4687">
        <f>YEAR(tblOrders[[#This Row],[Order Date]])</f>
        <v>2025</v>
      </c>
      <c r="U4687" t="str">
        <f>TEXT(tblOrders[[#This Row],[Order Date]],"mmm-yyyy")</f>
        <v>Jun-2025</v>
      </c>
      <c r="V4687" s="4">
        <f>tblOrders[[#This Row],[Profit]]/tblOrders[[#This Row],[Sales Amount]]</f>
        <v>0.38202247191011235</v>
      </c>
      <c r="W4687" t="str">
        <f>VLOOKUP(tblOrders[[#This Row],[City]],CityRegion,2,0)</f>
        <v>West</v>
      </c>
      <c r="X4687" t="str">
        <f>VLOOKUP(tblOrders[[#This Row],[City]],lookups!A:C,3,0)</f>
        <v>Maharashtra</v>
      </c>
    </row>
    <row r="4688" spans="1:24" x14ac:dyDescent="0.25">
      <c r="A4688" t="s">
        <v>6882</v>
      </c>
      <c r="B4688" s="1">
        <v>45691</v>
      </c>
      <c r="C4688" t="s">
        <v>2208</v>
      </c>
      <c r="D4688" t="s">
        <v>21</v>
      </c>
      <c r="E4688" t="s">
        <v>114</v>
      </c>
      <c r="F4688" t="s">
        <v>115</v>
      </c>
      <c r="G4688" t="s">
        <v>42</v>
      </c>
      <c r="H4688" t="s">
        <v>116</v>
      </c>
      <c r="I4688" t="s">
        <v>84</v>
      </c>
      <c r="J4688" t="s">
        <v>34</v>
      </c>
      <c r="K4688">
        <v>1</v>
      </c>
      <c r="L4688">
        <v>12</v>
      </c>
      <c r="M4688">
        <v>0.15</v>
      </c>
      <c r="N4688">
        <v>10.199999999999999</v>
      </c>
      <c r="O4688">
        <v>4.2</v>
      </c>
      <c r="P4688" t="s">
        <v>28</v>
      </c>
      <c r="Q4688" t="s">
        <v>86</v>
      </c>
      <c r="R4688" t="s">
        <v>30</v>
      </c>
      <c r="S4688">
        <v>5</v>
      </c>
      <c r="T4688">
        <f>YEAR(tblOrders[[#This Row],[Order Date]])</f>
        <v>2025</v>
      </c>
      <c r="U4688" t="str">
        <f>TEXT(tblOrders[[#This Row],[Order Date]],"mmm-yyyy")</f>
        <v>Feb-2025</v>
      </c>
      <c r="V4688" s="4">
        <f>tblOrders[[#This Row],[Profit]]/tblOrders[[#This Row],[Sales Amount]]</f>
        <v>0.41176470588235298</v>
      </c>
      <c r="W4688" t="str">
        <f>VLOOKUP(tblOrders[[#This Row],[City]],CityRegion,2,0)</f>
        <v>West</v>
      </c>
      <c r="X4688" t="str">
        <f>VLOOKUP(tblOrders[[#This Row],[City]],lookups!A:C,3,0)</f>
        <v>Maharashtra</v>
      </c>
    </row>
    <row r="4689" spans="1:24" x14ac:dyDescent="0.25">
      <c r="A4689" t="s">
        <v>6883</v>
      </c>
      <c r="B4689" s="1">
        <v>45800</v>
      </c>
      <c r="C4689" t="s">
        <v>1254</v>
      </c>
      <c r="D4689" t="s">
        <v>39</v>
      </c>
      <c r="E4689" t="s">
        <v>94</v>
      </c>
      <c r="F4689" t="s">
        <v>95</v>
      </c>
      <c r="G4689" t="s">
        <v>68</v>
      </c>
      <c r="H4689" t="s">
        <v>96</v>
      </c>
      <c r="I4689" t="s">
        <v>130</v>
      </c>
      <c r="J4689" t="s">
        <v>27</v>
      </c>
      <c r="K4689">
        <v>3</v>
      </c>
      <c r="L4689">
        <v>89</v>
      </c>
      <c r="M4689">
        <v>0.05</v>
      </c>
      <c r="N4689">
        <v>253.65</v>
      </c>
      <c r="O4689">
        <v>88.65</v>
      </c>
      <c r="P4689" t="s">
        <v>85</v>
      </c>
      <c r="Q4689" t="s">
        <v>91</v>
      </c>
      <c r="R4689" t="s">
        <v>30</v>
      </c>
      <c r="S4689">
        <v>4.5</v>
      </c>
      <c r="T4689">
        <f>YEAR(tblOrders[[#This Row],[Order Date]])</f>
        <v>2025</v>
      </c>
      <c r="U4689" t="str">
        <f>TEXT(tblOrders[[#This Row],[Order Date]],"mmm-yyyy")</f>
        <v>May-2025</v>
      </c>
      <c r="V4689" s="4">
        <f>tblOrders[[#This Row],[Profit]]/tblOrders[[#This Row],[Sales Amount]]</f>
        <v>0.34949733885274986</v>
      </c>
      <c r="W4689" t="str">
        <f>VLOOKUP(tblOrders[[#This Row],[City]],CityRegion,2,0)</f>
        <v>West</v>
      </c>
      <c r="X4689" t="str">
        <f>VLOOKUP(tblOrders[[#This Row],[City]],lookups!A:C,3,0)</f>
        <v>Maharashtra</v>
      </c>
    </row>
    <row r="4690" spans="1:24" x14ac:dyDescent="0.25">
      <c r="A4690" t="s">
        <v>6884</v>
      </c>
      <c r="B4690" s="1">
        <v>45862</v>
      </c>
      <c r="C4690" t="s">
        <v>1607</v>
      </c>
      <c r="D4690" t="s">
        <v>21</v>
      </c>
      <c r="E4690" t="s">
        <v>94</v>
      </c>
      <c r="F4690" t="s">
        <v>95</v>
      </c>
      <c r="G4690" t="s">
        <v>68</v>
      </c>
      <c r="H4690" t="s">
        <v>96</v>
      </c>
      <c r="I4690" t="s">
        <v>33</v>
      </c>
      <c r="J4690" t="s">
        <v>45</v>
      </c>
      <c r="K4690">
        <v>3</v>
      </c>
      <c r="L4690">
        <v>89</v>
      </c>
      <c r="M4690">
        <v>0.05</v>
      </c>
      <c r="N4690">
        <v>253.65</v>
      </c>
      <c r="O4690">
        <v>88.65</v>
      </c>
      <c r="P4690" t="s">
        <v>28</v>
      </c>
      <c r="Q4690" t="s">
        <v>29</v>
      </c>
      <c r="R4690" t="s">
        <v>36</v>
      </c>
      <c r="S4690">
        <v>2.6</v>
      </c>
      <c r="T4690">
        <f>YEAR(tblOrders[[#This Row],[Order Date]])</f>
        <v>2025</v>
      </c>
      <c r="U4690" t="str">
        <f>TEXT(tblOrders[[#This Row],[Order Date]],"mmm-yyyy")</f>
        <v>Jul-2025</v>
      </c>
      <c r="V4690" s="4">
        <f>tblOrders[[#This Row],[Profit]]/tblOrders[[#This Row],[Sales Amount]]</f>
        <v>0.34949733885274986</v>
      </c>
      <c r="W4690" t="str">
        <f>VLOOKUP(tblOrders[[#This Row],[City]],CityRegion,2,0)</f>
        <v>North</v>
      </c>
      <c r="X4690" t="str">
        <f>VLOOKUP(tblOrders[[#This Row],[City]],lookups!A:C,3,0)</f>
        <v>Delhi</v>
      </c>
    </row>
    <row r="4691" spans="1:24" x14ac:dyDescent="0.25">
      <c r="A4691" t="s">
        <v>6885</v>
      </c>
      <c r="B4691" s="1">
        <v>45681</v>
      </c>
      <c r="C4691" t="s">
        <v>909</v>
      </c>
      <c r="D4691" t="s">
        <v>21</v>
      </c>
      <c r="E4691" t="s">
        <v>60</v>
      </c>
      <c r="F4691" t="s">
        <v>61</v>
      </c>
      <c r="G4691" t="s">
        <v>62</v>
      </c>
      <c r="H4691" t="s">
        <v>63</v>
      </c>
      <c r="I4691" t="s">
        <v>76</v>
      </c>
      <c r="J4691" t="s">
        <v>27</v>
      </c>
      <c r="K4691">
        <v>5</v>
      </c>
      <c r="L4691">
        <v>45</v>
      </c>
      <c r="M4691">
        <v>0.1</v>
      </c>
      <c r="N4691">
        <v>202.5</v>
      </c>
      <c r="O4691">
        <v>72.5</v>
      </c>
      <c r="P4691" t="s">
        <v>28</v>
      </c>
      <c r="Q4691" t="s">
        <v>46</v>
      </c>
      <c r="R4691" t="s">
        <v>30</v>
      </c>
      <c r="S4691">
        <v>4.8</v>
      </c>
      <c r="T4691">
        <f>YEAR(tblOrders[[#This Row],[Order Date]])</f>
        <v>2025</v>
      </c>
      <c r="U4691" t="str">
        <f>TEXT(tblOrders[[#This Row],[Order Date]],"mmm-yyyy")</f>
        <v>Jan-2025</v>
      </c>
      <c r="V4691" s="4">
        <f>tblOrders[[#This Row],[Profit]]/tblOrders[[#This Row],[Sales Amount]]</f>
        <v>0.35802469135802467</v>
      </c>
      <c r="W4691" t="str">
        <f>VLOOKUP(tblOrders[[#This Row],[City]],CityRegion,2,0)</f>
        <v>South</v>
      </c>
      <c r="X4691" t="str">
        <f>VLOOKUP(tblOrders[[#This Row],[City]],lookups!A:C,3,0)</f>
        <v>Kerala</v>
      </c>
    </row>
    <row r="4692" spans="1:24" x14ac:dyDescent="0.25">
      <c r="A4692" t="s">
        <v>6886</v>
      </c>
      <c r="B4692" s="1">
        <v>45822</v>
      </c>
      <c r="C4692" t="s">
        <v>2729</v>
      </c>
      <c r="D4692" t="s">
        <v>21</v>
      </c>
      <c r="E4692" t="s">
        <v>49</v>
      </c>
      <c r="F4692" t="s">
        <v>50</v>
      </c>
      <c r="G4692" t="s">
        <v>24</v>
      </c>
      <c r="H4692" t="s">
        <v>51</v>
      </c>
      <c r="I4692" t="s">
        <v>33</v>
      </c>
      <c r="J4692" t="s">
        <v>45</v>
      </c>
      <c r="K4692">
        <v>3</v>
      </c>
      <c r="L4692">
        <v>85</v>
      </c>
      <c r="M4692">
        <v>0</v>
      </c>
      <c r="N4692">
        <v>255</v>
      </c>
      <c r="O4692">
        <v>99</v>
      </c>
      <c r="P4692" t="s">
        <v>28</v>
      </c>
      <c r="Q4692" t="s">
        <v>29</v>
      </c>
      <c r="R4692" t="s">
        <v>36</v>
      </c>
      <c r="S4692">
        <v>2.9</v>
      </c>
      <c r="T4692">
        <f>YEAR(tblOrders[[#This Row],[Order Date]])</f>
        <v>2025</v>
      </c>
      <c r="U4692" t="str">
        <f>TEXT(tblOrders[[#This Row],[Order Date]],"mmm-yyyy")</f>
        <v>Jun-2025</v>
      </c>
      <c r="V4692" s="4">
        <f>tblOrders[[#This Row],[Profit]]/tblOrders[[#This Row],[Sales Amount]]</f>
        <v>0.38823529411764707</v>
      </c>
      <c r="W4692" t="str">
        <f>VLOOKUP(tblOrders[[#This Row],[City]],CityRegion,2,0)</f>
        <v>North</v>
      </c>
      <c r="X4692" t="str">
        <f>VLOOKUP(tblOrders[[#This Row],[City]],lookups!A:C,3,0)</f>
        <v>Delhi</v>
      </c>
    </row>
    <row r="4693" spans="1:24" x14ac:dyDescent="0.25">
      <c r="A4693" t="s">
        <v>6887</v>
      </c>
      <c r="B4693" s="1">
        <v>45766</v>
      </c>
      <c r="C4693" t="s">
        <v>3092</v>
      </c>
      <c r="D4693" t="s">
        <v>21</v>
      </c>
      <c r="E4693" t="s">
        <v>60</v>
      </c>
      <c r="F4693" t="s">
        <v>61</v>
      </c>
      <c r="G4693" t="s">
        <v>62</v>
      </c>
      <c r="H4693" t="s">
        <v>63</v>
      </c>
      <c r="I4693" t="s">
        <v>84</v>
      </c>
      <c r="J4693" t="s">
        <v>45</v>
      </c>
      <c r="K4693">
        <v>2</v>
      </c>
      <c r="L4693">
        <v>45</v>
      </c>
      <c r="M4693">
        <v>0</v>
      </c>
      <c r="N4693">
        <v>90</v>
      </c>
      <c r="O4693">
        <v>38</v>
      </c>
      <c r="P4693" t="s">
        <v>28</v>
      </c>
      <c r="Q4693" t="s">
        <v>86</v>
      </c>
      <c r="R4693" t="s">
        <v>36</v>
      </c>
      <c r="S4693">
        <v>3.7</v>
      </c>
      <c r="T4693">
        <f>YEAR(tblOrders[[#This Row],[Order Date]])</f>
        <v>2025</v>
      </c>
      <c r="U4693" t="str">
        <f>TEXT(tblOrders[[#This Row],[Order Date]],"mmm-yyyy")</f>
        <v>Apr-2025</v>
      </c>
      <c r="V4693" s="4">
        <f>tblOrders[[#This Row],[Profit]]/tblOrders[[#This Row],[Sales Amount]]</f>
        <v>0.42222222222222222</v>
      </c>
      <c r="W4693" t="str">
        <f>VLOOKUP(tblOrders[[#This Row],[City]],CityRegion,2,0)</f>
        <v>West</v>
      </c>
      <c r="X4693" t="str">
        <f>VLOOKUP(tblOrders[[#This Row],[City]],lookups!A:C,3,0)</f>
        <v>Maharashtra</v>
      </c>
    </row>
    <row r="4694" spans="1:24" x14ac:dyDescent="0.25">
      <c r="A4694" t="s">
        <v>6888</v>
      </c>
      <c r="B4694" s="1">
        <v>45999</v>
      </c>
      <c r="C4694" t="s">
        <v>1883</v>
      </c>
      <c r="D4694" t="s">
        <v>21</v>
      </c>
      <c r="E4694" t="s">
        <v>60</v>
      </c>
      <c r="F4694" t="s">
        <v>61</v>
      </c>
      <c r="G4694" t="s">
        <v>62</v>
      </c>
      <c r="H4694" t="s">
        <v>63</v>
      </c>
      <c r="I4694" t="s">
        <v>130</v>
      </c>
      <c r="J4694" t="s">
        <v>34</v>
      </c>
      <c r="K4694">
        <v>2</v>
      </c>
      <c r="L4694">
        <v>45</v>
      </c>
      <c r="M4694">
        <v>0.15</v>
      </c>
      <c r="N4694">
        <v>76.5</v>
      </c>
      <c r="O4694">
        <v>24.5</v>
      </c>
      <c r="P4694" t="s">
        <v>28</v>
      </c>
      <c r="Q4694" t="s">
        <v>35</v>
      </c>
      <c r="R4694" t="s">
        <v>30</v>
      </c>
      <c r="S4694">
        <v>3.9</v>
      </c>
      <c r="T4694">
        <f>YEAR(tblOrders[[#This Row],[Order Date]])</f>
        <v>2025</v>
      </c>
      <c r="U4694" t="str">
        <f>TEXT(tblOrders[[#This Row],[Order Date]],"mmm-yyyy")</f>
        <v>Dec-2025</v>
      </c>
      <c r="V4694" s="4">
        <f>tblOrders[[#This Row],[Profit]]/tblOrders[[#This Row],[Sales Amount]]</f>
        <v>0.3202614379084967</v>
      </c>
      <c r="W4694" t="str">
        <f>VLOOKUP(tblOrders[[#This Row],[City]],CityRegion,2,0)</f>
        <v>West</v>
      </c>
      <c r="X4694" t="str">
        <f>VLOOKUP(tblOrders[[#This Row],[City]],lookups!A:C,3,0)</f>
        <v>Maharashtra</v>
      </c>
    </row>
    <row r="4695" spans="1:24" x14ac:dyDescent="0.25">
      <c r="A4695" t="s">
        <v>6889</v>
      </c>
      <c r="B4695" s="1">
        <v>45705</v>
      </c>
      <c r="C4695" t="s">
        <v>3458</v>
      </c>
      <c r="D4695" t="s">
        <v>21</v>
      </c>
      <c r="E4695" t="s">
        <v>49</v>
      </c>
      <c r="F4695" t="s">
        <v>50</v>
      </c>
      <c r="G4695" t="s">
        <v>24</v>
      </c>
      <c r="H4695" t="s">
        <v>51</v>
      </c>
      <c r="I4695" t="s">
        <v>70</v>
      </c>
      <c r="J4695" t="s">
        <v>34</v>
      </c>
      <c r="K4695">
        <v>4</v>
      </c>
      <c r="L4695">
        <v>85</v>
      </c>
      <c r="M4695">
        <v>0.1</v>
      </c>
      <c r="N4695">
        <v>306</v>
      </c>
      <c r="O4695">
        <v>98</v>
      </c>
      <c r="P4695" t="s">
        <v>111</v>
      </c>
      <c r="Q4695" t="s">
        <v>35</v>
      </c>
      <c r="R4695" t="s">
        <v>36</v>
      </c>
      <c r="S4695">
        <v>3.2</v>
      </c>
      <c r="T4695">
        <f>YEAR(tblOrders[[#This Row],[Order Date]])</f>
        <v>2025</v>
      </c>
      <c r="U4695" t="str">
        <f>TEXT(tblOrders[[#This Row],[Order Date]],"mmm-yyyy")</f>
        <v>Feb-2025</v>
      </c>
      <c r="V4695" s="4">
        <f>tblOrders[[#This Row],[Profit]]/tblOrders[[#This Row],[Sales Amount]]</f>
        <v>0.3202614379084967</v>
      </c>
      <c r="W4695" t="str">
        <f>VLOOKUP(tblOrders[[#This Row],[City]],CityRegion,2,0)</f>
        <v>South</v>
      </c>
      <c r="X4695" t="str">
        <f>VLOOKUP(tblOrders[[#This Row],[City]],lookups!A:C,3,0)</f>
        <v>Telengana</v>
      </c>
    </row>
    <row r="4696" spans="1:24" x14ac:dyDescent="0.25">
      <c r="A4696" t="s">
        <v>6890</v>
      </c>
      <c r="B4696" s="1">
        <v>45785</v>
      </c>
      <c r="C4696" t="s">
        <v>2330</v>
      </c>
      <c r="D4696" t="s">
        <v>21</v>
      </c>
      <c r="E4696" t="s">
        <v>22</v>
      </c>
      <c r="F4696" t="s">
        <v>23</v>
      </c>
      <c r="G4696" t="s">
        <v>24</v>
      </c>
      <c r="H4696" t="s">
        <v>25</v>
      </c>
      <c r="I4696" t="s">
        <v>52</v>
      </c>
      <c r="J4696" t="s">
        <v>45</v>
      </c>
      <c r="K4696">
        <v>5</v>
      </c>
      <c r="L4696">
        <v>190</v>
      </c>
      <c r="M4696">
        <v>0.15</v>
      </c>
      <c r="N4696">
        <v>807.5</v>
      </c>
      <c r="O4696">
        <v>182.5</v>
      </c>
      <c r="P4696" t="s">
        <v>28</v>
      </c>
      <c r="Q4696" t="s">
        <v>86</v>
      </c>
      <c r="R4696" t="s">
        <v>36</v>
      </c>
      <c r="S4696">
        <v>4.3</v>
      </c>
      <c r="T4696">
        <f>YEAR(tblOrders[[#This Row],[Order Date]])</f>
        <v>2025</v>
      </c>
      <c r="U4696" t="str">
        <f>TEXT(tblOrders[[#This Row],[Order Date]],"mmm-yyyy")</f>
        <v>May-2025</v>
      </c>
      <c r="V4696" s="4">
        <f>tblOrders[[#This Row],[Profit]]/tblOrders[[#This Row],[Sales Amount]]</f>
        <v>0.2260061919504644</v>
      </c>
      <c r="W4696" t="str">
        <f>VLOOKUP(tblOrders[[#This Row],[City]],CityRegion,2,0)</f>
        <v>South</v>
      </c>
      <c r="X4696" t="str">
        <f>VLOOKUP(tblOrders[[#This Row],[City]],lookups!A:C,3,0)</f>
        <v>Kerala</v>
      </c>
    </row>
    <row r="4697" spans="1:24" x14ac:dyDescent="0.25">
      <c r="A4697" t="s">
        <v>6891</v>
      </c>
      <c r="B4697" s="1">
        <v>45897</v>
      </c>
      <c r="C4697" t="s">
        <v>2947</v>
      </c>
      <c r="D4697" t="s">
        <v>21</v>
      </c>
      <c r="E4697" t="s">
        <v>22</v>
      </c>
      <c r="F4697" t="s">
        <v>23</v>
      </c>
      <c r="G4697" t="s">
        <v>24</v>
      </c>
      <c r="H4697" t="s">
        <v>25</v>
      </c>
      <c r="I4697" t="s">
        <v>76</v>
      </c>
      <c r="J4697" t="s">
        <v>27</v>
      </c>
      <c r="K4697">
        <v>4</v>
      </c>
      <c r="L4697">
        <v>190</v>
      </c>
      <c r="M4697">
        <v>0.2</v>
      </c>
      <c r="N4697">
        <v>608</v>
      </c>
      <c r="O4697">
        <v>108</v>
      </c>
      <c r="P4697" t="s">
        <v>111</v>
      </c>
      <c r="Q4697" t="s">
        <v>91</v>
      </c>
      <c r="R4697" t="s">
        <v>36</v>
      </c>
      <c r="S4697">
        <v>4.5</v>
      </c>
      <c r="T4697">
        <f>YEAR(tblOrders[[#This Row],[Order Date]])</f>
        <v>2025</v>
      </c>
      <c r="U4697" t="str">
        <f>TEXT(tblOrders[[#This Row],[Order Date]],"mmm-yyyy")</f>
        <v>Aug-2025</v>
      </c>
      <c r="V4697" s="4">
        <f>tblOrders[[#This Row],[Profit]]/tblOrders[[#This Row],[Sales Amount]]</f>
        <v>0.17763157894736842</v>
      </c>
      <c r="W4697" t="str">
        <f>VLOOKUP(tblOrders[[#This Row],[City]],CityRegion,2,0)</f>
        <v>South</v>
      </c>
      <c r="X4697" t="str">
        <f>VLOOKUP(tblOrders[[#This Row],[City]],lookups!A:C,3,0)</f>
        <v>Kerala</v>
      </c>
    </row>
    <row r="4698" spans="1:24" x14ac:dyDescent="0.25">
      <c r="A4698" t="s">
        <v>6892</v>
      </c>
      <c r="B4698" s="1">
        <v>45661</v>
      </c>
      <c r="C4698" t="s">
        <v>735</v>
      </c>
      <c r="D4698" t="s">
        <v>21</v>
      </c>
      <c r="E4698" t="s">
        <v>79</v>
      </c>
      <c r="F4698" t="s">
        <v>80</v>
      </c>
      <c r="G4698" t="s">
        <v>68</v>
      </c>
      <c r="H4698" t="s">
        <v>81</v>
      </c>
      <c r="I4698" t="s">
        <v>130</v>
      </c>
      <c r="J4698" t="s">
        <v>45</v>
      </c>
      <c r="K4698">
        <v>5</v>
      </c>
      <c r="L4698">
        <v>799</v>
      </c>
      <c r="M4698">
        <v>0.05</v>
      </c>
      <c r="N4698">
        <v>3795.25</v>
      </c>
      <c r="O4698">
        <v>695.25</v>
      </c>
      <c r="P4698" t="s">
        <v>28</v>
      </c>
      <c r="Q4698" t="s">
        <v>86</v>
      </c>
      <c r="R4698" t="s">
        <v>30</v>
      </c>
      <c r="S4698">
        <v>3.5</v>
      </c>
      <c r="T4698">
        <f>YEAR(tblOrders[[#This Row],[Order Date]])</f>
        <v>2025</v>
      </c>
      <c r="U4698" t="str">
        <f>TEXT(tblOrders[[#This Row],[Order Date]],"mmm-yyyy")</f>
        <v>Jan-2025</v>
      </c>
      <c r="V4698" s="4">
        <f>tblOrders[[#This Row],[Profit]]/tblOrders[[#This Row],[Sales Amount]]</f>
        <v>0.18318951320729859</v>
      </c>
      <c r="W4698" t="str">
        <f>VLOOKUP(tblOrders[[#This Row],[City]],CityRegion,2,0)</f>
        <v>West</v>
      </c>
      <c r="X4698" t="str">
        <f>VLOOKUP(tblOrders[[#This Row],[City]],lookups!A:C,3,0)</f>
        <v>Maharashtra</v>
      </c>
    </row>
    <row r="4699" spans="1:24" x14ac:dyDescent="0.25">
      <c r="A4699" t="s">
        <v>6893</v>
      </c>
      <c r="B4699" s="1">
        <v>45666</v>
      </c>
      <c r="C4699" t="s">
        <v>6894</v>
      </c>
      <c r="D4699" t="s">
        <v>39</v>
      </c>
      <c r="E4699" t="s">
        <v>73</v>
      </c>
      <c r="F4699" t="s">
        <v>74</v>
      </c>
      <c r="G4699" t="s">
        <v>68</v>
      </c>
      <c r="H4699" t="s">
        <v>75</v>
      </c>
      <c r="I4699" t="s">
        <v>70</v>
      </c>
      <c r="J4699" t="s">
        <v>45</v>
      </c>
      <c r="K4699">
        <v>5</v>
      </c>
      <c r="L4699">
        <v>65</v>
      </c>
      <c r="M4699">
        <v>0.15</v>
      </c>
      <c r="N4699">
        <v>276.25</v>
      </c>
      <c r="O4699">
        <v>86.25</v>
      </c>
      <c r="P4699" t="s">
        <v>28</v>
      </c>
      <c r="Q4699" t="s">
        <v>35</v>
      </c>
      <c r="R4699" t="s">
        <v>36</v>
      </c>
      <c r="S4699">
        <v>2.9</v>
      </c>
      <c r="T4699">
        <f>YEAR(tblOrders[[#This Row],[Order Date]])</f>
        <v>2025</v>
      </c>
      <c r="U4699" t="str">
        <f>TEXT(tblOrders[[#This Row],[Order Date]],"mmm-yyyy")</f>
        <v>Jan-2025</v>
      </c>
      <c r="V4699" s="4">
        <f>tblOrders[[#This Row],[Profit]]/tblOrders[[#This Row],[Sales Amount]]</f>
        <v>0.31221719457013575</v>
      </c>
      <c r="W4699" t="str">
        <f>VLOOKUP(tblOrders[[#This Row],[City]],CityRegion,2,0)</f>
        <v>South</v>
      </c>
      <c r="X4699" t="str">
        <f>VLOOKUP(tblOrders[[#This Row],[City]],lookups!A:C,3,0)</f>
        <v>Telengana</v>
      </c>
    </row>
    <row r="4700" spans="1:24" x14ac:dyDescent="0.25">
      <c r="A4700" t="s">
        <v>6895</v>
      </c>
      <c r="B4700" s="1">
        <v>45818</v>
      </c>
      <c r="C4700" t="s">
        <v>6473</v>
      </c>
      <c r="D4700" t="s">
        <v>21</v>
      </c>
      <c r="E4700" t="s">
        <v>66</v>
      </c>
      <c r="F4700" t="s">
        <v>67</v>
      </c>
      <c r="G4700" t="s">
        <v>68</v>
      </c>
      <c r="H4700" t="s">
        <v>69</v>
      </c>
      <c r="I4700" t="s">
        <v>76</v>
      </c>
      <c r="J4700" t="s">
        <v>27</v>
      </c>
      <c r="K4700">
        <v>5</v>
      </c>
      <c r="L4700">
        <v>149</v>
      </c>
      <c r="M4700">
        <v>0.1</v>
      </c>
      <c r="N4700">
        <v>670.5</v>
      </c>
      <c r="O4700">
        <v>195.5</v>
      </c>
      <c r="P4700" t="s">
        <v>28</v>
      </c>
      <c r="Q4700" t="s">
        <v>46</v>
      </c>
      <c r="R4700" t="s">
        <v>30</v>
      </c>
      <c r="S4700">
        <v>2.8</v>
      </c>
      <c r="T4700">
        <f>YEAR(tblOrders[[#This Row],[Order Date]])</f>
        <v>2025</v>
      </c>
      <c r="U4700" t="str">
        <f>TEXT(tblOrders[[#This Row],[Order Date]],"mmm-yyyy")</f>
        <v>Jun-2025</v>
      </c>
      <c r="V4700" s="4">
        <f>tblOrders[[#This Row],[Profit]]/tblOrders[[#This Row],[Sales Amount]]</f>
        <v>0.29157345264727813</v>
      </c>
      <c r="W4700" t="str">
        <f>VLOOKUP(tblOrders[[#This Row],[City]],CityRegion,2,0)</f>
        <v>South</v>
      </c>
      <c r="X4700" t="str">
        <f>VLOOKUP(tblOrders[[#This Row],[City]],lookups!A:C,3,0)</f>
        <v>Kerala</v>
      </c>
    </row>
    <row r="4701" spans="1:24" x14ac:dyDescent="0.25">
      <c r="A4701" t="s">
        <v>6896</v>
      </c>
      <c r="B4701" s="1">
        <v>45769</v>
      </c>
      <c r="C4701" t="s">
        <v>5384</v>
      </c>
      <c r="D4701" t="s">
        <v>21</v>
      </c>
      <c r="E4701" t="s">
        <v>73</v>
      </c>
      <c r="F4701" t="s">
        <v>74</v>
      </c>
      <c r="G4701" t="s">
        <v>68</v>
      </c>
      <c r="H4701" t="s">
        <v>75</v>
      </c>
      <c r="I4701" t="s">
        <v>76</v>
      </c>
      <c r="J4701" t="s">
        <v>34</v>
      </c>
      <c r="K4701">
        <v>1</v>
      </c>
      <c r="L4701">
        <v>65</v>
      </c>
      <c r="M4701">
        <v>0.05</v>
      </c>
      <c r="N4701">
        <v>61.75</v>
      </c>
      <c r="O4701">
        <v>23.75</v>
      </c>
      <c r="P4701" t="s">
        <v>28</v>
      </c>
      <c r="Q4701" t="s">
        <v>91</v>
      </c>
      <c r="R4701" t="s">
        <v>36</v>
      </c>
      <c r="S4701">
        <v>2.8</v>
      </c>
      <c r="T4701">
        <f>YEAR(tblOrders[[#This Row],[Order Date]])</f>
        <v>2025</v>
      </c>
      <c r="U4701" t="str">
        <f>TEXT(tblOrders[[#This Row],[Order Date]],"mmm-yyyy")</f>
        <v>Apr-2025</v>
      </c>
      <c r="V4701" s="4">
        <f>tblOrders[[#This Row],[Profit]]/tblOrders[[#This Row],[Sales Amount]]</f>
        <v>0.38461538461538464</v>
      </c>
      <c r="W4701" t="str">
        <f>VLOOKUP(tblOrders[[#This Row],[City]],CityRegion,2,0)</f>
        <v>South</v>
      </c>
      <c r="X4701" t="str">
        <f>VLOOKUP(tblOrders[[#This Row],[City]],lookups!A:C,3,0)</f>
        <v>Kerala</v>
      </c>
    </row>
    <row r="4702" spans="1:24" x14ac:dyDescent="0.25">
      <c r="A4702" t="s">
        <v>6897</v>
      </c>
      <c r="B4702" s="1">
        <v>45698</v>
      </c>
      <c r="C4702" t="s">
        <v>6486</v>
      </c>
      <c r="D4702" t="s">
        <v>21</v>
      </c>
      <c r="E4702" t="s">
        <v>55</v>
      </c>
      <c r="F4702" t="s">
        <v>56</v>
      </c>
      <c r="G4702" t="s">
        <v>24</v>
      </c>
      <c r="H4702" t="s">
        <v>51</v>
      </c>
      <c r="I4702" t="s">
        <v>70</v>
      </c>
      <c r="J4702" t="s">
        <v>27</v>
      </c>
      <c r="K4702">
        <v>1</v>
      </c>
      <c r="L4702">
        <v>42</v>
      </c>
      <c r="M4702">
        <v>0</v>
      </c>
      <c r="N4702">
        <v>42</v>
      </c>
      <c r="O4702">
        <v>18</v>
      </c>
      <c r="P4702" t="s">
        <v>111</v>
      </c>
      <c r="Q4702" t="s">
        <v>29</v>
      </c>
      <c r="R4702" t="s">
        <v>36</v>
      </c>
      <c r="S4702">
        <v>3</v>
      </c>
      <c r="T4702">
        <f>YEAR(tblOrders[[#This Row],[Order Date]])</f>
        <v>2025</v>
      </c>
      <c r="U4702" t="str">
        <f>TEXT(tblOrders[[#This Row],[Order Date]],"mmm-yyyy")</f>
        <v>Feb-2025</v>
      </c>
      <c r="V4702" s="4">
        <f>tblOrders[[#This Row],[Profit]]/tblOrders[[#This Row],[Sales Amount]]</f>
        <v>0.42857142857142855</v>
      </c>
      <c r="W4702" t="str">
        <f>VLOOKUP(tblOrders[[#This Row],[City]],CityRegion,2,0)</f>
        <v>South</v>
      </c>
      <c r="X4702" t="str">
        <f>VLOOKUP(tblOrders[[#This Row],[City]],lookups!A:C,3,0)</f>
        <v>Telengana</v>
      </c>
    </row>
    <row r="4703" spans="1:24" x14ac:dyDescent="0.25">
      <c r="A4703" t="s">
        <v>6898</v>
      </c>
      <c r="B4703" s="1">
        <v>45749</v>
      </c>
      <c r="C4703" t="s">
        <v>3089</v>
      </c>
      <c r="D4703" t="s">
        <v>21</v>
      </c>
      <c r="E4703" t="s">
        <v>22</v>
      </c>
      <c r="F4703" t="s">
        <v>23</v>
      </c>
      <c r="G4703" t="s">
        <v>24</v>
      </c>
      <c r="H4703" t="s">
        <v>25</v>
      </c>
      <c r="I4703" t="s">
        <v>52</v>
      </c>
      <c r="J4703" t="s">
        <v>27</v>
      </c>
      <c r="K4703">
        <v>3</v>
      </c>
      <c r="L4703">
        <v>190</v>
      </c>
      <c r="M4703">
        <v>0.15</v>
      </c>
      <c r="N4703">
        <v>484.5</v>
      </c>
      <c r="O4703">
        <v>109.5</v>
      </c>
      <c r="P4703" t="s">
        <v>85</v>
      </c>
      <c r="Q4703" t="s">
        <v>35</v>
      </c>
      <c r="R4703" t="s">
        <v>30</v>
      </c>
      <c r="S4703">
        <v>4.9000000000000004</v>
      </c>
      <c r="T4703">
        <f>YEAR(tblOrders[[#This Row],[Order Date]])</f>
        <v>2025</v>
      </c>
      <c r="U4703" t="str">
        <f>TEXT(tblOrders[[#This Row],[Order Date]],"mmm-yyyy")</f>
        <v>Apr-2025</v>
      </c>
      <c r="V4703" s="4">
        <f>tblOrders[[#This Row],[Profit]]/tblOrders[[#This Row],[Sales Amount]]</f>
        <v>0.2260061919504644</v>
      </c>
      <c r="W4703" t="str">
        <f>VLOOKUP(tblOrders[[#This Row],[City]],CityRegion,2,0)</f>
        <v>South</v>
      </c>
      <c r="X4703" t="str">
        <f>VLOOKUP(tblOrders[[#This Row],[City]],lookups!A:C,3,0)</f>
        <v>Kerala</v>
      </c>
    </row>
    <row r="4704" spans="1:24" x14ac:dyDescent="0.25">
      <c r="A4704" t="s">
        <v>6899</v>
      </c>
      <c r="B4704" s="1">
        <v>45666</v>
      </c>
      <c r="C4704" t="s">
        <v>6900</v>
      </c>
      <c r="D4704" t="s">
        <v>21</v>
      </c>
      <c r="E4704" t="s">
        <v>66</v>
      </c>
      <c r="F4704" t="s">
        <v>67</v>
      </c>
      <c r="G4704" t="s">
        <v>68</v>
      </c>
      <c r="H4704" t="s">
        <v>69</v>
      </c>
      <c r="I4704" t="s">
        <v>139</v>
      </c>
      <c r="J4704" t="s">
        <v>45</v>
      </c>
      <c r="K4704">
        <v>1</v>
      </c>
      <c r="L4704">
        <v>149</v>
      </c>
      <c r="M4704">
        <v>0</v>
      </c>
      <c r="N4704">
        <v>149</v>
      </c>
      <c r="O4704">
        <v>54</v>
      </c>
      <c r="P4704" t="s">
        <v>28</v>
      </c>
      <c r="Q4704" t="s">
        <v>91</v>
      </c>
      <c r="R4704" t="s">
        <v>123</v>
      </c>
      <c r="S4704">
        <v>2.9</v>
      </c>
      <c r="T4704">
        <f>YEAR(tblOrders[[#This Row],[Order Date]])</f>
        <v>2025</v>
      </c>
      <c r="U4704" t="str">
        <f>TEXT(tblOrders[[#This Row],[Order Date]],"mmm-yyyy")</f>
        <v>Jan-2025</v>
      </c>
      <c r="V4704" s="4">
        <f>tblOrders[[#This Row],[Profit]]/tblOrders[[#This Row],[Sales Amount]]</f>
        <v>0.36241610738255031</v>
      </c>
      <c r="W4704" t="str">
        <f>VLOOKUP(tblOrders[[#This Row],[City]],CityRegion,2,0)</f>
        <v>South</v>
      </c>
      <c r="X4704" t="str">
        <f>VLOOKUP(tblOrders[[#This Row],[City]],lookups!A:C,3,0)</f>
        <v>Tamil Nadu</v>
      </c>
    </row>
    <row r="4705" spans="1:24" x14ac:dyDescent="0.25">
      <c r="A4705" t="s">
        <v>6901</v>
      </c>
      <c r="B4705" s="1">
        <v>46004</v>
      </c>
      <c r="C4705" t="s">
        <v>3095</v>
      </c>
      <c r="D4705" t="s">
        <v>39</v>
      </c>
      <c r="E4705" t="s">
        <v>73</v>
      </c>
      <c r="F4705" t="s">
        <v>74</v>
      </c>
      <c r="G4705" t="s">
        <v>68</v>
      </c>
      <c r="H4705" t="s">
        <v>75</v>
      </c>
      <c r="I4705" t="s">
        <v>52</v>
      </c>
      <c r="J4705" t="s">
        <v>34</v>
      </c>
      <c r="K4705">
        <v>4</v>
      </c>
      <c r="L4705">
        <v>65</v>
      </c>
      <c r="M4705">
        <v>0.15</v>
      </c>
      <c r="N4705">
        <v>221</v>
      </c>
      <c r="O4705">
        <v>69</v>
      </c>
      <c r="P4705" t="s">
        <v>28</v>
      </c>
      <c r="Q4705" t="s">
        <v>29</v>
      </c>
      <c r="R4705" t="s">
        <v>30</v>
      </c>
      <c r="S4705">
        <v>2.8</v>
      </c>
      <c r="T4705">
        <f>YEAR(tblOrders[[#This Row],[Order Date]])</f>
        <v>2025</v>
      </c>
      <c r="U4705" t="str">
        <f>TEXT(tblOrders[[#This Row],[Order Date]],"mmm-yyyy")</f>
        <v>Dec-2025</v>
      </c>
      <c r="V4705" s="4">
        <f>tblOrders[[#This Row],[Profit]]/tblOrders[[#This Row],[Sales Amount]]</f>
        <v>0.31221719457013575</v>
      </c>
      <c r="W4705" t="str">
        <f>VLOOKUP(tblOrders[[#This Row],[City]],CityRegion,2,0)</f>
        <v>South</v>
      </c>
      <c r="X4705" t="str">
        <f>VLOOKUP(tblOrders[[#This Row],[City]],lookups!A:C,3,0)</f>
        <v>Kerala</v>
      </c>
    </row>
    <row r="4706" spans="1:24" x14ac:dyDescent="0.25">
      <c r="A4706" t="s">
        <v>6902</v>
      </c>
      <c r="B4706" s="1">
        <v>46004</v>
      </c>
      <c r="C4706" t="s">
        <v>1698</v>
      </c>
      <c r="D4706" t="s">
        <v>21</v>
      </c>
      <c r="E4706" t="s">
        <v>114</v>
      </c>
      <c r="F4706" t="s">
        <v>115</v>
      </c>
      <c r="G4706" t="s">
        <v>42</v>
      </c>
      <c r="H4706" t="s">
        <v>116</v>
      </c>
      <c r="I4706" t="s">
        <v>33</v>
      </c>
      <c r="J4706" t="s">
        <v>45</v>
      </c>
      <c r="K4706">
        <v>2</v>
      </c>
      <c r="L4706">
        <v>12</v>
      </c>
      <c r="M4706">
        <v>0.05</v>
      </c>
      <c r="N4706">
        <v>22.8</v>
      </c>
      <c r="O4706">
        <v>10.8</v>
      </c>
      <c r="P4706" t="s">
        <v>28</v>
      </c>
      <c r="Q4706" t="s">
        <v>29</v>
      </c>
      <c r="R4706" t="s">
        <v>36</v>
      </c>
      <c r="S4706">
        <v>3.5</v>
      </c>
      <c r="T4706">
        <f>YEAR(tblOrders[[#This Row],[Order Date]])</f>
        <v>2025</v>
      </c>
      <c r="U4706" t="str">
        <f>TEXT(tblOrders[[#This Row],[Order Date]],"mmm-yyyy")</f>
        <v>Dec-2025</v>
      </c>
      <c r="V4706" s="4">
        <f>tblOrders[[#This Row],[Profit]]/tblOrders[[#This Row],[Sales Amount]]</f>
        <v>0.47368421052631582</v>
      </c>
      <c r="W4706" t="str">
        <f>VLOOKUP(tblOrders[[#This Row],[City]],CityRegion,2,0)</f>
        <v>North</v>
      </c>
      <c r="X4706" t="str">
        <f>VLOOKUP(tblOrders[[#This Row],[City]],lookups!A:C,3,0)</f>
        <v>Delhi</v>
      </c>
    </row>
    <row r="4707" spans="1:24" x14ac:dyDescent="0.25">
      <c r="A4707" t="s">
        <v>6903</v>
      </c>
      <c r="B4707" s="1">
        <v>45858</v>
      </c>
      <c r="C4707" t="s">
        <v>3964</v>
      </c>
      <c r="D4707" t="s">
        <v>39</v>
      </c>
      <c r="E4707" t="s">
        <v>73</v>
      </c>
      <c r="F4707" t="s">
        <v>74</v>
      </c>
      <c r="G4707" t="s">
        <v>68</v>
      </c>
      <c r="H4707" t="s">
        <v>75</v>
      </c>
      <c r="I4707" t="s">
        <v>139</v>
      </c>
      <c r="J4707" t="s">
        <v>27</v>
      </c>
      <c r="K4707">
        <v>1</v>
      </c>
      <c r="L4707">
        <v>65</v>
      </c>
      <c r="M4707">
        <v>0</v>
      </c>
      <c r="N4707">
        <v>65</v>
      </c>
      <c r="O4707">
        <v>27</v>
      </c>
      <c r="P4707" t="s">
        <v>28</v>
      </c>
      <c r="Q4707" t="s">
        <v>86</v>
      </c>
      <c r="R4707" t="s">
        <v>36</v>
      </c>
      <c r="S4707">
        <v>4.8</v>
      </c>
      <c r="T4707">
        <f>YEAR(tblOrders[[#This Row],[Order Date]])</f>
        <v>2025</v>
      </c>
      <c r="U4707" t="str">
        <f>TEXT(tblOrders[[#This Row],[Order Date]],"mmm-yyyy")</f>
        <v>Jul-2025</v>
      </c>
      <c r="V4707" s="4">
        <f>tblOrders[[#This Row],[Profit]]/tblOrders[[#This Row],[Sales Amount]]</f>
        <v>0.41538461538461541</v>
      </c>
      <c r="W4707" t="str">
        <f>VLOOKUP(tblOrders[[#This Row],[City]],CityRegion,2,0)</f>
        <v>South</v>
      </c>
      <c r="X4707" t="str">
        <f>VLOOKUP(tblOrders[[#This Row],[City]],lookups!A:C,3,0)</f>
        <v>Tamil Nadu</v>
      </c>
    </row>
    <row r="4708" spans="1:24" x14ac:dyDescent="0.25">
      <c r="A4708" t="s">
        <v>6904</v>
      </c>
      <c r="B4708" s="1">
        <v>45844</v>
      </c>
      <c r="C4708" t="s">
        <v>6905</v>
      </c>
      <c r="D4708" t="s">
        <v>21</v>
      </c>
      <c r="E4708" t="s">
        <v>114</v>
      </c>
      <c r="F4708" t="s">
        <v>115</v>
      </c>
      <c r="G4708" t="s">
        <v>42</v>
      </c>
      <c r="H4708" t="s">
        <v>116</v>
      </c>
      <c r="I4708" t="s">
        <v>70</v>
      </c>
      <c r="J4708" t="s">
        <v>45</v>
      </c>
      <c r="K4708">
        <v>1</v>
      </c>
      <c r="L4708">
        <v>12</v>
      </c>
      <c r="M4708">
        <v>0.1</v>
      </c>
      <c r="N4708">
        <v>10.8</v>
      </c>
      <c r="O4708">
        <v>4.8</v>
      </c>
      <c r="P4708" t="s">
        <v>148</v>
      </c>
      <c r="Q4708" t="s">
        <v>46</v>
      </c>
      <c r="R4708" t="s">
        <v>36</v>
      </c>
      <c r="S4708">
        <v>4.4000000000000004</v>
      </c>
      <c r="T4708">
        <f>YEAR(tblOrders[[#This Row],[Order Date]])</f>
        <v>2025</v>
      </c>
      <c r="U4708" t="str">
        <f>TEXT(tblOrders[[#This Row],[Order Date]],"mmm-yyyy")</f>
        <v>Jul-2025</v>
      </c>
      <c r="V4708" s="4">
        <f>tblOrders[[#This Row],[Profit]]/tblOrders[[#This Row],[Sales Amount]]</f>
        <v>0.44444444444444442</v>
      </c>
      <c r="W4708" t="str">
        <f>VLOOKUP(tblOrders[[#This Row],[City]],CityRegion,2,0)</f>
        <v>South</v>
      </c>
      <c r="X4708" t="str">
        <f>VLOOKUP(tblOrders[[#This Row],[City]],lookups!A:C,3,0)</f>
        <v>Telengana</v>
      </c>
    </row>
    <row r="4709" spans="1:24" x14ac:dyDescent="0.25">
      <c r="A4709" t="s">
        <v>6906</v>
      </c>
      <c r="B4709" s="1">
        <v>45917</v>
      </c>
      <c r="C4709" t="s">
        <v>2528</v>
      </c>
      <c r="D4709" t="s">
        <v>21</v>
      </c>
      <c r="E4709" t="s">
        <v>60</v>
      </c>
      <c r="F4709" t="s">
        <v>61</v>
      </c>
      <c r="G4709" t="s">
        <v>62</v>
      </c>
      <c r="H4709" t="s">
        <v>63</v>
      </c>
      <c r="I4709" t="s">
        <v>33</v>
      </c>
      <c r="J4709" t="s">
        <v>45</v>
      </c>
      <c r="K4709">
        <v>3</v>
      </c>
      <c r="L4709">
        <v>45</v>
      </c>
      <c r="M4709">
        <v>0.15</v>
      </c>
      <c r="N4709">
        <v>114.75</v>
      </c>
      <c r="O4709">
        <v>36.75</v>
      </c>
      <c r="P4709" t="s">
        <v>28</v>
      </c>
      <c r="Q4709" t="s">
        <v>29</v>
      </c>
      <c r="R4709" t="s">
        <v>36</v>
      </c>
      <c r="S4709">
        <v>4.5999999999999996</v>
      </c>
      <c r="T4709">
        <f>YEAR(tblOrders[[#This Row],[Order Date]])</f>
        <v>2025</v>
      </c>
      <c r="U4709" t="str">
        <f>TEXT(tblOrders[[#This Row],[Order Date]],"mmm-yyyy")</f>
        <v>Sep-2025</v>
      </c>
      <c r="V4709" s="4">
        <f>tblOrders[[#This Row],[Profit]]/tblOrders[[#This Row],[Sales Amount]]</f>
        <v>0.3202614379084967</v>
      </c>
      <c r="W4709" t="str">
        <f>VLOOKUP(tblOrders[[#This Row],[City]],CityRegion,2,0)</f>
        <v>North</v>
      </c>
      <c r="X4709" t="str">
        <f>VLOOKUP(tblOrders[[#This Row],[City]],lookups!A:C,3,0)</f>
        <v>Delhi</v>
      </c>
    </row>
    <row r="4710" spans="1:24" x14ac:dyDescent="0.25">
      <c r="A4710" t="s">
        <v>6907</v>
      </c>
      <c r="B4710" s="1">
        <v>45736</v>
      </c>
      <c r="C4710" t="s">
        <v>1291</v>
      </c>
      <c r="D4710" t="s">
        <v>39</v>
      </c>
      <c r="E4710" t="s">
        <v>94</v>
      </c>
      <c r="F4710" t="s">
        <v>95</v>
      </c>
      <c r="G4710" t="s">
        <v>68</v>
      </c>
      <c r="H4710" t="s">
        <v>96</v>
      </c>
      <c r="I4710" t="s">
        <v>76</v>
      </c>
      <c r="J4710" t="s">
        <v>45</v>
      </c>
      <c r="K4710">
        <v>2</v>
      </c>
      <c r="L4710">
        <v>89</v>
      </c>
      <c r="M4710">
        <v>0</v>
      </c>
      <c r="N4710">
        <v>178</v>
      </c>
      <c r="O4710">
        <v>68</v>
      </c>
      <c r="P4710" t="s">
        <v>85</v>
      </c>
      <c r="Q4710" t="s">
        <v>46</v>
      </c>
      <c r="R4710" t="s">
        <v>30</v>
      </c>
      <c r="S4710">
        <v>2.8</v>
      </c>
      <c r="T4710">
        <f>YEAR(tblOrders[[#This Row],[Order Date]])</f>
        <v>2025</v>
      </c>
      <c r="U4710" t="str">
        <f>TEXT(tblOrders[[#This Row],[Order Date]],"mmm-yyyy")</f>
        <v>Mar-2025</v>
      </c>
      <c r="V4710" s="4">
        <f>tblOrders[[#This Row],[Profit]]/tblOrders[[#This Row],[Sales Amount]]</f>
        <v>0.38202247191011235</v>
      </c>
      <c r="W4710" t="str">
        <f>VLOOKUP(tblOrders[[#This Row],[City]],CityRegion,2,0)</f>
        <v>South</v>
      </c>
      <c r="X4710" t="str">
        <f>VLOOKUP(tblOrders[[#This Row],[City]],lookups!A:C,3,0)</f>
        <v>Kerala</v>
      </c>
    </row>
    <row r="4711" spans="1:24" x14ac:dyDescent="0.25">
      <c r="A4711" t="s">
        <v>6908</v>
      </c>
      <c r="B4711" s="1">
        <v>45813</v>
      </c>
      <c r="C4711" t="s">
        <v>528</v>
      </c>
      <c r="D4711" t="s">
        <v>21</v>
      </c>
      <c r="E4711" t="s">
        <v>22</v>
      </c>
      <c r="F4711" t="s">
        <v>23</v>
      </c>
      <c r="G4711" t="s">
        <v>24</v>
      </c>
      <c r="H4711" t="s">
        <v>25</v>
      </c>
      <c r="I4711" t="s">
        <v>84</v>
      </c>
      <c r="J4711" t="s">
        <v>27</v>
      </c>
      <c r="K4711">
        <v>2</v>
      </c>
      <c r="L4711">
        <v>190</v>
      </c>
      <c r="M4711">
        <v>0.05</v>
      </c>
      <c r="N4711">
        <v>361</v>
      </c>
      <c r="O4711">
        <v>111</v>
      </c>
      <c r="P4711" t="s">
        <v>85</v>
      </c>
      <c r="Q4711" t="s">
        <v>46</v>
      </c>
      <c r="R4711" t="s">
        <v>36</v>
      </c>
      <c r="S4711">
        <v>3.4</v>
      </c>
      <c r="T4711">
        <f>YEAR(tblOrders[[#This Row],[Order Date]])</f>
        <v>2025</v>
      </c>
      <c r="U4711" t="str">
        <f>TEXT(tblOrders[[#This Row],[Order Date]],"mmm-yyyy")</f>
        <v>Jun-2025</v>
      </c>
      <c r="V4711" s="4">
        <f>tblOrders[[#This Row],[Profit]]/tblOrders[[#This Row],[Sales Amount]]</f>
        <v>0.30747922437673131</v>
      </c>
      <c r="W4711" t="str">
        <f>VLOOKUP(tblOrders[[#This Row],[City]],CityRegion,2,0)</f>
        <v>West</v>
      </c>
      <c r="X4711" t="str">
        <f>VLOOKUP(tblOrders[[#This Row],[City]],lookups!A:C,3,0)</f>
        <v>Maharashtra</v>
      </c>
    </row>
    <row r="4712" spans="1:24" x14ac:dyDescent="0.25">
      <c r="A4712" t="s">
        <v>6909</v>
      </c>
      <c r="B4712" s="1">
        <v>45922</v>
      </c>
      <c r="C4712" t="s">
        <v>2006</v>
      </c>
      <c r="D4712" t="s">
        <v>21</v>
      </c>
      <c r="E4712" t="s">
        <v>40</v>
      </c>
      <c r="F4712" t="s">
        <v>41</v>
      </c>
      <c r="G4712" t="s">
        <v>42</v>
      </c>
      <c r="H4712" t="s">
        <v>43</v>
      </c>
      <c r="I4712" t="s">
        <v>33</v>
      </c>
      <c r="J4712" t="s">
        <v>34</v>
      </c>
      <c r="K4712">
        <v>5</v>
      </c>
      <c r="L4712">
        <v>18</v>
      </c>
      <c r="M4712">
        <v>0.05</v>
      </c>
      <c r="N4712">
        <v>85.5</v>
      </c>
      <c r="O4712">
        <v>40.5</v>
      </c>
      <c r="P4712" t="s">
        <v>28</v>
      </c>
      <c r="Q4712" t="s">
        <v>86</v>
      </c>
      <c r="R4712" t="s">
        <v>36</v>
      </c>
      <c r="S4712">
        <v>2.9</v>
      </c>
      <c r="T4712">
        <f>YEAR(tblOrders[[#This Row],[Order Date]])</f>
        <v>2025</v>
      </c>
      <c r="U4712" t="str">
        <f>TEXT(tblOrders[[#This Row],[Order Date]],"mmm-yyyy")</f>
        <v>Sep-2025</v>
      </c>
      <c r="V4712" s="4">
        <f>tblOrders[[#This Row],[Profit]]/tblOrders[[#This Row],[Sales Amount]]</f>
        <v>0.47368421052631576</v>
      </c>
      <c r="W4712" t="str">
        <f>VLOOKUP(tblOrders[[#This Row],[City]],CityRegion,2,0)</f>
        <v>North</v>
      </c>
      <c r="X4712" t="str">
        <f>VLOOKUP(tblOrders[[#This Row],[City]],lookups!A:C,3,0)</f>
        <v>Delhi</v>
      </c>
    </row>
    <row r="4713" spans="1:24" x14ac:dyDescent="0.25">
      <c r="A4713" t="s">
        <v>6910</v>
      </c>
      <c r="B4713" s="1">
        <v>45926</v>
      </c>
      <c r="C4713" t="s">
        <v>1020</v>
      </c>
      <c r="D4713" t="s">
        <v>39</v>
      </c>
      <c r="E4713" t="s">
        <v>60</v>
      </c>
      <c r="F4713" t="s">
        <v>61</v>
      </c>
      <c r="G4713" t="s">
        <v>62</v>
      </c>
      <c r="H4713" t="s">
        <v>63</v>
      </c>
      <c r="I4713" t="s">
        <v>26</v>
      </c>
      <c r="J4713" t="s">
        <v>34</v>
      </c>
      <c r="K4713">
        <v>5</v>
      </c>
      <c r="L4713">
        <v>45</v>
      </c>
      <c r="M4713">
        <v>0.1</v>
      </c>
      <c r="N4713">
        <v>202.5</v>
      </c>
      <c r="O4713">
        <v>72.5</v>
      </c>
      <c r="P4713" t="s">
        <v>111</v>
      </c>
      <c r="Q4713" t="s">
        <v>46</v>
      </c>
      <c r="R4713" t="s">
        <v>123</v>
      </c>
      <c r="S4713">
        <v>2.8</v>
      </c>
      <c r="T4713">
        <f>YEAR(tblOrders[[#This Row],[Order Date]])</f>
        <v>2025</v>
      </c>
      <c r="U4713" t="str">
        <f>TEXT(tblOrders[[#This Row],[Order Date]],"mmm-yyyy")</f>
        <v>Sep-2025</v>
      </c>
      <c r="V4713" s="4">
        <f>tblOrders[[#This Row],[Profit]]/tblOrders[[#This Row],[Sales Amount]]</f>
        <v>0.35802469135802467</v>
      </c>
      <c r="W4713" t="str">
        <f>VLOOKUP(tblOrders[[#This Row],[City]],CityRegion,2,0)</f>
        <v>South</v>
      </c>
      <c r="X4713" t="str">
        <f>VLOOKUP(tblOrders[[#This Row],[City]],lookups!A:C,3,0)</f>
        <v>Karnataka</v>
      </c>
    </row>
    <row r="4714" spans="1:24" x14ac:dyDescent="0.25">
      <c r="A4714" t="s">
        <v>6911</v>
      </c>
      <c r="B4714" s="1">
        <v>45963</v>
      </c>
      <c r="C4714" t="s">
        <v>1675</v>
      </c>
      <c r="D4714" t="s">
        <v>21</v>
      </c>
      <c r="E4714" t="s">
        <v>79</v>
      </c>
      <c r="F4714" t="s">
        <v>80</v>
      </c>
      <c r="G4714" t="s">
        <v>68</v>
      </c>
      <c r="H4714" t="s">
        <v>81</v>
      </c>
      <c r="I4714" t="s">
        <v>130</v>
      </c>
      <c r="J4714" t="s">
        <v>34</v>
      </c>
      <c r="K4714">
        <v>4</v>
      </c>
      <c r="L4714">
        <v>799</v>
      </c>
      <c r="M4714">
        <v>0.2</v>
      </c>
      <c r="N4714">
        <v>2556.8000000000002</v>
      </c>
      <c r="O4714">
        <v>76.8</v>
      </c>
      <c r="P4714" t="s">
        <v>28</v>
      </c>
      <c r="Q4714" t="s">
        <v>86</v>
      </c>
      <c r="R4714" t="s">
        <v>30</v>
      </c>
      <c r="S4714">
        <v>4.5</v>
      </c>
      <c r="T4714">
        <f>YEAR(tblOrders[[#This Row],[Order Date]])</f>
        <v>2025</v>
      </c>
      <c r="U4714" t="str">
        <f>TEXT(tblOrders[[#This Row],[Order Date]],"mmm-yyyy")</f>
        <v>Nov-2025</v>
      </c>
      <c r="V4714" s="4">
        <f>tblOrders[[#This Row],[Profit]]/tblOrders[[#This Row],[Sales Amount]]</f>
        <v>3.0037546933667079E-2</v>
      </c>
      <c r="W4714" t="str">
        <f>VLOOKUP(tblOrders[[#This Row],[City]],CityRegion,2,0)</f>
        <v>West</v>
      </c>
      <c r="X4714" t="str">
        <f>VLOOKUP(tblOrders[[#This Row],[City]],lookups!A:C,3,0)</f>
        <v>Maharashtra</v>
      </c>
    </row>
    <row r="4715" spans="1:24" x14ac:dyDescent="0.25">
      <c r="A4715" t="s">
        <v>6912</v>
      </c>
      <c r="B4715" s="1">
        <v>45753</v>
      </c>
      <c r="C4715" t="s">
        <v>3951</v>
      </c>
      <c r="D4715" t="s">
        <v>21</v>
      </c>
      <c r="E4715" t="s">
        <v>40</v>
      </c>
      <c r="F4715" t="s">
        <v>41</v>
      </c>
      <c r="G4715" t="s">
        <v>42</v>
      </c>
      <c r="H4715" t="s">
        <v>43</v>
      </c>
      <c r="I4715" t="s">
        <v>70</v>
      </c>
      <c r="J4715" t="s">
        <v>45</v>
      </c>
      <c r="K4715">
        <v>1</v>
      </c>
      <c r="L4715">
        <v>18</v>
      </c>
      <c r="M4715">
        <v>0.05</v>
      </c>
      <c r="N4715">
        <v>17.100000000000001</v>
      </c>
      <c r="O4715">
        <v>8.1</v>
      </c>
      <c r="P4715" t="s">
        <v>28</v>
      </c>
      <c r="Q4715" t="s">
        <v>91</v>
      </c>
      <c r="R4715" t="s">
        <v>36</v>
      </c>
      <c r="S4715">
        <v>3.5</v>
      </c>
      <c r="T4715">
        <f>YEAR(tblOrders[[#This Row],[Order Date]])</f>
        <v>2025</v>
      </c>
      <c r="U4715" t="str">
        <f>TEXT(tblOrders[[#This Row],[Order Date]],"mmm-yyyy")</f>
        <v>Apr-2025</v>
      </c>
      <c r="V4715" s="4">
        <f>tblOrders[[#This Row],[Profit]]/tblOrders[[#This Row],[Sales Amount]]</f>
        <v>0.47368421052631571</v>
      </c>
      <c r="W4715" t="str">
        <f>VLOOKUP(tblOrders[[#This Row],[City]],CityRegion,2,0)</f>
        <v>South</v>
      </c>
      <c r="X4715" t="str">
        <f>VLOOKUP(tblOrders[[#This Row],[City]],lookups!A:C,3,0)</f>
        <v>Telengana</v>
      </c>
    </row>
    <row r="4716" spans="1:24" x14ac:dyDescent="0.25">
      <c r="A4716" t="s">
        <v>6913</v>
      </c>
      <c r="B4716" s="1">
        <v>45743</v>
      </c>
      <c r="C4716" t="s">
        <v>5293</v>
      </c>
      <c r="D4716" t="s">
        <v>39</v>
      </c>
      <c r="E4716" t="s">
        <v>108</v>
      </c>
      <c r="F4716" t="s">
        <v>109</v>
      </c>
      <c r="G4716" t="s">
        <v>62</v>
      </c>
      <c r="H4716" t="s">
        <v>110</v>
      </c>
      <c r="I4716" t="s">
        <v>52</v>
      </c>
      <c r="J4716" t="s">
        <v>27</v>
      </c>
      <c r="K4716">
        <v>3</v>
      </c>
      <c r="L4716">
        <v>110</v>
      </c>
      <c r="M4716">
        <v>0.1</v>
      </c>
      <c r="N4716">
        <v>297</v>
      </c>
      <c r="O4716">
        <v>93</v>
      </c>
      <c r="P4716" t="s">
        <v>28</v>
      </c>
      <c r="Q4716" t="s">
        <v>35</v>
      </c>
      <c r="R4716" t="s">
        <v>30</v>
      </c>
      <c r="S4716">
        <v>3.8</v>
      </c>
      <c r="T4716">
        <f>YEAR(tblOrders[[#This Row],[Order Date]])</f>
        <v>2025</v>
      </c>
      <c r="U4716" t="str">
        <f>TEXT(tblOrders[[#This Row],[Order Date]],"mmm-yyyy")</f>
        <v>Mar-2025</v>
      </c>
      <c r="V4716" s="4">
        <f>tblOrders[[#This Row],[Profit]]/tblOrders[[#This Row],[Sales Amount]]</f>
        <v>0.31313131313131315</v>
      </c>
      <c r="W4716" t="str">
        <f>VLOOKUP(tblOrders[[#This Row],[City]],CityRegion,2,0)</f>
        <v>South</v>
      </c>
      <c r="X4716" t="str">
        <f>VLOOKUP(tblOrders[[#This Row],[City]],lookups!A:C,3,0)</f>
        <v>Kerala</v>
      </c>
    </row>
    <row r="4717" spans="1:24" x14ac:dyDescent="0.25">
      <c r="A4717" t="s">
        <v>6914</v>
      </c>
      <c r="B4717" s="1">
        <v>45807</v>
      </c>
      <c r="C4717" t="s">
        <v>6915</v>
      </c>
      <c r="D4717" t="s">
        <v>39</v>
      </c>
      <c r="E4717" t="s">
        <v>101</v>
      </c>
      <c r="F4717" t="s">
        <v>102</v>
      </c>
      <c r="G4717" t="s">
        <v>24</v>
      </c>
      <c r="H4717" t="s">
        <v>103</v>
      </c>
      <c r="I4717" t="s">
        <v>139</v>
      </c>
      <c r="J4717" t="s">
        <v>34</v>
      </c>
      <c r="K4717">
        <v>5</v>
      </c>
      <c r="L4717">
        <v>120</v>
      </c>
      <c r="M4717">
        <v>0.15</v>
      </c>
      <c r="N4717">
        <v>510</v>
      </c>
      <c r="O4717">
        <v>120</v>
      </c>
      <c r="P4717" t="s">
        <v>28</v>
      </c>
      <c r="Q4717" t="s">
        <v>86</v>
      </c>
      <c r="R4717" t="s">
        <v>36</v>
      </c>
      <c r="S4717">
        <v>3.5</v>
      </c>
      <c r="T4717">
        <f>YEAR(tblOrders[[#This Row],[Order Date]])</f>
        <v>2025</v>
      </c>
      <c r="U4717" t="str">
        <f>TEXT(tblOrders[[#This Row],[Order Date]],"mmm-yyyy")</f>
        <v>May-2025</v>
      </c>
      <c r="V4717" s="4">
        <f>tblOrders[[#This Row],[Profit]]/tblOrders[[#This Row],[Sales Amount]]</f>
        <v>0.23529411764705882</v>
      </c>
      <c r="W4717" t="str">
        <f>VLOOKUP(tblOrders[[#This Row],[City]],CityRegion,2,0)</f>
        <v>South</v>
      </c>
      <c r="X4717" t="str">
        <f>VLOOKUP(tblOrders[[#This Row],[City]],lookups!A:C,3,0)</f>
        <v>Tamil Nadu</v>
      </c>
    </row>
    <row r="4718" spans="1:24" x14ac:dyDescent="0.25">
      <c r="A4718" t="s">
        <v>6916</v>
      </c>
      <c r="B4718" s="1">
        <v>45680</v>
      </c>
      <c r="C4718" t="s">
        <v>1603</v>
      </c>
      <c r="D4718" t="s">
        <v>21</v>
      </c>
      <c r="E4718" t="s">
        <v>94</v>
      </c>
      <c r="F4718" t="s">
        <v>95</v>
      </c>
      <c r="G4718" t="s">
        <v>68</v>
      </c>
      <c r="H4718" t="s">
        <v>96</v>
      </c>
      <c r="I4718" t="s">
        <v>130</v>
      </c>
      <c r="J4718" t="s">
        <v>45</v>
      </c>
      <c r="K4718">
        <v>5</v>
      </c>
      <c r="L4718">
        <v>89</v>
      </c>
      <c r="M4718">
        <v>0.05</v>
      </c>
      <c r="N4718">
        <v>422.75</v>
      </c>
      <c r="O4718">
        <v>147.75</v>
      </c>
      <c r="P4718" t="s">
        <v>28</v>
      </c>
      <c r="Q4718" t="s">
        <v>35</v>
      </c>
      <c r="R4718" t="s">
        <v>36</v>
      </c>
      <c r="S4718">
        <v>2.5</v>
      </c>
      <c r="T4718">
        <f>YEAR(tblOrders[[#This Row],[Order Date]])</f>
        <v>2025</v>
      </c>
      <c r="U4718" t="str">
        <f>TEXT(tblOrders[[#This Row],[Order Date]],"mmm-yyyy")</f>
        <v>Jan-2025</v>
      </c>
      <c r="V4718" s="4">
        <f>tblOrders[[#This Row],[Profit]]/tblOrders[[#This Row],[Sales Amount]]</f>
        <v>0.34949733885274986</v>
      </c>
      <c r="W4718" t="str">
        <f>VLOOKUP(tblOrders[[#This Row],[City]],CityRegion,2,0)</f>
        <v>West</v>
      </c>
      <c r="X4718" t="str">
        <f>VLOOKUP(tblOrders[[#This Row],[City]],lookups!A:C,3,0)</f>
        <v>Maharashtra</v>
      </c>
    </row>
    <row r="4719" spans="1:24" x14ac:dyDescent="0.25">
      <c r="A4719" t="s">
        <v>6917</v>
      </c>
      <c r="B4719" s="1">
        <v>45766</v>
      </c>
      <c r="C4719" t="s">
        <v>1581</v>
      </c>
      <c r="D4719" t="s">
        <v>21</v>
      </c>
      <c r="E4719" t="s">
        <v>101</v>
      </c>
      <c r="F4719" t="s">
        <v>102</v>
      </c>
      <c r="G4719" t="s">
        <v>24</v>
      </c>
      <c r="H4719" t="s">
        <v>103</v>
      </c>
      <c r="I4719" t="s">
        <v>26</v>
      </c>
      <c r="J4719" t="s">
        <v>45</v>
      </c>
      <c r="K4719">
        <v>3</v>
      </c>
      <c r="L4719">
        <v>120</v>
      </c>
      <c r="M4719">
        <v>0</v>
      </c>
      <c r="N4719">
        <v>360</v>
      </c>
      <c r="O4719">
        <v>126</v>
      </c>
      <c r="P4719" t="s">
        <v>111</v>
      </c>
      <c r="Q4719" t="s">
        <v>35</v>
      </c>
      <c r="R4719" t="s">
        <v>36</v>
      </c>
      <c r="S4719">
        <v>3.5</v>
      </c>
      <c r="T4719">
        <f>YEAR(tblOrders[[#This Row],[Order Date]])</f>
        <v>2025</v>
      </c>
      <c r="U4719" t="str">
        <f>TEXT(tblOrders[[#This Row],[Order Date]],"mmm-yyyy")</f>
        <v>Apr-2025</v>
      </c>
      <c r="V4719" s="4">
        <f>tblOrders[[#This Row],[Profit]]/tblOrders[[#This Row],[Sales Amount]]</f>
        <v>0.35</v>
      </c>
      <c r="W4719" t="str">
        <f>VLOOKUP(tblOrders[[#This Row],[City]],CityRegion,2,0)</f>
        <v>South</v>
      </c>
      <c r="X4719" t="str">
        <f>VLOOKUP(tblOrders[[#This Row],[City]],lookups!A:C,3,0)</f>
        <v>Karnataka</v>
      </c>
    </row>
    <row r="4720" spans="1:24" x14ac:dyDescent="0.25">
      <c r="A4720" t="s">
        <v>6918</v>
      </c>
      <c r="B4720" s="1">
        <v>45888</v>
      </c>
      <c r="C4720" t="s">
        <v>1431</v>
      </c>
      <c r="D4720" t="s">
        <v>21</v>
      </c>
      <c r="E4720" t="s">
        <v>73</v>
      </c>
      <c r="F4720" t="s">
        <v>74</v>
      </c>
      <c r="G4720" t="s">
        <v>68</v>
      </c>
      <c r="H4720" t="s">
        <v>75</v>
      </c>
      <c r="I4720" t="s">
        <v>33</v>
      </c>
      <c r="J4720" t="s">
        <v>34</v>
      </c>
      <c r="K4720">
        <v>2</v>
      </c>
      <c r="L4720">
        <v>65</v>
      </c>
      <c r="M4720">
        <v>0.15</v>
      </c>
      <c r="N4720">
        <v>110.5</v>
      </c>
      <c r="O4720">
        <v>34.5</v>
      </c>
      <c r="P4720" t="s">
        <v>111</v>
      </c>
      <c r="Q4720" t="s">
        <v>35</v>
      </c>
      <c r="R4720" t="s">
        <v>36</v>
      </c>
      <c r="S4720">
        <v>3.9</v>
      </c>
      <c r="T4720">
        <f>YEAR(tblOrders[[#This Row],[Order Date]])</f>
        <v>2025</v>
      </c>
      <c r="U4720" t="str">
        <f>TEXT(tblOrders[[#This Row],[Order Date]],"mmm-yyyy")</f>
        <v>Aug-2025</v>
      </c>
      <c r="V4720" s="4">
        <f>tblOrders[[#This Row],[Profit]]/tblOrders[[#This Row],[Sales Amount]]</f>
        <v>0.31221719457013575</v>
      </c>
      <c r="W4720" t="str">
        <f>VLOOKUP(tblOrders[[#This Row],[City]],CityRegion,2,0)</f>
        <v>North</v>
      </c>
      <c r="X4720" t="str">
        <f>VLOOKUP(tblOrders[[#This Row],[City]],lookups!A:C,3,0)</f>
        <v>Delhi</v>
      </c>
    </row>
    <row r="4721" spans="1:24" x14ac:dyDescent="0.25">
      <c r="A4721" t="s">
        <v>6919</v>
      </c>
      <c r="B4721" s="1">
        <v>45852</v>
      </c>
      <c r="C4721" t="s">
        <v>3018</v>
      </c>
      <c r="D4721" t="s">
        <v>39</v>
      </c>
      <c r="E4721" t="s">
        <v>79</v>
      </c>
      <c r="F4721" t="s">
        <v>80</v>
      </c>
      <c r="G4721" t="s">
        <v>68</v>
      </c>
      <c r="H4721" t="s">
        <v>81</v>
      </c>
      <c r="I4721" t="s">
        <v>33</v>
      </c>
      <c r="J4721" t="s">
        <v>34</v>
      </c>
      <c r="K4721">
        <v>3</v>
      </c>
      <c r="L4721">
        <v>799</v>
      </c>
      <c r="M4721">
        <v>0.05</v>
      </c>
      <c r="N4721">
        <v>2277.15</v>
      </c>
      <c r="O4721">
        <v>417.15</v>
      </c>
      <c r="P4721" t="s">
        <v>28</v>
      </c>
      <c r="Q4721" t="s">
        <v>35</v>
      </c>
      <c r="R4721" t="s">
        <v>36</v>
      </c>
      <c r="S4721">
        <v>2.6</v>
      </c>
      <c r="T4721">
        <f>YEAR(tblOrders[[#This Row],[Order Date]])</f>
        <v>2025</v>
      </c>
      <c r="U4721" t="str">
        <f>TEXT(tblOrders[[#This Row],[Order Date]],"mmm-yyyy")</f>
        <v>Jul-2025</v>
      </c>
      <c r="V4721" s="4">
        <f>tblOrders[[#This Row],[Profit]]/tblOrders[[#This Row],[Sales Amount]]</f>
        <v>0.18318951320729859</v>
      </c>
      <c r="W4721" t="str">
        <f>VLOOKUP(tblOrders[[#This Row],[City]],CityRegion,2,0)</f>
        <v>North</v>
      </c>
      <c r="X4721" t="str">
        <f>VLOOKUP(tblOrders[[#This Row],[City]],lookups!A:C,3,0)</f>
        <v>Delhi</v>
      </c>
    </row>
    <row r="4722" spans="1:24" x14ac:dyDescent="0.25">
      <c r="A4722" t="s">
        <v>6920</v>
      </c>
      <c r="B4722" s="1">
        <v>45892</v>
      </c>
      <c r="C4722" t="s">
        <v>4250</v>
      </c>
      <c r="D4722" t="s">
        <v>21</v>
      </c>
      <c r="E4722" t="s">
        <v>94</v>
      </c>
      <c r="F4722" t="s">
        <v>95</v>
      </c>
      <c r="G4722" t="s">
        <v>68</v>
      </c>
      <c r="H4722" t="s">
        <v>96</v>
      </c>
      <c r="I4722" t="s">
        <v>139</v>
      </c>
      <c r="J4722" t="s">
        <v>34</v>
      </c>
      <c r="K4722">
        <v>4</v>
      </c>
      <c r="L4722">
        <v>89</v>
      </c>
      <c r="M4722">
        <v>0.2</v>
      </c>
      <c r="N4722">
        <v>284.8</v>
      </c>
      <c r="O4722">
        <v>64.8</v>
      </c>
      <c r="P4722" t="s">
        <v>28</v>
      </c>
      <c r="Q4722" t="s">
        <v>86</v>
      </c>
      <c r="R4722" t="s">
        <v>36</v>
      </c>
      <c r="S4722">
        <v>3.7</v>
      </c>
      <c r="T4722">
        <f>YEAR(tblOrders[[#This Row],[Order Date]])</f>
        <v>2025</v>
      </c>
      <c r="U4722" t="str">
        <f>TEXT(tblOrders[[#This Row],[Order Date]],"mmm-yyyy")</f>
        <v>Aug-2025</v>
      </c>
      <c r="V4722" s="4">
        <f>tblOrders[[#This Row],[Profit]]/tblOrders[[#This Row],[Sales Amount]]</f>
        <v>0.22752808988764042</v>
      </c>
      <c r="W4722" t="str">
        <f>VLOOKUP(tblOrders[[#This Row],[City]],CityRegion,2,0)</f>
        <v>South</v>
      </c>
      <c r="X4722" t="str">
        <f>VLOOKUP(tblOrders[[#This Row],[City]],lookups!A:C,3,0)</f>
        <v>Tamil Nadu</v>
      </c>
    </row>
    <row r="4723" spans="1:24" x14ac:dyDescent="0.25">
      <c r="A4723" t="s">
        <v>6921</v>
      </c>
      <c r="B4723" s="1">
        <v>45759</v>
      </c>
      <c r="C4723" t="s">
        <v>4200</v>
      </c>
      <c r="D4723" t="s">
        <v>39</v>
      </c>
      <c r="E4723" t="s">
        <v>73</v>
      </c>
      <c r="F4723" t="s">
        <v>74</v>
      </c>
      <c r="G4723" t="s">
        <v>68</v>
      </c>
      <c r="H4723" t="s">
        <v>75</v>
      </c>
      <c r="I4723" t="s">
        <v>33</v>
      </c>
      <c r="J4723" t="s">
        <v>45</v>
      </c>
      <c r="K4723">
        <v>2</v>
      </c>
      <c r="L4723">
        <v>65</v>
      </c>
      <c r="M4723">
        <v>0</v>
      </c>
      <c r="N4723">
        <v>130</v>
      </c>
      <c r="O4723">
        <v>54</v>
      </c>
      <c r="P4723" t="s">
        <v>28</v>
      </c>
      <c r="Q4723" t="s">
        <v>46</v>
      </c>
      <c r="R4723" t="s">
        <v>30</v>
      </c>
      <c r="S4723">
        <v>2.7</v>
      </c>
      <c r="T4723">
        <f>YEAR(tblOrders[[#This Row],[Order Date]])</f>
        <v>2025</v>
      </c>
      <c r="U4723" t="str">
        <f>TEXT(tblOrders[[#This Row],[Order Date]],"mmm-yyyy")</f>
        <v>Apr-2025</v>
      </c>
      <c r="V4723" s="4">
        <f>tblOrders[[#This Row],[Profit]]/tblOrders[[#This Row],[Sales Amount]]</f>
        <v>0.41538461538461541</v>
      </c>
      <c r="W4723" t="str">
        <f>VLOOKUP(tblOrders[[#This Row],[City]],CityRegion,2,0)</f>
        <v>North</v>
      </c>
      <c r="X4723" t="str">
        <f>VLOOKUP(tblOrders[[#This Row],[City]],lookups!A:C,3,0)</f>
        <v>Delhi</v>
      </c>
    </row>
    <row r="4724" spans="1:24" x14ac:dyDescent="0.25">
      <c r="A4724" t="s">
        <v>6922</v>
      </c>
      <c r="B4724" s="1">
        <v>45792</v>
      </c>
      <c r="C4724" t="s">
        <v>588</v>
      </c>
      <c r="D4724" t="s">
        <v>21</v>
      </c>
      <c r="E4724" t="s">
        <v>73</v>
      </c>
      <c r="F4724" t="s">
        <v>74</v>
      </c>
      <c r="G4724" t="s">
        <v>68</v>
      </c>
      <c r="H4724" t="s">
        <v>75</v>
      </c>
      <c r="I4724" t="s">
        <v>44</v>
      </c>
      <c r="J4724" t="s">
        <v>45</v>
      </c>
      <c r="K4724">
        <v>2</v>
      </c>
      <c r="L4724">
        <v>65</v>
      </c>
      <c r="M4724">
        <v>0.2</v>
      </c>
      <c r="N4724">
        <v>104</v>
      </c>
      <c r="O4724">
        <v>28</v>
      </c>
      <c r="P4724" t="s">
        <v>28</v>
      </c>
      <c r="Q4724" t="s">
        <v>35</v>
      </c>
      <c r="R4724" t="s">
        <v>36</v>
      </c>
      <c r="S4724">
        <v>2.8</v>
      </c>
      <c r="T4724">
        <f>YEAR(tblOrders[[#This Row],[Order Date]])</f>
        <v>2025</v>
      </c>
      <c r="U4724" t="str">
        <f>TEXT(tblOrders[[#This Row],[Order Date]],"mmm-yyyy")</f>
        <v>May-2025</v>
      </c>
      <c r="V4724" s="4">
        <f>tblOrders[[#This Row],[Profit]]/tblOrders[[#This Row],[Sales Amount]]</f>
        <v>0.26923076923076922</v>
      </c>
      <c r="W4724" t="str">
        <f>VLOOKUP(tblOrders[[#This Row],[City]],CityRegion,2,0)</f>
        <v>South</v>
      </c>
      <c r="X4724" t="str">
        <f>VLOOKUP(tblOrders[[#This Row],[City]],lookups!A:C,3,0)</f>
        <v>Kerala</v>
      </c>
    </row>
    <row r="4725" spans="1:24" x14ac:dyDescent="0.25">
      <c r="A4725" t="s">
        <v>6923</v>
      </c>
      <c r="B4725" s="1">
        <v>45820</v>
      </c>
      <c r="C4725" t="s">
        <v>120</v>
      </c>
      <c r="D4725" t="s">
        <v>21</v>
      </c>
      <c r="E4725" t="s">
        <v>55</v>
      </c>
      <c r="F4725" t="s">
        <v>56</v>
      </c>
      <c r="G4725" t="s">
        <v>24</v>
      </c>
      <c r="H4725" t="s">
        <v>51</v>
      </c>
      <c r="I4725" t="s">
        <v>57</v>
      </c>
      <c r="J4725" t="s">
        <v>27</v>
      </c>
      <c r="K4725">
        <v>4</v>
      </c>
      <c r="L4725">
        <v>42</v>
      </c>
      <c r="M4725">
        <v>0.2</v>
      </c>
      <c r="N4725">
        <v>134.4</v>
      </c>
      <c r="O4725">
        <v>38.4</v>
      </c>
      <c r="P4725" t="s">
        <v>28</v>
      </c>
      <c r="Q4725" t="s">
        <v>86</v>
      </c>
      <c r="R4725" t="s">
        <v>30</v>
      </c>
      <c r="S4725">
        <v>4.5999999999999996</v>
      </c>
      <c r="T4725">
        <f>YEAR(tblOrders[[#This Row],[Order Date]])</f>
        <v>2025</v>
      </c>
      <c r="U4725" t="str">
        <f>TEXT(tblOrders[[#This Row],[Order Date]],"mmm-yyyy")</f>
        <v>Jun-2025</v>
      </c>
      <c r="V4725" s="4">
        <f>tblOrders[[#This Row],[Profit]]/tblOrders[[#This Row],[Sales Amount]]</f>
        <v>0.2857142857142857</v>
      </c>
      <c r="W4725" t="str">
        <f>VLOOKUP(tblOrders[[#This Row],[City]],CityRegion,2,0)</f>
        <v>South</v>
      </c>
      <c r="X4725" t="str">
        <f>VLOOKUP(tblOrders[[#This Row],[City]],lookups!A:C,3,0)</f>
        <v>Kerala</v>
      </c>
    </row>
    <row r="4726" spans="1:24" x14ac:dyDescent="0.25">
      <c r="A4726" t="s">
        <v>6924</v>
      </c>
      <c r="B4726" s="1">
        <v>45926</v>
      </c>
      <c r="C4726" t="s">
        <v>3215</v>
      </c>
      <c r="D4726" t="s">
        <v>21</v>
      </c>
      <c r="E4726" t="s">
        <v>101</v>
      </c>
      <c r="F4726" t="s">
        <v>102</v>
      </c>
      <c r="G4726" t="s">
        <v>24</v>
      </c>
      <c r="H4726" t="s">
        <v>103</v>
      </c>
      <c r="I4726" t="s">
        <v>76</v>
      </c>
      <c r="J4726" t="s">
        <v>45</v>
      </c>
      <c r="K4726">
        <v>5</v>
      </c>
      <c r="L4726">
        <v>120</v>
      </c>
      <c r="M4726">
        <v>0.2</v>
      </c>
      <c r="N4726">
        <v>480</v>
      </c>
      <c r="O4726">
        <v>90</v>
      </c>
      <c r="P4726" t="s">
        <v>85</v>
      </c>
      <c r="Q4726" t="s">
        <v>86</v>
      </c>
      <c r="R4726" t="s">
        <v>36</v>
      </c>
      <c r="S4726">
        <v>3.1</v>
      </c>
      <c r="T4726">
        <f>YEAR(tblOrders[[#This Row],[Order Date]])</f>
        <v>2025</v>
      </c>
      <c r="U4726" t="str">
        <f>TEXT(tblOrders[[#This Row],[Order Date]],"mmm-yyyy")</f>
        <v>Sep-2025</v>
      </c>
      <c r="V4726" s="4">
        <f>tblOrders[[#This Row],[Profit]]/tblOrders[[#This Row],[Sales Amount]]</f>
        <v>0.1875</v>
      </c>
      <c r="W4726" t="str">
        <f>VLOOKUP(tblOrders[[#This Row],[City]],CityRegion,2,0)</f>
        <v>South</v>
      </c>
      <c r="X4726" t="str">
        <f>VLOOKUP(tblOrders[[#This Row],[City]],lookups!A:C,3,0)</f>
        <v>Kerala</v>
      </c>
    </row>
    <row r="4727" spans="1:24" x14ac:dyDescent="0.25">
      <c r="A4727" t="s">
        <v>6925</v>
      </c>
      <c r="B4727" s="1">
        <v>46022</v>
      </c>
      <c r="C4727" t="s">
        <v>452</v>
      </c>
      <c r="D4727" t="s">
        <v>21</v>
      </c>
      <c r="E4727" t="s">
        <v>49</v>
      </c>
      <c r="F4727" t="s">
        <v>50</v>
      </c>
      <c r="G4727" t="s">
        <v>24</v>
      </c>
      <c r="H4727" t="s">
        <v>51</v>
      </c>
      <c r="I4727" t="s">
        <v>33</v>
      </c>
      <c r="J4727" t="s">
        <v>34</v>
      </c>
      <c r="K4727">
        <v>3</v>
      </c>
      <c r="L4727">
        <v>85</v>
      </c>
      <c r="M4727">
        <v>0.1</v>
      </c>
      <c r="N4727">
        <v>229.5</v>
      </c>
      <c r="O4727">
        <v>73.5</v>
      </c>
      <c r="P4727" t="s">
        <v>28</v>
      </c>
      <c r="Q4727" t="s">
        <v>91</v>
      </c>
      <c r="R4727" t="s">
        <v>36</v>
      </c>
      <c r="S4727">
        <v>4.9000000000000004</v>
      </c>
      <c r="T4727">
        <f>YEAR(tblOrders[[#This Row],[Order Date]])</f>
        <v>2025</v>
      </c>
      <c r="U4727" t="str">
        <f>TEXT(tblOrders[[#This Row],[Order Date]],"mmm-yyyy")</f>
        <v>Dec-2025</v>
      </c>
      <c r="V4727" s="4">
        <f>tblOrders[[#This Row],[Profit]]/tblOrders[[#This Row],[Sales Amount]]</f>
        <v>0.3202614379084967</v>
      </c>
      <c r="W4727" t="str">
        <f>VLOOKUP(tblOrders[[#This Row],[City]],CityRegion,2,0)</f>
        <v>North</v>
      </c>
      <c r="X4727" t="str">
        <f>VLOOKUP(tblOrders[[#This Row],[City]],lookups!A:C,3,0)</f>
        <v>Delhi</v>
      </c>
    </row>
    <row r="4728" spans="1:24" x14ac:dyDescent="0.25">
      <c r="A4728" t="s">
        <v>6926</v>
      </c>
      <c r="B4728" s="1">
        <v>45664</v>
      </c>
      <c r="C4728" t="s">
        <v>6927</v>
      </c>
      <c r="D4728" t="s">
        <v>21</v>
      </c>
      <c r="E4728" t="s">
        <v>73</v>
      </c>
      <c r="F4728" t="s">
        <v>74</v>
      </c>
      <c r="G4728" t="s">
        <v>68</v>
      </c>
      <c r="H4728" t="s">
        <v>75</v>
      </c>
      <c r="I4728" t="s">
        <v>33</v>
      </c>
      <c r="J4728" t="s">
        <v>34</v>
      </c>
      <c r="K4728">
        <v>3</v>
      </c>
      <c r="L4728">
        <v>65</v>
      </c>
      <c r="M4728">
        <v>0</v>
      </c>
      <c r="N4728">
        <v>195</v>
      </c>
      <c r="O4728">
        <v>81</v>
      </c>
      <c r="P4728" t="s">
        <v>28</v>
      </c>
      <c r="Q4728" t="s">
        <v>91</v>
      </c>
      <c r="R4728" t="s">
        <v>36</v>
      </c>
      <c r="S4728">
        <v>4.4000000000000004</v>
      </c>
      <c r="T4728">
        <f>YEAR(tblOrders[[#This Row],[Order Date]])</f>
        <v>2025</v>
      </c>
      <c r="U4728" t="str">
        <f>TEXT(tblOrders[[#This Row],[Order Date]],"mmm-yyyy")</f>
        <v>Jan-2025</v>
      </c>
      <c r="V4728" s="4">
        <f>tblOrders[[#This Row],[Profit]]/tblOrders[[#This Row],[Sales Amount]]</f>
        <v>0.41538461538461541</v>
      </c>
      <c r="W4728" t="str">
        <f>VLOOKUP(tblOrders[[#This Row],[City]],CityRegion,2,0)</f>
        <v>North</v>
      </c>
      <c r="X4728" t="str">
        <f>VLOOKUP(tblOrders[[#This Row],[City]],lookups!A:C,3,0)</f>
        <v>Delhi</v>
      </c>
    </row>
    <row r="4729" spans="1:24" x14ac:dyDescent="0.25">
      <c r="A4729" t="s">
        <v>6928</v>
      </c>
      <c r="B4729" s="1">
        <v>46007</v>
      </c>
      <c r="C4729" t="s">
        <v>6929</v>
      </c>
      <c r="D4729" t="s">
        <v>21</v>
      </c>
      <c r="E4729" t="s">
        <v>73</v>
      </c>
      <c r="F4729" t="s">
        <v>74</v>
      </c>
      <c r="G4729" t="s">
        <v>68</v>
      </c>
      <c r="H4729" t="s">
        <v>75</v>
      </c>
      <c r="I4729" t="s">
        <v>139</v>
      </c>
      <c r="J4729" t="s">
        <v>45</v>
      </c>
      <c r="K4729">
        <v>5</v>
      </c>
      <c r="L4729">
        <v>65</v>
      </c>
      <c r="M4729">
        <v>0.15</v>
      </c>
      <c r="N4729">
        <v>276.25</v>
      </c>
      <c r="O4729">
        <v>86.25</v>
      </c>
      <c r="P4729" t="s">
        <v>28</v>
      </c>
      <c r="Q4729" t="s">
        <v>29</v>
      </c>
      <c r="R4729" t="s">
        <v>30</v>
      </c>
      <c r="S4729">
        <v>2.9</v>
      </c>
      <c r="T4729">
        <f>YEAR(tblOrders[[#This Row],[Order Date]])</f>
        <v>2025</v>
      </c>
      <c r="U4729" t="str">
        <f>TEXT(tblOrders[[#This Row],[Order Date]],"mmm-yyyy")</f>
        <v>Dec-2025</v>
      </c>
      <c r="V4729" s="4">
        <f>tblOrders[[#This Row],[Profit]]/tblOrders[[#This Row],[Sales Amount]]</f>
        <v>0.31221719457013575</v>
      </c>
      <c r="W4729" t="str">
        <f>VLOOKUP(tblOrders[[#This Row],[City]],CityRegion,2,0)</f>
        <v>South</v>
      </c>
      <c r="X4729" t="str">
        <f>VLOOKUP(tblOrders[[#This Row],[City]],lookups!A:C,3,0)</f>
        <v>Tamil Nadu</v>
      </c>
    </row>
    <row r="4730" spans="1:24" x14ac:dyDescent="0.25">
      <c r="A4730" t="s">
        <v>6930</v>
      </c>
      <c r="B4730" s="1">
        <v>45972</v>
      </c>
      <c r="C4730" t="s">
        <v>5107</v>
      </c>
      <c r="D4730" t="s">
        <v>21</v>
      </c>
      <c r="E4730" t="s">
        <v>22</v>
      </c>
      <c r="F4730" t="s">
        <v>23</v>
      </c>
      <c r="G4730" t="s">
        <v>24</v>
      </c>
      <c r="H4730" t="s">
        <v>25</v>
      </c>
      <c r="I4730" t="s">
        <v>76</v>
      </c>
      <c r="J4730" t="s">
        <v>27</v>
      </c>
      <c r="K4730">
        <v>5</v>
      </c>
      <c r="L4730">
        <v>190</v>
      </c>
      <c r="M4730">
        <v>0.1</v>
      </c>
      <c r="N4730">
        <v>855</v>
      </c>
      <c r="O4730">
        <v>230</v>
      </c>
      <c r="P4730" t="s">
        <v>28</v>
      </c>
      <c r="Q4730" t="s">
        <v>46</v>
      </c>
      <c r="R4730" t="s">
        <v>30</v>
      </c>
      <c r="S4730">
        <v>4.2</v>
      </c>
      <c r="T4730">
        <f>YEAR(tblOrders[[#This Row],[Order Date]])</f>
        <v>2025</v>
      </c>
      <c r="U4730" t="str">
        <f>TEXT(tblOrders[[#This Row],[Order Date]],"mmm-yyyy")</f>
        <v>Nov-2025</v>
      </c>
      <c r="V4730" s="4">
        <f>tblOrders[[#This Row],[Profit]]/tblOrders[[#This Row],[Sales Amount]]</f>
        <v>0.26900584795321636</v>
      </c>
      <c r="W4730" t="str">
        <f>VLOOKUP(tblOrders[[#This Row],[City]],CityRegion,2,0)</f>
        <v>South</v>
      </c>
      <c r="X4730" t="str">
        <f>VLOOKUP(tblOrders[[#This Row],[City]],lookups!A:C,3,0)</f>
        <v>Kerala</v>
      </c>
    </row>
    <row r="4731" spans="1:24" x14ac:dyDescent="0.25">
      <c r="A4731" t="s">
        <v>6931</v>
      </c>
      <c r="B4731" s="1">
        <v>45743</v>
      </c>
      <c r="C4731" t="s">
        <v>2208</v>
      </c>
      <c r="D4731" t="s">
        <v>39</v>
      </c>
      <c r="E4731" t="s">
        <v>73</v>
      </c>
      <c r="F4731" t="s">
        <v>74</v>
      </c>
      <c r="G4731" t="s">
        <v>68</v>
      </c>
      <c r="H4731" t="s">
        <v>75</v>
      </c>
      <c r="I4731" t="s">
        <v>57</v>
      </c>
      <c r="J4731" t="s">
        <v>27</v>
      </c>
      <c r="K4731">
        <v>1</v>
      </c>
      <c r="L4731">
        <v>65</v>
      </c>
      <c r="M4731">
        <v>0</v>
      </c>
      <c r="N4731">
        <v>65</v>
      </c>
      <c r="O4731">
        <v>27</v>
      </c>
      <c r="P4731" t="s">
        <v>28</v>
      </c>
      <c r="Q4731" t="s">
        <v>91</v>
      </c>
      <c r="R4731" t="s">
        <v>123</v>
      </c>
      <c r="S4731">
        <v>4.9000000000000004</v>
      </c>
      <c r="T4731">
        <f>YEAR(tblOrders[[#This Row],[Order Date]])</f>
        <v>2025</v>
      </c>
      <c r="U4731" t="str">
        <f>TEXT(tblOrders[[#This Row],[Order Date]],"mmm-yyyy")</f>
        <v>Mar-2025</v>
      </c>
      <c r="V4731" s="4">
        <f>tblOrders[[#This Row],[Profit]]/tblOrders[[#This Row],[Sales Amount]]</f>
        <v>0.41538461538461541</v>
      </c>
      <c r="W4731" t="str">
        <f>VLOOKUP(tblOrders[[#This Row],[City]],CityRegion,2,0)</f>
        <v>South</v>
      </c>
      <c r="X4731" t="str">
        <f>VLOOKUP(tblOrders[[#This Row],[City]],lookups!A:C,3,0)</f>
        <v>Kerala</v>
      </c>
    </row>
    <row r="4732" spans="1:24" x14ac:dyDescent="0.25">
      <c r="A4732" t="s">
        <v>6932</v>
      </c>
      <c r="B4732" s="1">
        <v>45951</v>
      </c>
      <c r="C4732" t="s">
        <v>1169</v>
      </c>
      <c r="D4732" t="s">
        <v>39</v>
      </c>
      <c r="E4732" t="s">
        <v>114</v>
      </c>
      <c r="F4732" t="s">
        <v>115</v>
      </c>
      <c r="G4732" t="s">
        <v>42</v>
      </c>
      <c r="H4732" t="s">
        <v>116</v>
      </c>
      <c r="I4732" t="s">
        <v>130</v>
      </c>
      <c r="J4732" t="s">
        <v>27</v>
      </c>
      <c r="K4732">
        <v>1</v>
      </c>
      <c r="L4732">
        <v>12</v>
      </c>
      <c r="M4732">
        <v>0.1</v>
      </c>
      <c r="N4732">
        <v>10.8</v>
      </c>
      <c r="O4732">
        <v>4.8</v>
      </c>
      <c r="P4732" t="s">
        <v>28</v>
      </c>
      <c r="Q4732" t="s">
        <v>46</v>
      </c>
      <c r="R4732" t="s">
        <v>123</v>
      </c>
      <c r="S4732">
        <v>2.6</v>
      </c>
      <c r="T4732">
        <f>YEAR(tblOrders[[#This Row],[Order Date]])</f>
        <v>2025</v>
      </c>
      <c r="U4732" t="str">
        <f>TEXT(tblOrders[[#This Row],[Order Date]],"mmm-yyyy")</f>
        <v>Oct-2025</v>
      </c>
      <c r="V4732" s="4">
        <f>tblOrders[[#This Row],[Profit]]/tblOrders[[#This Row],[Sales Amount]]</f>
        <v>0.44444444444444442</v>
      </c>
      <c r="W4732" t="str">
        <f>VLOOKUP(tblOrders[[#This Row],[City]],CityRegion,2,0)</f>
        <v>West</v>
      </c>
      <c r="X4732" t="str">
        <f>VLOOKUP(tblOrders[[#This Row],[City]],lookups!A:C,3,0)</f>
        <v>Maharashtra</v>
      </c>
    </row>
    <row r="4733" spans="1:24" x14ac:dyDescent="0.25">
      <c r="A4733" t="s">
        <v>6933</v>
      </c>
      <c r="B4733" s="1">
        <v>45957</v>
      </c>
      <c r="C4733" t="s">
        <v>998</v>
      </c>
      <c r="D4733" t="s">
        <v>21</v>
      </c>
      <c r="E4733" t="s">
        <v>49</v>
      </c>
      <c r="F4733" t="s">
        <v>50</v>
      </c>
      <c r="G4733" t="s">
        <v>24</v>
      </c>
      <c r="H4733" t="s">
        <v>51</v>
      </c>
      <c r="I4733" t="s">
        <v>57</v>
      </c>
      <c r="J4733" t="s">
        <v>27</v>
      </c>
      <c r="K4733">
        <v>3</v>
      </c>
      <c r="L4733">
        <v>85</v>
      </c>
      <c r="M4733">
        <v>0.2</v>
      </c>
      <c r="N4733">
        <v>204</v>
      </c>
      <c r="O4733">
        <v>48</v>
      </c>
      <c r="P4733" t="s">
        <v>28</v>
      </c>
      <c r="Q4733" t="s">
        <v>46</v>
      </c>
      <c r="R4733" t="s">
        <v>36</v>
      </c>
      <c r="S4733">
        <v>2.8</v>
      </c>
      <c r="T4733">
        <f>YEAR(tblOrders[[#This Row],[Order Date]])</f>
        <v>2025</v>
      </c>
      <c r="U4733" t="str">
        <f>TEXT(tblOrders[[#This Row],[Order Date]],"mmm-yyyy")</f>
        <v>Oct-2025</v>
      </c>
      <c r="V4733" s="4">
        <f>tblOrders[[#This Row],[Profit]]/tblOrders[[#This Row],[Sales Amount]]</f>
        <v>0.23529411764705882</v>
      </c>
      <c r="W4733" t="str">
        <f>VLOOKUP(tblOrders[[#This Row],[City]],CityRegion,2,0)</f>
        <v>South</v>
      </c>
      <c r="X4733" t="str">
        <f>VLOOKUP(tblOrders[[#This Row],[City]],lookups!A:C,3,0)</f>
        <v>Kerala</v>
      </c>
    </row>
    <row r="4734" spans="1:24" x14ac:dyDescent="0.25">
      <c r="A4734" t="s">
        <v>6934</v>
      </c>
      <c r="B4734" s="1">
        <v>45789</v>
      </c>
      <c r="C4734" t="s">
        <v>6935</v>
      </c>
      <c r="D4734" t="s">
        <v>39</v>
      </c>
      <c r="E4734" t="s">
        <v>101</v>
      </c>
      <c r="F4734" t="s">
        <v>102</v>
      </c>
      <c r="G4734" t="s">
        <v>24</v>
      </c>
      <c r="H4734" t="s">
        <v>103</v>
      </c>
      <c r="I4734" t="s">
        <v>139</v>
      </c>
      <c r="J4734" t="s">
        <v>27</v>
      </c>
      <c r="K4734">
        <v>1</v>
      </c>
      <c r="L4734">
        <v>120</v>
      </c>
      <c r="M4734">
        <v>0.1</v>
      </c>
      <c r="N4734">
        <v>108</v>
      </c>
      <c r="O4734">
        <v>30</v>
      </c>
      <c r="P4734" t="s">
        <v>111</v>
      </c>
      <c r="Q4734" t="s">
        <v>91</v>
      </c>
      <c r="R4734" t="s">
        <v>36</v>
      </c>
      <c r="S4734">
        <v>2.7</v>
      </c>
      <c r="T4734">
        <f>YEAR(tblOrders[[#This Row],[Order Date]])</f>
        <v>2025</v>
      </c>
      <c r="U4734" t="str">
        <f>TEXT(tblOrders[[#This Row],[Order Date]],"mmm-yyyy")</f>
        <v>May-2025</v>
      </c>
      <c r="V4734" s="4">
        <f>tblOrders[[#This Row],[Profit]]/tblOrders[[#This Row],[Sales Amount]]</f>
        <v>0.27777777777777779</v>
      </c>
      <c r="W4734" t="str">
        <f>VLOOKUP(tblOrders[[#This Row],[City]],CityRegion,2,0)</f>
        <v>South</v>
      </c>
      <c r="X4734" t="str">
        <f>VLOOKUP(tblOrders[[#This Row],[City]],lookups!A:C,3,0)</f>
        <v>Tamil Nadu</v>
      </c>
    </row>
    <row r="4735" spans="1:24" x14ac:dyDescent="0.25">
      <c r="A4735" t="s">
        <v>6936</v>
      </c>
      <c r="B4735" s="1">
        <v>45695</v>
      </c>
      <c r="C4735" t="s">
        <v>2018</v>
      </c>
      <c r="D4735" t="s">
        <v>21</v>
      </c>
      <c r="E4735" t="s">
        <v>73</v>
      </c>
      <c r="F4735" t="s">
        <v>74</v>
      </c>
      <c r="G4735" t="s">
        <v>68</v>
      </c>
      <c r="H4735" t="s">
        <v>75</v>
      </c>
      <c r="I4735" t="s">
        <v>52</v>
      </c>
      <c r="J4735" t="s">
        <v>45</v>
      </c>
      <c r="K4735">
        <v>3</v>
      </c>
      <c r="L4735">
        <v>65</v>
      </c>
      <c r="M4735">
        <v>0.1</v>
      </c>
      <c r="N4735">
        <v>175.5</v>
      </c>
      <c r="O4735">
        <v>61.5</v>
      </c>
      <c r="P4735" t="s">
        <v>28</v>
      </c>
      <c r="Q4735" t="s">
        <v>91</v>
      </c>
      <c r="R4735" t="s">
        <v>36</v>
      </c>
      <c r="S4735">
        <v>2.6</v>
      </c>
      <c r="T4735">
        <f>YEAR(tblOrders[[#This Row],[Order Date]])</f>
        <v>2025</v>
      </c>
      <c r="U4735" t="str">
        <f>TEXT(tblOrders[[#This Row],[Order Date]],"mmm-yyyy")</f>
        <v>Feb-2025</v>
      </c>
      <c r="V4735" s="4">
        <f>tblOrders[[#This Row],[Profit]]/tblOrders[[#This Row],[Sales Amount]]</f>
        <v>0.3504273504273504</v>
      </c>
      <c r="W4735" t="str">
        <f>VLOOKUP(tblOrders[[#This Row],[City]],CityRegion,2,0)</f>
        <v>South</v>
      </c>
      <c r="X4735" t="str">
        <f>VLOOKUP(tblOrders[[#This Row],[City]],lookups!A:C,3,0)</f>
        <v>Kerala</v>
      </c>
    </row>
    <row r="4736" spans="1:24" x14ac:dyDescent="0.25">
      <c r="A4736" t="s">
        <v>6937</v>
      </c>
      <c r="B4736" s="1">
        <v>45782</v>
      </c>
      <c r="C4736" t="s">
        <v>1867</v>
      </c>
      <c r="D4736" t="s">
        <v>39</v>
      </c>
      <c r="E4736" t="s">
        <v>79</v>
      </c>
      <c r="F4736" t="s">
        <v>80</v>
      </c>
      <c r="G4736" t="s">
        <v>68</v>
      </c>
      <c r="H4736" t="s">
        <v>81</v>
      </c>
      <c r="I4736" t="s">
        <v>57</v>
      </c>
      <c r="J4736" t="s">
        <v>45</v>
      </c>
      <c r="K4736">
        <v>3</v>
      </c>
      <c r="L4736">
        <v>799</v>
      </c>
      <c r="M4736">
        <v>0.05</v>
      </c>
      <c r="N4736">
        <v>2277.15</v>
      </c>
      <c r="O4736">
        <v>417.15</v>
      </c>
      <c r="P4736" t="s">
        <v>28</v>
      </c>
      <c r="Q4736" t="s">
        <v>46</v>
      </c>
      <c r="R4736" t="s">
        <v>30</v>
      </c>
      <c r="S4736">
        <v>4.7</v>
      </c>
      <c r="T4736">
        <f>YEAR(tblOrders[[#This Row],[Order Date]])</f>
        <v>2025</v>
      </c>
      <c r="U4736" t="str">
        <f>TEXT(tblOrders[[#This Row],[Order Date]],"mmm-yyyy")</f>
        <v>May-2025</v>
      </c>
      <c r="V4736" s="4">
        <f>tblOrders[[#This Row],[Profit]]/tblOrders[[#This Row],[Sales Amount]]</f>
        <v>0.18318951320729859</v>
      </c>
      <c r="W4736" t="str">
        <f>VLOOKUP(tblOrders[[#This Row],[City]],CityRegion,2,0)</f>
        <v>South</v>
      </c>
      <c r="X4736" t="str">
        <f>VLOOKUP(tblOrders[[#This Row],[City]],lookups!A:C,3,0)</f>
        <v>Kerala</v>
      </c>
    </row>
    <row r="4737" spans="1:24" x14ac:dyDescent="0.25">
      <c r="A4737" t="s">
        <v>6938</v>
      </c>
      <c r="B4737" s="1">
        <v>45734</v>
      </c>
      <c r="C4737" t="s">
        <v>4329</v>
      </c>
      <c r="D4737" t="s">
        <v>21</v>
      </c>
      <c r="E4737" t="s">
        <v>94</v>
      </c>
      <c r="F4737" t="s">
        <v>95</v>
      </c>
      <c r="G4737" t="s">
        <v>68</v>
      </c>
      <c r="H4737" t="s">
        <v>96</v>
      </c>
      <c r="I4737" t="s">
        <v>76</v>
      </c>
      <c r="J4737" t="s">
        <v>45</v>
      </c>
      <c r="K4737">
        <v>1</v>
      </c>
      <c r="L4737">
        <v>89</v>
      </c>
      <c r="M4737">
        <v>0.15</v>
      </c>
      <c r="N4737">
        <v>75.650000000000006</v>
      </c>
      <c r="O4737">
        <v>20.65</v>
      </c>
      <c r="P4737" t="s">
        <v>28</v>
      </c>
      <c r="Q4737" t="s">
        <v>86</v>
      </c>
      <c r="R4737" t="s">
        <v>36</v>
      </c>
      <c r="S4737">
        <v>3.1</v>
      </c>
      <c r="T4737">
        <f>YEAR(tblOrders[[#This Row],[Order Date]])</f>
        <v>2025</v>
      </c>
      <c r="U4737" t="str">
        <f>TEXT(tblOrders[[#This Row],[Order Date]],"mmm-yyyy")</f>
        <v>Mar-2025</v>
      </c>
      <c r="V4737" s="4">
        <f>tblOrders[[#This Row],[Profit]]/tblOrders[[#This Row],[Sales Amount]]</f>
        <v>0.27296761401189684</v>
      </c>
      <c r="W4737" t="str">
        <f>VLOOKUP(tblOrders[[#This Row],[City]],CityRegion,2,0)</f>
        <v>South</v>
      </c>
      <c r="X4737" t="str">
        <f>VLOOKUP(tblOrders[[#This Row],[City]],lookups!A:C,3,0)</f>
        <v>Kerala</v>
      </c>
    </row>
    <row r="4738" spans="1:24" x14ac:dyDescent="0.25">
      <c r="A4738" t="s">
        <v>6939</v>
      </c>
      <c r="B4738" s="1">
        <v>45903</v>
      </c>
      <c r="C4738" t="s">
        <v>6292</v>
      </c>
      <c r="D4738" t="s">
        <v>39</v>
      </c>
      <c r="E4738" t="s">
        <v>60</v>
      </c>
      <c r="F4738" t="s">
        <v>61</v>
      </c>
      <c r="G4738" t="s">
        <v>62</v>
      </c>
      <c r="H4738" t="s">
        <v>63</v>
      </c>
      <c r="I4738" t="s">
        <v>84</v>
      </c>
      <c r="J4738" t="s">
        <v>27</v>
      </c>
      <c r="K4738">
        <v>3</v>
      </c>
      <c r="L4738">
        <v>45</v>
      </c>
      <c r="M4738">
        <v>0.05</v>
      </c>
      <c r="N4738">
        <v>128.25</v>
      </c>
      <c r="O4738">
        <v>50.25</v>
      </c>
      <c r="P4738" t="s">
        <v>28</v>
      </c>
      <c r="Q4738" t="s">
        <v>91</v>
      </c>
      <c r="R4738" t="s">
        <v>36</v>
      </c>
      <c r="S4738">
        <v>2.5</v>
      </c>
      <c r="T4738">
        <f>YEAR(tblOrders[[#This Row],[Order Date]])</f>
        <v>2025</v>
      </c>
      <c r="U4738" t="str">
        <f>TEXT(tblOrders[[#This Row],[Order Date]],"mmm-yyyy")</f>
        <v>Sep-2025</v>
      </c>
      <c r="V4738" s="4">
        <f>tblOrders[[#This Row],[Profit]]/tblOrders[[#This Row],[Sales Amount]]</f>
        <v>0.391812865497076</v>
      </c>
      <c r="W4738" t="str">
        <f>VLOOKUP(tblOrders[[#This Row],[City]],CityRegion,2,0)</f>
        <v>West</v>
      </c>
      <c r="X4738" t="str">
        <f>VLOOKUP(tblOrders[[#This Row],[City]],lookups!A:C,3,0)</f>
        <v>Maharashtra</v>
      </c>
    </row>
    <row r="4739" spans="1:24" x14ac:dyDescent="0.25">
      <c r="A4739" t="s">
        <v>6940</v>
      </c>
      <c r="B4739" s="1">
        <v>45820</v>
      </c>
      <c r="C4739" t="s">
        <v>1616</v>
      </c>
      <c r="D4739" t="s">
        <v>21</v>
      </c>
      <c r="E4739" t="s">
        <v>101</v>
      </c>
      <c r="F4739" t="s">
        <v>102</v>
      </c>
      <c r="G4739" t="s">
        <v>24</v>
      </c>
      <c r="H4739" t="s">
        <v>103</v>
      </c>
      <c r="I4739" t="s">
        <v>57</v>
      </c>
      <c r="J4739" t="s">
        <v>27</v>
      </c>
      <c r="K4739">
        <v>1</v>
      </c>
      <c r="L4739">
        <v>120</v>
      </c>
      <c r="M4739">
        <v>0.15</v>
      </c>
      <c r="N4739">
        <v>102</v>
      </c>
      <c r="O4739">
        <v>24</v>
      </c>
      <c r="P4739" t="s">
        <v>111</v>
      </c>
      <c r="Q4739" t="s">
        <v>86</v>
      </c>
      <c r="R4739" t="s">
        <v>36</v>
      </c>
      <c r="S4739">
        <v>4</v>
      </c>
      <c r="T4739">
        <f>YEAR(tblOrders[[#This Row],[Order Date]])</f>
        <v>2025</v>
      </c>
      <c r="U4739" t="str">
        <f>TEXT(tblOrders[[#This Row],[Order Date]],"mmm-yyyy")</f>
        <v>Jun-2025</v>
      </c>
      <c r="V4739" s="4">
        <f>tblOrders[[#This Row],[Profit]]/tblOrders[[#This Row],[Sales Amount]]</f>
        <v>0.23529411764705882</v>
      </c>
      <c r="W4739" t="str">
        <f>VLOOKUP(tblOrders[[#This Row],[City]],CityRegion,2,0)</f>
        <v>South</v>
      </c>
      <c r="X4739" t="str">
        <f>VLOOKUP(tblOrders[[#This Row],[City]],lookups!A:C,3,0)</f>
        <v>Kerala</v>
      </c>
    </row>
    <row r="4740" spans="1:24" x14ac:dyDescent="0.25">
      <c r="A4740" t="s">
        <v>6941</v>
      </c>
      <c r="B4740" s="1">
        <v>45848</v>
      </c>
      <c r="C4740" t="s">
        <v>3572</v>
      </c>
      <c r="D4740" t="s">
        <v>21</v>
      </c>
      <c r="E4740" t="s">
        <v>60</v>
      </c>
      <c r="F4740" t="s">
        <v>61</v>
      </c>
      <c r="G4740" t="s">
        <v>62</v>
      </c>
      <c r="H4740" t="s">
        <v>63</v>
      </c>
      <c r="I4740" t="s">
        <v>70</v>
      </c>
      <c r="J4740" t="s">
        <v>27</v>
      </c>
      <c r="K4740">
        <v>1</v>
      </c>
      <c r="L4740">
        <v>45</v>
      </c>
      <c r="M4740">
        <v>0.05</v>
      </c>
      <c r="N4740">
        <v>42.75</v>
      </c>
      <c r="O4740">
        <v>16.75</v>
      </c>
      <c r="P4740" t="s">
        <v>28</v>
      </c>
      <c r="Q4740" t="s">
        <v>29</v>
      </c>
      <c r="R4740" t="s">
        <v>123</v>
      </c>
      <c r="S4740">
        <v>2.8</v>
      </c>
      <c r="T4740">
        <f>YEAR(tblOrders[[#This Row],[Order Date]])</f>
        <v>2025</v>
      </c>
      <c r="U4740" t="str">
        <f>TEXT(tblOrders[[#This Row],[Order Date]],"mmm-yyyy")</f>
        <v>Jul-2025</v>
      </c>
      <c r="V4740" s="4">
        <f>tblOrders[[#This Row],[Profit]]/tblOrders[[#This Row],[Sales Amount]]</f>
        <v>0.391812865497076</v>
      </c>
      <c r="W4740" t="str">
        <f>VLOOKUP(tblOrders[[#This Row],[City]],CityRegion,2,0)</f>
        <v>South</v>
      </c>
      <c r="X4740" t="str">
        <f>VLOOKUP(tblOrders[[#This Row],[City]],lookups!A:C,3,0)</f>
        <v>Telengana</v>
      </c>
    </row>
    <row r="4741" spans="1:24" x14ac:dyDescent="0.25">
      <c r="A4741" t="s">
        <v>6942</v>
      </c>
      <c r="B4741" s="1">
        <v>45889</v>
      </c>
      <c r="C4741" t="s">
        <v>1922</v>
      </c>
      <c r="D4741" t="s">
        <v>21</v>
      </c>
      <c r="E4741" t="s">
        <v>73</v>
      </c>
      <c r="F4741" t="s">
        <v>74</v>
      </c>
      <c r="G4741" t="s">
        <v>68</v>
      </c>
      <c r="H4741" t="s">
        <v>75</v>
      </c>
      <c r="I4741" t="s">
        <v>26</v>
      </c>
      <c r="J4741" t="s">
        <v>27</v>
      </c>
      <c r="K4741">
        <v>3</v>
      </c>
      <c r="L4741">
        <v>65</v>
      </c>
      <c r="M4741">
        <v>0.2</v>
      </c>
      <c r="N4741">
        <v>156</v>
      </c>
      <c r="O4741">
        <v>42</v>
      </c>
      <c r="P4741" t="s">
        <v>28</v>
      </c>
      <c r="Q4741" t="s">
        <v>35</v>
      </c>
      <c r="R4741" t="s">
        <v>36</v>
      </c>
      <c r="S4741">
        <v>3.3</v>
      </c>
      <c r="T4741">
        <f>YEAR(tblOrders[[#This Row],[Order Date]])</f>
        <v>2025</v>
      </c>
      <c r="U4741" t="str">
        <f>TEXT(tblOrders[[#This Row],[Order Date]],"mmm-yyyy")</f>
        <v>Aug-2025</v>
      </c>
      <c r="V4741" s="4">
        <f>tblOrders[[#This Row],[Profit]]/tblOrders[[#This Row],[Sales Amount]]</f>
        <v>0.26923076923076922</v>
      </c>
      <c r="W4741" t="str">
        <f>VLOOKUP(tblOrders[[#This Row],[City]],CityRegion,2,0)</f>
        <v>South</v>
      </c>
      <c r="X4741" t="str">
        <f>VLOOKUP(tblOrders[[#This Row],[City]],lookups!A:C,3,0)</f>
        <v>Karnataka</v>
      </c>
    </row>
    <row r="4742" spans="1:24" x14ac:dyDescent="0.25">
      <c r="A4742" t="s">
        <v>6943</v>
      </c>
      <c r="B4742" s="1">
        <v>45782</v>
      </c>
      <c r="C4742" t="s">
        <v>6944</v>
      </c>
      <c r="D4742" t="s">
        <v>21</v>
      </c>
      <c r="E4742" t="s">
        <v>79</v>
      </c>
      <c r="F4742" t="s">
        <v>80</v>
      </c>
      <c r="G4742" t="s">
        <v>68</v>
      </c>
      <c r="H4742" t="s">
        <v>81</v>
      </c>
      <c r="I4742" t="s">
        <v>57</v>
      </c>
      <c r="J4742" t="s">
        <v>45</v>
      </c>
      <c r="K4742">
        <v>5</v>
      </c>
      <c r="L4742">
        <v>799</v>
      </c>
      <c r="M4742">
        <v>0</v>
      </c>
      <c r="N4742">
        <v>3995</v>
      </c>
      <c r="O4742">
        <v>895</v>
      </c>
      <c r="P4742" t="s">
        <v>28</v>
      </c>
      <c r="Q4742" t="s">
        <v>46</v>
      </c>
      <c r="R4742" t="s">
        <v>36</v>
      </c>
      <c r="S4742">
        <v>3.5</v>
      </c>
      <c r="T4742">
        <f>YEAR(tblOrders[[#This Row],[Order Date]])</f>
        <v>2025</v>
      </c>
      <c r="U4742" t="str">
        <f>TEXT(tblOrders[[#This Row],[Order Date]],"mmm-yyyy")</f>
        <v>May-2025</v>
      </c>
      <c r="V4742" s="4">
        <f>tblOrders[[#This Row],[Profit]]/tblOrders[[#This Row],[Sales Amount]]</f>
        <v>0.22403003754693368</v>
      </c>
      <c r="W4742" t="str">
        <f>VLOOKUP(tblOrders[[#This Row],[City]],CityRegion,2,0)</f>
        <v>South</v>
      </c>
      <c r="X4742" t="str">
        <f>VLOOKUP(tblOrders[[#This Row],[City]],lookups!A:C,3,0)</f>
        <v>Kerala</v>
      </c>
    </row>
    <row r="4743" spans="1:24" x14ac:dyDescent="0.25">
      <c r="A4743" t="s">
        <v>6945</v>
      </c>
      <c r="B4743" s="1">
        <v>45967</v>
      </c>
      <c r="C4743" t="s">
        <v>5081</v>
      </c>
      <c r="D4743" t="s">
        <v>21</v>
      </c>
      <c r="E4743" t="s">
        <v>79</v>
      </c>
      <c r="F4743" t="s">
        <v>80</v>
      </c>
      <c r="G4743" t="s">
        <v>68</v>
      </c>
      <c r="H4743" t="s">
        <v>81</v>
      </c>
      <c r="I4743" t="s">
        <v>33</v>
      </c>
      <c r="J4743" t="s">
        <v>27</v>
      </c>
      <c r="K4743">
        <v>5</v>
      </c>
      <c r="L4743">
        <v>799</v>
      </c>
      <c r="M4743">
        <v>0.2</v>
      </c>
      <c r="N4743">
        <v>3196</v>
      </c>
      <c r="O4743">
        <v>96</v>
      </c>
      <c r="P4743" t="s">
        <v>28</v>
      </c>
      <c r="Q4743" t="s">
        <v>35</v>
      </c>
      <c r="R4743" t="s">
        <v>36</v>
      </c>
      <c r="S4743">
        <v>3</v>
      </c>
      <c r="T4743">
        <f>YEAR(tblOrders[[#This Row],[Order Date]])</f>
        <v>2025</v>
      </c>
      <c r="U4743" t="str">
        <f>TEXT(tblOrders[[#This Row],[Order Date]],"mmm-yyyy")</f>
        <v>Nov-2025</v>
      </c>
      <c r="V4743" s="4">
        <f>tblOrders[[#This Row],[Profit]]/tblOrders[[#This Row],[Sales Amount]]</f>
        <v>3.0037546933667083E-2</v>
      </c>
      <c r="W4743" t="str">
        <f>VLOOKUP(tblOrders[[#This Row],[City]],CityRegion,2,0)</f>
        <v>North</v>
      </c>
      <c r="X4743" t="str">
        <f>VLOOKUP(tblOrders[[#This Row],[City]],lookups!A:C,3,0)</f>
        <v>Delhi</v>
      </c>
    </row>
    <row r="4744" spans="1:24" x14ac:dyDescent="0.25">
      <c r="A4744" t="s">
        <v>6946</v>
      </c>
      <c r="B4744" s="1">
        <v>45928</v>
      </c>
      <c r="C4744" t="s">
        <v>6947</v>
      </c>
      <c r="D4744" t="s">
        <v>39</v>
      </c>
      <c r="E4744" t="s">
        <v>101</v>
      </c>
      <c r="F4744" t="s">
        <v>102</v>
      </c>
      <c r="G4744" t="s">
        <v>24</v>
      </c>
      <c r="H4744" t="s">
        <v>103</v>
      </c>
      <c r="I4744" t="s">
        <v>84</v>
      </c>
      <c r="J4744" t="s">
        <v>27</v>
      </c>
      <c r="K4744">
        <v>2</v>
      </c>
      <c r="L4744">
        <v>120</v>
      </c>
      <c r="M4744">
        <v>0</v>
      </c>
      <c r="N4744">
        <v>240</v>
      </c>
      <c r="O4744">
        <v>84</v>
      </c>
      <c r="P4744" t="s">
        <v>28</v>
      </c>
      <c r="Q4744" t="s">
        <v>35</v>
      </c>
      <c r="R4744" t="s">
        <v>36</v>
      </c>
      <c r="S4744">
        <v>3.5</v>
      </c>
      <c r="T4744">
        <f>YEAR(tblOrders[[#This Row],[Order Date]])</f>
        <v>2025</v>
      </c>
      <c r="U4744" t="str">
        <f>TEXT(tblOrders[[#This Row],[Order Date]],"mmm-yyyy")</f>
        <v>Sep-2025</v>
      </c>
      <c r="V4744" s="4">
        <f>tblOrders[[#This Row],[Profit]]/tblOrders[[#This Row],[Sales Amount]]</f>
        <v>0.35</v>
      </c>
      <c r="W4744" t="str">
        <f>VLOOKUP(tblOrders[[#This Row],[City]],CityRegion,2,0)</f>
        <v>West</v>
      </c>
      <c r="X4744" t="str">
        <f>VLOOKUP(tblOrders[[#This Row],[City]],lookups!A:C,3,0)</f>
        <v>Maharashtra</v>
      </c>
    </row>
    <row r="4745" spans="1:24" x14ac:dyDescent="0.25">
      <c r="A4745" t="s">
        <v>6948</v>
      </c>
      <c r="B4745" s="1">
        <v>45964</v>
      </c>
      <c r="C4745" t="s">
        <v>3106</v>
      </c>
      <c r="D4745" t="s">
        <v>21</v>
      </c>
      <c r="E4745" t="s">
        <v>22</v>
      </c>
      <c r="F4745" t="s">
        <v>23</v>
      </c>
      <c r="G4745" t="s">
        <v>24</v>
      </c>
      <c r="H4745" t="s">
        <v>25</v>
      </c>
      <c r="I4745" t="s">
        <v>26</v>
      </c>
      <c r="J4745" t="s">
        <v>45</v>
      </c>
      <c r="K4745">
        <v>4</v>
      </c>
      <c r="L4745">
        <v>190</v>
      </c>
      <c r="M4745">
        <v>0.05</v>
      </c>
      <c r="N4745">
        <v>722</v>
      </c>
      <c r="O4745">
        <v>222</v>
      </c>
      <c r="P4745" t="s">
        <v>28</v>
      </c>
      <c r="Q4745" t="s">
        <v>46</v>
      </c>
      <c r="R4745" t="s">
        <v>30</v>
      </c>
      <c r="S4745">
        <v>4.3</v>
      </c>
      <c r="T4745">
        <f>YEAR(tblOrders[[#This Row],[Order Date]])</f>
        <v>2025</v>
      </c>
      <c r="U4745" t="str">
        <f>TEXT(tblOrders[[#This Row],[Order Date]],"mmm-yyyy")</f>
        <v>Nov-2025</v>
      </c>
      <c r="V4745" s="4">
        <f>tblOrders[[#This Row],[Profit]]/tblOrders[[#This Row],[Sales Amount]]</f>
        <v>0.30747922437673131</v>
      </c>
      <c r="W4745" t="str">
        <f>VLOOKUP(tblOrders[[#This Row],[City]],CityRegion,2,0)</f>
        <v>South</v>
      </c>
      <c r="X4745" t="str">
        <f>VLOOKUP(tblOrders[[#This Row],[City]],lookups!A:C,3,0)</f>
        <v>Karnataka</v>
      </c>
    </row>
    <row r="4746" spans="1:24" x14ac:dyDescent="0.25">
      <c r="A4746" t="s">
        <v>6949</v>
      </c>
      <c r="B4746" s="1">
        <v>45900</v>
      </c>
      <c r="C4746" t="s">
        <v>1474</v>
      </c>
      <c r="D4746" t="s">
        <v>39</v>
      </c>
      <c r="E4746" t="s">
        <v>49</v>
      </c>
      <c r="F4746" t="s">
        <v>50</v>
      </c>
      <c r="G4746" t="s">
        <v>24</v>
      </c>
      <c r="H4746" t="s">
        <v>51</v>
      </c>
      <c r="I4746" t="s">
        <v>70</v>
      </c>
      <c r="J4746" t="s">
        <v>34</v>
      </c>
      <c r="K4746">
        <v>2</v>
      </c>
      <c r="L4746">
        <v>85</v>
      </c>
      <c r="M4746">
        <v>0.2</v>
      </c>
      <c r="N4746">
        <v>136</v>
      </c>
      <c r="O4746">
        <v>32</v>
      </c>
      <c r="P4746" t="s">
        <v>28</v>
      </c>
      <c r="Q4746" t="s">
        <v>86</v>
      </c>
      <c r="R4746" t="s">
        <v>30</v>
      </c>
      <c r="S4746">
        <v>4.7</v>
      </c>
      <c r="T4746">
        <f>YEAR(tblOrders[[#This Row],[Order Date]])</f>
        <v>2025</v>
      </c>
      <c r="U4746" t="str">
        <f>TEXT(tblOrders[[#This Row],[Order Date]],"mmm-yyyy")</f>
        <v>Aug-2025</v>
      </c>
      <c r="V4746" s="4">
        <f>tblOrders[[#This Row],[Profit]]/tblOrders[[#This Row],[Sales Amount]]</f>
        <v>0.23529411764705882</v>
      </c>
      <c r="W4746" t="str">
        <f>VLOOKUP(tblOrders[[#This Row],[City]],CityRegion,2,0)</f>
        <v>South</v>
      </c>
      <c r="X4746" t="str">
        <f>VLOOKUP(tblOrders[[#This Row],[City]],lookups!A:C,3,0)</f>
        <v>Telengana</v>
      </c>
    </row>
    <row r="4747" spans="1:24" x14ac:dyDescent="0.25">
      <c r="A4747" t="s">
        <v>6950</v>
      </c>
      <c r="B4747" s="1">
        <v>45850</v>
      </c>
      <c r="C4747" t="s">
        <v>1726</v>
      </c>
      <c r="D4747" t="s">
        <v>21</v>
      </c>
      <c r="E4747" t="s">
        <v>73</v>
      </c>
      <c r="F4747" t="s">
        <v>74</v>
      </c>
      <c r="G4747" t="s">
        <v>68</v>
      </c>
      <c r="H4747" t="s">
        <v>75</v>
      </c>
      <c r="I4747" t="s">
        <v>57</v>
      </c>
      <c r="J4747" t="s">
        <v>34</v>
      </c>
      <c r="K4747">
        <v>3</v>
      </c>
      <c r="L4747">
        <v>65</v>
      </c>
      <c r="M4747">
        <v>0.1</v>
      </c>
      <c r="N4747">
        <v>175.5</v>
      </c>
      <c r="O4747">
        <v>61.5</v>
      </c>
      <c r="P4747" t="s">
        <v>28</v>
      </c>
      <c r="Q4747" t="s">
        <v>46</v>
      </c>
      <c r="R4747" t="s">
        <v>30</v>
      </c>
      <c r="S4747">
        <v>3.5</v>
      </c>
      <c r="T4747">
        <f>YEAR(tblOrders[[#This Row],[Order Date]])</f>
        <v>2025</v>
      </c>
      <c r="U4747" t="str">
        <f>TEXT(tblOrders[[#This Row],[Order Date]],"mmm-yyyy")</f>
        <v>Jul-2025</v>
      </c>
      <c r="V4747" s="4">
        <f>tblOrders[[#This Row],[Profit]]/tblOrders[[#This Row],[Sales Amount]]</f>
        <v>0.3504273504273504</v>
      </c>
      <c r="W4747" t="str">
        <f>VLOOKUP(tblOrders[[#This Row],[City]],CityRegion,2,0)</f>
        <v>South</v>
      </c>
      <c r="X4747" t="str">
        <f>VLOOKUP(tblOrders[[#This Row],[City]],lookups!A:C,3,0)</f>
        <v>Kerala</v>
      </c>
    </row>
    <row r="4748" spans="1:24" x14ac:dyDescent="0.25">
      <c r="A4748" t="s">
        <v>6951</v>
      </c>
      <c r="B4748" s="1">
        <v>45670</v>
      </c>
      <c r="C4748" t="s">
        <v>612</v>
      </c>
      <c r="D4748" t="s">
        <v>39</v>
      </c>
      <c r="E4748" t="s">
        <v>101</v>
      </c>
      <c r="F4748" t="s">
        <v>102</v>
      </c>
      <c r="G4748" t="s">
        <v>24</v>
      </c>
      <c r="H4748" t="s">
        <v>103</v>
      </c>
      <c r="I4748" t="s">
        <v>139</v>
      </c>
      <c r="J4748" t="s">
        <v>45</v>
      </c>
      <c r="K4748">
        <v>3</v>
      </c>
      <c r="L4748">
        <v>120</v>
      </c>
      <c r="M4748">
        <v>0.15</v>
      </c>
      <c r="N4748">
        <v>306</v>
      </c>
      <c r="O4748">
        <v>72</v>
      </c>
      <c r="P4748" t="s">
        <v>28</v>
      </c>
      <c r="Q4748" t="s">
        <v>29</v>
      </c>
      <c r="R4748" t="s">
        <v>30</v>
      </c>
      <c r="S4748">
        <v>3.5</v>
      </c>
      <c r="T4748">
        <f>YEAR(tblOrders[[#This Row],[Order Date]])</f>
        <v>2025</v>
      </c>
      <c r="U4748" t="str">
        <f>TEXT(tblOrders[[#This Row],[Order Date]],"mmm-yyyy")</f>
        <v>Jan-2025</v>
      </c>
      <c r="V4748" s="4">
        <f>tblOrders[[#This Row],[Profit]]/tblOrders[[#This Row],[Sales Amount]]</f>
        <v>0.23529411764705882</v>
      </c>
      <c r="W4748" t="str">
        <f>VLOOKUP(tblOrders[[#This Row],[City]],CityRegion,2,0)</f>
        <v>South</v>
      </c>
      <c r="X4748" t="str">
        <f>VLOOKUP(tblOrders[[#This Row],[City]],lookups!A:C,3,0)</f>
        <v>Tamil Nadu</v>
      </c>
    </row>
    <row r="4749" spans="1:24" x14ac:dyDescent="0.25">
      <c r="A4749" t="s">
        <v>6952</v>
      </c>
      <c r="B4749" s="1">
        <v>45749</v>
      </c>
      <c r="C4749" t="s">
        <v>1404</v>
      </c>
      <c r="D4749" t="s">
        <v>39</v>
      </c>
      <c r="E4749" t="s">
        <v>79</v>
      </c>
      <c r="F4749" t="s">
        <v>80</v>
      </c>
      <c r="G4749" t="s">
        <v>68</v>
      </c>
      <c r="H4749" t="s">
        <v>81</v>
      </c>
      <c r="I4749" t="s">
        <v>44</v>
      </c>
      <c r="J4749" t="s">
        <v>27</v>
      </c>
      <c r="K4749">
        <v>3</v>
      </c>
      <c r="L4749">
        <v>799</v>
      </c>
      <c r="M4749">
        <v>0</v>
      </c>
      <c r="N4749">
        <v>2397</v>
      </c>
      <c r="O4749">
        <v>537</v>
      </c>
      <c r="P4749" t="s">
        <v>28</v>
      </c>
      <c r="Q4749" t="s">
        <v>35</v>
      </c>
      <c r="R4749" t="s">
        <v>36</v>
      </c>
      <c r="S4749">
        <v>4.9000000000000004</v>
      </c>
      <c r="T4749">
        <f>YEAR(tblOrders[[#This Row],[Order Date]])</f>
        <v>2025</v>
      </c>
      <c r="U4749" t="str">
        <f>TEXT(tblOrders[[#This Row],[Order Date]],"mmm-yyyy")</f>
        <v>Apr-2025</v>
      </c>
      <c r="V4749" s="4">
        <f>tblOrders[[#This Row],[Profit]]/tblOrders[[#This Row],[Sales Amount]]</f>
        <v>0.22403003754693368</v>
      </c>
      <c r="W4749" t="str">
        <f>VLOOKUP(tblOrders[[#This Row],[City]],CityRegion,2,0)</f>
        <v>South</v>
      </c>
      <c r="X4749" t="str">
        <f>VLOOKUP(tblOrders[[#This Row],[City]],lookups!A:C,3,0)</f>
        <v>Kerala</v>
      </c>
    </row>
    <row r="4750" spans="1:24" x14ac:dyDescent="0.25">
      <c r="A4750" t="s">
        <v>6953</v>
      </c>
      <c r="B4750" s="1">
        <v>45914</v>
      </c>
      <c r="C4750" t="s">
        <v>4771</v>
      </c>
      <c r="D4750" t="s">
        <v>21</v>
      </c>
      <c r="E4750" t="s">
        <v>79</v>
      </c>
      <c r="F4750" t="s">
        <v>80</v>
      </c>
      <c r="G4750" t="s">
        <v>68</v>
      </c>
      <c r="H4750" t="s">
        <v>81</v>
      </c>
      <c r="I4750" t="s">
        <v>70</v>
      </c>
      <c r="J4750" t="s">
        <v>45</v>
      </c>
      <c r="K4750">
        <v>3</v>
      </c>
      <c r="L4750">
        <v>799</v>
      </c>
      <c r="M4750">
        <v>0.1</v>
      </c>
      <c r="N4750">
        <v>2157.3000000000002</v>
      </c>
      <c r="O4750">
        <v>297.3</v>
      </c>
      <c r="P4750" t="s">
        <v>28</v>
      </c>
      <c r="Q4750" t="s">
        <v>35</v>
      </c>
      <c r="R4750" t="s">
        <v>30</v>
      </c>
      <c r="S4750">
        <v>4.2</v>
      </c>
      <c r="T4750">
        <f>YEAR(tblOrders[[#This Row],[Order Date]])</f>
        <v>2025</v>
      </c>
      <c r="U4750" t="str">
        <f>TEXT(tblOrders[[#This Row],[Order Date]],"mmm-yyyy")</f>
        <v>Sep-2025</v>
      </c>
      <c r="V4750" s="4">
        <f>tblOrders[[#This Row],[Profit]]/tblOrders[[#This Row],[Sales Amount]]</f>
        <v>0.13781115282992629</v>
      </c>
      <c r="W4750" t="str">
        <f>VLOOKUP(tblOrders[[#This Row],[City]],CityRegion,2,0)</f>
        <v>South</v>
      </c>
      <c r="X4750" t="str">
        <f>VLOOKUP(tblOrders[[#This Row],[City]],lookups!A:C,3,0)</f>
        <v>Telengana</v>
      </c>
    </row>
    <row r="4751" spans="1:24" x14ac:dyDescent="0.25">
      <c r="A4751" t="s">
        <v>6954</v>
      </c>
      <c r="B4751" s="1">
        <v>45891</v>
      </c>
      <c r="C4751" t="s">
        <v>6955</v>
      </c>
      <c r="D4751" t="s">
        <v>21</v>
      </c>
      <c r="E4751" t="s">
        <v>66</v>
      </c>
      <c r="F4751" t="s">
        <v>67</v>
      </c>
      <c r="G4751" t="s">
        <v>68</v>
      </c>
      <c r="H4751" t="s">
        <v>69</v>
      </c>
      <c r="I4751" t="s">
        <v>139</v>
      </c>
      <c r="J4751" t="s">
        <v>45</v>
      </c>
      <c r="K4751">
        <v>3</v>
      </c>
      <c r="L4751">
        <v>149</v>
      </c>
      <c r="M4751">
        <v>0.1</v>
      </c>
      <c r="N4751">
        <v>402.3</v>
      </c>
      <c r="O4751">
        <v>117.3</v>
      </c>
      <c r="P4751" t="s">
        <v>28</v>
      </c>
      <c r="Q4751" t="s">
        <v>86</v>
      </c>
      <c r="R4751" t="s">
        <v>30</v>
      </c>
      <c r="S4751">
        <v>4.7</v>
      </c>
      <c r="T4751">
        <f>YEAR(tblOrders[[#This Row],[Order Date]])</f>
        <v>2025</v>
      </c>
      <c r="U4751" t="str">
        <f>TEXT(tblOrders[[#This Row],[Order Date]],"mmm-yyyy")</f>
        <v>Aug-2025</v>
      </c>
      <c r="V4751" s="4">
        <f>tblOrders[[#This Row],[Profit]]/tblOrders[[#This Row],[Sales Amount]]</f>
        <v>0.29157345264727813</v>
      </c>
      <c r="W4751" t="str">
        <f>VLOOKUP(tblOrders[[#This Row],[City]],CityRegion,2,0)</f>
        <v>South</v>
      </c>
      <c r="X4751" t="str">
        <f>VLOOKUP(tblOrders[[#This Row],[City]],lookups!A:C,3,0)</f>
        <v>Tamil Nadu</v>
      </c>
    </row>
    <row r="4752" spans="1:24" x14ac:dyDescent="0.25">
      <c r="A4752" t="s">
        <v>6956</v>
      </c>
      <c r="B4752" s="1">
        <v>45794</v>
      </c>
      <c r="C4752" t="s">
        <v>5103</v>
      </c>
      <c r="D4752" t="s">
        <v>39</v>
      </c>
      <c r="E4752" t="s">
        <v>79</v>
      </c>
      <c r="F4752" t="s">
        <v>80</v>
      </c>
      <c r="G4752" t="s">
        <v>68</v>
      </c>
      <c r="H4752" t="s">
        <v>81</v>
      </c>
      <c r="I4752" t="s">
        <v>139</v>
      </c>
      <c r="J4752" t="s">
        <v>34</v>
      </c>
      <c r="K4752">
        <v>2</v>
      </c>
      <c r="L4752">
        <v>799</v>
      </c>
      <c r="M4752">
        <v>0.15</v>
      </c>
      <c r="N4752">
        <v>1358.3</v>
      </c>
      <c r="O4752">
        <v>118.3</v>
      </c>
      <c r="P4752" t="s">
        <v>111</v>
      </c>
      <c r="Q4752" t="s">
        <v>46</v>
      </c>
      <c r="R4752" t="s">
        <v>30</v>
      </c>
      <c r="S4752">
        <v>4.5999999999999996</v>
      </c>
      <c r="T4752">
        <f>YEAR(tblOrders[[#This Row],[Order Date]])</f>
        <v>2025</v>
      </c>
      <c r="U4752" t="str">
        <f>TEXT(tblOrders[[#This Row],[Order Date]],"mmm-yyyy")</f>
        <v>May-2025</v>
      </c>
      <c r="V4752" s="4">
        <f>tblOrders[[#This Row],[Profit]]/tblOrders[[#This Row],[Sales Amount]]</f>
        <v>8.7094161819921967E-2</v>
      </c>
      <c r="W4752" t="str">
        <f>VLOOKUP(tblOrders[[#This Row],[City]],CityRegion,2,0)</f>
        <v>South</v>
      </c>
      <c r="X4752" t="str">
        <f>VLOOKUP(tblOrders[[#This Row],[City]],lookups!A:C,3,0)</f>
        <v>Tamil Nadu</v>
      </c>
    </row>
    <row r="4753" spans="1:24" x14ac:dyDescent="0.25">
      <c r="A4753" t="s">
        <v>6957</v>
      </c>
      <c r="B4753" s="1">
        <v>45670</v>
      </c>
      <c r="C4753" t="s">
        <v>771</v>
      </c>
      <c r="D4753" t="s">
        <v>39</v>
      </c>
      <c r="E4753" t="s">
        <v>114</v>
      </c>
      <c r="F4753" t="s">
        <v>115</v>
      </c>
      <c r="G4753" t="s">
        <v>42</v>
      </c>
      <c r="H4753" t="s">
        <v>116</v>
      </c>
      <c r="I4753" t="s">
        <v>52</v>
      </c>
      <c r="J4753" t="s">
        <v>45</v>
      </c>
      <c r="K4753">
        <v>2</v>
      </c>
      <c r="L4753">
        <v>12</v>
      </c>
      <c r="M4753">
        <v>0.2</v>
      </c>
      <c r="N4753">
        <v>19.2</v>
      </c>
      <c r="O4753">
        <v>7.2</v>
      </c>
      <c r="P4753" t="s">
        <v>28</v>
      </c>
      <c r="Q4753" t="s">
        <v>91</v>
      </c>
      <c r="R4753" t="s">
        <v>36</v>
      </c>
      <c r="S4753">
        <v>3.8</v>
      </c>
      <c r="T4753">
        <f>YEAR(tblOrders[[#This Row],[Order Date]])</f>
        <v>2025</v>
      </c>
      <c r="U4753" t="str">
        <f>TEXT(tblOrders[[#This Row],[Order Date]],"mmm-yyyy")</f>
        <v>Jan-2025</v>
      </c>
      <c r="V4753" s="4">
        <f>tblOrders[[#This Row],[Profit]]/tblOrders[[#This Row],[Sales Amount]]</f>
        <v>0.375</v>
      </c>
      <c r="W4753" t="str">
        <f>VLOOKUP(tblOrders[[#This Row],[City]],CityRegion,2,0)</f>
        <v>South</v>
      </c>
      <c r="X4753" t="str">
        <f>VLOOKUP(tblOrders[[#This Row],[City]],lookups!A:C,3,0)</f>
        <v>Kerala</v>
      </c>
    </row>
    <row r="4754" spans="1:24" x14ac:dyDescent="0.25">
      <c r="A4754" t="s">
        <v>6958</v>
      </c>
      <c r="B4754" s="1">
        <v>45988</v>
      </c>
      <c r="C4754" t="s">
        <v>3162</v>
      </c>
      <c r="D4754" t="s">
        <v>39</v>
      </c>
      <c r="E4754" t="s">
        <v>101</v>
      </c>
      <c r="F4754" t="s">
        <v>102</v>
      </c>
      <c r="G4754" t="s">
        <v>24</v>
      </c>
      <c r="H4754" t="s">
        <v>103</v>
      </c>
      <c r="I4754" t="s">
        <v>26</v>
      </c>
      <c r="J4754" t="s">
        <v>34</v>
      </c>
      <c r="K4754">
        <v>2</v>
      </c>
      <c r="L4754">
        <v>120</v>
      </c>
      <c r="M4754">
        <v>0.05</v>
      </c>
      <c r="N4754">
        <v>228</v>
      </c>
      <c r="O4754">
        <v>72</v>
      </c>
      <c r="P4754" t="s">
        <v>28</v>
      </c>
      <c r="Q4754" t="s">
        <v>91</v>
      </c>
      <c r="R4754" t="s">
        <v>30</v>
      </c>
      <c r="S4754">
        <v>2.9</v>
      </c>
      <c r="T4754">
        <f>YEAR(tblOrders[[#This Row],[Order Date]])</f>
        <v>2025</v>
      </c>
      <c r="U4754" t="str">
        <f>TEXT(tblOrders[[#This Row],[Order Date]],"mmm-yyyy")</f>
        <v>Nov-2025</v>
      </c>
      <c r="V4754" s="4">
        <f>tblOrders[[#This Row],[Profit]]/tblOrders[[#This Row],[Sales Amount]]</f>
        <v>0.31578947368421051</v>
      </c>
      <c r="W4754" t="str">
        <f>VLOOKUP(tblOrders[[#This Row],[City]],CityRegion,2,0)</f>
        <v>South</v>
      </c>
      <c r="X4754" t="str">
        <f>VLOOKUP(tblOrders[[#This Row],[City]],lookups!A:C,3,0)</f>
        <v>Karnataka</v>
      </c>
    </row>
    <row r="4755" spans="1:24" x14ac:dyDescent="0.25">
      <c r="A4755" t="s">
        <v>6959</v>
      </c>
      <c r="B4755" s="1">
        <v>45895</v>
      </c>
      <c r="C4755" t="s">
        <v>5837</v>
      </c>
      <c r="D4755" t="s">
        <v>21</v>
      </c>
      <c r="E4755" t="s">
        <v>114</v>
      </c>
      <c r="F4755" t="s">
        <v>115</v>
      </c>
      <c r="G4755" t="s">
        <v>42</v>
      </c>
      <c r="H4755" t="s">
        <v>116</v>
      </c>
      <c r="I4755" t="s">
        <v>76</v>
      </c>
      <c r="J4755" t="s">
        <v>27</v>
      </c>
      <c r="K4755">
        <v>1</v>
      </c>
      <c r="L4755">
        <v>12</v>
      </c>
      <c r="M4755">
        <v>0.05</v>
      </c>
      <c r="N4755">
        <v>11.4</v>
      </c>
      <c r="O4755">
        <v>5.4</v>
      </c>
      <c r="P4755" t="s">
        <v>28</v>
      </c>
      <c r="Q4755" t="s">
        <v>46</v>
      </c>
      <c r="R4755" t="s">
        <v>36</v>
      </c>
      <c r="S4755">
        <v>3.2</v>
      </c>
      <c r="T4755">
        <f>YEAR(tblOrders[[#This Row],[Order Date]])</f>
        <v>2025</v>
      </c>
      <c r="U4755" t="str">
        <f>TEXT(tblOrders[[#This Row],[Order Date]],"mmm-yyyy")</f>
        <v>Aug-2025</v>
      </c>
      <c r="V4755" s="4">
        <f>tblOrders[[#This Row],[Profit]]/tblOrders[[#This Row],[Sales Amount]]</f>
        <v>0.47368421052631582</v>
      </c>
      <c r="W4755" t="str">
        <f>VLOOKUP(tblOrders[[#This Row],[City]],CityRegion,2,0)</f>
        <v>South</v>
      </c>
      <c r="X4755" t="str">
        <f>VLOOKUP(tblOrders[[#This Row],[City]],lookups!A:C,3,0)</f>
        <v>Kerala</v>
      </c>
    </row>
    <row r="4756" spans="1:24" x14ac:dyDescent="0.25">
      <c r="A4756" t="s">
        <v>6960</v>
      </c>
      <c r="B4756" s="1">
        <v>45854</v>
      </c>
      <c r="C4756" t="s">
        <v>4679</v>
      </c>
      <c r="D4756" t="s">
        <v>21</v>
      </c>
      <c r="E4756" t="s">
        <v>114</v>
      </c>
      <c r="F4756" t="s">
        <v>115</v>
      </c>
      <c r="G4756" t="s">
        <v>42</v>
      </c>
      <c r="H4756" t="s">
        <v>116</v>
      </c>
      <c r="I4756" t="s">
        <v>52</v>
      </c>
      <c r="J4756" t="s">
        <v>27</v>
      </c>
      <c r="K4756">
        <v>4</v>
      </c>
      <c r="L4756">
        <v>12</v>
      </c>
      <c r="M4756">
        <v>0.15</v>
      </c>
      <c r="N4756">
        <v>40.799999999999997</v>
      </c>
      <c r="O4756">
        <v>16.8</v>
      </c>
      <c r="P4756" t="s">
        <v>28</v>
      </c>
      <c r="Q4756" t="s">
        <v>29</v>
      </c>
      <c r="R4756" t="s">
        <v>30</v>
      </c>
      <c r="S4756">
        <v>3</v>
      </c>
      <c r="T4756">
        <f>YEAR(tblOrders[[#This Row],[Order Date]])</f>
        <v>2025</v>
      </c>
      <c r="U4756" t="str">
        <f>TEXT(tblOrders[[#This Row],[Order Date]],"mmm-yyyy")</f>
        <v>Jul-2025</v>
      </c>
      <c r="V4756" s="4">
        <f>tblOrders[[#This Row],[Profit]]/tblOrders[[#This Row],[Sales Amount]]</f>
        <v>0.41176470588235298</v>
      </c>
      <c r="W4756" t="str">
        <f>VLOOKUP(tblOrders[[#This Row],[City]],CityRegion,2,0)</f>
        <v>South</v>
      </c>
      <c r="X4756" t="str">
        <f>VLOOKUP(tblOrders[[#This Row],[City]],lookups!A:C,3,0)</f>
        <v>Kerala</v>
      </c>
    </row>
    <row r="4757" spans="1:24" x14ac:dyDescent="0.25">
      <c r="A4757" t="s">
        <v>6961</v>
      </c>
      <c r="B4757" s="1">
        <v>45918</v>
      </c>
      <c r="C4757" t="s">
        <v>887</v>
      </c>
      <c r="D4757" t="s">
        <v>21</v>
      </c>
      <c r="E4757" t="s">
        <v>22</v>
      </c>
      <c r="F4757" t="s">
        <v>23</v>
      </c>
      <c r="G4757" t="s">
        <v>24</v>
      </c>
      <c r="H4757" t="s">
        <v>25</v>
      </c>
      <c r="I4757" t="s">
        <v>130</v>
      </c>
      <c r="J4757" t="s">
        <v>27</v>
      </c>
      <c r="K4757">
        <v>1</v>
      </c>
      <c r="L4757">
        <v>190</v>
      </c>
      <c r="M4757">
        <v>0.05</v>
      </c>
      <c r="N4757">
        <v>180.5</v>
      </c>
      <c r="O4757">
        <v>55.5</v>
      </c>
      <c r="P4757" t="s">
        <v>28</v>
      </c>
      <c r="Q4757" t="s">
        <v>35</v>
      </c>
      <c r="R4757" t="s">
        <v>30</v>
      </c>
      <c r="S4757">
        <v>3.9</v>
      </c>
      <c r="T4757">
        <f>YEAR(tblOrders[[#This Row],[Order Date]])</f>
        <v>2025</v>
      </c>
      <c r="U4757" t="str">
        <f>TEXT(tblOrders[[#This Row],[Order Date]],"mmm-yyyy")</f>
        <v>Sep-2025</v>
      </c>
      <c r="V4757" s="4">
        <f>tblOrders[[#This Row],[Profit]]/tblOrders[[#This Row],[Sales Amount]]</f>
        <v>0.30747922437673131</v>
      </c>
      <c r="W4757" t="str">
        <f>VLOOKUP(tblOrders[[#This Row],[City]],CityRegion,2,0)</f>
        <v>West</v>
      </c>
      <c r="X4757" t="str">
        <f>VLOOKUP(tblOrders[[#This Row],[City]],lookups!A:C,3,0)</f>
        <v>Maharashtra</v>
      </c>
    </row>
    <row r="4758" spans="1:24" x14ac:dyDescent="0.25">
      <c r="A4758" t="s">
        <v>6962</v>
      </c>
      <c r="B4758" s="1">
        <v>45798</v>
      </c>
      <c r="C4758" t="s">
        <v>1201</v>
      </c>
      <c r="D4758" t="s">
        <v>39</v>
      </c>
      <c r="E4758" t="s">
        <v>101</v>
      </c>
      <c r="F4758" t="s">
        <v>102</v>
      </c>
      <c r="G4758" t="s">
        <v>24</v>
      </c>
      <c r="H4758" t="s">
        <v>103</v>
      </c>
      <c r="I4758" t="s">
        <v>52</v>
      </c>
      <c r="J4758" t="s">
        <v>27</v>
      </c>
      <c r="K4758">
        <v>2</v>
      </c>
      <c r="L4758">
        <v>120</v>
      </c>
      <c r="M4758">
        <v>0</v>
      </c>
      <c r="N4758">
        <v>240</v>
      </c>
      <c r="O4758">
        <v>84</v>
      </c>
      <c r="P4758" t="s">
        <v>28</v>
      </c>
      <c r="Q4758" t="s">
        <v>46</v>
      </c>
      <c r="R4758" t="s">
        <v>36</v>
      </c>
      <c r="S4758">
        <v>4.5</v>
      </c>
      <c r="T4758">
        <f>YEAR(tblOrders[[#This Row],[Order Date]])</f>
        <v>2025</v>
      </c>
      <c r="U4758" t="str">
        <f>TEXT(tblOrders[[#This Row],[Order Date]],"mmm-yyyy")</f>
        <v>May-2025</v>
      </c>
      <c r="V4758" s="4">
        <f>tblOrders[[#This Row],[Profit]]/tblOrders[[#This Row],[Sales Amount]]</f>
        <v>0.35</v>
      </c>
      <c r="W4758" t="str">
        <f>VLOOKUP(tblOrders[[#This Row],[City]],CityRegion,2,0)</f>
        <v>South</v>
      </c>
      <c r="X4758" t="str">
        <f>VLOOKUP(tblOrders[[#This Row],[City]],lookups!A:C,3,0)</f>
        <v>Kerala</v>
      </c>
    </row>
    <row r="4759" spans="1:24" x14ac:dyDescent="0.25">
      <c r="A4759" t="s">
        <v>6963</v>
      </c>
      <c r="B4759" s="1">
        <v>45998</v>
      </c>
      <c r="C4759" t="s">
        <v>5919</v>
      </c>
      <c r="D4759" t="s">
        <v>21</v>
      </c>
      <c r="E4759" t="s">
        <v>22</v>
      </c>
      <c r="F4759" t="s">
        <v>23</v>
      </c>
      <c r="G4759" t="s">
        <v>24</v>
      </c>
      <c r="H4759" t="s">
        <v>25</v>
      </c>
      <c r="I4759" t="s">
        <v>70</v>
      </c>
      <c r="J4759" t="s">
        <v>45</v>
      </c>
      <c r="K4759">
        <v>3</v>
      </c>
      <c r="L4759">
        <v>190</v>
      </c>
      <c r="M4759">
        <v>0</v>
      </c>
      <c r="N4759">
        <v>570</v>
      </c>
      <c r="O4759">
        <v>195</v>
      </c>
      <c r="P4759" t="s">
        <v>28</v>
      </c>
      <c r="Q4759" t="s">
        <v>46</v>
      </c>
      <c r="R4759" t="s">
        <v>36</v>
      </c>
      <c r="S4759">
        <v>2.7</v>
      </c>
      <c r="T4759">
        <f>YEAR(tblOrders[[#This Row],[Order Date]])</f>
        <v>2025</v>
      </c>
      <c r="U4759" t="str">
        <f>TEXT(tblOrders[[#This Row],[Order Date]],"mmm-yyyy")</f>
        <v>Dec-2025</v>
      </c>
      <c r="V4759" s="4">
        <f>tblOrders[[#This Row],[Profit]]/tblOrders[[#This Row],[Sales Amount]]</f>
        <v>0.34210526315789475</v>
      </c>
      <c r="W4759" t="str">
        <f>VLOOKUP(tblOrders[[#This Row],[City]],CityRegion,2,0)</f>
        <v>South</v>
      </c>
      <c r="X4759" t="str">
        <f>VLOOKUP(tblOrders[[#This Row],[City]],lookups!A:C,3,0)</f>
        <v>Telengana</v>
      </c>
    </row>
    <row r="4760" spans="1:24" x14ac:dyDescent="0.25">
      <c r="A4760" t="s">
        <v>6964</v>
      </c>
      <c r="B4760" s="1">
        <v>45828</v>
      </c>
      <c r="C4760" t="s">
        <v>3079</v>
      </c>
      <c r="D4760" t="s">
        <v>21</v>
      </c>
      <c r="E4760" t="s">
        <v>55</v>
      </c>
      <c r="F4760" t="s">
        <v>56</v>
      </c>
      <c r="G4760" t="s">
        <v>24</v>
      </c>
      <c r="H4760" t="s">
        <v>51</v>
      </c>
      <c r="I4760" t="s">
        <v>130</v>
      </c>
      <c r="J4760" t="s">
        <v>27</v>
      </c>
      <c r="K4760">
        <v>3</v>
      </c>
      <c r="L4760">
        <v>42</v>
      </c>
      <c r="M4760">
        <v>0</v>
      </c>
      <c r="N4760">
        <v>126</v>
      </c>
      <c r="O4760">
        <v>54</v>
      </c>
      <c r="P4760" t="s">
        <v>28</v>
      </c>
      <c r="Q4760" t="s">
        <v>86</v>
      </c>
      <c r="R4760" t="s">
        <v>30</v>
      </c>
      <c r="S4760">
        <v>2.6</v>
      </c>
      <c r="T4760">
        <f>YEAR(tblOrders[[#This Row],[Order Date]])</f>
        <v>2025</v>
      </c>
      <c r="U4760" t="str">
        <f>TEXT(tblOrders[[#This Row],[Order Date]],"mmm-yyyy")</f>
        <v>Jun-2025</v>
      </c>
      <c r="V4760" s="4">
        <f>tblOrders[[#This Row],[Profit]]/tblOrders[[#This Row],[Sales Amount]]</f>
        <v>0.42857142857142855</v>
      </c>
      <c r="W4760" t="str">
        <f>VLOOKUP(tblOrders[[#This Row],[City]],CityRegion,2,0)</f>
        <v>West</v>
      </c>
      <c r="X4760" t="str">
        <f>VLOOKUP(tblOrders[[#This Row],[City]],lookups!A:C,3,0)</f>
        <v>Maharashtra</v>
      </c>
    </row>
    <row r="4761" spans="1:24" x14ac:dyDescent="0.25">
      <c r="A4761" t="s">
        <v>6965</v>
      </c>
      <c r="B4761" s="1">
        <v>45801</v>
      </c>
      <c r="C4761" t="s">
        <v>6966</v>
      </c>
      <c r="D4761" t="s">
        <v>21</v>
      </c>
      <c r="E4761" t="s">
        <v>66</v>
      </c>
      <c r="F4761" t="s">
        <v>67</v>
      </c>
      <c r="G4761" t="s">
        <v>68</v>
      </c>
      <c r="H4761" t="s">
        <v>69</v>
      </c>
      <c r="I4761" t="s">
        <v>139</v>
      </c>
      <c r="J4761" t="s">
        <v>45</v>
      </c>
      <c r="K4761">
        <v>4</v>
      </c>
      <c r="L4761">
        <v>149</v>
      </c>
      <c r="M4761">
        <v>0</v>
      </c>
      <c r="N4761">
        <v>596</v>
      </c>
      <c r="O4761">
        <v>216</v>
      </c>
      <c r="P4761" t="s">
        <v>28</v>
      </c>
      <c r="Q4761" t="s">
        <v>35</v>
      </c>
      <c r="R4761" t="s">
        <v>30</v>
      </c>
      <c r="S4761">
        <v>3.2</v>
      </c>
      <c r="T4761">
        <f>YEAR(tblOrders[[#This Row],[Order Date]])</f>
        <v>2025</v>
      </c>
      <c r="U4761" t="str">
        <f>TEXT(tblOrders[[#This Row],[Order Date]],"mmm-yyyy")</f>
        <v>May-2025</v>
      </c>
      <c r="V4761" s="4">
        <f>tblOrders[[#This Row],[Profit]]/tblOrders[[#This Row],[Sales Amount]]</f>
        <v>0.36241610738255031</v>
      </c>
      <c r="W4761" t="str">
        <f>VLOOKUP(tblOrders[[#This Row],[City]],CityRegion,2,0)</f>
        <v>South</v>
      </c>
      <c r="X4761" t="str">
        <f>VLOOKUP(tblOrders[[#This Row],[City]],lookups!A:C,3,0)</f>
        <v>Tamil Nadu</v>
      </c>
    </row>
    <row r="4762" spans="1:24" x14ac:dyDescent="0.25">
      <c r="A4762" t="s">
        <v>6967</v>
      </c>
      <c r="B4762" s="1">
        <v>45671</v>
      </c>
      <c r="C4762" t="s">
        <v>4130</v>
      </c>
      <c r="D4762" t="s">
        <v>21</v>
      </c>
      <c r="E4762" t="s">
        <v>55</v>
      </c>
      <c r="F4762" t="s">
        <v>56</v>
      </c>
      <c r="G4762" t="s">
        <v>24</v>
      </c>
      <c r="H4762" t="s">
        <v>51</v>
      </c>
      <c r="I4762" t="s">
        <v>44</v>
      </c>
      <c r="J4762" t="s">
        <v>27</v>
      </c>
      <c r="K4762">
        <v>3</v>
      </c>
      <c r="L4762">
        <v>42</v>
      </c>
      <c r="M4762">
        <v>0.15</v>
      </c>
      <c r="N4762">
        <v>107.1</v>
      </c>
      <c r="O4762">
        <v>35.1</v>
      </c>
      <c r="P4762" t="s">
        <v>85</v>
      </c>
      <c r="Q4762" t="s">
        <v>91</v>
      </c>
      <c r="R4762" t="s">
        <v>36</v>
      </c>
      <c r="S4762">
        <v>4.8</v>
      </c>
      <c r="T4762">
        <f>YEAR(tblOrders[[#This Row],[Order Date]])</f>
        <v>2025</v>
      </c>
      <c r="U4762" t="str">
        <f>TEXT(tblOrders[[#This Row],[Order Date]],"mmm-yyyy")</f>
        <v>Jan-2025</v>
      </c>
      <c r="V4762" s="4">
        <f>tblOrders[[#This Row],[Profit]]/tblOrders[[#This Row],[Sales Amount]]</f>
        <v>0.32773109243697485</v>
      </c>
      <c r="W4762" t="str">
        <f>VLOOKUP(tblOrders[[#This Row],[City]],CityRegion,2,0)</f>
        <v>South</v>
      </c>
      <c r="X4762" t="str">
        <f>VLOOKUP(tblOrders[[#This Row],[City]],lookups!A:C,3,0)</f>
        <v>Kerala</v>
      </c>
    </row>
    <row r="4763" spans="1:24" x14ac:dyDescent="0.25">
      <c r="A4763" t="s">
        <v>6968</v>
      </c>
      <c r="B4763" s="1">
        <v>45667</v>
      </c>
      <c r="C4763" t="s">
        <v>6969</v>
      </c>
      <c r="D4763" t="s">
        <v>21</v>
      </c>
      <c r="E4763" t="s">
        <v>94</v>
      </c>
      <c r="F4763" t="s">
        <v>95</v>
      </c>
      <c r="G4763" t="s">
        <v>68</v>
      </c>
      <c r="H4763" t="s">
        <v>96</v>
      </c>
      <c r="I4763" t="s">
        <v>57</v>
      </c>
      <c r="J4763" t="s">
        <v>34</v>
      </c>
      <c r="K4763">
        <v>5</v>
      </c>
      <c r="L4763">
        <v>89</v>
      </c>
      <c r="M4763">
        <v>0.1</v>
      </c>
      <c r="N4763">
        <v>400.5</v>
      </c>
      <c r="O4763">
        <v>125.5</v>
      </c>
      <c r="P4763" t="s">
        <v>28</v>
      </c>
      <c r="Q4763" t="s">
        <v>46</v>
      </c>
      <c r="R4763" t="s">
        <v>36</v>
      </c>
      <c r="S4763">
        <v>3.2</v>
      </c>
      <c r="T4763">
        <f>YEAR(tblOrders[[#This Row],[Order Date]])</f>
        <v>2025</v>
      </c>
      <c r="U4763" t="str">
        <f>TEXT(tblOrders[[#This Row],[Order Date]],"mmm-yyyy")</f>
        <v>Jan-2025</v>
      </c>
      <c r="V4763" s="4">
        <f>tblOrders[[#This Row],[Profit]]/tblOrders[[#This Row],[Sales Amount]]</f>
        <v>0.31335830212234705</v>
      </c>
      <c r="W4763" t="str">
        <f>VLOOKUP(tblOrders[[#This Row],[City]],CityRegion,2,0)</f>
        <v>South</v>
      </c>
      <c r="X4763" t="str">
        <f>VLOOKUP(tblOrders[[#This Row],[City]],lookups!A:C,3,0)</f>
        <v>Kerala</v>
      </c>
    </row>
    <row r="4764" spans="1:24" x14ac:dyDescent="0.25">
      <c r="A4764" t="s">
        <v>6970</v>
      </c>
      <c r="B4764" s="1">
        <v>45914</v>
      </c>
      <c r="C4764" t="s">
        <v>1006</v>
      </c>
      <c r="D4764" t="s">
        <v>21</v>
      </c>
      <c r="E4764" t="s">
        <v>40</v>
      </c>
      <c r="F4764" t="s">
        <v>41</v>
      </c>
      <c r="G4764" t="s">
        <v>42</v>
      </c>
      <c r="H4764" t="s">
        <v>43</v>
      </c>
      <c r="I4764" t="s">
        <v>26</v>
      </c>
      <c r="J4764" t="s">
        <v>27</v>
      </c>
      <c r="K4764">
        <v>2</v>
      </c>
      <c r="L4764">
        <v>18</v>
      </c>
      <c r="M4764">
        <v>0.2</v>
      </c>
      <c r="N4764">
        <v>28.8</v>
      </c>
      <c r="O4764">
        <v>10.8</v>
      </c>
      <c r="P4764" t="s">
        <v>28</v>
      </c>
      <c r="Q4764" t="s">
        <v>91</v>
      </c>
      <c r="R4764" t="s">
        <v>30</v>
      </c>
      <c r="S4764">
        <v>4.5</v>
      </c>
      <c r="T4764">
        <f>YEAR(tblOrders[[#This Row],[Order Date]])</f>
        <v>2025</v>
      </c>
      <c r="U4764" t="str">
        <f>TEXT(tblOrders[[#This Row],[Order Date]],"mmm-yyyy")</f>
        <v>Sep-2025</v>
      </c>
      <c r="V4764" s="4">
        <f>tblOrders[[#This Row],[Profit]]/tblOrders[[#This Row],[Sales Amount]]</f>
        <v>0.375</v>
      </c>
      <c r="W4764" t="str">
        <f>VLOOKUP(tblOrders[[#This Row],[City]],CityRegion,2,0)</f>
        <v>South</v>
      </c>
      <c r="X4764" t="str">
        <f>VLOOKUP(tblOrders[[#This Row],[City]],lookups!A:C,3,0)</f>
        <v>Karnataka</v>
      </c>
    </row>
    <row r="4765" spans="1:24" x14ac:dyDescent="0.25">
      <c r="A4765" t="s">
        <v>6971</v>
      </c>
      <c r="B4765" s="1">
        <v>45881</v>
      </c>
      <c r="C4765" t="s">
        <v>4253</v>
      </c>
      <c r="D4765" t="s">
        <v>21</v>
      </c>
      <c r="E4765" t="s">
        <v>114</v>
      </c>
      <c r="F4765" t="s">
        <v>115</v>
      </c>
      <c r="G4765" t="s">
        <v>42</v>
      </c>
      <c r="H4765" t="s">
        <v>116</v>
      </c>
      <c r="I4765" t="s">
        <v>84</v>
      </c>
      <c r="J4765" t="s">
        <v>45</v>
      </c>
      <c r="K4765">
        <v>2</v>
      </c>
      <c r="L4765">
        <v>12</v>
      </c>
      <c r="M4765">
        <v>0</v>
      </c>
      <c r="N4765">
        <v>24</v>
      </c>
      <c r="O4765">
        <v>12</v>
      </c>
      <c r="P4765" t="s">
        <v>28</v>
      </c>
      <c r="Q4765" t="s">
        <v>29</v>
      </c>
      <c r="R4765" t="s">
        <v>36</v>
      </c>
      <c r="S4765">
        <v>4.9000000000000004</v>
      </c>
      <c r="T4765">
        <f>YEAR(tblOrders[[#This Row],[Order Date]])</f>
        <v>2025</v>
      </c>
      <c r="U4765" t="str">
        <f>TEXT(tblOrders[[#This Row],[Order Date]],"mmm-yyyy")</f>
        <v>Aug-2025</v>
      </c>
      <c r="V4765" s="4">
        <f>tblOrders[[#This Row],[Profit]]/tblOrders[[#This Row],[Sales Amount]]</f>
        <v>0.5</v>
      </c>
      <c r="W4765" t="str">
        <f>VLOOKUP(tblOrders[[#This Row],[City]],CityRegion,2,0)</f>
        <v>West</v>
      </c>
      <c r="X4765" t="str">
        <f>VLOOKUP(tblOrders[[#This Row],[City]],lookups!A:C,3,0)</f>
        <v>Maharashtra</v>
      </c>
    </row>
    <row r="4766" spans="1:24" x14ac:dyDescent="0.25">
      <c r="A4766" t="s">
        <v>6972</v>
      </c>
      <c r="B4766" s="1">
        <v>45962</v>
      </c>
      <c r="C4766" t="s">
        <v>5069</v>
      </c>
      <c r="D4766" t="s">
        <v>21</v>
      </c>
      <c r="E4766" t="s">
        <v>73</v>
      </c>
      <c r="F4766" t="s">
        <v>74</v>
      </c>
      <c r="G4766" t="s">
        <v>68</v>
      </c>
      <c r="H4766" t="s">
        <v>75</v>
      </c>
      <c r="I4766" t="s">
        <v>33</v>
      </c>
      <c r="J4766" t="s">
        <v>45</v>
      </c>
      <c r="K4766">
        <v>1</v>
      </c>
      <c r="L4766">
        <v>65</v>
      </c>
      <c r="M4766">
        <v>0.2</v>
      </c>
      <c r="N4766">
        <v>52</v>
      </c>
      <c r="O4766">
        <v>14</v>
      </c>
      <c r="P4766" t="s">
        <v>28</v>
      </c>
      <c r="Q4766" t="s">
        <v>91</v>
      </c>
      <c r="R4766" t="s">
        <v>36</v>
      </c>
      <c r="S4766">
        <v>4.8</v>
      </c>
      <c r="T4766">
        <f>YEAR(tblOrders[[#This Row],[Order Date]])</f>
        <v>2025</v>
      </c>
      <c r="U4766" t="str">
        <f>TEXT(tblOrders[[#This Row],[Order Date]],"mmm-yyyy")</f>
        <v>Nov-2025</v>
      </c>
      <c r="V4766" s="4">
        <f>tblOrders[[#This Row],[Profit]]/tblOrders[[#This Row],[Sales Amount]]</f>
        <v>0.26923076923076922</v>
      </c>
      <c r="W4766" t="str">
        <f>VLOOKUP(tblOrders[[#This Row],[City]],CityRegion,2,0)</f>
        <v>North</v>
      </c>
      <c r="X4766" t="str">
        <f>VLOOKUP(tblOrders[[#This Row],[City]],lookups!A:C,3,0)</f>
        <v>Delhi</v>
      </c>
    </row>
    <row r="4767" spans="1:24" x14ac:dyDescent="0.25">
      <c r="A4767" t="s">
        <v>6973</v>
      </c>
      <c r="B4767" s="1">
        <v>45964</v>
      </c>
      <c r="C4767" t="s">
        <v>6974</v>
      </c>
      <c r="D4767" t="s">
        <v>39</v>
      </c>
      <c r="E4767" t="s">
        <v>55</v>
      </c>
      <c r="F4767" t="s">
        <v>56</v>
      </c>
      <c r="G4767" t="s">
        <v>24</v>
      </c>
      <c r="H4767" t="s">
        <v>51</v>
      </c>
      <c r="I4767" t="s">
        <v>84</v>
      </c>
      <c r="J4767" t="s">
        <v>45</v>
      </c>
      <c r="K4767">
        <v>1</v>
      </c>
      <c r="L4767">
        <v>42</v>
      </c>
      <c r="M4767">
        <v>0.15</v>
      </c>
      <c r="N4767">
        <v>35.700000000000003</v>
      </c>
      <c r="O4767">
        <v>11.7</v>
      </c>
      <c r="P4767" t="s">
        <v>28</v>
      </c>
      <c r="Q4767" t="s">
        <v>91</v>
      </c>
      <c r="R4767" t="s">
        <v>30</v>
      </c>
      <c r="S4767">
        <v>2.8</v>
      </c>
      <c r="T4767">
        <f>YEAR(tblOrders[[#This Row],[Order Date]])</f>
        <v>2025</v>
      </c>
      <c r="U4767" t="str">
        <f>TEXT(tblOrders[[#This Row],[Order Date]],"mmm-yyyy")</f>
        <v>Nov-2025</v>
      </c>
      <c r="V4767" s="4">
        <f>tblOrders[[#This Row],[Profit]]/tblOrders[[#This Row],[Sales Amount]]</f>
        <v>0.32773109243697474</v>
      </c>
      <c r="W4767" t="str">
        <f>VLOOKUP(tblOrders[[#This Row],[City]],CityRegion,2,0)</f>
        <v>West</v>
      </c>
      <c r="X4767" t="str">
        <f>VLOOKUP(tblOrders[[#This Row],[City]],lookups!A:C,3,0)</f>
        <v>Maharashtra</v>
      </c>
    </row>
    <row r="4768" spans="1:24" x14ac:dyDescent="0.25">
      <c r="A4768" t="s">
        <v>6975</v>
      </c>
      <c r="B4768" s="1">
        <v>45832</v>
      </c>
      <c r="C4768" t="s">
        <v>4029</v>
      </c>
      <c r="D4768" t="s">
        <v>39</v>
      </c>
      <c r="E4768" t="s">
        <v>66</v>
      </c>
      <c r="F4768" t="s">
        <v>67</v>
      </c>
      <c r="G4768" t="s">
        <v>68</v>
      </c>
      <c r="H4768" t="s">
        <v>69</v>
      </c>
      <c r="I4768" t="s">
        <v>26</v>
      </c>
      <c r="J4768" t="s">
        <v>34</v>
      </c>
      <c r="K4768">
        <v>5</v>
      </c>
      <c r="L4768">
        <v>149</v>
      </c>
      <c r="M4768">
        <v>0.1</v>
      </c>
      <c r="N4768">
        <v>670.5</v>
      </c>
      <c r="O4768">
        <v>195.5</v>
      </c>
      <c r="P4768" t="s">
        <v>28</v>
      </c>
      <c r="Q4768" t="s">
        <v>35</v>
      </c>
      <c r="R4768" t="s">
        <v>36</v>
      </c>
      <c r="S4768">
        <v>3</v>
      </c>
      <c r="T4768">
        <f>YEAR(tblOrders[[#This Row],[Order Date]])</f>
        <v>2025</v>
      </c>
      <c r="U4768" t="str">
        <f>TEXT(tblOrders[[#This Row],[Order Date]],"mmm-yyyy")</f>
        <v>Jun-2025</v>
      </c>
      <c r="V4768" s="4">
        <f>tblOrders[[#This Row],[Profit]]/tblOrders[[#This Row],[Sales Amount]]</f>
        <v>0.29157345264727813</v>
      </c>
      <c r="W4768" t="str">
        <f>VLOOKUP(tblOrders[[#This Row],[City]],CityRegion,2,0)</f>
        <v>South</v>
      </c>
      <c r="X4768" t="str">
        <f>VLOOKUP(tblOrders[[#This Row],[City]],lookups!A:C,3,0)</f>
        <v>Karnataka</v>
      </c>
    </row>
    <row r="4769" spans="1:24" x14ac:dyDescent="0.25">
      <c r="A4769" t="s">
        <v>6976</v>
      </c>
      <c r="B4769" s="1">
        <v>45994</v>
      </c>
      <c r="C4769" t="s">
        <v>6391</v>
      </c>
      <c r="D4769" t="s">
        <v>21</v>
      </c>
      <c r="E4769" t="s">
        <v>55</v>
      </c>
      <c r="F4769" t="s">
        <v>56</v>
      </c>
      <c r="G4769" t="s">
        <v>24</v>
      </c>
      <c r="H4769" t="s">
        <v>51</v>
      </c>
      <c r="I4769" t="s">
        <v>52</v>
      </c>
      <c r="J4769" t="s">
        <v>34</v>
      </c>
      <c r="K4769">
        <v>1</v>
      </c>
      <c r="L4769">
        <v>42</v>
      </c>
      <c r="M4769">
        <v>0</v>
      </c>
      <c r="N4769">
        <v>42</v>
      </c>
      <c r="O4769">
        <v>18</v>
      </c>
      <c r="P4769" t="s">
        <v>28</v>
      </c>
      <c r="Q4769" t="s">
        <v>91</v>
      </c>
      <c r="R4769" t="s">
        <v>36</v>
      </c>
      <c r="S4769">
        <v>3.8</v>
      </c>
      <c r="T4769">
        <f>YEAR(tblOrders[[#This Row],[Order Date]])</f>
        <v>2025</v>
      </c>
      <c r="U4769" t="str">
        <f>TEXT(tblOrders[[#This Row],[Order Date]],"mmm-yyyy")</f>
        <v>Dec-2025</v>
      </c>
      <c r="V4769" s="4">
        <f>tblOrders[[#This Row],[Profit]]/tblOrders[[#This Row],[Sales Amount]]</f>
        <v>0.42857142857142855</v>
      </c>
      <c r="W4769" t="str">
        <f>VLOOKUP(tblOrders[[#This Row],[City]],CityRegion,2,0)</f>
        <v>South</v>
      </c>
      <c r="X4769" t="str">
        <f>VLOOKUP(tblOrders[[#This Row],[City]],lookups!A:C,3,0)</f>
        <v>Kerala</v>
      </c>
    </row>
    <row r="4770" spans="1:24" x14ac:dyDescent="0.25">
      <c r="A4770" t="s">
        <v>6977</v>
      </c>
      <c r="B4770" s="1">
        <v>45905</v>
      </c>
      <c r="C4770" t="s">
        <v>1644</v>
      </c>
      <c r="D4770" t="s">
        <v>21</v>
      </c>
      <c r="E4770" t="s">
        <v>114</v>
      </c>
      <c r="F4770" t="s">
        <v>115</v>
      </c>
      <c r="G4770" t="s">
        <v>42</v>
      </c>
      <c r="H4770" t="s">
        <v>116</v>
      </c>
      <c r="I4770" t="s">
        <v>26</v>
      </c>
      <c r="J4770" t="s">
        <v>27</v>
      </c>
      <c r="K4770">
        <v>3</v>
      </c>
      <c r="L4770">
        <v>12</v>
      </c>
      <c r="M4770">
        <v>0.2</v>
      </c>
      <c r="N4770">
        <v>28.8</v>
      </c>
      <c r="O4770">
        <v>10.8</v>
      </c>
      <c r="P4770" t="s">
        <v>111</v>
      </c>
      <c r="Q4770" t="s">
        <v>29</v>
      </c>
      <c r="R4770" t="s">
        <v>30</v>
      </c>
      <c r="S4770">
        <v>2.6</v>
      </c>
      <c r="T4770">
        <f>YEAR(tblOrders[[#This Row],[Order Date]])</f>
        <v>2025</v>
      </c>
      <c r="U4770" t="str">
        <f>TEXT(tblOrders[[#This Row],[Order Date]],"mmm-yyyy")</f>
        <v>Sep-2025</v>
      </c>
      <c r="V4770" s="4">
        <f>tblOrders[[#This Row],[Profit]]/tblOrders[[#This Row],[Sales Amount]]</f>
        <v>0.375</v>
      </c>
      <c r="W4770" t="str">
        <f>VLOOKUP(tblOrders[[#This Row],[City]],CityRegion,2,0)</f>
        <v>South</v>
      </c>
      <c r="X4770" t="str">
        <f>VLOOKUP(tblOrders[[#This Row],[City]],lookups!A:C,3,0)</f>
        <v>Karnataka</v>
      </c>
    </row>
    <row r="4771" spans="1:24" x14ac:dyDescent="0.25">
      <c r="A4771" t="s">
        <v>6978</v>
      </c>
      <c r="B4771" s="1">
        <v>45977</v>
      </c>
      <c r="C4771" t="s">
        <v>3937</v>
      </c>
      <c r="D4771" t="s">
        <v>21</v>
      </c>
      <c r="E4771" t="s">
        <v>22</v>
      </c>
      <c r="F4771" t="s">
        <v>23</v>
      </c>
      <c r="G4771" t="s">
        <v>24</v>
      </c>
      <c r="H4771" t="s">
        <v>25</v>
      </c>
      <c r="I4771" t="s">
        <v>139</v>
      </c>
      <c r="J4771" t="s">
        <v>27</v>
      </c>
      <c r="K4771">
        <v>1</v>
      </c>
      <c r="L4771">
        <v>190</v>
      </c>
      <c r="M4771">
        <v>0.15</v>
      </c>
      <c r="N4771">
        <v>161.5</v>
      </c>
      <c r="O4771">
        <v>36.5</v>
      </c>
      <c r="P4771" t="s">
        <v>28</v>
      </c>
      <c r="Q4771" t="s">
        <v>46</v>
      </c>
      <c r="R4771" t="s">
        <v>30</v>
      </c>
      <c r="S4771">
        <v>4.8</v>
      </c>
      <c r="T4771">
        <f>YEAR(tblOrders[[#This Row],[Order Date]])</f>
        <v>2025</v>
      </c>
      <c r="U4771" t="str">
        <f>TEXT(tblOrders[[#This Row],[Order Date]],"mmm-yyyy")</f>
        <v>Nov-2025</v>
      </c>
      <c r="V4771" s="4">
        <f>tblOrders[[#This Row],[Profit]]/tblOrders[[#This Row],[Sales Amount]]</f>
        <v>0.2260061919504644</v>
      </c>
      <c r="W4771" t="str">
        <f>VLOOKUP(tblOrders[[#This Row],[City]],CityRegion,2,0)</f>
        <v>South</v>
      </c>
      <c r="X4771" t="str">
        <f>VLOOKUP(tblOrders[[#This Row],[City]],lookups!A:C,3,0)</f>
        <v>Tamil Nadu</v>
      </c>
    </row>
    <row r="4772" spans="1:24" x14ac:dyDescent="0.25">
      <c r="A4772" t="s">
        <v>6979</v>
      </c>
      <c r="B4772" s="1">
        <v>45891</v>
      </c>
      <c r="C4772" t="s">
        <v>5804</v>
      </c>
      <c r="D4772" t="s">
        <v>21</v>
      </c>
      <c r="E4772" t="s">
        <v>108</v>
      </c>
      <c r="F4772" t="s">
        <v>109</v>
      </c>
      <c r="G4772" t="s">
        <v>62</v>
      </c>
      <c r="H4772" t="s">
        <v>110</v>
      </c>
      <c r="I4772" t="s">
        <v>44</v>
      </c>
      <c r="J4772" t="s">
        <v>34</v>
      </c>
      <c r="K4772">
        <v>4</v>
      </c>
      <c r="L4772">
        <v>110</v>
      </c>
      <c r="M4772">
        <v>0.2</v>
      </c>
      <c r="N4772">
        <v>352</v>
      </c>
      <c r="O4772">
        <v>80</v>
      </c>
      <c r="P4772" t="s">
        <v>28</v>
      </c>
      <c r="Q4772" t="s">
        <v>35</v>
      </c>
      <c r="R4772" t="s">
        <v>36</v>
      </c>
      <c r="S4772">
        <v>2.5</v>
      </c>
      <c r="T4772">
        <f>YEAR(tblOrders[[#This Row],[Order Date]])</f>
        <v>2025</v>
      </c>
      <c r="U4772" t="str">
        <f>TEXT(tblOrders[[#This Row],[Order Date]],"mmm-yyyy")</f>
        <v>Aug-2025</v>
      </c>
      <c r="V4772" s="4">
        <f>tblOrders[[#This Row],[Profit]]/tblOrders[[#This Row],[Sales Amount]]</f>
        <v>0.22727272727272727</v>
      </c>
      <c r="W4772" t="str">
        <f>VLOOKUP(tblOrders[[#This Row],[City]],CityRegion,2,0)</f>
        <v>South</v>
      </c>
      <c r="X4772" t="str">
        <f>VLOOKUP(tblOrders[[#This Row],[City]],lookups!A:C,3,0)</f>
        <v>Kerala</v>
      </c>
    </row>
    <row r="4773" spans="1:24" x14ac:dyDescent="0.25">
      <c r="A4773" t="s">
        <v>6980</v>
      </c>
      <c r="B4773" s="1">
        <v>45783</v>
      </c>
      <c r="C4773" t="s">
        <v>100</v>
      </c>
      <c r="D4773" t="s">
        <v>21</v>
      </c>
      <c r="E4773" t="s">
        <v>60</v>
      </c>
      <c r="F4773" t="s">
        <v>61</v>
      </c>
      <c r="G4773" t="s">
        <v>62</v>
      </c>
      <c r="H4773" t="s">
        <v>63</v>
      </c>
      <c r="I4773" t="s">
        <v>139</v>
      </c>
      <c r="J4773" t="s">
        <v>34</v>
      </c>
      <c r="K4773">
        <v>3</v>
      </c>
      <c r="L4773">
        <v>45</v>
      </c>
      <c r="M4773">
        <v>0.1</v>
      </c>
      <c r="N4773">
        <v>121.5</v>
      </c>
      <c r="O4773">
        <v>43.5</v>
      </c>
      <c r="P4773" t="s">
        <v>28</v>
      </c>
      <c r="Q4773" t="s">
        <v>29</v>
      </c>
      <c r="R4773" t="s">
        <v>36</v>
      </c>
      <c r="S4773">
        <v>3</v>
      </c>
      <c r="T4773">
        <f>YEAR(tblOrders[[#This Row],[Order Date]])</f>
        <v>2025</v>
      </c>
      <c r="U4773" t="str">
        <f>TEXT(tblOrders[[#This Row],[Order Date]],"mmm-yyyy")</f>
        <v>May-2025</v>
      </c>
      <c r="V4773" s="4">
        <f>tblOrders[[#This Row],[Profit]]/tblOrders[[#This Row],[Sales Amount]]</f>
        <v>0.35802469135802467</v>
      </c>
      <c r="W4773" t="str">
        <f>VLOOKUP(tblOrders[[#This Row],[City]],CityRegion,2,0)</f>
        <v>South</v>
      </c>
      <c r="X4773" t="str">
        <f>VLOOKUP(tblOrders[[#This Row],[City]],lookups!A:C,3,0)</f>
        <v>Tamil Nadu</v>
      </c>
    </row>
    <row r="4774" spans="1:24" x14ac:dyDescent="0.25">
      <c r="A4774" t="s">
        <v>6981</v>
      </c>
      <c r="B4774" s="1">
        <v>45665</v>
      </c>
      <c r="C4774" t="s">
        <v>1780</v>
      </c>
      <c r="D4774" t="s">
        <v>21</v>
      </c>
      <c r="E4774" t="s">
        <v>101</v>
      </c>
      <c r="F4774" t="s">
        <v>102</v>
      </c>
      <c r="G4774" t="s">
        <v>24</v>
      </c>
      <c r="H4774" t="s">
        <v>103</v>
      </c>
      <c r="I4774" t="s">
        <v>139</v>
      </c>
      <c r="J4774" t="s">
        <v>27</v>
      </c>
      <c r="K4774">
        <v>5</v>
      </c>
      <c r="L4774">
        <v>120</v>
      </c>
      <c r="M4774">
        <v>0.15</v>
      </c>
      <c r="N4774">
        <v>510</v>
      </c>
      <c r="O4774">
        <v>120</v>
      </c>
      <c r="P4774" t="s">
        <v>28</v>
      </c>
      <c r="Q4774" t="s">
        <v>91</v>
      </c>
      <c r="R4774" t="s">
        <v>30</v>
      </c>
      <c r="S4774">
        <v>3.9</v>
      </c>
      <c r="T4774">
        <f>YEAR(tblOrders[[#This Row],[Order Date]])</f>
        <v>2025</v>
      </c>
      <c r="U4774" t="str">
        <f>TEXT(tblOrders[[#This Row],[Order Date]],"mmm-yyyy")</f>
        <v>Jan-2025</v>
      </c>
      <c r="V4774" s="4">
        <f>tblOrders[[#This Row],[Profit]]/tblOrders[[#This Row],[Sales Amount]]</f>
        <v>0.23529411764705882</v>
      </c>
      <c r="W4774" t="str">
        <f>VLOOKUP(tblOrders[[#This Row],[City]],CityRegion,2,0)</f>
        <v>South</v>
      </c>
      <c r="X4774" t="str">
        <f>VLOOKUP(tblOrders[[#This Row],[City]],lookups!A:C,3,0)</f>
        <v>Tamil Nadu</v>
      </c>
    </row>
    <row r="4775" spans="1:24" x14ac:dyDescent="0.25">
      <c r="A4775" t="s">
        <v>6982</v>
      </c>
      <c r="B4775" s="1">
        <v>45678</v>
      </c>
      <c r="C4775" t="s">
        <v>6983</v>
      </c>
      <c r="D4775" t="s">
        <v>21</v>
      </c>
      <c r="E4775" t="s">
        <v>73</v>
      </c>
      <c r="F4775" t="s">
        <v>74</v>
      </c>
      <c r="G4775" t="s">
        <v>68</v>
      </c>
      <c r="H4775" t="s">
        <v>75</v>
      </c>
      <c r="I4775" t="s">
        <v>57</v>
      </c>
      <c r="J4775" t="s">
        <v>27</v>
      </c>
      <c r="K4775">
        <v>2</v>
      </c>
      <c r="L4775">
        <v>65</v>
      </c>
      <c r="M4775">
        <v>0.1</v>
      </c>
      <c r="N4775">
        <v>117</v>
      </c>
      <c r="O4775">
        <v>41</v>
      </c>
      <c r="P4775" t="s">
        <v>28</v>
      </c>
      <c r="Q4775" t="s">
        <v>91</v>
      </c>
      <c r="R4775" t="s">
        <v>30</v>
      </c>
      <c r="S4775">
        <v>3.5</v>
      </c>
      <c r="T4775">
        <f>YEAR(tblOrders[[#This Row],[Order Date]])</f>
        <v>2025</v>
      </c>
      <c r="U4775" t="str">
        <f>TEXT(tblOrders[[#This Row],[Order Date]],"mmm-yyyy")</f>
        <v>Jan-2025</v>
      </c>
      <c r="V4775" s="4">
        <f>tblOrders[[#This Row],[Profit]]/tblOrders[[#This Row],[Sales Amount]]</f>
        <v>0.3504273504273504</v>
      </c>
      <c r="W4775" t="str">
        <f>VLOOKUP(tblOrders[[#This Row],[City]],CityRegion,2,0)</f>
        <v>South</v>
      </c>
      <c r="X4775" t="str">
        <f>VLOOKUP(tblOrders[[#This Row],[City]],lookups!A:C,3,0)</f>
        <v>Kerala</v>
      </c>
    </row>
    <row r="4776" spans="1:24" x14ac:dyDescent="0.25">
      <c r="A4776" t="s">
        <v>6984</v>
      </c>
      <c r="B4776" s="1">
        <v>45737</v>
      </c>
      <c r="C4776" t="s">
        <v>467</v>
      </c>
      <c r="D4776" t="s">
        <v>39</v>
      </c>
      <c r="E4776" t="s">
        <v>79</v>
      </c>
      <c r="F4776" t="s">
        <v>80</v>
      </c>
      <c r="G4776" t="s">
        <v>68</v>
      </c>
      <c r="H4776" t="s">
        <v>81</v>
      </c>
      <c r="I4776" t="s">
        <v>33</v>
      </c>
      <c r="J4776" t="s">
        <v>34</v>
      </c>
      <c r="K4776">
        <v>4</v>
      </c>
      <c r="L4776">
        <v>799</v>
      </c>
      <c r="M4776">
        <v>0.1</v>
      </c>
      <c r="N4776">
        <v>2876.4</v>
      </c>
      <c r="O4776">
        <v>396.4</v>
      </c>
      <c r="P4776" t="s">
        <v>28</v>
      </c>
      <c r="Q4776" t="s">
        <v>35</v>
      </c>
      <c r="R4776" t="s">
        <v>36</v>
      </c>
      <c r="S4776">
        <v>4.3</v>
      </c>
      <c r="T4776">
        <f>YEAR(tblOrders[[#This Row],[Order Date]])</f>
        <v>2025</v>
      </c>
      <c r="U4776" t="str">
        <f>TEXT(tblOrders[[#This Row],[Order Date]],"mmm-yyyy")</f>
        <v>Mar-2025</v>
      </c>
      <c r="V4776" s="4">
        <f>tblOrders[[#This Row],[Profit]]/tblOrders[[#This Row],[Sales Amount]]</f>
        <v>0.13781115282992629</v>
      </c>
      <c r="W4776" t="str">
        <f>VLOOKUP(tblOrders[[#This Row],[City]],CityRegion,2,0)</f>
        <v>North</v>
      </c>
      <c r="X4776" t="str">
        <f>VLOOKUP(tblOrders[[#This Row],[City]],lookups!A:C,3,0)</f>
        <v>Delhi</v>
      </c>
    </row>
    <row r="4777" spans="1:24" x14ac:dyDescent="0.25">
      <c r="A4777" t="s">
        <v>6985</v>
      </c>
      <c r="B4777" s="1">
        <v>45917</v>
      </c>
      <c r="C4777" t="s">
        <v>1254</v>
      </c>
      <c r="D4777" t="s">
        <v>39</v>
      </c>
      <c r="E4777" t="s">
        <v>94</v>
      </c>
      <c r="F4777" t="s">
        <v>95</v>
      </c>
      <c r="G4777" t="s">
        <v>68</v>
      </c>
      <c r="H4777" t="s">
        <v>96</v>
      </c>
      <c r="I4777" t="s">
        <v>57</v>
      </c>
      <c r="J4777" t="s">
        <v>45</v>
      </c>
      <c r="K4777">
        <v>1</v>
      </c>
      <c r="L4777">
        <v>89</v>
      </c>
      <c r="M4777">
        <v>0</v>
      </c>
      <c r="N4777">
        <v>89</v>
      </c>
      <c r="O4777">
        <v>34</v>
      </c>
      <c r="P4777" t="s">
        <v>28</v>
      </c>
      <c r="Q4777" t="s">
        <v>46</v>
      </c>
      <c r="R4777" t="s">
        <v>30</v>
      </c>
      <c r="S4777">
        <v>4</v>
      </c>
      <c r="T4777">
        <f>YEAR(tblOrders[[#This Row],[Order Date]])</f>
        <v>2025</v>
      </c>
      <c r="U4777" t="str">
        <f>TEXT(tblOrders[[#This Row],[Order Date]],"mmm-yyyy")</f>
        <v>Sep-2025</v>
      </c>
      <c r="V4777" s="4">
        <f>tblOrders[[#This Row],[Profit]]/tblOrders[[#This Row],[Sales Amount]]</f>
        <v>0.38202247191011235</v>
      </c>
      <c r="W4777" t="str">
        <f>VLOOKUP(tblOrders[[#This Row],[City]],CityRegion,2,0)</f>
        <v>South</v>
      </c>
      <c r="X4777" t="str">
        <f>VLOOKUP(tblOrders[[#This Row],[City]],lookups!A:C,3,0)</f>
        <v>Kerala</v>
      </c>
    </row>
    <row r="4778" spans="1:24" x14ac:dyDescent="0.25">
      <c r="A4778" t="s">
        <v>6986</v>
      </c>
      <c r="B4778" s="1">
        <v>45842</v>
      </c>
      <c r="C4778" t="s">
        <v>1597</v>
      </c>
      <c r="D4778" t="s">
        <v>21</v>
      </c>
      <c r="E4778" t="s">
        <v>60</v>
      </c>
      <c r="F4778" t="s">
        <v>61</v>
      </c>
      <c r="G4778" t="s">
        <v>62</v>
      </c>
      <c r="H4778" t="s">
        <v>63</v>
      </c>
      <c r="I4778" t="s">
        <v>139</v>
      </c>
      <c r="J4778" t="s">
        <v>45</v>
      </c>
      <c r="K4778">
        <v>1</v>
      </c>
      <c r="L4778">
        <v>45</v>
      </c>
      <c r="M4778">
        <v>0.2</v>
      </c>
      <c r="N4778">
        <v>36</v>
      </c>
      <c r="O4778">
        <v>10</v>
      </c>
      <c r="P4778" t="s">
        <v>28</v>
      </c>
      <c r="Q4778" t="s">
        <v>91</v>
      </c>
      <c r="R4778" t="s">
        <v>36</v>
      </c>
      <c r="S4778">
        <v>3.7</v>
      </c>
      <c r="T4778">
        <f>YEAR(tblOrders[[#This Row],[Order Date]])</f>
        <v>2025</v>
      </c>
      <c r="U4778" t="str">
        <f>TEXT(tblOrders[[#This Row],[Order Date]],"mmm-yyyy")</f>
        <v>Jul-2025</v>
      </c>
      <c r="V4778" s="4">
        <f>tblOrders[[#This Row],[Profit]]/tblOrders[[#This Row],[Sales Amount]]</f>
        <v>0.27777777777777779</v>
      </c>
      <c r="W4778" t="str">
        <f>VLOOKUP(tblOrders[[#This Row],[City]],CityRegion,2,0)</f>
        <v>South</v>
      </c>
      <c r="X4778" t="str">
        <f>VLOOKUP(tblOrders[[#This Row],[City]],lookups!A:C,3,0)</f>
        <v>Tamil Nadu</v>
      </c>
    </row>
    <row r="4779" spans="1:24" x14ac:dyDescent="0.25">
      <c r="A4779" t="s">
        <v>6987</v>
      </c>
      <c r="B4779" s="1">
        <v>45786</v>
      </c>
      <c r="C4779" t="s">
        <v>6988</v>
      </c>
      <c r="D4779" t="s">
        <v>39</v>
      </c>
      <c r="E4779" t="s">
        <v>49</v>
      </c>
      <c r="F4779" t="s">
        <v>50</v>
      </c>
      <c r="G4779" t="s">
        <v>24</v>
      </c>
      <c r="H4779" t="s">
        <v>51</v>
      </c>
      <c r="I4779" t="s">
        <v>130</v>
      </c>
      <c r="J4779" t="s">
        <v>27</v>
      </c>
      <c r="K4779">
        <v>2</v>
      </c>
      <c r="L4779">
        <v>85</v>
      </c>
      <c r="M4779">
        <v>0.15</v>
      </c>
      <c r="N4779">
        <v>144.5</v>
      </c>
      <c r="O4779">
        <v>40.5</v>
      </c>
      <c r="P4779" t="s">
        <v>28</v>
      </c>
      <c r="Q4779" t="s">
        <v>86</v>
      </c>
      <c r="R4779" t="s">
        <v>30</v>
      </c>
      <c r="S4779">
        <v>4.2</v>
      </c>
      <c r="T4779">
        <f>YEAR(tblOrders[[#This Row],[Order Date]])</f>
        <v>2025</v>
      </c>
      <c r="U4779" t="str">
        <f>TEXT(tblOrders[[#This Row],[Order Date]],"mmm-yyyy")</f>
        <v>May-2025</v>
      </c>
      <c r="V4779" s="4">
        <f>tblOrders[[#This Row],[Profit]]/tblOrders[[#This Row],[Sales Amount]]</f>
        <v>0.28027681660899656</v>
      </c>
      <c r="W4779" t="str">
        <f>VLOOKUP(tblOrders[[#This Row],[City]],CityRegion,2,0)</f>
        <v>West</v>
      </c>
      <c r="X4779" t="str">
        <f>VLOOKUP(tblOrders[[#This Row],[City]],lookups!A:C,3,0)</f>
        <v>Maharashtra</v>
      </c>
    </row>
    <row r="4780" spans="1:24" x14ac:dyDescent="0.25">
      <c r="A4780" t="s">
        <v>6989</v>
      </c>
      <c r="B4780" s="1">
        <v>45938</v>
      </c>
      <c r="C4780" t="s">
        <v>2928</v>
      </c>
      <c r="D4780" t="s">
        <v>21</v>
      </c>
      <c r="E4780" t="s">
        <v>101</v>
      </c>
      <c r="F4780" t="s">
        <v>102</v>
      </c>
      <c r="G4780" t="s">
        <v>24</v>
      </c>
      <c r="H4780" t="s">
        <v>103</v>
      </c>
      <c r="I4780" t="s">
        <v>52</v>
      </c>
      <c r="J4780" t="s">
        <v>27</v>
      </c>
      <c r="K4780">
        <v>1</v>
      </c>
      <c r="L4780">
        <v>120</v>
      </c>
      <c r="M4780">
        <v>0.15</v>
      </c>
      <c r="N4780">
        <v>102</v>
      </c>
      <c r="O4780">
        <v>24</v>
      </c>
      <c r="P4780" t="s">
        <v>85</v>
      </c>
      <c r="Q4780" t="s">
        <v>86</v>
      </c>
      <c r="R4780" t="s">
        <v>36</v>
      </c>
      <c r="S4780">
        <v>3.8</v>
      </c>
      <c r="T4780">
        <f>YEAR(tblOrders[[#This Row],[Order Date]])</f>
        <v>2025</v>
      </c>
      <c r="U4780" t="str">
        <f>TEXT(tblOrders[[#This Row],[Order Date]],"mmm-yyyy")</f>
        <v>Oct-2025</v>
      </c>
      <c r="V4780" s="4">
        <f>tblOrders[[#This Row],[Profit]]/tblOrders[[#This Row],[Sales Amount]]</f>
        <v>0.23529411764705882</v>
      </c>
      <c r="W4780" t="str">
        <f>VLOOKUP(tblOrders[[#This Row],[City]],CityRegion,2,0)</f>
        <v>South</v>
      </c>
      <c r="X4780" t="str">
        <f>VLOOKUP(tblOrders[[#This Row],[City]],lookups!A:C,3,0)</f>
        <v>Kerala</v>
      </c>
    </row>
    <row r="4781" spans="1:24" x14ac:dyDescent="0.25">
      <c r="A4781" t="s">
        <v>6990</v>
      </c>
      <c r="B4781" s="1">
        <v>45720</v>
      </c>
      <c r="C4781" t="s">
        <v>6991</v>
      </c>
      <c r="D4781" t="s">
        <v>21</v>
      </c>
      <c r="E4781" t="s">
        <v>94</v>
      </c>
      <c r="F4781" t="s">
        <v>95</v>
      </c>
      <c r="G4781" t="s">
        <v>68</v>
      </c>
      <c r="H4781" t="s">
        <v>96</v>
      </c>
      <c r="I4781" t="s">
        <v>52</v>
      </c>
      <c r="J4781" t="s">
        <v>45</v>
      </c>
      <c r="K4781">
        <v>1</v>
      </c>
      <c r="L4781">
        <v>89</v>
      </c>
      <c r="M4781">
        <v>0</v>
      </c>
      <c r="N4781">
        <v>89</v>
      </c>
      <c r="O4781">
        <v>34</v>
      </c>
      <c r="P4781" t="s">
        <v>28</v>
      </c>
      <c r="Q4781" t="s">
        <v>91</v>
      </c>
      <c r="R4781" t="s">
        <v>36</v>
      </c>
      <c r="S4781">
        <v>4.7</v>
      </c>
      <c r="T4781">
        <f>YEAR(tblOrders[[#This Row],[Order Date]])</f>
        <v>2025</v>
      </c>
      <c r="U4781" t="str">
        <f>TEXT(tblOrders[[#This Row],[Order Date]],"mmm-yyyy")</f>
        <v>Mar-2025</v>
      </c>
      <c r="V4781" s="4">
        <f>tblOrders[[#This Row],[Profit]]/tblOrders[[#This Row],[Sales Amount]]</f>
        <v>0.38202247191011235</v>
      </c>
      <c r="W4781" t="str">
        <f>VLOOKUP(tblOrders[[#This Row],[City]],CityRegion,2,0)</f>
        <v>South</v>
      </c>
      <c r="X4781" t="str">
        <f>VLOOKUP(tblOrders[[#This Row],[City]],lookups!A:C,3,0)</f>
        <v>Kerala</v>
      </c>
    </row>
    <row r="4782" spans="1:24" x14ac:dyDescent="0.25">
      <c r="A4782" t="s">
        <v>6992</v>
      </c>
      <c r="B4782" s="1">
        <v>45867</v>
      </c>
      <c r="C4782" t="s">
        <v>3621</v>
      </c>
      <c r="D4782" t="s">
        <v>39</v>
      </c>
      <c r="E4782" t="s">
        <v>60</v>
      </c>
      <c r="F4782" t="s">
        <v>61</v>
      </c>
      <c r="G4782" t="s">
        <v>62</v>
      </c>
      <c r="H4782" t="s">
        <v>63</v>
      </c>
      <c r="I4782" t="s">
        <v>139</v>
      </c>
      <c r="J4782" t="s">
        <v>45</v>
      </c>
      <c r="K4782">
        <v>2</v>
      </c>
      <c r="L4782">
        <v>45</v>
      </c>
      <c r="M4782">
        <v>0.05</v>
      </c>
      <c r="N4782">
        <v>85.5</v>
      </c>
      <c r="O4782">
        <v>33.5</v>
      </c>
      <c r="P4782" t="s">
        <v>28</v>
      </c>
      <c r="Q4782" t="s">
        <v>29</v>
      </c>
      <c r="R4782" t="s">
        <v>30</v>
      </c>
      <c r="S4782">
        <v>4.7</v>
      </c>
      <c r="T4782">
        <f>YEAR(tblOrders[[#This Row],[Order Date]])</f>
        <v>2025</v>
      </c>
      <c r="U4782" t="str">
        <f>TEXT(tblOrders[[#This Row],[Order Date]],"mmm-yyyy")</f>
        <v>Jul-2025</v>
      </c>
      <c r="V4782" s="4">
        <f>tblOrders[[#This Row],[Profit]]/tblOrders[[#This Row],[Sales Amount]]</f>
        <v>0.391812865497076</v>
      </c>
      <c r="W4782" t="str">
        <f>VLOOKUP(tblOrders[[#This Row],[City]],CityRegion,2,0)</f>
        <v>South</v>
      </c>
      <c r="X4782" t="str">
        <f>VLOOKUP(tblOrders[[#This Row],[City]],lookups!A:C,3,0)</f>
        <v>Tamil Nadu</v>
      </c>
    </row>
    <row r="4783" spans="1:24" x14ac:dyDescent="0.25">
      <c r="A4783" t="s">
        <v>6993</v>
      </c>
      <c r="B4783" s="1">
        <v>46003</v>
      </c>
      <c r="C4783" t="s">
        <v>6458</v>
      </c>
      <c r="D4783" t="s">
        <v>21</v>
      </c>
      <c r="E4783" t="s">
        <v>73</v>
      </c>
      <c r="F4783" t="s">
        <v>74</v>
      </c>
      <c r="G4783" t="s">
        <v>68</v>
      </c>
      <c r="H4783" t="s">
        <v>75</v>
      </c>
      <c r="I4783" t="s">
        <v>44</v>
      </c>
      <c r="J4783" t="s">
        <v>34</v>
      </c>
      <c r="K4783">
        <v>3</v>
      </c>
      <c r="L4783">
        <v>65</v>
      </c>
      <c r="M4783">
        <v>0.15</v>
      </c>
      <c r="N4783">
        <v>165.75</v>
      </c>
      <c r="O4783">
        <v>51.75</v>
      </c>
      <c r="P4783" t="s">
        <v>28</v>
      </c>
      <c r="Q4783" t="s">
        <v>35</v>
      </c>
      <c r="R4783" t="s">
        <v>36</v>
      </c>
      <c r="S4783">
        <v>4</v>
      </c>
      <c r="T4783">
        <f>YEAR(tblOrders[[#This Row],[Order Date]])</f>
        <v>2025</v>
      </c>
      <c r="U4783" t="str">
        <f>TEXT(tblOrders[[#This Row],[Order Date]],"mmm-yyyy")</f>
        <v>Dec-2025</v>
      </c>
      <c r="V4783" s="4">
        <f>tblOrders[[#This Row],[Profit]]/tblOrders[[#This Row],[Sales Amount]]</f>
        <v>0.31221719457013575</v>
      </c>
      <c r="W4783" t="str">
        <f>VLOOKUP(tblOrders[[#This Row],[City]],CityRegion,2,0)</f>
        <v>South</v>
      </c>
      <c r="X4783" t="str">
        <f>VLOOKUP(tblOrders[[#This Row],[City]],lookups!A:C,3,0)</f>
        <v>Kerala</v>
      </c>
    </row>
    <row r="4784" spans="1:24" x14ac:dyDescent="0.25">
      <c r="A4784" t="s">
        <v>6994</v>
      </c>
      <c r="B4784" s="1">
        <v>45889</v>
      </c>
      <c r="C4784" t="s">
        <v>6995</v>
      </c>
      <c r="D4784" t="s">
        <v>39</v>
      </c>
      <c r="E4784" t="s">
        <v>40</v>
      </c>
      <c r="F4784" t="s">
        <v>41</v>
      </c>
      <c r="G4784" t="s">
        <v>42</v>
      </c>
      <c r="H4784" t="s">
        <v>43</v>
      </c>
      <c r="I4784" t="s">
        <v>70</v>
      </c>
      <c r="J4784" t="s">
        <v>27</v>
      </c>
      <c r="K4784">
        <v>5</v>
      </c>
      <c r="L4784">
        <v>18</v>
      </c>
      <c r="M4784">
        <v>0.05</v>
      </c>
      <c r="N4784">
        <v>85.5</v>
      </c>
      <c r="O4784">
        <v>40.5</v>
      </c>
      <c r="P4784" t="s">
        <v>28</v>
      </c>
      <c r="Q4784" t="s">
        <v>86</v>
      </c>
      <c r="R4784" t="s">
        <v>36</v>
      </c>
      <c r="S4784">
        <v>3.4</v>
      </c>
      <c r="T4784">
        <f>YEAR(tblOrders[[#This Row],[Order Date]])</f>
        <v>2025</v>
      </c>
      <c r="U4784" t="str">
        <f>TEXT(tblOrders[[#This Row],[Order Date]],"mmm-yyyy")</f>
        <v>Aug-2025</v>
      </c>
      <c r="V4784" s="4">
        <f>tblOrders[[#This Row],[Profit]]/tblOrders[[#This Row],[Sales Amount]]</f>
        <v>0.47368421052631576</v>
      </c>
      <c r="W4784" t="str">
        <f>VLOOKUP(tblOrders[[#This Row],[City]],CityRegion,2,0)</f>
        <v>South</v>
      </c>
      <c r="X4784" t="str">
        <f>VLOOKUP(tblOrders[[#This Row],[City]],lookups!A:C,3,0)</f>
        <v>Telengana</v>
      </c>
    </row>
    <row r="4785" spans="1:24" x14ac:dyDescent="0.25">
      <c r="A4785" t="s">
        <v>6996</v>
      </c>
      <c r="B4785" s="1">
        <v>45739</v>
      </c>
      <c r="C4785" t="s">
        <v>1043</v>
      </c>
      <c r="D4785" t="s">
        <v>21</v>
      </c>
      <c r="E4785" t="s">
        <v>73</v>
      </c>
      <c r="F4785" t="s">
        <v>74</v>
      </c>
      <c r="G4785" t="s">
        <v>68</v>
      </c>
      <c r="H4785" t="s">
        <v>75</v>
      </c>
      <c r="I4785" t="s">
        <v>139</v>
      </c>
      <c r="J4785" t="s">
        <v>27</v>
      </c>
      <c r="K4785">
        <v>5</v>
      </c>
      <c r="L4785">
        <v>65</v>
      </c>
      <c r="M4785">
        <v>0.05</v>
      </c>
      <c r="N4785">
        <v>308.75</v>
      </c>
      <c r="O4785">
        <v>118.75</v>
      </c>
      <c r="P4785" t="s">
        <v>148</v>
      </c>
      <c r="Q4785" t="s">
        <v>35</v>
      </c>
      <c r="R4785" t="s">
        <v>36</v>
      </c>
      <c r="S4785">
        <v>4.4000000000000004</v>
      </c>
      <c r="T4785">
        <f>YEAR(tblOrders[[#This Row],[Order Date]])</f>
        <v>2025</v>
      </c>
      <c r="U4785" t="str">
        <f>TEXT(tblOrders[[#This Row],[Order Date]],"mmm-yyyy")</f>
        <v>Mar-2025</v>
      </c>
      <c r="V4785" s="4">
        <f>tblOrders[[#This Row],[Profit]]/tblOrders[[#This Row],[Sales Amount]]</f>
        <v>0.38461538461538464</v>
      </c>
      <c r="W4785" t="str">
        <f>VLOOKUP(tblOrders[[#This Row],[City]],CityRegion,2,0)</f>
        <v>South</v>
      </c>
      <c r="X4785" t="str">
        <f>VLOOKUP(tblOrders[[#This Row],[City]],lookups!A:C,3,0)</f>
        <v>Tamil Nadu</v>
      </c>
    </row>
    <row r="4786" spans="1:24" x14ac:dyDescent="0.25">
      <c r="A4786" t="s">
        <v>6997</v>
      </c>
      <c r="B4786" s="1">
        <v>45758</v>
      </c>
      <c r="C4786" t="s">
        <v>6215</v>
      </c>
      <c r="D4786" t="s">
        <v>39</v>
      </c>
      <c r="E4786" t="s">
        <v>101</v>
      </c>
      <c r="F4786" t="s">
        <v>102</v>
      </c>
      <c r="G4786" t="s">
        <v>24</v>
      </c>
      <c r="H4786" t="s">
        <v>103</v>
      </c>
      <c r="I4786" t="s">
        <v>76</v>
      </c>
      <c r="J4786" t="s">
        <v>45</v>
      </c>
      <c r="K4786">
        <v>5</v>
      </c>
      <c r="L4786">
        <v>120</v>
      </c>
      <c r="M4786">
        <v>0.2</v>
      </c>
      <c r="N4786">
        <v>480</v>
      </c>
      <c r="O4786">
        <v>90</v>
      </c>
      <c r="P4786" t="s">
        <v>28</v>
      </c>
      <c r="Q4786" t="s">
        <v>91</v>
      </c>
      <c r="R4786" t="s">
        <v>36</v>
      </c>
      <c r="S4786">
        <v>3.9</v>
      </c>
      <c r="T4786">
        <f>YEAR(tblOrders[[#This Row],[Order Date]])</f>
        <v>2025</v>
      </c>
      <c r="U4786" t="str">
        <f>TEXT(tblOrders[[#This Row],[Order Date]],"mmm-yyyy")</f>
        <v>Apr-2025</v>
      </c>
      <c r="V4786" s="4">
        <f>tblOrders[[#This Row],[Profit]]/tblOrders[[#This Row],[Sales Amount]]</f>
        <v>0.1875</v>
      </c>
      <c r="W4786" t="str">
        <f>VLOOKUP(tblOrders[[#This Row],[City]],CityRegion,2,0)</f>
        <v>South</v>
      </c>
      <c r="X4786" t="str">
        <f>VLOOKUP(tblOrders[[#This Row],[City]],lookups!A:C,3,0)</f>
        <v>Kerala</v>
      </c>
    </row>
    <row r="4787" spans="1:24" x14ac:dyDescent="0.25">
      <c r="A4787" t="s">
        <v>6998</v>
      </c>
      <c r="B4787" s="1">
        <v>45767</v>
      </c>
      <c r="C4787" t="s">
        <v>4339</v>
      </c>
      <c r="D4787" t="s">
        <v>21</v>
      </c>
      <c r="E4787" t="s">
        <v>101</v>
      </c>
      <c r="F4787" t="s">
        <v>102</v>
      </c>
      <c r="G4787" t="s">
        <v>24</v>
      </c>
      <c r="H4787" t="s">
        <v>103</v>
      </c>
      <c r="I4787" t="s">
        <v>33</v>
      </c>
      <c r="J4787" t="s">
        <v>45</v>
      </c>
      <c r="K4787">
        <v>4</v>
      </c>
      <c r="L4787">
        <v>120</v>
      </c>
      <c r="M4787">
        <v>0.1</v>
      </c>
      <c r="N4787">
        <v>432</v>
      </c>
      <c r="O4787">
        <v>120</v>
      </c>
      <c r="P4787" t="s">
        <v>148</v>
      </c>
      <c r="Q4787" t="s">
        <v>86</v>
      </c>
      <c r="R4787" t="s">
        <v>30</v>
      </c>
      <c r="S4787">
        <v>5</v>
      </c>
      <c r="T4787">
        <f>YEAR(tblOrders[[#This Row],[Order Date]])</f>
        <v>2025</v>
      </c>
      <c r="U4787" t="str">
        <f>TEXT(tblOrders[[#This Row],[Order Date]],"mmm-yyyy")</f>
        <v>Apr-2025</v>
      </c>
      <c r="V4787" s="4">
        <f>tblOrders[[#This Row],[Profit]]/tblOrders[[#This Row],[Sales Amount]]</f>
        <v>0.27777777777777779</v>
      </c>
      <c r="W4787" t="str">
        <f>VLOOKUP(tblOrders[[#This Row],[City]],CityRegion,2,0)</f>
        <v>North</v>
      </c>
      <c r="X4787" t="str">
        <f>VLOOKUP(tblOrders[[#This Row],[City]],lookups!A:C,3,0)</f>
        <v>Delhi</v>
      </c>
    </row>
    <row r="4788" spans="1:24" x14ac:dyDescent="0.25">
      <c r="A4788" t="s">
        <v>6999</v>
      </c>
      <c r="B4788" s="1">
        <v>45764</v>
      </c>
      <c r="C4788" t="s">
        <v>231</v>
      </c>
      <c r="D4788" t="s">
        <v>39</v>
      </c>
      <c r="E4788" t="s">
        <v>40</v>
      </c>
      <c r="F4788" t="s">
        <v>41</v>
      </c>
      <c r="G4788" t="s">
        <v>42</v>
      </c>
      <c r="H4788" t="s">
        <v>43</v>
      </c>
      <c r="I4788" t="s">
        <v>33</v>
      </c>
      <c r="J4788" t="s">
        <v>27</v>
      </c>
      <c r="K4788">
        <v>4</v>
      </c>
      <c r="L4788">
        <v>18</v>
      </c>
      <c r="M4788">
        <v>0.1</v>
      </c>
      <c r="N4788">
        <v>64.8</v>
      </c>
      <c r="O4788">
        <v>28.8</v>
      </c>
      <c r="P4788" t="s">
        <v>28</v>
      </c>
      <c r="Q4788" t="s">
        <v>86</v>
      </c>
      <c r="R4788" t="s">
        <v>30</v>
      </c>
      <c r="S4788">
        <v>4.0999999999999996</v>
      </c>
      <c r="T4788">
        <f>YEAR(tblOrders[[#This Row],[Order Date]])</f>
        <v>2025</v>
      </c>
      <c r="U4788" t="str">
        <f>TEXT(tblOrders[[#This Row],[Order Date]],"mmm-yyyy")</f>
        <v>Apr-2025</v>
      </c>
      <c r="V4788" s="4">
        <f>tblOrders[[#This Row],[Profit]]/tblOrders[[#This Row],[Sales Amount]]</f>
        <v>0.44444444444444448</v>
      </c>
      <c r="W4788" t="str">
        <f>VLOOKUP(tblOrders[[#This Row],[City]],CityRegion,2,0)</f>
        <v>North</v>
      </c>
      <c r="X4788" t="str">
        <f>VLOOKUP(tblOrders[[#This Row],[City]],lookups!A:C,3,0)</f>
        <v>Delhi</v>
      </c>
    </row>
    <row r="4789" spans="1:24" x14ac:dyDescent="0.25">
      <c r="A4789" t="s">
        <v>7000</v>
      </c>
      <c r="B4789" s="1">
        <v>45929</v>
      </c>
      <c r="C4789" t="s">
        <v>7001</v>
      </c>
      <c r="D4789" t="s">
        <v>21</v>
      </c>
      <c r="E4789" t="s">
        <v>55</v>
      </c>
      <c r="F4789" t="s">
        <v>56</v>
      </c>
      <c r="G4789" t="s">
        <v>24</v>
      </c>
      <c r="H4789" t="s">
        <v>51</v>
      </c>
      <c r="I4789" t="s">
        <v>76</v>
      </c>
      <c r="J4789" t="s">
        <v>34</v>
      </c>
      <c r="K4789">
        <v>3</v>
      </c>
      <c r="L4789">
        <v>42</v>
      </c>
      <c r="M4789">
        <v>0</v>
      </c>
      <c r="N4789">
        <v>126</v>
      </c>
      <c r="O4789">
        <v>54</v>
      </c>
      <c r="P4789" t="s">
        <v>28</v>
      </c>
      <c r="Q4789" t="s">
        <v>91</v>
      </c>
      <c r="R4789" t="s">
        <v>36</v>
      </c>
      <c r="S4789">
        <v>3.1</v>
      </c>
      <c r="T4789">
        <f>YEAR(tblOrders[[#This Row],[Order Date]])</f>
        <v>2025</v>
      </c>
      <c r="U4789" t="str">
        <f>TEXT(tblOrders[[#This Row],[Order Date]],"mmm-yyyy")</f>
        <v>Sep-2025</v>
      </c>
      <c r="V4789" s="4">
        <f>tblOrders[[#This Row],[Profit]]/tblOrders[[#This Row],[Sales Amount]]</f>
        <v>0.42857142857142855</v>
      </c>
      <c r="W4789" t="str">
        <f>VLOOKUP(tblOrders[[#This Row],[City]],CityRegion,2,0)</f>
        <v>South</v>
      </c>
      <c r="X4789" t="str">
        <f>VLOOKUP(tblOrders[[#This Row],[City]],lookups!A:C,3,0)</f>
        <v>Kerala</v>
      </c>
    </row>
    <row r="4790" spans="1:24" x14ac:dyDescent="0.25">
      <c r="A4790" t="s">
        <v>7002</v>
      </c>
      <c r="B4790" s="1">
        <v>45692</v>
      </c>
      <c r="C4790" t="s">
        <v>812</v>
      </c>
      <c r="D4790" t="s">
        <v>39</v>
      </c>
      <c r="E4790" t="s">
        <v>55</v>
      </c>
      <c r="F4790" t="s">
        <v>56</v>
      </c>
      <c r="G4790" t="s">
        <v>24</v>
      </c>
      <c r="H4790" t="s">
        <v>51</v>
      </c>
      <c r="I4790" t="s">
        <v>44</v>
      </c>
      <c r="J4790" t="s">
        <v>45</v>
      </c>
      <c r="K4790">
        <v>3</v>
      </c>
      <c r="L4790">
        <v>42</v>
      </c>
      <c r="M4790">
        <v>0.1</v>
      </c>
      <c r="N4790">
        <v>113.4</v>
      </c>
      <c r="O4790">
        <v>41.4</v>
      </c>
      <c r="P4790" t="s">
        <v>28</v>
      </c>
      <c r="Q4790" t="s">
        <v>86</v>
      </c>
      <c r="R4790" t="s">
        <v>36</v>
      </c>
      <c r="S4790">
        <v>4.4000000000000004</v>
      </c>
      <c r="T4790">
        <f>YEAR(tblOrders[[#This Row],[Order Date]])</f>
        <v>2025</v>
      </c>
      <c r="U4790" t="str">
        <f>TEXT(tblOrders[[#This Row],[Order Date]],"mmm-yyyy")</f>
        <v>Feb-2025</v>
      </c>
      <c r="V4790" s="4">
        <f>tblOrders[[#This Row],[Profit]]/tblOrders[[#This Row],[Sales Amount]]</f>
        <v>0.36507936507936506</v>
      </c>
      <c r="W4790" t="str">
        <f>VLOOKUP(tblOrders[[#This Row],[City]],CityRegion,2,0)</f>
        <v>South</v>
      </c>
      <c r="X4790" t="str">
        <f>VLOOKUP(tblOrders[[#This Row],[City]],lookups!A:C,3,0)</f>
        <v>Kerala</v>
      </c>
    </row>
    <row r="4791" spans="1:24" x14ac:dyDescent="0.25">
      <c r="A4791" t="s">
        <v>7003</v>
      </c>
      <c r="B4791" s="1">
        <v>45944</v>
      </c>
      <c r="C4791" t="s">
        <v>1260</v>
      </c>
      <c r="D4791" t="s">
        <v>21</v>
      </c>
      <c r="E4791" t="s">
        <v>73</v>
      </c>
      <c r="F4791" t="s">
        <v>74</v>
      </c>
      <c r="G4791" t="s">
        <v>68</v>
      </c>
      <c r="H4791" t="s">
        <v>75</v>
      </c>
      <c r="I4791" t="s">
        <v>70</v>
      </c>
      <c r="J4791" t="s">
        <v>45</v>
      </c>
      <c r="K4791">
        <v>1</v>
      </c>
      <c r="L4791">
        <v>65</v>
      </c>
      <c r="M4791">
        <v>0.2</v>
      </c>
      <c r="N4791">
        <v>52</v>
      </c>
      <c r="O4791">
        <v>14</v>
      </c>
      <c r="P4791" t="s">
        <v>28</v>
      </c>
      <c r="Q4791" t="s">
        <v>86</v>
      </c>
      <c r="R4791" t="s">
        <v>36</v>
      </c>
      <c r="S4791">
        <v>4.3</v>
      </c>
      <c r="T4791">
        <f>YEAR(tblOrders[[#This Row],[Order Date]])</f>
        <v>2025</v>
      </c>
      <c r="U4791" t="str">
        <f>TEXT(tblOrders[[#This Row],[Order Date]],"mmm-yyyy")</f>
        <v>Oct-2025</v>
      </c>
      <c r="V4791" s="4">
        <f>tblOrders[[#This Row],[Profit]]/tblOrders[[#This Row],[Sales Amount]]</f>
        <v>0.26923076923076922</v>
      </c>
      <c r="W4791" t="str">
        <f>VLOOKUP(tblOrders[[#This Row],[City]],CityRegion,2,0)</f>
        <v>South</v>
      </c>
      <c r="X4791" t="str">
        <f>VLOOKUP(tblOrders[[#This Row],[City]],lookups!A:C,3,0)</f>
        <v>Telengana</v>
      </c>
    </row>
    <row r="4792" spans="1:24" x14ac:dyDescent="0.25">
      <c r="A4792" t="s">
        <v>7004</v>
      </c>
      <c r="B4792" s="1">
        <v>45897</v>
      </c>
      <c r="C4792" t="s">
        <v>4177</v>
      </c>
      <c r="D4792" t="s">
        <v>21</v>
      </c>
      <c r="E4792" t="s">
        <v>40</v>
      </c>
      <c r="F4792" t="s">
        <v>41</v>
      </c>
      <c r="G4792" t="s">
        <v>42</v>
      </c>
      <c r="H4792" t="s">
        <v>43</v>
      </c>
      <c r="I4792" t="s">
        <v>44</v>
      </c>
      <c r="J4792" t="s">
        <v>45</v>
      </c>
      <c r="K4792">
        <v>2</v>
      </c>
      <c r="L4792">
        <v>18</v>
      </c>
      <c r="M4792">
        <v>0</v>
      </c>
      <c r="N4792">
        <v>36</v>
      </c>
      <c r="O4792">
        <v>18</v>
      </c>
      <c r="P4792" t="s">
        <v>28</v>
      </c>
      <c r="Q4792" t="s">
        <v>46</v>
      </c>
      <c r="R4792" t="s">
        <v>30</v>
      </c>
      <c r="S4792">
        <v>4.9000000000000004</v>
      </c>
      <c r="T4792">
        <f>YEAR(tblOrders[[#This Row],[Order Date]])</f>
        <v>2025</v>
      </c>
      <c r="U4792" t="str">
        <f>TEXT(tblOrders[[#This Row],[Order Date]],"mmm-yyyy")</f>
        <v>Aug-2025</v>
      </c>
      <c r="V4792" s="4">
        <f>tblOrders[[#This Row],[Profit]]/tblOrders[[#This Row],[Sales Amount]]</f>
        <v>0.5</v>
      </c>
      <c r="W4792" t="str">
        <f>VLOOKUP(tblOrders[[#This Row],[City]],CityRegion,2,0)</f>
        <v>South</v>
      </c>
      <c r="X4792" t="str">
        <f>VLOOKUP(tblOrders[[#This Row],[City]],lookups!A:C,3,0)</f>
        <v>Kerala</v>
      </c>
    </row>
    <row r="4793" spans="1:24" x14ac:dyDescent="0.25">
      <c r="A4793" t="s">
        <v>7005</v>
      </c>
      <c r="B4793" s="1">
        <v>45881</v>
      </c>
      <c r="C4793" t="s">
        <v>1287</v>
      </c>
      <c r="D4793" t="s">
        <v>39</v>
      </c>
      <c r="E4793" t="s">
        <v>79</v>
      </c>
      <c r="F4793" t="s">
        <v>80</v>
      </c>
      <c r="G4793" t="s">
        <v>68</v>
      </c>
      <c r="H4793" t="s">
        <v>81</v>
      </c>
      <c r="I4793" t="s">
        <v>44</v>
      </c>
      <c r="J4793" t="s">
        <v>45</v>
      </c>
      <c r="K4793">
        <v>3</v>
      </c>
      <c r="L4793">
        <v>799</v>
      </c>
      <c r="M4793">
        <v>0.1</v>
      </c>
      <c r="N4793">
        <v>2157.3000000000002</v>
      </c>
      <c r="O4793">
        <v>297.3</v>
      </c>
      <c r="P4793" t="s">
        <v>28</v>
      </c>
      <c r="Q4793" t="s">
        <v>91</v>
      </c>
      <c r="R4793" t="s">
        <v>36</v>
      </c>
      <c r="S4793">
        <v>3.1</v>
      </c>
      <c r="T4793">
        <f>YEAR(tblOrders[[#This Row],[Order Date]])</f>
        <v>2025</v>
      </c>
      <c r="U4793" t="str">
        <f>TEXT(tblOrders[[#This Row],[Order Date]],"mmm-yyyy")</f>
        <v>Aug-2025</v>
      </c>
      <c r="V4793" s="4">
        <f>tblOrders[[#This Row],[Profit]]/tblOrders[[#This Row],[Sales Amount]]</f>
        <v>0.13781115282992629</v>
      </c>
      <c r="W4793" t="str">
        <f>VLOOKUP(tblOrders[[#This Row],[City]],CityRegion,2,0)</f>
        <v>South</v>
      </c>
      <c r="X4793" t="str">
        <f>VLOOKUP(tblOrders[[#This Row],[City]],lookups!A:C,3,0)</f>
        <v>Kerala</v>
      </c>
    </row>
    <row r="4794" spans="1:24" x14ac:dyDescent="0.25">
      <c r="A4794" t="s">
        <v>7006</v>
      </c>
      <c r="B4794" s="1">
        <v>45672</v>
      </c>
      <c r="C4794" t="s">
        <v>1712</v>
      </c>
      <c r="D4794" t="s">
        <v>39</v>
      </c>
      <c r="E4794" t="s">
        <v>55</v>
      </c>
      <c r="F4794" t="s">
        <v>56</v>
      </c>
      <c r="G4794" t="s">
        <v>24</v>
      </c>
      <c r="H4794" t="s">
        <v>51</v>
      </c>
      <c r="I4794" t="s">
        <v>44</v>
      </c>
      <c r="J4794" t="s">
        <v>27</v>
      </c>
      <c r="K4794">
        <v>2</v>
      </c>
      <c r="L4794">
        <v>42</v>
      </c>
      <c r="M4794">
        <v>0.2</v>
      </c>
      <c r="N4794">
        <v>67.2</v>
      </c>
      <c r="O4794">
        <v>19.2</v>
      </c>
      <c r="P4794" t="s">
        <v>111</v>
      </c>
      <c r="Q4794" t="s">
        <v>91</v>
      </c>
      <c r="R4794" t="s">
        <v>30</v>
      </c>
      <c r="S4794">
        <v>2.7</v>
      </c>
      <c r="T4794">
        <f>YEAR(tblOrders[[#This Row],[Order Date]])</f>
        <v>2025</v>
      </c>
      <c r="U4794" t="str">
        <f>TEXT(tblOrders[[#This Row],[Order Date]],"mmm-yyyy")</f>
        <v>Jan-2025</v>
      </c>
      <c r="V4794" s="4">
        <f>tblOrders[[#This Row],[Profit]]/tblOrders[[#This Row],[Sales Amount]]</f>
        <v>0.2857142857142857</v>
      </c>
      <c r="W4794" t="str">
        <f>VLOOKUP(tblOrders[[#This Row],[City]],CityRegion,2,0)</f>
        <v>South</v>
      </c>
      <c r="X4794" t="str">
        <f>VLOOKUP(tblOrders[[#This Row],[City]],lookups!A:C,3,0)</f>
        <v>Kerala</v>
      </c>
    </row>
    <row r="4795" spans="1:24" x14ac:dyDescent="0.25">
      <c r="A4795" t="s">
        <v>7007</v>
      </c>
      <c r="B4795" s="1">
        <v>45823</v>
      </c>
      <c r="C4795" t="s">
        <v>5212</v>
      </c>
      <c r="D4795" t="s">
        <v>21</v>
      </c>
      <c r="E4795" t="s">
        <v>22</v>
      </c>
      <c r="F4795" t="s">
        <v>23</v>
      </c>
      <c r="G4795" t="s">
        <v>24</v>
      </c>
      <c r="H4795" t="s">
        <v>25</v>
      </c>
      <c r="I4795" t="s">
        <v>52</v>
      </c>
      <c r="J4795" t="s">
        <v>45</v>
      </c>
      <c r="K4795">
        <v>1</v>
      </c>
      <c r="L4795">
        <v>190</v>
      </c>
      <c r="M4795">
        <v>0.1</v>
      </c>
      <c r="N4795">
        <v>171</v>
      </c>
      <c r="O4795">
        <v>46</v>
      </c>
      <c r="P4795" t="s">
        <v>28</v>
      </c>
      <c r="Q4795" t="s">
        <v>35</v>
      </c>
      <c r="R4795" t="s">
        <v>36</v>
      </c>
      <c r="S4795">
        <v>4.3</v>
      </c>
      <c r="T4795">
        <f>YEAR(tblOrders[[#This Row],[Order Date]])</f>
        <v>2025</v>
      </c>
      <c r="U4795" t="str">
        <f>TEXT(tblOrders[[#This Row],[Order Date]],"mmm-yyyy")</f>
        <v>Jun-2025</v>
      </c>
      <c r="V4795" s="4">
        <f>tblOrders[[#This Row],[Profit]]/tblOrders[[#This Row],[Sales Amount]]</f>
        <v>0.26900584795321636</v>
      </c>
      <c r="W4795" t="str">
        <f>VLOOKUP(tblOrders[[#This Row],[City]],CityRegion,2,0)</f>
        <v>South</v>
      </c>
      <c r="X4795" t="str">
        <f>VLOOKUP(tblOrders[[#This Row],[City]],lookups!A:C,3,0)</f>
        <v>Kerala</v>
      </c>
    </row>
    <row r="4796" spans="1:24" x14ac:dyDescent="0.25">
      <c r="A4796" t="s">
        <v>7008</v>
      </c>
      <c r="B4796" s="1">
        <v>45736</v>
      </c>
      <c r="C4796" t="s">
        <v>6473</v>
      </c>
      <c r="D4796" t="s">
        <v>21</v>
      </c>
      <c r="E4796" t="s">
        <v>101</v>
      </c>
      <c r="F4796" t="s">
        <v>102</v>
      </c>
      <c r="G4796" t="s">
        <v>24</v>
      </c>
      <c r="H4796" t="s">
        <v>103</v>
      </c>
      <c r="I4796" t="s">
        <v>57</v>
      </c>
      <c r="J4796" t="s">
        <v>45</v>
      </c>
      <c r="K4796">
        <v>3</v>
      </c>
      <c r="L4796">
        <v>120</v>
      </c>
      <c r="M4796">
        <v>0.1</v>
      </c>
      <c r="N4796">
        <v>324</v>
      </c>
      <c r="O4796">
        <v>90</v>
      </c>
      <c r="P4796" t="s">
        <v>148</v>
      </c>
      <c r="Q4796" t="s">
        <v>35</v>
      </c>
      <c r="R4796" t="s">
        <v>30</v>
      </c>
      <c r="S4796">
        <v>3.3</v>
      </c>
      <c r="T4796">
        <f>YEAR(tblOrders[[#This Row],[Order Date]])</f>
        <v>2025</v>
      </c>
      <c r="U4796" t="str">
        <f>TEXT(tblOrders[[#This Row],[Order Date]],"mmm-yyyy")</f>
        <v>Mar-2025</v>
      </c>
      <c r="V4796" s="4">
        <f>tblOrders[[#This Row],[Profit]]/tblOrders[[#This Row],[Sales Amount]]</f>
        <v>0.27777777777777779</v>
      </c>
      <c r="W4796" t="str">
        <f>VLOOKUP(tblOrders[[#This Row],[City]],CityRegion,2,0)</f>
        <v>South</v>
      </c>
      <c r="X4796" t="str">
        <f>VLOOKUP(tblOrders[[#This Row],[City]],lookups!A:C,3,0)</f>
        <v>Kerala</v>
      </c>
    </row>
    <row r="4797" spans="1:24" x14ac:dyDescent="0.25">
      <c r="A4797" t="s">
        <v>7009</v>
      </c>
      <c r="B4797" s="1">
        <v>45813</v>
      </c>
      <c r="C4797" t="s">
        <v>7010</v>
      </c>
      <c r="D4797" t="s">
        <v>21</v>
      </c>
      <c r="E4797" t="s">
        <v>66</v>
      </c>
      <c r="F4797" t="s">
        <v>67</v>
      </c>
      <c r="G4797" t="s">
        <v>68</v>
      </c>
      <c r="H4797" t="s">
        <v>69</v>
      </c>
      <c r="I4797" t="s">
        <v>26</v>
      </c>
      <c r="J4797" t="s">
        <v>27</v>
      </c>
      <c r="K4797">
        <v>3</v>
      </c>
      <c r="L4797">
        <v>149</v>
      </c>
      <c r="M4797">
        <v>0.05</v>
      </c>
      <c r="N4797">
        <v>424.65</v>
      </c>
      <c r="O4797">
        <v>139.65</v>
      </c>
      <c r="P4797" t="s">
        <v>28</v>
      </c>
      <c r="Q4797" t="s">
        <v>35</v>
      </c>
      <c r="R4797" t="s">
        <v>123</v>
      </c>
      <c r="S4797">
        <v>3.4</v>
      </c>
      <c r="T4797">
        <f>YEAR(tblOrders[[#This Row],[Order Date]])</f>
        <v>2025</v>
      </c>
      <c r="U4797" t="str">
        <f>TEXT(tblOrders[[#This Row],[Order Date]],"mmm-yyyy")</f>
        <v>Jun-2025</v>
      </c>
      <c r="V4797" s="4">
        <f>tblOrders[[#This Row],[Profit]]/tblOrders[[#This Row],[Sales Amount]]</f>
        <v>0.32885906040268459</v>
      </c>
      <c r="W4797" t="str">
        <f>VLOOKUP(tblOrders[[#This Row],[City]],CityRegion,2,0)</f>
        <v>South</v>
      </c>
      <c r="X4797" t="str">
        <f>VLOOKUP(tblOrders[[#This Row],[City]],lookups!A:C,3,0)</f>
        <v>Karnataka</v>
      </c>
    </row>
    <row r="4798" spans="1:24" x14ac:dyDescent="0.25">
      <c r="A4798" t="s">
        <v>7011</v>
      </c>
      <c r="B4798" s="1">
        <v>45740</v>
      </c>
      <c r="C4798" t="s">
        <v>1126</v>
      </c>
      <c r="D4798" t="s">
        <v>21</v>
      </c>
      <c r="E4798" t="s">
        <v>108</v>
      </c>
      <c r="F4798" t="s">
        <v>109</v>
      </c>
      <c r="G4798" t="s">
        <v>62</v>
      </c>
      <c r="H4798" t="s">
        <v>110</v>
      </c>
      <c r="I4798" t="s">
        <v>52</v>
      </c>
      <c r="J4798" t="s">
        <v>34</v>
      </c>
      <c r="K4798">
        <v>2</v>
      </c>
      <c r="L4798">
        <v>110</v>
      </c>
      <c r="M4798">
        <v>0.15</v>
      </c>
      <c r="N4798">
        <v>187</v>
      </c>
      <c r="O4798">
        <v>51</v>
      </c>
      <c r="P4798" t="s">
        <v>28</v>
      </c>
      <c r="Q4798" t="s">
        <v>29</v>
      </c>
      <c r="R4798" t="s">
        <v>123</v>
      </c>
      <c r="S4798">
        <v>3.3</v>
      </c>
      <c r="T4798">
        <f>YEAR(tblOrders[[#This Row],[Order Date]])</f>
        <v>2025</v>
      </c>
      <c r="U4798" t="str">
        <f>TEXT(tblOrders[[#This Row],[Order Date]],"mmm-yyyy")</f>
        <v>Mar-2025</v>
      </c>
      <c r="V4798" s="4">
        <f>tblOrders[[#This Row],[Profit]]/tblOrders[[#This Row],[Sales Amount]]</f>
        <v>0.27272727272727271</v>
      </c>
      <c r="W4798" t="str">
        <f>VLOOKUP(tblOrders[[#This Row],[City]],CityRegion,2,0)</f>
        <v>South</v>
      </c>
      <c r="X4798" t="str">
        <f>VLOOKUP(tblOrders[[#This Row],[City]],lookups!A:C,3,0)</f>
        <v>Kerala</v>
      </c>
    </row>
    <row r="4799" spans="1:24" x14ac:dyDescent="0.25">
      <c r="A4799" t="s">
        <v>7012</v>
      </c>
      <c r="B4799" s="1">
        <v>46004</v>
      </c>
      <c r="C4799" t="s">
        <v>2656</v>
      </c>
      <c r="D4799" t="s">
        <v>21</v>
      </c>
      <c r="E4799" t="s">
        <v>22</v>
      </c>
      <c r="F4799" t="s">
        <v>23</v>
      </c>
      <c r="G4799" t="s">
        <v>24</v>
      </c>
      <c r="H4799" t="s">
        <v>25</v>
      </c>
      <c r="I4799" t="s">
        <v>33</v>
      </c>
      <c r="J4799" t="s">
        <v>34</v>
      </c>
      <c r="K4799">
        <v>1</v>
      </c>
      <c r="L4799">
        <v>190</v>
      </c>
      <c r="M4799">
        <v>0.05</v>
      </c>
      <c r="N4799">
        <v>180.5</v>
      </c>
      <c r="O4799">
        <v>55.5</v>
      </c>
      <c r="P4799" t="s">
        <v>28</v>
      </c>
      <c r="Q4799" t="s">
        <v>86</v>
      </c>
      <c r="R4799" t="s">
        <v>30</v>
      </c>
      <c r="S4799">
        <v>3.4</v>
      </c>
      <c r="T4799">
        <f>YEAR(tblOrders[[#This Row],[Order Date]])</f>
        <v>2025</v>
      </c>
      <c r="U4799" t="str">
        <f>TEXT(tblOrders[[#This Row],[Order Date]],"mmm-yyyy")</f>
        <v>Dec-2025</v>
      </c>
      <c r="V4799" s="4">
        <f>tblOrders[[#This Row],[Profit]]/tblOrders[[#This Row],[Sales Amount]]</f>
        <v>0.30747922437673131</v>
      </c>
      <c r="W4799" t="str">
        <f>VLOOKUP(tblOrders[[#This Row],[City]],CityRegion,2,0)</f>
        <v>North</v>
      </c>
      <c r="X4799" t="str">
        <f>VLOOKUP(tblOrders[[#This Row],[City]],lookups!A:C,3,0)</f>
        <v>Delhi</v>
      </c>
    </row>
    <row r="4800" spans="1:24" x14ac:dyDescent="0.25">
      <c r="A4800" t="s">
        <v>7013</v>
      </c>
      <c r="B4800" s="1">
        <v>45695</v>
      </c>
      <c r="C4800" t="s">
        <v>3600</v>
      </c>
      <c r="D4800" t="s">
        <v>39</v>
      </c>
      <c r="E4800" t="s">
        <v>22</v>
      </c>
      <c r="F4800" t="s">
        <v>23</v>
      </c>
      <c r="G4800" t="s">
        <v>24</v>
      </c>
      <c r="H4800" t="s">
        <v>25</v>
      </c>
      <c r="I4800" t="s">
        <v>130</v>
      </c>
      <c r="J4800" t="s">
        <v>45</v>
      </c>
      <c r="K4800">
        <v>4</v>
      </c>
      <c r="L4800">
        <v>190</v>
      </c>
      <c r="M4800">
        <v>0.2</v>
      </c>
      <c r="N4800">
        <v>608</v>
      </c>
      <c r="O4800">
        <v>108</v>
      </c>
      <c r="P4800" t="s">
        <v>85</v>
      </c>
      <c r="Q4800" t="s">
        <v>29</v>
      </c>
      <c r="R4800" t="s">
        <v>36</v>
      </c>
      <c r="S4800">
        <v>2.6</v>
      </c>
      <c r="T4800">
        <f>YEAR(tblOrders[[#This Row],[Order Date]])</f>
        <v>2025</v>
      </c>
      <c r="U4800" t="str">
        <f>TEXT(tblOrders[[#This Row],[Order Date]],"mmm-yyyy")</f>
        <v>Feb-2025</v>
      </c>
      <c r="V4800" s="4">
        <f>tblOrders[[#This Row],[Profit]]/tblOrders[[#This Row],[Sales Amount]]</f>
        <v>0.17763157894736842</v>
      </c>
      <c r="W4800" t="str">
        <f>VLOOKUP(tblOrders[[#This Row],[City]],CityRegion,2,0)</f>
        <v>West</v>
      </c>
      <c r="X4800" t="str">
        <f>VLOOKUP(tblOrders[[#This Row],[City]],lookups!A:C,3,0)</f>
        <v>Maharashtra</v>
      </c>
    </row>
    <row r="4801" spans="1:24" x14ac:dyDescent="0.25">
      <c r="A4801" t="s">
        <v>7014</v>
      </c>
      <c r="B4801" s="1">
        <v>45824</v>
      </c>
      <c r="C4801" t="s">
        <v>2486</v>
      </c>
      <c r="D4801" t="s">
        <v>21</v>
      </c>
      <c r="E4801" t="s">
        <v>22</v>
      </c>
      <c r="F4801" t="s">
        <v>23</v>
      </c>
      <c r="G4801" t="s">
        <v>24</v>
      </c>
      <c r="H4801" t="s">
        <v>25</v>
      </c>
      <c r="I4801" t="s">
        <v>139</v>
      </c>
      <c r="J4801" t="s">
        <v>27</v>
      </c>
      <c r="K4801">
        <v>4</v>
      </c>
      <c r="L4801">
        <v>190</v>
      </c>
      <c r="M4801">
        <v>0.05</v>
      </c>
      <c r="N4801">
        <v>722</v>
      </c>
      <c r="O4801">
        <v>222</v>
      </c>
      <c r="P4801" t="s">
        <v>28</v>
      </c>
      <c r="Q4801" t="s">
        <v>46</v>
      </c>
      <c r="R4801" t="s">
        <v>36</v>
      </c>
      <c r="S4801">
        <v>4.2</v>
      </c>
      <c r="T4801">
        <f>YEAR(tblOrders[[#This Row],[Order Date]])</f>
        <v>2025</v>
      </c>
      <c r="U4801" t="str">
        <f>TEXT(tblOrders[[#This Row],[Order Date]],"mmm-yyyy")</f>
        <v>Jun-2025</v>
      </c>
      <c r="V4801" s="4">
        <f>tblOrders[[#This Row],[Profit]]/tblOrders[[#This Row],[Sales Amount]]</f>
        <v>0.30747922437673131</v>
      </c>
      <c r="W4801" t="str">
        <f>VLOOKUP(tblOrders[[#This Row],[City]],CityRegion,2,0)</f>
        <v>South</v>
      </c>
      <c r="X4801" t="str">
        <f>VLOOKUP(tblOrders[[#This Row],[City]],lookups!A:C,3,0)</f>
        <v>Tamil Nadu</v>
      </c>
    </row>
    <row r="4802" spans="1:24" x14ac:dyDescent="0.25">
      <c r="A4802" t="s">
        <v>7015</v>
      </c>
      <c r="B4802" s="1">
        <v>45694</v>
      </c>
      <c r="C4802" t="s">
        <v>1392</v>
      </c>
      <c r="D4802" t="s">
        <v>39</v>
      </c>
      <c r="E4802" t="s">
        <v>49</v>
      </c>
      <c r="F4802" t="s">
        <v>50</v>
      </c>
      <c r="G4802" t="s">
        <v>24</v>
      </c>
      <c r="H4802" t="s">
        <v>51</v>
      </c>
      <c r="I4802" t="s">
        <v>44</v>
      </c>
      <c r="J4802" t="s">
        <v>45</v>
      </c>
      <c r="K4802">
        <v>3</v>
      </c>
      <c r="L4802">
        <v>85</v>
      </c>
      <c r="M4802">
        <v>0.05</v>
      </c>
      <c r="N4802">
        <v>242.25</v>
      </c>
      <c r="O4802">
        <v>86.25</v>
      </c>
      <c r="P4802" t="s">
        <v>28</v>
      </c>
      <c r="Q4802" t="s">
        <v>35</v>
      </c>
      <c r="R4802" t="s">
        <v>36</v>
      </c>
      <c r="S4802">
        <v>3.8</v>
      </c>
      <c r="T4802">
        <f>YEAR(tblOrders[[#This Row],[Order Date]])</f>
        <v>2025</v>
      </c>
      <c r="U4802" t="str">
        <f>TEXT(tblOrders[[#This Row],[Order Date]],"mmm-yyyy")</f>
        <v>Feb-2025</v>
      </c>
      <c r="V4802" s="4">
        <f>tblOrders[[#This Row],[Profit]]/tblOrders[[#This Row],[Sales Amount]]</f>
        <v>0.35603715170278638</v>
      </c>
      <c r="W4802" t="str">
        <f>VLOOKUP(tblOrders[[#This Row],[City]],CityRegion,2,0)</f>
        <v>South</v>
      </c>
      <c r="X4802" t="str">
        <f>VLOOKUP(tblOrders[[#This Row],[City]],lookups!A:C,3,0)</f>
        <v>Kerala</v>
      </c>
    </row>
    <row r="4803" spans="1:24" x14ac:dyDescent="0.25">
      <c r="A4803" t="s">
        <v>7016</v>
      </c>
      <c r="B4803" s="1">
        <v>45994</v>
      </c>
      <c r="C4803" t="s">
        <v>1823</v>
      </c>
      <c r="D4803" t="s">
        <v>39</v>
      </c>
      <c r="E4803" t="s">
        <v>108</v>
      </c>
      <c r="F4803" t="s">
        <v>109</v>
      </c>
      <c r="G4803" t="s">
        <v>62</v>
      </c>
      <c r="H4803" t="s">
        <v>110</v>
      </c>
      <c r="I4803" t="s">
        <v>44</v>
      </c>
      <c r="J4803" t="s">
        <v>45</v>
      </c>
      <c r="K4803">
        <v>3</v>
      </c>
      <c r="L4803">
        <v>110</v>
      </c>
      <c r="M4803">
        <v>0.15</v>
      </c>
      <c r="N4803">
        <v>280.5</v>
      </c>
      <c r="O4803">
        <v>76.5</v>
      </c>
      <c r="P4803" t="s">
        <v>28</v>
      </c>
      <c r="Q4803" t="s">
        <v>35</v>
      </c>
      <c r="R4803" t="s">
        <v>30</v>
      </c>
      <c r="S4803">
        <v>2.5</v>
      </c>
      <c r="T4803">
        <f>YEAR(tblOrders[[#This Row],[Order Date]])</f>
        <v>2025</v>
      </c>
      <c r="U4803" t="str">
        <f>TEXT(tblOrders[[#This Row],[Order Date]],"mmm-yyyy")</f>
        <v>Dec-2025</v>
      </c>
      <c r="V4803" s="4">
        <f>tblOrders[[#This Row],[Profit]]/tblOrders[[#This Row],[Sales Amount]]</f>
        <v>0.27272727272727271</v>
      </c>
      <c r="W4803" t="str">
        <f>VLOOKUP(tblOrders[[#This Row],[City]],CityRegion,2,0)</f>
        <v>South</v>
      </c>
      <c r="X4803" t="str">
        <f>VLOOKUP(tblOrders[[#This Row],[City]],lookups!A:C,3,0)</f>
        <v>Kerala</v>
      </c>
    </row>
    <row r="4804" spans="1:24" x14ac:dyDescent="0.25">
      <c r="A4804" t="s">
        <v>7017</v>
      </c>
      <c r="B4804" s="1">
        <v>45919</v>
      </c>
      <c r="C4804" t="s">
        <v>882</v>
      </c>
      <c r="D4804" t="s">
        <v>21</v>
      </c>
      <c r="E4804" t="s">
        <v>60</v>
      </c>
      <c r="F4804" t="s">
        <v>61</v>
      </c>
      <c r="G4804" t="s">
        <v>62</v>
      </c>
      <c r="H4804" t="s">
        <v>63</v>
      </c>
      <c r="I4804" t="s">
        <v>44</v>
      </c>
      <c r="J4804" t="s">
        <v>27</v>
      </c>
      <c r="K4804">
        <v>2</v>
      </c>
      <c r="L4804">
        <v>45</v>
      </c>
      <c r="M4804">
        <v>0.05</v>
      </c>
      <c r="N4804">
        <v>85.5</v>
      </c>
      <c r="O4804">
        <v>33.5</v>
      </c>
      <c r="P4804" t="s">
        <v>28</v>
      </c>
      <c r="Q4804" t="s">
        <v>91</v>
      </c>
      <c r="R4804" t="s">
        <v>36</v>
      </c>
      <c r="S4804">
        <v>4.2</v>
      </c>
      <c r="T4804">
        <f>YEAR(tblOrders[[#This Row],[Order Date]])</f>
        <v>2025</v>
      </c>
      <c r="U4804" t="str">
        <f>TEXT(tblOrders[[#This Row],[Order Date]],"mmm-yyyy")</f>
        <v>Sep-2025</v>
      </c>
      <c r="V4804" s="4">
        <f>tblOrders[[#This Row],[Profit]]/tblOrders[[#This Row],[Sales Amount]]</f>
        <v>0.391812865497076</v>
      </c>
      <c r="W4804" t="str">
        <f>VLOOKUP(tblOrders[[#This Row],[City]],CityRegion,2,0)</f>
        <v>South</v>
      </c>
      <c r="X4804" t="str">
        <f>VLOOKUP(tblOrders[[#This Row],[City]],lookups!A:C,3,0)</f>
        <v>Kerala</v>
      </c>
    </row>
    <row r="4805" spans="1:24" x14ac:dyDescent="0.25">
      <c r="A4805" t="s">
        <v>7018</v>
      </c>
      <c r="B4805" s="1">
        <v>45702</v>
      </c>
      <c r="C4805" t="s">
        <v>7019</v>
      </c>
      <c r="D4805" t="s">
        <v>21</v>
      </c>
      <c r="E4805" t="s">
        <v>49</v>
      </c>
      <c r="F4805" t="s">
        <v>50</v>
      </c>
      <c r="G4805" t="s">
        <v>24</v>
      </c>
      <c r="H4805" t="s">
        <v>51</v>
      </c>
      <c r="I4805" t="s">
        <v>52</v>
      </c>
      <c r="J4805" t="s">
        <v>34</v>
      </c>
      <c r="K4805">
        <v>4</v>
      </c>
      <c r="L4805">
        <v>85</v>
      </c>
      <c r="M4805">
        <v>0.05</v>
      </c>
      <c r="N4805">
        <v>323</v>
      </c>
      <c r="O4805">
        <v>115</v>
      </c>
      <c r="P4805" t="s">
        <v>28</v>
      </c>
      <c r="Q4805" t="s">
        <v>86</v>
      </c>
      <c r="R4805" t="s">
        <v>30</v>
      </c>
      <c r="S4805">
        <v>4.0999999999999996</v>
      </c>
      <c r="T4805">
        <f>YEAR(tblOrders[[#This Row],[Order Date]])</f>
        <v>2025</v>
      </c>
      <c r="U4805" t="str">
        <f>TEXT(tblOrders[[#This Row],[Order Date]],"mmm-yyyy")</f>
        <v>Feb-2025</v>
      </c>
      <c r="V4805" s="4">
        <f>tblOrders[[#This Row],[Profit]]/tblOrders[[#This Row],[Sales Amount]]</f>
        <v>0.35603715170278638</v>
      </c>
      <c r="W4805" t="str">
        <f>VLOOKUP(tblOrders[[#This Row],[City]],CityRegion,2,0)</f>
        <v>South</v>
      </c>
      <c r="X4805" t="str">
        <f>VLOOKUP(tblOrders[[#This Row],[City]],lookups!A:C,3,0)</f>
        <v>Kerala</v>
      </c>
    </row>
    <row r="4806" spans="1:24" x14ac:dyDescent="0.25">
      <c r="A4806" t="s">
        <v>7020</v>
      </c>
      <c r="B4806" s="1">
        <v>45948</v>
      </c>
      <c r="C4806" t="s">
        <v>4574</v>
      </c>
      <c r="D4806" t="s">
        <v>39</v>
      </c>
      <c r="E4806" t="s">
        <v>66</v>
      </c>
      <c r="F4806" t="s">
        <v>67</v>
      </c>
      <c r="G4806" t="s">
        <v>68</v>
      </c>
      <c r="H4806" t="s">
        <v>69</v>
      </c>
      <c r="I4806" t="s">
        <v>26</v>
      </c>
      <c r="J4806" t="s">
        <v>45</v>
      </c>
      <c r="K4806">
        <v>1</v>
      </c>
      <c r="L4806">
        <v>149</v>
      </c>
      <c r="M4806">
        <v>0.15</v>
      </c>
      <c r="N4806">
        <v>126.65</v>
      </c>
      <c r="O4806">
        <v>31.65</v>
      </c>
      <c r="P4806" t="s">
        <v>111</v>
      </c>
      <c r="Q4806" t="s">
        <v>91</v>
      </c>
      <c r="R4806" t="s">
        <v>36</v>
      </c>
      <c r="S4806">
        <v>2.7</v>
      </c>
      <c r="T4806">
        <f>YEAR(tblOrders[[#This Row],[Order Date]])</f>
        <v>2025</v>
      </c>
      <c r="U4806" t="str">
        <f>TEXT(tblOrders[[#This Row],[Order Date]],"mmm-yyyy")</f>
        <v>Oct-2025</v>
      </c>
      <c r="V4806" s="4">
        <f>tblOrders[[#This Row],[Profit]]/tblOrders[[#This Row],[Sales Amount]]</f>
        <v>0.24990130280300038</v>
      </c>
      <c r="W4806" t="str">
        <f>VLOOKUP(tblOrders[[#This Row],[City]],CityRegion,2,0)</f>
        <v>South</v>
      </c>
      <c r="X4806" t="str">
        <f>VLOOKUP(tblOrders[[#This Row],[City]],lookups!A:C,3,0)</f>
        <v>Karnataka</v>
      </c>
    </row>
    <row r="4807" spans="1:24" x14ac:dyDescent="0.25">
      <c r="A4807" t="s">
        <v>7021</v>
      </c>
      <c r="B4807" s="1">
        <v>45733</v>
      </c>
      <c r="C4807" t="s">
        <v>5894</v>
      </c>
      <c r="D4807" t="s">
        <v>39</v>
      </c>
      <c r="E4807" t="s">
        <v>22</v>
      </c>
      <c r="F4807" t="s">
        <v>23</v>
      </c>
      <c r="G4807" t="s">
        <v>24</v>
      </c>
      <c r="H4807" t="s">
        <v>25</v>
      </c>
      <c r="I4807" t="s">
        <v>52</v>
      </c>
      <c r="J4807" t="s">
        <v>27</v>
      </c>
      <c r="K4807">
        <v>5</v>
      </c>
      <c r="L4807">
        <v>190</v>
      </c>
      <c r="M4807">
        <v>0.15</v>
      </c>
      <c r="N4807">
        <v>807.5</v>
      </c>
      <c r="O4807">
        <v>182.5</v>
      </c>
      <c r="P4807" t="s">
        <v>28</v>
      </c>
      <c r="Q4807" t="s">
        <v>29</v>
      </c>
      <c r="R4807" t="s">
        <v>36</v>
      </c>
      <c r="S4807">
        <v>4.5</v>
      </c>
      <c r="T4807">
        <f>YEAR(tblOrders[[#This Row],[Order Date]])</f>
        <v>2025</v>
      </c>
      <c r="U4807" t="str">
        <f>TEXT(tblOrders[[#This Row],[Order Date]],"mmm-yyyy")</f>
        <v>Mar-2025</v>
      </c>
      <c r="V4807" s="4">
        <f>tblOrders[[#This Row],[Profit]]/tblOrders[[#This Row],[Sales Amount]]</f>
        <v>0.2260061919504644</v>
      </c>
      <c r="W4807" t="str">
        <f>VLOOKUP(tblOrders[[#This Row],[City]],CityRegion,2,0)</f>
        <v>South</v>
      </c>
      <c r="X4807" t="str">
        <f>VLOOKUP(tblOrders[[#This Row],[City]],lookups!A:C,3,0)</f>
        <v>Kerala</v>
      </c>
    </row>
    <row r="4808" spans="1:24" x14ac:dyDescent="0.25">
      <c r="A4808" t="s">
        <v>7022</v>
      </c>
      <c r="B4808" s="1">
        <v>45953</v>
      </c>
      <c r="C4808" t="s">
        <v>7023</v>
      </c>
      <c r="D4808" t="s">
        <v>21</v>
      </c>
      <c r="E4808" t="s">
        <v>22</v>
      </c>
      <c r="F4808" t="s">
        <v>23</v>
      </c>
      <c r="G4808" t="s">
        <v>24</v>
      </c>
      <c r="H4808" t="s">
        <v>25</v>
      </c>
      <c r="I4808" t="s">
        <v>26</v>
      </c>
      <c r="J4808" t="s">
        <v>27</v>
      </c>
      <c r="K4808">
        <v>4</v>
      </c>
      <c r="L4808">
        <v>190</v>
      </c>
      <c r="M4808">
        <v>0.1</v>
      </c>
      <c r="N4808">
        <v>684</v>
      </c>
      <c r="O4808">
        <v>184</v>
      </c>
      <c r="P4808" t="s">
        <v>28</v>
      </c>
      <c r="Q4808" t="s">
        <v>35</v>
      </c>
      <c r="R4808" t="s">
        <v>36</v>
      </c>
      <c r="S4808">
        <v>4.8</v>
      </c>
      <c r="T4808">
        <f>YEAR(tblOrders[[#This Row],[Order Date]])</f>
        <v>2025</v>
      </c>
      <c r="U4808" t="str">
        <f>TEXT(tblOrders[[#This Row],[Order Date]],"mmm-yyyy")</f>
        <v>Oct-2025</v>
      </c>
      <c r="V4808" s="4">
        <f>tblOrders[[#This Row],[Profit]]/tblOrders[[#This Row],[Sales Amount]]</f>
        <v>0.26900584795321636</v>
      </c>
      <c r="W4808" t="str">
        <f>VLOOKUP(tblOrders[[#This Row],[City]],CityRegion,2,0)</f>
        <v>South</v>
      </c>
      <c r="X4808" t="str">
        <f>VLOOKUP(tblOrders[[#This Row],[City]],lookups!A:C,3,0)</f>
        <v>Karnataka</v>
      </c>
    </row>
    <row r="4809" spans="1:24" x14ac:dyDescent="0.25">
      <c r="A4809" t="s">
        <v>7024</v>
      </c>
      <c r="B4809" s="1">
        <v>45894</v>
      </c>
      <c r="C4809" t="s">
        <v>1561</v>
      </c>
      <c r="D4809" t="s">
        <v>21</v>
      </c>
      <c r="E4809" t="s">
        <v>60</v>
      </c>
      <c r="F4809" t="s">
        <v>61</v>
      </c>
      <c r="G4809" t="s">
        <v>62</v>
      </c>
      <c r="H4809" t="s">
        <v>63</v>
      </c>
      <c r="I4809" t="s">
        <v>26</v>
      </c>
      <c r="J4809" t="s">
        <v>27</v>
      </c>
      <c r="K4809">
        <v>5</v>
      </c>
      <c r="L4809">
        <v>45</v>
      </c>
      <c r="M4809">
        <v>0.2</v>
      </c>
      <c r="N4809">
        <v>180</v>
      </c>
      <c r="O4809">
        <v>50</v>
      </c>
      <c r="P4809" t="s">
        <v>28</v>
      </c>
      <c r="Q4809" t="s">
        <v>29</v>
      </c>
      <c r="R4809" t="s">
        <v>36</v>
      </c>
      <c r="S4809">
        <v>4.3</v>
      </c>
      <c r="T4809">
        <f>YEAR(tblOrders[[#This Row],[Order Date]])</f>
        <v>2025</v>
      </c>
      <c r="U4809" t="str">
        <f>TEXT(tblOrders[[#This Row],[Order Date]],"mmm-yyyy")</f>
        <v>Aug-2025</v>
      </c>
      <c r="V4809" s="4">
        <f>tblOrders[[#This Row],[Profit]]/tblOrders[[#This Row],[Sales Amount]]</f>
        <v>0.27777777777777779</v>
      </c>
      <c r="W4809" t="str">
        <f>VLOOKUP(tblOrders[[#This Row],[City]],CityRegion,2,0)</f>
        <v>South</v>
      </c>
      <c r="X4809" t="str">
        <f>VLOOKUP(tblOrders[[#This Row],[City]],lookups!A:C,3,0)</f>
        <v>Karnataka</v>
      </c>
    </row>
    <row r="4810" spans="1:24" x14ac:dyDescent="0.25">
      <c r="A4810" t="s">
        <v>7025</v>
      </c>
      <c r="B4810" s="1">
        <v>45968</v>
      </c>
      <c r="C4810" t="s">
        <v>4690</v>
      </c>
      <c r="D4810" t="s">
        <v>39</v>
      </c>
      <c r="E4810" t="s">
        <v>73</v>
      </c>
      <c r="F4810" t="s">
        <v>74</v>
      </c>
      <c r="G4810" t="s">
        <v>68</v>
      </c>
      <c r="H4810" t="s">
        <v>75</v>
      </c>
      <c r="I4810" t="s">
        <v>70</v>
      </c>
      <c r="J4810" t="s">
        <v>34</v>
      </c>
      <c r="K4810">
        <v>2</v>
      </c>
      <c r="L4810">
        <v>65</v>
      </c>
      <c r="M4810">
        <v>0</v>
      </c>
      <c r="N4810">
        <v>130</v>
      </c>
      <c r="O4810">
        <v>54</v>
      </c>
      <c r="P4810" t="s">
        <v>28</v>
      </c>
      <c r="Q4810" t="s">
        <v>46</v>
      </c>
      <c r="R4810" t="s">
        <v>36</v>
      </c>
      <c r="S4810">
        <v>2.6</v>
      </c>
      <c r="T4810">
        <f>YEAR(tblOrders[[#This Row],[Order Date]])</f>
        <v>2025</v>
      </c>
      <c r="U4810" t="str">
        <f>TEXT(tblOrders[[#This Row],[Order Date]],"mmm-yyyy")</f>
        <v>Nov-2025</v>
      </c>
      <c r="V4810" s="4">
        <f>tblOrders[[#This Row],[Profit]]/tblOrders[[#This Row],[Sales Amount]]</f>
        <v>0.41538461538461541</v>
      </c>
      <c r="W4810" t="str">
        <f>VLOOKUP(tblOrders[[#This Row],[City]],CityRegion,2,0)</f>
        <v>South</v>
      </c>
      <c r="X4810" t="str">
        <f>VLOOKUP(tblOrders[[#This Row],[City]],lookups!A:C,3,0)</f>
        <v>Telengana</v>
      </c>
    </row>
    <row r="4811" spans="1:24" x14ac:dyDescent="0.25">
      <c r="A4811" t="s">
        <v>7026</v>
      </c>
      <c r="B4811" s="1">
        <v>45818</v>
      </c>
      <c r="C4811" t="s">
        <v>7027</v>
      </c>
      <c r="D4811" t="s">
        <v>39</v>
      </c>
      <c r="E4811" t="s">
        <v>73</v>
      </c>
      <c r="F4811" t="s">
        <v>74</v>
      </c>
      <c r="G4811" t="s">
        <v>68</v>
      </c>
      <c r="H4811" t="s">
        <v>75</v>
      </c>
      <c r="I4811" t="s">
        <v>44</v>
      </c>
      <c r="J4811" t="s">
        <v>27</v>
      </c>
      <c r="K4811">
        <v>2</v>
      </c>
      <c r="L4811">
        <v>65</v>
      </c>
      <c r="M4811">
        <v>0.15</v>
      </c>
      <c r="N4811">
        <v>110.5</v>
      </c>
      <c r="O4811">
        <v>34.5</v>
      </c>
      <c r="P4811" t="s">
        <v>28</v>
      </c>
      <c r="Q4811" t="s">
        <v>29</v>
      </c>
      <c r="R4811" t="s">
        <v>36</v>
      </c>
      <c r="S4811">
        <v>4.0999999999999996</v>
      </c>
      <c r="T4811">
        <f>YEAR(tblOrders[[#This Row],[Order Date]])</f>
        <v>2025</v>
      </c>
      <c r="U4811" t="str">
        <f>TEXT(tblOrders[[#This Row],[Order Date]],"mmm-yyyy")</f>
        <v>Jun-2025</v>
      </c>
      <c r="V4811" s="4">
        <f>tblOrders[[#This Row],[Profit]]/tblOrders[[#This Row],[Sales Amount]]</f>
        <v>0.31221719457013575</v>
      </c>
      <c r="W4811" t="str">
        <f>VLOOKUP(tblOrders[[#This Row],[City]],CityRegion,2,0)</f>
        <v>South</v>
      </c>
      <c r="X4811" t="str">
        <f>VLOOKUP(tblOrders[[#This Row],[City]],lookups!A:C,3,0)</f>
        <v>Kerala</v>
      </c>
    </row>
    <row r="4812" spans="1:24" x14ac:dyDescent="0.25">
      <c r="A4812" t="s">
        <v>7028</v>
      </c>
      <c r="B4812" s="1">
        <v>45903</v>
      </c>
      <c r="C4812" t="s">
        <v>5263</v>
      </c>
      <c r="D4812" t="s">
        <v>39</v>
      </c>
      <c r="E4812" t="s">
        <v>66</v>
      </c>
      <c r="F4812" t="s">
        <v>67</v>
      </c>
      <c r="G4812" t="s">
        <v>68</v>
      </c>
      <c r="H4812" t="s">
        <v>69</v>
      </c>
      <c r="I4812" t="s">
        <v>33</v>
      </c>
      <c r="J4812" t="s">
        <v>34</v>
      </c>
      <c r="K4812">
        <v>4</v>
      </c>
      <c r="L4812">
        <v>149</v>
      </c>
      <c r="M4812">
        <v>0.15</v>
      </c>
      <c r="N4812">
        <v>506.6</v>
      </c>
      <c r="O4812">
        <v>126.6</v>
      </c>
      <c r="P4812" t="s">
        <v>28</v>
      </c>
      <c r="Q4812" t="s">
        <v>29</v>
      </c>
      <c r="R4812" t="s">
        <v>36</v>
      </c>
      <c r="S4812">
        <v>2.8</v>
      </c>
      <c r="T4812">
        <f>YEAR(tblOrders[[#This Row],[Order Date]])</f>
        <v>2025</v>
      </c>
      <c r="U4812" t="str">
        <f>TEXT(tblOrders[[#This Row],[Order Date]],"mmm-yyyy")</f>
        <v>Sep-2025</v>
      </c>
      <c r="V4812" s="4">
        <f>tblOrders[[#This Row],[Profit]]/tblOrders[[#This Row],[Sales Amount]]</f>
        <v>0.24990130280300038</v>
      </c>
      <c r="W4812" t="str">
        <f>VLOOKUP(tblOrders[[#This Row],[City]],CityRegion,2,0)</f>
        <v>North</v>
      </c>
      <c r="X4812" t="str">
        <f>VLOOKUP(tblOrders[[#This Row],[City]],lookups!A:C,3,0)</f>
        <v>Delhi</v>
      </c>
    </row>
    <row r="4813" spans="1:24" x14ac:dyDescent="0.25">
      <c r="A4813" t="s">
        <v>7029</v>
      </c>
      <c r="B4813" s="1">
        <v>45861</v>
      </c>
      <c r="C4813" t="s">
        <v>1780</v>
      </c>
      <c r="D4813" t="s">
        <v>39</v>
      </c>
      <c r="E4813" t="s">
        <v>108</v>
      </c>
      <c r="F4813" t="s">
        <v>109</v>
      </c>
      <c r="G4813" t="s">
        <v>62</v>
      </c>
      <c r="H4813" t="s">
        <v>110</v>
      </c>
      <c r="I4813" t="s">
        <v>84</v>
      </c>
      <c r="J4813" t="s">
        <v>27</v>
      </c>
      <c r="K4813">
        <v>5</v>
      </c>
      <c r="L4813">
        <v>110</v>
      </c>
      <c r="M4813">
        <v>0.2</v>
      </c>
      <c r="N4813">
        <v>440</v>
      </c>
      <c r="O4813">
        <v>100</v>
      </c>
      <c r="P4813" t="s">
        <v>111</v>
      </c>
      <c r="Q4813" t="s">
        <v>35</v>
      </c>
      <c r="R4813" t="s">
        <v>36</v>
      </c>
      <c r="S4813">
        <v>4.0999999999999996</v>
      </c>
      <c r="T4813">
        <f>YEAR(tblOrders[[#This Row],[Order Date]])</f>
        <v>2025</v>
      </c>
      <c r="U4813" t="str">
        <f>TEXT(tblOrders[[#This Row],[Order Date]],"mmm-yyyy")</f>
        <v>Jul-2025</v>
      </c>
      <c r="V4813" s="4">
        <f>tblOrders[[#This Row],[Profit]]/tblOrders[[#This Row],[Sales Amount]]</f>
        <v>0.22727272727272727</v>
      </c>
      <c r="W4813" t="str">
        <f>VLOOKUP(tblOrders[[#This Row],[City]],CityRegion,2,0)</f>
        <v>West</v>
      </c>
      <c r="X4813" t="str">
        <f>VLOOKUP(tblOrders[[#This Row],[City]],lookups!A:C,3,0)</f>
        <v>Maharashtra</v>
      </c>
    </row>
    <row r="4814" spans="1:24" x14ac:dyDescent="0.25">
      <c r="A4814" t="s">
        <v>7030</v>
      </c>
      <c r="B4814" s="1">
        <v>45925</v>
      </c>
      <c r="C4814" t="s">
        <v>7031</v>
      </c>
      <c r="D4814" t="s">
        <v>21</v>
      </c>
      <c r="E4814" t="s">
        <v>49</v>
      </c>
      <c r="F4814" t="s">
        <v>50</v>
      </c>
      <c r="G4814" t="s">
        <v>24</v>
      </c>
      <c r="H4814" t="s">
        <v>51</v>
      </c>
      <c r="I4814" t="s">
        <v>33</v>
      </c>
      <c r="J4814" t="s">
        <v>27</v>
      </c>
      <c r="K4814">
        <v>4</v>
      </c>
      <c r="L4814">
        <v>85</v>
      </c>
      <c r="M4814">
        <v>0.1</v>
      </c>
      <c r="N4814">
        <v>306</v>
      </c>
      <c r="O4814">
        <v>98</v>
      </c>
      <c r="P4814" t="s">
        <v>85</v>
      </c>
      <c r="Q4814" t="s">
        <v>29</v>
      </c>
      <c r="R4814" t="s">
        <v>36</v>
      </c>
      <c r="S4814">
        <v>3.2</v>
      </c>
      <c r="T4814">
        <f>YEAR(tblOrders[[#This Row],[Order Date]])</f>
        <v>2025</v>
      </c>
      <c r="U4814" t="str">
        <f>TEXT(tblOrders[[#This Row],[Order Date]],"mmm-yyyy")</f>
        <v>Sep-2025</v>
      </c>
      <c r="V4814" s="4">
        <f>tblOrders[[#This Row],[Profit]]/tblOrders[[#This Row],[Sales Amount]]</f>
        <v>0.3202614379084967</v>
      </c>
      <c r="W4814" t="str">
        <f>VLOOKUP(tblOrders[[#This Row],[City]],CityRegion,2,0)</f>
        <v>North</v>
      </c>
      <c r="X4814" t="str">
        <f>VLOOKUP(tblOrders[[#This Row],[City]],lookups!A:C,3,0)</f>
        <v>Delhi</v>
      </c>
    </row>
    <row r="4815" spans="1:24" x14ac:dyDescent="0.25">
      <c r="A4815" t="s">
        <v>7032</v>
      </c>
      <c r="B4815" s="1">
        <v>45980</v>
      </c>
      <c r="C4815" t="s">
        <v>4426</v>
      </c>
      <c r="D4815" t="s">
        <v>21</v>
      </c>
      <c r="E4815" t="s">
        <v>60</v>
      </c>
      <c r="F4815" t="s">
        <v>61</v>
      </c>
      <c r="G4815" t="s">
        <v>62</v>
      </c>
      <c r="H4815" t="s">
        <v>63</v>
      </c>
      <c r="I4815" t="s">
        <v>26</v>
      </c>
      <c r="J4815" t="s">
        <v>45</v>
      </c>
      <c r="K4815">
        <v>1</v>
      </c>
      <c r="L4815">
        <v>45</v>
      </c>
      <c r="M4815">
        <v>0.2</v>
      </c>
      <c r="N4815">
        <v>36</v>
      </c>
      <c r="O4815">
        <v>10</v>
      </c>
      <c r="P4815" t="s">
        <v>28</v>
      </c>
      <c r="Q4815" t="s">
        <v>46</v>
      </c>
      <c r="R4815" t="s">
        <v>36</v>
      </c>
      <c r="S4815">
        <v>3.2</v>
      </c>
      <c r="T4815">
        <f>YEAR(tblOrders[[#This Row],[Order Date]])</f>
        <v>2025</v>
      </c>
      <c r="U4815" t="str">
        <f>TEXT(tblOrders[[#This Row],[Order Date]],"mmm-yyyy")</f>
        <v>Nov-2025</v>
      </c>
      <c r="V4815" s="4">
        <f>tblOrders[[#This Row],[Profit]]/tblOrders[[#This Row],[Sales Amount]]</f>
        <v>0.27777777777777779</v>
      </c>
      <c r="W4815" t="str">
        <f>VLOOKUP(tblOrders[[#This Row],[City]],CityRegion,2,0)</f>
        <v>South</v>
      </c>
      <c r="X4815" t="str">
        <f>VLOOKUP(tblOrders[[#This Row],[City]],lookups!A:C,3,0)</f>
        <v>Karnataka</v>
      </c>
    </row>
    <row r="4816" spans="1:24" x14ac:dyDescent="0.25">
      <c r="A4816" t="s">
        <v>7033</v>
      </c>
      <c r="B4816" s="1">
        <v>45782</v>
      </c>
      <c r="C4816" t="s">
        <v>1116</v>
      </c>
      <c r="D4816" t="s">
        <v>21</v>
      </c>
      <c r="E4816" t="s">
        <v>79</v>
      </c>
      <c r="F4816" t="s">
        <v>80</v>
      </c>
      <c r="G4816" t="s">
        <v>68</v>
      </c>
      <c r="H4816" t="s">
        <v>81</v>
      </c>
      <c r="I4816" t="s">
        <v>130</v>
      </c>
      <c r="J4816" t="s">
        <v>45</v>
      </c>
      <c r="K4816">
        <v>2</v>
      </c>
      <c r="L4816">
        <v>799</v>
      </c>
      <c r="M4816">
        <v>0.15</v>
      </c>
      <c r="N4816">
        <v>1358.3</v>
      </c>
      <c r="O4816">
        <v>118.3</v>
      </c>
      <c r="P4816" t="s">
        <v>28</v>
      </c>
      <c r="Q4816" t="s">
        <v>46</v>
      </c>
      <c r="R4816" t="s">
        <v>30</v>
      </c>
      <c r="S4816">
        <v>2.5</v>
      </c>
      <c r="T4816">
        <f>YEAR(tblOrders[[#This Row],[Order Date]])</f>
        <v>2025</v>
      </c>
      <c r="U4816" t="str">
        <f>TEXT(tblOrders[[#This Row],[Order Date]],"mmm-yyyy")</f>
        <v>May-2025</v>
      </c>
      <c r="V4816" s="4">
        <f>tblOrders[[#This Row],[Profit]]/tblOrders[[#This Row],[Sales Amount]]</f>
        <v>8.7094161819921967E-2</v>
      </c>
      <c r="W4816" t="str">
        <f>VLOOKUP(tblOrders[[#This Row],[City]],CityRegion,2,0)</f>
        <v>West</v>
      </c>
      <c r="X4816" t="str">
        <f>VLOOKUP(tblOrders[[#This Row],[City]],lookups!A:C,3,0)</f>
        <v>Maharashtra</v>
      </c>
    </row>
    <row r="4817" spans="1:24" x14ac:dyDescent="0.25">
      <c r="A4817" t="s">
        <v>7034</v>
      </c>
      <c r="B4817" s="1">
        <v>45666</v>
      </c>
      <c r="C4817" t="s">
        <v>1326</v>
      </c>
      <c r="D4817" t="s">
        <v>39</v>
      </c>
      <c r="E4817" t="s">
        <v>94</v>
      </c>
      <c r="F4817" t="s">
        <v>95</v>
      </c>
      <c r="G4817" t="s">
        <v>68</v>
      </c>
      <c r="H4817" t="s">
        <v>96</v>
      </c>
      <c r="I4817" t="s">
        <v>44</v>
      </c>
      <c r="J4817" t="s">
        <v>34</v>
      </c>
      <c r="K4817">
        <v>2</v>
      </c>
      <c r="L4817">
        <v>89</v>
      </c>
      <c r="M4817">
        <v>0</v>
      </c>
      <c r="N4817">
        <v>178</v>
      </c>
      <c r="O4817">
        <v>68</v>
      </c>
      <c r="P4817" t="s">
        <v>85</v>
      </c>
      <c r="Q4817" t="s">
        <v>86</v>
      </c>
      <c r="R4817" t="s">
        <v>30</v>
      </c>
      <c r="S4817">
        <v>3.3</v>
      </c>
      <c r="T4817">
        <f>YEAR(tblOrders[[#This Row],[Order Date]])</f>
        <v>2025</v>
      </c>
      <c r="U4817" t="str">
        <f>TEXT(tblOrders[[#This Row],[Order Date]],"mmm-yyyy")</f>
        <v>Jan-2025</v>
      </c>
      <c r="V4817" s="4">
        <f>tblOrders[[#This Row],[Profit]]/tblOrders[[#This Row],[Sales Amount]]</f>
        <v>0.38202247191011235</v>
      </c>
      <c r="W4817" t="str">
        <f>VLOOKUP(tblOrders[[#This Row],[City]],CityRegion,2,0)</f>
        <v>South</v>
      </c>
      <c r="X4817" t="str">
        <f>VLOOKUP(tblOrders[[#This Row],[City]],lookups!A:C,3,0)</f>
        <v>Kerala</v>
      </c>
    </row>
    <row r="4818" spans="1:24" x14ac:dyDescent="0.25">
      <c r="A4818" t="s">
        <v>7035</v>
      </c>
      <c r="B4818" s="1">
        <v>45703</v>
      </c>
      <c r="C4818" t="s">
        <v>4323</v>
      </c>
      <c r="D4818" t="s">
        <v>21</v>
      </c>
      <c r="E4818" t="s">
        <v>22</v>
      </c>
      <c r="F4818" t="s">
        <v>23</v>
      </c>
      <c r="G4818" t="s">
        <v>24</v>
      </c>
      <c r="H4818" t="s">
        <v>25</v>
      </c>
      <c r="I4818" t="s">
        <v>76</v>
      </c>
      <c r="J4818" t="s">
        <v>45</v>
      </c>
      <c r="K4818">
        <v>1</v>
      </c>
      <c r="L4818">
        <v>190</v>
      </c>
      <c r="M4818">
        <v>0.1</v>
      </c>
      <c r="N4818">
        <v>171</v>
      </c>
      <c r="O4818">
        <v>46</v>
      </c>
      <c r="P4818" t="s">
        <v>28</v>
      </c>
      <c r="Q4818" t="s">
        <v>35</v>
      </c>
      <c r="R4818" t="s">
        <v>36</v>
      </c>
      <c r="S4818">
        <v>2.8</v>
      </c>
      <c r="T4818">
        <f>YEAR(tblOrders[[#This Row],[Order Date]])</f>
        <v>2025</v>
      </c>
      <c r="U4818" t="str">
        <f>TEXT(tblOrders[[#This Row],[Order Date]],"mmm-yyyy")</f>
        <v>Feb-2025</v>
      </c>
      <c r="V4818" s="4">
        <f>tblOrders[[#This Row],[Profit]]/tblOrders[[#This Row],[Sales Amount]]</f>
        <v>0.26900584795321636</v>
      </c>
      <c r="W4818" t="str">
        <f>VLOOKUP(tblOrders[[#This Row],[City]],CityRegion,2,0)</f>
        <v>South</v>
      </c>
      <c r="X4818" t="str">
        <f>VLOOKUP(tblOrders[[#This Row],[City]],lookups!A:C,3,0)</f>
        <v>Kerala</v>
      </c>
    </row>
    <row r="4819" spans="1:24" x14ac:dyDescent="0.25">
      <c r="A4819" t="s">
        <v>7036</v>
      </c>
      <c r="B4819" s="1">
        <v>46006</v>
      </c>
      <c r="C4819" t="s">
        <v>714</v>
      </c>
      <c r="D4819" t="s">
        <v>21</v>
      </c>
      <c r="E4819" t="s">
        <v>79</v>
      </c>
      <c r="F4819" t="s">
        <v>80</v>
      </c>
      <c r="G4819" t="s">
        <v>68</v>
      </c>
      <c r="H4819" t="s">
        <v>81</v>
      </c>
      <c r="I4819" t="s">
        <v>44</v>
      </c>
      <c r="J4819" t="s">
        <v>45</v>
      </c>
      <c r="K4819">
        <v>2</v>
      </c>
      <c r="L4819">
        <v>799</v>
      </c>
      <c r="M4819">
        <v>0.15</v>
      </c>
      <c r="N4819">
        <v>1358.3</v>
      </c>
      <c r="O4819">
        <v>118.3</v>
      </c>
      <c r="P4819" t="s">
        <v>28</v>
      </c>
      <c r="Q4819" t="s">
        <v>29</v>
      </c>
      <c r="R4819" t="s">
        <v>36</v>
      </c>
      <c r="S4819">
        <v>5</v>
      </c>
      <c r="T4819">
        <f>YEAR(tblOrders[[#This Row],[Order Date]])</f>
        <v>2025</v>
      </c>
      <c r="U4819" t="str">
        <f>TEXT(tblOrders[[#This Row],[Order Date]],"mmm-yyyy")</f>
        <v>Dec-2025</v>
      </c>
      <c r="V4819" s="4">
        <f>tblOrders[[#This Row],[Profit]]/tblOrders[[#This Row],[Sales Amount]]</f>
        <v>8.7094161819921967E-2</v>
      </c>
      <c r="W4819" t="str">
        <f>VLOOKUP(tblOrders[[#This Row],[City]],CityRegion,2,0)</f>
        <v>South</v>
      </c>
      <c r="X4819" t="str">
        <f>VLOOKUP(tblOrders[[#This Row],[City]],lookups!A:C,3,0)</f>
        <v>Kerala</v>
      </c>
    </row>
    <row r="4820" spans="1:24" x14ac:dyDescent="0.25">
      <c r="A4820" t="s">
        <v>7037</v>
      </c>
      <c r="B4820" s="1">
        <v>45904</v>
      </c>
      <c r="C4820" t="s">
        <v>2662</v>
      </c>
      <c r="D4820" t="s">
        <v>21</v>
      </c>
      <c r="E4820" t="s">
        <v>49</v>
      </c>
      <c r="F4820" t="s">
        <v>50</v>
      </c>
      <c r="G4820" t="s">
        <v>24</v>
      </c>
      <c r="H4820" t="s">
        <v>51</v>
      </c>
      <c r="I4820" t="s">
        <v>44</v>
      </c>
      <c r="J4820" t="s">
        <v>27</v>
      </c>
      <c r="K4820">
        <v>4</v>
      </c>
      <c r="L4820">
        <v>85</v>
      </c>
      <c r="M4820">
        <v>0.2</v>
      </c>
      <c r="N4820">
        <v>272</v>
      </c>
      <c r="O4820">
        <v>64</v>
      </c>
      <c r="P4820" t="s">
        <v>85</v>
      </c>
      <c r="Q4820" t="s">
        <v>91</v>
      </c>
      <c r="R4820" t="s">
        <v>36</v>
      </c>
      <c r="S4820">
        <v>4.7</v>
      </c>
      <c r="T4820">
        <f>YEAR(tblOrders[[#This Row],[Order Date]])</f>
        <v>2025</v>
      </c>
      <c r="U4820" t="str">
        <f>TEXT(tblOrders[[#This Row],[Order Date]],"mmm-yyyy")</f>
        <v>Sep-2025</v>
      </c>
      <c r="V4820" s="4">
        <f>tblOrders[[#This Row],[Profit]]/tblOrders[[#This Row],[Sales Amount]]</f>
        <v>0.23529411764705882</v>
      </c>
      <c r="W4820" t="str">
        <f>VLOOKUP(tblOrders[[#This Row],[City]],CityRegion,2,0)</f>
        <v>South</v>
      </c>
      <c r="X4820" t="str">
        <f>VLOOKUP(tblOrders[[#This Row],[City]],lookups!A:C,3,0)</f>
        <v>Kerala</v>
      </c>
    </row>
    <row r="4821" spans="1:24" x14ac:dyDescent="0.25">
      <c r="A4821" t="s">
        <v>7038</v>
      </c>
      <c r="B4821" s="1">
        <v>45970</v>
      </c>
      <c r="C4821" t="s">
        <v>5894</v>
      </c>
      <c r="D4821" t="s">
        <v>21</v>
      </c>
      <c r="E4821" t="s">
        <v>49</v>
      </c>
      <c r="F4821" t="s">
        <v>50</v>
      </c>
      <c r="G4821" t="s">
        <v>24</v>
      </c>
      <c r="H4821" t="s">
        <v>51</v>
      </c>
      <c r="I4821" t="s">
        <v>33</v>
      </c>
      <c r="J4821" t="s">
        <v>45</v>
      </c>
      <c r="K4821">
        <v>4</v>
      </c>
      <c r="L4821">
        <v>85</v>
      </c>
      <c r="M4821">
        <v>0.15</v>
      </c>
      <c r="N4821">
        <v>289</v>
      </c>
      <c r="O4821">
        <v>81</v>
      </c>
      <c r="P4821" t="s">
        <v>28</v>
      </c>
      <c r="Q4821" t="s">
        <v>86</v>
      </c>
      <c r="R4821" t="s">
        <v>36</v>
      </c>
      <c r="S4821">
        <v>2.5</v>
      </c>
      <c r="T4821">
        <f>YEAR(tblOrders[[#This Row],[Order Date]])</f>
        <v>2025</v>
      </c>
      <c r="U4821" t="str">
        <f>TEXT(tblOrders[[#This Row],[Order Date]],"mmm-yyyy")</f>
        <v>Nov-2025</v>
      </c>
      <c r="V4821" s="4">
        <f>tblOrders[[#This Row],[Profit]]/tblOrders[[#This Row],[Sales Amount]]</f>
        <v>0.28027681660899656</v>
      </c>
      <c r="W4821" t="str">
        <f>VLOOKUP(tblOrders[[#This Row],[City]],CityRegion,2,0)</f>
        <v>North</v>
      </c>
      <c r="X4821" t="str">
        <f>VLOOKUP(tblOrders[[#This Row],[City]],lookups!A:C,3,0)</f>
        <v>Delhi</v>
      </c>
    </row>
    <row r="4822" spans="1:24" x14ac:dyDescent="0.25">
      <c r="A4822" t="s">
        <v>7039</v>
      </c>
      <c r="B4822" s="1">
        <v>45936</v>
      </c>
      <c r="C4822" t="s">
        <v>1718</v>
      </c>
      <c r="D4822" t="s">
        <v>21</v>
      </c>
      <c r="E4822" t="s">
        <v>66</v>
      </c>
      <c r="F4822" t="s">
        <v>67</v>
      </c>
      <c r="G4822" t="s">
        <v>68</v>
      </c>
      <c r="H4822" t="s">
        <v>69</v>
      </c>
      <c r="I4822" t="s">
        <v>84</v>
      </c>
      <c r="J4822" t="s">
        <v>45</v>
      </c>
      <c r="K4822">
        <v>3</v>
      </c>
      <c r="L4822">
        <v>149</v>
      </c>
      <c r="M4822">
        <v>0.2</v>
      </c>
      <c r="N4822">
        <v>357.6</v>
      </c>
      <c r="O4822">
        <v>72.599999999999994</v>
      </c>
      <c r="P4822" t="s">
        <v>28</v>
      </c>
      <c r="Q4822" t="s">
        <v>86</v>
      </c>
      <c r="R4822" t="s">
        <v>30</v>
      </c>
      <c r="S4822">
        <v>4.2</v>
      </c>
      <c r="T4822">
        <f>YEAR(tblOrders[[#This Row],[Order Date]])</f>
        <v>2025</v>
      </c>
      <c r="U4822" t="str">
        <f>TEXT(tblOrders[[#This Row],[Order Date]],"mmm-yyyy")</f>
        <v>Oct-2025</v>
      </c>
      <c r="V4822" s="4">
        <f>tblOrders[[#This Row],[Profit]]/tblOrders[[#This Row],[Sales Amount]]</f>
        <v>0.2030201342281879</v>
      </c>
      <c r="W4822" t="str">
        <f>VLOOKUP(tblOrders[[#This Row],[City]],CityRegion,2,0)</f>
        <v>West</v>
      </c>
      <c r="X4822" t="str">
        <f>VLOOKUP(tblOrders[[#This Row],[City]],lookups!A:C,3,0)</f>
        <v>Maharashtra</v>
      </c>
    </row>
    <row r="4823" spans="1:24" x14ac:dyDescent="0.25">
      <c r="A4823" t="s">
        <v>7040</v>
      </c>
      <c r="B4823" s="1">
        <v>45693</v>
      </c>
      <c r="C4823" t="s">
        <v>5759</v>
      </c>
      <c r="D4823" t="s">
        <v>21</v>
      </c>
      <c r="E4823" t="s">
        <v>55</v>
      </c>
      <c r="F4823" t="s">
        <v>56</v>
      </c>
      <c r="G4823" t="s">
        <v>24</v>
      </c>
      <c r="H4823" t="s">
        <v>51</v>
      </c>
      <c r="I4823" t="s">
        <v>57</v>
      </c>
      <c r="J4823" t="s">
        <v>34</v>
      </c>
      <c r="K4823">
        <v>5</v>
      </c>
      <c r="L4823">
        <v>42</v>
      </c>
      <c r="M4823">
        <v>0</v>
      </c>
      <c r="N4823">
        <v>210</v>
      </c>
      <c r="O4823">
        <v>90</v>
      </c>
      <c r="P4823" t="s">
        <v>28</v>
      </c>
      <c r="Q4823" t="s">
        <v>86</v>
      </c>
      <c r="R4823" t="s">
        <v>36</v>
      </c>
      <c r="S4823">
        <v>4.5</v>
      </c>
      <c r="T4823">
        <f>YEAR(tblOrders[[#This Row],[Order Date]])</f>
        <v>2025</v>
      </c>
      <c r="U4823" t="str">
        <f>TEXT(tblOrders[[#This Row],[Order Date]],"mmm-yyyy")</f>
        <v>Feb-2025</v>
      </c>
      <c r="V4823" s="4">
        <f>tblOrders[[#This Row],[Profit]]/tblOrders[[#This Row],[Sales Amount]]</f>
        <v>0.42857142857142855</v>
      </c>
      <c r="W4823" t="str">
        <f>VLOOKUP(tblOrders[[#This Row],[City]],CityRegion,2,0)</f>
        <v>South</v>
      </c>
      <c r="X4823" t="str">
        <f>VLOOKUP(tblOrders[[#This Row],[City]],lookups!A:C,3,0)</f>
        <v>Kerala</v>
      </c>
    </row>
    <row r="4824" spans="1:24" x14ac:dyDescent="0.25">
      <c r="A4824" t="s">
        <v>7041</v>
      </c>
      <c r="B4824" s="1">
        <v>45917</v>
      </c>
      <c r="C4824" t="s">
        <v>3361</v>
      </c>
      <c r="D4824" t="s">
        <v>21</v>
      </c>
      <c r="E4824" t="s">
        <v>60</v>
      </c>
      <c r="F4824" t="s">
        <v>61</v>
      </c>
      <c r="G4824" t="s">
        <v>62</v>
      </c>
      <c r="H4824" t="s">
        <v>63</v>
      </c>
      <c r="I4824" t="s">
        <v>70</v>
      </c>
      <c r="J4824" t="s">
        <v>27</v>
      </c>
      <c r="K4824">
        <v>4</v>
      </c>
      <c r="L4824">
        <v>45</v>
      </c>
      <c r="M4824">
        <v>0.1</v>
      </c>
      <c r="N4824">
        <v>162</v>
      </c>
      <c r="O4824">
        <v>58</v>
      </c>
      <c r="P4824" t="s">
        <v>85</v>
      </c>
      <c r="Q4824" t="s">
        <v>29</v>
      </c>
      <c r="R4824" t="s">
        <v>30</v>
      </c>
      <c r="S4824">
        <v>2.9</v>
      </c>
      <c r="T4824">
        <f>YEAR(tblOrders[[#This Row],[Order Date]])</f>
        <v>2025</v>
      </c>
      <c r="U4824" t="str">
        <f>TEXT(tblOrders[[#This Row],[Order Date]],"mmm-yyyy")</f>
        <v>Sep-2025</v>
      </c>
      <c r="V4824" s="4">
        <f>tblOrders[[#This Row],[Profit]]/tblOrders[[#This Row],[Sales Amount]]</f>
        <v>0.35802469135802467</v>
      </c>
      <c r="W4824" t="str">
        <f>VLOOKUP(tblOrders[[#This Row],[City]],CityRegion,2,0)</f>
        <v>South</v>
      </c>
      <c r="X4824" t="str">
        <f>VLOOKUP(tblOrders[[#This Row],[City]],lookups!A:C,3,0)</f>
        <v>Telengana</v>
      </c>
    </row>
    <row r="4825" spans="1:24" x14ac:dyDescent="0.25">
      <c r="A4825" t="s">
        <v>7042</v>
      </c>
      <c r="B4825" s="1">
        <v>45706</v>
      </c>
      <c r="C4825" t="s">
        <v>4344</v>
      </c>
      <c r="D4825" t="s">
        <v>39</v>
      </c>
      <c r="E4825" t="s">
        <v>73</v>
      </c>
      <c r="F4825" t="s">
        <v>74</v>
      </c>
      <c r="G4825" t="s">
        <v>68</v>
      </c>
      <c r="H4825" t="s">
        <v>75</v>
      </c>
      <c r="I4825" t="s">
        <v>44</v>
      </c>
      <c r="J4825" t="s">
        <v>45</v>
      </c>
      <c r="K4825">
        <v>4</v>
      </c>
      <c r="L4825">
        <v>65</v>
      </c>
      <c r="M4825">
        <v>0.15</v>
      </c>
      <c r="N4825">
        <v>221</v>
      </c>
      <c r="O4825">
        <v>69</v>
      </c>
      <c r="P4825" t="s">
        <v>28</v>
      </c>
      <c r="Q4825" t="s">
        <v>91</v>
      </c>
      <c r="R4825" t="s">
        <v>36</v>
      </c>
      <c r="S4825">
        <v>2.6</v>
      </c>
      <c r="T4825">
        <f>YEAR(tblOrders[[#This Row],[Order Date]])</f>
        <v>2025</v>
      </c>
      <c r="U4825" t="str">
        <f>TEXT(tblOrders[[#This Row],[Order Date]],"mmm-yyyy")</f>
        <v>Feb-2025</v>
      </c>
      <c r="V4825" s="4">
        <f>tblOrders[[#This Row],[Profit]]/tblOrders[[#This Row],[Sales Amount]]</f>
        <v>0.31221719457013575</v>
      </c>
      <c r="W4825" t="str">
        <f>VLOOKUP(tblOrders[[#This Row],[City]],CityRegion,2,0)</f>
        <v>South</v>
      </c>
      <c r="X4825" t="str">
        <f>VLOOKUP(tblOrders[[#This Row],[City]],lookups!A:C,3,0)</f>
        <v>Kerala</v>
      </c>
    </row>
    <row r="4826" spans="1:24" x14ac:dyDescent="0.25">
      <c r="A4826" t="s">
        <v>7043</v>
      </c>
      <c r="B4826" s="1">
        <v>45971</v>
      </c>
      <c r="C4826" t="s">
        <v>7044</v>
      </c>
      <c r="D4826" t="s">
        <v>21</v>
      </c>
      <c r="E4826" t="s">
        <v>114</v>
      </c>
      <c r="F4826" t="s">
        <v>115</v>
      </c>
      <c r="G4826" t="s">
        <v>42</v>
      </c>
      <c r="H4826" t="s">
        <v>116</v>
      </c>
      <c r="I4826" t="s">
        <v>52</v>
      </c>
      <c r="J4826" t="s">
        <v>45</v>
      </c>
      <c r="K4826">
        <v>5</v>
      </c>
      <c r="L4826">
        <v>12</v>
      </c>
      <c r="M4826">
        <v>0.1</v>
      </c>
      <c r="N4826">
        <v>54</v>
      </c>
      <c r="O4826">
        <v>24</v>
      </c>
      <c r="P4826" t="s">
        <v>28</v>
      </c>
      <c r="Q4826" t="s">
        <v>35</v>
      </c>
      <c r="R4826" t="s">
        <v>36</v>
      </c>
      <c r="S4826">
        <v>4.0999999999999996</v>
      </c>
      <c r="T4826">
        <f>YEAR(tblOrders[[#This Row],[Order Date]])</f>
        <v>2025</v>
      </c>
      <c r="U4826" t="str">
        <f>TEXT(tblOrders[[#This Row],[Order Date]],"mmm-yyyy")</f>
        <v>Nov-2025</v>
      </c>
      <c r="V4826" s="4">
        <f>tblOrders[[#This Row],[Profit]]/tblOrders[[#This Row],[Sales Amount]]</f>
        <v>0.44444444444444442</v>
      </c>
      <c r="W4826" t="str">
        <f>VLOOKUP(tblOrders[[#This Row],[City]],CityRegion,2,0)</f>
        <v>South</v>
      </c>
      <c r="X4826" t="str">
        <f>VLOOKUP(tblOrders[[#This Row],[City]],lookups!A:C,3,0)</f>
        <v>Kerala</v>
      </c>
    </row>
    <row r="4827" spans="1:24" x14ac:dyDescent="0.25">
      <c r="A4827" t="s">
        <v>7045</v>
      </c>
      <c r="B4827" s="1">
        <v>45974</v>
      </c>
      <c r="C4827" t="s">
        <v>2969</v>
      </c>
      <c r="D4827" t="s">
        <v>21</v>
      </c>
      <c r="E4827" t="s">
        <v>40</v>
      </c>
      <c r="F4827" t="s">
        <v>41</v>
      </c>
      <c r="G4827" t="s">
        <v>42</v>
      </c>
      <c r="H4827" t="s">
        <v>43</v>
      </c>
      <c r="I4827" t="s">
        <v>139</v>
      </c>
      <c r="J4827" t="s">
        <v>45</v>
      </c>
      <c r="K4827">
        <v>3</v>
      </c>
      <c r="L4827">
        <v>18</v>
      </c>
      <c r="M4827">
        <v>0</v>
      </c>
      <c r="N4827">
        <v>54</v>
      </c>
      <c r="O4827">
        <v>27</v>
      </c>
      <c r="P4827" t="s">
        <v>28</v>
      </c>
      <c r="Q4827" t="s">
        <v>46</v>
      </c>
      <c r="R4827" t="s">
        <v>30</v>
      </c>
      <c r="S4827">
        <v>4.7</v>
      </c>
      <c r="T4827">
        <f>YEAR(tblOrders[[#This Row],[Order Date]])</f>
        <v>2025</v>
      </c>
      <c r="U4827" t="str">
        <f>TEXT(tblOrders[[#This Row],[Order Date]],"mmm-yyyy")</f>
        <v>Nov-2025</v>
      </c>
      <c r="V4827" s="4">
        <f>tblOrders[[#This Row],[Profit]]/tblOrders[[#This Row],[Sales Amount]]</f>
        <v>0.5</v>
      </c>
      <c r="W4827" t="str">
        <f>VLOOKUP(tblOrders[[#This Row],[City]],CityRegion,2,0)</f>
        <v>South</v>
      </c>
      <c r="X4827" t="str">
        <f>VLOOKUP(tblOrders[[#This Row],[City]],lookups!A:C,3,0)</f>
        <v>Tamil Nadu</v>
      </c>
    </row>
    <row r="4828" spans="1:24" x14ac:dyDescent="0.25">
      <c r="A4828" t="s">
        <v>7046</v>
      </c>
      <c r="B4828" s="1">
        <v>45808</v>
      </c>
      <c r="C4828" t="s">
        <v>3499</v>
      </c>
      <c r="D4828" t="s">
        <v>39</v>
      </c>
      <c r="E4828" t="s">
        <v>94</v>
      </c>
      <c r="F4828" t="s">
        <v>95</v>
      </c>
      <c r="G4828" t="s">
        <v>68</v>
      </c>
      <c r="H4828" t="s">
        <v>96</v>
      </c>
      <c r="I4828" t="s">
        <v>76</v>
      </c>
      <c r="J4828" t="s">
        <v>27</v>
      </c>
      <c r="K4828">
        <v>1</v>
      </c>
      <c r="L4828">
        <v>89</v>
      </c>
      <c r="M4828">
        <v>0.1</v>
      </c>
      <c r="N4828">
        <v>80.099999999999994</v>
      </c>
      <c r="O4828">
        <v>25.1</v>
      </c>
      <c r="P4828" t="s">
        <v>28</v>
      </c>
      <c r="Q4828" t="s">
        <v>35</v>
      </c>
      <c r="R4828" t="s">
        <v>36</v>
      </c>
      <c r="S4828">
        <v>2.5</v>
      </c>
      <c r="T4828">
        <f>YEAR(tblOrders[[#This Row],[Order Date]])</f>
        <v>2025</v>
      </c>
      <c r="U4828" t="str">
        <f>TEXT(tblOrders[[#This Row],[Order Date]],"mmm-yyyy")</f>
        <v>May-2025</v>
      </c>
      <c r="V4828" s="4">
        <f>tblOrders[[#This Row],[Profit]]/tblOrders[[#This Row],[Sales Amount]]</f>
        <v>0.31335830212234711</v>
      </c>
      <c r="W4828" t="str">
        <f>VLOOKUP(tblOrders[[#This Row],[City]],CityRegion,2,0)</f>
        <v>South</v>
      </c>
      <c r="X4828" t="str">
        <f>VLOOKUP(tblOrders[[#This Row],[City]],lookups!A:C,3,0)</f>
        <v>Kerala</v>
      </c>
    </row>
    <row r="4829" spans="1:24" x14ac:dyDescent="0.25">
      <c r="A4829" t="s">
        <v>7047</v>
      </c>
      <c r="B4829" s="1">
        <v>45765</v>
      </c>
      <c r="C4829" t="s">
        <v>3374</v>
      </c>
      <c r="D4829" t="s">
        <v>21</v>
      </c>
      <c r="E4829" t="s">
        <v>108</v>
      </c>
      <c r="F4829" t="s">
        <v>109</v>
      </c>
      <c r="G4829" t="s">
        <v>62</v>
      </c>
      <c r="H4829" t="s">
        <v>110</v>
      </c>
      <c r="I4829" t="s">
        <v>139</v>
      </c>
      <c r="J4829" t="s">
        <v>34</v>
      </c>
      <c r="K4829">
        <v>4</v>
      </c>
      <c r="L4829">
        <v>110</v>
      </c>
      <c r="M4829">
        <v>0</v>
      </c>
      <c r="N4829">
        <v>440</v>
      </c>
      <c r="O4829">
        <v>168</v>
      </c>
      <c r="P4829" t="s">
        <v>28</v>
      </c>
      <c r="Q4829" t="s">
        <v>91</v>
      </c>
      <c r="R4829" t="s">
        <v>30</v>
      </c>
      <c r="S4829">
        <v>3.3</v>
      </c>
      <c r="T4829">
        <f>YEAR(tblOrders[[#This Row],[Order Date]])</f>
        <v>2025</v>
      </c>
      <c r="U4829" t="str">
        <f>TEXT(tblOrders[[#This Row],[Order Date]],"mmm-yyyy")</f>
        <v>Apr-2025</v>
      </c>
      <c r="V4829" s="4">
        <f>tblOrders[[#This Row],[Profit]]/tblOrders[[#This Row],[Sales Amount]]</f>
        <v>0.38181818181818183</v>
      </c>
      <c r="W4829" t="str">
        <f>VLOOKUP(tblOrders[[#This Row],[City]],CityRegion,2,0)</f>
        <v>South</v>
      </c>
      <c r="X4829" t="str">
        <f>VLOOKUP(tblOrders[[#This Row],[City]],lookups!A:C,3,0)</f>
        <v>Tamil Nadu</v>
      </c>
    </row>
    <row r="4830" spans="1:24" x14ac:dyDescent="0.25">
      <c r="A4830" t="s">
        <v>7048</v>
      </c>
      <c r="B4830" s="1">
        <v>45731</v>
      </c>
      <c r="C4830" t="s">
        <v>4173</v>
      </c>
      <c r="D4830" t="s">
        <v>21</v>
      </c>
      <c r="E4830" t="s">
        <v>73</v>
      </c>
      <c r="F4830" t="s">
        <v>74</v>
      </c>
      <c r="G4830" t="s">
        <v>68</v>
      </c>
      <c r="H4830" t="s">
        <v>75</v>
      </c>
      <c r="I4830" t="s">
        <v>52</v>
      </c>
      <c r="J4830" t="s">
        <v>27</v>
      </c>
      <c r="K4830">
        <v>5</v>
      </c>
      <c r="L4830">
        <v>65</v>
      </c>
      <c r="M4830">
        <v>0.15</v>
      </c>
      <c r="N4830">
        <v>276.25</v>
      </c>
      <c r="O4830">
        <v>86.25</v>
      </c>
      <c r="P4830" t="s">
        <v>28</v>
      </c>
      <c r="Q4830" t="s">
        <v>35</v>
      </c>
      <c r="R4830" t="s">
        <v>36</v>
      </c>
      <c r="S4830">
        <v>3.3</v>
      </c>
      <c r="T4830">
        <f>YEAR(tblOrders[[#This Row],[Order Date]])</f>
        <v>2025</v>
      </c>
      <c r="U4830" t="str">
        <f>TEXT(tblOrders[[#This Row],[Order Date]],"mmm-yyyy")</f>
        <v>Mar-2025</v>
      </c>
      <c r="V4830" s="4">
        <f>tblOrders[[#This Row],[Profit]]/tblOrders[[#This Row],[Sales Amount]]</f>
        <v>0.31221719457013575</v>
      </c>
      <c r="W4830" t="str">
        <f>VLOOKUP(tblOrders[[#This Row],[City]],CityRegion,2,0)</f>
        <v>South</v>
      </c>
      <c r="X4830" t="str">
        <f>VLOOKUP(tblOrders[[#This Row],[City]],lookups!A:C,3,0)</f>
        <v>Kerala</v>
      </c>
    </row>
    <row r="4831" spans="1:24" x14ac:dyDescent="0.25">
      <c r="A4831" t="s">
        <v>7049</v>
      </c>
      <c r="B4831" s="1">
        <v>46016</v>
      </c>
      <c r="C4831" t="s">
        <v>7050</v>
      </c>
      <c r="D4831" t="s">
        <v>39</v>
      </c>
      <c r="E4831" t="s">
        <v>73</v>
      </c>
      <c r="F4831" t="s">
        <v>74</v>
      </c>
      <c r="G4831" t="s">
        <v>68</v>
      </c>
      <c r="H4831" t="s">
        <v>75</v>
      </c>
      <c r="I4831" t="s">
        <v>70</v>
      </c>
      <c r="J4831" t="s">
        <v>27</v>
      </c>
      <c r="K4831">
        <v>3</v>
      </c>
      <c r="L4831">
        <v>65</v>
      </c>
      <c r="M4831">
        <v>0.15</v>
      </c>
      <c r="N4831">
        <v>165.75</v>
      </c>
      <c r="O4831">
        <v>51.75</v>
      </c>
      <c r="P4831" t="s">
        <v>28</v>
      </c>
      <c r="Q4831" t="s">
        <v>46</v>
      </c>
      <c r="R4831" t="s">
        <v>36</v>
      </c>
      <c r="S4831">
        <v>3.6</v>
      </c>
      <c r="T4831">
        <f>YEAR(tblOrders[[#This Row],[Order Date]])</f>
        <v>2025</v>
      </c>
      <c r="U4831" t="str">
        <f>TEXT(tblOrders[[#This Row],[Order Date]],"mmm-yyyy")</f>
        <v>Dec-2025</v>
      </c>
      <c r="V4831" s="4">
        <f>tblOrders[[#This Row],[Profit]]/tblOrders[[#This Row],[Sales Amount]]</f>
        <v>0.31221719457013575</v>
      </c>
      <c r="W4831" t="str">
        <f>VLOOKUP(tblOrders[[#This Row],[City]],CityRegion,2,0)</f>
        <v>South</v>
      </c>
      <c r="X4831" t="str">
        <f>VLOOKUP(tblOrders[[#This Row],[City]],lookups!A:C,3,0)</f>
        <v>Telengana</v>
      </c>
    </row>
    <row r="4832" spans="1:24" x14ac:dyDescent="0.25">
      <c r="A4832" t="s">
        <v>7051</v>
      </c>
      <c r="B4832" s="1">
        <v>45673</v>
      </c>
      <c r="C4832" t="s">
        <v>3625</v>
      </c>
      <c r="D4832" t="s">
        <v>21</v>
      </c>
      <c r="E4832" t="s">
        <v>40</v>
      </c>
      <c r="F4832" t="s">
        <v>41</v>
      </c>
      <c r="G4832" t="s">
        <v>42</v>
      </c>
      <c r="H4832" t="s">
        <v>43</v>
      </c>
      <c r="I4832" t="s">
        <v>26</v>
      </c>
      <c r="J4832" t="s">
        <v>34</v>
      </c>
      <c r="K4832">
        <v>2</v>
      </c>
      <c r="L4832">
        <v>18</v>
      </c>
      <c r="M4832">
        <v>0.15</v>
      </c>
      <c r="N4832">
        <v>30.6</v>
      </c>
      <c r="O4832">
        <v>12.6</v>
      </c>
      <c r="P4832" t="s">
        <v>28</v>
      </c>
      <c r="Q4832" t="s">
        <v>46</v>
      </c>
      <c r="R4832" t="s">
        <v>123</v>
      </c>
      <c r="S4832">
        <v>2.8</v>
      </c>
      <c r="T4832">
        <f>YEAR(tblOrders[[#This Row],[Order Date]])</f>
        <v>2025</v>
      </c>
      <c r="U4832" t="str">
        <f>TEXT(tblOrders[[#This Row],[Order Date]],"mmm-yyyy")</f>
        <v>Jan-2025</v>
      </c>
      <c r="V4832" s="4">
        <f>tblOrders[[#This Row],[Profit]]/tblOrders[[#This Row],[Sales Amount]]</f>
        <v>0.41176470588235292</v>
      </c>
      <c r="W4832" t="str">
        <f>VLOOKUP(tblOrders[[#This Row],[City]],CityRegion,2,0)</f>
        <v>South</v>
      </c>
      <c r="X4832" t="str">
        <f>VLOOKUP(tblOrders[[#This Row],[City]],lookups!A:C,3,0)</f>
        <v>Karnataka</v>
      </c>
    </row>
    <row r="4833" spans="1:24" x14ac:dyDescent="0.25">
      <c r="A4833" t="s">
        <v>7052</v>
      </c>
      <c r="B4833" s="1">
        <v>45714</v>
      </c>
      <c r="C4833" t="s">
        <v>1792</v>
      </c>
      <c r="D4833" t="s">
        <v>39</v>
      </c>
      <c r="E4833" t="s">
        <v>40</v>
      </c>
      <c r="F4833" t="s">
        <v>41</v>
      </c>
      <c r="G4833" t="s">
        <v>42</v>
      </c>
      <c r="H4833" t="s">
        <v>43</v>
      </c>
      <c r="I4833" t="s">
        <v>26</v>
      </c>
      <c r="J4833" t="s">
        <v>45</v>
      </c>
      <c r="K4833">
        <v>5</v>
      </c>
      <c r="L4833">
        <v>18</v>
      </c>
      <c r="M4833">
        <v>0.05</v>
      </c>
      <c r="N4833">
        <v>85.5</v>
      </c>
      <c r="O4833">
        <v>40.5</v>
      </c>
      <c r="P4833" t="s">
        <v>148</v>
      </c>
      <c r="Q4833" t="s">
        <v>86</v>
      </c>
      <c r="R4833" t="s">
        <v>30</v>
      </c>
      <c r="S4833">
        <v>4</v>
      </c>
      <c r="T4833">
        <f>YEAR(tblOrders[[#This Row],[Order Date]])</f>
        <v>2025</v>
      </c>
      <c r="U4833" t="str">
        <f>TEXT(tblOrders[[#This Row],[Order Date]],"mmm-yyyy")</f>
        <v>Feb-2025</v>
      </c>
      <c r="V4833" s="4">
        <f>tblOrders[[#This Row],[Profit]]/tblOrders[[#This Row],[Sales Amount]]</f>
        <v>0.47368421052631576</v>
      </c>
      <c r="W4833" t="str">
        <f>VLOOKUP(tblOrders[[#This Row],[City]],CityRegion,2,0)</f>
        <v>South</v>
      </c>
      <c r="X4833" t="str">
        <f>VLOOKUP(tblOrders[[#This Row],[City]],lookups!A:C,3,0)</f>
        <v>Karnataka</v>
      </c>
    </row>
    <row r="4834" spans="1:24" x14ac:dyDescent="0.25">
      <c r="A4834" t="s">
        <v>7053</v>
      </c>
      <c r="B4834" s="1">
        <v>45678</v>
      </c>
      <c r="C4834" t="s">
        <v>2099</v>
      </c>
      <c r="D4834" t="s">
        <v>21</v>
      </c>
      <c r="E4834" t="s">
        <v>79</v>
      </c>
      <c r="F4834" t="s">
        <v>80</v>
      </c>
      <c r="G4834" t="s">
        <v>68</v>
      </c>
      <c r="H4834" t="s">
        <v>81</v>
      </c>
      <c r="I4834" t="s">
        <v>139</v>
      </c>
      <c r="J4834" t="s">
        <v>45</v>
      </c>
      <c r="K4834">
        <v>3</v>
      </c>
      <c r="L4834">
        <v>799</v>
      </c>
      <c r="M4834">
        <v>0.2</v>
      </c>
      <c r="N4834">
        <v>1917.6</v>
      </c>
      <c r="O4834">
        <v>57.6</v>
      </c>
      <c r="P4834" t="s">
        <v>28</v>
      </c>
      <c r="Q4834" t="s">
        <v>35</v>
      </c>
      <c r="R4834" t="s">
        <v>36</v>
      </c>
      <c r="S4834">
        <v>4.7</v>
      </c>
      <c r="T4834">
        <f>YEAR(tblOrders[[#This Row],[Order Date]])</f>
        <v>2025</v>
      </c>
      <c r="U4834" t="str">
        <f>TEXT(tblOrders[[#This Row],[Order Date]],"mmm-yyyy")</f>
        <v>Jan-2025</v>
      </c>
      <c r="V4834" s="4">
        <f>tblOrders[[#This Row],[Profit]]/tblOrders[[#This Row],[Sales Amount]]</f>
        <v>3.0037546933667086E-2</v>
      </c>
      <c r="W4834" t="str">
        <f>VLOOKUP(tblOrders[[#This Row],[City]],CityRegion,2,0)</f>
        <v>South</v>
      </c>
      <c r="X4834" t="str">
        <f>VLOOKUP(tblOrders[[#This Row],[City]],lookups!A:C,3,0)</f>
        <v>Tamil Nadu</v>
      </c>
    </row>
    <row r="4835" spans="1:24" x14ac:dyDescent="0.25">
      <c r="A4835" t="s">
        <v>7054</v>
      </c>
      <c r="B4835" s="1">
        <v>45875</v>
      </c>
      <c r="C4835" t="s">
        <v>7055</v>
      </c>
      <c r="D4835" t="s">
        <v>21</v>
      </c>
      <c r="E4835" t="s">
        <v>49</v>
      </c>
      <c r="F4835" t="s">
        <v>50</v>
      </c>
      <c r="G4835" t="s">
        <v>24</v>
      </c>
      <c r="H4835" t="s">
        <v>51</v>
      </c>
      <c r="I4835" t="s">
        <v>84</v>
      </c>
      <c r="J4835" t="s">
        <v>45</v>
      </c>
      <c r="K4835">
        <v>4</v>
      </c>
      <c r="L4835">
        <v>85</v>
      </c>
      <c r="M4835">
        <v>0</v>
      </c>
      <c r="N4835">
        <v>340</v>
      </c>
      <c r="O4835">
        <v>132</v>
      </c>
      <c r="P4835" t="s">
        <v>28</v>
      </c>
      <c r="Q4835" t="s">
        <v>35</v>
      </c>
      <c r="R4835" t="s">
        <v>36</v>
      </c>
      <c r="S4835">
        <v>3.5</v>
      </c>
      <c r="T4835">
        <f>YEAR(tblOrders[[#This Row],[Order Date]])</f>
        <v>2025</v>
      </c>
      <c r="U4835" t="str">
        <f>TEXT(tblOrders[[#This Row],[Order Date]],"mmm-yyyy")</f>
        <v>Aug-2025</v>
      </c>
      <c r="V4835" s="4">
        <f>tblOrders[[#This Row],[Profit]]/tblOrders[[#This Row],[Sales Amount]]</f>
        <v>0.38823529411764707</v>
      </c>
      <c r="W4835" t="str">
        <f>VLOOKUP(tblOrders[[#This Row],[City]],CityRegion,2,0)</f>
        <v>West</v>
      </c>
      <c r="X4835" t="str">
        <f>VLOOKUP(tblOrders[[#This Row],[City]],lookups!A:C,3,0)</f>
        <v>Maharashtra</v>
      </c>
    </row>
    <row r="4836" spans="1:24" x14ac:dyDescent="0.25">
      <c r="A4836" t="s">
        <v>7056</v>
      </c>
      <c r="B4836" s="1">
        <v>45725</v>
      </c>
      <c r="C4836" t="s">
        <v>3566</v>
      </c>
      <c r="D4836" t="s">
        <v>21</v>
      </c>
      <c r="E4836" t="s">
        <v>22</v>
      </c>
      <c r="F4836" t="s">
        <v>23</v>
      </c>
      <c r="G4836" t="s">
        <v>24</v>
      </c>
      <c r="H4836" t="s">
        <v>25</v>
      </c>
      <c r="I4836" t="s">
        <v>76</v>
      </c>
      <c r="J4836" t="s">
        <v>34</v>
      </c>
      <c r="K4836">
        <v>2</v>
      </c>
      <c r="L4836">
        <v>190</v>
      </c>
      <c r="M4836">
        <v>0.2</v>
      </c>
      <c r="N4836">
        <v>304</v>
      </c>
      <c r="O4836">
        <v>54</v>
      </c>
      <c r="P4836" t="s">
        <v>28</v>
      </c>
      <c r="Q4836" t="s">
        <v>35</v>
      </c>
      <c r="R4836" t="s">
        <v>30</v>
      </c>
      <c r="S4836">
        <v>3.6</v>
      </c>
      <c r="T4836">
        <f>YEAR(tblOrders[[#This Row],[Order Date]])</f>
        <v>2025</v>
      </c>
      <c r="U4836" t="str">
        <f>TEXT(tblOrders[[#This Row],[Order Date]],"mmm-yyyy")</f>
        <v>Mar-2025</v>
      </c>
      <c r="V4836" s="4">
        <f>tblOrders[[#This Row],[Profit]]/tblOrders[[#This Row],[Sales Amount]]</f>
        <v>0.17763157894736842</v>
      </c>
      <c r="W4836" t="str">
        <f>VLOOKUP(tblOrders[[#This Row],[City]],CityRegion,2,0)</f>
        <v>South</v>
      </c>
      <c r="X4836" t="str">
        <f>VLOOKUP(tblOrders[[#This Row],[City]],lookups!A:C,3,0)</f>
        <v>Kerala</v>
      </c>
    </row>
    <row r="4837" spans="1:24" x14ac:dyDescent="0.25">
      <c r="A4837" t="s">
        <v>7057</v>
      </c>
      <c r="B4837" s="1">
        <v>45791</v>
      </c>
      <c r="C4837" t="s">
        <v>6969</v>
      </c>
      <c r="D4837" t="s">
        <v>21</v>
      </c>
      <c r="E4837" t="s">
        <v>22</v>
      </c>
      <c r="F4837" t="s">
        <v>23</v>
      </c>
      <c r="G4837" t="s">
        <v>24</v>
      </c>
      <c r="H4837" t="s">
        <v>25</v>
      </c>
      <c r="I4837" t="s">
        <v>76</v>
      </c>
      <c r="J4837" t="s">
        <v>34</v>
      </c>
      <c r="K4837">
        <v>2</v>
      </c>
      <c r="L4837">
        <v>190</v>
      </c>
      <c r="M4837">
        <v>0.15</v>
      </c>
      <c r="N4837">
        <v>323</v>
      </c>
      <c r="O4837">
        <v>73</v>
      </c>
      <c r="P4837" t="s">
        <v>28</v>
      </c>
      <c r="Q4837" t="s">
        <v>29</v>
      </c>
      <c r="R4837" t="s">
        <v>36</v>
      </c>
      <c r="S4837">
        <v>3.4</v>
      </c>
      <c r="T4837">
        <f>YEAR(tblOrders[[#This Row],[Order Date]])</f>
        <v>2025</v>
      </c>
      <c r="U4837" t="str">
        <f>TEXT(tblOrders[[#This Row],[Order Date]],"mmm-yyyy")</f>
        <v>May-2025</v>
      </c>
      <c r="V4837" s="4">
        <f>tblOrders[[#This Row],[Profit]]/tblOrders[[#This Row],[Sales Amount]]</f>
        <v>0.2260061919504644</v>
      </c>
      <c r="W4837" t="str">
        <f>VLOOKUP(tblOrders[[#This Row],[City]],CityRegion,2,0)</f>
        <v>South</v>
      </c>
      <c r="X4837" t="str">
        <f>VLOOKUP(tblOrders[[#This Row],[City]],lookups!A:C,3,0)</f>
        <v>Kerala</v>
      </c>
    </row>
    <row r="4838" spans="1:24" x14ac:dyDescent="0.25">
      <c r="A4838" t="s">
        <v>7058</v>
      </c>
      <c r="B4838" s="1">
        <v>45776</v>
      </c>
      <c r="C4838" t="s">
        <v>5700</v>
      </c>
      <c r="D4838" t="s">
        <v>39</v>
      </c>
      <c r="E4838" t="s">
        <v>101</v>
      </c>
      <c r="F4838" t="s">
        <v>102</v>
      </c>
      <c r="G4838" t="s">
        <v>24</v>
      </c>
      <c r="H4838" t="s">
        <v>103</v>
      </c>
      <c r="I4838" t="s">
        <v>57</v>
      </c>
      <c r="J4838" t="s">
        <v>45</v>
      </c>
      <c r="K4838">
        <v>2</v>
      </c>
      <c r="L4838">
        <v>120</v>
      </c>
      <c r="M4838">
        <v>0.05</v>
      </c>
      <c r="N4838">
        <v>228</v>
      </c>
      <c r="O4838">
        <v>72</v>
      </c>
      <c r="P4838" t="s">
        <v>111</v>
      </c>
      <c r="Q4838" t="s">
        <v>35</v>
      </c>
      <c r="R4838" t="s">
        <v>36</v>
      </c>
      <c r="S4838">
        <v>3</v>
      </c>
      <c r="T4838">
        <f>YEAR(tblOrders[[#This Row],[Order Date]])</f>
        <v>2025</v>
      </c>
      <c r="U4838" t="str">
        <f>TEXT(tblOrders[[#This Row],[Order Date]],"mmm-yyyy")</f>
        <v>Apr-2025</v>
      </c>
      <c r="V4838" s="4">
        <f>tblOrders[[#This Row],[Profit]]/tblOrders[[#This Row],[Sales Amount]]</f>
        <v>0.31578947368421051</v>
      </c>
      <c r="W4838" t="str">
        <f>VLOOKUP(tblOrders[[#This Row],[City]],CityRegion,2,0)</f>
        <v>South</v>
      </c>
      <c r="X4838" t="str">
        <f>VLOOKUP(tblOrders[[#This Row],[City]],lookups!A:C,3,0)</f>
        <v>Kerala</v>
      </c>
    </row>
    <row r="4839" spans="1:24" x14ac:dyDescent="0.25">
      <c r="A4839" t="s">
        <v>7059</v>
      </c>
      <c r="B4839" s="1">
        <v>46021</v>
      </c>
      <c r="C4839" t="s">
        <v>660</v>
      </c>
      <c r="D4839" t="s">
        <v>39</v>
      </c>
      <c r="E4839" t="s">
        <v>94</v>
      </c>
      <c r="F4839" t="s">
        <v>95</v>
      </c>
      <c r="G4839" t="s">
        <v>68</v>
      </c>
      <c r="H4839" t="s">
        <v>96</v>
      </c>
      <c r="I4839" t="s">
        <v>70</v>
      </c>
      <c r="J4839" t="s">
        <v>34</v>
      </c>
      <c r="K4839">
        <v>2</v>
      </c>
      <c r="L4839">
        <v>89</v>
      </c>
      <c r="M4839">
        <v>0.2</v>
      </c>
      <c r="N4839">
        <v>142.4</v>
      </c>
      <c r="O4839">
        <v>32.4</v>
      </c>
      <c r="P4839" t="s">
        <v>85</v>
      </c>
      <c r="Q4839" t="s">
        <v>86</v>
      </c>
      <c r="R4839" t="s">
        <v>36</v>
      </c>
      <c r="S4839">
        <v>3.6</v>
      </c>
      <c r="T4839">
        <f>YEAR(tblOrders[[#This Row],[Order Date]])</f>
        <v>2025</v>
      </c>
      <c r="U4839" t="str">
        <f>TEXT(tblOrders[[#This Row],[Order Date]],"mmm-yyyy")</f>
        <v>Dec-2025</v>
      </c>
      <c r="V4839" s="4">
        <f>tblOrders[[#This Row],[Profit]]/tblOrders[[#This Row],[Sales Amount]]</f>
        <v>0.22752808988764042</v>
      </c>
      <c r="W4839" t="str">
        <f>VLOOKUP(tblOrders[[#This Row],[City]],CityRegion,2,0)</f>
        <v>South</v>
      </c>
      <c r="X4839" t="str">
        <f>VLOOKUP(tblOrders[[#This Row],[City]],lookups!A:C,3,0)</f>
        <v>Telengana</v>
      </c>
    </row>
    <row r="4840" spans="1:24" x14ac:dyDescent="0.25">
      <c r="A4840" t="s">
        <v>7060</v>
      </c>
      <c r="B4840" s="1">
        <v>45929</v>
      </c>
      <c r="C4840" t="s">
        <v>915</v>
      </c>
      <c r="D4840" t="s">
        <v>39</v>
      </c>
      <c r="E4840" t="s">
        <v>22</v>
      </c>
      <c r="F4840" t="s">
        <v>23</v>
      </c>
      <c r="G4840" t="s">
        <v>24</v>
      </c>
      <c r="H4840" t="s">
        <v>25</v>
      </c>
      <c r="I4840" t="s">
        <v>130</v>
      </c>
      <c r="J4840" t="s">
        <v>27</v>
      </c>
      <c r="K4840">
        <v>4</v>
      </c>
      <c r="L4840">
        <v>190</v>
      </c>
      <c r="M4840">
        <v>0.15</v>
      </c>
      <c r="N4840">
        <v>646</v>
      </c>
      <c r="O4840">
        <v>146</v>
      </c>
      <c r="P4840" t="s">
        <v>111</v>
      </c>
      <c r="Q4840" t="s">
        <v>29</v>
      </c>
      <c r="R4840" t="s">
        <v>36</v>
      </c>
      <c r="S4840">
        <v>2.5</v>
      </c>
      <c r="T4840">
        <f>YEAR(tblOrders[[#This Row],[Order Date]])</f>
        <v>2025</v>
      </c>
      <c r="U4840" t="str">
        <f>TEXT(tblOrders[[#This Row],[Order Date]],"mmm-yyyy")</f>
        <v>Sep-2025</v>
      </c>
      <c r="V4840" s="4">
        <f>tblOrders[[#This Row],[Profit]]/tblOrders[[#This Row],[Sales Amount]]</f>
        <v>0.2260061919504644</v>
      </c>
      <c r="W4840" t="str">
        <f>VLOOKUP(tblOrders[[#This Row],[City]],CityRegion,2,0)</f>
        <v>West</v>
      </c>
      <c r="X4840" t="str">
        <f>VLOOKUP(tblOrders[[#This Row],[City]],lookups!A:C,3,0)</f>
        <v>Maharashtra</v>
      </c>
    </row>
    <row r="4841" spans="1:24" x14ac:dyDescent="0.25">
      <c r="A4841" t="s">
        <v>7061</v>
      </c>
      <c r="B4841" s="1">
        <v>45806</v>
      </c>
      <c r="C4841" t="s">
        <v>1319</v>
      </c>
      <c r="D4841" t="s">
        <v>39</v>
      </c>
      <c r="E4841" t="s">
        <v>79</v>
      </c>
      <c r="F4841" t="s">
        <v>80</v>
      </c>
      <c r="G4841" t="s">
        <v>68</v>
      </c>
      <c r="H4841" t="s">
        <v>81</v>
      </c>
      <c r="I4841" t="s">
        <v>33</v>
      </c>
      <c r="J4841" t="s">
        <v>45</v>
      </c>
      <c r="K4841">
        <v>3</v>
      </c>
      <c r="L4841">
        <v>799</v>
      </c>
      <c r="M4841">
        <v>0.2</v>
      </c>
      <c r="N4841">
        <v>1917.6</v>
      </c>
      <c r="O4841">
        <v>57.6</v>
      </c>
      <c r="P4841" t="s">
        <v>28</v>
      </c>
      <c r="Q4841" t="s">
        <v>29</v>
      </c>
      <c r="R4841" t="s">
        <v>30</v>
      </c>
      <c r="S4841">
        <v>3.2</v>
      </c>
      <c r="T4841">
        <f>YEAR(tblOrders[[#This Row],[Order Date]])</f>
        <v>2025</v>
      </c>
      <c r="U4841" t="str">
        <f>TEXT(tblOrders[[#This Row],[Order Date]],"mmm-yyyy")</f>
        <v>May-2025</v>
      </c>
      <c r="V4841" s="4">
        <f>tblOrders[[#This Row],[Profit]]/tblOrders[[#This Row],[Sales Amount]]</f>
        <v>3.0037546933667086E-2</v>
      </c>
      <c r="W4841" t="str">
        <f>VLOOKUP(tblOrders[[#This Row],[City]],CityRegion,2,0)</f>
        <v>North</v>
      </c>
      <c r="X4841" t="str">
        <f>VLOOKUP(tblOrders[[#This Row],[City]],lookups!A:C,3,0)</f>
        <v>Delhi</v>
      </c>
    </row>
    <row r="4842" spans="1:24" x14ac:dyDescent="0.25">
      <c r="A4842" t="s">
        <v>7062</v>
      </c>
      <c r="B4842" s="1">
        <v>45766</v>
      </c>
      <c r="C4842" t="s">
        <v>7063</v>
      </c>
      <c r="D4842" t="s">
        <v>39</v>
      </c>
      <c r="E4842" t="s">
        <v>101</v>
      </c>
      <c r="F4842" t="s">
        <v>102</v>
      </c>
      <c r="G4842" t="s">
        <v>24</v>
      </c>
      <c r="H4842" t="s">
        <v>103</v>
      </c>
      <c r="I4842" t="s">
        <v>76</v>
      </c>
      <c r="J4842" t="s">
        <v>27</v>
      </c>
      <c r="K4842">
        <v>5</v>
      </c>
      <c r="L4842">
        <v>120</v>
      </c>
      <c r="M4842">
        <v>0</v>
      </c>
      <c r="N4842">
        <v>600</v>
      </c>
      <c r="O4842">
        <v>210</v>
      </c>
      <c r="P4842" t="s">
        <v>85</v>
      </c>
      <c r="Q4842" t="s">
        <v>35</v>
      </c>
      <c r="R4842" t="s">
        <v>30</v>
      </c>
      <c r="S4842">
        <v>2.8</v>
      </c>
      <c r="T4842">
        <f>YEAR(tblOrders[[#This Row],[Order Date]])</f>
        <v>2025</v>
      </c>
      <c r="U4842" t="str">
        <f>TEXT(tblOrders[[#This Row],[Order Date]],"mmm-yyyy")</f>
        <v>Apr-2025</v>
      </c>
      <c r="V4842" s="4">
        <f>tblOrders[[#This Row],[Profit]]/tblOrders[[#This Row],[Sales Amount]]</f>
        <v>0.35</v>
      </c>
      <c r="W4842" t="str">
        <f>VLOOKUP(tblOrders[[#This Row],[City]],CityRegion,2,0)</f>
        <v>South</v>
      </c>
      <c r="X4842" t="str">
        <f>VLOOKUP(tblOrders[[#This Row],[City]],lookups!A:C,3,0)</f>
        <v>Kerala</v>
      </c>
    </row>
    <row r="4843" spans="1:24" x14ac:dyDescent="0.25">
      <c r="A4843" t="s">
        <v>7064</v>
      </c>
      <c r="B4843" s="1">
        <v>45729</v>
      </c>
      <c r="C4843" t="s">
        <v>7065</v>
      </c>
      <c r="D4843" t="s">
        <v>21</v>
      </c>
      <c r="E4843" t="s">
        <v>49</v>
      </c>
      <c r="F4843" t="s">
        <v>50</v>
      </c>
      <c r="G4843" t="s">
        <v>24</v>
      </c>
      <c r="H4843" t="s">
        <v>51</v>
      </c>
      <c r="I4843" t="s">
        <v>139</v>
      </c>
      <c r="J4843" t="s">
        <v>27</v>
      </c>
      <c r="K4843">
        <v>4</v>
      </c>
      <c r="L4843">
        <v>85</v>
      </c>
      <c r="M4843">
        <v>0.05</v>
      </c>
      <c r="N4843">
        <v>323</v>
      </c>
      <c r="O4843">
        <v>115</v>
      </c>
      <c r="P4843" t="s">
        <v>28</v>
      </c>
      <c r="Q4843" t="s">
        <v>86</v>
      </c>
      <c r="R4843" t="s">
        <v>36</v>
      </c>
      <c r="S4843">
        <v>4.5999999999999996</v>
      </c>
      <c r="T4843">
        <f>YEAR(tblOrders[[#This Row],[Order Date]])</f>
        <v>2025</v>
      </c>
      <c r="U4843" t="str">
        <f>TEXT(tblOrders[[#This Row],[Order Date]],"mmm-yyyy")</f>
        <v>Mar-2025</v>
      </c>
      <c r="V4843" s="4">
        <f>tblOrders[[#This Row],[Profit]]/tblOrders[[#This Row],[Sales Amount]]</f>
        <v>0.35603715170278638</v>
      </c>
      <c r="W4843" t="str">
        <f>VLOOKUP(tblOrders[[#This Row],[City]],CityRegion,2,0)</f>
        <v>South</v>
      </c>
      <c r="X4843" t="str">
        <f>VLOOKUP(tblOrders[[#This Row],[City]],lookups!A:C,3,0)</f>
        <v>Tamil Nadu</v>
      </c>
    </row>
    <row r="4844" spans="1:24" x14ac:dyDescent="0.25">
      <c r="A4844" t="s">
        <v>7066</v>
      </c>
      <c r="B4844" s="1">
        <v>45795</v>
      </c>
      <c r="C4844" t="s">
        <v>7067</v>
      </c>
      <c r="D4844" t="s">
        <v>21</v>
      </c>
      <c r="E4844" t="s">
        <v>60</v>
      </c>
      <c r="F4844" t="s">
        <v>61</v>
      </c>
      <c r="G4844" t="s">
        <v>62</v>
      </c>
      <c r="H4844" t="s">
        <v>63</v>
      </c>
      <c r="I4844" t="s">
        <v>84</v>
      </c>
      <c r="J4844" t="s">
        <v>27</v>
      </c>
      <c r="K4844">
        <v>2</v>
      </c>
      <c r="L4844">
        <v>45</v>
      </c>
      <c r="M4844">
        <v>0.05</v>
      </c>
      <c r="N4844">
        <v>85.5</v>
      </c>
      <c r="O4844">
        <v>33.5</v>
      </c>
      <c r="P4844" t="s">
        <v>85</v>
      </c>
      <c r="Q4844" t="s">
        <v>35</v>
      </c>
      <c r="R4844" t="s">
        <v>30</v>
      </c>
      <c r="S4844">
        <v>4.5999999999999996</v>
      </c>
      <c r="T4844">
        <f>YEAR(tblOrders[[#This Row],[Order Date]])</f>
        <v>2025</v>
      </c>
      <c r="U4844" t="str">
        <f>TEXT(tblOrders[[#This Row],[Order Date]],"mmm-yyyy")</f>
        <v>May-2025</v>
      </c>
      <c r="V4844" s="4">
        <f>tblOrders[[#This Row],[Profit]]/tblOrders[[#This Row],[Sales Amount]]</f>
        <v>0.391812865497076</v>
      </c>
      <c r="W4844" t="str">
        <f>VLOOKUP(tblOrders[[#This Row],[City]],CityRegion,2,0)</f>
        <v>West</v>
      </c>
      <c r="X4844" t="str">
        <f>VLOOKUP(tblOrders[[#This Row],[City]],lookups!A:C,3,0)</f>
        <v>Maharashtra</v>
      </c>
    </row>
    <row r="4845" spans="1:24" x14ac:dyDescent="0.25">
      <c r="A4845" t="s">
        <v>7068</v>
      </c>
      <c r="B4845" s="1">
        <v>45986</v>
      </c>
      <c r="C4845" t="s">
        <v>352</v>
      </c>
      <c r="D4845" t="s">
        <v>39</v>
      </c>
      <c r="E4845" t="s">
        <v>79</v>
      </c>
      <c r="F4845" t="s">
        <v>80</v>
      </c>
      <c r="G4845" t="s">
        <v>68</v>
      </c>
      <c r="H4845" t="s">
        <v>81</v>
      </c>
      <c r="I4845" t="s">
        <v>26</v>
      </c>
      <c r="J4845" t="s">
        <v>34</v>
      </c>
      <c r="K4845">
        <v>1</v>
      </c>
      <c r="L4845">
        <v>799</v>
      </c>
      <c r="M4845">
        <v>0.1</v>
      </c>
      <c r="N4845">
        <v>719.1</v>
      </c>
      <c r="O4845">
        <v>99.1</v>
      </c>
      <c r="P4845" t="s">
        <v>28</v>
      </c>
      <c r="Q4845" t="s">
        <v>29</v>
      </c>
      <c r="R4845" t="s">
        <v>36</v>
      </c>
      <c r="S4845">
        <v>2.6</v>
      </c>
      <c r="T4845">
        <f>YEAR(tblOrders[[#This Row],[Order Date]])</f>
        <v>2025</v>
      </c>
      <c r="U4845" t="str">
        <f>TEXT(tblOrders[[#This Row],[Order Date]],"mmm-yyyy")</f>
        <v>Nov-2025</v>
      </c>
      <c r="V4845" s="4">
        <f>tblOrders[[#This Row],[Profit]]/tblOrders[[#This Row],[Sales Amount]]</f>
        <v>0.13781115282992629</v>
      </c>
      <c r="W4845" t="str">
        <f>VLOOKUP(tblOrders[[#This Row],[City]],CityRegion,2,0)</f>
        <v>South</v>
      </c>
      <c r="X4845" t="str">
        <f>VLOOKUP(tblOrders[[#This Row],[City]],lookups!A:C,3,0)</f>
        <v>Karnataka</v>
      </c>
    </row>
    <row r="4846" spans="1:24" x14ac:dyDescent="0.25">
      <c r="A4846" t="s">
        <v>7069</v>
      </c>
      <c r="B4846" s="1">
        <v>45885</v>
      </c>
      <c r="C4846" t="s">
        <v>2838</v>
      </c>
      <c r="D4846" t="s">
        <v>21</v>
      </c>
      <c r="E4846" t="s">
        <v>108</v>
      </c>
      <c r="F4846" t="s">
        <v>109</v>
      </c>
      <c r="G4846" t="s">
        <v>62</v>
      </c>
      <c r="H4846" t="s">
        <v>110</v>
      </c>
      <c r="I4846" t="s">
        <v>26</v>
      </c>
      <c r="J4846" t="s">
        <v>27</v>
      </c>
      <c r="K4846">
        <v>4</v>
      </c>
      <c r="L4846">
        <v>110</v>
      </c>
      <c r="M4846">
        <v>0.1</v>
      </c>
      <c r="N4846">
        <v>396</v>
      </c>
      <c r="O4846">
        <v>124</v>
      </c>
      <c r="P4846" t="s">
        <v>111</v>
      </c>
      <c r="Q4846" t="s">
        <v>86</v>
      </c>
      <c r="R4846" t="s">
        <v>36</v>
      </c>
      <c r="S4846">
        <v>3</v>
      </c>
      <c r="T4846">
        <f>YEAR(tblOrders[[#This Row],[Order Date]])</f>
        <v>2025</v>
      </c>
      <c r="U4846" t="str">
        <f>TEXT(tblOrders[[#This Row],[Order Date]],"mmm-yyyy")</f>
        <v>Aug-2025</v>
      </c>
      <c r="V4846" s="4">
        <f>tblOrders[[#This Row],[Profit]]/tblOrders[[#This Row],[Sales Amount]]</f>
        <v>0.31313131313131315</v>
      </c>
      <c r="W4846" t="str">
        <f>VLOOKUP(tblOrders[[#This Row],[City]],CityRegion,2,0)</f>
        <v>South</v>
      </c>
      <c r="X4846" t="str">
        <f>VLOOKUP(tblOrders[[#This Row],[City]],lookups!A:C,3,0)</f>
        <v>Karnataka</v>
      </c>
    </row>
    <row r="4847" spans="1:24" x14ac:dyDescent="0.25">
      <c r="A4847" t="s">
        <v>7070</v>
      </c>
      <c r="B4847" s="1">
        <v>45727</v>
      </c>
      <c r="C4847" t="s">
        <v>789</v>
      </c>
      <c r="D4847" t="s">
        <v>21</v>
      </c>
      <c r="E4847" t="s">
        <v>73</v>
      </c>
      <c r="F4847" t="s">
        <v>74</v>
      </c>
      <c r="G4847" t="s">
        <v>68</v>
      </c>
      <c r="H4847" t="s">
        <v>75</v>
      </c>
      <c r="I4847" t="s">
        <v>130</v>
      </c>
      <c r="J4847" t="s">
        <v>45</v>
      </c>
      <c r="K4847">
        <v>1</v>
      </c>
      <c r="L4847">
        <v>65</v>
      </c>
      <c r="M4847">
        <v>0</v>
      </c>
      <c r="N4847">
        <v>65</v>
      </c>
      <c r="O4847">
        <v>27</v>
      </c>
      <c r="P4847" t="s">
        <v>28</v>
      </c>
      <c r="Q4847" t="s">
        <v>35</v>
      </c>
      <c r="R4847" t="s">
        <v>36</v>
      </c>
      <c r="S4847">
        <v>3.5</v>
      </c>
      <c r="T4847">
        <f>YEAR(tblOrders[[#This Row],[Order Date]])</f>
        <v>2025</v>
      </c>
      <c r="U4847" t="str">
        <f>TEXT(tblOrders[[#This Row],[Order Date]],"mmm-yyyy")</f>
        <v>Mar-2025</v>
      </c>
      <c r="V4847" s="4">
        <f>tblOrders[[#This Row],[Profit]]/tblOrders[[#This Row],[Sales Amount]]</f>
        <v>0.41538461538461541</v>
      </c>
      <c r="W4847" t="str">
        <f>VLOOKUP(tblOrders[[#This Row],[City]],CityRegion,2,0)</f>
        <v>West</v>
      </c>
      <c r="X4847" t="str">
        <f>VLOOKUP(tblOrders[[#This Row],[City]],lookups!A:C,3,0)</f>
        <v>Maharashtra</v>
      </c>
    </row>
    <row r="4848" spans="1:24" x14ac:dyDescent="0.25">
      <c r="A4848" t="s">
        <v>7071</v>
      </c>
      <c r="B4848" s="1">
        <v>45867</v>
      </c>
      <c r="C4848" t="s">
        <v>1236</v>
      </c>
      <c r="D4848" t="s">
        <v>21</v>
      </c>
      <c r="E4848" t="s">
        <v>40</v>
      </c>
      <c r="F4848" t="s">
        <v>41</v>
      </c>
      <c r="G4848" t="s">
        <v>42</v>
      </c>
      <c r="H4848" t="s">
        <v>43</v>
      </c>
      <c r="I4848" t="s">
        <v>44</v>
      </c>
      <c r="J4848" t="s">
        <v>45</v>
      </c>
      <c r="K4848">
        <v>5</v>
      </c>
      <c r="L4848">
        <v>18</v>
      </c>
      <c r="M4848">
        <v>0.05</v>
      </c>
      <c r="N4848">
        <v>85.5</v>
      </c>
      <c r="O4848">
        <v>40.5</v>
      </c>
      <c r="P4848" t="s">
        <v>111</v>
      </c>
      <c r="Q4848" t="s">
        <v>29</v>
      </c>
      <c r="R4848" t="s">
        <v>36</v>
      </c>
      <c r="S4848">
        <v>4.9000000000000004</v>
      </c>
      <c r="T4848">
        <f>YEAR(tblOrders[[#This Row],[Order Date]])</f>
        <v>2025</v>
      </c>
      <c r="U4848" t="str">
        <f>TEXT(tblOrders[[#This Row],[Order Date]],"mmm-yyyy")</f>
        <v>Jul-2025</v>
      </c>
      <c r="V4848" s="4">
        <f>tblOrders[[#This Row],[Profit]]/tblOrders[[#This Row],[Sales Amount]]</f>
        <v>0.47368421052631576</v>
      </c>
      <c r="W4848" t="str">
        <f>VLOOKUP(tblOrders[[#This Row],[City]],CityRegion,2,0)</f>
        <v>South</v>
      </c>
      <c r="X4848" t="str">
        <f>VLOOKUP(tblOrders[[#This Row],[City]],lookups!A:C,3,0)</f>
        <v>Kerala</v>
      </c>
    </row>
    <row r="4849" spans="1:24" x14ac:dyDescent="0.25">
      <c r="A4849" t="s">
        <v>7072</v>
      </c>
      <c r="B4849" s="1">
        <v>45805</v>
      </c>
      <c r="C4849" t="s">
        <v>3974</v>
      </c>
      <c r="D4849" t="s">
        <v>21</v>
      </c>
      <c r="E4849" t="s">
        <v>55</v>
      </c>
      <c r="F4849" t="s">
        <v>56</v>
      </c>
      <c r="G4849" t="s">
        <v>24</v>
      </c>
      <c r="H4849" t="s">
        <v>51</v>
      </c>
      <c r="I4849" t="s">
        <v>76</v>
      </c>
      <c r="J4849" t="s">
        <v>34</v>
      </c>
      <c r="K4849">
        <v>4</v>
      </c>
      <c r="L4849">
        <v>42</v>
      </c>
      <c r="M4849">
        <v>0.1</v>
      </c>
      <c r="N4849">
        <v>151.19999999999999</v>
      </c>
      <c r="O4849">
        <v>55.2</v>
      </c>
      <c r="P4849" t="s">
        <v>28</v>
      </c>
      <c r="Q4849" t="s">
        <v>46</v>
      </c>
      <c r="R4849" t="s">
        <v>36</v>
      </c>
      <c r="S4849">
        <v>4.7</v>
      </c>
      <c r="T4849">
        <f>YEAR(tblOrders[[#This Row],[Order Date]])</f>
        <v>2025</v>
      </c>
      <c r="U4849" t="str">
        <f>TEXT(tblOrders[[#This Row],[Order Date]],"mmm-yyyy")</f>
        <v>May-2025</v>
      </c>
      <c r="V4849" s="4">
        <f>tblOrders[[#This Row],[Profit]]/tblOrders[[#This Row],[Sales Amount]]</f>
        <v>0.36507936507936511</v>
      </c>
      <c r="W4849" t="str">
        <f>VLOOKUP(tblOrders[[#This Row],[City]],CityRegion,2,0)</f>
        <v>South</v>
      </c>
      <c r="X4849" t="str">
        <f>VLOOKUP(tblOrders[[#This Row],[City]],lookups!A:C,3,0)</f>
        <v>Kerala</v>
      </c>
    </row>
    <row r="4850" spans="1:24" x14ac:dyDescent="0.25">
      <c r="A4850" t="s">
        <v>7073</v>
      </c>
      <c r="B4850" s="1">
        <v>45995</v>
      </c>
      <c r="C4850" t="s">
        <v>6202</v>
      </c>
      <c r="D4850" t="s">
        <v>21</v>
      </c>
      <c r="E4850" t="s">
        <v>60</v>
      </c>
      <c r="F4850" t="s">
        <v>61</v>
      </c>
      <c r="G4850" t="s">
        <v>62</v>
      </c>
      <c r="H4850" t="s">
        <v>63</v>
      </c>
      <c r="I4850" t="s">
        <v>84</v>
      </c>
      <c r="J4850" t="s">
        <v>45</v>
      </c>
      <c r="K4850">
        <v>1</v>
      </c>
      <c r="L4850">
        <v>45</v>
      </c>
      <c r="M4850">
        <v>0</v>
      </c>
      <c r="N4850">
        <v>45</v>
      </c>
      <c r="O4850">
        <v>19</v>
      </c>
      <c r="P4850" t="s">
        <v>28</v>
      </c>
      <c r="Q4850" t="s">
        <v>35</v>
      </c>
      <c r="R4850" t="s">
        <v>36</v>
      </c>
      <c r="S4850">
        <v>4.5</v>
      </c>
      <c r="T4850">
        <f>YEAR(tblOrders[[#This Row],[Order Date]])</f>
        <v>2025</v>
      </c>
      <c r="U4850" t="str">
        <f>TEXT(tblOrders[[#This Row],[Order Date]],"mmm-yyyy")</f>
        <v>Dec-2025</v>
      </c>
      <c r="V4850" s="4">
        <f>tblOrders[[#This Row],[Profit]]/tblOrders[[#This Row],[Sales Amount]]</f>
        <v>0.42222222222222222</v>
      </c>
      <c r="W4850" t="str">
        <f>VLOOKUP(tblOrders[[#This Row],[City]],CityRegion,2,0)</f>
        <v>West</v>
      </c>
      <c r="X4850" t="str">
        <f>VLOOKUP(tblOrders[[#This Row],[City]],lookups!A:C,3,0)</f>
        <v>Maharashtra</v>
      </c>
    </row>
    <row r="4851" spans="1:24" x14ac:dyDescent="0.25">
      <c r="A4851" t="s">
        <v>7074</v>
      </c>
      <c r="B4851" s="1">
        <v>45898</v>
      </c>
      <c r="C4851" t="s">
        <v>7075</v>
      </c>
      <c r="D4851" t="s">
        <v>21</v>
      </c>
      <c r="E4851" t="s">
        <v>79</v>
      </c>
      <c r="F4851" t="s">
        <v>80</v>
      </c>
      <c r="G4851" t="s">
        <v>68</v>
      </c>
      <c r="H4851" t="s">
        <v>81</v>
      </c>
      <c r="I4851" t="s">
        <v>70</v>
      </c>
      <c r="J4851" t="s">
        <v>34</v>
      </c>
      <c r="K4851">
        <v>4</v>
      </c>
      <c r="L4851">
        <v>799</v>
      </c>
      <c r="M4851">
        <v>0.1</v>
      </c>
      <c r="N4851">
        <v>2876.4</v>
      </c>
      <c r="O4851">
        <v>396.4</v>
      </c>
      <c r="P4851" t="s">
        <v>28</v>
      </c>
      <c r="Q4851" t="s">
        <v>86</v>
      </c>
      <c r="R4851" t="s">
        <v>30</v>
      </c>
      <c r="S4851">
        <v>3.8</v>
      </c>
      <c r="T4851">
        <f>YEAR(tblOrders[[#This Row],[Order Date]])</f>
        <v>2025</v>
      </c>
      <c r="U4851" t="str">
        <f>TEXT(tblOrders[[#This Row],[Order Date]],"mmm-yyyy")</f>
        <v>Aug-2025</v>
      </c>
      <c r="V4851" s="4">
        <f>tblOrders[[#This Row],[Profit]]/tblOrders[[#This Row],[Sales Amount]]</f>
        <v>0.13781115282992629</v>
      </c>
      <c r="W4851" t="str">
        <f>VLOOKUP(tblOrders[[#This Row],[City]],CityRegion,2,0)</f>
        <v>South</v>
      </c>
      <c r="X4851" t="str">
        <f>VLOOKUP(tblOrders[[#This Row],[City]],lookups!A:C,3,0)</f>
        <v>Telengana</v>
      </c>
    </row>
    <row r="4852" spans="1:24" x14ac:dyDescent="0.25">
      <c r="A4852" t="s">
        <v>7076</v>
      </c>
      <c r="B4852" s="1">
        <v>45989</v>
      </c>
      <c r="C4852" t="s">
        <v>7077</v>
      </c>
      <c r="D4852" t="s">
        <v>39</v>
      </c>
      <c r="E4852" t="s">
        <v>40</v>
      </c>
      <c r="F4852" t="s">
        <v>41</v>
      </c>
      <c r="G4852" t="s">
        <v>42</v>
      </c>
      <c r="H4852" t="s">
        <v>43</v>
      </c>
      <c r="I4852" t="s">
        <v>139</v>
      </c>
      <c r="J4852" t="s">
        <v>34</v>
      </c>
      <c r="K4852">
        <v>1</v>
      </c>
      <c r="L4852">
        <v>18</v>
      </c>
      <c r="M4852">
        <v>0.05</v>
      </c>
      <c r="N4852">
        <v>17.100000000000001</v>
      </c>
      <c r="O4852">
        <v>8.1</v>
      </c>
      <c r="P4852" t="s">
        <v>28</v>
      </c>
      <c r="Q4852" t="s">
        <v>86</v>
      </c>
      <c r="R4852" t="s">
        <v>36</v>
      </c>
      <c r="S4852">
        <v>4.7</v>
      </c>
      <c r="T4852">
        <f>YEAR(tblOrders[[#This Row],[Order Date]])</f>
        <v>2025</v>
      </c>
      <c r="U4852" t="str">
        <f>TEXT(tblOrders[[#This Row],[Order Date]],"mmm-yyyy")</f>
        <v>Nov-2025</v>
      </c>
      <c r="V4852" s="4">
        <f>tblOrders[[#This Row],[Profit]]/tblOrders[[#This Row],[Sales Amount]]</f>
        <v>0.47368421052631571</v>
      </c>
      <c r="W4852" t="str">
        <f>VLOOKUP(tblOrders[[#This Row],[City]],CityRegion,2,0)</f>
        <v>South</v>
      </c>
      <c r="X4852" t="str">
        <f>VLOOKUP(tblOrders[[#This Row],[City]],lookups!A:C,3,0)</f>
        <v>Tamil Nadu</v>
      </c>
    </row>
    <row r="4853" spans="1:24" x14ac:dyDescent="0.25">
      <c r="A4853" t="s">
        <v>7078</v>
      </c>
      <c r="B4853" s="1">
        <v>45871</v>
      </c>
      <c r="C4853" t="s">
        <v>3131</v>
      </c>
      <c r="D4853" t="s">
        <v>21</v>
      </c>
      <c r="E4853" t="s">
        <v>94</v>
      </c>
      <c r="F4853" t="s">
        <v>95</v>
      </c>
      <c r="G4853" t="s">
        <v>68</v>
      </c>
      <c r="H4853" t="s">
        <v>96</v>
      </c>
      <c r="I4853" t="s">
        <v>130</v>
      </c>
      <c r="J4853" t="s">
        <v>34</v>
      </c>
      <c r="K4853">
        <v>4</v>
      </c>
      <c r="L4853">
        <v>89</v>
      </c>
      <c r="M4853">
        <v>0</v>
      </c>
      <c r="N4853">
        <v>356</v>
      </c>
      <c r="O4853">
        <v>136</v>
      </c>
      <c r="P4853" t="s">
        <v>28</v>
      </c>
      <c r="Q4853" t="s">
        <v>46</v>
      </c>
      <c r="R4853" t="s">
        <v>36</v>
      </c>
      <c r="S4853">
        <v>4.7</v>
      </c>
      <c r="T4853">
        <f>YEAR(tblOrders[[#This Row],[Order Date]])</f>
        <v>2025</v>
      </c>
      <c r="U4853" t="str">
        <f>TEXT(tblOrders[[#This Row],[Order Date]],"mmm-yyyy")</f>
        <v>Aug-2025</v>
      </c>
      <c r="V4853" s="4">
        <f>tblOrders[[#This Row],[Profit]]/tblOrders[[#This Row],[Sales Amount]]</f>
        <v>0.38202247191011235</v>
      </c>
      <c r="W4853" t="str">
        <f>VLOOKUP(tblOrders[[#This Row],[City]],CityRegion,2,0)</f>
        <v>West</v>
      </c>
      <c r="X4853" t="str">
        <f>VLOOKUP(tblOrders[[#This Row],[City]],lookups!A:C,3,0)</f>
        <v>Maharashtra</v>
      </c>
    </row>
    <row r="4854" spans="1:24" x14ac:dyDescent="0.25">
      <c r="A4854" t="s">
        <v>7079</v>
      </c>
      <c r="B4854" s="1">
        <v>45804</v>
      </c>
      <c r="C4854" t="s">
        <v>7080</v>
      </c>
      <c r="D4854" t="s">
        <v>39</v>
      </c>
      <c r="E4854" t="s">
        <v>60</v>
      </c>
      <c r="F4854" t="s">
        <v>61</v>
      </c>
      <c r="G4854" t="s">
        <v>62</v>
      </c>
      <c r="H4854" t="s">
        <v>63</v>
      </c>
      <c r="I4854" t="s">
        <v>70</v>
      </c>
      <c r="J4854" t="s">
        <v>34</v>
      </c>
      <c r="K4854">
        <v>2</v>
      </c>
      <c r="L4854">
        <v>45</v>
      </c>
      <c r="M4854">
        <v>0</v>
      </c>
      <c r="N4854">
        <v>90</v>
      </c>
      <c r="O4854">
        <v>38</v>
      </c>
      <c r="P4854" t="s">
        <v>28</v>
      </c>
      <c r="Q4854" t="s">
        <v>29</v>
      </c>
      <c r="R4854" t="s">
        <v>36</v>
      </c>
      <c r="S4854">
        <v>2.5</v>
      </c>
      <c r="T4854">
        <f>YEAR(tblOrders[[#This Row],[Order Date]])</f>
        <v>2025</v>
      </c>
      <c r="U4854" t="str">
        <f>TEXT(tblOrders[[#This Row],[Order Date]],"mmm-yyyy")</f>
        <v>May-2025</v>
      </c>
      <c r="V4854" s="4">
        <f>tblOrders[[#This Row],[Profit]]/tblOrders[[#This Row],[Sales Amount]]</f>
        <v>0.42222222222222222</v>
      </c>
      <c r="W4854" t="str">
        <f>VLOOKUP(tblOrders[[#This Row],[City]],CityRegion,2,0)</f>
        <v>South</v>
      </c>
      <c r="X4854" t="str">
        <f>VLOOKUP(tblOrders[[#This Row],[City]],lookups!A:C,3,0)</f>
        <v>Telengana</v>
      </c>
    </row>
    <row r="4855" spans="1:24" x14ac:dyDescent="0.25">
      <c r="A4855" t="s">
        <v>7081</v>
      </c>
      <c r="B4855" s="1">
        <v>45994</v>
      </c>
      <c r="C4855" t="s">
        <v>356</v>
      </c>
      <c r="D4855" t="s">
        <v>21</v>
      </c>
      <c r="E4855" t="s">
        <v>101</v>
      </c>
      <c r="F4855" t="s">
        <v>102</v>
      </c>
      <c r="G4855" t="s">
        <v>24</v>
      </c>
      <c r="H4855" t="s">
        <v>103</v>
      </c>
      <c r="I4855" t="s">
        <v>70</v>
      </c>
      <c r="J4855" t="s">
        <v>27</v>
      </c>
      <c r="K4855">
        <v>4</v>
      </c>
      <c r="L4855">
        <v>120</v>
      </c>
      <c r="M4855">
        <v>0.2</v>
      </c>
      <c r="N4855">
        <v>384</v>
      </c>
      <c r="O4855">
        <v>72</v>
      </c>
      <c r="P4855" t="s">
        <v>28</v>
      </c>
      <c r="Q4855" t="s">
        <v>86</v>
      </c>
      <c r="R4855" t="s">
        <v>36</v>
      </c>
      <c r="S4855">
        <v>3.5</v>
      </c>
      <c r="T4855">
        <f>YEAR(tblOrders[[#This Row],[Order Date]])</f>
        <v>2025</v>
      </c>
      <c r="U4855" t="str">
        <f>TEXT(tblOrders[[#This Row],[Order Date]],"mmm-yyyy")</f>
        <v>Dec-2025</v>
      </c>
      <c r="V4855" s="4">
        <f>tblOrders[[#This Row],[Profit]]/tblOrders[[#This Row],[Sales Amount]]</f>
        <v>0.1875</v>
      </c>
      <c r="W4855" t="str">
        <f>VLOOKUP(tblOrders[[#This Row],[City]],CityRegion,2,0)</f>
        <v>South</v>
      </c>
      <c r="X4855" t="str">
        <f>VLOOKUP(tblOrders[[#This Row],[City]],lookups!A:C,3,0)</f>
        <v>Telengana</v>
      </c>
    </row>
    <row r="4856" spans="1:24" x14ac:dyDescent="0.25">
      <c r="A4856" t="s">
        <v>7082</v>
      </c>
      <c r="B4856" s="1">
        <v>45722</v>
      </c>
      <c r="C4856" t="s">
        <v>4955</v>
      </c>
      <c r="D4856" t="s">
        <v>21</v>
      </c>
      <c r="E4856" t="s">
        <v>73</v>
      </c>
      <c r="F4856" t="s">
        <v>74</v>
      </c>
      <c r="G4856" t="s">
        <v>68</v>
      </c>
      <c r="H4856" t="s">
        <v>75</v>
      </c>
      <c r="I4856" t="s">
        <v>52</v>
      </c>
      <c r="J4856" t="s">
        <v>34</v>
      </c>
      <c r="K4856">
        <v>4</v>
      </c>
      <c r="L4856">
        <v>65</v>
      </c>
      <c r="M4856">
        <v>0.2</v>
      </c>
      <c r="N4856">
        <v>208</v>
      </c>
      <c r="O4856">
        <v>56</v>
      </c>
      <c r="P4856" t="s">
        <v>28</v>
      </c>
      <c r="Q4856" t="s">
        <v>46</v>
      </c>
      <c r="R4856" t="s">
        <v>36</v>
      </c>
      <c r="S4856">
        <v>3.4</v>
      </c>
      <c r="T4856">
        <f>YEAR(tblOrders[[#This Row],[Order Date]])</f>
        <v>2025</v>
      </c>
      <c r="U4856" t="str">
        <f>TEXT(tblOrders[[#This Row],[Order Date]],"mmm-yyyy")</f>
        <v>Mar-2025</v>
      </c>
      <c r="V4856" s="4">
        <f>tblOrders[[#This Row],[Profit]]/tblOrders[[#This Row],[Sales Amount]]</f>
        <v>0.26923076923076922</v>
      </c>
      <c r="W4856" t="str">
        <f>VLOOKUP(tblOrders[[#This Row],[City]],CityRegion,2,0)</f>
        <v>South</v>
      </c>
      <c r="X4856" t="str">
        <f>VLOOKUP(tblOrders[[#This Row],[City]],lookups!A:C,3,0)</f>
        <v>Kerala</v>
      </c>
    </row>
    <row r="4857" spans="1:24" x14ac:dyDescent="0.25">
      <c r="A4857" t="s">
        <v>7083</v>
      </c>
      <c r="B4857" s="1">
        <v>45911</v>
      </c>
      <c r="C4857" t="s">
        <v>3167</v>
      </c>
      <c r="D4857" t="s">
        <v>21</v>
      </c>
      <c r="E4857" t="s">
        <v>40</v>
      </c>
      <c r="F4857" t="s">
        <v>41</v>
      </c>
      <c r="G4857" t="s">
        <v>42</v>
      </c>
      <c r="H4857" t="s">
        <v>43</v>
      </c>
      <c r="I4857" t="s">
        <v>76</v>
      </c>
      <c r="J4857" t="s">
        <v>34</v>
      </c>
      <c r="K4857">
        <v>2</v>
      </c>
      <c r="L4857">
        <v>18</v>
      </c>
      <c r="M4857">
        <v>0.1</v>
      </c>
      <c r="N4857">
        <v>32.4</v>
      </c>
      <c r="O4857">
        <v>14.4</v>
      </c>
      <c r="P4857" t="s">
        <v>111</v>
      </c>
      <c r="Q4857" t="s">
        <v>86</v>
      </c>
      <c r="R4857" t="s">
        <v>36</v>
      </c>
      <c r="S4857">
        <v>3.4</v>
      </c>
      <c r="T4857">
        <f>YEAR(tblOrders[[#This Row],[Order Date]])</f>
        <v>2025</v>
      </c>
      <c r="U4857" t="str">
        <f>TEXT(tblOrders[[#This Row],[Order Date]],"mmm-yyyy")</f>
        <v>Sep-2025</v>
      </c>
      <c r="V4857" s="4">
        <f>tblOrders[[#This Row],[Profit]]/tblOrders[[#This Row],[Sales Amount]]</f>
        <v>0.44444444444444448</v>
      </c>
      <c r="W4857" t="str">
        <f>VLOOKUP(tblOrders[[#This Row],[City]],CityRegion,2,0)</f>
        <v>South</v>
      </c>
      <c r="X4857" t="str">
        <f>VLOOKUP(tblOrders[[#This Row],[City]],lookups!A:C,3,0)</f>
        <v>Kerala</v>
      </c>
    </row>
    <row r="4858" spans="1:24" x14ac:dyDescent="0.25">
      <c r="A4858" t="s">
        <v>7084</v>
      </c>
      <c r="B4858" s="1">
        <v>45992</v>
      </c>
      <c r="C4858" t="s">
        <v>1942</v>
      </c>
      <c r="D4858" t="s">
        <v>21</v>
      </c>
      <c r="E4858" t="s">
        <v>66</v>
      </c>
      <c r="F4858" t="s">
        <v>67</v>
      </c>
      <c r="G4858" t="s">
        <v>68</v>
      </c>
      <c r="H4858" t="s">
        <v>69</v>
      </c>
      <c r="I4858" t="s">
        <v>70</v>
      </c>
      <c r="J4858" t="s">
        <v>45</v>
      </c>
      <c r="K4858">
        <v>2</v>
      </c>
      <c r="L4858">
        <v>149</v>
      </c>
      <c r="M4858">
        <v>0.2</v>
      </c>
      <c r="N4858">
        <v>238.4</v>
      </c>
      <c r="O4858">
        <v>48.4</v>
      </c>
      <c r="P4858" t="s">
        <v>28</v>
      </c>
      <c r="Q4858" t="s">
        <v>46</v>
      </c>
      <c r="R4858" t="s">
        <v>30</v>
      </c>
      <c r="S4858">
        <v>4.4000000000000004</v>
      </c>
      <c r="T4858">
        <f>YEAR(tblOrders[[#This Row],[Order Date]])</f>
        <v>2025</v>
      </c>
      <c r="U4858" t="str">
        <f>TEXT(tblOrders[[#This Row],[Order Date]],"mmm-yyyy")</f>
        <v>Dec-2025</v>
      </c>
      <c r="V4858" s="4">
        <f>tblOrders[[#This Row],[Profit]]/tblOrders[[#This Row],[Sales Amount]]</f>
        <v>0.2030201342281879</v>
      </c>
      <c r="W4858" t="str">
        <f>VLOOKUP(tblOrders[[#This Row],[City]],CityRegion,2,0)</f>
        <v>South</v>
      </c>
      <c r="X4858" t="str">
        <f>VLOOKUP(tblOrders[[#This Row],[City]],lookups!A:C,3,0)</f>
        <v>Telengana</v>
      </c>
    </row>
    <row r="4859" spans="1:24" x14ac:dyDescent="0.25">
      <c r="A4859" t="s">
        <v>7085</v>
      </c>
      <c r="B4859" s="1">
        <v>45990</v>
      </c>
      <c r="C4859" t="s">
        <v>3402</v>
      </c>
      <c r="D4859" t="s">
        <v>21</v>
      </c>
      <c r="E4859" t="s">
        <v>79</v>
      </c>
      <c r="F4859" t="s">
        <v>80</v>
      </c>
      <c r="G4859" t="s">
        <v>68</v>
      </c>
      <c r="H4859" t="s">
        <v>81</v>
      </c>
      <c r="I4859" t="s">
        <v>70</v>
      </c>
      <c r="J4859" t="s">
        <v>45</v>
      </c>
      <c r="K4859">
        <v>1</v>
      </c>
      <c r="L4859">
        <v>799</v>
      </c>
      <c r="M4859">
        <v>0</v>
      </c>
      <c r="N4859">
        <v>799</v>
      </c>
      <c r="O4859">
        <v>179</v>
      </c>
      <c r="P4859" t="s">
        <v>28</v>
      </c>
      <c r="Q4859" t="s">
        <v>86</v>
      </c>
      <c r="R4859" t="s">
        <v>36</v>
      </c>
      <c r="S4859">
        <v>3.7</v>
      </c>
      <c r="T4859">
        <f>YEAR(tblOrders[[#This Row],[Order Date]])</f>
        <v>2025</v>
      </c>
      <c r="U4859" t="str">
        <f>TEXT(tblOrders[[#This Row],[Order Date]],"mmm-yyyy")</f>
        <v>Nov-2025</v>
      </c>
      <c r="V4859" s="4">
        <f>tblOrders[[#This Row],[Profit]]/tblOrders[[#This Row],[Sales Amount]]</f>
        <v>0.22403003754693368</v>
      </c>
      <c r="W4859" t="str">
        <f>VLOOKUP(tblOrders[[#This Row],[City]],CityRegion,2,0)</f>
        <v>South</v>
      </c>
      <c r="X4859" t="str">
        <f>VLOOKUP(tblOrders[[#This Row],[City]],lookups!A:C,3,0)</f>
        <v>Telengana</v>
      </c>
    </row>
    <row r="4860" spans="1:24" x14ac:dyDescent="0.25">
      <c r="A4860" t="s">
        <v>7086</v>
      </c>
      <c r="B4860" s="1">
        <v>45684</v>
      </c>
      <c r="C4860" t="s">
        <v>2158</v>
      </c>
      <c r="D4860" t="s">
        <v>21</v>
      </c>
      <c r="E4860" t="s">
        <v>101</v>
      </c>
      <c r="F4860" t="s">
        <v>102</v>
      </c>
      <c r="G4860" t="s">
        <v>24</v>
      </c>
      <c r="H4860" t="s">
        <v>103</v>
      </c>
      <c r="I4860" t="s">
        <v>84</v>
      </c>
      <c r="J4860" t="s">
        <v>45</v>
      </c>
      <c r="K4860">
        <v>3</v>
      </c>
      <c r="L4860">
        <v>120</v>
      </c>
      <c r="M4860">
        <v>0</v>
      </c>
      <c r="N4860">
        <v>360</v>
      </c>
      <c r="O4860">
        <v>126</v>
      </c>
      <c r="P4860" t="s">
        <v>28</v>
      </c>
      <c r="Q4860" t="s">
        <v>35</v>
      </c>
      <c r="R4860" t="s">
        <v>36</v>
      </c>
      <c r="S4860">
        <v>3.3</v>
      </c>
      <c r="T4860">
        <f>YEAR(tblOrders[[#This Row],[Order Date]])</f>
        <v>2025</v>
      </c>
      <c r="U4860" t="str">
        <f>TEXT(tblOrders[[#This Row],[Order Date]],"mmm-yyyy")</f>
        <v>Jan-2025</v>
      </c>
      <c r="V4860" s="4">
        <f>tblOrders[[#This Row],[Profit]]/tblOrders[[#This Row],[Sales Amount]]</f>
        <v>0.35</v>
      </c>
      <c r="W4860" t="str">
        <f>VLOOKUP(tblOrders[[#This Row],[City]],CityRegion,2,0)</f>
        <v>West</v>
      </c>
      <c r="X4860" t="str">
        <f>VLOOKUP(tblOrders[[#This Row],[City]],lookups!A:C,3,0)</f>
        <v>Maharashtra</v>
      </c>
    </row>
    <row r="4861" spans="1:24" x14ac:dyDescent="0.25">
      <c r="A4861" t="s">
        <v>7087</v>
      </c>
      <c r="B4861" s="1">
        <v>45734</v>
      </c>
      <c r="C4861" t="s">
        <v>72</v>
      </c>
      <c r="D4861" t="s">
        <v>39</v>
      </c>
      <c r="E4861" t="s">
        <v>60</v>
      </c>
      <c r="F4861" t="s">
        <v>61</v>
      </c>
      <c r="G4861" t="s">
        <v>62</v>
      </c>
      <c r="H4861" t="s">
        <v>63</v>
      </c>
      <c r="I4861" t="s">
        <v>52</v>
      </c>
      <c r="J4861" t="s">
        <v>45</v>
      </c>
      <c r="K4861">
        <v>5</v>
      </c>
      <c r="L4861">
        <v>45</v>
      </c>
      <c r="M4861">
        <v>0.2</v>
      </c>
      <c r="N4861">
        <v>180</v>
      </c>
      <c r="O4861">
        <v>50</v>
      </c>
      <c r="P4861" t="s">
        <v>148</v>
      </c>
      <c r="Q4861" t="s">
        <v>91</v>
      </c>
      <c r="R4861" t="s">
        <v>36</v>
      </c>
      <c r="S4861">
        <v>4.5999999999999996</v>
      </c>
      <c r="T4861">
        <f>YEAR(tblOrders[[#This Row],[Order Date]])</f>
        <v>2025</v>
      </c>
      <c r="U4861" t="str">
        <f>TEXT(tblOrders[[#This Row],[Order Date]],"mmm-yyyy")</f>
        <v>Mar-2025</v>
      </c>
      <c r="V4861" s="4">
        <f>tblOrders[[#This Row],[Profit]]/tblOrders[[#This Row],[Sales Amount]]</f>
        <v>0.27777777777777779</v>
      </c>
      <c r="W4861" t="str">
        <f>VLOOKUP(tblOrders[[#This Row],[City]],CityRegion,2,0)</f>
        <v>South</v>
      </c>
      <c r="X4861" t="str">
        <f>VLOOKUP(tblOrders[[#This Row],[City]],lookups!A:C,3,0)</f>
        <v>Kerala</v>
      </c>
    </row>
    <row r="4862" spans="1:24" x14ac:dyDescent="0.25">
      <c r="A4862" t="s">
        <v>7088</v>
      </c>
      <c r="B4862" s="1">
        <v>45666</v>
      </c>
      <c r="C4862" t="s">
        <v>2243</v>
      </c>
      <c r="D4862" t="s">
        <v>21</v>
      </c>
      <c r="E4862" t="s">
        <v>60</v>
      </c>
      <c r="F4862" t="s">
        <v>61</v>
      </c>
      <c r="G4862" t="s">
        <v>62</v>
      </c>
      <c r="H4862" t="s">
        <v>63</v>
      </c>
      <c r="I4862" t="s">
        <v>57</v>
      </c>
      <c r="J4862" t="s">
        <v>27</v>
      </c>
      <c r="K4862">
        <v>1</v>
      </c>
      <c r="L4862">
        <v>45</v>
      </c>
      <c r="M4862">
        <v>0</v>
      </c>
      <c r="N4862">
        <v>45</v>
      </c>
      <c r="O4862">
        <v>19</v>
      </c>
      <c r="P4862" t="s">
        <v>85</v>
      </c>
      <c r="Q4862" t="s">
        <v>29</v>
      </c>
      <c r="R4862" t="s">
        <v>36</v>
      </c>
      <c r="S4862">
        <v>2.7</v>
      </c>
      <c r="T4862">
        <f>YEAR(tblOrders[[#This Row],[Order Date]])</f>
        <v>2025</v>
      </c>
      <c r="U4862" t="str">
        <f>TEXT(tblOrders[[#This Row],[Order Date]],"mmm-yyyy")</f>
        <v>Jan-2025</v>
      </c>
      <c r="V4862" s="4">
        <f>tblOrders[[#This Row],[Profit]]/tblOrders[[#This Row],[Sales Amount]]</f>
        <v>0.42222222222222222</v>
      </c>
      <c r="W4862" t="str">
        <f>VLOOKUP(tblOrders[[#This Row],[City]],CityRegion,2,0)</f>
        <v>South</v>
      </c>
      <c r="X4862" t="str">
        <f>VLOOKUP(tblOrders[[#This Row],[City]],lookups!A:C,3,0)</f>
        <v>Kerala</v>
      </c>
    </row>
    <row r="4863" spans="1:24" x14ac:dyDescent="0.25">
      <c r="A4863" t="s">
        <v>7089</v>
      </c>
      <c r="B4863" s="1">
        <v>45771</v>
      </c>
      <c r="C4863" t="s">
        <v>3731</v>
      </c>
      <c r="D4863" t="s">
        <v>39</v>
      </c>
      <c r="E4863" t="s">
        <v>73</v>
      </c>
      <c r="F4863" t="s">
        <v>74</v>
      </c>
      <c r="G4863" t="s">
        <v>68</v>
      </c>
      <c r="H4863" t="s">
        <v>75</v>
      </c>
      <c r="I4863" t="s">
        <v>26</v>
      </c>
      <c r="J4863" t="s">
        <v>45</v>
      </c>
      <c r="K4863">
        <v>4</v>
      </c>
      <c r="L4863">
        <v>65</v>
      </c>
      <c r="M4863">
        <v>0.15</v>
      </c>
      <c r="N4863">
        <v>221</v>
      </c>
      <c r="O4863">
        <v>69</v>
      </c>
      <c r="P4863" t="s">
        <v>148</v>
      </c>
      <c r="Q4863" t="s">
        <v>29</v>
      </c>
      <c r="R4863" t="s">
        <v>30</v>
      </c>
      <c r="S4863">
        <v>4.3</v>
      </c>
      <c r="T4863">
        <f>YEAR(tblOrders[[#This Row],[Order Date]])</f>
        <v>2025</v>
      </c>
      <c r="U4863" t="str">
        <f>TEXT(tblOrders[[#This Row],[Order Date]],"mmm-yyyy")</f>
        <v>Apr-2025</v>
      </c>
      <c r="V4863" s="4">
        <f>tblOrders[[#This Row],[Profit]]/tblOrders[[#This Row],[Sales Amount]]</f>
        <v>0.31221719457013575</v>
      </c>
      <c r="W4863" t="str">
        <f>VLOOKUP(tblOrders[[#This Row],[City]],CityRegion,2,0)</f>
        <v>South</v>
      </c>
      <c r="X4863" t="str">
        <f>VLOOKUP(tblOrders[[#This Row],[City]],lookups!A:C,3,0)</f>
        <v>Karnataka</v>
      </c>
    </row>
    <row r="4864" spans="1:24" x14ac:dyDescent="0.25">
      <c r="A4864" t="s">
        <v>7090</v>
      </c>
      <c r="B4864" s="1">
        <v>45886</v>
      </c>
      <c r="C4864" t="s">
        <v>638</v>
      </c>
      <c r="D4864" t="s">
        <v>21</v>
      </c>
      <c r="E4864" t="s">
        <v>49</v>
      </c>
      <c r="F4864" t="s">
        <v>50</v>
      </c>
      <c r="G4864" t="s">
        <v>24</v>
      </c>
      <c r="H4864" t="s">
        <v>51</v>
      </c>
      <c r="I4864" t="s">
        <v>26</v>
      </c>
      <c r="J4864" t="s">
        <v>45</v>
      </c>
      <c r="K4864">
        <v>1</v>
      </c>
      <c r="L4864">
        <v>85</v>
      </c>
      <c r="M4864">
        <v>0.05</v>
      </c>
      <c r="N4864">
        <v>80.75</v>
      </c>
      <c r="O4864">
        <v>28.75</v>
      </c>
      <c r="P4864" t="s">
        <v>28</v>
      </c>
      <c r="Q4864" t="s">
        <v>86</v>
      </c>
      <c r="R4864" t="s">
        <v>36</v>
      </c>
      <c r="S4864">
        <v>3</v>
      </c>
      <c r="T4864">
        <f>YEAR(tblOrders[[#This Row],[Order Date]])</f>
        <v>2025</v>
      </c>
      <c r="U4864" t="str">
        <f>TEXT(tblOrders[[#This Row],[Order Date]],"mmm-yyyy")</f>
        <v>Aug-2025</v>
      </c>
      <c r="V4864" s="4">
        <f>tblOrders[[#This Row],[Profit]]/tblOrders[[#This Row],[Sales Amount]]</f>
        <v>0.35603715170278638</v>
      </c>
      <c r="W4864" t="str">
        <f>VLOOKUP(tblOrders[[#This Row],[City]],CityRegion,2,0)</f>
        <v>South</v>
      </c>
      <c r="X4864" t="str">
        <f>VLOOKUP(tblOrders[[#This Row],[City]],lookups!A:C,3,0)</f>
        <v>Karnataka</v>
      </c>
    </row>
    <row r="4865" spans="1:24" x14ac:dyDescent="0.25">
      <c r="A4865" t="s">
        <v>7091</v>
      </c>
      <c r="B4865" s="1">
        <v>45718</v>
      </c>
      <c r="C4865" t="s">
        <v>7092</v>
      </c>
      <c r="D4865" t="s">
        <v>21</v>
      </c>
      <c r="E4865" t="s">
        <v>101</v>
      </c>
      <c r="F4865" t="s">
        <v>102</v>
      </c>
      <c r="G4865" t="s">
        <v>24</v>
      </c>
      <c r="H4865" t="s">
        <v>103</v>
      </c>
      <c r="I4865" t="s">
        <v>26</v>
      </c>
      <c r="J4865" t="s">
        <v>45</v>
      </c>
      <c r="K4865">
        <v>2</v>
      </c>
      <c r="L4865">
        <v>120</v>
      </c>
      <c r="M4865">
        <v>0</v>
      </c>
      <c r="N4865">
        <v>240</v>
      </c>
      <c r="O4865">
        <v>84</v>
      </c>
      <c r="P4865" t="s">
        <v>111</v>
      </c>
      <c r="Q4865" t="s">
        <v>91</v>
      </c>
      <c r="R4865" t="s">
        <v>36</v>
      </c>
      <c r="S4865">
        <v>4.8</v>
      </c>
      <c r="T4865">
        <f>YEAR(tblOrders[[#This Row],[Order Date]])</f>
        <v>2025</v>
      </c>
      <c r="U4865" t="str">
        <f>TEXT(tblOrders[[#This Row],[Order Date]],"mmm-yyyy")</f>
        <v>Mar-2025</v>
      </c>
      <c r="V4865" s="4">
        <f>tblOrders[[#This Row],[Profit]]/tblOrders[[#This Row],[Sales Amount]]</f>
        <v>0.35</v>
      </c>
      <c r="W4865" t="str">
        <f>VLOOKUP(tblOrders[[#This Row],[City]],CityRegion,2,0)</f>
        <v>South</v>
      </c>
      <c r="X4865" t="str">
        <f>VLOOKUP(tblOrders[[#This Row],[City]],lookups!A:C,3,0)</f>
        <v>Karnataka</v>
      </c>
    </row>
    <row r="4866" spans="1:24" x14ac:dyDescent="0.25">
      <c r="A4866" t="s">
        <v>7093</v>
      </c>
      <c r="B4866" s="1">
        <v>45659</v>
      </c>
      <c r="C4866" t="s">
        <v>581</v>
      </c>
      <c r="D4866" t="s">
        <v>39</v>
      </c>
      <c r="E4866" t="s">
        <v>60</v>
      </c>
      <c r="F4866" t="s">
        <v>61</v>
      </c>
      <c r="G4866" t="s">
        <v>62</v>
      </c>
      <c r="H4866" t="s">
        <v>63</v>
      </c>
      <c r="I4866" t="s">
        <v>44</v>
      </c>
      <c r="J4866" t="s">
        <v>45</v>
      </c>
      <c r="K4866">
        <v>2</v>
      </c>
      <c r="L4866">
        <v>45</v>
      </c>
      <c r="M4866">
        <v>0.2</v>
      </c>
      <c r="N4866">
        <v>72</v>
      </c>
      <c r="O4866">
        <v>20</v>
      </c>
      <c r="P4866" t="s">
        <v>28</v>
      </c>
      <c r="Q4866" t="s">
        <v>91</v>
      </c>
      <c r="R4866" t="s">
        <v>36</v>
      </c>
      <c r="S4866">
        <v>3.6</v>
      </c>
      <c r="T4866">
        <f>YEAR(tblOrders[[#This Row],[Order Date]])</f>
        <v>2025</v>
      </c>
      <c r="U4866" t="str">
        <f>TEXT(tblOrders[[#This Row],[Order Date]],"mmm-yyyy")</f>
        <v>Jan-2025</v>
      </c>
      <c r="V4866" s="4">
        <f>tblOrders[[#This Row],[Profit]]/tblOrders[[#This Row],[Sales Amount]]</f>
        <v>0.27777777777777779</v>
      </c>
      <c r="W4866" t="str">
        <f>VLOOKUP(tblOrders[[#This Row],[City]],CityRegion,2,0)</f>
        <v>South</v>
      </c>
      <c r="X4866" t="str">
        <f>VLOOKUP(tblOrders[[#This Row],[City]],lookups!A:C,3,0)</f>
        <v>Kerala</v>
      </c>
    </row>
    <row r="4867" spans="1:24" x14ac:dyDescent="0.25">
      <c r="A4867" t="s">
        <v>7094</v>
      </c>
      <c r="B4867" s="1">
        <v>45886</v>
      </c>
      <c r="C4867" t="s">
        <v>2587</v>
      </c>
      <c r="D4867" t="s">
        <v>21</v>
      </c>
      <c r="E4867" t="s">
        <v>94</v>
      </c>
      <c r="F4867" t="s">
        <v>95</v>
      </c>
      <c r="G4867" t="s">
        <v>68</v>
      </c>
      <c r="H4867" t="s">
        <v>96</v>
      </c>
      <c r="I4867" t="s">
        <v>57</v>
      </c>
      <c r="J4867" t="s">
        <v>34</v>
      </c>
      <c r="K4867">
        <v>3</v>
      </c>
      <c r="L4867">
        <v>89</v>
      </c>
      <c r="M4867">
        <v>0.15</v>
      </c>
      <c r="N4867">
        <v>226.95</v>
      </c>
      <c r="O4867">
        <v>61.95</v>
      </c>
      <c r="P4867" t="s">
        <v>28</v>
      </c>
      <c r="Q4867" t="s">
        <v>91</v>
      </c>
      <c r="R4867" t="s">
        <v>36</v>
      </c>
      <c r="S4867">
        <v>4.5</v>
      </c>
      <c r="T4867">
        <f>YEAR(tblOrders[[#This Row],[Order Date]])</f>
        <v>2025</v>
      </c>
      <c r="U4867" t="str">
        <f>TEXT(tblOrders[[#This Row],[Order Date]],"mmm-yyyy")</f>
        <v>Aug-2025</v>
      </c>
      <c r="V4867" s="4">
        <f>tblOrders[[#This Row],[Profit]]/tblOrders[[#This Row],[Sales Amount]]</f>
        <v>0.2729676140118969</v>
      </c>
      <c r="W4867" t="str">
        <f>VLOOKUP(tblOrders[[#This Row],[City]],CityRegion,2,0)</f>
        <v>South</v>
      </c>
      <c r="X4867" t="str">
        <f>VLOOKUP(tblOrders[[#This Row],[City]],lookups!A:C,3,0)</f>
        <v>Kerala</v>
      </c>
    </row>
    <row r="4868" spans="1:24" x14ac:dyDescent="0.25">
      <c r="A4868" t="s">
        <v>7095</v>
      </c>
      <c r="B4868" s="1">
        <v>45787</v>
      </c>
      <c r="C4868" t="s">
        <v>3043</v>
      </c>
      <c r="D4868" t="s">
        <v>21</v>
      </c>
      <c r="E4868" t="s">
        <v>22</v>
      </c>
      <c r="F4868" t="s">
        <v>23</v>
      </c>
      <c r="G4868" t="s">
        <v>24</v>
      </c>
      <c r="H4868" t="s">
        <v>25</v>
      </c>
      <c r="I4868" t="s">
        <v>130</v>
      </c>
      <c r="J4868" t="s">
        <v>45</v>
      </c>
      <c r="K4868">
        <v>3</v>
      </c>
      <c r="L4868">
        <v>190</v>
      </c>
      <c r="M4868">
        <v>0.1</v>
      </c>
      <c r="N4868">
        <v>513</v>
      </c>
      <c r="O4868">
        <v>138</v>
      </c>
      <c r="P4868" t="s">
        <v>28</v>
      </c>
      <c r="Q4868" t="s">
        <v>91</v>
      </c>
      <c r="R4868" t="s">
        <v>30</v>
      </c>
      <c r="S4868">
        <v>2.8</v>
      </c>
      <c r="T4868">
        <f>YEAR(tblOrders[[#This Row],[Order Date]])</f>
        <v>2025</v>
      </c>
      <c r="U4868" t="str">
        <f>TEXT(tblOrders[[#This Row],[Order Date]],"mmm-yyyy")</f>
        <v>May-2025</v>
      </c>
      <c r="V4868" s="4">
        <f>tblOrders[[#This Row],[Profit]]/tblOrders[[#This Row],[Sales Amount]]</f>
        <v>0.26900584795321636</v>
      </c>
      <c r="W4868" t="str">
        <f>VLOOKUP(tblOrders[[#This Row],[City]],CityRegion,2,0)</f>
        <v>West</v>
      </c>
      <c r="X4868" t="str">
        <f>VLOOKUP(tblOrders[[#This Row],[City]],lookups!A:C,3,0)</f>
        <v>Maharashtra</v>
      </c>
    </row>
    <row r="4869" spans="1:24" x14ac:dyDescent="0.25">
      <c r="A4869" t="s">
        <v>7096</v>
      </c>
      <c r="B4869" s="1">
        <v>45685</v>
      </c>
      <c r="C4869" t="s">
        <v>7097</v>
      </c>
      <c r="D4869" t="s">
        <v>21</v>
      </c>
      <c r="E4869" t="s">
        <v>94</v>
      </c>
      <c r="F4869" t="s">
        <v>95</v>
      </c>
      <c r="G4869" t="s">
        <v>68</v>
      </c>
      <c r="H4869" t="s">
        <v>96</v>
      </c>
      <c r="I4869" t="s">
        <v>70</v>
      </c>
      <c r="J4869" t="s">
        <v>45</v>
      </c>
      <c r="K4869">
        <v>2</v>
      </c>
      <c r="L4869">
        <v>89</v>
      </c>
      <c r="M4869">
        <v>0.15</v>
      </c>
      <c r="N4869">
        <v>151.30000000000001</v>
      </c>
      <c r="O4869">
        <v>41.3</v>
      </c>
      <c r="P4869" t="s">
        <v>28</v>
      </c>
      <c r="Q4869" t="s">
        <v>35</v>
      </c>
      <c r="R4869" t="s">
        <v>36</v>
      </c>
      <c r="S4869">
        <v>2.9</v>
      </c>
      <c r="T4869">
        <f>YEAR(tblOrders[[#This Row],[Order Date]])</f>
        <v>2025</v>
      </c>
      <c r="U4869" t="str">
        <f>TEXT(tblOrders[[#This Row],[Order Date]],"mmm-yyyy")</f>
        <v>Jan-2025</v>
      </c>
      <c r="V4869" s="4">
        <f>tblOrders[[#This Row],[Profit]]/tblOrders[[#This Row],[Sales Amount]]</f>
        <v>0.27296761401189684</v>
      </c>
      <c r="W4869" t="str">
        <f>VLOOKUP(tblOrders[[#This Row],[City]],CityRegion,2,0)</f>
        <v>South</v>
      </c>
      <c r="X4869" t="str">
        <f>VLOOKUP(tblOrders[[#This Row],[City]],lookups!A:C,3,0)</f>
        <v>Telengana</v>
      </c>
    </row>
    <row r="4870" spans="1:24" x14ac:dyDescent="0.25">
      <c r="A4870" t="s">
        <v>7098</v>
      </c>
      <c r="B4870" s="1">
        <v>45962</v>
      </c>
      <c r="C4870" t="s">
        <v>7099</v>
      </c>
      <c r="D4870" t="s">
        <v>21</v>
      </c>
      <c r="E4870" t="s">
        <v>40</v>
      </c>
      <c r="F4870" t="s">
        <v>41</v>
      </c>
      <c r="G4870" t="s">
        <v>42</v>
      </c>
      <c r="H4870" t="s">
        <v>43</v>
      </c>
      <c r="I4870" t="s">
        <v>52</v>
      </c>
      <c r="J4870" t="s">
        <v>27</v>
      </c>
      <c r="K4870">
        <v>5</v>
      </c>
      <c r="L4870">
        <v>18</v>
      </c>
      <c r="M4870">
        <v>0.1</v>
      </c>
      <c r="N4870">
        <v>81</v>
      </c>
      <c r="O4870">
        <v>36</v>
      </c>
      <c r="P4870" t="s">
        <v>111</v>
      </c>
      <c r="Q4870" t="s">
        <v>29</v>
      </c>
      <c r="R4870" t="s">
        <v>30</v>
      </c>
      <c r="S4870">
        <v>2.7</v>
      </c>
      <c r="T4870">
        <f>YEAR(tblOrders[[#This Row],[Order Date]])</f>
        <v>2025</v>
      </c>
      <c r="U4870" t="str">
        <f>TEXT(tblOrders[[#This Row],[Order Date]],"mmm-yyyy")</f>
        <v>Nov-2025</v>
      </c>
      <c r="V4870" s="4">
        <f>tblOrders[[#This Row],[Profit]]/tblOrders[[#This Row],[Sales Amount]]</f>
        <v>0.44444444444444442</v>
      </c>
      <c r="W4870" t="str">
        <f>VLOOKUP(tblOrders[[#This Row],[City]],CityRegion,2,0)</f>
        <v>South</v>
      </c>
      <c r="X4870" t="str">
        <f>VLOOKUP(tblOrders[[#This Row],[City]],lookups!A:C,3,0)</f>
        <v>Kerala</v>
      </c>
    </row>
    <row r="4871" spans="1:24" x14ac:dyDescent="0.25">
      <c r="A4871" t="s">
        <v>7100</v>
      </c>
      <c r="B4871" s="1">
        <v>45794</v>
      </c>
      <c r="C4871" t="s">
        <v>753</v>
      </c>
      <c r="D4871" t="s">
        <v>21</v>
      </c>
      <c r="E4871" t="s">
        <v>66</v>
      </c>
      <c r="F4871" t="s">
        <v>67</v>
      </c>
      <c r="G4871" t="s">
        <v>68</v>
      </c>
      <c r="H4871" t="s">
        <v>69</v>
      </c>
      <c r="I4871" t="s">
        <v>139</v>
      </c>
      <c r="J4871" t="s">
        <v>34</v>
      </c>
      <c r="K4871">
        <v>1</v>
      </c>
      <c r="L4871">
        <v>149</v>
      </c>
      <c r="M4871">
        <v>0.15</v>
      </c>
      <c r="N4871">
        <v>126.65</v>
      </c>
      <c r="O4871">
        <v>31.65</v>
      </c>
      <c r="P4871" t="s">
        <v>28</v>
      </c>
      <c r="Q4871" t="s">
        <v>86</v>
      </c>
      <c r="R4871" t="s">
        <v>36</v>
      </c>
      <c r="S4871">
        <v>2.9</v>
      </c>
      <c r="T4871">
        <f>YEAR(tblOrders[[#This Row],[Order Date]])</f>
        <v>2025</v>
      </c>
      <c r="U4871" t="str">
        <f>TEXT(tblOrders[[#This Row],[Order Date]],"mmm-yyyy")</f>
        <v>May-2025</v>
      </c>
      <c r="V4871" s="4">
        <f>tblOrders[[#This Row],[Profit]]/tblOrders[[#This Row],[Sales Amount]]</f>
        <v>0.24990130280300038</v>
      </c>
      <c r="W4871" t="str">
        <f>VLOOKUP(tblOrders[[#This Row],[City]],CityRegion,2,0)</f>
        <v>South</v>
      </c>
      <c r="X4871" t="str">
        <f>VLOOKUP(tblOrders[[#This Row],[City]],lookups!A:C,3,0)</f>
        <v>Tamil Nadu</v>
      </c>
    </row>
    <row r="4872" spans="1:24" x14ac:dyDescent="0.25">
      <c r="A4872" t="s">
        <v>7101</v>
      </c>
      <c r="B4872" s="1">
        <v>45731</v>
      </c>
      <c r="C4872" t="s">
        <v>7102</v>
      </c>
      <c r="D4872" t="s">
        <v>21</v>
      </c>
      <c r="E4872" t="s">
        <v>55</v>
      </c>
      <c r="F4872" t="s">
        <v>56</v>
      </c>
      <c r="G4872" t="s">
        <v>24</v>
      </c>
      <c r="H4872" t="s">
        <v>51</v>
      </c>
      <c r="I4872" t="s">
        <v>44</v>
      </c>
      <c r="J4872" t="s">
        <v>45</v>
      </c>
      <c r="K4872">
        <v>2</v>
      </c>
      <c r="L4872">
        <v>42</v>
      </c>
      <c r="M4872">
        <v>0.15</v>
      </c>
      <c r="N4872">
        <v>71.400000000000006</v>
      </c>
      <c r="O4872">
        <v>23.4</v>
      </c>
      <c r="P4872" t="s">
        <v>28</v>
      </c>
      <c r="Q4872" t="s">
        <v>91</v>
      </c>
      <c r="R4872" t="s">
        <v>30</v>
      </c>
      <c r="S4872">
        <v>4.8</v>
      </c>
      <c r="T4872">
        <f>YEAR(tblOrders[[#This Row],[Order Date]])</f>
        <v>2025</v>
      </c>
      <c r="U4872" t="str">
        <f>TEXT(tblOrders[[#This Row],[Order Date]],"mmm-yyyy")</f>
        <v>Mar-2025</v>
      </c>
      <c r="V4872" s="4">
        <f>tblOrders[[#This Row],[Profit]]/tblOrders[[#This Row],[Sales Amount]]</f>
        <v>0.32773109243697474</v>
      </c>
      <c r="W4872" t="str">
        <f>VLOOKUP(tblOrders[[#This Row],[City]],CityRegion,2,0)</f>
        <v>South</v>
      </c>
      <c r="X4872" t="str">
        <f>VLOOKUP(tblOrders[[#This Row],[City]],lookups!A:C,3,0)</f>
        <v>Kerala</v>
      </c>
    </row>
    <row r="4873" spans="1:24" x14ac:dyDescent="0.25">
      <c r="A4873" t="s">
        <v>7103</v>
      </c>
      <c r="B4873" s="1">
        <v>45960</v>
      </c>
      <c r="C4873" t="s">
        <v>909</v>
      </c>
      <c r="D4873" t="s">
        <v>21</v>
      </c>
      <c r="E4873" t="s">
        <v>49</v>
      </c>
      <c r="F4873" t="s">
        <v>50</v>
      </c>
      <c r="G4873" t="s">
        <v>24</v>
      </c>
      <c r="H4873" t="s">
        <v>51</v>
      </c>
      <c r="I4873" t="s">
        <v>57</v>
      </c>
      <c r="J4873" t="s">
        <v>45</v>
      </c>
      <c r="K4873">
        <v>4</v>
      </c>
      <c r="L4873">
        <v>85</v>
      </c>
      <c r="M4873">
        <v>0</v>
      </c>
      <c r="N4873">
        <v>340</v>
      </c>
      <c r="O4873">
        <v>132</v>
      </c>
      <c r="P4873" t="s">
        <v>111</v>
      </c>
      <c r="Q4873" t="s">
        <v>46</v>
      </c>
      <c r="R4873" t="s">
        <v>36</v>
      </c>
      <c r="S4873">
        <v>4.4000000000000004</v>
      </c>
      <c r="T4873">
        <f>YEAR(tblOrders[[#This Row],[Order Date]])</f>
        <v>2025</v>
      </c>
      <c r="U4873" t="str">
        <f>TEXT(tblOrders[[#This Row],[Order Date]],"mmm-yyyy")</f>
        <v>Oct-2025</v>
      </c>
      <c r="V4873" s="4">
        <f>tblOrders[[#This Row],[Profit]]/tblOrders[[#This Row],[Sales Amount]]</f>
        <v>0.38823529411764707</v>
      </c>
      <c r="W4873" t="str">
        <f>VLOOKUP(tblOrders[[#This Row],[City]],CityRegion,2,0)</f>
        <v>South</v>
      </c>
      <c r="X4873" t="str">
        <f>VLOOKUP(tblOrders[[#This Row],[City]],lookups!A:C,3,0)</f>
        <v>Kerala</v>
      </c>
    </row>
    <row r="4874" spans="1:24" x14ac:dyDescent="0.25">
      <c r="A4874" t="s">
        <v>7104</v>
      </c>
      <c r="B4874" s="1">
        <v>45952</v>
      </c>
      <c r="C4874" t="s">
        <v>2166</v>
      </c>
      <c r="D4874" t="s">
        <v>39</v>
      </c>
      <c r="E4874" t="s">
        <v>40</v>
      </c>
      <c r="F4874" t="s">
        <v>41</v>
      </c>
      <c r="G4874" t="s">
        <v>42</v>
      </c>
      <c r="H4874" t="s">
        <v>43</v>
      </c>
      <c r="I4874" t="s">
        <v>130</v>
      </c>
      <c r="J4874" t="s">
        <v>34</v>
      </c>
      <c r="K4874">
        <v>3</v>
      </c>
      <c r="L4874">
        <v>18</v>
      </c>
      <c r="M4874">
        <v>0.1</v>
      </c>
      <c r="N4874">
        <v>48.6</v>
      </c>
      <c r="O4874">
        <v>21.6</v>
      </c>
      <c r="P4874" t="s">
        <v>28</v>
      </c>
      <c r="Q4874" t="s">
        <v>35</v>
      </c>
      <c r="R4874" t="s">
        <v>36</v>
      </c>
      <c r="S4874">
        <v>3.2</v>
      </c>
      <c r="T4874">
        <f>YEAR(tblOrders[[#This Row],[Order Date]])</f>
        <v>2025</v>
      </c>
      <c r="U4874" t="str">
        <f>TEXT(tblOrders[[#This Row],[Order Date]],"mmm-yyyy")</f>
        <v>Oct-2025</v>
      </c>
      <c r="V4874" s="4">
        <f>tblOrders[[#This Row],[Profit]]/tblOrders[[#This Row],[Sales Amount]]</f>
        <v>0.44444444444444448</v>
      </c>
      <c r="W4874" t="str">
        <f>VLOOKUP(tblOrders[[#This Row],[City]],CityRegion,2,0)</f>
        <v>West</v>
      </c>
      <c r="X4874" t="str">
        <f>VLOOKUP(tblOrders[[#This Row],[City]],lookups!A:C,3,0)</f>
        <v>Maharashtra</v>
      </c>
    </row>
    <row r="4875" spans="1:24" x14ac:dyDescent="0.25">
      <c r="A4875" t="s">
        <v>7105</v>
      </c>
      <c r="B4875" s="1">
        <v>46011</v>
      </c>
      <c r="C4875" t="s">
        <v>1569</v>
      </c>
      <c r="D4875" t="s">
        <v>21</v>
      </c>
      <c r="E4875" t="s">
        <v>101</v>
      </c>
      <c r="F4875" t="s">
        <v>102</v>
      </c>
      <c r="G4875" t="s">
        <v>24</v>
      </c>
      <c r="H4875" t="s">
        <v>103</v>
      </c>
      <c r="I4875" t="s">
        <v>84</v>
      </c>
      <c r="J4875" t="s">
        <v>27</v>
      </c>
      <c r="K4875">
        <v>4</v>
      </c>
      <c r="L4875">
        <v>120</v>
      </c>
      <c r="M4875">
        <v>0.2</v>
      </c>
      <c r="N4875">
        <v>384</v>
      </c>
      <c r="O4875">
        <v>72</v>
      </c>
      <c r="P4875" t="s">
        <v>28</v>
      </c>
      <c r="Q4875" t="s">
        <v>46</v>
      </c>
      <c r="R4875" t="s">
        <v>36</v>
      </c>
      <c r="S4875">
        <v>3</v>
      </c>
      <c r="T4875">
        <f>YEAR(tblOrders[[#This Row],[Order Date]])</f>
        <v>2025</v>
      </c>
      <c r="U4875" t="str">
        <f>TEXT(tblOrders[[#This Row],[Order Date]],"mmm-yyyy")</f>
        <v>Dec-2025</v>
      </c>
      <c r="V4875" s="4">
        <f>tblOrders[[#This Row],[Profit]]/tblOrders[[#This Row],[Sales Amount]]</f>
        <v>0.1875</v>
      </c>
      <c r="W4875" t="str">
        <f>VLOOKUP(tblOrders[[#This Row],[City]],CityRegion,2,0)</f>
        <v>West</v>
      </c>
      <c r="X4875" t="str">
        <f>VLOOKUP(tblOrders[[#This Row],[City]],lookups!A:C,3,0)</f>
        <v>Maharashtra</v>
      </c>
    </row>
    <row r="4876" spans="1:24" x14ac:dyDescent="0.25">
      <c r="A4876" t="s">
        <v>7106</v>
      </c>
      <c r="B4876" s="1">
        <v>45659</v>
      </c>
      <c r="C4876" t="s">
        <v>3539</v>
      </c>
      <c r="D4876" t="s">
        <v>39</v>
      </c>
      <c r="E4876" t="s">
        <v>114</v>
      </c>
      <c r="F4876" t="s">
        <v>115</v>
      </c>
      <c r="G4876" t="s">
        <v>42</v>
      </c>
      <c r="H4876" t="s">
        <v>116</v>
      </c>
      <c r="I4876" t="s">
        <v>76</v>
      </c>
      <c r="J4876" t="s">
        <v>34</v>
      </c>
      <c r="K4876">
        <v>3</v>
      </c>
      <c r="L4876">
        <v>12</v>
      </c>
      <c r="M4876">
        <v>0.2</v>
      </c>
      <c r="N4876">
        <v>28.8</v>
      </c>
      <c r="O4876">
        <v>10.8</v>
      </c>
      <c r="P4876" t="s">
        <v>85</v>
      </c>
      <c r="Q4876" t="s">
        <v>86</v>
      </c>
      <c r="R4876" t="s">
        <v>123</v>
      </c>
      <c r="S4876">
        <v>3.6</v>
      </c>
      <c r="T4876">
        <f>YEAR(tblOrders[[#This Row],[Order Date]])</f>
        <v>2025</v>
      </c>
      <c r="U4876" t="str">
        <f>TEXT(tblOrders[[#This Row],[Order Date]],"mmm-yyyy")</f>
        <v>Jan-2025</v>
      </c>
      <c r="V4876" s="4">
        <f>tblOrders[[#This Row],[Profit]]/tblOrders[[#This Row],[Sales Amount]]</f>
        <v>0.375</v>
      </c>
      <c r="W4876" t="str">
        <f>VLOOKUP(tblOrders[[#This Row],[City]],CityRegion,2,0)</f>
        <v>South</v>
      </c>
      <c r="X4876" t="str">
        <f>VLOOKUP(tblOrders[[#This Row],[City]],lookups!A:C,3,0)</f>
        <v>Kerala</v>
      </c>
    </row>
    <row r="4877" spans="1:24" x14ac:dyDescent="0.25">
      <c r="A4877" t="s">
        <v>7107</v>
      </c>
      <c r="B4877" s="1">
        <v>45730</v>
      </c>
      <c r="C4877" t="s">
        <v>7108</v>
      </c>
      <c r="D4877" t="s">
        <v>21</v>
      </c>
      <c r="E4877" t="s">
        <v>55</v>
      </c>
      <c r="F4877" t="s">
        <v>56</v>
      </c>
      <c r="G4877" t="s">
        <v>24</v>
      </c>
      <c r="H4877" t="s">
        <v>51</v>
      </c>
      <c r="I4877" t="s">
        <v>57</v>
      </c>
      <c r="J4877" t="s">
        <v>45</v>
      </c>
      <c r="K4877">
        <v>1</v>
      </c>
      <c r="L4877">
        <v>42</v>
      </c>
      <c r="M4877">
        <v>0.2</v>
      </c>
      <c r="N4877">
        <v>33.6</v>
      </c>
      <c r="O4877">
        <v>9.6</v>
      </c>
      <c r="P4877" t="s">
        <v>28</v>
      </c>
      <c r="Q4877" t="s">
        <v>29</v>
      </c>
      <c r="R4877" t="s">
        <v>30</v>
      </c>
      <c r="S4877">
        <v>3.6</v>
      </c>
      <c r="T4877">
        <f>YEAR(tblOrders[[#This Row],[Order Date]])</f>
        <v>2025</v>
      </c>
      <c r="U4877" t="str">
        <f>TEXT(tblOrders[[#This Row],[Order Date]],"mmm-yyyy")</f>
        <v>Mar-2025</v>
      </c>
      <c r="V4877" s="4">
        <f>tblOrders[[#This Row],[Profit]]/tblOrders[[#This Row],[Sales Amount]]</f>
        <v>0.2857142857142857</v>
      </c>
      <c r="W4877" t="str">
        <f>VLOOKUP(tblOrders[[#This Row],[City]],CityRegion,2,0)</f>
        <v>South</v>
      </c>
      <c r="X4877" t="str">
        <f>VLOOKUP(tblOrders[[#This Row],[City]],lookups!A:C,3,0)</f>
        <v>Kerala</v>
      </c>
    </row>
    <row r="4878" spans="1:24" x14ac:dyDescent="0.25">
      <c r="A4878" t="s">
        <v>7109</v>
      </c>
      <c r="B4878" s="1">
        <v>45698</v>
      </c>
      <c r="C4878" t="s">
        <v>3473</v>
      </c>
      <c r="D4878" t="s">
        <v>21</v>
      </c>
      <c r="E4878" t="s">
        <v>94</v>
      </c>
      <c r="F4878" t="s">
        <v>95</v>
      </c>
      <c r="G4878" t="s">
        <v>68</v>
      </c>
      <c r="H4878" t="s">
        <v>96</v>
      </c>
      <c r="I4878" t="s">
        <v>57</v>
      </c>
      <c r="J4878" t="s">
        <v>27</v>
      </c>
      <c r="K4878">
        <v>3</v>
      </c>
      <c r="L4878">
        <v>89</v>
      </c>
      <c r="M4878">
        <v>0</v>
      </c>
      <c r="N4878">
        <v>267</v>
      </c>
      <c r="O4878">
        <v>102</v>
      </c>
      <c r="P4878" t="s">
        <v>28</v>
      </c>
      <c r="Q4878" t="s">
        <v>35</v>
      </c>
      <c r="R4878" t="s">
        <v>36</v>
      </c>
      <c r="S4878">
        <v>3.4</v>
      </c>
      <c r="T4878">
        <f>YEAR(tblOrders[[#This Row],[Order Date]])</f>
        <v>2025</v>
      </c>
      <c r="U4878" t="str">
        <f>TEXT(tblOrders[[#This Row],[Order Date]],"mmm-yyyy")</f>
        <v>Feb-2025</v>
      </c>
      <c r="V4878" s="4">
        <f>tblOrders[[#This Row],[Profit]]/tblOrders[[#This Row],[Sales Amount]]</f>
        <v>0.38202247191011235</v>
      </c>
      <c r="W4878" t="str">
        <f>VLOOKUP(tblOrders[[#This Row],[City]],CityRegion,2,0)</f>
        <v>South</v>
      </c>
      <c r="X4878" t="str">
        <f>VLOOKUP(tblOrders[[#This Row],[City]],lookups!A:C,3,0)</f>
        <v>Kerala</v>
      </c>
    </row>
    <row r="4879" spans="1:24" x14ac:dyDescent="0.25">
      <c r="A4879" t="s">
        <v>7110</v>
      </c>
      <c r="B4879" s="1">
        <v>45993</v>
      </c>
      <c r="C4879" t="s">
        <v>7111</v>
      </c>
      <c r="D4879" t="s">
        <v>21</v>
      </c>
      <c r="E4879" t="s">
        <v>108</v>
      </c>
      <c r="F4879" t="s">
        <v>109</v>
      </c>
      <c r="G4879" t="s">
        <v>62</v>
      </c>
      <c r="H4879" t="s">
        <v>110</v>
      </c>
      <c r="I4879" t="s">
        <v>130</v>
      </c>
      <c r="J4879" t="s">
        <v>27</v>
      </c>
      <c r="K4879">
        <v>2</v>
      </c>
      <c r="L4879">
        <v>110</v>
      </c>
      <c r="M4879">
        <v>0.2</v>
      </c>
      <c r="N4879">
        <v>176</v>
      </c>
      <c r="O4879">
        <v>40</v>
      </c>
      <c r="P4879" t="s">
        <v>148</v>
      </c>
      <c r="Q4879" t="s">
        <v>35</v>
      </c>
      <c r="R4879" t="s">
        <v>123</v>
      </c>
      <c r="S4879">
        <v>3.3</v>
      </c>
      <c r="T4879">
        <f>YEAR(tblOrders[[#This Row],[Order Date]])</f>
        <v>2025</v>
      </c>
      <c r="U4879" t="str">
        <f>TEXT(tblOrders[[#This Row],[Order Date]],"mmm-yyyy")</f>
        <v>Dec-2025</v>
      </c>
      <c r="V4879" s="4">
        <f>tblOrders[[#This Row],[Profit]]/tblOrders[[#This Row],[Sales Amount]]</f>
        <v>0.22727272727272727</v>
      </c>
      <c r="W4879" t="str">
        <f>VLOOKUP(tblOrders[[#This Row],[City]],CityRegion,2,0)</f>
        <v>West</v>
      </c>
      <c r="X4879" t="str">
        <f>VLOOKUP(tblOrders[[#This Row],[City]],lookups!A:C,3,0)</f>
        <v>Maharashtra</v>
      </c>
    </row>
    <row r="4880" spans="1:24" x14ac:dyDescent="0.25">
      <c r="A4880" t="s">
        <v>7112</v>
      </c>
      <c r="B4880" s="1">
        <v>45931</v>
      </c>
      <c r="C4880" t="s">
        <v>1661</v>
      </c>
      <c r="D4880" t="s">
        <v>21</v>
      </c>
      <c r="E4880" t="s">
        <v>40</v>
      </c>
      <c r="F4880" t="s">
        <v>41</v>
      </c>
      <c r="G4880" t="s">
        <v>42</v>
      </c>
      <c r="H4880" t="s">
        <v>43</v>
      </c>
      <c r="I4880" t="s">
        <v>76</v>
      </c>
      <c r="J4880" t="s">
        <v>34</v>
      </c>
      <c r="K4880">
        <v>2</v>
      </c>
      <c r="L4880">
        <v>18</v>
      </c>
      <c r="M4880">
        <v>0.05</v>
      </c>
      <c r="N4880">
        <v>34.200000000000003</v>
      </c>
      <c r="O4880">
        <v>16.2</v>
      </c>
      <c r="P4880" t="s">
        <v>85</v>
      </c>
      <c r="Q4880" t="s">
        <v>46</v>
      </c>
      <c r="R4880" t="s">
        <v>36</v>
      </c>
      <c r="S4880">
        <v>4.8</v>
      </c>
      <c r="T4880">
        <f>YEAR(tblOrders[[#This Row],[Order Date]])</f>
        <v>2025</v>
      </c>
      <c r="U4880" t="str">
        <f>TEXT(tblOrders[[#This Row],[Order Date]],"mmm-yyyy")</f>
        <v>Oct-2025</v>
      </c>
      <c r="V4880" s="4">
        <f>tblOrders[[#This Row],[Profit]]/tblOrders[[#This Row],[Sales Amount]]</f>
        <v>0.47368421052631571</v>
      </c>
      <c r="W4880" t="str">
        <f>VLOOKUP(tblOrders[[#This Row],[City]],CityRegion,2,0)</f>
        <v>South</v>
      </c>
      <c r="X4880" t="str">
        <f>VLOOKUP(tblOrders[[#This Row],[City]],lookups!A:C,3,0)</f>
        <v>Kerala</v>
      </c>
    </row>
    <row r="4881" spans="1:24" x14ac:dyDescent="0.25">
      <c r="A4881" t="s">
        <v>7113</v>
      </c>
      <c r="B4881" s="1">
        <v>45956</v>
      </c>
      <c r="C4881" t="s">
        <v>2789</v>
      </c>
      <c r="D4881" t="s">
        <v>39</v>
      </c>
      <c r="E4881" t="s">
        <v>73</v>
      </c>
      <c r="F4881" t="s">
        <v>74</v>
      </c>
      <c r="G4881" t="s">
        <v>68</v>
      </c>
      <c r="H4881" t="s">
        <v>75</v>
      </c>
      <c r="I4881" t="s">
        <v>52</v>
      </c>
      <c r="J4881" t="s">
        <v>45</v>
      </c>
      <c r="K4881">
        <v>3</v>
      </c>
      <c r="L4881">
        <v>65</v>
      </c>
      <c r="M4881">
        <v>0.2</v>
      </c>
      <c r="N4881">
        <v>156</v>
      </c>
      <c r="O4881">
        <v>42</v>
      </c>
      <c r="P4881" t="s">
        <v>28</v>
      </c>
      <c r="Q4881" t="s">
        <v>29</v>
      </c>
      <c r="R4881" t="s">
        <v>36</v>
      </c>
      <c r="S4881">
        <v>4.4000000000000004</v>
      </c>
      <c r="T4881">
        <f>YEAR(tblOrders[[#This Row],[Order Date]])</f>
        <v>2025</v>
      </c>
      <c r="U4881" t="str">
        <f>TEXT(tblOrders[[#This Row],[Order Date]],"mmm-yyyy")</f>
        <v>Oct-2025</v>
      </c>
      <c r="V4881" s="4">
        <f>tblOrders[[#This Row],[Profit]]/tblOrders[[#This Row],[Sales Amount]]</f>
        <v>0.26923076923076922</v>
      </c>
      <c r="W4881" t="str">
        <f>VLOOKUP(tblOrders[[#This Row],[City]],CityRegion,2,0)</f>
        <v>South</v>
      </c>
      <c r="X4881" t="str">
        <f>VLOOKUP(tblOrders[[#This Row],[City]],lookups!A:C,3,0)</f>
        <v>Kerala</v>
      </c>
    </row>
    <row r="4882" spans="1:24" x14ac:dyDescent="0.25">
      <c r="A4882" t="s">
        <v>7114</v>
      </c>
      <c r="B4882" s="1">
        <v>45922</v>
      </c>
      <c r="C4882" t="s">
        <v>3349</v>
      </c>
      <c r="D4882" t="s">
        <v>21</v>
      </c>
      <c r="E4882" t="s">
        <v>55</v>
      </c>
      <c r="F4882" t="s">
        <v>56</v>
      </c>
      <c r="G4882" t="s">
        <v>24</v>
      </c>
      <c r="H4882" t="s">
        <v>51</v>
      </c>
      <c r="I4882" t="s">
        <v>44</v>
      </c>
      <c r="J4882" t="s">
        <v>27</v>
      </c>
      <c r="K4882">
        <v>2</v>
      </c>
      <c r="L4882">
        <v>42</v>
      </c>
      <c r="M4882">
        <v>0.2</v>
      </c>
      <c r="N4882">
        <v>67.2</v>
      </c>
      <c r="O4882">
        <v>19.2</v>
      </c>
      <c r="P4882" t="s">
        <v>28</v>
      </c>
      <c r="Q4882" t="s">
        <v>29</v>
      </c>
      <c r="R4882" t="s">
        <v>36</v>
      </c>
      <c r="S4882">
        <v>4.3</v>
      </c>
      <c r="T4882">
        <f>YEAR(tblOrders[[#This Row],[Order Date]])</f>
        <v>2025</v>
      </c>
      <c r="U4882" t="str">
        <f>TEXT(tblOrders[[#This Row],[Order Date]],"mmm-yyyy")</f>
        <v>Sep-2025</v>
      </c>
      <c r="V4882" s="4">
        <f>tblOrders[[#This Row],[Profit]]/tblOrders[[#This Row],[Sales Amount]]</f>
        <v>0.2857142857142857</v>
      </c>
      <c r="W4882" t="str">
        <f>VLOOKUP(tblOrders[[#This Row],[City]],CityRegion,2,0)</f>
        <v>South</v>
      </c>
      <c r="X4882" t="str">
        <f>VLOOKUP(tblOrders[[#This Row],[City]],lookups!A:C,3,0)</f>
        <v>Kerala</v>
      </c>
    </row>
    <row r="4883" spans="1:24" x14ac:dyDescent="0.25">
      <c r="A4883" t="s">
        <v>7115</v>
      </c>
      <c r="B4883" s="1">
        <v>45921</v>
      </c>
      <c r="C4883" t="s">
        <v>7116</v>
      </c>
      <c r="D4883" t="s">
        <v>21</v>
      </c>
      <c r="E4883" t="s">
        <v>79</v>
      </c>
      <c r="F4883" t="s">
        <v>80</v>
      </c>
      <c r="G4883" t="s">
        <v>68</v>
      </c>
      <c r="H4883" t="s">
        <v>81</v>
      </c>
      <c r="I4883" t="s">
        <v>26</v>
      </c>
      <c r="J4883" t="s">
        <v>34</v>
      </c>
      <c r="K4883">
        <v>2</v>
      </c>
      <c r="L4883">
        <v>799</v>
      </c>
      <c r="M4883">
        <v>0.2</v>
      </c>
      <c r="N4883">
        <v>1278.4000000000001</v>
      </c>
      <c r="O4883">
        <v>38.4</v>
      </c>
      <c r="P4883" t="s">
        <v>28</v>
      </c>
      <c r="Q4883" t="s">
        <v>29</v>
      </c>
      <c r="R4883" t="s">
        <v>30</v>
      </c>
      <c r="S4883">
        <v>3.9</v>
      </c>
      <c r="T4883">
        <f>YEAR(tblOrders[[#This Row],[Order Date]])</f>
        <v>2025</v>
      </c>
      <c r="U4883" t="str">
        <f>TEXT(tblOrders[[#This Row],[Order Date]],"mmm-yyyy")</f>
        <v>Sep-2025</v>
      </c>
      <c r="V4883" s="4">
        <f>tblOrders[[#This Row],[Profit]]/tblOrders[[#This Row],[Sales Amount]]</f>
        <v>3.0037546933667079E-2</v>
      </c>
      <c r="W4883" t="str">
        <f>VLOOKUP(tblOrders[[#This Row],[City]],CityRegion,2,0)</f>
        <v>South</v>
      </c>
      <c r="X4883" t="str">
        <f>VLOOKUP(tblOrders[[#This Row],[City]],lookups!A:C,3,0)</f>
        <v>Karnataka</v>
      </c>
    </row>
    <row r="4884" spans="1:24" x14ac:dyDescent="0.25">
      <c r="A4884" t="s">
        <v>7117</v>
      </c>
      <c r="B4884" s="1">
        <v>45781</v>
      </c>
      <c r="C4884" t="s">
        <v>2250</v>
      </c>
      <c r="D4884" t="s">
        <v>21</v>
      </c>
      <c r="E4884" t="s">
        <v>49</v>
      </c>
      <c r="F4884" t="s">
        <v>50</v>
      </c>
      <c r="G4884" t="s">
        <v>24</v>
      </c>
      <c r="H4884" t="s">
        <v>51</v>
      </c>
      <c r="I4884" t="s">
        <v>44</v>
      </c>
      <c r="J4884" t="s">
        <v>45</v>
      </c>
      <c r="K4884">
        <v>5</v>
      </c>
      <c r="L4884">
        <v>85</v>
      </c>
      <c r="M4884">
        <v>0.05</v>
      </c>
      <c r="N4884">
        <v>403.75</v>
      </c>
      <c r="O4884">
        <v>143.75</v>
      </c>
      <c r="P4884" t="s">
        <v>28</v>
      </c>
      <c r="Q4884" t="s">
        <v>29</v>
      </c>
      <c r="R4884" t="s">
        <v>30</v>
      </c>
      <c r="S4884">
        <v>4.5999999999999996</v>
      </c>
      <c r="T4884">
        <f>YEAR(tblOrders[[#This Row],[Order Date]])</f>
        <v>2025</v>
      </c>
      <c r="U4884" t="str">
        <f>TEXT(tblOrders[[#This Row],[Order Date]],"mmm-yyyy")</f>
        <v>May-2025</v>
      </c>
      <c r="V4884" s="4">
        <f>tblOrders[[#This Row],[Profit]]/tblOrders[[#This Row],[Sales Amount]]</f>
        <v>0.35603715170278638</v>
      </c>
      <c r="W4884" t="str">
        <f>VLOOKUP(tblOrders[[#This Row],[City]],CityRegion,2,0)</f>
        <v>South</v>
      </c>
      <c r="X4884" t="str">
        <f>VLOOKUP(tblOrders[[#This Row],[City]],lookups!A:C,3,0)</f>
        <v>Kerala</v>
      </c>
    </row>
    <row r="4885" spans="1:24" x14ac:dyDescent="0.25">
      <c r="A4885" t="s">
        <v>7118</v>
      </c>
      <c r="B4885" s="1">
        <v>45788</v>
      </c>
      <c r="C4885" t="s">
        <v>5011</v>
      </c>
      <c r="D4885" t="s">
        <v>21</v>
      </c>
      <c r="E4885" t="s">
        <v>66</v>
      </c>
      <c r="F4885" t="s">
        <v>67</v>
      </c>
      <c r="G4885" t="s">
        <v>68</v>
      </c>
      <c r="H4885" t="s">
        <v>69</v>
      </c>
      <c r="I4885" t="s">
        <v>76</v>
      </c>
      <c r="J4885" t="s">
        <v>27</v>
      </c>
      <c r="K4885">
        <v>1</v>
      </c>
      <c r="L4885">
        <v>149</v>
      </c>
      <c r="M4885">
        <v>0.15</v>
      </c>
      <c r="N4885">
        <v>126.65</v>
      </c>
      <c r="O4885">
        <v>31.65</v>
      </c>
      <c r="P4885" t="s">
        <v>111</v>
      </c>
      <c r="Q4885" t="s">
        <v>86</v>
      </c>
      <c r="R4885" t="s">
        <v>30</v>
      </c>
      <c r="S4885">
        <v>3.2</v>
      </c>
      <c r="T4885">
        <f>YEAR(tblOrders[[#This Row],[Order Date]])</f>
        <v>2025</v>
      </c>
      <c r="U4885" t="str">
        <f>TEXT(tblOrders[[#This Row],[Order Date]],"mmm-yyyy")</f>
        <v>May-2025</v>
      </c>
      <c r="V4885" s="4">
        <f>tblOrders[[#This Row],[Profit]]/tblOrders[[#This Row],[Sales Amount]]</f>
        <v>0.24990130280300038</v>
      </c>
      <c r="W4885" t="str">
        <f>VLOOKUP(tblOrders[[#This Row],[City]],CityRegion,2,0)</f>
        <v>South</v>
      </c>
      <c r="X4885" t="str">
        <f>VLOOKUP(tblOrders[[#This Row],[City]],lookups!A:C,3,0)</f>
        <v>Kerala</v>
      </c>
    </row>
    <row r="4886" spans="1:24" x14ac:dyDescent="0.25">
      <c r="A4886" t="s">
        <v>7119</v>
      </c>
      <c r="B4886" s="1">
        <v>45836</v>
      </c>
      <c r="C4886" t="s">
        <v>3841</v>
      </c>
      <c r="D4886" t="s">
        <v>39</v>
      </c>
      <c r="E4886" t="s">
        <v>40</v>
      </c>
      <c r="F4886" t="s">
        <v>41</v>
      </c>
      <c r="G4886" t="s">
        <v>42</v>
      </c>
      <c r="H4886" t="s">
        <v>43</v>
      </c>
      <c r="I4886" t="s">
        <v>44</v>
      </c>
      <c r="J4886" t="s">
        <v>45</v>
      </c>
      <c r="K4886">
        <v>2</v>
      </c>
      <c r="L4886">
        <v>18</v>
      </c>
      <c r="M4886">
        <v>0.1</v>
      </c>
      <c r="N4886">
        <v>32.4</v>
      </c>
      <c r="O4886">
        <v>14.4</v>
      </c>
      <c r="P4886" t="s">
        <v>28</v>
      </c>
      <c r="Q4886" t="s">
        <v>91</v>
      </c>
      <c r="R4886" t="s">
        <v>30</v>
      </c>
      <c r="S4886">
        <v>3.2</v>
      </c>
      <c r="T4886">
        <f>YEAR(tblOrders[[#This Row],[Order Date]])</f>
        <v>2025</v>
      </c>
      <c r="U4886" t="str">
        <f>TEXT(tblOrders[[#This Row],[Order Date]],"mmm-yyyy")</f>
        <v>Jun-2025</v>
      </c>
      <c r="V4886" s="4">
        <f>tblOrders[[#This Row],[Profit]]/tblOrders[[#This Row],[Sales Amount]]</f>
        <v>0.44444444444444448</v>
      </c>
      <c r="W4886" t="str">
        <f>VLOOKUP(tblOrders[[#This Row],[City]],CityRegion,2,0)</f>
        <v>South</v>
      </c>
      <c r="X4886" t="str">
        <f>VLOOKUP(tblOrders[[#This Row],[City]],lookups!A:C,3,0)</f>
        <v>Kerala</v>
      </c>
    </row>
    <row r="4887" spans="1:24" x14ac:dyDescent="0.25">
      <c r="A4887" t="s">
        <v>7120</v>
      </c>
      <c r="B4887" s="1">
        <v>45933</v>
      </c>
      <c r="C4887" t="s">
        <v>7121</v>
      </c>
      <c r="D4887" t="s">
        <v>21</v>
      </c>
      <c r="E4887" t="s">
        <v>108</v>
      </c>
      <c r="F4887" t="s">
        <v>109</v>
      </c>
      <c r="G4887" t="s">
        <v>62</v>
      </c>
      <c r="H4887" t="s">
        <v>110</v>
      </c>
      <c r="I4887" t="s">
        <v>130</v>
      </c>
      <c r="J4887" t="s">
        <v>27</v>
      </c>
      <c r="K4887">
        <v>2</v>
      </c>
      <c r="L4887">
        <v>110</v>
      </c>
      <c r="M4887">
        <v>0.05</v>
      </c>
      <c r="N4887">
        <v>209</v>
      </c>
      <c r="O4887">
        <v>73</v>
      </c>
      <c r="P4887" t="s">
        <v>111</v>
      </c>
      <c r="Q4887" t="s">
        <v>46</v>
      </c>
      <c r="R4887" t="s">
        <v>36</v>
      </c>
      <c r="S4887">
        <v>2.6</v>
      </c>
      <c r="T4887">
        <f>YEAR(tblOrders[[#This Row],[Order Date]])</f>
        <v>2025</v>
      </c>
      <c r="U4887" t="str">
        <f>TEXT(tblOrders[[#This Row],[Order Date]],"mmm-yyyy")</f>
        <v>Oct-2025</v>
      </c>
      <c r="V4887" s="4">
        <f>tblOrders[[#This Row],[Profit]]/tblOrders[[#This Row],[Sales Amount]]</f>
        <v>0.34928229665071769</v>
      </c>
      <c r="W4887" t="str">
        <f>VLOOKUP(tblOrders[[#This Row],[City]],CityRegion,2,0)</f>
        <v>West</v>
      </c>
      <c r="X4887" t="str">
        <f>VLOOKUP(tblOrders[[#This Row],[City]],lookups!A:C,3,0)</f>
        <v>Maharashtra</v>
      </c>
    </row>
    <row r="4888" spans="1:24" x14ac:dyDescent="0.25">
      <c r="A4888" t="s">
        <v>7122</v>
      </c>
      <c r="B4888" s="1">
        <v>45997</v>
      </c>
      <c r="C4888" t="s">
        <v>3986</v>
      </c>
      <c r="D4888" t="s">
        <v>39</v>
      </c>
      <c r="E4888" t="s">
        <v>94</v>
      </c>
      <c r="F4888" t="s">
        <v>95</v>
      </c>
      <c r="G4888" t="s">
        <v>68</v>
      </c>
      <c r="H4888" t="s">
        <v>96</v>
      </c>
      <c r="I4888" t="s">
        <v>70</v>
      </c>
      <c r="J4888" t="s">
        <v>34</v>
      </c>
      <c r="K4888">
        <v>1</v>
      </c>
      <c r="L4888">
        <v>89</v>
      </c>
      <c r="M4888">
        <v>0.1</v>
      </c>
      <c r="N4888">
        <v>80.099999999999994</v>
      </c>
      <c r="O4888">
        <v>25.1</v>
      </c>
      <c r="P4888" t="s">
        <v>148</v>
      </c>
      <c r="Q4888" t="s">
        <v>29</v>
      </c>
      <c r="R4888" t="s">
        <v>30</v>
      </c>
      <c r="S4888">
        <v>2.6</v>
      </c>
      <c r="T4888">
        <f>YEAR(tblOrders[[#This Row],[Order Date]])</f>
        <v>2025</v>
      </c>
      <c r="U4888" t="str">
        <f>TEXT(tblOrders[[#This Row],[Order Date]],"mmm-yyyy")</f>
        <v>Dec-2025</v>
      </c>
      <c r="V4888" s="4">
        <f>tblOrders[[#This Row],[Profit]]/tblOrders[[#This Row],[Sales Amount]]</f>
        <v>0.31335830212234711</v>
      </c>
      <c r="W4888" t="str">
        <f>VLOOKUP(tblOrders[[#This Row],[City]],CityRegion,2,0)</f>
        <v>South</v>
      </c>
      <c r="X4888" t="str">
        <f>VLOOKUP(tblOrders[[#This Row],[City]],lookups!A:C,3,0)</f>
        <v>Telengana</v>
      </c>
    </row>
    <row r="4889" spans="1:24" x14ac:dyDescent="0.25">
      <c r="A4889" t="s">
        <v>7123</v>
      </c>
      <c r="B4889" s="1">
        <v>45905</v>
      </c>
      <c r="C4889" t="s">
        <v>257</v>
      </c>
      <c r="D4889" t="s">
        <v>39</v>
      </c>
      <c r="E4889" t="s">
        <v>66</v>
      </c>
      <c r="F4889" t="s">
        <v>67</v>
      </c>
      <c r="G4889" t="s">
        <v>68</v>
      </c>
      <c r="H4889" t="s">
        <v>69</v>
      </c>
      <c r="I4889" t="s">
        <v>70</v>
      </c>
      <c r="J4889" t="s">
        <v>45</v>
      </c>
      <c r="K4889">
        <v>3</v>
      </c>
      <c r="L4889">
        <v>149</v>
      </c>
      <c r="M4889">
        <v>0.1</v>
      </c>
      <c r="N4889">
        <v>402.3</v>
      </c>
      <c r="O4889">
        <v>117.3</v>
      </c>
      <c r="P4889" t="s">
        <v>28</v>
      </c>
      <c r="Q4889" t="s">
        <v>86</v>
      </c>
      <c r="R4889" t="s">
        <v>36</v>
      </c>
      <c r="S4889">
        <v>3.9</v>
      </c>
      <c r="T4889">
        <f>YEAR(tblOrders[[#This Row],[Order Date]])</f>
        <v>2025</v>
      </c>
      <c r="U4889" t="str">
        <f>TEXT(tblOrders[[#This Row],[Order Date]],"mmm-yyyy")</f>
        <v>Sep-2025</v>
      </c>
      <c r="V4889" s="4">
        <f>tblOrders[[#This Row],[Profit]]/tblOrders[[#This Row],[Sales Amount]]</f>
        <v>0.29157345264727813</v>
      </c>
      <c r="W4889" t="str">
        <f>VLOOKUP(tblOrders[[#This Row],[City]],CityRegion,2,0)</f>
        <v>South</v>
      </c>
      <c r="X4889" t="str">
        <f>VLOOKUP(tblOrders[[#This Row],[City]],lookups!A:C,3,0)</f>
        <v>Telengana</v>
      </c>
    </row>
    <row r="4890" spans="1:24" x14ac:dyDescent="0.25">
      <c r="A4890" t="s">
        <v>7124</v>
      </c>
      <c r="B4890" s="1">
        <v>45876</v>
      </c>
      <c r="C4890" t="s">
        <v>2565</v>
      </c>
      <c r="D4890" t="s">
        <v>21</v>
      </c>
      <c r="E4890" t="s">
        <v>60</v>
      </c>
      <c r="F4890" t="s">
        <v>61</v>
      </c>
      <c r="G4890" t="s">
        <v>62</v>
      </c>
      <c r="H4890" t="s">
        <v>63</v>
      </c>
      <c r="I4890" t="s">
        <v>52</v>
      </c>
      <c r="J4890" t="s">
        <v>34</v>
      </c>
      <c r="K4890">
        <v>4</v>
      </c>
      <c r="L4890">
        <v>45</v>
      </c>
      <c r="M4890">
        <v>0</v>
      </c>
      <c r="N4890">
        <v>180</v>
      </c>
      <c r="O4890">
        <v>76</v>
      </c>
      <c r="P4890" t="s">
        <v>28</v>
      </c>
      <c r="Q4890" t="s">
        <v>91</v>
      </c>
      <c r="R4890" t="s">
        <v>36</v>
      </c>
      <c r="S4890">
        <v>4.2</v>
      </c>
      <c r="T4890">
        <f>YEAR(tblOrders[[#This Row],[Order Date]])</f>
        <v>2025</v>
      </c>
      <c r="U4890" t="str">
        <f>TEXT(tblOrders[[#This Row],[Order Date]],"mmm-yyyy")</f>
        <v>Aug-2025</v>
      </c>
      <c r="V4890" s="4">
        <f>tblOrders[[#This Row],[Profit]]/tblOrders[[#This Row],[Sales Amount]]</f>
        <v>0.42222222222222222</v>
      </c>
      <c r="W4890" t="str">
        <f>VLOOKUP(tblOrders[[#This Row],[City]],CityRegion,2,0)</f>
        <v>South</v>
      </c>
      <c r="X4890" t="str">
        <f>VLOOKUP(tblOrders[[#This Row],[City]],lookups!A:C,3,0)</f>
        <v>Kerala</v>
      </c>
    </row>
    <row r="4891" spans="1:24" x14ac:dyDescent="0.25">
      <c r="A4891" t="s">
        <v>7125</v>
      </c>
      <c r="B4891" s="1">
        <v>45701</v>
      </c>
      <c r="C4891" t="s">
        <v>725</v>
      </c>
      <c r="D4891" t="s">
        <v>21</v>
      </c>
      <c r="E4891" t="s">
        <v>66</v>
      </c>
      <c r="F4891" t="s">
        <v>67</v>
      </c>
      <c r="G4891" t="s">
        <v>68</v>
      </c>
      <c r="H4891" t="s">
        <v>69</v>
      </c>
      <c r="I4891" t="s">
        <v>76</v>
      </c>
      <c r="J4891" t="s">
        <v>27</v>
      </c>
      <c r="K4891">
        <v>4</v>
      </c>
      <c r="L4891">
        <v>149</v>
      </c>
      <c r="M4891">
        <v>0.05</v>
      </c>
      <c r="N4891">
        <v>566.20000000000005</v>
      </c>
      <c r="O4891">
        <v>186.2</v>
      </c>
      <c r="P4891" t="s">
        <v>111</v>
      </c>
      <c r="Q4891" t="s">
        <v>29</v>
      </c>
      <c r="R4891" t="s">
        <v>36</v>
      </c>
      <c r="S4891">
        <v>3.2</v>
      </c>
      <c r="T4891">
        <f>YEAR(tblOrders[[#This Row],[Order Date]])</f>
        <v>2025</v>
      </c>
      <c r="U4891" t="str">
        <f>TEXT(tblOrders[[#This Row],[Order Date]],"mmm-yyyy")</f>
        <v>Feb-2025</v>
      </c>
      <c r="V4891" s="4">
        <f>tblOrders[[#This Row],[Profit]]/tblOrders[[#This Row],[Sales Amount]]</f>
        <v>0.32885906040268453</v>
      </c>
      <c r="W4891" t="str">
        <f>VLOOKUP(tblOrders[[#This Row],[City]],CityRegion,2,0)</f>
        <v>South</v>
      </c>
      <c r="X4891" t="str">
        <f>VLOOKUP(tblOrders[[#This Row],[City]],lookups!A:C,3,0)</f>
        <v>Kerala</v>
      </c>
    </row>
    <row r="4892" spans="1:24" x14ac:dyDescent="0.25">
      <c r="A4892" t="s">
        <v>7126</v>
      </c>
      <c r="B4892" s="1">
        <v>45828</v>
      </c>
      <c r="C4892" t="s">
        <v>3695</v>
      </c>
      <c r="D4892" t="s">
        <v>21</v>
      </c>
      <c r="E4892" t="s">
        <v>79</v>
      </c>
      <c r="F4892" t="s">
        <v>80</v>
      </c>
      <c r="G4892" t="s">
        <v>68</v>
      </c>
      <c r="H4892" t="s">
        <v>81</v>
      </c>
      <c r="I4892" t="s">
        <v>139</v>
      </c>
      <c r="J4892" t="s">
        <v>34</v>
      </c>
      <c r="K4892">
        <v>3</v>
      </c>
      <c r="L4892">
        <v>799</v>
      </c>
      <c r="M4892">
        <v>0.1</v>
      </c>
      <c r="N4892">
        <v>2157.3000000000002</v>
      </c>
      <c r="O4892">
        <v>297.3</v>
      </c>
      <c r="P4892" t="s">
        <v>28</v>
      </c>
      <c r="Q4892" t="s">
        <v>35</v>
      </c>
      <c r="R4892" t="s">
        <v>36</v>
      </c>
      <c r="S4892">
        <v>4.5999999999999996</v>
      </c>
      <c r="T4892">
        <f>YEAR(tblOrders[[#This Row],[Order Date]])</f>
        <v>2025</v>
      </c>
      <c r="U4892" t="str">
        <f>TEXT(tblOrders[[#This Row],[Order Date]],"mmm-yyyy")</f>
        <v>Jun-2025</v>
      </c>
      <c r="V4892" s="4">
        <f>tblOrders[[#This Row],[Profit]]/tblOrders[[#This Row],[Sales Amount]]</f>
        <v>0.13781115282992629</v>
      </c>
      <c r="W4892" t="str">
        <f>VLOOKUP(tblOrders[[#This Row],[City]],CityRegion,2,0)</f>
        <v>South</v>
      </c>
      <c r="X4892" t="str">
        <f>VLOOKUP(tblOrders[[#This Row],[City]],lookups!A:C,3,0)</f>
        <v>Tamil Nadu</v>
      </c>
    </row>
    <row r="4893" spans="1:24" x14ac:dyDescent="0.25">
      <c r="A4893" t="s">
        <v>7127</v>
      </c>
      <c r="B4893" s="1">
        <v>45832</v>
      </c>
      <c r="C4893" t="s">
        <v>1550</v>
      </c>
      <c r="D4893" t="s">
        <v>21</v>
      </c>
      <c r="E4893" t="s">
        <v>60</v>
      </c>
      <c r="F4893" t="s">
        <v>61</v>
      </c>
      <c r="G4893" t="s">
        <v>62</v>
      </c>
      <c r="H4893" t="s">
        <v>63</v>
      </c>
      <c r="I4893" t="s">
        <v>33</v>
      </c>
      <c r="J4893" t="s">
        <v>27</v>
      </c>
      <c r="K4893">
        <v>4</v>
      </c>
      <c r="L4893">
        <v>45</v>
      </c>
      <c r="M4893">
        <v>0</v>
      </c>
      <c r="N4893">
        <v>180</v>
      </c>
      <c r="O4893">
        <v>76</v>
      </c>
      <c r="P4893" t="s">
        <v>111</v>
      </c>
      <c r="Q4893" t="s">
        <v>46</v>
      </c>
      <c r="R4893" t="s">
        <v>30</v>
      </c>
      <c r="S4893">
        <v>4.2</v>
      </c>
      <c r="T4893">
        <f>YEAR(tblOrders[[#This Row],[Order Date]])</f>
        <v>2025</v>
      </c>
      <c r="U4893" t="str">
        <f>TEXT(tblOrders[[#This Row],[Order Date]],"mmm-yyyy")</f>
        <v>Jun-2025</v>
      </c>
      <c r="V4893" s="4">
        <f>tblOrders[[#This Row],[Profit]]/tblOrders[[#This Row],[Sales Amount]]</f>
        <v>0.42222222222222222</v>
      </c>
      <c r="W4893" t="str">
        <f>VLOOKUP(tblOrders[[#This Row],[City]],CityRegion,2,0)</f>
        <v>North</v>
      </c>
      <c r="X4893" t="str">
        <f>VLOOKUP(tblOrders[[#This Row],[City]],lookups!A:C,3,0)</f>
        <v>Delhi</v>
      </c>
    </row>
    <row r="4894" spans="1:24" x14ac:dyDescent="0.25">
      <c r="A4894" t="s">
        <v>7128</v>
      </c>
      <c r="B4894" s="1">
        <v>45980</v>
      </c>
      <c r="C4894" t="s">
        <v>2549</v>
      </c>
      <c r="D4894" t="s">
        <v>21</v>
      </c>
      <c r="E4894" t="s">
        <v>66</v>
      </c>
      <c r="F4894" t="s">
        <v>67</v>
      </c>
      <c r="G4894" t="s">
        <v>68</v>
      </c>
      <c r="H4894" t="s">
        <v>69</v>
      </c>
      <c r="I4894" t="s">
        <v>70</v>
      </c>
      <c r="J4894" t="s">
        <v>27</v>
      </c>
      <c r="K4894">
        <v>2</v>
      </c>
      <c r="L4894">
        <v>149</v>
      </c>
      <c r="M4894">
        <v>0.2</v>
      </c>
      <c r="N4894">
        <v>238.4</v>
      </c>
      <c r="O4894">
        <v>48.4</v>
      </c>
      <c r="P4894" t="s">
        <v>28</v>
      </c>
      <c r="Q4894" t="s">
        <v>46</v>
      </c>
      <c r="R4894" t="s">
        <v>123</v>
      </c>
      <c r="S4894">
        <v>3.2</v>
      </c>
      <c r="T4894">
        <f>YEAR(tblOrders[[#This Row],[Order Date]])</f>
        <v>2025</v>
      </c>
      <c r="U4894" t="str">
        <f>TEXT(tblOrders[[#This Row],[Order Date]],"mmm-yyyy")</f>
        <v>Nov-2025</v>
      </c>
      <c r="V4894" s="4">
        <f>tblOrders[[#This Row],[Profit]]/tblOrders[[#This Row],[Sales Amount]]</f>
        <v>0.2030201342281879</v>
      </c>
      <c r="W4894" t="str">
        <f>VLOOKUP(tblOrders[[#This Row],[City]],CityRegion,2,0)</f>
        <v>South</v>
      </c>
      <c r="X4894" t="str">
        <f>VLOOKUP(tblOrders[[#This Row],[City]],lookups!A:C,3,0)</f>
        <v>Telengana</v>
      </c>
    </row>
    <row r="4895" spans="1:24" x14ac:dyDescent="0.25">
      <c r="A4895" t="s">
        <v>7129</v>
      </c>
      <c r="B4895" s="1">
        <v>45734</v>
      </c>
      <c r="C4895" t="s">
        <v>147</v>
      </c>
      <c r="D4895" t="s">
        <v>21</v>
      </c>
      <c r="E4895" t="s">
        <v>49</v>
      </c>
      <c r="F4895" t="s">
        <v>50</v>
      </c>
      <c r="G4895" t="s">
        <v>24</v>
      </c>
      <c r="H4895" t="s">
        <v>51</v>
      </c>
      <c r="I4895" t="s">
        <v>84</v>
      </c>
      <c r="J4895" t="s">
        <v>34</v>
      </c>
      <c r="K4895">
        <v>1</v>
      </c>
      <c r="L4895">
        <v>85</v>
      </c>
      <c r="M4895">
        <v>0.15</v>
      </c>
      <c r="N4895">
        <v>72.25</v>
      </c>
      <c r="O4895">
        <v>20.25</v>
      </c>
      <c r="P4895" t="s">
        <v>28</v>
      </c>
      <c r="Q4895" t="s">
        <v>91</v>
      </c>
      <c r="R4895" t="s">
        <v>36</v>
      </c>
      <c r="S4895">
        <v>2.8</v>
      </c>
      <c r="T4895">
        <f>YEAR(tblOrders[[#This Row],[Order Date]])</f>
        <v>2025</v>
      </c>
      <c r="U4895" t="str">
        <f>TEXT(tblOrders[[#This Row],[Order Date]],"mmm-yyyy")</f>
        <v>Mar-2025</v>
      </c>
      <c r="V4895" s="4">
        <f>tblOrders[[#This Row],[Profit]]/tblOrders[[#This Row],[Sales Amount]]</f>
        <v>0.28027681660899656</v>
      </c>
      <c r="W4895" t="str">
        <f>VLOOKUP(tblOrders[[#This Row],[City]],CityRegion,2,0)</f>
        <v>West</v>
      </c>
      <c r="X4895" t="str">
        <f>VLOOKUP(tblOrders[[#This Row],[City]],lookups!A:C,3,0)</f>
        <v>Maharashtra</v>
      </c>
    </row>
    <row r="4896" spans="1:24" x14ac:dyDescent="0.25">
      <c r="A4896" t="s">
        <v>7130</v>
      </c>
      <c r="B4896" s="1">
        <v>45987</v>
      </c>
      <c r="C4896" t="s">
        <v>7065</v>
      </c>
      <c r="D4896" t="s">
        <v>21</v>
      </c>
      <c r="E4896" t="s">
        <v>114</v>
      </c>
      <c r="F4896" t="s">
        <v>115</v>
      </c>
      <c r="G4896" t="s">
        <v>42</v>
      </c>
      <c r="H4896" t="s">
        <v>116</v>
      </c>
      <c r="I4896" t="s">
        <v>70</v>
      </c>
      <c r="J4896" t="s">
        <v>27</v>
      </c>
      <c r="K4896">
        <v>3</v>
      </c>
      <c r="L4896">
        <v>12</v>
      </c>
      <c r="M4896">
        <v>0.05</v>
      </c>
      <c r="N4896">
        <v>34.200000000000003</v>
      </c>
      <c r="O4896">
        <v>16.2</v>
      </c>
      <c r="P4896" t="s">
        <v>28</v>
      </c>
      <c r="Q4896" t="s">
        <v>86</v>
      </c>
      <c r="R4896" t="s">
        <v>36</v>
      </c>
      <c r="S4896">
        <v>3.8</v>
      </c>
      <c r="T4896">
        <f>YEAR(tblOrders[[#This Row],[Order Date]])</f>
        <v>2025</v>
      </c>
      <c r="U4896" t="str">
        <f>TEXT(tblOrders[[#This Row],[Order Date]],"mmm-yyyy")</f>
        <v>Nov-2025</v>
      </c>
      <c r="V4896" s="4">
        <f>tblOrders[[#This Row],[Profit]]/tblOrders[[#This Row],[Sales Amount]]</f>
        <v>0.47368421052631571</v>
      </c>
      <c r="W4896" t="str">
        <f>VLOOKUP(tblOrders[[#This Row],[City]],CityRegion,2,0)</f>
        <v>South</v>
      </c>
      <c r="X4896" t="str">
        <f>VLOOKUP(tblOrders[[#This Row],[City]],lookups!A:C,3,0)</f>
        <v>Telengana</v>
      </c>
    </row>
    <row r="4897" spans="1:24" x14ac:dyDescent="0.25">
      <c r="A4897" t="s">
        <v>7131</v>
      </c>
      <c r="B4897" s="1">
        <v>45687</v>
      </c>
      <c r="C4897" t="s">
        <v>4771</v>
      </c>
      <c r="D4897" t="s">
        <v>21</v>
      </c>
      <c r="E4897" t="s">
        <v>22</v>
      </c>
      <c r="F4897" t="s">
        <v>23</v>
      </c>
      <c r="G4897" t="s">
        <v>24</v>
      </c>
      <c r="H4897" t="s">
        <v>25</v>
      </c>
      <c r="I4897" t="s">
        <v>84</v>
      </c>
      <c r="J4897" t="s">
        <v>34</v>
      </c>
      <c r="K4897">
        <v>5</v>
      </c>
      <c r="L4897">
        <v>190</v>
      </c>
      <c r="M4897">
        <v>0.15</v>
      </c>
      <c r="N4897">
        <v>807.5</v>
      </c>
      <c r="O4897">
        <v>182.5</v>
      </c>
      <c r="P4897" t="s">
        <v>28</v>
      </c>
      <c r="Q4897" t="s">
        <v>91</v>
      </c>
      <c r="R4897" t="s">
        <v>36</v>
      </c>
      <c r="S4897">
        <v>3.3</v>
      </c>
      <c r="T4897">
        <f>YEAR(tblOrders[[#This Row],[Order Date]])</f>
        <v>2025</v>
      </c>
      <c r="U4897" t="str">
        <f>TEXT(tblOrders[[#This Row],[Order Date]],"mmm-yyyy")</f>
        <v>Jan-2025</v>
      </c>
      <c r="V4897" s="4">
        <f>tblOrders[[#This Row],[Profit]]/tblOrders[[#This Row],[Sales Amount]]</f>
        <v>0.2260061919504644</v>
      </c>
      <c r="W4897" t="str">
        <f>VLOOKUP(tblOrders[[#This Row],[City]],CityRegion,2,0)</f>
        <v>West</v>
      </c>
      <c r="X4897" t="str">
        <f>VLOOKUP(tblOrders[[#This Row],[City]],lookups!A:C,3,0)</f>
        <v>Maharashtra</v>
      </c>
    </row>
    <row r="4898" spans="1:24" x14ac:dyDescent="0.25">
      <c r="A4898" t="s">
        <v>7132</v>
      </c>
      <c r="B4898" s="1">
        <v>45991</v>
      </c>
      <c r="C4898" t="s">
        <v>594</v>
      </c>
      <c r="D4898" t="s">
        <v>21</v>
      </c>
      <c r="E4898" t="s">
        <v>73</v>
      </c>
      <c r="F4898" t="s">
        <v>74</v>
      </c>
      <c r="G4898" t="s">
        <v>68</v>
      </c>
      <c r="H4898" t="s">
        <v>75</v>
      </c>
      <c r="I4898" t="s">
        <v>76</v>
      </c>
      <c r="J4898" t="s">
        <v>34</v>
      </c>
      <c r="K4898">
        <v>2</v>
      </c>
      <c r="L4898">
        <v>65</v>
      </c>
      <c r="M4898">
        <v>0.15</v>
      </c>
      <c r="N4898">
        <v>110.5</v>
      </c>
      <c r="O4898">
        <v>34.5</v>
      </c>
      <c r="P4898" t="s">
        <v>85</v>
      </c>
      <c r="Q4898" t="s">
        <v>35</v>
      </c>
      <c r="R4898" t="s">
        <v>36</v>
      </c>
      <c r="S4898">
        <v>4.5999999999999996</v>
      </c>
      <c r="T4898">
        <f>YEAR(tblOrders[[#This Row],[Order Date]])</f>
        <v>2025</v>
      </c>
      <c r="U4898" t="str">
        <f>TEXT(tblOrders[[#This Row],[Order Date]],"mmm-yyyy")</f>
        <v>Nov-2025</v>
      </c>
      <c r="V4898" s="4">
        <f>tblOrders[[#This Row],[Profit]]/tblOrders[[#This Row],[Sales Amount]]</f>
        <v>0.31221719457013575</v>
      </c>
      <c r="W4898" t="str">
        <f>VLOOKUP(tblOrders[[#This Row],[City]],CityRegion,2,0)</f>
        <v>South</v>
      </c>
      <c r="X4898" t="str">
        <f>VLOOKUP(tblOrders[[#This Row],[City]],lookups!A:C,3,0)</f>
        <v>Kerala</v>
      </c>
    </row>
    <row r="4899" spans="1:24" x14ac:dyDescent="0.25">
      <c r="A4899" t="s">
        <v>7133</v>
      </c>
      <c r="B4899" s="1">
        <v>45797</v>
      </c>
      <c r="C4899" t="s">
        <v>737</v>
      </c>
      <c r="D4899" t="s">
        <v>39</v>
      </c>
      <c r="E4899" t="s">
        <v>49</v>
      </c>
      <c r="F4899" t="s">
        <v>50</v>
      </c>
      <c r="G4899" t="s">
        <v>24</v>
      </c>
      <c r="H4899" t="s">
        <v>51</v>
      </c>
      <c r="I4899" t="s">
        <v>26</v>
      </c>
      <c r="J4899" t="s">
        <v>27</v>
      </c>
      <c r="K4899">
        <v>5</v>
      </c>
      <c r="L4899">
        <v>85</v>
      </c>
      <c r="M4899">
        <v>0.2</v>
      </c>
      <c r="N4899">
        <v>340</v>
      </c>
      <c r="O4899">
        <v>80</v>
      </c>
      <c r="P4899" t="s">
        <v>28</v>
      </c>
      <c r="Q4899" t="s">
        <v>91</v>
      </c>
      <c r="R4899" t="s">
        <v>36</v>
      </c>
      <c r="S4899">
        <v>3.9</v>
      </c>
      <c r="T4899">
        <f>YEAR(tblOrders[[#This Row],[Order Date]])</f>
        <v>2025</v>
      </c>
      <c r="U4899" t="str">
        <f>TEXT(tblOrders[[#This Row],[Order Date]],"mmm-yyyy")</f>
        <v>May-2025</v>
      </c>
      <c r="V4899" s="4">
        <f>tblOrders[[#This Row],[Profit]]/tblOrders[[#This Row],[Sales Amount]]</f>
        <v>0.23529411764705882</v>
      </c>
      <c r="W4899" t="str">
        <f>VLOOKUP(tblOrders[[#This Row],[City]],CityRegion,2,0)</f>
        <v>South</v>
      </c>
      <c r="X4899" t="str">
        <f>VLOOKUP(tblOrders[[#This Row],[City]],lookups!A:C,3,0)</f>
        <v>Karnataka</v>
      </c>
    </row>
    <row r="4900" spans="1:24" x14ac:dyDescent="0.25">
      <c r="A4900" t="s">
        <v>7134</v>
      </c>
      <c r="B4900" s="1">
        <v>45931</v>
      </c>
      <c r="C4900" t="s">
        <v>2290</v>
      </c>
      <c r="D4900" t="s">
        <v>39</v>
      </c>
      <c r="E4900" t="s">
        <v>40</v>
      </c>
      <c r="F4900" t="s">
        <v>41</v>
      </c>
      <c r="G4900" t="s">
        <v>42</v>
      </c>
      <c r="H4900" t="s">
        <v>43</v>
      </c>
      <c r="I4900" t="s">
        <v>139</v>
      </c>
      <c r="J4900" t="s">
        <v>34</v>
      </c>
      <c r="K4900">
        <v>1</v>
      </c>
      <c r="L4900">
        <v>18</v>
      </c>
      <c r="M4900">
        <v>0.1</v>
      </c>
      <c r="N4900">
        <v>16.2</v>
      </c>
      <c r="O4900">
        <v>7.2</v>
      </c>
      <c r="P4900" t="s">
        <v>28</v>
      </c>
      <c r="Q4900" t="s">
        <v>46</v>
      </c>
      <c r="R4900" t="s">
        <v>36</v>
      </c>
      <c r="S4900">
        <v>3.9</v>
      </c>
      <c r="T4900">
        <f>YEAR(tblOrders[[#This Row],[Order Date]])</f>
        <v>2025</v>
      </c>
      <c r="U4900" t="str">
        <f>TEXT(tblOrders[[#This Row],[Order Date]],"mmm-yyyy")</f>
        <v>Oct-2025</v>
      </c>
      <c r="V4900" s="4">
        <f>tblOrders[[#This Row],[Profit]]/tblOrders[[#This Row],[Sales Amount]]</f>
        <v>0.44444444444444448</v>
      </c>
      <c r="W4900" t="str">
        <f>VLOOKUP(tblOrders[[#This Row],[City]],CityRegion,2,0)</f>
        <v>South</v>
      </c>
      <c r="X4900" t="str">
        <f>VLOOKUP(tblOrders[[#This Row],[City]],lookups!A:C,3,0)</f>
        <v>Tamil Nadu</v>
      </c>
    </row>
    <row r="4901" spans="1:24" x14ac:dyDescent="0.25">
      <c r="A4901" t="s">
        <v>7135</v>
      </c>
      <c r="B4901" s="1">
        <v>45933</v>
      </c>
      <c r="C4901" t="s">
        <v>7136</v>
      </c>
      <c r="D4901" t="s">
        <v>21</v>
      </c>
      <c r="E4901" t="s">
        <v>108</v>
      </c>
      <c r="F4901" t="s">
        <v>109</v>
      </c>
      <c r="G4901" t="s">
        <v>62</v>
      </c>
      <c r="H4901" t="s">
        <v>110</v>
      </c>
      <c r="I4901" t="s">
        <v>139</v>
      </c>
      <c r="J4901" t="s">
        <v>34</v>
      </c>
      <c r="K4901">
        <v>3</v>
      </c>
      <c r="L4901">
        <v>110</v>
      </c>
      <c r="M4901">
        <v>0</v>
      </c>
      <c r="N4901">
        <v>330</v>
      </c>
      <c r="O4901">
        <v>126</v>
      </c>
      <c r="P4901" t="s">
        <v>28</v>
      </c>
      <c r="Q4901" t="s">
        <v>46</v>
      </c>
      <c r="R4901" t="s">
        <v>36</v>
      </c>
      <c r="S4901">
        <v>2.9</v>
      </c>
      <c r="T4901">
        <f>YEAR(tblOrders[[#This Row],[Order Date]])</f>
        <v>2025</v>
      </c>
      <c r="U4901" t="str">
        <f>TEXT(tblOrders[[#This Row],[Order Date]],"mmm-yyyy")</f>
        <v>Oct-2025</v>
      </c>
      <c r="V4901" s="4">
        <f>tblOrders[[#This Row],[Profit]]/tblOrders[[#This Row],[Sales Amount]]</f>
        <v>0.38181818181818183</v>
      </c>
      <c r="W4901" t="str">
        <f>VLOOKUP(tblOrders[[#This Row],[City]],CityRegion,2,0)</f>
        <v>South</v>
      </c>
      <c r="X4901" t="str">
        <f>VLOOKUP(tblOrders[[#This Row],[City]],lookups!A:C,3,0)</f>
        <v>Tamil Nadu</v>
      </c>
    </row>
    <row r="4902" spans="1:24" x14ac:dyDescent="0.25">
      <c r="A4902" t="s">
        <v>7137</v>
      </c>
      <c r="B4902" s="1">
        <v>45832</v>
      </c>
      <c r="C4902" t="s">
        <v>3260</v>
      </c>
      <c r="D4902" t="s">
        <v>21</v>
      </c>
      <c r="E4902" t="s">
        <v>55</v>
      </c>
      <c r="F4902" t="s">
        <v>56</v>
      </c>
      <c r="G4902" t="s">
        <v>24</v>
      </c>
      <c r="H4902" t="s">
        <v>51</v>
      </c>
      <c r="I4902" t="s">
        <v>57</v>
      </c>
      <c r="J4902" t="s">
        <v>27</v>
      </c>
      <c r="K4902">
        <v>3</v>
      </c>
      <c r="L4902">
        <v>42</v>
      </c>
      <c r="M4902">
        <v>0.15</v>
      </c>
      <c r="N4902">
        <v>107.1</v>
      </c>
      <c r="O4902">
        <v>35.1</v>
      </c>
      <c r="P4902" t="s">
        <v>28</v>
      </c>
      <c r="Q4902" t="s">
        <v>29</v>
      </c>
      <c r="R4902" t="s">
        <v>36</v>
      </c>
      <c r="S4902">
        <v>3.1</v>
      </c>
      <c r="T4902">
        <f>YEAR(tblOrders[[#This Row],[Order Date]])</f>
        <v>2025</v>
      </c>
      <c r="U4902" t="str">
        <f>TEXT(tblOrders[[#This Row],[Order Date]],"mmm-yyyy")</f>
        <v>Jun-2025</v>
      </c>
      <c r="V4902" s="4">
        <f>tblOrders[[#This Row],[Profit]]/tblOrders[[#This Row],[Sales Amount]]</f>
        <v>0.32773109243697485</v>
      </c>
      <c r="W4902" t="str">
        <f>VLOOKUP(tblOrders[[#This Row],[City]],CityRegion,2,0)</f>
        <v>South</v>
      </c>
      <c r="X4902" t="str">
        <f>VLOOKUP(tblOrders[[#This Row],[City]],lookups!A:C,3,0)</f>
        <v>Kerala</v>
      </c>
    </row>
    <row r="4903" spans="1:24" x14ac:dyDescent="0.25">
      <c r="A4903" t="s">
        <v>7138</v>
      </c>
      <c r="B4903" s="1">
        <v>45733</v>
      </c>
      <c r="C4903" t="s">
        <v>7139</v>
      </c>
      <c r="D4903" t="s">
        <v>39</v>
      </c>
      <c r="E4903" t="s">
        <v>101</v>
      </c>
      <c r="F4903" t="s">
        <v>102</v>
      </c>
      <c r="G4903" t="s">
        <v>24</v>
      </c>
      <c r="H4903" t="s">
        <v>103</v>
      </c>
      <c r="I4903" t="s">
        <v>70</v>
      </c>
      <c r="J4903" t="s">
        <v>34</v>
      </c>
      <c r="K4903">
        <v>1</v>
      </c>
      <c r="L4903">
        <v>120</v>
      </c>
      <c r="M4903">
        <v>0.05</v>
      </c>
      <c r="N4903">
        <v>114</v>
      </c>
      <c r="O4903">
        <v>36</v>
      </c>
      <c r="P4903" t="s">
        <v>28</v>
      </c>
      <c r="Q4903" t="s">
        <v>29</v>
      </c>
      <c r="R4903" t="s">
        <v>36</v>
      </c>
      <c r="S4903">
        <v>3.4</v>
      </c>
      <c r="T4903">
        <f>YEAR(tblOrders[[#This Row],[Order Date]])</f>
        <v>2025</v>
      </c>
      <c r="U4903" t="str">
        <f>TEXT(tblOrders[[#This Row],[Order Date]],"mmm-yyyy")</f>
        <v>Mar-2025</v>
      </c>
      <c r="V4903" s="4">
        <f>tblOrders[[#This Row],[Profit]]/tblOrders[[#This Row],[Sales Amount]]</f>
        <v>0.31578947368421051</v>
      </c>
      <c r="W4903" t="str">
        <f>VLOOKUP(tblOrders[[#This Row],[City]],CityRegion,2,0)</f>
        <v>South</v>
      </c>
      <c r="X4903" t="str">
        <f>VLOOKUP(tblOrders[[#This Row],[City]],lookups!A:C,3,0)</f>
        <v>Telengana</v>
      </c>
    </row>
    <row r="4904" spans="1:24" x14ac:dyDescent="0.25">
      <c r="A4904" t="s">
        <v>7140</v>
      </c>
      <c r="B4904" s="1">
        <v>45961</v>
      </c>
      <c r="C4904" t="s">
        <v>5041</v>
      </c>
      <c r="D4904" t="s">
        <v>21</v>
      </c>
      <c r="E4904" t="s">
        <v>49</v>
      </c>
      <c r="F4904" t="s">
        <v>50</v>
      </c>
      <c r="G4904" t="s">
        <v>24</v>
      </c>
      <c r="H4904" t="s">
        <v>51</v>
      </c>
      <c r="I4904" t="s">
        <v>84</v>
      </c>
      <c r="J4904" t="s">
        <v>27</v>
      </c>
      <c r="K4904">
        <v>5</v>
      </c>
      <c r="L4904">
        <v>85</v>
      </c>
      <c r="M4904">
        <v>0</v>
      </c>
      <c r="N4904">
        <v>425</v>
      </c>
      <c r="O4904">
        <v>165</v>
      </c>
      <c r="P4904" t="s">
        <v>28</v>
      </c>
      <c r="Q4904" t="s">
        <v>91</v>
      </c>
      <c r="R4904" t="s">
        <v>30</v>
      </c>
      <c r="S4904">
        <v>3.7</v>
      </c>
      <c r="T4904">
        <f>YEAR(tblOrders[[#This Row],[Order Date]])</f>
        <v>2025</v>
      </c>
      <c r="U4904" t="str">
        <f>TEXT(tblOrders[[#This Row],[Order Date]],"mmm-yyyy")</f>
        <v>Oct-2025</v>
      </c>
      <c r="V4904" s="4">
        <f>tblOrders[[#This Row],[Profit]]/tblOrders[[#This Row],[Sales Amount]]</f>
        <v>0.38823529411764707</v>
      </c>
      <c r="W4904" t="str">
        <f>VLOOKUP(tblOrders[[#This Row],[City]],CityRegion,2,0)</f>
        <v>West</v>
      </c>
      <c r="X4904" t="str">
        <f>VLOOKUP(tblOrders[[#This Row],[City]],lookups!A:C,3,0)</f>
        <v>Maharashtra</v>
      </c>
    </row>
    <row r="4905" spans="1:24" x14ac:dyDescent="0.25">
      <c r="A4905" t="s">
        <v>7141</v>
      </c>
      <c r="B4905" s="1">
        <v>45922</v>
      </c>
      <c r="C4905" t="s">
        <v>6878</v>
      </c>
      <c r="D4905" t="s">
        <v>39</v>
      </c>
      <c r="E4905" t="s">
        <v>60</v>
      </c>
      <c r="F4905" t="s">
        <v>61</v>
      </c>
      <c r="G4905" t="s">
        <v>62</v>
      </c>
      <c r="H4905" t="s">
        <v>63</v>
      </c>
      <c r="I4905" t="s">
        <v>52</v>
      </c>
      <c r="J4905" t="s">
        <v>34</v>
      </c>
      <c r="K4905">
        <v>3</v>
      </c>
      <c r="L4905">
        <v>45</v>
      </c>
      <c r="M4905">
        <v>0.2</v>
      </c>
      <c r="N4905">
        <v>108</v>
      </c>
      <c r="O4905">
        <v>30</v>
      </c>
      <c r="P4905" t="s">
        <v>111</v>
      </c>
      <c r="Q4905" t="s">
        <v>86</v>
      </c>
      <c r="R4905" t="s">
        <v>36</v>
      </c>
      <c r="S4905">
        <v>4.0999999999999996</v>
      </c>
      <c r="T4905">
        <f>YEAR(tblOrders[[#This Row],[Order Date]])</f>
        <v>2025</v>
      </c>
      <c r="U4905" t="str">
        <f>TEXT(tblOrders[[#This Row],[Order Date]],"mmm-yyyy")</f>
        <v>Sep-2025</v>
      </c>
      <c r="V4905" s="4">
        <f>tblOrders[[#This Row],[Profit]]/tblOrders[[#This Row],[Sales Amount]]</f>
        <v>0.27777777777777779</v>
      </c>
      <c r="W4905" t="str">
        <f>VLOOKUP(tblOrders[[#This Row],[City]],CityRegion,2,0)</f>
        <v>South</v>
      </c>
      <c r="X4905" t="str">
        <f>VLOOKUP(tblOrders[[#This Row],[City]],lookups!A:C,3,0)</f>
        <v>Kerala</v>
      </c>
    </row>
    <row r="4906" spans="1:24" x14ac:dyDescent="0.25">
      <c r="A4906" t="s">
        <v>7142</v>
      </c>
      <c r="B4906" s="1">
        <v>45961</v>
      </c>
      <c r="C4906" t="s">
        <v>1047</v>
      </c>
      <c r="D4906" t="s">
        <v>21</v>
      </c>
      <c r="E4906" t="s">
        <v>94</v>
      </c>
      <c r="F4906" t="s">
        <v>95</v>
      </c>
      <c r="G4906" t="s">
        <v>68</v>
      </c>
      <c r="H4906" t="s">
        <v>96</v>
      </c>
      <c r="I4906" t="s">
        <v>70</v>
      </c>
      <c r="J4906" t="s">
        <v>45</v>
      </c>
      <c r="K4906">
        <v>3</v>
      </c>
      <c r="L4906">
        <v>89</v>
      </c>
      <c r="M4906">
        <v>0.15</v>
      </c>
      <c r="N4906">
        <v>226.95</v>
      </c>
      <c r="O4906">
        <v>61.95</v>
      </c>
      <c r="P4906" t="s">
        <v>28</v>
      </c>
      <c r="Q4906" t="s">
        <v>29</v>
      </c>
      <c r="R4906" t="s">
        <v>36</v>
      </c>
      <c r="S4906">
        <v>4.2</v>
      </c>
      <c r="T4906">
        <f>YEAR(tblOrders[[#This Row],[Order Date]])</f>
        <v>2025</v>
      </c>
      <c r="U4906" t="str">
        <f>TEXT(tblOrders[[#This Row],[Order Date]],"mmm-yyyy")</f>
        <v>Oct-2025</v>
      </c>
      <c r="V4906" s="4">
        <f>tblOrders[[#This Row],[Profit]]/tblOrders[[#This Row],[Sales Amount]]</f>
        <v>0.2729676140118969</v>
      </c>
      <c r="W4906" t="str">
        <f>VLOOKUP(tblOrders[[#This Row],[City]],CityRegion,2,0)</f>
        <v>South</v>
      </c>
      <c r="X4906" t="str">
        <f>VLOOKUP(tblOrders[[#This Row],[City]],lookups!A:C,3,0)</f>
        <v>Telengana</v>
      </c>
    </row>
    <row r="4907" spans="1:24" x14ac:dyDescent="0.25">
      <c r="A4907" t="s">
        <v>7143</v>
      </c>
      <c r="B4907" s="1">
        <v>45946</v>
      </c>
      <c r="C4907" t="s">
        <v>4621</v>
      </c>
      <c r="D4907" t="s">
        <v>39</v>
      </c>
      <c r="E4907" t="s">
        <v>79</v>
      </c>
      <c r="F4907" t="s">
        <v>80</v>
      </c>
      <c r="G4907" t="s">
        <v>68</v>
      </c>
      <c r="H4907" t="s">
        <v>81</v>
      </c>
      <c r="I4907" t="s">
        <v>57</v>
      </c>
      <c r="J4907" t="s">
        <v>34</v>
      </c>
      <c r="K4907">
        <v>3</v>
      </c>
      <c r="L4907">
        <v>799</v>
      </c>
      <c r="M4907">
        <v>0.05</v>
      </c>
      <c r="N4907">
        <v>2277.15</v>
      </c>
      <c r="O4907">
        <v>417.15</v>
      </c>
      <c r="P4907" t="s">
        <v>111</v>
      </c>
      <c r="Q4907" t="s">
        <v>91</v>
      </c>
      <c r="R4907" t="s">
        <v>36</v>
      </c>
      <c r="S4907">
        <v>3.5</v>
      </c>
      <c r="T4907">
        <f>YEAR(tblOrders[[#This Row],[Order Date]])</f>
        <v>2025</v>
      </c>
      <c r="U4907" t="str">
        <f>TEXT(tblOrders[[#This Row],[Order Date]],"mmm-yyyy")</f>
        <v>Oct-2025</v>
      </c>
      <c r="V4907" s="4">
        <f>tblOrders[[#This Row],[Profit]]/tblOrders[[#This Row],[Sales Amount]]</f>
        <v>0.18318951320729859</v>
      </c>
      <c r="W4907" t="str">
        <f>VLOOKUP(tblOrders[[#This Row],[City]],CityRegion,2,0)</f>
        <v>South</v>
      </c>
      <c r="X4907" t="str">
        <f>VLOOKUP(tblOrders[[#This Row],[City]],lookups!A:C,3,0)</f>
        <v>Kerala</v>
      </c>
    </row>
    <row r="4908" spans="1:24" x14ac:dyDescent="0.25">
      <c r="A4908" t="s">
        <v>7144</v>
      </c>
      <c r="B4908" s="1">
        <v>45883</v>
      </c>
      <c r="C4908" t="s">
        <v>6252</v>
      </c>
      <c r="D4908" t="s">
        <v>21</v>
      </c>
      <c r="E4908" t="s">
        <v>73</v>
      </c>
      <c r="F4908" t="s">
        <v>74</v>
      </c>
      <c r="G4908" t="s">
        <v>68</v>
      </c>
      <c r="H4908" t="s">
        <v>75</v>
      </c>
      <c r="I4908" t="s">
        <v>44</v>
      </c>
      <c r="J4908" t="s">
        <v>45</v>
      </c>
      <c r="K4908">
        <v>3</v>
      </c>
      <c r="L4908">
        <v>65</v>
      </c>
      <c r="M4908">
        <v>0.05</v>
      </c>
      <c r="N4908">
        <v>185.25</v>
      </c>
      <c r="O4908">
        <v>71.25</v>
      </c>
      <c r="P4908" t="s">
        <v>148</v>
      </c>
      <c r="Q4908" t="s">
        <v>29</v>
      </c>
      <c r="R4908" t="s">
        <v>36</v>
      </c>
      <c r="S4908">
        <v>5</v>
      </c>
      <c r="T4908">
        <f>YEAR(tblOrders[[#This Row],[Order Date]])</f>
        <v>2025</v>
      </c>
      <c r="U4908" t="str">
        <f>TEXT(tblOrders[[#This Row],[Order Date]],"mmm-yyyy")</f>
        <v>Aug-2025</v>
      </c>
      <c r="V4908" s="4">
        <f>tblOrders[[#This Row],[Profit]]/tblOrders[[#This Row],[Sales Amount]]</f>
        <v>0.38461538461538464</v>
      </c>
      <c r="W4908" t="str">
        <f>VLOOKUP(tblOrders[[#This Row],[City]],CityRegion,2,0)</f>
        <v>South</v>
      </c>
      <c r="X4908" t="str">
        <f>VLOOKUP(tblOrders[[#This Row],[City]],lookups!A:C,3,0)</f>
        <v>Kerala</v>
      </c>
    </row>
    <row r="4909" spans="1:24" x14ac:dyDescent="0.25">
      <c r="A4909" t="s">
        <v>7145</v>
      </c>
      <c r="B4909" s="1">
        <v>45878</v>
      </c>
      <c r="C4909" t="s">
        <v>7146</v>
      </c>
      <c r="D4909" t="s">
        <v>21</v>
      </c>
      <c r="E4909" t="s">
        <v>101</v>
      </c>
      <c r="F4909" t="s">
        <v>102</v>
      </c>
      <c r="G4909" t="s">
        <v>24</v>
      </c>
      <c r="H4909" t="s">
        <v>103</v>
      </c>
      <c r="I4909" t="s">
        <v>84</v>
      </c>
      <c r="J4909" t="s">
        <v>45</v>
      </c>
      <c r="K4909">
        <v>2</v>
      </c>
      <c r="L4909">
        <v>120</v>
      </c>
      <c r="M4909">
        <v>0</v>
      </c>
      <c r="N4909">
        <v>240</v>
      </c>
      <c r="O4909">
        <v>84</v>
      </c>
      <c r="P4909" t="s">
        <v>148</v>
      </c>
      <c r="Q4909" t="s">
        <v>86</v>
      </c>
      <c r="R4909" t="s">
        <v>36</v>
      </c>
      <c r="S4909">
        <v>2.6</v>
      </c>
      <c r="T4909">
        <f>YEAR(tblOrders[[#This Row],[Order Date]])</f>
        <v>2025</v>
      </c>
      <c r="U4909" t="str">
        <f>TEXT(tblOrders[[#This Row],[Order Date]],"mmm-yyyy")</f>
        <v>Aug-2025</v>
      </c>
      <c r="V4909" s="4">
        <f>tblOrders[[#This Row],[Profit]]/tblOrders[[#This Row],[Sales Amount]]</f>
        <v>0.35</v>
      </c>
      <c r="W4909" t="str">
        <f>VLOOKUP(tblOrders[[#This Row],[City]],CityRegion,2,0)</f>
        <v>West</v>
      </c>
      <c r="X4909" t="str">
        <f>VLOOKUP(tblOrders[[#This Row],[City]],lookups!A:C,3,0)</f>
        <v>Maharashtra</v>
      </c>
    </row>
    <row r="4910" spans="1:24" x14ac:dyDescent="0.25">
      <c r="A4910" t="s">
        <v>7147</v>
      </c>
      <c r="B4910" s="1">
        <v>45958</v>
      </c>
      <c r="C4910" t="s">
        <v>4183</v>
      </c>
      <c r="D4910" t="s">
        <v>21</v>
      </c>
      <c r="E4910" t="s">
        <v>73</v>
      </c>
      <c r="F4910" t="s">
        <v>74</v>
      </c>
      <c r="G4910" t="s">
        <v>68</v>
      </c>
      <c r="H4910" t="s">
        <v>75</v>
      </c>
      <c r="I4910" t="s">
        <v>26</v>
      </c>
      <c r="J4910" t="s">
        <v>27</v>
      </c>
      <c r="K4910">
        <v>4</v>
      </c>
      <c r="L4910">
        <v>65</v>
      </c>
      <c r="M4910">
        <v>0.1</v>
      </c>
      <c r="N4910">
        <v>234</v>
      </c>
      <c r="O4910">
        <v>82</v>
      </c>
      <c r="P4910" t="s">
        <v>28</v>
      </c>
      <c r="Q4910" t="s">
        <v>91</v>
      </c>
      <c r="R4910" t="s">
        <v>36</v>
      </c>
      <c r="S4910">
        <v>4.5</v>
      </c>
      <c r="T4910">
        <f>YEAR(tblOrders[[#This Row],[Order Date]])</f>
        <v>2025</v>
      </c>
      <c r="U4910" t="str">
        <f>TEXT(tblOrders[[#This Row],[Order Date]],"mmm-yyyy")</f>
        <v>Oct-2025</v>
      </c>
      <c r="V4910" s="4">
        <f>tblOrders[[#This Row],[Profit]]/tblOrders[[#This Row],[Sales Amount]]</f>
        <v>0.3504273504273504</v>
      </c>
      <c r="W4910" t="str">
        <f>VLOOKUP(tblOrders[[#This Row],[City]],CityRegion,2,0)</f>
        <v>South</v>
      </c>
      <c r="X4910" t="str">
        <f>VLOOKUP(tblOrders[[#This Row],[City]],lookups!A:C,3,0)</f>
        <v>Karnataka</v>
      </c>
    </row>
    <row r="4911" spans="1:24" x14ac:dyDescent="0.25">
      <c r="A4911" t="s">
        <v>7148</v>
      </c>
      <c r="B4911" s="1">
        <v>45919</v>
      </c>
      <c r="C4911" t="s">
        <v>2325</v>
      </c>
      <c r="D4911" t="s">
        <v>21</v>
      </c>
      <c r="E4911" t="s">
        <v>73</v>
      </c>
      <c r="F4911" t="s">
        <v>74</v>
      </c>
      <c r="G4911" t="s">
        <v>68</v>
      </c>
      <c r="H4911" t="s">
        <v>75</v>
      </c>
      <c r="I4911" t="s">
        <v>70</v>
      </c>
      <c r="J4911" t="s">
        <v>27</v>
      </c>
      <c r="K4911">
        <v>4</v>
      </c>
      <c r="L4911">
        <v>65</v>
      </c>
      <c r="M4911">
        <v>0.2</v>
      </c>
      <c r="N4911">
        <v>208</v>
      </c>
      <c r="O4911">
        <v>56</v>
      </c>
      <c r="P4911" t="s">
        <v>148</v>
      </c>
      <c r="Q4911" t="s">
        <v>86</v>
      </c>
      <c r="R4911" t="s">
        <v>36</v>
      </c>
      <c r="S4911">
        <v>2.8</v>
      </c>
      <c r="T4911">
        <f>YEAR(tblOrders[[#This Row],[Order Date]])</f>
        <v>2025</v>
      </c>
      <c r="U4911" t="str">
        <f>TEXT(tblOrders[[#This Row],[Order Date]],"mmm-yyyy")</f>
        <v>Sep-2025</v>
      </c>
      <c r="V4911" s="4">
        <f>tblOrders[[#This Row],[Profit]]/tblOrders[[#This Row],[Sales Amount]]</f>
        <v>0.26923076923076922</v>
      </c>
      <c r="W4911" t="str">
        <f>VLOOKUP(tblOrders[[#This Row],[City]],CityRegion,2,0)</f>
        <v>South</v>
      </c>
      <c r="X4911" t="str">
        <f>VLOOKUP(tblOrders[[#This Row],[City]],lookups!A:C,3,0)</f>
        <v>Telengana</v>
      </c>
    </row>
    <row r="4912" spans="1:24" x14ac:dyDescent="0.25">
      <c r="A4912" t="s">
        <v>7149</v>
      </c>
      <c r="B4912" s="1">
        <v>45848</v>
      </c>
      <c r="C4912" t="s">
        <v>1443</v>
      </c>
      <c r="D4912" t="s">
        <v>21</v>
      </c>
      <c r="E4912" t="s">
        <v>114</v>
      </c>
      <c r="F4912" t="s">
        <v>115</v>
      </c>
      <c r="G4912" t="s">
        <v>42</v>
      </c>
      <c r="H4912" t="s">
        <v>116</v>
      </c>
      <c r="I4912" t="s">
        <v>84</v>
      </c>
      <c r="J4912" t="s">
        <v>34</v>
      </c>
      <c r="K4912">
        <v>3</v>
      </c>
      <c r="L4912">
        <v>12</v>
      </c>
      <c r="M4912">
        <v>0.05</v>
      </c>
      <c r="N4912">
        <v>34.200000000000003</v>
      </c>
      <c r="O4912">
        <v>16.2</v>
      </c>
      <c r="P4912" t="s">
        <v>28</v>
      </c>
      <c r="Q4912" t="s">
        <v>29</v>
      </c>
      <c r="R4912" t="s">
        <v>30</v>
      </c>
      <c r="S4912">
        <v>2.5</v>
      </c>
      <c r="T4912">
        <f>YEAR(tblOrders[[#This Row],[Order Date]])</f>
        <v>2025</v>
      </c>
      <c r="U4912" t="str">
        <f>TEXT(tblOrders[[#This Row],[Order Date]],"mmm-yyyy")</f>
        <v>Jul-2025</v>
      </c>
      <c r="V4912" s="4">
        <f>tblOrders[[#This Row],[Profit]]/tblOrders[[#This Row],[Sales Amount]]</f>
        <v>0.47368421052631571</v>
      </c>
      <c r="W4912" t="str">
        <f>VLOOKUP(tblOrders[[#This Row],[City]],CityRegion,2,0)</f>
        <v>West</v>
      </c>
      <c r="X4912" t="str">
        <f>VLOOKUP(tblOrders[[#This Row],[City]],lookups!A:C,3,0)</f>
        <v>Maharashtra</v>
      </c>
    </row>
    <row r="4913" spans="1:24" x14ac:dyDescent="0.25">
      <c r="A4913" t="s">
        <v>7150</v>
      </c>
      <c r="B4913" s="1">
        <v>45886</v>
      </c>
      <c r="C4913" t="s">
        <v>1024</v>
      </c>
      <c r="D4913" t="s">
        <v>39</v>
      </c>
      <c r="E4913" t="s">
        <v>60</v>
      </c>
      <c r="F4913" t="s">
        <v>61</v>
      </c>
      <c r="G4913" t="s">
        <v>62</v>
      </c>
      <c r="H4913" t="s">
        <v>63</v>
      </c>
      <c r="I4913" t="s">
        <v>84</v>
      </c>
      <c r="J4913" t="s">
        <v>27</v>
      </c>
      <c r="K4913">
        <v>3</v>
      </c>
      <c r="L4913">
        <v>45</v>
      </c>
      <c r="M4913">
        <v>0.1</v>
      </c>
      <c r="N4913">
        <v>121.5</v>
      </c>
      <c r="O4913">
        <v>43.5</v>
      </c>
      <c r="P4913" t="s">
        <v>28</v>
      </c>
      <c r="Q4913" t="s">
        <v>86</v>
      </c>
      <c r="R4913" t="s">
        <v>30</v>
      </c>
      <c r="S4913">
        <v>4.5999999999999996</v>
      </c>
      <c r="T4913">
        <f>YEAR(tblOrders[[#This Row],[Order Date]])</f>
        <v>2025</v>
      </c>
      <c r="U4913" t="str">
        <f>TEXT(tblOrders[[#This Row],[Order Date]],"mmm-yyyy")</f>
        <v>Aug-2025</v>
      </c>
      <c r="V4913" s="4">
        <f>tblOrders[[#This Row],[Profit]]/tblOrders[[#This Row],[Sales Amount]]</f>
        <v>0.35802469135802467</v>
      </c>
      <c r="W4913" t="str">
        <f>VLOOKUP(tblOrders[[#This Row],[City]],CityRegion,2,0)</f>
        <v>West</v>
      </c>
      <c r="X4913" t="str">
        <f>VLOOKUP(tblOrders[[#This Row],[City]],lookups!A:C,3,0)</f>
        <v>Maharashtra</v>
      </c>
    </row>
    <row r="4914" spans="1:24" x14ac:dyDescent="0.25">
      <c r="A4914" t="s">
        <v>7151</v>
      </c>
      <c r="B4914" s="1">
        <v>45681</v>
      </c>
      <c r="C4914" t="s">
        <v>1074</v>
      </c>
      <c r="D4914" t="s">
        <v>21</v>
      </c>
      <c r="E4914" t="s">
        <v>49</v>
      </c>
      <c r="F4914" t="s">
        <v>50</v>
      </c>
      <c r="G4914" t="s">
        <v>24</v>
      </c>
      <c r="H4914" t="s">
        <v>51</v>
      </c>
      <c r="I4914" t="s">
        <v>76</v>
      </c>
      <c r="J4914" t="s">
        <v>27</v>
      </c>
      <c r="K4914">
        <v>4</v>
      </c>
      <c r="L4914">
        <v>85</v>
      </c>
      <c r="M4914">
        <v>0</v>
      </c>
      <c r="N4914">
        <v>340</v>
      </c>
      <c r="O4914">
        <v>132</v>
      </c>
      <c r="P4914" t="s">
        <v>28</v>
      </c>
      <c r="Q4914" t="s">
        <v>29</v>
      </c>
      <c r="R4914" t="s">
        <v>36</v>
      </c>
      <c r="S4914">
        <v>3.3</v>
      </c>
      <c r="T4914">
        <f>YEAR(tblOrders[[#This Row],[Order Date]])</f>
        <v>2025</v>
      </c>
      <c r="U4914" t="str">
        <f>TEXT(tblOrders[[#This Row],[Order Date]],"mmm-yyyy")</f>
        <v>Jan-2025</v>
      </c>
      <c r="V4914" s="4">
        <f>tblOrders[[#This Row],[Profit]]/tblOrders[[#This Row],[Sales Amount]]</f>
        <v>0.38823529411764707</v>
      </c>
      <c r="W4914" t="str">
        <f>VLOOKUP(tblOrders[[#This Row],[City]],CityRegion,2,0)</f>
        <v>South</v>
      </c>
      <c r="X4914" t="str">
        <f>VLOOKUP(tblOrders[[#This Row],[City]],lookups!A:C,3,0)</f>
        <v>Kerala</v>
      </c>
    </row>
    <row r="4915" spans="1:24" x14ac:dyDescent="0.25">
      <c r="A4915" t="s">
        <v>7152</v>
      </c>
      <c r="B4915" s="1">
        <v>45807</v>
      </c>
      <c r="C4915" t="s">
        <v>4358</v>
      </c>
      <c r="D4915" t="s">
        <v>39</v>
      </c>
      <c r="E4915" t="s">
        <v>49</v>
      </c>
      <c r="F4915" t="s">
        <v>50</v>
      </c>
      <c r="G4915" t="s">
        <v>24</v>
      </c>
      <c r="H4915" t="s">
        <v>51</v>
      </c>
      <c r="I4915" t="s">
        <v>139</v>
      </c>
      <c r="J4915" t="s">
        <v>34</v>
      </c>
      <c r="K4915">
        <v>4</v>
      </c>
      <c r="L4915">
        <v>85</v>
      </c>
      <c r="M4915">
        <v>0</v>
      </c>
      <c r="N4915">
        <v>340</v>
      </c>
      <c r="O4915">
        <v>132</v>
      </c>
      <c r="P4915" t="s">
        <v>111</v>
      </c>
      <c r="Q4915" t="s">
        <v>29</v>
      </c>
      <c r="R4915" t="s">
        <v>36</v>
      </c>
      <c r="S4915">
        <v>4.4000000000000004</v>
      </c>
      <c r="T4915">
        <f>YEAR(tblOrders[[#This Row],[Order Date]])</f>
        <v>2025</v>
      </c>
      <c r="U4915" t="str">
        <f>TEXT(tblOrders[[#This Row],[Order Date]],"mmm-yyyy")</f>
        <v>May-2025</v>
      </c>
      <c r="V4915" s="4">
        <f>tblOrders[[#This Row],[Profit]]/tblOrders[[#This Row],[Sales Amount]]</f>
        <v>0.38823529411764707</v>
      </c>
      <c r="W4915" t="str">
        <f>VLOOKUP(tblOrders[[#This Row],[City]],CityRegion,2,0)</f>
        <v>South</v>
      </c>
      <c r="X4915" t="str">
        <f>VLOOKUP(tblOrders[[#This Row],[City]],lookups!A:C,3,0)</f>
        <v>Tamil Nadu</v>
      </c>
    </row>
    <row r="4916" spans="1:24" x14ac:dyDescent="0.25">
      <c r="A4916" t="s">
        <v>7153</v>
      </c>
      <c r="B4916" s="1">
        <v>45725</v>
      </c>
      <c r="C4916" t="s">
        <v>1698</v>
      </c>
      <c r="D4916" t="s">
        <v>21</v>
      </c>
      <c r="E4916" t="s">
        <v>94</v>
      </c>
      <c r="F4916" t="s">
        <v>95</v>
      </c>
      <c r="G4916" t="s">
        <v>68</v>
      </c>
      <c r="H4916" t="s">
        <v>96</v>
      </c>
      <c r="I4916" t="s">
        <v>52</v>
      </c>
      <c r="J4916" t="s">
        <v>45</v>
      </c>
      <c r="K4916">
        <v>1</v>
      </c>
      <c r="L4916">
        <v>89</v>
      </c>
      <c r="M4916">
        <v>0.15</v>
      </c>
      <c r="N4916">
        <v>75.650000000000006</v>
      </c>
      <c r="O4916">
        <v>20.65</v>
      </c>
      <c r="P4916" t="s">
        <v>28</v>
      </c>
      <c r="Q4916" t="s">
        <v>46</v>
      </c>
      <c r="R4916" t="s">
        <v>36</v>
      </c>
      <c r="S4916">
        <v>2.8</v>
      </c>
      <c r="T4916">
        <f>YEAR(tblOrders[[#This Row],[Order Date]])</f>
        <v>2025</v>
      </c>
      <c r="U4916" t="str">
        <f>TEXT(tblOrders[[#This Row],[Order Date]],"mmm-yyyy")</f>
        <v>Mar-2025</v>
      </c>
      <c r="V4916" s="4">
        <f>tblOrders[[#This Row],[Profit]]/tblOrders[[#This Row],[Sales Amount]]</f>
        <v>0.27296761401189684</v>
      </c>
      <c r="W4916" t="str">
        <f>VLOOKUP(tblOrders[[#This Row],[City]],CityRegion,2,0)</f>
        <v>South</v>
      </c>
      <c r="X4916" t="str">
        <f>VLOOKUP(tblOrders[[#This Row],[City]],lookups!A:C,3,0)</f>
        <v>Kerala</v>
      </c>
    </row>
    <row r="4917" spans="1:24" x14ac:dyDescent="0.25">
      <c r="A4917" t="s">
        <v>7154</v>
      </c>
      <c r="B4917" s="1">
        <v>45939</v>
      </c>
      <c r="C4917" t="s">
        <v>6252</v>
      </c>
      <c r="D4917" t="s">
        <v>39</v>
      </c>
      <c r="E4917" t="s">
        <v>94</v>
      </c>
      <c r="F4917" t="s">
        <v>95</v>
      </c>
      <c r="G4917" t="s">
        <v>68</v>
      </c>
      <c r="H4917" t="s">
        <v>96</v>
      </c>
      <c r="I4917" t="s">
        <v>33</v>
      </c>
      <c r="J4917" t="s">
        <v>27</v>
      </c>
      <c r="K4917">
        <v>2</v>
      </c>
      <c r="L4917">
        <v>89</v>
      </c>
      <c r="M4917">
        <v>0.1</v>
      </c>
      <c r="N4917">
        <v>160.19999999999999</v>
      </c>
      <c r="O4917">
        <v>50.2</v>
      </c>
      <c r="P4917" t="s">
        <v>28</v>
      </c>
      <c r="Q4917" t="s">
        <v>91</v>
      </c>
      <c r="R4917" t="s">
        <v>36</v>
      </c>
      <c r="S4917">
        <v>2.6</v>
      </c>
      <c r="T4917">
        <f>YEAR(tblOrders[[#This Row],[Order Date]])</f>
        <v>2025</v>
      </c>
      <c r="U4917" t="str">
        <f>TEXT(tblOrders[[#This Row],[Order Date]],"mmm-yyyy")</f>
        <v>Oct-2025</v>
      </c>
      <c r="V4917" s="4">
        <f>tblOrders[[#This Row],[Profit]]/tblOrders[[#This Row],[Sales Amount]]</f>
        <v>0.31335830212234711</v>
      </c>
      <c r="W4917" t="str">
        <f>VLOOKUP(tblOrders[[#This Row],[City]],CityRegion,2,0)</f>
        <v>North</v>
      </c>
      <c r="X4917" t="str">
        <f>VLOOKUP(tblOrders[[#This Row],[City]],lookups!A:C,3,0)</f>
        <v>Delhi</v>
      </c>
    </row>
    <row r="4918" spans="1:24" x14ac:dyDescent="0.25">
      <c r="A4918" t="s">
        <v>7155</v>
      </c>
      <c r="B4918" s="1">
        <v>45675</v>
      </c>
      <c r="C4918" t="s">
        <v>3260</v>
      </c>
      <c r="D4918" t="s">
        <v>21</v>
      </c>
      <c r="E4918" t="s">
        <v>49</v>
      </c>
      <c r="F4918" t="s">
        <v>50</v>
      </c>
      <c r="G4918" t="s">
        <v>24</v>
      </c>
      <c r="H4918" t="s">
        <v>51</v>
      </c>
      <c r="I4918" t="s">
        <v>26</v>
      </c>
      <c r="J4918" t="s">
        <v>34</v>
      </c>
      <c r="K4918">
        <v>4</v>
      </c>
      <c r="L4918">
        <v>85</v>
      </c>
      <c r="M4918">
        <v>0</v>
      </c>
      <c r="N4918">
        <v>340</v>
      </c>
      <c r="O4918">
        <v>132</v>
      </c>
      <c r="P4918" t="s">
        <v>28</v>
      </c>
      <c r="Q4918" t="s">
        <v>46</v>
      </c>
      <c r="R4918" t="s">
        <v>123</v>
      </c>
      <c r="S4918">
        <v>3.2</v>
      </c>
      <c r="T4918">
        <f>YEAR(tblOrders[[#This Row],[Order Date]])</f>
        <v>2025</v>
      </c>
      <c r="U4918" t="str">
        <f>TEXT(tblOrders[[#This Row],[Order Date]],"mmm-yyyy")</f>
        <v>Jan-2025</v>
      </c>
      <c r="V4918" s="4">
        <f>tblOrders[[#This Row],[Profit]]/tblOrders[[#This Row],[Sales Amount]]</f>
        <v>0.38823529411764707</v>
      </c>
      <c r="W4918" t="str">
        <f>VLOOKUP(tblOrders[[#This Row],[City]],CityRegion,2,0)</f>
        <v>South</v>
      </c>
      <c r="X4918" t="str">
        <f>VLOOKUP(tblOrders[[#This Row],[City]],lookups!A:C,3,0)</f>
        <v>Karnataka</v>
      </c>
    </row>
    <row r="4919" spans="1:24" x14ac:dyDescent="0.25">
      <c r="A4919" t="s">
        <v>7156</v>
      </c>
      <c r="B4919" s="1">
        <v>45684</v>
      </c>
      <c r="C4919" t="s">
        <v>759</v>
      </c>
      <c r="D4919" t="s">
        <v>39</v>
      </c>
      <c r="E4919" t="s">
        <v>79</v>
      </c>
      <c r="F4919" t="s">
        <v>80</v>
      </c>
      <c r="G4919" t="s">
        <v>68</v>
      </c>
      <c r="H4919" t="s">
        <v>81</v>
      </c>
      <c r="I4919" t="s">
        <v>139</v>
      </c>
      <c r="J4919" t="s">
        <v>45</v>
      </c>
      <c r="K4919">
        <v>5</v>
      </c>
      <c r="L4919">
        <v>799</v>
      </c>
      <c r="M4919">
        <v>0.2</v>
      </c>
      <c r="N4919">
        <v>3196</v>
      </c>
      <c r="O4919">
        <v>96</v>
      </c>
      <c r="P4919" t="s">
        <v>28</v>
      </c>
      <c r="Q4919" t="s">
        <v>35</v>
      </c>
      <c r="R4919" t="s">
        <v>36</v>
      </c>
      <c r="S4919">
        <v>3.1</v>
      </c>
      <c r="T4919">
        <f>YEAR(tblOrders[[#This Row],[Order Date]])</f>
        <v>2025</v>
      </c>
      <c r="U4919" t="str">
        <f>TEXT(tblOrders[[#This Row],[Order Date]],"mmm-yyyy")</f>
        <v>Jan-2025</v>
      </c>
      <c r="V4919" s="4">
        <f>tblOrders[[#This Row],[Profit]]/tblOrders[[#This Row],[Sales Amount]]</f>
        <v>3.0037546933667083E-2</v>
      </c>
      <c r="W4919" t="str">
        <f>VLOOKUP(tblOrders[[#This Row],[City]],CityRegion,2,0)</f>
        <v>South</v>
      </c>
      <c r="X4919" t="str">
        <f>VLOOKUP(tblOrders[[#This Row],[City]],lookups!A:C,3,0)</f>
        <v>Tamil Nadu</v>
      </c>
    </row>
    <row r="4920" spans="1:24" x14ac:dyDescent="0.25">
      <c r="A4920" t="s">
        <v>7157</v>
      </c>
      <c r="B4920" s="1">
        <v>45987</v>
      </c>
      <c r="C4920" t="s">
        <v>498</v>
      </c>
      <c r="D4920" t="s">
        <v>21</v>
      </c>
      <c r="E4920" t="s">
        <v>66</v>
      </c>
      <c r="F4920" t="s">
        <v>67</v>
      </c>
      <c r="G4920" t="s">
        <v>68</v>
      </c>
      <c r="H4920" t="s">
        <v>69</v>
      </c>
      <c r="I4920" t="s">
        <v>70</v>
      </c>
      <c r="J4920" t="s">
        <v>45</v>
      </c>
      <c r="K4920">
        <v>2</v>
      </c>
      <c r="L4920">
        <v>149</v>
      </c>
      <c r="M4920">
        <v>0.1</v>
      </c>
      <c r="N4920">
        <v>268.2</v>
      </c>
      <c r="O4920">
        <v>78.2</v>
      </c>
      <c r="P4920" t="s">
        <v>111</v>
      </c>
      <c r="Q4920" t="s">
        <v>35</v>
      </c>
      <c r="R4920" t="s">
        <v>30</v>
      </c>
      <c r="S4920">
        <v>3.1</v>
      </c>
      <c r="T4920">
        <f>YEAR(tblOrders[[#This Row],[Order Date]])</f>
        <v>2025</v>
      </c>
      <c r="U4920" t="str">
        <f>TEXT(tblOrders[[#This Row],[Order Date]],"mmm-yyyy")</f>
        <v>Nov-2025</v>
      </c>
      <c r="V4920" s="4">
        <f>tblOrders[[#This Row],[Profit]]/tblOrders[[#This Row],[Sales Amount]]</f>
        <v>0.29157345264727819</v>
      </c>
      <c r="W4920" t="str">
        <f>VLOOKUP(tblOrders[[#This Row],[City]],CityRegion,2,0)</f>
        <v>South</v>
      </c>
      <c r="X4920" t="str">
        <f>VLOOKUP(tblOrders[[#This Row],[City]],lookups!A:C,3,0)</f>
        <v>Telengana</v>
      </c>
    </row>
    <row r="4921" spans="1:24" x14ac:dyDescent="0.25">
      <c r="A4921" t="s">
        <v>7158</v>
      </c>
      <c r="B4921" s="1">
        <v>45908</v>
      </c>
      <c r="C4921" t="s">
        <v>913</v>
      </c>
      <c r="D4921" t="s">
        <v>21</v>
      </c>
      <c r="E4921" t="s">
        <v>79</v>
      </c>
      <c r="F4921" t="s">
        <v>80</v>
      </c>
      <c r="G4921" t="s">
        <v>68</v>
      </c>
      <c r="H4921" t="s">
        <v>81</v>
      </c>
      <c r="I4921" t="s">
        <v>52</v>
      </c>
      <c r="J4921" t="s">
        <v>34</v>
      </c>
      <c r="K4921">
        <v>3</v>
      </c>
      <c r="L4921">
        <v>799</v>
      </c>
      <c r="M4921">
        <v>0.15</v>
      </c>
      <c r="N4921">
        <v>2037.45</v>
      </c>
      <c r="O4921">
        <v>177.45</v>
      </c>
      <c r="P4921" t="s">
        <v>28</v>
      </c>
      <c r="Q4921" t="s">
        <v>46</v>
      </c>
      <c r="R4921" t="s">
        <v>36</v>
      </c>
      <c r="S4921">
        <v>3.2</v>
      </c>
      <c r="T4921">
        <f>YEAR(tblOrders[[#This Row],[Order Date]])</f>
        <v>2025</v>
      </c>
      <c r="U4921" t="str">
        <f>TEXT(tblOrders[[#This Row],[Order Date]],"mmm-yyyy")</f>
        <v>Sep-2025</v>
      </c>
      <c r="V4921" s="4">
        <f>tblOrders[[#This Row],[Profit]]/tblOrders[[#This Row],[Sales Amount]]</f>
        <v>8.7094161819921953E-2</v>
      </c>
      <c r="W4921" t="str">
        <f>VLOOKUP(tblOrders[[#This Row],[City]],CityRegion,2,0)</f>
        <v>South</v>
      </c>
      <c r="X4921" t="str">
        <f>VLOOKUP(tblOrders[[#This Row],[City]],lookups!A:C,3,0)</f>
        <v>Kerala</v>
      </c>
    </row>
    <row r="4922" spans="1:24" x14ac:dyDescent="0.25">
      <c r="A4922" t="s">
        <v>7159</v>
      </c>
      <c r="B4922" s="1">
        <v>45947</v>
      </c>
      <c r="C4922" t="s">
        <v>2660</v>
      </c>
      <c r="D4922" t="s">
        <v>21</v>
      </c>
      <c r="E4922" t="s">
        <v>60</v>
      </c>
      <c r="F4922" t="s">
        <v>61</v>
      </c>
      <c r="G4922" t="s">
        <v>62</v>
      </c>
      <c r="H4922" t="s">
        <v>63</v>
      </c>
      <c r="I4922" t="s">
        <v>44</v>
      </c>
      <c r="J4922" t="s">
        <v>34</v>
      </c>
      <c r="K4922">
        <v>5</v>
      </c>
      <c r="L4922">
        <v>45</v>
      </c>
      <c r="M4922">
        <v>0</v>
      </c>
      <c r="N4922">
        <v>225</v>
      </c>
      <c r="O4922">
        <v>95</v>
      </c>
      <c r="P4922" t="s">
        <v>28</v>
      </c>
      <c r="Q4922" t="s">
        <v>35</v>
      </c>
      <c r="R4922" t="s">
        <v>36</v>
      </c>
      <c r="S4922">
        <v>3.9</v>
      </c>
      <c r="T4922">
        <f>YEAR(tblOrders[[#This Row],[Order Date]])</f>
        <v>2025</v>
      </c>
      <c r="U4922" t="str">
        <f>TEXT(tblOrders[[#This Row],[Order Date]],"mmm-yyyy")</f>
        <v>Oct-2025</v>
      </c>
      <c r="V4922" s="4">
        <f>tblOrders[[#This Row],[Profit]]/tblOrders[[#This Row],[Sales Amount]]</f>
        <v>0.42222222222222222</v>
      </c>
      <c r="W4922" t="str">
        <f>VLOOKUP(tblOrders[[#This Row],[City]],CityRegion,2,0)</f>
        <v>South</v>
      </c>
      <c r="X4922" t="str">
        <f>VLOOKUP(tblOrders[[#This Row],[City]],lookups!A:C,3,0)</f>
        <v>Kerala</v>
      </c>
    </row>
    <row r="4923" spans="1:24" x14ac:dyDescent="0.25">
      <c r="A4923" t="s">
        <v>7160</v>
      </c>
      <c r="B4923" s="1">
        <v>45861</v>
      </c>
      <c r="C4923" t="s">
        <v>640</v>
      </c>
      <c r="D4923" t="s">
        <v>21</v>
      </c>
      <c r="E4923" t="s">
        <v>79</v>
      </c>
      <c r="F4923" t="s">
        <v>80</v>
      </c>
      <c r="G4923" t="s">
        <v>68</v>
      </c>
      <c r="H4923" t="s">
        <v>81</v>
      </c>
      <c r="I4923" t="s">
        <v>84</v>
      </c>
      <c r="J4923" t="s">
        <v>34</v>
      </c>
      <c r="K4923">
        <v>4</v>
      </c>
      <c r="L4923">
        <v>799</v>
      </c>
      <c r="M4923">
        <v>0.1</v>
      </c>
      <c r="N4923">
        <v>2876.4</v>
      </c>
      <c r="O4923">
        <v>396.4</v>
      </c>
      <c r="P4923" t="s">
        <v>28</v>
      </c>
      <c r="Q4923" t="s">
        <v>35</v>
      </c>
      <c r="R4923" t="s">
        <v>36</v>
      </c>
      <c r="S4923">
        <v>4.2</v>
      </c>
      <c r="T4923">
        <f>YEAR(tblOrders[[#This Row],[Order Date]])</f>
        <v>2025</v>
      </c>
      <c r="U4923" t="str">
        <f>TEXT(tblOrders[[#This Row],[Order Date]],"mmm-yyyy")</f>
        <v>Jul-2025</v>
      </c>
      <c r="V4923" s="4">
        <f>tblOrders[[#This Row],[Profit]]/tblOrders[[#This Row],[Sales Amount]]</f>
        <v>0.13781115282992629</v>
      </c>
      <c r="W4923" t="str">
        <f>VLOOKUP(tblOrders[[#This Row],[City]],CityRegion,2,0)</f>
        <v>West</v>
      </c>
      <c r="X4923" t="str">
        <f>VLOOKUP(tblOrders[[#This Row],[City]],lookups!A:C,3,0)</f>
        <v>Maharashtra</v>
      </c>
    </row>
    <row r="4924" spans="1:24" x14ac:dyDescent="0.25">
      <c r="A4924" t="s">
        <v>7161</v>
      </c>
      <c r="B4924" s="1">
        <v>45676</v>
      </c>
      <c r="C4924" t="s">
        <v>594</v>
      </c>
      <c r="D4924" t="s">
        <v>21</v>
      </c>
      <c r="E4924" t="s">
        <v>108</v>
      </c>
      <c r="F4924" t="s">
        <v>109</v>
      </c>
      <c r="G4924" t="s">
        <v>62</v>
      </c>
      <c r="H4924" t="s">
        <v>110</v>
      </c>
      <c r="I4924" t="s">
        <v>44</v>
      </c>
      <c r="J4924" t="s">
        <v>34</v>
      </c>
      <c r="K4924">
        <v>2</v>
      </c>
      <c r="L4924">
        <v>110</v>
      </c>
      <c r="M4924">
        <v>0.05</v>
      </c>
      <c r="N4924">
        <v>209</v>
      </c>
      <c r="O4924">
        <v>73</v>
      </c>
      <c r="P4924" t="s">
        <v>28</v>
      </c>
      <c r="Q4924" t="s">
        <v>86</v>
      </c>
      <c r="R4924" t="s">
        <v>36</v>
      </c>
      <c r="S4924">
        <v>4.5999999999999996</v>
      </c>
      <c r="T4924">
        <f>YEAR(tblOrders[[#This Row],[Order Date]])</f>
        <v>2025</v>
      </c>
      <c r="U4924" t="str">
        <f>TEXT(tblOrders[[#This Row],[Order Date]],"mmm-yyyy")</f>
        <v>Jan-2025</v>
      </c>
      <c r="V4924" s="4">
        <f>tblOrders[[#This Row],[Profit]]/tblOrders[[#This Row],[Sales Amount]]</f>
        <v>0.34928229665071769</v>
      </c>
      <c r="W4924" t="str">
        <f>VLOOKUP(tblOrders[[#This Row],[City]],CityRegion,2,0)</f>
        <v>South</v>
      </c>
      <c r="X4924" t="str">
        <f>VLOOKUP(tblOrders[[#This Row],[City]],lookups!A:C,3,0)</f>
        <v>Kerala</v>
      </c>
    </row>
    <row r="4925" spans="1:24" x14ac:dyDescent="0.25">
      <c r="A4925" t="s">
        <v>7162</v>
      </c>
      <c r="B4925" s="1">
        <v>45949</v>
      </c>
      <c r="C4925" t="s">
        <v>2905</v>
      </c>
      <c r="D4925" t="s">
        <v>39</v>
      </c>
      <c r="E4925" t="s">
        <v>108</v>
      </c>
      <c r="F4925" t="s">
        <v>109</v>
      </c>
      <c r="G4925" t="s">
        <v>62</v>
      </c>
      <c r="H4925" t="s">
        <v>110</v>
      </c>
      <c r="I4925" t="s">
        <v>26</v>
      </c>
      <c r="J4925" t="s">
        <v>34</v>
      </c>
      <c r="K4925">
        <v>3</v>
      </c>
      <c r="L4925">
        <v>110</v>
      </c>
      <c r="M4925">
        <v>0</v>
      </c>
      <c r="N4925">
        <v>330</v>
      </c>
      <c r="O4925">
        <v>126</v>
      </c>
      <c r="P4925" t="s">
        <v>28</v>
      </c>
      <c r="Q4925" t="s">
        <v>86</v>
      </c>
      <c r="R4925" t="s">
        <v>36</v>
      </c>
      <c r="S4925">
        <v>4.4000000000000004</v>
      </c>
      <c r="T4925">
        <f>YEAR(tblOrders[[#This Row],[Order Date]])</f>
        <v>2025</v>
      </c>
      <c r="U4925" t="str">
        <f>TEXT(tblOrders[[#This Row],[Order Date]],"mmm-yyyy")</f>
        <v>Oct-2025</v>
      </c>
      <c r="V4925" s="4">
        <f>tblOrders[[#This Row],[Profit]]/tblOrders[[#This Row],[Sales Amount]]</f>
        <v>0.38181818181818183</v>
      </c>
      <c r="W4925" t="str">
        <f>VLOOKUP(tblOrders[[#This Row],[City]],CityRegion,2,0)</f>
        <v>South</v>
      </c>
      <c r="X4925" t="str">
        <f>VLOOKUP(tblOrders[[#This Row],[City]],lookups!A:C,3,0)</f>
        <v>Karnataka</v>
      </c>
    </row>
    <row r="4926" spans="1:24" x14ac:dyDescent="0.25">
      <c r="A4926" t="s">
        <v>7163</v>
      </c>
      <c r="B4926" s="1">
        <v>45967</v>
      </c>
      <c r="C4926" t="s">
        <v>3258</v>
      </c>
      <c r="D4926" t="s">
        <v>21</v>
      </c>
      <c r="E4926" t="s">
        <v>114</v>
      </c>
      <c r="F4926" t="s">
        <v>115</v>
      </c>
      <c r="G4926" t="s">
        <v>42</v>
      </c>
      <c r="H4926" t="s">
        <v>116</v>
      </c>
      <c r="I4926" t="s">
        <v>76</v>
      </c>
      <c r="J4926" t="s">
        <v>27</v>
      </c>
      <c r="K4926">
        <v>5</v>
      </c>
      <c r="L4926">
        <v>12</v>
      </c>
      <c r="M4926">
        <v>0</v>
      </c>
      <c r="N4926">
        <v>60</v>
      </c>
      <c r="O4926">
        <v>30</v>
      </c>
      <c r="P4926" t="s">
        <v>28</v>
      </c>
      <c r="Q4926" t="s">
        <v>86</v>
      </c>
      <c r="R4926" t="s">
        <v>30</v>
      </c>
      <c r="S4926">
        <v>2.9</v>
      </c>
      <c r="T4926">
        <f>YEAR(tblOrders[[#This Row],[Order Date]])</f>
        <v>2025</v>
      </c>
      <c r="U4926" t="str">
        <f>TEXT(tblOrders[[#This Row],[Order Date]],"mmm-yyyy")</f>
        <v>Nov-2025</v>
      </c>
      <c r="V4926" s="4">
        <f>tblOrders[[#This Row],[Profit]]/tblOrders[[#This Row],[Sales Amount]]</f>
        <v>0.5</v>
      </c>
      <c r="W4926" t="str">
        <f>VLOOKUP(tblOrders[[#This Row],[City]],CityRegion,2,0)</f>
        <v>South</v>
      </c>
      <c r="X4926" t="str">
        <f>VLOOKUP(tblOrders[[#This Row],[City]],lookups!A:C,3,0)</f>
        <v>Kerala</v>
      </c>
    </row>
    <row r="4927" spans="1:24" x14ac:dyDescent="0.25">
      <c r="A4927" t="s">
        <v>7164</v>
      </c>
      <c r="B4927" s="1">
        <v>45815</v>
      </c>
      <c r="C4927" t="s">
        <v>2669</v>
      </c>
      <c r="D4927" t="s">
        <v>21</v>
      </c>
      <c r="E4927" t="s">
        <v>79</v>
      </c>
      <c r="F4927" t="s">
        <v>80</v>
      </c>
      <c r="G4927" t="s">
        <v>68</v>
      </c>
      <c r="H4927" t="s">
        <v>81</v>
      </c>
      <c r="I4927" t="s">
        <v>26</v>
      </c>
      <c r="J4927" t="s">
        <v>34</v>
      </c>
      <c r="K4927">
        <v>5</v>
      </c>
      <c r="L4927">
        <v>799</v>
      </c>
      <c r="M4927">
        <v>0</v>
      </c>
      <c r="N4927">
        <v>3995</v>
      </c>
      <c r="O4927">
        <v>895</v>
      </c>
      <c r="P4927" t="s">
        <v>28</v>
      </c>
      <c r="Q4927" t="s">
        <v>35</v>
      </c>
      <c r="R4927" t="s">
        <v>36</v>
      </c>
      <c r="S4927">
        <v>4.2</v>
      </c>
      <c r="T4927">
        <f>YEAR(tblOrders[[#This Row],[Order Date]])</f>
        <v>2025</v>
      </c>
      <c r="U4927" t="str">
        <f>TEXT(tblOrders[[#This Row],[Order Date]],"mmm-yyyy")</f>
        <v>Jun-2025</v>
      </c>
      <c r="V4927" s="4">
        <f>tblOrders[[#This Row],[Profit]]/tblOrders[[#This Row],[Sales Amount]]</f>
        <v>0.22403003754693368</v>
      </c>
      <c r="W4927" t="str">
        <f>VLOOKUP(tblOrders[[#This Row],[City]],CityRegion,2,0)</f>
        <v>South</v>
      </c>
      <c r="X4927" t="str">
        <f>VLOOKUP(tblOrders[[#This Row],[City]],lookups!A:C,3,0)</f>
        <v>Karnataka</v>
      </c>
    </row>
    <row r="4928" spans="1:24" x14ac:dyDescent="0.25">
      <c r="A4928" t="s">
        <v>7165</v>
      </c>
      <c r="B4928" s="1">
        <v>45850</v>
      </c>
      <c r="C4928" t="s">
        <v>4952</v>
      </c>
      <c r="D4928" t="s">
        <v>21</v>
      </c>
      <c r="E4928" t="s">
        <v>49</v>
      </c>
      <c r="F4928" t="s">
        <v>50</v>
      </c>
      <c r="G4928" t="s">
        <v>24</v>
      </c>
      <c r="H4928" t="s">
        <v>51</v>
      </c>
      <c r="I4928" t="s">
        <v>76</v>
      </c>
      <c r="J4928" t="s">
        <v>34</v>
      </c>
      <c r="K4928">
        <v>4</v>
      </c>
      <c r="L4928">
        <v>85</v>
      </c>
      <c r="M4928">
        <v>0.2</v>
      </c>
      <c r="N4928">
        <v>272</v>
      </c>
      <c r="O4928">
        <v>64</v>
      </c>
      <c r="P4928" t="s">
        <v>85</v>
      </c>
      <c r="Q4928" t="s">
        <v>91</v>
      </c>
      <c r="R4928" t="s">
        <v>36</v>
      </c>
      <c r="S4928">
        <v>2.6</v>
      </c>
      <c r="T4928">
        <f>YEAR(tblOrders[[#This Row],[Order Date]])</f>
        <v>2025</v>
      </c>
      <c r="U4928" t="str">
        <f>TEXT(tblOrders[[#This Row],[Order Date]],"mmm-yyyy")</f>
        <v>Jul-2025</v>
      </c>
      <c r="V4928" s="4">
        <f>tblOrders[[#This Row],[Profit]]/tblOrders[[#This Row],[Sales Amount]]</f>
        <v>0.23529411764705882</v>
      </c>
      <c r="W4928" t="str">
        <f>VLOOKUP(tblOrders[[#This Row],[City]],CityRegion,2,0)</f>
        <v>South</v>
      </c>
      <c r="X4928" t="str">
        <f>VLOOKUP(tblOrders[[#This Row],[City]],lookups!A:C,3,0)</f>
        <v>Kerala</v>
      </c>
    </row>
    <row r="4929" spans="1:24" x14ac:dyDescent="0.25">
      <c r="A4929" t="s">
        <v>7166</v>
      </c>
      <c r="B4929" s="1">
        <v>45987</v>
      </c>
      <c r="C4929" t="s">
        <v>7167</v>
      </c>
      <c r="D4929" t="s">
        <v>21</v>
      </c>
      <c r="E4929" t="s">
        <v>79</v>
      </c>
      <c r="F4929" t="s">
        <v>80</v>
      </c>
      <c r="G4929" t="s">
        <v>68</v>
      </c>
      <c r="H4929" t="s">
        <v>81</v>
      </c>
      <c r="I4929" t="s">
        <v>139</v>
      </c>
      <c r="J4929" t="s">
        <v>45</v>
      </c>
      <c r="K4929">
        <v>3</v>
      </c>
      <c r="L4929">
        <v>799</v>
      </c>
      <c r="M4929">
        <v>0.2</v>
      </c>
      <c r="N4929">
        <v>1917.6</v>
      </c>
      <c r="O4929">
        <v>57.6</v>
      </c>
      <c r="P4929" t="s">
        <v>28</v>
      </c>
      <c r="Q4929" t="s">
        <v>46</v>
      </c>
      <c r="R4929" t="s">
        <v>30</v>
      </c>
      <c r="S4929">
        <v>4.4000000000000004</v>
      </c>
      <c r="T4929">
        <f>YEAR(tblOrders[[#This Row],[Order Date]])</f>
        <v>2025</v>
      </c>
      <c r="U4929" t="str">
        <f>TEXT(tblOrders[[#This Row],[Order Date]],"mmm-yyyy")</f>
        <v>Nov-2025</v>
      </c>
      <c r="V4929" s="4">
        <f>tblOrders[[#This Row],[Profit]]/tblOrders[[#This Row],[Sales Amount]]</f>
        <v>3.0037546933667086E-2</v>
      </c>
      <c r="W4929" t="str">
        <f>VLOOKUP(tblOrders[[#This Row],[City]],CityRegion,2,0)</f>
        <v>South</v>
      </c>
      <c r="X4929" t="str">
        <f>VLOOKUP(tblOrders[[#This Row],[City]],lookups!A:C,3,0)</f>
        <v>Tamil Nadu</v>
      </c>
    </row>
    <row r="4930" spans="1:24" x14ac:dyDescent="0.25">
      <c r="A4930" t="s">
        <v>7168</v>
      </c>
      <c r="B4930" s="1">
        <v>45855</v>
      </c>
      <c r="C4930" t="s">
        <v>4661</v>
      </c>
      <c r="D4930" t="s">
        <v>39</v>
      </c>
      <c r="E4930" t="s">
        <v>114</v>
      </c>
      <c r="F4930" t="s">
        <v>115</v>
      </c>
      <c r="G4930" t="s">
        <v>42</v>
      </c>
      <c r="H4930" t="s">
        <v>116</v>
      </c>
      <c r="I4930" t="s">
        <v>33</v>
      </c>
      <c r="J4930" t="s">
        <v>27</v>
      </c>
      <c r="K4930">
        <v>1</v>
      </c>
      <c r="L4930">
        <v>12</v>
      </c>
      <c r="M4930">
        <v>0.15</v>
      </c>
      <c r="N4930">
        <v>10.199999999999999</v>
      </c>
      <c r="O4930">
        <v>4.2</v>
      </c>
      <c r="P4930" t="s">
        <v>111</v>
      </c>
      <c r="Q4930" t="s">
        <v>86</v>
      </c>
      <c r="R4930" t="s">
        <v>36</v>
      </c>
      <c r="S4930">
        <v>4.9000000000000004</v>
      </c>
      <c r="T4930">
        <f>YEAR(tblOrders[[#This Row],[Order Date]])</f>
        <v>2025</v>
      </c>
      <c r="U4930" t="str">
        <f>TEXT(tblOrders[[#This Row],[Order Date]],"mmm-yyyy")</f>
        <v>Jul-2025</v>
      </c>
      <c r="V4930" s="4">
        <f>tblOrders[[#This Row],[Profit]]/tblOrders[[#This Row],[Sales Amount]]</f>
        <v>0.41176470588235298</v>
      </c>
      <c r="W4930" t="str">
        <f>VLOOKUP(tblOrders[[#This Row],[City]],CityRegion,2,0)</f>
        <v>North</v>
      </c>
      <c r="X4930" t="str">
        <f>VLOOKUP(tblOrders[[#This Row],[City]],lookups!A:C,3,0)</f>
        <v>Delhi</v>
      </c>
    </row>
    <row r="4931" spans="1:24" x14ac:dyDescent="0.25">
      <c r="A4931" t="s">
        <v>7169</v>
      </c>
      <c r="B4931" s="1">
        <v>45668</v>
      </c>
      <c r="C4931" t="s">
        <v>1402</v>
      </c>
      <c r="D4931" t="s">
        <v>39</v>
      </c>
      <c r="E4931" t="s">
        <v>22</v>
      </c>
      <c r="F4931" t="s">
        <v>23</v>
      </c>
      <c r="G4931" t="s">
        <v>24</v>
      </c>
      <c r="H4931" t="s">
        <v>25</v>
      </c>
      <c r="I4931" t="s">
        <v>52</v>
      </c>
      <c r="J4931" t="s">
        <v>45</v>
      </c>
      <c r="K4931">
        <v>1</v>
      </c>
      <c r="L4931">
        <v>190</v>
      </c>
      <c r="M4931">
        <v>0.15</v>
      </c>
      <c r="N4931">
        <v>161.5</v>
      </c>
      <c r="O4931">
        <v>36.5</v>
      </c>
      <c r="P4931" t="s">
        <v>28</v>
      </c>
      <c r="Q4931" t="s">
        <v>29</v>
      </c>
      <c r="R4931" t="s">
        <v>36</v>
      </c>
      <c r="S4931">
        <v>3.2</v>
      </c>
      <c r="T4931">
        <f>YEAR(tblOrders[[#This Row],[Order Date]])</f>
        <v>2025</v>
      </c>
      <c r="U4931" t="str">
        <f>TEXT(tblOrders[[#This Row],[Order Date]],"mmm-yyyy")</f>
        <v>Jan-2025</v>
      </c>
      <c r="V4931" s="4">
        <f>tblOrders[[#This Row],[Profit]]/tblOrders[[#This Row],[Sales Amount]]</f>
        <v>0.2260061919504644</v>
      </c>
      <c r="W4931" t="str">
        <f>VLOOKUP(tblOrders[[#This Row],[City]],CityRegion,2,0)</f>
        <v>South</v>
      </c>
      <c r="X4931" t="str">
        <f>VLOOKUP(tblOrders[[#This Row],[City]],lookups!A:C,3,0)</f>
        <v>Kerala</v>
      </c>
    </row>
    <row r="4932" spans="1:24" x14ac:dyDescent="0.25">
      <c r="A4932" t="s">
        <v>7170</v>
      </c>
      <c r="B4932" s="1">
        <v>45961</v>
      </c>
      <c r="C4932" t="s">
        <v>5943</v>
      </c>
      <c r="D4932" t="s">
        <v>39</v>
      </c>
      <c r="E4932" t="s">
        <v>73</v>
      </c>
      <c r="F4932" t="s">
        <v>74</v>
      </c>
      <c r="G4932" t="s">
        <v>68</v>
      </c>
      <c r="H4932" t="s">
        <v>75</v>
      </c>
      <c r="I4932" t="s">
        <v>84</v>
      </c>
      <c r="J4932" t="s">
        <v>27</v>
      </c>
      <c r="K4932">
        <v>4</v>
      </c>
      <c r="L4932">
        <v>65</v>
      </c>
      <c r="M4932">
        <v>0</v>
      </c>
      <c r="N4932">
        <v>260</v>
      </c>
      <c r="O4932">
        <v>108</v>
      </c>
      <c r="P4932" t="s">
        <v>28</v>
      </c>
      <c r="Q4932" t="s">
        <v>29</v>
      </c>
      <c r="R4932" t="s">
        <v>36</v>
      </c>
      <c r="S4932">
        <v>3.8</v>
      </c>
      <c r="T4932">
        <f>YEAR(tblOrders[[#This Row],[Order Date]])</f>
        <v>2025</v>
      </c>
      <c r="U4932" t="str">
        <f>TEXT(tblOrders[[#This Row],[Order Date]],"mmm-yyyy")</f>
        <v>Oct-2025</v>
      </c>
      <c r="V4932" s="4">
        <f>tblOrders[[#This Row],[Profit]]/tblOrders[[#This Row],[Sales Amount]]</f>
        <v>0.41538461538461541</v>
      </c>
      <c r="W4932" t="str">
        <f>VLOOKUP(tblOrders[[#This Row],[City]],CityRegion,2,0)</f>
        <v>West</v>
      </c>
      <c r="X4932" t="str">
        <f>VLOOKUP(tblOrders[[#This Row],[City]],lookups!A:C,3,0)</f>
        <v>Maharashtra</v>
      </c>
    </row>
    <row r="4933" spans="1:24" x14ac:dyDescent="0.25">
      <c r="A4933" t="s">
        <v>7171</v>
      </c>
      <c r="B4933" s="1">
        <v>45844</v>
      </c>
      <c r="C4933" t="s">
        <v>1409</v>
      </c>
      <c r="D4933" t="s">
        <v>39</v>
      </c>
      <c r="E4933" t="s">
        <v>66</v>
      </c>
      <c r="F4933" t="s">
        <v>67</v>
      </c>
      <c r="G4933" t="s">
        <v>68</v>
      </c>
      <c r="H4933" t="s">
        <v>69</v>
      </c>
      <c r="I4933" t="s">
        <v>139</v>
      </c>
      <c r="J4933" t="s">
        <v>27</v>
      </c>
      <c r="K4933">
        <v>4</v>
      </c>
      <c r="L4933">
        <v>149</v>
      </c>
      <c r="M4933">
        <v>0.15</v>
      </c>
      <c r="N4933">
        <v>506.6</v>
      </c>
      <c r="O4933">
        <v>126.6</v>
      </c>
      <c r="P4933" t="s">
        <v>28</v>
      </c>
      <c r="Q4933" t="s">
        <v>46</v>
      </c>
      <c r="R4933" t="s">
        <v>36</v>
      </c>
      <c r="S4933">
        <v>3.3</v>
      </c>
      <c r="T4933">
        <f>YEAR(tblOrders[[#This Row],[Order Date]])</f>
        <v>2025</v>
      </c>
      <c r="U4933" t="str">
        <f>TEXT(tblOrders[[#This Row],[Order Date]],"mmm-yyyy")</f>
        <v>Jul-2025</v>
      </c>
      <c r="V4933" s="4">
        <f>tblOrders[[#This Row],[Profit]]/tblOrders[[#This Row],[Sales Amount]]</f>
        <v>0.24990130280300038</v>
      </c>
      <c r="W4933" t="str">
        <f>VLOOKUP(tblOrders[[#This Row],[City]],CityRegion,2,0)</f>
        <v>South</v>
      </c>
      <c r="X4933" t="str">
        <f>VLOOKUP(tblOrders[[#This Row],[City]],lookups!A:C,3,0)</f>
        <v>Tamil Nadu</v>
      </c>
    </row>
    <row r="4934" spans="1:24" x14ac:dyDescent="0.25">
      <c r="A4934" t="s">
        <v>7172</v>
      </c>
      <c r="B4934" s="1">
        <v>45989</v>
      </c>
      <c r="C4934" t="s">
        <v>670</v>
      </c>
      <c r="D4934" t="s">
        <v>21</v>
      </c>
      <c r="E4934" t="s">
        <v>22</v>
      </c>
      <c r="F4934" t="s">
        <v>23</v>
      </c>
      <c r="G4934" t="s">
        <v>24</v>
      </c>
      <c r="H4934" t="s">
        <v>25</v>
      </c>
      <c r="I4934" t="s">
        <v>44</v>
      </c>
      <c r="J4934" t="s">
        <v>45</v>
      </c>
      <c r="K4934">
        <v>1</v>
      </c>
      <c r="L4934">
        <v>190</v>
      </c>
      <c r="M4934">
        <v>0.05</v>
      </c>
      <c r="N4934">
        <v>180.5</v>
      </c>
      <c r="O4934">
        <v>55.5</v>
      </c>
      <c r="P4934" t="s">
        <v>28</v>
      </c>
      <c r="Q4934" t="s">
        <v>46</v>
      </c>
      <c r="R4934" t="s">
        <v>36</v>
      </c>
      <c r="S4934">
        <v>4.4000000000000004</v>
      </c>
      <c r="T4934">
        <f>YEAR(tblOrders[[#This Row],[Order Date]])</f>
        <v>2025</v>
      </c>
      <c r="U4934" t="str">
        <f>TEXT(tblOrders[[#This Row],[Order Date]],"mmm-yyyy")</f>
        <v>Nov-2025</v>
      </c>
      <c r="V4934" s="4">
        <f>tblOrders[[#This Row],[Profit]]/tblOrders[[#This Row],[Sales Amount]]</f>
        <v>0.30747922437673131</v>
      </c>
      <c r="W4934" t="str">
        <f>VLOOKUP(tblOrders[[#This Row],[City]],CityRegion,2,0)</f>
        <v>South</v>
      </c>
      <c r="X4934" t="str">
        <f>VLOOKUP(tblOrders[[#This Row],[City]],lookups!A:C,3,0)</f>
        <v>Kerala</v>
      </c>
    </row>
    <row r="4935" spans="1:24" x14ac:dyDescent="0.25">
      <c r="A4935" t="s">
        <v>7173</v>
      </c>
      <c r="B4935" s="1">
        <v>45822</v>
      </c>
      <c r="C4935" t="s">
        <v>4083</v>
      </c>
      <c r="D4935" t="s">
        <v>39</v>
      </c>
      <c r="E4935" t="s">
        <v>73</v>
      </c>
      <c r="F4935" t="s">
        <v>74</v>
      </c>
      <c r="G4935" t="s">
        <v>68</v>
      </c>
      <c r="H4935" t="s">
        <v>75</v>
      </c>
      <c r="I4935" t="s">
        <v>70</v>
      </c>
      <c r="J4935" t="s">
        <v>45</v>
      </c>
      <c r="K4935">
        <v>2</v>
      </c>
      <c r="L4935">
        <v>65</v>
      </c>
      <c r="M4935">
        <v>0.1</v>
      </c>
      <c r="N4935">
        <v>117</v>
      </c>
      <c r="O4935">
        <v>41</v>
      </c>
      <c r="P4935" t="s">
        <v>28</v>
      </c>
      <c r="Q4935" t="s">
        <v>91</v>
      </c>
      <c r="R4935" t="s">
        <v>36</v>
      </c>
      <c r="S4935">
        <v>2.8</v>
      </c>
      <c r="T4935">
        <f>YEAR(tblOrders[[#This Row],[Order Date]])</f>
        <v>2025</v>
      </c>
      <c r="U4935" t="str">
        <f>TEXT(tblOrders[[#This Row],[Order Date]],"mmm-yyyy")</f>
        <v>Jun-2025</v>
      </c>
      <c r="V4935" s="4">
        <f>tblOrders[[#This Row],[Profit]]/tblOrders[[#This Row],[Sales Amount]]</f>
        <v>0.3504273504273504</v>
      </c>
      <c r="W4935" t="str">
        <f>VLOOKUP(tblOrders[[#This Row],[City]],CityRegion,2,0)</f>
        <v>South</v>
      </c>
      <c r="X4935" t="str">
        <f>VLOOKUP(tblOrders[[#This Row],[City]],lookups!A:C,3,0)</f>
        <v>Telengana</v>
      </c>
    </row>
    <row r="4936" spans="1:24" x14ac:dyDescent="0.25">
      <c r="A4936" t="s">
        <v>7174</v>
      </c>
      <c r="B4936" s="1">
        <v>45896</v>
      </c>
      <c r="C4936" t="s">
        <v>7175</v>
      </c>
      <c r="D4936" t="s">
        <v>21</v>
      </c>
      <c r="E4936" t="s">
        <v>79</v>
      </c>
      <c r="F4936" t="s">
        <v>80</v>
      </c>
      <c r="G4936" t="s">
        <v>68</v>
      </c>
      <c r="H4936" t="s">
        <v>81</v>
      </c>
      <c r="I4936" t="s">
        <v>33</v>
      </c>
      <c r="J4936" t="s">
        <v>45</v>
      </c>
      <c r="K4936">
        <v>5</v>
      </c>
      <c r="L4936">
        <v>799</v>
      </c>
      <c r="M4936">
        <v>0.05</v>
      </c>
      <c r="N4936">
        <v>3795.25</v>
      </c>
      <c r="O4936">
        <v>695.25</v>
      </c>
      <c r="P4936" t="s">
        <v>28</v>
      </c>
      <c r="Q4936" t="s">
        <v>86</v>
      </c>
      <c r="R4936" t="s">
        <v>30</v>
      </c>
      <c r="S4936">
        <v>3</v>
      </c>
      <c r="T4936">
        <f>YEAR(tblOrders[[#This Row],[Order Date]])</f>
        <v>2025</v>
      </c>
      <c r="U4936" t="str">
        <f>TEXT(tblOrders[[#This Row],[Order Date]],"mmm-yyyy")</f>
        <v>Aug-2025</v>
      </c>
      <c r="V4936" s="4">
        <f>tblOrders[[#This Row],[Profit]]/tblOrders[[#This Row],[Sales Amount]]</f>
        <v>0.18318951320729859</v>
      </c>
      <c r="W4936" t="str">
        <f>VLOOKUP(tblOrders[[#This Row],[City]],CityRegion,2,0)</f>
        <v>North</v>
      </c>
      <c r="X4936" t="str">
        <f>VLOOKUP(tblOrders[[#This Row],[City]],lookups!A:C,3,0)</f>
        <v>Delhi</v>
      </c>
    </row>
    <row r="4937" spans="1:24" x14ac:dyDescent="0.25">
      <c r="A4937" t="s">
        <v>7176</v>
      </c>
      <c r="B4937" s="1">
        <v>45938</v>
      </c>
      <c r="C4937" t="s">
        <v>3460</v>
      </c>
      <c r="D4937" t="s">
        <v>21</v>
      </c>
      <c r="E4937" t="s">
        <v>22</v>
      </c>
      <c r="F4937" t="s">
        <v>23</v>
      </c>
      <c r="G4937" t="s">
        <v>24</v>
      </c>
      <c r="H4937" t="s">
        <v>25</v>
      </c>
      <c r="I4937" t="s">
        <v>70</v>
      </c>
      <c r="J4937" t="s">
        <v>45</v>
      </c>
      <c r="K4937">
        <v>2</v>
      </c>
      <c r="L4937">
        <v>190</v>
      </c>
      <c r="M4937">
        <v>0.1</v>
      </c>
      <c r="N4937">
        <v>342</v>
      </c>
      <c r="O4937">
        <v>92</v>
      </c>
      <c r="P4937" t="s">
        <v>28</v>
      </c>
      <c r="Q4937" t="s">
        <v>91</v>
      </c>
      <c r="R4937" t="s">
        <v>30</v>
      </c>
      <c r="S4937">
        <v>4.7</v>
      </c>
      <c r="T4937">
        <f>YEAR(tblOrders[[#This Row],[Order Date]])</f>
        <v>2025</v>
      </c>
      <c r="U4937" t="str">
        <f>TEXT(tblOrders[[#This Row],[Order Date]],"mmm-yyyy")</f>
        <v>Oct-2025</v>
      </c>
      <c r="V4937" s="4">
        <f>tblOrders[[#This Row],[Profit]]/tblOrders[[#This Row],[Sales Amount]]</f>
        <v>0.26900584795321636</v>
      </c>
      <c r="W4937" t="str">
        <f>VLOOKUP(tblOrders[[#This Row],[City]],CityRegion,2,0)</f>
        <v>South</v>
      </c>
      <c r="X4937" t="str">
        <f>VLOOKUP(tblOrders[[#This Row],[City]],lookups!A:C,3,0)</f>
        <v>Telengana</v>
      </c>
    </row>
    <row r="4938" spans="1:24" x14ac:dyDescent="0.25">
      <c r="A4938" t="s">
        <v>7177</v>
      </c>
      <c r="B4938" s="1">
        <v>45731</v>
      </c>
      <c r="C4938" t="s">
        <v>3937</v>
      </c>
      <c r="D4938" t="s">
        <v>21</v>
      </c>
      <c r="E4938" t="s">
        <v>22</v>
      </c>
      <c r="F4938" t="s">
        <v>23</v>
      </c>
      <c r="G4938" t="s">
        <v>24</v>
      </c>
      <c r="H4938" t="s">
        <v>25</v>
      </c>
      <c r="I4938" t="s">
        <v>57</v>
      </c>
      <c r="J4938" t="s">
        <v>45</v>
      </c>
      <c r="K4938">
        <v>5</v>
      </c>
      <c r="L4938">
        <v>190</v>
      </c>
      <c r="M4938">
        <v>0.2</v>
      </c>
      <c r="N4938">
        <v>760</v>
      </c>
      <c r="O4938">
        <v>135</v>
      </c>
      <c r="P4938" t="s">
        <v>28</v>
      </c>
      <c r="Q4938" t="s">
        <v>35</v>
      </c>
      <c r="R4938" t="s">
        <v>36</v>
      </c>
      <c r="S4938">
        <v>3</v>
      </c>
      <c r="T4938">
        <f>YEAR(tblOrders[[#This Row],[Order Date]])</f>
        <v>2025</v>
      </c>
      <c r="U4938" t="str">
        <f>TEXT(tblOrders[[#This Row],[Order Date]],"mmm-yyyy")</f>
        <v>Mar-2025</v>
      </c>
      <c r="V4938" s="4">
        <f>tblOrders[[#This Row],[Profit]]/tblOrders[[#This Row],[Sales Amount]]</f>
        <v>0.17763157894736842</v>
      </c>
      <c r="W4938" t="str">
        <f>VLOOKUP(tblOrders[[#This Row],[City]],CityRegion,2,0)</f>
        <v>South</v>
      </c>
      <c r="X4938" t="str">
        <f>VLOOKUP(tblOrders[[#This Row],[City]],lookups!A:C,3,0)</f>
        <v>Kerala</v>
      </c>
    </row>
    <row r="4939" spans="1:24" x14ac:dyDescent="0.25">
      <c r="A4939" t="s">
        <v>7178</v>
      </c>
      <c r="B4939" s="1">
        <v>45933</v>
      </c>
      <c r="C4939" t="s">
        <v>269</v>
      </c>
      <c r="D4939" t="s">
        <v>39</v>
      </c>
      <c r="E4939" t="s">
        <v>22</v>
      </c>
      <c r="F4939" t="s">
        <v>23</v>
      </c>
      <c r="G4939" t="s">
        <v>24</v>
      </c>
      <c r="H4939" t="s">
        <v>25</v>
      </c>
      <c r="I4939" t="s">
        <v>130</v>
      </c>
      <c r="J4939" t="s">
        <v>34</v>
      </c>
      <c r="K4939">
        <v>1</v>
      </c>
      <c r="L4939">
        <v>190</v>
      </c>
      <c r="M4939">
        <v>0</v>
      </c>
      <c r="N4939">
        <v>190</v>
      </c>
      <c r="O4939">
        <v>65</v>
      </c>
      <c r="P4939" t="s">
        <v>28</v>
      </c>
      <c r="Q4939" t="s">
        <v>35</v>
      </c>
      <c r="R4939" t="s">
        <v>36</v>
      </c>
      <c r="S4939">
        <v>3.5</v>
      </c>
      <c r="T4939">
        <f>YEAR(tblOrders[[#This Row],[Order Date]])</f>
        <v>2025</v>
      </c>
      <c r="U4939" t="str">
        <f>TEXT(tblOrders[[#This Row],[Order Date]],"mmm-yyyy")</f>
        <v>Oct-2025</v>
      </c>
      <c r="V4939" s="4">
        <f>tblOrders[[#This Row],[Profit]]/tblOrders[[#This Row],[Sales Amount]]</f>
        <v>0.34210526315789475</v>
      </c>
      <c r="W4939" t="str">
        <f>VLOOKUP(tblOrders[[#This Row],[City]],CityRegion,2,0)</f>
        <v>West</v>
      </c>
      <c r="X4939" t="str">
        <f>VLOOKUP(tblOrders[[#This Row],[City]],lookups!A:C,3,0)</f>
        <v>Maharashtra</v>
      </c>
    </row>
    <row r="4940" spans="1:24" x14ac:dyDescent="0.25">
      <c r="A4940" t="s">
        <v>7179</v>
      </c>
      <c r="B4940" s="1">
        <v>45998</v>
      </c>
      <c r="C4940" t="s">
        <v>4169</v>
      </c>
      <c r="D4940" t="s">
        <v>21</v>
      </c>
      <c r="E4940" t="s">
        <v>55</v>
      </c>
      <c r="F4940" t="s">
        <v>56</v>
      </c>
      <c r="G4940" t="s">
        <v>24</v>
      </c>
      <c r="H4940" t="s">
        <v>51</v>
      </c>
      <c r="I4940" t="s">
        <v>57</v>
      </c>
      <c r="J4940" t="s">
        <v>34</v>
      </c>
      <c r="K4940">
        <v>4</v>
      </c>
      <c r="L4940">
        <v>42</v>
      </c>
      <c r="M4940">
        <v>0.2</v>
      </c>
      <c r="N4940">
        <v>134.4</v>
      </c>
      <c r="O4940">
        <v>38.4</v>
      </c>
      <c r="P4940" t="s">
        <v>28</v>
      </c>
      <c r="Q4940" t="s">
        <v>29</v>
      </c>
      <c r="R4940" t="s">
        <v>36</v>
      </c>
      <c r="S4940">
        <v>2.8</v>
      </c>
      <c r="T4940">
        <f>YEAR(tblOrders[[#This Row],[Order Date]])</f>
        <v>2025</v>
      </c>
      <c r="U4940" t="str">
        <f>TEXT(tblOrders[[#This Row],[Order Date]],"mmm-yyyy")</f>
        <v>Dec-2025</v>
      </c>
      <c r="V4940" s="4">
        <f>tblOrders[[#This Row],[Profit]]/tblOrders[[#This Row],[Sales Amount]]</f>
        <v>0.2857142857142857</v>
      </c>
      <c r="W4940" t="str">
        <f>VLOOKUP(tblOrders[[#This Row],[City]],CityRegion,2,0)</f>
        <v>South</v>
      </c>
      <c r="X4940" t="str">
        <f>VLOOKUP(tblOrders[[#This Row],[City]],lookups!A:C,3,0)</f>
        <v>Kerala</v>
      </c>
    </row>
    <row r="4941" spans="1:24" x14ac:dyDescent="0.25">
      <c r="A4941" t="s">
        <v>7180</v>
      </c>
      <c r="B4941" s="1">
        <v>45677</v>
      </c>
      <c r="C4941" t="s">
        <v>7181</v>
      </c>
      <c r="D4941" t="s">
        <v>39</v>
      </c>
      <c r="E4941" t="s">
        <v>66</v>
      </c>
      <c r="F4941" t="s">
        <v>67</v>
      </c>
      <c r="G4941" t="s">
        <v>68</v>
      </c>
      <c r="H4941" t="s">
        <v>69</v>
      </c>
      <c r="I4941" t="s">
        <v>76</v>
      </c>
      <c r="J4941" t="s">
        <v>45</v>
      </c>
      <c r="K4941">
        <v>4</v>
      </c>
      <c r="L4941">
        <v>149</v>
      </c>
      <c r="M4941">
        <v>0.1</v>
      </c>
      <c r="N4941">
        <v>536.4</v>
      </c>
      <c r="O4941">
        <v>156.4</v>
      </c>
      <c r="P4941" t="s">
        <v>28</v>
      </c>
      <c r="Q4941" t="s">
        <v>29</v>
      </c>
      <c r="R4941" t="s">
        <v>36</v>
      </c>
      <c r="S4941">
        <v>3.3</v>
      </c>
      <c r="T4941">
        <f>YEAR(tblOrders[[#This Row],[Order Date]])</f>
        <v>2025</v>
      </c>
      <c r="U4941" t="str">
        <f>TEXT(tblOrders[[#This Row],[Order Date]],"mmm-yyyy")</f>
        <v>Jan-2025</v>
      </c>
      <c r="V4941" s="4">
        <f>tblOrders[[#This Row],[Profit]]/tblOrders[[#This Row],[Sales Amount]]</f>
        <v>0.29157345264727819</v>
      </c>
      <c r="W4941" t="str">
        <f>VLOOKUP(tblOrders[[#This Row],[City]],CityRegion,2,0)</f>
        <v>South</v>
      </c>
      <c r="X4941" t="str">
        <f>VLOOKUP(tblOrders[[#This Row],[City]],lookups!A:C,3,0)</f>
        <v>Kerala</v>
      </c>
    </row>
    <row r="4942" spans="1:24" x14ac:dyDescent="0.25">
      <c r="A4942" t="s">
        <v>7182</v>
      </c>
      <c r="B4942" s="1">
        <v>45907</v>
      </c>
      <c r="C4942" t="s">
        <v>3663</v>
      </c>
      <c r="D4942" t="s">
        <v>21</v>
      </c>
      <c r="E4942" t="s">
        <v>73</v>
      </c>
      <c r="F4942" t="s">
        <v>74</v>
      </c>
      <c r="G4942" t="s">
        <v>68</v>
      </c>
      <c r="H4942" t="s">
        <v>75</v>
      </c>
      <c r="I4942" t="s">
        <v>130</v>
      </c>
      <c r="J4942" t="s">
        <v>45</v>
      </c>
      <c r="K4942">
        <v>4</v>
      </c>
      <c r="L4942">
        <v>65</v>
      </c>
      <c r="M4942">
        <v>0.1</v>
      </c>
      <c r="N4942">
        <v>234</v>
      </c>
      <c r="O4942">
        <v>82</v>
      </c>
      <c r="P4942" t="s">
        <v>28</v>
      </c>
      <c r="Q4942" t="s">
        <v>35</v>
      </c>
      <c r="R4942" t="s">
        <v>36</v>
      </c>
      <c r="S4942">
        <v>2.5</v>
      </c>
      <c r="T4942">
        <f>YEAR(tblOrders[[#This Row],[Order Date]])</f>
        <v>2025</v>
      </c>
      <c r="U4942" t="str">
        <f>TEXT(tblOrders[[#This Row],[Order Date]],"mmm-yyyy")</f>
        <v>Sep-2025</v>
      </c>
      <c r="V4942" s="4">
        <f>tblOrders[[#This Row],[Profit]]/tblOrders[[#This Row],[Sales Amount]]</f>
        <v>0.3504273504273504</v>
      </c>
      <c r="W4942" t="str">
        <f>VLOOKUP(tblOrders[[#This Row],[City]],CityRegion,2,0)</f>
        <v>West</v>
      </c>
      <c r="X4942" t="str">
        <f>VLOOKUP(tblOrders[[#This Row],[City]],lookups!A:C,3,0)</f>
        <v>Maharashtra</v>
      </c>
    </row>
    <row r="4943" spans="1:24" x14ac:dyDescent="0.25">
      <c r="A4943" t="s">
        <v>7183</v>
      </c>
      <c r="B4943" s="1">
        <v>45885</v>
      </c>
      <c r="C4943" t="s">
        <v>3041</v>
      </c>
      <c r="D4943" t="s">
        <v>21</v>
      </c>
      <c r="E4943" t="s">
        <v>114</v>
      </c>
      <c r="F4943" t="s">
        <v>115</v>
      </c>
      <c r="G4943" t="s">
        <v>42</v>
      </c>
      <c r="H4943" t="s">
        <v>116</v>
      </c>
      <c r="I4943" t="s">
        <v>26</v>
      </c>
      <c r="J4943" t="s">
        <v>34</v>
      </c>
      <c r="K4943">
        <v>4</v>
      </c>
      <c r="L4943">
        <v>12</v>
      </c>
      <c r="M4943">
        <v>0.05</v>
      </c>
      <c r="N4943">
        <v>45.6</v>
      </c>
      <c r="O4943">
        <v>21.6</v>
      </c>
      <c r="P4943" t="s">
        <v>28</v>
      </c>
      <c r="Q4943" t="s">
        <v>46</v>
      </c>
      <c r="R4943" t="s">
        <v>36</v>
      </c>
      <c r="S4943">
        <v>4.5999999999999996</v>
      </c>
      <c r="T4943">
        <f>YEAR(tblOrders[[#This Row],[Order Date]])</f>
        <v>2025</v>
      </c>
      <c r="U4943" t="str">
        <f>TEXT(tblOrders[[#This Row],[Order Date]],"mmm-yyyy")</f>
        <v>Aug-2025</v>
      </c>
      <c r="V4943" s="4">
        <f>tblOrders[[#This Row],[Profit]]/tblOrders[[#This Row],[Sales Amount]]</f>
        <v>0.47368421052631582</v>
      </c>
      <c r="W4943" t="str">
        <f>VLOOKUP(tblOrders[[#This Row],[City]],CityRegion,2,0)</f>
        <v>South</v>
      </c>
      <c r="X4943" t="str">
        <f>VLOOKUP(tblOrders[[#This Row],[City]],lookups!A:C,3,0)</f>
        <v>Karnataka</v>
      </c>
    </row>
    <row r="4944" spans="1:24" x14ac:dyDescent="0.25">
      <c r="A4944" t="s">
        <v>7184</v>
      </c>
      <c r="B4944" s="1">
        <v>45836</v>
      </c>
      <c r="C4944" t="s">
        <v>5543</v>
      </c>
      <c r="D4944" t="s">
        <v>21</v>
      </c>
      <c r="E4944" t="s">
        <v>22</v>
      </c>
      <c r="F4944" t="s">
        <v>23</v>
      </c>
      <c r="G4944" t="s">
        <v>24</v>
      </c>
      <c r="H4944" t="s">
        <v>25</v>
      </c>
      <c r="I4944" t="s">
        <v>130</v>
      </c>
      <c r="J4944" t="s">
        <v>45</v>
      </c>
      <c r="K4944">
        <v>5</v>
      </c>
      <c r="L4944">
        <v>190</v>
      </c>
      <c r="M4944">
        <v>0.05</v>
      </c>
      <c r="N4944">
        <v>902.5</v>
      </c>
      <c r="O4944">
        <v>277.5</v>
      </c>
      <c r="P4944" t="s">
        <v>85</v>
      </c>
      <c r="Q4944" t="s">
        <v>29</v>
      </c>
      <c r="R4944" t="s">
        <v>30</v>
      </c>
      <c r="S4944">
        <v>2.9</v>
      </c>
      <c r="T4944">
        <f>YEAR(tblOrders[[#This Row],[Order Date]])</f>
        <v>2025</v>
      </c>
      <c r="U4944" t="str">
        <f>TEXT(tblOrders[[#This Row],[Order Date]],"mmm-yyyy")</f>
        <v>Jun-2025</v>
      </c>
      <c r="V4944" s="4">
        <f>tblOrders[[#This Row],[Profit]]/tblOrders[[#This Row],[Sales Amount]]</f>
        <v>0.30747922437673131</v>
      </c>
      <c r="W4944" t="str">
        <f>VLOOKUP(tblOrders[[#This Row],[City]],CityRegion,2,0)</f>
        <v>West</v>
      </c>
      <c r="X4944" t="str">
        <f>VLOOKUP(tblOrders[[#This Row],[City]],lookups!A:C,3,0)</f>
        <v>Maharashtra</v>
      </c>
    </row>
    <row r="4945" spans="1:24" x14ac:dyDescent="0.25">
      <c r="A4945" t="s">
        <v>7185</v>
      </c>
      <c r="B4945" s="1">
        <v>45986</v>
      </c>
      <c r="C4945" t="s">
        <v>2615</v>
      </c>
      <c r="D4945" t="s">
        <v>21</v>
      </c>
      <c r="E4945" t="s">
        <v>79</v>
      </c>
      <c r="F4945" t="s">
        <v>80</v>
      </c>
      <c r="G4945" t="s">
        <v>68</v>
      </c>
      <c r="H4945" t="s">
        <v>81</v>
      </c>
      <c r="I4945" t="s">
        <v>139</v>
      </c>
      <c r="J4945" t="s">
        <v>34</v>
      </c>
      <c r="K4945">
        <v>1</v>
      </c>
      <c r="L4945">
        <v>799</v>
      </c>
      <c r="M4945">
        <v>0.15</v>
      </c>
      <c r="N4945">
        <v>679.15</v>
      </c>
      <c r="O4945">
        <v>59.15</v>
      </c>
      <c r="P4945" t="s">
        <v>28</v>
      </c>
      <c r="Q4945" t="s">
        <v>35</v>
      </c>
      <c r="R4945" t="s">
        <v>36</v>
      </c>
      <c r="S4945">
        <v>4.8</v>
      </c>
      <c r="T4945">
        <f>YEAR(tblOrders[[#This Row],[Order Date]])</f>
        <v>2025</v>
      </c>
      <c r="U4945" t="str">
        <f>TEXT(tblOrders[[#This Row],[Order Date]],"mmm-yyyy")</f>
        <v>Nov-2025</v>
      </c>
      <c r="V4945" s="4">
        <f>tblOrders[[#This Row],[Profit]]/tblOrders[[#This Row],[Sales Amount]]</f>
        <v>8.7094161819921967E-2</v>
      </c>
      <c r="W4945" t="str">
        <f>VLOOKUP(tblOrders[[#This Row],[City]],CityRegion,2,0)</f>
        <v>South</v>
      </c>
      <c r="X4945" t="str">
        <f>VLOOKUP(tblOrders[[#This Row],[City]],lookups!A:C,3,0)</f>
        <v>Tamil Nadu</v>
      </c>
    </row>
    <row r="4946" spans="1:24" x14ac:dyDescent="0.25">
      <c r="A4946" t="s">
        <v>7186</v>
      </c>
      <c r="B4946" s="1">
        <v>45865</v>
      </c>
      <c r="C4946" t="s">
        <v>2900</v>
      </c>
      <c r="D4946" t="s">
        <v>39</v>
      </c>
      <c r="E4946" t="s">
        <v>101</v>
      </c>
      <c r="F4946" t="s">
        <v>102</v>
      </c>
      <c r="G4946" t="s">
        <v>24</v>
      </c>
      <c r="H4946" t="s">
        <v>103</v>
      </c>
      <c r="I4946" t="s">
        <v>130</v>
      </c>
      <c r="J4946" t="s">
        <v>45</v>
      </c>
      <c r="K4946">
        <v>5</v>
      </c>
      <c r="L4946">
        <v>120</v>
      </c>
      <c r="M4946">
        <v>0.2</v>
      </c>
      <c r="N4946">
        <v>480</v>
      </c>
      <c r="O4946">
        <v>90</v>
      </c>
      <c r="P4946" t="s">
        <v>28</v>
      </c>
      <c r="Q4946" t="s">
        <v>91</v>
      </c>
      <c r="R4946" t="s">
        <v>36</v>
      </c>
      <c r="S4946">
        <v>2.6</v>
      </c>
      <c r="T4946">
        <f>YEAR(tblOrders[[#This Row],[Order Date]])</f>
        <v>2025</v>
      </c>
      <c r="U4946" t="str">
        <f>TEXT(tblOrders[[#This Row],[Order Date]],"mmm-yyyy")</f>
        <v>Jul-2025</v>
      </c>
      <c r="V4946" s="4">
        <f>tblOrders[[#This Row],[Profit]]/tblOrders[[#This Row],[Sales Amount]]</f>
        <v>0.1875</v>
      </c>
      <c r="W4946" t="str">
        <f>VLOOKUP(tblOrders[[#This Row],[City]],CityRegion,2,0)</f>
        <v>West</v>
      </c>
      <c r="X4946" t="str">
        <f>VLOOKUP(tblOrders[[#This Row],[City]],lookups!A:C,3,0)</f>
        <v>Maharashtra</v>
      </c>
    </row>
    <row r="4947" spans="1:24" x14ac:dyDescent="0.25">
      <c r="A4947" t="s">
        <v>7187</v>
      </c>
      <c r="B4947" s="1">
        <v>45774</v>
      </c>
      <c r="C4947" t="s">
        <v>7188</v>
      </c>
      <c r="D4947" t="s">
        <v>39</v>
      </c>
      <c r="E4947" t="s">
        <v>49</v>
      </c>
      <c r="F4947" t="s">
        <v>50</v>
      </c>
      <c r="G4947" t="s">
        <v>24</v>
      </c>
      <c r="H4947" t="s">
        <v>51</v>
      </c>
      <c r="I4947" t="s">
        <v>26</v>
      </c>
      <c r="J4947" t="s">
        <v>27</v>
      </c>
      <c r="K4947">
        <v>3</v>
      </c>
      <c r="L4947">
        <v>85</v>
      </c>
      <c r="M4947">
        <v>0.1</v>
      </c>
      <c r="N4947">
        <v>229.5</v>
      </c>
      <c r="O4947">
        <v>73.5</v>
      </c>
      <c r="P4947" t="s">
        <v>28</v>
      </c>
      <c r="Q4947" t="s">
        <v>29</v>
      </c>
      <c r="R4947" t="s">
        <v>30</v>
      </c>
      <c r="S4947">
        <v>3.4</v>
      </c>
      <c r="T4947">
        <f>YEAR(tblOrders[[#This Row],[Order Date]])</f>
        <v>2025</v>
      </c>
      <c r="U4947" t="str">
        <f>TEXT(tblOrders[[#This Row],[Order Date]],"mmm-yyyy")</f>
        <v>Apr-2025</v>
      </c>
      <c r="V4947" s="4">
        <f>tblOrders[[#This Row],[Profit]]/tblOrders[[#This Row],[Sales Amount]]</f>
        <v>0.3202614379084967</v>
      </c>
      <c r="W4947" t="str">
        <f>VLOOKUP(tblOrders[[#This Row],[City]],CityRegion,2,0)</f>
        <v>South</v>
      </c>
      <c r="X4947" t="str">
        <f>VLOOKUP(tblOrders[[#This Row],[City]],lookups!A:C,3,0)</f>
        <v>Karnataka</v>
      </c>
    </row>
    <row r="4948" spans="1:24" x14ac:dyDescent="0.25">
      <c r="A4948" t="s">
        <v>7189</v>
      </c>
      <c r="B4948" s="1">
        <v>45899</v>
      </c>
      <c r="C4948" t="s">
        <v>6650</v>
      </c>
      <c r="D4948" t="s">
        <v>39</v>
      </c>
      <c r="E4948" t="s">
        <v>55</v>
      </c>
      <c r="F4948" t="s">
        <v>56</v>
      </c>
      <c r="G4948" t="s">
        <v>24</v>
      </c>
      <c r="H4948" t="s">
        <v>51</v>
      </c>
      <c r="I4948" t="s">
        <v>26</v>
      </c>
      <c r="J4948" t="s">
        <v>45</v>
      </c>
      <c r="K4948">
        <v>3</v>
      </c>
      <c r="L4948">
        <v>42</v>
      </c>
      <c r="M4948">
        <v>0.05</v>
      </c>
      <c r="N4948">
        <v>119.7</v>
      </c>
      <c r="O4948">
        <v>47.7</v>
      </c>
      <c r="P4948" t="s">
        <v>28</v>
      </c>
      <c r="Q4948" t="s">
        <v>35</v>
      </c>
      <c r="R4948" t="s">
        <v>123</v>
      </c>
      <c r="S4948">
        <v>4.5999999999999996</v>
      </c>
      <c r="T4948">
        <f>YEAR(tblOrders[[#This Row],[Order Date]])</f>
        <v>2025</v>
      </c>
      <c r="U4948" t="str">
        <f>TEXT(tblOrders[[#This Row],[Order Date]],"mmm-yyyy")</f>
        <v>Aug-2025</v>
      </c>
      <c r="V4948" s="4">
        <f>tblOrders[[#This Row],[Profit]]/tblOrders[[#This Row],[Sales Amount]]</f>
        <v>0.39849624060150379</v>
      </c>
      <c r="W4948" t="str">
        <f>VLOOKUP(tblOrders[[#This Row],[City]],CityRegion,2,0)</f>
        <v>South</v>
      </c>
      <c r="X4948" t="str">
        <f>VLOOKUP(tblOrders[[#This Row],[City]],lookups!A:C,3,0)</f>
        <v>Karnataka</v>
      </c>
    </row>
    <row r="4949" spans="1:24" x14ac:dyDescent="0.25">
      <c r="A4949" t="s">
        <v>7190</v>
      </c>
      <c r="B4949" s="1">
        <v>45850</v>
      </c>
      <c r="C4949" t="s">
        <v>5155</v>
      </c>
      <c r="D4949" t="s">
        <v>39</v>
      </c>
      <c r="E4949" t="s">
        <v>55</v>
      </c>
      <c r="F4949" t="s">
        <v>56</v>
      </c>
      <c r="G4949" t="s">
        <v>24</v>
      </c>
      <c r="H4949" t="s">
        <v>51</v>
      </c>
      <c r="I4949" t="s">
        <v>26</v>
      </c>
      <c r="J4949" t="s">
        <v>27</v>
      </c>
      <c r="K4949">
        <v>1</v>
      </c>
      <c r="L4949">
        <v>42</v>
      </c>
      <c r="M4949">
        <v>0.1</v>
      </c>
      <c r="N4949">
        <v>37.799999999999997</v>
      </c>
      <c r="O4949">
        <v>13.8</v>
      </c>
      <c r="P4949" t="s">
        <v>148</v>
      </c>
      <c r="Q4949" t="s">
        <v>29</v>
      </c>
      <c r="R4949" t="s">
        <v>36</v>
      </c>
      <c r="S4949">
        <v>4</v>
      </c>
      <c r="T4949">
        <f>YEAR(tblOrders[[#This Row],[Order Date]])</f>
        <v>2025</v>
      </c>
      <c r="U4949" t="str">
        <f>TEXT(tblOrders[[#This Row],[Order Date]],"mmm-yyyy")</f>
        <v>Jul-2025</v>
      </c>
      <c r="V4949" s="4">
        <f>tblOrders[[#This Row],[Profit]]/tblOrders[[#This Row],[Sales Amount]]</f>
        <v>0.36507936507936511</v>
      </c>
      <c r="W4949" t="str">
        <f>VLOOKUP(tblOrders[[#This Row],[City]],CityRegion,2,0)</f>
        <v>South</v>
      </c>
      <c r="X4949" t="str">
        <f>VLOOKUP(tblOrders[[#This Row],[City]],lookups!A:C,3,0)</f>
        <v>Karnataka</v>
      </c>
    </row>
    <row r="4950" spans="1:24" x14ac:dyDescent="0.25">
      <c r="A4950" t="s">
        <v>7191</v>
      </c>
      <c r="B4950" s="1">
        <v>45894</v>
      </c>
      <c r="C4950" t="s">
        <v>4842</v>
      </c>
      <c r="D4950" t="s">
        <v>39</v>
      </c>
      <c r="E4950" t="s">
        <v>73</v>
      </c>
      <c r="F4950" t="s">
        <v>74</v>
      </c>
      <c r="G4950" t="s">
        <v>68</v>
      </c>
      <c r="H4950" t="s">
        <v>75</v>
      </c>
      <c r="I4950" t="s">
        <v>130</v>
      </c>
      <c r="J4950" t="s">
        <v>27</v>
      </c>
      <c r="K4950">
        <v>2</v>
      </c>
      <c r="L4950">
        <v>65</v>
      </c>
      <c r="M4950">
        <v>0.1</v>
      </c>
      <c r="N4950">
        <v>117</v>
      </c>
      <c r="O4950">
        <v>41</v>
      </c>
      <c r="P4950" t="s">
        <v>28</v>
      </c>
      <c r="Q4950" t="s">
        <v>35</v>
      </c>
      <c r="R4950" t="s">
        <v>36</v>
      </c>
      <c r="S4950">
        <v>4.5</v>
      </c>
      <c r="T4950">
        <f>YEAR(tblOrders[[#This Row],[Order Date]])</f>
        <v>2025</v>
      </c>
      <c r="U4950" t="str">
        <f>TEXT(tblOrders[[#This Row],[Order Date]],"mmm-yyyy")</f>
        <v>Aug-2025</v>
      </c>
      <c r="V4950" s="4">
        <f>tblOrders[[#This Row],[Profit]]/tblOrders[[#This Row],[Sales Amount]]</f>
        <v>0.3504273504273504</v>
      </c>
      <c r="W4950" t="str">
        <f>VLOOKUP(tblOrders[[#This Row],[City]],CityRegion,2,0)</f>
        <v>West</v>
      </c>
      <c r="X4950" t="str">
        <f>VLOOKUP(tblOrders[[#This Row],[City]],lookups!A:C,3,0)</f>
        <v>Maharashtra</v>
      </c>
    </row>
    <row r="4951" spans="1:24" x14ac:dyDescent="0.25">
      <c r="A4951" t="s">
        <v>7192</v>
      </c>
      <c r="B4951" s="1">
        <v>45897</v>
      </c>
      <c r="C4951" t="s">
        <v>1571</v>
      </c>
      <c r="D4951" t="s">
        <v>21</v>
      </c>
      <c r="E4951" t="s">
        <v>101</v>
      </c>
      <c r="F4951" t="s">
        <v>102</v>
      </c>
      <c r="G4951" t="s">
        <v>24</v>
      </c>
      <c r="H4951" t="s">
        <v>103</v>
      </c>
      <c r="I4951" t="s">
        <v>33</v>
      </c>
      <c r="J4951" t="s">
        <v>27</v>
      </c>
      <c r="K4951">
        <v>4</v>
      </c>
      <c r="L4951">
        <v>120</v>
      </c>
      <c r="M4951">
        <v>0.05</v>
      </c>
      <c r="N4951">
        <v>456</v>
      </c>
      <c r="O4951">
        <v>144</v>
      </c>
      <c r="P4951" t="s">
        <v>28</v>
      </c>
      <c r="Q4951" t="s">
        <v>29</v>
      </c>
      <c r="R4951" t="s">
        <v>36</v>
      </c>
      <c r="S4951">
        <v>4.7</v>
      </c>
      <c r="T4951">
        <f>YEAR(tblOrders[[#This Row],[Order Date]])</f>
        <v>2025</v>
      </c>
      <c r="U4951" t="str">
        <f>TEXT(tblOrders[[#This Row],[Order Date]],"mmm-yyyy")</f>
        <v>Aug-2025</v>
      </c>
      <c r="V4951" s="4">
        <f>tblOrders[[#This Row],[Profit]]/tblOrders[[#This Row],[Sales Amount]]</f>
        <v>0.31578947368421051</v>
      </c>
      <c r="W4951" t="str">
        <f>VLOOKUP(tblOrders[[#This Row],[City]],CityRegion,2,0)</f>
        <v>North</v>
      </c>
      <c r="X4951" t="str">
        <f>VLOOKUP(tblOrders[[#This Row],[City]],lookups!A:C,3,0)</f>
        <v>Delhi</v>
      </c>
    </row>
    <row r="4952" spans="1:24" x14ac:dyDescent="0.25">
      <c r="A4952" t="s">
        <v>7193</v>
      </c>
      <c r="B4952" s="1">
        <v>45951</v>
      </c>
      <c r="C4952" t="s">
        <v>7044</v>
      </c>
      <c r="D4952" t="s">
        <v>21</v>
      </c>
      <c r="E4952" t="s">
        <v>66</v>
      </c>
      <c r="F4952" t="s">
        <v>67</v>
      </c>
      <c r="G4952" t="s">
        <v>68</v>
      </c>
      <c r="H4952" t="s">
        <v>69</v>
      </c>
      <c r="I4952" t="s">
        <v>26</v>
      </c>
      <c r="J4952" t="s">
        <v>45</v>
      </c>
      <c r="K4952">
        <v>1</v>
      </c>
      <c r="L4952">
        <v>149</v>
      </c>
      <c r="M4952">
        <v>0.1</v>
      </c>
      <c r="N4952">
        <v>134.1</v>
      </c>
      <c r="O4952">
        <v>39.1</v>
      </c>
      <c r="P4952" t="s">
        <v>28</v>
      </c>
      <c r="Q4952" t="s">
        <v>29</v>
      </c>
      <c r="R4952" t="s">
        <v>36</v>
      </c>
      <c r="S4952">
        <v>3.5</v>
      </c>
      <c r="T4952">
        <f>YEAR(tblOrders[[#This Row],[Order Date]])</f>
        <v>2025</v>
      </c>
      <c r="U4952" t="str">
        <f>TEXT(tblOrders[[#This Row],[Order Date]],"mmm-yyyy")</f>
        <v>Oct-2025</v>
      </c>
      <c r="V4952" s="4">
        <f>tblOrders[[#This Row],[Profit]]/tblOrders[[#This Row],[Sales Amount]]</f>
        <v>0.29157345264727819</v>
      </c>
      <c r="W4952" t="str">
        <f>VLOOKUP(tblOrders[[#This Row],[City]],CityRegion,2,0)</f>
        <v>South</v>
      </c>
      <c r="X4952" t="str">
        <f>VLOOKUP(tblOrders[[#This Row],[City]],lookups!A:C,3,0)</f>
        <v>Karnataka</v>
      </c>
    </row>
    <row r="4953" spans="1:24" x14ac:dyDescent="0.25">
      <c r="A4953" t="s">
        <v>7194</v>
      </c>
      <c r="B4953" s="1">
        <v>45889</v>
      </c>
      <c r="C4953" t="s">
        <v>1733</v>
      </c>
      <c r="D4953" t="s">
        <v>21</v>
      </c>
      <c r="E4953" t="s">
        <v>60</v>
      </c>
      <c r="F4953" t="s">
        <v>61</v>
      </c>
      <c r="G4953" t="s">
        <v>62</v>
      </c>
      <c r="H4953" t="s">
        <v>63</v>
      </c>
      <c r="I4953" t="s">
        <v>70</v>
      </c>
      <c r="J4953" t="s">
        <v>34</v>
      </c>
      <c r="K4953">
        <v>5</v>
      </c>
      <c r="L4953">
        <v>45</v>
      </c>
      <c r="M4953">
        <v>0.1</v>
      </c>
      <c r="N4953">
        <v>202.5</v>
      </c>
      <c r="O4953">
        <v>72.5</v>
      </c>
      <c r="P4953" t="s">
        <v>28</v>
      </c>
      <c r="Q4953" t="s">
        <v>29</v>
      </c>
      <c r="R4953" t="s">
        <v>30</v>
      </c>
      <c r="S4953">
        <v>4.5</v>
      </c>
      <c r="T4953">
        <f>YEAR(tblOrders[[#This Row],[Order Date]])</f>
        <v>2025</v>
      </c>
      <c r="U4953" t="str">
        <f>TEXT(tblOrders[[#This Row],[Order Date]],"mmm-yyyy")</f>
        <v>Aug-2025</v>
      </c>
      <c r="V4953" s="4">
        <f>tblOrders[[#This Row],[Profit]]/tblOrders[[#This Row],[Sales Amount]]</f>
        <v>0.35802469135802467</v>
      </c>
      <c r="W4953" t="str">
        <f>VLOOKUP(tblOrders[[#This Row],[City]],CityRegion,2,0)</f>
        <v>South</v>
      </c>
      <c r="X4953" t="str">
        <f>VLOOKUP(tblOrders[[#This Row],[City]],lookups!A:C,3,0)</f>
        <v>Telengana</v>
      </c>
    </row>
    <row r="4954" spans="1:24" x14ac:dyDescent="0.25">
      <c r="A4954" t="s">
        <v>7195</v>
      </c>
      <c r="B4954" s="1">
        <v>45897</v>
      </c>
      <c r="C4954" t="s">
        <v>5293</v>
      </c>
      <c r="D4954" t="s">
        <v>21</v>
      </c>
      <c r="E4954" t="s">
        <v>114</v>
      </c>
      <c r="F4954" t="s">
        <v>115</v>
      </c>
      <c r="G4954" t="s">
        <v>42</v>
      </c>
      <c r="H4954" t="s">
        <v>116</v>
      </c>
      <c r="I4954" t="s">
        <v>26</v>
      </c>
      <c r="J4954" t="s">
        <v>45</v>
      </c>
      <c r="K4954">
        <v>1</v>
      </c>
      <c r="L4954">
        <v>12</v>
      </c>
      <c r="M4954">
        <v>0.2</v>
      </c>
      <c r="N4954">
        <v>9.6</v>
      </c>
      <c r="O4954">
        <v>3.6</v>
      </c>
      <c r="P4954" t="s">
        <v>28</v>
      </c>
      <c r="Q4954" t="s">
        <v>29</v>
      </c>
      <c r="R4954" t="s">
        <v>30</v>
      </c>
      <c r="S4954">
        <v>5</v>
      </c>
      <c r="T4954">
        <f>YEAR(tblOrders[[#This Row],[Order Date]])</f>
        <v>2025</v>
      </c>
      <c r="U4954" t="str">
        <f>TEXT(tblOrders[[#This Row],[Order Date]],"mmm-yyyy")</f>
        <v>Aug-2025</v>
      </c>
      <c r="V4954" s="4">
        <f>tblOrders[[#This Row],[Profit]]/tblOrders[[#This Row],[Sales Amount]]</f>
        <v>0.375</v>
      </c>
      <c r="W4954" t="str">
        <f>VLOOKUP(tblOrders[[#This Row],[City]],CityRegion,2,0)</f>
        <v>South</v>
      </c>
      <c r="X4954" t="str">
        <f>VLOOKUP(tblOrders[[#This Row],[City]],lookups!A:C,3,0)</f>
        <v>Karnataka</v>
      </c>
    </row>
    <row r="4955" spans="1:24" x14ac:dyDescent="0.25">
      <c r="A4955" t="s">
        <v>7196</v>
      </c>
      <c r="B4955" s="1">
        <v>46015</v>
      </c>
      <c r="C4955" t="s">
        <v>6117</v>
      </c>
      <c r="D4955" t="s">
        <v>21</v>
      </c>
      <c r="E4955" t="s">
        <v>94</v>
      </c>
      <c r="F4955" t="s">
        <v>95</v>
      </c>
      <c r="G4955" t="s">
        <v>68</v>
      </c>
      <c r="H4955" t="s">
        <v>96</v>
      </c>
      <c r="I4955" t="s">
        <v>76</v>
      </c>
      <c r="J4955" t="s">
        <v>34</v>
      </c>
      <c r="K4955">
        <v>3</v>
      </c>
      <c r="L4955">
        <v>89</v>
      </c>
      <c r="M4955">
        <v>0.1</v>
      </c>
      <c r="N4955">
        <v>240.3</v>
      </c>
      <c r="O4955">
        <v>75.3</v>
      </c>
      <c r="P4955" t="s">
        <v>111</v>
      </c>
      <c r="Q4955" t="s">
        <v>91</v>
      </c>
      <c r="R4955" t="s">
        <v>36</v>
      </c>
      <c r="S4955">
        <v>4.7</v>
      </c>
      <c r="T4955">
        <f>YEAR(tblOrders[[#This Row],[Order Date]])</f>
        <v>2025</v>
      </c>
      <c r="U4955" t="str">
        <f>TEXT(tblOrders[[#This Row],[Order Date]],"mmm-yyyy")</f>
        <v>Dec-2025</v>
      </c>
      <c r="V4955" s="4">
        <f>tblOrders[[#This Row],[Profit]]/tblOrders[[#This Row],[Sales Amount]]</f>
        <v>0.31335830212234705</v>
      </c>
      <c r="W4955" t="str">
        <f>VLOOKUP(tblOrders[[#This Row],[City]],CityRegion,2,0)</f>
        <v>South</v>
      </c>
      <c r="X4955" t="str">
        <f>VLOOKUP(tblOrders[[#This Row],[City]],lookups!A:C,3,0)</f>
        <v>Kerala</v>
      </c>
    </row>
    <row r="4956" spans="1:24" x14ac:dyDescent="0.25">
      <c r="A4956" t="s">
        <v>7197</v>
      </c>
      <c r="B4956" s="1">
        <v>45909</v>
      </c>
      <c r="C4956" t="s">
        <v>1795</v>
      </c>
      <c r="D4956" t="s">
        <v>39</v>
      </c>
      <c r="E4956" t="s">
        <v>79</v>
      </c>
      <c r="F4956" t="s">
        <v>80</v>
      </c>
      <c r="G4956" t="s">
        <v>68</v>
      </c>
      <c r="H4956" t="s">
        <v>81</v>
      </c>
      <c r="I4956" t="s">
        <v>70</v>
      </c>
      <c r="J4956" t="s">
        <v>27</v>
      </c>
      <c r="K4956">
        <v>2</v>
      </c>
      <c r="L4956">
        <v>799</v>
      </c>
      <c r="M4956">
        <v>0.05</v>
      </c>
      <c r="N4956">
        <v>1518.1</v>
      </c>
      <c r="O4956">
        <v>278.10000000000002</v>
      </c>
      <c r="P4956" t="s">
        <v>85</v>
      </c>
      <c r="Q4956" t="s">
        <v>29</v>
      </c>
      <c r="R4956" t="s">
        <v>36</v>
      </c>
      <c r="S4956">
        <v>3.2</v>
      </c>
      <c r="T4956">
        <f>YEAR(tblOrders[[#This Row],[Order Date]])</f>
        <v>2025</v>
      </c>
      <c r="U4956" t="str">
        <f>TEXT(tblOrders[[#This Row],[Order Date]],"mmm-yyyy")</f>
        <v>Sep-2025</v>
      </c>
      <c r="V4956" s="4">
        <f>tblOrders[[#This Row],[Profit]]/tblOrders[[#This Row],[Sales Amount]]</f>
        <v>0.18318951320729862</v>
      </c>
      <c r="W4956" t="str">
        <f>VLOOKUP(tblOrders[[#This Row],[City]],CityRegion,2,0)</f>
        <v>South</v>
      </c>
      <c r="X4956" t="str">
        <f>VLOOKUP(tblOrders[[#This Row],[City]],lookups!A:C,3,0)</f>
        <v>Telengana</v>
      </c>
    </row>
    <row r="4957" spans="1:24" x14ac:dyDescent="0.25">
      <c r="A4957" t="s">
        <v>7198</v>
      </c>
      <c r="B4957" s="1">
        <v>45802</v>
      </c>
      <c r="C4957" t="s">
        <v>1404</v>
      </c>
      <c r="D4957" t="s">
        <v>21</v>
      </c>
      <c r="E4957" t="s">
        <v>73</v>
      </c>
      <c r="F4957" t="s">
        <v>74</v>
      </c>
      <c r="G4957" t="s">
        <v>68</v>
      </c>
      <c r="H4957" t="s">
        <v>75</v>
      </c>
      <c r="I4957" t="s">
        <v>70</v>
      </c>
      <c r="J4957" t="s">
        <v>34</v>
      </c>
      <c r="K4957">
        <v>3</v>
      </c>
      <c r="L4957">
        <v>65</v>
      </c>
      <c r="M4957">
        <v>0</v>
      </c>
      <c r="N4957">
        <v>195</v>
      </c>
      <c r="O4957">
        <v>81</v>
      </c>
      <c r="P4957" t="s">
        <v>28</v>
      </c>
      <c r="Q4957" t="s">
        <v>46</v>
      </c>
      <c r="R4957" t="s">
        <v>36</v>
      </c>
      <c r="S4957">
        <v>3.7</v>
      </c>
      <c r="T4957">
        <f>YEAR(tblOrders[[#This Row],[Order Date]])</f>
        <v>2025</v>
      </c>
      <c r="U4957" t="str">
        <f>TEXT(tblOrders[[#This Row],[Order Date]],"mmm-yyyy")</f>
        <v>May-2025</v>
      </c>
      <c r="V4957" s="4">
        <f>tblOrders[[#This Row],[Profit]]/tblOrders[[#This Row],[Sales Amount]]</f>
        <v>0.41538461538461541</v>
      </c>
      <c r="W4957" t="str">
        <f>VLOOKUP(tblOrders[[#This Row],[City]],CityRegion,2,0)</f>
        <v>South</v>
      </c>
      <c r="X4957" t="str">
        <f>VLOOKUP(tblOrders[[#This Row],[City]],lookups!A:C,3,0)</f>
        <v>Telengana</v>
      </c>
    </row>
    <row r="4958" spans="1:24" x14ac:dyDescent="0.25">
      <c r="A4958" t="s">
        <v>7199</v>
      </c>
      <c r="B4958" s="1">
        <v>45980</v>
      </c>
      <c r="C4958" t="s">
        <v>1748</v>
      </c>
      <c r="D4958" t="s">
        <v>21</v>
      </c>
      <c r="E4958" t="s">
        <v>79</v>
      </c>
      <c r="F4958" t="s">
        <v>80</v>
      </c>
      <c r="G4958" t="s">
        <v>68</v>
      </c>
      <c r="H4958" t="s">
        <v>81</v>
      </c>
      <c r="I4958" t="s">
        <v>26</v>
      </c>
      <c r="J4958" t="s">
        <v>27</v>
      </c>
      <c r="K4958">
        <v>5</v>
      </c>
      <c r="L4958">
        <v>799</v>
      </c>
      <c r="M4958">
        <v>0.05</v>
      </c>
      <c r="N4958">
        <v>3795.25</v>
      </c>
      <c r="O4958">
        <v>695.25</v>
      </c>
      <c r="P4958" t="s">
        <v>28</v>
      </c>
      <c r="Q4958" t="s">
        <v>29</v>
      </c>
      <c r="R4958" t="s">
        <v>36</v>
      </c>
      <c r="S4958">
        <v>4.5999999999999996</v>
      </c>
      <c r="T4958">
        <f>YEAR(tblOrders[[#This Row],[Order Date]])</f>
        <v>2025</v>
      </c>
      <c r="U4958" t="str">
        <f>TEXT(tblOrders[[#This Row],[Order Date]],"mmm-yyyy")</f>
        <v>Nov-2025</v>
      </c>
      <c r="V4958" s="4">
        <f>tblOrders[[#This Row],[Profit]]/tblOrders[[#This Row],[Sales Amount]]</f>
        <v>0.18318951320729859</v>
      </c>
      <c r="W4958" t="str">
        <f>VLOOKUP(tblOrders[[#This Row],[City]],CityRegion,2,0)</f>
        <v>South</v>
      </c>
      <c r="X4958" t="str">
        <f>VLOOKUP(tblOrders[[#This Row],[City]],lookups!A:C,3,0)</f>
        <v>Karnataka</v>
      </c>
    </row>
    <row r="4959" spans="1:24" x14ac:dyDescent="0.25">
      <c r="A4959" t="s">
        <v>7200</v>
      </c>
      <c r="B4959" s="1">
        <v>45933</v>
      </c>
      <c r="C4959" t="s">
        <v>1776</v>
      </c>
      <c r="D4959" t="s">
        <v>21</v>
      </c>
      <c r="E4959" t="s">
        <v>66</v>
      </c>
      <c r="F4959" t="s">
        <v>67</v>
      </c>
      <c r="G4959" t="s">
        <v>68</v>
      </c>
      <c r="H4959" t="s">
        <v>69</v>
      </c>
      <c r="I4959" t="s">
        <v>130</v>
      </c>
      <c r="J4959" t="s">
        <v>34</v>
      </c>
      <c r="K4959">
        <v>5</v>
      </c>
      <c r="L4959">
        <v>149</v>
      </c>
      <c r="M4959">
        <v>0.05</v>
      </c>
      <c r="N4959">
        <v>707.75</v>
      </c>
      <c r="O4959">
        <v>232.75</v>
      </c>
      <c r="P4959" t="s">
        <v>28</v>
      </c>
      <c r="Q4959" t="s">
        <v>35</v>
      </c>
      <c r="R4959" t="s">
        <v>36</v>
      </c>
      <c r="S4959">
        <v>3</v>
      </c>
      <c r="T4959">
        <f>YEAR(tblOrders[[#This Row],[Order Date]])</f>
        <v>2025</v>
      </c>
      <c r="U4959" t="str">
        <f>TEXT(tblOrders[[#This Row],[Order Date]],"mmm-yyyy")</f>
        <v>Oct-2025</v>
      </c>
      <c r="V4959" s="4">
        <f>tblOrders[[#This Row],[Profit]]/tblOrders[[#This Row],[Sales Amount]]</f>
        <v>0.32885906040268459</v>
      </c>
      <c r="W4959" t="str">
        <f>VLOOKUP(tblOrders[[#This Row],[City]],CityRegion,2,0)</f>
        <v>West</v>
      </c>
      <c r="X4959" t="str">
        <f>VLOOKUP(tblOrders[[#This Row],[City]],lookups!A:C,3,0)</f>
        <v>Maharashtra</v>
      </c>
    </row>
    <row r="4960" spans="1:24" x14ac:dyDescent="0.25">
      <c r="A4960" t="s">
        <v>7201</v>
      </c>
      <c r="B4960" s="1">
        <v>45982</v>
      </c>
      <c r="C4960" t="s">
        <v>3964</v>
      </c>
      <c r="D4960" t="s">
        <v>39</v>
      </c>
      <c r="E4960" t="s">
        <v>22</v>
      </c>
      <c r="F4960" t="s">
        <v>23</v>
      </c>
      <c r="G4960" t="s">
        <v>24</v>
      </c>
      <c r="H4960" t="s">
        <v>25</v>
      </c>
      <c r="I4960" t="s">
        <v>57</v>
      </c>
      <c r="J4960" t="s">
        <v>27</v>
      </c>
      <c r="K4960">
        <v>2</v>
      </c>
      <c r="L4960">
        <v>190</v>
      </c>
      <c r="M4960">
        <v>0</v>
      </c>
      <c r="N4960">
        <v>380</v>
      </c>
      <c r="O4960">
        <v>130</v>
      </c>
      <c r="P4960" t="s">
        <v>28</v>
      </c>
      <c r="Q4960" t="s">
        <v>91</v>
      </c>
      <c r="R4960" t="s">
        <v>36</v>
      </c>
      <c r="S4960">
        <v>2.6</v>
      </c>
      <c r="T4960">
        <f>YEAR(tblOrders[[#This Row],[Order Date]])</f>
        <v>2025</v>
      </c>
      <c r="U4960" t="str">
        <f>TEXT(tblOrders[[#This Row],[Order Date]],"mmm-yyyy")</f>
        <v>Nov-2025</v>
      </c>
      <c r="V4960" s="4">
        <f>tblOrders[[#This Row],[Profit]]/tblOrders[[#This Row],[Sales Amount]]</f>
        <v>0.34210526315789475</v>
      </c>
      <c r="W4960" t="str">
        <f>VLOOKUP(tblOrders[[#This Row],[City]],CityRegion,2,0)</f>
        <v>South</v>
      </c>
      <c r="X4960" t="str">
        <f>VLOOKUP(tblOrders[[#This Row],[City]],lookups!A:C,3,0)</f>
        <v>Kerala</v>
      </c>
    </row>
    <row r="4961" spans="1:24" x14ac:dyDescent="0.25">
      <c r="A4961" t="s">
        <v>7202</v>
      </c>
      <c r="B4961" s="1">
        <v>45719</v>
      </c>
      <c r="C4961" t="s">
        <v>127</v>
      </c>
      <c r="D4961" t="s">
        <v>39</v>
      </c>
      <c r="E4961" t="s">
        <v>114</v>
      </c>
      <c r="F4961" t="s">
        <v>115</v>
      </c>
      <c r="G4961" t="s">
        <v>42</v>
      </c>
      <c r="H4961" t="s">
        <v>116</v>
      </c>
      <c r="I4961" t="s">
        <v>44</v>
      </c>
      <c r="J4961" t="s">
        <v>34</v>
      </c>
      <c r="K4961">
        <v>4</v>
      </c>
      <c r="L4961">
        <v>12</v>
      </c>
      <c r="M4961">
        <v>0</v>
      </c>
      <c r="N4961">
        <v>48</v>
      </c>
      <c r="O4961">
        <v>24</v>
      </c>
      <c r="P4961" t="s">
        <v>28</v>
      </c>
      <c r="Q4961" t="s">
        <v>91</v>
      </c>
      <c r="R4961" t="s">
        <v>36</v>
      </c>
      <c r="S4961">
        <v>4.9000000000000004</v>
      </c>
      <c r="T4961">
        <f>YEAR(tblOrders[[#This Row],[Order Date]])</f>
        <v>2025</v>
      </c>
      <c r="U4961" t="str">
        <f>TEXT(tblOrders[[#This Row],[Order Date]],"mmm-yyyy")</f>
        <v>Mar-2025</v>
      </c>
      <c r="V4961" s="4">
        <f>tblOrders[[#This Row],[Profit]]/tblOrders[[#This Row],[Sales Amount]]</f>
        <v>0.5</v>
      </c>
      <c r="W4961" t="str">
        <f>VLOOKUP(tblOrders[[#This Row],[City]],CityRegion,2,0)</f>
        <v>South</v>
      </c>
      <c r="X4961" t="str">
        <f>VLOOKUP(tblOrders[[#This Row],[City]],lookups!A:C,3,0)</f>
        <v>Kerala</v>
      </c>
    </row>
    <row r="4962" spans="1:24" x14ac:dyDescent="0.25">
      <c r="A4962" t="s">
        <v>7203</v>
      </c>
      <c r="B4962" s="1">
        <v>46007</v>
      </c>
      <c r="C4962" t="s">
        <v>1481</v>
      </c>
      <c r="D4962" t="s">
        <v>39</v>
      </c>
      <c r="E4962" t="s">
        <v>55</v>
      </c>
      <c r="F4962" t="s">
        <v>56</v>
      </c>
      <c r="G4962" t="s">
        <v>24</v>
      </c>
      <c r="H4962" t="s">
        <v>51</v>
      </c>
      <c r="I4962" t="s">
        <v>76</v>
      </c>
      <c r="J4962" t="s">
        <v>34</v>
      </c>
      <c r="K4962">
        <v>4</v>
      </c>
      <c r="L4962">
        <v>42</v>
      </c>
      <c r="M4962">
        <v>0.1</v>
      </c>
      <c r="N4962">
        <v>151.19999999999999</v>
      </c>
      <c r="O4962">
        <v>55.2</v>
      </c>
      <c r="P4962" t="s">
        <v>28</v>
      </c>
      <c r="Q4962" t="s">
        <v>46</v>
      </c>
      <c r="R4962" t="s">
        <v>36</v>
      </c>
      <c r="S4962">
        <v>2.5</v>
      </c>
      <c r="T4962">
        <f>YEAR(tblOrders[[#This Row],[Order Date]])</f>
        <v>2025</v>
      </c>
      <c r="U4962" t="str">
        <f>TEXT(tblOrders[[#This Row],[Order Date]],"mmm-yyyy")</f>
        <v>Dec-2025</v>
      </c>
      <c r="V4962" s="4">
        <f>tblOrders[[#This Row],[Profit]]/tblOrders[[#This Row],[Sales Amount]]</f>
        <v>0.36507936507936511</v>
      </c>
      <c r="W4962" t="str">
        <f>VLOOKUP(tblOrders[[#This Row],[City]],CityRegion,2,0)</f>
        <v>South</v>
      </c>
      <c r="X4962" t="str">
        <f>VLOOKUP(tblOrders[[#This Row],[City]],lookups!A:C,3,0)</f>
        <v>Kerala</v>
      </c>
    </row>
    <row r="4963" spans="1:24" x14ac:dyDescent="0.25">
      <c r="A4963" t="s">
        <v>7204</v>
      </c>
      <c r="B4963" s="1">
        <v>45890</v>
      </c>
      <c r="C4963" t="s">
        <v>2555</v>
      </c>
      <c r="D4963" t="s">
        <v>21</v>
      </c>
      <c r="E4963" t="s">
        <v>60</v>
      </c>
      <c r="F4963" t="s">
        <v>61</v>
      </c>
      <c r="G4963" t="s">
        <v>62</v>
      </c>
      <c r="H4963" t="s">
        <v>63</v>
      </c>
      <c r="I4963" t="s">
        <v>33</v>
      </c>
      <c r="J4963" t="s">
        <v>45</v>
      </c>
      <c r="K4963">
        <v>5</v>
      </c>
      <c r="L4963">
        <v>45</v>
      </c>
      <c r="M4963">
        <v>0.05</v>
      </c>
      <c r="N4963">
        <v>213.75</v>
      </c>
      <c r="O4963">
        <v>83.75</v>
      </c>
      <c r="P4963" t="s">
        <v>111</v>
      </c>
      <c r="Q4963" t="s">
        <v>46</v>
      </c>
      <c r="R4963" t="s">
        <v>36</v>
      </c>
      <c r="S4963">
        <v>2.9</v>
      </c>
      <c r="T4963">
        <f>YEAR(tblOrders[[#This Row],[Order Date]])</f>
        <v>2025</v>
      </c>
      <c r="U4963" t="str">
        <f>TEXT(tblOrders[[#This Row],[Order Date]],"mmm-yyyy")</f>
        <v>Aug-2025</v>
      </c>
      <c r="V4963" s="4">
        <f>tblOrders[[#This Row],[Profit]]/tblOrders[[#This Row],[Sales Amount]]</f>
        <v>0.391812865497076</v>
      </c>
      <c r="W4963" t="str">
        <f>VLOOKUP(tblOrders[[#This Row],[City]],CityRegion,2,0)</f>
        <v>North</v>
      </c>
      <c r="X4963" t="str">
        <f>VLOOKUP(tblOrders[[#This Row],[City]],lookups!A:C,3,0)</f>
        <v>Delhi</v>
      </c>
    </row>
    <row r="4964" spans="1:24" x14ac:dyDescent="0.25">
      <c r="A4964" t="s">
        <v>7205</v>
      </c>
      <c r="B4964" s="1">
        <v>45787</v>
      </c>
      <c r="C4964" t="s">
        <v>3592</v>
      </c>
      <c r="D4964" t="s">
        <v>21</v>
      </c>
      <c r="E4964" t="s">
        <v>114</v>
      </c>
      <c r="F4964" t="s">
        <v>115</v>
      </c>
      <c r="G4964" t="s">
        <v>42</v>
      </c>
      <c r="H4964" t="s">
        <v>116</v>
      </c>
      <c r="I4964" t="s">
        <v>84</v>
      </c>
      <c r="J4964" t="s">
        <v>27</v>
      </c>
      <c r="K4964">
        <v>3</v>
      </c>
      <c r="L4964">
        <v>12</v>
      </c>
      <c r="M4964">
        <v>0.15</v>
      </c>
      <c r="N4964">
        <v>30.6</v>
      </c>
      <c r="O4964">
        <v>12.6</v>
      </c>
      <c r="P4964" t="s">
        <v>28</v>
      </c>
      <c r="Q4964" t="s">
        <v>29</v>
      </c>
      <c r="R4964" t="s">
        <v>36</v>
      </c>
      <c r="S4964">
        <v>4.4000000000000004</v>
      </c>
      <c r="T4964">
        <f>YEAR(tblOrders[[#This Row],[Order Date]])</f>
        <v>2025</v>
      </c>
      <c r="U4964" t="str">
        <f>TEXT(tblOrders[[#This Row],[Order Date]],"mmm-yyyy")</f>
        <v>May-2025</v>
      </c>
      <c r="V4964" s="4">
        <f>tblOrders[[#This Row],[Profit]]/tblOrders[[#This Row],[Sales Amount]]</f>
        <v>0.41176470588235292</v>
      </c>
      <c r="W4964" t="str">
        <f>VLOOKUP(tblOrders[[#This Row],[City]],CityRegion,2,0)</f>
        <v>West</v>
      </c>
      <c r="X4964" t="str">
        <f>VLOOKUP(tblOrders[[#This Row],[City]],lookups!A:C,3,0)</f>
        <v>Maharashtra</v>
      </c>
    </row>
    <row r="4965" spans="1:24" x14ac:dyDescent="0.25">
      <c r="A4965" t="s">
        <v>7206</v>
      </c>
      <c r="B4965" s="1">
        <v>45704</v>
      </c>
      <c r="C4965" t="s">
        <v>3464</v>
      </c>
      <c r="D4965" t="s">
        <v>21</v>
      </c>
      <c r="E4965" t="s">
        <v>94</v>
      </c>
      <c r="F4965" t="s">
        <v>95</v>
      </c>
      <c r="G4965" t="s">
        <v>68</v>
      </c>
      <c r="H4965" t="s">
        <v>96</v>
      </c>
      <c r="I4965" t="s">
        <v>130</v>
      </c>
      <c r="J4965" t="s">
        <v>34</v>
      </c>
      <c r="K4965">
        <v>4</v>
      </c>
      <c r="L4965">
        <v>89</v>
      </c>
      <c r="M4965">
        <v>0.1</v>
      </c>
      <c r="N4965">
        <v>320.39999999999998</v>
      </c>
      <c r="O4965">
        <v>100.4</v>
      </c>
      <c r="P4965" t="s">
        <v>28</v>
      </c>
      <c r="Q4965" t="s">
        <v>29</v>
      </c>
      <c r="R4965" t="s">
        <v>36</v>
      </c>
      <c r="S4965">
        <v>2.6</v>
      </c>
      <c r="T4965">
        <f>YEAR(tblOrders[[#This Row],[Order Date]])</f>
        <v>2025</v>
      </c>
      <c r="U4965" t="str">
        <f>TEXT(tblOrders[[#This Row],[Order Date]],"mmm-yyyy")</f>
        <v>Feb-2025</v>
      </c>
      <c r="V4965" s="4">
        <f>tblOrders[[#This Row],[Profit]]/tblOrders[[#This Row],[Sales Amount]]</f>
        <v>0.31335830212234711</v>
      </c>
      <c r="W4965" t="str">
        <f>VLOOKUP(tblOrders[[#This Row],[City]],CityRegion,2,0)</f>
        <v>West</v>
      </c>
      <c r="X4965" t="str">
        <f>VLOOKUP(tblOrders[[#This Row],[City]],lookups!A:C,3,0)</f>
        <v>Maharashtra</v>
      </c>
    </row>
    <row r="4966" spans="1:24" x14ac:dyDescent="0.25">
      <c r="A4966" t="s">
        <v>7207</v>
      </c>
      <c r="B4966" s="1">
        <v>45748</v>
      </c>
      <c r="C4966" t="s">
        <v>2746</v>
      </c>
      <c r="D4966" t="s">
        <v>21</v>
      </c>
      <c r="E4966" t="s">
        <v>49</v>
      </c>
      <c r="F4966" t="s">
        <v>50</v>
      </c>
      <c r="G4966" t="s">
        <v>24</v>
      </c>
      <c r="H4966" t="s">
        <v>51</v>
      </c>
      <c r="I4966" t="s">
        <v>26</v>
      </c>
      <c r="J4966" t="s">
        <v>45</v>
      </c>
      <c r="K4966">
        <v>4</v>
      </c>
      <c r="L4966">
        <v>85</v>
      </c>
      <c r="M4966">
        <v>0.1</v>
      </c>
      <c r="N4966">
        <v>306</v>
      </c>
      <c r="O4966">
        <v>98</v>
      </c>
      <c r="P4966" t="s">
        <v>28</v>
      </c>
      <c r="Q4966" t="s">
        <v>46</v>
      </c>
      <c r="R4966" t="s">
        <v>36</v>
      </c>
      <c r="S4966">
        <v>2.6</v>
      </c>
      <c r="T4966">
        <f>YEAR(tblOrders[[#This Row],[Order Date]])</f>
        <v>2025</v>
      </c>
      <c r="U4966" t="str">
        <f>TEXT(tblOrders[[#This Row],[Order Date]],"mmm-yyyy")</f>
        <v>Apr-2025</v>
      </c>
      <c r="V4966" s="4">
        <f>tblOrders[[#This Row],[Profit]]/tblOrders[[#This Row],[Sales Amount]]</f>
        <v>0.3202614379084967</v>
      </c>
      <c r="W4966" t="str">
        <f>VLOOKUP(tblOrders[[#This Row],[City]],CityRegion,2,0)</f>
        <v>South</v>
      </c>
      <c r="X4966" t="str">
        <f>VLOOKUP(tblOrders[[#This Row],[City]],lookups!A:C,3,0)</f>
        <v>Karnataka</v>
      </c>
    </row>
    <row r="4967" spans="1:24" x14ac:dyDescent="0.25">
      <c r="A4967" t="s">
        <v>7208</v>
      </c>
      <c r="B4967" s="1">
        <v>46013</v>
      </c>
      <c r="C4967" t="s">
        <v>7209</v>
      </c>
      <c r="D4967" t="s">
        <v>21</v>
      </c>
      <c r="E4967" t="s">
        <v>66</v>
      </c>
      <c r="F4967" t="s">
        <v>67</v>
      </c>
      <c r="G4967" t="s">
        <v>68</v>
      </c>
      <c r="H4967" t="s">
        <v>69</v>
      </c>
      <c r="I4967" t="s">
        <v>33</v>
      </c>
      <c r="J4967" t="s">
        <v>34</v>
      </c>
      <c r="K4967">
        <v>1</v>
      </c>
      <c r="L4967">
        <v>149</v>
      </c>
      <c r="M4967">
        <v>0.2</v>
      </c>
      <c r="N4967">
        <v>119.2</v>
      </c>
      <c r="O4967">
        <v>24.2</v>
      </c>
      <c r="P4967" t="s">
        <v>111</v>
      </c>
      <c r="Q4967" t="s">
        <v>29</v>
      </c>
      <c r="R4967" t="s">
        <v>36</v>
      </c>
      <c r="S4967">
        <v>2.6</v>
      </c>
      <c r="T4967">
        <f>YEAR(tblOrders[[#This Row],[Order Date]])</f>
        <v>2025</v>
      </c>
      <c r="U4967" t="str">
        <f>TEXT(tblOrders[[#This Row],[Order Date]],"mmm-yyyy")</f>
        <v>Dec-2025</v>
      </c>
      <c r="V4967" s="4">
        <f>tblOrders[[#This Row],[Profit]]/tblOrders[[#This Row],[Sales Amount]]</f>
        <v>0.2030201342281879</v>
      </c>
      <c r="W4967" t="str">
        <f>VLOOKUP(tblOrders[[#This Row],[City]],CityRegion,2,0)</f>
        <v>North</v>
      </c>
      <c r="X4967" t="str">
        <f>VLOOKUP(tblOrders[[#This Row],[City]],lookups!A:C,3,0)</f>
        <v>Delhi</v>
      </c>
    </row>
    <row r="4968" spans="1:24" x14ac:dyDescent="0.25">
      <c r="A4968" t="s">
        <v>7210</v>
      </c>
      <c r="B4968" s="1">
        <v>45886</v>
      </c>
      <c r="C4968" t="s">
        <v>1544</v>
      </c>
      <c r="D4968" t="s">
        <v>21</v>
      </c>
      <c r="E4968" t="s">
        <v>66</v>
      </c>
      <c r="F4968" t="s">
        <v>67</v>
      </c>
      <c r="G4968" t="s">
        <v>68</v>
      </c>
      <c r="H4968" t="s">
        <v>69</v>
      </c>
      <c r="I4968" t="s">
        <v>70</v>
      </c>
      <c r="J4968" t="s">
        <v>27</v>
      </c>
      <c r="K4968">
        <v>2</v>
      </c>
      <c r="L4968">
        <v>149</v>
      </c>
      <c r="M4968">
        <v>0.1</v>
      </c>
      <c r="N4968">
        <v>268.2</v>
      </c>
      <c r="O4968">
        <v>78.2</v>
      </c>
      <c r="P4968" t="s">
        <v>28</v>
      </c>
      <c r="Q4968" t="s">
        <v>91</v>
      </c>
      <c r="R4968" t="s">
        <v>30</v>
      </c>
      <c r="S4968">
        <v>2.6</v>
      </c>
      <c r="T4968">
        <f>YEAR(tblOrders[[#This Row],[Order Date]])</f>
        <v>2025</v>
      </c>
      <c r="U4968" t="str">
        <f>TEXT(tblOrders[[#This Row],[Order Date]],"mmm-yyyy")</f>
        <v>Aug-2025</v>
      </c>
      <c r="V4968" s="4">
        <f>tblOrders[[#This Row],[Profit]]/tblOrders[[#This Row],[Sales Amount]]</f>
        <v>0.29157345264727819</v>
      </c>
      <c r="W4968" t="str">
        <f>VLOOKUP(tblOrders[[#This Row],[City]],CityRegion,2,0)</f>
        <v>South</v>
      </c>
      <c r="X4968" t="str">
        <f>VLOOKUP(tblOrders[[#This Row],[City]],lookups!A:C,3,0)</f>
        <v>Telengana</v>
      </c>
    </row>
    <row r="4969" spans="1:24" x14ac:dyDescent="0.25">
      <c r="A4969" t="s">
        <v>7211</v>
      </c>
      <c r="B4969" s="1">
        <v>45849</v>
      </c>
      <c r="C4969" t="s">
        <v>6674</v>
      </c>
      <c r="D4969" t="s">
        <v>21</v>
      </c>
      <c r="E4969" t="s">
        <v>79</v>
      </c>
      <c r="F4969" t="s">
        <v>80</v>
      </c>
      <c r="G4969" t="s">
        <v>68</v>
      </c>
      <c r="H4969" t="s">
        <v>81</v>
      </c>
      <c r="I4969" t="s">
        <v>57</v>
      </c>
      <c r="J4969" t="s">
        <v>27</v>
      </c>
      <c r="K4969">
        <v>5</v>
      </c>
      <c r="L4969">
        <v>799</v>
      </c>
      <c r="M4969">
        <v>0.1</v>
      </c>
      <c r="N4969">
        <v>3595.5</v>
      </c>
      <c r="O4969">
        <v>495.5</v>
      </c>
      <c r="P4969" t="s">
        <v>28</v>
      </c>
      <c r="Q4969" t="s">
        <v>86</v>
      </c>
      <c r="R4969" t="s">
        <v>36</v>
      </c>
      <c r="S4969">
        <v>3.7</v>
      </c>
      <c r="T4969">
        <f>YEAR(tblOrders[[#This Row],[Order Date]])</f>
        <v>2025</v>
      </c>
      <c r="U4969" t="str">
        <f>TEXT(tblOrders[[#This Row],[Order Date]],"mmm-yyyy")</f>
        <v>Jul-2025</v>
      </c>
      <c r="V4969" s="4">
        <f>tblOrders[[#This Row],[Profit]]/tblOrders[[#This Row],[Sales Amount]]</f>
        <v>0.13781115282992629</v>
      </c>
      <c r="W4969" t="str">
        <f>VLOOKUP(tblOrders[[#This Row],[City]],CityRegion,2,0)</f>
        <v>South</v>
      </c>
      <c r="X4969" t="str">
        <f>VLOOKUP(tblOrders[[#This Row],[City]],lookups!A:C,3,0)</f>
        <v>Kerala</v>
      </c>
    </row>
    <row r="4970" spans="1:24" x14ac:dyDescent="0.25">
      <c r="A4970" t="s">
        <v>7212</v>
      </c>
      <c r="B4970" s="1">
        <v>45744</v>
      </c>
      <c r="C4970" t="s">
        <v>7213</v>
      </c>
      <c r="D4970" t="s">
        <v>39</v>
      </c>
      <c r="E4970" t="s">
        <v>55</v>
      </c>
      <c r="F4970" t="s">
        <v>56</v>
      </c>
      <c r="G4970" t="s">
        <v>24</v>
      </c>
      <c r="H4970" t="s">
        <v>51</v>
      </c>
      <c r="I4970" t="s">
        <v>130</v>
      </c>
      <c r="J4970" t="s">
        <v>27</v>
      </c>
      <c r="K4970">
        <v>3</v>
      </c>
      <c r="L4970">
        <v>42</v>
      </c>
      <c r="M4970">
        <v>0.15</v>
      </c>
      <c r="N4970">
        <v>107.1</v>
      </c>
      <c r="O4970">
        <v>35.1</v>
      </c>
      <c r="P4970" t="s">
        <v>28</v>
      </c>
      <c r="Q4970" t="s">
        <v>29</v>
      </c>
      <c r="R4970" t="s">
        <v>36</v>
      </c>
      <c r="S4970">
        <v>4.4000000000000004</v>
      </c>
      <c r="T4970">
        <f>YEAR(tblOrders[[#This Row],[Order Date]])</f>
        <v>2025</v>
      </c>
      <c r="U4970" t="str">
        <f>TEXT(tblOrders[[#This Row],[Order Date]],"mmm-yyyy")</f>
        <v>Mar-2025</v>
      </c>
      <c r="V4970" s="4">
        <f>tblOrders[[#This Row],[Profit]]/tblOrders[[#This Row],[Sales Amount]]</f>
        <v>0.32773109243697485</v>
      </c>
      <c r="W4970" t="str">
        <f>VLOOKUP(tblOrders[[#This Row],[City]],CityRegion,2,0)</f>
        <v>West</v>
      </c>
      <c r="X4970" t="str">
        <f>VLOOKUP(tblOrders[[#This Row],[City]],lookups!A:C,3,0)</f>
        <v>Maharashtra</v>
      </c>
    </row>
    <row r="4971" spans="1:24" x14ac:dyDescent="0.25">
      <c r="A4971" t="s">
        <v>7214</v>
      </c>
      <c r="B4971" s="1">
        <v>45918</v>
      </c>
      <c r="C4971" t="s">
        <v>1254</v>
      </c>
      <c r="D4971" t="s">
        <v>39</v>
      </c>
      <c r="E4971" t="s">
        <v>22</v>
      </c>
      <c r="F4971" t="s">
        <v>23</v>
      </c>
      <c r="G4971" t="s">
        <v>24</v>
      </c>
      <c r="H4971" t="s">
        <v>25</v>
      </c>
      <c r="I4971" t="s">
        <v>76</v>
      </c>
      <c r="J4971" t="s">
        <v>34</v>
      </c>
      <c r="K4971">
        <v>1</v>
      </c>
      <c r="L4971">
        <v>190</v>
      </c>
      <c r="M4971">
        <v>0</v>
      </c>
      <c r="N4971">
        <v>190</v>
      </c>
      <c r="O4971">
        <v>65</v>
      </c>
      <c r="P4971" t="s">
        <v>28</v>
      </c>
      <c r="Q4971" t="s">
        <v>91</v>
      </c>
      <c r="R4971" t="s">
        <v>30</v>
      </c>
      <c r="S4971">
        <v>2.8</v>
      </c>
      <c r="T4971">
        <f>YEAR(tblOrders[[#This Row],[Order Date]])</f>
        <v>2025</v>
      </c>
      <c r="U4971" t="str">
        <f>TEXT(tblOrders[[#This Row],[Order Date]],"mmm-yyyy")</f>
        <v>Sep-2025</v>
      </c>
      <c r="V4971" s="4">
        <f>tblOrders[[#This Row],[Profit]]/tblOrders[[#This Row],[Sales Amount]]</f>
        <v>0.34210526315789475</v>
      </c>
      <c r="W4971" t="str">
        <f>VLOOKUP(tblOrders[[#This Row],[City]],CityRegion,2,0)</f>
        <v>South</v>
      </c>
      <c r="X4971" t="str">
        <f>VLOOKUP(tblOrders[[#This Row],[City]],lookups!A:C,3,0)</f>
        <v>Kerala</v>
      </c>
    </row>
    <row r="4972" spans="1:24" x14ac:dyDescent="0.25">
      <c r="A4972" t="s">
        <v>7215</v>
      </c>
      <c r="B4972" s="1">
        <v>45918</v>
      </c>
      <c r="C4972" t="s">
        <v>3611</v>
      </c>
      <c r="D4972" t="s">
        <v>39</v>
      </c>
      <c r="E4972" t="s">
        <v>79</v>
      </c>
      <c r="F4972" t="s">
        <v>80</v>
      </c>
      <c r="G4972" t="s">
        <v>68</v>
      </c>
      <c r="H4972" t="s">
        <v>81</v>
      </c>
      <c r="I4972" t="s">
        <v>139</v>
      </c>
      <c r="J4972" t="s">
        <v>34</v>
      </c>
      <c r="K4972">
        <v>3</v>
      </c>
      <c r="L4972">
        <v>799</v>
      </c>
      <c r="M4972">
        <v>0.1</v>
      </c>
      <c r="N4972">
        <v>2157.3000000000002</v>
      </c>
      <c r="O4972">
        <v>297.3</v>
      </c>
      <c r="P4972" t="s">
        <v>148</v>
      </c>
      <c r="Q4972" t="s">
        <v>46</v>
      </c>
      <c r="R4972" t="s">
        <v>30</v>
      </c>
      <c r="S4972">
        <v>3.1</v>
      </c>
      <c r="T4972">
        <f>YEAR(tblOrders[[#This Row],[Order Date]])</f>
        <v>2025</v>
      </c>
      <c r="U4972" t="str">
        <f>TEXT(tblOrders[[#This Row],[Order Date]],"mmm-yyyy")</f>
        <v>Sep-2025</v>
      </c>
      <c r="V4972" s="4">
        <f>tblOrders[[#This Row],[Profit]]/tblOrders[[#This Row],[Sales Amount]]</f>
        <v>0.13781115282992629</v>
      </c>
      <c r="W4972" t="str">
        <f>VLOOKUP(tblOrders[[#This Row],[City]],CityRegion,2,0)</f>
        <v>South</v>
      </c>
      <c r="X4972" t="str">
        <f>VLOOKUP(tblOrders[[#This Row],[City]],lookups!A:C,3,0)</f>
        <v>Tamil Nadu</v>
      </c>
    </row>
    <row r="4973" spans="1:24" x14ac:dyDescent="0.25">
      <c r="A4973" t="s">
        <v>7216</v>
      </c>
      <c r="B4973" s="1">
        <v>46015</v>
      </c>
      <c r="C4973" t="s">
        <v>678</v>
      </c>
      <c r="D4973" t="s">
        <v>39</v>
      </c>
      <c r="E4973" t="s">
        <v>66</v>
      </c>
      <c r="F4973" t="s">
        <v>67</v>
      </c>
      <c r="G4973" t="s">
        <v>68</v>
      </c>
      <c r="H4973" t="s">
        <v>69</v>
      </c>
      <c r="I4973" t="s">
        <v>33</v>
      </c>
      <c r="J4973" t="s">
        <v>45</v>
      </c>
      <c r="K4973">
        <v>2</v>
      </c>
      <c r="L4973">
        <v>149</v>
      </c>
      <c r="M4973">
        <v>0.05</v>
      </c>
      <c r="N4973">
        <v>283.10000000000002</v>
      </c>
      <c r="O4973">
        <v>93.1</v>
      </c>
      <c r="P4973" t="s">
        <v>28</v>
      </c>
      <c r="Q4973" t="s">
        <v>86</v>
      </c>
      <c r="R4973" t="s">
        <v>30</v>
      </c>
      <c r="S4973">
        <v>2.7</v>
      </c>
      <c r="T4973">
        <f>YEAR(tblOrders[[#This Row],[Order Date]])</f>
        <v>2025</v>
      </c>
      <c r="U4973" t="str">
        <f>TEXT(tblOrders[[#This Row],[Order Date]],"mmm-yyyy")</f>
        <v>Dec-2025</v>
      </c>
      <c r="V4973" s="4">
        <f>tblOrders[[#This Row],[Profit]]/tblOrders[[#This Row],[Sales Amount]]</f>
        <v>0.32885906040268453</v>
      </c>
      <c r="W4973" t="str">
        <f>VLOOKUP(tblOrders[[#This Row],[City]],CityRegion,2,0)</f>
        <v>North</v>
      </c>
      <c r="X4973" t="str">
        <f>VLOOKUP(tblOrders[[#This Row],[City]],lookups!A:C,3,0)</f>
        <v>Delhi</v>
      </c>
    </row>
    <row r="4974" spans="1:24" x14ac:dyDescent="0.25">
      <c r="A4974" t="s">
        <v>7217</v>
      </c>
      <c r="B4974" s="1">
        <v>46009</v>
      </c>
      <c r="C4974" t="s">
        <v>2224</v>
      </c>
      <c r="D4974" t="s">
        <v>21</v>
      </c>
      <c r="E4974" t="s">
        <v>22</v>
      </c>
      <c r="F4974" t="s">
        <v>23</v>
      </c>
      <c r="G4974" t="s">
        <v>24</v>
      </c>
      <c r="H4974" t="s">
        <v>25</v>
      </c>
      <c r="I4974" t="s">
        <v>76</v>
      </c>
      <c r="J4974" t="s">
        <v>34</v>
      </c>
      <c r="K4974">
        <v>1</v>
      </c>
      <c r="L4974">
        <v>190</v>
      </c>
      <c r="M4974">
        <v>0.05</v>
      </c>
      <c r="N4974">
        <v>180.5</v>
      </c>
      <c r="O4974">
        <v>55.5</v>
      </c>
      <c r="P4974" t="s">
        <v>28</v>
      </c>
      <c r="Q4974" t="s">
        <v>46</v>
      </c>
      <c r="R4974" t="s">
        <v>30</v>
      </c>
      <c r="S4974">
        <v>4.5999999999999996</v>
      </c>
      <c r="T4974">
        <f>YEAR(tblOrders[[#This Row],[Order Date]])</f>
        <v>2025</v>
      </c>
      <c r="U4974" t="str">
        <f>TEXT(tblOrders[[#This Row],[Order Date]],"mmm-yyyy")</f>
        <v>Dec-2025</v>
      </c>
      <c r="V4974" s="4">
        <f>tblOrders[[#This Row],[Profit]]/tblOrders[[#This Row],[Sales Amount]]</f>
        <v>0.30747922437673131</v>
      </c>
      <c r="W4974" t="str">
        <f>VLOOKUP(tblOrders[[#This Row],[City]],CityRegion,2,0)</f>
        <v>South</v>
      </c>
      <c r="X4974" t="str">
        <f>VLOOKUP(tblOrders[[#This Row],[City]],lookups!A:C,3,0)</f>
        <v>Kerala</v>
      </c>
    </row>
    <row r="4975" spans="1:24" x14ac:dyDescent="0.25">
      <c r="A4975" t="s">
        <v>7218</v>
      </c>
      <c r="B4975" s="1">
        <v>45899</v>
      </c>
      <c r="C4975" t="s">
        <v>5639</v>
      </c>
      <c r="D4975" t="s">
        <v>21</v>
      </c>
      <c r="E4975" t="s">
        <v>66</v>
      </c>
      <c r="F4975" t="s">
        <v>67</v>
      </c>
      <c r="G4975" t="s">
        <v>68</v>
      </c>
      <c r="H4975" t="s">
        <v>69</v>
      </c>
      <c r="I4975" t="s">
        <v>44</v>
      </c>
      <c r="J4975" t="s">
        <v>34</v>
      </c>
      <c r="K4975">
        <v>5</v>
      </c>
      <c r="L4975">
        <v>149</v>
      </c>
      <c r="M4975">
        <v>0</v>
      </c>
      <c r="N4975">
        <v>745</v>
      </c>
      <c r="O4975">
        <v>270</v>
      </c>
      <c r="P4975" t="s">
        <v>28</v>
      </c>
      <c r="Q4975" t="s">
        <v>35</v>
      </c>
      <c r="R4975" t="s">
        <v>36</v>
      </c>
      <c r="S4975">
        <v>3</v>
      </c>
      <c r="T4975">
        <f>YEAR(tblOrders[[#This Row],[Order Date]])</f>
        <v>2025</v>
      </c>
      <c r="U4975" t="str">
        <f>TEXT(tblOrders[[#This Row],[Order Date]],"mmm-yyyy")</f>
        <v>Aug-2025</v>
      </c>
      <c r="V4975" s="4">
        <f>tblOrders[[#This Row],[Profit]]/tblOrders[[#This Row],[Sales Amount]]</f>
        <v>0.36241610738255031</v>
      </c>
      <c r="W4975" t="str">
        <f>VLOOKUP(tblOrders[[#This Row],[City]],CityRegion,2,0)</f>
        <v>South</v>
      </c>
      <c r="X4975" t="str">
        <f>VLOOKUP(tblOrders[[#This Row],[City]],lookups!A:C,3,0)</f>
        <v>Kerala</v>
      </c>
    </row>
    <row r="4976" spans="1:24" x14ac:dyDescent="0.25">
      <c r="A4976" t="s">
        <v>7219</v>
      </c>
      <c r="B4976" s="1">
        <v>45695</v>
      </c>
      <c r="C4976" t="s">
        <v>5753</v>
      </c>
      <c r="D4976" t="s">
        <v>39</v>
      </c>
      <c r="E4976" t="s">
        <v>114</v>
      </c>
      <c r="F4976" t="s">
        <v>115</v>
      </c>
      <c r="G4976" t="s">
        <v>42</v>
      </c>
      <c r="H4976" t="s">
        <v>116</v>
      </c>
      <c r="I4976" t="s">
        <v>33</v>
      </c>
      <c r="J4976" t="s">
        <v>45</v>
      </c>
      <c r="K4976">
        <v>5</v>
      </c>
      <c r="L4976">
        <v>12</v>
      </c>
      <c r="M4976">
        <v>0</v>
      </c>
      <c r="N4976">
        <v>60</v>
      </c>
      <c r="O4976">
        <v>30</v>
      </c>
      <c r="P4976" t="s">
        <v>28</v>
      </c>
      <c r="Q4976" t="s">
        <v>91</v>
      </c>
      <c r="R4976" t="s">
        <v>36</v>
      </c>
      <c r="S4976">
        <v>4.5999999999999996</v>
      </c>
      <c r="T4976">
        <f>YEAR(tblOrders[[#This Row],[Order Date]])</f>
        <v>2025</v>
      </c>
      <c r="U4976" t="str">
        <f>TEXT(tblOrders[[#This Row],[Order Date]],"mmm-yyyy")</f>
        <v>Feb-2025</v>
      </c>
      <c r="V4976" s="4">
        <f>tblOrders[[#This Row],[Profit]]/tblOrders[[#This Row],[Sales Amount]]</f>
        <v>0.5</v>
      </c>
      <c r="W4976" t="str">
        <f>VLOOKUP(tblOrders[[#This Row],[City]],CityRegion,2,0)</f>
        <v>North</v>
      </c>
      <c r="X4976" t="str">
        <f>VLOOKUP(tblOrders[[#This Row],[City]],lookups!A:C,3,0)</f>
        <v>Delhi</v>
      </c>
    </row>
    <row r="4977" spans="1:24" x14ac:dyDescent="0.25">
      <c r="A4977" t="s">
        <v>7220</v>
      </c>
      <c r="B4977" s="1">
        <v>45714</v>
      </c>
      <c r="C4977" t="s">
        <v>4303</v>
      </c>
      <c r="D4977" t="s">
        <v>21</v>
      </c>
      <c r="E4977" t="s">
        <v>114</v>
      </c>
      <c r="F4977" t="s">
        <v>115</v>
      </c>
      <c r="G4977" t="s">
        <v>42</v>
      </c>
      <c r="H4977" t="s">
        <v>116</v>
      </c>
      <c r="I4977" t="s">
        <v>130</v>
      </c>
      <c r="J4977" t="s">
        <v>34</v>
      </c>
      <c r="K4977">
        <v>5</v>
      </c>
      <c r="L4977">
        <v>12</v>
      </c>
      <c r="M4977">
        <v>0.15</v>
      </c>
      <c r="N4977">
        <v>51</v>
      </c>
      <c r="O4977">
        <v>21</v>
      </c>
      <c r="P4977" t="s">
        <v>28</v>
      </c>
      <c r="Q4977" t="s">
        <v>35</v>
      </c>
      <c r="R4977" t="s">
        <v>123</v>
      </c>
      <c r="S4977">
        <v>4.8</v>
      </c>
      <c r="T4977">
        <f>YEAR(tblOrders[[#This Row],[Order Date]])</f>
        <v>2025</v>
      </c>
      <c r="U4977" t="str">
        <f>TEXT(tblOrders[[#This Row],[Order Date]],"mmm-yyyy")</f>
        <v>Feb-2025</v>
      </c>
      <c r="V4977" s="4">
        <f>tblOrders[[#This Row],[Profit]]/tblOrders[[#This Row],[Sales Amount]]</f>
        <v>0.41176470588235292</v>
      </c>
      <c r="W4977" t="str">
        <f>VLOOKUP(tblOrders[[#This Row],[City]],CityRegion,2,0)</f>
        <v>West</v>
      </c>
      <c r="X4977" t="str">
        <f>VLOOKUP(tblOrders[[#This Row],[City]],lookups!A:C,3,0)</f>
        <v>Maharashtra</v>
      </c>
    </row>
    <row r="4978" spans="1:24" x14ac:dyDescent="0.25">
      <c r="A4978" t="s">
        <v>7221</v>
      </c>
      <c r="B4978" s="1">
        <v>45852</v>
      </c>
      <c r="C4978" t="s">
        <v>7222</v>
      </c>
      <c r="D4978" t="s">
        <v>39</v>
      </c>
      <c r="E4978" t="s">
        <v>22</v>
      </c>
      <c r="F4978" t="s">
        <v>23</v>
      </c>
      <c r="G4978" t="s">
        <v>24</v>
      </c>
      <c r="H4978" t="s">
        <v>25</v>
      </c>
      <c r="I4978" t="s">
        <v>33</v>
      </c>
      <c r="J4978" t="s">
        <v>27</v>
      </c>
      <c r="K4978">
        <v>3</v>
      </c>
      <c r="L4978">
        <v>190</v>
      </c>
      <c r="M4978">
        <v>0</v>
      </c>
      <c r="N4978">
        <v>570</v>
      </c>
      <c r="O4978">
        <v>195</v>
      </c>
      <c r="P4978" t="s">
        <v>111</v>
      </c>
      <c r="Q4978" t="s">
        <v>29</v>
      </c>
      <c r="R4978" t="s">
        <v>36</v>
      </c>
      <c r="S4978">
        <v>4.4000000000000004</v>
      </c>
      <c r="T4978">
        <f>YEAR(tblOrders[[#This Row],[Order Date]])</f>
        <v>2025</v>
      </c>
      <c r="U4978" t="str">
        <f>TEXT(tblOrders[[#This Row],[Order Date]],"mmm-yyyy")</f>
        <v>Jul-2025</v>
      </c>
      <c r="V4978" s="4">
        <f>tblOrders[[#This Row],[Profit]]/tblOrders[[#This Row],[Sales Amount]]</f>
        <v>0.34210526315789475</v>
      </c>
      <c r="W4978" t="str">
        <f>VLOOKUP(tblOrders[[#This Row],[City]],CityRegion,2,0)</f>
        <v>North</v>
      </c>
      <c r="X4978" t="str">
        <f>VLOOKUP(tblOrders[[#This Row],[City]],lookups!A:C,3,0)</f>
        <v>Delhi</v>
      </c>
    </row>
    <row r="4979" spans="1:24" x14ac:dyDescent="0.25">
      <c r="A4979" t="s">
        <v>7223</v>
      </c>
      <c r="B4979" s="1">
        <v>45792</v>
      </c>
      <c r="C4979" t="s">
        <v>7224</v>
      </c>
      <c r="D4979" t="s">
        <v>39</v>
      </c>
      <c r="E4979" t="s">
        <v>108</v>
      </c>
      <c r="F4979" t="s">
        <v>109</v>
      </c>
      <c r="G4979" t="s">
        <v>62</v>
      </c>
      <c r="H4979" t="s">
        <v>110</v>
      </c>
      <c r="I4979" t="s">
        <v>84</v>
      </c>
      <c r="J4979" t="s">
        <v>27</v>
      </c>
      <c r="K4979">
        <v>2</v>
      </c>
      <c r="L4979">
        <v>110</v>
      </c>
      <c r="M4979">
        <v>0.15</v>
      </c>
      <c r="N4979">
        <v>187</v>
      </c>
      <c r="O4979">
        <v>51</v>
      </c>
      <c r="P4979" t="s">
        <v>28</v>
      </c>
      <c r="Q4979" t="s">
        <v>91</v>
      </c>
      <c r="R4979" t="s">
        <v>36</v>
      </c>
      <c r="S4979">
        <v>4.9000000000000004</v>
      </c>
      <c r="T4979">
        <f>YEAR(tblOrders[[#This Row],[Order Date]])</f>
        <v>2025</v>
      </c>
      <c r="U4979" t="str">
        <f>TEXT(tblOrders[[#This Row],[Order Date]],"mmm-yyyy")</f>
        <v>May-2025</v>
      </c>
      <c r="V4979" s="4">
        <f>tblOrders[[#This Row],[Profit]]/tblOrders[[#This Row],[Sales Amount]]</f>
        <v>0.27272727272727271</v>
      </c>
      <c r="W4979" t="str">
        <f>VLOOKUP(tblOrders[[#This Row],[City]],CityRegion,2,0)</f>
        <v>West</v>
      </c>
      <c r="X4979" t="str">
        <f>VLOOKUP(tblOrders[[#This Row],[City]],lookups!A:C,3,0)</f>
        <v>Maharashtra</v>
      </c>
    </row>
    <row r="4980" spans="1:24" x14ac:dyDescent="0.25">
      <c r="A4980" t="s">
        <v>7225</v>
      </c>
      <c r="B4980" s="1">
        <v>45794</v>
      </c>
      <c r="C4980" t="s">
        <v>4558</v>
      </c>
      <c r="D4980" t="s">
        <v>39</v>
      </c>
      <c r="E4980" t="s">
        <v>73</v>
      </c>
      <c r="F4980" t="s">
        <v>74</v>
      </c>
      <c r="G4980" t="s">
        <v>68</v>
      </c>
      <c r="H4980" t="s">
        <v>75</v>
      </c>
      <c r="I4980" t="s">
        <v>84</v>
      </c>
      <c r="J4980" t="s">
        <v>45</v>
      </c>
      <c r="K4980">
        <v>5</v>
      </c>
      <c r="L4980">
        <v>65</v>
      </c>
      <c r="M4980">
        <v>0.15</v>
      </c>
      <c r="N4980">
        <v>276.25</v>
      </c>
      <c r="O4980">
        <v>86.25</v>
      </c>
      <c r="P4980" t="s">
        <v>28</v>
      </c>
      <c r="Q4980" t="s">
        <v>29</v>
      </c>
      <c r="R4980" t="s">
        <v>30</v>
      </c>
      <c r="S4980">
        <v>4.3</v>
      </c>
      <c r="T4980">
        <f>YEAR(tblOrders[[#This Row],[Order Date]])</f>
        <v>2025</v>
      </c>
      <c r="U4980" t="str">
        <f>TEXT(tblOrders[[#This Row],[Order Date]],"mmm-yyyy")</f>
        <v>May-2025</v>
      </c>
      <c r="V4980" s="4">
        <f>tblOrders[[#This Row],[Profit]]/tblOrders[[#This Row],[Sales Amount]]</f>
        <v>0.31221719457013575</v>
      </c>
      <c r="W4980" t="str">
        <f>VLOOKUP(tblOrders[[#This Row],[City]],CityRegion,2,0)</f>
        <v>West</v>
      </c>
      <c r="X4980" t="str">
        <f>VLOOKUP(tblOrders[[#This Row],[City]],lookups!A:C,3,0)</f>
        <v>Maharashtra</v>
      </c>
    </row>
    <row r="4981" spans="1:24" x14ac:dyDescent="0.25">
      <c r="A4981" t="s">
        <v>7226</v>
      </c>
      <c r="B4981" s="1">
        <v>45976</v>
      </c>
      <c r="C4981" t="s">
        <v>7227</v>
      </c>
      <c r="D4981" t="s">
        <v>21</v>
      </c>
      <c r="E4981" t="s">
        <v>94</v>
      </c>
      <c r="F4981" t="s">
        <v>95</v>
      </c>
      <c r="G4981" t="s">
        <v>68</v>
      </c>
      <c r="H4981" t="s">
        <v>96</v>
      </c>
      <c r="I4981" t="s">
        <v>57</v>
      </c>
      <c r="J4981" t="s">
        <v>34</v>
      </c>
      <c r="K4981">
        <v>4</v>
      </c>
      <c r="L4981">
        <v>89</v>
      </c>
      <c r="M4981">
        <v>0</v>
      </c>
      <c r="N4981">
        <v>356</v>
      </c>
      <c r="O4981">
        <v>136</v>
      </c>
      <c r="P4981" t="s">
        <v>28</v>
      </c>
      <c r="Q4981" t="s">
        <v>46</v>
      </c>
      <c r="R4981" t="s">
        <v>36</v>
      </c>
      <c r="S4981">
        <v>3.1</v>
      </c>
      <c r="T4981">
        <f>YEAR(tblOrders[[#This Row],[Order Date]])</f>
        <v>2025</v>
      </c>
      <c r="U4981" t="str">
        <f>TEXT(tblOrders[[#This Row],[Order Date]],"mmm-yyyy")</f>
        <v>Nov-2025</v>
      </c>
      <c r="V4981" s="4">
        <f>tblOrders[[#This Row],[Profit]]/tblOrders[[#This Row],[Sales Amount]]</f>
        <v>0.38202247191011235</v>
      </c>
      <c r="W4981" t="str">
        <f>VLOOKUP(tblOrders[[#This Row],[City]],CityRegion,2,0)</f>
        <v>South</v>
      </c>
      <c r="X4981" t="str">
        <f>VLOOKUP(tblOrders[[#This Row],[City]],lookups!A:C,3,0)</f>
        <v>Kerala</v>
      </c>
    </row>
    <row r="4982" spans="1:24" x14ac:dyDescent="0.25">
      <c r="A4982" t="s">
        <v>7228</v>
      </c>
      <c r="B4982" s="1">
        <v>45961</v>
      </c>
      <c r="C4982" t="s">
        <v>7229</v>
      </c>
      <c r="D4982" t="s">
        <v>21</v>
      </c>
      <c r="E4982" t="s">
        <v>73</v>
      </c>
      <c r="F4982" t="s">
        <v>74</v>
      </c>
      <c r="G4982" t="s">
        <v>68</v>
      </c>
      <c r="H4982" t="s">
        <v>75</v>
      </c>
      <c r="I4982" t="s">
        <v>84</v>
      </c>
      <c r="J4982" t="s">
        <v>45</v>
      </c>
      <c r="K4982">
        <v>2</v>
      </c>
      <c r="L4982">
        <v>65</v>
      </c>
      <c r="M4982">
        <v>0.05</v>
      </c>
      <c r="N4982">
        <v>123.5</v>
      </c>
      <c r="O4982">
        <v>47.5</v>
      </c>
      <c r="P4982" t="s">
        <v>28</v>
      </c>
      <c r="Q4982" t="s">
        <v>86</v>
      </c>
      <c r="R4982" t="s">
        <v>30</v>
      </c>
      <c r="S4982">
        <v>4.5999999999999996</v>
      </c>
      <c r="T4982">
        <f>YEAR(tblOrders[[#This Row],[Order Date]])</f>
        <v>2025</v>
      </c>
      <c r="U4982" t="str">
        <f>TEXT(tblOrders[[#This Row],[Order Date]],"mmm-yyyy")</f>
        <v>Oct-2025</v>
      </c>
      <c r="V4982" s="4">
        <f>tblOrders[[#This Row],[Profit]]/tblOrders[[#This Row],[Sales Amount]]</f>
        <v>0.38461538461538464</v>
      </c>
      <c r="W4982" t="str">
        <f>VLOOKUP(tblOrders[[#This Row],[City]],CityRegion,2,0)</f>
        <v>West</v>
      </c>
      <c r="X4982" t="str">
        <f>VLOOKUP(tblOrders[[#This Row],[City]],lookups!A:C,3,0)</f>
        <v>Maharashtra</v>
      </c>
    </row>
    <row r="4983" spans="1:24" x14ac:dyDescent="0.25">
      <c r="A4983" t="s">
        <v>7230</v>
      </c>
      <c r="B4983" s="1">
        <v>45689</v>
      </c>
      <c r="C4983" t="s">
        <v>2453</v>
      </c>
      <c r="D4983" t="s">
        <v>21</v>
      </c>
      <c r="E4983" t="s">
        <v>66</v>
      </c>
      <c r="F4983" t="s">
        <v>67</v>
      </c>
      <c r="G4983" t="s">
        <v>68</v>
      </c>
      <c r="H4983" t="s">
        <v>69</v>
      </c>
      <c r="I4983" t="s">
        <v>44</v>
      </c>
      <c r="J4983" t="s">
        <v>45</v>
      </c>
      <c r="K4983">
        <v>4</v>
      </c>
      <c r="L4983">
        <v>149</v>
      </c>
      <c r="M4983">
        <v>0.2</v>
      </c>
      <c r="N4983">
        <v>476.8</v>
      </c>
      <c r="O4983">
        <v>96.8</v>
      </c>
      <c r="P4983" t="s">
        <v>28</v>
      </c>
      <c r="Q4983" t="s">
        <v>35</v>
      </c>
      <c r="R4983" t="s">
        <v>30</v>
      </c>
      <c r="S4983">
        <v>4.7</v>
      </c>
      <c r="T4983">
        <f>YEAR(tblOrders[[#This Row],[Order Date]])</f>
        <v>2025</v>
      </c>
      <c r="U4983" t="str">
        <f>TEXT(tblOrders[[#This Row],[Order Date]],"mmm-yyyy")</f>
        <v>Feb-2025</v>
      </c>
      <c r="V4983" s="4">
        <f>tblOrders[[#This Row],[Profit]]/tblOrders[[#This Row],[Sales Amount]]</f>
        <v>0.2030201342281879</v>
      </c>
      <c r="W4983" t="str">
        <f>VLOOKUP(tblOrders[[#This Row],[City]],CityRegion,2,0)</f>
        <v>South</v>
      </c>
      <c r="X4983" t="str">
        <f>VLOOKUP(tblOrders[[#This Row],[City]],lookups!A:C,3,0)</f>
        <v>Kerala</v>
      </c>
    </row>
    <row r="4984" spans="1:24" x14ac:dyDescent="0.25">
      <c r="A4984" t="s">
        <v>7231</v>
      </c>
      <c r="B4984" s="1">
        <v>45811</v>
      </c>
      <c r="C4984" t="s">
        <v>5121</v>
      </c>
      <c r="D4984" t="s">
        <v>21</v>
      </c>
      <c r="E4984" t="s">
        <v>66</v>
      </c>
      <c r="F4984" t="s">
        <v>67</v>
      </c>
      <c r="G4984" t="s">
        <v>68</v>
      </c>
      <c r="H4984" t="s">
        <v>69</v>
      </c>
      <c r="I4984" t="s">
        <v>130</v>
      </c>
      <c r="J4984" t="s">
        <v>45</v>
      </c>
      <c r="K4984">
        <v>5</v>
      </c>
      <c r="L4984">
        <v>149</v>
      </c>
      <c r="M4984">
        <v>0</v>
      </c>
      <c r="N4984">
        <v>745</v>
      </c>
      <c r="O4984">
        <v>270</v>
      </c>
      <c r="P4984" t="s">
        <v>28</v>
      </c>
      <c r="Q4984" t="s">
        <v>91</v>
      </c>
      <c r="R4984" t="s">
        <v>36</v>
      </c>
      <c r="S4984">
        <v>4</v>
      </c>
      <c r="T4984">
        <f>YEAR(tblOrders[[#This Row],[Order Date]])</f>
        <v>2025</v>
      </c>
      <c r="U4984" t="str">
        <f>TEXT(tblOrders[[#This Row],[Order Date]],"mmm-yyyy")</f>
        <v>Jun-2025</v>
      </c>
      <c r="V4984" s="4">
        <f>tblOrders[[#This Row],[Profit]]/tblOrders[[#This Row],[Sales Amount]]</f>
        <v>0.36241610738255031</v>
      </c>
      <c r="W4984" t="str">
        <f>VLOOKUP(tblOrders[[#This Row],[City]],CityRegion,2,0)</f>
        <v>West</v>
      </c>
      <c r="X4984" t="str">
        <f>VLOOKUP(tblOrders[[#This Row],[City]],lookups!A:C,3,0)</f>
        <v>Maharashtra</v>
      </c>
    </row>
    <row r="4985" spans="1:24" x14ac:dyDescent="0.25">
      <c r="A4985" t="s">
        <v>7232</v>
      </c>
      <c r="B4985" s="1">
        <v>46008</v>
      </c>
      <c r="C4985" t="s">
        <v>7233</v>
      </c>
      <c r="D4985" t="s">
        <v>21</v>
      </c>
      <c r="E4985" t="s">
        <v>108</v>
      </c>
      <c r="F4985" t="s">
        <v>109</v>
      </c>
      <c r="G4985" t="s">
        <v>62</v>
      </c>
      <c r="H4985" t="s">
        <v>110</v>
      </c>
      <c r="I4985" t="s">
        <v>33</v>
      </c>
      <c r="J4985" t="s">
        <v>45</v>
      </c>
      <c r="K4985">
        <v>3</v>
      </c>
      <c r="L4985">
        <v>110</v>
      </c>
      <c r="M4985">
        <v>0.15</v>
      </c>
      <c r="N4985">
        <v>280.5</v>
      </c>
      <c r="O4985">
        <v>76.5</v>
      </c>
      <c r="P4985" t="s">
        <v>111</v>
      </c>
      <c r="Q4985" t="s">
        <v>86</v>
      </c>
      <c r="R4985" t="s">
        <v>30</v>
      </c>
      <c r="S4985">
        <v>4.8</v>
      </c>
      <c r="T4985">
        <f>YEAR(tblOrders[[#This Row],[Order Date]])</f>
        <v>2025</v>
      </c>
      <c r="U4985" t="str">
        <f>TEXT(tblOrders[[#This Row],[Order Date]],"mmm-yyyy")</f>
        <v>Dec-2025</v>
      </c>
      <c r="V4985" s="4">
        <f>tblOrders[[#This Row],[Profit]]/tblOrders[[#This Row],[Sales Amount]]</f>
        <v>0.27272727272727271</v>
      </c>
      <c r="W4985" t="str">
        <f>VLOOKUP(tblOrders[[#This Row],[City]],CityRegion,2,0)</f>
        <v>North</v>
      </c>
      <c r="X4985" t="str">
        <f>VLOOKUP(tblOrders[[#This Row],[City]],lookups!A:C,3,0)</f>
        <v>Delhi</v>
      </c>
    </row>
    <row r="4986" spans="1:24" x14ac:dyDescent="0.25">
      <c r="A4986" t="s">
        <v>7234</v>
      </c>
      <c r="B4986" s="1">
        <v>45684</v>
      </c>
      <c r="C4986" t="s">
        <v>5287</v>
      </c>
      <c r="D4986" t="s">
        <v>39</v>
      </c>
      <c r="E4986" t="s">
        <v>101</v>
      </c>
      <c r="F4986" t="s">
        <v>102</v>
      </c>
      <c r="G4986" t="s">
        <v>24</v>
      </c>
      <c r="H4986" t="s">
        <v>103</v>
      </c>
      <c r="I4986" t="s">
        <v>70</v>
      </c>
      <c r="J4986" t="s">
        <v>34</v>
      </c>
      <c r="K4986">
        <v>4</v>
      </c>
      <c r="L4986">
        <v>120</v>
      </c>
      <c r="M4986">
        <v>0.1</v>
      </c>
      <c r="N4986">
        <v>432</v>
      </c>
      <c r="O4986">
        <v>120</v>
      </c>
      <c r="P4986" t="s">
        <v>28</v>
      </c>
      <c r="Q4986" t="s">
        <v>86</v>
      </c>
      <c r="R4986" t="s">
        <v>30</v>
      </c>
      <c r="S4986">
        <v>3.7</v>
      </c>
      <c r="T4986">
        <f>YEAR(tblOrders[[#This Row],[Order Date]])</f>
        <v>2025</v>
      </c>
      <c r="U4986" t="str">
        <f>TEXT(tblOrders[[#This Row],[Order Date]],"mmm-yyyy")</f>
        <v>Jan-2025</v>
      </c>
      <c r="V4986" s="4">
        <f>tblOrders[[#This Row],[Profit]]/tblOrders[[#This Row],[Sales Amount]]</f>
        <v>0.27777777777777779</v>
      </c>
      <c r="W4986" t="str">
        <f>VLOOKUP(tblOrders[[#This Row],[City]],CityRegion,2,0)</f>
        <v>South</v>
      </c>
      <c r="X4986" t="str">
        <f>VLOOKUP(tblOrders[[#This Row],[City]],lookups!A:C,3,0)</f>
        <v>Telengana</v>
      </c>
    </row>
    <row r="4987" spans="1:24" x14ac:dyDescent="0.25">
      <c r="A4987" t="s">
        <v>7235</v>
      </c>
      <c r="B4987" s="1">
        <v>45785</v>
      </c>
      <c r="C4987" t="s">
        <v>4183</v>
      </c>
      <c r="D4987" t="s">
        <v>21</v>
      </c>
      <c r="E4987" t="s">
        <v>60</v>
      </c>
      <c r="F4987" t="s">
        <v>61</v>
      </c>
      <c r="G4987" t="s">
        <v>62</v>
      </c>
      <c r="H4987" t="s">
        <v>63</v>
      </c>
      <c r="I4987" t="s">
        <v>130</v>
      </c>
      <c r="J4987" t="s">
        <v>45</v>
      </c>
      <c r="K4987">
        <v>3</v>
      </c>
      <c r="L4987">
        <v>45</v>
      </c>
      <c r="M4987">
        <v>0</v>
      </c>
      <c r="N4987">
        <v>135</v>
      </c>
      <c r="O4987">
        <v>57</v>
      </c>
      <c r="P4987" t="s">
        <v>28</v>
      </c>
      <c r="Q4987" t="s">
        <v>29</v>
      </c>
      <c r="R4987" t="s">
        <v>36</v>
      </c>
      <c r="S4987">
        <v>4.7</v>
      </c>
      <c r="T4987">
        <f>YEAR(tblOrders[[#This Row],[Order Date]])</f>
        <v>2025</v>
      </c>
      <c r="U4987" t="str">
        <f>TEXT(tblOrders[[#This Row],[Order Date]],"mmm-yyyy")</f>
        <v>May-2025</v>
      </c>
      <c r="V4987" s="4">
        <f>tblOrders[[#This Row],[Profit]]/tblOrders[[#This Row],[Sales Amount]]</f>
        <v>0.42222222222222222</v>
      </c>
      <c r="W4987" t="str">
        <f>VLOOKUP(tblOrders[[#This Row],[City]],CityRegion,2,0)</f>
        <v>West</v>
      </c>
      <c r="X4987" t="str">
        <f>VLOOKUP(tblOrders[[#This Row],[City]],lookups!A:C,3,0)</f>
        <v>Maharashtra</v>
      </c>
    </row>
    <row r="4988" spans="1:24" x14ac:dyDescent="0.25">
      <c r="A4988" t="s">
        <v>7236</v>
      </c>
      <c r="B4988" s="1">
        <v>45832</v>
      </c>
      <c r="C4988" t="s">
        <v>7075</v>
      </c>
      <c r="D4988" t="s">
        <v>21</v>
      </c>
      <c r="E4988" t="s">
        <v>114</v>
      </c>
      <c r="F4988" t="s">
        <v>115</v>
      </c>
      <c r="G4988" t="s">
        <v>42</v>
      </c>
      <c r="H4988" t="s">
        <v>116</v>
      </c>
      <c r="I4988" t="s">
        <v>139</v>
      </c>
      <c r="J4988" t="s">
        <v>34</v>
      </c>
      <c r="K4988">
        <v>3</v>
      </c>
      <c r="L4988">
        <v>12</v>
      </c>
      <c r="M4988">
        <v>0</v>
      </c>
      <c r="N4988">
        <v>36</v>
      </c>
      <c r="O4988">
        <v>18</v>
      </c>
      <c r="P4988" t="s">
        <v>28</v>
      </c>
      <c r="Q4988" t="s">
        <v>91</v>
      </c>
      <c r="R4988" t="s">
        <v>123</v>
      </c>
      <c r="S4988">
        <v>2.9</v>
      </c>
      <c r="T4988">
        <f>YEAR(tblOrders[[#This Row],[Order Date]])</f>
        <v>2025</v>
      </c>
      <c r="U4988" t="str">
        <f>TEXT(tblOrders[[#This Row],[Order Date]],"mmm-yyyy")</f>
        <v>Jun-2025</v>
      </c>
      <c r="V4988" s="4">
        <f>tblOrders[[#This Row],[Profit]]/tblOrders[[#This Row],[Sales Amount]]</f>
        <v>0.5</v>
      </c>
      <c r="W4988" t="str">
        <f>VLOOKUP(tblOrders[[#This Row],[City]],CityRegion,2,0)</f>
        <v>South</v>
      </c>
      <c r="X4988" t="str">
        <f>VLOOKUP(tblOrders[[#This Row],[City]],lookups!A:C,3,0)</f>
        <v>Tamil Nadu</v>
      </c>
    </row>
    <row r="4989" spans="1:24" x14ac:dyDescent="0.25">
      <c r="A4989" t="s">
        <v>7237</v>
      </c>
      <c r="B4989" s="1">
        <v>45903</v>
      </c>
      <c r="C4989" t="s">
        <v>7238</v>
      </c>
      <c r="D4989" t="s">
        <v>21</v>
      </c>
      <c r="E4989" t="s">
        <v>60</v>
      </c>
      <c r="F4989" t="s">
        <v>61</v>
      </c>
      <c r="G4989" t="s">
        <v>62</v>
      </c>
      <c r="H4989" t="s">
        <v>63</v>
      </c>
      <c r="I4989" t="s">
        <v>139</v>
      </c>
      <c r="J4989" t="s">
        <v>34</v>
      </c>
      <c r="K4989">
        <v>3</v>
      </c>
      <c r="L4989">
        <v>45</v>
      </c>
      <c r="M4989">
        <v>0.1</v>
      </c>
      <c r="N4989">
        <v>121.5</v>
      </c>
      <c r="O4989">
        <v>43.5</v>
      </c>
      <c r="P4989" t="s">
        <v>111</v>
      </c>
      <c r="Q4989" t="s">
        <v>29</v>
      </c>
      <c r="R4989" t="s">
        <v>123</v>
      </c>
      <c r="S4989">
        <v>3.6</v>
      </c>
      <c r="T4989">
        <f>YEAR(tblOrders[[#This Row],[Order Date]])</f>
        <v>2025</v>
      </c>
      <c r="U4989" t="str">
        <f>TEXT(tblOrders[[#This Row],[Order Date]],"mmm-yyyy")</f>
        <v>Sep-2025</v>
      </c>
      <c r="V4989" s="4">
        <f>tblOrders[[#This Row],[Profit]]/tblOrders[[#This Row],[Sales Amount]]</f>
        <v>0.35802469135802467</v>
      </c>
      <c r="W4989" t="str">
        <f>VLOOKUP(tblOrders[[#This Row],[City]],CityRegion,2,0)</f>
        <v>South</v>
      </c>
      <c r="X4989" t="str">
        <f>VLOOKUP(tblOrders[[#This Row],[City]],lookups!A:C,3,0)</f>
        <v>Tamil Nadu</v>
      </c>
    </row>
    <row r="4990" spans="1:24" x14ac:dyDescent="0.25">
      <c r="A4990" t="s">
        <v>7239</v>
      </c>
      <c r="B4990" s="1">
        <v>45759</v>
      </c>
      <c r="C4990" t="s">
        <v>6966</v>
      </c>
      <c r="D4990" t="s">
        <v>21</v>
      </c>
      <c r="E4990" t="s">
        <v>94</v>
      </c>
      <c r="F4990" t="s">
        <v>95</v>
      </c>
      <c r="G4990" t="s">
        <v>68</v>
      </c>
      <c r="H4990" t="s">
        <v>96</v>
      </c>
      <c r="I4990" t="s">
        <v>76</v>
      </c>
      <c r="J4990" t="s">
        <v>34</v>
      </c>
      <c r="K4990">
        <v>2</v>
      </c>
      <c r="L4990">
        <v>89</v>
      </c>
      <c r="M4990">
        <v>0.15</v>
      </c>
      <c r="N4990">
        <v>151.30000000000001</v>
      </c>
      <c r="O4990">
        <v>41.3</v>
      </c>
      <c r="P4990" t="s">
        <v>85</v>
      </c>
      <c r="Q4990" t="s">
        <v>46</v>
      </c>
      <c r="R4990" t="s">
        <v>30</v>
      </c>
      <c r="S4990">
        <v>4.3</v>
      </c>
      <c r="T4990">
        <f>YEAR(tblOrders[[#This Row],[Order Date]])</f>
        <v>2025</v>
      </c>
      <c r="U4990" t="str">
        <f>TEXT(tblOrders[[#This Row],[Order Date]],"mmm-yyyy")</f>
        <v>Apr-2025</v>
      </c>
      <c r="V4990" s="4">
        <f>tblOrders[[#This Row],[Profit]]/tblOrders[[#This Row],[Sales Amount]]</f>
        <v>0.27296761401189684</v>
      </c>
      <c r="W4990" t="str">
        <f>VLOOKUP(tblOrders[[#This Row],[City]],CityRegion,2,0)</f>
        <v>South</v>
      </c>
      <c r="X4990" t="str">
        <f>VLOOKUP(tblOrders[[#This Row],[City]],lookups!A:C,3,0)</f>
        <v>Kerala</v>
      </c>
    </row>
    <row r="4991" spans="1:24" x14ac:dyDescent="0.25">
      <c r="A4991" t="s">
        <v>7240</v>
      </c>
      <c r="B4991" s="1">
        <v>46017</v>
      </c>
      <c r="C4991" t="s">
        <v>1136</v>
      </c>
      <c r="D4991" t="s">
        <v>21</v>
      </c>
      <c r="E4991" t="s">
        <v>73</v>
      </c>
      <c r="F4991" t="s">
        <v>74</v>
      </c>
      <c r="G4991" t="s">
        <v>68</v>
      </c>
      <c r="H4991" t="s">
        <v>75</v>
      </c>
      <c r="I4991" t="s">
        <v>44</v>
      </c>
      <c r="J4991" t="s">
        <v>34</v>
      </c>
      <c r="K4991">
        <v>3</v>
      </c>
      <c r="L4991">
        <v>65</v>
      </c>
      <c r="M4991">
        <v>0</v>
      </c>
      <c r="N4991">
        <v>195</v>
      </c>
      <c r="O4991">
        <v>81</v>
      </c>
      <c r="P4991" t="s">
        <v>28</v>
      </c>
      <c r="Q4991" t="s">
        <v>29</v>
      </c>
      <c r="R4991" t="s">
        <v>36</v>
      </c>
      <c r="S4991">
        <v>2.5</v>
      </c>
      <c r="T4991">
        <f>YEAR(tblOrders[[#This Row],[Order Date]])</f>
        <v>2025</v>
      </c>
      <c r="U4991" t="str">
        <f>TEXT(tblOrders[[#This Row],[Order Date]],"mmm-yyyy")</f>
        <v>Dec-2025</v>
      </c>
      <c r="V4991" s="4">
        <f>tblOrders[[#This Row],[Profit]]/tblOrders[[#This Row],[Sales Amount]]</f>
        <v>0.41538461538461541</v>
      </c>
      <c r="W4991" t="str">
        <f>VLOOKUP(tblOrders[[#This Row],[City]],CityRegion,2,0)</f>
        <v>South</v>
      </c>
      <c r="X4991" t="str">
        <f>VLOOKUP(tblOrders[[#This Row],[City]],lookups!A:C,3,0)</f>
        <v>Kerala</v>
      </c>
    </row>
    <row r="4992" spans="1:24" x14ac:dyDescent="0.25">
      <c r="A4992" t="s">
        <v>7241</v>
      </c>
      <c r="B4992" s="1">
        <v>45816</v>
      </c>
      <c r="C4992" t="s">
        <v>1390</v>
      </c>
      <c r="D4992" t="s">
        <v>39</v>
      </c>
      <c r="E4992" t="s">
        <v>73</v>
      </c>
      <c r="F4992" t="s">
        <v>74</v>
      </c>
      <c r="G4992" t="s">
        <v>68</v>
      </c>
      <c r="H4992" t="s">
        <v>75</v>
      </c>
      <c r="I4992" t="s">
        <v>44</v>
      </c>
      <c r="J4992" t="s">
        <v>45</v>
      </c>
      <c r="K4992">
        <v>2</v>
      </c>
      <c r="L4992">
        <v>65</v>
      </c>
      <c r="M4992">
        <v>0.1</v>
      </c>
      <c r="N4992">
        <v>117</v>
      </c>
      <c r="O4992">
        <v>41</v>
      </c>
      <c r="P4992" t="s">
        <v>28</v>
      </c>
      <c r="Q4992" t="s">
        <v>35</v>
      </c>
      <c r="R4992" t="s">
        <v>36</v>
      </c>
      <c r="S4992">
        <v>4.5</v>
      </c>
      <c r="T4992">
        <f>YEAR(tblOrders[[#This Row],[Order Date]])</f>
        <v>2025</v>
      </c>
      <c r="U4992" t="str">
        <f>TEXT(tblOrders[[#This Row],[Order Date]],"mmm-yyyy")</f>
        <v>Jun-2025</v>
      </c>
      <c r="V4992" s="4">
        <f>tblOrders[[#This Row],[Profit]]/tblOrders[[#This Row],[Sales Amount]]</f>
        <v>0.3504273504273504</v>
      </c>
      <c r="W4992" t="str">
        <f>VLOOKUP(tblOrders[[#This Row],[City]],CityRegion,2,0)</f>
        <v>South</v>
      </c>
      <c r="X4992" t="str">
        <f>VLOOKUP(tblOrders[[#This Row],[City]],lookups!A:C,3,0)</f>
        <v>Kerala</v>
      </c>
    </row>
    <row r="4993" spans="1:24" x14ac:dyDescent="0.25">
      <c r="A4993" t="s">
        <v>7242</v>
      </c>
      <c r="B4993" s="1">
        <v>45845</v>
      </c>
      <c r="C4993" t="s">
        <v>4698</v>
      </c>
      <c r="D4993" t="s">
        <v>21</v>
      </c>
      <c r="E4993" t="s">
        <v>101</v>
      </c>
      <c r="F4993" t="s">
        <v>102</v>
      </c>
      <c r="G4993" t="s">
        <v>24</v>
      </c>
      <c r="H4993" t="s">
        <v>103</v>
      </c>
      <c r="I4993" t="s">
        <v>84</v>
      </c>
      <c r="J4993" t="s">
        <v>45</v>
      </c>
      <c r="K4993">
        <v>5</v>
      </c>
      <c r="L4993">
        <v>120</v>
      </c>
      <c r="M4993">
        <v>0.05</v>
      </c>
      <c r="N4993">
        <v>570</v>
      </c>
      <c r="O4993">
        <v>180</v>
      </c>
      <c r="P4993" t="s">
        <v>28</v>
      </c>
      <c r="Q4993" t="s">
        <v>35</v>
      </c>
      <c r="R4993" t="s">
        <v>36</v>
      </c>
      <c r="S4993">
        <v>4</v>
      </c>
      <c r="T4993">
        <f>YEAR(tblOrders[[#This Row],[Order Date]])</f>
        <v>2025</v>
      </c>
      <c r="U4993" t="str">
        <f>TEXT(tblOrders[[#This Row],[Order Date]],"mmm-yyyy")</f>
        <v>Jul-2025</v>
      </c>
      <c r="V4993" s="4">
        <f>tblOrders[[#This Row],[Profit]]/tblOrders[[#This Row],[Sales Amount]]</f>
        <v>0.31578947368421051</v>
      </c>
      <c r="W4993" t="str">
        <f>VLOOKUP(tblOrders[[#This Row],[City]],CityRegion,2,0)</f>
        <v>West</v>
      </c>
      <c r="X4993" t="str">
        <f>VLOOKUP(tblOrders[[#This Row],[City]],lookups!A:C,3,0)</f>
        <v>Maharashtra</v>
      </c>
    </row>
    <row r="4994" spans="1:24" x14ac:dyDescent="0.25">
      <c r="A4994" t="s">
        <v>7243</v>
      </c>
      <c r="B4994" s="1">
        <v>45921</v>
      </c>
      <c r="C4994" t="s">
        <v>1065</v>
      </c>
      <c r="D4994" t="s">
        <v>39</v>
      </c>
      <c r="E4994" t="s">
        <v>101</v>
      </c>
      <c r="F4994" t="s">
        <v>102</v>
      </c>
      <c r="G4994" t="s">
        <v>24</v>
      </c>
      <c r="H4994" t="s">
        <v>103</v>
      </c>
      <c r="I4994" t="s">
        <v>33</v>
      </c>
      <c r="J4994" t="s">
        <v>34</v>
      </c>
      <c r="K4994">
        <v>4</v>
      </c>
      <c r="L4994">
        <v>120</v>
      </c>
      <c r="M4994">
        <v>0.2</v>
      </c>
      <c r="N4994">
        <v>384</v>
      </c>
      <c r="O4994">
        <v>72</v>
      </c>
      <c r="P4994" t="s">
        <v>28</v>
      </c>
      <c r="Q4994" t="s">
        <v>86</v>
      </c>
      <c r="R4994" t="s">
        <v>30</v>
      </c>
      <c r="S4994">
        <v>2.7</v>
      </c>
      <c r="T4994">
        <f>YEAR(tblOrders[[#This Row],[Order Date]])</f>
        <v>2025</v>
      </c>
      <c r="U4994" t="str">
        <f>TEXT(tblOrders[[#This Row],[Order Date]],"mmm-yyyy")</f>
        <v>Sep-2025</v>
      </c>
      <c r="V4994" s="4">
        <f>tblOrders[[#This Row],[Profit]]/tblOrders[[#This Row],[Sales Amount]]</f>
        <v>0.1875</v>
      </c>
      <c r="W4994" t="str">
        <f>VLOOKUP(tblOrders[[#This Row],[City]],CityRegion,2,0)</f>
        <v>North</v>
      </c>
      <c r="X4994" t="str">
        <f>VLOOKUP(tblOrders[[#This Row],[City]],lookups!A:C,3,0)</f>
        <v>Delhi</v>
      </c>
    </row>
    <row r="4995" spans="1:24" x14ac:dyDescent="0.25">
      <c r="A4995" t="s">
        <v>7244</v>
      </c>
      <c r="B4995" s="1">
        <v>45667</v>
      </c>
      <c r="C4995" t="s">
        <v>6051</v>
      </c>
      <c r="D4995" t="s">
        <v>21</v>
      </c>
      <c r="E4995" t="s">
        <v>60</v>
      </c>
      <c r="F4995" t="s">
        <v>61</v>
      </c>
      <c r="G4995" t="s">
        <v>62</v>
      </c>
      <c r="H4995" t="s">
        <v>63</v>
      </c>
      <c r="I4995" t="s">
        <v>26</v>
      </c>
      <c r="J4995" t="s">
        <v>27</v>
      </c>
      <c r="K4995">
        <v>2</v>
      </c>
      <c r="L4995">
        <v>45</v>
      </c>
      <c r="M4995">
        <v>0</v>
      </c>
      <c r="N4995">
        <v>90</v>
      </c>
      <c r="O4995">
        <v>38</v>
      </c>
      <c r="P4995" t="s">
        <v>28</v>
      </c>
      <c r="Q4995" t="s">
        <v>35</v>
      </c>
      <c r="R4995" t="s">
        <v>30</v>
      </c>
      <c r="S4995">
        <v>3.8</v>
      </c>
      <c r="T4995">
        <f>YEAR(tblOrders[[#This Row],[Order Date]])</f>
        <v>2025</v>
      </c>
      <c r="U4995" t="str">
        <f>TEXT(tblOrders[[#This Row],[Order Date]],"mmm-yyyy")</f>
        <v>Jan-2025</v>
      </c>
      <c r="V4995" s="4">
        <f>tblOrders[[#This Row],[Profit]]/tblOrders[[#This Row],[Sales Amount]]</f>
        <v>0.42222222222222222</v>
      </c>
      <c r="W4995" t="str">
        <f>VLOOKUP(tblOrders[[#This Row],[City]],CityRegion,2,0)</f>
        <v>South</v>
      </c>
      <c r="X4995" t="str">
        <f>VLOOKUP(tblOrders[[#This Row],[City]],lookups!A:C,3,0)</f>
        <v>Karnataka</v>
      </c>
    </row>
    <row r="4996" spans="1:24" x14ac:dyDescent="0.25">
      <c r="A4996" t="s">
        <v>7245</v>
      </c>
      <c r="B4996" s="1">
        <v>45819</v>
      </c>
      <c r="C4996" t="s">
        <v>2443</v>
      </c>
      <c r="D4996" t="s">
        <v>21</v>
      </c>
      <c r="E4996" t="s">
        <v>22</v>
      </c>
      <c r="F4996" t="s">
        <v>23</v>
      </c>
      <c r="G4996" t="s">
        <v>24</v>
      </c>
      <c r="H4996" t="s">
        <v>25</v>
      </c>
      <c r="I4996" t="s">
        <v>76</v>
      </c>
      <c r="J4996" t="s">
        <v>45</v>
      </c>
      <c r="K4996">
        <v>3</v>
      </c>
      <c r="L4996">
        <v>190</v>
      </c>
      <c r="M4996">
        <v>0.2</v>
      </c>
      <c r="N4996">
        <v>456</v>
      </c>
      <c r="O4996">
        <v>81</v>
      </c>
      <c r="P4996" t="s">
        <v>28</v>
      </c>
      <c r="Q4996" t="s">
        <v>46</v>
      </c>
      <c r="R4996" t="s">
        <v>30</v>
      </c>
      <c r="S4996">
        <v>4.2</v>
      </c>
      <c r="T4996">
        <f>YEAR(tblOrders[[#This Row],[Order Date]])</f>
        <v>2025</v>
      </c>
      <c r="U4996" t="str">
        <f>TEXT(tblOrders[[#This Row],[Order Date]],"mmm-yyyy")</f>
        <v>Jun-2025</v>
      </c>
      <c r="V4996" s="4">
        <f>tblOrders[[#This Row],[Profit]]/tblOrders[[#This Row],[Sales Amount]]</f>
        <v>0.17763157894736842</v>
      </c>
      <c r="W4996" t="str">
        <f>VLOOKUP(tblOrders[[#This Row],[City]],CityRegion,2,0)</f>
        <v>South</v>
      </c>
      <c r="X4996" t="str">
        <f>VLOOKUP(tblOrders[[#This Row],[City]],lookups!A:C,3,0)</f>
        <v>Kerala</v>
      </c>
    </row>
    <row r="4997" spans="1:24" x14ac:dyDescent="0.25">
      <c r="A4997" t="s">
        <v>7246</v>
      </c>
      <c r="B4997" s="1">
        <v>45796</v>
      </c>
      <c r="C4997" t="s">
        <v>2160</v>
      </c>
      <c r="D4997" t="s">
        <v>21</v>
      </c>
      <c r="E4997" t="s">
        <v>94</v>
      </c>
      <c r="F4997" t="s">
        <v>95</v>
      </c>
      <c r="G4997" t="s">
        <v>68</v>
      </c>
      <c r="H4997" t="s">
        <v>96</v>
      </c>
      <c r="I4997" t="s">
        <v>26</v>
      </c>
      <c r="J4997" t="s">
        <v>34</v>
      </c>
      <c r="K4997">
        <v>5</v>
      </c>
      <c r="L4997">
        <v>89</v>
      </c>
      <c r="M4997">
        <v>0</v>
      </c>
      <c r="N4997">
        <v>445</v>
      </c>
      <c r="O4997">
        <v>170</v>
      </c>
      <c r="P4997" t="s">
        <v>28</v>
      </c>
      <c r="Q4997" t="s">
        <v>91</v>
      </c>
      <c r="R4997" t="s">
        <v>36</v>
      </c>
      <c r="S4997">
        <v>4.9000000000000004</v>
      </c>
      <c r="T4997">
        <f>YEAR(tblOrders[[#This Row],[Order Date]])</f>
        <v>2025</v>
      </c>
      <c r="U4997" t="str">
        <f>TEXT(tblOrders[[#This Row],[Order Date]],"mmm-yyyy")</f>
        <v>May-2025</v>
      </c>
      <c r="V4997" s="4">
        <f>tblOrders[[#This Row],[Profit]]/tblOrders[[#This Row],[Sales Amount]]</f>
        <v>0.38202247191011235</v>
      </c>
      <c r="W4997" t="str">
        <f>VLOOKUP(tblOrders[[#This Row],[City]],CityRegion,2,0)</f>
        <v>South</v>
      </c>
      <c r="X4997" t="str">
        <f>VLOOKUP(tblOrders[[#This Row],[City]],lookups!A:C,3,0)</f>
        <v>Karnataka</v>
      </c>
    </row>
    <row r="4998" spans="1:24" x14ac:dyDescent="0.25">
      <c r="A4998" t="s">
        <v>7247</v>
      </c>
      <c r="B4998" s="1">
        <v>45975</v>
      </c>
      <c r="C4998" t="s">
        <v>6473</v>
      </c>
      <c r="D4998" t="s">
        <v>21</v>
      </c>
      <c r="E4998" t="s">
        <v>66</v>
      </c>
      <c r="F4998" t="s">
        <v>67</v>
      </c>
      <c r="G4998" t="s">
        <v>68</v>
      </c>
      <c r="H4998" t="s">
        <v>69</v>
      </c>
      <c r="I4998" t="s">
        <v>26</v>
      </c>
      <c r="J4998" t="s">
        <v>27</v>
      </c>
      <c r="K4998">
        <v>1</v>
      </c>
      <c r="L4998">
        <v>149</v>
      </c>
      <c r="M4998">
        <v>0.05</v>
      </c>
      <c r="N4998">
        <v>141.55000000000001</v>
      </c>
      <c r="O4998">
        <v>46.55</v>
      </c>
      <c r="P4998" t="s">
        <v>28</v>
      </c>
      <c r="Q4998" t="s">
        <v>35</v>
      </c>
      <c r="R4998" t="s">
        <v>36</v>
      </c>
      <c r="S4998">
        <v>2.7</v>
      </c>
      <c r="T4998">
        <f>YEAR(tblOrders[[#This Row],[Order Date]])</f>
        <v>2025</v>
      </c>
      <c r="U4998" t="str">
        <f>TEXT(tblOrders[[#This Row],[Order Date]],"mmm-yyyy")</f>
        <v>Nov-2025</v>
      </c>
      <c r="V4998" s="4">
        <f>tblOrders[[#This Row],[Profit]]/tblOrders[[#This Row],[Sales Amount]]</f>
        <v>0.32885906040268453</v>
      </c>
      <c r="W4998" t="str">
        <f>VLOOKUP(tblOrders[[#This Row],[City]],CityRegion,2,0)</f>
        <v>South</v>
      </c>
      <c r="X4998" t="str">
        <f>VLOOKUP(tblOrders[[#This Row],[City]],lookups!A:C,3,0)</f>
        <v>Karnataka</v>
      </c>
    </row>
    <row r="4999" spans="1:24" x14ac:dyDescent="0.25">
      <c r="A4999" t="s">
        <v>7248</v>
      </c>
      <c r="B4999" s="1">
        <v>45810</v>
      </c>
      <c r="C4999" t="s">
        <v>7249</v>
      </c>
      <c r="D4999" t="s">
        <v>21</v>
      </c>
      <c r="E4999" t="s">
        <v>108</v>
      </c>
      <c r="F4999" t="s">
        <v>109</v>
      </c>
      <c r="G4999" t="s">
        <v>62</v>
      </c>
      <c r="H4999" t="s">
        <v>110</v>
      </c>
      <c r="I4999" t="s">
        <v>76</v>
      </c>
      <c r="J4999" t="s">
        <v>45</v>
      </c>
      <c r="K4999">
        <v>3</v>
      </c>
      <c r="L4999">
        <v>110</v>
      </c>
      <c r="M4999">
        <v>0.05</v>
      </c>
      <c r="N4999">
        <v>313.5</v>
      </c>
      <c r="O4999">
        <v>109.5</v>
      </c>
      <c r="P4999" t="s">
        <v>28</v>
      </c>
      <c r="Q4999" t="s">
        <v>86</v>
      </c>
      <c r="R4999" t="s">
        <v>36</v>
      </c>
      <c r="S4999">
        <v>4.9000000000000004</v>
      </c>
      <c r="T4999">
        <f>YEAR(tblOrders[[#This Row],[Order Date]])</f>
        <v>2025</v>
      </c>
      <c r="U4999" t="str">
        <f>TEXT(tblOrders[[#This Row],[Order Date]],"mmm-yyyy")</f>
        <v>Jun-2025</v>
      </c>
      <c r="V4999" s="4">
        <f>tblOrders[[#This Row],[Profit]]/tblOrders[[#This Row],[Sales Amount]]</f>
        <v>0.34928229665071769</v>
      </c>
      <c r="W4999" t="str">
        <f>VLOOKUP(tblOrders[[#This Row],[City]],CityRegion,2,0)</f>
        <v>South</v>
      </c>
      <c r="X4999" t="str">
        <f>VLOOKUP(tblOrders[[#This Row],[City]],lookups!A:C,3,0)</f>
        <v>Kerala</v>
      </c>
    </row>
    <row r="5000" spans="1:24" x14ac:dyDescent="0.25">
      <c r="A5000" t="s">
        <v>7250</v>
      </c>
      <c r="B5000" s="1">
        <v>45737</v>
      </c>
      <c r="C5000" t="s">
        <v>7251</v>
      </c>
      <c r="D5000" t="s">
        <v>21</v>
      </c>
      <c r="E5000" t="s">
        <v>101</v>
      </c>
      <c r="F5000" t="s">
        <v>102</v>
      </c>
      <c r="G5000" t="s">
        <v>24</v>
      </c>
      <c r="H5000" t="s">
        <v>103</v>
      </c>
      <c r="I5000" t="s">
        <v>139</v>
      </c>
      <c r="J5000" t="s">
        <v>27</v>
      </c>
      <c r="K5000">
        <v>5</v>
      </c>
      <c r="L5000">
        <v>120</v>
      </c>
      <c r="M5000">
        <v>0.15</v>
      </c>
      <c r="N5000">
        <v>510</v>
      </c>
      <c r="O5000">
        <v>120</v>
      </c>
      <c r="P5000" t="s">
        <v>28</v>
      </c>
      <c r="Q5000" t="s">
        <v>46</v>
      </c>
      <c r="R5000" t="s">
        <v>36</v>
      </c>
      <c r="S5000">
        <v>4</v>
      </c>
      <c r="T5000">
        <f>YEAR(tblOrders[[#This Row],[Order Date]])</f>
        <v>2025</v>
      </c>
      <c r="U5000" t="str">
        <f>TEXT(tblOrders[[#This Row],[Order Date]],"mmm-yyyy")</f>
        <v>Mar-2025</v>
      </c>
      <c r="V5000" s="4">
        <f>tblOrders[[#This Row],[Profit]]/tblOrders[[#This Row],[Sales Amount]]</f>
        <v>0.23529411764705882</v>
      </c>
      <c r="W5000" t="str">
        <f>VLOOKUP(tblOrders[[#This Row],[City]],CityRegion,2,0)</f>
        <v>South</v>
      </c>
      <c r="X5000" t="str">
        <f>VLOOKUP(tblOrders[[#This Row],[City]],lookups!A:C,3,0)</f>
        <v>Tamil Nadu</v>
      </c>
    </row>
    <row r="5001" spans="1:24" x14ac:dyDescent="0.25">
      <c r="A5001" t="s">
        <v>7252</v>
      </c>
      <c r="B5001" s="1">
        <v>45948</v>
      </c>
      <c r="C5001" t="s">
        <v>1326</v>
      </c>
      <c r="D5001" t="s">
        <v>21</v>
      </c>
      <c r="E5001" t="s">
        <v>101</v>
      </c>
      <c r="F5001" t="s">
        <v>102</v>
      </c>
      <c r="G5001" t="s">
        <v>24</v>
      </c>
      <c r="H5001" t="s">
        <v>103</v>
      </c>
      <c r="I5001" t="s">
        <v>26</v>
      </c>
      <c r="J5001" t="s">
        <v>27</v>
      </c>
      <c r="K5001">
        <v>1</v>
      </c>
      <c r="L5001">
        <v>120</v>
      </c>
      <c r="M5001">
        <v>0.05</v>
      </c>
      <c r="N5001">
        <v>114</v>
      </c>
      <c r="O5001">
        <v>36</v>
      </c>
      <c r="P5001" t="s">
        <v>28</v>
      </c>
      <c r="Q5001" t="s">
        <v>29</v>
      </c>
      <c r="R5001" t="s">
        <v>36</v>
      </c>
      <c r="S5001">
        <v>4.7</v>
      </c>
      <c r="T5001">
        <f>YEAR(tblOrders[[#This Row],[Order Date]])</f>
        <v>2025</v>
      </c>
      <c r="U5001" t="str">
        <f>TEXT(tblOrders[[#This Row],[Order Date]],"mmm-yyyy")</f>
        <v>Oct-2025</v>
      </c>
      <c r="V5001" s="4">
        <f>tblOrders[[#This Row],[Profit]]/tblOrders[[#This Row],[Sales Amount]]</f>
        <v>0.31578947368421051</v>
      </c>
      <c r="W5001" t="str">
        <f>VLOOKUP(tblOrders[[#This Row],[City]],CityRegion,2,0)</f>
        <v>South</v>
      </c>
      <c r="X5001" t="str">
        <f>VLOOKUP(tblOrders[[#This Row],[City]],lookups!A:C,3,0)</f>
        <v>Karnataka</v>
      </c>
    </row>
    <row r="5002" spans="1:24" x14ac:dyDescent="0.25">
      <c r="A5002" t="s">
        <v>7253</v>
      </c>
      <c r="B5002" s="1">
        <v>45877</v>
      </c>
      <c r="C5002" t="s">
        <v>7254</v>
      </c>
      <c r="D5002" t="s">
        <v>21</v>
      </c>
      <c r="E5002" t="s">
        <v>60</v>
      </c>
      <c r="F5002" t="s">
        <v>61</v>
      </c>
      <c r="G5002" t="s">
        <v>62</v>
      </c>
      <c r="H5002" t="s">
        <v>63</v>
      </c>
      <c r="I5002" t="s">
        <v>52</v>
      </c>
      <c r="J5002" t="s">
        <v>34</v>
      </c>
      <c r="K5002">
        <v>2</v>
      </c>
      <c r="L5002">
        <v>45</v>
      </c>
      <c r="M5002">
        <v>0.15</v>
      </c>
      <c r="N5002">
        <v>76.5</v>
      </c>
      <c r="O5002">
        <v>24.5</v>
      </c>
      <c r="P5002" t="s">
        <v>111</v>
      </c>
      <c r="Q5002" t="s">
        <v>29</v>
      </c>
      <c r="R5002" t="s">
        <v>36</v>
      </c>
      <c r="S5002">
        <v>3</v>
      </c>
      <c r="T5002">
        <f>YEAR(tblOrders[[#This Row],[Order Date]])</f>
        <v>2025</v>
      </c>
      <c r="U5002" t="str">
        <f>TEXT(tblOrders[[#This Row],[Order Date]],"mmm-yyyy")</f>
        <v>Aug-2025</v>
      </c>
      <c r="V5002" s="4">
        <f>tblOrders[[#This Row],[Profit]]/tblOrders[[#This Row],[Sales Amount]]</f>
        <v>0.3202614379084967</v>
      </c>
      <c r="W5002" t="str">
        <f>VLOOKUP(tblOrders[[#This Row],[City]],CityRegion,2,0)</f>
        <v>South</v>
      </c>
      <c r="X5002" t="str">
        <f>VLOOKUP(tblOrders[[#This Row],[City]],lookups!A:C,3,0)</f>
        <v>Kerala</v>
      </c>
    </row>
    <row r="5003" spans="1:24" x14ac:dyDescent="0.25">
      <c r="A5003" t="s">
        <v>7255</v>
      </c>
      <c r="B5003" s="1">
        <v>45694</v>
      </c>
      <c r="C5003" t="s">
        <v>7256</v>
      </c>
      <c r="D5003" t="s">
        <v>39</v>
      </c>
      <c r="E5003" t="s">
        <v>22</v>
      </c>
      <c r="F5003" t="s">
        <v>23</v>
      </c>
      <c r="G5003" t="s">
        <v>24</v>
      </c>
      <c r="H5003" t="s">
        <v>25</v>
      </c>
      <c r="I5003" t="s">
        <v>76</v>
      </c>
      <c r="J5003" t="s">
        <v>45</v>
      </c>
      <c r="K5003">
        <v>1</v>
      </c>
      <c r="L5003">
        <v>190</v>
      </c>
      <c r="M5003">
        <v>0.1</v>
      </c>
      <c r="N5003">
        <v>171</v>
      </c>
      <c r="O5003">
        <v>46</v>
      </c>
      <c r="P5003" t="s">
        <v>28</v>
      </c>
      <c r="Q5003" t="s">
        <v>91</v>
      </c>
      <c r="R5003" t="s">
        <v>36</v>
      </c>
      <c r="S5003">
        <v>2.9</v>
      </c>
      <c r="T5003">
        <f>YEAR(tblOrders[[#This Row],[Order Date]])</f>
        <v>2025</v>
      </c>
      <c r="U5003" t="str">
        <f>TEXT(tblOrders[[#This Row],[Order Date]],"mmm-yyyy")</f>
        <v>Feb-2025</v>
      </c>
      <c r="V5003" s="4">
        <f>tblOrders[[#This Row],[Profit]]/tblOrders[[#This Row],[Sales Amount]]</f>
        <v>0.26900584795321636</v>
      </c>
      <c r="W5003" t="str">
        <f>VLOOKUP(tblOrders[[#This Row],[City]],CityRegion,2,0)</f>
        <v>South</v>
      </c>
      <c r="X5003" t="str">
        <f>VLOOKUP(tblOrders[[#This Row],[City]],lookups!A:C,3,0)</f>
        <v>Kerala</v>
      </c>
    </row>
    <row r="5004" spans="1:24" x14ac:dyDescent="0.25">
      <c r="A5004" t="s">
        <v>7257</v>
      </c>
      <c r="B5004" s="1">
        <v>45851</v>
      </c>
      <c r="C5004" t="s">
        <v>629</v>
      </c>
      <c r="D5004" t="s">
        <v>21</v>
      </c>
      <c r="E5004" t="s">
        <v>55</v>
      </c>
      <c r="F5004" t="s">
        <v>56</v>
      </c>
      <c r="G5004" t="s">
        <v>24</v>
      </c>
      <c r="H5004" t="s">
        <v>51</v>
      </c>
      <c r="I5004" t="s">
        <v>52</v>
      </c>
      <c r="J5004" t="s">
        <v>34</v>
      </c>
      <c r="K5004">
        <v>2</v>
      </c>
      <c r="L5004">
        <v>42</v>
      </c>
      <c r="M5004">
        <v>0</v>
      </c>
      <c r="N5004">
        <v>84</v>
      </c>
      <c r="O5004">
        <v>36</v>
      </c>
      <c r="P5004" t="s">
        <v>28</v>
      </c>
      <c r="Q5004" t="s">
        <v>35</v>
      </c>
      <c r="R5004" t="s">
        <v>36</v>
      </c>
      <c r="S5004">
        <v>4.8</v>
      </c>
      <c r="T5004">
        <f>YEAR(tblOrders[[#This Row],[Order Date]])</f>
        <v>2025</v>
      </c>
      <c r="U5004" t="str">
        <f>TEXT(tblOrders[[#This Row],[Order Date]],"mmm-yyyy")</f>
        <v>Jul-2025</v>
      </c>
      <c r="V5004" s="4">
        <f>tblOrders[[#This Row],[Profit]]/tblOrders[[#This Row],[Sales Amount]]</f>
        <v>0.42857142857142855</v>
      </c>
      <c r="W5004" t="str">
        <f>VLOOKUP(tblOrders[[#This Row],[City]],CityRegion,2,0)</f>
        <v>South</v>
      </c>
      <c r="X5004" t="str">
        <f>VLOOKUP(tblOrders[[#This Row],[City]],lookups!A:C,3,0)</f>
        <v>Kerala</v>
      </c>
    </row>
    <row r="5005" spans="1:24" x14ac:dyDescent="0.25">
      <c r="A5005" t="s">
        <v>7258</v>
      </c>
      <c r="B5005" s="1">
        <v>45885</v>
      </c>
      <c r="C5005" t="s">
        <v>3972</v>
      </c>
      <c r="D5005" t="s">
        <v>21</v>
      </c>
      <c r="E5005" t="s">
        <v>55</v>
      </c>
      <c r="F5005" t="s">
        <v>56</v>
      </c>
      <c r="G5005" t="s">
        <v>24</v>
      </c>
      <c r="H5005" t="s">
        <v>51</v>
      </c>
      <c r="I5005" t="s">
        <v>130</v>
      </c>
      <c r="J5005" t="s">
        <v>34</v>
      </c>
      <c r="K5005">
        <v>4</v>
      </c>
      <c r="L5005">
        <v>42</v>
      </c>
      <c r="M5005">
        <v>0.15</v>
      </c>
      <c r="N5005">
        <v>142.80000000000001</v>
      </c>
      <c r="O5005">
        <v>46.8</v>
      </c>
      <c r="P5005" t="s">
        <v>28</v>
      </c>
      <c r="Q5005" t="s">
        <v>91</v>
      </c>
      <c r="R5005" t="s">
        <v>36</v>
      </c>
      <c r="S5005">
        <v>4.3</v>
      </c>
      <c r="T5005">
        <f>YEAR(tblOrders[[#This Row],[Order Date]])</f>
        <v>2025</v>
      </c>
      <c r="U5005" t="str">
        <f>TEXT(tblOrders[[#This Row],[Order Date]],"mmm-yyyy")</f>
        <v>Aug-2025</v>
      </c>
      <c r="V5005" s="4">
        <f>tblOrders[[#This Row],[Profit]]/tblOrders[[#This Row],[Sales Amount]]</f>
        <v>0.32773109243697474</v>
      </c>
      <c r="W5005" t="str">
        <f>VLOOKUP(tblOrders[[#This Row],[City]],CityRegion,2,0)</f>
        <v>West</v>
      </c>
      <c r="X5005" t="str">
        <f>VLOOKUP(tblOrders[[#This Row],[City]],lookups!A:C,3,0)</f>
        <v>Maharashtra</v>
      </c>
    </row>
    <row r="5006" spans="1:24" x14ac:dyDescent="0.25">
      <c r="A5006" t="s">
        <v>7259</v>
      </c>
      <c r="B5006" s="1">
        <v>45739</v>
      </c>
      <c r="C5006" t="s">
        <v>7260</v>
      </c>
      <c r="D5006" t="s">
        <v>21</v>
      </c>
      <c r="E5006" t="s">
        <v>55</v>
      </c>
      <c r="F5006" t="s">
        <v>56</v>
      </c>
      <c r="G5006" t="s">
        <v>24</v>
      </c>
      <c r="H5006" t="s">
        <v>51</v>
      </c>
      <c r="I5006" t="s">
        <v>70</v>
      </c>
      <c r="J5006" t="s">
        <v>27</v>
      </c>
      <c r="K5006">
        <v>1</v>
      </c>
      <c r="L5006">
        <v>42</v>
      </c>
      <c r="M5006">
        <v>0.1</v>
      </c>
      <c r="N5006">
        <v>37.799999999999997</v>
      </c>
      <c r="O5006">
        <v>13.8</v>
      </c>
      <c r="P5006" t="s">
        <v>28</v>
      </c>
      <c r="Q5006" t="s">
        <v>86</v>
      </c>
      <c r="R5006" t="s">
        <v>36</v>
      </c>
      <c r="S5006">
        <v>4.9000000000000004</v>
      </c>
      <c r="T5006">
        <f>YEAR(tblOrders[[#This Row],[Order Date]])</f>
        <v>2025</v>
      </c>
      <c r="U5006" t="str">
        <f>TEXT(tblOrders[[#This Row],[Order Date]],"mmm-yyyy")</f>
        <v>Mar-2025</v>
      </c>
      <c r="V5006" s="4">
        <f>tblOrders[[#This Row],[Profit]]/tblOrders[[#This Row],[Sales Amount]]</f>
        <v>0.36507936507936511</v>
      </c>
      <c r="W5006" t="str">
        <f>VLOOKUP(tblOrders[[#This Row],[City]],CityRegion,2,0)</f>
        <v>South</v>
      </c>
      <c r="X5006" t="str">
        <f>VLOOKUP(tblOrders[[#This Row],[City]],lookups!A:C,3,0)</f>
        <v>Telengana</v>
      </c>
    </row>
    <row r="5007" spans="1:24" x14ac:dyDescent="0.25">
      <c r="A5007" t="s">
        <v>7261</v>
      </c>
      <c r="B5007" s="1">
        <v>46001</v>
      </c>
      <c r="C5007" t="s">
        <v>4683</v>
      </c>
      <c r="D5007" t="s">
        <v>21</v>
      </c>
      <c r="E5007" t="s">
        <v>108</v>
      </c>
      <c r="F5007" t="s">
        <v>109</v>
      </c>
      <c r="G5007" t="s">
        <v>62</v>
      </c>
      <c r="H5007" t="s">
        <v>110</v>
      </c>
      <c r="I5007" t="s">
        <v>84</v>
      </c>
      <c r="J5007" t="s">
        <v>34</v>
      </c>
      <c r="K5007">
        <v>5</v>
      </c>
      <c r="L5007">
        <v>110</v>
      </c>
      <c r="M5007">
        <v>0.1</v>
      </c>
      <c r="N5007">
        <v>495</v>
      </c>
      <c r="O5007">
        <v>155</v>
      </c>
      <c r="P5007" t="s">
        <v>85</v>
      </c>
      <c r="Q5007" t="s">
        <v>86</v>
      </c>
      <c r="R5007" t="s">
        <v>123</v>
      </c>
      <c r="S5007">
        <v>3.3</v>
      </c>
      <c r="T5007">
        <f>YEAR(tblOrders[[#This Row],[Order Date]])</f>
        <v>2025</v>
      </c>
      <c r="U5007" t="str">
        <f>TEXT(tblOrders[[#This Row],[Order Date]],"mmm-yyyy")</f>
        <v>Dec-2025</v>
      </c>
      <c r="V5007" s="4">
        <f>tblOrders[[#This Row],[Profit]]/tblOrders[[#This Row],[Sales Amount]]</f>
        <v>0.31313131313131315</v>
      </c>
      <c r="W5007" t="str">
        <f>VLOOKUP(tblOrders[[#This Row],[City]],CityRegion,2,0)</f>
        <v>West</v>
      </c>
      <c r="X5007" t="str">
        <f>VLOOKUP(tblOrders[[#This Row],[City]],lookups!A:C,3,0)</f>
        <v>Maharashtra</v>
      </c>
    </row>
    <row r="5008" spans="1:24" x14ac:dyDescent="0.25">
      <c r="A5008" t="s">
        <v>7262</v>
      </c>
      <c r="B5008" s="1">
        <v>45996</v>
      </c>
      <c r="C5008" t="s">
        <v>5181</v>
      </c>
      <c r="D5008" t="s">
        <v>39</v>
      </c>
      <c r="E5008" t="s">
        <v>73</v>
      </c>
      <c r="F5008" t="s">
        <v>74</v>
      </c>
      <c r="G5008" t="s">
        <v>68</v>
      </c>
      <c r="H5008" t="s">
        <v>75</v>
      </c>
      <c r="I5008" t="s">
        <v>52</v>
      </c>
      <c r="J5008" t="s">
        <v>45</v>
      </c>
      <c r="K5008">
        <v>3</v>
      </c>
      <c r="L5008">
        <v>65</v>
      </c>
      <c r="M5008">
        <v>0.15</v>
      </c>
      <c r="N5008">
        <v>165.75</v>
      </c>
      <c r="O5008">
        <v>51.75</v>
      </c>
      <c r="P5008" t="s">
        <v>28</v>
      </c>
      <c r="Q5008" t="s">
        <v>86</v>
      </c>
      <c r="R5008" t="s">
        <v>36</v>
      </c>
      <c r="S5008">
        <v>4.3</v>
      </c>
      <c r="T5008">
        <f>YEAR(tblOrders[[#This Row],[Order Date]])</f>
        <v>2025</v>
      </c>
      <c r="U5008" t="str">
        <f>TEXT(tblOrders[[#This Row],[Order Date]],"mmm-yyyy")</f>
        <v>Dec-2025</v>
      </c>
      <c r="V5008" s="4">
        <f>tblOrders[[#This Row],[Profit]]/tblOrders[[#This Row],[Sales Amount]]</f>
        <v>0.31221719457013575</v>
      </c>
      <c r="W5008" t="str">
        <f>VLOOKUP(tblOrders[[#This Row],[City]],CityRegion,2,0)</f>
        <v>South</v>
      </c>
      <c r="X5008" t="str">
        <f>VLOOKUP(tblOrders[[#This Row],[City]],lookups!A:C,3,0)</f>
        <v>Kerala</v>
      </c>
    </row>
    <row r="5009" spans="1:24" x14ac:dyDescent="0.25">
      <c r="A5009" t="s">
        <v>7263</v>
      </c>
      <c r="B5009" s="1">
        <v>45708</v>
      </c>
      <c r="C5009" t="s">
        <v>105</v>
      </c>
      <c r="D5009" t="s">
        <v>21</v>
      </c>
      <c r="E5009" t="s">
        <v>108</v>
      </c>
      <c r="F5009" t="s">
        <v>109</v>
      </c>
      <c r="G5009" t="s">
        <v>62</v>
      </c>
      <c r="H5009" t="s">
        <v>110</v>
      </c>
      <c r="I5009" t="s">
        <v>52</v>
      </c>
      <c r="J5009" t="s">
        <v>27</v>
      </c>
      <c r="K5009">
        <v>1</v>
      </c>
      <c r="L5009">
        <v>110</v>
      </c>
      <c r="M5009">
        <v>0.1</v>
      </c>
      <c r="N5009">
        <v>99</v>
      </c>
      <c r="O5009">
        <v>31</v>
      </c>
      <c r="P5009" t="s">
        <v>28</v>
      </c>
      <c r="Q5009" t="s">
        <v>35</v>
      </c>
      <c r="R5009" t="s">
        <v>123</v>
      </c>
      <c r="S5009">
        <v>4.4000000000000004</v>
      </c>
      <c r="T5009">
        <f>YEAR(tblOrders[[#This Row],[Order Date]])</f>
        <v>2025</v>
      </c>
      <c r="U5009" t="str">
        <f>TEXT(tblOrders[[#This Row],[Order Date]],"mmm-yyyy")</f>
        <v>Feb-2025</v>
      </c>
      <c r="V5009" s="4">
        <f>tblOrders[[#This Row],[Profit]]/tblOrders[[#This Row],[Sales Amount]]</f>
        <v>0.31313131313131315</v>
      </c>
      <c r="W5009" t="str">
        <f>VLOOKUP(tblOrders[[#This Row],[City]],CityRegion,2,0)</f>
        <v>South</v>
      </c>
      <c r="X5009" t="str">
        <f>VLOOKUP(tblOrders[[#This Row],[City]],lookups!A:C,3,0)</f>
        <v>Kerala</v>
      </c>
    </row>
    <row r="5010" spans="1:24" x14ac:dyDescent="0.25">
      <c r="A5010" t="s">
        <v>7264</v>
      </c>
      <c r="B5010" s="1">
        <v>45885</v>
      </c>
      <c r="C5010" t="s">
        <v>7265</v>
      </c>
      <c r="D5010" t="s">
        <v>21</v>
      </c>
      <c r="E5010" t="s">
        <v>101</v>
      </c>
      <c r="F5010" t="s">
        <v>102</v>
      </c>
      <c r="G5010" t="s">
        <v>24</v>
      </c>
      <c r="H5010" t="s">
        <v>103</v>
      </c>
      <c r="I5010" t="s">
        <v>84</v>
      </c>
      <c r="J5010" t="s">
        <v>45</v>
      </c>
      <c r="K5010">
        <v>1</v>
      </c>
      <c r="L5010">
        <v>120</v>
      </c>
      <c r="M5010">
        <v>0</v>
      </c>
      <c r="N5010">
        <v>120</v>
      </c>
      <c r="O5010">
        <v>42</v>
      </c>
      <c r="P5010" t="s">
        <v>28</v>
      </c>
      <c r="Q5010" t="s">
        <v>46</v>
      </c>
      <c r="R5010" t="s">
        <v>36</v>
      </c>
      <c r="S5010">
        <v>4.4000000000000004</v>
      </c>
      <c r="T5010">
        <f>YEAR(tblOrders[[#This Row],[Order Date]])</f>
        <v>2025</v>
      </c>
      <c r="U5010" t="str">
        <f>TEXT(tblOrders[[#This Row],[Order Date]],"mmm-yyyy")</f>
        <v>Aug-2025</v>
      </c>
      <c r="V5010" s="4">
        <f>tblOrders[[#This Row],[Profit]]/tblOrders[[#This Row],[Sales Amount]]</f>
        <v>0.35</v>
      </c>
      <c r="W5010" t="str">
        <f>VLOOKUP(tblOrders[[#This Row],[City]],CityRegion,2,0)</f>
        <v>West</v>
      </c>
      <c r="X5010" t="str">
        <f>VLOOKUP(tblOrders[[#This Row],[City]],lookups!A:C,3,0)</f>
        <v>Maharashtra</v>
      </c>
    </row>
    <row r="5011" spans="1:24" x14ac:dyDescent="0.25">
      <c r="A5011" t="s">
        <v>7266</v>
      </c>
      <c r="B5011" s="1">
        <v>45994</v>
      </c>
      <c r="C5011" t="s">
        <v>3531</v>
      </c>
      <c r="D5011" t="s">
        <v>39</v>
      </c>
      <c r="E5011" t="s">
        <v>49</v>
      </c>
      <c r="F5011" t="s">
        <v>50</v>
      </c>
      <c r="G5011" t="s">
        <v>24</v>
      </c>
      <c r="H5011" t="s">
        <v>51</v>
      </c>
      <c r="I5011" t="s">
        <v>139</v>
      </c>
      <c r="J5011" t="s">
        <v>34</v>
      </c>
      <c r="K5011">
        <v>4</v>
      </c>
      <c r="L5011">
        <v>85</v>
      </c>
      <c r="M5011">
        <v>0.15</v>
      </c>
      <c r="N5011">
        <v>289</v>
      </c>
      <c r="O5011">
        <v>81</v>
      </c>
      <c r="P5011" t="s">
        <v>28</v>
      </c>
      <c r="Q5011" t="s">
        <v>46</v>
      </c>
      <c r="R5011" t="s">
        <v>36</v>
      </c>
      <c r="S5011">
        <v>3.2</v>
      </c>
      <c r="T5011">
        <f>YEAR(tblOrders[[#This Row],[Order Date]])</f>
        <v>2025</v>
      </c>
      <c r="U5011" t="str">
        <f>TEXT(tblOrders[[#This Row],[Order Date]],"mmm-yyyy")</f>
        <v>Dec-2025</v>
      </c>
      <c r="V5011" s="4">
        <f>tblOrders[[#This Row],[Profit]]/tblOrders[[#This Row],[Sales Amount]]</f>
        <v>0.28027681660899656</v>
      </c>
      <c r="W5011" t="str">
        <f>VLOOKUP(tblOrders[[#This Row],[City]],CityRegion,2,0)</f>
        <v>South</v>
      </c>
      <c r="X5011" t="str">
        <f>VLOOKUP(tblOrders[[#This Row],[City]],lookups!A:C,3,0)</f>
        <v>Tamil Nadu</v>
      </c>
    </row>
    <row r="5012" spans="1:24" x14ac:dyDescent="0.25">
      <c r="A5012" t="s">
        <v>7267</v>
      </c>
      <c r="B5012" s="1">
        <v>45744</v>
      </c>
      <c r="C5012" t="s">
        <v>3098</v>
      </c>
      <c r="D5012" t="s">
        <v>21</v>
      </c>
      <c r="E5012" t="s">
        <v>49</v>
      </c>
      <c r="F5012" t="s">
        <v>50</v>
      </c>
      <c r="G5012" t="s">
        <v>24</v>
      </c>
      <c r="H5012" t="s">
        <v>51</v>
      </c>
      <c r="I5012" t="s">
        <v>70</v>
      </c>
      <c r="J5012" t="s">
        <v>34</v>
      </c>
      <c r="K5012">
        <v>4</v>
      </c>
      <c r="L5012">
        <v>85</v>
      </c>
      <c r="M5012">
        <v>0.2</v>
      </c>
      <c r="N5012">
        <v>272</v>
      </c>
      <c r="O5012">
        <v>64</v>
      </c>
      <c r="P5012" t="s">
        <v>28</v>
      </c>
      <c r="Q5012" t="s">
        <v>46</v>
      </c>
      <c r="R5012" t="s">
        <v>36</v>
      </c>
      <c r="S5012">
        <v>4.3</v>
      </c>
      <c r="T5012">
        <f>YEAR(tblOrders[[#This Row],[Order Date]])</f>
        <v>2025</v>
      </c>
      <c r="U5012" t="str">
        <f>TEXT(tblOrders[[#This Row],[Order Date]],"mmm-yyyy")</f>
        <v>Mar-2025</v>
      </c>
      <c r="V5012" s="4">
        <f>tblOrders[[#This Row],[Profit]]/tblOrders[[#This Row],[Sales Amount]]</f>
        <v>0.23529411764705882</v>
      </c>
      <c r="W5012" t="str">
        <f>VLOOKUP(tblOrders[[#This Row],[City]],CityRegion,2,0)</f>
        <v>South</v>
      </c>
      <c r="X5012" t="str">
        <f>VLOOKUP(tblOrders[[#This Row],[City]],lookups!A:C,3,0)</f>
        <v>Telengana</v>
      </c>
    </row>
    <row r="5013" spans="1:24" x14ac:dyDescent="0.25">
      <c r="A5013" t="s">
        <v>7268</v>
      </c>
      <c r="B5013" s="1">
        <v>45716</v>
      </c>
      <c r="C5013" t="s">
        <v>2754</v>
      </c>
      <c r="D5013" t="s">
        <v>21</v>
      </c>
      <c r="E5013" t="s">
        <v>114</v>
      </c>
      <c r="F5013" t="s">
        <v>115</v>
      </c>
      <c r="G5013" t="s">
        <v>42</v>
      </c>
      <c r="H5013" t="s">
        <v>116</v>
      </c>
      <c r="I5013" t="s">
        <v>84</v>
      </c>
      <c r="J5013" t="s">
        <v>27</v>
      </c>
      <c r="K5013">
        <v>5</v>
      </c>
      <c r="L5013">
        <v>12</v>
      </c>
      <c r="M5013">
        <v>0.15</v>
      </c>
      <c r="N5013">
        <v>51</v>
      </c>
      <c r="O5013">
        <v>21</v>
      </c>
      <c r="P5013" t="s">
        <v>28</v>
      </c>
      <c r="Q5013" t="s">
        <v>35</v>
      </c>
      <c r="R5013" t="s">
        <v>36</v>
      </c>
      <c r="S5013">
        <v>4</v>
      </c>
      <c r="T5013">
        <f>YEAR(tblOrders[[#This Row],[Order Date]])</f>
        <v>2025</v>
      </c>
      <c r="U5013" t="str">
        <f>TEXT(tblOrders[[#This Row],[Order Date]],"mmm-yyyy")</f>
        <v>Feb-2025</v>
      </c>
      <c r="V5013" s="4">
        <f>tblOrders[[#This Row],[Profit]]/tblOrders[[#This Row],[Sales Amount]]</f>
        <v>0.41176470588235292</v>
      </c>
      <c r="W5013" t="str">
        <f>VLOOKUP(tblOrders[[#This Row],[City]],CityRegion,2,0)</f>
        <v>West</v>
      </c>
      <c r="X5013" t="str">
        <f>VLOOKUP(tblOrders[[#This Row],[City]],lookups!A:C,3,0)</f>
        <v>Maharashtra</v>
      </c>
    </row>
    <row r="5014" spans="1:24" x14ac:dyDescent="0.25">
      <c r="A5014" t="s">
        <v>7269</v>
      </c>
      <c r="B5014" s="1">
        <v>46009</v>
      </c>
      <c r="C5014" t="s">
        <v>4316</v>
      </c>
      <c r="D5014" t="s">
        <v>21</v>
      </c>
      <c r="E5014" t="s">
        <v>40</v>
      </c>
      <c r="F5014" t="s">
        <v>41</v>
      </c>
      <c r="G5014" t="s">
        <v>42</v>
      </c>
      <c r="H5014" t="s">
        <v>43</v>
      </c>
      <c r="I5014" t="s">
        <v>130</v>
      </c>
      <c r="J5014" t="s">
        <v>45</v>
      </c>
      <c r="K5014">
        <v>3</v>
      </c>
      <c r="L5014">
        <v>18</v>
      </c>
      <c r="M5014">
        <v>0.2</v>
      </c>
      <c r="N5014">
        <v>43.2</v>
      </c>
      <c r="O5014">
        <v>16.2</v>
      </c>
      <c r="P5014" t="s">
        <v>28</v>
      </c>
      <c r="Q5014" t="s">
        <v>86</v>
      </c>
      <c r="R5014" t="s">
        <v>30</v>
      </c>
      <c r="S5014">
        <v>3.9</v>
      </c>
      <c r="T5014">
        <f>YEAR(tblOrders[[#This Row],[Order Date]])</f>
        <v>2025</v>
      </c>
      <c r="U5014" t="str">
        <f>TEXT(tblOrders[[#This Row],[Order Date]],"mmm-yyyy")</f>
        <v>Dec-2025</v>
      </c>
      <c r="V5014" s="4">
        <f>tblOrders[[#This Row],[Profit]]/tblOrders[[#This Row],[Sales Amount]]</f>
        <v>0.37499999999999994</v>
      </c>
      <c r="W5014" t="str">
        <f>VLOOKUP(tblOrders[[#This Row],[City]],CityRegion,2,0)</f>
        <v>West</v>
      </c>
      <c r="X5014" t="str">
        <f>VLOOKUP(tblOrders[[#This Row],[City]],lookups!A:C,3,0)</f>
        <v>Maharashtra</v>
      </c>
    </row>
    <row r="5015" spans="1:24" x14ac:dyDescent="0.25">
      <c r="A5015" t="s">
        <v>7270</v>
      </c>
      <c r="B5015" s="1">
        <v>45717</v>
      </c>
      <c r="C5015" t="s">
        <v>7271</v>
      </c>
      <c r="D5015" t="s">
        <v>21</v>
      </c>
      <c r="E5015" t="s">
        <v>22</v>
      </c>
      <c r="F5015" t="s">
        <v>23</v>
      </c>
      <c r="G5015" t="s">
        <v>24</v>
      </c>
      <c r="H5015" t="s">
        <v>25</v>
      </c>
      <c r="I5015" t="s">
        <v>139</v>
      </c>
      <c r="J5015" t="s">
        <v>34</v>
      </c>
      <c r="K5015">
        <v>4</v>
      </c>
      <c r="L5015">
        <v>190</v>
      </c>
      <c r="M5015">
        <v>0.2</v>
      </c>
      <c r="N5015">
        <v>608</v>
      </c>
      <c r="O5015">
        <v>108</v>
      </c>
      <c r="P5015" t="s">
        <v>111</v>
      </c>
      <c r="Q5015" t="s">
        <v>29</v>
      </c>
      <c r="R5015" t="s">
        <v>30</v>
      </c>
      <c r="S5015">
        <v>3.1</v>
      </c>
      <c r="T5015">
        <f>YEAR(tblOrders[[#This Row],[Order Date]])</f>
        <v>2025</v>
      </c>
      <c r="U5015" t="str">
        <f>TEXT(tblOrders[[#This Row],[Order Date]],"mmm-yyyy")</f>
        <v>Mar-2025</v>
      </c>
      <c r="V5015" s="4">
        <f>tblOrders[[#This Row],[Profit]]/tblOrders[[#This Row],[Sales Amount]]</f>
        <v>0.17763157894736842</v>
      </c>
      <c r="W5015" t="str">
        <f>VLOOKUP(tblOrders[[#This Row],[City]],CityRegion,2,0)</f>
        <v>South</v>
      </c>
      <c r="X5015" t="str">
        <f>VLOOKUP(tblOrders[[#This Row],[City]],lookups!A:C,3,0)</f>
        <v>Tamil Nadu</v>
      </c>
    </row>
    <row r="5016" spans="1:24" x14ac:dyDescent="0.25">
      <c r="A5016" t="s">
        <v>7272</v>
      </c>
      <c r="B5016" s="1">
        <v>45947</v>
      </c>
      <c r="C5016" t="s">
        <v>7273</v>
      </c>
      <c r="D5016" t="s">
        <v>21</v>
      </c>
      <c r="E5016" t="s">
        <v>40</v>
      </c>
      <c r="F5016" t="s">
        <v>41</v>
      </c>
      <c r="G5016" t="s">
        <v>42</v>
      </c>
      <c r="H5016" t="s">
        <v>43</v>
      </c>
      <c r="I5016" t="s">
        <v>33</v>
      </c>
      <c r="J5016" t="s">
        <v>27</v>
      </c>
      <c r="K5016">
        <v>4</v>
      </c>
      <c r="L5016">
        <v>18</v>
      </c>
      <c r="M5016">
        <v>0.2</v>
      </c>
      <c r="N5016">
        <v>57.6</v>
      </c>
      <c r="O5016">
        <v>21.6</v>
      </c>
      <c r="P5016" t="s">
        <v>148</v>
      </c>
      <c r="Q5016" t="s">
        <v>29</v>
      </c>
      <c r="R5016" t="s">
        <v>36</v>
      </c>
      <c r="S5016">
        <v>3.5</v>
      </c>
      <c r="T5016">
        <f>YEAR(tblOrders[[#This Row],[Order Date]])</f>
        <v>2025</v>
      </c>
      <c r="U5016" t="str">
        <f>TEXT(tblOrders[[#This Row],[Order Date]],"mmm-yyyy")</f>
        <v>Oct-2025</v>
      </c>
      <c r="V5016" s="4">
        <f>tblOrders[[#This Row],[Profit]]/tblOrders[[#This Row],[Sales Amount]]</f>
        <v>0.375</v>
      </c>
      <c r="W5016" t="str">
        <f>VLOOKUP(tblOrders[[#This Row],[City]],CityRegion,2,0)</f>
        <v>North</v>
      </c>
      <c r="X5016" t="str">
        <f>VLOOKUP(tblOrders[[#This Row],[City]],lookups!A:C,3,0)</f>
        <v>Delhi</v>
      </c>
    </row>
    <row r="5017" spans="1:24" x14ac:dyDescent="0.25">
      <c r="A5017" t="s">
        <v>7274</v>
      </c>
      <c r="B5017" s="1">
        <v>45815</v>
      </c>
      <c r="C5017" t="s">
        <v>4842</v>
      </c>
      <c r="D5017" t="s">
        <v>21</v>
      </c>
      <c r="E5017" t="s">
        <v>55</v>
      </c>
      <c r="F5017" t="s">
        <v>56</v>
      </c>
      <c r="G5017" t="s">
        <v>24</v>
      </c>
      <c r="H5017" t="s">
        <v>51</v>
      </c>
      <c r="I5017" t="s">
        <v>52</v>
      </c>
      <c r="J5017" t="s">
        <v>34</v>
      </c>
      <c r="K5017">
        <v>2</v>
      </c>
      <c r="L5017">
        <v>42</v>
      </c>
      <c r="M5017">
        <v>0</v>
      </c>
      <c r="N5017">
        <v>84</v>
      </c>
      <c r="O5017">
        <v>36</v>
      </c>
      <c r="P5017" t="s">
        <v>28</v>
      </c>
      <c r="Q5017" t="s">
        <v>91</v>
      </c>
      <c r="R5017" t="s">
        <v>36</v>
      </c>
      <c r="S5017">
        <v>3.3</v>
      </c>
      <c r="T5017">
        <f>YEAR(tblOrders[[#This Row],[Order Date]])</f>
        <v>2025</v>
      </c>
      <c r="U5017" t="str">
        <f>TEXT(tblOrders[[#This Row],[Order Date]],"mmm-yyyy")</f>
        <v>Jun-2025</v>
      </c>
      <c r="V5017" s="4">
        <f>tblOrders[[#This Row],[Profit]]/tblOrders[[#This Row],[Sales Amount]]</f>
        <v>0.42857142857142855</v>
      </c>
      <c r="W5017" t="str">
        <f>VLOOKUP(tblOrders[[#This Row],[City]],CityRegion,2,0)</f>
        <v>South</v>
      </c>
      <c r="X5017" t="str">
        <f>VLOOKUP(tblOrders[[#This Row],[City]],lookups!A:C,3,0)</f>
        <v>Kerala</v>
      </c>
    </row>
    <row r="5018" spans="1:24" x14ac:dyDescent="0.25">
      <c r="A5018" t="s">
        <v>7275</v>
      </c>
      <c r="B5018" s="1">
        <v>45684</v>
      </c>
      <c r="C5018" t="s">
        <v>2648</v>
      </c>
      <c r="D5018" t="s">
        <v>21</v>
      </c>
      <c r="E5018" t="s">
        <v>79</v>
      </c>
      <c r="F5018" t="s">
        <v>80</v>
      </c>
      <c r="G5018" t="s">
        <v>68</v>
      </c>
      <c r="H5018" t="s">
        <v>81</v>
      </c>
      <c r="I5018" t="s">
        <v>84</v>
      </c>
      <c r="J5018" t="s">
        <v>27</v>
      </c>
      <c r="K5018">
        <v>2</v>
      </c>
      <c r="L5018">
        <v>799</v>
      </c>
      <c r="M5018">
        <v>0.05</v>
      </c>
      <c r="N5018">
        <v>1518.1</v>
      </c>
      <c r="O5018">
        <v>278.10000000000002</v>
      </c>
      <c r="P5018" t="s">
        <v>28</v>
      </c>
      <c r="Q5018" t="s">
        <v>35</v>
      </c>
      <c r="R5018" t="s">
        <v>36</v>
      </c>
      <c r="S5018">
        <v>3.7</v>
      </c>
      <c r="T5018">
        <f>YEAR(tblOrders[[#This Row],[Order Date]])</f>
        <v>2025</v>
      </c>
      <c r="U5018" t="str">
        <f>TEXT(tblOrders[[#This Row],[Order Date]],"mmm-yyyy")</f>
        <v>Jan-2025</v>
      </c>
      <c r="V5018" s="4">
        <f>tblOrders[[#This Row],[Profit]]/tblOrders[[#This Row],[Sales Amount]]</f>
        <v>0.18318951320729862</v>
      </c>
      <c r="W5018" t="str">
        <f>VLOOKUP(tblOrders[[#This Row],[City]],CityRegion,2,0)</f>
        <v>West</v>
      </c>
      <c r="X5018" t="str">
        <f>VLOOKUP(tblOrders[[#This Row],[City]],lookups!A:C,3,0)</f>
        <v>Maharashtra</v>
      </c>
    </row>
    <row r="5019" spans="1:24" x14ac:dyDescent="0.25">
      <c r="A5019" t="s">
        <v>7276</v>
      </c>
      <c r="B5019" s="1">
        <v>45700</v>
      </c>
      <c r="C5019" t="s">
        <v>3301</v>
      </c>
      <c r="D5019" t="s">
        <v>21</v>
      </c>
      <c r="E5019" t="s">
        <v>101</v>
      </c>
      <c r="F5019" t="s">
        <v>102</v>
      </c>
      <c r="G5019" t="s">
        <v>24</v>
      </c>
      <c r="H5019" t="s">
        <v>103</v>
      </c>
      <c r="I5019" t="s">
        <v>44</v>
      </c>
      <c r="J5019" t="s">
        <v>27</v>
      </c>
      <c r="K5019">
        <v>2</v>
      </c>
      <c r="L5019">
        <v>120</v>
      </c>
      <c r="M5019">
        <v>0.05</v>
      </c>
      <c r="N5019">
        <v>228</v>
      </c>
      <c r="O5019">
        <v>72</v>
      </c>
      <c r="P5019" t="s">
        <v>28</v>
      </c>
      <c r="Q5019" t="s">
        <v>29</v>
      </c>
      <c r="R5019" t="s">
        <v>30</v>
      </c>
      <c r="S5019">
        <v>2.8</v>
      </c>
      <c r="T5019">
        <f>YEAR(tblOrders[[#This Row],[Order Date]])</f>
        <v>2025</v>
      </c>
      <c r="U5019" t="str">
        <f>TEXT(tblOrders[[#This Row],[Order Date]],"mmm-yyyy")</f>
        <v>Feb-2025</v>
      </c>
      <c r="V5019" s="4">
        <f>tblOrders[[#This Row],[Profit]]/tblOrders[[#This Row],[Sales Amount]]</f>
        <v>0.31578947368421051</v>
      </c>
      <c r="W5019" t="str">
        <f>VLOOKUP(tblOrders[[#This Row],[City]],CityRegion,2,0)</f>
        <v>South</v>
      </c>
      <c r="X5019" t="str">
        <f>VLOOKUP(tblOrders[[#This Row],[City]],lookups!A:C,3,0)</f>
        <v>Kerala</v>
      </c>
    </row>
    <row r="5020" spans="1:24" x14ac:dyDescent="0.25">
      <c r="A5020" t="s">
        <v>7277</v>
      </c>
      <c r="B5020" s="1">
        <v>45932</v>
      </c>
      <c r="C5020" t="s">
        <v>860</v>
      </c>
      <c r="D5020" t="s">
        <v>21</v>
      </c>
      <c r="E5020" t="s">
        <v>108</v>
      </c>
      <c r="F5020" t="s">
        <v>109</v>
      </c>
      <c r="G5020" t="s">
        <v>62</v>
      </c>
      <c r="H5020" t="s">
        <v>110</v>
      </c>
      <c r="I5020" t="s">
        <v>139</v>
      </c>
      <c r="J5020" t="s">
        <v>45</v>
      </c>
      <c r="K5020">
        <v>2</v>
      </c>
      <c r="L5020">
        <v>110</v>
      </c>
      <c r="M5020">
        <v>0.15</v>
      </c>
      <c r="N5020">
        <v>187</v>
      </c>
      <c r="O5020">
        <v>51</v>
      </c>
      <c r="P5020" t="s">
        <v>28</v>
      </c>
      <c r="Q5020" t="s">
        <v>35</v>
      </c>
      <c r="R5020" t="s">
        <v>36</v>
      </c>
      <c r="S5020">
        <v>4.3</v>
      </c>
      <c r="T5020">
        <f>YEAR(tblOrders[[#This Row],[Order Date]])</f>
        <v>2025</v>
      </c>
      <c r="U5020" t="str">
        <f>TEXT(tblOrders[[#This Row],[Order Date]],"mmm-yyyy")</f>
        <v>Oct-2025</v>
      </c>
      <c r="V5020" s="4">
        <f>tblOrders[[#This Row],[Profit]]/tblOrders[[#This Row],[Sales Amount]]</f>
        <v>0.27272727272727271</v>
      </c>
      <c r="W5020" t="str">
        <f>VLOOKUP(tblOrders[[#This Row],[City]],CityRegion,2,0)</f>
        <v>South</v>
      </c>
      <c r="X5020" t="str">
        <f>VLOOKUP(tblOrders[[#This Row],[City]],lookups!A:C,3,0)</f>
        <v>Tamil Nadu</v>
      </c>
    </row>
    <row r="5021" spans="1:24" x14ac:dyDescent="0.25">
      <c r="A5021" t="s">
        <v>7278</v>
      </c>
      <c r="B5021" s="1">
        <v>46003</v>
      </c>
      <c r="C5021" t="s">
        <v>4004</v>
      </c>
      <c r="D5021" t="s">
        <v>39</v>
      </c>
      <c r="E5021" t="s">
        <v>101</v>
      </c>
      <c r="F5021" t="s">
        <v>102</v>
      </c>
      <c r="G5021" t="s">
        <v>24</v>
      </c>
      <c r="H5021" t="s">
        <v>103</v>
      </c>
      <c r="I5021" t="s">
        <v>70</v>
      </c>
      <c r="J5021" t="s">
        <v>27</v>
      </c>
      <c r="K5021">
        <v>4</v>
      </c>
      <c r="L5021">
        <v>120</v>
      </c>
      <c r="M5021">
        <v>0.05</v>
      </c>
      <c r="N5021">
        <v>456</v>
      </c>
      <c r="O5021">
        <v>144</v>
      </c>
      <c r="P5021" t="s">
        <v>28</v>
      </c>
      <c r="Q5021" t="s">
        <v>86</v>
      </c>
      <c r="R5021" t="s">
        <v>30</v>
      </c>
      <c r="S5021">
        <v>2.6</v>
      </c>
      <c r="T5021">
        <f>YEAR(tblOrders[[#This Row],[Order Date]])</f>
        <v>2025</v>
      </c>
      <c r="U5021" t="str">
        <f>TEXT(tblOrders[[#This Row],[Order Date]],"mmm-yyyy")</f>
        <v>Dec-2025</v>
      </c>
      <c r="V5021" s="4">
        <f>tblOrders[[#This Row],[Profit]]/tblOrders[[#This Row],[Sales Amount]]</f>
        <v>0.31578947368421051</v>
      </c>
      <c r="W5021" t="str">
        <f>VLOOKUP(tblOrders[[#This Row],[City]],CityRegion,2,0)</f>
        <v>South</v>
      </c>
      <c r="X5021" t="str">
        <f>VLOOKUP(tblOrders[[#This Row],[City]],lookups!A:C,3,0)</f>
        <v>Telengana</v>
      </c>
    </row>
    <row r="5022" spans="1:24" x14ac:dyDescent="0.25">
      <c r="A5022" t="s">
        <v>7279</v>
      </c>
      <c r="B5022" s="1">
        <v>45676</v>
      </c>
      <c r="C5022" t="s">
        <v>5629</v>
      </c>
      <c r="D5022" t="s">
        <v>21</v>
      </c>
      <c r="E5022" t="s">
        <v>49</v>
      </c>
      <c r="F5022" t="s">
        <v>50</v>
      </c>
      <c r="G5022" t="s">
        <v>24</v>
      </c>
      <c r="H5022" t="s">
        <v>51</v>
      </c>
      <c r="I5022" t="s">
        <v>84</v>
      </c>
      <c r="J5022" t="s">
        <v>45</v>
      </c>
      <c r="K5022">
        <v>3</v>
      </c>
      <c r="L5022">
        <v>85</v>
      </c>
      <c r="M5022">
        <v>0.15</v>
      </c>
      <c r="N5022">
        <v>216.75</v>
      </c>
      <c r="O5022">
        <v>60.75</v>
      </c>
      <c r="P5022" t="s">
        <v>148</v>
      </c>
      <c r="Q5022" t="s">
        <v>29</v>
      </c>
      <c r="R5022" t="s">
        <v>36</v>
      </c>
      <c r="S5022">
        <v>4.0999999999999996</v>
      </c>
      <c r="T5022">
        <f>YEAR(tblOrders[[#This Row],[Order Date]])</f>
        <v>2025</v>
      </c>
      <c r="U5022" t="str">
        <f>TEXT(tblOrders[[#This Row],[Order Date]],"mmm-yyyy")</f>
        <v>Jan-2025</v>
      </c>
      <c r="V5022" s="4">
        <f>tblOrders[[#This Row],[Profit]]/tblOrders[[#This Row],[Sales Amount]]</f>
        <v>0.28027681660899656</v>
      </c>
      <c r="W5022" t="str">
        <f>VLOOKUP(tblOrders[[#This Row],[City]],CityRegion,2,0)</f>
        <v>West</v>
      </c>
      <c r="X5022" t="str">
        <f>VLOOKUP(tblOrders[[#This Row],[City]],lookups!A:C,3,0)</f>
        <v>Maharashtra</v>
      </c>
    </row>
    <row r="5023" spans="1:24" x14ac:dyDescent="0.25">
      <c r="A5023" t="s">
        <v>7280</v>
      </c>
      <c r="B5023" s="1">
        <v>46003</v>
      </c>
      <c r="C5023" t="s">
        <v>4970</v>
      </c>
      <c r="D5023" t="s">
        <v>21</v>
      </c>
      <c r="E5023" t="s">
        <v>55</v>
      </c>
      <c r="F5023" t="s">
        <v>56</v>
      </c>
      <c r="G5023" t="s">
        <v>24</v>
      </c>
      <c r="H5023" t="s">
        <v>51</v>
      </c>
      <c r="I5023" t="s">
        <v>130</v>
      </c>
      <c r="J5023" t="s">
        <v>34</v>
      </c>
      <c r="K5023">
        <v>5</v>
      </c>
      <c r="L5023">
        <v>42</v>
      </c>
      <c r="M5023">
        <v>0</v>
      </c>
      <c r="N5023">
        <v>210</v>
      </c>
      <c r="O5023">
        <v>90</v>
      </c>
      <c r="P5023" t="s">
        <v>28</v>
      </c>
      <c r="Q5023" t="s">
        <v>46</v>
      </c>
      <c r="R5023" t="s">
        <v>30</v>
      </c>
      <c r="S5023">
        <v>4.0999999999999996</v>
      </c>
      <c r="T5023">
        <f>YEAR(tblOrders[[#This Row],[Order Date]])</f>
        <v>2025</v>
      </c>
      <c r="U5023" t="str">
        <f>TEXT(tblOrders[[#This Row],[Order Date]],"mmm-yyyy")</f>
        <v>Dec-2025</v>
      </c>
      <c r="V5023" s="4">
        <f>tblOrders[[#This Row],[Profit]]/tblOrders[[#This Row],[Sales Amount]]</f>
        <v>0.42857142857142855</v>
      </c>
      <c r="W5023" t="str">
        <f>VLOOKUP(tblOrders[[#This Row],[City]],CityRegion,2,0)</f>
        <v>West</v>
      </c>
      <c r="X5023" t="str">
        <f>VLOOKUP(tblOrders[[#This Row],[City]],lookups!A:C,3,0)</f>
        <v>Maharashtra</v>
      </c>
    </row>
    <row r="5024" spans="1:24" x14ac:dyDescent="0.25">
      <c r="A5024" t="s">
        <v>7281</v>
      </c>
      <c r="B5024" s="1">
        <v>45858</v>
      </c>
      <c r="C5024" t="s">
        <v>6123</v>
      </c>
      <c r="D5024" t="s">
        <v>21</v>
      </c>
      <c r="E5024" t="s">
        <v>79</v>
      </c>
      <c r="F5024" t="s">
        <v>80</v>
      </c>
      <c r="G5024" t="s">
        <v>68</v>
      </c>
      <c r="H5024" t="s">
        <v>81</v>
      </c>
      <c r="I5024" t="s">
        <v>26</v>
      </c>
      <c r="J5024" t="s">
        <v>34</v>
      </c>
      <c r="K5024">
        <v>2</v>
      </c>
      <c r="L5024">
        <v>799</v>
      </c>
      <c r="M5024">
        <v>0.1</v>
      </c>
      <c r="N5024">
        <v>1438.2</v>
      </c>
      <c r="O5024">
        <v>198.2</v>
      </c>
      <c r="P5024" t="s">
        <v>148</v>
      </c>
      <c r="Q5024" t="s">
        <v>46</v>
      </c>
      <c r="R5024" t="s">
        <v>30</v>
      </c>
      <c r="S5024">
        <v>4.4000000000000004</v>
      </c>
      <c r="T5024">
        <f>YEAR(tblOrders[[#This Row],[Order Date]])</f>
        <v>2025</v>
      </c>
      <c r="U5024" t="str">
        <f>TEXT(tblOrders[[#This Row],[Order Date]],"mmm-yyyy")</f>
        <v>Jul-2025</v>
      </c>
      <c r="V5024" s="4">
        <f>tblOrders[[#This Row],[Profit]]/tblOrders[[#This Row],[Sales Amount]]</f>
        <v>0.13781115282992629</v>
      </c>
      <c r="W5024" t="str">
        <f>VLOOKUP(tblOrders[[#This Row],[City]],CityRegion,2,0)</f>
        <v>South</v>
      </c>
      <c r="X5024" t="str">
        <f>VLOOKUP(tblOrders[[#This Row],[City]],lookups!A:C,3,0)</f>
        <v>Karnataka</v>
      </c>
    </row>
    <row r="5025" spans="1:24" x14ac:dyDescent="0.25">
      <c r="A5025" t="s">
        <v>7282</v>
      </c>
      <c r="B5025" s="1">
        <v>45812</v>
      </c>
      <c r="C5025" t="s">
        <v>367</v>
      </c>
      <c r="D5025" t="s">
        <v>39</v>
      </c>
      <c r="E5025" t="s">
        <v>49</v>
      </c>
      <c r="F5025" t="s">
        <v>50</v>
      </c>
      <c r="G5025" t="s">
        <v>24</v>
      </c>
      <c r="H5025" t="s">
        <v>51</v>
      </c>
      <c r="I5025" t="s">
        <v>139</v>
      </c>
      <c r="J5025" t="s">
        <v>27</v>
      </c>
      <c r="K5025">
        <v>5</v>
      </c>
      <c r="L5025">
        <v>85</v>
      </c>
      <c r="M5025">
        <v>0.2</v>
      </c>
      <c r="N5025">
        <v>340</v>
      </c>
      <c r="O5025">
        <v>80</v>
      </c>
      <c r="P5025" t="s">
        <v>28</v>
      </c>
      <c r="Q5025" t="s">
        <v>91</v>
      </c>
      <c r="R5025" t="s">
        <v>36</v>
      </c>
      <c r="S5025">
        <v>3.7</v>
      </c>
      <c r="T5025">
        <f>YEAR(tblOrders[[#This Row],[Order Date]])</f>
        <v>2025</v>
      </c>
      <c r="U5025" t="str">
        <f>TEXT(tblOrders[[#This Row],[Order Date]],"mmm-yyyy")</f>
        <v>Jun-2025</v>
      </c>
      <c r="V5025" s="4">
        <f>tblOrders[[#This Row],[Profit]]/tblOrders[[#This Row],[Sales Amount]]</f>
        <v>0.23529411764705882</v>
      </c>
      <c r="W5025" t="str">
        <f>VLOOKUP(tblOrders[[#This Row],[City]],CityRegion,2,0)</f>
        <v>South</v>
      </c>
      <c r="X5025" t="str">
        <f>VLOOKUP(tblOrders[[#This Row],[City]],lookups!A:C,3,0)</f>
        <v>Tamil Nadu</v>
      </c>
    </row>
    <row r="5026" spans="1:24" x14ac:dyDescent="0.25">
      <c r="A5026" t="s">
        <v>7283</v>
      </c>
      <c r="B5026" s="1">
        <v>45860</v>
      </c>
      <c r="C5026" t="s">
        <v>125</v>
      </c>
      <c r="D5026" t="s">
        <v>21</v>
      </c>
      <c r="E5026" t="s">
        <v>66</v>
      </c>
      <c r="F5026" t="s">
        <v>67</v>
      </c>
      <c r="G5026" t="s">
        <v>68</v>
      </c>
      <c r="H5026" t="s">
        <v>69</v>
      </c>
      <c r="I5026" t="s">
        <v>44</v>
      </c>
      <c r="J5026" t="s">
        <v>27</v>
      </c>
      <c r="K5026">
        <v>2</v>
      </c>
      <c r="L5026">
        <v>149</v>
      </c>
      <c r="M5026">
        <v>0.1</v>
      </c>
      <c r="N5026">
        <v>268.2</v>
      </c>
      <c r="O5026">
        <v>78.2</v>
      </c>
      <c r="P5026" t="s">
        <v>111</v>
      </c>
      <c r="Q5026" t="s">
        <v>86</v>
      </c>
      <c r="R5026" t="s">
        <v>36</v>
      </c>
      <c r="S5026">
        <v>4.9000000000000004</v>
      </c>
      <c r="T5026">
        <f>YEAR(tblOrders[[#This Row],[Order Date]])</f>
        <v>2025</v>
      </c>
      <c r="U5026" t="str">
        <f>TEXT(tblOrders[[#This Row],[Order Date]],"mmm-yyyy")</f>
        <v>Jul-2025</v>
      </c>
      <c r="V5026" s="4">
        <f>tblOrders[[#This Row],[Profit]]/tblOrders[[#This Row],[Sales Amount]]</f>
        <v>0.29157345264727819</v>
      </c>
      <c r="W5026" t="str">
        <f>VLOOKUP(tblOrders[[#This Row],[City]],CityRegion,2,0)</f>
        <v>South</v>
      </c>
      <c r="X5026" t="str">
        <f>VLOOKUP(tblOrders[[#This Row],[City]],lookups!A:C,3,0)</f>
        <v>Kerala</v>
      </c>
    </row>
    <row r="5027" spans="1:24" x14ac:dyDescent="0.25">
      <c r="A5027" t="s">
        <v>7284</v>
      </c>
      <c r="B5027" s="1">
        <v>45668</v>
      </c>
      <c r="C5027" t="s">
        <v>1525</v>
      </c>
      <c r="D5027" t="s">
        <v>21</v>
      </c>
      <c r="E5027" t="s">
        <v>94</v>
      </c>
      <c r="F5027" t="s">
        <v>95</v>
      </c>
      <c r="G5027" t="s">
        <v>68</v>
      </c>
      <c r="H5027" t="s">
        <v>96</v>
      </c>
      <c r="I5027" t="s">
        <v>52</v>
      </c>
      <c r="J5027" t="s">
        <v>45</v>
      </c>
      <c r="K5027">
        <v>1</v>
      </c>
      <c r="L5027">
        <v>89</v>
      </c>
      <c r="M5027">
        <v>0.1</v>
      </c>
      <c r="N5027">
        <v>80.099999999999994</v>
      </c>
      <c r="O5027">
        <v>25.1</v>
      </c>
      <c r="P5027" t="s">
        <v>28</v>
      </c>
      <c r="Q5027" t="s">
        <v>86</v>
      </c>
      <c r="R5027" t="s">
        <v>36</v>
      </c>
      <c r="S5027">
        <v>4.7</v>
      </c>
      <c r="T5027">
        <f>YEAR(tblOrders[[#This Row],[Order Date]])</f>
        <v>2025</v>
      </c>
      <c r="U5027" t="str">
        <f>TEXT(tblOrders[[#This Row],[Order Date]],"mmm-yyyy")</f>
        <v>Jan-2025</v>
      </c>
      <c r="V5027" s="4">
        <f>tblOrders[[#This Row],[Profit]]/tblOrders[[#This Row],[Sales Amount]]</f>
        <v>0.31335830212234711</v>
      </c>
      <c r="W5027" t="str">
        <f>VLOOKUP(tblOrders[[#This Row],[City]],CityRegion,2,0)</f>
        <v>South</v>
      </c>
      <c r="X5027" t="str">
        <f>VLOOKUP(tblOrders[[#This Row],[City]],lookups!A:C,3,0)</f>
        <v>Kerala</v>
      </c>
    </row>
    <row r="5028" spans="1:24" x14ac:dyDescent="0.25">
      <c r="A5028" t="s">
        <v>7285</v>
      </c>
      <c r="B5028" s="1">
        <v>45805</v>
      </c>
      <c r="C5028" t="s">
        <v>5613</v>
      </c>
      <c r="D5028" t="s">
        <v>21</v>
      </c>
      <c r="E5028" t="s">
        <v>79</v>
      </c>
      <c r="F5028" t="s">
        <v>80</v>
      </c>
      <c r="G5028" t="s">
        <v>68</v>
      </c>
      <c r="H5028" t="s">
        <v>81</v>
      </c>
      <c r="I5028" t="s">
        <v>26</v>
      </c>
      <c r="J5028" t="s">
        <v>45</v>
      </c>
      <c r="K5028">
        <v>4</v>
      </c>
      <c r="L5028">
        <v>799</v>
      </c>
      <c r="M5028">
        <v>0.15</v>
      </c>
      <c r="N5028">
        <v>2716.6</v>
      </c>
      <c r="O5028">
        <v>236.6</v>
      </c>
      <c r="P5028" t="s">
        <v>148</v>
      </c>
      <c r="Q5028" t="s">
        <v>46</v>
      </c>
      <c r="R5028" t="s">
        <v>36</v>
      </c>
      <c r="S5028">
        <v>4.5</v>
      </c>
      <c r="T5028">
        <f>YEAR(tblOrders[[#This Row],[Order Date]])</f>
        <v>2025</v>
      </c>
      <c r="U5028" t="str">
        <f>TEXT(tblOrders[[#This Row],[Order Date]],"mmm-yyyy")</f>
        <v>May-2025</v>
      </c>
      <c r="V5028" s="4">
        <f>tblOrders[[#This Row],[Profit]]/tblOrders[[#This Row],[Sales Amount]]</f>
        <v>8.7094161819921967E-2</v>
      </c>
      <c r="W5028" t="str">
        <f>VLOOKUP(tblOrders[[#This Row],[City]],CityRegion,2,0)</f>
        <v>South</v>
      </c>
      <c r="X5028" t="str">
        <f>VLOOKUP(tblOrders[[#This Row],[City]],lookups!A:C,3,0)</f>
        <v>Karnataka</v>
      </c>
    </row>
    <row r="5029" spans="1:24" x14ac:dyDescent="0.25">
      <c r="A5029" t="s">
        <v>7286</v>
      </c>
      <c r="B5029" s="1">
        <v>45968</v>
      </c>
      <c r="C5029" t="s">
        <v>6282</v>
      </c>
      <c r="D5029" t="s">
        <v>39</v>
      </c>
      <c r="E5029" t="s">
        <v>49</v>
      </c>
      <c r="F5029" t="s">
        <v>50</v>
      </c>
      <c r="G5029" t="s">
        <v>24</v>
      </c>
      <c r="H5029" t="s">
        <v>51</v>
      </c>
      <c r="I5029" t="s">
        <v>52</v>
      </c>
      <c r="J5029" t="s">
        <v>34</v>
      </c>
      <c r="K5029">
        <v>3</v>
      </c>
      <c r="L5029">
        <v>85</v>
      </c>
      <c r="M5029">
        <v>0</v>
      </c>
      <c r="N5029">
        <v>255</v>
      </c>
      <c r="O5029">
        <v>99</v>
      </c>
      <c r="P5029" t="s">
        <v>28</v>
      </c>
      <c r="Q5029" t="s">
        <v>91</v>
      </c>
      <c r="R5029" t="s">
        <v>36</v>
      </c>
      <c r="S5029">
        <v>3.4</v>
      </c>
      <c r="T5029">
        <f>YEAR(tblOrders[[#This Row],[Order Date]])</f>
        <v>2025</v>
      </c>
      <c r="U5029" t="str">
        <f>TEXT(tblOrders[[#This Row],[Order Date]],"mmm-yyyy")</f>
        <v>Nov-2025</v>
      </c>
      <c r="V5029" s="4">
        <f>tblOrders[[#This Row],[Profit]]/tblOrders[[#This Row],[Sales Amount]]</f>
        <v>0.38823529411764707</v>
      </c>
      <c r="W5029" t="str">
        <f>VLOOKUP(tblOrders[[#This Row],[City]],CityRegion,2,0)</f>
        <v>South</v>
      </c>
      <c r="X5029" t="str">
        <f>VLOOKUP(tblOrders[[#This Row],[City]],lookups!A:C,3,0)</f>
        <v>Kerala</v>
      </c>
    </row>
    <row r="5030" spans="1:24" x14ac:dyDescent="0.25">
      <c r="A5030" t="s">
        <v>7287</v>
      </c>
      <c r="B5030" s="1">
        <v>46022</v>
      </c>
      <c r="C5030" t="s">
        <v>575</v>
      </c>
      <c r="D5030" t="s">
        <v>39</v>
      </c>
      <c r="E5030" t="s">
        <v>101</v>
      </c>
      <c r="F5030" t="s">
        <v>102</v>
      </c>
      <c r="G5030" t="s">
        <v>24</v>
      </c>
      <c r="H5030" t="s">
        <v>103</v>
      </c>
      <c r="I5030" t="s">
        <v>57</v>
      </c>
      <c r="J5030" t="s">
        <v>45</v>
      </c>
      <c r="K5030">
        <v>5</v>
      </c>
      <c r="L5030">
        <v>120</v>
      </c>
      <c r="M5030">
        <v>0.15</v>
      </c>
      <c r="N5030">
        <v>510</v>
      </c>
      <c r="O5030">
        <v>120</v>
      </c>
      <c r="P5030" t="s">
        <v>28</v>
      </c>
      <c r="Q5030" t="s">
        <v>35</v>
      </c>
      <c r="R5030" t="s">
        <v>36</v>
      </c>
      <c r="S5030">
        <v>4.3</v>
      </c>
      <c r="T5030">
        <f>YEAR(tblOrders[[#This Row],[Order Date]])</f>
        <v>2025</v>
      </c>
      <c r="U5030" t="str">
        <f>TEXT(tblOrders[[#This Row],[Order Date]],"mmm-yyyy")</f>
        <v>Dec-2025</v>
      </c>
      <c r="V5030" s="4">
        <f>tblOrders[[#This Row],[Profit]]/tblOrders[[#This Row],[Sales Amount]]</f>
        <v>0.23529411764705882</v>
      </c>
      <c r="W5030" t="str">
        <f>VLOOKUP(tblOrders[[#This Row],[City]],CityRegion,2,0)</f>
        <v>South</v>
      </c>
      <c r="X5030" t="str">
        <f>VLOOKUP(tblOrders[[#This Row],[City]],lookups!A:C,3,0)</f>
        <v>Kerala</v>
      </c>
    </row>
    <row r="5031" spans="1:24" x14ac:dyDescent="0.25">
      <c r="A5031" t="s">
        <v>7288</v>
      </c>
      <c r="B5031" s="1">
        <v>45935</v>
      </c>
      <c r="C5031" t="s">
        <v>1345</v>
      </c>
      <c r="D5031" t="s">
        <v>21</v>
      </c>
      <c r="E5031" t="s">
        <v>40</v>
      </c>
      <c r="F5031" t="s">
        <v>41</v>
      </c>
      <c r="G5031" t="s">
        <v>42</v>
      </c>
      <c r="H5031" t="s">
        <v>43</v>
      </c>
      <c r="I5031" t="s">
        <v>84</v>
      </c>
      <c r="J5031" t="s">
        <v>27</v>
      </c>
      <c r="K5031">
        <v>4</v>
      </c>
      <c r="L5031">
        <v>18</v>
      </c>
      <c r="M5031">
        <v>0.15</v>
      </c>
      <c r="N5031">
        <v>61.2</v>
      </c>
      <c r="O5031">
        <v>25.2</v>
      </c>
      <c r="P5031" t="s">
        <v>28</v>
      </c>
      <c r="Q5031" t="s">
        <v>29</v>
      </c>
      <c r="R5031" t="s">
        <v>36</v>
      </c>
      <c r="S5031">
        <v>4.7</v>
      </c>
      <c r="T5031">
        <f>YEAR(tblOrders[[#This Row],[Order Date]])</f>
        <v>2025</v>
      </c>
      <c r="U5031" t="str">
        <f>TEXT(tblOrders[[#This Row],[Order Date]],"mmm-yyyy")</f>
        <v>Oct-2025</v>
      </c>
      <c r="V5031" s="4">
        <f>tblOrders[[#This Row],[Profit]]/tblOrders[[#This Row],[Sales Amount]]</f>
        <v>0.41176470588235292</v>
      </c>
      <c r="W5031" t="str">
        <f>VLOOKUP(tblOrders[[#This Row],[City]],CityRegion,2,0)</f>
        <v>West</v>
      </c>
      <c r="X5031" t="str">
        <f>VLOOKUP(tblOrders[[#This Row],[City]],lookups!A:C,3,0)</f>
        <v>Maharashtra</v>
      </c>
    </row>
    <row r="5032" spans="1:24" x14ac:dyDescent="0.25">
      <c r="A5032" t="s">
        <v>7289</v>
      </c>
      <c r="B5032" s="1">
        <v>45834</v>
      </c>
      <c r="C5032" t="s">
        <v>457</v>
      </c>
      <c r="D5032" t="s">
        <v>39</v>
      </c>
      <c r="E5032" t="s">
        <v>79</v>
      </c>
      <c r="F5032" t="s">
        <v>80</v>
      </c>
      <c r="G5032" t="s">
        <v>68</v>
      </c>
      <c r="H5032" t="s">
        <v>81</v>
      </c>
      <c r="I5032" t="s">
        <v>70</v>
      </c>
      <c r="J5032" t="s">
        <v>27</v>
      </c>
      <c r="K5032">
        <v>2</v>
      </c>
      <c r="L5032">
        <v>799</v>
      </c>
      <c r="M5032">
        <v>0.1</v>
      </c>
      <c r="N5032">
        <v>1438.2</v>
      </c>
      <c r="O5032">
        <v>198.2</v>
      </c>
      <c r="P5032" t="s">
        <v>85</v>
      </c>
      <c r="Q5032" t="s">
        <v>46</v>
      </c>
      <c r="R5032" t="s">
        <v>36</v>
      </c>
      <c r="S5032">
        <v>2.7</v>
      </c>
      <c r="T5032">
        <f>YEAR(tblOrders[[#This Row],[Order Date]])</f>
        <v>2025</v>
      </c>
      <c r="U5032" t="str">
        <f>TEXT(tblOrders[[#This Row],[Order Date]],"mmm-yyyy")</f>
        <v>Jun-2025</v>
      </c>
      <c r="V5032" s="4">
        <f>tblOrders[[#This Row],[Profit]]/tblOrders[[#This Row],[Sales Amount]]</f>
        <v>0.13781115282992629</v>
      </c>
      <c r="W5032" t="str">
        <f>VLOOKUP(tblOrders[[#This Row],[City]],CityRegion,2,0)</f>
        <v>South</v>
      </c>
      <c r="X5032" t="str">
        <f>VLOOKUP(tblOrders[[#This Row],[City]],lookups!A:C,3,0)</f>
        <v>Telengana</v>
      </c>
    </row>
    <row r="5033" spans="1:24" x14ac:dyDescent="0.25">
      <c r="A5033" t="s">
        <v>7290</v>
      </c>
      <c r="B5033" s="1">
        <v>45925</v>
      </c>
      <c r="C5033" t="s">
        <v>5519</v>
      </c>
      <c r="D5033" t="s">
        <v>21</v>
      </c>
      <c r="E5033" t="s">
        <v>40</v>
      </c>
      <c r="F5033" t="s">
        <v>41</v>
      </c>
      <c r="G5033" t="s">
        <v>42</v>
      </c>
      <c r="H5033" t="s">
        <v>43</v>
      </c>
      <c r="I5033" t="s">
        <v>44</v>
      </c>
      <c r="J5033" t="s">
        <v>45</v>
      </c>
      <c r="K5033">
        <v>5</v>
      </c>
      <c r="L5033">
        <v>18</v>
      </c>
      <c r="M5033">
        <v>0</v>
      </c>
      <c r="N5033">
        <v>90</v>
      </c>
      <c r="O5033">
        <v>45</v>
      </c>
      <c r="P5033" t="s">
        <v>28</v>
      </c>
      <c r="Q5033" t="s">
        <v>46</v>
      </c>
      <c r="R5033" t="s">
        <v>30</v>
      </c>
      <c r="S5033">
        <v>3.2</v>
      </c>
      <c r="T5033">
        <f>YEAR(tblOrders[[#This Row],[Order Date]])</f>
        <v>2025</v>
      </c>
      <c r="U5033" t="str">
        <f>TEXT(tblOrders[[#This Row],[Order Date]],"mmm-yyyy")</f>
        <v>Sep-2025</v>
      </c>
      <c r="V5033" s="4">
        <f>tblOrders[[#This Row],[Profit]]/tblOrders[[#This Row],[Sales Amount]]</f>
        <v>0.5</v>
      </c>
      <c r="W5033" t="str">
        <f>VLOOKUP(tblOrders[[#This Row],[City]],CityRegion,2,0)</f>
        <v>South</v>
      </c>
      <c r="X5033" t="str">
        <f>VLOOKUP(tblOrders[[#This Row],[City]],lookups!A:C,3,0)</f>
        <v>Kerala</v>
      </c>
    </row>
    <row r="5034" spans="1:24" x14ac:dyDescent="0.25">
      <c r="A5034" t="s">
        <v>7291</v>
      </c>
      <c r="B5034" s="1">
        <v>45658</v>
      </c>
      <c r="C5034" t="s">
        <v>2218</v>
      </c>
      <c r="D5034" t="s">
        <v>39</v>
      </c>
      <c r="E5034" t="s">
        <v>94</v>
      </c>
      <c r="F5034" t="s">
        <v>95</v>
      </c>
      <c r="G5034" t="s">
        <v>68</v>
      </c>
      <c r="H5034" t="s">
        <v>96</v>
      </c>
      <c r="I5034" t="s">
        <v>84</v>
      </c>
      <c r="J5034" t="s">
        <v>34</v>
      </c>
      <c r="K5034">
        <v>1</v>
      </c>
      <c r="L5034">
        <v>89</v>
      </c>
      <c r="M5034">
        <v>0.2</v>
      </c>
      <c r="N5034">
        <v>71.2</v>
      </c>
      <c r="O5034">
        <v>16.2</v>
      </c>
      <c r="P5034" t="s">
        <v>28</v>
      </c>
      <c r="Q5034" t="s">
        <v>86</v>
      </c>
      <c r="R5034" t="s">
        <v>123</v>
      </c>
      <c r="S5034">
        <v>3.8</v>
      </c>
      <c r="T5034">
        <f>YEAR(tblOrders[[#This Row],[Order Date]])</f>
        <v>2025</v>
      </c>
      <c r="U5034" t="str">
        <f>TEXT(tblOrders[[#This Row],[Order Date]],"mmm-yyyy")</f>
        <v>Jan-2025</v>
      </c>
      <c r="V5034" s="4">
        <f>tblOrders[[#This Row],[Profit]]/tblOrders[[#This Row],[Sales Amount]]</f>
        <v>0.22752808988764042</v>
      </c>
      <c r="W5034" t="str">
        <f>VLOOKUP(tblOrders[[#This Row],[City]],CityRegion,2,0)</f>
        <v>West</v>
      </c>
      <c r="X5034" t="str">
        <f>VLOOKUP(tblOrders[[#This Row],[City]],lookups!A:C,3,0)</f>
        <v>Maharashtra</v>
      </c>
    </row>
    <row r="5035" spans="1:24" x14ac:dyDescent="0.25">
      <c r="A5035" t="s">
        <v>7292</v>
      </c>
      <c r="B5035" s="1">
        <v>45718</v>
      </c>
      <c r="C5035" t="s">
        <v>5583</v>
      </c>
      <c r="D5035" t="s">
        <v>21</v>
      </c>
      <c r="E5035" t="s">
        <v>73</v>
      </c>
      <c r="F5035" t="s">
        <v>74</v>
      </c>
      <c r="G5035" t="s">
        <v>68</v>
      </c>
      <c r="H5035" t="s">
        <v>75</v>
      </c>
      <c r="I5035" t="s">
        <v>52</v>
      </c>
      <c r="J5035" t="s">
        <v>34</v>
      </c>
      <c r="K5035">
        <v>4</v>
      </c>
      <c r="L5035">
        <v>65</v>
      </c>
      <c r="M5035">
        <v>0.15</v>
      </c>
      <c r="N5035">
        <v>221</v>
      </c>
      <c r="O5035">
        <v>69</v>
      </c>
      <c r="P5035" t="s">
        <v>85</v>
      </c>
      <c r="Q5035" t="s">
        <v>86</v>
      </c>
      <c r="R5035" t="s">
        <v>36</v>
      </c>
      <c r="S5035">
        <v>4.5</v>
      </c>
      <c r="T5035">
        <f>YEAR(tblOrders[[#This Row],[Order Date]])</f>
        <v>2025</v>
      </c>
      <c r="U5035" t="str">
        <f>TEXT(tblOrders[[#This Row],[Order Date]],"mmm-yyyy")</f>
        <v>Mar-2025</v>
      </c>
      <c r="V5035" s="4">
        <f>tblOrders[[#This Row],[Profit]]/tblOrders[[#This Row],[Sales Amount]]</f>
        <v>0.31221719457013575</v>
      </c>
      <c r="W5035" t="str">
        <f>VLOOKUP(tblOrders[[#This Row],[City]],CityRegion,2,0)</f>
        <v>South</v>
      </c>
      <c r="X5035" t="str">
        <f>VLOOKUP(tblOrders[[#This Row],[City]],lookups!A:C,3,0)</f>
        <v>Kerala</v>
      </c>
    </row>
    <row r="5036" spans="1:24" x14ac:dyDescent="0.25">
      <c r="A5036" t="s">
        <v>7293</v>
      </c>
      <c r="B5036" s="1">
        <v>45973</v>
      </c>
      <c r="C5036" t="s">
        <v>4011</v>
      </c>
      <c r="D5036" t="s">
        <v>21</v>
      </c>
      <c r="E5036" t="s">
        <v>114</v>
      </c>
      <c r="F5036" t="s">
        <v>115</v>
      </c>
      <c r="G5036" t="s">
        <v>42</v>
      </c>
      <c r="H5036" t="s">
        <v>116</v>
      </c>
      <c r="I5036" t="s">
        <v>139</v>
      </c>
      <c r="J5036" t="s">
        <v>27</v>
      </c>
      <c r="K5036">
        <v>5</v>
      </c>
      <c r="L5036">
        <v>12</v>
      </c>
      <c r="M5036">
        <v>0.1</v>
      </c>
      <c r="N5036">
        <v>54</v>
      </c>
      <c r="O5036">
        <v>24</v>
      </c>
      <c r="P5036" t="s">
        <v>28</v>
      </c>
      <c r="Q5036" t="s">
        <v>91</v>
      </c>
      <c r="R5036" t="s">
        <v>36</v>
      </c>
      <c r="S5036">
        <v>3.1</v>
      </c>
      <c r="T5036">
        <f>YEAR(tblOrders[[#This Row],[Order Date]])</f>
        <v>2025</v>
      </c>
      <c r="U5036" t="str">
        <f>TEXT(tblOrders[[#This Row],[Order Date]],"mmm-yyyy")</f>
        <v>Nov-2025</v>
      </c>
      <c r="V5036" s="4">
        <f>tblOrders[[#This Row],[Profit]]/tblOrders[[#This Row],[Sales Amount]]</f>
        <v>0.44444444444444442</v>
      </c>
      <c r="W5036" t="str">
        <f>VLOOKUP(tblOrders[[#This Row],[City]],CityRegion,2,0)</f>
        <v>South</v>
      </c>
      <c r="X5036" t="str">
        <f>VLOOKUP(tblOrders[[#This Row],[City]],lookups!A:C,3,0)</f>
        <v>Tamil Nadu</v>
      </c>
    </row>
    <row r="5037" spans="1:24" x14ac:dyDescent="0.25">
      <c r="A5037" t="s">
        <v>7294</v>
      </c>
      <c r="B5037" s="1">
        <v>45918</v>
      </c>
      <c r="C5037" t="s">
        <v>6158</v>
      </c>
      <c r="D5037" t="s">
        <v>21</v>
      </c>
      <c r="E5037" t="s">
        <v>94</v>
      </c>
      <c r="F5037" t="s">
        <v>95</v>
      </c>
      <c r="G5037" t="s">
        <v>68</v>
      </c>
      <c r="H5037" t="s">
        <v>96</v>
      </c>
      <c r="I5037" t="s">
        <v>130</v>
      </c>
      <c r="J5037" t="s">
        <v>45</v>
      </c>
      <c r="K5037">
        <v>3</v>
      </c>
      <c r="L5037">
        <v>89</v>
      </c>
      <c r="M5037">
        <v>0.1</v>
      </c>
      <c r="N5037">
        <v>240.3</v>
      </c>
      <c r="O5037">
        <v>75.3</v>
      </c>
      <c r="P5037" t="s">
        <v>28</v>
      </c>
      <c r="Q5037" t="s">
        <v>91</v>
      </c>
      <c r="R5037" t="s">
        <v>30</v>
      </c>
      <c r="S5037">
        <v>3.6</v>
      </c>
      <c r="T5037">
        <f>YEAR(tblOrders[[#This Row],[Order Date]])</f>
        <v>2025</v>
      </c>
      <c r="U5037" t="str">
        <f>TEXT(tblOrders[[#This Row],[Order Date]],"mmm-yyyy")</f>
        <v>Sep-2025</v>
      </c>
      <c r="V5037" s="4">
        <f>tblOrders[[#This Row],[Profit]]/tblOrders[[#This Row],[Sales Amount]]</f>
        <v>0.31335830212234705</v>
      </c>
      <c r="W5037" t="str">
        <f>VLOOKUP(tblOrders[[#This Row],[City]],CityRegion,2,0)</f>
        <v>West</v>
      </c>
      <c r="X5037" t="str">
        <f>VLOOKUP(tblOrders[[#This Row],[City]],lookups!A:C,3,0)</f>
        <v>Maharashtra</v>
      </c>
    </row>
    <row r="5038" spans="1:24" x14ac:dyDescent="0.25">
      <c r="A5038" t="s">
        <v>7295</v>
      </c>
      <c r="B5038" s="1">
        <v>46018</v>
      </c>
      <c r="C5038" t="s">
        <v>3243</v>
      </c>
      <c r="D5038" t="s">
        <v>39</v>
      </c>
      <c r="E5038" t="s">
        <v>114</v>
      </c>
      <c r="F5038" t="s">
        <v>115</v>
      </c>
      <c r="G5038" t="s">
        <v>42</v>
      </c>
      <c r="H5038" t="s">
        <v>116</v>
      </c>
      <c r="I5038" t="s">
        <v>76</v>
      </c>
      <c r="J5038" t="s">
        <v>27</v>
      </c>
      <c r="K5038">
        <v>1</v>
      </c>
      <c r="L5038">
        <v>12</v>
      </c>
      <c r="M5038">
        <v>0</v>
      </c>
      <c r="N5038">
        <v>12</v>
      </c>
      <c r="O5038">
        <v>6</v>
      </c>
      <c r="P5038" t="s">
        <v>111</v>
      </c>
      <c r="Q5038" t="s">
        <v>86</v>
      </c>
      <c r="R5038" t="s">
        <v>30</v>
      </c>
      <c r="S5038">
        <v>4.3</v>
      </c>
      <c r="T5038">
        <f>YEAR(tblOrders[[#This Row],[Order Date]])</f>
        <v>2025</v>
      </c>
      <c r="U5038" t="str">
        <f>TEXT(tblOrders[[#This Row],[Order Date]],"mmm-yyyy")</f>
        <v>Dec-2025</v>
      </c>
      <c r="V5038" s="4">
        <f>tblOrders[[#This Row],[Profit]]/tblOrders[[#This Row],[Sales Amount]]</f>
        <v>0.5</v>
      </c>
      <c r="W5038" t="str">
        <f>VLOOKUP(tblOrders[[#This Row],[City]],CityRegion,2,0)</f>
        <v>South</v>
      </c>
      <c r="X5038" t="str">
        <f>VLOOKUP(tblOrders[[#This Row],[City]],lookups!A:C,3,0)</f>
        <v>Kerala</v>
      </c>
    </row>
    <row r="5039" spans="1:24" x14ac:dyDescent="0.25">
      <c r="A5039" t="s">
        <v>7296</v>
      </c>
      <c r="B5039" s="1">
        <v>45770</v>
      </c>
      <c r="C5039" t="s">
        <v>1251</v>
      </c>
      <c r="D5039" t="s">
        <v>21</v>
      </c>
      <c r="E5039" t="s">
        <v>94</v>
      </c>
      <c r="F5039" t="s">
        <v>95</v>
      </c>
      <c r="G5039" t="s">
        <v>68</v>
      </c>
      <c r="H5039" t="s">
        <v>96</v>
      </c>
      <c r="I5039" t="s">
        <v>70</v>
      </c>
      <c r="J5039" t="s">
        <v>27</v>
      </c>
      <c r="K5039">
        <v>1</v>
      </c>
      <c r="L5039">
        <v>89</v>
      </c>
      <c r="M5039">
        <v>0.05</v>
      </c>
      <c r="N5039">
        <v>84.55</v>
      </c>
      <c r="O5039">
        <v>29.55</v>
      </c>
      <c r="P5039" t="s">
        <v>28</v>
      </c>
      <c r="Q5039" t="s">
        <v>29</v>
      </c>
      <c r="R5039" t="s">
        <v>36</v>
      </c>
      <c r="S5039">
        <v>3.4</v>
      </c>
      <c r="T5039">
        <f>YEAR(tblOrders[[#This Row],[Order Date]])</f>
        <v>2025</v>
      </c>
      <c r="U5039" t="str">
        <f>TEXT(tblOrders[[#This Row],[Order Date]],"mmm-yyyy")</f>
        <v>Apr-2025</v>
      </c>
      <c r="V5039" s="4">
        <f>tblOrders[[#This Row],[Profit]]/tblOrders[[#This Row],[Sales Amount]]</f>
        <v>0.34949733885274986</v>
      </c>
      <c r="W5039" t="str">
        <f>VLOOKUP(tblOrders[[#This Row],[City]],CityRegion,2,0)</f>
        <v>South</v>
      </c>
      <c r="X5039" t="str">
        <f>VLOOKUP(tblOrders[[#This Row],[City]],lookups!A:C,3,0)</f>
        <v>Telengana</v>
      </c>
    </row>
    <row r="5040" spans="1:24" x14ac:dyDescent="0.25">
      <c r="A5040" t="s">
        <v>7297</v>
      </c>
      <c r="B5040" s="1">
        <v>45972</v>
      </c>
      <c r="C5040" t="s">
        <v>7298</v>
      </c>
      <c r="D5040" t="s">
        <v>39</v>
      </c>
      <c r="E5040" t="s">
        <v>60</v>
      </c>
      <c r="F5040" t="s">
        <v>61</v>
      </c>
      <c r="G5040" t="s">
        <v>62</v>
      </c>
      <c r="H5040" t="s">
        <v>63</v>
      </c>
      <c r="I5040" t="s">
        <v>44</v>
      </c>
      <c r="J5040" t="s">
        <v>27</v>
      </c>
      <c r="K5040">
        <v>3</v>
      </c>
      <c r="L5040">
        <v>45</v>
      </c>
      <c r="M5040">
        <v>0.1</v>
      </c>
      <c r="N5040">
        <v>121.5</v>
      </c>
      <c r="O5040">
        <v>43.5</v>
      </c>
      <c r="P5040" t="s">
        <v>28</v>
      </c>
      <c r="Q5040" t="s">
        <v>86</v>
      </c>
      <c r="R5040" t="s">
        <v>36</v>
      </c>
      <c r="S5040">
        <v>4.5999999999999996</v>
      </c>
      <c r="T5040">
        <f>YEAR(tblOrders[[#This Row],[Order Date]])</f>
        <v>2025</v>
      </c>
      <c r="U5040" t="str">
        <f>TEXT(tblOrders[[#This Row],[Order Date]],"mmm-yyyy")</f>
        <v>Nov-2025</v>
      </c>
      <c r="V5040" s="4">
        <f>tblOrders[[#This Row],[Profit]]/tblOrders[[#This Row],[Sales Amount]]</f>
        <v>0.35802469135802467</v>
      </c>
      <c r="W5040" t="str">
        <f>VLOOKUP(tblOrders[[#This Row],[City]],CityRegion,2,0)</f>
        <v>South</v>
      </c>
      <c r="X5040" t="str">
        <f>VLOOKUP(tblOrders[[#This Row],[City]],lookups!A:C,3,0)</f>
        <v>Kerala</v>
      </c>
    </row>
    <row r="5041" spans="1:24" x14ac:dyDescent="0.25">
      <c r="A5041" t="s">
        <v>7299</v>
      </c>
      <c r="B5041" s="1">
        <v>45942</v>
      </c>
      <c r="C5041" t="s">
        <v>1157</v>
      </c>
      <c r="D5041" t="s">
        <v>21</v>
      </c>
      <c r="E5041" t="s">
        <v>79</v>
      </c>
      <c r="F5041" t="s">
        <v>80</v>
      </c>
      <c r="G5041" t="s">
        <v>68</v>
      </c>
      <c r="H5041" t="s">
        <v>81</v>
      </c>
      <c r="I5041" t="s">
        <v>26</v>
      </c>
      <c r="J5041" t="s">
        <v>34</v>
      </c>
      <c r="K5041">
        <v>4</v>
      </c>
      <c r="L5041">
        <v>799</v>
      </c>
      <c r="M5041">
        <v>0.15</v>
      </c>
      <c r="N5041">
        <v>2716.6</v>
      </c>
      <c r="O5041">
        <v>236.6</v>
      </c>
      <c r="P5041" t="s">
        <v>111</v>
      </c>
      <c r="Q5041" t="s">
        <v>35</v>
      </c>
      <c r="R5041" t="s">
        <v>36</v>
      </c>
      <c r="S5041">
        <v>3.1</v>
      </c>
      <c r="T5041">
        <f>YEAR(tblOrders[[#This Row],[Order Date]])</f>
        <v>2025</v>
      </c>
      <c r="U5041" t="str">
        <f>TEXT(tblOrders[[#This Row],[Order Date]],"mmm-yyyy")</f>
        <v>Oct-2025</v>
      </c>
      <c r="V5041" s="4">
        <f>tblOrders[[#This Row],[Profit]]/tblOrders[[#This Row],[Sales Amount]]</f>
        <v>8.7094161819921967E-2</v>
      </c>
      <c r="W5041" t="str">
        <f>VLOOKUP(tblOrders[[#This Row],[City]],CityRegion,2,0)</f>
        <v>South</v>
      </c>
      <c r="X5041" t="str">
        <f>VLOOKUP(tblOrders[[#This Row],[City]],lookups!A:C,3,0)</f>
        <v>Karnataka</v>
      </c>
    </row>
    <row r="5042" spans="1:24" x14ac:dyDescent="0.25">
      <c r="A5042" t="s">
        <v>7300</v>
      </c>
      <c r="B5042" s="1">
        <v>45670</v>
      </c>
      <c r="C5042" t="s">
        <v>38</v>
      </c>
      <c r="D5042" t="s">
        <v>21</v>
      </c>
      <c r="E5042" t="s">
        <v>60</v>
      </c>
      <c r="F5042" t="s">
        <v>61</v>
      </c>
      <c r="G5042" t="s">
        <v>62</v>
      </c>
      <c r="H5042" t="s">
        <v>63</v>
      </c>
      <c r="I5042" t="s">
        <v>130</v>
      </c>
      <c r="J5042" t="s">
        <v>34</v>
      </c>
      <c r="K5042">
        <v>1</v>
      </c>
      <c r="L5042">
        <v>45</v>
      </c>
      <c r="M5042">
        <v>0.1</v>
      </c>
      <c r="N5042">
        <v>40.5</v>
      </c>
      <c r="O5042">
        <v>14.5</v>
      </c>
      <c r="P5042" t="s">
        <v>28</v>
      </c>
      <c r="Q5042" t="s">
        <v>29</v>
      </c>
      <c r="R5042" t="s">
        <v>123</v>
      </c>
      <c r="S5042">
        <v>4.4000000000000004</v>
      </c>
      <c r="T5042">
        <f>YEAR(tblOrders[[#This Row],[Order Date]])</f>
        <v>2025</v>
      </c>
      <c r="U5042" t="str">
        <f>TEXT(tblOrders[[#This Row],[Order Date]],"mmm-yyyy")</f>
        <v>Jan-2025</v>
      </c>
      <c r="V5042" s="4">
        <f>tblOrders[[#This Row],[Profit]]/tblOrders[[#This Row],[Sales Amount]]</f>
        <v>0.35802469135802467</v>
      </c>
      <c r="W5042" t="str">
        <f>VLOOKUP(tblOrders[[#This Row],[City]],CityRegion,2,0)</f>
        <v>West</v>
      </c>
      <c r="X5042" t="str">
        <f>VLOOKUP(tblOrders[[#This Row],[City]],lookups!A:C,3,0)</f>
        <v>Maharashtra</v>
      </c>
    </row>
    <row r="5043" spans="1:24" x14ac:dyDescent="0.25">
      <c r="A5043" t="s">
        <v>7301</v>
      </c>
      <c r="B5043" s="1">
        <v>45784</v>
      </c>
      <c r="C5043" t="s">
        <v>1394</v>
      </c>
      <c r="D5043" t="s">
        <v>21</v>
      </c>
      <c r="E5043" t="s">
        <v>101</v>
      </c>
      <c r="F5043" t="s">
        <v>102</v>
      </c>
      <c r="G5043" t="s">
        <v>24</v>
      </c>
      <c r="H5043" t="s">
        <v>103</v>
      </c>
      <c r="I5043" t="s">
        <v>26</v>
      </c>
      <c r="J5043" t="s">
        <v>45</v>
      </c>
      <c r="K5043">
        <v>1</v>
      </c>
      <c r="L5043">
        <v>120</v>
      </c>
      <c r="M5043">
        <v>0.05</v>
      </c>
      <c r="N5043">
        <v>114</v>
      </c>
      <c r="O5043">
        <v>36</v>
      </c>
      <c r="P5043" t="s">
        <v>28</v>
      </c>
      <c r="Q5043" t="s">
        <v>46</v>
      </c>
      <c r="R5043" t="s">
        <v>36</v>
      </c>
      <c r="S5043">
        <v>2.9</v>
      </c>
      <c r="T5043">
        <f>YEAR(tblOrders[[#This Row],[Order Date]])</f>
        <v>2025</v>
      </c>
      <c r="U5043" t="str">
        <f>TEXT(tblOrders[[#This Row],[Order Date]],"mmm-yyyy")</f>
        <v>May-2025</v>
      </c>
      <c r="V5043" s="4">
        <f>tblOrders[[#This Row],[Profit]]/tblOrders[[#This Row],[Sales Amount]]</f>
        <v>0.31578947368421051</v>
      </c>
      <c r="W5043" t="str">
        <f>VLOOKUP(tblOrders[[#This Row],[City]],CityRegion,2,0)</f>
        <v>South</v>
      </c>
      <c r="X5043" t="str">
        <f>VLOOKUP(tblOrders[[#This Row],[City]],lookups!A:C,3,0)</f>
        <v>Karnataka</v>
      </c>
    </row>
    <row r="5044" spans="1:24" x14ac:dyDescent="0.25">
      <c r="A5044" t="s">
        <v>7302</v>
      </c>
      <c r="B5044" s="1">
        <v>45876</v>
      </c>
      <c r="C5044" t="s">
        <v>4831</v>
      </c>
      <c r="D5044" t="s">
        <v>21</v>
      </c>
      <c r="E5044" t="s">
        <v>73</v>
      </c>
      <c r="F5044" t="s">
        <v>74</v>
      </c>
      <c r="G5044" t="s">
        <v>68</v>
      </c>
      <c r="H5044" t="s">
        <v>75</v>
      </c>
      <c r="I5044" t="s">
        <v>130</v>
      </c>
      <c r="J5044" t="s">
        <v>27</v>
      </c>
      <c r="K5044">
        <v>4</v>
      </c>
      <c r="L5044">
        <v>65</v>
      </c>
      <c r="M5044">
        <v>0.15</v>
      </c>
      <c r="N5044">
        <v>221</v>
      </c>
      <c r="O5044">
        <v>69</v>
      </c>
      <c r="P5044" t="s">
        <v>28</v>
      </c>
      <c r="Q5044" t="s">
        <v>91</v>
      </c>
      <c r="R5044" t="s">
        <v>36</v>
      </c>
      <c r="S5044">
        <v>4.9000000000000004</v>
      </c>
      <c r="T5044">
        <f>YEAR(tblOrders[[#This Row],[Order Date]])</f>
        <v>2025</v>
      </c>
      <c r="U5044" t="str">
        <f>TEXT(tblOrders[[#This Row],[Order Date]],"mmm-yyyy")</f>
        <v>Aug-2025</v>
      </c>
      <c r="V5044" s="4">
        <f>tblOrders[[#This Row],[Profit]]/tblOrders[[#This Row],[Sales Amount]]</f>
        <v>0.31221719457013575</v>
      </c>
      <c r="W5044" t="str">
        <f>VLOOKUP(tblOrders[[#This Row],[City]],CityRegion,2,0)</f>
        <v>West</v>
      </c>
      <c r="X5044" t="str">
        <f>VLOOKUP(tblOrders[[#This Row],[City]],lookups!A:C,3,0)</f>
        <v>Maharashtra</v>
      </c>
    </row>
    <row r="5045" spans="1:24" x14ac:dyDescent="0.25">
      <c r="A5045" t="s">
        <v>7303</v>
      </c>
      <c r="B5045" s="1">
        <v>46012</v>
      </c>
      <c r="C5045" t="s">
        <v>4281</v>
      </c>
      <c r="D5045" t="s">
        <v>39</v>
      </c>
      <c r="E5045" t="s">
        <v>94</v>
      </c>
      <c r="F5045" t="s">
        <v>95</v>
      </c>
      <c r="G5045" t="s">
        <v>68</v>
      </c>
      <c r="H5045" t="s">
        <v>96</v>
      </c>
      <c r="I5045" t="s">
        <v>26</v>
      </c>
      <c r="J5045" t="s">
        <v>27</v>
      </c>
      <c r="K5045">
        <v>3</v>
      </c>
      <c r="L5045">
        <v>89</v>
      </c>
      <c r="M5045">
        <v>0.2</v>
      </c>
      <c r="N5045">
        <v>213.6</v>
      </c>
      <c r="O5045">
        <v>48.6</v>
      </c>
      <c r="P5045" t="s">
        <v>28</v>
      </c>
      <c r="Q5045" t="s">
        <v>46</v>
      </c>
      <c r="R5045" t="s">
        <v>30</v>
      </c>
      <c r="S5045">
        <v>4.9000000000000004</v>
      </c>
      <c r="T5045">
        <f>YEAR(tblOrders[[#This Row],[Order Date]])</f>
        <v>2025</v>
      </c>
      <c r="U5045" t="str">
        <f>TEXT(tblOrders[[#This Row],[Order Date]],"mmm-yyyy")</f>
        <v>Dec-2025</v>
      </c>
      <c r="V5045" s="4">
        <f>tblOrders[[#This Row],[Profit]]/tblOrders[[#This Row],[Sales Amount]]</f>
        <v>0.22752808988764045</v>
      </c>
      <c r="W5045" t="str">
        <f>VLOOKUP(tblOrders[[#This Row],[City]],CityRegion,2,0)</f>
        <v>South</v>
      </c>
      <c r="X5045" t="str">
        <f>VLOOKUP(tblOrders[[#This Row],[City]],lookups!A:C,3,0)</f>
        <v>Karnataka</v>
      </c>
    </row>
    <row r="5046" spans="1:24" x14ac:dyDescent="0.25">
      <c r="A5046" t="s">
        <v>7304</v>
      </c>
      <c r="B5046" s="1">
        <v>45975</v>
      </c>
      <c r="C5046" t="s">
        <v>5633</v>
      </c>
      <c r="D5046" t="s">
        <v>21</v>
      </c>
      <c r="E5046" t="s">
        <v>73</v>
      </c>
      <c r="F5046" t="s">
        <v>74</v>
      </c>
      <c r="G5046" t="s">
        <v>68</v>
      </c>
      <c r="H5046" t="s">
        <v>75</v>
      </c>
      <c r="I5046" t="s">
        <v>70</v>
      </c>
      <c r="J5046" t="s">
        <v>27</v>
      </c>
      <c r="K5046">
        <v>1</v>
      </c>
      <c r="L5046">
        <v>65</v>
      </c>
      <c r="M5046">
        <v>0.2</v>
      </c>
      <c r="N5046">
        <v>52</v>
      </c>
      <c r="O5046">
        <v>14</v>
      </c>
      <c r="P5046" t="s">
        <v>28</v>
      </c>
      <c r="Q5046" t="s">
        <v>35</v>
      </c>
      <c r="R5046" t="s">
        <v>36</v>
      </c>
      <c r="S5046">
        <v>4.5</v>
      </c>
      <c r="T5046">
        <f>YEAR(tblOrders[[#This Row],[Order Date]])</f>
        <v>2025</v>
      </c>
      <c r="U5046" t="str">
        <f>TEXT(tblOrders[[#This Row],[Order Date]],"mmm-yyyy")</f>
        <v>Nov-2025</v>
      </c>
      <c r="V5046" s="4">
        <f>tblOrders[[#This Row],[Profit]]/tblOrders[[#This Row],[Sales Amount]]</f>
        <v>0.26923076923076922</v>
      </c>
      <c r="W5046" t="str">
        <f>VLOOKUP(tblOrders[[#This Row],[City]],CityRegion,2,0)</f>
        <v>South</v>
      </c>
      <c r="X5046" t="str">
        <f>VLOOKUP(tblOrders[[#This Row],[City]],lookups!A:C,3,0)</f>
        <v>Telengana</v>
      </c>
    </row>
    <row r="5047" spans="1:24" x14ac:dyDescent="0.25">
      <c r="A5047" t="s">
        <v>7305</v>
      </c>
      <c r="B5047" s="1">
        <v>45725</v>
      </c>
      <c r="C5047" t="s">
        <v>530</v>
      </c>
      <c r="D5047" t="s">
        <v>21</v>
      </c>
      <c r="E5047" t="s">
        <v>22</v>
      </c>
      <c r="F5047" t="s">
        <v>23</v>
      </c>
      <c r="G5047" t="s">
        <v>24</v>
      </c>
      <c r="H5047" t="s">
        <v>25</v>
      </c>
      <c r="I5047" t="s">
        <v>139</v>
      </c>
      <c r="J5047" t="s">
        <v>27</v>
      </c>
      <c r="K5047">
        <v>2</v>
      </c>
      <c r="L5047">
        <v>190</v>
      </c>
      <c r="M5047">
        <v>0.2</v>
      </c>
      <c r="N5047">
        <v>304</v>
      </c>
      <c r="O5047">
        <v>54</v>
      </c>
      <c r="P5047" t="s">
        <v>28</v>
      </c>
      <c r="Q5047" t="s">
        <v>29</v>
      </c>
      <c r="R5047" t="s">
        <v>36</v>
      </c>
      <c r="S5047">
        <v>4</v>
      </c>
      <c r="T5047">
        <f>YEAR(tblOrders[[#This Row],[Order Date]])</f>
        <v>2025</v>
      </c>
      <c r="U5047" t="str">
        <f>TEXT(tblOrders[[#This Row],[Order Date]],"mmm-yyyy")</f>
        <v>Mar-2025</v>
      </c>
      <c r="V5047" s="4">
        <f>tblOrders[[#This Row],[Profit]]/tblOrders[[#This Row],[Sales Amount]]</f>
        <v>0.17763157894736842</v>
      </c>
      <c r="W5047" t="str">
        <f>VLOOKUP(tblOrders[[#This Row],[City]],CityRegion,2,0)</f>
        <v>South</v>
      </c>
      <c r="X5047" t="str">
        <f>VLOOKUP(tblOrders[[#This Row],[City]],lookups!A:C,3,0)</f>
        <v>Tamil Nadu</v>
      </c>
    </row>
    <row r="5048" spans="1:24" x14ac:dyDescent="0.25">
      <c r="A5048" t="s">
        <v>7306</v>
      </c>
      <c r="B5048" s="1">
        <v>45940</v>
      </c>
      <c r="C5048" t="s">
        <v>6935</v>
      </c>
      <c r="D5048" t="s">
        <v>21</v>
      </c>
      <c r="E5048" t="s">
        <v>108</v>
      </c>
      <c r="F5048" t="s">
        <v>109</v>
      </c>
      <c r="G5048" t="s">
        <v>62</v>
      </c>
      <c r="H5048" t="s">
        <v>110</v>
      </c>
      <c r="I5048" t="s">
        <v>84</v>
      </c>
      <c r="J5048" t="s">
        <v>45</v>
      </c>
      <c r="K5048">
        <v>3</v>
      </c>
      <c r="L5048">
        <v>110</v>
      </c>
      <c r="M5048">
        <v>0.2</v>
      </c>
      <c r="N5048">
        <v>264</v>
      </c>
      <c r="O5048">
        <v>60</v>
      </c>
      <c r="P5048" t="s">
        <v>28</v>
      </c>
      <c r="Q5048" t="s">
        <v>35</v>
      </c>
      <c r="R5048" t="s">
        <v>36</v>
      </c>
      <c r="S5048">
        <v>3.9</v>
      </c>
      <c r="T5048">
        <f>YEAR(tblOrders[[#This Row],[Order Date]])</f>
        <v>2025</v>
      </c>
      <c r="U5048" t="str">
        <f>TEXT(tblOrders[[#This Row],[Order Date]],"mmm-yyyy")</f>
        <v>Oct-2025</v>
      </c>
      <c r="V5048" s="4">
        <f>tblOrders[[#This Row],[Profit]]/tblOrders[[#This Row],[Sales Amount]]</f>
        <v>0.22727272727272727</v>
      </c>
      <c r="W5048" t="str">
        <f>VLOOKUP(tblOrders[[#This Row],[City]],CityRegion,2,0)</f>
        <v>West</v>
      </c>
      <c r="X5048" t="str">
        <f>VLOOKUP(tblOrders[[#This Row],[City]],lookups!A:C,3,0)</f>
        <v>Maharashtra</v>
      </c>
    </row>
    <row r="5049" spans="1:24" x14ac:dyDescent="0.25">
      <c r="A5049" t="s">
        <v>7307</v>
      </c>
      <c r="B5049" s="1">
        <v>45860</v>
      </c>
      <c r="C5049" t="s">
        <v>1635</v>
      </c>
      <c r="D5049" t="s">
        <v>21</v>
      </c>
      <c r="E5049" t="s">
        <v>49</v>
      </c>
      <c r="F5049" t="s">
        <v>50</v>
      </c>
      <c r="G5049" t="s">
        <v>24</v>
      </c>
      <c r="H5049" t="s">
        <v>51</v>
      </c>
      <c r="I5049" t="s">
        <v>57</v>
      </c>
      <c r="J5049" t="s">
        <v>27</v>
      </c>
      <c r="K5049">
        <v>4</v>
      </c>
      <c r="L5049">
        <v>85</v>
      </c>
      <c r="M5049">
        <v>0.2</v>
      </c>
      <c r="N5049">
        <v>272</v>
      </c>
      <c r="O5049">
        <v>64</v>
      </c>
      <c r="P5049" t="s">
        <v>28</v>
      </c>
      <c r="Q5049" t="s">
        <v>46</v>
      </c>
      <c r="R5049" t="s">
        <v>30</v>
      </c>
      <c r="S5049">
        <v>4.0999999999999996</v>
      </c>
      <c r="T5049">
        <f>YEAR(tblOrders[[#This Row],[Order Date]])</f>
        <v>2025</v>
      </c>
      <c r="U5049" t="str">
        <f>TEXT(tblOrders[[#This Row],[Order Date]],"mmm-yyyy")</f>
        <v>Jul-2025</v>
      </c>
      <c r="V5049" s="4">
        <f>tblOrders[[#This Row],[Profit]]/tblOrders[[#This Row],[Sales Amount]]</f>
        <v>0.23529411764705882</v>
      </c>
      <c r="W5049" t="str">
        <f>VLOOKUP(tblOrders[[#This Row],[City]],CityRegion,2,0)</f>
        <v>South</v>
      </c>
      <c r="X5049" t="str">
        <f>VLOOKUP(tblOrders[[#This Row],[City]],lookups!A:C,3,0)</f>
        <v>Kerala</v>
      </c>
    </row>
    <row r="5050" spans="1:24" x14ac:dyDescent="0.25">
      <c r="A5050" t="s">
        <v>7308</v>
      </c>
      <c r="B5050" s="1">
        <v>45838</v>
      </c>
      <c r="C5050" t="s">
        <v>3471</v>
      </c>
      <c r="D5050" t="s">
        <v>21</v>
      </c>
      <c r="E5050" t="s">
        <v>55</v>
      </c>
      <c r="F5050" t="s">
        <v>56</v>
      </c>
      <c r="G5050" t="s">
        <v>24</v>
      </c>
      <c r="H5050" t="s">
        <v>51</v>
      </c>
      <c r="I5050" t="s">
        <v>84</v>
      </c>
      <c r="J5050" t="s">
        <v>45</v>
      </c>
      <c r="K5050">
        <v>2</v>
      </c>
      <c r="L5050">
        <v>42</v>
      </c>
      <c r="M5050">
        <v>0.15</v>
      </c>
      <c r="N5050">
        <v>71.400000000000006</v>
      </c>
      <c r="O5050">
        <v>23.4</v>
      </c>
      <c r="P5050" t="s">
        <v>28</v>
      </c>
      <c r="Q5050" t="s">
        <v>35</v>
      </c>
      <c r="R5050" t="s">
        <v>36</v>
      </c>
      <c r="S5050">
        <v>4.4000000000000004</v>
      </c>
      <c r="T5050">
        <f>YEAR(tblOrders[[#This Row],[Order Date]])</f>
        <v>2025</v>
      </c>
      <c r="U5050" t="str">
        <f>TEXT(tblOrders[[#This Row],[Order Date]],"mmm-yyyy")</f>
        <v>Jun-2025</v>
      </c>
      <c r="V5050" s="4">
        <f>tblOrders[[#This Row],[Profit]]/tblOrders[[#This Row],[Sales Amount]]</f>
        <v>0.32773109243697474</v>
      </c>
      <c r="W5050" t="str">
        <f>VLOOKUP(tblOrders[[#This Row],[City]],CityRegion,2,0)</f>
        <v>West</v>
      </c>
      <c r="X5050" t="str">
        <f>VLOOKUP(tblOrders[[#This Row],[City]],lookups!A:C,3,0)</f>
        <v>Maharashtra</v>
      </c>
    </row>
    <row r="5051" spans="1:24" x14ac:dyDescent="0.25">
      <c r="A5051" t="s">
        <v>7309</v>
      </c>
      <c r="B5051" s="1">
        <v>45984</v>
      </c>
      <c r="C5051" t="s">
        <v>1379</v>
      </c>
      <c r="D5051" t="s">
        <v>21</v>
      </c>
      <c r="E5051" t="s">
        <v>49</v>
      </c>
      <c r="F5051" t="s">
        <v>50</v>
      </c>
      <c r="G5051" t="s">
        <v>24</v>
      </c>
      <c r="H5051" t="s">
        <v>51</v>
      </c>
      <c r="I5051" t="s">
        <v>57</v>
      </c>
      <c r="J5051" t="s">
        <v>27</v>
      </c>
      <c r="K5051">
        <v>2</v>
      </c>
      <c r="L5051">
        <v>85</v>
      </c>
      <c r="M5051">
        <v>0.15</v>
      </c>
      <c r="N5051">
        <v>144.5</v>
      </c>
      <c r="O5051">
        <v>40.5</v>
      </c>
      <c r="P5051" t="s">
        <v>28</v>
      </c>
      <c r="Q5051" t="s">
        <v>86</v>
      </c>
      <c r="R5051" t="s">
        <v>30</v>
      </c>
      <c r="S5051">
        <v>3.8</v>
      </c>
      <c r="T5051">
        <f>YEAR(tblOrders[[#This Row],[Order Date]])</f>
        <v>2025</v>
      </c>
      <c r="U5051" t="str">
        <f>TEXT(tblOrders[[#This Row],[Order Date]],"mmm-yyyy")</f>
        <v>Nov-2025</v>
      </c>
      <c r="V5051" s="4">
        <f>tblOrders[[#This Row],[Profit]]/tblOrders[[#This Row],[Sales Amount]]</f>
        <v>0.28027681660899656</v>
      </c>
      <c r="W5051" t="str">
        <f>VLOOKUP(tblOrders[[#This Row],[City]],CityRegion,2,0)</f>
        <v>South</v>
      </c>
      <c r="X5051" t="str">
        <f>VLOOKUP(tblOrders[[#This Row],[City]],lookups!A:C,3,0)</f>
        <v>Kerala</v>
      </c>
    </row>
    <row r="5052" spans="1:24" x14ac:dyDescent="0.25">
      <c r="A5052" t="s">
        <v>7310</v>
      </c>
      <c r="B5052" s="1">
        <v>46020</v>
      </c>
      <c r="C5052" t="s">
        <v>1283</v>
      </c>
      <c r="D5052" t="s">
        <v>39</v>
      </c>
      <c r="E5052" t="s">
        <v>22</v>
      </c>
      <c r="F5052" t="s">
        <v>23</v>
      </c>
      <c r="G5052" t="s">
        <v>24</v>
      </c>
      <c r="H5052" t="s">
        <v>25</v>
      </c>
      <c r="I5052" t="s">
        <v>33</v>
      </c>
      <c r="J5052" t="s">
        <v>27</v>
      </c>
      <c r="K5052">
        <v>3</v>
      </c>
      <c r="L5052">
        <v>190</v>
      </c>
      <c r="M5052">
        <v>0.15</v>
      </c>
      <c r="N5052">
        <v>484.5</v>
      </c>
      <c r="O5052">
        <v>109.5</v>
      </c>
      <c r="P5052" t="s">
        <v>28</v>
      </c>
      <c r="Q5052" t="s">
        <v>29</v>
      </c>
      <c r="R5052" t="s">
        <v>30</v>
      </c>
      <c r="S5052">
        <v>3.3</v>
      </c>
      <c r="T5052">
        <f>YEAR(tblOrders[[#This Row],[Order Date]])</f>
        <v>2025</v>
      </c>
      <c r="U5052" t="str">
        <f>TEXT(tblOrders[[#This Row],[Order Date]],"mmm-yyyy")</f>
        <v>Dec-2025</v>
      </c>
      <c r="V5052" s="4">
        <f>tblOrders[[#This Row],[Profit]]/tblOrders[[#This Row],[Sales Amount]]</f>
        <v>0.2260061919504644</v>
      </c>
      <c r="W5052" t="str">
        <f>VLOOKUP(tblOrders[[#This Row],[City]],CityRegion,2,0)</f>
        <v>North</v>
      </c>
      <c r="X5052" t="str">
        <f>VLOOKUP(tblOrders[[#This Row],[City]],lookups!A:C,3,0)</f>
        <v>Delhi</v>
      </c>
    </row>
    <row r="5053" spans="1:24" x14ac:dyDescent="0.25">
      <c r="A5053" t="s">
        <v>7311</v>
      </c>
      <c r="B5053" s="1">
        <v>46021</v>
      </c>
      <c r="C5053" t="s">
        <v>7312</v>
      </c>
      <c r="D5053" t="s">
        <v>21</v>
      </c>
      <c r="E5053" t="s">
        <v>22</v>
      </c>
      <c r="F5053" t="s">
        <v>23</v>
      </c>
      <c r="G5053" t="s">
        <v>24</v>
      </c>
      <c r="H5053" t="s">
        <v>25</v>
      </c>
      <c r="I5053" t="s">
        <v>26</v>
      </c>
      <c r="J5053" t="s">
        <v>27</v>
      </c>
      <c r="K5053">
        <v>2</v>
      </c>
      <c r="L5053">
        <v>190</v>
      </c>
      <c r="M5053">
        <v>0.05</v>
      </c>
      <c r="N5053">
        <v>361</v>
      </c>
      <c r="O5053">
        <v>111</v>
      </c>
      <c r="P5053" t="s">
        <v>28</v>
      </c>
      <c r="Q5053" t="s">
        <v>29</v>
      </c>
      <c r="R5053" t="s">
        <v>36</v>
      </c>
      <c r="S5053">
        <v>4.7</v>
      </c>
      <c r="T5053">
        <f>YEAR(tblOrders[[#This Row],[Order Date]])</f>
        <v>2025</v>
      </c>
      <c r="U5053" t="str">
        <f>TEXT(tblOrders[[#This Row],[Order Date]],"mmm-yyyy")</f>
        <v>Dec-2025</v>
      </c>
      <c r="V5053" s="4">
        <f>tblOrders[[#This Row],[Profit]]/tblOrders[[#This Row],[Sales Amount]]</f>
        <v>0.30747922437673131</v>
      </c>
      <c r="W5053" t="str">
        <f>VLOOKUP(tblOrders[[#This Row],[City]],CityRegion,2,0)</f>
        <v>South</v>
      </c>
      <c r="X5053" t="str">
        <f>VLOOKUP(tblOrders[[#This Row],[City]],lookups!A:C,3,0)</f>
        <v>Karnataka</v>
      </c>
    </row>
    <row r="5054" spans="1:24" x14ac:dyDescent="0.25">
      <c r="A5054" t="s">
        <v>7313</v>
      </c>
      <c r="B5054" s="1">
        <v>45930</v>
      </c>
      <c r="C5054" t="s">
        <v>2284</v>
      </c>
      <c r="D5054" t="s">
        <v>39</v>
      </c>
      <c r="E5054" t="s">
        <v>66</v>
      </c>
      <c r="F5054" t="s">
        <v>67</v>
      </c>
      <c r="G5054" t="s">
        <v>68</v>
      </c>
      <c r="H5054" t="s">
        <v>69</v>
      </c>
      <c r="I5054" t="s">
        <v>44</v>
      </c>
      <c r="J5054" t="s">
        <v>45</v>
      </c>
      <c r="K5054">
        <v>2</v>
      </c>
      <c r="L5054">
        <v>149</v>
      </c>
      <c r="M5054">
        <v>0</v>
      </c>
      <c r="N5054">
        <v>298</v>
      </c>
      <c r="O5054">
        <v>108</v>
      </c>
      <c r="P5054" t="s">
        <v>28</v>
      </c>
      <c r="Q5054" t="s">
        <v>35</v>
      </c>
      <c r="R5054" t="s">
        <v>36</v>
      </c>
      <c r="S5054">
        <v>3.8</v>
      </c>
      <c r="T5054">
        <f>YEAR(tblOrders[[#This Row],[Order Date]])</f>
        <v>2025</v>
      </c>
      <c r="U5054" t="str">
        <f>TEXT(tblOrders[[#This Row],[Order Date]],"mmm-yyyy")</f>
        <v>Sep-2025</v>
      </c>
      <c r="V5054" s="4">
        <f>tblOrders[[#This Row],[Profit]]/tblOrders[[#This Row],[Sales Amount]]</f>
        <v>0.36241610738255031</v>
      </c>
      <c r="W5054" t="str">
        <f>VLOOKUP(tblOrders[[#This Row],[City]],CityRegion,2,0)</f>
        <v>South</v>
      </c>
      <c r="X5054" t="str">
        <f>VLOOKUP(tblOrders[[#This Row],[City]],lookups!A:C,3,0)</f>
        <v>Kerala</v>
      </c>
    </row>
    <row r="5055" spans="1:24" x14ac:dyDescent="0.25">
      <c r="A5055" t="s">
        <v>7314</v>
      </c>
      <c r="B5055" s="1">
        <v>45864</v>
      </c>
      <c r="C5055" t="s">
        <v>5574</v>
      </c>
      <c r="D5055" t="s">
        <v>21</v>
      </c>
      <c r="E5055" t="s">
        <v>60</v>
      </c>
      <c r="F5055" t="s">
        <v>61</v>
      </c>
      <c r="G5055" t="s">
        <v>62</v>
      </c>
      <c r="H5055" t="s">
        <v>63</v>
      </c>
      <c r="I5055" t="s">
        <v>76</v>
      </c>
      <c r="J5055" t="s">
        <v>34</v>
      </c>
      <c r="K5055">
        <v>1</v>
      </c>
      <c r="L5055">
        <v>45</v>
      </c>
      <c r="M5055">
        <v>0</v>
      </c>
      <c r="N5055">
        <v>45</v>
      </c>
      <c r="O5055">
        <v>19</v>
      </c>
      <c r="P5055" t="s">
        <v>28</v>
      </c>
      <c r="Q5055" t="s">
        <v>86</v>
      </c>
      <c r="R5055" t="s">
        <v>30</v>
      </c>
      <c r="S5055">
        <v>2.8</v>
      </c>
      <c r="T5055">
        <f>YEAR(tblOrders[[#This Row],[Order Date]])</f>
        <v>2025</v>
      </c>
      <c r="U5055" t="str">
        <f>TEXT(tblOrders[[#This Row],[Order Date]],"mmm-yyyy")</f>
        <v>Jul-2025</v>
      </c>
      <c r="V5055" s="4">
        <f>tblOrders[[#This Row],[Profit]]/tblOrders[[#This Row],[Sales Amount]]</f>
        <v>0.42222222222222222</v>
      </c>
      <c r="W5055" t="str">
        <f>VLOOKUP(tblOrders[[#This Row],[City]],CityRegion,2,0)</f>
        <v>South</v>
      </c>
      <c r="X5055" t="str">
        <f>VLOOKUP(tblOrders[[#This Row],[City]],lookups!A:C,3,0)</f>
        <v>Kerala</v>
      </c>
    </row>
    <row r="5056" spans="1:24" x14ac:dyDescent="0.25">
      <c r="A5056" t="s">
        <v>7315</v>
      </c>
      <c r="B5056" s="1">
        <v>45666</v>
      </c>
      <c r="C5056" t="s">
        <v>4840</v>
      </c>
      <c r="D5056" t="s">
        <v>21</v>
      </c>
      <c r="E5056" t="s">
        <v>94</v>
      </c>
      <c r="F5056" t="s">
        <v>95</v>
      </c>
      <c r="G5056" t="s">
        <v>68</v>
      </c>
      <c r="H5056" t="s">
        <v>96</v>
      </c>
      <c r="I5056" t="s">
        <v>57</v>
      </c>
      <c r="J5056" t="s">
        <v>45</v>
      </c>
      <c r="K5056">
        <v>2</v>
      </c>
      <c r="L5056">
        <v>89</v>
      </c>
      <c r="M5056">
        <v>0</v>
      </c>
      <c r="N5056">
        <v>178</v>
      </c>
      <c r="O5056">
        <v>68</v>
      </c>
      <c r="P5056" t="s">
        <v>28</v>
      </c>
      <c r="Q5056" t="s">
        <v>91</v>
      </c>
      <c r="R5056" t="s">
        <v>36</v>
      </c>
      <c r="S5056">
        <v>3.7</v>
      </c>
      <c r="T5056">
        <f>YEAR(tblOrders[[#This Row],[Order Date]])</f>
        <v>2025</v>
      </c>
      <c r="U5056" t="str">
        <f>TEXT(tblOrders[[#This Row],[Order Date]],"mmm-yyyy")</f>
        <v>Jan-2025</v>
      </c>
      <c r="V5056" s="4">
        <f>tblOrders[[#This Row],[Profit]]/tblOrders[[#This Row],[Sales Amount]]</f>
        <v>0.38202247191011235</v>
      </c>
      <c r="W5056" t="str">
        <f>VLOOKUP(tblOrders[[#This Row],[City]],CityRegion,2,0)</f>
        <v>South</v>
      </c>
      <c r="X5056" t="str">
        <f>VLOOKUP(tblOrders[[#This Row],[City]],lookups!A:C,3,0)</f>
        <v>Kerala</v>
      </c>
    </row>
    <row r="5057" spans="1:24" x14ac:dyDescent="0.25">
      <c r="A5057" t="s">
        <v>7316</v>
      </c>
      <c r="B5057" s="1">
        <v>45707</v>
      </c>
      <c r="C5057" t="s">
        <v>7317</v>
      </c>
      <c r="D5057" t="s">
        <v>39</v>
      </c>
      <c r="E5057" t="s">
        <v>94</v>
      </c>
      <c r="F5057" t="s">
        <v>95</v>
      </c>
      <c r="G5057" t="s">
        <v>68</v>
      </c>
      <c r="H5057" t="s">
        <v>96</v>
      </c>
      <c r="I5057" t="s">
        <v>70</v>
      </c>
      <c r="J5057" t="s">
        <v>27</v>
      </c>
      <c r="K5057">
        <v>4</v>
      </c>
      <c r="L5057">
        <v>89</v>
      </c>
      <c r="M5057">
        <v>0</v>
      </c>
      <c r="N5057">
        <v>356</v>
      </c>
      <c r="O5057">
        <v>136</v>
      </c>
      <c r="P5057" t="s">
        <v>111</v>
      </c>
      <c r="Q5057" t="s">
        <v>91</v>
      </c>
      <c r="R5057" t="s">
        <v>36</v>
      </c>
      <c r="S5057">
        <v>2.6</v>
      </c>
      <c r="T5057">
        <f>YEAR(tblOrders[[#This Row],[Order Date]])</f>
        <v>2025</v>
      </c>
      <c r="U5057" t="str">
        <f>TEXT(tblOrders[[#This Row],[Order Date]],"mmm-yyyy")</f>
        <v>Feb-2025</v>
      </c>
      <c r="V5057" s="4">
        <f>tblOrders[[#This Row],[Profit]]/tblOrders[[#This Row],[Sales Amount]]</f>
        <v>0.38202247191011235</v>
      </c>
      <c r="W5057" t="str">
        <f>VLOOKUP(tblOrders[[#This Row],[City]],CityRegion,2,0)</f>
        <v>South</v>
      </c>
      <c r="X5057" t="str">
        <f>VLOOKUP(tblOrders[[#This Row],[City]],lookups!A:C,3,0)</f>
        <v>Telengana</v>
      </c>
    </row>
    <row r="5058" spans="1:24" x14ac:dyDescent="0.25">
      <c r="A5058" t="s">
        <v>7318</v>
      </c>
      <c r="B5058" s="1">
        <v>45987</v>
      </c>
      <c r="C5058" t="s">
        <v>444</v>
      </c>
      <c r="D5058" t="s">
        <v>21</v>
      </c>
      <c r="E5058" t="s">
        <v>94</v>
      </c>
      <c r="F5058" t="s">
        <v>95</v>
      </c>
      <c r="G5058" t="s">
        <v>68</v>
      </c>
      <c r="H5058" t="s">
        <v>96</v>
      </c>
      <c r="I5058" t="s">
        <v>84</v>
      </c>
      <c r="J5058" t="s">
        <v>45</v>
      </c>
      <c r="K5058">
        <v>1</v>
      </c>
      <c r="L5058">
        <v>89</v>
      </c>
      <c r="M5058">
        <v>0.15</v>
      </c>
      <c r="N5058">
        <v>75.650000000000006</v>
      </c>
      <c r="O5058">
        <v>20.65</v>
      </c>
      <c r="P5058" t="s">
        <v>28</v>
      </c>
      <c r="Q5058" t="s">
        <v>91</v>
      </c>
      <c r="R5058" t="s">
        <v>123</v>
      </c>
      <c r="S5058">
        <v>4.5999999999999996</v>
      </c>
      <c r="T5058">
        <f>YEAR(tblOrders[[#This Row],[Order Date]])</f>
        <v>2025</v>
      </c>
      <c r="U5058" t="str">
        <f>TEXT(tblOrders[[#This Row],[Order Date]],"mmm-yyyy")</f>
        <v>Nov-2025</v>
      </c>
      <c r="V5058" s="4">
        <f>tblOrders[[#This Row],[Profit]]/tblOrders[[#This Row],[Sales Amount]]</f>
        <v>0.27296761401189684</v>
      </c>
      <c r="W5058" t="str">
        <f>VLOOKUP(tblOrders[[#This Row],[City]],CityRegion,2,0)</f>
        <v>West</v>
      </c>
      <c r="X5058" t="str">
        <f>VLOOKUP(tblOrders[[#This Row],[City]],lookups!A:C,3,0)</f>
        <v>Maharashtra</v>
      </c>
    </row>
    <row r="5059" spans="1:24" x14ac:dyDescent="0.25">
      <c r="A5059" t="s">
        <v>7319</v>
      </c>
      <c r="B5059" s="1">
        <v>45858</v>
      </c>
      <c r="C5059" t="s">
        <v>2198</v>
      </c>
      <c r="D5059" t="s">
        <v>21</v>
      </c>
      <c r="E5059" t="s">
        <v>60</v>
      </c>
      <c r="F5059" t="s">
        <v>61</v>
      </c>
      <c r="G5059" t="s">
        <v>62</v>
      </c>
      <c r="H5059" t="s">
        <v>63</v>
      </c>
      <c r="I5059" t="s">
        <v>52</v>
      </c>
      <c r="J5059" t="s">
        <v>34</v>
      </c>
      <c r="K5059">
        <v>1</v>
      </c>
      <c r="L5059">
        <v>45</v>
      </c>
      <c r="M5059">
        <v>0.15</v>
      </c>
      <c r="N5059">
        <v>38.25</v>
      </c>
      <c r="O5059">
        <v>12.25</v>
      </c>
      <c r="P5059" t="s">
        <v>85</v>
      </c>
      <c r="Q5059" t="s">
        <v>35</v>
      </c>
      <c r="R5059" t="s">
        <v>30</v>
      </c>
      <c r="S5059">
        <v>4.2</v>
      </c>
      <c r="T5059">
        <f>YEAR(tblOrders[[#This Row],[Order Date]])</f>
        <v>2025</v>
      </c>
      <c r="U5059" t="str">
        <f>TEXT(tblOrders[[#This Row],[Order Date]],"mmm-yyyy")</f>
        <v>Jul-2025</v>
      </c>
      <c r="V5059" s="4">
        <f>tblOrders[[#This Row],[Profit]]/tblOrders[[#This Row],[Sales Amount]]</f>
        <v>0.3202614379084967</v>
      </c>
      <c r="W5059" t="str">
        <f>VLOOKUP(tblOrders[[#This Row],[City]],CityRegion,2,0)</f>
        <v>South</v>
      </c>
      <c r="X5059" t="str">
        <f>VLOOKUP(tblOrders[[#This Row],[City]],lookups!A:C,3,0)</f>
        <v>Kerala</v>
      </c>
    </row>
    <row r="5060" spans="1:24" x14ac:dyDescent="0.25">
      <c r="A5060" t="s">
        <v>7320</v>
      </c>
      <c r="B5060" s="1">
        <v>45837</v>
      </c>
      <c r="C5060" t="s">
        <v>5313</v>
      </c>
      <c r="D5060" t="s">
        <v>21</v>
      </c>
      <c r="E5060" t="s">
        <v>49</v>
      </c>
      <c r="F5060" t="s">
        <v>50</v>
      </c>
      <c r="G5060" t="s">
        <v>24</v>
      </c>
      <c r="H5060" t="s">
        <v>51</v>
      </c>
      <c r="I5060" t="s">
        <v>139</v>
      </c>
      <c r="J5060" t="s">
        <v>45</v>
      </c>
      <c r="K5060">
        <v>1</v>
      </c>
      <c r="L5060">
        <v>85</v>
      </c>
      <c r="M5060">
        <v>0.2</v>
      </c>
      <c r="N5060">
        <v>68</v>
      </c>
      <c r="O5060">
        <v>16</v>
      </c>
      <c r="P5060" t="s">
        <v>28</v>
      </c>
      <c r="Q5060" t="s">
        <v>46</v>
      </c>
      <c r="R5060" t="s">
        <v>30</v>
      </c>
      <c r="S5060">
        <v>3.1</v>
      </c>
      <c r="T5060">
        <f>YEAR(tblOrders[[#This Row],[Order Date]])</f>
        <v>2025</v>
      </c>
      <c r="U5060" t="str">
        <f>TEXT(tblOrders[[#This Row],[Order Date]],"mmm-yyyy")</f>
        <v>Jun-2025</v>
      </c>
      <c r="V5060" s="4">
        <f>tblOrders[[#This Row],[Profit]]/tblOrders[[#This Row],[Sales Amount]]</f>
        <v>0.23529411764705882</v>
      </c>
      <c r="W5060" t="str">
        <f>VLOOKUP(tblOrders[[#This Row],[City]],CityRegion,2,0)</f>
        <v>South</v>
      </c>
      <c r="X5060" t="str">
        <f>VLOOKUP(tblOrders[[#This Row],[City]],lookups!A:C,3,0)</f>
        <v>Tamil Nadu</v>
      </c>
    </row>
    <row r="5061" spans="1:24" x14ac:dyDescent="0.25">
      <c r="A5061" t="s">
        <v>7321</v>
      </c>
      <c r="B5061" s="1">
        <v>45806</v>
      </c>
      <c r="C5061" t="s">
        <v>2351</v>
      </c>
      <c r="D5061" t="s">
        <v>21</v>
      </c>
      <c r="E5061" t="s">
        <v>60</v>
      </c>
      <c r="F5061" t="s">
        <v>61</v>
      </c>
      <c r="G5061" t="s">
        <v>62</v>
      </c>
      <c r="H5061" t="s">
        <v>63</v>
      </c>
      <c r="I5061" t="s">
        <v>26</v>
      </c>
      <c r="J5061" t="s">
        <v>27</v>
      </c>
      <c r="K5061">
        <v>5</v>
      </c>
      <c r="L5061">
        <v>45</v>
      </c>
      <c r="M5061">
        <v>0</v>
      </c>
      <c r="N5061">
        <v>225</v>
      </c>
      <c r="O5061">
        <v>95</v>
      </c>
      <c r="P5061" t="s">
        <v>28</v>
      </c>
      <c r="Q5061" t="s">
        <v>35</v>
      </c>
      <c r="R5061" t="s">
        <v>123</v>
      </c>
      <c r="S5061">
        <v>4</v>
      </c>
      <c r="T5061">
        <f>YEAR(tblOrders[[#This Row],[Order Date]])</f>
        <v>2025</v>
      </c>
      <c r="U5061" t="str">
        <f>TEXT(tblOrders[[#This Row],[Order Date]],"mmm-yyyy")</f>
        <v>May-2025</v>
      </c>
      <c r="V5061" s="4">
        <f>tblOrders[[#This Row],[Profit]]/tblOrders[[#This Row],[Sales Amount]]</f>
        <v>0.42222222222222222</v>
      </c>
      <c r="W5061" t="str">
        <f>VLOOKUP(tblOrders[[#This Row],[City]],CityRegion,2,0)</f>
        <v>South</v>
      </c>
      <c r="X5061" t="str">
        <f>VLOOKUP(tblOrders[[#This Row],[City]],lookups!A:C,3,0)</f>
        <v>Karnataka</v>
      </c>
    </row>
    <row r="5062" spans="1:24" x14ac:dyDescent="0.25">
      <c r="A5062" t="s">
        <v>7322</v>
      </c>
      <c r="B5062" s="1">
        <v>45951</v>
      </c>
      <c r="C5062" t="s">
        <v>5876</v>
      </c>
      <c r="D5062" t="s">
        <v>21</v>
      </c>
      <c r="E5062" t="s">
        <v>66</v>
      </c>
      <c r="F5062" t="s">
        <v>67</v>
      </c>
      <c r="G5062" t="s">
        <v>68</v>
      </c>
      <c r="H5062" t="s">
        <v>69</v>
      </c>
      <c r="I5062" t="s">
        <v>76</v>
      </c>
      <c r="J5062" t="s">
        <v>45</v>
      </c>
      <c r="K5062">
        <v>4</v>
      </c>
      <c r="L5062">
        <v>149</v>
      </c>
      <c r="M5062">
        <v>0.2</v>
      </c>
      <c r="N5062">
        <v>476.8</v>
      </c>
      <c r="O5062">
        <v>96.8</v>
      </c>
      <c r="P5062" t="s">
        <v>28</v>
      </c>
      <c r="Q5062" t="s">
        <v>86</v>
      </c>
      <c r="R5062" t="s">
        <v>30</v>
      </c>
      <c r="S5062">
        <v>3.8</v>
      </c>
      <c r="T5062">
        <f>YEAR(tblOrders[[#This Row],[Order Date]])</f>
        <v>2025</v>
      </c>
      <c r="U5062" t="str">
        <f>TEXT(tblOrders[[#This Row],[Order Date]],"mmm-yyyy")</f>
        <v>Oct-2025</v>
      </c>
      <c r="V5062" s="4">
        <f>tblOrders[[#This Row],[Profit]]/tblOrders[[#This Row],[Sales Amount]]</f>
        <v>0.2030201342281879</v>
      </c>
      <c r="W5062" t="str">
        <f>VLOOKUP(tblOrders[[#This Row],[City]],CityRegion,2,0)</f>
        <v>South</v>
      </c>
      <c r="X5062" t="str">
        <f>VLOOKUP(tblOrders[[#This Row],[City]],lookups!A:C,3,0)</f>
        <v>Kerala</v>
      </c>
    </row>
    <row r="5063" spans="1:24" x14ac:dyDescent="0.25">
      <c r="A5063" t="s">
        <v>7323</v>
      </c>
      <c r="B5063" s="1">
        <v>45947</v>
      </c>
      <c r="C5063" t="s">
        <v>5212</v>
      </c>
      <c r="D5063" t="s">
        <v>21</v>
      </c>
      <c r="E5063" t="s">
        <v>108</v>
      </c>
      <c r="F5063" t="s">
        <v>109</v>
      </c>
      <c r="G5063" t="s">
        <v>62</v>
      </c>
      <c r="H5063" t="s">
        <v>110</v>
      </c>
      <c r="I5063" t="s">
        <v>139</v>
      </c>
      <c r="J5063" t="s">
        <v>27</v>
      </c>
      <c r="K5063">
        <v>2</v>
      </c>
      <c r="L5063">
        <v>110</v>
      </c>
      <c r="M5063">
        <v>0.2</v>
      </c>
      <c r="N5063">
        <v>176</v>
      </c>
      <c r="O5063">
        <v>40</v>
      </c>
      <c r="P5063" t="s">
        <v>28</v>
      </c>
      <c r="Q5063" t="s">
        <v>86</v>
      </c>
      <c r="R5063" t="s">
        <v>36</v>
      </c>
      <c r="S5063">
        <v>4.5999999999999996</v>
      </c>
      <c r="T5063">
        <f>YEAR(tblOrders[[#This Row],[Order Date]])</f>
        <v>2025</v>
      </c>
      <c r="U5063" t="str">
        <f>TEXT(tblOrders[[#This Row],[Order Date]],"mmm-yyyy")</f>
        <v>Oct-2025</v>
      </c>
      <c r="V5063" s="4">
        <f>tblOrders[[#This Row],[Profit]]/tblOrders[[#This Row],[Sales Amount]]</f>
        <v>0.22727272727272727</v>
      </c>
      <c r="W5063" t="str">
        <f>VLOOKUP(tblOrders[[#This Row],[City]],CityRegion,2,0)</f>
        <v>South</v>
      </c>
      <c r="X5063" t="str">
        <f>VLOOKUP(tblOrders[[#This Row],[City]],lookups!A:C,3,0)</f>
        <v>Tamil Nadu</v>
      </c>
    </row>
    <row r="5064" spans="1:24" x14ac:dyDescent="0.25">
      <c r="A5064" t="s">
        <v>7324</v>
      </c>
      <c r="B5064" s="1">
        <v>45817</v>
      </c>
      <c r="C5064" t="s">
        <v>806</v>
      </c>
      <c r="D5064" t="s">
        <v>39</v>
      </c>
      <c r="E5064" t="s">
        <v>60</v>
      </c>
      <c r="F5064" t="s">
        <v>61</v>
      </c>
      <c r="G5064" t="s">
        <v>62</v>
      </c>
      <c r="H5064" t="s">
        <v>63</v>
      </c>
      <c r="I5064" t="s">
        <v>26</v>
      </c>
      <c r="J5064" t="s">
        <v>45</v>
      </c>
      <c r="K5064">
        <v>5</v>
      </c>
      <c r="L5064">
        <v>45</v>
      </c>
      <c r="M5064">
        <v>0</v>
      </c>
      <c r="N5064">
        <v>225</v>
      </c>
      <c r="O5064">
        <v>95</v>
      </c>
      <c r="P5064" t="s">
        <v>111</v>
      </c>
      <c r="Q5064" t="s">
        <v>86</v>
      </c>
      <c r="R5064" t="s">
        <v>36</v>
      </c>
      <c r="S5064">
        <v>3.9</v>
      </c>
      <c r="T5064">
        <f>YEAR(tblOrders[[#This Row],[Order Date]])</f>
        <v>2025</v>
      </c>
      <c r="U5064" t="str">
        <f>TEXT(tblOrders[[#This Row],[Order Date]],"mmm-yyyy")</f>
        <v>Jun-2025</v>
      </c>
      <c r="V5064" s="4">
        <f>tblOrders[[#This Row],[Profit]]/tblOrders[[#This Row],[Sales Amount]]</f>
        <v>0.42222222222222222</v>
      </c>
      <c r="W5064" t="str">
        <f>VLOOKUP(tblOrders[[#This Row],[City]],CityRegion,2,0)</f>
        <v>South</v>
      </c>
      <c r="X5064" t="str">
        <f>VLOOKUP(tblOrders[[#This Row],[City]],lookups!A:C,3,0)</f>
        <v>Karnataka</v>
      </c>
    </row>
    <row r="5065" spans="1:24" x14ac:dyDescent="0.25">
      <c r="A5065" t="s">
        <v>7325</v>
      </c>
      <c r="B5065" s="1">
        <v>45775</v>
      </c>
      <c r="C5065" t="s">
        <v>2589</v>
      </c>
      <c r="D5065" t="s">
        <v>21</v>
      </c>
      <c r="E5065" t="s">
        <v>60</v>
      </c>
      <c r="F5065" t="s">
        <v>61</v>
      </c>
      <c r="G5065" t="s">
        <v>62</v>
      </c>
      <c r="H5065" t="s">
        <v>63</v>
      </c>
      <c r="I5065" t="s">
        <v>76</v>
      </c>
      <c r="J5065" t="s">
        <v>34</v>
      </c>
      <c r="K5065">
        <v>5</v>
      </c>
      <c r="L5065">
        <v>45</v>
      </c>
      <c r="M5065">
        <v>0</v>
      </c>
      <c r="N5065">
        <v>225</v>
      </c>
      <c r="O5065">
        <v>95</v>
      </c>
      <c r="P5065" t="s">
        <v>28</v>
      </c>
      <c r="Q5065" t="s">
        <v>86</v>
      </c>
      <c r="R5065" t="s">
        <v>36</v>
      </c>
      <c r="S5065">
        <v>4.2</v>
      </c>
      <c r="T5065">
        <f>YEAR(tblOrders[[#This Row],[Order Date]])</f>
        <v>2025</v>
      </c>
      <c r="U5065" t="str">
        <f>TEXT(tblOrders[[#This Row],[Order Date]],"mmm-yyyy")</f>
        <v>Apr-2025</v>
      </c>
      <c r="V5065" s="4">
        <f>tblOrders[[#This Row],[Profit]]/tblOrders[[#This Row],[Sales Amount]]</f>
        <v>0.42222222222222222</v>
      </c>
      <c r="W5065" t="str">
        <f>VLOOKUP(tblOrders[[#This Row],[City]],CityRegion,2,0)</f>
        <v>South</v>
      </c>
      <c r="X5065" t="str">
        <f>VLOOKUP(tblOrders[[#This Row],[City]],lookups!A:C,3,0)</f>
        <v>Kerala</v>
      </c>
    </row>
    <row r="5066" spans="1:24" x14ac:dyDescent="0.25">
      <c r="A5066" t="s">
        <v>7326</v>
      </c>
      <c r="B5066" s="1">
        <v>45800</v>
      </c>
      <c r="C5066" t="s">
        <v>257</v>
      </c>
      <c r="D5066" t="s">
        <v>39</v>
      </c>
      <c r="E5066" t="s">
        <v>66</v>
      </c>
      <c r="F5066" t="s">
        <v>67</v>
      </c>
      <c r="G5066" t="s">
        <v>68</v>
      </c>
      <c r="H5066" t="s">
        <v>69</v>
      </c>
      <c r="I5066" t="s">
        <v>84</v>
      </c>
      <c r="J5066" t="s">
        <v>34</v>
      </c>
      <c r="K5066">
        <v>1</v>
      </c>
      <c r="L5066">
        <v>149</v>
      </c>
      <c r="M5066">
        <v>0</v>
      </c>
      <c r="N5066">
        <v>149</v>
      </c>
      <c r="O5066">
        <v>54</v>
      </c>
      <c r="P5066" t="s">
        <v>28</v>
      </c>
      <c r="Q5066" t="s">
        <v>86</v>
      </c>
      <c r="R5066" t="s">
        <v>30</v>
      </c>
      <c r="S5066">
        <v>2.6</v>
      </c>
      <c r="T5066">
        <f>YEAR(tblOrders[[#This Row],[Order Date]])</f>
        <v>2025</v>
      </c>
      <c r="U5066" t="str">
        <f>TEXT(tblOrders[[#This Row],[Order Date]],"mmm-yyyy")</f>
        <v>May-2025</v>
      </c>
      <c r="V5066" s="4">
        <f>tblOrders[[#This Row],[Profit]]/tblOrders[[#This Row],[Sales Amount]]</f>
        <v>0.36241610738255031</v>
      </c>
      <c r="W5066" t="str">
        <f>VLOOKUP(tblOrders[[#This Row],[City]],CityRegion,2,0)</f>
        <v>West</v>
      </c>
      <c r="X5066" t="str">
        <f>VLOOKUP(tblOrders[[#This Row],[City]],lookups!A:C,3,0)</f>
        <v>Maharashtra</v>
      </c>
    </row>
    <row r="5067" spans="1:24" x14ac:dyDescent="0.25">
      <c r="A5067" t="s">
        <v>7327</v>
      </c>
      <c r="B5067" s="1">
        <v>45746</v>
      </c>
      <c r="C5067" t="s">
        <v>846</v>
      </c>
      <c r="D5067" t="s">
        <v>21</v>
      </c>
      <c r="E5067" t="s">
        <v>49</v>
      </c>
      <c r="F5067" t="s">
        <v>50</v>
      </c>
      <c r="G5067" t="s">
        <v>24</v>
      </c>
      <c r="H5067" t="s">
        <v>51</v>
      </c>
      <c r="I5067" t="s">
        <v>139</v>
      </c>
      <c r="J5067" t="s">
        <v>34</v>
      </c>
      <c r="K5067">
        <v>1</v>
      </c>
      <c r="L5067">
        <v>85</v>
      </c>
      <c r="M5067">
        <v>0.05</v>
      </c>
      <c r="N5067">
        <v>80.75</v>
      </c>
      <c r="O5067">
        <v>28.75</v>
      </c>
      <c r="P5067" t="s">
        <v>28</v>
      </c>
      <c r="Q5067" t="s">
        <v>46</v>
      </c>
      <c r="R5067" t="s">
        <v>30</v>
      </c>
      <c r="S5067">
        <v>2.9</v>
      </c>
      <c r="T5067">
        <f>YEAR(tblOrders[[#This Row],[Order Date]])</f>
        <v>2025</v>
      </c>
      <c r="U5067" t="str">
        <f>TEXT(tblOrders[[#This Row],[Order Date]],"mmm-yyyy")</f>
        <v>Mar-2025</v>
      </c>
      <c r="V5067" s="4">
        <f>tblOrders[[#This Row],[Profit]]/tblOrders[[#This Row],[Sales Amount]]</f>
        <v>0.35603715170278638</v>
      </c>
      <c r="W5067" t="str">
        <f>VLOOKUP(tblOrders[[#This Row],[City]],CityRegion,2,0)</f>
        <v>South</v>
      </c>
      <c r="X5067" t="str">
        <f>VLOOKUP(tblOrders[[#This Row],[City]],lookups!A:C,3,0)</f>
        <v>Tamil Nadu</v>
      </c>
    </row>
    <row r="5068" spans="1:24" x14ac:dyDescent="0.25">
      <c r="A5068" t="s">
        <v>7328</v>
      </c>
      <c r="B5068" s="1">
        <v>45836</v>
      </c>
      <c r="C5068" t="s">
        <v>4000</v>
      </c>
      <c r="D5068" t="s">
        <v>21</v>
      </c>
      <c r="E5068" t="s">
        <v>22</v>
      </c>
      <c r="F5068" t="s">
        <v>23</v>
      </c>
      <c r="G5068" t="s">
        <v>24</v>
      </c>
      <c r="H5068" t="s">
        <v>25</v>
      </c>
      <c r="I5068" t="s">
        <v>139</v>
      </c>
      <c r="J5068" t="s">
        <v>27</v>
      </c>
      <c r="K5068">
        <v>2</v>
      </c>
      <c r="L5068">
        <v>190</v>
      </c>
      <c r="M5068">
        <v>0.2</v>
      </c>
      <c r="N5068">
        <v>304</v>
      </c>
      <c r="O5068">
        <v>54</v>
      </c>
      <c r="P5068" t="s">
        <v>28</v>
      </c>
      <c r="Q5068" t="s">
        <v>29</v>
      </c>
      <c r="R5068" t="s">
        <v>36</v>
      </c>
      <c r="S5068">
        <v>4.7</v>
      </c>
      <c r="T5068">
        <f>YEAR(tblOrders[[#This Row],[Order Date]])</f>
        <v>2025</v>
      </c>
      <c r="U5068" t="str">
        <f>TEXT(tblOrders[[#This Row],[Order Date]],"mmm-yyyy")</f>
        <v>Jun-2025</v>
      </c>
      <c r="V5068" s="4">
        <f>tblOrders[[#This Row],[Profit]]/tblOrders[[#This Row],[Sales Amount]]</f>
        <v>0.17763157894736842</v>
      </c>
      <c r="W5068" t="str">
        <f>VLOOKUP(tblOrders[[#This Row],[City]],CityRegion,2,0)</f>
        <v>South</v>
      </c>
      <c r="X5068" t="str">
        <f>VLOOKUP(tblOrders[[#This Row],[City]],lookups!A:C,3,0)</f>
        <v>Tamil Nadu</v>
      </c>
    </row>
    <row r="5069" spans="1:24" x14ac:dyDescent="0.25">
      <c r="A5069" t="s">
        <v>7329</v>
      </c>
      <c r="B5069" s="1">
        <v>45899</v>
      </c>
      <c r="C5069" t="s">
        <v>7256</v>
      </c>
      <c r="D5069" t="s">
        <v>21</v>
      </c>
      <c r="E5069" t="s">
        <v>79</v>
      </c>
      <c r="F5069" t="s">
        <v>80</v>
      </c>
      <c r="G5069" t="s">
        <v>68</v>
      </c>
      <c r="H5069" t="s">
        <v>81</v>
      </c>
      <c r="I5069" t="s">
        <v>26</v>
      </c>
      <c r="J5069" t="s">
        <v>34</v>
      </c>
      <c r="K5069">
        <v>2</v>
      </c>
      <c r="L5069">
        <v>799</v>
      </c>
      <c r="M5069">
        <v>0</v>
      </c>
      <c r="N5069">
        <v>1598</v>
      </c>
      <c r="O5069">
        <v>358</v>
      </c>
      <c r="P5069" t="s">
        <v>28</v>
      </c>
      <c r="Q5069" t="s">
        <v>29</v>
      </c>
      <c r="R5069" t="s">
        <v>30</v>
      </c>
      <c r="S5069">
        <v>3.4</v>
      </c>
      <c r="T5069">
        <f>YEAR(tblOrders[[#This Row],[Order Date]])</f>
        <v>2025</v>
      </c>
      <c r="U5069" t="str">
        <f>TEXT(tblOrders[[#This Row],[Order Date]],"mmm-yyyy")</f>
        <v>Aug-2025</v>
      </c>
      <c r="V5069" s="4">
        <f>tblOrders[[#This Row],[Profit]]/tblOrders[[#This Row],[Sales Amount]]</f>
        <v>0.22403003754693368</v>
      </c>
      <c r="W5069" t="str">
        <f>VLOOKUP(tblOrders[[#This Row],[City]],CityRegion,2,0)</f>
        <v>South</v>
      </c>
      <c r="X5069" t="str">
        <f>VLOOKUP(tblOrders[[#This Row],[City]],lookups!A:C,3,0)</f>
        <v>Karnataka</v>
      </c>
    </row>
    <row r="5070" spans="1:24" x14ac:dyDescent="0.25">
      <c r="A5070" t="s">
        <v>7330</v>
      </c>
      <c r="B5070" s="1">
        <v>45982</v>
      </c>
      <c r="C5070" t="s">
        <v>7331</v>
      </c>
      <c r="D5070" t="s">
        <v>39</v>
      </c>
      <c r="E5070" t="s">
        <v>55</v>
      </c>
      <c r="F5070" t="s">
        <v>56</v>
      </c>
      <c r="G5070" t="s">
        <v>24</v>
      </c>
      <c r="H5070" t="s">
        <v>51</v>
      </c>
      <c r="I5070" t="s">
        <v>76</v>
      </c>
      <c r="J5070" t="s">
        <v>34</v>
      </c>
      <c r="K5070">
        <v>5</v>
      </c>
      <c r="L5070">
        <v>42</v>
      </c>
      <c r="M5070">
        <v>0.05</v>
      </c>
      <c r="N5070">
        <v>199.5</v>
      </c>
      <c r="O5070">
        <v>79.5</v>
      </c>
      <c r="P5070" t="s">
        <v>28</v>
      </c>
      <c r="Q5070" t="s">
        <v>29</v>
      </c>
      <c r="R5070" t="s">
        <v>30</v>
      </c>
      <c r="S5070">
        <v>3</v>
      </c>
      <c r="T5070">
        <f>YEAR(tblOrders[[#This Row],[Order Date]])</f>
        <v>2025</v>
      </c>
      <c r="U5070" t="str">
        <f>TEXT(tblOrders[[#This Row],[Order Date]],"mmm-yyyy")</f>
        <v>Nov-2025</v>
      </c>
      <c r="V5070" s="4">
        <f>tblOrders[[#This Row],[Profit]]/tblOrders[[#This Row],[Sales Amount]]</f>
        <v>0.39849624060150374</v>
      </c>
      <c r="W5070" t="str">
        <f>VLOOKUP(tblOrders[[#This Row],[City]],CityRegion,2,0)</f>
        <v>South</v>
      </c>
      <c r="X5070" t="str">
        <f>VLOOKUP(tblOrders[[#This Row],[City]],lookups!A:C,3,0)</f>
        <v>Kerala</v>
      </c>
    </row>
    <row r="5071" spans="1:24" x14ac:dyDescent="0.25">
      <c r="A5071" t="s">
        <v>7332</v>
      </c>
      <c r="B5071" s="1">
        <v>45696</v>
      </c>
      <c r="C5071" t="s">
        <v>382</v>
      </c>
      <c r="D5071" t="s">
        <v>21</v>
      </c>
      <c r="E5071" t="s">
        <v>108</v>
      </c>
      <c r="F5071" t="s">
        <v>109</v>
      </c>
      <c r="G5071" t="s">
        <v>62</v>
      </c>
      <c r="H5071" t="s">
        <v>110</v>
      </c>
      <c r="I5071" t="s">
        <v>57</v>
      </c>
      <c r="J5071" t="s">
        <v>27</v>
      </c>
      <c r="K5071">
        <v>2</v>
      </c>
      <c r="L5071">
        <v>110</v>
      </c>
      <c r="M5071">
        <v>0.05</v>
      </c>
      <c r="N5071">
        <v>209</v>
      </c>
      <c r="O5071">
        <v>73</v>
      </c>
      <c r="P5071" t="s">
        <v>28</v>
      </c>
      <c r="Q5071" t="s">
        <v>46</v>
      </c>
      <c r="R5071" t="s">
        <v>36</v>
      </c>
      <c r="S5071">
        <v>4.0999999999999996</v>
      </c>
      <c r="T5071">
        <f>YEAR(tblOrders[[#This Row],[Order Date]])</f>
        <v>2025</v>
      </c>
      <c r="U5071" t="str">
        <f>TEXT(tblOrders[[#This Row],[Order Date]],"mmm-yyyy")</f>
        <v>Feb-2025</v>
      </c>
      <c r="V5071" s="4">
        <f>tblOrders[[#This Row],[Profit]]/tblOrders[[#This Row],[Sales Amount]]</f>
        <v>0.34928229665071769</v>
      </c>
      <c r="W5071" t="str">
        <f>VLOOKUP(tblOrders[[#This Row],[City]],CityRegion,2,0)</f>
        <v>South</v>
      </c>
      <c r="X5071" t="str">
        <f>VLOOKUP(tblOrders[[#This Row],[City]],lookups!A:C,3,0)</f>
        <v>Kerala</v>
      </c>
    </row>
    <row r="5072" spans="1:24" x14ac:dyDescent="0.25">
      <c r="A5072" t="s">
        <v>7333</v>
      </c>
      <c r="B5072" s="1">
        <v>45831</v>
      </c>
      <c r="C5072" t="s">
        <v>3995</v>
      </c>
      <c r="D5072" t="s">
        <v>21</v>
      </c>
      <c r="E5072" t="s">
        <v>22</v>
      </c>
      <c r="F5072" t="s">
        <v>23</v>
      </c>
      <c r="G5072" t="s">
        <v>24</v>
      </c>
      <c r="H5072" t="s">
        <v>25</v>
      </c>
      <c r="I5072" t="s">
        <v>139</v>
      </c>
      <c r="J5072" t="s">
        <v>27</v>
      </c>
      <c r="K5072">
        <v>4</v>
      </c>
      <c r="L5072">
        <v>190</v>
      </c>
      <c r="M5072">
        <v>0.2</v>
      </c>
      <c r="N5072">
        <v>608</v>
      </c>
      <c r="O5072">
        <v>108</v>
      </c>
      <c r="P5072" t="s">
        <v>28</v>
      </c>
      <c r="Q5072" t="s">
        <v>35</v>
      </c>
      <c r="R5072" t="s">
        <v>36</v>
      </c>
      <c r="S5072">
        <v>3.3</v>
      </c>
      <c r="T5072">
        <f>YEAR(tblOrders[[#This Row],[Order Date]])</f>
        <v>2025</v>
      </c>
      <c r="U5072" t="str">
        <f>TEXT(tblOrders[[#This Row],[Order Date]],"mmm-yyyy")</f>
        <v>Jun-2025</v>
      </c>
      <c r="V5072" s="4">
        <f>tblOrders[[#This Row],[Profit]]/tblOrders[[#This Row],[Sales Amount]]</f>
        <v>0.17763157894736842</v>
      </c>
      <c r="W5072" t="str">
        <f>VLOOKUP(tblOrders[[#This Row],[City]],CityRegion,2,0)</f>
        <v>South</v>
      </c>
      <c r="X5072" t="str">
        <f>VLOOKUP(tblOrders[[#This Row],[City]],lookups!A:C,3,0)</f>
        <v>Tamil Nadu</v>
      </c>
    </row>
    <row r="5073" spans="1:24" x14ac:dyDescent="0.25">
      <c r="A5073" t="s">
        <v>7334</v>
      </c>
      <c r="B5073" s="1">
        <v>45846</v>
      </c>
      <c r="C5073" t="s">
        <v>5894</v>
      </c>
      <c r="D5073" t="s">
        <v>21</v>
      </c>
      <c r="E5073" t="s">
        <v>114</v>
      </c>
      <c r="F5073" t="s">
        <v>115</v>
      </c>
      <c r="G5073" t="s">
        <v>42</v>
      </c>
      <c r="H5073" t="s">
        <v>116</v>
      </c>
      <c r="I5073" t="s">
        <v>44</v>
      </c>
      <c r="J5073" t="s">
        <v>27</v>
      </c>
      <c r="K5073">
        <v>4</v>
      </c>
      <c r="L5073">
        <v>12</v>
      </c>
      <c r="M5073">
        <v>0.1</v>
      </c>
      <c r="N5073">
        <v>43.2</v>
      </c>
      <c r="O5073">
        <v>19.2</v>
      </c>
      <c r="P5073" t="s">
        <v>28</v>
      </c>
      <c r="Q5073" t="s">
        <v>35</v>
      </c>
      <c r="R5073" t="s">
        <v>36</v>
      </c>
      <c r="S5073">
        <v>2.6</v>
      </c>
      <c r="T5073">
        <f>YEAR(tblOrders[[#This Row],[Order Date]])</f>
        <v>2025</v>
      </c>
      <c r="U5073" t="str">
        <f>TEXT(tblOrders[[#This Row],[Order Date]],"mmm-yyyy")</f>
        <v>Jul-2025</v>
      </c>
      <c r="V5073" s="4">
        <f>tblOrders[[#This Row],[Profit]]/tblOrders[[#This Row],[Sales Amount]]</f>
        <v>0.44444444444444442</v>
      </c>
      <c r="W5073" t="str">
        <f>VLOOKUP(tblOrders[[#This Row],[City]],CityRegion,2,0)</f>
        <v>South</v>
      </c>
      <c r="X5073" t="str">
        <f>VLOOKUP(tblOrders[[#This Row],[City]],lookups!A:C,3,0)</f>
        <v>Kerala</v>
      </c>
    </row>
    <row r="5074" spans="1:24" x14ac:dyDescent="0.25">
      <c r="A5074" t="s">
        <v>7335</v>
      </c>
      <c r="B5074" s="1">
        <v>45953</v>
      </c>
      <c r="C5074" t="s">
        <v>6134</v>
      </c>
      <c r="D5074" t="s">
        <v>21</v>
      </c>
      <c r="E5074" t="s">
        <v>22</v>
      </c>
      <c r="F5074" t="s">
        <v>23</v>
      </c>
      <c r="G5074" t="s">
        <v>24</v>
      </c>
      <c r="H5074" t="s">
        <v>25</v>
      </c>
      <c r="I5074" t="s">
        <v>52</v>
      </c>
      <c r="J5074" t="s">
        <v>27</v>
      </c>
      <c r="K5074">
        <v>1</v>
      </c>
      <c r="L5074">
        <v>190</v>
      </c>
      <c r="M5074">
        <v>0.2</v>
      </c>
      <c r="N5074">
        <v>152</v>
      </c>
      <c r="O5074">
        <v>27</v>
      </c>
      <c r="P5074" t="s">
        <v>148</v>
      </c>
      <c r="Q5074" t="s">
        <v>46</v>
      </c>
      <c r="R5074" t="s">
        <v>36</v>
      </c>
      <c r="S5074">
        <v>4.5</v>
      </c>
      <c r="T5074">
        <f>YEAR(tblOrders[[#This Row],[Order Date]])</f>
        <v>2025</v>
      </c>
      <c r="U5074" t="str">
        <f>TEXT(tblOrders[[#This Row],[Order Date]],"mmm-yyyy")</f>
        <v>Oct-2025</v>
      </c>
      <c r="V5074" s="4">
        <f>tblOrders[[#This Row],[Profit]]/tblOrders[[#This Row],[Sales Amount]]</f>
        <v>0.17763157894736842</v>
      </c>
      <c r="W5074" t="str">
        <f>VLOOKUP(tblOrders[[#This Row],[City]],CityRegion,2,0)</f>
        <v>South</v>
      </c>
      <c r="X5074" t="str">
        <f>VLOOKUP(tblOrders[[#This Row],[City]],lookups!A:C,3,0)</f>
        <v>Kerala</v>
      </c>
    </row>
    <row r="5075" spans="1:24" x14ac:dyDescent="0.25">
      <c r="A5075" t="s">
        <v>7336</v>
      </c>
      <c r="B5075" s="1">
        <v>45986</v>
      </c>
      <c r="C5075" t="s">
        <v>3098</v>
      </c>
      <c r="D5075" t="s">
        <v>21</v>
      </c>
      <c r="E5075" t="s">
        <v>60</v>
      </c>
      <c r="F5075" t="s">
        <v>61</v>
      </c>
      <c r="G5075" t="s">
        <v>62</v>
      </c>
      <c r="H5075" t="s">
        <v>63</v>
      </c>
      <c r="I5075" t="s">
        <v>44</v>
      </c>
      <c r="J5075" t="s">
        <v>34</v>
      </c>
      <c r="K5075">
        <v>5</v>
      </c>
      <c r="L5075">
        <v>45</v>
      </c>
      <c r="M5075">
        <v>0.05</v>
      </c>
      <c r="N5075">
        <v>213.75</v>
      </c>
      <c r="O5075">
        <v>83.75</v>
      </c>
      <c r="P5075" t="s">
        <v>28</v>
      </c>
      <c r="Q5075" t="s">
        <v>86</v>
      </c>
      <c r="R5075" t="s">
        <v>36</v>
      </c>
      <c r="S5075">
        <v>3.3</v>
      </c>
      <c r="T5075">
        <f>YEAR(tblOrders[[#This Row],[Order Date]])</f>
        <v>2025</v>
      </c>
      <c r="U5075" t="str">
        <f>TEXT(tblOrders[[#This Row],[Order Date]],"mmm-yyyy")</f>
        <v>Nov-2025</v>
      </c>
      <c r="V5075" s="4">
        <f>tblOrders[[#This Row],[Profit]]/tblOrders[[#This Row],[Sales Amount]]</f>
        <v>0.391812865497076</v>
      </c>
      <c r="W5075" t="str">
        <f>VLOOKUP(tblOrders[[#This Row],[City]],CityRegion,2,0)</f>
        <v>South</v>
      </c>
      <c r="X5075" t="str">
        <f>VLOOKUP(tblOrders[[#This Row],[City]],lookups!A:C,3,0)</f>
        <v>Kerala</v>
      </c>
    </row>
    <row r="5076" spans="1:24" x14ac:dyDescent="0.25">
      <c r="A5076" t="s">
        <v>7337</v>
      </c>
      <c r="B5076" s="1">
        <v>45699</v>
      </c>
      <c r="C5076" t="s">
        <v>1144</v>
      </c>
      <c r="D5076" t="s">
        <v>21</v>
      </c>
      <c r="E5076" t="s">
        <v>94</v>
      </c>
      <c r="F5076" t="s">
        <v>95</v>
      </c>
      <c r="G5076" t="s">
        <v>68</v>
      </c>
      <c r="H5076" t="s">
        <v>96</v>
      </c>
      <c r="I5076" t="s">
        <v>33</v>
      </c>
      <c r="J5076" t="s">
        <v>27</v>
      </c>
      <c r="K5076">
        <v>2</v>
      </c>
      <c r="L5076">
        <v>89</v>
      </c>
      <c r="M5076">
        <v>0.05</v>
      </c>
      <c r="N5076">
        <v>169.1</v>
      </c>
      <c r="O5076">
        <v>59.1</v>
      </c>
      <c r="P5076" t="s">
        <v>28</v>
      </c>
      <c r="Q5076" t="s">
        <v>35</v>
      </c>
      <c r="R5076" t="s">
        <v>30</v>
      </c>
      <c r="S5076">
        <v>4.5</v>
      </c>
      <c r="T5076">
        <f>YEAR(tblOrders[[#This Row],[Order Date]])</f>
        <v>2025</v>
      </c>
      <c r="U5076" t="str">
        <f>TEXT(tblOrders[[#This Row],[Order Date]],"mmm-yyyy")</f>
        <v>Feb-2025</v>
      </c>
      <c r="V5076" s="4">
        <f>tblOrders[[#This Row],[Profit]]/tblOrders[[#This Row],[Sales Amount]]</f>
        <v>0.34949733885274986</v>
      </c>
      <c r="W5076" t="str">
        <f>VLOOKUP(tblOrders[[#This Row],[City]],CityRegion,2,0)</f>
        <v>North</v>
      </c>
      <c r="X5076" t="str">
        <f>VLOOKUP(tblOrders[[#This Row],[City]],lookups!A:C,3,0)</f>
        <v>Delhi</v>
      </c>
    </row>
    <row r="5077" spans="1:24" x14ac:dyDescent="0.25">
      <c r="A5077" t="s">
        <v>7338</v>
      </c>
      <c r="B5077" s="1">
        <v>45947</v>
      </c>
      <c r="C5077" t="s">
        <v>7339</v>
      </c>
      <c r="D5077" t="s">
        <v>21</v>
      </c>
      <c r="E5077" t="s">
        <v>114</v>
      </c>
      <c r="F5077" t="s">
        <v>115</v>
      </c>
      <c r="G5077" t="s">
        <v>42</v>
      </c>
      <c r="H5077" t="s">
        <v>116</v>
      </c>
      <c r="I5077" t="s">
        <v>33</v>
      </c>
      <c r="J5077" t="s">
        <v>27</v>
      </c>
      <c r="K5077">
        <v>4</v>
      </c>
      <c r="L5077">
        <v>12</v>
      </c>
      <c r="M5077">
        <v>0.2</v>
      </c>
      <c r="N5077">
        <v>38.4</v>
      </c>
      <c r="O5077">
        <v>14.4</v>
      </c>
      <c r="P5077" t="s">
        <v>28</v>
      </c>
      <c r="Q5077" t="s">
        <v>46</v>
      </c>
      <c r="R5077" t="s">
        <v>30</v>
      </c>
      <c r="S5077">
        <v>2.7</v>
      </c>
      <c r="T5077">
        <f>YEAR(tblOrders[[#This Row],[Order Date]])</f>
        <v>2025</v>
      </c>
      <c r="U5077" t="str">
        <f>TEXT(tblOrders[[#This Row],[Order Date]],"mmm-yyyy")</f>
        <v>Oct-2025</v>
      </c>
      <c r="V5077" s="4">
        <f>tblOrders[[#This Row],[Profit]]/tblOrders[[#This Row],[Sales Amount]]</f>
        <v>0.375</v>
      </c>
      <c r="W5077" t="str">
        <f>VLOOKUP(tblOrders[[#This Row],[City]],CityRegion,2,0)</f>
        <v>North</v>
      </c>
      <c r="X5077" t="str">
        <f>VLOOKUP(tblOrders[[#This Row],[City]],lookups!A:C,3,0)</f>
        <v>Delhi</v>
      </c>
    </row>
    <row r="5078" spans="1:24" x14ac:dyDescent="0.25">
      <c r="A5078" t="s">
        <v>7340</v>
      </c>
      <c r="B5078" s="1">
        <v>46020</v>
      </c>
      <c r="C5078" t="s">
        <v>2591</v>
      </c>
      <c r="D5078" t="s">
        <v>21</v>
      </c>
      <c r="E5078" t="s">
        <v>114</v>
      </c>
      <c r="F5078" t="s">
        <v>115</v>
      </c>
      <c r="G5078" t="s">
        <v>42</v>
      </c>
      <c r="H5078" t="s">
        <v>116</v>
      </c>
      <c r="I5078" t="s">
        <v>84</v>
      </c>
      <c r="J5078" t="s">
        <v>27</v>
      </c>
      <c r="K5078">
        <v>2</v>
      </c>
      <c r="L5078">
        <v>12</v>
      </c>
      <c r="M5078">
        <v>0.1</v>
      </c>
      <c r="N5078">
        <v>21.6</v>
      </c>
      <c r="O5078">
        <v>9.6</v>
      </c>
      <c r="P5078" t="s">
        <v>28</v>
      </c>
      <c r="Q5078" t="s">
        <v>35</v>
      </c>
      <c r="R5078" t="s">
        <v>36</v>
      </c>
      <c r="S5078">
        <v>4.7</v>
      </c>
      <c r="T5078">
        <f>YEAR(tblOrders[[#This Row],[Order Date]])</f>
        <v>2025</v>
      </c>
      <c r="U5078" t="str">
        <f>TEXT(tblOrders[[#This Row],[Order Date]],"mmm-yyyy")</f>
        <v>Dec-2025</v>
      </c>
      <c r="V5078" s="4">
        <f>tblOrders[[#This Row],[Profit]]/tblOrders[[#This Row],[Sales Amount]]</f>
        <v>0.44444444444444442</v>
      </c>
      <c r="W5078" t="str">
        <f>VLOOKUP(tblOrders[[#This Row],[City]],CityRegion,2,0)</f>
        <v>West</v>
      </c>
      <c r="X5078" t="str">
        <f>VLOOKUP(tblOrders[[#This Row],[City]],lookups!A:C,3,0)</f>
        <v>Maharashtra</v>
      </c>
    </row>
    <row r="5079" spans="1:24" x14ac:dyDescent="0.25">
      <c r="A5079" t="s">
        <v>7341</v>
      </c>
      <c r="B5079" s="1">
        <v>45909</v>
      </c>
      <c r="C5079" t="s">
        <v>7342</v>
      </c>
      <c r="D5079" t="s">
        <v>21</v>
      </c>
      <c r="E5079" t="s">
        <v>108</v>
      </c>
      <c r="F5079" t="s">
        <v>109</v>
      </c>
      <c r="G5079" t="s">
        <v>62</v>
      </c>
      <c r="H5079" t="s">
        <v>110</v>
      </c>
      <c r="I5079" t="s">
        <v>52</v>
      </c>
      <c r="J5079" t="s">
        <v>45</v>
      </c>
      <c r="K5079">
        <v>1</v>
      </c>
      <c r="L5079">
        <v>110</v>
      </c>
      <c r="M5079">
        <v>0.05</v>
      </c>
      <c r="N5079">
        <v>104.5</v>
      </c>
      <c r="O5079">
        <v>36.5</v>
      </c>
      <c r="P5079" t="s">
        <v>28</v>
      </c>
      <c r="Q5079" t="s">
        <v>35</v>
      </c>
      <c r="R5079" t="s">
        <v>36</v>
      </c>
      <c r="S5079">
        <v>3.9</v>
      </c>
      <c r="T5079">
        <f>YEAR(tblOrders[[#This Row],[Order Date]])</f>
        <v>2025</v>
      </c>
      <c r="U5079" t="str">
        <f>TEXT(tblOrders[[#This Row],[Order Date]],"mmm-yyyy")</f>
        <v>Sep-2025</v>
      </c>
      <c r="V5079" s="4">
        <f>tblOrders[[#This Row],[Profit]]/tblOrders[[#This Row],[Sales Amount]]</f>
        <v>0.34928229665071769</v>
      </c>
      <c r="W5079" t="str">
        <f>VLOOKUP(tblOrders[[#This Row],[City]],CityRegion,2,0)</f>
        <v>South</v>
      </c>
      <c r="X5079" t="str">
        <f>VLOOKUP(tblOrders[[#This Row],[City]],lookups!A:C,3,0)</f>
        <v>Kerala</v>
      </c>
    </row>
    <row r="5080" spans="1:24" x14ac:dyDescent="0.25">
      <c r="A5080" t="s">
        <v>7343</v>
      </c>
      <c r="B5080" s="1">
        <v>45674</v>
      </c>
      <c r="C5080" t="s">
        <v>7344</v>
      </c>
      <c r="D5080" t="s">
        <v>21</v>
      </c>
      <c r="E5080" t="s">
        <v>94</v>
      </c>
      <c r="F5080" t="s">
        <v>95</v>
      </c>
      <c r="G5080" t="s">
        <v>68</v>
      </c>
      <c r="H5080" t="s">
        <v>96</v>
      </c>
      <c r="I5080" t="s">
        <v>70</v>
      </c>
      <c r="J5080" t="s">
        <v>45</v>
      </c>
      <c r="K5080">
        <v>4</v>
      </c>
      <c r="L5080">
        <v>89</v>
      </c>
      <c r="M5080">
        <v>0.05</v>
      </c>
      <c r="N5080">
        <v>338.2</v>
      </c>
      <c r="O5080">
        <v>118.2</v>
      </c>
      <c r="P5080" t="s">
        <v>28</v>
      </c>
      <c r="Q5080" t="s">
        <v>35</v>
      </c>
      <c r="R5080" t="s">
        <v>36</v>
      </c>
      <c r="S5080">
        <v>4.0999999999999996</v>
      </c>
      <c r="T5080">
        <f>YEAR(tblOrders[[#This Row],[Order Date]])</f>
        <v>2025</v>
      </c>
      <c r="U5080" t="str">
        <f>TEXT(tblOrders[[#This Row],[Order Date]],"mmm-yyyy")</f>
        <v>Jan-2025</v>
      </c>
      <c r="V5080" s="4">
        <f>tblOrders[[#This Row],[Profit]]/tblOrders[[#This Row],[Sales Amount]]</f>
        <v>0.34949733885274986</v>
      </c>
      <c r="W5080" t="str">
        <f>VLOOKUP(tblOrders[[#This Row],[City]],CityRegion,2,0)</f>
        <v>South</v>
      </c>
      <c r="X5080" t="str">
        <f>VLOOKUP(tblOrders[[#This Row],[City]],lookups!A:C,3,0)</f>
        <v>Telengana</v>
      </c>
    </row>
    <row r="5081" spans="1:24" x14ac:dyDescent="0.25">
      <c r="A5081" t="s">
        <v>7345</v>
      </c>
      <c r="B5081" s="1">
        <v>45801</v>
      </c>
      <c r="C5081" t="s">
        <v>3180</v>
      </c>
      <c r="D5081" t="s">
        <v>21</v>
      </c>
      <c r="E5081" t="s">
        <v>22</v>
      </c>
      <c r="F5081" t="s">
        <v>23</v>
      </c>
      <c r="G5081" t="s">
        <v>24</v>
      </c>
      <c r="H5081" t="s">
        <v>25</v>
      </c>
      <c r="I5081" t="s">
        <v>26</v>
      </c>
      <c r="J5081" t="s">
        <v>34</v>
      </c>
      <c r="K5081">
        <v>3</v>
      </c>
      <c r="L5081">
        <v>190</v>
      </c>
      <c r="M5081">
        <v>0.05</v>
      </c>
      <c r="N5081">
        <v>541.5</v>
      </c>
      <c r="O5081">
        <v>166.5</v>
      </c>
      <c r="P5081" t="s">
        <v>28</v>
      </c>
      <c r="Q5081" t="s">
        <v>29</v>
      </c>
      <c r="R5081" t="s">
        <v>36</v>
      </c>
      <c r="S5081">
        <v>2.6</v>
      </c>
      <c r="T5081">
        <f>YEAR(tblOrders[[#This Row],[Order Date]])</f>
        <v>2025</v>
      </c>
      <c r="U5081" t="str">
        <f>TEXT(tblOrders[[#This Row],[Order Date]],"mmm-yyyy")</f>
        <v>May-2025</v>
      </c>
      <c r="V5081" s="4">
        <f>tblOrders[[#This Row],[Profit]]/tblOrders[[#This Row],[Sales Amount]]</f>
        <v>0.30747922437673131</v>
      </c>
      <c r="W5081" t="str">
        <f>VLOOKUP(tblOrders[[#This Row],[City]],CityRegion,2,0)</f>
        <v>South</v>
      </c>
      <c r="X5081" t="str">
        <f>VLOOKUP(tblOrders[[#This Row],[City]],lookups!A:C,3,0)</f>
        <v>Karnataka</v>
      </c>
    </row>
    <row r="5082" spans="1:24" x14ac:dyDescent="0.25">
      <c r="A5082" t="s">
        <v>7346</v>
      </c>
      <c r="B5082" s="1">
        <v>45868</v>
      </c>
      <c r="C5082" t="s">
        <v>2386</v>
      </c>
      <c r="D5082" t="s">
        <v>39</v>
      </c>
      <c r="E5082" t="s">
        <v>60</v>
      </c>
      <c r="F5082" t="s">
        <v>61</v>
      </c>
      <c r="G5082" t="s">
        <v>62</v>
      </c>
      <c r="H5082" t="s">
        <v>63</v>
      </c>
      <c r="I5082" t="s">
        <v>84</v>
      </c>
      <c r="J5082" t="s">
        <v>45</v>
      </c>
      <c r="K5082">
        <v>2</v>
      </c>
      <c r="L5082">
        <v>45</v>
      </c>
      <c r="M5082">
        <v>0.1</v>
      </c>
      <c r="N5082">
        <v>81</v>
      </c>
      <c r="O5082">
        <v>29</v>
      </c>
      <c r="P5082" t="s">
        <v>28</v>
      </c>
      <c r="Q5082" t="s">
        <v>29</v>
      </c>
      <c r="R5082" t="s">
        <v>36</v>
      </c>
      <c r="S5082">
        <v>3.9</v>
      </c>
      <c r="T5082">
        <f>YEAR(tblOrders[[#This Row],[Order Date]])</f>
        <v>2025</v>
      </c>
      <c r="U5082" t="str">
        <f>TEXT(tblOrders[[#This Row],[Order Date]],"mmm-yyyy")</f>
        <v>Jul-2025</v>
      </c>
      <c r="V5082" s="4">
        <f>tblOrders[[#This Row],[Profit]]/tblOrders[[#This Row],[Sales Amount]]</f>
        <v>0.35802469135802467</v>
      </c>
      <c r="W5082" t="str">
        <f>VLOOKUP(tblOrders[[#This Row],[City]],CityRegion,2,0)</f>
        <v>West</v>
      </c>
      <c r="X5082" t="str">
        <f>VLOOKUP(tblOrders[[#This Row],[City]],lookups!A:C,3,0)</f>
        <v>Maharashtra</v>
      </c>
    </row>
    <row r="5083" spans="1:24" x14ac:dyDescent="0.25">
      <c r="A5083" t="s">
        <v>7347</v>
      </c>
      <c r="B5083" s="1">
        <v>45865</v>
      </c>
      <c r="C5083" t="s">
        <v>1700</v>
      </c>
      <c r="D5083" t="s">
        <v>21</v>
      </c>
      <c r="E5083" t="s">
        <v>94</v>
      </c>
      <c r="F5083" t="s">
        <v>95</v>
      </c>
      <c r="G5083" t="s">
        <v>68</v>
      </c>
      <c r="H5083" t="s">
        <v>96</v>
      </c>
      <c r="I5083" t="s">
        <v>139</v>
      </c>
      <c r="J5083" t="s">
        <v>45</v>
      </c>
      <c r="K5083">
        <v>4</v>
      </c>
      <c r="L5083">
        <v>89</v>
      </c>
      <c r="M5083">
        <v>0.2</v>
      </c>
      <c r="N5083">
        <v>284.8</v>
      </c>
      <c r="O5083">
        <v>64.8</v>
      </c>
      <c r="P5083" t="s">
        <v>28</v>
      </c>
      <c r="Q5083" t="s">
        <v>46</v>
      </c>
      <c r="R5083" t="s">
        <v>36</v>
      </c>
      <c r="S5083">
        <v>3</v>
      </c>
      <c r="T5083">
        <f>YEAR(tblOrders[[#This Row],[Order Date]])</f>
        <v>2025</v>
      </c>
      <c r="U5083" t="str">
        <f>TEXT(tblOrders[[#This Row],[Order Date]],"mmm-yyyy")</f>
        <v>Jul-2025</v>
      </c>
      <c r="V5083" s="4">
        <f>tblOrders[[#This Row],[Profit]]/tblOrders[[#This Row],[Sales Amount]]</f>
        <v>0.22752808988764042</v>
      </c>
      <c r="W5083" t="str">
        <f>VLOOKUP(tblOrders[[#This Row],[City]],CityRegion,2,0)</f>
        <v>South</v>
      </c>
      <c r="X5083" t="str">
        <f>VLOOKUP(tblOrders[[#This Row],[City]],lookups!A:C,3,0)</f>
        <v>Tamil Nadu</v>
      </c>
    </row>
    <row r="5084" spans="1:24" x14ac:dyDescent="0.25">
      <c r="A5084" t="s">
        <v>7348</v>
      </c>
      <c r="B5084" s="1">
        <v>45958</v>
      </c>
      <c r="C5084" t="s">
        <v>7349</v>
      </c>
      <c r="D5084" t="s">
        <v>39</v>
      </c>
      <c r="E5084" t="s">
        <v>73</v>
      </c>
      <c r="F5084" t="s">
        <v>74</v>
      </c>
      <c r="G5084" t="s">
        <v>68</v>
      </c>
      <c r="H5084" t="s">
        <v>75</v>
      </c>
      <c r="I5084" t="s">
        <v>84</v>
      </c>
      <c r="J5084" t="s">
        <v>34</v>
      </c>
      <c r="K5084">
        <v>3</v>
      </c>
      <c r="L5084">
        <v>65</v>
      </c>
      <c r="M5084">
        <v>0.05</v>
      </c>
      <c r="N5084">
        <v>185.25</v>
      </c>
      <c r="O5084">
        <v>71.25</v>
      </c>
      <c r="P5084" t="s">
        <v>28</v>
      </c>
      <c r="Q5084" t="s">
        <v>35</v>
      </c>
      <c r="R5084" t="s">
        <v>123</v>
      </c>
      <c r="S5084">
        <v>4.0999999999999996</v>
      </c>
      <c r="T5084">
        <f>YEAR(tblOrders[[#This Row],[Order Date]])</f>
        <v>2025</v>
      </c>
      <c r="U5084" t="str">
        <f>TEXT(tblOrders[[#This Row],[Order Date]],"mmm-yyyy")</f>
        <v>Oct-2025</v>
      </c>
      <c r="V5084" s="4">
        <f>tblOrders[[#This Row],[Profit]]/tblOrders[[#This Row],[Sales Amount]]</f>
        <v>0.38461538461538464</v>
      </c>
      <c r="W5084" t="str">
        <f>VLOOKUP(tblOrders[[#This Row],[City]],CityRegion,2,0)</f>
        <v>West</v>
      </c>
      <c r="X5084" t="str">
        <f>VLOOKUP(tblOrders[[#This Row],[City]],lookups!A:C,3,0)</f>
        <v>Maharashtra</v>
      </c>
    </row>
    <row r="5085" spans="1:24" x14ac:dyDescent="0.25">
      <c r="A5085" t="s">
        <v>7350</v>
      </c>
      <c r="B5085" s="1">
        <v>45881</v>
      </c>
      <c r="C5085" t="s">
        <v>3887</v>
      </c>
      <c r="D5085" t="s">
        <v>21</v>
      </c>
      <c r="E5085" t="s">
        <v>49</v>
      </c>
      <c r="F5085" t="s">
        <v>50</v>
      </c>
      <c r="G5085" t="s">
        <v>24</v>
      </c>
      <c r="H5085" t="s">
        <v>51</v>
      </c>
      <c r="I5085" t="s">
        <v>76</v>
      </c>
      <c r="J5085" t="s">
        <v>34</v>
      </c>
      <c r="K5085">
        <v>1</v>
      </c>
      <c r="L5085">
        <v>85</v>
      </c>
      <c r="M5085">
        <v>0.15</v>
      </c>
      <c r="N5085">
        <v>72.25</v>
      </c>
      <c r="O5085">
        <v>20.25</v>
      </c>
      <c r="P5085" t="s">
        <v>28</v>
      </c>
      <c r="Q5085" t="s">
        <v>29</v>
      </c>
      <c r="R5085" t="s">
        <v>36</v>
      </c>
      <c r="S5085">
        <v>3.3</v>
      </c>
      <c r="T5085">
        <f>YEAR(tblOrders[[#This Row],[Order Date]])</f>
        <v>2025</v>
      </c>
      <c r="U5085" t="str">
        <f>TEXT(tblOrders[[#This Row],[Order Date]],"mmm-yyyy")</f>
        <v>Aug-2025</v>
      </c>
      <c r="V5085" s="4">
        <f>tblOrders[[#This Row],[Profit]]/tblOrders[[#This Row],[Sales Amount]]</f>
        <v>0.28027681660899656</v>
      </c>
      <c r="W5085" t="str">
        <f>VLOOKUP(tblOrders[[#This Row],[City]],CityRegion,2,0)</f>
        <v>South</v>
      </c>
      <c r="X5085" t="str">
        <f>VLOOKUP(tblOrders[[#This Row],[City]],lookups!A:C,3,0)</f>
        <v>Kerala</v>
      </c>
    </row>
    <row r="5086" spans="1:24" x14ac:dyDescent="0.25">
      <c r="A5086" t="s">
        <v>7351</v>
      </c>
      <c r="B5086" s="1">
        <v>45886</v>
      </c>
      <c r="C5086" t="s">
        <v>3072</v>
      </c>
      <c r="D5086" t="s">
        <v>21</v>
      </c>
      <c r="E5086" t="s">
        <v>94</v>
      </c>
      <c r="F5086" t="s">
        <v>95</v>
      </c>
      <c r="G5086" t="s">
        <v>68</v>
      </c>
      <c r="H5086" t="s">
        <v>96</v>
      </c>
      <c r="I5086" t="s">
        <v>70</v>
      </c>
      <c r="J5086" t="s">
        <v>27</v>
      </c>
      <c r="K5086">
        <v>1</v>
      </c>
      <c r="L5086">
        <v>89</v>
      </c>
      <c r="M5086">
        <v>0.1</v>
      </c>
      <c r="N5086">
        <v>80.099999999999994</v>
      </c>
      <c r="O5086">
        <v>25.1</v>
      </c>
      <c r="P5086" t="s">
        <v>28</v>
      </c>
      <c r="Q5086" t="s">
        <v>91</v>
      </c>
      <c r="R5086" t="s">
        <v>36</v>
      </c>
      <c r="S5086">
        <v>2.5</v>
      </c>
      <c r="T5086">
        <f>YEAR(tblOrders[[#This Row],[Order Date]])</f>
        <v>2025</v>
      </c>
      <c r="U5086" t="str">
        <f>TEXT(tblOrders[[#This Row],[Order Date]],"mmm-yyyy")</f>
        <v>Aug-2025</v>
      </c>
      <c r="V5086" s="4">
        <f>tblOrders[[#This Row],[Profit]]/tblOrders[[#This Row],[Sales Amount]]</f>
        <v>0.31335830212234711</v>
      </c>
      <c r="W5086" t="str">
        <f>VLOOKUP(tblOrders[[#This Row],[City]],CityRegion,2,0)</f>
        <v>South</v>
      </c>
      <c r="X5086" t="str">
        <f>VLOOKUP(tblOrders[[#This Row],[City]],lookups!A:C,3,0)</f>
        <v>Telengana</v>
      </c>
    </row>
    <row r="5087" spans="1:24" x14ac:dyDescent="0.25">
      <c r="A5087" t="s">
        <v>7352</v>
      </c>
      <c r="B5087" s="1">
        <v>45983</v>
      </c>
      <c r="C5087" t="s">
        <v>7055</v>
      </c>
      <c r="D5087" t="s">
        <v>21</v>
      </c>
      <c r="E5087" t="s">
        <v>49</v>
      </c>
      <c r="F5087" t="s">
        <v>50</v>
      </c>
      <c r="G5087" t="s">
        <v>24</v>
      </c>
      <c r="H5087" t="s">
        <v>51</v>
      </c>
      <c r="I5087" t="s">
        <v>44</v>
      </c>
      <c r="J5087" t="s">
        <v>34</v>
      </c>
      <c r="K5087">
        <v>2</v>
      </c>
      <c r="L5087">
        <v>85</v>
      </c>
      <c r="M5087">
        <v>0</v>
      </c>
      <c r="N5087">
        <v>170</v>
      </c>
      <c r="O5087">
        <v>66</v>
      </c>
      <c r="P5087" t="s">
        <v>111</v>
      </c>
      <c r="Q5087" t="s">
        <v>35</v>
      </c>
      <c r="R5087" t="s">
        <v>36</v>
      </c>
      <c r="S5087">
        <v>3.8</v>
      </c>
      <c r="T5087">
        <f>YEAR(tblOrders[[#This Row],[Order Date]])</f>
        <v>2025</v>
      </c>
      <c r="U5087" t="str">
        <f>TEXT(tblOrders[[#This Row],[Order Date]],"mmm-yyyy")</f>
        <v>Nov-2025</v>
      </c>
      <c r="V5087" s="4">
        <f>tblOrders[[#This Row],[Profit]]/tblOrders[[#This Row],[Sales Amount]]</f>
        <v>0.38823529411764707</v>
      </c>
      <c r="W5087" t="str">
        <f>VLOOKUP(tblOrders[[#This Row],[City]],CityRegion,2,0)</f>
        <v>South</v>
      </c>
      <c r="X5087" t="str">
        <f>VLOOKUP(tblOrders[[#This Row],[City]],lookups!A:C,3,0)</f>
        <v>Kerala</v>
      </c>
    </row>
    <row r="5088" spans="1:24" x14ac:dyDescent="0.25">
      <c r="A5088" t="s">
        <v>7353</v>
      </c>
      <c r="B5088" s="1">
        <v>45726</v>
      </c>
      <c r="C5088" t="s">
        <v>3484</v>
      </c>
      <c r="D5088" t="s">
        <v>39</v>
      </c>
      <c r="E5088" t="s">
        <v>66</v>
      </c>
      <c r="F5088" t="s">
        <v>67</v>
      </c>
      <c r="G5088" t="s">
        <v>68</v>
      </c>
      <c r="H5088" t="s">
        <v>69</v>
      </c>
      <c r="I5088" t="s">
        <v>33</v>
      </c>
      <c r="J5088" t="s">
        <v>45</v>
      </c>
      <c r="K5088">
        <v>3</v>
      </c>
      <c r="L5088">
        <v>149</v>
      </c>
      <c r="M5088">
        <v>0.2</v>
      </c>
      <c r="N5088">
        <v>357.6</v>
      </c>
      <c r="O5088">
        <v>72.599999999999994</v>
      </c>
      <c r="P5088" t="s">
        <v>28</v>
      </c>
      <c r="Q5088" t="s">
        <v>35</v>
      </c>
      <c r="R5088" t="s">
        <v>36</v>
      </c>
      <c r="S5088">
        <v>3.9</v>
      </c>
      <c r="T5088">
        <f>YEAR(tblOrders[[#This Row],[Order Date]])</f>
        <v>2025</v>
      </c>
      <c r="U5088" t="str">
        <f>TEXT(tblOrders[[#This Row],[Order Date]],"mmm-yyyy")</f>
        <v>Mar-2025</v>
      </c>
      <c r="V5088" s="4">
        <f>tblOrders[[#This Row],[Profit]]/tblOrders[[#This Row],[Sales Amount]]</f>
        <v>0.2030201342281879</v>
      </c>
      <c r="W5088" t="str">
        <f>VLOOKUP(tblOrders[[#This Row],[City]],CityRegion,2,0)</f>
        <v>North</v>
      </c>
      <c r="X5088" t="str">
        <f>VLOOKUP(tblOrders[[#This Row],[City]],lookups!A:C,3,0)</f>
        <v>Delhi</v>
      </c>
    </row>
    <row r="5089" spans="1:24" x14ac:dyDescent="0.25">
      <c r="A5089" t="s">
        <v>7354</v>
      </c>
      <c r="B5089" s="1">
        <v>45714</v>
      </c>
      <c r="C5089" t="s">
        <v>2969</v>
      </c>
      <c r="D5089" t="s">
        <v>21</v>
      </c>
      <c r="E5089" t="s">
        <v>101</v>
      </c>
      <c r="F5089" t="s">
        <v>102</v>
      </c>
      <c r="G5089" t="s">
        <v>24</v>
      </c>
      <c r="H5089" t="s">
        <v>103</v>
      </c>
      <c r="I5089" t="s">
        <v>84</v>
      </c>
      <c r="J5089" t="s">
        <v>27</v>
      </c>
      <c r="K5089">
        <v>2</v>
      </c>
      <c r="L5089">
        <v>120</v>
      </c>
      <c r="M5089">
        <v>0.2</v>
      </c>
      <c r="N5089">
        <v>192</v>
      </c>
      <c r="O5089">
        <v>36</v>
      </c>
      <c r="P5089" t="s">
        <v>28</v>
      </c>
      <c r="Q5089" t="s">
        <v>86</v>
      </c>
      <c r="R5089" t="s">
        <v>123</v>
      </c>
      <c r="S5089">
        <v>2.7</v>
      </c>
      <c r="T5089">
        <f>YEAR(tblOrders[[#This Row],[Order Date]])</f>
        <v>2025</v>
      </c>
      <c r="U5089" t="str">
        <f>TEXT(tblOrders[[#This Row],[Order Date]],"mmm-yyyy")</f>
        <v>Feb-2025</v>
      </c>
      <c r="V5089" s="4">
        <f>tblOrders[[#This Row],[Profit]]/tblOrders[[#This Row],[Sales Amount]]</f>
        <v>0.1875</v>
      </c>
      <c r="W5089" t="str">
        <f>VLOOKUP(tblOrders[[#This Row],[City]],CityRegion,2,0)</f>
        <v>West</v>
      </c>
      <c r="X5089" t="str">
        <f>VLOOKUP(tblOrders[[#This Row],[City]],lookups!A:C,3,0)</f>
        <v>Maharashtra</v>
      </c>
    </row>
    <row r="5090" spans="1:24" x14ac:dyDescent="0.25">
      <c r="A5090" t="s">
        <v>7355</v>
      </c>
      <c r="B5090" s="1">
        <v>45871</v>
      </c>
      <c r="C5090" t="s">
        <v>408</v>
      </c>
      <c r="D5090" t="s">
        <v>21</v>
      </c>
      <c r="E5090" t="s">
        <v>101</v>
      </c>
      <c r="F5090" t="s">
        <v>102</v>
      </c>
      <c r="G5090" t="s">
        <v>24</v>
      </c>
      <c r="H5090" t="s">
        <v>103</v>
      </c>
      <c r="I5090" t="s">
        <v>76</v>
      </c>
      <c r="J5090" t="s">
        <v>45</v>
      </c>
      <c r="K5090">
        <v>1</v>
      </c>
      <c r="L5090">
        <v>120</v>
      </c>
      <c r="M5090">
        <v>0.1</v>
      </c>
      <c r="N5090">
        <v>108</v>
      </c>
      <c r="O5090">
        <v>30</v>
      </c>
      <c r="P5090" t="s">
        <v>28</v>
      </c>
      <c r="Q5090" t="s">
        <v>29</v>
      </c>
      <c r="R5090" t="s">
        <v>36</v>
      </c>
      <c r="S5090">
        <v>3.3</v>
      </c>
      <c r="T5090">
        <f>YEAR(tblOrders[[#This Row],[Order Date]])</f>
        <v>2025</v>
      </c>
      <c r="U5090" t="str">
        <f>TEXT(tblOrders[[#This Row],[Order Date]],"mmm-yyyy")</f>
        <v>Aug-2025</v>
      </c>
      <c r="V5090" s="4">
        <f>tblOrders[[#This Row],[Profit]]/tblOrders[[#This Row],[Sales Amount]]</f>
        <v>0.27777777777777779</v>
      </c>
      <c r="W5090" t="str">
        <f>VLOOKUP(tblOrders[[#This Row],[City]],CityRegion,2,0)</f>
        <v>South</v>
      </c>
      <c r="X5090" t="str">
        <f>VLOOKUP(tblOrders[[#This Row],[City]],lookups!A:C,3,0)</f>
        <v>Kerala</v>
      </c>
    </row>
    <row r="5091" spans="1:24" x14ac:dyDescent="0.25">
      <c r="A5091" t="s">
        <v>7356</v>
      </c>
      <c r="B5091" s="1">
        <v>45684</v>
      </c>
      <c r="C5091" t="s">
        <v>4206</v>
      </c>
      <c r="D5091" t="s">
        <v>21</v>
      </c>
      <c r="E5091" t="s">
        <v>79</v>
      </c>
      <c r="F5091" t="s">
        <v>80</v>
      </c>
      <c r="G5091" t="s">
        <v>68</v>
      </c>
      <c r="H5091" t="s">
        <v>81</v>
      </c>
      <c r="I5091" t="s">
        <v>130</v>
      </c>
      <c r="J5091" t="s">
        <v>27</v>
      </c>
      <c r="K5091">
        <v>4</v>
      </c>
      <c r="L5091">
        <v>799</v>
      </c>
      <c r="M5091">
        <v>0</v>
      </c>
      <c r="N5091">
        <v>3196</v>
      </c>
      <c r="O5091">
        <v>716</v>
      </c>
      <c r="P5091" t="s">
        <v>28</v>
      </c>
      <c r="Q5091" t="s">
        <v>46</v>
      </c>
      <c r="R5091" t="s">
        <v>36</v>
      </c>
      <c r="S5091">
        <v>3.4</v>
      </c>
      <c r="T5091">
        <f>YEAR(tblOrders[[#This Row],[Order Date]])</f>
        <v>2025</v>
      </c>
      <c r="U5091" t="str">
        <f>TEXT(tblOrders[[#This Row],[Order Date]],"mmm-yyyy")</f>
        <v>Jan-2025</v>
      </c>
      <c r="V5091" s="4">
        <f>tblOrders[[#This Row],[Profit]]/tblOrders[[#This Row],[Sales Amount]]</f>
        <v>0.22403003754693368</v>
      </c>
      <c r="W5091" t="str">
        <f>VLOOKUP(tblOrders[[#This Row],[City]],CityRegion,2,0)</f>
        <v>West</v>
      </c>
      <c r="X5091" t="str">
        <f>VLOOKUP(tblOrders[[#This Row],[City]],lookups!A:C,3,0)</f>
        <v>Maharashtra</v>
      </c>
    </row>
    <row r="5092" spans="1:24" x14ac:dyDescent="0.25">
      <c r="A5092" t="s">
        <v>7357</v>
      </c>
      <c r="B5092" s="1">
        <v>45965</v>
      </c>
      <c r="C5092" t="s">
        <v>3036</v>
      </c>
      <c r="D5092" t="s">
        <v>21</v>
      </c>
      <c r="E5092" t="s">
        <v>108</v>
      </c>
      <c r="F5092" t="s">
        <v>109</v>
      </c>
      <c r="G5092" t="s">
        <v>62</v>
      </c>
      <c r="H5092" t="s">
        <v>110</v>
      </c>
      <c r="I5092" t="s">
        <v>76</v>
      </c>
      <c r="J5092" t="s">
        <v>34</v>
      </c>
      <c r="K5092">
        <v>3</v>
      </c>
      <c r="L5092">
        <v>110</v>
      </c>
      <c r="M5092">
        <v>0.05</v>
      </c>
      <c r="N5092">
        <v>313.5</v>
      </c>
      <c r="O5092">
        <v>109.5</v>
      </c>
      <c r="P5092" t="s">
        <v>28</v>
      </c>
      <c r="Q5092" t="s">
        <v>35</v>
      </c>
      <c r="R5092" t="s">
        <v>30</v>
      </c>
      <c r="S5092">
        <v>4.0999999999999996</v>
      </c>
      <c r="T5092">
        <f>YEAR(tblOrders[[#This Row],[Order Date]])</f>
        <v>2025</v>
      </c>
      <c r="U5092" t="str">
        <f>TEXT(tblOrders[[#This Row],[Order Date]],"mmm-yyyy")</f>
        <v>Nov-2025</v>
      </c>
      <c r="V5092" s="4">
        <f>tblOrders[[#This Row],[Profit]]/tblOrders[[#This Row],[Sales Amount]]</f>
        <v>0.34928229665071769</v>
      </c>
      <c r="W5092" t="str">
        <f>VLOOKUP(tblOrders[[#This Row],[City]],CityRegion,2,0)</f>
        <v>South</v>
      </c>
      <c r="X5092" t="str">
        <f>VLOOKUP(tblOrders[[#This Row],[City]],lookups!A:C,3,0)</f>
        <v>Kerala</v>
      </c>
    </row>
    <row r="5093" spans="1:24" x14ac:dyDescent="0.25">
      <c r="A5093" t="s">
        <v>7358</v>
      </c>
      <c r="B5093" s="1">
        <v>45793</v>
      </c>
      <c r="C5093" t="s">
        <v>3296</v>
      </c>
      <c r="D5093" t="s">
        <v>39</v>
      </c>
      <c r="E5093" t="s">
        <v>55</v>
      </c>
      <c r="F5093" t="s">
        <v>56</v>
      </c>
      <c r="G5093" t="s">
        <v>24</v>
      </c>
      <c r="H5093" t="s">
        <v>51</v>
      </c>
      <c r="I5093" t="s">
        <v>52</v>
      </c>
      <c r="J5093" t="s">
        <v>34</v>
      </c>
      <c r="K5093">
        <v>1</v>
      </c>
      <c r="L5093">
        <v>42</v>
      </c>
      <c r="M5093">
        <v>0</v>
      </c>
      <c r="N5093">
        <v>42</v>
      </c>
      <c r="O5093">
        <v>18</v>
      </c>
      <c r="P5093" t="s">
        <v>28</v>
      </c>
      <c r="Q5093" t="s">
        <v>46</v>
      </c>
      <c r="R5093" t="s">
        <v>36</v>
      </c>
      <c r="S5093">
        <v>4.0999999999999996</v>
      </c>
      <c r="T5093">
        <f>YEAR(tblOrders[[#This Row],[Order Date]])</f>
        <v>2025</v>
      </c>
      <c r="U5093" t="str">
        <f>TEXT(tblOrders[[#This Row],[Order Date]],"mmm-yyyy")</f>
        <v>May-2025</v>
      </c>
      <c r="V5093" s="4">
        <f>tblOrders[[#This Row],[Profit]]/tblOrders[[#This Row],[Sales Amount]]</f>
        <v>0.42857142857142855</v>
      </c>
      <c r="W5093" t="str">
        <f>VLOOKUP(tblOrders[[#This Row],[City]],CityRegion,2,0)</f>
        <v>South</v>
      </c>
      <c r="X5093" t="str">
        <f>VLOOKUP(tblOrders[[#This Row],[City]],lookups!A:C,3,0)</f>
        <v>Kerala</v>
      </c>
    </row>
    <row r="5094" spans="1:24" x14ac:dyDescent="0.25">
      <c r="A5094" t="s">
        <v>7359</v>
      </c>
      <c r="B5094" s="1">
        <v>45843</v>
      </c>
      <c r="C5094" t="s">
        <v>1190</v>
      </c>
      <c r="D5094" t="s">
        <v>21</v>
      </c>
      <c r="E5094" t="s">
        <v>73</v>
      </c>
      <c r="F5094" t="s">
        <v>74</v>
      </c>
      <c r="G5094" t="s">
        <v>68</v>
      </c>
      <c r="H5094" t="s">
        <v>75</v>
      </c>
      <c r="I5094" t="s">
        <v>70</v>
      </c>
      <c r="J5094" t="s">
        <v>27</v>
      </c>
      <c r="K5094">
        <v>5</v>
      </c>
      <c r="L5094">
        <v>65</v>
      </c>
      <c r="M5094">
        <v>0.05</v>
      </c>
      <c r="N5094">
        <v>308.75</v>
      </c>
      <c r="O5094">
        <v>118.75</v>
      </c>
      <c r="P5094" t="s">
        <v>28</v>
      </c>
      <c r="Q5094" t="s">
        <v>35</v>
      </c>
      <c r="R5094" t="s">
        <v>36</v>
      </c>
      <c r="S5094">
        <v>4.8</v>
      </c>
      <c r="T5094">
        <f>YEAR(tblOrders[[#This Row],[Order Date]])</f>
        <v>2025</v>
      </c>
      <c r="U5094" t="str">
        <f>TEXT(tblOrders[[#This Row],[Order Date]],"mmm-yyyy")</f>
        <v>Jul-2025</v>
      </c>
      <c r="V5094" s="4">
        <f>tblOrders[[#This Row],[Profit]]/tblOrders[[#This Row],[Sales Amount]]</f>
        <v>0.38461538461538464</v>
      </c>
      <c r="W5094" t="str">
        <f>VLOOKUP(tblOrders[[#This Row],[City]],CityRegion,2,0)</f>
        <v>South</v>
      </c>
      <c r="X5094" t="str">
        <f>VLOOKUP(tblOrders[[#This Row],[City]],lookups!A:C,3,0)</f>
        <v>Telengana</v>
      </c>
    </row>
    <row r="5095" spans="1:24" x14ac:dyDescent="0.25">
      <c r="A5095" t="s">
        <v>7360</v>
      </c>
      <c r="B5095" s="1">
        <v>45721</v>
      </c>
      <c r="C5095" t="s">
        <v>4455</v>
      </c>
      <c r="D5095" t="s">
        <v>39</v>
      </c>
      <c r="E5095" t="s">
        <v>40</v>
      </c>
      <c r="F5095" t="s">
        <v>41</v>
      </c>
      <c r="G5095" t="s">
        <v>42</v>
      </c>
      <c r="H5095" t="s">
        <v>43</v>
      </c>
      <c r="I5095" t="s">
        <v>139</v>
      </c>
      <c r="J5095" t="s">
        <v>45</v>
      </c>
      <c r="K5095">
        <v>2</v>
      </c>
      <c r="L5095">
        <v>18</v>
      </c>
      <c r="M5095">
        <v>0.05</v>
      </c>
      <c r="N5095">
        <v>34.200000000000003</v>
      </c>
      <c r="O5095">
        <v>16.2</v>
      </c>
      <c r="P5095" t="s">
        <v>28</v>
      </c>
      <c r="Q5095" t="s">
        <v>91</v>
      </c>
      <c r="R5095" t="s">
        <v>123</v>
      </c>
      <c r="S5095">
        <v>3.8</v>
      </c>
      <c r="T5095">
        <f>YEAR(tblOrders[[#This Row],[Order Date]])</f>
        <v>2025</v>
      </c>
      <c r="U5095" t="str">
        <f>TEXT(tblOrders[[#This Row],[Order Date]],"mmm-yyyy")</f>
        <v>Mar-2025</v>
      </c>
      <c r="V5095" s="4">
        <f>tblOrders[[#This Row],[Profit]]/tblOrders[[#This Row],[Sales Amount]]</f>
        <v>0.47368421052631571</v>
      </c>
      <c r="W5095" t="str">
        <f>VLOOKUP(tblOrders[[#This Row],[City]],CityRegion,2,0)</f>
        <v>South</v>
      </c>
      <c r="X5095" t="str">
        <f>VLOOKUP(tblOrders[[#This Row],[City]],lookups!A:C,3,0)</f>
        <v>Tamil Nadu</v>
      </c>
    </row>
    <row r="5096" spans="1:24" x14ac:dyDescent="0.25">
      <c r="A5096" t="s">
        <v>7361</v>
      </c>
      <c r="B5096" s="1">
        <v>45671</v>
      </c>
      <c r="C5096" t="s">
        <v>3585</v>
      </c>
      <c r="D5096" t="s">
        <v>39</v>
      </c>
      <c r="E5096" t="s">
        <v>101</v>
      </c>
      <c r="F5096" t="s">
        <v>102</v>
      </c>
      <c r="G5096" t="s">
        <v>24</v>
      </c>
      <c r="H5096" t="s">
        <v>103</v>
      </c>
      <c r="I5096" t="s">
        <v>57</v>
      </c>
      <c r="J5096" t="s">
        <v>27</v>
      </c>
      <c r="K5096">
        <v>5</v>
      </c>
      <c r="L5096">
        <v>120</v>
      </c>
      <c r="M5096">
        <v>0.2</v>
      </c>
      <c r="N5096">
        <v>480</v>
      </c>
      <c r="O5096">
        <v>90</v>
      </c>
      <c r="P5096" t="s">
        <v>28</v>
      </c>
      <c r="Q5096" t="s">
        <v>46</v>
      </c>
      <c r="R5096" t="s">
        <v>36</v>
      </c>
      <c r="S5096">
        <v>4.3</v>
      </c>
      <c r="T5096">
        <f>YEAR(tblOrders[[#This Row],[Order Date]])</f>
        <v>2025</v>
      </c>
      <c r="U5096" t="str">
        <f>TEXT(tblOrders[[#This Row],[Order Date]],"mmm-yyyy")</f>
        <v>Jan-2025</v>
      </c>
      <c r="V5096" s="4">
        <f>tblOrders[[#This Row],[Profit]]/tblOrders[[#This Row],[Sales Amount]]</f>
        <v>0.1875</v>
      </c>
      <c r="W5096" t="str">
        <f>VLOOKUP(tblOrders[[#This Row],[City]],CityRegion,2,0)</f>
        <v>South</v>
      </c>
      <c r="X5096" t="str">
        <f>VLOOKUP(tblOrders[[#This Row],[City]],lookups!A:C,3,0)</f>
        <v>Kerala</v>
      </c>
    </row>
    <row r="5097" spans="1:24" x14ac:dyDescent="0.25">
      <c r="A5097" t="s">
        <v>7362</v>
      </c>
      <c r="B5097" s="1">
        <v>45875</v>
      </c>
      <c r="C5097" t="s">
        <v>7363</v>
      </c>
      <c r="D5097" t="s">
        <v>39</v>
      </c>
      <c r="E5097" t="s">
        <v>49</v>
      </c>
      <c r="F5097" t="s">
        <v>50</v>
      </c>
      <c r="G5097" t="s">
        <v>24</v>
      </c>
      <c r="H5097" t="s">
        <v>51</v>
      </c>
      <c r="I5097" t="s">
        <v>76</v>
      </c>
      <c r="J5097" t="s">
        <v>45</v>
      </c>
      <c r="K5097">
        <v>3</v>
      </c>
      <c r="L5097">
        <v>85</v>
      </c>
      <c r="M5097">
        <v>0</v>
      </c>
      <c r="N5097">
        <v>255</v>
      </c>
      <c r="O5097">
        <v>99</v>
      </c>
      <c r="P5097" t="s">
        <v>28</v>
      </c>
      <c r="Q5097" t="s">
        <v>91</v>
      </c>
      <c r="R5097" t="s">
        <v>36</v>
      </c>
      <c r="S5097">
        <v>3.1</v>
      </c>
      <c r="T5097">
        <f>YEAR(tblOrders[[#This Row],[Order Date]])</f>
        <v>2025</v>
      </c>
      <c r="U5097" t="str">
        <f>TEXT(tblOrders[[#This Row],[Order Date]],"mmm-yyyy")</f>
        <v>Aug-2025</v>
      </c>
      <c r="V5097" s="4">
        <f>tblOrders[[#This Row],[Profit]]/tblOrders[[#This Row],[Sales Amount]]</f>
        <v>0.38823529411764707</v>
      </c>
      <c r="W5097" t="str">
        <f>VLOOKUP(tblOrders[[#This Row],[City]],CityRegion,2,0)</f>
        <v>South</v>
      </c>
      <c r="X5097" t="str">
        <f>VLOOKUP(tblOrders[[#This Row],[City]],lookups!A:C,3,0)</f>
        <v>Kerala</v>
      </c>
    </row>
    <row r="5098" spans="1:24" x14ac:dyDescent="0.25">
      <c r="A5098" t="s">
        <v>7364</v>
      </c>
      <c r="B5098" s="1">
        <v>45880</v>
      </c>
      <c r="C5098" t="s">
        <v>7365</v>
      </c>
      <c r="D5098" t="s">
        <v>21</v>
      </c>
      <c r="E5098" t="s">
        <v>79</v>
      </c>
      <c r="F5098" t="s">
        <v>80</v>
      </c>
      <c r="G5098" t="s">
        <v>68</v>
      </c>
      <c r="H5098" t="s">
        <v>81</v>
      </c>
      <c r="I5098" t="s">
        <v>26</v>
      </c>
      <c r="J5098" t="s">
        <v>34</v>
      </c>
      <c r="K5098">
        <v>1</v>
      </c>
      <c r="L5098">
        <v>799</v>
      </c>
      <c r="M5098">
        <v>0.2</v>
      </c>
      <c r="N5098">
        <v>639.20000000000005</v>
      </c>
      <c r="O5098">
        <v>19.2</v>
      </c>
      <c r="P5098" t="s">
        <v>111</v>
      </c>
      <c r="Q5098" t="s">
        <v>29</v>
      </c>
      <c r="R5098" t="s">
        <v>30</v>
      </c>
      <c r="S5098">
        <v>3.4</v>
      </c>
      <c r="T5098">
        <f>YEAR(tblOrders[[#This Row],[Order Date]])</f>
        <v>2025</v>
      </c>
      <c r="U5098" t="str">
        <f>TEXT(tblOrders[[#This Row],[Order Date]],"mmm-yyyy")</f>
        <v>Aug-2025</v>
      </c>
      <c r="V5098" s="4">
        <f>tblOrders[[#This Row],[Profit]]/tblOrders[[#This Row],[Sales Amount]]</f>
        <v>3.0037546933667079E-2</v>
      </c>
      <c r="W5098" t="str">
        <f>VLOOKUP(tblOrders[[#This Row],[City]],CityRegion,2,0)</f>
        <v>South</v>
      </c>
      <c r="X5098" t="str">
        <f>VLOOKUP(tblOrders[[#This Row],[City]],lookups!A:C,3,0)</f>
        <v>Karnataka</v>
      </c>
    </row>
    <row r="5099" spans="1:24" x14ac:dyDescent="0.25">
      <c r="A5099" t="s">
        <v>7366</v>
      </c>
      <c r="B5099" s="1">
        <v>45781</v>
      </c>
      <c r="C5099" t="s">
        <v>7222</v>
      </c>
      <c r="D5099" t="s">
        <v>21</v>
      </c>
      <c r="E5099" t="s">
        <v>94</v>
      </c>
      <c r="F5099" t="s">
        <v>95</v>
      </c>
      <c r="G5099" t="s">
        <v>68</v>
      </c>
      <c r="H5099" t="s">
        <v>96</v>
      </c>
      <c r="I5099" t="s">
        <v>130</v>
      </c>
      <c r="J5099" t="s">
        <v>45</v>
      </c>
      <c r="K5099">
        <v>1</v>
      </c>
      <c r="L5099">
        <v>89</v>
      </c>
      <c r="M5099">
        <v>0.2</v>
      </c>
      <c r="N5099">
        <v>71.2</v>
      </c>
      <c r="O5099">
        <v>16.2</v>
      </c>
      <c r="P5099" t="s">
        <v>28</v>
      </c>
      <c r="Q5099" t="s">
        <v>29</v>
      </c>
      <c r="R5099" t="s">
        <v>36</v>
      </c>
      <c r="S5099">
        <v>5</v>
      </c>
      <c r="T5099">
        <f>YEAR(tblOrders[[#This Row],[Order Date]])</f>
        <v>2025</v>
      </c>
      <c r="U5099" t="str">
        <f>TEXT(tblOrders[[#This Row],[Order Date]],"mmm-yyyy")</f>
        <v>May-2025</v>
      </c>
      <c r="V5099" s="4">
        <f>tblOrders[[#This Row],[Profit]]/tblOrders[[#This Row],[Sales Amount]]</f>
        <v>0.22752808988764042</v>
      </c>
      <c r="W5099" t="str">
        <f>VLOOKUP(tblOrders[[#This Row],[City]],CityRegion,2,0)</f>
        <v>West</v>
      </c>
      <c r="X5099" t="str">
        <f>VLOOKUP(tblOrders[[#This Row],[City]],lookups!A:C,3,0)</f>
        <v>Maharashtra</v>
      </c>
    </row>
    <row r="5100" spans="1:24" x14ac:dyDescent="0.25">
      <c r="A5100" t="s">
        <v>7367</v>
      </c>
      <c r="B5100" s="1">
        <v>45683</v>
      </c>
      <c r="C5100" t="s">
        <v>459</v>
      </c>
      <c r="D5100" t="s">
        <v>39</v>
      </c>
      <c r="E5100" t="s">
        <v>101</v>
      </c>
      <c r="F5100" t="s">
        <v>102</v>
      </c>
      <c r="G5100" t="s">
        <v>24</v>
      </c>
      <c r="H5100" t="s">
        <v>103</v>
      </c>
      <c r="I5100" t="s">
        <v>26</v>
      </c>
      <c r="J5100" t="s">
        <v>27</v>
      </c>
      <c r="K5100">
        <v>2</v>
      </c>
      <c r="L5100">
        <v>120</v>
      </c>
      <c r="M5100">
        <v>0.1</v>
      </c>
      <c r="N5100">
        <v>216</v>
      </c>
      <c r="O5100">
        <v>60</v>
      </c>
      <c r="P5100" t="s">
        <v>111</v>
      </c>
      <c r="Q5100" t="s">
        <v>35</v>
      </c>
      <c r="R5100" t="s">
        <v>36</v>
      </c>
      <c r="S5100">
        <v>2.6</v>
      </c>
      <c r="T5100">
        <f>YEAR(tblOrders[[#This Row],[Order Date]])</f>
        <v>2025</v>
      </c>
      <c r="U5100" t="str">
        <f>TEXT(tblOrders[[#This Row],[Order Date]],"mmm-yyyy")</f>
        <v>Jan-2025</v>
      </c>
      <c r="V5100" s="4">
        <f>tblOrders[[#This Row],[Profit]]/tblOrders[[#This Row],[Sales Amount]]</f>
        <v>0.27777777777777779</v>
      </c>
      <c r="W5100" t="str">
        <f>VLOOKUP(tblOrders[[#This Row],[City]],CityRegion,2,0)</f>
        <v>South</v>
      </c>
      <c r="X5100" t="str">
        <f>VLOOKUP(tblOrders[[#This Row],[City]],lookups!A:C,3,0)</f>
        <v>Karnataka</v>
      </c>
    </row>
    <row r="5101" spans="1:24" x14ac:dyDescent="0.25">
      <c r="A5101" t="s">
        <v>7368</v>
      </c>
      <c r="B5101" s="1">
        <v>45725</v>
      </c>
      <c r="C5101" t="s">
        <v>1402</v>
      </c>
      <c r="D5101" t="s">
        <v>21</v>
      </c>
      <c r="E5101" t="s">
        <v>73</v>
      </c>
      <c r="F5101" t="s">
        <v>74</v>
      </c>
      <c r="G5101" t="s">
        <v>68</v>
      </c>
      <c r="H5101" t="s">
        <v>75</v>
      </c>
      <c r="I5101" t="s">
        <v>57</v>
      </c>
      <c r="J5101" t="s">
        <v>34</v>
      </c>
      <c r="K5101">
        <v>2</v>
      </c>
      <c r="L5101">
        <v>65</v>
      </c>
      <c r="M5101">
        <v>0.15</v>
      </c>
      <c r="N5101">
        <v>110.5</v>
      </c>
      <c r="O5101">
        <v>34.5</v>
      </c>
      <c r="P5101" t="s">
        <v>28</v>
      </c>
      <c r="Q5101" t="s">
        <v>35</v>
      </c>
      <c r="R5101" t="s">
        <v>36</v>
      </c>
      <c r="S5101">
        <v>2.9</v>
      </c>
      <c r="T5101">
        <f>YEAR(tblOrders[[#This Row],[Order Date]])</f>
        <v>2025</v>
      </c>
      <c r="U5101" t="str">
        <f>TEXT(tblOrders[[#This Row],[Order Date]],"mmm-yyyy")</f>
        <v>Mar-2025</v>
      </c>
      <c r="V5101" s="4">
        <f>tblOrders[[#This Row],[Profit]]/tblOrders[[#This Row],[Sales Amount]]</f>
        <v>0.31221719457013575</v>
      </c>
      <c r="W5101" t="str">
        <f>VLOOKUP(tblOrders[[#This Row],[City]],CityRegion,2,0)</f>
        <v>South</v>
      </c>
      <c r="X5101" t="str">
        <f>VLOOKUP(tblOrders[[#This Row],[City]],lookups!A:C,3,0)</f>
        <v>Kerala</v>
      </c>
    </row>
    <row r="5102" spans="1:24" x14ac:dyDescent="0.25">
      <c r="A5102" t="s">
        <v>7369</v>
      </c>
      <c r="B5102" s="1">
        <v>45976</v>
      </c>
      <c r="C5102" t="s">
        <v>7370</v>
      </c>
      <c r="D5102" t="s">
        <v>39</v>
      </c>
      <c r="E5102" t="s">
        <v>60</v>
      </c>
      <c r="F5102" t="s">
        <v>61</v>
      </c>
      <c r="G5102" t="s">
        <v>62</v>
      </c>
      <c r="H5102" t="s">
        <v>63</v>
      </c>
      <c r="I5102" t="s">
        <v>44</v>
      </c>
      <c r="J5102" t="s">
        <v>27</v>
      </c>
      <c r="K5102">
        <v>3</v>
      </c>
      <c r="L5102">
        <v>45</v>
      </c>
      <c r="M5102">
        <v>0.2</v>
      </c>
      <c r="N5102">
        <v>108</v>
      </c>
      <c r="O5102">
        <v>30</v>
      </c>
      <c r="P5102" t="s">
        <v>28</v>
      </c>
      <c r="Q5102" t="s">
        <v>35</v>
      </c>
      <c r="R5102" t="s">
        <v>123</v>
      </c>
      <c r="S5102">
        <v>2.6</v>
      </c>
      <c r="T5102">
        <f>YEAR(tblOrders[[#This Row],[Order Date]])</f>
        <v>2025</v>
      </c>
      <c r="U5102" t="str">
        <f>TEXT(tblOrders[[#This Row],[Order Date]],"mmm-yyyy")</f>
        <v>Nov-2025</v>
      </c>
      <c r="V5102" s="4">
        <f>tblOrders[[#This Row],[Profit]]/tblOrders[[#This Row],[Sales Amount]]</f>
        <v>0.27777777777777779</v>
      </c>
      <c r="W5102" t="str">
        <f>VLOOKUP(tblOrders[[#This Row],[City]],CityRegion,2,0)</f>
        <v>South</v>
      </c>
      <c r="X5102" t="str">
        <f>VLOOKUP(tblOrders[[#This Row],[City]],lookups!A:C,3,0)</f>
        <v>Kerala</v>
      </c>
    </row>
    <row r="5103" spans="1:24" x14ac:dyDescent="0.25">
      <c r="A5103" t="s">
        <v>7371</v>
      </c>
      <c r="B5103" s="1">
        <v>45995</v>
      </c>
      <c r="C5103" t="s">
        <v>7372</v>
      </c>
      <c r="D5103" t="s">
        <v>21</v>
      </c>
      <c r="E5103" t="s">
        <v>79</v>
      </c>
      <c r="F5103" t="s">
        <v>80</v>
      </c>
      <c r="G5103" t="s">
        <v>68</v>
      </c>
      <c r="H5103" t="s">
        <v>81</v>
      </c>
      <c r="I5103" t="s">
        <v>26</v>
      </c>
      <c r="J5103" t="s">
        <v>45</v>
      </c>
      <c r="K5103">
        <v>5</v>
      </c>
      <c r="L5103">
        <v>799</v>
      </c>
      <c r="M5103">
        <v>0</v>
      </c>
      <c r="N5103">
        <v>3995</v>
      </c>
      <c r="O5103">
        <v>895</v>
      </c>
      <c r="P5103" t="s">
        <v>28</v>
      </c>
      <c r="Q5103" t="s">
        <v>91</v>
      </c>
      <c r="R5103" t="s">
        <v>36</v>
      </c>
      <c r="S5103">
        <v>4.7</v>
      </c>
      <c r="T5103">
        <f>YEAR(tblOrders[[#This Row],[Order Date]])</f>
        <v>2025</v>
      </c>
      <c r="U5103" t="str">
        <f>TEXT(tblOrders[[#This Row],[Order Date]],"mmm-yyyy")</f>
        <v>Dec-2025</v>
      </c>
      <c r="V5103" s="4">
        <f>tblOrders[[#This Row],[Profit]]/tblOrders[[#This Row],[Sales Amount]]</f>
        <v>0.22403003754693368</v>
      </c>
      <c r="W5103" t="str">
        <f>VLOOKUP(tblOrders[[#This Row],[City]],CityRegion,2,0)</f>
        <v>South</v>
      </c>
      <c r="X5103" t="str">
        <f>VLOOKUP(tblOrders[[#This Row],[City]],lookups!A:C,3,0)</f>
        <v>Karnataka</v>
      </c>
    </row>
    <row r="5104" spans="1:24" x14ac:dyDescent="0.25">
      <c r="A5104" t="s">
        <v>7373</v>
      </c>
      <c r="B5104" s="1">
        <v>45922</v>
      </c>
      <c r="C5104" t="s">
        <v>4020</v>
      </c>
      <c r="D5104" t="s">
        <v>21</v>
      </c>
      <c r="E5104" t="s">
        <v>114</v>
      </c>
      <c r="F5104" t="s">
        <v>115</v>
      </c>
      <c r="G5104" t="s">
        <v>42</v>
      </c>
      <c r="H5104" t="s">
        <v>116</v>
      </c>
      <c r="I5104" t="s">
        <v>26</v>
      </c>
      <c r="J5104" t="s">
        <v>45</v>
      </c>
      <c r="K5104">
        <v>3</v>
      </c>
      <c r="L5104">
        <v>12</v>
      </c>
      <c r="M5104">
        <v>0.05</v>
      </c>
      <c r="N5104">
        <v>34.200000000000003</v>
      </c>
      <c r="O5104">
        <v>16.2</v>
      </c>
      <c r="P5104" t="s">
        <v>28</v>
      </c>
      <c r="Q5104" t="s">
        <v>86</v>
      </c>
      <c r="R5104" t="s">
        <v>36</v>
      </c>
      <c r="S5104">
        <v>2.9</v>
      </c>
      <c r="T5104">
        <f>YEAR(tblOrders[[#This Row],[Order Date]])</f>
        <v>2025</v>
      </c>
      <c r="U5104" t="str">
        <f>TEXT(tblOrders[[#This Row],[Order Date]],"mmm-yyyy")</f>
        <v>Sep-2025</v>
      </c>
      <c r="V5104" s="4">
        <f>tblOrders[[#This Row],[Profit]]/tblOrders[[#This Row],[Sales Amount]]</f>
        <v>0.47368421052631571</v>
      </c>
      <c r="W5104" t="str">
        <f>VLOOKUP(tblOrders[[#This Row],[City]],CityRegion,2,0)</f>
        <v>South</v>
      </c>
      <c r="X5104" t="str">
        <f>VLOOKUP(tblOrders[[#This Row],[City]],lookups!A:C,3,0)</f>
        <v>Karnataka</v>
      </c>
    </row>
    <row r="5105" spans="1:24" x14ac:dyDescent="0.25">
      <c r="A5105" t="s">
        <v>7374</v>
      </c>
      <c r="B5105" s="1">
        <v>45775</v>
      </c>
      <c r="C5105" t="s">
        <v>4920</v>
      </c>
      <c r="D5105" t="s">
        <v>21</v>
      </c>
      <c r="E5105" t="s">
        <v>49</v>
      </c>
      <c r="F5105" t="s">
        <v>50</v>
      </c>
      <c r="G5105" t="s">
        <v>24</v>
      </c>
      <c r="H5105" t="s">
        <v>51</v>
      </c>
      <c r="I5105" t="s">
        <v>26</v>
      </c>
      <c r="J5105" t="s">
        <v>45</v>
      </c>
      <c r="K5105">
        <v>5</v>
      </c>
      <c r="L5105">
        <v>85</v>
      </c>
      <c r="M5105">
        <v>0.1</v>
      </c>
      <c r="N5105">
        <v>382.5</v>
      </c>
      <c r="O5105">
        <v>122.5</v>
      </c>
      <c r="P5105" t="s">
        <v>28</v>
      </c>
      <c r="Q5105" t="s">
        <v>29</v>
      </c>
      <c r="R5105" t="s">
        <v>36</v>
      </c>
      <c r="S5105">
        <v>2.6</v>
      </c>
      <c r="T5105">
        <f>YEAR(tblOrders[[#This Row],[Order Date]])</f>
        <v>2025</v>
      </c>
      <c r="U5105" t="str">
        <f>TEXT(tblOrders[[#This Row],[Order Date]],"mmm-yyyy")</f>
        <v>Apr-2025</v>
      </c>
      <c r="V5105" s="4">
        <f>tblOrders[[#This Row],[Profit]]/tblOrders[[#This Row],[Sales Amount]]</f>
        <v>0.3202614379084967</v>
      </c>
      <c r="W5105" t="str">
        <f>VLOOKUP(tblOrders[[#This Row],[City]],CityRegion,2,0)</f>
        <v>South</v>
      </c>
      <c r="X5105" t="str">
        <f>VLOOKUP(tblOrders[[#This Row],[City]],lookups!A:C,3,0)</f>
        <v>Karnataka</v>
      </c>
    </row>
    <row r="5106" spans="1:24" x14ac:dyDescent="0.25">
      <c r="A5106" t="s">
        <v>7375</v>
      </c>
      <c r="B5106" s="1">
        <v>45990</v>
      </c>
      <c r="C5106" t="s">
        <v>7376</v>
      </c>
      <c r="D5106" t="s">
        <v>21</v>
      </c>
      <c r="E5106" t="s">
        <v>73</v>
      </c>
      <c r="F5106" t="s">
        <v>74</v>
      </c>
      <c r="G5106" t="s">
        <v>68</v>
      </c>
      <c r="H5106" t="s">
        <v>75</v>
      </c>
      <c r="I5106" t="s">
        <v>130</v>
      </c>
      <c r="J5106" t="s">
        <v>45</v>
      </c>
      <c r="K5106">
        <v>1</v>
      </c>
      <c r="L5106">
        <v>65</v>
      </c>
      <c r="M5106">
        <v>0.2</v>
      </c>
      <c r="N5106">
        <v>52</v>
      </c>
      <c r="O5106">
        <v>14</v>
      </c>
      <c r="P5106" t="s">
        <v>111</v>
      </c>
      <c r="Q5106" t="s">
        <v>29</v>
      </c>
      <c r="R5106" t="s">
        <v>30</v>
      </c>
      <c r="S5106">
        <v>3</v>
      </c>
      <c r="T5106">
        <f>YEAR(tblOrders[[#This Row],[Order Date]])</f>
        <v>2025</v>
      </c>
      <c r="U5106" t="str">
        <f>TEXT(tblOrders[[#This Row],[Order Date]],"mmm-yyyy")</f>
        <v>Nov-2025</v>
      </c>
      <c r="V5106" s="4">
        <f>tblOrders[[#This Row],[Profit]]/tblOrders[[#This Row],[Sales Amount]]</f>
        <v>0.26923076923076922</v>
      </c>
      <c r="W5106" t="str">
        <f>VLOOKUP(tblOrders[[#This Row],[City]],CityRegion,2,0)</f>
        <v>West</v>
      </c>
      <c r="X5106" t="str">
        <f>VLOOKUP(tblOrders[[#This Row],[City]],lookups!A:C,3,0)</f>
        <v>Maharashtra</v>
      </c>
    </row>
    <row r="5107" spans="1:24" x14ac:dyDescent="0.25">
      <c r="A5107" t="s">
        <v>7377</v>
      </c>
      <c r="B5107" s="1">
        <v>45949</v>
      </c>
      <c r="C5107" t="s">
        <v>5464</v>
      </c>
      <c r="D5107" t="s">
        <v>39</v>
      </c>
      <c r="E5107" t="s">
        <v>55</v>
      </c>
      <c r="F5107" t="s">
        <v>56</v>
      </c>
      <c r="G5107" t="s">
        <v>24</v>
      </c>
      <c r="H5107" t="s">
        <v>51</v>
      </c>
      <c r="I5107" t="s">
        <v>52</v>
      </c>
      <c r="J5107" t="s">
        <v>45</v>
      </c>
      <c r="K5107">
        <v>3</v>
      </c>
      <c r="L5107">
        <v>42</v>
      </c>
      <c r="M5107">
        <v>0.1</v>
      </c>
      <c r="N5107">
        <v>113.4</v>
      </c>
      <c r="O5107">
        <v>41.4</v>
      </c>
      <c r="P5107" t="s">
        <v>28</v>
      </c>
      <c r="Q5107" t="s">
        <v>35</v>
      </c>
      <c r="R5107" t="s">
        <v>36</v>
      </c>
      <c r="S5107">
        <v>4.3</v>
      </c>
      <c r="T5107">
        <f>YEAR(tblOrders[[#This Row],[Order Date]])</f>
        <v>2025</v>
      </c>
      <c r="U5107" t="str">
        <f>TEXT(tblOrders[[#This Row],[Order Date]],"mmm-yyyy")</f>
        <v>Oct-2025</v>
      </c>
      <c r="V5107" s="4">
        <f>tblOrders[[#This Row],[Profit]]/tblOrders[[#This Row],[Sales Amount]]</f>
        <v>0.36507936507936506</v>
      </c>
      <c r="W5107" t="str">
        <f>VLOOKUP(tblOrders[[#This Row],[City]],CityRegion,2,0)</f>
        <v>South</v>
      </c>
      <c r="X5107" t="str">
        <f>VLOOKUP(tblOrders[[#This Row],[City]],lookups!A:C,3,0)</f>
        <v>Kerala</v>
      </c>
    </row>
    <row r="5108" spans="1:24" x14ac:dyDescent="0.25">
      <c r="A5108" t="s">
        <v>7378</v>
      </c>
      <c r="B5108" s="1">
        <v>45702</v>
      </c>
      <c r="C5108" t="s">
        <v>5613</v>
      </c>
      <c r="D5108" t="s">
        <v>21</v>
      </c>
      <c r="E5108" t="s">
        <v>101</v>
      </c>
      <c r="F5108" t="s">
        <v>102</v>
      </c>
      <c r="G5108" t="s">
        <v>24</v>
      </c>
      <c r="H5108" t="s">
        <v>103</v>
      </c>
      <c r="I5108" t="s">
        <v>44</v>
      </c>
      <c r="J5108" t="s">
        <v>45</v>
      </c>
      <c r="K5108">
        <v>2</v>
      </c>
      <c r="L5108">
        <v>120</v>
      </c>
      <c r="M5108">
        <v>0.15</v>
      </c>
      <c r="N5108">
        <v>204</v>
      </c>
      <c r="O5108">
        <v>48</v>
      </c>
      <c r="P5108" t="s">
        <v>28</v>
      </c>
      <c r="Q5108" t="s">
        <v>29</v>
      </c>
      <c r="R5108" t="s">
        <v>36</v>
      </c>
      <c r="S5108">
        <v>2.8</v>
      </c>
      <c r="T5108">
        <f>YEAR(tblOrders[[#This Row],[Order Date]])</f>
        <v>2025</v>
      </c>
      <c r="U5108" t="str">
        <f>TEXT(tblOrders[[#This Row],[Order Date]],"mmm-yyyy")</f>
        <v>Feb-2025</v>
      </c>
      <c r="V5108" s="4">
        <f>tblOrders[[#This Row],[Profit]]/tblOrders[[#This Row],[Sales Amount]]</f>
        <v>0.23529411764705882</v>
      </c>
      <c r="W5108" t="str">
        <f>VLOOKUP(tblOrders[[#This Row],[City]],CityRegion,2,0)</f>
        <v>South</v>
      </c>
      <c r="X5108" t="str">
        <f>VLOOKUP(tblOrders[[#This Row],[City]],lookups!A:C,3,0)</f>
        <v>Kerala</v>
      </c>
    </row>
    <row r="5109" spans="1:24" x14ac:dyDescent="0.25">
      <c r="A5109" t="s">
        <v>7379</v>
      </c>
      <c r="B5109" s="1">
        <v>45848</v>
      </c>
      <c r="C5109" t="s">
        <v>7271</v>
      </c>
      <c r="D5109" t="s">
        <v>39</v>
      </c>
      <c r="E5109" t="s">
        <v>108</v>
      </c>
      <c r="F5109" t="s">
        <v>109</v>
      </c>
      <c r="G5109" t="s">
        <v>62</v>
      </c>
      <c r="H5109" t="s">
        <v>110</v>
      </c>
      <c r="I5109" t="s">
        <v>84</v>
      </c>
      <c r="J5109" t="s">
        <v>27</v>
      </c>
      <c r="K5109">
        <v>4</v>
      </c>
      <c r="L5109">
        <v>110</v>
      </c>
      <c r="M5109">
        <v>0.1</v>
      </c>
      <c r="N5109">
        <v>396</v>
      </c>
      <c r="O5109">
        <v>124</v>
      </c>
      <c r="P5109" t="s">
        <v>28</v>
      </c>
      <c r="Q5109" t="s">
        <v>35</v>
      </c>
      <c r="R5109" t="s">
        <v>30</v>
      </c>
      <c r="S5109">
        <v>3.4</v>
      </c>
      <c r="T5109">
        <f>YEAR(tblOrders[[#This Row],[Order Date]])</f>
        <v>2025</v>
      </c>
      <c r="U5109" t="str">
        <f>TEXT(tblOrders[[#This Row],[Order Date]],"mmm-yyyy")</f>
        <v>Jul-2025</v>
      </c>
      <c r="V5109" s="4">
        <f>tblOrders[[#This Row],[Profit]]/tblOrders[[#This Row],[Sales Amount]]</f>
        <v>0.31313131313131315</v>
      </c>
      <c r="W5109" t="str">
        <f>VLOOKUP(tblOrders[[#This Row],[City]],CityRegion,2,0)</f>
        <v>West</v>
      </c>
      <c r="X5109" t="str">
        <f>VLOOKUP(tblOrders[[#This Row],[City]],lookups!A:C,3,0)</f>
        <v>Maharashtra</v>
      </c>
    </row>
    <row r="5110" spans="1:24" x14ac:dyDescent="0.25">
      <c r="A5110" t="s">
        <v>7380</v>
      </c>
      <c r="B5110" s="1">
        <v>46003</v>
      </c>
      <c r="C5110" t="s">
        <v>1238</v>
      </c>
      <c r="D5110" t="s">
        <v>21</v>
      </c>
      <c r="E5110" t="s">
        <v>60</v>
      </c>
      <c r="F5110" t="s">
        <v>61</v>
      </c>
      <c r="G5110" t="s">
        <v>62</v>
      </c>
      <c r="H5110" t="s">
        <v>63</v>
      </c>
      <c r="I5110" t="s">
        <v>84</v>
      </c>
      <c r="J5110" t="s">
        <v>34</v>
      </c>
      <c r="K5110">
        <v>4</v>
      </c>
      <c r="L5110">
        <v>45</v>
      </c>
      <c r="M5110">
        <v>0.2</v>
      </c>
      <c r="N5110">
        <v>144</v>
      </c>
      <c r="O5110">
        <v>40</v>
      </c>
      <c r="P5110" t="s">
        <v>28</v>
      </c>
      <c r="Q5110" t="s">
        <v>86</v>
      </c>
      <c r="R5110" t="s">
        <v>36</v>
      </c>
      <c r="S5110">
        <v>4.2</v>
      </c>
      <c r="T5110">
        <f>YEAR(tblOrders[[#This Row],[Order Date]])</f>
        <v>2025</v>
      </c>
      <c r="U5110" t="str">
        <f>TEXT(tblOrders[[#This Row],[Order Date]],"mmm-yyyy")</f>
        <v>Dec-2025</v>
      </c>
      <c r="V5110" s="4">
        <f>tblOrders[[#This Row],[Profit]]/tblOrders[[#This Row],[Sales Amount]]</f>
        <v>0.27777777777777779</v>
      </c>
      <c r="W5110" t="str">
        <f>VLOOKUP(tblOrders[[#This Row],[City]],CityRegion,2,0)</f>
        <v>West</v>
      </c>
      <c r="X5110" t="str">
        <f>VLOOKUP(tblOrders[[#This Row],[City]],lookups!A:C,3,0)</f>
        <v>Maharashtra</v>
      </c>
    </row>
    <row r="5111" spans="1:24" x14ac:dyDescent="0.25">
      <c r="A5111" t="s">
        <v>7381</v>
      </c>
      <c r="B5111" s="1">
        <v>45819</v>
      </c>
      <c r="C5111" t="s">
        <v>1809</v>
      </c>
      <c r="D5111" t="s">
        <v>21</v>
      </c>
      <c r="E5111" t="s">
        <v>22</v>
      </c>
      <c r="F5111" t="s">
        <v>23</v>
      </c>
      <c r="G5111" t="s">
        <v>24</v>
      </c>
      <c r="H5111" t="s">
        <v>25</v>
      </c>
      <c r="I5111" t="s">
        <v>26</v>
      </c>
      <c r="J5111" t="s">
        <v>27</v>
      </c>
      <c r="K5111">
        <v>4</v>
      </c>
      <c r="L5111">
        <v>190</v>
      </c>
      <c r="M5111">
        <v>0.05</v>
      </c>
      <c r="N5111">
        <v>722</v>
      </c>
      <c r="O5111">
        <v>222</v>
      </c>
      <c r="P5111" t="s">
        <v>28</v>
      </c>
      <c r="Q5111" t="s">
        <v>29</v>
      </c>
      <c r="R5111" t="s">
        <v>36</v>
      </c>
      <c r="S5111">
        <v>4.5999999999999996</v>
      </c>
      <c r="T5111">
        <f>YEAR(tblOrders[[#This Row],[Order Date]])</f>
        <v>2025</v>
      </c>
      <c r="U5111" t="str">
        <f>TEXT(tblOrders[[#This Row],[Order Date]],"mmm-yyyy")</f>
        <v>Jun-2025</v>
      </c>
      <c r="V5111" s="4">
        <f>tblOrders[[#This Row],[Profit]]/tblOrders[[#This Row],[Sales Amount]]</f>
        <v>0.30747922437673131</v>
      </c>
      <c r="W5111" t="str">
        <f>VLOOKUP(tblOrders[[#This Row],[City]],CityRegion,2,0)</f>
        <v>South</v>
      </c>
      <c r="X5111" t="str">
        <f>VLOOKUP(tblOrders[[#This Row],[City]],lookups!A:C,3,0)</f>
        <v>Karnataka</v>
      </c>
    </row>
    <row r="5112" spans="1:24" x14ac:dyDescent="0.25">
      <c r="A5112" t="s">
        <v>7382</v>
      </c>
      <c r="B5112" s="1">
        <v>45686</v>
      </c>
      <c r="C5112" t="s">
        <v>3521</v>
      </c>
      <c r="D5112" t="s">
        <v>39</v>
      </c>
      <c r="E5112" t="s">
        <v>73</v>
      </c>
      <c r="F5112" t="s">
        <v>74</v>
      </c>
      <c r="G5112" t="s">
        <v>68</v>
      </c>
      <c r="H5112" t="s">
        <v>75</v>
      </c>
      <c r="I5112" t="s">
        <v>26</v>
      </c>
      <c r="J5112" t="s">
        <v>34</v>
      </c>
      <c r="K5112">
        <v>1</v>
      </c>
      <c r="L5112">
        <v>65</v>
      </c>
      <c r="M5112">
        <v>0.1</v>
      </c>
      <c r="N5112">
        <v>58.5</v>
      </c>
      <c r="O5112">
        <v>20.5</v>
      </c>
      <c r="P5112" t="s">
        <v>28</v>
      </c>
      <c r="Q5112" t="s">
        <v>29</v>
      </c>
      <c r="R5112" t="s">
        <v>36</v>
      </c>
      <c r="S5112">
        <v>4.7</v>
      </c>
      <c r="T5112">
        <f>YEAR(tblOrders[[#This Row],[Order Date]])</f>
        <v>2025</v>
      </c>
      <c r="U5112" t="str">
        <f>TEXT(tblOrders[[#This Row],[Order Date]],"mmm-yyyy")</f>
        <v>Jan-2025</v>
      </c>
      <c r="V5112" s="4">
        <f>tblOrders[[#This Row],[Profit]]/tblOrders[[#This Row],[Sales Amount]]</f>
        <v>0.3504273504273504</v>
      </c>
      <c r="W5112" t="str">
        <f>VLOOKUP(tblOrders[[#This Row],[City]],CityRegion,2,0)</f>
        <v>South</v>
      </c>
      <c r="X5112" t="str">
        <f>VLOOKUP(tblOrders[[#This Row],[City]],lookups!A:C,3,0)</f>
        <v>Karnataka</v>
      </c>
    </row>
    <row r="5113" spans="1:24" x14ac:dyDescent="0.25">
      <c r="A5113" t="s">
        <v>7383</v>
      </c>
      <c r="B5113" s="1">
        <v>45835</v>
      </c>
      <c r="C5113" t="s">
        <v>233</v>
      </c>
      <c r="D5113" t="s">
        <v>21</v>
      </c>
      <c r="E5113" t="s">
        <v>60</v>
      </c>
      <c r="F5113" t="s">
        <v>61</v>
      </c>
      <c r="G5113" t="s">
        <v>62</v>
      </c>
      <c r="H5113" t="s">
        <v>63</v>
      </c>
      <c r="I5113" t="s">
        <v>76</v>
      </c>
      <c r="J5113" t="s">
        <v>45</v>
      </c>
      <c r="K5113">
        <v>1</v>
      </c>
      <c r="L5113">
        <v>45</v>
      </c>
      <c r="M5113">
        <v>0.05</v>
      </c>
      <c r="N5113">
        <v>42.75</v>
      </c>
      <c r="O5113">
        <v>16.75</v>
      </c>
      <c r="P5113" t="s">
        <v>28</v>
      </c>
      <c r="Q5113" t="s">
        <v>91</v>
      </c>
      <c r="R5113" t="s">
        <v>30</v>
      </c>
      <c r="S5113">
        <v>2.8</v>
      </c>
      <c r="T5113">
        <f>YEAR(tblOrders[[#This Row],[Order Date]])</f>
        <v>2025</v>
      </c>
      <c r="U5113" t="str">
        <f>TEXT(tblOrders[[#This Row],[Order Date]],"mmm-yyyy")</f>
        <v>Jun-2025</v>
      </c>
      <c r="V5113" s="4">
        <f>tblOrders[[#This Row],[Profit]]/tblOrders[[#This Row],[Sales Amount]]</f>
        <v>0.391812865497076</v>
      </c>
      <c r="W5113" t="str">
        <f>VLOOKUP(tblOrders[[#This Row],[City]],CityRegion,2,0)</f>
        <v>South</v>
      </c>
      <c r="X5113" t="str">
        <f>VLOOKUP(tblOrders[[#This Row],[City]],lookups!A:C,3,0)</f>
        <v>Kerala</v>
      </c>
    </row>
    <row r="5114" spans="1:24" x14ac:dyDescent="0.25">
      <c r="A5114" t="s">
        <v>7384</v>
      </c>
      <c r="B5114" s="1">
        <v>45924</v>
      </c>
      <c r="C5114" t="s">
        <v>331</v>
      </c>
      <c r="D5114" t="s">
        <v>21</v>
      </c>
      <c r="E5114" t="s">
        <v>22</v>
      </c>
      <c r="F5114" t="s">
        <v>23</v>
      </c>
      <c r="G5114" t="s">
        <v>24</v>
      </c>
      <c r="H5114" t="s">
        <v>25</v>
      </c>
      <c r="I5114" t="s">
        <v>26</v>
      </c>
      <c r="J5114" t="s">
        <v>27</v>
      </c>
      <c r="K5114">
        <v>4</v>
      </c>
      <c r="L5114">
        <v>190</v>
      </c>
      <c r="M5114">
        <v>0.1</v>
      </c>
      <c r="N5114">
        <v>684</v>
      </c>
      <c r="O5114">
        <v>184</v>
      </c>
      <c r="P5114" t="s">
        <v>28</v>
      </c>
      <c r="Q5114" t="s">
        <v>86</v>
      </c>
      <c r="R5114" t="s">
        <v>123</v>
      </c>
      <c r="S5114">
        <v>3.1</v>
      </c>
      <c r="T5114">
        <f>YEAR(tblOrders[[#This Row],[Order Date]])</f>
        <v>2025</v>
      </c>
      <c r="U5114" t="str">
        <f>TEXT(tblOrders[[#This Row],[Order Date]],"mmm-yyyy")</f>
        <v>Sep-2025</v>
      </c>
      <c r="V5114" s="4">
        <f>tblOrders[[#This Row],[Profit]]/tblOrders[[#This Row],[Sales Amount]]</f>
        <v>0.26900584795321636</v>
      </c>
      <c r="W5114" t="str">
        <f>VLOOKUP(tblOrders[[#This Row],[City]],CityRegion,2,0)</f>
        <v>South</v>
      </c>
      <c r="X5114" t="str">
        <f>VLOOKUP(tblOrders[[#This Row],[City]],lookups!A:C,3,0)</f>
        <v>Karnataka</v>
      </c>
    </row>
    <row r="5115" spans="1:24" x14ac:dyDescent="0.25">
      <c r="A5115" t="s">
        <v>7385</v>
      </c>
      <c r="B5115" s="1">
        <v>45800</v>
      </c>
      <c r="C5115" t="s">
        <v>1134</v>
      </c>
      <c r="D5115" t="s">
        <v>21</v>
      </c>
      <c r="E5115" t="s">
        <v>79</v>
      </c>
      <c r="F5115" t="s">
        <v>80</v>
      </c>
      <c r="G5115" t="s">
        <v>68</v>
      </c>
      <c r="H5115" t="s">
        <v>81</v>
      </c>
      <c r="I5115" t="s">
        <v>52</v>
      </c>
      <c r="J5115" t="s">
        <v>34</v>
      </c>
      <c r="K5115">
        <v>5</v>
      </c>
      <c r="L5115">
        <v>799</v>
      </c>
      <c r="M5115">
        <v>0</v>
      </c>
      <c r="N5115">
        <v>3995</v>
      </c>
      <c r="O5115">
        <v>895</v>
      </c>
      <c r="P5115" t="s">
        <v>28</v>
      </c>
      <c r="Q5115" t="s">
        <v>29</v>
      </c>
      <c r="R5115" t="s">
        <v>36</v>
      </c>
      <c r="S5115">
        <v>3.4</v>
      </c>
      <c r="T5115">
        <f>YEAR(tblOrders[[#This Row],[Order Date]])</f>
        <v>2025</v>
      </c>
      <c r="U5115" t="str">
        <f>TEXT(tblOrders[[#This Row],[Order Date]],"mmm-yyyy")</f>
        <v>May-2025</v>
      </c>
      <c r="V5115" s="4">
        <f>tblOrders[[#This Row],[Profit]]/tblOrders[[#This Row],[Sales Amount]]</f>
        <v>0.22403003754693368</v>
      </c>
      <c r="W5115" t="str">
        <f>VLOOKUP(tblOrders[[#This Row],[City]],CityRegion,2,0)</f>
        <v>South</v>
      </c>
      <c r="X5115" t="str">
        <f>VLOOKUP(tblOrders[[#This Row],[City]],lookups!A:C,3,0)</f>
        <v>Kerala</v>
      </c>
    </row>
    <row r="5116" spans="1:24" x14ac:dyDescent="0.25">
      <c r="A5116" t="s">
        <v>7386</v>
      </c>
      <c r="B5116" s="1">
        <v>45759</v>
      </c>
      <c r="C5116" t="s">
        <v>7260</v>
      </c>
      <c r="D5116" t="s">
        <v>21</v>
      </c>
      <c r="E5116" t="s">
        <v>49</v>
      </c>
      <c r="F5116" t="s">
        <v>50</v>
      </c>
      <c r="G5116" t="s">
        <v>24</v>
      </c>
      <c r="H5116" t="s">
        <v>51</v>
      </c>
      <c r="I5116" t="s">
        <v>84</v>
      </c>
      <c r="J5116" t="s">
        <v>45</v>
      </c>
      <c r="K5116">
        <v>3</v>
      </c>
      <c r="L5116">
        <v>85</v>
      </c>
      <c r="M5116">
        <v>0.15</v>
      </c>
      <c r="N5116">
        <v>216.75</v>
      </c>
      <c r="O5116">
        <v>60.75</v>
      </c>
      <c r="P5116" t="s">
        <v>28</v>
      </c>
      <c r="Q5116" t="s">
        <v>86</v>
      </c>
      <c r="R5116" t="s">
        <v>36</v>
      </c>
      <c r="S5116">
        <v>4.7</v>
      </c>
      <c r="T5116">
        <f>YEAR(tblOrders[[#This Row],[Order Date]])</f>
        <v>2025</v>
      </c>
      <c r="U5116" t="str">
        <f>TEXT(tblOrders[[#This Row],[Order Date]],"mmm-yyyy")</f>
        <v>Apr-2025</v>
      </c>
      <c r="V5116" s="4">
        <f>tblOrders[[#This Row],[Profit]]/tblOrders[[#This Row],[Sales Amount]]</f>
        <v>0.28027681660899656</v>
      </c>
      <c r="W5116" t="str">
        <f>VLOOKUP(tblOrders[[#This Row],[City]],CityRegion,2,0)</f>
        <v>West</v>
      </c>
      <c r="X5116" t="str">
        <f>VLOOKUP(tblOrders[[#This Row],[City]],lookups!A:C,3,0)</f>
        <v>Maharashtra</v>
      </c>
    </row>
    <row r="5117" spans="1:24" x14ac:dyDescent="0.25">
      <c r="A5117" t="s">
        <v>7387</v>
      </c>
      <c r="B5117" s="1">
        <v>45812</v>
      </c>
      <c r="C5117" t="s">
        <v>594</v>
      </c>
      <c r="D5117" t="s">
        <v>39</v>
      </c>
      <c r="E5117" t="s">
        <v>73</v>
      </c>
      <c r="F5117" t="s">
        <v>74</v>
      </c>
      <c r="G5117" t="s">
        <v>68</v>
      </c>
      <c r="H5117" t="s">
        <v>75</v>
      </c>
      <c r="I5117" t="s">
        <v>76</v>
      </c>
      <c r="J5117" t="s">
        <v>27</v>
      </c>
      <c r="K5117">
        <v>5</v>
      </c>
      <c r="L5117">
        <v>65</v>
      </c>
      <c r="M5117">
        <v>0.05</v>
      </c>
      <c r="N5117">
        <v>308.75</v>
      </c>
      <c r="O5117">
        <v>118.75</v>
      </c>
      <c r="P5117" t="s">
        <v>148</v>
      </c>
      <c r="Q5117" t="s">
        <v>29</v>
      </c>
      <c r="R5117" t="s">
        <v>30</v>
      </c>
      <c r="S5117">
        <v>3.7</v>
      </c>
      <c r="T5117">
        <f>YEAR(tblOrders[[#This Row],[Order Date]])</f>
        <v>2025</v>
      </c>
      <c r="U5117" t="str">
        <f>TEXT(tblOrders[[#This Row],[Order Date]],"mmm-yyyy")</f>
        <v>Jun-2025</v>
      </c>
      <c r="V5117" s="4">
        <f>tblOrders[[#This Row],[Profit]]/tblOrders[[#This Row],[Sales Amount]]</f>
        <v>0.38461538461538464</v>
      </c>
      <c r="W5117" t="str">
        <f>VLOOKUP(tblOrders[[#This Row],[City]],CityRegion,2,0)</f>
        <v>South</v>
      </c>
      <c r="X5117" t="str">
        <f>VLOOKUP(tblOrders[[#This Row],[City]],lookups!A:C,3,0)</f>
        <v>Kerala</v>
      </c>
    </row>
    <row r="5118" spans="1:24" x14ac:dyDescent="0.25">
      <c r="A5118" t="s">
        <v>7388</v>
      </c>
      <c r="B5118" s="1">
        <v>45900</v>
      </c>
      <c r="C5118" t="s">
        <v>4120</v>
      </c>
      <c r="D5118" t="s">
        <v>21</v>
      </c>
      <c r="E5118" t="s">
        <v>49</v>
      </c>
      <c r="F5118" t="s">
        <v>50</v>
      </c>
      <c r="G5118" t="s">
        <v>24</v>
      </c>
      <c r="H5118" t="s">
        <v>51</v>
      </c>
      <c r="I5118" t="s">
        <v>26</v>
      </c>
      <c r="J5118" t="s">
        <v>45</v>
      </c>
      <c r="K5118">
        <v>1</v>
      </c>
      <c r="L5118">
        <v>85</v>
      </c>
      <c r="M5118">
        <v>0.05</v>
      </c>
      <c r="N5118">
        <v>80.75</v>
      </c>
      <c r="O5118">
        <v>28.75</v>
      </c>
      <c r="P5118" t="s">
        <v>28</v>
      </c>
      <c r="Q5118" t="s">
        <v>35</v>
      </c>
      <c r="R5118" t="s">
        <v>36</v>
      </c>
      <c r="S5118">
        <v>3.2</v>
      </c>
      <c r="T5118">
        <f>YEAR(tblOrders[[#This Row],[Order Date]])</f>
        <v>2025</v>
      </c>
      <c r="U5118" t="str">
        <f>TEXT(tblOrders[[#This Row],[Order Date]],"mmm-yyyy")</f>
        <v>Aug-2025</v>
      </c>
      <c r="V5118" s="4">
        <f>tblOrders[[#This Row],[Profit]]/tblOrders[[#This Row],[Sales Amount]]</f>
        <v>0.35603715170278638</v>
      </c>
      <c r="W5118" t="str">
        <f>VLOOKUP(tblOrders[[#This Row],[City]],CityRegion,2,0)</f>
        <v>South</v>
      </c>
      <c r="X5118" t="str">
        <f>VLOOKUP(tblOrders[[#This Row],[City]],lookups!A:C,3,0)</f>
        <v>Karnataka</v>
      </c>
    </row>
    <row r="5119" spans="1:24" x14ac:dyDescent="0.25">
      <c r="A5119" t="s">
        <v>7389</v>
      </c>
      <c r="B5119" s="1">
        <v>45792</v>
      </c>
      <c r="C5119" t="s">
        <v>3057</v>
      </c>
      <c r="D5119" t="s">
        <v>21</v>
      </c>
      <c r="E5119" t="s">
        <v>55</v>
      </c>
      <c r="F5119" t="s">
        <v>56</v>
      </c>
      <c r="G5119" t="s">
        <v>24</v>
      </c>
      <c r="H5119" t="s">
        <v>51</v>
      </c>
      <c r="I5119" t="s">
        <v>76</v>
      </c>
      <c r="J5119" t="s">
        <v>27</v>
      </c>
      <c r="K5119">
        <v>2</v>
      </c>
      <c r="L5119">
        <v>42</v>
      </c>
      <c r="M5119">
        <v>0.15</v>
      </c>
      <c r="N5119">
        <v>71.400000000000006</v>
      </c>
      <c r="O5119">
        <v>23.4</v>
      </c>
      <c r="P5119" t="s">
        <v>85</v>
      </c>
      <c r="Q5119" t="s">
        <v>86</v>
      </c>
      <c r="R5119" t="s">
        <v>36</v>
      </c>
      <c r="S5119">
        <v>4.2</v>
      </c>
      <c r="T5119">
        <f>YEAR(tblOrders[[#This Row],[Order Date]])</f>
        <v>2025</v>
      </c>
      <c r="U5119" t="str">
        <f>TEXT(tblOrders[[#This Row],[Order Date]],"mmm-yyyy")</f>
        <v>May-2025</v>
      </c>
      <c r="V5119" s="4">
        <f>tblOrders[[#This Row],[Profit]]/tblOrders[[#This Row],[Sales Amount]]</f>
        <v>0.32773109243697474</v>
      </c>
      <c r="W5119" t="str">
        <f>VLOOKUP(tblOrders[[#This Row],[City]],CityRegion,2,0)</f>
        <v>South</v>
      </c>
      <c r="X5119" t="str">
        <f>VLOOKUP(tblOrders[[#This Row],[City]],lookups!A:C,3,0)</f>
        <v>Kerala</v>
      </c>
    </row>
    <row r="5120" spans="1:24" x14ac:dyDescent="0.25">
      <c r="A5120" t="s">
        <v>7390</v>
      </c>
      <c r="B5120" s="1">
        <v>45862</v>
      </c>
      <c r="C5120" t="s">
        <v>6309</v>
      </c>
      <c r="D5120" t="s">
        <v>21</v>
      </c>
      <c r="E5120" t="s">
        <v>60</v>
      </c>
      <c r="F5120" t="s">
        <v>61</v>
      </c>
      <c r="G5120" t="s">
        <v>62</v>
      </c>
      <c r="H5120" t="s">
        <v>63</v>
      </c>
      <c r="I5120" t="s">
        <v>130</v>
      </c>
      <c r="J5120" t="s">
        <v>45</v>
      </c>
      <c r="K5120">
        <v>5</v>
      </c>
      <c r="L5120">
        <v>45</v>
      </c>
      <c r="M5120">
        <v>0.15</v>
      </c>
      <c r="N5120">
        <v>191.25</v>
      </c>
      <c r="O5120">
        <v>61.25</v>
      </c>
      <c r="P5120" t="s">
        <v>28</v>
      </c>
      <c r="Q5120" t="s">
        <v>91</v>
      </c>
      <c r="R5120" t="s">
        <v>36</v>
      </c>
      <c r="S5120">
        <v>2.6</v>
      </c>
      <c r="T5120">
        <f>YEAR(tblOrders[[#This Row],[Order Date]])</f>
        <v>2025</v>
      </c>
      <c r="U5120" t="str">
        <f>TEXT(tblOrders[[#This Row],[Order Date]],"mmm-yyyy")</f>
        <v>Jul-2025</v>
      </c>
      <c r="V5120" s="4">
        <f>tblOrders[[#This Row],[Profit]]/tblOrders[[#This Row],[Sales Amount]]</f>
        <v>0.3202614379084967</v>
      </c>
      <c r="W5120" t="str">
        <f>VLOOKUP(tblOrders[[#This Row],[City]],CityRegion,2,0)</f>
        <v>West</v>
      </c>
      <c r="X5120" t="str">
        <f>VLOOKUP(tblOrders[[#This Row],[City]],lookups!A:C,3,0)</f>
        <v>Maharashtra</v>
      </c>
    </row>
    <row r="5121" spans="1:24" x14ac:dyDescent="0.25">
      <c r="A5121" t="s">
        <v>7391</v>
      </c>
      <c r="B5121" s="1">
        <v>46021</v>
      </c>
      <c r="C5121" t="s">
        <v>1555</v>
      </c>
      <c r="D5121" t="s">
        <v>39</v>
      </c>
      <c r="E5121" t="s">
        <v>79</v>
      </c>
      <c r="F5121" t="s">
        <v>80</v>
      </c>
      <c r="G5121" t="s">
        <v>68</v>
      </c>
      <c r="H5121" t="s">
        <v>81</v>
      </c>
      <c r="I5121" t="s">
        <v>33</v>
      </c>
      <c r="J5121" t="s">
        <v>27</v>
      </c>
      <c r="K5121">
        <v>2</v>
      </c>
      <c r="L5121">
        <v>799</v>
      </c>
      <c r="M5121">
        <v>0.1</v>
      </c>
      <c r="N5121">
        <v>1438.2</v>
      </c>
      <c r="O5121">
        <v>198.2</v>
      </c>
      <c r="P5121" t="s">
        <v>28</v>
      </c>
      <c r="Q5121" t="s">
        <v>29</v>
      </c>
      <c r="R5121" t="s">
        <v>30</v>
      </c>
      <c r="S5121">
        <v>3.8</v>
      </c>
      <c r="T5121">
        <f>YEAR(tblOrders[[#This Row],[Order Date]])</f>
        <v>2025</v>
      </c>
      <c r="U5121" t="str">
        <f>TEXT(tblOrders[[#This Row],[Order Date]],"mmm-yyyy")</f>
        <v>Dec-2025</v>
      </c>
      <c r="V5121" s="4">
        <f>tblOrders[[#This Row],[Profit]]/tblOrders[[#This Row],[Sales Amount]]</f>
        <v>0.13781115282992629</v>
      </c>
      <c r="W5121" t="str">
        <f>VLOOKUP(tblOrders[[#This Row],[City]],CityRegion,2,0)</f>
        <v>North</v>
      </c>
      <c r="X5121" t="str">
        <f>VLOOKUP(tblOrders[[#This Row],[City]],lookups!A:C,3,0)</f>
        <v>Delhi</v>
      </c>
    </row>
    <row r="5122" spans="1:24" x14ac:dyDescent="0.25">
      <c r="A5122" t="s">
        <v>7392</v>
      </c>
      <c r="B5122" s="1">
        <v>45707</v>
      </c>
      <c r="C5122" t="s">
        <v>3634</v>
      </c>
      <c r="D5122" t="s">
        <v>21</v>
      </c>
      <c r="E5122" t="s">
        <v>114</v>
      </c>
      <c r="F5122" t="s">
        <v>115</v>
      </c>
      <c r="G5122" t="s">
        <v>42</v>
      </c>
      <c r="H5122" t="s">
        <v>116</v>
      </c>
      <c r="I5122" t="s">
        <v>84</v>
      </c>
      <c r="J5122" t="s">
        <v>34</v>
      </c>
      <c r="K5122">
        <v>1</v>
      </c>
      <c r="L5122">
        <v>12</v>
      </c>
      <c r="M5122">
        <v>0.05</v>
      </c>
      <c r="N5122">
        <v>11.4</v>
      </c>
      <c r="O5122">
        <v>5.4</v>
      </c>
      <c r="P5122" t="s">
        <v>28</v>
      </c>
      <c r="Q5122" t="s">
        <v>35</v>
      </c>
      <c r="R5122" t="s">
        <v>36</v>
      </c>
      <c r="S5122">
        <v>4.2</v>
      </c>
      <c r="T5122">
        <f>YEAR(tblOrders[[#This Row],[Order Date]])</f>
        <v>2025</v>
      </c>
      <c r="U5122" t="str">
        <f>TEXT(tblOrders[[#This Row],[Order Date]],"mmm-yyyy")</f>
        <v>Feb-2025</v>
      </c>
      <c r="V5122" s="4">
        <f>tblOrders[[#This Row],[Profit]]/tblOrders[[#This Row],[Sales Amount]]</f>
        <v>0.47368421052631582</v>
      </c>
      <c r="W5122" t="str">
        <f>VLOOKUP(tblOrders[[#This Row],[City]],CityRegion,2,0)</f>
        <v>West</v>
      </c>
      <c r="X5122" t="str">
        <f>VLOOKUP(tblOrders[[#This Row],[City]],lookups!A:C,3,0)</f>
        <v>Maharashtra</v>
      </c>
    </row>
    <row r="5123" spans="1:24" x14ac:dyDescent="0.25">
      <c r="A5123" t="s">
        <v>7393</v>
      </c>
      <c r="B5123" s="1">
        <v>45725</v>
      </c>
      <c r="C5123" t="s">
        <v>7256</v>
      </c>
      <c r="D5123" t="s">
        <v>21</v>
      </c>
      <c r="E5123" t="s">
        <v>79</v>
      </c>
      <c r="F5123" t="s">
        <v>80</v>
      </c>
      <c r="G5123" t="s">
        <v>68</v>
      </c>
      <c r="H5123" t="s">
        <v>81</v>
      </c>
      <c r="I5123" t="s">
        <v>130</v>
      </c>
      <c r="J5123" t="s">
        <v>27</v>
      </c>
      <c r="K5123">
        <v>4</v>
      </c>
      <c r="L5123">
        <v>799</v>
      </c>
      <c r="M5123">
        <v>0.15</v>
      </c>
      <c r="N5123">
        <v>2716.6</v>
      </c>
      <c r="O5123">
        <v>236.6</v>
      </c>
      <c r="P5123" t="s">
        <v>28</v>
      </c>
      <c r="Q5123" t="s">
        <v>46</v>
      </c>
      <c r="R5123" t="s">
        <v>36</v>
      </c>
      <c r="S5123">
        <v>4</v>
      </c>
      <c r="T5123">
        <f>YEAR(tblOrders[[#This Row],[Order Date]])</f>
        <v>2025</v>
      </c>
      <c r="U5123" t="str">
        <f>TEXT(tblOrders[[#This Row],[Order Date]],"mmm-yyyy")</f>
        <v>Mar-2025</v>
      </c>
      <c r="V5123" s="4">
        <f>tblOrders[[#This Row],[Profit]]/tblOrders[[#This Row],[Sales Amount]]</f>
        <v>8.7094161819921967E-2</v>
      </c>
      <c r="W5123" t="str">
        <f>VLOOKUP(tblOrders[[#This Row],[City]],CityRegion,2,0)</f>
        <v>West</v>
      </c>
      <c r="X5123" t="str">
        <f>VLOOKUP(tblOrders[[#This Row],[City]],lookups!A:C,3,0)</f>
        <v>Maharashtra</v>
      </c>
    </row>
    <row r="5124" spans="1:24" x14ac:dyDescent="0.25">
      <c r="A5124" t="s">
        <v>7394</v>
      </c>
      <c r="B5124" s="1">
        <v>45670</v>
      </c>
      <c r="C5124" t="s">
        <v>5960</v>
      </c>
      <c r="D5124" t="s">
        <v>39</v>
      </c>
      <c r="E5124" t="s">
        <v>66</v>
      </c>
      <c r="F5124" t="s">
        <v>67</v>
      </c>
      <c r="G5124" t="s">
        <v>68</v>
      </c>
      <c r="H5124" t="s">
        <v>69</v>
      </c>
      <c r="I5124" t="s">
        <v>52</v>
      </c>
      <c r="J5124" t="s">
        <v>27</v>
      </c>
      <c r="K5124">
        <v>5</v>
      </c>
      <c r="L5124">
        <v>149</v>
      </c>
      <c r="M5124">
        <v>0.2</v>
      </c>
      <c r="N5124">
        <v>596</v>
      </c>
      <c r="O5124">
        <v>121</v>
      </c>
      <c r="P5124" t="s">
        <v>28</v>
      </c>
      <c r="Q5124" t="s">
        <v>91</v>
      </c>
      <c r="R5124" t="s">
        <v>36</v>
      </c>
      <c r="S5124">
        <v>4.5</v>
      </c>
      <c r="T5124">
        <f>YEAR(tblOrders[[#This Row],[Order Date]])</f>
        <v>2025</v>
      </c>
      <c r="U5124" t="str">
        <f>TEXT(tblOrders[[#This Row],[Order Date]],"mmm-yyyy")</f>
        <v>Jan-2025</v>
      </c>
      <c r="V5124" s="4">
        <f>tblOrders[[#This Row],[Profit]]/tblOrders[[#This Row],[Sales Amount]]</f>
        <v>0.20302013422818793</v>
      </c>
      <c r="W5124" t="str">
        <f>VLOOKUP(tblOrders[[#This Row],[City]],CityRegion,2,0)</f>
        <v>South</v>
      </c>
      <c r="X5124" t="str">
        <f>VLOOKUP(tblOrders[[#This Row],[City]],lookups!A:C,3,0)</f>
        <v>Kerala</v>
      </c>
    </row>
    <row r="5125" spans="1:24" x14ac:dyDescent="0.25">
      <c r="A5125" t="s">
        <v>7395</v>
      </c>
      <c r="B5125" s="1">
        <v>45825</v>
      </c>
      <c r="C5125" t="s">
        <v>4169</v>
      </c>
      <c r="D5125" t="s">
        <v>21</v>
      </c>
      <c r="E5125" t="s">
        <v>94</v>
      </c>
      <c r="F5125" t="s">
        <v>95</v>
      </c>
      <c r="G5125" t="s">
        <v>68</v>
      </c>
      <c r="H5125" t="s">
        <v>96</v>
      </c>
      <c r="I5125" t="s">
        <v>139</v>
      </c>
      <c r="J5125" t="s">
        <v>34</v>
      </c>
      <c r="K5125">
        <v>3</v>
      </c>
      <c r="L5125">
        <v>89</v>
      </c>
      <c r="M5125">
        <v>0.2</v>
      </c>
      <c r="N5125">
        <v>213.6</v>
      </c>
      <c r="O5125">
        <v>48.6</v>
      </c>
      <c r="P5125" t="s">
        <v>28</v>
      </c>
      <c r="Q5125" t="s">
        <v>46</v>
      </c>
      <c r="R5125" t="s">
        <v>36</v>
      </c>
      <c r="S5125">
        <v>3.8</v>
      </c>
      <c r="T5125">
        <f>YEAR(tblOrders[[#This Row],[Order Date]])</f>
        <v>2025</v>
      </c>
      <c r="U5125" t="str">
        <f>TEXT(tblOrders[[#This Row],[Order Date]],"mmm-yyyy")</f>
        <v>Jun-2025</v>
      </c>
      <c r="V5125" s="4">
        <f>tblOrders[[#This Row],[Profit]]/tblOrders[[#This Row],[Sales Amount]]</f>
        <v>0.22752808988764045</v>
      </c>
      <c r="W5125" t="str">
        <f>VLOOKUP(tblOrders[[#This Row],[City]],CityRegion,2,0)</f>
        <v>South</v>
      </c>
      <c r="X5125" t="str">
        <f>VLOOKUP(tblOrders[[#This Row],[City]],lookups!A:C,3,0)</f>
        <v>Tamil Nadu</v>
      </c>
    </row>
    <row r="5126" spans="1:24" x14ac:dyDescent="0.25">
      <c r="A5126" t="s">
        <v>7396</v>
      </c>
      <c r="B5126" s="1">
        <v>45782</v>
      </c>
      <c r="C5126" t="s">
        <v>180</v>
      </c>
      <c r="D5126" t="s">
        <v>21</v>
      </c>
      <c r="E5126" t="s">
        <v>108</v>
      </c>
      <c r="F5126" t="s">
        <v>109</v>
      </c>
      <c r="G5126" t="s">
        <v>62</v>
      </c>
      <c r="H5126" t="s">
        <v>110</v>
      </c>
      <c r="I5126" t="s">
        <v>57</v>
      </c>
      <c r="J5126" t="s">
        <v>27</v>
      </c>
      <c r="K5126">
        <v>3</v>
      </c>
      <c r="L5126">
        <v>110</v>
      </c>
      <c r="M5126">
        <v>0.15</v>
      </c>
      <c r="N5126">
        <v>280.5</v>
      </c>
      <c r="O5126">
        <v>76.5</v>
      </c>
      <c r="P5126" t="s">
        <v>28</v>
      </c>
      <c r="Q5126" t="s">
        <v>29</v>
      </c>
      <c r="R5126" t="s">
        <v>36</v>
      </c>
      <c r="S5126">
        <v>2.7</v>
      </c>
      <c r="T5126">
        <f>YEAR(tblOrders[[#This Row],[Order Date]])</f>
        <v>2025</v>
      </c>
      <c r="U5126" t="str">
        <f>TEXT(tblOrders[[#This Row],[Order Date]],"mmm-yyyy")</f>
        <v>May-2025</v>
      </c>
      <c r="V5126" s="4">
        <f>tblOrders[[#This Row],[Profit]]/tblOrders[[#This Row],[Sales Amount]]</f>
        <v>0.27272727272727271</v>
      </c>
      <c r="W5126" t="str">
        <f>VLOOKUP(tblOrders[[#This Row],[City]],CityRegion,2,0)</f>
        <v>South</v>
      </c>
      <c r="X5126" t="str">
        <f>VLOOKUP(tblOrders[[#This Row],[City]],lookups!A:C,3,0)</f>
        <v>Kerala</v>
      </c>
    </row>
    <row r="5127" spans="1:24" x14ac:dyDescent="0.25">
      <c r="A5127" t="s">
        <v>7397</v>
      </c>
      <c r="B5127" s="1">
        <v>45997</v>
      </c>
      <c r="C5127" t="s">
        <v>2063</v>
      </c>
      <c r="D5127" t="s">
        <v>21</v>
      </c>
      <c r="E5127" t="s">
        <v>114</v>
      </c>
      <c r="F5127" t="s">
        <v>115</v>
      </c>
      <c r="G5127" t="s">
        <v>42</v>
      </c>
      <c r="H5127" t="s">
        <v>116</v>
      </c>
      <c r="I5127" t="s">
        <v>84</v>
      </c>
      <c r="J5127" t="s">
        <v>45</v>
      </c>
      <c r="K5127">
        <v>1</v>
      </c>
      <c r="L5127">
        <v>12</v>
      </c>
      <c r="M5127">
        <v>0.2</v>
      </c>
      <c r="N5127">
        <v>9.6</v>
      </c>
      <c r="O5127">
        <v>3.6</v>
      </c>
      <c r="P5127" t="s">
        <v>85</v>
      </c>
      <c r="Q5127" t="s">
        <v>91</v>
      </c>
      <c r="R5127" t="s">
        <v>36</v>
      </c>
      <c r="S5127">
        <v>2.8</v>
      </c>
      <c r="T5127">
        <f>YEAR(tblOrders[[#This Row],[Order Date]])</f>
        <v>2025</v>
      </c>
      <c r="U5127" t="str">
        <f>TEXT(tblOrders[[#This Row],[Order Date]],"mmm-yyyy")</f>
        <v>Dec-2025</v>
      </c>
      <c r="V5127" s="4">
        <f>tblOrders[[#This Row],[Profit]]/tblOrders[[#This Row],[Sales Amount]]</f>
        <v>0.375</v>
      </c>
      <c r="W5127" t="str">
        <f>VLOOKUP(tblOrders[[#This Row],[City]],CityRegion,2,0)</f>
        <v>West</v>
      </c>
      <c r="X5127" t="str">
        <f>VLOOKUP(tblOrders[[#This Row],[City]],lookups!A:C,3,0)</f>
        <v>Maharashtra</v>
      </c>
    </row>
    <row r="5128" spans="1:24" x14ac:dyDescent="0.25">
      <c r="A5128" t="s">
        <v>7398</v>
      </c>
      <c r="B5128" s="1">
        <v>45856</v>
      </c>
      <c r="C5128" t="s">
        <v>880</v>
      </c>
      <c r="D5128" t="s">
        <v>39</v>
      </c>
      <c r="E5128" t="s">
        <v>40</v>
      </c>
      <c r="F5128" t="s">
        <v>41</v>
      </c>
      <c r="G5128" t="s">
        <v>42</v>
      </c>
      <c r="H5128" t="s">
        <v>43</v>
      </c>
      <c r="I5128" t="s">
        <v>130</v>
      </c>
      <c r="J5128" t="s">
        <v>45</v>
      </c>
      <c r="K5128">
        <v>2</v>
      </c>
      <c r="L5128">
        <v>18</v>
      </c>
      <c r="M5128">
        <v>0.15</v>
      </c>
      <c r="N5128">
        <v>30.6</v>
      </c>
      <c r="O5128">
        <v>12.6</v>
      </c>
      <c r="P5128" t="s">
        <v>28</v>
      </c>
      <c r="Q5128" t="s">
        <v>91</v>
      </c>
      <c r="R5128" t="s">
        <v>30</v>
      </c>
      <c r="S5128">
        <v>3.5</v>
      </c>
      <c r="T5128">
        <f>YEAR(tblOrders[[#This Row],[Order Date]])</f>
        <v>2025</v>
      </c>
      <c r="U5128" t="str">
        <f>TEXT(tblOrders[[#This Row],[Order Date]],"mmm-yyyy")</f>
        <v>Jul-2025</v>
      </c>
      <c r="V5128" s="4">
        <f>tblOrders[[#This Row],[Profit]]/tblOrders[[#This Row],[Sales Amount]]</f>
        <v>0.41176470588235292</v>
      </c>
      <c r="W5128" t="str">
        <f>VLOOKUP(tblOrders[[#This Row],[City]],CityRegion,2,0)</f>
        <v>West</v>
      </c>
      <c r="X5128" t="str">
        <f>VLOOKUP(tblOrders[[#This Row],[City]],lookups!A:C,3,0)</f>
        <v>Maharashtra</v>
      </c>
    </row>
    <row r="5129" spans="1:24" x14ac:dyDescent="0.25">
      <c r="A5129" t="s">
        <v>7399</v>
      </c>
      <c r="B5129" s="1">
        <v>45728</v>
      </c>
      <c r="C5129" t="s">
        <v>3775</v>
      </c>
      <c r="D5129" t="s">
        <v>21</v>
      </c>
      <c r="E5129" t="s">
        <v>60</v>
      </c>
      <c r="F5129" t="s">
        <v>61</v>
      </c>
      <c r="G5129" t="s">
        <v>62</v>
      </c>
      <c r="H5129" t="s">
        <v>63</v>
      </c>
      <c r="I5129" t="s">
        <v>76</v>
      </c>
      <c r="J5129" t="s">
        <v>27</v>
      </c>
      <c r="K5129">
        <v>3</v>
      </c>
      <c r="L5129">
        <v>45</v>
      </c>
      <c r="M5129">
        <v>0</v>
      </c>
      <c r="N5129">
        <v>135</v>
      </c>
      <c r="O5129">
        <v>57</v>
      </c>
      <c r="P5129" t="s">
        <v>28</v>
      </c>
      <c r="Q5129" t="s">
        <v>35</v>
      </c>
      <c r="R5129" t="s">
        <v>36</v>
      </c>
      <c r="S5129">
        <v>4</v>
      </c>
      <c r="T5129">
        <f>YEAR(tblOrders[[#This Row],[Order Date]])</f>
        <v>2025</v>
      </c>
      <c r="U5129" t="str">
        <f>TEXT(tblOrders[[#This Row],[Order Date]],"mmm-yyyy")</f>
        <v>Mar-2025</v>
      </c>
      <c r="V5129" s="4">
        <f>tblOrders[[#This Row],[Profit]]/tblOrders[[#This Row],[Sales Amount]]</f>
        <v>0.42222222222222222</v>
      </c>
      <c r="W5129" t="str">
        <f>VLOOKUP(tblOrders[[#This Row],[City]],CityRegion,2,0)</f>
        <v>South</v>
      </c>
      <c r="X5129" t="str">
        <f>VLOOKUP(tblOrders[[#This Row],[City]],lookups!A:C,3,0)</f>
        <v>Kerala</v>
      </c>
    </row>
    <row r="5130" spans="1:24" x14ac:dyDescent="0.25">
      <c r="A5130" t="s">
        <v>7400</v>
      </c>
      <c r="B5130" s="1">
        <v>45761</v>
      </c>
      <c r="C5130" t="s">
        <v>2690</v>
      </c>
      <c r="D5130" t="s">
        <v>21</v>
      </c>
      <c r="E5130" t="s">
        <v>40</v>
      </c>
      <c r="F5130" t="s">
        <v>41</v>
      </c>
      <c r="G5130" t="s">
        <v>42</v>
      </c>
      <c r="H5130" t="s">
        <v>43</v>
      </c>
      <c r="I5130" t="s">
        <v>44</v>
      </c>
      <c r="J5130" t="s">
        <v>34</v>
      </c>
      <c r="K5130">
        <v>3</v>
      </c>
      <c r="L5130">
        <v>18</v>
      </c>
      <c r="M5130">
        <v>0.15</v>
      </c>
      <c r="N5130">
        <v>45.9</v>
      </c>
      <c r="O5130">
        <v>18.899999999999999</v>
      </c>
      <c r="P5130" t="s">
        <v>28</v>
      </c>
      <c r="Q5130" t="s">
        <v>86</v>
      </c>
      <c r="R5130" t="s">
        <v>30</v>
      </c>
      <c r="S5130">
        <v>4</v>
      </c>
      <c r="T5130">
        <f>YEAR(tblOrders[[#This Row],[Order Date]])</f>
        <v>2025</v>
      </c>
      <c r="U5130" t="str">
        <f>TEXT(tblOrders[[#This Row],[Order Date]],"mmm-yyyy")</f>
        <v>Apr-2025</v>
      </c>
      <c r="V5130" s="4">
        <f>tblOrders[[#This Row],[Profit]]/tblOrders[[#This Row],[Sales Amount]]</f>
        <v>0.41176470588235292</v>
      </c>
      <c r="W5130" t="str">
        <f>VLOOKUP(tblOrders[[#This Row],[City]],CityRegion,2,0)</f>
        <v>South</v>
      </c>
      <c r="X5130" t="str">
        <f>VLOOKUP(tblOrders[[#This Row],[City]],lookups!A:C,3,0)</f>
        <v>Kerala</v>
      </c>
    </row>
    <row r="5131" spans="1:24" x14ac:dyDescent="0.25">
      <c r="A5131" t="s">
        <v>7401</v>
      </c>
      <c r="B5131" s="1">
        <v>46009</v>
      </c>
      <c r="C5131" t="s">
        <v>5086</v>
      </c>
      <c r="D5131" t="s">
        <v>21</v>
      </c>
      <c r="E5131" t="s">
        <v>108</v>
      </c>
      <c r="F5131" t="s">
        <v>109</v>
      </c>
      <c r="G5131" t="s">
        <v>62</v>
      </c>
      <c r="H5131" t="s">
        <v>110</v>
      </c>
      <c r="I5131" t="s">
        <v>44</v>
      </c>
      <c r="J5131" t="s">
        <v>34</v>
      </c>
      <c r="K5131">
        <v>4</v>
      </c>
      <c r="L5131">
        <v>110</v>
      </c>
      <c r="M5131">
        <v>0.05</v>
      </c>
      <c r="N5131">
        <v>418</v>
      </c>
      <c r="O5131">
        <v>146</v>
      </c>
      <c r="P5131" t="s">
        <v>28</v>
      </c>
      <c r="Q5131" t="s">
        <v>86</v>
      </c>
      <c r="R5131" t="s">
        <v>36</v>
      </c>
      <c r="S5131">
        <v>2.9</v>
      </c>
      <c r="T5131">
        <f>YEAR(tblOrders[[#This Row],[Order Date]])</f>
        <v>2025</v>
      </c>
      <c r="U5131" t="str">
        <f>TEXT(tblOrders[[#This Row],[Order Date]],"mmm-yyyy")</f>
        <v>Dec-2025</v>
      </c>
      <c r="V5131" s="4">
        <f>tblOrders[[#This Row],[Profit]]/tblOrders[[#This Row],[Sales Amount]]</f>
        <v>0.34928229665071769</v>
      </c>
      <c r="W5131" t="str">
        <f>VLOOKUP(tblOrders[[#This Row],[City]],CityRegion,2,0)</f>
        <v>South</v>
      </c>
      <c r="X5131" t="str">
        <f>VLOOKUP(tblOrders[[#This Row],[City]],lookups!A:C,3,0)</f>
        <v>Kerala</v>
      </c>
    </row>
    <row r="5132" spans="1:24" x14ac:dyDescent="0.25">
      <c r="A5132" t="s">
        <v>7402</v>
      </c>
      <c r="B5132" s="1">
        <v>45947</v>
      </c>
      <c r="C5132" t="s">
        <v>2585</v>
      </c>
      <c r="D5132" t="s">
        <v>21</v>
      </c>
      <c r="E5132" t="s">
        <v>40</v>
      </c>
      <c r="F5132" t="s">
        <v>41</v>
      </c>
      <c r="G5132" t="s">
        <v>42</v>
      </c>
      <c r="H5132" t="s">
        <v>43</v>
      </c>
      <c r="I5132" t="s">
        <v>130</v>
      </c>
      <c r="J5132" t="s">
        <v>34</v>
      </c>
      <c r="K5132">
        <v>2</v>
      </c>
      <c r="L5132">
        <v>18</v>
      </c>
      <c r="M5132">
        <v>0.05</v>
      </c>
      <c r="N5132">
        <v>34.200000000000003</v>
      </c>
      <c r="O5132">
        <v>16.2</v>
      </c>
      <c r="P5132" t="s">
        <v>85</v>
      </c>
      <c r="Q5132" t="s">
        <v>29</v>
      </c>
      <c r="R5132" t="s">
        <v>36</v>
      </c>
      <c r="S5132">
        <v>3.4</v>
      </c>
      <c r="T5132">
        <f>YEAR(tblOrders[[#This Row],[Order Date]])</f>
        <v>2025</v>
      </c>
      <c r="U5132" t="str">
        <f>TEXT(tblOrders[[#This Row],[Order Date]],"mmm-yyyy")</f>
        <v>Oct-2025</v>
      </c>
      <c r="V5132" s="4">
        <f>tblOrders[[#This Row],[Profit]]/tblOrders[[#This Row],[Sales Amount]]</f>
        <v>0.47368421052631571</v>
      </c>
      <c r="W5132" t="str">
        <f>VLOOKUP(tblOrders[[#This Row],[City]],CityRegion,2,0)</f>
        <v>West</v>
      </c>
      <c r="X5132" t="str">
        <f>VLOOKUP(tblOrders[[#This Row],[City]],lookups!A:C,3,0)</f>
        <v>Maharashtra</v>
      </c>
    </row>
    <row r="5133" spans="1:24" x14ac:dyDescent="0.25">
      <c r="A5133" t="s">
        <v>7403</v>
      </c>
      <c r="B5133" s="1">
        <v>45852</v>
      </c>
      <c r="C5133" t="s">
        <v>172</v>
      </c>
      <c r="D5133" t="s">
        <v>21</v>
      </c>
      <c r="E5133" t="s">
        <v>60</v>
      </c>
      <c r="F5133" t="s">
        <v>61</v>
      </c>
      <c r="G5133" t="s">
        <v>62</v>
      </c>
      <c r="H5133" t="s">
        <v>63</v>
      </c>
      <c r="I5133" t="s">
        <v>130</v>
      </c>
      <c r="J5133" t="s">
        <v>45</v>
      </c>
      <c r="K5133">
        <v>3</v>
      </c>
      <c r="L5133">
        <v>45</v>
      </c>
      <c r="M5133">
        <v>0.15</v>
      </c>
      <c r="N5133">
        <v>114.75</v>
      </c>
      <c r="O5133">
        <v>36.75</v>
      </c>
      <c r="P5133" t="s">
        <v>28</v>
      </c>
      <c r="Q5133" t="s">
        <v>35</v>
      </c>
      <c r="R5133" t="s">
        <v>36</v>
      </c>
      <c r="S5133">
        <v>3.8</v>
      </c>
      <c r="T5133">
        <f>YEAR(tblOrders[[#This Row],[Order Date]])</f>
        <v>2025</v>
      </c>
      <c r="U5133" t="str">
        <f>TEXT(tblOrders[[#This Row],[Order Date]],"mmm-yyyy")</f>
        <v>Jul-2025</v>
      </c>
      <c r="V5133" s="4">
        <f>tblOrders[[#This Row],[Profit]]/tblOrders[[#This Row],[Sales Amount]]</f>
        <v>0.3202614379084967</v>
      </c>
      <c r="W5133" t="str">
        <f>VLOOKUP(tblOrders[[#This Row],[City]],CityRegion,2,0)</f>
        <v>West</v>
      </c>
      <c r="X5133" t="str">
        <f>VLOOKUP(tblOrders[[#This Row],[City]],lookups!A:C,3,0)</f>
        <v>Maharashtra</v>
      </c>
    </row>
    <row r="5134" spans="1:24" x14ac:dyDescent="0.25">
      <c r="A5134" t="s">
        <v>7404</v>
      </c>
      <c r="B5134" s="1">
        <v>45746</v>
      </c>
      <c r="C5134" t="s">
        <v>38</v>
      </c>
      <c r="D5134" t="s">
        <v>39</v>
      </c>
      <c r="E5134" t="s">
        <v>55</v>
      </c>
      <c r="F5134" t="s">
        <v>56</v>
      </c>
      <c r="G5134" t="s">
        <v>24</v>
      </c>
      <c r="H5134" t="s">
        <v>51</v>
      </c>
      <c r="I5134" t="s">
        <v>84</v>
      </c>
      <c r="J5134" t="s">
        <v>34</v>
      </c>
      <c r="K5134">
        <v>5</v>
      </c>
      <c r="L5134">
        <v>42</v>
      </c>
      <c r="M5134">
        <v>0.05</v>
      </c>
      <c r="N5134">
        <v>199.5</v>
      </c>
      <c r="O5134">
        <v>79.5</v>
      </c>
      <c r="P5134" t="s">
        <v>28</v>
      </c>
      <c r="Q5134" t="s">
        <v>29</v>
      </c>
      <c r="R5134" t="s">
        <v>36</v>
      </c>
      <c r="S5134">
        <v>3.9</v>
      </c>
      <c r="T5134">
        <f>YEAR(tblOrders[[#This Row],[Order Date]])</f>
        <v>2025</v>
      </c>
      <c r="U5134" t="str">
        <f>TEXT(tblOrders[[#This Row],[Order Date]],"mmm-yyyy")</f>
        <v>Mar-2025</v>
      </c>
      <c r="V5134" s="4">
        <f>tblOrders[[#This Row],[Profit]]/tblOrders[[#This Row],[Sales Amount]]</f>
        <v>0.39849624060150374</v>
      </c>
      <c r="W5134" t="str">
        <f>VLOOKUP(tblOrders[[#This Row],[City]],CityRegion,2,0)</f>
        <v>West</v>
      </c>
      <c r="X5134" t="str">
        <f>VLOOKUP(tblOrders[[#This Row],[City]],lookups!A:C,3,0)</f>
        <v>Maharashtra</v>
      </c>
    </row>
    <row r="5135" spans="1:24" x14ac:dyDescent="0.25">
      <c r="A5135" t="s">
        <v>7405</v>
      </c>
      <c r="B5135" s="1">
        <v>45905</v>
      </c>
      <c r="C5135" t="s">
        <v>759</v>
      </c>
      <c r="D5135" t="s">
        <v>21</v>
      </c>
      <c r="E5135" t="s">
        <v>22</v>
      </c>
      <c r="F5135" t="s">
        <v>23</v>
      </c>
      <c r="G5135" t="s">
        <v>24</v>
      </c>
      <c r="H5135" t="s">
        <v>25</v>
      </c>
      <c r="I5135" t="s">
        <v>76</v>
      </c>
      <c r="J5135" t="s">
        <v>45</v>
      </c>
      <c r="K5135">
        <v>5</v>
      </c>
      <c r="L5135">
        <v>190</v>
      </c>
      <c r="M5135">
        <v>0.2</v>
      </c>
      <c r="N5135">
        <v>760</v>
      </c>
      <c r="O5135">
        <v>135</v>
      </c>
      <c r="P5135" t="s">
        <v>28</v>
      </c>
      <c r="Q5135" t="s">
        <v>86</v>
      </c>
      <c r="R5135" t="s">
        <v>30</v>
      </c>
      <c r="S5135">
        <v>3.5</v>
      </c>
      <c r="T5135">
        <f>YEAR(tblOrders[[#This Row],[Order Date]])</f>
        <v>2025</v>
      </c>
      <c r="U5135" t="str">
        <f>TEXT(tblOrders[[#This Row],[Order Date]],"mmm-yyyy")</f>
        <v>Sep-2025</v>
      </c>
      <c r="V5135" s="4">
        <f>tblOrders[[#This Row],[Profit]]/tblOrders[[#This Row],[Sales Amount]]</f>
        <v>0.17763157894736842</v>
      </c>
      <c r="W5135" t="str">
        <f>VLOOKUP(tblOrders[[#This Row],[City]],CityRegion,2,0)</f>
        <v>South</v>
      </c>
      <c r="X5135" t="str">
        <f>VLOOKUP(tblOrders[[#This Row],[City]],lookups!A:C,3,0)</f>
        <v>Kerala</v>
      </c>
    </row>
    <row r="5136" spans="1:24" x14ac:dyDescent="0.25">
      <c r="A5136" t="s">
        <v>7406</v>
      </c>
      <c r="B5136" s="1">
        <v>45821</v>
      </c>
      <c r="C5136" t="s">
        <v>3064</v>
      </c>
      <c r="D5136" t="s">
        <v>21</v>
      </c>
      <c r="E5136" t="s">
        <v>108</v>
      </c>
      <c r="F5136" t="s">
        <v>109</v>
      </c>
      <c r="G5136" t="s">
        <v>62</v>
      </c>
      <c r="H5136" t="s">
        <v>110</v>
      </c>
      <c r="I5136" t="s">
        <v>33</v>
      </c>
      <c r="J5136" t="s">
        <v>34</v>
      </c>
      <c r="K5136">
        <v>3</v>
      </c>
      <c r="L5136">
        <v>110</v>
      </c>
      <c r="M5136">
        <v>0.05</v>
      </c>
      <c r="N5136">
        <v>313.5</v>
      </c>
      <c r="O5136">
        <v>109.5</v>
      </c>
      <c r="P5136" t="s">
        <v>28</v>
      </c>
      <c r="Q5136" t="s">
        <v>91</v>
      </c>
      <c r="R5136" t="s">
        <v>30</v>
      </c>
      <c r="S5136">
        <v>4</v>
      </c>
      <c r="T5136">
        <f>YEAR(tblOrders[[#This Row],[Order Date]])</f>
        <v>2025</v>
      </c>
      <c r="U5136" t="str">
        <f>TEXT(tblOrders[[#This Row],[Order Date]],"mmm-yyyy")</f>
        <v>Jun-2025</v>
      </c>
      <c r="V5136" s="4">
        <f>tblOrders[[#This Row],[Profit]]/tblOrders[[#This Row],[Sales Amount]]</f>
        <v>0.34928229665071769</v>
      </c>
      <c r="W5136" t="str">
        <f>VLOOKUP(tblOrders[[#This Row],[City]],CityRegion,2,0)</f>
        <v>North</v>
      </c>
      <c r="X5136" t="str">
        <f>VLOOKUP(tblOrders[[#This Row],[City]],lookups!A:C,3,0)</f>
        <v>Delhi</v>
      </c>
    </row>
    <row r="5137" spans="1:24" x14ac:dyDescent="0.25">
      <c r="A5137" t="s">
        <v>7407</v>
      </c>
      <c r="B5137" s="1">
        <v>45744</v>
      </c>
      <c r="C5137" t="s">
        <v>672</v>
      </c>
      <c r="D5137" t="s">
        <v>21</v>
      </c>
      <c r="E5137" t="s">
        <v>66</v>
      </c>
      <c r="F5137" t="s">
        <v>67</v>
      </c>
      <c r="G5137" t="s">
        <v>68</v>
      </c>
      <c r="H5137" t="s">
        <v>69</v>
      </c>
      <c r="I5137" t="s">
        <v>44</v>
      </c>
      <c r="J5137" t="s">
        <v>27</v>
      </c>
      <c r="K5137">
        <v>4</v>
      </c>
      <c r="L5137">
        <v>149</v>
      </c>
      <c r="M5137">
        <v>0.05</v>
      </c>
      <c r="N5137">
        <v>566.20000000000005</v>
      </c>
      <c r="O5137">
        <v>186.2</v>
      </c>
      <c r="P5137" t="s">
        <v>28</v>
      </c>
      <c r="Q5137" t="s">
        <v>46</v>
      </c>
      <c r="R5137" t="s">
        <v>36</v>
      </c>
      <c r="S5137">
        <v>3.8</v>
      </c>
      <c r="T5137">
        <f>YEAR(tblOrders[[#This Row],[Order Date]])</f>
        <v>2025</v>
      </c>
      <c r="U5137" t="str">
        <f>TEXT(tblOrders[[#This Row],[Order Date]],"mmm-yyyy")</f>
        <v>Mar-2025</v>
      </c>
      <c r="V5137" s="4">
        <f>tblOrders[[#This Row],[Profit]]/tblOrders[[#This Row],[Sales Amount]]</f>
        <v>0.32885906040268453</v>
      </c>
      <c r="W5137" t="str">
        <f>VLOOKUP(tblOrders[[#This Row],[City]],CityRegion,2,0)</f>
        <v>South</v>
      </c>
      <c r="X5137" t="str">
        <f>VLOOKUP(tblOrders[[#This Row],[City]],lookups!A:C,3,0)</f>
        <v>Kerala</v>
      </c>
    </row>
    <row r="5138" spans="1:24" x14ac:dyDescent="0.25">
      <c r="A5138" t="s">
        <v>7408</v>
      </c>
      <c r="B5138" s="1">
        <v>45695</v>
      </c>
      <c r="C5138" t="s">
        <v>7409</v>
      </c>
      <c r="D5138" t="s">
        <v>21</v>
      </c>
      <c r="E5138" t="s">
        <v>66</v>
      </c>
      <c r="F5138" t="s">
        <v>67</v>
      </c>
      <c r="G5138" t="s">
        <v>68</v>
      </c>
      <c r="H5138" t="s">
        <v>69</v>
      </c>
      <c r="I5138" t="s">
        <v>52</v>
      </c>
      <c r="J5138" t="s">
        <v>45</v>
      </c>
      <c r="K5138">
        <v>3</v>
      </c>
      <c r="L5138">
        <v>149</v>
      </c>
      <c r="M5138">
        <v>0</v>
      </c>
      <c r="N5138">
        <v>447</v>
      </c>
      <c r="O5138">
        <v>162</v>
      </c>
      <c r="P5138" t="s">
        <v>28</v>
      </c>
      <c r="Q5138" t="s">
        <v>91</v>
      </c>
      <c r="R5138" t="s">
        <v>30</v>
      </c>
      <c r="S5138">
        <v>4.2</v>
      </c>
      <c r="T5138">
        <f>YEAR(tblOrders[[#This Row],[Order Date]])</f>
        <v>2025</v>
      </c>
      <c r="U5138" t="str">
        <f>TEXT(tblOrders[[#This Row],[Order Date]],"mmm-yyyy")</f>
        <v>Feb-2025</v>
      </c>
      <c r="V5138" s="4">
        <f>tblOrders[[#This Row],[Profit]]/tblOrders[[#This Row],[Sales Amount]]</f>
        <v>0.36241610738255031</v>
      </c>
      <c r="W5138" t="str">
        <f>VLOOKUP(tblOrders[[#This Row],[City]],CityRegion,2,0)</f>
        <v>South</v>
      </c>
      <c r="X5138" t="str">
        <f>VLOOKUP(tblOrders[[#This Row],[City]],lookups!A:C,3,0)</f>
        <v>Kerala</v>
      </c>
    </row>
    <row r="5139" spans="1:24" x14ac:dyDescent="0.25">
      <c r="A5139" t="s">
        <v>7410</v>
      </c>
      <c r="B5139" s="1">
        <v>46017</v>
      </c>
      <c r="C5139" t="s">
        <v>7411</v>
      </c>
      <c r="D5139" t="s">
        <v>21</v>
      </c>
      <c r="E5139" t="s">
        <v>55</v>
      </c>
      <c r="F5139" t="s">
        <v>56</v>
      </c>
      <c r="G5139" t="s">
        <v>24</v>
      </c>
      <c r="H5139" t="s">
        <v>51</v>
      </c>
      <c r="I5139" t="s">
        <v>130</v>
      </c>
      <c r="J5139" t="s">
        <v>45</v>
      </c>
      <c r="K5139">
        <v>5</v>
      </c>
      <c r="L5139">
        <v>42</v>
      </c>
      <c r="M5139">
        <v>0.2</v>
      </c>
      <c r="N5139">
        <v>168</v>
      </c>
      <c r="O5139">
        <v>48</v>
      </c>
      <c r="P5139" t="s">
        <v>28</v>
      </c>
      <c r="Q5139" t="s">
        <v>46</v>
      </c>
      <c r="R5139" t="s">
        <v>36</v>
      </c>
      <c r="S5139">
        <v>4.5999999999999996</v>
      </c>
      <c r="T5139">
        <f>YEAR(tblOrders[[#This Row],[Order Date]])</f>
        <v>2025</v>
      </c>
      <c r="U5139" t="str">
        <f>TEXT(tblOrders[[#This Row],[Order Date]],"mmm-yyyy")</f>
        <v>Dec-2025</v>
      </c>
      <c r="V5139" s="4">
        <f>tblOrders[[#This Row],[Profit]]/tblOrders[[#This Row],[Sales Amount]]</f>
        <v>0.2857142857142857</v>
      </c>
      <c r="W5139" t="str">
        <f>VLOOKUP(tblOrders[[#This Row],[City]],CityRegion,2,0)</f>
        <v>West</v>
      </c>
      <c r="X5139" t="str">
        <f>VLOOKUP(tblOrders[[#This Row],[City]],lookups!A:C,3,0)</f>
        <v>Maharashtra</v>
      </c>
    </row>
    <row r="5140" spans="1:24" x14ac:dyDescent="0.25">
      <c r="A5140" t="s">
        <v>7412</v>
      </c>
      <c r="B5140" s="1">
        <v>45760</v>
      </c>
      <c r="C5140" t="s">
        <v>1948</v>
      </c>
      <c r="D5140" t="s">
        <v>21</v>
      </c>
      <c r="E5140" t="s">
        <v>108</v>
      </c>
      <c r="F5140" t="s">
        <v>109</v>
      </c>
      <c r="G5140" t="s">
        <v>62</v>
      </c>
      <c r="H5140" t="s">
        <v>110</v>
      </c>
      <c r="I5140" t="s">
        <v>57</v>
      </c>
      <c r="J5140" t="s">
        <v>34</v>
      </c>
      <c r="K5140">
        <v>2</v>
      </c>
      <c r="L5140">
        <v>110</v>
      </c>
      <c r="M5140">
        <v>0.1</v>
      </c>
      <c r="N5140">
        <v>198</v>
      </c>
      <c r="O5140">
        <v>62</v>
      </c>
      <c r="P5140" t="s">
        <v>111</v>
      </c>
      <c r="Q5140" t="s">
        <v>86</v>
      </c>
      <c r="R5140" t="s">
        <v>30</v>
      </c>
      <c r="S5140">
        <v>4.2</v>
      </c>
      <c r="T5140">
        <f>YEAR(tblOrders[[#This Row],[Order Date]])</f>
        <v>2025</v>
      </c>
      <c r="U5140" t="str">
        <f>TEXT(tblOrders[[#This Row],[Order Date]],"mmm-yyyy")</f>
        <v>Apr-2025</v>
      </c>
      <c r="V5140" s="4">
        <f>tblOrders[[#This Row],[Profit]]/tblOrders[[#This Row],[Sales Amount]]</f>
        <v>0.31313131313131315</v>
      </c>
      <c r="W5140" t="str">
        <f>VLOOKUP(tblOrders[[#This Row],[City]],CityRegion,2,0)</f>
        <v>South</v>
      </c>
      <c r="X5140" t="str">
        <f>VLOOKUP(tblOrders[[#This Row],[City]],lookups!A:C,3,0)</f>
        <v>Kerala</v>
      </c>
    </row>
    <row r="5141" spans="1:24" x14ac:dyDescent="0.25">
      <c r="A5141" t="s">
        <v>7413</v>
      </c>
      <c r="B5141" s="1">
        <v>45663</v>
      </c>
      <c r="C5141" t="s">
        <v>444</v>
      </c>
      <c r="D5141" t="s">
        <v>21</v>
      </c>
      <c r="E5141" t="s">
        <v>114</v>
      </c>
      <c r="F5141" t="s">
        <v>115</v>
      </c>
      <c r="G5141" t="s">
        <v>42</v>
      </c>
      <c r="H5141" t="s">
        <v>116</v>
      </c>
      <c r="I5141" t="s">
        <v>70</v>
      </c>
      <c r="J5141" t="s">
        <v>27</v>
      </c>
      <c r="K5141">
        <v>3</v>
      </c>
      <c r="L5141">
        <v>12</v>
      </c>
      <c r="M5141">
        <v>0</v>
      </c>
      <c r="N5141">
        <v>36</v>
      </c>
      <c r="O5141">
        <v>18</v>
      </c>
      <c r="P5141" t="s">
        <v>111</v>
      </c>
      <c r="Q5141" t="s">
        <v>86</v>
      </c>
      <c r="R5141" t="s">
        <v>36</v>
      </c>
      <c r="S5141">
        <v>3.3</v>
      </c>
      <c r="T5141">
        <f>YEAR(tblOrders[[#This Row],[Order Date]])</f>
        <v>2025</v>
      </c>
      <c r="U5141" t="str">
        <f>TEXT(tblOrders[[#This Row],[Order Date]],"mmm-yyyy")</f>
        <v>Jan-2025</v>
      </c>
      <c r="V5141" s="4">
        <f>tblOrders[[#This Row],[Profit]]/tblOrders[[#This Row],[Sales Amount]]</f>
        <v>0.5</v>
      </c>
      <c r="W5141" t="str">
        <f>VLOOKUP(tblOrders[[#This Row],[City]],CityRegion,2,0)</f>
        <v>South</v>
      </c>
      <c r="X5141" t="str">
        <f>VLOOKUP(tblOrders[[#This Row],[City]],lookups!A:C,3,0)</f>
        <v>Telengana</v>
      </c>
    </row>
    <row r="5142" spans="1:24" x14ac:dyDescent="0.25">
      <c r="A5142" t="s">
        <v>7414</v>
      </c>
      <c r="B5142" s="1">
        <v>46021</v>
      </c>
      <c r="C5142" t="s">
        <v>3018</v>
      </c>
      <c r="D5142" t="s">
        <v>39</v>
      </c>
      <c r="E5142" t="s">
        <v>94</v>
      </c>
      <c r="F5142" t="s">
        <v>95</v>
      </c>
      <c r="G5142" t="s">
        <v>68</v>
      </c>
      <c r="H5142" t="s">
        <v>96</v>
      </c>
      <c r="I5142" t="s">
        <v>57</v>
      </c>
      <c r="J5142" t="s">
        <v>27</v>
      </c>
      <c r="K5142">
        <v>1</v>
      </c>
      <c r="L5142">
        <v>89</v>
      </c>
      <c r="M5142">
        <v>0</v>
      </c>
      <c r="N5142">
        <v>89</v>
      </c>
      <c r="O5142">
        <v>34</v>
      </c>
      <c r="P5142" t="s">
        <v>28</v>
      </c>
      <c r="Q5142" t="s">
        <v>46</v>
      </c>
      <c r="R5142" t="s">
        <v>36</v>
      </c>
      <c r="S5142">
        <v>4.5</v>
      </c>
      <c r="T5142">
        <f>YEAR(tblOrders[[#This Row],[Order Date]])</f>
        <v>2025</v>
      </c>
      <c r="U5142" t="str">
        <f>TEXT(tblOrders[[#This Row],[Order Date]],"mmm-yyyy")</f>
        <v>Dec-2025</v>
      </c>
      <c r="V5142" s="4">
        <f>tblOrders[[#This Row],[Profit]]/tblOrders[[#This Row],[Sales Amount]]</f>
        <v>0.38202247191011235</v>
      </c>
      <c r="W5142" t="str">
        <f>VLOOKUP(tblOrders[[#This Row],[City]],CityRegion,2,0)</f>
        <v>South</v>
      </c>
      <c r="X5142" t="str">
        <f>VLOOKUP(tblOrders[[#This Row],[City]],lookups!A:C,3,0)</f>
        <v>Kerala</v>
      </c>
    </row>
    <row r="5143" spans="1:24" x14ac:dyDescent="0.25">
      <c r="A5143" t="s">
        <v>7415</v>
      </c>
      <c r="B5143" s="1">
        <v>45757</v>
      </c>
      <c r="C5143" t="s">
        <v>1877</v>
      </c>
      <c r="D5143" t="s">
        <v>39</v>
      </c>
      <c r="E5143" t="s">
        <v>108</v>
      </c>
      <c r="F5143" t="s">
        <v>109</v>
      </c>
      <c r="G5143" t="s">
        <v>62</v>
      </c>
      <c r="H5143" t="s">
        <v>110</v>
      </c>
      <c r="I5143" t="s">
        <v>70</v>
      </c>
      <c r="J5143" t="s">
        <v>27</v>
      </c>
      <c r="K5143">
        <v>3</v>
      </c>
      <c r="L5143">
        <v>110</v>
      </c>
      <c r="M5143">
        <v>0.15</v>
      </c>
      <c r="N5143">
        <v>280.5</v>
      </c>
      <c r="O5143">
        <v>76.5</v>
      </c>
      <c r="P5143" t="s">
        <v>28</v>
      </c>
      <c r="Q5143" t="s">
        <v>35</v>
      </c>
      <c r="R5143" t="s">
        <v>36</v>
      </c>
      <c r="S5143">
        <v>4.0999999999999996</v>
      </c>
      <c r="T5143">
        <f>YEAR(tblOrders[[#This Row],[Order Date]])</f>
        <v>2025</v>
      </c>
      <c r="U5143" t="str">
        <f>TEXT(tblOrders[[#This Row],[Order Date]],"mmm-yyyy")</f>
        <v>Apr-2025</v>
      </c>
      <c r="V5143" s="4">
        <f>tblOrders[[#This Row],[Profit]]/tblOrders[[#This Row],[Sales Amount]]</f>
        <v>0.27272727272727271</v>
      </c>
      <c r="W5143" t="str">
        <f>VLOOKUP(tblOrders[[#This Row],[City]],CityRegion,2,0)</f>
        <v>South</v>
      </c>
      <c r="X5143" t="str">
        <f>VLOOKUP(tblOrders[[#This Row],[City]],lookups!A:C,3,0)</f>
        <v>Telengana</v>
      </c>
    </row>
    <row r="5144" spans="1:24" x14ac:dyDescent="0.25">
      <c r="A5144" t="s">
        <v>7416</v>
      </c>
      <c r="B5144" s="1">
        <v>45778</v>
      </c>
      <c r="C5144" t="s">
        <v>48</v>
      </c>
      <c r="D5144" t="s">
        <v>21</v>
      </c>
      <c r="E5144" t="s">
        <v>101</v>
      </c>
      <c r="F5144" t="s">
        <v>102</v>
      </c>
      <c r="G5144" t="s">
        <v>24</v>
      </c>
      <c r="H5144" t="s">
        <v>103</v>
      </c>
      <c r="I5144" t="s">
        <v>139</v>
      </c>
      <c r="J5144" t="s">
        <v>27</v>
      </c>
      <c r="K5144">
        <v>3</v>
      </c>
      <c r="L5144">
        <v>120</v>
      </c>
      <c r="M5144">
        <v>0</v>
      </c>
      <c r="N5144">
        <v>360</v>
      </c>
      <c r="O5144">
        <v>126</v>
      </c>
      <c r="P5144" t="s">
        <v>111</v>
      </c>
      <c r="Q5144" t="s">
        <v>29</v>
      </c>
      <c r="R5144" t="s">
        <v>30</v>
      </c>
      <c r="S5144">
        <v>4.0999999999999996</v>
      </c>
      <c r="T5144">
        <f>YEAR(tblOrders[[#This Row],[Order Date]])</f>
        <v>2025</v>
      </c>
      <c r="U5144" t="str">
        <f>TEXT(tblOrders[[#This Row],[Order Date]],"mmm-yyyy")</f>
        <v>May-2025</v>
      </c>
      <c r="V5144" s="4">
        <f>tblOrders[[#This Row],[Profit]]/tblOrders[[#This Row],[Sales Amount]]</f>
        <v>0.35</v>
      </c>
      <c r="W5144" t="str">
        <f>VLOOKUP(tblOrders[[#This Row],[City]],CityRegion,2,0)</f>
        <v>South</v>
      </c>
      <c r="X5144" t="str">
        <f>VLOOKUP(tblOrders[[#This Row],[City]],lookups!A:C,3,0)</f>
        <v>Tamil Nadu</v>
      </c>
    </row>
    <row r="5145" spans="1:24" x14ac:dyDescent="0.25">
      <c r="A5145" t="s">
        <v>7417</v>
      </c>
      <c r="B5145" s="1">
        <v>45932</v>
      </c>
      <c r="C5145" t="s">
        <v>4247</v>
      </c>
      <c r="D5145" t="s">
        <v>21</v>
      </c>
      <c r="E5145" t="s">
        <v>79</v>
      </c>
      <c r="F5145" t="s">
        <v>80</v>
      </c>
      <c r="G5145" t="s">
        <v>68</v>
      </c>
      <c r="H5145" t="s">
        <v>81</v>
      </c>
      <c r="I5145" t="s">
        <v>76</v>
      </c>
      <c r="J5145" t="s">
        <v>34</v>
      </c>
      <c r="K5145">
        <v>1</v>
      </c>
      <c r="L5145">
        <v>799</v>
      </c>
      <c r="M5145">
        <v>0.15</v>
      </c>
      <c r="N5145">
        <v>679.15</v>
      </c>
      <c r="O5145">
        <v>59.15</v>
      </c>
      <c r="P5145" t="s">
        <v>111</v>
      </c>
      <c r="Q5145" t="s">
        <v>35</v>
      </c>
      <c r="R5145" t="s">
        <v>36</v>
      </c>
      <c r="S5145">
        <v>4</v>
      </c>
      <c r="T5145">
        <f>YEAR(tblOrders[[#This Row],[Order Date]])</f>
        <v>2025</v>
      </c>
      <c r="U5145" t="str">
        <f>TEXT(tblOrders[[#This Row],[Order Date]],"mmm-yyyy")</f>
        <v>Oct-2025</v>
      </c>
      <c r="V5145" s="4">
        <f>tblOrders[[#This Row],[Profit]]/tblOrders[[#This Row],[Sales Amount]]</f>
        <v>8.7094161819921967E-2</v>
      </c>
      <c r="W5145" t="str">
        <f>VLOOKUP(tblOrders[[#This Row],[City]],CityRegion,2,0)</f>
        <v>South</v>
      </c>
      <c r="X5145" t="str">
        <f>VLOOKUP(tblOrders[[#This Row],[City]],lookups!A:C,3,0)</f>
        <v>Kerala</v>
      </c>
    </row>
    <row r="5146" spans="1:24" x14ac:dyDescent="0.25">
      <c r="A5146" t="s">
        <v>7418</v>
      </c>
      <c r="B5146" s="1">
        <v>45784</v>
      </c>
      <c r="C5146" t="s">
        <v>3084</v>
      </c>
      <c r="D5146" t="s">
        <v>21</v>
      </c>
      <c r="E5146" t="s">
        <v>114</v>
      </c>
      <c r="F5146" t="s">
        <v>115</v>
      </c>
      <c r="G5146" t="s">
        <v>42</v>
      </c>
      <c r="H5146" t="s">
        <v>116</v>
      </c>
      <c r="I5146" t="s">
        <v>52</v>
      </c>
      <c r="J5146" t="s">
        <v>45</v>
      </c>
      <c r="K5146">
        <v>5</v>
      </c>
      <c r="L5146">
        <v>12</v>
      </c>
      <c r="M5146">
        <v>0.15</v>
      </c>
      <c r="N5146">
        <v>51</v>
      </c>
      <c r="O5146">
        <v>21</v>
      </c>
      <c r="P5146" t="s">
        <v>28</v>
      </c>
      <c r="Q5146" t="s">
        <v>91</v>
      </c>
      <c r="R5146" t="s">
        <v>36</v>
      </c>
      <c r="S5146">
        <v>4.5999999999999996</v>
      </c>
      <c r="T5146">
        <f>YEAR(tblOrders[[#This Row],[Order Date]])</f>
        <v>2025</v>
      </c>
      <c r="U5146" t="str">
        <f>TEXT(tblOrders[[#This Row],[Order Date]],"mmm-yyyy")</f>
        <v>May-2025</v>
      </c>
      <c r="V5146" s="4">
        <f>tblOrders[[#This Row],[Profit]]/tblOrders[[#This Row],[Sales Amount]]</f>
        <v>0.41176470588235292</v>
      </c>
      <c r="W5146" t="str">
        <f>VLOOKUP(tblOrders[[#This Row],[City]],CityRegion,2,0)</f>
        <v>South</v>
      </c>
      <c r="X5146" t="str">
        <f>VLOOKUP(tblOrders[[#This Row],[City]],lookups!A:C,3,0)</f>
        <v>Kerala</v>
      </c>
    </row>
    <row r="5147" spans="1:24" x14ac:dyDescent="0.25">
      <c r="A5147" t="s">
        <v>7419</v>
      </c>
      <c r="B5147" s="1">
        <v>45910</v>
      </c>
      <c r="C5147" t="s">
        <v>6137</v>
      </c>
      <c r="D5147" t="s">
        <v>21</v>
      </c>
      <c r="E5147" t="s">
        <v>101</v>
      </c>
      <c r="F5147" t="s">
        <v>102</v>
      </c>
      <c r="G5147" t="s">
        <v>24</v>
      </c>
      <c r="H5147" t="s">
        <v>103</v>
      </c>
      <c r="I5147" t="s">
        <v>26</v>
      </c>
      <c r="J5147" t="s">
        <v>27</v>
      </c>
      <c r="K5147">
        <v>4</v>
      </c>
      <c r="L5147">
        <v>120</v>
      </c>
      <c r="M5147">
        <v>0</v>
      </c>
      <c r="N5147">
        <v>480</v>
      </c>
      <c r="O5147">
        <v>168</v>
      </c>
      <c r="P5147" t="s">
        <v>28</v>
      </c>
      <c r="Q5147" t="s">
        <v>35</v>
      </c>
      <c r="R5147" t="s">
        <v>36</v>
      </c>
      <c r="S5147">
        <v>3</v>
      </c>
      <c r="T5147">
        <f>YEAR(tblOrders[[#This Row],[Order Date]])</f>
        <v>2025</v>
      </c>
      <c r="U5147" t="str">
        <f>TEXT(tblOrders[[#This Row],[Order Date]],"mmm-yyyy")</f>
        <v>Sep-2025</v>
      </c>
      <c r="V5147" s="4">
        <f>tblOrders[[#This Row],[Profit]]/tblOrders[[#This Row],[Sales Amount]]</f>
        <v>0.35</v>
      </c>
      <c r="W5147" t="str">
        <f>VLOOKUP(tblOrders[[#This Row],[City]],CityRegion,2,0)</f>
        <v>South</v>
      </c>
      <c r="X5147" t="str">
        <f>VLOOKUP(tblOrders[[#This Row],[City]],lookups!A:C,3,0)</f>
        <v>Karnataka</v>
      </c>
    </row>
    <row r="5148" spans="1:24" x14ac:dyDescent="0.25">
      <c r="A5148" t="s">
        <v>7420</v>
      </c>
      <c r="B5148" s="1">
        <v>45761</v>
      </c>
      <c r="C5148" t="s">
        <v>2434</v>
      </c>
      <c r="D5148" t="s">
        <v>21</v>
      </c>
      <c r="E5148" t="s">
        <v>40</v>
      </c>
      <c r="F5148" t="s">
        <v>41</v>
      </c>
      <c r="G5148" t="s">
        <v>42</v>
      </c>
      <c r="H5148" t="s">
        <v>43</v>
      </c>
      <c r="I5148" t="s">
        <v>76</v>
      </c>
      <c r="J5148" t="s">
        <v>34</v>
      </c>
      <c r="K5148">
        <v>4</v>
      </c>
      <c r="L5148">
        <v>18</v>
      </c>
      <c r="M5148">
        <v>0.2</v>
      </c>
      <c r="N5148">
        <v>57.6</v>
      </c>
      <c r="O5148">
        <v>21.6</v>
      </c>
      <c r="P5148" t="s">
        <v>28</v>
      </c>
      <c r="Q5148" t="s">
        <v>35</v>
      </c>
      <c r="R5148" t="s">
        <v>36</v>
      </c>
      <c r="S5148">
        <v>2.5</v>
      </c>
      <c r="T5148">
        <f>YEAR(tblOrders[[#This Row],[Order Date]])</f>
        <v>2025</v>
      </c>
      <c r="U5148" t="str">
        <f>TEXT(tblOrders[[#This Row],[Order Date]],"mmm-yyyy")</f>
        <v>Apr-2025</v>
      </c>
      <c r="V5148" s="4">
        <f>tblOrders[[#This Row],[Profit]]/tblOrders[[#This Row],[Sales Amount]]</f>
        <v>0.375</v>
      </c>
      <c r="W5148" t="str">
        <f>VLOOKUP(tblOrders[[#This Row],[City]],CityRegion,2,0)</f>
        <v>South</v>
      </c>
      <c r="X5148" t="str">
        <f>VLOOKUP(tblOrders[[#This Row],[City]],lookups!A:C,3,0)</f>
        <v>Kerala</v>
      </c>
    </row>
    <row r="5149" spans="1:24" x14ac:dyDescent="0.25">
      <c r="A5149" t="s">
        <v>7421</v>
      </c>
      <c r="B5149" s="1">
        <v>45769</v>
      </c>
      <c r="C5149" t="s">
        <v>5230</v>
      </c>
      <c r="D5149" t="s">
        <v>21</v>
      </c>
      <c r="E5149" t="s">
        <v>114</v>
      </c>
      <c r="F5149" t="s">
        <v>115</v>
      </c>
      <c r="G5149" t="s">
        <v>42</v>
      </c>
      <c r="H5149" t="s">
        <v>116</v>
      </c>
      <c r="I5149" t="s">
        <v>130</v>
      </c>
      <c r="J5149" t="s">
        <v>45</v>
      </c>
      <c r="K5149">
        <v>4</v>
      </c>
      <c r="L5149">
        <v>12</v>
      </c>
      <c r="M5149">
        <v>0.1</v>
      </c>
      <c r="N5149">
        <v>43.2</v>
      </c>
      <c r="O5149">
        <v>19.2</v>
      </c>
      <c r="P5149" t="s">
        <v>28</v>
      </c>
      <c r="Q5149" t="s">
        <v>86</v>
      </c>
      <c r="R5149" t="s">
        <v>36</v>
      </c>
      <c r="S5149">
        <v>2.9</v>
      </c>
      <c r="T5149">
        <f>YEAR(tblOrders[[#This Row],[Order Date]])</f>
        <v>2025</v>
      </c>
      <c r="U5149" t="str">
        <f>TEXT(tblOrders[[#This Row],[Order Date]],"mmm-yyyy")</f>
        <v>Apr-2025</v>
      </c>
      <c r="V5149" s="4">
        <f>tblOrders[[#This Row],[Profit]]/tblOrders[[#This Row],[Sales Amount]]</f>
        <v>0.44444444444444442</v>
      </c>
      <c r="W5149" t="str">
        <f>VLOOKUP(tblOrders[[#This Row],[City]],CityRegion,2,0)</f>
        <v>West</v>
      </c>
      <c r="X5149" t="str">
        <f>VLOOKUP(tblOrders[[#This Row],[City]],lookups!A:C,3,0)</f>
        <v>Maharashtra</v>
      </c>
    </row>
    <row r="5150" spans="1:24" x14ac:dyDescent="0.25">
      <c r="A5150" t="s">
        <v>7422</v>
      </c>
      <c r="B5150" s="1">
        <v>45689</v>
      </c>
      <c r="C5150" t="s">
        <v>5581</v>
      </c>
      <c r="D5150" t="s">
        <v>39</v>
      </c>
      <c r="E5150" t="s">
        <v>79</v>
      </c>
      <c r="F5150" t="s">
        <v>80</v>
      </c>
      <c r="G5150" t="s">
        <v>68</v>
      </c>
      <c r="H5150" t="s">
        <v>81</v>
      </c>
      <c r="I5150" t="s">
        <v>57</v>
      </c>
      <c r="J5150" t="s">
        <v>34</v>
      </c>
      <c r="K5150">
        <v>2</v>
      </c>
      <c r="L5150">
        <v>799</v>
      </c>
      <c r="M5150">
        <v>0.05</v>
      </c>
      <c r="N5150">
        <v>1518.1</v>
      </c>
      <c r="O5150">
        <v>278.10000000000002</v>
      </c>
      <c r="P5150" t="s">
        <v>28</v>
      </c>
      <c r="Q5150" t="s">
        <v>35</v>
      </c>
      <c r="R5150" t="s">
        <v>30</v>
      </c>
      <c r="S5150">
        <v>4.5</v>
      </c>
      <c r="T5150">
        <f>YEAR(tblOrders[[#This Row],[Order Date]])</f>
        <v>2025</v>
      </c>
      <c r="U5150" t="str">
        <f>TEXT(tblOrders[[#This Row],[Order Date]],"mmm-yyyy")</f>
        <v>Feb-2025</v>
      </c>
      <c r="V5150" s="4">
        <f>tblOrders[[#This Row],[Profit]]/tblOrders[[#This Row],[Sales Amount]]</f>
        <v>0.18318951320729862</v>
      </c>
      <c r="W5150" t="str">
        <f>VLOOKUP(tblOrders[[#This Row],[City]],CityRegion,2,0)</f>
        <v>South</v>
      </c>
      <c r="X5150" t="str">
        <f>VLOOKUP(tblOrders[[#This Row],[City]],lookups!A:C,3,0)</f>
        <v>Kerala</v>
      </c>
    </row>
    <row r="5151" spans="1:24" x14ac:dyDescent="0.25">
      <c r="A5151" t="s">
        <v>7423</v>
      </c>
      <c r="B5151" s="1">
        <v>45707</v>
      </c>
      <c r="C5151" t="s">
        <v>2514</v>
      </c>
      <c r="D5151" t="s">
        <v>39</v>
      </c>
      <c r="E5151" t="s">
        <v>94</v>
      </c>
      <c r="F5151" t="s">
        <v>95</v>
      </c>
      <c r="G5151" t="s">
        <v>68</v>
      </c>
      <c r="H5151" t="s">
        <v>96</v>
      </c>
      <c r="I5151" t="s">
        <v>70</v>
      </c>
      <c r="J5151" t="s">
        <v>45</v>
      </c>
      <c r="K5151">
        <v>2</v>
      </c>
      <c r="L5151">
        <v>89</v>
      </c>
      <c r="M5151">
        <v>0.15</v>
      </c>
      <c r="N5151">
        <v>151.30000000000001</v>
      </c>
      <c r="O5151">
        <v>41.3</v>
      </c>
      <c r="P5151" t="s">
        <v>28</v>
      </c>
      <c r="Q5151" t="s">
        <v>86</v>
      </c>
      <c r="R5151" t="s">
        <v>36</v>
      </c>
      <c r="S5151">
        <v>3.4</v>
      </c>
      <c r="T5151">
        <f>YEAR(tblOrders[[#This Row],[Order Date]])</f>
        <v>2025</v>
      </c>
      <c r="U5151" t="str">
        <f>TEXT(tblOrders[[#This Row],[Order Date]],"mmm-yyyy")</f>
        <v>Feb-2025</v>
      </c>
      <c r="V5151" s="4">
        <f>tblOrders[[#This Row],[Profit]]/tblOrders[[#This Row],[Sales Amount]]</f>
        <v>0.27296761401189684</v>
      </c>
      <c r="W5151" t="str">
        <f>VLOOKUP(tblOrders[[#This Row],[City]],CityRegion,2,0)</f>
        <v>South</v>
      </c>
      <c r="X5151" t="str">
        <f>VLOOKUP(tblOrders[[#This Row],[City]],lookups!A:C,3,0)</f>
        <v>Telengana</v>
      </c>
    </row>
    <row r="5152" spans="1:24" x14ac:dyDescent="0.25">
      <c r="A5152" t="s">
        <v>7424</v>
      </c>
      <c r="B5152" s="1">
        <v>45805</v>
      </c>
      <c r="C5152" t="s">
        <v>7425</v>
      </c>
      <c r="D5152" t="s">
        <v>39</v>
      </c>
      <c r="E5152" t="s">
        <v>49</v>
      </c>
      <c r="F5152" t="s">
        <v>50</v>
      </c>
      <c r="G5152" t="s">
        <v>24</v>
      </c>
      <c r="H5152" t="s">
        <v>51</v>
      </c>
      <c r="I5152" t="s">
        <v>84</v>
      </c>
      <c r="J5152" t="s">
        <v>27</v>
      </c>
      <c r="K5152">
        <v>5</v>
      </c>
      <c r="L5152">
        <v>85</v>
      </c>
      <c r="M5152">
        <v>0.1</v>
      </c>
      <c r="N5152">
        <v>382.5</v>
      </c>
      <c r="O5152">
        <v>122.5</v>
      </c>
      <c r="P5152" t="s">
        <v>28</v>
      </c>
      <c r="Q5152" t="s">
        <v>46</v>
      </c>
      <c r="R5152" t="s">
        <v>36</v>
      </c>
      <c r="S5152">
        <v>3.3</v>
      </c>
      <c r="T5152">
        <f>YEAR(tblOrders[[#This Row],[Order Date]])</f>
        <v>2025</v>
      </c>
      <c r="U5152" t="str">
        <f>TEXT(tblOrders[[#This Row],[Order Date]],"mmm-yyyy")</f>
        <v>May-2025</v>
      </c>
      <c r="V5152" s="4">
        <f>tblOrders[[#This Row],[Profit]]/tblOrders[[#This Row],[Sales Amount]]</f>
        <v>0.3202614379084967</v>
      </c>
      <c r="W5152" t="str">
        <f>VLOOKUP(tblOrders[[#This Row],[City]],CityRegion,2,0)</f>
        <v>West</v>
      </c>
      <c r="X5152" t="str">
        <f>VLOOKUP(tblOrders[[#This Row],[City]],lookups!A:C,3,0)</f>
        <v>Maharashtra</v>
      </c>
    </row>
    <row r="5153" spans="1:24" x14ac:dyDescent="0.25">
      <c r="A5153" t="s">
        <v>7426</v>
      </c>
      <c r="B5153" s="1">
        <v>45684</v>
      </c>
      <c r="C5153" t="s">
        <v>2750</v>
      </c>
      <c r="D5153" t="s">
        <v>21</v>
      </c>
      <c r="E5153" t="s">
        <v>60</v>
      </c>
      <c r="F5153" t="s">
        <v>61</v>
      </c>
      <c r="G5153" t="s">
        <v>62</v>
      </c>
      <c r="H5153" t="s">
        <v>63</v>
      </c>
      <c r="I5153" t="s">
        <v>76</v>
      </c>
      <c r="J5153" t="s">
        <v>27</v>
      </c>
      <c r="K5153">
        <v>3</v>
      </c>
      <c r="L5153">
        <v>45</v>
      </c>
      <c r="M5153">
        <v>0</v>
      </c>
      <c r="N5153">
        <v>135</v>
      </c>
      <c r="O5153">
        <v>57</v>
      </c>
      <c r="P5153" t="s">
        <v>28</v>
      </c>
      <c r="Q5153" t="s">
        <v>29</v>
      </c>
      <c r="R5153" t="s">
        <v>36</v>
      </c>
      <c r="S5153">
        <v>3</v>
      </c>
      <c r="T5153">
        <f>YEAR(tblOrders[[#This Row],[Order Date]])</f>
        <v>2025</v>
      </c>
      <c r="U5153" t="str">
        <f>TEXT(tblOrders[[#This Row],[Order Date]],"mmm-yyyy")</f>
        <v>Jan-2025</v>
      </c>
      <c r="V5153" s="4">
        <f>tblOrders[[#This Row],[Profit]]/tblOrders[[#This Row],[Sales Amount]]</f>
        <v>0.42222222222222222</v>
      </c>
      <c r="W5153" t="str">
        <f>VLOOKUP(tblOrders[[#This Row],[City]],CityRegion,2,0)</f>
        <v>South</v>
      </c>
      <c r="X5153" t="str">
        <f>VLOOKUP(tblOrders[[#This Row],[City]],lookups!A:C,3,0)</f>
        <v>Kerala</v>
      </c>
    </row>
    <row r="5154" spans="1:24" x14ac:dyDescent="0.25">
      <c r="A5154" t="s">
        <v>7427</v>
      </c>
      <c r="B5154" s="1">
        <v>45990</v>
      </c>
      <c r="C5154" t="s">
        <v>186</v>
      </c>
      <c r="D5154" t="s">
        <v>39</v>
      </c>
      <c r="E5154" t="s">
        <v>40</v>
      </c>
      <c r="F5154" t="s">
        <v>41</v>
      </c>
      <c r="G5154" t="s">
        <v>42</v>
      </c>
      <c r="H5154" t="s">
        <v>43</v>
      </c>
      <c r="I5154" t="s">
        <v>26</v>
      </c>
      <c r="J5154" t="s">
        <v>34</v>
      </c>
      <c r="K5154">
        <v>4</v>
      </c>
      <c r="L5154">
        <v>18</v>
      </c>
      <c r="M5154">
        <v>0.1</v>
      </c>
      <c r="N5154">
        <v>64.8</v>
      </c>
      <c r="O5154">
        <v>28.8</v>
      </c>
      <c r="P5154" t="s">
        <v>28</v>
      </c>
      <c r="Q5154" t="s">
        <v>29</v>
      </c>
      <c r="R5154" t="s">
        <v>36</v>
      </c>
      <c r="S5154">
        <v>4.9000000000000004</v>
      </c>
      <c r="T5154">
        <f>YEAR(tblOrders[[#This Row],[Order Date]])</f>
        <v>2025</v>
      </c>
      <c r="U5154" t="str">
        <f>TEXT(tblOrders[[#This Row],[Order Date]],"mmm-yyyy")</f>
        <v>Nov-2025</v>
      </c>
      <c r="V5154" s="4">
        <f>tblOrders[[#This Row],[Profit]]/tblOrders[[#This Row],[Sales Amount]]</f>
        <v>0.44444444444444448</v>
      </c>
      <c r="W5154" t="str">
        <f>VLOOKUP(tblOrders[[#This Row],[City]],CityRegion,2,0)</f>
        <v>South</v>
      </c>
      <c r="X5154" t="str">
        <f>VLOOKUP(tblOrders[[#This Row],[City]],lookups!A:C,3,0)</f>
        <v>Karnataka</v>
      </c>
    </row>
    <row r="5155" spans="1:24" x14ac:dyDescent="0.25">
      <c r="A5155" t="s">
        <v>7428</v>
      </c>
      <c r="B5155" s="1">
        <v>45799</v>
      </c>
      <c r="C5155" t="s">
        <v>7429</v>
      </c>
      <c r="D5155" t="s">
        <v>21</v>
      </c>
      <c r="E5155" t="s">
        <v>73</v>
      </c>
      <c r="F5155" t="s">
        <v>74</v>
      </c>
      <c r="G5155" t="s">
        <v>68</v>
      </c>
      <c r="H5155" t="s">
        <v>75</v>
      </c>
      <c r="I5155" t="s">
        <v>76</v>
      </c>
      <c r="J5155" t="s">
        <v>34</v>
      </c>
      <c r="K5155">
        <v>1</v>
      </c>
      <c r="L5155">
        <v>65</v>
      </c>
      <c r="M5155">
        <v>0.2</v>
      </c>
      <c r="N5155">
        <v>52</v>
      </c>
      <c r="O5155">
        <v>14</v>
      </c>
      <c r="P5155" t="s">
        <v>28</v>
      </c>
      <c r="Q5155" t="s">
        <v>86</v>
      </c>
      <c r="R5155" t="s">
        <v>123</v>
      </c>
      <c r="S5155">
        <v>3</v>
      </c>
      <c r="T5155">
        <f>YEAR(tblOrders[[#This Row],[Order Date]])</f>
        <v>2025</v>
      </c>
      <c r="U5155" t="str">
        <f>TEXT(tblOrders[[#This Row],[Order Date]],"mmm-yyyy")</f>
        <v>May-2025</v>
      </c>
      <c r="V5155" s="4">
        <f>tblOrders[[#This Row],[Profit]]/tblOrders[[#This Row],[Sales Amount]]</f>
        <v>0.26923076923076922</v>
      </c>
      <c r="W5155" t="str">
        <f>VLOOKUP(tblOrders[[#This Row],[City]],CityRegion,2,0)</f>
        <v>South</v>
      </c>
      <c r="X5155" t="str">
        <f>VLOOKUP(tblOrders[[#This Row],[City]],lookups!A:C,3,0)</f>
        <v>Kerala</v>
      </c>
    </row>
    <row r="5156" spans="1:24" x14ac:dyDescent="0.25">
      <c r="A5156" t="s">
        <v>7430</v>
      </c>
      <c r="B5156" s="1">
        <v>45864</v>
      </c>
      <c r="C5156" t="s">
        <v>1663</v>
      </c>
      <c r="D5156" t="s">
        <v>21</v>
      </c>
      <c r="E5156" t="s">
        <v>114</v>
      </c>
      <c r="F5156" t="s">
        <v>115</v>
      </c>
      <c r="G5156" t="s">
        <v>42</v>
      </c>
      <c r="H5156" t="s">
        <v>116</v>
      </c>
      <c r="I5156" t="s">
        <v>44</v>
      </c>
      <c r="J5156" t="s">
        <v>34</v>
      </c>
      <c r="K5156">
        <v>4</v>
      </c>
      <c r="L5156">
        <v>12</v>
      </c>
      <c r="M5156">
        <v>0.15</v>
      </c>
      <c r="N5156">
        <v>40.799999999999997</v>
      </c>
      <c r="O5156">
        <v>16.8</v>
      </c>
      <c r="P5156" t="s">
        <v>85</v>
      </c>
      <c r="Q5156" t="s">
        <v>35</v>
      </c>
      <c r="R5156" t="s">
        <v>30</v>
      </c>
      <c r="S5156">
        <v>4.5999999999999996</v>
      </c>
      <c r="T5156">
        <f>YEAR(tblOrders[[#This Row],[Order Date]])</f>
        <v>2025</v>
      </c>
      <c r="U5156" t="str">
        <f>TEXT(tblOrders[[#This Row],[Order Date]],"mmm-yyyy")</f>
        <v>Jul-2025</v>
      </c>
      <c r="V5156" s="4">
        <f>tblOrders[[#This Row],[Profit]]/tblOrders[[#This Row],[Sales Amount]]</f>
        <v>0.41176470588235298</v>
      </c>
      <c r="W5156" t="str">
        <f>VLOOKUP(tblOrders[[#This Row],[City]],CityRegion,2,0)</f>
        <v>South</v>
      </c>
      <c r="X5156" t="str">
        <f>VLOOKUP(tblOrders[[#This Row],[City]],lookups!A:C,3,0)</f>
        <v>Kerala</v>
      </c>
    </row>
    <row r="5157" spans="1:24" x14ac:dyDescent="0.25">
      <c r="A5157" t="s">
        <v>7431</v>
      </c>
      <c r="B5157" s="1">
        <v>45871</v>
      </c>
      <c r="C5157" t="s">
        <v>929</v>
      </c>
      <c r="D5157" t="s">
        <v>39</v>
      </c>
      <c r="E5157" t="s">
        <v>66</v>
      </c>
      <c r="F5157" t="s">
        <v>67</v>
      </c>
      <c r="G5157" t="s">
        <v>68</v>
      </c>
      <c r="H5157" t="s">
        <v>69</v>
      </c>
      <c r="I5157" t="s">
        <v>44</v>
      </c>
      <c r="J5157" t="s">
        <v>34</v>
      </c>
      <c r="K5157">
        <v>5</v>
      </c>
      <c r="L5157">
        <v>149</v>
      </c>
      <c r="M5157">
        <v>0.1</v>
      </c>
      <c r="N5157">
        <v>670.5</v>
      </c>
      <c r="O5157">
        <v>195.5</v>
      </c>
      <c r="P5157" t="s">
        <v>28</v>
      </c>
      <c r="Q5157" t="s">
        <v>29</v>
      </c>
      <c r="R5157" t="s">
        <v>36</v>
      </c>
      <c r="S5157">
        <v>2.9</v>
      </c>
      <c r="T5157">
        <f>YEAR(tblOrders[[#This Row],[Order Date]])</f>
        <v>2025</v>
      </c>
      <c r="U5157" t="str">
        <f>TEXT(tblOrders[[#This Row],[Order Date]],"mmm-yyyy")</f>
        <v>Aug-2025</v>
      </c>
      <c r="V5157" s="4">
        <f>tblOrders[[#This Row],[Profit]]/tblOrders[[#This Row],[Sales Amount]]</f>
        <v>0.29157345264727813</v>
      </c>
      <c r="W5157" t="str">
        <f>VLOOKUP(tblOrders[[#This Row],[City]],CityRegion,2,0)</f>
        <v>South</v>
      </c>
      <c r="X5157" t="str">
        <f>VLOOKUP(tblOrders[[#This Row],[City]],lookups!A:C,3,0)</f>
        <v>Kerala</v>
      </c>
    </row>
    <row r="5158" spans="1:24" x14ac:dyDescent="0.25">
      <c r="A5158" t="s">
        <v>7432</v>
      </c>
      <c r="B5158" s="1">
        <v>45668</v>
      </c>
      <c r="C5158" t="s">
        <v>7224</v>
      </c>
      <c r="D5158" t="s">
        <v>21</v>
      </c>
      <c r="E5158" t="s">
        <v>79</v>
      </c>
      <c r="F5158" t="s">
        <v>80</v>
      </c>
      <c r="G5158" t="s">
        <v>68</v>
      </c>
      <c r="H5158" t="s">
        <v>81</v>
      </c>
      <c r="I5158" t="s">
        <v>44</v>
      </c>
      <c r="J5158" t="s">
        <v>34</v>
      </c>
      <c r="K5158">
        <v>5</v>
      </c>
      <c r="L5158">
        <v>799</v>
      </c>
      <c r="M5158">
        <v>0.15</v>
      </c>
      <c r="N5158">
        <v>3395.75</v>
      </c>
      <c r="O5158">
        <v>295.75</v>
      </c>
      <c r="P5158" t="s">
        <v>28</v>
      </c>
      <c r="Q5158" t="s">
        <v>46</v>
      </c>
      <c r="R5158" t="s">
        <v>30</v>
      </c>
      <c r="S5158">
        <v>3</v>
      </c>
      <c r="T5158">
        <f>YEAR(tblOrders[[#This Row],[Order Date]])</f>
        <v>2025</v>
      </c>
      <c r="U5158" t="str">
        <f>TEXT(tblOrders[[#This Row],[Order Date]],"mmm-yyyy")</f>
        <v>Jan-2025</v>
      </c>
      <c r="V5158" s="4">
        <f>tblOrders[[#This Row],[Profit]]/tblOrders[[#This Row],[Sales Amount]]</f>
        <v>8.7094161819921967E-2</v>
      </c>
      <c r="W5158" t="str">
        <f>VLOOKUP(tblOrders[[#This Row],[City]],CityRegion,2,0)</f>
        <v>South</v>
      </c>
      <c r="X5158" t="str">
        <f>VLOOKUP(tblOrders[[#This Row],[City]],lookups!A:C,3,0)</f>
        <v>Kerala</v>
      </c>
    </row>
    <row r="5159" spans="1:24" x14ac:dyDescent="0.25">
      <c r="A5159" t="s">
        <v>7433</v>
      </c>
      <c r="B5159" s="1">
        <v>45672</v>
      </c>
      <c r="C5159" t="s">
        <v>1754</v>
      </c>
      <c r="D5159" t="s">
        <v>21</v>
      </c>
      <c r="E5159" t="s">
        <v>22</v>
      </c>
      <c r="F5159" t="s">
        <v>23</v>
      </c>
      <c r="G5159" t="s">
        <v>24</v>
      </c>
      <c r="H5159" t="s">
        <v>25</v>
      </c>
      <c r="I5159" t="s">
        <v>70</v>
      </c>
      <c r="J5159" t="s">
        <v>27</v>
      </c>
      <c r="K5159">
        <v>1</v>
      </c>
      <c r="L5159">
        <v>190</v>
      </c>
      <c r="M5159">
        <v>0.05</v>
      </c>
      <c r="N5159">
        <v>180.5</v>
      </c>
      <c r="O5159">
        <v>55.5</v>
      </c>
      <c r="P5159" t="s">
        <v>28</v>
      </c>
      <c r="Q5159" t="s">
        <v>46</v>
      </c>
      <c r="R5159" t="s">
        <v>30</v>
      </c>
      <c r="S5159">
        <v>3.5</v>
      </c>
      <c r="T5159">
        <f>YEAR(tblOrders[[#This Row],[Order Date]])</f>
        <v>2025</v>
      </c>
      <c r="U5159" t="str">
        <f>TEXT(tblOrders[[#This Row],[Order Date]],"mmm-yyyy")</f>
        <v>Jan-2025</v>
      </c>
      <c r="V5159" s="4">
        <f>tblOrders[[#This Row],[Profit]]/tblOrders[[#This Row],[Sales Amount]]</f>
        <v>0.30747922437673131</v>
      </c>
      <c r="W5159" t="str">
        <f>VLOOKUP(tblOrders[[#This Row],[City]],CityRegion,2,0)</f>
        <v>South</v>
      </c>
      <c r="X5159" t="str">
        <f>VLOOKUP(tblOrders[[#This Row],[City]],lookups!A:C,3,0)</f>
        <v>Telengana</v>
      </c>
    </row>
    <row r="5160" spans="1:24" x14ac:dyDescent="0.25">
      <c r="A5160" t="s">
        <v>7434</v>
      </c>
      <c r="B5160" s="1">
        <v>46004</v>
      </c>
      <c r="C5160" t="s">
        <v>7102</v>
      </c>
      <c r="D5160" t="s">
        <v>39</v>
      </c>
      <c r="E5160" t="s">
        <v>73</v>
      </c>
      <c r="F5160" t="s">
        <v>74</v>
      </c>
      <c r="G5160" t="s">
        <v>68</v>
      </c>
      <c r="H5160" t="s">
        <v>75</v>
      </c>
      <c r="I5160" t="s">
        <v>57</v>
      </c>
      <c r="J5160" t="s">
        <v>45</v>
      </c>
      <c r="K5160">
        <v>2</v>
      </c>
      <c r="L5160">
        <v>65</v>
      </c>
      <c r="M5160">
        <v>0</v>
      </c>
      <c r="N5160">
        <v>130</v>
      </c>
      <c r="O5160">
        <v>54</v>
      </c>
      <c r="P5160" t="s">
        <v>28</v>
      </c>
      <c r="Q5160" t="s">
        <v>91</v>
      </c>
      <c r="R5160" t="s">
        <v>30</v>
      </c>
      <c r="S5160">
        <v>4.0999999999999996</v>
      </c>
      <c r="T5160">
        <f>YEAR(tblOrders[[#This Row],[Order Date]])</f>
        <v>2025</v>
      </c>
      <c r="U5160" t="str">
        <f>TEXT(tblOrders[[#This Row],[Order Date]],"mmm-yyyy")</f>
        <v>Dec-2025</v>
      </c>
      <c r="V5160" s="4">
        <f>tblOrders[[#This Row],[Profit]]/tblOrders[[#This Row],[Sales Amount]]</f>
        <v>0.41538461538461541</v>
      </c>
      <c r="W5160" t="str">
        <f>VLOOKUP(tblOrders[[#This Row],[City]],CityRegion,2,0)</f>
        <v>South</v>
      </c>
      <c r="X5160" t="str">
        <f>VLOOKUP(tblOrders[[#This Row],[City]],lookups!A:C,3,0)</f>
        <v>Kerala</v>
      </c>
    </row>
    <row r="5161" spans="1:24" x14ac:dyDescent="0.25">
      <c r="A5161" t="s">
        <v>7435</v>
      </c>
      <c r="B5161" s="1">
        <v>46017</v>
      </c>
      <c r="C5161" t="s">
        <v>989</v>
      </c>
      <c r="D5161" t="s">
        <v>21</v>
      </c>
      <c r="E5161" t="s">
        <v>55</v>
      </c>
      <c r="F5161" t="s">
        <v>56</v>
      </c>
      <c r="G5161" t="s">
        <v>24</v>
      </c>
      <c r="H5161" t="s">
        <v>51</v>
      </c>
      <c r="I5161" t="s">
        <v>130</v>
      </c>
      <c r="J5161" t="s">
        <v>27</v>
      </c>
      <c r="K5161">
        <v>4</v>
      </c>
      <c r="L5161">
        <v>42</v>
      </c>
      <c r="M5161">
        <v>0.05</v>
      </c>
      <c r="N5161">
        <v>159.6</v>
      </c>
      <c r="O5161">
        <v>63.6</v>
      </c>
      <c r="P5161" t="s">
        <v>28</v>
      </c>
      <c r="Q5161" t="s">
        <v>35</v>
      </c>
      <c r="R5161" t="s">
        <v>36</v>
      </c>
      <c r="S5161">
        <v>4.7</v>
      </c>
      <c r="T5161">
        <f>YEAR(tblOrders[[#This Row],[Order Date]])</f>
        <v>2025</v>
      </c>
      <c r="U5161" t="str">
        <f>TEXT(tblOrders[[#This Row],[Order Date]],"mmm-yyyy")</f>
        <v>Dec-2025</v>
      </c>
      <c r="V5161" s="4">
        <f>tblOrders[[#This Row],[Profit]]/tblOrders[[#This Row],[Sales Amount]]</f>
        <v>0.39849624060150379</v>
      </c>
      <c r="W5161" t="str">
        <f>VLOOKUP(tblOrders[[#This Row],[City]],CityRegion,2,0)</f>
        <v>West</v>
      </c>
      <c r="X5161" t="str">
        <f>VLOOKUP(tblOrders[[#This Row],[City]],lookups!A:C,3,0)</f>
        <v>Maharashtra</v>
      </c>
    </row>
    <row r="5162" spans="1:24" x14ac:dyDescent="0.25">
      <c r="A5162" t="s">
        <v>7436</v>
      </c>
      <c r="B5162" s="1">
        <v>45766</v>
      </c>
      <c r="C5162" t="s">
        <v>1573</v>
      </c>
      <c r="D5162" t="s">
        <v>39</v>
      </c>
      <c r="E5162" t="s">
        <v>73</v>
      </c>
      <c r="F5162" t="s">
        <v>74</v>
      </c>
      <c r="G5162" t="s">
        <v>68</v>
      </c>
      <c r="H5162" t="s">
        <v>75</v>
      </c>
      <c r="I5162" t="s">
        <v>33</v>
      </c>
      <c r="J5162" t="s">
        <v>45</v>
      </c>
      <c r="K5162">
        <v>3</v>
      </c>
      <c r="L5162">
        <v>65</v>
      </c>
      <c r="M5162">
        <v>0</v>
      </c>
      <c r="N5162">
        <v>195</v>
      </c>
      <c r="O5162">
        <v>81</v>
      </c>
      <c r="P5162" t="s">
        <v>28</v>
      </c>
      <c r="Q5162" t="s">
        <v>91</v>
      </c>
      <c r="R5162" t="s">
        <v>36</v>
      </c>
      <c r="S5162">
        <v>4.9000000000000004</v>
      </c>
      <c r="T5162">
        <f>YEAR(tblOrders[[#This Row],[Order Date]])</f>
        <v>2025</v>
      </c>
      <c r="U5162" t="str">
        <f>TEXT(tblOrders[[#This Row],[Order Date]],"mmm-yyyy")</f>
        <v>Apr-2025</v>
      </c>
      <c r="V5162" s="4">
        <f>tblOrders[[#This Row],[Profit]]/tblOrders[[#This Row],[Sales Amount]]</f>
        <v>0.41538461538461541</v>
      </c>
      <c r="W5162" t="str">
        <f>VLOOKUP(tblOrders[[#This Row],[City]],CityRegion,2,0)</f>
        <v>North</v>
      </c>
      <c r="X5162" t="str">
        <f>VLOOKUP(tblOrders[[#This Row],[City]],lookups!A:C,3,0)</f>
        <v>Delhi</v>
      </c>
    </row>
    <row r="5163" spans="1:24" x14ac:dyDescent="0.25">
      <c r="A5163" t="s">
        <v>7437</v>
      </c>
      <c r="B5163" s="1">
        <v>45937</v>
      </c>
      <c r="C5163" t="s">
        <v>6955</v>
      </c>
      <c r="D5163" t="s">
        <v>39</v>
      </c>
      <c r="E5163" t="s">
        <v>60</v>
      </c>
      <c r="F5163" t="s">
        <v>61</v>
      </c>
      <c r="G5163" t="s">
        <v>62</v>
      </c>
      <c r="H5163" t="s">
        <v>63</v>
      </c>
      <c r="I5163" t="s">
        <v>33</v>
      </c>
      <c r="J5163" t="s">
        <v>34</v>
      </c>
      <c r="K5163">
        <v>5</v>
      </c>
      <c r="L5163">
        <v>45</v>
      </c>
      <c r="M5163">
        <v>0.1</v>
      </c>
      <c r="N5163">
        <v>202.5</v>
      </c>
      <c r="O5163">
        <v>72.5</v>
      </c>
      <c r="P5163" t="s">
        <v>28</v>
      </c>
      <c r="Q5163" t="s">
        <v>91</v>
      </c>
      <c r="R5163" t="s">
        <v>123</v>
      </c>
      <c r="S5163">
        <v>4.9000000000000004</v>
      </c>
      <c r="T5163">
        <f>YEAR(tblOrders[[#This Row],[Order Date]])</f>
        <v>2025</v>
      </c>
      <c r="U5163" t="str">
        <f>TEXT(tblOrders[[#This Row],[Order Date]],"mmm-yyyy")</f>
        <v>Oct-2025</v>
      </c>
      <c r="V5163" s="4">
        <f>tblOrders[[#This Row],[Profit]]/tblOrders[[#This Row],[Sales Amount]]</f>
        <v>0.35802469135802467</v>
      </c>
      <c r="W5163" t="str">
        <f>VLOOKUP(tblOrders[[#This Row],[City]],CityRegion,2,0)</f>
        <v>North</v>
      </c>
      <c r="X5163" t="str">
        <f>VLOOKUP(tblOrders[[#This Row],[City]],lookups!A:C,3,0)</f>
        <v>Delhi</v>
      </c>
    </row>
    <row r="5164" spans="1:24" x14ac:dyDescent="0.25">
      <c r="A5164" t="s">
        <v>7438</v>
      </c>
      <c r="B5164" s="1">
        <v>45692</v>
      </c>
      <c r="C5164" t="s">
        <v>3002</v>
      </c>
      <c r="D5164" t="s">
        <v>21</v>
      </c>
      <c r="E5164" t="s">
        <v>108</v>
      </c>
      <c r="F5164" t="s">
        <v>109</v>
      </c>
      <c r="G5164" t="s">
        <v>62</v>
      </c>
      <c r="H5164" t="s">
        <v>110</v>
      </c>
      <c r="I5164" t="s">
        <v>26</v>
      </c>
      <c r="J5164" t="s">
        <v>34</v>
      </c>
      <c r="K5164">
        <v>3</v>
      </c>
      <c r="L5164">
        <v>110</v>
      </c>
      <c r="M5164">
        <v>0.05</v>
      </c>
      <c r="N5164">
        <v>313.5</v>
      </c>
      <c r="O5164">
        <v>109.5</v>
      </c>
      <c r="P5164" t="s">
        <v>28</v>
      </c>
      <c r="Q5164" t="s">
        <v>46</v>
      </c>
      <c r="R5164" t="s">
        <v>36</v>
      </c>
      <c r="S5164">
        <v>2.7</v>
      </c>
      <c r="T5164">
        <f>YEAR(tblOrders[[#This Row],[Order Date]])</f>
        <v>2025</v>
      </c>
      <c r="U5164" t="str">
        <f>TEXT(tblOrders[[#This Row],[Order Date]],"mmm-yyyy")</f>
        <v>Feb-2025</v>
      </c>
      <c r="V5164" s="4">
        <f>tblOrders[[#This Row],[Profit]]/tblOrders[[#This Row],[Sales Amount]]</f>
        <v>0.34928229665071769</v>
      </c>
      <c r="W5164" t="str">
        <f>VLOOKUP(tblOrders[[#This Row],[City]],CityRegion,2,0)</f>
        <v>South</v>
      </c>
      <c r="X5164" t="str">
        <f>VLOOKUP(tblOrders[[#This Row],[City]],lookups!A:C,3,0)</f>
        <v>Karnataka</v>
      </c>
    </row>
    <row r="5165" spans="1:24" x14ac:dyDescent="0.25">
      <c r="A5165" t="s">
        <v>7439</v>
      </c>
      <c r="B5165" s="1">
        <v>45723</v>
      </c>
      <c r="C5165" t="s">
        <v>4894</v>
      </c>
      <c r="D5165" t="s">
        <v>39</v>
      </c>
      <c r="E5165" t="s">
        <v>108</v>
      </c>
      <c r="F5165" t="s">
        <v>109</v>
      </c>
      <c r="G5165" t="s">
        <v>62</v>
      </c>
      <c r="H5165" t="s">
        <v>110</v>
      </c>
      <c r="I5165" t="s">
        <v>76</v>
      </c>
      <c r="J5165" t="s">
        <v>27</v>
      </c>
      <c r="K5165">
        <v>3</v>
      </c>
      <c r="L5165">
        <v>110</v>
      </c>
      <c r="M5165">
        <v>0</v>
      </c>
      <c r="N5165">
        <v>330</v>
      </c>
      <c r="O5165">
        <v>126</v>
      </c>
      <c r="P5165" t="s">
        <v>28</v>
      </c>
      <c r="Q5165" t="s">
        <v>46</v>
      </c>
      <c r="R5165" t="s">
        <v>36</v>
      </c>
      <c r="S5165">
        <v>3.6</v>
      </c>
      <c r="T5165">
        <f>YEAR(tblOrders[[#This Row],[Order Date]])</f>
        <v>2025</v>
      </c>
      <c r="U5165" t="str">
        <f>TEXT(tblOrders[[#This Row],[Order Date]],"mmm-yyyy")</f>
        <v>Mar-2025</v>
      </c>
      <c r="V5165" s="4">
        <f>tblOrders[[#This Row],[Profit]]/tblOrders[[#This Row],[Sales Amount]]</f>
        <v>0.38181818181818183</v>
      </c>
      <c r="W5165" t="str">
        <f>VLOOKUP(tblOrders[[#This Row],[City]],CityRegion,2,0)</f>
        <v>South</v>
      </c>
      <c r="X5165" t="str">
        <f>VLOOKUP(tblOrders[[#This Row],[City]],lookups!A:C,3,0)</f>
        <v>Kerala</v>
      </c>
    </row>
    <row r="5166" spans="1:24" x14ac:dyDescent="0.25">
      <c r="A5166" t="s">
        <v>7440</v>
      </c>
      <c r="B5166" s="1">
        <v>45927</v>
      </c>
      <c r="C5166" t="s">
        <v>6178</v>
      </c>
      <c r="D5166" t="s">
        <v>39</v>
      </c>
      <c r="E5166" t="s">
        <v>66</v>
      </c>
      <c r="F5166" t="s">
        <v>67</v>
      </c>
      <c r="G5166" t="s">
        <v>68</v>
      </c>
      <c r="H5166" t="s">
        <v>69</v>
      </c>
      <c r="I5166" t="s">
        <v>33</v>
      </c>
      <c r="J5166" t="s">
        <v>27</v>
      </c>
      <c r="K5166">
        <v>2</v>
      </c>
      <c r="L5166">
        <v>149</v>
      </c>
      <c r="M5166">
        <v>0.15</v>
      </c>
      <c r="N5166">
        <v>253.3</v>
      </c>
      <c r="O5166">
        <v>63.3</v>
      </c>
      <c r="P5166" t="s">
        <v>28</v>
      </c>
      <c r="Q5166" t="s">
        <v>29</v>
      </c>
      <c r="R5166" t="s">
        <v>36</v>
      </c>
      <c r="S5166">
        <v>3</v>
      </c>
      <c r="T5166">
        <f>YEAR(tblOrders[[#This Row],[Order Date]])</f>
        <v>2025</v>
      </c>
      <c r="U5166" t="str">
        <f>TEXT(tblOrders[[#This Row],[Order Date]],"mmm-yyyy")</f>
        <v>Sep-2025</v>
      </c>
      <c r="V5166" s="4">
        <f>tblOrders[[#This Row],[Profit]]/tblOrders[[#This Row],[Sales Amount]]</f>
        <v>0.24990130280300038</v>
      </c>
      <c r="W5166" t="str">
        <f>VLOOKUP(tblOrders[[#This Row],[City]],CityRegion,2,0)</f>
        <v>North</v>
      </c>
      <c r="X5166" t="str">
        <f>VLOOKUP(tblOrders[[#This Row],[City]],lookups!A:C,3,0)</f>
        <v>Delhi</v>
      </c>
    </row>
    <row r="5167" spans="1:24" x14ac:dyDescent="0.25">
      <c r="A5167" t="s">
        <v>7441</v>
      </c>
      <c r="B5167" s="1">
        <v>46012</v>
      </c>
      <c r="C5167" t="s">
        <v>4981</v>
      </c>
      <c r="D5167" t="s">
        <v>21</v>
      </c>
      <c r="E5167" t="s">
        <v>22</v>
      </c>
      <c r="F5167" t="s">
        <v>23</v>
      </c>
      <c r="G5167" t="s">
        <v>24</v>
      </c>
      <c r="H5167" t="s">
        <v>25</v>
      </c>
      <c r="I5167" t="s">
        <v>70</v>
      </c>
      <c r="J5167" t="s">
        <v>34</v>
      </c>
      <c r="K5167">
        <v>1</v>
      </c>
      <c r="L5167">
        <v>190</v>
      </c>
      <c r="M5167">
        <v>0.2</v>
      </c>
      <c r="N5167">
        <v>152</v>
      </c>
      <c r="O5167">
        <v>27</v>
      </c>
      <c r="P5167" t="s">
        <v>111</v>
      </c>
      <c r="Q5167" t="s">
        <v>91</v>
      </c>
      <c r="R5167" t="s">
        <v>36</v>
      </c>
      <c r="S5167">
        <v>4.3</v>
      </c>
      <c r="T5167">
        <f>YEAR(tblOrders[[#This Row],[Order Date]])</f>
        <v>2025</v>
      </c>
      <c r="U5167" t="str">
        <f>TEXT(tblOrders[[#This Row],[Order Date]],"mmm-yyyy")</f>
        <v>Dec-2025</v>
      </c>
      <c r="V5167" s="4">
        <f>tblOrders[[#This Row],[Profit]]/tblOrders[[#This Row],[Sales Amount]]</f>
        <v>0.17763157894736842</v>
      </c>
      <c r="W5167" t="str">
        <f>VLOOKUP(tblOrders[[#This Row],[City]],CityRegion,2,0)</f>
        <v>South</v>
      </c>
      <c r="X5167" t="str">
        <f>VLOOKUP(tblOrders[[#This Row],[City]],lookups!A:C,3,0)</f>
        <v>Telengana</v>
      </c>
    </row>
    <row r="5168" spans="1:24" x14ac:dyDescent="0.25">
      <c r="A5168" t="s">
        <v>7442</v>
      </c>
      <c r="B5168" s="1">
        <v>45696</v>
      </c>
      <c r="C5168" t="s">
        <v>602</v>
      </c>
      <c r="D5168" t="s">
        <v>39</v>
      </c>
      <c r="E5168" t="s">
        <v>114</v>
      </c>
      <c r="F5168" t="s">
        <v>115</v>
      </c>
      <c r="G5168" t="s">
        <v>42</v>
      </c>
      <c r="H5168" t="s">
        <v>116</v>
      </c>
      <c r="I5168" t="s">
        <v>52</v>
      </c>
      <c r="J5168" t="s">
        <v>34</v>
      </c>
      <c r="K5168">
        <v>3</v>
      </c>
      <c r="L5168">
        <v>12</v>
      </c>
      <c r="M5168">
        <v>0.05</v>
      </c>
      <c r="N5168">
        <v>34.200000000000003</v>
      </c>
      <c r="O5168">
        <v>16.2</v>
      </c>
      <c r="P5168" t="s">
        <v>28</v>
      </c>
      <c r="Q5168" t="s">
        <v>91</v>
      </c>
      <c r="R5168" t="s">
        <v>36</v>
      </c>
      <c r="S5168">
        <v>4.8</v>
      </c>
      <c r="T5168">
        <f>YEAR(tblOrders[[#This Row],[Order Date]])</f>
        <v>2025</v>
      </c>
      <c r="U5168" t="str">
        <f>TEXT(tblOrders[[#This Row],[Order Date]],"mmm-yyyy")</f>
        <v>Feb-2025</v>
      </c>
      <c r="V5168" s="4">
        <f>tblOrders[[#This Row],[Profit]]/tblOrders[[#This Row],[Sales Amount]]</f>
        <v>0.47368421052631571</v>
      </c>
      <c r="W5168" t="str">
        <f>VLOOKUP(tblOrders[[#This Row],[City]],CityRegion,2,0)</f>
        <v>South</v>
      </c>
      <c r="X5168" t="str">
        <f>VLOOKUP(tblOrders[[#This Row],[City]],lookups!A:C,3,0)</f>
        <v>Kerala</v>
      </c>
    </row>
    <row r="5169" spans="1:24" x14ac:dyDescent="0.25">
      <c r="A5169" t="s">
        <v>7443</v>
      </c>
      <c r="B5169" s="1">
        <v>46000</v>
      </c>
      <c r="C5169" t="s">
        <v>791</v>
      </c>
      <c r="D5169" t="s">
        <v>39</v>
      </c>
      <c r="E5169" t="s">
        <v>55</v>
      </c>
      <c r="F5169" t="s">
        <v>56</v>
      </c>
      <c r="G5169" t="s">
        <v>24</v>
      </c>
      <c r="H5169" t="s">
        <v>51</v>
      </c>
      <c r="I5169" t="s">
        <v>130</v>
      </c>
      <c r="J5169" t="s">
        <v>27</v>
      </c>
      <c r="K5169">
        <v>3</v>
      </c>
      <c r="L5169">
        <v>42</v>
      </c>
      <c r="M5169">
        <v>0</v>
      </c>
      <c r="N5169">
        <v>126</v>
      </c>
      <c r="O5169">
        <v>54</v>
      </c>
      <c r="P5169" t="s">
        <v>28</v>
      </c>
      <c r="Q5169" t="s">
        <v>46</v>
      </c>
      <c r="R5169" t="s">
        <v>30</v>
      </c>
      <c r="S5169">
        <v>3.4</v>
      </c>
      <c r="T5169">
        <f>YEAR(tblOrders[[#This Row],[Order Date]])</f>
        <v>2025</v>
      </c>
      <c r="U5169" t="str">
        <f>TEXT(tblOrders[[#This Row],[Order Date]],"mmm-yyyy")</f>
        <v>Dec-2025</v>
      </c>
      <c r="V5169" s="4">
        <f>tblOrders[[#This Row],[Profit]]/tblOrders[[#This Row],[Sales Amount]]</f>
        <v>0.42857142857142855</v>
      </c>
      <c r="W5169" t="str">
        <f>VLOOKUP(tblOrders[[#This Row],[City]],CityRegion,2,0)</f>
        <v>West</v>
      </c>
      <c r="X5169" t="str">
        <f>VLOOKUP(tblOrders[[#This Row],[City]],lookups!A:C,3,0)</f>
        <v>Maharashtra</v>
      </c>
    </row>
    <row r="5170" spans="1:24" x14ac:dyDescent="0.25">
      <c r="A5170" t="s">
        <v>7444</v>
      </c>
      <c r="B5170" s="1">
        <v>46022</v>
      </c>
      <c r="C5170" t="s">
        <v>1301</v>
      </c>
      <c r="D5170" t="s">
        <v>39</v>
      </c>
      <c r="E5170" t="s">
        <v>66</v>
      </c>
      <c r="F5170" t="s">
        <v>67</v>
      </c>
      <c r="G5170" t="s">
        <v>68</v>
      </c>
      <c r="H5170" t="s">
        <v>69</v>
      </c>
      <c r="I5170" t="s">
        <v>130</v>
      </c>
      <c r="J5170" t="s">
        <v>45</v>
      </c>
      <c r="K5170">
        <v>5</v>
      </c>
      <c r="L5170">
        <v>149</v>
      </c>
      <c r="M5170">
        <v>0.15</v>
      </c>
      <c r="N5170">
        <v>633.25</v>
      </c>
      <c r="O5170">
        <v>158.25</v>
      </c>
      <c r="P5170" t="s">
        <v>28</v>
      </c>
      <c r="Q5170" t="s">
        <v>29</v>
      </c>
      <c r="R5170" t="s">
        <v>36</v>
      </c>
      <c r="S5170">
        <v>3.8</v>
      </c>
      <c r="T5170">
        <f>YEAR(tblOrders[[#This Row],[Order Date]])</f>
        <v>2025</v>
      </c>
      <c r="U5170" t="str">
        <f>TEXT(tblOrders[[#This Row],[Order Date]],"mmm-yyyy")</f>
        <v>Dec-2025</v>
      </c>
      <c r="V5170" s="4">
        <f>tblOrders[[#This Row],[Profit]]/tblOrders[[#This Row],[Sales Amount]]</f>
        <v>0.24990130280300041</v>
      </c>
      <c r="W5170" t="str">
        <f>VLOOKUP(tblOrders[[#This Row],[City]],CityRegion,2,0)</f>
        <v>West</v>
      </c>
      <c r="X5170" t="str">
        <f>VLOOKUP(tblOrders[[#This Row],[City]],lookups!A:C,3,0)</f>
        <v>Maharashtra</v>
      </c>
    </row>
    <row r="5171" spans="1:24" x14ac:dyDescent="0.25">
      <c r="A5171" t="s">
        <v>7445</v>
      </c>
      <c r="B5171" s="1">
        <v>45760</v>
      </c>
      <c r="C5171" t="s">
        <v>3172</v>
      </c>
      <c r="D5171" t="s">
        <v>21</v>
      </c>
      <c r="E5171" t="s">
        <v>94</v>
      </c>
      <c r="F5171" t="s">
        <v>95</v>
      </c>
      <c r="G5171" t="s">
        <v>68</v>
      </c>
      <c r="H5171" t="s">
        <v>96</v>
      </c>
      <c r="I5171" t="s">
        <v>52</v>
      </c>
      <c r="J5171" t="s">
        <v>45</v>
      </c>
      <c r="K5171">
        <v>3</v>
      </c>
      <c r="L5171">
        <v>89</v>
      </c>
      <c r="M5171">
        <v>0.1</v>
      </c>
      <c r="N5171">
        <v>240.3</v>
      </c>
      <c r="O5171">
        <v>75.3</v>
      </c>
      <c r="P5171" t="s">
        <v>28</v>
      </c>
      <c r="Q5171" t="s">
        <v>46</v>
      </c>
      <c r="R5171" t="s">
        <v>36</v>
      </c>
      <c r="S5171">
        <v>3.4</v>
      </c>
      <c r="T5171">
        <f>YEAR(tblOrders[[#This Row],[Order Date]])</f>
        <v>2025</v>
      </c>
      <c r="U5171" t="str">
        <f>TEXT(tblOrders[[#This Row],[Order Date]],"mmm-yyyy")</f>
        <v>Apr-2025</v>
      </c>
      <c r="V5171" s="4">
        <f>tblOrders[[#This Row],[Profit]]/tblOrders[[#This Row],[Sales Amount]]</f>
        <v>0.31335830212234705</v>
      </c>
      <c r="W5171" t="str">
        <f>VLOOKUP(tblOrders[[#This Row],[City]],CityRegion,2,0)</f>
        <v>South</v>
      </c>
      <c r="X5171" t="str">
        <f>VLOOKUP(tblOrders[[#This Row],[City]],lookups!A:C,3,0)</f>
        <v>Kerala</v>
      </c>
    </row>
    <row r="5172" spans="1:24" x14ac:dyDescent="0.25">
      <c r="A5172" t="s">
        <v>7446</v>
      </c>
      <c r="B5172" s="1">
        <v>45663</v>
      </c>
      <c r="C5172" t="s">
        <v>54</v>
      </c>
      <c r="D5172" t="s">
        <v>39</v>
      </c>
      <c r="E5172" t="s">
        <v>79</v>
      </c>
      <c r="F5172" t="s">
        <v>80</v>
      </c>
      <c r="G5172" t="s">
        <v>68</v>
      </c>
      <c r="H5172" t="s">
        <v>81</v>
      </c>
      <c r="I5172" t="s">
        <v>130</v>
      </c>
      <c r="J5172" t="s">
        <v>45</v>
      </c>
      <c r="K5172">
        <v>5</v>
      </c>
      <c r="L5172">
        <v>799</v>
      </c>
      <c r="M5172">
        <v>0.2</v>
      </c>
      <c r="N5172">
        <v>3196</v>
      </c>
      <c r="O5172">
        <v>96</v>
      </c>
      <c r="P5172" t="s">
        <v>28</v>
      </c>
      <c r="Q5172" t="s">
        <v>35</v>
      </c>
      <c r="R5172" t="s">
        <v>30</v>
      </c>
      <c r="S5172">
        <v>4.5999999999999996</v>
      </c>
      <c r="T5172">
        <f>YEAR(tblOrders[[#This Row],[Order Date]])</f>
        <v>2025</v>
      </c>
      <c r="U5172" t="str">
        <f>TEXT(tblOrders[[#This Row],[Order Date]],"mmm-yyyy")</f>
        <v>Jan-2025</v>
      </c>
      <c r="V5172" s="4">
        <f>tblOrders[[#This Row],[Profit]]/tblOrders[[#This Row],[Sales Amount]]</f>
        <v>3.0037546933667083E-2</v>
      </c>
      <c r="W5172" t="str">
        <f>VLOOKUP(tblOrders[[#This Row],[City]],CityRegion,2,0)</f>
        <v>West</v>
      </c>
      <c r="X5172" t="str">
        <f>VLOOKUP(tblOrders[[#This Row],[City]],lookups!A:C,3,0)</f>
        <v>Maharashtra</v>
      </c>
    </row>
    <row r="5173" spans="1:24" x14ac:dyDescent="0.25">
      <c r="A5173" t="s">
        <v>7447</v>
      </c>
      <c r="B5173" s="1">
        <v>45958</v>
      </c>
      <c r="C5173" t="s">
        <v>3053</v>
      </c>
      <c r="D5173" t="s">
        <v>21</v>
      </c>
      <c r="E5173" t="s">
        <v>22</v>
      </c>
      <c r="F5173" t="s">
        <v>23</v>
      </c>
      <c r="G5173" t="s">
        <v>24</v>
      </c>
      <c r="H5173" t="s">
        <v>25</v>
      </c>
      <c r="I5173" t="s">
        <v>44</v>
      </c>
      <c r="J5173" t="s">
        <v>45</v>
      </c>
      <c r="K5173">
        <v>5</v>
      </c>
      <c r="L5173">
        <v>190</v>
      </c>
      <c r="M5173">
        <v>0.1</v>
      </c>
      <c r="N5173">
        <v>855</v>
      </c>
      <c r="O5173">
        <v>230</v>
      </c>
      <c r="P5173" t="s">
        <v>85</v>
      </c>
      <c r="Q5173" t="s">
        <v>29</v>
      </c>
      <c r="R5173" t="s">
        <v>30</v>
      </c>
      <c r="S5173">
        <v>2.9</v>
      </c>
      <c r="T5173">
        <f>YEAR(tblOrders[[#This Row],[Order Date]])</f>
        <v>2025</v>
      </c>
      <c r="U5173" t="str">
        <f>TEXT(tblOrders[[#This Row],[Order Date]],"mmm-yyyy")</f>
        <v>Oct-2025</v>
      </c>
      <c r="V5173" s="4">
        <f>tblOrders[[#This Row],[Profit]]/tblOrders[[#This Row],[Sales Amount]]</f>
        <v>0.26900584795321636</v>
      </c>
      <c r="W5173" t="str">
        <f>VLOOKUP(tblOrders[[#This Row],[City]],CityRegion,2,0)</f>
        <v>South</v>
      </c>
      <c r="X5173" t="str">
        <f>VLOOKUP(tblOrders[[#This Row],[City]],lookups!A:C,3,0)</f>
        <v>Kerala</v>
      </c>
    </row>
    <row r="5174" spans="1:24" x14ac:dyDescent="0.25">
      <c r="A5174" t="s">
        <v>7448</v>
      </c>
      <c r="B5174" s="1">
        <v>45950</v>
      </c>
      <c r="C5174" t="s">
        <v>783</v>
      </c>
      <c r="D5174" t="s">
        <v>21</v>
      </c>
      <c r="E5174" t="s">
        <v>94</v>
      </c>
      <c r="F5174" t="s">
        <v>95</v>
      </c>
      <c r="G5174" t="s">
        <v>68</v>
      </c>
      <c r="H5174" t="s">
        <v>96</v>
      </c>
      <c r="I5174" t="s">
        <v>76</v>
      </c>
      <c r="J5174" t="s">
        <v>27</v>
      </c>
      <c r="K5174">
        <v>4</v>
      </c>
      <c r="L5174">
        <v>89</v>
      </c>
      <c r="M5174">
        <v>0.05</v>
      </c>
      <c r="N5174">
        <v>338.2</v>
      </c>
      <c r="O5174">
        <v>118.2</v>
      </c>
      <c r="P5174" t="s">
        <v>111</v>
      </c>
      <c r="Q5174" t="s">
        <v>86</v>
      </c>
      <c r="R5174" t="s">
        <v>36</v>
      </c>
      <c r="S5174">
        <v>4.7</v>
      </c>
      <c r="T5174">
        <f>YEAR(tblOrders[[#This Row],[Order Date]])</f>
        <v>2025</v>
      </c>
      <c r="U5174" t="str">
        <f>TEXT(tblOrders[[#This Row],[Order Date]],"mmm-yyyy")</f>
        <v>Oct-2025</v>
      </c>
      <c r="V5174" s="4">
        <f>tblOrders[[#This Row],[Profit]]/tblOrders[[#This Row],[Sales Amount]]</f>
        <v>0.34949733885274986</v>
      </c>
      <c r="W5174" t="str">
        <f>VLOOKUP(tblOrders[[#This Row],[City]],CityRegion,2,0)</f>
        <v>South</v>
      </c>
      <c r="X5174" t="str">
        <f>VLOOKUP(tblOrders[[#This Row],[City]],lookups!A:C,3,0)</f>
        <v>Kerala</v>
      </c>
    </row>
    <row r="5175" spans="1:24" x14ac:dyDescent="0.25">
      <c r="A5175" t="s">
        <v>7449</v>
      </c>
      <c r="B5175" s="1">
        <v>45857</v>
      </c>
      <c r="C5175" t="s">
        <v>6266</v>
      </c>
      <c r="D5175" t="s">
        <v>21</v>
      </c>
      <c r="E5175" t="s">
        <v>114</v>
      </c>
      <c r="F5175" t="s">
        <v>115</v>
      </c>
      <c r="G5175" t="s">
        <v>42</v>
      </c>
      <c r="H5175" t="s">
        <v>116</v>
      </c>
      <c r="I5175" t="s">
        <v>44</v>
      </c>
      <c r="J5175" t="s">
        <v>45</v>
      </c>
      <c r="K5175">
        <v>1</v>
      </c>
      <c r="L5175">
        <v>12</v>
      </c>
      <c r="M5175">
        <v>0.1</v>
      </c>
      <c r="N5175">
        <v>10.8</v>
      </c>
      <c r="O5175">
        <v>4.8</v>
      </c>
      <c r="P5175" t="s">
        <v>148</v>
      </c>
      <c r="Q5175" t="s">
        <v>91</v>
      </c>
      <c r="R5175" t="s">
        <v>36</v>
      </c>
      <c r="S5175">
        <v>4.7</v>
      </c>
      <c r="T5175">
        <f>YEAR(tblOrders[[#This Row],[Order Date]])</f>
        <v>2025</v>
      </c>
      <c r="U5175" t="str">
        <f>TEXT(tblOrders[[#This Row],[Order Date]],"mmm-yyyy")</f>
        <v>Jul-2025</v>
      </c>
      <c r="V5175" s="4">
        <f>tblOrders[[#This Row],[Profit]]/tblOrders[[#This Row],[Sales Amount]]</f>
        <v>0.44444444444444442</v>
      </c>
      <c r="W5175" t="str">
        <f>VLOOKUP(tblOrders[[#This Row],[City]],CityRegion,2,0)</f>
        <v>South</v>
      </c>
      <c r="X5175" t="str">
        <f>VLOOKUP(tblOrders[[#This Row],[City]],lookups!A:C,3,0)</f>
        <v>Kerala</v>
      </c>
    </row>
    <row r="5176" spans="1:24" x14ac:dyDescent="0.25">
      <c r="A5176" t="s">
        <v>7450</v>
      </c>
      <c r="B5176" s="1">
        <v>45813</v>
      </c>
      <c r="C5176" t="s">
        <v>2334</v>
      </c>
      <c r="D5176" t="s">
        <v>39</v>
      </c>
      <c r="E5176" t="s">
        <v>49</v>
      </c>
      <c r="F5176" t="s">
        <v>50</v>
      </c>
      <c r="G5176" t="s">
        <v>24</v>
      </c>
      <c r="H5176" t="s">
        <v>51</v>
      </c>
      <c r="I5176" t="s">
        <v>76</v>
      </c>
      <c r="J5176" t="s">
        <v>27</v>
      </c>
      <c r="K5176">
        <v>1</v>
      </c>
      <c r="L5176">
        <v>85</v>
      </c>
      <c r="M5176">
        <v>0</v>
      </c>
      <c r="N5176">
        <v>85</v>
      </c>
      <c r="O5176">
        <v>33</v>
      </c>
      <c r="P5176" t="s">
        <v>28</v>
      </c>
      <c r="Q5176" t="s">
        <v>35</v>
      </c>
      <c r="R5176" t="s">
        <v>36</v>
      </c>
      <c r="S5176">
        <v>3.7</v>
      </c>
      <c r="T5176">
        <f>YEAR(tblOrders[[#This Row],[Order Date]])</f>
        <v>2025</v>
      </c>
      <c r="U5176" t="str">
        <f>TEXT(tblOrders[[#This Row],[Order Date]],"mmm-yyyy")</f>
        <v>Jun-2025</v>
      </c>
      <c r="V5176" s="4">
        <f>tblOrders[[#This Row],[Profit]]/tblOrders[[#This Row],[Sales Amount]]</f>
        <v>0.38823529411764707</v>
      </c>
      <c r="W5176" t="str">
        <f>VLOOKUP(tblOrders[[#This Row],[City]],CityRegion,2,0)</f>
        <v>South</v>
      </c>
      <c r="X5176" t="str">
        <f>VLOOKUP(tblOrders[[#This Row],[City]],lookups!A:C,3,0)</f>
        <v>Kerala</v>
      </c>
    </row>
    <row r="5177" spans="1:24" x14ac:dyDescent="0.25">
      <c r="A5177" t="s">
        <v>7451</v>
      </c>
      <c r="B5177" s="1">
        <v>45793</v>
      </c>
      <c r="C5177" t="s">
        <v>1778</v>
      </c>
      <c r="D5177" t="s">
        <v>21</v>
      </c>
      <c r="E5177" t="s">
        <v>94</v>
      </c>
      <c r="F5177" t="s">
        <v>95</v>
      </c>
      <c r="G5177" t="s">
        <v>68</v>
      </c>
      <c r="H5177" t="s">
        <v>96</v>
      </c>
      <c r="I5177" t="s">
        <v>84</v>
      </c>
      <c r="J5177" t="s">
        <v>27</v>
      </c>
      <c r="K5177">
        <v>1</v>
      </c>
      <c r="L5177">
        <v>89</v>
      </c>
      <c r="M5177">
        <v>0.1</v>
      </c>
      <c r="N5177">
        <v>80.099999999999994</v>
      </c>
      <c r="O5177">
        <v>25.1</v>
      </c>
      <c r="P5177" t="s">
        <v>28</v>
      </c>
      <c r="Q5177" t="s">
        <v>86</v>
      </c>
      <c r="R5177" t="s">
        <v>30</v>
      </c>
      <c r="S5177">
        <v>4.5</v>
      </c>
      <c r="T5177">
        <f>YEAR(tblOrders[[#This Row],[Order Date]])</f>
        <v>2025</v>
      </c>
      <c r="U5177" t="str">
        <f>TEXT(tblOrders[[#This Row],[Order Date]],"mmm-yyyy")</f>
        <v>May-2025</v>
      </c>
      <c r="V5177" s="4">
        <f>tblOrders[[#This Row],[Profit]]/tblOrders[[#This Row],[Sales Amount]]</f>
        <v>0.31335830212234711</v>
      </c>
      <c r="W5177" t="str">
        <f>VLOOKUP(tblOrders[[#This Row],[City]],CityRegion,2,0)</f>
        <v>West</v>
      </c>
      <c r="X5177" t="str">
        <f>VLOOKUP(tblOrders[[#This Row],[City]],lookups!A:C,3,0)</f>
        <v>Maharashtra</v>
      </c>
    </row>
    <row r="5178" spans="1:24" x14ac:dyDescent="0.25">
      <c r="A5178" t="s">
        <v>7452</v>
      </c>
      <c r="B5178" s="1">
        <v>45724</v>
      </c>
      <c r="C5178" t="s">
        <v>1838</v>
      </c>
      <c r="D5178" t="s">
        <v>21</v>
      </c>
      <c r="E5178" t="s">
        <v>60</v>
      </c>
      <c r="F5178" t="s">
        <v>61</v>
      </c>
      <c r="G5178" t="s">
        <v>62</v>
      </c>
      <c r="H5178" t="s">
        <v>63</v>
      </c>
      <c r="I5178" t="s">
        <v>139</v>
      </c>
      <c r="J5178" t="s">
        <v>34</v>
      </c>
      <c r="K5178">
        <v>4</v>
      </c>
      <c r="L5178">
        <v>45</v>
      </c>
      <c r="M5178">
        <v>0</v>
      </c>
      <c r="N5178">
        <v>180</v>
      </c>
      <c r="O5178">
        <v>76</v>
      </c>
      <c r="P5178" t="s">
        <v>111</v>
      </c>
      <c r="Q5178" t="s">
        <v>29</v>
      </c>
      <c r="R5178" t="s">
        <v>36</v>
      </c>
      <c r="S5178">
        <v>4.7</v>
      </c>
      <c r="T5178">
        <f>YEAR(tblOrders[[#This Row],[Order Date]])</f>
        <v>2025</v>
      </c>
      <c r="U5178" t="str">
        <f>TEXT(tblOrders[[#This Row],[Order Date]],"mmm-yyyy")</f>
        <v>Mar-2025</v>
      </c>
      <c r="V5178" s="4">
        <f>tblOrders[[#This Row],[Profit]]/tblOrders[[#This Row],[Sales Amount]]</f>
        <v>0.42222222222222222</v>
      </c>
      <c r="W5178" t="str">
        <f>VLOOKUP(tblOrders[[#This Row],[City]],CityRegion,2,0)</f>
        <v>South</v>
      </c>
      <c r="X5178" t="str">
        <f>VLOOKUP(tblOrders[[#This Row],[City]],lookups!A:C,3,0)</f>
        <v>Tamil Nadu</v>
      </c>
    </row>
    <row r="5179" spans="1:24" x14ac:dyDescent="0.25">
      <c r="A5179" t="s">
        <v>7453</v>
      </c>
      <c r="B5179" s="1">
        <v>45943</v>
      </c>
      <c r="C5179" t="s">
        <v>2117</v>
      </c>
      <c r="D5179" t="s">
        <v>39</v>
      </c>
      <c r="E5179" t="s">
        <v>101</v>
      </c>
      <c r="F5179" t="s">
        <v>102</v>
      </c>
      <c r="G5179" t="s">
        <v>24</v>
      </c>
      <c r="H5179" t="s">
        <v>103</v>
      </c>
      <c r="I5179" t="s">
        <v>130</v>
      </c>
      <c r="J5179" t="s">
        <v>34</v>
      </c>
      <c r="K5179">
        <v>5</v>
      </c>
      <c r="L5179">
        <v>120</v>
      </c>
      <c r="M5179">
        <v>0.1</v>
      </c>
      <c r="N5179">
        <v>540</v>
      </c>
      <c r="O5179">
        <v>150</v>
      </c>
      <c r="P5179" t="s">
        <v>111</v>
      </c>
      <c r="Q5179" t="s">
        <v>29</v>
      </c>
      <c r="R5179" t="s">
        <v>36</v>
      </c>
      <c r="S5179">
        <v>3.7</v>
      </c>
      <c r="T5179">
        <f>YEAR(tblOrders[[#This Row],[Order Date]])</f>
        <v>2025</v>
      </c>
      <c r="U5179" t="str">
        <f>TEXT(tblOrders[[#This Row],[Order Date]],"mmm-yyyy")</f>
        <v>Oct-2025</v>
      </c>
      <c r="V5179" s="4">
        <f>tblOrders[[#This Row],[Profit]]/tblOrders[[#This Row],[Sales Amount]]</f>
        <v>0.27777777777777779</v>
      </c>
      <c r="W5179" t="str">
        <f>VLOOKUP(tblOrders[[#This Row],[City]],CityRegion,2,0)</f>
        <v>West</v>
      </c>
      <c r="X5179" t="str">
        <f>VLOOKUP(tblOrders[[#This Row],[City]],lookups!A:C,3,0)</f>
        <v>Maharashtra</v>
      </c>
    </row>
    <row r="5180" spans="1:24" x14ac:dyDescent="0.25">
      <c r="A5180" t="s">
        <v>7454</v>
      </c>
      <c r="B5180" s="1">
        <v>45976</v>
      </c>
      <c r="C5180" t="s">
        <v>1138</v>
      </c>
      <c r="D5180" t="s">
        <v>21</v>
      </c>
      <c r="E5180" t="s">
        <v>101</v>
      </c>
      <c r="F5180" t="s">
        <v>102</v>
      </c>
      <c r="G5180" t="s">
        <v>24</v>
      </c>
      <c r="H5180" t="s">
        <v>103</v>
      </c>
      <c r="I5180" t="s">
        <v>139</v>
      </c>
      <c r="J5180" t="s">
        <v>34</v>
      </c>
      <c r="K5180">
        <v>1</v>
      </c>
      <c r="L5180">
        <v>120</v>
      </c>
      <c r="M5180">
        <v>0.15</v>
      </c>
      <c r="N5180">
        <v>102</v>
      </c>
      <c r="O5180">
        <v>24</v>
      </c>
      <c r="P5180" t="s">
        <v>28</v>
      </c>
      <c r="Q5180" t="s">
        <v>91</v>
      </c>
      <c r="R5180" t="s">
        <v>123</v>
      </c>
      <c r="S5180">
        <v>2.9</v>
      </c>
      <c r="T5180">
        <f>YEAR(tblOrders[[#This Row],[Order Date]])</f>
        <v>2025</v>
      </c>
      <c r="U5180" t="str">
        <f>TEXT(tblOrders[[#This Row],[Order Date]],"mmm-yyyy")</f>
        <v>Nov-2025</v>
      </c>
      <c r="V5180" s="4">
        <f>tblOrders[[#This Row],[Profit]]/tblOrders[[#This Row],[Sales Amount]]</f>
        <v>0.23529411764705882</v>
      </c>
      <c r="W5180" t="str">
        <f>VLOOKUP(tblOrders[[#This Row],[City]],CityRegion,2,0)</f>
        <v>South</v>
      </c>
      <c r="X5180" t="str">
        <f>VLOOKUP(tblOrders[[#This Row],[City]],lookups!A:C,3,0)</f>
        <v>Tamil Nadu</v>
      </c>
    </row>
    <row r="5181" spans="1:24" x14ac:dyDescent="0.25">
      <c r="A5181" t="s">
        <v>7455</v>
      </c>
      <c r="B5181" s="1">
        <v>45724</v>
      </c>
      <c r="C5181" t="s">
        <v>5263</v>
      </c>
      <c r="D5181" t="s">
        <v>21</v>
      </c>
      <c r="E5181" t="s">
        <v>108</v>
      </c>
      <c r="F5181" t="s">
        <v>109</v>
      </c>
      <c r="G5181" t="s">
        <v>62</v>
      </c>
      <c r="H5181" t="s">
        <v>110</v>
      </c>
      <c r="I5181" t="s">
        <v>139</v>
      </c>
      <c r="J5181" t="s">
        <v>27</v>
      </c>
      <c r="K5181">
        <v>3</v>
      </c>
      <c r="L5181">
        <v>110</v>
      </c>
      <c r="M5181">
        <v>0.2</v>
      </c>
      <c r="N5181">
        <v>264</v>
      </c>
      <c r="O5181">
        <v>60</v>
      </c>
      <c r="P5181" t="s">
        <v>28</v>
      </c>
      <c r="Q5181" t="s">
        <v>91</v>
      </c>
      <c r="R5181" t="s">
        <v>30</v>
      </c>
      <c r="S5181">
        <v>4.5999999999999996</v>
      </c>
      <c r="T5181">
        <f>YEAR(tblOrders[[#This Row],[Order Date]])</f>
        <v>2025</v>
      </c>
      <c r="U5181" t="str">
        <f>TEXT(tblOrders[[#This Row],[Order Date]],"mmm-yyyy")</f>
        <v>Mar-2025</v>
      </c>
      <c r="V5181" s="4">
        <f>tblOrders[[#This Row],[Profit]]/tblOrders[[#This Row],[Sales Amount]]</f>
        <v>0.22727272727272727</v>
      </c>
      <c r="W5181" t="str">
        <f>VLOOKUP(tblOrders[[#This Row],[City]],CityRegion,2,0)</f>
        <v>South</v>
      </c>
      <c r="X5181" t="str">
        <f>VLOOKUP(tblOrders[[#This Row],[City]],lookups!A:C,3,0)</f>
        <v>Tamil Nadu</v>
      </c>
    </row>
    <row r="5182" spans="1:24" x14ac:dyDescent="0.25">
      <c r="A5182" t="s">
        <v>7456</v>
      </c>
      <c r="B5182" s="1">
        <v>45865</v>
      </c>
      <c r="C5182" t="s">
        <v>2450</v>
      </c>
      <c r="D5182" t="s">
        <v>21</v>
      </c>
      <c r="E5182" t="s">
        <v>94</v>
      </c>
      <c r="F5182" t="s">
        <v>95</v>
      </c>
      <c r="G5182" t="s">
        <v>68</v>
      </c>
      <c r="H5182" t="s">
        <v>96</v>
      </c>
      <c r="I5182" t="s">
        <v>52</v>
      </c>
      <c r="J5182" t="s">
        <v>45</v>
      </c>
      <c r="K5182">
        <v>3</v>
      </c>
      <c r="L5182">
        <v>89</v>
      </c>
      <c r="M5182">
        <v>0.15</v>
      </c>
      <c r="N5182">
        <v>226.95</v>
      </c>
      <c r="O5182">
        <v>61.95</v>
      </c>
      <c r="P5182" t="s">
        <v>28</v>
      </c>
      <c r="Q5182" t="s">
        <v>29</v>
      </c>
      <c r="R5182" t="s">
        <v>36</v>
      </c>
      <c r="S5182">
        <v>3.8</v>
      </c>
      <c r="T5182">
        <f>YEAR(tblOrders[[#This Row],[Order Date]])</f>
        <v>2025</v>
      </c>
      <c r="U5182" t="str">
        <f>TEXT(tblOrders[[#This Row],[Order Date]],"mmm-yyyy")</f>
        <v>Jul-2025</v>
      </c>
      <c r="V5182" s="4">
        <f>tblOrders[[#This Row],[Profit]]/tblOrders[[#This Row],[Sales Amount]]</f>
        <v>0.2729676140118969</v>
      </c>
      <c r="W5182" t="str">
        <f>VLOOKUP(tblOrders[[#This Row],[City]],CityRegion,2,0)</f>
        <v>South</v>
      </c>
      <c r="X5182" t="str">
        <f>VLOOKUP(tblOrders[[#This Row],[City]],lookups!A:C,3,0)</f>
        <v>Kerala</v>
      </c>
    </row>
    <row r="5183" spans="1:24" x14ac:dyDescent="0.25">
      <c r="A5183" t="s">
        <v>7457</v>
      </c>
      <c r="B5183" s="1">
        <v>45848</v>
      </c>
      <c r="C5183" t="s">
        <v>1309</v>
      </c>
      <c r="D5183" t="s">
        <v>21</v>
      </c>
      <c r="E5183" t="s">
        <v>49</v>
      </c>
      <c r="F5183" t="s">
        <v>50</v>
      </c>
      <c r="G5183" t="s">
        <v>24</v>
      </c>
      <c r="H5183" t="s">
        <v>51</v>
      </c>
      <c r="I5183" t="s">
        <v>130</v>
      </c>
      <c r="J5183" t="s">
        <v>34</v>
      </c>
      <c r="K5183">
        <v>4</v>
      </c>
      <c r="L5183">
        <v>85</v>
      </c>
      <c r="M5183">
        <v>0.05</v>
      </c>
      <c r="N5183">
        <v>323</v>
      </c>
      <c r="O5183">
        <v>115</v>
      </c>
      <c r="P5183" t="s">
        <v>85</v>
      </c>
      <c r="Q5183" t="s">
        <v>29</v>
      </c>
      <c r="R5183" t="s">
        <v>36</v>
      </c>
      <c r="S5183">
        <v>4.9000000000000004</v>
      </c>
      <c r="T5183">
        <f>YEAR(tblOrders[[#This Row],[Order Date]])</f>
        <v>2025</v>
      </c>
      <c r="U5183" t="str">
        <f>TEXT(tblOrders[[#This Row],[Order Date]],"mmm-yyyy")</f>
        <v>Jul-2025</v>
      </c>
      <c r="V5183" s="4">
        <f>tblOrders[[#This Row],[Profit]]/tblOrders[[#This Row],[Sales Amount]]</f>
        <v>0.35603715170278638</v>
      </c>
      <c r="W5183" t="str">
        <f>VLOOKUP(tblOrders[[#This Row],[City]],CityRegion,2,0)</f>
        <v>West</v>
      </c>
      <c r="X5183" t="str">
        <f>VLOOKUP(tblOrders[[#This Row],[City]],lookups!A:C,3,0)</f>
        <v>Maharashtra</v>
      </c>
    </row>
    <row r="5184" spans="1:24" x14ac:dyDescent="0.25">
      <c r="A5184" t="s">
        <v>7458</v>
      </c>
      <c r="B5184" s="1">
        <v>45739</v>
      </c>
      <c r="C5184" t="s">
        <v>247</v>
      </c>
      <c r="D5184" t="s">
        <v>21</v>
      </c>
      <c r="E5184" t="s">
        <v>101</v>
      </c>
      <c r="F5184" t="s">
        <v>102</v>
      </c>
      <c r="G5184" t="s">
        <v>24</v>
      </c>
      <c r="H5184" t="s">
        <v>103</v>
      </c>
      <c r="I5184" t="s">
        <v>76</v>
      </c>
      <c r="J5184" t="s">
        <v>27</v>
      </c>
      <c r="K5184">
        <v>2</v>
      </c>
      <c r="L5184">
        <v>120</v>
      </c>
      <c r="M5184">
        <v>0.2</v>
      </c>
      <c r="N5184">
        <v>192</v>
      </c>
      <c r="O5184">
        <v>36</v>
      </c>
      <c r="P5184" t="s">
        <v>28</v>
      </c>
      <c r="Q5184" t="s">
        <v>46</v>
      </c>
      <c r="R5184" t="s">
        <v>123</v>
      </c>
      <c r="S5184">
        <v>3.9</v>
      </c>
      <c r="T5184">
        <f>YEAR(tblOrders[[#This Row],[Order Date]])</f>
        <v>2025</v>
      </c>
      <c r="U5184" t="str">
        <f>TEXT(tblOrders[[#This Row],[Order Date]],"mmm-yyyy")</f>
        <v>Mar-2025</v>
      </c>
      <c r="V5184" s="4">
        <f>tblOrders[[#This Row],[Profit]]/tblOrders[[#This Row],[Sales Amount]]</f>
        <v>0.1875</v>
      </c>
      <c r="W5184" t="str">
        <f>VLOOKUP(tblOrders[[#This Row],[City]],CityRegion,2,0)</f>
        <v>South</v>
      </c>
      <c r="X5184" t="str">
        <f>VLOOKUP(tblOrders[[#This Row],[City]],lookups!A:C,3,0)</f>
        <v>Kerala</v>
      </c>
    </row>
    <row r="5185" spans="1:24" x14ac:dyDescent="0.25">
      <c r="A5185" t="s">
        <v>7459</v>
      </c>
      <c r="B5185" s="1">
        <v>45819</v>
      </c>
      <c r="C5185" t="s">
        <v>1425</v>
      </c>
      <c r="D5185" t="s">
        <v>21</v>
      </c>
      <c r="E5185" t="s">
        <v>49</v>
      </c>
      <c r="F5185" t="s">
        <v>50</v>
      </c>
      <c r="G5185" t="s">
        <v>24</v>
      </c>
      <c r="H5185" t="s">
        <v>51</v>
      </c>
      <c r="I5185" t="s">
        <v>70</v>
      </c>
      <c r="J5185" t="s">
        <v>34</v>
      </c>
      <c r="K5185">
        <v>3</v>
      </c>
      <c r="L5185">
        <v>85</v>
      </c>
      <c r="M5185">
        <v>0.15</v>
      </c>
      <c r="N5185">
        <v>216.75</v>
      </c>
      <c r="O5185">
        <v>60.75</v>
      </c>
      <c r="P5185" t="s">
        <v>28</v>
      </c>
      <c r="Q5185" t="s">
        <v>29</v>
      </c>
      <c r="R5185" t="s">
        <v>36</v>
      </c>
      <c r="S5185">
        <v>4.5999999999999996</v>
      </c>
      <c r="T5185">
        <f>YEAR(tblOrders[[#This Row],[Order Date]])</f>
        <v>2025</v>
      </c>
      <c r="U5185" t="str">
        <f>TEXT(tblOrders[[#This Row],[Order Date]],"mmm-yyyy")</f>
        <v>Jun-2025</v>
      </c>
      <c r="V5185" s="4">
        <f>tblOrders[[#This Row],[Profit]]/tblOrders[[#This Row],[Sales Amount]]</f>
        <v>0.28027681660899656</v>
      </c>
      <c r="W5185" t="str">
        <f>VLOOKUP(tblOrders[[#This Row],[City]],CityRegion,2,0)</f>
        <v>South</v>
      </c>
      <c r="X5185" t="str">
        <f>VLOOKUP(tblOrders[[#This Row],[City]],lookups!A:C,3,0)</f>
        <v>Telengana</v>
      </c>
    </row>
    <row r="5186" spans="1:24" x14ac:dyDescent="0.25">
      <c r="A5186" t="s">
        <v>7460</v>
      </c>
      <c r="B5186" s="1">
        <v>45673</v>
      </c>
      <c r="C5186" t="s">
        <v>1097</v>
      </c>
      <c r="D5186" t="s">
        <v>39</v>
      </c>
      <c r="E5186" t="s">
        <v>108</v>
      </c>
      <c r="F5186" t="s">
        <v>109</v>
      </c>
      <c r="G5186" t="s">
        <v>62</v>
      </c>
      <c r="H5186" t="s">
        <v>110</v>
      </c>
      <c r="I5186" t="s">
        <v>130</v>
      </c>
      <c r="J5186" t="s">
        <v>27</v>
      </c>
      <c r="K5186">
        <v>1</v>
      </c>
      <c r="L5186">
        <v>110</v>
      </c>
      <c r="M5186">
        <v>0.1</v>
      </c>
      <c r="N5186">
        <v>99</v>
      </c>
      <c r="O5186">
        <v>31</v>
      </c>
      <c r="P5186" t="s">
        <v>28</v>
      </c>
      <c r="Q5186" t="s">
        <v>29</v>
      </c>
      <c r="R5186" t="s">
        <v>123</v>
      </c>
      <c r="S5186">
        <v>3.5</v>
      </c>
      <c r="T5186">
        <f>YEAR(tblOrders[[#This Row],[Order Date]])</f>
        <v>2025</v>
      </c>
      <c r="U5186" t="str">
        <f>TEXT(tblOrders[[#This Row],[Order Date]],"mmm-yyyy")</f>
        <v>Jan-2025</v>
      </c>
      <c r="V5186" s="4">
        <f>tblOrders[[#This Row],[Profit]]/tblOrders[[#This Row],[Sales Amount]]</f>
        <v>0.31313131313131315</v>
      </c>
      <c r="W5186" t="str">
        <f>VLOOKUP(tblOrders[[#This Row],[City]],CityRegion,2,0)</f>
        <v>West</v>
      </c>
      <c r="X5186" t="str">
        <f>VLOOKUP(tblOrders[[#This Row],[City]],lookups!A:C,3,0)</f>
        <v>Maharashtra</v>
      </c>
    </row>
    <row r="5187" spans="1:24" x14ac:dyDescent="0.25">
      <c r="A5187" t="s">
        <v>7461</v>
      </c>
      <c r="B5187" s="1">
        <v>45699</v>
      </c>
      <c r="C5187" t="s">
        <v>2514</v>
      </c>
      <c r="D5187" t="s">
        <v>21</v>
      </c>
      <c r="E5187" t="s">
        <v>94</v>
      </c>
      <c r="F5187" t="s">
        <v>95</v>
      </c>
      <c r="G5187" t="s">
        <v>68</v>
      </c>
      <c r="H5187" t="s">
        <v>96</v>
      </c>
      <c r="I5187" t="s">
        <v>52</v>
      </c>
      <c r="J5187" t="s">
        <v>27</v>
      </c>
      <c r="K5187">
        <v>4</v>
      </c>
      <c r="L5187">
        <v>89</v>
      </c>
      <c r="M5187">
        <v>0.15</v>
      </c>
      <c r="N5187">
        <v>302.60000000000002</v>
      </c>
      <c r="O5187">
        <v>82.6</v>
      </c>
      <c r="P5187" t="s">
        <v>28</v>
      </c>
      <c r="Q5187" t="s">
        <v>86</v>
      </c>
      <c r="R5187" t="s">
        <v>30</v>
      </c>
      <c r="S5187">
        <v>4</v>
      </c>
      <c r="T5187">
        <f>YEAR(tblOrders[[#This Row],[Order Date]])</f>
        <v>2025</v>
      </c>
      <c r="U5187" t="str">
        <f>TEXT(tblOrders[[#This Row],[Order Date]],"mmm-yyyy")</f>
        <v>Feb-2025</v>
      </c>
      <c r="V5187" s="4">
        <f>tblOrders[[#This Row],[Profit]]/tblOrders[[#This Row],[Sales Amount]]</f>
        <v>0.27296761401189684</v>
      </c>
      <c r="W5187" t="str">
        <f>VLOOKUP(tblOrders[[#This Row],[City]],CityRegion,2,0)</f>
        <v>South</v>
      </c>
      <c r="X5187" t="str">
        <f>VLOOKUP(tblOrders[[#This Row],[City]],lookups!A:C,3,0)</f>
        <v>Kerala</v>
      </c>
    </row>
    <row r="5188" spans="1:24" x14ac:dyDescent="0.25">
      <c r="A5188" t="s">
        <v>7462</v>
      </c>
      <c r="B5188" s="1">
        <v>45896</v>
      </c>
      <c r="C5188" t="s">
        <v>1654</v>
      </c>
      <c r="D5188" t="s">
        <v>39</v>
      </c>
      <c r="E5188" t="s">
        <v>79</v>
      </c>
      <c r="F5188" t="s">
        <v>80</v>
      </c>
      <c r="G5188" t="s">
        <v>68</v>
      </c>
      <c r="H5188" t="s">
        <v>81</v>
      </c>
      <c r="I5188" t="s">
        <v>70</v>
      </c>
      <c r="J5188" t="s">
        <v>27</v>
      </c>
      <c r="K5188">
        <v>2</v>
      </c>
      <c r="L5188">
        <v>799</v>
      </c>
      <c r="M5188">
        <v>0</v>
      </c>
      <c r="N5188">
        <v>1598</v>
      </c>
      <c r="O5188">
        <v>358</v>
      </c>
      <c r="P5188" t="s">
        <v>28</v>
      </c>
      <c r="Q5188" t="s">
        <v>46</v>
      </c>
      <c r="R5188" t="s">
        <v>30</v>
      </c>
      <c r="S5188">
        <v>3.7</v>
      </c>
      <c r="T5188">
        <f>YEAR(tblOrders[[#This Row],[Order Date]])</f>
        <v>2025</v>
      </c>
      <c r="U5188" t="str">
        <f>TEXT(tblOrders[[#This Row],[Order Date]],"mmm-yyyy")</f>
        <v>Aug-2025</v>
      </c>
      <c r="V5188" s="4">
        <f>tblOrders[[#This Row],[Profit]]/tblOrders[[#This Row],[Sales Amount]]</f>
        <v>0.22403003754693368</v>
      </c>
      <c r="W5188" t="str">
        <f>VLOOKUP(tblOrders[[#This Row],[City]],CityRegion,2,0)</f>
        <v>South</v>
      </c>
      <c r="X5188" t="str">
        <f>VLOOKUP(tblOrders[[#This Row],[City]],lookups!A:C,3,0)</f>
        <v>Telengana</v>
      </c>
    </row>
    <row r="5189" spans="1:24" x14ac:dyDescent="0.25">
      <c r="A5189" t="s">
        <v>7463</v>
      </c>
      <c r="B5189" s="1">
        <v>45764</v>
      </c>
      <c r="C5189" t="s">
        <v>2138</v>
      </c>
      <c r="D5189" t="s">
        <v>39</v>
      </c>
      <c r="E5189" t="s">
        <v>79</v>
      </c>
      <c r="F5189" t="s">
        <v>80</v>
      </c>
      <c r="G5189" t="s">
        <v>68</v>
      </c>
      <c r="H5189" t="s">
        <v>81</v>
      </c>
      <c r="I5189" t="s">
        <v>70</v>
      </c>
      <c r="J5189" t="s">
        <v>34</v>
      </c>
      <c r="K5189">
        <v>5</v>
      </c>
      <c r="L5189">
        <v>799</v>
      </c>
      <c r="M5189">
        <v>0.05</v>
      </c>
      <c r="N5189">
        <v>3795.25</v>
      </c>
      <c r="O5189">
        <v>695.25</v>
      </c>
      <c r="P5189" t="s">
        <v>28</v>
      </c>
      <c r="Q5189" t="s">
        <v>91</v>
      </c>
      <c r="R5189" t="s">
        <v>36</v>
      </c>
      <c r="S5189">
        <v>3.3</v>
      </c>
      <c r="T5189">
        <f>YEAR(tblOrders[[#This Row],[Order Date]])</f>
        <v>2025</v>
      </c>
      <c r="U5189" t="str">
        <f>TEXT(tblOrders[[#This Row],[Order Date]],"mmm-yyyy")</f>
        <v>Apr-2025</v>
      </c>
      <c r="V5189" s="4">
        <f>tblOrders[[#This Row],[Profit]]/tblOrders[[#This Row],[Sales Amount]]</f>
        <v>0.18318951320729859</v>
      </c>
      <c r="W5189" t="str">
        <f>VLOOKUP(tblOrders[[#This Row],[City]],CityRegion,2,0)</f>
        <v>South</v>
      </c>
      <c r="X5189" t="str">
        <f>VLOOKUP(tblOrders[[#This Row],[City]],lookups!A:C,3,0)</f>
        <v>Telengana</v>
      </c>
    </row>
    <row r="5190" spans="1:24" x14ac:dyDescent="0.25">
      <c r="A5190" t="s">
        <v>7464</v>
      </c>
      <c r="B5190" s="1">
        <v>45767</v>
      </c>
      <c r="C5190" t="s">
        <v>4029</v>
      </c>
      <c r="D5190" t="s">
        <v>39</v>
      </c>
      <c r="E5190" t="s">
        <v>114</v>
      </c>
      <c r="F5190" t="s">
        <v>115</v>
      </c>
      <c r="G5190" t="s">
        <v>42</v>
      </c>
      <c r="H5190" t="s">
        <v>116</v>
      </c>
      <c r="I5190" t="s">
        <v>70</v>
      </c>
      <c r="J5190" t="s">
        <v>45</v>
      </c>
      <c r="K5190">
        <v>5</v>
      </c>
      <c r="L5190">
        <v>12</v>
      </c>
      <c r="M5190">
        <v>0.05</v>
      </c>
      <c r="N5190">
        <v>57</v>
      </c>
      <c r="O5190">
        <v>27</v>
      </c>
      <c r="P5190" t="s">
        <v>28</v>
      </c>
      <c r="Q5190" t="s">
        <v>91</v>
      </c>
      <c r="R5190" t="s">
        <v>36</v>
      </c>
      <c r="S5190">
        <v>2.7</v>
      </c>
      <c r="T5190">
        <f>YEAR(tblOrders[[#This Row],[Order Date]])</f>
        <v>2025</v>
      </c>
      <c r="U5190" t="str">
        <f>TEXT(tblOrders[[#This Row],[Order Date]],"mmm-yyyy")</f>
        <v>Apr-2025</v>
      </c>
      <c r="V5190" s="4">
        <f>tblOrders[[#This Row],[Profit]]/tblOrders[[#This Row],[Sales Amount]]</f>
        <v>0.47368421052631576</v>
      </c>
      <c r="W5190" t="str">
        <f>VLOOKUP(tblOrders[[#This Row],[City]],CityRegion,2,0)</f>
        <v>South</v>
      </c>
      <c r="X5190" t="str">
        <f>VLOOKUP(tblOrders[[#This Row],[City]],lookups!A:C,3,0)</f>
        <v>Telengana</v>
      </c>
    </row>
    <row r="5191" spans="1:24" x14ac:dyDescent="0.25">
      <c r="A5191" t="s">
        <v>7465</v>
      </c>
      <c r="B5191" s="1">
        <v>45862</v>
      </c>
      <c r="C5191" t="s">
        <v>285</v>
      </c>
      <c r="D5191" t="s">
        <v>21</v>
      </c>
      <c r="E5191" t="s">
        <v>73</v>
      </c>
      <c r="F5191" t="s">
        <v>74</v>
      </c>
      <c r="G5191" t="s">
        <v>68</v>
      </c>
      <c r="H5191" t="s">
        <v>75</v>
      </c>
      <c r="I5191" t="s">
        <v>76</v>
      </c>
      <c r="J5191" t="s">
        <v>45</v>
      </c>
      <c r="K5191">
        <v>3</v>
      </c>
      <c r="L5191">
        <v>65</v>
      </c>
      <c r="M5191">
        <v>0</v>
      </c>
      <c r="N5191">
        <v>195</v>
      </c>
      <c r="O5191">
        <v>81</v>
      </c>
      <c r="P5191" t="s">
        <v>28</v>
      </c>
      <c r="Q5191" t="s">
        <v>29</v>
      </c>
      <c r="R5191" t="s">
        <v>36</v>
      </c>
      <c r="S5191">
        <v>4.2</v>
      </c>
      <c r="T5191">
        <f>YEAR(tblOrders[[#This Row],[Order Date]])</f>
        <v>2025</v>
      </c>
      <c r="U5191" t="str">
        <f>TEXT(tblOrders[[#This Row],[Order Date]],"mmm-yyyy")</f>
        <v>Jul-2025</v>
      </c>
      <c r="V5191" s="4">
        <f>tblOrders[[#This Row],[Profit]]/tblOrders[[#This Row],[Sales Amount]]</f>
        <v>0.41538461538461541</v>
      </c>
      <c r="W5191" t="str">
        <f>VLOOKUP(tblOrders[[#This Row],[City]],CityRegion,2,0)</f>
        <v>South</v>
      </c>
      <c r="X5191" t="str">
        <f>VLOOKUP(tblOrders[[#This Row],[City]],lookups!A:C,3,0)</f>
        <v>Kerala</v>
      </c>
    </row>
    <row r="5192" spans="1:24" x14ac:dyDescent="0.25">
      <c r="A5192" t="s">
        <v>7466</v>
      </c>
      <c r="B5192" s="1">
        <v>45704</v>
      </c>
      <c r="C5192" t="s">
        <v>1472</v>
      </c>
      <c r="D5192" t="s">
        <v>21</v>
      </c>
      <c r="E5192" t="s">
        <v>114</v>
      </c>
      <c r="F5192" t="s">
        <v>115</v>
      </c>
      <c r="G5192" t="s">
        <v>42</v>
      </c>
      <c r="H5192" t="s">
        <v>116</v>
      </c>
      <c r="I5192" t="s">
        <v>44</v>
      </c>
      <c r="J5192" t="s">
        <v>34</v>
      </c>
      <c r="K5192">
        <v>2</v>
      </c>
      <c r="L5192">
        <v>12</v>
      </c>
      <c r="M5192">
        <v>0.2</v>
      </c>
      <c r="N5192">
        <v>19.2</v>
      </c>
      <c r="O5192">
        <v>7.2</v>
      </c>
      <c r="P5192" t="s">
        <v>28</v>
      </c>
      <c r="Q5192" t="s">
        <v>35</v>
      </c>
      <c r="R5192" t="s">
        <v>36</v>
      </c>
      <c r="S5192">
        <v>4.8</v>
      </c>
      <c r="T5192">
        <f>YEAR(tblOrders[[#This Row],[Order Date]])</f>
        <v>2025</v>
      </c>
      <c r="U5192" t="str">
        <f>TEXT(tblOrders[[#This Row],[Order Date]],"mmm-yyyy")</f>
        <v>Feb-2025</v>
      </c>
      <c r="V5192" s="4">
        <f>tblOrders[[#This Row],[Profit]]/tblOrders[[#This Row],[Sales Amount]]</f>
        <v>0.375</v>
      </c>
      <c r="W5192" t="str">
        <f>VLOOKUP(tblOrders[[#This Row],[City]],CityRegion,2,0)</f>
        <v>South</v>
      </c>
      <c r="X5192" t="str">
        <f>VLOOKUP(tblOrders[[#This Row],[City]],lookups!A:C,3,0)</f>
        <v>Kerala</v>
      </c>
    </row>
    <row r="5193" spans="1:24" x14ac:dyDescent="0.25">
      <c r="A5193" t="s">
        <v>7467</v>
      </c>
      <c r="B5193" s="1">
        <v>45758</v>
      </c>
      <c r="C5193" t="s">
        <v>3515</v>
      </c>
      <c r="D5193" t="s">
        <v>21</v>
      </c>
      <c r="E5193" t="s">
        <v>66</v>
      </c>
      <c r="F5193" t="s">
        <v>67</v>
      </c>
      <c r="G5193" t="s">
        <v>68</v>
      </c>
      <c r="H5193" t="s">
        <v>69</v>
      </c>
      <c r="I5193" t="s">
        <v>44</v>
      </c>
      <c r="J5193" t="s">
        <v>27</v>
      </c>
      <c r="K5193">
        <v>2</v>
      </c>
      <c r="L5193">
        <v>149</v>
      </c>
      <c r="M5193">
        <v>0.2</v>
      </c>
      <c r="N5193">
        <v>238.4</v>
      </c>
      <c r="O5193">
        <v>48.4</v>
      </c>
      <c r="P5193" t="s">
        <v>28</v>
      </c>
      <c r="Q5193" t="s">
        <v>35</v>
      </c>
      <c r="R5193" t="s">
        <v>36</v>
      </c>
      <c r="S5193">
        <v>4.0999999999999996</v>
      </c>
      <c r="T5193">
        <f>YEAR(tblOrders[[#This Row],[Order Date]])</f>
        <v>2025</v>
      </c>
      <c r="U5193" t="str">
        <f>TEXT(tblOrders[[#This Row],[Order Date]],"mmm-yyyy")</f>
        <v>Apr-2025</v>
      </c>
      <c r="V5193" s="4">
        <f>tblOrders[[#This Row],[Profit]]/tblOrders[[#This Row],[Sales Amount]]</f>
        <v>0.2030201342281879</v>
      </c>
      <c r="W5193" t="str">
        <f>VLOOKUP(tblOrders[[#This Row],[City]],CityRegion,2,0)</f>
        <v>South</v>
      </c>
      <c r="X5193" t="str">
        <f>VLOOKUP(tblOrders[[#This Row],[City]],lookups!A:C,3,0)</f>
        <v>Kerala</v>
      </c>
    </row>
    <row r="5194" spans="1:24" x14ac:dyDescent="0.25">
      <c r="A5194" t="s">
        <v>7468</v>
      </c>
      <c r="B5194" s="1">
        <v>45993</v>
      </c>
      <c r="C5194" t="s">
        <v>7469</v>
      </c>
      <c r="D5194" t="s">
        <v>21</v>
      </c>
      <c r="E5194" t="s">
        <v>49</v>
      </c>
      <c r="F5194" t="s">
        <v>50</v>
      </c>
      <c r="G5194" t="s">
        <v>24</v>
      </c>
      <c r="H5194" t="s">
        <v>51</v>
      </c>
      <c r="I5194" t="s">
        <v>26</v>
      </c>
      <c r="J5194" t="s">
        <v>34</v>
      </c>
      <c r="K5194">
        <v>3</v>
      </c>
      <c r="L5194">
        <v>85</v>
      </c>
      <c r="M5194">
        <v>0.1</v>
      </c>
      <c r="N5194">
        <v>229.5</v>
      </c>
      <c r="O5194">
        <v>73.5</v>
      </c>
      <c r="P5194" t="s">
        <v>28</v>
      </c>
      <c r="Q5194" t="s">
        <v>35</v>
      </c>
      <c r="R5194" t="s">
        <v>30</v>
      </c>
      <c r="S5194">
        <v>3.7</v>
      </c>
      <c r="T5194">
        <f>YEAR(tblOrders[[#This Row],[Order Date]])</f>
        <v>2025</v>
      </c>
      <c r="U5194" t="str">
        <f>TEXT(tblOrders[[#This Row],[Order Date]],"mmm-yyyy")</f>
        <v>Dec-2025</v>
      </c>
      <c r="V5194" s="4">
        <f>tblOrders[[#This Row],[Profit]]/tblOrders[[#This Row],[Sales Amount]]</f>
        <v>0.3202614379084967</v>
      </c>
      <c r="W5194" t="str">
        <f>VLOOKUP(tblOrders[[#This Row],[City]],CityRegion,2,0)</f>
        <v>South</v>
      </c>
      <c r="X5194" t="str">
        <f>VLOOKUP(tblOrders[[#This Row],[City]],lookups!A:C,3,0)</f>
        <v>Karnataka</v>
      </c>
    </row>
    <row r="5195" spans="1:24" x14ac:dyDescent="0.25">
      <c r="A5195" t="s">
        <v>7470</v>
      </c>
      <c r="B5195" s="1">
        <v>45869</v>
      </c>
      <c r="C5195" t="s">
        <v>1028</v>
      </c>
      <c r="D5195" t="s">
        <v>21</v>
      </c>
      <c r="E5195" t="s">
        <v>94</v>
      </c>
      <c r="F5195" t="s">
        <v>95</v>
      </c>
      <c r="G5195" t="s">
        <v>68</v>
      </c>
      <c r="H5195" t="s">
        <v>96</v>
      </c>
      <c r="I5195" t="s">
        <v>26</v>
      </c>
      <c r="J5195" t="s">
        <v>34</v>
      </c>
      <c r="K5195">
        <v>4</v>
      </c>
      <c r="L5195">
        <v>89</v>
      </c>
      <c r="M5195">
        <v>0.05</v>
      </c>
      <c r="N5195">
        <v>338.2</v>
      </c>
      <c r="O5195">
        <v>118.2</v>
      </c>
      <c r="P5195" t="s">
        <v>28</v>
      </c>
      <c r="Q5195" t="s">
        <v>91</v>
      </c>
      <c r="R5195" t="s">
        <v>123</v>
      </c>
      <c r="S5195">
        <v>2.7</v>
      </c>
      <c r="T5195">
        <f>YEAR(tblOrders[[#This Row],[Order Date]])</f>
        <v>2025</v>
      </c>
      <c r="U5195" t="str">
        <f>TEXT(tblOrders[[#This Row],[Order Date]],"mmm-yyyy")</f>
        <v>Jul-2025</v>
      </c>
      <c r="V5195" s="4">
        <f>tblOrders[[#This Row],[Profit]]/tblOrders[[#This Row],[Sales Amount]]</f>
        <v>0.34949733885274986</v>
      </c>
      <c r="W5195" t="str">
        <f>VLOOKUP(tblOrders[[#This Row],[City]],CityRegion,2,0)</f>
        <v>South</v>
      </c>
      <c r="X5195" t="str">
        <f>VLOOKUP(tblOrders[[#This Row],[City]],lookups!A:C,3,0)</f>
        <v>Karnataka</v>
      </c>
    </row>
    <row r="5196" spans="1:24" x14ac:dyDescent="0.25">
      <c r="A5196" t="s">
        <v>7471</v>
      </c>
      <c r="B5196" s="1">
        <v>45813</v>
      </c>
      <c r="C5196" t="s">
        <v>5121</v>
      </c>
      <c r="D5196" t="s">
        <v>21</v>
      </c>
      <c r="E5196" t="s">
        <v>60</v>
      </c>
      <c r="F5196" t="s">
        <v>61</v>
      </c>
      <c r="G5196" t="s">
        <v>62</v>
      </c>
      <c r="H5196" t="s">
        <v>63</v>
      </c>
      <c r="I5196" t="s">
        <v>44</v>
      </c>
      <c r="J5196" t="s">
        <v>45</v>
      </c>
      <c r="K5196">
        <v>1</v>
      </c>
      <c r="L5196">
        <v>45</v>
      </c>
      <c r="M5196">
        <v>0.1</v>
      </c>
      <c r="N5196">
        <v>40.5</v>
      </c>
      <c r="O5196">
        <v>14.5</v>
      </c>
      <c r="P5196" t="s">
        <v>28</v>
      </c>
      <c r="Q5196" t="s">
        <v>35</v>
      </c>
      <c r="R5196" t="s">
        <v>36</v>
      </c>
      <c r="S5196">
        <v>3.5</v>
      </c>
      <c r="T5196">
        <f>YEAR(tblOrders[[#This Row],[Order Date]])</f>
        <v>2025</v>
      </c>
      <c r="U5196" t="str">
        <f>TEXT(tblOrders[[#This Row],[Order Date]],"mmm-yyyy")</f>
        <v>Jun-2025</v>
      </c>
      <c r="V5196" s="4">
        <f>tblOrders[[#This Row],[Profit]]/tblOrders[[#This Row],[Sales Amount]]</f>
        <v>0.35802469135802467</v>
      </c>
      <c r="W5196" t="str">
        <f>VLOOKUP(tblOrders[[#This Row],[City]],CityRegion,2,0)</f>
        <v>South</v>
      </c>
      <c r="X5196" t="str">
        <f>VLOOKUP(tblOrders[[#This Row],[City]],lookups!A:C,3,0)</f>
        <v>Kerala</v>
      </c>
    </row>
    <row r="5197" spans="1:24" x14ac:dyDescent="0.25">
      <c r="A5197" t="s">
        <v>7472</v>
      </c>
      <c r="B5197" s="1">
        <v>45726</v>
      </c>
      <c r="C5197" t="s">
        <v>7099</v>
      </c>
      <c r="D5197" t="s">
        <v>21</v>
      </c>
      <c r="E5197" t="s">
        <v>49</v>
      </c>
      <c r="F5197" t="s">
        <v>50</v>
      </c>
      <c r="G5197" t="s">
        <v>24</v>
      </c>
      <c r="H5197" t="s">
        <v>51</v>
      </c>
      <c r="I5197" t="s">
        <v>84</v>
      </c>
      <c r="J5197" t="s">
        <v>45</v>
      </c>
      <c r="K5197">
        <v>5</v>
      </c>
      <c r="L5197">
        <v>85</v>
      </c>
      <c r="M5197">
        <v>0</v>
      </c>
      <c r="N5197">
        <v>425</v>
      </c>
      <c r="O5197">
        <v>165</v>
      </c>
      <c r="P5197" t="s">
        <v>28</v>
      </c>
      <c r="Q5197" t="s">
        <v>35</v>
      </c>
      <c r="R5197" t="s">
        <v>36</v>
      </c>
      <c r="S5197">
        <v>3.5</v>
      </c>
      <c r="T5197">
        <f>YEAR(tblOrders[[#This Row],[Order Date]])</f>
        <v>2025</v>
      </c>
      <c r="U5197" t="str">
        <f>TEXT(tblOrders[[#This Row],[Order Date]],"mmm-yyyy")</f>
        <v>Mar-2025</v>
      </c>
      <c r="V5197" s="4">
        <f>tblOrders[[#This Row],[Profit]]/tblOrders[[#This Row],[Sales Amount]]</f>
        <v>0.38823529411764707</v>
      </c>
      <c r="W5197" t="str">
        <f>VLOOKUP(tblOrders[[#This Row],[City]],CityRegion,2,0)</f>
        <v>West</v>
      </c>
      <c r="X5197" t="str">
        <f>VLOOKUP(tblOrders[[#This Row],[City]],lookups!A:C,3,0)</f>
        <v>Maharashtra</v>
      </c>
    </row>
    <row r="5198" spans="1:24" x14ac:dyDescent="0.25">
      <c r="A5198" t="s">
        <v>7473</v>
      </c>
      <c r="B5198" s="1">
        <v>45897</v>
      </c>
      <c r="C5198" t="s">
        <v>7474</v>
      </c>
      <c r="D5198" t="s">
        <v>21</v>
      </c>
      <c r="E5198" t="s">
        <v>114</v>
      </c>
      <c r="F5198" t="s">
        <v>115</v>
      </c>
      <c r="G5198" t="s">
        <v>42</v>
      </c>
      <c r="H5198" t="s">
        <v>116</v>
      </c>
      <c r="I5198" t="s">
        <v>52</v>
      </c>
      <c r="J5198" t="s">
        <v>27</v>
      </c>
      <c r="K5198">
        <v>4</v>
      </c>
      <c r="L5198">
        <v>12</v>
      </c>
      <c r="M5198">
        <v>0</v>
      </c>
      <c r="N5198">
        <v>48</v>
      </c>
      <c r="O5198">
        <v>24</v>
      </c>
      <c r="P5198" t="s">
        <v>28</v>
      </c>
      <c r="Q5198" t="s">
        <v>35</v>
      </c>
      <c r="R5198" t="s">
        <v>30</v>
      </c>
      <c r="S5198">
        <v>3.7</v>
      </c>
      <c r="T5198">
        <f>YEAR(tblOrders[[#This Row],[Order Date]])</f>
        <v>2025</v>
      </c>
      <c r="U5198" t="str">
        <f>TEXT(tblOrders[[#This Row],[Order Date]],"mmm-yyyy")</f>
        <v>Aug-2025</v>
      </c>
      <c r="V5198" s="4">
        <f>tblOrders[[#This Row],[Profit]]/tblOrders[[#This Row],[Sales Amount]]</f>
        <v>0.5</v>
      </c>
      <c r="W5198" t="str">
        <f>VLOOKUP(tblOrders[[#This Row],[City]],CityRegion,2,0)</f>
        <v>South</v>
      </c>
      <c r="X5198" t="str">
        <f>VLOOKUP(tblOrders[[#This Row],[City]],lookups!A:C,3,0)</f>
        <v>Kerala</v>
      </c>
    </row>
    <row r="5199" spans="1:24" x14ac:dyDescent="0.25">
      <c r="A5199" t="s">
        <v>7475</v>
      </c>
      <c r="B5199" s="1">
        <v>45799</v>
      </c>
      <c r="C5199" t="s">
        <v>1006</v>
      </c>
      <c r="D5199" t="s">
        <v>21</v>
      </c>
      <c r="E5199" t="s">
        <v>40</v>
      </c>
      <c r="F5199" t="s">
        <v>41</v>
      </c>
      <c r="G5199" t="s">
        <v>42</v>
      </c>
      <c r="H5199" t="s">
        <v>43</v>
      </c>
      <c r="I5199" t="s">
        <v>26</v>
      </c>
      <c r="J5199" t="s">
        <v>45</v>
      </c>
      <c r="K5199">
        <v>1</v>
      </c>
      <c r="L5199">
        <v>18</v>
      </c>
      <c r="M5199">
        <v>0.15</v>
      </c>
      <c r="N5199">
        <v>15.3</v>
      </c>
      <c r="O5199">
        <v>6.3</v>
      </c>
      <c r="P5199" t="s">
        <v>28</v>
      </c>
      <c r="Q5199" t="s">
        <v>35</v>
      </c>
      <c r="R5199" t="s">
        <v>30</v>
      </c>
      <c r="S5199">
        <v>3.7</v>
      </c>
      <c r="T5199">
        <f>YEAR(tblOrders[[#This Row],[Order Date]])</f>
        <v>2025</v>
      </c>
      <c r="U5199" t="str">
        <f>TEXT(tblOrders[[#This Row],[Order Date]],"mmm-yyyy")</f>
        <v>May-2025</v>
      </c>
      <c r="V5199" s="4">
        <f>tblOrders[[#This Row],[Profit]]/tblOrders[[#This Row],[Sales Amount]]</f>
        <v>0.41176470588235292</v>
      </c>
      <c r="W5199" t="str">
        <f>VLOOKUP(tblOrders[[#This Row],[City]],CityRegion,2,0)</f>
        <v>South</v>
      </c>
      <c r="X5199" t="str">
        <f>VLOOKUP(tblOrders[[#This Row],[City]],lookups!A:C,3,0)</f>
        <v>Karnataka</v>
      </c>
    </row>
    <row r="5200" spans="1:24" x14ac:dyDescent="0.25">
      <c r="A5200" t="s">
        <v>7476</v>
      </c>
      <c r="B5200" s="1">
        <v>46020</v>
      </c>
      <c r="C5200" t="s">
        <v>2061</v>
      </c>
      <c r="D5200" t="s">
        <v>21</v>
      </c>
      <c r="E5200" t="s">
        <v>22</v>
      </c>
      <c r="F5200" t="s">
        <v>23</v>
      </c>
      <c r="G5200" t="s">
        <v>24</v>
      </c>
      <c r="H5200" t="s">
        <v>25</v>
      </c>
      <c r="I5200" t="s">
        <v>130</v>
      </c>
      <c r="J5200" t="s">
        <v>34</v>
      </c>
      <c r="K5200">
        <v>1</v>
      </c>
      <c r="L5200">
        <v>190</v>
      </c>
      <c r="M5200">
        <v>0.15</v>
      </c>
      <c r="N5200">
        <v>161.5</v>
      </c>
      <c r="O5200">
        <v>36.5</v>
      </c>
      <c r="P5200" t="s">
        <v>28</v>
      </c>
      <c r="Q5200" t="s">
        <v>46</v>
      </c>
      <c r="R5200" t="s">
        <v>36</v>
      </c>
      <c r="S5200">
        <v>4.0999999999999996</v>
      </c>
      <c r="T5200">
        <f>YEAR(tblOrders[[#This Row],[Order Date]])</f>
        <v>2025</v>
      </c>
      <c r="U5200" t="str">
        <f>TEXT(tblOrders[[#This Row],[Order Date]],"mmm-yyyy")</f>
        <v>Dec-2025</v>
      </c>
      <c r="V5200" s="4">
        <f>tblOrders[[#This Row],[Profit]]/tblOrders[[#This Row],[Sales Amount]]</f>
        <v>0.2260061919504644</v>
      </c>
      <c r="W5200" t="str">
        <f>VLOOKUP(tblOrders[[#This Row],[City]],CityRegion,2,0)</f>
        <v>West</v>
      </c>
      <c r="X5200" t="str">
        <f>VLOOKUP(tblOrders[[#This Row],[City]],lookups!A:C,3,0)</f>
        <v>Maharashtra</v>
      </c>
    </row>
    <row r="5201" spans="1:24" x14ac:dyDescent="0.25">
      <c r="A5201" t="s">
        <v>7477</v>
      </c>
      <c r="B5201" s="1">
        <v>45993</v>
      </c>
      <c r="C5201" t="s">
        <v>1359</v>
      </c>
      <c r="D5201" t="s">
        <v>39</v>
      </c>
      <c r="E5201" t="s">
        <v>101</v>
      </c>
      <c r="F5201" t="s">
        <v>102</v>
      </c>
      <c r="G5201" t="s">
        <v>24</v>
      </c>
      <c r="H5201" t="s">
        <v>103</v>
      </c>
      <c r="I5201" t="s">
        <v>130</v>
      </c>
      <c r="J5201" t="s">
        <v>45</v>
      </c>
      <c r="K5201">
        <v>5</v>
      </c>
      <c r="L5201">
        <v>120</v>
      </c>
      <c r="M5201">
        <v>0</v>
      </c>
      <c r="N5201">
        <v>600</v>
      </c>
      <c r="O5201">
        <v>210</v>
      </c>
      <c r="P5201" t="s">
        <v>85</v>
      </c>
      <c r="Q5201" t="s">
        <v>29</v>
      </c>
      <c r="R5201" t="s">
        <v>36</v>
      </c>
      <c r="S5201">
        <v>2.9</v>
      </c>
      <c r="T5201">
        <f>YEAR(tblOrders[[#This Row],[Order Date]])</f>
        <v>2025</v>
      </c>
      <c r="U5201" t="str">
        <f>TEXT(tblOrders[[#This Row],[Order Date]],"mmm-yyyy")</f>
        <v>Dec-2025</v>
      </c>
      <c r="V5201" s="4">
        <f>tblOrders[[#This Row],[Profit]]/tblOrders[[#This Row],[Sales Amount]]</f>
        <v>0.35</v>
      </c>
      <c r="W5201" t="str">
        <f>VLOOKUP(tblOrders[[#This Row],[City]],CityRegion,2,0)</f>
        <v>West</v>
      </c>
      <c r="X5201" t="str">
        <f>VLOOKUP(tblOrders[[#This Row],[City]],lookups!A:C,3,0)</f>
        <v>Maharashtra</v>
      </c>
    </row>
    <row r="5202" spans="1:24" x14ac:dyDescent="0.25">
      <c r="A5202" t="s">
        <v>7478</v>
      </c>
      <c r="B5202" s="1">
        <v>45776</v>
      </c>
      <c r="C5202" t="s">
        <v>1559</v>
      </c>
      <c r="D5202" t="s">
        <v>21</v>
      </c>
      <c r="E5202" t="s">
        <v>60</v>
      </c>
      <c r="F5202" t="s">
        <v>61</v>
      </c>
      <c r="G5202" t="s">
        <v>62</v>
      </c>
      <c r="H5202" t="s">
        <v>63</v>
      </c>
      <c r="I5202" t="s">
        <v>52</v>
      </c>
      <c r="J5202" t="s">
        <v>45</v>
      </c>
      <c r="K5202">
        <v>2</v>
      </c>
      <c r="L5202">
        <v>45</v>
      </c>
      <c r="M5202">
        <v>0.15</v>
      </c>
      <c r="N5202">
        <v>76.5</v>
      </c>
      <c r="O5202">
        <v>24.5</v>
      </c>
      <c r="P5202" t="s">
        <v>28</v>
      </c>
      <c r="Q5202" t="s">
        <v>91</v>
      </c>
      <c r="R5202" t="s">
        <v>30</v>
      </c>
      <c r="S5202">
        <v>4.4000000000000004</v>
      </c>
      <c r="T5202">
        <f>YEAR(tblOrders[[#This Row],[Order Date]])</f>
        <v>2025</v>
      </c>
      <c r="U5202" t="str">
        <f>TEXT(tblOrders[[#This Row],[Order Date]],"mmm-yyyy")</f>
        <v>Apr-2025</v>
      </c>
      <c r="V5202" s="4">
        <f>tblOrders[[#This Row],[Profit]]/tblOrders[[#This Row],[Sales Amount]]</f>
        <v>0.3202614379084967</v>
      </c>
      <c r="W5202" t="str">
        <f>VLOOKUP(tblOrders[[#This Row],[City]],CityRegion,2,0)</f>
        <v>South</v>
      </c>
      <c r="X5202" t="str">
        <f>VLOOKUP(tblOrders[[#This Row],[City]],lookups!A:C,3,0)</f>
        <v>Kerala</v>
      </c>
    </row>
    <row r="5203" spans="1:24" x14ac:dyDescent="0.25">
      <c r="A5203" t="s">
        <v>7479</v>
      </c>
      <c r="B5203" s="1">
        <v>45926</v>
      </c>
      <c r="C5203" t="s">
        <v>5887</v>
      </c>
      <c r="D5203" t="s">
        <v>21</v>
      </c>
      <c r="E5203" t="s">
        <v>60</v>
      </c>
      <c r="F5203" t="s">
        <v>61</v>
      </c>
      <c r="G5203" t="s">
        <v>62</v>
      </c>
      <c r="H5203" t="s">
        <v>63</v>
      </c>
      <c r="I5203" t="s">
        <v>26</v>
      </c>
      <c r="J5203" t="s">
        <v>34</v>
      </c>
      <c r="K5203">
        <v>3</v>
      </c>
      <c r="L5203">
        <v>45</v>
      </c>
      <c r="M5203">
        <v>0.15</v>
      </c>
      <c r="N5203">
        <v>114.75</v>
      </c>
      <c r="O5203">
        <v>36.75</v>
      </c>
      <c r="P5203" t="s">
        <v>28</v>
      </c>
      <c r="Q5203" t="s">
        <v>46</v>
      </c>
      <c r="R5203" t="s">
        <v>30</v>
      </c>
      <c r="S5203">
        <v>4.7</v>
      </c>
      <c r="T5203">
        <f>YEAR(tblOrders[[#This Row],[Order Date]])</f>
        <v>2025</v>
      </c>
      <c r="U5203" t="str">
        <f>TEXT(tblOrders[[#This Row],[Order Date]],"mmm-yyyy")</f>
        <v>Sep-2025</v>
      </c>
      <c r="V5203" s="4">
        <f>tblOrders[[#This Row],[Profit]]/tblOrders[[#This Row],[Sales Amount]]</f>
        <v>0.3202614379084967</v>
      </c>
      <c r="W5203" t="str">
        <f>VLOOKUP(tblOrders[[#This Row],[City]],CityRegion,2,0)</f>
        <v>South</v>
      </c>
      <c r="X5203" t="str">
        <f>VLOOKUP(tblOrders[[#This Row],[City]],lookups!A:C,3,0)</f>
        <v>Karnataka</v>
      </c>
    </row>
    <row r="5204" spans="1:24" x14ac:dyDescent="0.25">
      <c r="A5204" t="s">
        <v>7480</v>
      </c>
      <c r="B5204" s="1">
        <v>46006</v>
      </c>
      <c r="C5204" t="s">
        <v>6551</v>
      </c>
      <c r="D5204" t="s">
        <v>39</v>
      </c>
      <c r="E5204" t="s">
        <v>101</v>
      </c>
      <c r="F5204" t="s">
        <v>102</v>
      </c>
      <c r="G5204" t="s">
        <v>24</v>
      </c>
      <c r="H5204" t="s">
        <v>103</v>
      </c>
      <c r="I5204" t="s">
        <v>52</v>
      </c>
      <c r="J5204" t="s">
        <v>27</v>
      </c>
      <c r="K5204">
        <v>5</v>
      </c>
      <c r="L5204">
        <v>120</v>
      </c>
      <c r="M5204">
        <v>0.05</v>
      </c>
      <c r="N5204">
        <v>570</v>
      </c>
      <c r="O5204">
        <v>180</v>
      </c>
      <c r="P5204" t="s">
        <v>28</v>
      </c>
      <c r="Q5204" t="s">
        <v>35</v>
      </c>
      <c r="R5204" t="s">
        <v>36</v>
      </c>
      <c r="S5204">
        <v>2.7</v>
      </c>
      <c r="T5204">
        <f>YEAR(tblOrders[[#This Row],[Order Date]])</f>
        <v>2025</v>
      </c>
      <c r="U5204" t="str">
        <f>TEXT(tblOrders[[#This Row],[Order Date]],"mmm-yyyy")</f>
        <v>Dec-2025</v>
      </c>
      <c r="V5204" s="4">
        <f>tblOrders[[#This Row],[Profit]]/tblOrders[[#This Row],[Sales Amount]]</f>
        <v>0.31578947368421051</v>
      </c>
      <c r="W5204" t="str">
        <f>VLOOKUP(tblOrders[[#This Row],[City]],CityRegion,2,0)</f>
        <v>South</v>
      </c>
      <c r="X5204" t="str">
        <f>VLOOKUP(tblOrders[[#This Row],[City]],lookups!A:C,3,0)</f>
        <v>Kerala</v>
      </c>
    </row>
    <row r="5205" spans="1:24" x14ac:dyDescent="0.25">
      <c r="A5205" t="s">
        <v>7481</v>
      </c>
      <c r="B5205" s="1">
        <v>45909</v>
      </c>
      <c r="C5205" t="s">
        <v>3282</v>
      </c>
      <c r="D5205" t="s">
        <v>21</v>
      </c>
      <c r="E5205" t="s">
        <v>60</v>
      </c>
      <c r="F5205" t="s">
        <v>61</v>
      </c>
      <c r="G5205" t="s">
        <v>62</v>
      </c>
      <c r="H5205" t="s">
        <v>63</v>
      </c>
      <c r="I5205" t="s">
        <v>26</v>
      </c>
      <c r="J5205" t="s">
        <v>34</v>
      </c>
      <c r="K5205">
        <v>5</v>
      </c>
      <c r="L5205">
        <v>45</v>
      </c>
      <c r="M5205">
        <v>0.15</v>
      </c>
      <c r="N5205">
        <v>191.25</v>
      </c>
      <c r="O5205">
        <v>61.25</v>
      </c>
      <c r="P5205" t="s">
        <v>28</v>
      </c>
      <c r="Q5205" t="s">
        <v>35</v>
      </c>
      <c r="R5205" t="s">
        <v>123</v>
      </c>
      <c r="S5205">
        <v>2.7</v>
      </c>
      <c r="T5205">
        <f>YEAR(tblOrders[[#This Row],[Order Date]])</f>
        <v>2025</v>
      </c>
      <c r="U5205" t="str">
        <f>TEXT(tblOrders[[#This Row],[Order Date]],"mmm-yyyy")</f>
        <v>Sep-2025</v>
      </c>
      <c r="V5205" s="4">
        <f>tblOrders[[#This Row],[Profit]]/tblOrders[[#This Row],[Sales Amount]]</f>
        <v>0.3202614379084967</v>
      </c>
      <c r="W5205" t="str">
        <f>VLOOKUP(tblOrders[[#This Row],[City]],CityRegion,2,0)</f>
        <v>South</v>
      </c>
      <c r="X5205" t="str">
        <f>VLOOKUP(tblOrders[[#This Row],[City]],lookups!A:C,3,0)</f>
        <v>Karnataka</v>
      </c>
    </row>
    <row r="5206" spans="1:24" x14ac:dyDescent="0.25">
      <c r="A5206" t="s">
        <v>7482</v>
      </c>
      <c r="B5206" s="1">
        <v>45763</v>
      </c>
      <c r="C5206" t="s">
        <v>1912</v>
      </c>
      <c r="D5206" t="s">
        <v>21</v>
      </c>
      <c r="E5206" t="s">
        <v>40</v>
      </c>
      <c r="F5206" t="s">
        <v>41</v>
      </c>
      <c r="G5206" t="s">
        <v>42</v>
      </c>
      <c r="H5206" t="s">
        <v>43</v>
      </c>
      <c r="I5206" t="s">
        <v>139</v>
      </c>
      <c r="J5206" t="s">
        <v>27</v>
      </c>
      <c r="K5206">
        <v>1</v>
      </c>
      <c r="L5206">
        <v>18</v>
      </c>
      <c r="M5206">
        <v>0.2</v>
      </c>
      <c r="N5206">
        <v>14.4</v>
      </c>
      <c r="O5206">
        <v>5.4</v>
      </c>
      <c r="P5206" t="s">
        <v>28</v>
      </c>
      <c r="Q5206" t="s">
        <v>46</v>
      </c>
      <c r="R5206" t="s">
        <v>36</v>
      </c>
      <c r="S5206">
        <v>4.9000000000000004</v>
      </c>
      <c r="T5206">
        <f>YEAR(tblOrders[[#This Row],[Order Date]])</f>
        <v>2025</v>
      </c>
      <c r="U5206" t="str">
        <f>TEXT(tblOrders[[#This Row],[Order Date]],"mmm-yyyy")</f>
        <v>Apr-2025</v>
      </c>
      <c r="V5206" s="4">
        <f>tblOrders[[#This Row],[Profit]]/tblOrders[[#This Row],[Sales Amount]]</f>
        <v>0.375</v>
      </c>
      <c r="W5206" t="str">
        <f>VLOOKUP(tblOrders[[#This Row],[City]],CityRegion,2,0)</f>
        <v>South</v>
      </c>
      <c r="X5206" t="str">
        <f>VLOOKUP(tblOrders[[#This Row],[City]],lookups!A:C,3,0)</f>
        <v>Tamil Nadu</v>
      </c>
    </row>
    <row r="5207" spans="1:24" x14ac:dyDescent="0.25">
      <c r="A5207" t="s">
        <v>7483</v>
      </c>
      <c r="B5207" s="1">
        <v>45752</v>
      </c>
      <c r="C5207" t="s">
        <v>5075</v>
      </c>
      <c r="D5207" t="s">
        <v>21</v>
      </c>
      <c r="E5207" t="s">
        <v>40</v>
      </c>
      <c r="F5207" t="s">
        <v>41</v>
      </c>
      <c r="G5207" t="s">
        <v>42</v>
      </c>
      <c r="H5207" t="s">
        <v>43</v>
      </c>
      <c r="I5207" t="s">
        <v>57</v>
      </c>
      <c r="J5207" t="s">
        <v>45</v>
      </c>
      <c r="K5207">
        <v>1</v>
      </c>
      <c r="L5207">
        <v>18</v>
      </c>
      <c r="M5207">
        <v>0.1</v>
      </c>
      <c r="N5207">
        <v>16.2</v>
      </c>
      <c r="O5207">
        <v>7.2</v>
      </c>
      <c r="P5207" t="s">
        <v>28</v>
      </c>
      <c r="Q5207" t="s">
        <v>46</v>
      </c>
      <c r="R5207" t="s">
        <v>36</v>
      </c>
      <c r="S5207">
        <v>3</v>
      </c>
      <c r="T5207">
        <f>YEAR(tblOrders[[#This Row],[Order Date]])</f>
        <v>2025</v>
      </c>
      <c r="U5207" t="str">
        <f>TEXT(tblOrders[[#This Row],[Order Date]],"mmm-yyyy")</f>
        <v>Apr-2025</v>
      </c>
      <c r="V5207" s="4">
        <f>tblOrders[[#This Row],[Profit]]/tblOrders[[#This Row],[Sales Amount]]</f>
        <v>0.44444444444444448</v>
      </c>
      <c r="W5207" t="str">
        <f>VLOOKUP(tblOrders[[#This Row],[City]],CityRegion,2,0)</f>
        <v>South</v>
      </c>
      <c r="X5207" t="str">
        <f>VLOOKUP(tblOrders[[#This Row],[City]],lookups!A:C,3,0)</f>
        <v>Kerala</v>
      </c>
    </row>
    <row r="5208" spans="1:24" x14ac:dyDescent="0.25">
      <c r="A5208" t="s">
        <v>7484</v>
      </c>
      <c r="B5208" s="1">
        <v>45703</v>
      </c>
      <c r="C5208" t="s">
        <v>874</v>
      </c>
      <c r="D5208" t="s">
        <v>21</v>
      </c>
      <c r="E5208" t="s">
        <v>73</v>
      </c>
      <c r="F5208" t="s">
        <v>74</v>
      </c>
      <c r="G5208" t="s">
        <v>68</v>
      </c>
      <c r="H5208" t="s">
        <v>75</v>
      </c>
      <c r="I5208" t="s">
        <v>33</v>
      </c>
      <c r="J5208" t="s">
        <v>27</v>
      </c>
      <c r="K5208">
        <v>1</v>
      </c>
      <c r="L5208">
        <v>65</v>
      </c>
      <c r="M5208">
        <v>0</v>
      </c>
      <c r="N5208">
        <v>65</v>
      </c>
      <c r="O5208">
        <v>27</v>
      </c>
      <c r="P5208" t="s">
        <v>28</v>
      </c>
      <c r="Q5208" t="s">
        <v>46</v>
      </c>
      <c r="R5208" t="s">
        <v>30</v>
      </c>
      <c r="S5208">
        <v>4.8</v>
      </c>
      <c r="T5208">
        <f>YEAR(tblOrders[[#This Row],[Order Date]])</f>
        <v>2025</v>
      </c>
      <c r="U5208" t="str">
        <f>TEXT(tblOrders[[#This Row],[Order Date]],"mmm-yyyy")</f>
        <v>Feb-2025</v>
      </c>
      <c r="V5208" s="4">
        <f>tblOrders[[#This Row],[Profit]]/tblOrders[[#This Row],[Sales Amount]]</f>
        <v>0.41538461538461541</v>
      </c>
      <c r="W5208" t="str">
        <f>VLOOKUP(tblOrders[[#This Row],[City]],CityRegion,2,0)</f>
        <v>North</v>
      </c>
      <c r="X5208" t="str">
        <f>VLOOKUP(tblOrders[[#This Row],[City]],lookups!A:C,3,0)</f>
        <v>Delhi</v>
      </c>
    </row>
    <row r="5209" spans="1:24" x14ac:dyDescent="0.25">
      <c r="A5209" t="s">
        <v>7485</v>
      </c>
      <c r="B5209" s="1">
        <v>45690</v>
      </c>
      <c r="C5209" t="s">
        <v>1766</v>
      </c>
      <c r="D5209" t="s">
        <v>39</v>
      </c>
      <c r="E5209" t="s">
        <v>40</v>
      </c>
      <c r="F5209" t="s">
        <v>41</v>
      </c>
      <c r="G5209" t="s">
        <v>42</v>
      </c>
      <c r="H5209" t="s">
        <v>43</v>
      </c>
      <c r="I5209" t="s">
        <v>130</v>
      </c>
      <c r="J5209" t="s">
        <v>45</v>
      </c>
      <c r="K5209">
        <v>3</v>
      </c>
      <c r="L5209">
        <v>18</v>
      </c>
      <c r="M5209">
        <v>0.2</v>
      </c>
      <c r="N5209">
        <v>43.2</v>
      </c>
      <c r="O5209">
        <v>16.2</v>
      </c>
      <c r="P5209" t="s">
        <v>28</v>
      </c>
      <c r="Q5209" t="s">
        <v>86</v>
      </c>
      <c r="R5209" t="s">
        <v>30</v>
      </c>
      <c r="S5209">
        <v>4.3</v>
      </c>
      <c r="T5209">
        <f>YEAR(tblOrders[[#This Row],[Order Date]])</f>
        <v>2025</v>
      </c>
      <c r="U5209" t="str">
        <f>TEXT(tblOrders[[#This Row],[Order Date]],"mmm-yyyy")</f>
        <v>Feb-2025</v>
      </c>
      <c r="V5209" s="4">
        <f>tblOrders[[#This Row],[Profit]]/tblOrders[[#This Row],[Sales Amount]]</f>
        <v>0.37499999999999994</v>
      </c>
      <c r="W5209" t="str">
        <f>VLOOKUP(tblOrders[[#This Row],[City]],CityRegion,2,0)</f>
        <v>West</v>
      </c>
      <c r="X5209" t="str">
        <f>VLOOKUP(tblOrders[[#This Row],[City]],lookups!A:C,3,0)</f>
        <v>Maharashtra</v>
      </c>
    </row>
    <row r="5210" spans="1:24" x14ac:dyDescent="0.25">
      <c r="A5210" t="s">
        <v>7486</v>
      </c>
      <c r="B5210" s="1">
        <v>46013</v>
      </c>
      <c r="C5210" t="s">
        <v>5880</v>
      </c>
      <c r="D5210" t="s">
        <v>39</v>
      </c>
      <c r="E5210" t="s">
        <v>79</v>
      </c>
      <c r="F5210" t="s">
        <v>80</v>
      </c>
      <c r="G5210" t="s">
        <v>68</v>
      </c>
      <c r="H5210" t="s">
        <v>81</v>
      </c>
      <c r="I5210" t="s">
        <v>33</v>
      </c>
      <c r="J5210" t="s">
        <v>45</v>
      </c>
      <c r="K5210">
        <v>4</v>
      </c>
      <c r="L5210">
        <v>799</v>
      </c>
      <c r="M5210">
        <v>0.15</v>
      </c>
      <c r="N5210">
        <v>2716.6</v>
      </c>
      <c r="O5210">
        <v>236.6</v>
      </c>
      <c r="P5210" t="s">
        <v>28</v>
      </c>
      <c r="Q5210" t="s">
        <v>86</v>
      </c>
      <c r="R5210" t="s">
        <v>30</v>
      </c>
      <c r="S5210">
        <v>2.9</v>
      </c>
      <c r="T5210">
        <f>YEAR(tblOrders[[#This Row],[Order Date]])</f>
        <v>2025</v>
      </c>
      <c r="U5210" t="str">
        <f>TEXT(tblOrders[[#This Row],[Order Date]],"mmm-yyyy")</f>
        <v>Dec-2025</v>
      </c>
      <c r="V5210" s="4">
        <f>tblOrders[[#This Row],[Profit]]/tblOrders[[#This Row],[Sales Amount]]</f>
        <v>8.7094161819921967E-2</v>
      </c>
      <c r="W5210" t="str">
        <f>VLOOKUP(tblOrders[[#This Row],[City]],CityRegion,2,0)</f>
        <v>North</v>
      </c>
      <c r="X5210" t="str">
        <f>VLOOKUP(tblOrders[[#This Row],[City]],lookups!A:C,3,0)</f>
        <v>Delhi</v>
      </c>
    </row>
    <row r="5211" spans="1:24" x14ac:dyDescent="0.25">
      <c r="A5211" t="s">
        <v>7487</v>
      </c>
      <c r="B5211" s="1">
        <v>45810</v>
      </c>
      <c r="C5211" t="s">
        <v>2120</v>
      </c>
      <c r="D5211" t="s">
        <v>39</v>
      </c>
      <c r="E5211" t="s">
        <v>108</v>
      </c>
      <c r="F5211" t="s">
        <v>109</v>
      </c>
      <c r="G5211" t="s">
        <v>62</v>
      </c>
      <c r="H5211" t="s">
        <v>110</v>
      </c>
      <c r="I5211" t="s">
        <v>76</v>
      </c>
      <c r="J5211" t="s">
        <v>27</v>
      </c>
      <c r="K5211">
        <v>2</v>
      </c>
      <c r="L5211">
        <v>110</v>
      </c>
      <c r="M5211">
        <v>0</v>
      </c>
      <c r="N5211">
        <v>220</v>
      </c>
      <c r="O5211">
        <v>84</v>
      </c>
      <c r="P5211" t="s">
        <v>111</v>
      </c>
      <c r="Q5211" t="s">
        <v>35</v>
      </c>
      <c r="R5211" t="s">
        <v>36</v>
      </c>
      <c r="S5211">
        <v>4.0999999999999996</v>
      </c>
      <c r="T5211">
        <f>YEAR(tblOrders[[#This Row],[Order Date]])</f>
        <v>2025</v>
      </c>
      <c r="U5211" t="str">
        <f>TEXT(tblOrders[[#This Row],[Order Date]],"mmm-yyyy")</f>
        <v>Jun-2025</v>
      </c>
      <c r="V5211" s="4">
        <f>tblOrders[[#This Row],[Profit]]/tblOrders[[#This Row],[Sales Amount]]</f>
        <v>0.38181818181818183</v>
      </c>
      <c r="W5211" t="str">
        <f>VLOOKUP(tblOrders[[#This Row],[City]],CityRegion,2,0)</f>
        <v>South</v>
      </c>
      <c r="X5211" t="str">
        <f>VLOOKUP(tblOrders[[#This Row],[City]],lookups!A:C,3,0)</f>
        <v>Kerala</v>
      </c>
    </row>
    <row r="5212" spans="1:24" x14ac:dyDescent="0.25">
      <c r="A5212" t="s">
        <v>7488</v>
      </c>
      <c r="B5212" s="1">
        <v>45659</v>
      </c>
      <c r="C5212" t="s">
        <v>3644</v>
      </c>
      <c r="D5212" t="s">
        <v>21</v>
      </c>
      <c r="E5212" t="s">
        <v>73</v>
      </c>
      <c r="F5212" t="s">
        <v>74</v>
      </c>
      <c r="G5212" t="s">
        <v>68</v>
      </c>
      <c r="H5212" t="s">
        <v>75</v>
      </c>
      <c r="I5212" t="s">
        <v>33</v>
      </c>
      <c r="J5212" t="s">
        <v>34</v>
      </c>
      <c r="K5212">
        <v>3</v>
      </c>
      <c r="L5212">
        <v>65</v>
      </c>
      <c r="M5212">
        <v>0</v>
      </c>
      <c r="N5212">
        <v>195</v>
      </c>
      <c r="O5212">
        <v>81</v>
      </c>
      <c r="P5212" t="s">
        <v>85</v>
      </c>
      <c r="Q5212" t="s">
        <v>29</v>
      </c>
      <c r="R5212" t="s">
        <v>36</v>
      </c>
      <c r="S5212">
        <v>2.8</v>
      </c>
      <c r="T5212">
        <f>YEAR(tblOrders[[#This Row],[Order Date]])</f>
        <v>2025</v>
      </c>
      <c r="U5212" t="str">
        <f>TEXT(tblOrders[[#This Row],[Order Date]],"mmm-yyyy")</f>
        <v>Jan-2025</v>
      </c>
      <c r="V5212" s="4">
        <f>tblOrders[[#This Row],[Profit]]/tblOrders[[#This Row],[Sales Amount]]</f>
        <v>0.41538461538461541</v>
      </c>
      <c r="W5212" t="str">
        <f>VLOOKUP(tblOrders[[#This Row],[City]],CityRegion,2,0)</f>
        <v>North</v>
      </c>
      <c r="X5212" t="str">
        <f>VLOOKUP(tblOrders[[#This Row],[City]],lookups!A:C,3,0)</f>
        <v>Delhi</v>
      </c>
    </row>
    <row r="5213" spans="1:24" x14ac:dyDescent="0.25">
      <c r="A5213" t="s">
        <v>7489</v>
      </c>
      <c r="B5213" s="1">
        <v>45889</v>
      </c>
      <c r="C5213" t="s">
        <v>6139</v>
      </c>
      <c r="D5213" t="s">
        <v>21</v>
      </c>
      <c r="E5213" t="s">
        <v>114</v>
      </c>
      <c r="F5213" t="s">
        <v>115</v>
      </c>
      <c r="G5213" t="s">
        <v>42</v>
      </c>
      <c r="H5213" t="s">
        <v>116</v>
      </c>
      <c r="I5213" t="s">
        <v>70</v>
      </c>
      <c r="J5213" t="s">
        <v>45</v>
      </c>
      <c r="K5213">
        <v>4</v>
      </c>
      <c r="L5213">
        <v>12</v>
      </c>
      <c r="M5213">
        <v>0.2</v>
      </c>
      <c r="N5213">
        <v>38.4</v>
      </c>
      <c r="O5213">
        <v>14.4</v>
      </c>
      <c r="P5213" t="s">
        <v>28</v>
      </c>
      <c r="Q5213" t="s">
        <v>46</v>
      </c>
      <c r="R5213" t="s">
        <v>36</v>
      </c>
      <c r="S5213">
        <v>3.9</v>
      </c>
      <c r="T5213">
        <f>YEAR(tblOrders[[#This Row],[Order Date]])</f>
        <v>2025</v>
      </c>
      <c r="U5213" t="str">
        <f>TEXT(tblOrders[[#This Row],[Order Date]],"mmm-yyyy")</f>
        <v>Aug-2025</v>
      </c>
      <c r="V5213" s="4">
        <f>tblOrders[[#This Row],[Profit]]/tblOrders[[#This Row],[Sales Amount]]</f>
        <v>0.375</v>
      </c>
      <c r="W5213" t="str">
        <f>VLOOKUP(tblOrders[[#This Row],[City]],CityRegion,2,0)</f>
        <v>South</v>
      </c>
      <c r="X5213" t="str">
        <f>VLOOKUP(tblOrders[[#This Row],[City]],lookups!A:C,3,0)</f>
        <v>Telengana</v>
      </c>
    </row>
    <row r="5214" spans="1:24" x14ac:dyDescent="0.25">
      <c r="A5214" t="s">
        <v>7490</v>
      </c>
      <c r="B5214" s="1">
        <v>45709</v>
      </c>
      <c r="C5214" t="s">
        <v>3869</v>
      </c>
      <c r="D5214" t="s">
        <v>21</v>
      </c>
      <c r="E5214" t="s">
        <v>94</v>
      </c>
      <c r="F5214" t="s">
        <v>95</v>
      </c>
      <c r="G5214" t="s">
        <v>68</v>
      </c>
      <c r="H5214" t="s">
        <v>96</v>
      </c>
      <c r="I5214" t="s">
        <v>26</v>
      </c>
      <c r="J5214" t="s">
        <v>27</v>
      </c>
      <c r="K5214">
        <v>3</v>
      </c>
      <c r="L5214">
        <v>89</v>
      </c>
      <c r="M5214">
        <v>0.2</v>
      </c>
      <c r="N5214">
        <v>213.6</v>
      </c>
      <c r="O5214">
        <v>48.6</v>
      </c>
      <c r="P5214" t="s">
        <v>111</v>
      </c>
      <c r="Q5214" t="s">
        <v>86</v>
      </c>
      <c r="R5214" t="s">
        <v>36</v>
      </c>
      <c r="S5214">
        <v>4.8</v>
      </c>
      <c r="T5214">
        <f>YEAR(tblOrders[[#This Row],[Order Date]])</f>
        <v>2025</v>
      </c>
      <c r="U5214" t="str">
        <f>TEXT(tblOrders[[#This Row],[Order Date]],"mmm-yyyy")</f>
        <v>Feb-2025</v>
      </c>
      <c r="V5214" s="4">
        <f>tblOrders[[#This Row],[Profit]]/tblOrders[[#This Row],[Sales Amount]]</f>
        <v>0.22752808988764045</v>
      </c>
      <c r="W5214" t="str">
        <f>VLOOKUP(tblOrders[[#This Row],[City]],CityRegion,2,0)</f>
        <v>South</v>
      </c>
      <c r="X5214" t="str">
        <f>VLOOKUP(tblOrders[[#This Row],[City]],lookups!A:C,3,0)</f>
        <v>Karnataka</v>
      </c>
    </row>
    <row r="5215" spans="1:24" x14ac:dyDescent="0.25">
      <c r="A5215" t="s">
        <v>7491</v>
      </c>
      <c r="B5215" s="1">
        <v>45799</v>
      </c>
      <c r="C5215" t="s">
        <v>6296</v>
      </c>
      <c r="D5215" t="s">
        <v>39</v>
      </c>
      <c r="E5215" t="s">
        <v>22</v>
      </c>
      <c r="F5215" t="s">
        <v>23</v>
      </c>
      <c r="G5215" t="s">
        <v>24</v>
      </c>
      <c r="H5215" t="s">
        <v>25</v>
      </c>
      <c r="I5215" t="s">
        <v>130</v>
      </c>
      <c r="J5215" t="s">
        <v>27</v>
      </c>
      <c r="K5215">
        <v>1</v>
      </c>
      <c r="L5215">
        <v>190</v>
      </c>
      <c r="M5215">
        <v>0.2</v>
      </c>
      <c r="N5215">
        <v>152</v>
      </c>
      <c r="O5215">
        <v>27</v>
      </c>
      <c r="P5215" t="s">
        <v>28</v>
      </c>
      <c r="Q5215" t="s">
        <v>46</v>
      </c>
      <c r="R5215" t="s">
        <v>36</v>
      </c>
      <c r="S5215">
        <v>3.4</v>
      </c>
      <c r="T5215">
        <f>YEAR(tblOrders[[#This Row],[Order Date]])</f>
        <v>2025</v>
      </c>
      <c r="U5215" t="str">
        <f>TEXT(tblOrders[[#This Row],[Order Date]],"mmm-yyyy")</f>
        <v>May-2025</v>
      </c>
      <c r="V5215" s="4">
        <f>tblOrders[[#This Row],[Profit]]/tblOrders[[#This Row],[Sales Amount]]</f>
        <v>0.17763157894736842</v>
      </c>
      <c r="W5215" t="str">
        <f>VLOOKUP(tblOrders[[#This Row],[City]],CityRegion,2,0)</f>
        <v>West</v>
      </c>
      <c r="X5215" t="str">
        <f>VLOOKUP(tblOrders[[#This Row],[City]],lookups!A:C,3,0)</f>
        <v>Maharashtra</v>
      </c>
    </row>
    <row r="5216" spans="1:24" x14ac:dyDescent="0.25">
      <c r="A5216" t="s">
        <v>7492</v>
      </c>
      <c r="B5216" s="1">
        <v>45711</v>
      </c>
      <c r="C5216" t="s">
        <v>3272</v>
      </c>
      <c r="D5216" t="s">
        <v>21</v>
      </c>
      <c r="E5216" t="s">
        <v>101</v>
      </c>
      <c r="F5216" t="s">
        <v>102</v>
      </c>
      <c r="G5216" t="s">
        <v>24</v>
      </c>
      <c r="H5216" t="s">
        <v>103</v>
      </c>
      <c r="I5216" t="s">
        <v>84</v>
      </c>
      <c r="J5216" t="s">
        <v>34</v>
      </c>
      <c r="K5216">
        <v>5</v>
      </c>
      <c r="L5216">
        <v>120</v>
      </c>
      <c r="M5216">
        <v>0</v>
      </c>
      <c r="N5216">
        <v>600</v>
      </c>
      <c r="O5216">
        <v>210</v>
      </c>
      <c r="P5216" t="s">
        <v>28</v>
      </c>
      <c r="Q5216" t="s">
        <v>46</v>
      </c>
      <c r="R5216" t="s">
        <v>36</v>
      </c>
      <c r="S5216">
        <v>3</v>
      </c>
      <c r="T5216">
        <f>YEAR(tblOrders[[#This Row],[Order Date]])</f>
        <v>2025</v>
      </c>
      <c r="U5216" t="str">
        <f>TEXT(tblOrders[[#This Row],[Order Date]],"mmm-yyyy")</f>
        <v>Feb-2025</v>
      </c>
      <c r="V5216" s="4">
        <f>tblOrders[[#This Row],[Profit]]/tblOrders[[#This Row],[Sales Amount]]</f>
        <v>0.35</v>
      </c>
      <c r="W5216" t="str">
        <f>VLOOKUP(tblOrders[[#This Row],[City]],CityRegion,2,0)</f>
        <v>West</v>
      </c>
      <c r="X5216" t="str">
        <f>VLOOKUP(tblOrders[[#This Row],[City]],lookups!A:C,3,0)</f>
        <v>Maharashtra</v>
      </c>
    </row>
    <row r="5217" spans="1:24" x14ac:dyDescent="0.25">
      <c r="A5217" t="s">
        <v>7493</v>
      </c>
      <c r="B5217" s="1">
        <v>45975</v>
      </c>
      <c r="C5217" t="s">
        <v>4942</v>
      </c>
      <c r="D5217" t="s">
        <v>21</v>
      </c>
      <c r="E5217" t="s">
        <v>73</v>
      </c>
      <c r="F5217" t="s">
        <v>74</v>
      </c>
      <c r="G5217" t="s">
        <v>68</v>
      </c>
      <c r="H5217" t="s">
        <v>75</v>
      </c>
      <c r="I5217" t="s">
        <v>139</v>
      </c>
      <c r="J5217" t="s">
        <v>34</v>
      </c>
      <c r="K5217">
        <v>2</v>
      </c>
      <c r="L5217">
        <v>65</v>
      </c>
      <c r="M5217">
        <v>0.05</v>
      </c>
      <c r="N5217">
        <v>123.5</v>
      </c>
      <c r="O5217">
        <v>47.5</v>
      </c>
      <c r="P5217" t="s">
        <v>28</v>
      </c>
      <c r="Q5217" t="s">
        <v>86</v>
      </c>
      <c r="R5217" t="s">
        <v>30</v>
      </c>
      <c r="S5217">
        <v>2.8</v>
      </c>
      <c r="T5217">
        <f>YEAR(tblOrders[[#This Row],[Order Date]])</f>
        <v>2025</v>
      </c>
      <c r="U5217" t="str">
        <f>TEXT(tblOrders[[#This Row],[Order Date]],"mmm-yyyy")</f>
        <v>Nov-2025</v>
      </c>
      <c r="V5217" s="4">
        <f>tblOrders[[#This Row],[Profit]]/tblOrders[[#This Row],[Sales Amount]]</f>
        <v>0.38461538461538464</v>
      </c>
      <c r="W5217" t="str">
        <f>VLOOKUP(tblOrders[[#This Row],[City]],CityRegion,2,0)</f>
        <v>South</v>
      </c>
      <c r="X5217" t="str">
        <f>VLOOKUP(tblOrders[[#This Row],[City]],lookups!A:C,3,0)</f>
        <v>Tamil Nadu</v>
      </c>
    </row>
    <row r="5218" spans="1:24" x14ac:dyDescent="0.25">
      <c r="A5218" t="s">
        <v>7494</v>
      </c>
      <c r="B5218" s="1">
        <v>46010</v>
      </c>
      <c r="C5218" t="s">
        <v>2555</v>
      </c>
      <c r="D5218" t="s">
        <v>21</v>
      </c>
      <c r="E5218" t="s">
        <v>60</v>
      </c>
      <c r="F5218" t="s">
        <v>61</v>
      </c>
      <c r="G5218" t="s">
        <v>62</v>
      </c>
      <c r="H5218" t="s">
        <v>63</v>
      </c>
      <c r="I5218" t="s">
        <v>57</v>
      </c>
      <c r="J5218" t="s">
        <v>27</v>
      </c>
      <c r="K5218">
        <v>3</v>
      </c>
      <c r="L5218">
        <v>45</v>
      </c>
      <c r="M5218">
        <v>0.05</v>
      </c>
      <c r="N5218">
        <v>128.25</v>
      </c>
      <c r="O5218">
        <v>50.25</v>
      </c>
      <c r="P5218" t="s">
        <v>28</v>
      </c>
      <c r="Q5218" t="s">
        <v>46</v>
      </c>
      <c r="R5218" t="s">
        <v>36</v>
      </c>
      <c r="S5218">
        <v>4.4000000000000004</v>
      </c>
      <c r="T5218">
        <f>YEAR(tblOrders[[#This Row],[Order Date]])</f>
        <v>2025</v>
      </c>
      <c r="U5218" t="str">
        <f>TEXT(tblOrders[[#This Row],[Order Date]],"mmm-yyyy")</f>
        <v>Dec-2025</v>
      </c>
      <c r="V5218" s="4">
        <f>tblOrders[[#This Row],[Profit]]/tblOrders[[#This Row],[Sales Amount]]</f>
        <v>0.391812865497076</v>
      </c>
      <c r="W5218" t="str">
        <f>VLOOKUP(tblOrders[[#This Row],[City]],CityRegion,2,0)</f>
        <v>South</v>
      </c>
      <c r="X5218" t="str">
        <f>VLOOKUP(tblOrders[[#This Row],[City]],lookups!A:C,3,0)</f>
        <v>Kerala</v>
      </c>
    </row>
    <row r="5219" spans="1:24" x14ac:dyDescent="0.25">
      <c r="A5219" t="s">
        <v>7495</v>
      </c>
      <c r="B5219" s="1">
        <v>45960</v>
      </c>
      <c r="C5219" t="s">
        <v>7496</v>
      </c>
      <c r="D5219" t="s">
        <v>21</v>
      </c>
      <c r="E5219" t="s">
        <v>94</v>
      </c>
      <c r="F5219" t="s">
        <v>95</v>
      </c>
      <c r="G5219" t="s">
        <v>68</v>
      </c>
      <c r="H5219" t="s">
        <v>96</v>
      </c>
      <c r="I5219" t="s">
        <v>44</v>
      </c>
      <c r="J5219" t="s">
        <v>27</v>
      </c>
      <c r="K5219">
        <v>4</v>
      </c>
      <c r="L5219">
        <v>89</v>
      </c>
      <c r="M5219">
        <v>0.2</v>
      </c>
      <c r="N5219">
        <v>284.8</v>
      </c>
      <c r="O5219">
        <v>64.8</v>
      </c>
      <c r="P5219" t="s">
        <v>28</v>
      </c>
      <c r="Q5219" t="s">
        <v>35</v>
      </c>
      <c r="R5219" t="s">
        <v>36</v>
      </c>
      <c r="S5219">
        <v>3.8</v>
      </c>
      <c r="T5219">
        <f>YEAR(tblOrders[[#This Row],[Order Date]])</f>
        <v>2025</v>
      </c>
      <c r="U5219" t="str">
        <f>TEXT(tblOrders[[#This Row],[Order Date]],"mmm-yyyy")</f>
        <v>Oct-2025</v>
      </c>
      <c r="V5219" s="4">
        <f>tblOrders[[#This Row],[Profit]]/tblOrders[[#This Row],[Sales Amount]]</f>
        <v>0.22752808988764042</v>
      </c>
      <c r="W5219" t="str">
        <f>VLOOKUP(tblOrders[[#This Row],[City]],CityRegion,2,0)</f>
        <v>South</v>
      </c>
      <c r="X5219" t="str">
        <f>VLOOKUP(tblOrders[[#This Row],[City]],lookups!A:C,3,0)</f>
        <v>Kerala</v>
      </c>
    </row>
    <row r="5220" spans="1:24" x14ac:dyDescent="0.25">
      <c r="A5220" t="s">
        <v>7497</v>
      </c>
      <c r="B5220" s="1">
        <v>45952</v>
      </c>
      <c r="C5220" t="s">
        <v>3147</v>
      </c>
      <c r="D5220" t="s">
        <v>39</v>
      </c>
      <c r="E5220" t="s">
        <v>73</v>
      </c>
      <c r="F5220" t="s">
        <v>74</v>
      </c>
      <c r="G5220" t="s">
        <v>68</v>
      </c>
      <c r="H5220" t="s">
        <v>75</v>
      </c>
      <c r="I5220" t="s">
        <v>130</v>
      </c>
      <c r="J5220" t="s">
        <v>27</v>
      </c>
      <c r="K5220">
        <v>2</v>
      </c>
      <c r="L5220">
        <v>65</v>
      </c>
      <c r="M5220">
        <v>0.2</v>
      </c>
      <c r="N5220">
        <v>104</v>
      </c>
      <c r="O5220">
        <v>28</v>
      </c>
      <c r="P5220" t="s">
        <v>28</v>
      </c>
      <c r="Q5220" t="s">
        <v>35</v>
      </c>
      <c r="R5220" t="s">
        <v>36</v>
      </c>
      <c r="S5220">
        <v>3.1</v>
      </c>
      <c r="T5220">
        <f>YEAR(tblOrders[[#This Row],[Order Date]])</f>
        <v>2025</v>
      </c>
      <c r="U5220" t="str">
        <f>TEXT(tblOrders[[#This Row],[Order Date]],"mmm-yyyy")</f>
        <v>Oct-2025</v>
      </c>
      <c r="V5220" s="4">
        <f>tblOrders[[#This Row],[Profit]]/tblOrders[[#This Row],[Sales Amount]]</f>
        <v>0.26923076923076922</v>
      </c>
      <c r="W5220" t="str">
        <f>VLOOKUP(tblOrders[[#This Row],[City]],CityRegion,2,0)</f>
        <v>West</v>
      </c>
      <c r="X5220" t="str">
        <f>VLOOKUP(tblOrders[[#This Row],[City]],lookups!A:C,3,0)</f>
        <v>Maharashtra</v>
      </c>
    </row>
    <row r="5221" spans="1:24" x14ac:dyDescent="0.25">
      <c r="A5221" t="s">
        <v>7498</v>
      </c>
      <c r="B5221" s="1">
        <v>45968</v>
      </c>
      <c r="C5221" t="s">
        <v>653</v>
      </c>
      <c r="D5221" t="s">
        <v>21</v>
      </c>
      <c r="E5221" t="s">
        <v>108</v>
      </c>
      <c r="F5221" t="s">
        <v>109</v>
      </c>
      <c r="G5221" t="s">
        <v>62</v>
      </c>
      <c r="H5221" t="s">
        <v>110</v>
      </c>
      <c r="I5221" t="s">
        <v>139</v>
      </c>
      <c r="J5221" t="s">
        <v>45</v>
      </c>
      <c r="K5221">
        <v>2</v>
      </c>
      <c r="L5221">
        <v>110</v>
      </c>
      <c r="M5221">
        <v>0.05</v>
      </c>
      <c r="N5221">
        <v>209</v>
      </c>
      <c r="O5221">
        <v>73</v>
      </c>
      <c r="P5221" t="s">
        <v>28</v>
      </c>
      <c r="Q5221" t="s">
        <v>29</v>
      </c>
      <c r="R5221" t="s">
        <v>30</v>
      </c>
      <c r="S5221">
        <v>4.0999999999999996</v>
      </c>
      <c r="T5221">
        <f>YEAR(tblOrders[[#This Row],[Order Date]])</f>
        <v>2025</v>
      </c>
      <c r="U5221" t="str">
        <f>TEXT(tblOrders[[#This Row],[Order Date]],"mmm-yyyy")</f>
        <v>Nov-2025</v>
      </c>
      <c r="V5221" s="4">
        <f>tblOrders[[#This Row],[Profit]]/tblOrders[[#This Row],[Sales Amount]]</f>
        <v>0.34928229665071769</v>
      </c>
      <c r="W5221" t="str">
        <f>VLOOKUP(tblOrders[[#This Row],[City]],CityRegion,2,0)</f>
        <v>South</v>
      </c>
      <c r="X5221" t="str">
        <f>VLOOKUP(tblOrders[[#This Row],[City]],lookups!A:C,3,0)</f>
        <v>Tamil Nadu</v>
      </c>
    </row>
    <row r="5222" spans="1:24" x14ac:dyDescent="0.25">
      <c r="A5222" t="s">
        <v>7499</v>
      </c>
      <c r="B5222" s="1">
        <v>45739</v>
      </c>
      <c r="C5222" t="s">
        <v>7500</v>
      </c>
      <c r="D5222" t="s">
        <v>39</v>
      </c>
      <c r="E5222" t="s">
        <v>79</v>
      </c>
      <c r="F5222" t="s">
        <v>80</v>
      </c>
      <c r="G5222" t="s">
        <v>68</v>
      </c>
      <c r="H5222" t="s">
        <v>81</v>
      </c>
      <c r="I5222" t="s">
        <v>57</v>
      </c>
      <c r="J5222" t="s">
        <v>34</v>
      </c>
      <c r="K5222">
        <v>3</v>
      </c>
      <c r="L5222">
        <v>799</v>
      </c>
      <c r="M5222">
        <v>0.1</v>
      </c>
      <c r="N5222">
        <v>2157.3000000000002</v>
      </c>
      <c r="O5222">
        <v>297.3</v>
      </c>
      <c r="P5222" t="s">
        <v>28</v>
      </c>
      <c r="Q5222" t="s">
        <v>29</v>
      </c>
      <c r="R5222" t="s">
        <v>36</v>
      </c>
      <c r="S5222">
        <v>4.8</v>
      </c>
      <c r="T5222">
        <f>YEAR(tblOrders[[#This Row],[Order Date]])</f>
        <v>2025</v>
      </c>
      <c r="U5222" t="str">
        <f>TEXT(tblOrders[[#This Row],[Order Date]],"mmm-yyyy")</f>
        <v>Mar-2025</v>
      </c>
      <c r="V5222" s="4">
        <f>tblOrders[[#This Row],[Profit]]/tblOrders[[#This Row],[Sales Amount]]</f>
        <v>0.13781115282992629</v>
      </c>
      <c r="W5222" t="str">
        <f>VLOOKUP(tblOrders[[#This Row],[City]],CityRegion,2,0)</f>
        <v>South</v>
      </c>
      <c r="X5222" t="str">
        <f>VLOOKUP(tblOrders[[#This Row],[City]],lookups!A:C,3,0)</f>
        <v>Kerala</v>
      </c>
    </row>
    <row r="5223" spans="1:24" x14ac:dyDescent="0.25">
      <c r="A5223" t="s">
        <v>7501</v>
      </c>
      <c r="B5223" s="1">
        <v>45974</v>
      </c>
      <c r="C5223" t="s">
        <v>3238</v>
      </c>
      <c r="D5223" t="s">
        <v>21</v>
      </c>
      <c r="E5223" t="s">
        <v>73</v>
      </c>
      <c r="F5223" t="s">
        <v>74</v>
      </c>
      <c r="G5223" t="s">
        <v>68</v>
      </c>
      <c r="H5223" t="s">
        <v>75</v>
      </c>
      <c r="I5223" t="s">
        <v>70</v>
      </c>
      <c r="J5223" t="s">
        <v>45</v>
      </c>
      <c r="K5223">
        <v>4</v>
      </c>
      <c r="L5223">
        <v>65</v>
      </c>
      <c r="M5223">
        <v>0.2</v>
      </c>
      <c r="N5223">
        <v>208</v>
      </c>
      <c r="O5223">
        <v>56</v>
      </c>
      <c r="P5223" t="s">
        <v>28</v>
      </c>
      <c r="Q5223" t="s">
        <v>46</v>
      </c>
      <c r="R5223" t="s">
        <v>36</v>
      </c>
      <c r="S5223">
        <v>3</v>
      </c>
      <c r="T5223">
        <f>YEAR(tblOrders[[#This Row],[Order Date]])</f>
        <v>2025</v>
      </c>
      <c r="U5223" t="str">
        <f>TEXT(tblOrders[[#This Row],[Order Date]],"mmm-yyyy")</f>
        <v>Nov-2025</v>
      </c>
      <c r="V5223" s="4">
        <f>tblOrders[[#This Row],[Profit]]/tblOrders[[#This Row],[Sales Amount]]</f>
        <v>0.26923076923076922</v>
      </c>
      <c r="W5223" t="str">
        <f>VLOOKUP(tblOrders[[#This Row],[City]],CityRegion,2,0)</f>
        <v>South</v>
      </c>
      <c r="X5223" t="str">
        <f>VLOOKUP(tblOrders[[#This Row],[City]],lookups!A:C,3,0)</f>
        <v>Telengana</v>
      </c>
    </row>
    <row r="5224" spans="1:24" x14ac:dyDescent="0.25">
      <c r="A5224" t="s">
        <v>7502</v>
      </c>
      <c r="B5224" s="1">
        <v>45690</v>
      </c>
      <c r="C5224" t="s">
        <v>802</v>
      </c>
      <c r="D5224" t="s">
        <v>39</v>
      </c>
      <c r="E5224" t="s">
        <v>108</v>
      </c>
      <c r="F5224" t="s">
        <v>109</v>
      </c>
      <c r="G5224" t="s">
        <v>62</v>
      </c>
      <c r="H5224" t="s">
        <v>110</v>
      </c>
      <c r="I5224" t="s">
        <v>84</v>
      </c>
      <c r="J5224" t="s">
        <v>34</v>
      </c>
      <c r="K5224">
        <v>3</v>
      </c>
      <c r="L5224">
        <v>110</v>
      </c>
      <c r="M5224">
        <v>0</v>
      </c>
      <c r="N5224">
        <v>330</v>
      </c>
      <c r="O5224">
        <v>126</v>
      </c>
      <c r="P5224" t="s">
        <v>28</v>
      </c>
      <c r="Q5224" t="s">
        <v>35</v>
      </c>
      <c r="R5224" t="s">
        <v>36</v>
      </c>
      <c r="S5224">
        <v>4.9000000000000004</v>
      </c>
      <c r="T5224">
        <f>YEAR(tblOrders[[#This Row],[Order Date]])</f>
        <v>2025</v>
      </c>
      <c r="U5224" t="str">
        <f>TEXT(tblOrders[[#This Row],[Order Date]],"mmm-yyyy")</f>
        <v>Feb-2025</v>
      </c>
      <c r="V5224" s="4">
        <f>tblOrders[[#This Row],[Profit]]/tblOrders[[#This Row],[Sales Amount]]</f>
        <v>0.38181818181818183</v>
      </c>
      <c r="W5224" t="str">
        <f>VLOOKUP(tblOrders[[#This Row],[City]],CityRegion,2,0)</f>
        <v>West</v>
      </c>
      <c r="X5224" t="str">
        <f>VLOOKUP(tblOrders[[#This Row],[City]],lookups!A:C,3,0)</f>
        <v>Maharashtra</v>
      </c>
    </row>
    <row r="5225" spans="1:24" x14ac:dyDescent="0.25">
      <c r="A5225" t="s">
        <v>7503</v>
      </c>
      <c r="B5225" s="1">
        <v>45725</v>
      </c>
      <c r="C5225" t="s">
        <v>5570</v>
      </c>
      <c r="D5225" t="s">
        <v>21</v>
      </c>
      <c r="E5225" t="s">
        <v>60</v>
      </c>
      <c r="F5225" t="s">
        <v>61</v>
      </c>
      <c r="G5225" t="s">
        <v>62</v>
      </c>
      <c r="H5225" t="s">
        <v>63</v>
      </c>
      <c r="I5225" t="s">
        <v>84</v>
      </c>
      <c r="J5225" t="s">
        <v>27</v>
      </c>
      <c r="K5225">
        <v>5</v>
      </c>
      <c r="L5225">
        <v>45</v>
      </c>
      <c r="M5225">
        <v>0.05</v>
      </c>
      <c r="N5225">
        <v>213.75</v>
      </c>
      <c r="O5225">
        <v>83.75</v>
      </c>
      <c r="P5225" t="s">
        <v>28</v>
      </c>
      <c r="Q5225" t="s">
        <v>35</v>
      </c>
      <c r="R5225" t="s">
        <v>36</v>
      </c>
      <c r="S5225">
        <v>4</v>
      </c>
      <c r="T5225">
        <f>YEAR(tblOrders[[#This Row],[Order Date]])</f>
        <v>2025</v>
      </c>
      <c r="U5225" t="str">
        <f>TEXT(tblOrders[[#This Row],[Order Date]],"mmm-yyyy")</f>
        <v>Mar-2025</v>
      </c>
      <c r="V5225" s="4">
        <f>tblOrders[[#This Row],[Profit]]/tblOrders[[#This Row],[Sales Amount]]</f>
        <v>0.391812865497076</v>
      </c>
      <c r="W5225" t="str">
        <f>VLOOKUP(tblOrders[[#This Row],[City]],CityRegion,2,0)</f>
        <v>West</v>
      </c>
      <c r="X5225" t="str">
        <f>VLOOKUP(tblOrders[[#This Row],[City]],lookups!A:C,3,0)</f>
        <v>Maharashtra</v>
      </c>
    </row>
    <row r="5226" spans="1:24" x14ac:dyDescent="0.25">
      <c r="A5226" t="s">
        <v>7504</v>
      </c>
      <c r="B5226" s="1">
        <v>45904</v>
      </c>
      <c r="C5226" t="s">
        <v>2923</v>
      </c>
      <c r="D5226" t="s">
        <v>21</v>
      </c>
      <c r="E5226" t="s">
        <v>94</v>
      </c>
      <c r="F5226" t="s">
        <v>95</v>
      </c>
      <c r="G5226" t="s">
        <v>68</v>
      </c>
      <c r="H5226" t="s">
        <v>96</v>
      </c>
      <c r="I5226" t="s">
        <v>76</v>
      </c>
      <c r="J5226" t="s">
        <v>27</v>
      </c>
      <c r="K5226">
        <v>4</v>
      </c>
      <c r="L5226">
        <v>89</v>
      </c>
      <c r="M5226">
        <v>0.2</v>
      </c>
      <c r="N5226">
        <v>284.8</v>
      </c>
      <c r="O5226">
        <v>64.8</v>
      </c>
      <c r="P5226" t="s">
        <v>28</v>
      </c>
      <c r="Q5226" t="s">
        <v>35</v>
      </c>
      <c r="R5226" t="s">
        <v>36</v>
      </c>
      <c r="S5226">
        <v>2.9</v>
      </c>
      <c r="T5226">
        <f>YEAR(tblOrders[[#This Row],[Order Date]])</f>
        <v>2025</v>
      </c>
      <c r="U5226" t="str">
        <f>TEXT(tblOrders[[#This Row],[Order Date]],"mmm-yyyy")</f>
        <v>Sep-2025</v>
      </c>
      <c r="V5226" s="4">
        <f>tblOrders[[#This Row],[Profit]]/tblOrders[[#This Row],[Sales Amount]]</f>
        <v>0.22752808988764042</v>
      </c>
      <c r="W5226" t="str">
        <f>VLOOKUP(tblOrders[[#This Row],[City]],CityRegion,2,0)</f>
        <v>South</v>
      </c>
      <c r="X5226" t="str">
        <f>VLOOKUP(tblOrders[[#This Row],[City]],lookups!A:C,3,0)</f>
        <v>Kerala</v>
      </c>
    </row>
    <row r="5227" spans="1:24" x14ac:dyDescent="0.25">
      <c r="A5227" t="s">
        <v>7505</v>
      </c>
      <c r="B5227" s="1">
        <v>45774</v>
      </c>
      <c r="C5227" t="s">
        <v>3396</v>
      </c>
      <c r="D5227" t="s">
        <v>21</v>
      </c>
      <c r="E5227" t="s">
        <v>49</v>
      </c>
      <c r="F5227" t="s">
        <v>50</v>
      </c>
      <c r="G5227" t="s">
        <v>24</v>
      </c>
      <c r="H5227" t="s">
        <v>51</v>
      </c>
      <c r="I5227" t="s">
        <v>26</v>
      </c>
      <c r="J5227" t="s">
        <v>34</v>
      </c>
      <c r="K5227">
        <v>1</v>
      </c>
      <c r="L5227">
        <v>85</v>
      </c>
      <c r="M5227">
        <v>0.2</v>
      </c>
      <c r="N5227">
        <v>68</v>
      </c>
      <c r="O5227">
        <v>16</v>
      </c>
      <c r="P5227" t="s">
        <v>28</v>
      </c>
      <c r="Q5227" t="s">
        <v>29</v>
      </c>
      <c r="R5227" t="s">
        <v>36</v>
      </c>
      <c r="S5227">
        <v>3.2</v>
      </c>
      <c r="T5227">
        <f>YEAR(tblOrders[[#This Row],[Order Date]])</f>
        <v>2025</v>
      </c>
      <c r="U5227" t="str">
        <f>TEXT(tblOrders[[#This Row],[Order Date]],"mmm-yyyy")</f>
        <v>Apr-2025</v>
      </c>
      <c r="V5227" s="4">
        <f>tblOrders[[#This Row],[Profit]]/tblOrders[[#This Row],[Sales Amount]]</f>
        <v>0.23529411764705882</v>
      </c>
      <c r="W5227" t="str">
        <f>VLOOKUP(tblOrders[[#This Row],[City]],CityRegion,2,0)</f>
        <v>South</v>
      </c>
      <c r="X5227" t="str">
        <f>VLOOKUP(tblOrders[[#This Row],[City]],lookups!A:C,3,0)</f>
        <v>Karnataka</v>
      </c>
    </row>
    <row r="5228" spans="1:24" x14ac:dyDescent="0.25">
      <c r="A5228" t="s">
        <v>7506</v>
      </c>
      <c r="B5228" s="1">
        <v>45675</v>
      </c>
      <c r="C5228" t="s">
        <v>7023</v>
      </c>
      <c r="D5228" t="s">
        <v>21</v>
      </c>
      <c r="E5228" t="s">
        <v>94</v>
      </c>
      <c r="F5228" t="s">
        <v>95</v>
      </c>
      <c r="G5228" t="s">
        <v>68</v>
      </c>
      <c r="H5228" t="s">
        <v>96</v>
      </c>
      <c r="I5228" t="s">
        <v>139</v>
      </c>
      <c r="J5228" t="s">
        <v>27</v>
      </c>
      <c r="K5228">
        <v>3</v>
      </c>
      <c r="L5228">
        <v>89</v>
      </c>
      <c r="M5228">
        <v>0.15</v>
      </c>
      <c r="N5228">
        <v>226.95</v>
      </c>
      <c r="O5228">
        <v>61.95</v>
      </c>
      <c r="P5228" t="s">
        <v>111</v>
      </c>
      <c r="Q5228" t="s">
        <v>91</v>
      </c>
      <c r="R5228" t="s">
        <v>36</v>
      </c>
      <c r="S5228">
        <v>3.5</v>
      </c>
      <c r="T5228">
        <f>YEAR(tblOrders[[#This Row],[Order Date]])</f>
        <v>2025</v>
      </c>
      <c r="U5228" t="str">
        <f>TEXT(tblOrders[[#This Row],[Order Date]],"mmm-yyyy")</f>
        <v>Jan-2025</v>
      </c>
      <c r="V5228" s="4">
        <f>tblOrders[[#This Row],[Profit]]/tblOrders[[#This Row],[Sales Amount]]</f>
        <v>0.2729676140118969</v>
      </c>
      <c r="W5228" t="str">
        <f>VLOOKUP(tblOrders[[#This Row],[City]],CityRegion,2,0)</f>
        <v>South</v>
      </c>
      <c r="X5228" t="str">
        <f>VLOOKUP(tblOrders[[#This Row],[City]],lookups!A:C,3,0)</f>
        <v>Tamil Nadu</v>
      </c>
    </row>
    <row r="5229" spans="1:24" x14ac:dyDescent="0.25">
      <c r="A5229" t="s">
        <v>7507</v>
      </c>
      <c r="B5229" s="1">
        <v>46022</v>
      </c>
      <c r="C5229" t="s">
        <v>408</v>
      </c>
      <c r="D5229" t="s">
        <v>21</v>
      </c>
      <c r="E5229" t="s">
        <v>114</v>
      </c>
      <c r="F5229" t="s">
        <v>115</v>
      </c>
      <c r="G5229" t="s">
        <v>42</v>
      </c>
      <c r="H5229" t="s">
        <v>116</v>
      </c>
      <c r="I5229" t="s">
        <v>130</v>
      </c>
      <c r="J5229" t="s">
        <v>27</v>
      </c>
      <c r="K5229">
        <v>1</v>
      </c>
      <c r="L5229">
        <v>12</v>
      </c>
      <c r="M5229">
        <v>0.1</v>
      </c>
      <c r="N5229">
        <v>10.8</v>
      </c>
      <c r="O5229">
        <v>4.8</v>
      </c>
      <c r="P5229" t="s">
        <v>28</v>
      </c>
      <c r="Q5229" t="s">
        <v>46</v>
      </c>
      <c r="R5229" t="s">
        <v>36</v>
      </c>
      <c r="S5229">
        <v>3.8</v>
      </c>
      <c r="T5229">
        <f>YEAR(tblOrders[[#This Row],[Order Date]])</f>
        <v>2025</v>
      </c>
      <c r="U5229" t="str">
        <f>TEXT(tblOrders[[#This Row],[Order Date]],"mmm-yyyy")</f>
        <v>Dec-2025</v>
      </c>
      <c r="V5229" s="4">
        <f>tblOrders[[#This Row],[Profit]]/tblOrders[[#This Row],[Sales Amount]]</f>
        <v>0.44444444444444442</v>
      </c>
      <c r="W5229" t="str">
        <f>VLOOKUP(tblOrders[[#This Row],[City]],CityRegion,2,0)</f>
        <v>West</v>
      </c>
      <c r="X5229" t="str">
        <f>VLOOKUP(tblOrders[[#This Row],[City]],lookups!A:C,3,0)</f>
        <v>Maharashtra</v>
      </c>
    </row>
    <row r="5230" spans="1:24" x14ac:dyDescent="0.25">
      <c r="A5230" t="s">
        <v>7508</v>
      </c>
      <c r="B5230" s="1">
        <v>45795</v>
      </c>
      <c r="C5230" t="s">
        <v>6633</v>
      </c>
      <c r="D5230" t="s">
        <v>21</v>
      </c>
      <c r="E5230" t="s">
        <v>73</v>
      </c>
      <c r="F5230" t="s">
        <v>74</v>
      </c>
      <c r="G5230" t="s">
        <v>68</v>
      </c>
      <c r="H5230" t="s">
        <v>75</v>
      </c>
      <c r="I5230" t="s">
        <v>57</v>
      </c>
      <c r="J5230" t="s">
        <v>34</v>
      </c>
      <c r="K5230">
        <v>1</v>
      </c>
      <c r="L5230">
        <v>65</v>
      </c>
      <c r="M5230">
        <v>0.15</v>
      </c>
      <c r="N5230">
        <v>55.25</v>
      </c>
      <c r="O5230">
        <v>17.25</v>
      </c>
      <c r="P5230" t="s">
        <v>28</v>
      </c>
      <c r="Q5230" t="s">
        <v>46</v>
      </c>
      <c r="R5230" t="s">
        <v>123</v>
      </c>
      <c r="S5230">
        <v>2.6</v>
      </c>
      <c r="T5230">
        <f>YEAR(tblOrders[[#This Row],[Order Date]])</f>
        <v>2025</v>
      </c>
      <c r="U5230" t="str">
        <f>TEXT(tblOrders[[#This Row],[Order Date]],"mmm-yyyy")</f>
        <v>May-2025</v>
      </c>
      <c r="V5230" s="4">
        <f>tblOrders[[#This Row],[Profit]]/tblOrders[[#This Row],[Sales Amount]]</f>
        <v>0.31221719457013575</v>
      </c>
      <c r="W5230" t="str">
        <f>VLOOKUP(tblOrders[[#This Row],[City]],CityRegion,2,0)</f>
        <v>South</v>
      </c>
      <c r="X5230" t="str">
        <f>VLOOKUP(tblOrders[[#This Row],[City]],lookups!A:C,3,0)</f>
        <v>Kerala</v>
      </c>
    </row>
    <row r="5231" spans="1:24" x14ac:dyDescent="0.25">
      <c r="A5231" t="s">
        <v>7509</v>
      </c>
      <c r="B5231" s="1">
        <v>45824</v>
      </c>
      <c r="C5231" t="s">
        <v>2420</v>
      </c>
      <c r="D5231" t="s">
        <v>39</v>
      </c>
      <c r="E5231" t="s">
        <v>55</v>
      </c>
      <c r="F5231" t="s">
        <v>56</v>
      </c>
      <c r="G5231" t="s">
        <v>24</v>
      </c>
      <c r="H5231" t="s">
        <v>51</v>
      </c>
      <c r="I5231" t="s">
        <v>33</v>
      </c>
      <c r="J5231" t="s">
        <v>45</v>
      </c>
      <c r="K5231">
        <v>2</v>
      </c>
      <c r="L5231">
        <v>42</v>
      </c>
      <c r="M5231">
        <v>0.05</v>
      </c>
      <c r="N5231">
        <v>79.8</v>
      </c>
      <c r="O5231">
        <v>31.8</v>
      </c>
      <c r="P5231" t="s">
        <v>28</v>
      </c>
      <c r="Q5231" t="s">
        <v>46</v>
      </c>
      <c r="R5231" t="s">
        <v>30</v>
      </c>
      <c r="S5231">
        <v>3.2</v>
      </c>
      <c r="T5231">
        <f>YEAR(tblOrders[[#This Row],[Order Date]])</f>
        <v>2025</v>
      </c>
      <c r="U5231" t="str">
        <f>TEXT(tblOrders[[#This Row],[Order Date]],"mmm-yyyy")</f>
        <v>Jun-2025</v>
      </c>
      <c r="V5231" s="4">
        <f>tblOrders[[#This Row],[Profit]]/tblOrders[[#This Row],[Sales Amount]]</f>
        <v>0.39849624060150379</v>
      </c>
      <c r="W5231" t="str">
        <f>VLOOKUP(tblOrders[[#This Row],[City]],CityRegion,2,0)</f>
        <v>North</v>
      </c>
      <c r="X5231" t="str">
        <f>VLOOKUP(tblOrders[[#This Row],[City]],lookups!A:C,3,0)</f>
        <v>Delhi</v>
      </c>
    </row>
    <row r="5232" spans="1:24" x14ac:dyDescent="0.25">
      <c r="A5232" t="s">
        <v>7510</v>
      </c>
      <c r="B5232" s="1">
        <v>45851</v>
      </c>
      <c r="C5232" t="s">
        <v>1912</v>
      </c>
      <c r="D5232" t="s">
        <v>21</v>
      </c>
      <c r="E5232" t="s">
        <v>60</v>
      </c>
      <c r="F5232" t="s">
        <v>61</v>
      </c>
      <c r="G5232" t="s">
        <v>62</v>
      </c>
      <c r="H5232" t="s">
        <v>63</v>
      </c>
      <c r="I5232" t="s">
        <v>52</v>
      </c>
      <c r="J5232" t="s">
        <v>27</v>
      </c>
      <c r="K5232">
        <v>5</v>
      </c>
      <c r="L5232">
        <v>45</v>
      </c>
      <c r="M5232">
        <v>0</v>
      </c>
      <c r="N5232">
        <v>225</v>
      </c>
      <c r="O5232">
        <v>95</v>
      </c>
      <c r="P5232" t="s">
        <v>28</v>
      </c>
      <c r="Q5232" t="s">
        <v>91</v>
      </c>
      <c r="R5232" t="s">
        <v>123</v>
      </c>
      <c r="S5232">
        <v>2.6</v>
      </c>
      <c r="T5232">
        <f>YEAR(tblOrders[[#This Row],[Order Date]])</f>
        <v>2025</v>
      </c>
      <c r="U5232" t="str">
        <f>TEXT(tblOrders[[#This Row],[Order Date]],"mmm-yyyy")</f>
        <v>Jul-2025</v>
      </c>
      <c r="V5232" s="4">
        <f>tblOrders[[#This Row],[Profit]]/tblOrders[[#This Row],[Sales Amount]]</f>
        <v>0.42222222222222222</v>
      </c>
      <c r="W5232" t="str">
        <f>VLOOKUP(tblOrders[[#This Row],[City]],CityRegion,2,0)</f>
        <v>South</v>
      </c>
      <c r="X5232" t="str">
        <f>VLOOKUP(tblOrders[[#This Row],[City]],lookups!A:C,3,0)</f>
        <v>Kerala</v>
      </c>
    </row>
    <row r="5233" spans="1:24" x14ac:dyDescent="0.25">
      <c r="A5233" t="s">
        <v>7511</v>
      </c>
      <c r="B5233" s="1">
        <v>45676</v>
      </c>
      <c r="C5233" t="s">
        <v>3286</v>
      </c>
      <c r="D5233" t="s">
        <v>21</v>
      </c>
      <c r="E5233" t="s">
        <v>60</v>
      </c>
      <c r="F5233" t="s">
        <v>61</v>
      </c>
      <c r="G5233" t="s">
        <v>62</v>
      </c>
      <c r="H5233" t="s">
        <v>63</v>
      </c>
      <c r="I5233" t="s">
        <v>52</v>
      </c>
      <c r="J5233" t="s">
        <v>27</v>
      </c>
      <c r="K5233">
        <v>3</v>
      </c>
      <c r="L5233">
        <v>45</v>
      </c>
      <c r="M5233">
        <v>0.2</v>
      </c>
      <c r="N5233">
        <v>108</v>
      </c>
      <c r="O5233">
        <v>30</v>
      </c>
      <c r="P5233" t="s">
        <v>28</v>
      </c>
      <c r="Q5233" t="s">
        <v>35</v>
      </c>
      <c r="R5233" t="s">
        <v>36</v>
      </c>
      <c r="S5233">
        <v>4.5999999999999996</v>
      </c>
      <c r="T5233">
        <f>YEAR(tblOrders[[#This Row],[Order Date]])</f>
        <v>2025</v>
      </c>
      <c r="U5233" t="str">
        <f>TEXT(tblOrders[[#This Row],[Order Date]],"mmm-yyyy")</f>
        <v>Jan-2025</v>
      </c>
      <c r="V5233" s="4">
        <f>tblOrders[[#This Row],[Profit]]/tblOrders[[#This Row],[Sales Amount]]</f>
        <v>0.27777777777777779</v>
      </c>
      <c r="W5233" t="str">
        <f>VLOOKUP(tblOrders[[#This Row],[City]],CityRegion,2,0)</f>
        <v>South</v>
      </c>
      <c r="X5233" t="str">
        <f>VLOOKUP(tblOrders[[#This Row],[City]],lookups!A:C,3,0)</f>
        <v>Kerala</v>
      </c>
    </row>
    <row r="5234" spans="1:24" x14ac:dyDescent="0.25">
      <c r="A5234" t="s">
        <v>7512</v>
      </c>
      <c r="B5234" s="1">
        <v>45721</v>
      </c>
      <c r="C5234" t="s">
        <v>4253</v>
      </c>
      <c r="D5234" t="s">
        <v>21</v>
      </c>
      <c r="E5234" t="s">
        <v>101</v>
      </c>
      <c r="F5234" t="s">
        <v>102</v>
      </c>
      <c r="G5234" t="s">
        <v>24</v>
      </c>
      <c r="H5234" t="s">
        <v>103</v>
      </c>
      <c r="I5234" t="s">
        <v>33</v>
      </c>
      <c r="J5234" t="s">
        <v>27</v>
      </c>
      <c r="K5234">
        <v>4</v>
      </c>
      <c r="L5234">
        <v>120</v>
      </c>
      <c r="M5234">
        <v>0.05</v>
      </c>
      <c r="N5234">
        <v>456</v>
      </c>
      <c r="O5234">
        <v>144</v>
      </c>
      <c r="P5234" t="s">
        <v>28</v>
      </c>
      <c r="Q5234" t="s">
        <v>29</v>
      </c>
      <c r="R5234" t="s">
        <v>36</v>
      </c>
      <c r="S5234">
        <v>2.8</v>
      </c>
      <c r="T5234">
        <f>YEAR(tblOrders[[#This Row],[Order Date]])</f>
        <v>2025</v>
      </c>
      <c r="U5234" t="str">
        <f>TEXT(tblOrders[[#This Row],[Order Date]],"mmm-yyyy")</f>
        <v>Mar-2025</v>
      </c>
      <c r="V5234" s="4">
        <f>tblOrders[[#This Row],[Profit]]/tblOrders[[#This Row],[Sales Amount]]</f>
        <v>0.31578947368421051</v>
      </c>
      <c r="W5234" t="str">
        <f>VLOOKUP(tblOrders[[#This Row],[City]],CityRegion,2,0)</f>
        <v>North</v>
      </c>
      <c r="X5234" t="str">
        <f>VLOOKUP(tblOrders[[#This Row],[City]],lookups!A:C,3,0)</f>
        <v>Delhi</v>
      </c>
    </row>
    <row r="5235" spans="1:24" x14ac:dyDescent="0.25">
      <c r="A5235" t="s">
        <v>7513</v>
      </c>
      <c r="B5235" s="1">
        <v>45837</v>
      </c>
      <c r="C5235" t="s">
        <v>2134</v>
      </c>
      <c r="D5235" t="s">
        <v>39</v>
      </c>
      <c r="E5235" t="s">
        <v>101</v>
      </c>
      <c r="F5235" t="s">
        <v>102</v>
      </c>
      <c r="G5235" t="s">
        <v>24</v>
      </c>
      <c r="H5235" t="s">
        <v>103</v>
      </c>
      <c r="I5235" t="s">
        <v>44</v>
      </c>
      <c r="J5235" t="s">
        <v>34</v>
      </c>
      <c r="K5235">
        <v>5</v>
      </c>
      <c r="L5235">
        <v>120</v>
      </c>
      <c r="M5235">
        <v>0.05</v>
      </c>
      <c r="N5235">
        <v>570</v>
      </c>
      <c r="O5235">
        <v>180</v>
      </c>
      <c r="P5235" t="s">
        <v>28</v>
      </c>
      <c r="Q5235" t="s">
        <v>29</v>
      </c>
      <c r="R5235" t="s">
        <v>123</v>
      </c>
      <c r="S5235">
        <v>3.4</v>
      </c>
      <c r="T5235">
        <f>YEAR(tblOrders[[#This Row],[Order Date]])</f>
        <v>2025</v>
      </c>
      <c r="U5235" t="str">
        <f>TEXT(tblOrders[[#This Row],[Order Date]],"mmm-yyyy")</f>
        <v>Jun-2025</v>
      </c>
      <c r="V5235" s="4">
        <f>tblOrders[[#This Row],[Profit]]/tblOrders[[#This Row],[Sales Amount]]</f>
        <v>0.31578947368421051</v>
      </c>
      <c r="W5235" t="str">
        <f>VLOOKUP(tblOrders[[#This Row],[City]],CityRegion,2,0)</f>
        <v>South</v>
      </c>
      <c r="X5235" t="str">
        <f>VLOOKUP(tblOrders[[#This Row],[City]],lookups!A:C,3,0)</f>
        <v>Kerala</v>
      </c>
    </row>
    <row r="5236" spans="1:24" x14ac:dyDescent="0.25">
      <c r="A5236" t="s">
        <v>7514</v>
      </c>
      <c r="B5236" s="1">
        <v>46008</v>
      </c>
      <c r="C5236" t="s">
        <v>3475</v>
      </c>
      <c r="D5236" t="s">
        <v>21</v>
      </c>
      <c r="E5236" t="s">
        <v>101</v>
      </c>
      <c r="F5236" t="s">
        <v>102</v>
      </c>
      <c r="G5236" t="s">
        <v>24</v>
      </c>
      <c r="H5236" t="s">
        <v>103</v>
      </c>
      <c r="I5236" t="s">
        <v>26</v>
      </c>
      <c r="J5236" t="s">
        <v>27</v>
      </c>
      <c r="K5236">
        <v>5</v>
      </c>
      <c r="L5236">
        <v>120</v>
      </c>
      <c r="M5236">
        <v>0</v>
      </c>
      <c r="N5236">
        <v>600</v>
      </c>
      <c r="O5236">
        <v>210</v>
      </c>
      <c r="P5236" t="s">
        <v>28</v>
      </c>
      <c r="Q5236" t="s">
        <v>86</v>
      </c>
      <c r="R5236" t="s">
        <v>36</v>
      </c>
      <c r="S5236">
        <v>4.8</v>
      </c>
      <c r="T5236">
        <f>YEAR(tblOrders[[#This Row],[Order Date]])</f>
        <v>2025</v>
      </c>
      <c r="U5236" t="str">
        <f>TEXT(tblOrders[[#This Row],[Order Date]],"mmm-yyyy")</f>
        <v>Dec-2025</v>
      </c>
      <c r="V5236" s="4">
        <f>tblOrders[[#This Row],[Profit]]/tblOrders[[#This Row],[Sales Amount]]</f>
        <v>0.35</v>
      </c>
      <c r="W5236" t="str">
        <f>VLOOKUP(tblOrders[[#This Row],[City]],CityRegion,2,0)</f>
        <v>South</v>
      </c>
      <c r="X5236" t="str">
        <f>VLOOKUP(tblOrders[[#This Row],[City]],lookups!A:C,3,0)</f>
        <v>Karnataka</v>
      </c>
    </row>
    <row r="5237" spans="1:24" x14ac:dyDescent="0.25">
      <c r="A5237" t="s">
        <v>7515</v>
      </c>
      <c r="B5237" s="1">
        <v>45905</v>
      </c>
      <c r="C5237" t="s">
        <v>1648</v>
      </c>
      <c r="D5237" t="s">
        <v>39</v>
      </c>
      <c r="E5237" t="s">
        <v>94</v>
      </c>
      <c r="F5237" t="s">
        <v>95</v>
      </c>
      <c r="G5237" t="s">
        <v>68</v>
      </c>
      <c r="H5237" t="s">
        <v>96</v>
      </c>
      <c r="I5237" t="s">
        <v>33</v>
      </c>
      <c r="J5237" t="s">
        <v>27</v>
      </c>
      <c r="K5237">
        <v>5</v>
      </c>
      <c r="L5237">
        <v>89</v>
      </c>
      <c r="M5237">
        <v>0.05</v>
      </c>
      <c r="N5237">
        <v>422.75</v>
      </c>
      <c r="O5237">
        <v>147.75</v>
      </c>
      <c r="P5237" t="s">
        <v>28</v>
      </c>
      <c r="Q5237" t="s">
        <v>91</v>
      </c>
      <c r="R5237" t="s">
        <v>36</v>
      </c>
      <c r="S5237">
        <v>4.2</v>
      </c>
      <c r="T5237">
        <f>YEAR(tblOrders[[#This Row],[Order Date]])</f>
        <v>2025</v>
      </c>
      <c r="U5237" t="str">
        <f>TEXT(tblOrders[[#This Row],[Order Date]],"mmm-yyyy")</f>
        <v>Sep-2025</v>
      </c>
      <c r="V5237" s="4">
        <f>tblOrders[[#This Row],[Profit]]/tblOrders[[#This Row],[Sales Amount]]</f>
        <v>0.34949733885274986</v>
      </c>
      <c r="W5237" t="str">
        <f>VLOOKUP(tblOrders[[#This Row],[City]],CityRegion,2,0)</f>
        <v>North</v>
      </c>
      <c r="X5237" t="str">
        <f>VLOOKUP(tblOrders[[#This Row],[City]],lookups!A:C,3,0)</f>
        <v>Delhi</v>
      </c>
    </row>
    <row r="5238" spans="1:24" x14ac:dyDescent="0.25">
      <c r="A5238" t="s">
        <v>7516</v>
      </c>
      <c r="B5238" s="1">
        <v>45743</v>
      </c>
      <c r="C5238" t="s">
        <v>3991</v>
      </c>
      <c r="D5238" t="s">
        <v>21</v>
      </c>
      <c r="E5238" t="s">
        <v>79</v>
      </c>
      <c r="F5238" t="s">
        <v>80</v>
      </c>
      <c r="G5238" t="s">
        <v>68</v>
      </c>
      <c r="H5238" t="s">
        <v>81</v>
      </c>
      <c r="I5238" t="s">
        <v>76</v>
      </c>
      <c r="J5238" t="s">
        <v>27</v>
      </c>
      <c r="K5238">
        <v>5</v>
      </c>
      <c r="L5238">
        <v>799</v>
      </c>
      <c r="M5238">
        <v>0</v>
      </c>
      <c r="N5238">
        <v>3995</v>
      </c>
      <c r="O5238">
        <v>895</v>
      </c>
      <c r="P5238" t="s">
        <v>28</v>
      </c>
      <c r="Q5238" t="s">
        <v>29</v>
      </c>
      <c r="R5238" t="s">
        <v>36</v>
      </c>
      <c r="S5238">
        <v>4.7</v>
      </c>
      <c r="T5238">
        <f>YEAR(tblOrders[[#This Row],[Order Date]])</f>
        <v>2025</v>
      </c>
      <c r="U5238" t="str">
        <f>TEXT(tblOrders[[#This Row],[Order Date]],"mmm-yyyy")</f>
        <v>Mar-2025</v>
      </c>
      <c r="V5238" s="4">
        <f>tblOrders[[#This Row],[Profit]]/tblOrders[[#This Row],[Sales Amount]]</f>
        <v>0.22403003754693368</v>
      </c>
      <c r="W5238" t="str">
        <f>VLOOKUP(tblOrders[[#This Row],[City]],CityRegion,2,0)</f>
        <v>South</v>
      </c>
      <c r="X5238" t="str">
        <f>VLOOKUP(tblOrders[[#This Row],[City]],lookups!A:C,3,0)</f>
        <v>Kerala</v>
      </c>
    </row>
    <row r="5239" spans="1:24" x14ac:dyDescent="0.25">
      <c r="A5239" t="s">
        <v>7517</v>
      </c>
      <c r="B5239" s="1">
        <v>45743</v>
      </c>
      <c r="C5239" t="s">
        <v>5477</v>
      </c>
      <c r="D5239" t="s">
        <v>21</v>
      </c>
      <c r="E5239" t="s">
        <v>79</v>
      </c>
      <c r="F5239" t="s">
        <v>80</v>
      </c>
      <c r="G5239" t="s">
        <v>68</v>
      </c>
      <c r="H5239" t="s">
        <v>81</v>
      </c>
      <c r="I5239" t="s">
        <v>70</v>
      </c>
      <c r="J5239" t="s">
        <v>45</v>
      </c>
      <c r="K5239">
        <v>4</v>
      </c>
      <c r="L5239">
        <v>799</v>
      </c>
      <c r="M5239">
        <v>0</v>
      </c>
      <c r="N5239">
        <v>3196</v>
      </c>
      <c r="O5239">
        <v>716</v>
      </c>
      <c r="P5239" t="s">
        <v>28</v>
      </c>
      <c r="Q5239" t="s">
        <v>46</v>
      </c>
      <c r="R5239" t="s">
        <v>36</v>
      </c>
      <c r="S5239">
        <v>4.4000000000000004</v>
      </c>
      <c r="T5239">
        <f>YEAR(tblOrders[[#This Row],[Order Date]])</f>
        <v>2025</v>
      </c>
      <c r="U5239" t="str">
        <f>TEXT(tblOrders[[#This Row],[Order Date]],"mmm-yyyy")</f>
        <v>Mar-2025</v>
      </c>
      <c r="V5239" s="4">
        <f>tblOrders[[#This Row],[Profit]]/tblOrders[[#This Row],[Sales Amount]]</f>
        <v>0.22403003754693368</v>
      </c>
      <c r="W5239" t="str">
        <f>VLOOKUP(tblOrders[[#This Row],[City]],CityRegion,2,0)</f>
        <v>South</v>
      </c>
      <c r="X5239" t="str">
        <f>VLOOKUP(tblOrders[[#This Row],[City]],lookups!A:C,3,0)</f>
        <v>Telengana</v>
      </c>
    </row>
    <row r="5240" spans="1:24" x14ac:dyDescent="0.25">
      <c r="A5240" t="s">
        <v>7518</v>
      </c>
      <c r="B5240" s="1">
        <v>45927</v>
      </c>
      <c r="C5240" t="s">
        <v>2551</v>
      </c>
      <c r="D5240" t="s">
        <v>39</v>
      </c>
      <c r="E5240" t="s">
        <v>94</v>
      </c>
      <c r="F5240" t="s">
        <v>95</v>
      </c>
      <c r="G5240" t="s">
        <v>68</v>
      </c>
      <c r="H5240" t="s">
        <v>96</v>
      </c>
      <c r="I5240" t="s">
        <v>33</v>
      </c>
      <c r="J5240" t="s">
        <v>34</v>
      </c>
      <c r="K5240">
        <v>3</v>
      </c>
      <c r="L5240">
        <v>89</v>
      </c>
      <c r="M5240">
        <v>0.1</v>
      </c>
      <c r="N5240">
        <v>240.3</v>
      </c>
      <c r="O5240">
        <v>75.3</v>
      </c>
      <c r="P5240" t="s">
        <v>111</v>
      </c>
      <c r="Q5240" t="s">
        <v>91</v>
      </c>
      <c r="R5240" t="s">
        <v>36</v>
      </c>
      <c r="S5240">
        <v>3.2</v>
      </c>
      <c r="T5240">
        <f>YEAR(tblOrders[[#This Row],[Order Date]])</f>
        <v>2025</v>
      </c>
      <c r="U5240" t="str">
        <f>TEXT(tblOrders[[#This Row],[Order Date]],"mmm-yyyy")</f>
        <v>Sep-2025</v>
      </c>
      <c r="V5240" s="4">
        <f>tblOrders[[#This Row],[Profit]]/tblOrders[[#This Row],[Sales Amount]]</f>
        <v>0.31335830212234705</v>
      </c>
      <c r="W5240" t="str">
        <f>VLOOKUP(tblOrders[[#This Row],[City]],CityRegion,2,0)</f>
        <v>North</v>
      </c>
      <c r="X5240" t="str">
        <f>VLOOKUP(tblOrders[[#This Row],[City]],lookups!A:C,3,0)</f>
        <v>Delhi</v>
      </c>
    </row>
    <row r="5241" spans="1:24" x14ac:dyDescent="0.25">
      <c r="A5241" t="s">
        <v>7519</v>
      </c>
      <c r="B5241" s="1">
        <v>45722</v>
      </c>
      <c r="C5241" t="s">
        <v>1834</v>
      </c>
      <c r="D5241" t="s">
        <v>39</v>
      </c>
      <c r="E5241" t="s">
        <v>49</v>
      </c>
      <c r="F5241" t="s">
        <v>50</v>
      </c>
      <c r="G5241" t="s">
        <v>24</v>
      </c>
      <c r="H5241" t="s">
        <v>51</v>
      </c>
      <c r="I5241" t="s">
        <v>70</v>
      </c>
      <c r="J5241" t="s">
        <v>27</v>
      </c>
      <c r="K5241">
        <v>2</v>
      </c>
      <c r="L5241">
        <v>85</v>
      </c>
      <c r="M5241">
        <v>0.2</v>
      </c>
      <c r="N5241">
        <v>136</v>
      </c>
      <c r="O5241">
        <v>32</v>
      </c>
      <c r="P5241" t="s">
        <v>28</v>
      </c>
      <c r="Q5241" t="s">
        <v>29</v>
      </c>
      <c r="R5241" t="s">
        <v>30</v>
      </c>
      <c r="S5241">
        <v>3.6</v>
      </c>
      <c r="T5241">
        <f>YEAR(tblOrders[[#This Row],[Order Date]])</f>
        <v>2025</v>
      </c>
      <c r="U5241" t="str">
        <f>TEXT(tblOrders[[#This Row],[Order Date]],"mmm-yyyy")</f>
        <v>Mar-2025</v>
      </c>
      <c r="V5241" s="4">
        <f>tblOrders[[#This Row],[Profit]]/tblOrders[[#This Row],[Sales Amount]]</f>
        <v>0.23529411764705882</v>
      </c>
      <c r="W5241" t="str">
        <f>VLOOKUP(tblOrders[[#This Row],[City]],CityRegion,2,0)</f>
        <v>South</v>
      </c>
      <c r="X5241" t="str">
        <f>VLOOKUP(tblOrders[[#This Row],[City]],lookups!A:C,3,0)</f>
        <v>Telengana</v>
      </c>
    </row>
    <row r="5242" spans="1:24" x14ac:dyDescent="0.25">
      <c r="A5242" t="s">
        <v>7520</v>
      </c>
      <c r="B5242" s="1">
        <v>45868</v>
      </c>
      <c r="C5242" t="s">
        <v>6260</v>
      </c>
      <c r="D5242" t="s">
        <v>21</v>
      </c>
      <c r="E5242" t="s">
        <v>79</v>
      </c>
      <c r="F5242" t="s">
        <v>80</v>
      </c>
      <c r="G5242" t="s">
        <v>68</v>
      </c>
      <c r="H5242" t="s">
        <v>81</v>
      </c>
      <c r="I5242" t="s">
        <v>33</v>
      </c>
      <c r="J5242" t="s">
        <v>45</v>
      </c>
      <c r="K5242">
        <v>3</v>
      </c>
      <c r="L5242">
        <v>799</v>
      </c>
      <c r="M5242">
        <v>0.1</v>
      </c>
      <c r="N5242">
        <v>2157.3000000000002</v>
      </c>
      <c r="O5242">
        <v>297.3</v>
      </c>
      <c r="P5242" t="s">
        <v>28</v>
      </c>
      <c r="Q5242" t="s">
        <v>86</v>
      </c>
      <c r="R5242" t="s">
        <v>36</v>
      </c>
      <c r="S5242">
        <v>4.2</v>
      </c>
      <c r="T5242">
        <f>YEAR(tblOrders[[#This Row],[Order Date]])</f>
        <v>2025</v>
      </c>
      <c r="U5242" t="str">
        <f>TEXT(tblOrders[[#This Row],[Order Date]],"mmm-yyyy")</f>
        <v>Jul-2025</v>
      </c>
      <c r="V5242" s="4">
        <f>tblOrders[[#This Row],[Profit]]/tblOrders[[#This Row],[Sales Amount]]</f>
        <v>0.13781115282992629</v>
      </c>
      <c r="W5242" t="str">
        <f>VLOOKUP(tblOrders[[#This Row],[City]],CityRegion,2,0)</f>
        <v>North</v>
      </c>
      <c r="X5242" t="str">
        <f>VLOOKUP(tblOrders[[#This Row],[City]],lookups!A:C,3,0)</f>
        <v>Delhi</v>
      </c>
    </row>
    <row r="5243" spans="1:24" x14ac:dyDescent="0.25">
      <c r="A5243" t="s">
        <v>7521</v>
      </c>
      <c r="B5243" s="1">
        <v>45830</v>
      </c>
      <c r="C5243" t="s">
        <v>1829</v>
      </c>
      <c r="D5243" t="s">
        <v>21</v>
      </c>
      <c r="E5243" t="s">
        <v>55</v>
      </c>
      <c r="F5243" t="s">
        <v>56</v>
      </c>
      <c r="G5243" t="s">
        <v>24</v>
      </c>
      <c r="H5243" t="s">
        <v>51</v>
      </c>
      <c r="I5243" t="s">
        <v>70</v>
      </c>
      <c r="J5243" t="s">
        <v>34</v>
      </c>
      <c r="K5243">
        <v>2</v>
      </c>
      <c r="L5243">
        <v>42</v>
      </c>
      <c r="M5243">
        <v>0.2</v>
      </c>
      <c r="N5243">
        <v>67.2</v>
      </c>
      <c r="O5243">
        <v>19.2</v>
      </c>
      <c r="P5243" t="s">
        <v>28</v>
      </c>
      <c r="Q5243" t="s">
        <v>91</v>
      </c>
      <c r="R5243" t="s">
        <v>30</v>
      </c>
      <c r="S5243">
        <v>3.7</v>
      </c>
      <c r="T5243">
        <f>YEAR(tblOrders[[#This Row],[Order Date]])</f>
        <v>2025</v>
      </c>
      <c r="U5243" t="str">
        <f>TEXT(tblOrders[[#This Row],[Order Date]],"mmm-yyyy")</f>
        <v>Jun-2025</v>
      </c>
      <c r="V5243" s="4">
        <f>tblOrders[[#This Row],[Profit]]/tblOrders[[#This Row],[Sales Amount]]</f>
        <v>0.2857142857142857</v>
      </c>
      <c r="W5243" t="str">
        <f>VLOOKUP(tblOrders[[#This Row],[City]],CityRegion,2,0)</f>
        <v>South</v>
      </c>
      <c r="X5243" t="str">
        <f>VLOOKUP(tblOrders[[#This Row],[City]],lookups!A:C,3,0)</f>
        <v>Telengana</v>
      </c>
    </row>
    <row r="5244" spans="1:24" x14ac:dyDescent="0.25">
      <c r="A5244" t="s">
        <v>7522</v>
      </c>
      <c r="B5244" s="1">
        <v>45872</v>
      </c>
      <c r="C5244" t="s">
        <v>7523</v>
      </c>
      <c r="D5244" t="s">
        <v>21</v>
      </c>
      <c r="E5244" t="s">
        <v>49</v>
      </c>
      <c r="F5244" t="s">
        <v>50</v>
      </c>
      <c r="G5244" t="s">
        <v>24</v>
      </c>
      <c r="H5244" t="s">
        <v>51</v>
      </c>
      <c r="I5244" t="s">
        <v>52</v>
      </c>
      <c r="J5244" t="s">
        <v>27</v>
      </c>
      <c r="K5244">
        <v>3</v>
      </c>
      <c r="L5244">
        <v>85</v>
      </c>
      <c r="M5244">
        <v>0.2</v>
      </c>
      <c r="N5244">
        <v>204</v>
      </c>
      <c r="O5244">
        <v>48</v>
      </c>
      <c r="P5244" t="s">
        <v>28</v>
      </c>
      <c r="Q5244" t="s">
        <v>91</v>
      </c>
      <c r="R5244" t="s">
        <v>36</v>
      </c>
      <c r="S5244">
        <v>4.8</v>
      </c>
      <c r="T5244">
        <f>YEAR(tblOrders[[#This Row],[Order Date]])</f>
        <v>2025</v>
      </c>
      <c r="U5244" t="str">
        <f>TEXT(tblOrders[[#This Row],[Order Date]],"mmm-yyyy")</f>
        <v>Aug-2025</v>
      </c>
      <c r="V5244" s="4">
        <f>tblOrders[[#This Row],[Profit]]/tblOrders[[#This Row],[Sales Amount]]</f>
        <v>0.23529411764705882</v>
      </c>
      <c r="W5244" t="str">
        <f>VLOOKUP(tblOrders[[#This Row],[City]],CityRegion,2,0)</f>
        <v>South</v>
      </c>
      <c r="X5244" t="str">
        <f>VLOOKUP(tblOrders[[#This Row],[City]],lookups!A:C,3,0)</f>
        <v>Kerala</v>
      </c>
    </row>
    <row r="5245" spans="1:24" x14ac:dyDescent="0.25">
      <c r="A5245" t="s">
        <v>7524</v>
      </c>
      <c r="B5245" s="1">
        <v>46009</v>
      </c>
      <c r="C5245" t="s">
        <v>241</v>
      </c>
      <c r="D5245" t="s">
        <v>21</v>
      </c>
      <c r="E5245" t="s">
        <v>66</v>
      </c>
      <c r="F5245" t="s">
        <v>67</v>
      </c>
      <c r="G5245" t="s">
        <v>68</v>
      </c>
      <c r="H5245" t="s">
        <v>69</v>
      </c>
      <c r="I5245" t="s">
        <v>57</v>
      </c>
      <c r="J5245" t="s">
        <v>27</v>
      </c>
      <c r="K5245">
        <v>4</v>
      </c>
      <c r="L5245">
        <v>149</v>
      </c>
      <c r="M5245">
        <v>0.15</v>
      </c>
      <c r="N5245">
        <v>506.6</v>
      </c>
      <c r="O5245">
        <v>126.6</v>
      </c>
      <c r="P5245" t="s">
        <v>28</v>
      </c>
      <c r="Q5245" t="s">
        <v>35</v>
      </c>
      <c r="R5245" t="s">
        <v>123</v>
      </c>
      <c r="S5245">
        <v>4</v>
      </c>
      <c r="T5245">
        <f>YEAR(tblOrders[[#This Row],[Order Date]])</f>
        <v>2025</v>
      </c>
      <c r="U5245" t="str">
        <f>TEXT(tblOrders[[#This Row],[Order Date]],"mmm-yyyy")</f>
        <v>Dec-2025</v>
      </c>
      <c r="V5245" s="4">
        <f>tblOrders[[#This Row],[Profit]]/tblOrders[[#This Row],[Sales Amount]]</f>
        <v>0.24990130280300038</v>
      </c>
      <c r="W5245" t="str">
        <f>VLOOKUP(tblOrders[[#This Row],[City]],CityRegion,2,0)</f>
        <v>South</v>
      </c>
      <c r="X5245" t="str">
        <f>VLOOKUP(tblOrders[[#This Row],[City]],lookups!A:C,3,0)</f>
        <v>Kerala</v>
      </c>
    </row>
    <row r="5246" spans="1:24" x14ac:dyDescent="0.25">
      <c r="A5246" t="s">
        <v>7525</v>
      </c>
      <c r="B5246" s="1">
        <v>45718</v>
      </c>
      <c r="C5246" t="s">
        <v>7526</v>
      </c>
      <c r="D5246" t="s">
        <v>39</v>
      </c>
      <c r="E5246" t="s">
        <v>73</v>
      </c>
      <c r="F5246" t="s">
        <v>74</v>
      </c>
      <c r="G5246" t="s">
        <v>68</v>
      </c>
      <c r="H5246" t="s">
        <v>75</v>
      </c>
      <c r="I5246" t="s">
        <v>76</v>
      </c>
      <c r="J5246" t="s">
        <v>34</v>
      </c>
      <c r="K5246">
        <v>5</v>
      </c>
      <c r="L5246">
        <v>65</v>
      </c>
      <c r="M5246">
        <v>0.15</v>
      </c>
      <c r="N5246">
        <v>276.25</v>
      </c>
      <c r="O5246">
        <v>86.25</v>
      </c>
      <c r="P5246" t="s">
        <v>111</v>
      </c>
      <c r="Q5246" t="s">
        <v>91</v>
      </c>
      <c r="R5246" t="s">
        <v>36</v>
      </c>
      <c r="S5246">
        <v>3.6</v>
      </c>
      <c r="T5246">
        <f>YEAR(tblOrders[[#This Row],[Order Date]])</f>
        <v>2025</v>
      </c>
      <c r="U5246" t="str">
        <f>TEXT(tblOrders[[#This Row],[Order Date]],"mmm-yyyy")</f>
        <v>Mar-2025</v>
      </c>
      <c r="V5246" s="4">
        <f>tblOrders[[#This Row],[Profit]]/tblOrders[[#This Row],[Sales Amount]]</f>
        <v>0.31221719457013575</v>
      </c>
      <c r="W5246" t="str">
        <f>VLOOKUP(tblOrders[[#This Row],[City]],CityRegion,2,0)</f>
        <v>South</v>
      </c>
      <c r="X5246" t="str">
        <f>VLOOKUP(tblOrders[[#This Row],[City]],lookups!A:C,3,0)</f>
        <v>Kerala</v>
      </c>
    </row>
    <row r="5247" spans="1:24" x14ac:dyDescent="0.25">
      <c r="A5247" t="s">
        <v>7527</v>
      </c>
      <c r="B5247" s="1">
        <v>45852</v>
      </c>
      <c r="C5247" t="s">
        <v>3158</v>
      </c>
      <c r="D5247" t="s">
        <v>21</v>
      </c>
      <c r="E5247" t="s">
        <v>60</v>
      </c>
      <c r="F5247" t="s">
        <v>61</v>
      </c>
      <c r="G5247" t="s">
        <v>62</v>
      </c>
      <c r="H5247" t="s">
        <v>63</v>
      </c>
      <c r="I5247" t="s">
        <v>52</v>
      </c>
      <c r="J5247" t="s">
        <v>27</v>
      </c>
      <c r="K5247">
        <v>2</v>
      </c>
      <c r="L5247">
        <v>45</v>
      </c>
      <c r="M5247">
        <v>0.1</v>
      </c>
      <c r="N5247">
        <v>81</v>
      </c>
      <c r="O5247">
        <v>29</v>
      </c>
      <c r="P5247" t="s">
        <v>28</v>
      </c>
      <c r="Q5247" t="s">
        <v>91</v>
      </c>
      <c r="R5247" t="s">
        <v>36</v>
      </c>
      <c r="S5247">
        <v>4.5999999999999996</v>
      </c>
      <c r="T5247">
        <f>YEAR(tblOrders[[#This Row],[Order Date]])</f>
        <v>2025</v>
      </c>
      <c r="U5247" t="str">
        <f>TEXT(tblOrders[[#This Row],[Order Date]],"mmm-yyyy")</f>
        <v>Jul-2025</v>
      </c>
      <c r="V5247" s="4">
        <f>tblOrders[[#This Row],[Profit]]/tblOrders[[#This Row],[Sales Amount]]</f>
        <v>0.35802469135802467</v>
      </c>
      <c r="W5247" t="str">
        <f>VLOOKUP(tblOrders[[#This Row],[City]],CityRegion,2,0)</f>
        <v>South</v>
      </c>
      <c r="X5247" t="str">
        <f>VLOOKUP(tblOrders[[#This Row],[City]],lookups!A:C,3,0)</f>
        <v>Kerala</v>
      </c>
    </row>
    <row r="5248" spans="1:24" x14ac:dyDescent="0.25">
      <c r="A5248" t="s">
        <v>7528</v>
      </c>
      <c r="B5248" s="1">
        <v>45769</v>
      </c>
      <c r="C5248" t="s">
        <v>5000</v>
      </c>
      <c r="D5248" t="s">
        <v>39</v>
      </c>
      <c r="E5248" t="s">
        <v>101</v>
      </c>
      <c r="F5248" t="s">
        <v>102</v>
      </c>
      <c r="G5248" t="s">
        <v>24</v>
      </c>
      <c r="H5248" t="s">
        <v>103</v>
      </c>
      <c r="I5248" t="s">
        <v>130</v>
      </c>
      <c r="J5248" t="s">
        <v>45</v>
      </c>
      <c r="K5248">
        <v>1</v>
      </c>
      <c r="L5248">
        <v>120</v>
      </c>
      <c r="M5248">
        <v>0.1</v>
      </c>
      <c r="N5248">
        <v>108</v>
      </c>
      <c r="O5248">
        <v>30</v>
      </c>
      <c r="P5248" t="s">
        <v>28</v>
      </c>
      <c r="Q5248" t="s">
        <v>46</v>
      </c>
      <c r="R5248" t="s">
        <v>36</v>
      </c>
      <c r="S5248">
        <v>4.7</v>
      </c>
      <c r="T5248">
        <f>YEAR(tblOrders[[#This Row],[Order Date]])</f>
        <v>2025</v>
      </c>
      <c r="U5248" t="str">
        <f>TEXT(tblOrders[[#This Row],[Order Date]],"mmm-yyyy")</f>
        <v>Apr-2025</v>
      </c>
      <c r="V5248" s="4">
        <f>tblOrders[[#This Row],[Profit]]/tblOrders[[#This Row],[Sales Amount]]</f>
        <v>0.27777777777777779</v>
      </c>
      <c r="W5248" t="str">
        <f>VLOOKUP(tblOrders[[#This Row],[City]],CityRegion,2,0)</f>
        <v>West</v>
      </c>
      <c r="X5248" t="str">
        <f>VLOOKUP(tblOrders[[#This Row],[City]],lookups!A:C,3,0)</f>
        <v>Maharashtra</v>
      </c>
    </row>
    <row r="5249" spans="1:24" x14ac:dyDescent="0.25">
      <c r="A5249" t="s">
        <v>7529</v>
      </c>
      <c r="B5249" s="1">
        <v>45964</v>
      </c>
      <c r="C5249" t="s">
        <v>956</v>
      </c>
      <c r="D5249" t="s">
        <v>21</v>
      </c>
      <c r="E5249" t="s">
        <v>73</v>
      </c>
      <c r="F5249" t="s">
        <v>74</v>
      </c>
      <c r="G5249" t="s">
        <v>68</v>
      </c>
      <c r="H5249" t="s">
        <v>75</v>
      </c>
      <c r="I5249" t="s">
        <v>26</v>
      </c>
      <c r="J5249" t="s">
        <v>27</v>
      </c>
      <c r="K5249">
        <v>2</v>
      </c>
      <c r="L5249">
        <v>65</v>
      </c>
      <c r="M5249">
        <v>0.05</v>
      </c>
      <c r="N5249">
        <v>123.5</v>
      </c>
      <c r="O5249">
        <v>47.5</v>
      </c>
      <c r="P5249" t="s">
        <v>28</v>
      </c>
      <c r="Q5249" t="s">
        <v>91</v>
      </c>
      <c r="R5249" t="s">
        <v>36</v>
      </c>
      <c r="S5249">
        <v>4.0999999999999996</v>
      </c>
      <c r="T5249">
        <f>YEAR(tblOrders[[#This Row],[Order Date]])</f>
        <v>2025</v>
      </c>
      <c r="U5249" t="str">
        <f>TEXT(tblOrders[[#This Row],[Order Date]],"mmm-yyyy")</f>
        <v>Nov-2025</v>
      </c>
      <c r="V5249" s="4">
        <f>tblOrders[[#This Row],[Profit]]/tblOrders[[#This Row],[Sales Amount]]</f>
        <v>0.38461538461538464</v>
      </c>
      <c r="W5249" t="str">
        <f>VLOOKUP(tblOrders[[#This Row],[City]],CityRegion,2,0)</f>
        <v>South</v>
      </c>
      <c r="X5249" t="str">
        <f>VLOOKUP(tblOrders[[#This Row],[City]],lookups!A:C,3,0)</f>
        <v>Karnataka</v>
      </c>
    </row>
    <row r="5250" spans="1:24" x14ac:dyDescent="0.25">
      <c r="A5250" t="s">
        <v>7530</v>
      </c>
      <c r="B5250" s="1">
        <v>45847</v>
      </c>
      <c r="C5250" t="s">
        <v>1679</v>
      </c>
      <c r="D5250" t="s">
        <v>39</v>
      </c>
      <c r="E5250" t="s">
        <v>79</v>
      </c>
      <c r="F5250" t="s">
        <v>80</v>
      </c>
      <c r="G5250" t="s">
        <v>68</v>
      </c>
      <c r="H5250" t="s">
        <v>81</v>
      </c>
      <c r="I5250" t="s">
        <v>76</v>
      </c>
      <c r="J5250" t="s">
        <v>45</v>
      </c>
      <c r="K5250">
        <v>1</v>
      </c>
      <c r="L5250">
        <v>799</v>
      </c>
      <c r="M5250">
        <v>0.2</v>
      </c>
      <c r="N5250">
        <v>639.20000000000005</v>
      </c>
      <c r="O5250">
        <v>19.2</v>
      </c>
      <c r="P5250" t="s">
        <v>28</v>
      </c>
      <c r="Q5250" t="s">
        <v>35</v>
      </c>
      <c r="R5250" t="s">
        <v>30</v>
      </c>
      <c r="S5250">
        <v>4.3</v>
      </c>
      <c r="T5250">
        <f>YEAR(tblOrders[[#This Row],[Order Date]])</f>
        <v>2025</v>
      </c>
      <c r="U5250" t="str">
        <f>TEXT(tblOrders[[#This Row],[Order Date]],"mmm-yyyy")</f>
        <v>Jul-2025</v>
      </c>
      <c r="V5250" s="4">
        <f>tblOrders[[#This Row],[Profit]]/tblOrders[[#This Row],[Sales Amount]]</f>
        <v>3.0037546933667079E-2</v>
      </c>
      <c r="W5250" t="str">
        <f>VLOOKUP(tblOrders[[#This Row],[City]],CityRegion,2,0)</f>
        <v>South</v>
      </c>
      <c r="X5250" t="str">
        <f>VLOOKUP(tblOrders[[#This Row],[City]],lookups!A:C,3,0)</f>
        <v>Kerala</v>
      </c>
    </row>
    <row r="5251" spans="1:24" x14ac:dyDescent="0.25">
      <c r="A5251" t="s">
        <v>7531</v>
      </c>
      <c r="B5251" s="1">
        <v>45722</v>
      </c>
      <c r="C5251" t="s">
        <v>7532</v>
      </c>
      <c r="D5251" t="s">
        <v>39</v>
      </c>
      <c r="E5251" t="s">
        <v>101</v>
      </c>
      <c r="F5251" t="s">
        <v>102</v>
      </c>
      <c r="G5251" t="s">
        <v>24</v>
      </c>
      <c r="H5251" t="s">
        <v>103</v>
      </c>
      <c r="I5251" t="s">
        <v>130</v>
      </c>
      <c r="J5251" t="s">
        <v>27</v>
      </c>
      <c r="K5251">
        <v>4</v>
      </c>
      <c r="L5251">
        <v>120</v>
      </c>
      <c r="M5251">
        <v>0.05</v>
      </c>
      <c r="N5251">
        <v>456</v>
      </c>
      <c r="O5251">
        <v>144</v>
      </c>
      <c r="P5251" t="s">
        <v>28</v>
      </c>
      <c r="Q5251" t="s">
        <v>86</v>
      </c>
      <c r="R5251" t="s">
        <v>30</v>
      </c>
      <c r="S5251">
        <v>4.0999999999999996</v>
      </c>
      <c r="T5251">
        <f>YEAR(tblOrders[[#This Row],[Order Date]])</f>
        <v>2025</v>
      </c>
      <c r="U5251" t="str">
        <f>TEXT(tblOrders[[#This Row],[Order Date]],"mmm-yyyy")</f>
        <v>Mar-2025</v>
      </c>
      <c r="V5251" s="4">
        <f>tblOrders[[#This Row],[Profit]]/tblOrders[[#This Row],[Sales Amount]]</f>
        <v>0.31578947368421051</v>
      </c>
      <c r="W5251" t="str">
        <f>VLOOKUP(tblOrders[[#This Row],[City]],CityRegion,2,0)</f>
        <v>West</v>
      </c>
      <c r="X5251" t="str">
        <f>VLOOKUP(tblOrders[[#This Row],[City]],lookups!A:C,3,0)</f>
        <v>Maharashtra</v>
      </c>
    </row>
    <row r="5252" spans="1:24" x14ac:dyDescent="0.25">
      <c r="A5252" t="s">
        <v>7533</v>
      </c>
      <c r="B5252" s="1">
        <v>45698</v>
      </c>
      <c r="C5252" t="s">
        <v>4159</v>
      </c>
      <c r="D5252" t="s">
        <v>21</v>
      </c>
      <c r="E5252" t="s">
        <v>79</v>
      </c>
      <c r="F5252" t="s">
        <v>80</v>
      </c>
      <c r="G5252" t="s">
        <v>68</v>
      </c>
      <c r="H5252" t="s">
        <v>81</v>
      </c>
      <c r="I5252" t="s">
        <v>57</v>
      </c>
      <c r="J5252" t="s">
        <v>45</v>
      </c>
      <c r="K5252">
        <v>3</v>
      </c>
      <c r="L5252">
        <v>799</v>
      </c>
      <c r="M5252">
        <v>0</v>
      </c>
      <c r="N5252">
        <v>2397</v>
      </c>
      <c r="O5252">
        <v>537</v>
      </c>
      <c r="P5252" t="s">
        <v>28</v>
      </c>
      <c r="Q5252" t="s">
        <v>35</v>
      </c>
      <c r="R5252" t="s">
        <v>36</v>
      </c>
      <c r="S5252">
        <v>3.2</v>
      </c>
      <c r="T5252">
        <f>YEAR(tblOrders[[#This Row],[Order Date]])</f>
        <v>2025</v>
      </c>
      <c r="U5252" t="str">
        <f>TEXT(tblOrders[[#This Row],[Order Date]],"mmm-yyyy")</f>
        <v>Feb-2025</v>
      </c>
      <c r="V5252" s="4">
        <f>tblOrders[[#This Row],[Profit]]/tblOrders[[#This Row],[Sales Amount]]</f>
        <v>0.22403003754693368</v>
      </c>
      <c r="W5252" t="str">
        <f>VLOOKUP(tblOrders[[#This Row],[City]],CityRegion,2,0)</f>
        <v>South</v>
      </c>
      <c r="X5252" t="str">
        <f>VLOOKUP(tblOrders[[#This Row],[City]],lookups!A:C,3,0)</f>
        <v>Kerala</v>
      </c>
    </row>
    <row r="5253" spans="1:24" x14ac:dyDescent="0.25">
      <c r="A5253" t="s">
        <v>7534</v>
      </c>
      <c r="B5253" s="1">
        <v>45988</v>
      </c>
      <c r="C5253" t="s">
        <v>1813</v>
      </c>
      <c r="D5253" t="s">
        <v>21</v>
      </c>
      <c r="E5253" t="s">
        <v>94</v>
      </c>
      <c r="F5253" t="s">
        <v>95</v>
      </c>
      <c r="G5253" t="s">
        <v>68</v>
      </c>
      <c r="H5253" t="s">
        <v>96</v>
      </c>
      <c r="I5253" t="s">
        <v>139</v>
      </c>
      <c r="J5253" t="s">
        <v>34</v>
      </c>
      <c r="K5253">
        <v>3</v>
      </c>
      <c r="L5253">
        <v>89</v>
      </c>
      <c r="M5253">
        <v>0.1</v>
      </c>
      <c r="N5253">
        <v>240.3</v>
      </c>
      <c r="O5253">
        <v>75.3</v>
      </c>
      <c r="P5253" t="s">
        <v>111</v>
      </c>
      <c r="Q5253" t="s">
        <v>35</v>
      </c>
      <c r="R5253" t="s">
        <v>36</v>
      </c>
      <c r="S5253">
        <v>4</v>
      </c>
      <c r="T5253">
        <f>YEAR(tblOrders[[#This Row],[Order Date]])</f>
        <v>2025</v>
      </c>
      <c r="U5253" t="str">
        <f>TEXT(tblOrders[[#This Row],[Order Date]],"mmm-yyyy")</f>
        <v>Nov-2025</v>
      </c>
      <c r="V5253" s="4">
        <f>tblOrders[[#This Row],[Profit]]/tblOrders[[#This Row],[Sales Amount]]</f>
        <v>0.31335830212234705</v>
      </c>
      <c r="W5253" t="str">
        <f>VLOOKUP(tblOrders[[#This Row],[City]],CityRegion,2,0)</f>
        <v>South</v>
      </c>
      <c r="X5253" t="str">
        <f>VLOOKUP(tblOrders[[#This Row],[City]],lookups!A:C,3,0)</f>
        <v>Tamil Nadu</v>
      </c>
    </row>
    <row r="5254" spans="1:24" x14ac:dyDescent="0.25">
      <c r="A5254" t="s">
        <v>7535</v>
      </c>
      <c r="B5254" s="1">
        <v>45992</v>
      </c>
      <c r="C5254" t="s">
        <v>5646</v>
      </c>
      <c r="D5254" t="s">
        <v>39</v>
      </c>
      <c r="E5254" t="s">
        <v>60</v>
      </c>
      <c r="F5254" t="s">
        <v>61</v>
      </c>
      <c r="G5254" t="s">
        <v>62</v>
      </c>
      <c r="H5254" t="s">
        <v>63</v>
      </c>
      <c r="I5254" t="s">
        <v>26</v>
      </c>
      <c r="J5254" t="s">
        <v>27</v>
      </c>
      <c r="K5254">
        <v>2</v>
      </c>
      <c r="L5254">
        <v>45</v>
      </c>
      <c r="M5254">
        <v>0.05</v>
      </c>
      <c r="N5254">
        <v>85.5</v>
      </c>
      <c r="O5254">
        <v>33.5</v>
      </c>
      <c r="P5254" t="s">
        <v>85</v>
      </c>
      <c r="Q5254" t="s">
        <v>29</v>
      </c>
      <c r="R5254" t="s">
        <v>30</v>
      </c>
      <c r="S5254">
        <v>4.2</v>
      </c>
      <c r="T5254">
        <f>YEAR(tblOrders[[#This Row],[Order Date]])</f>
        <v>2025</v>
      </c>
      <c r="U5254" t="str">
        <f>TEXT(tblOrders[[#This Row],[Order Date]],"mmm-yyyy")</f>
        <v>Dec-2025</v>
      </c>
      <c r="V5254" s="4">
        <f>tblOrders[[#This Row],[Profit]]/tblOrders[[#This Row],[Sales Amount]]</f>
        <v>0.391812865497076</v>
      </c>
      <c r="W5254" t="str">
        <f>VLOOKUP(tblOrders[[#This Row],[City]],CityRegion,2,0)</f>
        <v>South</v>
      </c>
      <c r="X5254" t="str">
        <f>VLOOKUP(tblOrders[[#This Row],[City]],lookups!A:C,3,0)</f>
        <v>Karnataka</v>
      </c>
    </row>
    <row r="5255" spans="1:24" x14ac:dyDescent="0.25">
      <c r="A5255" t="s">
        <v>7536</v>
      </c>
      <c r="B5255" s="1">
        <v>45774</v>
      </c>
      <c r="C5255" t="s">
        <v>2025</v>
      </c>
      <c r="D5255" t="s">
        <v>21</v>
      </c>
      <c r="E5255" t="s">
        <v>22</v>
      </c>
      <c r="F5255" t="s">
        <v>23</v>
      </c>
      <c r="G5255" t="s">
        <v>24</v>
      </c>
      <c r="H5255" t="s">
        <v>25</v>
      </c>
      <c r="I5255" t="s">
        <v>44</v>
      </c>
      <c r="J5255" t="s">
        <v>45</v>
      </c>
      <c r="K5255">
        <v>3</v>
      </c>
      <c r="L5255">
        <v>190</v>
      </c>
      <c r="M5255">
        <v>0.2</v>
      </c>
      <c r="N5255">
        <v>456</v>
      </c>
      <c r="O5255">
        <v>81</v>
      </c>
      <c r="P5255" t="s">
        <v>28</v>
      </c>
      <c r="Q5255" t="s">
        <v>35</v>
      </c>
      <c r="R5255" t="s">
        <v>36</v>
      </c>
      <c r="S5255">
        <v>2.7</v>
      </c>
      <c r="T5255">
        <f>YEAR(tblOrders[[#This Row],[Order Date]])</f>
        <v>2025</v>
      </c>
      <c r="U5255" t="str">
        <f>TEXT(tblOrders[[#This Row],[Order Date]],"mmm-yyyy")</f>
        <v>Apr-2025</v>
      </c>
      <c r="V5255" s="4">
        <f>tblOrders[[#This Row],[Profit]]/tblOrders[[#This Row],[Sales Amount]]</f>
        <v>0.17763157894736842</v>
      </c>
      <c r="W5255" t="str">
        <f>VLOOKUP(tblOrders[[#This Row],[City]],CityRegion,2,0)</f>
        <v>South</v>
      </c>
      <c r="X5255" t="str">
        <f>VLOOKUP(tblOrders[[#This Row],[City]],lookups!A:C,3,0)</f>
        <v>Kerala</v>
      </c>
    </row>
    <row r="5256" spans="1:24" x14ac:dyDescent="0.25">
      <c r="A5256" t="s">
        <v>7537</v>
      </c>
      <c r="B5256" s="1">
        <v>45695</v>
      </c>
      <c r="C5256" t="s">
        <v>749</v>
      </c>
      <c r="D5256" t="s">
        <v>39</v>
      </c>
      <c r="E5256" t="s">
        <v>22</v>
      </c>
      <c r="F5256" t="s">
        <v>23</v>
      </c>
      <c r="G5256" t="s">
        <v>24</v>
      </c>
      <c r="H5256" t="s">
        <v>25</v>
      </c>
      <c r="I5256" t="s">
        <v>76</v>
      </c>
      <c r="J5256" t="s">
        <v>45</v>
      </c>
      <c r="K5256">
        <v>2</v>
      </c>
      <c r="L5256">
        <v>190</v>
      </c>
      <c r="M5256">
        <v>0.2</v>
      </c>
      <c r="N5256">
        <v>304</v>
      </c>
      <c r="O5256">
        <v>54</v>
      </c>
      <c r="P5256" t="s">
        <v>28</v>
      </c>
      <c r="Q5256" t="s">
        <v>35</v>
      </c>
      <c r="R5256" t="s">
        <v>30</v>
      </c>
      <c r="S5256">
        <v>4.3</v>
      </c>
      <c r="T5256">
        <f>YEAR(tblOrders[[#This Row],[Order Date]])</f>
        <v>2025</v>
      </c>
      <c r="U5256" t="str">
        <f>TEXT(tblOrders[[#This Row],[Order Date]],"mmm-yyyy")</f>
        <v>Feb-2025</v>
      </c>
      <c r="V5256" s="4">
        <f>tblOrders[[#This Row],[Profit]]/tblOrders[[#This Row],[Sales Amount]]</f>
        <v>0.17763157894736842</v>
      </c>
      <c r="W5256" t="str">
        <f>VLOOKUP(tblOrders[[#This Row],[City]],CityRegion,2,0)</f>
        <v>South</v>
      </c>
      <c r="X5256" t="str">
        <f>VLOOKUP(tblOrders[[#This Row],[City]],lookups!A:C,3,0)</f>
        <v>Kerala</v>
      </c>
    </row>
    <row r="5257" spans="1:24" x14ac:dyDescent="0.25">
      <c r="A5257" t="s">
        <v>7538</v>
      </c>
      <c r="B5257" s="1">
        <v>45778</v>
      </c>
      <c r="C5257" t="s">
        <v>7044</v>
      </c>
      <c r="D5257" t="s">
        <v>21</v>
      </c>
      <c r="E5257" t="s">
        <v>60</v>
      </c>
      <c r="F5257" t="s">
        <v>61</v>
      </c>
      <c r="G5257" t="s">
        <v>62</v>
      </c>
      <c r="H5257" t="s">
        <v>63</v>
      </c>
      <c r="I5257" t="s">
        <v>84</v>
      </c>
      <c r="J5257" t="s">
        <v>27</v>
      </c>
      <c r="K5257">
        <v>3</v>
      </c>
      <c r="L5257">
        <v>45</v>
      </c>
      <c r="M5257">
        <v>0</v>
      </c>
      <c r="N5257">
        <v>135</v>
      </c>
      <c r="O5257">
        <v>57</v>
      </c>
      <c r="P5257" t="s">
        <v>111</v>
      </c>
      <c r="Q5257" t="s">
        <v>91</v>
      </c>
      <c r="R5257" t="s">
        <v>36</v>
      </c>
      <c r="S5257">
        <v>3.6</v>
      </c>
      <c r="T5257">
        <f>YEAR(tblOrders[[#This Row],[Order Date]])</f>
        <v>2025</v>
      </c>
      <c r="U5257" t="str">
        <f>TEXT(tblOrders[[#This Row],[Order Date]],"mmm-yyyy")</f>
        <v>May-2025</v>
      </c>
      <c r="V5257" s="4">
        <f>tblOrders[[#This Row],[Profit]]/tblOrders[[#This Row],[Sales Amount]]</f>
        <v>0.42222222222222222</v>
      </c>
      <c r="W5257" t="str">
        <f>VLOOKUP(tblOrders[[#This Row],[City]],CityRegion,2,0)</f>
        <v>West</v>
      </c>
      <c r="X5257" t="str">
        <f>VLOOKUP(tblOrders[[#This Row],[City]],lookups!A:C,3,0)</f>
        <v>Maharashtra</v>
      </c>
    </row>
    <row r="5258" spans="1:24" x14ac:dyDescent="0.25">
      <c r="A5258" t="s">
        <v>7539</v>
      </c>
      <c r="B5258" s="1">
        <v>45860</v>
      </c>
      <c r="C5258" t="s">
        <v>2528</v>
      </c>
      <c r="D5258" t="s">
        <v>21</v>
      </c>
      <c r="E5258" t="s">
        <v>94</v>
      </c>
      <c r="F5258" t="s">
        <v>95</v>
      </c>
      <c r="G5258" t="s">
        <v>68</v>
      </c>
      <c r="H5258" t="s">
        <v>96</v>
      </c>
      <c r="I5258" t="s">
        <v>76</v>
      </c>
      <c r="J5258" t="s">
        <v>27</v>
      </c>
      <c r="K5258">
        <v>3</v>
      </c>
      <c r="L5258">
        <v>89</v>
      </c>
      <c r="M5258">
        <v>0</v>
      </c>
      <c r="N5258">
        <v>267</v>
      </c>
      <c r="O5258">
        <v>102</v>
      </c>
      <c r="P5258" t="s">
        <v>85</v>
      </c>
      <c r="Q5258" t="s">
        <v>86</v>
      </c>
      <c r="R5258" t="s">
        <v>30</v>
      </c>
      <c r="S5258">
        <v>3.4</v>
      </c>
      <c r="T5258">
        <f>YEAR(tblOrders[[#This Row],[Order Date]])</f>
        <v>2025</v>
      </c>
      <c r="U5258" t="str">
        <f>TEXT(tblOrders[[#This Row],[Order Date]],"mmm-yyyy")</f>
        <v>Jul-2025</v>
      </c>
      <c r="V5258" s="4">
        <f>tblOrders[[#This Row],[Profit]]/tblOrders[[#This Row],[Sales Amount]]</f>
        <v>0.38202247191011235</v>
      </c>
      <c r="W5258" t="str">
        <f>VLOOKUP(tblOrders[[#This Row],[City]],CityRegion,2,0)</f>
        <v>South</v>
      </c>
      <c r="X5258" t="str">
        <f>VLOOKUP(tblOrders[[#This Row],[City]],lookups!A:C,3,0)</f>
        <v>Kerala</v>
      </c>
    </row>
    <row r="5259" spans="1:24" x14ac:dyDescent="0.25">
      <c r="A5259" t="s">
        <v>7540</v>
      </c>
      <c r="B5259" s="1">
        <v>45985</v>
      </c>
      <c r="C5259" t="s">
        <v>1018</v>
      </c>
      <c r="D5259" t="s">
        <v>21</v>
      </c>
      <c r="E5259" t="s">
        <v>108</v>
      </c>
      <c r="F5259" t="s">
        <v>109</v>
      </c>
      <c r="G5259" t="s">
        <v>62</v>
      </c>
      <c r="H5259" t="s">
        <v>110</v>
      </c>
      <c r="I5259" t="s">
        <v>70</v>
      </c>
      <c r="J5259" t="s">
        <v>27</v>
      </c>
      <c r="K5259">
        <v>2</v>
      </c>
      <c r="L5259">
        <v>110</v>
      </c>
      <c r="M5259">
        <v>0.1</v>
      </c>
      <c r="N5259">
        <v>198</v>
      </c>
      <c r="O5259">
        <v>62</v>
      </c>
      <c r="P5259" t="s">
        <v>28</v>
      </c>
      <c r="Q5259" t="s">
        <v>86</v>
      </c>
      <c r="R5259" t="s">
        <v>36</v>
      </c>
      <c r="S5259">
        <v>2.9</v>
      </c>
      <c r="T5259">
        <f>YEAR(tblOrders[[#This Row],[Order Date]])</f>
        <v>2025</v>
      </c>
      <c r="U5259" t="str">
        <f>TEXT(tblOrders[[#This Row],[Order Date]],"mmm-yyyy")</f>
        <v>Nov-2025</v>
      </c>
      <c r="V5259" s="4">
        <f>tblOrders[[#This Row],[Profit]]/tblOrders[[#This Row],[Sales Amount]]</f>
        <v>0.31313131313131315</v>
      </c>
      <c r="W5259" t="str">
        <f>VLOOKUP(tblOrders[[#This Row],[City]],CityRegion,2,0)</f>
        <v>South</v>
      </c>
      <c r="X5259" t="str">
        <f>VLOOKUP(tblOrders[[#This Row],[City]],lookups!A:C,3,0)</f>
        <v>Telengana</v>
      </c>
    </row>
    <row r="5260" spans="1:24" x14ac:dyDescent="0.25">
      <c r="A5260" t="s">
        <v>7541</v>
      </c>
      <c r="B5260" s="1">
        <v>45696</v>
      </c>
      <c r="C5260" t="s">
        <v>4387</v>
      </c>
      <c r="D5260" t="s">
        <v>21</v>
      </c>
      <c r="E5260" t="s">
        <v>22</v>
      </c>
      <c r="F5260" t="s">
        <v>23</v>
      </c>
      <c r="G5260" t="s">
        <v>24</v>
      </c>
      <c r="H5260" t="s">
        <v>25</v>
      </c>
      <c r="I5260" t="s">
        <v>26</v>
      </c>
      <c r="J5260" t="s">
        <v>34</v>
      </c>
      <c r="K5260">
        <v>5</v>
      </c>
      <c r="L5260">
        <v>190</v>
      </c>
      <c r="M5260">
        <v>0.2</v>
      </c>
      <c r="N5260">
        <v>760</v>
      </c>
      <c r="O5260">
        <v>135</v>
      </c>
      <c r="P5260" t="s">
        <v>28</v>
      </c>
      <c r="Q5260" t="s">
        <v>91</v>
      </c>
      <c r="R5260" t="s">
        <v>36</v>
      </c>
      <c r="S5260">
        <v>2.7</v>
      </c>
      <c r="T5260">
        <f>YEAR(tblOrders[[#This Row],[Order Date]])</f>
        <v>2025</v>
      </c>
      <c r="U5260" t="str">
        <f>TEXT(tblOrders[[#This Row],[Order Date]],"mmm-yyyy")</f>
        <v>Feb-2025</v>
      </c>
      <c r="V5260" s="4">
        <f>tblOrders[[#This Row],[Profit]]/tblOrders[[#This Row],[Sales Amount]]</f>
        <v>0.17763157894736842</v>
      </c>
      <c r="W5260" t="str">
        <f>VLOOKUP(tblOrders[[#This Row],[City]],CityRegion,2,0)</f>
        <v>South</v>
      </c>
      <c r="X5260" t="str">
        <f>VLOOKUP(tblOrders[[#This Row],[City]],lookups!A:C,3,0)</f>
        <v>Karnataka</v>
      </c>
    </row>
    <row r="5261" spans="1:24" x14ac:dyDescent="0.25">
      <c r="A5261" t="s">
        <v>7542</v>
      </c>
      <c r="B5261" s="1">
        <v>45961</v>
      </c>
      <c r="C5261" t="s">
        <v>7543</v>
      </c>
      <c r="D5261" t="s">
        <v>39</v>
      </c>
      <c r="E5261" t="s">
        <v>94</v>
      </c>
      <c r="F5261" t="s">
        <v>95</v>
      </c>
      <c r="G5261" t="s">
        <v>68</v>
      </c>
      <c r="H5261" t="s">
        <v>96</v>
      </c>
      <c r="I5261" t="s">
        <v>52</v>
      </c>
      <c r="J5261" t="s">
        <v>34</v>
      </c>
      <c r="K5261">
        <v>5</v>
      </c>
      <c r="L5261">
        <v>89</v>
      </c>
      <c r="M5261">
        <v>0.1</v>
      </c>
      <c r="N5261">
        <v>400.5</v>
      </c>
      <c r="O5261">
        <v>125.5</v>
      </c>
      <c r="P5261" t="s">
        <v>28</v>
      </c>
      <c r="Q5261" t="s">
        <v>29</v>
      </c>
      <c r="R5261" t="s">
        <v>36</v>
      </c>
      <c r="S5261">
        <v>4.7</v>
      </c>
      <c r="T5261">
        <f>YEAR(tblOrders[[#This Row],[Order Date]])</f>
        <v>2025</v>
      </c>
      <c r="U5261" t="str">
        <f>TEXT(tblOrders[[#This Row],[Order Date]],"mmm-yyyy")</f>
        <v>Oct-2025</v>
      </c>
      <c r="V5261" s="4">
        <f>tblOrders[[#This Row],[Profit]]/tblOrders[[#This Row],[Sales Amount]]</f>
        <v>0.31335830212234705</v>
      </c>
      <c r="W5261" t="str">
        <f>VLOOKUP(tblOrders[[#This Row],[City]],CityRegion,2,0)</f>
        <v>South</v>
      </c>
      <c r="X5261" t="str">
        <f>VLOOKUP(tblOrders[[#This Row],[City]],lookups!A:C,3,0)</f>
        <v>Kerala</v>
      </c>
    </row>
    <row r="5262" spans="1:24" x14ac:dyDescent="0.25">
      <c r="A5262" t="s">
        <v>7544</v>
      </c>
      <c r="B5262" s="1">
        <v>45821</v>
      </c>
      <c r="C5262" t="s">
        <v>536</v>
      </c>
      <c r="D5262" t="s">
        <v>21</v>
      </c>
      <c r="E5262" t="s">
        <v>94</v>
      </c>
      <c r="F5262" t="s">
        <v>95</v>
      </c>
      <c r="G5262" t="s">
        <v>68</v>
      </c>
      <c r="H5262" t="s">
        <v>96</v>
      </c>
      <c r="I5262" t="s">
        <v>84</v>
      </c>
      <c r="J5262" t="s">
        <v>27</v>
      </c>
      <c r="K5262">
        <v>5</v>
      </c>
      <c r="L5262">
        <v>89</v>
      </c>
      <c r="M5262">
        <v>0</v>
      </c>
      <c r="N5262">
        <v>445</v>
      </c>
      <c r="O5262">
        <v>170</v>
      </c>
      <c r="P5262" t="s">
        <v>28</v>
      </c>
      <c r="Q5262" t="s">
        <v>35</v>
      </c>
      <c r="R5262" t="s">
        <v>36</v>
      </c>
      <c r="S5262">
        <v>4.7</v>
      </c>
      <c r="T5262">
        <f>YEAR(tblOrders[[#This Row],[Order Date]])</f>
        <v>2025</v>
      </c>
      <c r="U5262" t="str">
        <f>TEXT(tblOrders[[#This Row],[Order Date]],"mmm-yyyy")</f>
        <v>Jun-2025</v>
      </c>
      <c r="V5262" s="4">
        <f>tblOrders[[#This Row],[Profit]]/tblOrders[[#This Row],[Sales Amount]]</f>
        <v>0.38202247191011235</v>
      </c>
      <c r="W5262" t="str">
        <f>VLOOKUP(tblOrders[[#This Row],[City]],CityRegion,2,0)</f>
        <v>West</v>
      </c>
      <c r="X5262" t="str">
        <f>VLOOKUP(tblOrders[[#This Row],[City]],lookups!A:C,3,0)</f>
        <v>Maharashtra</v>
      </c>
    </row>
    <row r="5263" spans="1:24" x14ac:dyDescent="0.25">
      <c r="A5263" t="s">
        <v>7545</v>
      </c>
      <c r="B5263" s="1">
        <v>45977</v>
      </c>
      <c r="C5263" t="s">
        <v>7546</v>
      </c>
      <c r="D5263" t="s">
        <v>21</v>
      </c>
      <c r="E5263" t="s">
        <v>22</v>
      </c>
      <c r="F5263" t="s">
        <v>23</v>
      </c>
      <c r="G5263" t="s">
        <v>24</v>
      </c>
      <c r="H5263" t="s">
        <v>25</v>
      </c>
      <c r="I5263" t="s">
        <v>57</v>
      </c>
      <c r="J5263" t="s">
        <v>34</v>
      </c>
      <c r="K5263">
        <v>2</v>
      </c>
      <c r="L5263">
        <v>190</v>
      </c>
      <c r="M5263">
        <v>0.15</v>
      </c>
      <c r="N5263">
        <v>323</v>
      </c>
      <c r="O5263">
        <v>73</v>
      </c>
      <c r="P5263" t="s">
        <v>28</v>
      </c>
      <c r="Q5263" t="s">
        <v>46</v>
      </c>
      <c r="R5263" t="s">
        <v>36</v>
      </c>
      <c r="S5263">
        <v>4.7</v>
      </c>
      <c r="T5263">
        <f>YEAR(tblOrders[[#This Row],[Order Date]])</f>
        <v>2025</v>
      </c>
      <c r="U5263" t="str">
        <f>TEXT(tblOrders[[#This Row],[Order Date]],"mmm-yyyy")</f>
        <v>Nov-2025</v>
      </c>
      <c r="V5263" s="4">
        <f>tblOrders[[#This Row],[Profit]]/tblOrders[[#This Row],[Sales Amount]]</f>
        <v>0.2260061919504644</v>
      </c>
      <c r="W5263" t="str">
        <f>VLOOKUP(tblOrders[[#This Row],[City]],CityRegion,2,0)</f>
        <v>South</v>
      </c>
      <c r="X5263" t="str">
        <f>VLOOKUP(tblOrders[[#This Row],[City]],lookups!A:C,3,0)</f>
        <v>Kerala</v>
      </c>
    </row>
    <row r="5264" spans="1:24" x14ac:dyDescent="0.25">
      <c r="A5264" t="s">
        <v>7547</v>
      </c>
      <c r="B5264" s="1">
        <v>45761</v>
      </c>
      <c r="C5264" t="s">
        <v>7548</v>
      </c>
      <c r="D5264" t="s">
        <v>39</v>
      </c>
      <c r="E5264" t="s">
        <v>49</v>
      </c>
      <c r="F5264" t="s">
        <v>50</v>
      </c>
      <c r="G5264" t="s">
        <v>24</v>
      </c>
      <c r="H5264" t="s">
        <v>51</v>
      </c>
      <c r="I5264" t="s">
        <v>44</v>
      </c>
      <c r="J5264" t="s">
        <v>45</v>
      </c>
      <c r="K5264">
        <v>2</v>
      </c>
      <c r="L5264">
        <v>85</v>
      </c>
      <c r="M5264">
        <v>0.15</v>
      </c>
      <c r="N5264">
        <v>144.5</v>
      </c>
      <c r="O5264">
        <v>40.5</v>
      </c>
      <c r="P5264" t="s">
        <v>28</v>
      </c>
      <c r="Q5264" t="s">
        <v>29</v>
      </c>
      <c r="R5264" t="s">
        <v>30</v>
      </c>
      <c r="S5264">
        <v>2.9</v>
      </c>
      <c r="T5264">
        <f>YEAR(tblOrders[[#This Row],[Order Date]])</f>
        <v>2025</v>
      </c>
      <c r="U5264" t="str">
        <f>TEXT(tblOrders[[#This Row],[Order Date]],"mmm-yyyy")</f>
        <v>Apr-2025</v>
      </c>
      <c r="V5264" s="4">
        <f>tblOrders[[#This Row],[Profit]]/tblOrders[[#This Row],[Sales Amount]]</f>
        <v>0.28027681660899656</v>
      </c>
      <c r="W5264" t="str">
        <f>VLOOKUP(tblOrders[[#This Row],[City]],CityRegion,2,0)</f>
        <v>South</v>
      </c>
      <c r="X5264" t="str">
        <f>VLOOKUP(tblOrders[[#This Row],[City]],lookups!A:C,3,0)</f>
        <v>Kerala</v>
      </c>
    </row>
    <row r="5265" spans="1:24" x14ac:dyDescent="0.25">
      <c r="A5265" t="s">
        <v>7549</v>
      </c>
      <c r="B5265" s="1">
        <v>45715</v>
      </c>
      <c r="C5265" t="s">
        <v>1552</v>
      </c>
      <c r="D5265" t="s">
        <v>39</v>
      </c>
      <c r="E5265" t="s">
        <v>22</v>
      </c>
      <c r="F5265" t="s">
        <v>23</v>
      </c>
      <c r="G5265" t="s">
        <v>24</v>
      </c>
      <c r="H5265" t="s">
        <v>25</v>
      </c>
      <c r="I5265" t="s">
        <v>44</v>
      </c>
      <c r="J5265" t="s">
        <v>45</v>
      </c>
      <c r="K5265">
        <v>1</v>
      </c>
      <c r="L5265">
        <v>190</v>
      </c>
      <c r="M5265">
        <v>0.2</v>
      </c>
      <c r="N5265">
        <v>152</v>
      </c>
      <c r="O5265">
        <v>27</v>
      </c>
      <c r="P5265" t="s">
        <v>28</v>
      </c>
      <c r="Q5265" t="s">
        <v>46</v>
      </c>
      <c r="R5265" t="s">
        <v>36</v>
      </c>
      <c r="S5265">
        <v>3.3</v>
      </c>
      <c r="T5265">
        <f>YEAR(tblOrders[[#This Row],[Order Date]])</f>
        <v>2025</v>
      </c>
      <c r="U5265" t="str">
        <f>TEXT(tblOrders[[#This Row],[Order Date]],"mmm-yyyy")</f>
        <v>Feb-2025</v>
      </c>
      <c r="V5265" s="4">
        <f>tblOrders[[#This Row],[Profit]]/tblOrders[[#This Row],[Sales Amount]]</f>
        <v>0.17763157894736842</v>
      </c>
      <c r="W5265" t="str">
        <f>VLOOKUP(tblOrders[[#This Row],[City]],CityRegion,2,0)</f>
        <v>South</v>
      </c>
      <c r="X5265" t="str">
        <f>VLOOKUP(tblOrders[[#This Row],[City]],lookups!A:C,3,0)</f>
        <v>Kerala</v>
      </c>
    </row>
    <row r="5266" spans="1:24" x14ac:dyDescent="0.25">
      <c r="A5266" t="s">
        <v>7550</v>
      </c>
      <c r="B5266" s="1">
        <v>45730</v>
      </c>
      <c r="C5266" t="s">
        <v>566</v>
      </c>
      <c r="D5266" t="s">
        <v>21</v>
      </c>
      <c r="E5266" t="s">
        <v>79</v>
      </c>
      <c r="F5266" t="s">
        <v>80</v>
      </c>
      <c r="G5266" t="s">
        <v>68</v>
      </c>
      <c r="H5266" t="s">
        <v>81</v>
      </c>
      <c r="I5266" t="s">
        <v>44</v>
      </c>
      <c r="J5266" t="s">
        <v>34</v>
      </c>
      <c r="K5266">
        <v>1</v>
      </c>
      <c r="L5266">
        <v>799</v>
      </c>
      <c r="M5266">
        <v>0.2</v>
      </c>
      <c r="N5266">
        <v>639.20000000000005</v>
      </c>
      <c r="O5266">
        <v>19.2</v>
      </c>
      <c r="P5266" t="s">
        <v>28</v>
      </c>
      <c r="Q5266" t="s">
        <v>91</v>
      </c>
      <c r="R5266" t="s">
        <v>36</v>
      </c>
      <c r="S5266">
        <v>4.8</v>
      </c>
      <c r="T5266">
        <f>YEAR(tblOrders[[#This Row],[Order Date]])</f>
        <v>2025</v>
      </c>
      <c r="U5266" t="str">
        <f>TEXT(tblOrders[[#This Row],[Order Date]],"mmm-yyyy")</f>
        <v>Mar-2025</v>
      </c>
      <c r="V5266" s="4">
        <f>tblOrders[[#This Row],[Profit]]/tblOrders[[#This Row],[Sales Amount]]</f>
        <v>3.0037546933667079E-2</v>
      </c>
      <c r="W5266" t="str">
        <f>VLOOKUP(tblOrders[[#This Row],[City]],CityRegion,2,0)</f>
        <v>South</v>
      </c>
      <c r="X5266" t="str">
        <f>VLOOKUP(tblOrders[[#This Row],[City]],lookups!A:C,3,0)</f>
        <v>Kerala</v>
      </c>
    </row>
    <row r="5267" spans="1:24" x14ac:dyDescent="0.25">
      <c r="A5267" t="s">
        <v>7551</v>
      </c>
      <c r="B5267" s="1">
        <v>45843</v>
      </c>
      <c r="C5267" t="s">
        <v>6935</v>
      </c>
      <c r="D5267" t="s">
        <v>39</v>
      </c>
      <c r="E5267" t="s">
        <v>66</v>
      </c>
      <c r="F5267" t="s">
        <v>67</v>
      </c>
      <c r="G5267" t="s">
        <v>68</v>
      </c>
      <c r="H5267" t="s">
        <v>69</v>
      </c>
      <c r="I5267" t="s">
        <v>26</v>
      </c>
      <c r="J5267" t="s">
        <v>27</v>
      </c>
      <c r="K5267">
        <v>2</v>
      </c>
      <c r="L5267">
        <v>149</v>
      </c>
      <c r="M5267">
        <v>0.15</v>
      </c>
      <c r="N5267">
        <v>253.3</v>
      </c>
      <c r="O5267">
        <v>63.3</v>
      </c>
      <c r="P5267" t="s">
        <v>28</v>
      </c>
      <c r="Q5267" t="s">
        <v>46</v>
      </c>
      <c r="R5267" t="s">
        <v>36</v>
      </c>
      <c r="S5267">
        <v>4.0999999999999996</v>
      </c>
      <c r="T5267">
        <f>YEAR(tblOrders[[#This Row],[Order Date]])</f>
        <v>2025</v>
      </c>
      <c r="U5267" t="str">
        <f>TEXT(tblOrders[[#This Row],[Order Date]],"mmm-yyyy")</f>
        <v>Jul-2025</v>
      </c>
      <c r="V5267" s="4">
        <f>tblOrders[[#This Row],[Profit]]/tblOrders[[#This Row],[Sales Amount]]</f>
        <v>0.24990130280300038</v>
      </c>
      <c r="W5267" t="str">
        <f>VLOOKUP(tblOrders[[#This Row],[City]],CityRegion,2,0)</f>
        <v>South</v>
      </c>
      <c r="X5267" t="str">
        <f>VLOOKUP(tblOrders[[#This Row],[City]],lookups!A:C,3,0)</f>
        <v>Karnataka</v>
      </c>
    </row>
    <row r="5268" spans="1:24" x14ac:dyDescent="0.25">
      <c r="A5268" t="s">
        <v>7552</v>
      </c>
      <c r="B5268" s="1">
        <v>45919</v>
      </c>
      <c r="C5268" t="s">
        <v>3489</v>
      </c>
      <c r="D5268" t="s">
        <v>21</v>
      </c>
      <c r="E5268" t="s">
        <v>108</v>
      </c>
      <c r="F5268" t="s">
        <v>109</v>
      </c>
      <c r="G5268" t="s">
        <v>62</v>
      </c>
      <c r="H5268" t="s">
        <v>110</v>
      </c>
      <c r="I5268" t="s">
        <v>57</v>
      </c>
      <c r="J5268" t="s">
        <v>45</v>
      </c>
      <c r="K5268">
        <v>2</v>
      </c>
      <c r="L5268">
        <v>110</v>
      </c>
      <c r="M5268">
        <v>0.2</v>
      </c>
      <c r="N5268">
        <v>176</v>
      </c>
      <c r="O5268">
        <v>40</v>
      </c>
      <c r="P5268" t="s">
        <v>28</v>
      </c>
      <c r="Q5268" t="s">
        <v>46</v>
      </c>
      <c r="R5268" t="s">
        <v>30</v>
      </c>
      <c r="S5268">
        <v>4.5</v>
      </c>
      <c r="T5268">
        <f>YEAR(tblOrders[[#This Row],[Order Date]])</f>
        <v>2025</v>
      </c>
      <c r="U5268" t="str">
        <f>TEXT(tblOrders[[#This Row],[Order Date]],"mmm-yyyy")</f>
        <v>Sep-2025</v>
      </c>
      <c r="V5268" s="4">
        <f>tblOrders[[#This Row],[Profit]]/tblOrders[[#This Row],[Sales Amount]]</f>
        <v>0.22727272727272727</v>
      </c>
      <c r="W5268" t="str">
        <f>VLOOKUP(tblOrders[[#This Row],[City]],CityRegion,2,0)</f>
        <v>South</v>
      </c>
      <c r="X5268" t="str">
        <f>VLOOKUP(tblOrders[[#This Row],[City]],lookups!A:C,3,0)</f>
        <v>Kerala</v>
      </c>
    </row>
    <row r="5269" spans="1:24" x14ac:dyDescent="0.25">
      <c r="A5269" t="s">
        <v>7553</v>
      </c>
      <c r="B5269" s="1">
        <v>45675</v>
      </c>
      <c r="C5269" t="s">
        <v>3053</v>
      </c>
      <c r="D5269" t="s">
        <v>21</v>
      </c>
      <c r="E5269" t="s">
        <v>40</v>
      </c>
      <c r="F5269" t="s">
        <v>41</v>
      </c>
      <c r="G5269" t="s">
        <v>42</v>
      </c>
      <c r="H5269" t="s">
        <v>43</v>
      </c>
      <c r="I5269" t="s">
        <v>52</v>
      </c>
      <c r="J5269" t="s">
        <v>27</v>
      </c>
      <c r="K5269">
        <v>4</v>
      </c>
      <c r="L5269">
        <v>18</v>
      </c>
      <c r="M5269">
        <v>0.05</v>
      </c>
      <c r="N5269">
        <v>68.400000000000006</v>
      </c>
      <c r="O5269">
        <v>32.4</v>
      </c>
      <c r="P5269" t="s">
        <v>28</v>
      </c>
      <c r="Q5269" t="s">
        <v>29</v>
      </c>
      <c r="R5269" t="s">
        <v>36</v>
      </c>
      <c r="S5269">
        <v>3</v>
      </c>
      <c r="T5269">
        <f>YEAR(tblOrders[[#This Row],[Order Date]])</f>
        <v>2025</v>
      </c>
      <c r="U5269" t="str">
        <f>TEXT(tblOrders[[#This Row],[Order Date]],"mmm-yyyy")</f>
        <v>Jan-2025</v>
      </c>
      <c r="V5269" s="4">
        <f>tblOrders[[#This Row],[Profit]]/tblOrders[[#This Row],[Sales Amount]]</f>
        <v>0.47368421052631571</v>
      </c>
      <c r="W5269" t="str">
        <f>VLOOKUP(tblOrders[[#This Row],[City]],CityRegion,2,0)</f>
        <v>South</v>
      </c>
      <c r="X5269" t="str">
        <f>VLOOKUP(tblOrders[[#This Row],[City]],lookups!A:C,3,0)</f>
        <v>Kerala</v>
      </c>
    </row>
    <row r="5270" spans="1:24" x14ac:dyDescent="0.25">
      <c r="A5270" t="s">
        <v>7554</v>
      </c>
      <c r="B5270" s="1">
        <v>45679</v>
      </c>
      <c r="C5270" t="s">
        <v>5618</v>
      </c>
      <c r="D5270" t="s">
        <v>21</v>
      </c>
      <c r="E5270" t="s">
        <v>108</v>
      </c>
      <c r="F5270" t="s">
        <v>109</v>
      </c>
      <c r="G5270" t="s">
        <v>62</v>
      </c>
      <c r="H5270" t="s">
        <v>110</v>
      </c>
      <c r="I5270" t="s">
        <v>130</v>
      </c>
      <c r="J5270" t="s">
        <v>45</v>
      </c>
      <c r="K5270">
        <v>3</v>
      </c>
      <c r="L5270">
        <v>110</v>
      </c>
      <c r="M5270">
        <v>0.2</v>
      </c>
      <c r="N5270">
        <v>264</v>
      </c>
      <c r="O5270">
        <v>60</v>
      </c>
      <c r="P5270" t="s">
        <v>85</v>
      </c>
      <c r="Q5270" t="s">
        <v>29</v>
      </c>
      <c r="R5270" t="s">
        <v>36</v>
      </c>
      <c r="S5270">
        <v>4.5</v>
      </c>
      <c r="T5270">
        <f>YEAR(tblOrders[[#This Row],[Order Date]])</f>
        <v>2025</v>
      </c>
      <c r="U5270" t="str">
        <f>TEXT(tblOrders[[#This Row],[Order Date]],"mmm-yyyy")</f>
        <v>Jan-2025</v>
      </c>
      <c r="V5270" s="4">
        <f>tblOrders[[#This Row],[Profit]]/tblOrders[[#This Row],[Sales Amount]]</f>
        <v>0.22727272727272727</v>
      </c>
      <c r="W5270" t="str">
        <f>VLOOKUP(tblOrders[[#This Row],[City]],CityRegion,2,0)</f>
        <v>West</v>
      </c>
      <c r="X5270" t="str">
        <f>VLOOKUP(tblOrders[[#This Row],[City]],lookups!A:C,3,0)</f>
        <v>Maharashtra</v>
      </c>
    </row>
    <row r="5271" spans="1:24" x14ac:dyDescent="0.25">
      <c r="A5271" t="s">
        <v>7555</v>
      </c>
      <c r="B5271" s="1">
        <v>45848</v>
      </c>
      <c r="C5271" t="s">
        <v>4621</v>
      </c>
      <c r="D5271" t="s">
        <v>39</v>
      </c>
      <c r="E5271" t="s">
        <v>79</v>
      </c>
      <c r="F5271" t="s">
        <v>80</v>
      </c>
      <c r="G5271" t="s">
        <v>68</v>
      </c>
      <c r="H5271" t="s">
        <v>81</v>
      </c>
      <c r="I5271" t="s">
        <v>76</v>
      </c>
      <c r="J5271" t="s">
        <v>34</v>
      </c>
      <c r="K5271">
        <v>3</v>
      </c>
      <c r="L5271">
        <v>799</v>
      </c>
      <c r="M5271">
        <v>0.1</v>
      </c>
      <c r="N5271">
        <v>2157.3000000000002</v>
      </c>
      <c r="O5271">
        <v>297.3</v>
      </c>
      <c r="P5271" t="s">
        <v>111</v>
      </c>
      <c r="Q5271" t="s">
        <v>91</v>
      </c>
      <c r="R5271" t="s">
        <v>36</v>
      </c>
      <c r="S5271">
        <v>3.4</v>
      </c>
      <c r="T5271">
        <f>YEAR(tblOrders[[#This Row],[Order Date]])</f>
        <v>2025</v>
      </c>
      <c r="U5271" t="str">
        <f>TEXT(tblOrders[[#This Row],[Order Date]],"mmm-yyyy")</f>
        <v>Jul-2025</v>
      </c>
      <c r="V5271" s="4">
        <f>tblOrders[[#This Row],[Profit]]/tblOrders[[#This Row],[Sales Amount]]</f>
        <v>0.13781115282992629</v>
      </c>
      <c r="W5271" t="str">
        <f>VLOOKUP(tblOrders[[#This Row],[City]],CityRegion,2,0)</f>
        <v>South</v>
      </c>
      <c r="X5271" t="str">
        <f>VLOOKUP(tblOrders[[#This Row],[City]],lookups!A:C,3,0)</f>
        <v>Kerala</v>
      </c>
    </row>
    <row r="5272" spans="1:24" x14ac:dyDescent="0.25">
      <c r="A5272" t="s">
        <v>7556</v>
      </c>
      <c r="B5272" s="1">
        <v>45877</v>
      </c>
      <c r="C5272" t="s">
        <v>7557</v>
      </c>
      <c r="D5272" t="s">
        <v>21</v>
      </c>
      <c r="E5272" t="s">
        <v>55</v>
      </c>
      <c r="F5272" t="s">
        <v>56</v>
      </c>
      <c r="G5272" t="s">
        <v>24</v>
      </c>
      <c r="H5272" t="s">
        <v>51</v>
      </c>
      <c r="I5272" t="s">
        <v>76</v>
      </c>
      <c r="J5272" t="s">
        <v>45</v>
      </c>
      <c r="K5272">
        <v>5</v>
      </c>
      <c r="L5272">
        <v>42</v>
      </c>
      <c r="M5272">
        <v>0.05</v>
      </c>
      <c r="N5272">
        <v>199.5</v>
      </c>
      <c r="O5272">
        <v>79.5</v>
      </c>
      <c r="P5272" t="s">
        <v>148</v>
      </c>
      <c r="Q5272" t="s">
        <v>86</v>
      </c>
      <c r="R5272" t="s">
        <v>30</v>
      </c>
      <c r="S5272">
        <v>3</v>
      </c>
      <c r="T5272">
        <f>YEAR(tblOrders[[#This Row],[Order Date]])</f>
        <v>2025</v>
      </c>
      <c r="U5272" t="str">
        <f>TEXT(tblOrders[[#This Row],[Order Date]],"mmm-yyyy")</f>
        <v>Aug-2025</v>
      </c>
      <c r="V5272" s="4">
        <f>tblOrders[[#This Row],[Profit]]/tblOrders[[#This Row],[Sales Amount]]</f>
        <v>0.39849624060150374</v>
      </c>
      <c r="W5272" t="str">
        <f>VLOOKUP(tblOrders[[#This Row],[City]],CityRegion,2,0)</f>
        <v>South</v>
      </c>
      <c r="X5272" t="str">
        <f>VLOOKUP(tblOrders[[#This Row],[City]],lookups!A:C,3,0)</f>
        <v>Kerala</v>
      </c>
    </row>
    <row r="5273" spans="1:24" x14ac:dyDescent="0.25">
      <c r="A5273" t="s">
        <v>7558</v>
      </c>
      <c r="B5273" s="1">
        <v>45804</v>
      </c>
      <c r="C5273" t="s">
        <v>4101</v>
      </c>
      <c r="D5273" t="s">
        <v>21</v>
      </c>
      <c r="E5273" t="s">
        <v>108</v>
      </c>
      <c r="F5273" t="s">
        <v>109</v>
      </c>
      <c r="G5273" t="s">
        <v>62</v>
      </c>
      <c r="H5273" t="s">
        <v>110</v>
      </c>
      <c r="I5273" t="s">
        <v>52</v>
      </c>
      <c r="J5273" t="s">
        <v>45</v>
      </c>
      <c r="K5273">
        <v>4</v>
      </c>
      <c r="L5273">
        <v>110</v>
      </c>
      <c r="M5273">
        <v>0.05</v>
      </c>
      <c r="N5273">
        <v>418</v>
      </c>
      <c r="O5273">
        <v>146</v>
      </c>
      <c r="P5273" t="s">
        <v>28</v>
      </c>
      <c r="Q5273" t="s">
        <v>91</v>
      </c>
      <c r="R5273" t="s">
        <v>30</v>
      </c>
      <c r="S5273">
        <v>3.3</v>
      </c>
      <c r="T5273">
        <f>YEAR(tblOrders[[#This Row],[Order Date]])</f>
        <v>2025</v>
      </c>
      <c r="U5273" t="str">
        <f>TEXT(tblOrders[[#This Row],[Order Date]],"mmm-yyyy")</f>
        <v>May-2025</v>
      </c>
      <c r="V5273" s="4">
        <f>tblOrders[[#This Row],[Profit]]/tblOrders[[#This Row],[Sales Amount]]</f>
        <v>0.34928229665071769</v>
      </c>
      <c r="W5273" t="str">
        <f>VLOOKUP(tblOrders[[#This Row],[City]],CityRegion,2,0)</f>
        <v>South</v>
      </c>
      <c r="X5273" t="str">
        <f>VLOOKUP(tblOrders[[#This Row],[City]],lookups!A:C,3,0)</f>
        <v>Kerala</v>
      </c>
    </row>
    <row r="5274" spans="1:24" x14ac:dyDescent="0.25">
      <c r="A5274" t="s">
        <v>7559</v>
      </c>
      <c r="B5274" s="1">
        <v>45959</v>
      </c>
      <c r="C5274" t="s">
        <v>6286</v>
      </c>
      <c r="D5274" t="s">
        <v>21</v>
      </c>
      <c r="E5274" t="s">
        <v>114</v>
      </c>
      <c r="F5274" t="s">
        <v>115</v>
      </c>
      <c r="G5274" t="s">
        <v>42</v>
      </c>
      <c r="H5274" t="s">
        <v>116</v>
      </c>
      <c r="I5274" t="s">
        <v>26</v>
      </c>
      <c r="J5274" t="s">
        <v>34</v>
      </c>
      <c r="K5274">
        <v>2</v>
      </c>
      <c r="L5274">
        <v>12</v>
      </c>
      <c r="M5274">
        <v>0.15</v>
      </c>
      <c r="N5274">
        <v>20.399999999999999</v>
      </c>
      <c r="O5274">
        <v>8.4</v>
      </c>
      <c r="P5274" t="s">
        <v>28</v>
      </c>
      <c r="Q5274" t="s">
        <v>35</v>
      </c>
      <c r="R5274" t="s">
        <v>30</v>
      </c>
      <c r="S5274">
        <v>3.3</v>
      </c>
      <c r="T5274">
        <f>YEAR(tblOrders[[#This Row],[Order Date]])</f>
        <v>2025</v>
      </c>
      <c r="U5274" t="str">
        <f>TEXT(tblOrders[[#This Row],[Order Date]],"mmm-yyyy")</f>
        <v>Oct-2025</v>
      </c>
      <c r="V5274" s="4">
        <f>tblOrders[[#This Row],[Profit]]/tblOrders[[#This Row],[Sales Amount]]</f>
        <v>0.41176470588235298</v>
      </c>
      <c r="W5274" t="str">
        <f>VLOOKUP(tblOrders[[#This Row],[City]],CityRegion,2,0)</f>
        <v>South</v>
      </c>
      <c r="X5274" t="str">
        <f>VLOOKUP(tblOrders[[#This Row],[City]],lookups!A:C,3,0)</f>
        <v>Karnataka</v>
      </c>
    </row>
    <row r="5275" spans="1:24" x14ac:dyDescent="0.25">
      <c r="A5275" t="s">
        <v>7560</v>
      </c>
      <c r="B5275" s="1">
        <v>45739</v>
      </c>
      <c r="C5275" t="s">
        <v>2284</v>
      </c>
      <c r="D5275" t="s">
        <v>21</v>
      </c>
      <c r="E5275" t="s">
        <v>55</v>
      </c>
      <c r="F5275" t="s">
        <v>56</v>
      </c>
      <c r="G5275" t="s">
        <v>24</v>
      </c>
      <c r="H5275" t="s">
        <v>51</v>
      </c>
      <c r="I5275" t="s">
        <v>26</v>
      </c>
      <c r="J5275" t="s">
        <v>34</v>
      </c>
      <c r="K5275">
        <v>1</v>
      </c>
      <c r="L5275">
        <v>42</v>
      </c>
      <c r="M5275">
        <v>0.2</v>
      </c>
      <c r="N5275">
        <v>33.6</v>
      </c>
      <c r="O5275">
        <v>9.6</v>
      </c>
      <c r="P5275" t="s">
        <v>148</v>
      </c>
      <c r="Q5275" t="s">
        <v>29</v>
      </c>
      <c r="R5275" t="s">
        <v>36</v>
      </c>
      <c r="S5275">
        <v>3.9</v>
      </c>
      <c r="T5275">
        <f>YEAR(tblOrders[[#This Row],[Order Date]])</f>
        <v>2025</v>
      </c>
      <c r="U5275" t="str">
        <f>TEXT(tblOrders[[#This Row],[Order Date]],"mmm-yyyy")</f>
        <v>Mar-2025</v>
      </c>
      <c r="V5275" s="4">
        <f>tblOrders[[#This Row],[Profit]]/tblOrders[[#This Row],[Sales Amount]]</f>
        <v>0.2857142857142857</v>
      </c>
      <c r="W5275" t="str">
        <f>VLOOKUP(tblOrders[[#This Row],[City]],CityRegion,2,0)</f>
        <v>South</v>
      </c>
      <c r="X5275" t="str">
        <f>VLOOKUP(tblOrders[[#This Row],[City]],lookups!A:C,3,0)</f>
        <v>Karnataka</v>
      </c>
    </row>
    <row r="5276" spans="1:24" x14ac:dyDescent="0.25">
      <c r="A5276" t="s">
        <v>7561</v>
      </c>
      <c r="B5276" s="1">
        <v>45723</v>
      </c>
      <c r="C5276" t="s">
        <v>1020</v>
      </c>
      <c r="D5276" t="s">
        <v>21</v>
      </c>
      <c r="E5276" t="s">
        <v>114</v>
      </c>
      <c r="F5276" t="s">
        <v>115</v>
      </c>
      <c r="G5276" t="s">
        <v>42</v>
      </c>
      <c r="H5276" t="s">
        <v>116</v>
      </c>
      <c r="I5276" t="s">
        <v>26</v>
      </c>
      <c r="J5276" t="s">
        <v>27</v>
      </c>
      <c r="K5276">
        <v>1</v>
      </c>
      <c r="L5276">
        <v>12</v>
      </c>
      <c r="M5276">
        <v>0.05</v>
      </c>
      <c r="N5276">
        <v>11.4</v>
      </c>
      <c r="O5276">
        <v>5.4</v>
      </c>
      <c r="P5276" t="s">
        <v>28</v>
      </c>
      <c r="Q5276" t="s">
        <v>35</v>
      </c>
      <c r="R5276" t="s">
        <v>36</v>
      </c>
      <c r="S5276">
        <v>3.7</v>
      </c>
      <c r="T5276">
        <f>YEAR(tblOrders[[#This Row],[Order Date]])</f>
        <v>2025</v>
      </c>
      <c r="U5276" t="str">
        <f>TEXT(tblOrders[[#This Row],[Order Date]],"mmm-yyyy")</f>
        <v>Mar-2025</v>
      </c>
      <c r="V5276" s="4">
        <f>tblOrders[[#This Row],[Profit]]/tblOrders[[#This Row],[Sales Amount]]</f>
        <v>0.47368421052631582</v>
      </c>
      <c r="W5276" t="str">
        <f>VLOOKUP(tblOrders[[#This Row],[City]],CityRegion,2,0)</f>
        <v>South</v>
      </c>
      <c r="X5276" t="str">
        <f>VLOOKUP(tblOrders[[#This Row],[City]],lookups!A:C,3,0)</f>
        <v>Karnataka</v>
      </c>
    </row>
    <row r="5277" spans="1:24" x14ac:dyDescent="0.25">
      <c r="A5277" t="s">
        <v>7562</v>
      </c>
      <c r="B5277" s="1">
        <v>45869</v>
      </c>
      <c r="C5277" t="s">
        <v>2366</v>
      </c>
      <c r="D5277" t="s">
        <v>21</v>
      </c>
      <c r="E5277" t="s">
        <v>55</v>
      </c>
      <c r="F5277" t="s">
        <v>56</v>
      </c>
      <c r="G5277" t="s">
        <v>24</v>
      </c>
      <c r="H5277" t="s">
        <v>51</v>
      </c>
      <c r="I5277" t="s">
        <v>84</v>
      </c>
      <c r="J5277" t="s">
        <v>27</v>
      </c>
      <c r="K5277">
        <v>4</v>
      </c>
      <c r="L5277">
        <v>42</v>
      </c>
      <c r="M5277">
        <v>0.2</v>
      </c>
      <c r="N5277">
        <v>134.4</v>
      </c>
      <c r="O5277">
        <v>38.4</v>
      </c>
      <c r="P5277" t="s">
        <v>28</v>
      </c>
      <c r="Q5277" t="s">
        <v>35</v>
      </c>
      <c r="R5277" t="s">
        <v>36</v>
      </c>
      <c r="S5277">
        <v>4.9000000000000004</v>
      </c>
      <c r="T5277">
        <f>YEAR(tblOrders[[#This Row],[Order Date]])</f>
        <v>2025</v>
      </c>
      <c r="U5277" t="str">
        <f>TEXT(tblOrders[[#This Row],[Order Date]],"mmm-yyyy")</f>
        <v>Jul-2025</v>
      </c>
      <c r="V5277" s="4">
        <f>tblOrders[[#This Row],[Profit]]/tblOrders[[#This Row],[Sales Amount]]</f>
        <v>0.2857142857142857</v>
      </c>
      <c r="W5277" t="str">
        <f>VLOOKUP(tblOrders[[#This Row],[City]],CityRegion,2,0)</f>
        <v>West</v>
      </c>
      <c r="X5277" t="str">
        <f>VLOOKUP(tblOrders[[#This Row],[City]],lookups!A:C,3,0)</f>
        <v>Maharashtra</v>
      </c>
    </row>
    <row r="5278" spans="1:24" x14ac:dyDescent="0.25">
      <c r="A5278" t="s">
        <v>7563</v>
      </c>
      <c r="B5278" s="1">
        <v>45659</v>
      </c>
      <c r="C5278" t="s">
        <v>1679</v>
      </c>
      <c r="D5278" t="s">
        <v>21</v>
      </c>
      <c r="E5278" t="s">
        <v>101</v>
      </c>
      <c r="F5278" t="s">
        <v>102</v>
      </c>
      <c r="G5278" t="s">
        <v>24</v>
      </c>
      <c r="H5278" t="s">
        <v>103</v>
      </c>
      <c r="I5278" t="s">
        <v>26</v>
      </c>
      <c r="J5278" t="s">
        <v>45</v>
      </c>
      <c r="K5278">
        <v>4</v>
      </c>
      <c r="L5278">
        <v>120</v>
      </c>
      <c r="M5278">
        <v>0</v>
      </c>
      <c r="N5278">
        <v>480</v>
      </c>
      <c r="O5278">
        <v>168</v>
      </c>
      <c r="P5278" t="s">
        <v>28</v>
      </c>
      <c r="Q5278" t="s">
        <v>86</v>
      </c>
      <c r="R5278" t="s">
        <v>36</v>
      </c>
      <c r="S5278">
        <v>4.3</v>
      </c>
      <c r="T5278">
        <f>YEAR(tblOrders[[#This Row],[Order Date]])</f>
        <v>2025</v>
      </c>
      <c r="U5278" t="str">
        <f>TEXT(tblOrders[[#This Row],[Order Date]],"mmm-yyyy")</f>
        <v>Jan-2025</v>
      </c>
      <c r="V5278" s="4">
        <f>tblOrders[[#This Row],[Profit]]/tblOrders[[#This Row],[Sales Amount]]</f>
        <v>0.35</v>
      </c>
      <c r="W5278" t="str">
        <f>VLOOKUP(tblOrders[[#This Row],[City]],CityRegion,2,0)</f>
        <v>South</v>
      </c>
      <c r="X5278" t="str">
        <f>VLOOKUP(tblOrders[[#This Row],[City]],lookups!A:C,3,0)</f>
        <v>Karnataka</v>
      </c>
    </row>
    <row r="5279" spans="1:24" x14ac:dyDescent="0.25">
      <c r="A5279" t="s">
        <v>7564</v>
      </c>
      <c r="B5279" s="1">
        <v>45685</v>
      </c>
      <c r="C5279" t="s">
        <v>2034</v>
      </c>
      <c r="D5279" t="s">
        <v>39</v>
      </c>
      <c r="E5279" t="s">
        <v>66</v>
      </c>
      <c r="F5279" t="s">
        <v>67</v>
      </c>
      <c r="G5279" t="s">
        <v>68</v>
      </c>
      <c r="H5279" t="s">
        <v>69</v>
      </c>
      <c r="I5279" t="s">
        <v>76</v>
      </c>
      <c r="J5279" t="s">
        <v>45</v>
      </c>
      <c r="K5279">
        <v>4</v>
      </c>
      <c r="L5279">
        <v>149</v>
      </c>
      <c r="M5279">
        <v>0.15</v>
      </c>
      <c r="N5279">
        <v>506.6</v>
      </c>
      <c r="O5279">
        <v>126.6</v>
      </c>
      <c r="P5279" t="s">
        <v>111</v>
      </c>
      <c r="Q5279" t="s">
        <v>46</v>
      </c>
      <c r="R5279" t="s">
        <v>30</v>
      </c>
      <c r="S5279">
        <v>4.2</v>
      </c>
      <c r="T5279">
        <f>YEAR(tblOrders[[#This Row],[Order Date]])</f>
        <v>2025</v>
      </c>
      <c r="U5279" t="str">
        <f>TEXT(tblOrders[[#This Row],[Order Date]],"mmm-yyyy")</f>
        <v>Jan-2025</v>
      </c>
      <c r="V5279" s="4">
        <f>tblOrders[[#This Row],[Profit]]/tblOrders[[#This Row],[Sales Amount]]</f>
        <v>0.24990130280300038</v>
      </c>
      <c r="W5279" t="str">
        <f>VLOOKUP(tblOrders[[#This Row],[City]],CityRegion,2,0)</f>
        <v>South</v>
      </c>
      <c r="X5279" t="str">
        <f>VLOOKUP(tblOrders[[#This Row],[City]],lookups!A:C,3,0)</f>
        <v>Kerala</v>
      </c>
    </row>
    <row r="5280" spans="1:24" x14ac:dyDescent="0.25">
      <c r="A5280" t="s">
        <v>7565</v>
      </c>
      <c r="B5280" s="1">
        <v>45951</v>
      </c>
      <c r="C5280" t="s">
        <v>5165</v>
      </c>
      <c r="D5280" t="s">
        <v>39</v>
      </c>
      <c r="E5280" t="s">
        <v>60</v>
      </c>
      <c r="F5280" t="s">
        <v>61</v>
      </c>
      <c r="G5280" t="s">
        <v>62</v>
      </c>
      <c r="H5280" t="s">
        <v>63</v>
      </c>
      <c r="I5280" t="s">
        <v>139</v>
      </c>
      <c r="J5280" t="s">
        <v>45</v>
      </c>
      <c r="K5280">
        <v>4</v>
      </c>
      <c r="L5280">
        <v>45</v>
      </c>
      <c r="M5280">
        <v>0.2</v>
      </c>
      <c r="N5280">
        <v>144</v>
      </c>
      <c r="O5280">
        <v>40</v>
      </c>
      <c r="P5280" t="s">
        <v>28</v>
      </c>
      <c r="Q5280" t="s">
        <v>86</v>
      </c>
      <c r="R5280" t="s">
        <v>36</v>
      </c>
      <c r="S5280">
        <v>4.4000000000000004</v>
      </c>
      <c r="T5280">
        <f>YEAR(tblOrders[[#This Row],[Order Date]])</f>
        <v>2025</v>
      </c>
      <c r="U5280" t="str">
        <f>TEXT(tblOrders[[#This Row],[Order Date]],"mmm-yyyy")</f>
        <v>Oct-2025</v>
      </c>
      <c r="V5280" s="4">
        <f>tblOrders[[#This Row],[Profit]]/tblOrders[[#This Row],[Sales Amount]]</f>
        <v>0.27777777777777779</v>
      </c>
      <c r="W5280" t="str">
        <f>VLOOKUP(tblOrders[[#This Row],[City]],CityRegion,2,0)</f>
        <v>South</v>
      </c>
      <c r="X5280" t="str">
        <f>VLOOKUP(tblOrders[[#This Row],[City]],lookups!A:C,3,0)</f>
        <v>Tamil Nadu</v>
      </c>
    </row>
    <row r="5281" spans="1:24" x14ac:dyDescent="0.25">
      <c r="A5281" t="s">
        <v>7566</v>
      </c>
      <c r="B5281" s="1">
        <v>45666</v>
      </c>
      <c r="C5281" t="s">
        <v>695</v>
      </c>
      <c r="D5281" t="s">
        <v>21</v>
      </c>
      <c r="E5281" t="s">
        <v>49</v>
      </c>
      <c r="F5281" t="s">
        <v>50</v>
      </c>
      <c r="G5281" t="s">
        <v>24</v>
      </c>
      <c r="H5281" t="s">
        <v>51</v>
      </c>
      <c r="I5281" t="s">
        <v>139</v>
      </c>
      <c r="J5281" t="s">
        <v>34</v>
      </c>
      <c r="K5281">
        <v>2</v>
      </c>
      <c r="L5281">
        <v>85</v>
      </c>
      <c r="M5281">
        <v>0.15</v>
      </c>
      <c r="N5281">
        <v>144.5</v>
      </c>
      <c r="O5281">
        <v>40.5</v>
      </c>
      <c r="P5281" t="s">
        <v>85</v>
      </c>
      <c r="Q5281" t="s">
        <v>86</v>
      </c>
      <c r="R5281" t="s">
        <v>36</v>
      </c>
      <c r="S5281">
        <v>3.9</v>
      </c>
      <c r="T5281">
        <f>YEAR(tblOrders[[#This Row],[Order Date]])</f>
        <v>2025</v>
      </c>
      <c r="U5281" t="str">
        <f>TEXT(tblOrders[[#This Row],[Order Date]],"mmm-yyyy")</f>
        <v>Jan-2025</v>
      </c>
      <c r="V5281" s="4">
        <f>tblOrders[[#This Row],[Profit]]/tblOrders[[#This Row],[Sales Amount]]</f>
        <v>0.28027681660899656</v>
      </c>
      <c r="W5281" t="str">
        <f>VLOOKUP(tblOrders[[#This Row],[City]],CityRegion,2,0)</f>
        <v>South</v>
      </c>
      <c r="X5281" t="str">
        <f>VLOOKUP(tblOrders[[#This Row],[City]],lookups!A:C,3,0)</f>
        <v>Tamil Nadu</v>
      </c>
    </row>
    <row r="5282" spans="1:24" x14ac:dyDescent="0.25">
      <c r="A5282" t="s">
        <v>7567</v>
      </c>
      <c r="B5282" s="1">
        <v>45849</v>
      </c>
      <c r="C5282" t="s">
        <v>7568</v>
      </c>
      <c r="D5282" t="s">
        <v>21</v>
      </c>
      <c r="E5282" t="s">
        <v>55</v>
      </c>
      <c r="F5282" t="s">
        <v>56</v>
      </c>
      <c r="G5282" t="s">
        <v>24</v>
      </c>
      <c r="H5282" t="s">
        <v>51</v>
      </c>
      <c r="I5282" t="s">
        <v>130</v>
      </c>
      <c r="J5282" t="s">
        <v>34</v>
      </c>
      <c r="K5282">
        <v>2</v>
      </c>
      <c r="L5282">
        <v>42</v>
      </c>
      <c r="M5282">
        <v>0.2</v>
      </c>
      <c r="N5282">
        <v>67.2</v>
      </c>
      <c r="O5282">
        <v>19.2</v>
      </c>
      <c r="P5282" t="s">
        <v>28</v>
      </c>
      <c r="Q5282" t="s">
        <v>35</v>
      </c>
      <c r="R5282" t="s">
        <v>36</v>
      </c>
      <c r="S5282">
        <v>4.5999999999999996</v>
      </c>
      <c r="T5282">
        <f>YEAR(tblOrders[[#This Row],[Order Date]])</f>
        <v>2025</v>
      </c>
      <c r="U5282" t="str">
        <f>TEXT(tblOrders[[#This Row],[Order Date]],"mmm-yyyy")</f>
        <v>Jul-2025</v>
      </c>
      <c r="V5282" s="4">
        <f>tblOrders[[#This Row],[Profit]]/tblOrders[[#This Row],[Sales Amount]]</f>
        <v>0.2857142857142857</v>
      </c>
      <c r="W5282" t="str">
        <f>VLOOKUP(tblOrders[[#This Row],[City]],CityRegion,2,0)</f>
        <v>West</v>
      </c>
      <c r="X5282" t="str">
        <f>VLOOKUP(tblOrders[[#This Row],[City]],lookups!A:C,3,0)</f>
        <v>Maharashtra</v>
      </c>
    </row>
    <row r="5283" spans="1:24" x14ac:dyDescent="0.25">
      <c r="A5283" t="s">
        <v>7569</v>
      </c>
      <c r="B5283" s="1">
        <v>45945</v>
      </c>
      <c r="C5283" t="s">
        <v>1295</v>
      </c>
      <c r="D5283" t="s">
        <v>21</v>
      </c>
      <c r="E5283" t="s">
        <v>94</v>
      </c>
      <c r="F5283" t="s">
        <v>95</v>
      </c>
      <c r="G5283" t="s">
        <v>68</v>
      </c>
      <c r="H5283" t="s">
        <v>96</v>
      </c>
      <c r="I5283" t="s">
        <v>139</v>
      </c>
      <c r="J5283" t="s">
        <v>34</v>
      </c>
      <c r="K5283">
        <v>4</v>
      </c>
      <c r="L5283">
        <v>89</v>
      </c>
      <c r="M5283">
        <v>0</v>
      </c>
      <c r="N5283">
        <v>356</v>
      </c>
      <c r="O5283">
        <v>136</v>
      </c>
      <c r="P5283" t="s">
        <v>28</v>
      </c>
      <c r="Q5283" t="s">
        <v>29</v>
      </c>
      <c r="R5283" t="s">
        <v>30</v>
      </c>
      <c r="S5283">
        <v>3.2</v>
      </c>
      <c r="T5283">
        <f>YEAR(tblOrders[[#This Row],[Order Date]])</f>
        <v>2025</v>
      </c>
      <c r="U5283" t="str">
        <f>TEXT(tblOrders[[#This Row],[Order Date]],"mmm-yyyy")</f>
        <v>Oct-2025</v>
      </c>
      <c r="V5283" s="4">
        <f>tblOrders[[#This Row],[Profit]]/tblOrders[[#This Row],[Sales Amount]]</f>
        <v>0.38202247191011235</v>
      </c>
      <c r="W5283" t="str">
        <f>VLOOKUP(tblOrders[[#This Row],[City]],CityRegion,2,0)</f>
        <v>South</v>
      </c>
      <c r="X5283" t="str">
        <f>VLOOKUP(tblOrders[[#This Row],[City]],lookups!A:C,3,0)</f>
        <v>Tamil Nadu</v>
      </c>
    </row>
    <row r="5284" spans="1:24" x14ac:dyDescent="0.25">
      <c r="A5284" t="s">
        <v>7570</v>
      </c>
      <c r="B5284" s="1">
        <v>45671</v>
      </c>
      <c r="C5284" t="s">
        <v>6522</v>
      </c>
      <c r="D5284" t="s">
        <v>21</v>
      </c>
      <c r="E5284" t="s">
        <v>108</v>
      </c>
      <c r="F5284" t="s">
        <v>109</v>
      </c>
      <c r="G5284" t="s">
        <v>62</v>
      </c>
      <c r="H5284" t="s">
        <v>110</v>
      </c>
      <c r="I5284" t="s">
        <v>139</v>
      </c>
      <c r="J5284" t="s">
        <v>27</v>
      </c>
      <c r="K5284">
        <v>1</v>
      </c>
      <c r="L5284">
        <v>110</v>
      </c>
      <c r="M5284">
        <v>0.1</v>
      </c>
      <c r="N5284">
        <v>99</v>
      </c>
      <c r="O5284">
        <v>31</v>
      </c>
      <c r="P5284" t="s">
        <v>28</v>
      </c>
      <c r="Q5284" t="s">
        <v>86</v>
      </c>
      <c r="R5284" t="s">
        <v>123</v>
      </c>
      <c r="S5284">
        <v>4.0999999999999996</v>
      </c>
      <c r="T5284">
        <f>YEAR(tblOrders[[#This Row],[Order Date]])</f>
        <v>2025</v>
      </c>
      <c r="U5284" t="str">
        <f>TEXT(tblOrders[[#This Row],[Order Date]],"mmm-yyyy")</f>
        <v>Jan-2025</v>
      </c>
      <c r="V5284" s="4">
        <f>tblOrders[[#This Row],[Profit]]/tblOrders[[#This Row],[Sales Amount]]</f>
        <v>0.31313131313131315</v>
      </c>
      <c r="W5284" t="str">
        <f>VLOOKUP(tblOrders[[#This Row],[City]],CityRegion,2,0)</f>
        <v>South</v>
      </c>
      <c r="X5284" t="str">
        <f>VLOOKUP(tblOrders[[#This Row],[City]],lookups!A:C,3,0)</f>
        <v>Tamil Nadu</v>
      </c>
    </row>
    <row r="5285" spans="1:24" x14ac:dyDescent="0.25">
      <c r="A5285" t="s">
        <v>7571</v>
      </c>
      <c r="B5285" s="1">
        <v>45912</v>
      </c>
      <c r="C5285" t="s">
        <v>2086</v>
      </c>
      <c r="D5285" t="s">
        <v>21</v>
      </c>
      <c r="E5285" t="s">
        <v>49</v>
      </c>
      <c r="F5285" t="s">
        <v>50</v>
      </c>
      <c r="G5285" t="s">
        <v>24</v>
      </c>
      <c r="H5285" t="s">
        <v>51</v>
      </c>
      <c r="I5285" t="s">
        <v>84</v>
      </c>
      <c r="J5285" t="s">
        <v>27</v>
      </c>
      <c r="K5285">
        <v>3</v>
      </c>
      <c r="L5285">
        <v>85</v>
      </c>
      <c r="M5285">
        <v>0.2</v>
      </c>
      <c r="N5285">
        <v>204</v>
      </c>
      <c r="O5285">
        <v>48</v>
      </c>
      <c r="P5285" t="s">
        <v>28</v>
      </c>
      <c r="Q5285" t="s">
        <v>35</v>
      </c>
      <c r="R5285" t="s">
        <v>36</v>
      </c>
      <c r="S5285">
        <v>3.4</v>
      </c>
      <c r="T5285">
        <f>YEAR(tblOrders[[#This Row],[Order Date]])</f>
        <v>2025</v>
      </c>
      <c r="U5285" t="str">
        <f>TEXT(tblOrders[[#This Row],[Order Date]],"mmm-yyyy")</f>
        <v>Sep-2025</v>
      </c>
      <c r="V5285" s="4">
        <f>tblOrders[[#This Row],[Profit]]/tblOrders[[#This Row],[Sales Amount]]</f>
        <v>0.23529411764705882</v>
      </c>
      <c r="W5285" t="str">
        <f>VLOOKUP(tblOrders[[#This Row],[City]],CityRegion,2,0)</f>
        <v>West</v>
      </c>
      <c r="X5285" t="str">
        <f>VLOOKUP(tblOrders[[#This Row],[City]],lookups!A:C,3,0)</f>
        <v>Maharashtra</v>
      </c>
    </row>
    <row r="5286" spans="1:24" x14ac:dyDescent="0.25">
      <c r="A5286" t="s">
        <v>7572</v>
      </c>
      <c r="B5286" s="1">
        <v>45771</v>
      </c>
      <c r="C5286" t="s">
        <v>1377</v>
      </c>
      <c r="D5286" t="s">
        <v>39</v>
      </c>
      <c r="E5286" t="s">
        <v>55</v>
      </c>
      <c r="F5286" t="s">
        <v>56</v>
      </c>
      <c r="G5286" t="s">
        <v>24</v>
      </c>
      <c r="H5286" t="s">
        <v>51</v>
      </c>
      <c r="I5286" t="s">
        <v>57</v>
      </c>
      <c r="J5286" t="s">
        <v>34</v>
      </c>
      <c r="K5286">
        <v>3</v>
      </c>
      <c r="L5286">
        <v>42</v>
      </c>
      <c r="M5286">
        <v>0</v>
      </c>
      <c r="N5286">
        <v>126</v>
      </c>
      <c r="O5286">
        <v>54</v>
      </c>
      <c r="P5286" t="s">
        <v>111</v>
      </c>
      <c r="Q5286" t="s">
        <v>86</v>
      </c>
      <c r="R5286" t="s">
        <v>36</v>
      </c>
      <c r="S5286">
        <v>2.8</v>
      </c>
      <c r="T5286">
        <f>YEAR(tblOrders[[#This Row],[Order Date]])</f>
        <v>2025</v>
      </c>
      <c r="U5286" t="str">
        <f>TEXT(tblOrders[[#This Row],[Order Date]],"mmm-yyyy")</f>
        <v>Apr-2025</v>
      </c>
      <c r="V5286" s="4">
        <f>tblOrders[[#This Row],[Profit]]/tblOrders[[#This Row],[Sales Amount]]</f>
        <v>0.42857142857142855</v>
      </c>
      <c r="W5286" t="str">
        <f>VLOOKUP(tblOrders[[#This Row],[City]],CityRegion,2,0)</f>
        <v>South</v>
      </c>
      <c r="X5286" t="str">
        <f>VLOOKUP(tblOrders[[#This Row],[City]],lookups!A:C,3,0)</f>
        <v>Kerala</v>
      </c>
    </row>
    <row r="5287" spans="1:24" x14ac:dyDescent="0.25">
      <c r="A5287" t="s">
        <v>7573</v>
      </c>
      <c r="B5287" s="1">
        <v>45772</v>
      </c>
      <c r="C5287" t="s">
        <v>416</v>
      </c>
      <c r="D5287" t="s">
        <v>39</v>
      </c>
      <c r="E5287" t="s">
        <v>101</v>
      </c>
      <c r="F5287" t="s">
        <v>102</v>
      </c>
      <c r="G5287" t="s">
        <v>24</v>
      </c>
      <c r="H5287" t="s">
        <v>103</v>
      </c>
      <c r="I5287" t="s">
        <v>70</v>
      </c>
      <c r="J5287" t="s">
        <v>45</v>
      </c>
      <c r="K5287">
        <v>1</v>
      </c>
      <c r="L5287">
        <v>120</v>
      </c>
      <c r="M5287">
        <v>0</v>
      </c>
      <c r="N5287">
        <v>120</v>
      </c>
      <c r="O5287">
        <v>42</v>
      </c>
      <c r="P5287" t="s">
        <v>28</v>
      </c>
      <c r="Q5287" t="s">
        <v>35</v>
      </c>
      <c r="R5287" t="s">
        <v>36</v>
      </c>
      <c r="S5287">
        <v>2.6</v>
      </c>
      <c r="T5287">
        <f>YEAR(tblOrders[[#This Row],[Order Date]])</f>
        <v>2025</v>
      </c>
      <c r="U5287" t="str">
        <f>TEXT(tblOrders[[#This Row],[Order Date]],"mmm-yyyy")</f>
        <v>Apr-2025</v>
      </c>
      <c r="V5287" s="4">
        <f>tblOrders[[#This Row],[Profit]]/tblOrders[[#This Row],[Sales Amount]]</f>
        <v>0.35</v>
      </c>
      <c r="W5287" t="str">
        <f>VLOOKUP(tblOrders[[#This Row],[City]],CityRegion,2,0)</f>
        <v>South</v>
      </c>
      <c r="X5287" t="str">
        <f>VLOOKUP(tblOrders[[#This Row],[City]],lookups!A:C,3,0)</f>
        <v>Telengana</v>
      </c>
    </row>
    <row r="5288" spans="1:24" x14ac:dyDescent="0.25">
      <c r="A5288" t="s">
        <v>7574</v>
      </c>
      <c r="B5288" s="1">
        <v>45802</v>
      </c>
      <c r="C5288" t="s">
        <v>7575</v>
      </c>
      <c r="D5288" t="s">
        <v>39</v>
      </c>
      <c r="E5288" t="s">
        <v>114</v>
      </c>
      <c r="F5288" t="s">
        <v>115</v>
      </c>
      <c r="G5288" t="s">
        <v>42</v>
      </c>
      <c r="H5288" t="s">
        <v>116</v>
      </c>
      <c r="I5288" t="s">
        <v>33</v>
      </c>
      <c r="J5288" t="s">
        <v>27</v>
      </c>
      <c r="K5288">
        <v>5</v>
      </c>
      <c r="L5288">
        <v>12</v>
      </c>
      <c r="M5288">
        <v>0.05</v>
      </c>
      <c r="N5288">
        <v>57</v>
      </c>
      <c r="O5288">
        <v>27</v>
      </c>
      <c r="P5288" t="s">
        <v>28</v>
      </c>
      <c r="Q5288" t="s">
        <v>29</v>
      </c>
      <c r="R5288" t="s">
        <v>36</v>
      </c>
      <c r="S5288">
        <v>3</v>
      </c>
      <c r="T5288">
        <f>YEAR(tblOrders[[#This Row],[Order Date]])</f>
        <v>2025</v>
      </c>
      <c r="U5288" t="str">
        <f>TEXT(tblOrders[[#This Row],[Order Date]],"mmm-yyyy")</f>
        <v>May-2025</v>
      </c>
      <c r="V5288" s="4">
        <f>tblOrders[[#This Row],[Profit]]/tblOrders[[#This Row],[Sales Amount]]</f>
        <v>0.47368421052631576</v>
      </c>
      <c r="W5288" t="str">
        <f>VLOOKUP(tblOrders[[#This Row],[City]],CityRegion,2,0)</f>
        <v>North</v>
      </c>
      <c r="X5288" t="str">
        <f>VLOOKUP(tblOrders[[#This Row],[City]],lookups!A:C,3,0)</f>
        <v>Delhi</v>
      </c>
    </row>
    <row r="5289" spans="1:24" x14ac:dyDescent="0.25">
      <c r="A5289" t="s">
        <v>7576</v>
      </c>
      <c r="B5289" s="1">
        <v>45784</v>
      </c>
      <c r="C5289" t="s">
        <v>3222</v>
      </c>
      <c r="D5289" t="s">
        <v>21</v>
      </c>
      <c r="E5289" t="s">
        <v>66</v>
      </c>
      <c r="F5289" t="s">
        <v>67</v>
      </c>
      <c r="G5289" t="s">
        <v>68</v>
      </c>
      <c r="H5289" t="s">
        <v>69</v>
      </c>
      <c r="I5289" t="s">
        <v>130</v>
      </c>
      <c r="J5289" t="s">
        <v>45</v>
      </c>
      <c r="K5289">
        <v>4</v>
      </c>
      <c r="L5289">
        <v>149</v>
      </c>
      <c r="M5289">
        <v>0.1</v>
      </c>
      <c r="N5289">
        <v>536.4</v>
      </c>
      <c r="O5289">
        <v>156.4</v>
      </c>
      <c r="P5289" t="s">
        <v>111</v>
      </c>
      <c r="Q5289" t="s">
        <v>86</v>
      </c>
      <c r="R5289" t="s">
        <v>36</v>
      </c>
      <c r="S5289">
        <v>4.2</v>
      </c>
      <c r="T5289">
        <f>YEAR(tblOrders[[#This Row],[Order Date]])</f>
        <v>2025</v>
      </c>
      <c r="U5289" t="str">
        <f>TEXT(tblOrders[[#This Row],[Order Date]],"mmm-yyyy")</f>
        <v>May-2025</v>
      </c>
      <c r="V5289" s="4">
        <f>tblOrders[[#This Row],[Profit]]/tblOrders[[#This Row],[Sales Amount]]</f>
        <v>0.29157345264727819</v>
      </c>
      <c r="W5289" t="str">
        <f>VLOOKUP(tblOrders[[#This Row],[City]],CityRegion,2,0)</f>
        <v>West</v>
      </c>
      <c r="X5289" t="str">
        <f>VLOOKUP(tblOrders[[#This Row],[City]],lookups!A:C,3,0)</f>
        <v>Maharashtra</v>
      </c>
    </row>
    <row r="5290" spans="1:24" x14ac:dyDescent="0.25">
      <c r="A5290" t="s">
        <v>7577</v>
      </c>
      <c r="B5290" s="1">
        <v>46010</v>
      </c>
      <c r="C5290" t="s">
        <v>6827</v>
      </c>
      <c r="D5290" t="s">
        <v>39</v>
      </c>
      <c r="E5290" t="s">
        <v>22</v>
      </c>
      <c r="F5290" t="s">
        <v>23</v>
      </c>
      <c r="G5290" t="s">
        <v>24</v>
      </c>
      <c r="H5290" t="s">
        <v>25</v>
      </c>
      <c r="I5290" t="s">
        <v>26</v>
      </c>
      <c r="J5290" t="s">
        <v>34</v>
      </c>
      <c r="K5290">
        <v>5</v>
      </c>
      <c r="L5290">
        <v>190</v>
      </c>
      <c r="M5290">
        <v>0.15</v>
      </c>
      <c r="N5290">
        <v>807.5</v>
      </c>
      <c r="O5290">
        <v>182.5</v>
      </c>
      <c r="P5290" t="s">
        <v>111</v>
      </c>
      <c r="Q5290" t="s">
        <v>91</v>
      </c>
      <c r="R5290" t="s">
        <v>36</v>
      </c>
      <c r="S5290">
        <v>4.0999999999999996</v>
      </c>
      <c r="T5290">
        <f>YEAR(tblOrders[[#This Row],[Order Date]])</f>
        <v>2025</v>
      </c>
      <c r="U5290" t="str">
        <f>TEXT(tblOrders[[#This Row],[Order Date]],"mmm-yyyy")</f>
        <v>Dec-2025</v>
      </c>
      <c r="V5290" s="4">
        <f>tblOrders[[#This Row],[Profit]]/tblOrders[[#This Row],[Sales Amount]]</f>
        <v>0.2260061919504644</v>
      </c>
      <c r="W5290" t="str">
        <f>VLOOKUP(tblOrders[[#This Row],[City]],CityRegion,2,0)</f>
        <v>South</v>
      </c>
      <c r="X5290" t="str">
        <f>VLOOKUP(tblOrders[[#This Row],[City]],lookups!A:C,3,0)</f>
        <v>Karnataka</v>
      </c>
    </row>
    <row r="5291" spans="1:24" x14ac:dyDescent="0.25">
      <c r="A5291" t="s">
        <v>7578</v>
      </c>
      <c r="B5291" s="1">
        <v>45936</v>
      </c>
      <c r="C5291" t="s">
        <v>1020</v>
      </c>
      <c r="D5291" t="s">
        <v>21</v>
      </c>
      <c r="E5291" t="s">
        <v>94</v>
      </c>
      <c r="F5291" t="s">
        <v>95</v>
      </c>
      <c r="G5291" t="s">
        <v>68</v>
      </c>
      <c r="H5291" t="s">
        <v>96</v>
      </c>
      <c r="I5291" t="s">
        <v>76</v>
      </c>
      <c r="J5291" t="s">
        <v>34</v>
      </c>
      <c r="K5291">
        <v>5</v>
      </c>
      <c r="L5291">
        <v>89</v>
      </c>
      <c r="M5291">
        <v>0.2</v>
      </c>
      <c r="N5291">
        <v>356</v>
      </c>
      <c r="O5291">
        <v>81</v>
      </c>
      <c r="P5291" t="s">
        <v>28</v>
      </c>
      <c r="Q5291" t="s">
        <v>91</v>
      </c>
      <c r="R5291" t="s">
        <v>36</v>
      </c>
      <c r="S5291">
        <v>4.3</v>
      </c>
      <c r="T5291">
        <f>YEAR(tblOrders[[#This Row],[Order Date]])</f>
        <v>2025</v>
      </c>
      <c r="U5291" t="str">
        <f>TEXT(tblOrders[[#This Row],[Order Date]],"mmm-yyyy")</f>
        <v>Oct-2025</v>
      </c>
      <c r="V5291" s="4">
        <f>tblOrders[[#This Row],[Profit]]/tblOrders[[#This Row],[Sales Amount]]</f>
        <v>0.22752808988764045</v>
      </c>
      <c r="W5291" t="str">
        <f>VLOOKUP(tblOrders[[#This Row],[City]],CityRegion,2,0)</f>
        <v>South</v>
      </c>
      <c r="X5291" t="str">
        <f>VLOOKUP(tblOrders[[#This Row],[City]],lookups!A:C,3,0)</f>
        <v>Kerala</v>
      </c>
    </row>
    <row r="5292" spans="1:24" x14ac:dyDescent="0.25">
      <c r="A5292" t="s">
        <v>7579</v>
      </c>
      <c r="B5292" s="1">
        <v>45714</v>
      </c>
      <c r="C5292" t="s">
        <v>7580</v>
      </c>
      <c r="D5292" t="s">
        <v>21</v>
      </c>
      <c r="E5292" t="s">
        <v>94</v>
      </c>
      <c r="F5292" t="s">
        <v>95</v>
      </c>
      <c r="G5292" t="s">
        <v>68</v>
      </c>
      <c r="H5292" t="s">
        <v>96</v>
      </c>
      <c r="I5292" t="s">
        <v>130</v>
      </c>
      <c r="J5292" t="s">
        <v>27</v>
      </c>
      <c r="K5292">
        <v>4</v>
      </c>
      <c r="L5292">
        <v>89</v>
      </c>
      <c r="M5292">
        <v>0</v>
      </c>
      <c r="N5292">
        <v>356</v>
      </c>
      <c r="O5292">
        <v>136</v>
      </c>
      <c r="P5292" t="s">
        <v>28</v>
      </c>
      <c r="Q5292" t="s">
        <v>86</v>
      </c>
      <c r="R5292" t="s">
        <v>36</v>
      </c>
      <c r="S5292">
        <v>3.7</v>
      </c>
      <c r="T5292">
        <f>YEAR(tblOrders[[#This Row],[Order Date]])</f>
        <v>2025</v>
      </c>
      <c r="U5292" t="str">
        <f>TEXT(tblOrders[[#This Row],[Order Date]],"mmm-yyyy")</f>
        <v>Feb-2025</v>
      </c>
      <c r="V5292" s="4">
        <f>tblOrders[[#This Row],[Profit]]/tblOrders[[#This Row],[Sales Amount]]</f>
        <v>0.38202247191011235</v>
      </c>
      <c r="W5292" t="str">
        <f>VLOOKUP(tblOrders[[#This Row],[City]],CityRegion,2,0)</f>
        <v>West</v>
      </c>
      <c r="X5292" t="str">
        <f>VLOOKUP(tblOrders[[#This Row],[City]],lookups!A:C,3,0)</f>
        <v>Maharashtra</v>
      </c>
    </row>
    <row r="5293" spans="1:24" x14ac:dyDescent="0.25">
      <c r="A5293" t="s">
        <v>7581</v>
      </c>
      <c r="B5293" s="1">
        <v>45888</v>
      </c>
      <c r="C5293" t="s">
        <v>3228</v>
      </c>
      <c r="D5293" t="s">
        <v>21</v>
      </c>
      <c r="E5293" t="s">
        <v>114</v>
      </c>
      <c r="F5293" t="s">
        <v>115</v>
      </c>
      <c r="G5293" t="s">
        <v>42</v>
      </c>
      <c r="H5293" t="s">
        <v>116</v>
      </c>
      <c r="I5293" t="s">
        <v>44</v>
      </c>
      <c r="J5293" t="s">
        <v>34</v>
      </c>
      <c r="K5293">
        <v>1</v>
      </c>
      <c r="L5293">
        <v>12</v>
      </c>
      <c r="M5293">
        <v>0.15</v>
      </c>
      <c r="N5293">
        <v>10.199999999999999</v>
      </c>
      <c r="O5293">
        <v>4.2</v>
      </c>
      <c r="P5293" t="s">
        <v>28</v>
      </c>
      <c r="Q5293" t="s">
        <v>91</v>
      </c>
      <c r="R5293" t="s">
        <v>36</v>
      </c>
      <c r="S5293">
        <v>4.5</v>
      </c>
      <c r="T5293">
        <f>YEAR(tblOrders[[#This Row],[Order Date]])</f>
        <v>2025</v>
      </c>
      <c r="U5293" t="str">
        <f>TEXT(tblOrders[[#This Row],[Order Date]],"mmm-yyyy")</f>
        <v>Aug-2025</v>
      </c>
      <c r="V5293" s="4">
        <f>tblOrders[[#This Row],[Profit]]/tblOrders[[#This Row],[Sales Amount]]</f>
        <v>0.41176470588235298</v>
      </c>
      <c r="W5293" t="str">
        <f>VLOOKUP(tblOrders[[#This Row],[City]],CityRegion,2,0)</f>
        <v>South</v>
      </c>
      <c r="X5293" t="str">
        <f>VLOOKUP(tblOrders[[#This Row],[City]],lookups!A:C,3,0)</f>
        <v>Kerala</v>
      </c>
    </row>
    <row r="5294" spans="1:24" x14ac:dyDescent="0.25">
      <c r="A5294" t="s">
        <v>7582</v>
      </c>
      <c r="B5294" s="1">
        <v>45965</v>
      </c>
      <c r="C5294" t="s">
        <v>436</v>
      </c>
      <c r="D5294" t="s">
        <v>21</v>
      </c>
      <c r="E5294" t="s">
        <v>114</v>
      </c>
      <c r="F5294" t="s">
        <v>115</v>
      </c>
      <c r="G5294" t="s">
        <v>42</v>
      </c>
      <c r="H5294" t="s">
        <v>116</v>
      </c>
      <c r="I5294" t="s">
        <v>33</v>
      </c>
      <c r="J5294" t="s">
        <v>27</v>
      </c>
      <c r="K5294">
        <v>4</v>
      </c>
      <c r="L5294">
        <v>12</v>
      </c>
      <c r="M5294">
        <v>0.15</v>
      </c>
      <c r="N5294">
        <v>40.799999999999997</v>
      </c>
      <c r="O5294">
        <v>16.8</v>
      </c>
      <c r="P5294" t="s">
        <v>28</v>
      </c>
      <c r="Q5294" t="s">
        <v>91</v>
      </c>
      <c r="R5294" t="s">
        <v>36</v>
      </c>
      <c r="S5294">
        <v>2.9</v>
      </c>
      <c r="T5294">
        <f>YEAR(tblOrders[[#This Row],[Order Date]])</f>
        <v>2025</v>
      </c>
      <c r="U5294" t="str">
        <f>TEXT(tblOrders[[#This Row],[Order Date]],"mmm-yyyy")</f>
        <v>Nov-2025</v>
      </c>
      <c r="V5294" s="4">
        <f>tblOrders[[#This Row],[Profit]]/tblOrders[[#This Row],[Sales Amount]]</f>
        <v>0.41176470588235298</v>
      </c>
      <c r="W5294" t="str">
        <f>VLOOKUP(tblOrders[[#This Row],[City]],CityRegion,2,0)</f>
        <v>North</v>
      </c>
      <c r="X5294" t="str">
        <f>VLOOKUP(tblOrders[[#This Row],[City]],lookups!A:C,3,0)</f>
        <v>Delhi</v>
      </c>
    </row>
    <row r="5295" spans="1:24" x14ac:dyDescent="0.25">
      <c r="A5295" t="s">
        <v>7583</v>
      </c>
      <c r="B5295" s="1">
        <v>46010</v>
      </c>
      <c r="C5295" t="s">
        <v>4972</v>
      </c>
      <c r="D5295" t="s">
        <v>39</v>
      </c>
      <c r="E5295" t="s">
        <v>22</v>
      </c>
      <c r="F5295" t="s">
        <v>23</v>
      </c>
      <c r="G5295" t="s">
        <v>24</v>
      </c>
      <c r="H5295" t="s">
        <v>25</v>
      </c>
      <c r="I5295" t="s">
        <v>33</v>
      </c>
      <c r="J5295" t="s">
        <v>27</v>
      </c>
      <c r="K5295">
        <v>1</v>
      </c>
      <c r="L5295">
        <v>190</v>
      </c>
      <c r="M5295">
        <v>0.2</v>
      </c>
      <c r="N5295">
        <v>152</v>
      </c>
      <c r="O5295">
        <v>27</v>
      </c>
      <c r="P5295" t="s">
        <v>28</v>
      </c>
      <c r="Q5295" t="s">
        <v>35</v>
      </c>
      <c r="R5295" t="s">
        <v>36</v>
      </c>
      <c r="S5295">
        <v>4.8</v>
      </c>
      <c r="T5295">
        <f>YEAR(tblOrders[[#This Row],[Order Date]])</f>
        <v>2025</v>
      </c>
      <c r="U5295" t="str">
        <f>TEXT(tblOrders[[#This Row],[Order Date]],"mmm-yyyy")</f>
        <v>Dec-2025</v>
      </c>
      <c r="V5295" s="4">
        <f>tblOrders[[#This Row],[Profit]]/tblOrders[[#This Row],[Sales Amount]]</f>
        <v>0.17763157894736842</v>
      </c>
      <c r="W5295" t="str">
        <f>VLOOKUP(tblOrders[[#This Row],[City]],CityRegion,2,0)</f>
        <v>North</v>
      </c>
      <c r="X5295" t="str">
        <f>VLOOKUP(tblOrders[[#This Row],[City]],lookups!A:C,3,0)</f>
        <v>Delhi</v>
      </c>
    </row>
    <row r="5296" spans="1:24" x14ac:dyDescent="0.25">
      <c r="A5296" t="s">
        <v>7584</v>
      </c>
      <c r="B5296" s="1">
        <v>45893</v>
      </c>
      <c r="C5296" t="s">
        <v>363</v>
      </c>
      <c r="D5296" t="s">
        <v>21</v>
      </c>
      <c r="E5296" t="s">
        <v>66</v>
      </c>
      <c r="F5296" t="s">
        <v>67</v>
      </c>
      <c r="G5296" t="s">
        <v>68</v>
      </c>
      <c r="H5296" t="s">
        <v>69</v>
      </c>
      <c r="I5296" t="s">
        <v>84</v>
      </c>
      <c r="J5296" t="s">
        <v>34</v>
      </c>
      <c r="K5296">
        <v>1</v>
      </c>
      <c r="L5296">
        <v>149</v>
      </c>
      <c r="M5296">
        <v>0.15</v>
      </c>
      <c r="N5296">
        <v>126.65</v>
      </c>
      <c r="O5296">
        <v>31.65</v>
      </c>
      <c r="P5296" t="s">
        <v>28</v>
      </c>
      <c r="Q5296" t="s">
        <v>86</v>
      </c>
      <c r="R5296" t="s">
        <v>30</v>
      </c>
      <c r="S5296">
        <v>2.8</v>
      </c>
      <c r="T5296">
        <f>YEAR(tblOrders[[#This Row],[Order Date]])</f>
        <v>2025</v>
      </c>
      <c r="U5296" t="str">
        <f>TEXT(tblOrders[[#This Row],[Order Date]],"mmm-yyyy")</f>
        <v>Aug-2025</v>
      </c>
      <c r="V5296" s="4">
        <f>tblOrders[[#This Row],[Profit]]/tblOrders[[#This Row],[Sales Amount]]</f>
        <v>0.24990130280300038</v>
      </c>
      <c r="W5296" t="str">
        <f>VLOOKUP(tblOrders[[#This Row],[City]],CityRegion,2,0)</f>
        <v>West</v>
      </c>
      <c r="X5296" t="str">
        <f>VLOOKUP(tblOrders[[#This Row],[City]],lookups!A:C,3,0)</f>
        <v>Maharashtra</v>
      </c>
    </row>
    <row r="5297" spans="1:24" x14ac:dyDescent="0.25">
      <c r="A5297" t="s">
        <v>7585</v>
      </c>
      <c r="B5297" s="1">
        <v>45967</v>
      </c>
      <c r="C5297" t="s">
        <v>962</v>
      </c>
      <c r="D5297" t="s">
        <v>21</v>
      </c>
      <c r="E5297" t="s">
        <v>66</v>
      </c>
      <c r="F5297" t="s">
        <v>67</v>
      </c>
      <c r="G5297" t="s">
        <v>68</v>
      </c>
      <c r="H5297" t="s">
        <v>69</v>
      </c>
      <c r="I5297" t="s">
        <v>130</v>
      </c>
      <c r="J5297" t="s">
        <v>45</v>
      </c>
      <c r="K5297">
        <v>2</v>
      </c>
      <c r="L5297">
        <v>149</v>
      </c>
      <c r="M5297">
        <v>0.05</v>
      </c>
      <c r="N5297">
        <v>283.10000000000002</v>
      </c>
      <c r="O5297">
        <v>93.1</v>
      </c>
      <c r="P5297" t="s">
        <v>28</v>
      </c>
      <c r="Q5297" t="s">
        <v>46</v>
      </c>
      <c r="R5297" t="s">
        <v>30</v>
      </c>
      <c r="S5297">
        <v>2.7</v>
      </c>
      <c r="T5297">
        <f>YEAR(tblOrders[[#This Row],[Order Date]])</f>
        <v>2025</v>
      </c>
      <c r="U5297" t="str">
        <f>TEXT(tblOrders[[#This Row],[Order Date]],"mmm-yyyy")</f>
        <v>Nov-2025</v>
      </c>
      <c r="V5297" s="4">
        <f>tblOrders[[#This Row],[Profit]]/tblOrders[[#This Row],[Sales Amount]]</f>
        <v>0.32885906040268453</v>
      </c>
      <c r="W5297" t="str">
        <f>VLOOKUP(tblOrders[[#This Row],[City]],CityRegion,2,0)</f>
        <v>West</v>
      </c>
      <c r="X5297" t="str">
        <f>VLOOKUP(tblOrders[[#This Row],[City]],lookups!A:C,3,0)</f>
        <v>Maharashtra</v>
      </c>
    </row>
    <row r="5298" spans="1:24" x14ac:dyDescent="0.25">
      <c r="A5298" t="s">
        <v>7586</v>
      </c>
      <c r="B5298" s="1">
        <v>46000</v>
      </c>
      <c r="C5298" t="s">
        <v>7587</v>
      </c>
      <c r="D5298" t="s">
        <v>21</v>
      </c>
      <c r="E5298" t="s">
        <v>22</v>
      </c>
      <c r="F5298" t="s">
        <v>23</v>
      </c>
      <c r="G5298" t="s">
        <v>24</v>
      </c>
      <c r="H5298" t="s">
        <v>25</v>
      </c>
      <c r="I5298" t="s">
        <v>33</v>
      </c>
      <c r="J5298" t="s">
        <v>34</v>
      </c>
      <c r="K5298">
        <v>5</v>
      </c>
      <c r="L5298">
        <v>190</v>
      </c>
      <c r="M5298">
        <v>0.05</v>
      </c>
      <c r="N5298">
        <v>902.5</v>
      </c>
      <c r="O5298">
        <v>277.5</v>
      </c>
      <c r="P5298" t="s">
        <v>148</v>
      </c>
      <c r="Q5298" t="s">
        <v>35</v>
      </c>
      <c r="R5298" t="s">
        <v>30</v>
      </c>
      <c r="S5298">
        <v>3.9</v>
      </c>
      <c r="T5298">
        <f>YEAR(tblOrders[[#This Row],[Order Date]])</f>
        <v>2025</v>
      </c>
      <c r="U5298" t="str">
        <f>TEXT(tblOrders[[#This Row],[Order Date]],"mmm-yyyy")</f>
        <v>Dec-2025</v>
      </c>
      <c r="V5298" s="4">
        <f>tblOrders[[#This Row],[Profit]]/tblOrders[[#This Row],[Sales Amount]]</f>
        <v>0.30747922437673131</v>
      </c>
      <c r="W5298" t="str">
        <f>VLOOKUP(tblOrders[[#This Row],[City]],CityRegion,2,0)</f>
        <v>North</v>
      </c>
      <c r="X5298" t="str">
        <f>VLOOKUP(tblOrders[[#This Row],[City]],lookups!A:C,3,0)</f>
        <v>Delhi</v>
      </c>
    </row>
    <row r="5299" spans="1:24" x14ac:dyDescent="0.25">
      <c r="A5299" t="s">
        <v>7588</v>
      </c>
      <c r="B5299" s="1">
        <v>45907</v>
      </c>
      <c r="C5299" t="s">
        <v>3621</v>
      </c>
      <c r="D5299" t="s">
        <v>39</v>
      </c>
      <c r="E5299" t="s">
        <v>49</v>
      </c>
      <c r="F5299" t="s">
        <v>50</v>
      </c>
      <c r="G5299" t="s">
        <v>24</v>
      </c>
      <c r="H5299" t="s">
        <v>51</v>
      </c>
      <c r="I5299" t="s">
        <v>139</v>
      </c>
      <c r="J5299" t="s">
        <v>45</v>
      </c>
      <c r="K5299">
        <v>2</v>
      </c>
      <c r="L5299">
        <v>85</v>
      </c>
      <c r="M5299">
        <v>0.1</v>
      </c>
      <c r="N5299">
        <v>153</v>
      </c>
      <c r="O5299">
        <v>49</v>
      </c>
      <c r="P5299" t="s">
        <v>28</v>
      </c>
      <c r="Q5299" t="s">
        <v>29</v>
      </c>
      <c r="R5299" t="s">
        <v>36</v>
      </c>
      <c r="S5299">
        <v>2.7</v>
      </c>
      <c r="T5299">
        <f>YEAR(tblOrders[[#This Row],[Order Date]])</f>
        <v>2025</v>
      </c>
      <c r="U5299" t="str">
        <f>TEXT(tblOrders[[#This Row],[Order Date]],"mmm-yyyy")</f>
        <v>Sep-2025</v>
      </c>
      <c r="V5299" s="4">
        <f>tblOrders[[#This Row],[Profit]]/tblOrders[[#This Row],[Sales Amount]]</f>
        <v>0.3202614379084967</v>
      </c>
      <c r="W5299" t="str">
        <f>VLOOKUP(tblOrders[[#This Row],[City]],CityRegion,2,0)</f>
        <v>South</v>
      </c>
      <c r="X5299" t="str">
        <f>VLOOKUP(tblOrders[[#This Row],[City]],lookups!A:C,3,0)</f>
        <v>Tamil Nadu</v>
      </c>
    </row>
    <row r="5300" spans="1:24" x14ac:dyDescent="0.25">
      <c r="A5300" t="s">
        <v>7589</v>
      </c>
      <c r="B5300" s="1">
        <v>45753</v>
      </c>
      <c r="C5300" t="s">
        <v>2459</v>
      </c>
      <c r="D5300" t="s">
        <v>39</v>
      </c>
      <c r="E5300" t="s">
        <v>22</v>
      </c>
      <c r="F5300" t="s">
        <v>23</v>
      </c>
      <c r="G5300" t="s">
        <v>24</v>
      </c>
      <c r="H5300" t="s">
        <v>25</v>
      </c>
      <c r="I5300" t="s">
        <v>70</v>
      </c>
      <c r="J5300" t="s">
        <v>27</v>
      </c>
      <c r="K5300">
        <v>3</v>
      </c>
      <c r="L5300">
        <v>190</v>
      </c>
      <c r="M5300">
        <v>0.15</v>
      </c>
      <c r="N5300">
        <v>484.5</v>
      </c>
      <c r="O5300">
        <v>109.5</v>
      </c>
      <c r="P5300" t="s">
        <v>28</v>
      </c>
      <c r="Q5300" t="s">
        <v>46</v>
      </c>
      <c r="R5300" t="s">
        <v>36</v>
      </c>
      <c r="S5300">
        <v>3.1</v>
      </c>
      <c r="T5300">
        <f>YEAR(tblOrders[[#This Row],[Order Date]])</f>
        <v>2025</v>
      </c>
      <c r="U5300" t="str">
        <f>TEXT(tblOrders[[#This Row],[Order Date]],"mmm-yyyy")</f>
        <v>Apr-2025</v>
      </c>
      <c r="V5300" s="4">
        <f>tblOrders[[#This Row],[Profit]]/tblOrders[[#This Row],[Sales Amount]]</f>
        <v>0.2260061919504644</v>
      </c>
      <c r="W5300" t="str">
        <f>VLOOKUP(tblOrders[[#This Row],[City]],CityRegion,2,0)</f>
        <v>South</v>
      </c>
      <c r="X5300" t="str">
        <f>VLOOKUP(tblOrders[[#This Row],[City]],lookups!A:C,3,0)</f>
        <v>Telengana</v>
      </c>
    </row>
    <row r="5301" spans="1:24" x14ac:dyDescent="0.25">
      <c r="A5301" t="s">
        <v>7590</v>
      </c>
      <c r="B5301" s="1">
        <v>45883</v>
      </c>
      <c r="C5301" t="s">
        <v>7591</v>
      </c>
      <c r="D5301" t="s">
        <v>21</v>
      </c>
      <c r="E5301" t="s">
        <v>114</v>
      </c>
      <c r="F5301" t="s">
        <v>115</v>
      </c>
      <c r="G5301" t="s">
        <v>42</v>
      </c>
      <c r="H5301" t="s">
        <v>116</v>
      </c>
      <c r="I5301" t="s">
        <v>26</v>
      </c>
      <c r="J5301" t="s">
        <v>34</v>
      </c>
      <c r="K5301">
        <v>5</v>
      </c>
      <c r="L5301">
        <v>12</v>
      </c>
      <c r="M5301">
        <v>0.2</v>
      </c>
      <c r="N5301">
        <v>48</v>
      </c>
      <c r="O5301">
        <v>18</v>
      </c>
      <c r="P5301" t="s">
        <v>28</v>
      </c>
      <c r="Q5301" t="s">
        <v>35</v>
      </c>
      <c r="R5301" t="s">
        <v>36</v>
      </c>
      <c r="S5301">
        <v>2.9</v>
      </c>
      <c r="T5301">
        <f>YEAR(tblOrders[[#This Row],[Order Date]])</f>
        <v>2025</v>
      </c>
      <c r="U5301" t="str">
        <f>TEXT(tblOrders[[#This Row],[Order Date]],"mmm-yyyy")</f>
        <v>Aug-2025</v>
      </c>
      <c r="V5301" s="4">
        <f>tblOrders[[#This Row],[Profit]]/tblOrders[[#This Row],[Sales Amount]]</f>
        <v>0.375</v>
      </c>
      <c r="W5301" t="str">
        <f>VLOOKUP(tblOrders[[#This Row],[City]],CityRegion,2,0)</f>
        <v>South</v>
      </c>
      <c r="X5301" t="str">
        <f>VLOOKUP(tblOrders[[#This Row],[City]],lookups!A:C,3,0)</f>
        <v>Karnataka</v>
      </c>
    </row>
    <row r="5302" spans="1:24" x14ac:dyDescent="0.25">
      <c r="A5302" t="s">
        <v>7592</v>
      </c>
      <c r="B5302" s="1">
        <v>45718</v>
      </c>
      <c r="C5302" t="s">
        <v>4247</v>
      </c>
      <c r="D5302" t="s">
        <v>21</v>
      </c>
      <c r="E5302" t="s">
        <v>49</v>
      </c>
      <c r="F5302" t="s">
        <v>50</v>
      </c>
      <c r="G5302" t="s">
        <v>24</v>
      </c>
      <c r="H5302" t="s">
        <v>51</v>
      </c>
      <c r="I5302" t="s">
        <v>76</v>
      </c>
      <c r="J5302" t="s">
        <v>27</v>
      </c>
      <c r="K5302">
        <v>3</v>
      </c>
      <c r="L5302">
        <v>85</v>
      </c>
      <c r="M5302">
        <v>0.15</v>
      </c>
      <c r="N5302">
        <v>216.75</v>
      </c>
      <c r="O5302">
        <v>60.75</v>
      </c>
      <c r="P5302" t="s">
        <v>28</v>
      </c>
      <c r="Q5302" t="s">
        <v>91</v>
      </c>
      <c r="R5302" t="s">
        <v>30</v>
      </c>
      <c r="S5302">
        <v>4.5</v>
      </c>
      <c r="T5302">
        <f>YEAR(tblOrders[[#This Row],[Order Date]])</f>
        <v>2025</v>
      </c>
      <c r="U5302" t="str">
        <f>TEXT(tblOrders[[#This Row],[Order Date]],"mmm-yyyy")</f>
        <v>Mar-2025</v>
      </c>
      <c r="V5302" s="4">
        <f>tblOrders[[#This Row],[Profit]]/tblOrders[[#This Row],[Sales Amount]]</f>
        <v>0.28027681660899656</v>
      </c>
      <c r="W5302" t="str">
        <f>VLOOKUP(tblOrders[[#This Row],[City]],CityRegion,2,0)</f>
        <v>South</v>
      </c>
      <c r="X5302" t="str">
        <f>VLOOKUP(tblOrders[[#This Row],[City]],lookups!A:C,3,0)</f>
        <v>Kerala</v>
      </c>
    </row>
    <row r="5303" spans="1:24" x14ac:dyDescent="0.25">
      <c r="A5303" t="s">
        <v>7593</v>
      </c>
      <c r="B5303" s="1">
        <v>45920</v>
      </c>
      <c r="C5303" t="s">
        <v>164</v>
      </c>
      <c r="D5303" t="s">
        <v>21</v>
      </c>
      <c r="E5303" t="s">
        <v>108</v>
      </c>
      <c r="F5303" t="s">
        <v>109</v>
      </c>
      <c r="G5303" t="s">
        <v>62</v>
      </c>
      <c r="H5303" t="s">
        <v>110</v>
      </c>
      <c r="I5303" t="s">
        <v>130</v>
      </c>
      <c r="J5303" t="s">
        <v>27</v>
      </c>
      <c r="K5303">
        <v>4</v>
      </c>
      <c r="L5303">
        <v>110</v>
      </c>
      <c r="M5303">
        <v>0.15</v>
      </c>
      <c r="N5303">
        <v>374</v>
      </c>
      <c r="O5303">
        <v>102</v>
      </c>
      <c r="P5303" t="s">
        <v>28</v>
      </c>
      <c r="Q5303" t="s">
        <v>91</v>
      </c>
      <c r="R5303" t="s">
        <v>30</v>
      </c>
      <c r="S5303">
        <v>3</v>
      </c>
      <c r="T5303">
        <f>YEAR(tblOrders[[#This Row],[Order Date]])</f>
        <v>2025</v>
      </c>
      <c r="U5303" t="str">
        <f>TEXT(tblOrders[[#This Row],[Order Date]],"mmm-yyyy")</f>
        <v>Sep-2025</v>
      </c>
      <c r="V5303" s="4">
        <f>tblOrders[[#This Row],[Profit]]/tblOrders[[#This Row],[Sales Amount]]</f>
        <v>0.27272727272727271</v>
      </c>
      <c r="W5303" t="str">
        <f>VLOOKUP(tblOrders[[#This Row],[City]],CityRegion,2,0)</f>
        <v>West</v>
      </c>
      <c r="X5303" t="str">
        <f>VLOOKUP(tblOrders[[#This Row],[City]],lookups!A:C,3,0)</f>
        <v>Maharashtra</v>
      </c>
    </row>
    <row r="5304" spans="1:24" x14ac:dyDescent="0.25">
      <c r="A5304" t="s">
        <v>7594</v>
      </c>
      <c r="B5304" s="1">
        <v>45740</v>
      </c>
      <c r="C5304" t="s">
        <v>5911</v>
      </c>
      <c r="D5304" t="s">
        <v>21</v>
      </c>
      <c r="E5304" t="s">
        <v>22</v>
      </c>
      <c r="F5304" t="s">
        <v>23</v>
      </c>
      <c r="G5304" t="s">
        <v>24</v>
      </c>
      <c r="H5304" t="s">
        <v>25</v>
      </c>
      <c r="I5304" t="s">
        <v>33</v>
      </c>
      <c r="J5304" t="s">
        <v>45</v>
      </c>
      <c r="K5304">
        <v>3</v>
      </c>
      <c r="L5304">
        <v>190</v>
      </c>
      <c r="M5304">
        <v>0.05</v>
      </c>
      <c r="N5304">
        <v>541.5</v>
      </c>
      <c r="O5304">
        <v>166.5</v>
      </c>
      <c r="P5304" t="s">
        <v>85</v>
      </c>
      <c r="Q5304" t="s">
        <v>46</v>
      </c>
      <c r="R5304" t="s">
        <v>30</v>
      </c>
      <c r="S5304">
        <v>2.7</v>
      </c>
      <c r="T5304">
        <f>YEAR(tblOrders[[#This Row],[Order Date]])</f>
        <v>2025</v>
      </c>
      <c r="U5304" t="str">
        <f>TEXT(tblOrders[[#This Row],[Order Date]],"mmm-yyyy")</f>
        <v>Mar-2025</v>
      </c>
      <c r="V5304" s="4">
        <f>tblOrders[[#This Row],[Profit]]/tblOrders[[#This Row],[Sales Amount]]</f>
        <v>0.30747922437673131</v>
      </c>
      <c r="W5304" t="str">
        <f>VLOOKUP(tblOrders[[#This Row],[City]],CityRegion,2,0)</f>
        <v>North</v>
      </c>
      <c r="X5304" t="str">
        <f>VLOOKUP(tblOrders[[#This Row],[City]],lookups!A:C,3,0)</f>
        <v>Delhi</v>
      </c>
    </row>
    <row r="5305" spans="1:24" x14ac:dyDescent="0.25">
      <c r="A5305" t="s">
        <v>7595</v>
      </c>
      <c r="B5305" s="1">
        <v>45919</v>
      </c>
      <c r="C5305" t="s">
        <v>1692</v>
      </c>
      <c r="D5305" t="s">
        <v>39</v>
      </c>
      <c r="E5305" t="s">
        <v>22</v>
      </c>
      <c r="F5305" t="s">
        <v>23</v>
      </c>
      <c r="G5305" t="s">
        <v>24</v>
      </c>
      <c r="H5305" t="s">
        <v>25</v>
      </c>
      <c r="I5305" t="s">
        <v>70</v>
      </c>
      <c r="J5305" t="s">
        <v>34</v>
      </c>
      <c r="K5305">
        <v>1</v>
      </c>
      <c r="L5305">
        <v>190</v>
      </c>
      <c r="M5305">
        <v>0.15</v>
      </c>
      <c r="N5305">
        <v>161.5</v>
      </c>
      <c r="O5305">
        <v>36.5</v>
      </c>
      <c r="P5305" t="s">
        <v>28</v>
      </c>
      <c r="Q5305" t="s">
        <v>91</v>
      </c>
      <c r="R5305" t="s">
        <v>36</v>
      </c>
      <c r="S5305">
        <v>3.7</v>
      </c>
      <c r="T5305">
        <f>YEAR(tblOrders[[#This Row],[Order Date]])</f>
        <v>2025</v>
      </c>
      <c r="U5305" t="str">
        <f>TEXT(tblOrders[[#This Row],[Order Date]],"mmm-yyyy")</f>
        <v>Sep-2025</v>
      </c>
      <c r="V5305" s="4">
        <f>tblOrders[[#This Row],[Profit]]/tblOrders[[#This Row],[Sales Amount]]</f>
        <v>0.2260061919504644</v>
      </c>
      <c r="W5305" t="str">
        <f>VLOOKUP(tblOrders[[#This Row],[City]],CityRegion,2,0)</f>
        <v>South</v>
      </c>
      <c r="X5305" t="str">
        <f>VLOOKUP(tblOrders[[#This Row],[City]],lookups!A:C,3,0)</f>
        <v>Telengana</v>
      </c>
    </row>
    <row r="5306" spans="1:24" x14ac:dyDescent="0.25">
      <c r="A5306" t="s">
        <v>7596</v>
      </c>
      <c r="B5306" s="1">
        <v>45703</v>
      </c>
      <c r="C5306" t="s">
        <v>7597</v>
      </c>
      <c r="D5306" t="s">
        <v>39</v>
      </c>
      <c r="E5306" t="s">
        <v>94</v>
      </c>
      <c r="F5306" t="s">
        <v>95</v>
      </c>
      <c r="G5306" t="s">
        <v>68</v>
      </c>
      <c r="H5306" t="s">
        <v>96</v>
      </c>
      <c r="I5306" t="s">
        <v>57</v>
      </c>
      <c r="J5306" t="s">
        <v>27</v>
      </c>
      <c r="K5306">
        <v>4</v>
      </c>
      <c r="L5306">
        <v>89</v>
      </c>
      <c r="M5306">
        <v>0</v>
      </c>
      <c r="N5306">
        <v>356</v>
      </c>
      <c r="O5306">
        <v>136</v>
      </c>
      <c r="P5306" t="s">
        <v>111</v>
      </c>
      <c r="Q5306" t="s">
        <v>86</v>
      </c>
      <c r="R5306" t="s">
        <v>36</v>
      </c>
      <c r="S5306">
        <v>5</v>
      </c>
      <c r="T5306">
        <f>YEAR(tblOrders[[#This Row],[Order Date]])</f>
        <v>2025</v>
      </c>
      <c r="U5306" t="str">
        <f>TEXT(tblOrders[[#This Row],[Order Date]],"mmm-yyyy")</f>
        <v>Feb-2025</v>
      </c>
      <c r="V5306" s="4">
        <f>tblOrders[[#This Row],[Profit]]/tblOrders[[#This Row],[Sales Amount]]</f>
        <v>0.38202247191011235</v>
      </c>
      <c r="W5306" t="str">
        <f>VLOOKUP(tblOrders[[#This Row],[City]],CityRegion,2,0)</f>
        <v>South</v>
      </c>
      <c r="X5306" t="str">
        <f>VLOOKUP(tblOrders[[#This Row],[City]],lookups!A:C,3,0)</f>
        <v>Kerala</v>
      </c>
    </row>
    <row r="5307" spans="1:24" x14ac:dyDescent="0.25">
      <c r="A5307" t="s">
        <v>7598</v>
      </c>
      <c r="B5307" s="1">
        <v>45734</v>
      </c>
      <c r="C5307" t="s">
        <v>129</v>
      </c>
      <c r="D5307" t="s">
        <v>39</v>
      </c>
      <c r="E5307" t="s">
        <v>94</v>
      </c>
      <c r="F5307" t="s">
        <v>95</v>
      </c>
      <c r="G5307" t="s">
        <v>68</v>
      </c>
      <c r="H5307" t="s">
        <v>96</v>
      </c>
      <c r="I5307" t="s">
        <v>84</v>
      </c>
      <c r="J5307" t="s">
        <v>27</v>
      </c>
      <c r="K5307">
        <v>1</v>
      </c>
      <c r="L5307">
        <v>89</v>
      </c>
      <c r="M5307">
        <v>0.1</v>
      </c>
      <c r="N5307">
        <v>80.099999999999994</v>
      </c>
      <c r="O5307">
        <v>25.1</v>
      </c>
      <c r="P5307" t="s">
        <v>85</v>
      </c>
      <c r="Q5307" t="s">
        <v>91</v>
      </c>
      <c r="R5307" t="s">
        <v>30</v>
      </c>
      <c r="S5307">
        <v>4.7</v>
      </c>
      <c r="T5307">
        <f>YEAR(tblOrders[[#This Row],[Order Date]])</f>
        <v>2025</v>
      </c>
      <c r="U5307" t="str">
        <f>TEXT(tblOrders[[#This Row],[Order Date]],"mmm-yyyy")</f>
        <v>Mar-2025</v>
      </c>
      <c r="V5307" s="4">
        <f>tblOrders[[#This Row],[Profit]]/tblOrders[[#This Row],[Sales Amount]]</f>
        <v>0.31335830212234711</v>
      </c>
      <c r="W5307" t="str">
        <f>VLOOKUP(tblOrders[[#This Row],[City]],CityRegion,2,0)</f>
        <v>West</v>
      </c>
      <c r="X5307" t="str">
        <f>VLOOKUP(tblOrders[[#This Row],[City]],lookups!A:C,3,0)</f>
        <v>Maharashtra</v>
      </c>
    </row>
    <row r="5308" spans="1:24" x14ac:dyDescent="0.25">
      <c r="A5308" t="s">
        <v>7599</v>
      </c>
      <c r="B5308" s="1">
        <v>45771</v>
      </c>
      <c r="C5308" t="s">
        <v>864</v>
      </c>
      <c r="D5308" t="s">
        <v>21</v>
      </c>
      <c r="E5308" t="s">
        <v>73</v>
      </c>
      <c r="F5308" t="s">
        <v>74</v>
      </c>
      <c r="G5308" t="s">
        <v>68</v>
      </c>
      <c r="H5308" t="s">
        <v>75</v>
      </c>
      <c r="I5308" t="s">
        <v>70</v>
      </c>
      <c r="J5308" t="s">
        <v>27</v>
      </c>
      <c r="K5308">
        <v>1</v>
      </c>
      <c r="L5308">
        <v>65</v>
      </c>
      <c r="M5308">
        <v>0.15</v>
      </c>
      <c r="N5308">
        <v>55.25</v>
      </c>
      <c r="O5308">
        <v>17.25</v>
      </c>
      <c r="P5308" t="s">
        <v>28</v>
      </c>
      <c r="Q5308" t="s">
        <v>91</v>
      </c>
      <c r="R5308" t="s">
        <v>36</v>
      </c>
      <c r="S5308">
        <v>3.7</v>
      </c>
      <c r="T5308">
        <f>YEAR(tblOrders[[#This Row],[Order Date]])</f>
        <v>2025</v>
      </c>
      <c r="U5308" t="str">
        <f>TEXT(tblOrders[[#This Row],[Order Date]],"mmm-yyyy")</f>
        <v>Apr-2025</v>
      </c>
      <c r="V5308" s="4">
        <f>tblOrders[[#This Row],[Profit]]/tblOrders[[#This Row],[Sales Amount]]</f>
        <v>0.31221719457013575</v>
      </c>
      <c r="W5308" t="str">
        <f>VLOOKUP(tblOrders[[#This Row],[City]],CityRegion,2,0)</f>
        <v>South</v>
      </c>
      <c r="X5308" t="str">
        <f>VLOOKUP(tblOrders[[#This Row],[City]],lookups!A:C,3,0)</f>
        <v>Telengana</v>
      </c>
    </row>
    <row r="5309" spans="1:24" x14ac:dyDescent="0.25">
      <c r="A5309" t="s">
        <v>7600</v>
      </c>
      <c r="B5309" s="1">
        <v>45816</v>
      </c>
      <c r="C5309" t="s">
        <v>1167</v>
      </c>
      <c r="D5309" t="s">
        <v>39</v>
      </c>
      <c r="E5309" t="s">
        <v>79</v>
      </c>
      <c r="F5309" t="s">
        <v>80</v>
      </c>
      <c r="G5309" t="s">
        <v>68</v>
      </c>
      <c r="H5309" t="s">
        <v>81</v>
      </c>
      <c r="I5309" t="s">
        <v>84</v>
      </c>
      <c r="J5309" t="s">
        <v>27</v>
      </c>
      <c r="K5309">
        <v>4</v>
      </c>
      <c r="L5309">
        <v>799</v>
      </c>
      <c r="M5309">
        <v>0.1</v>
      </c>
      <c r="N5309">
        <v>2876.4</v>
      </c>
      <c r="O5309">
        <v>396.4</v>
      </c>
      <c r="P5309" t="s">
        <v>28</v>
      </c>
      <c r="Q5309" t="s">
        <v>35</v>
      </c>
      <c r="R5309" t="s">
        <v>36</v>
      </c>
      <c r="S5309">
        <v>2.8</v>
      </c>
      <c r="T5309">
        <f>YEAR(tblOrders[[#This Row],[Order Date]])</f>
        <v>2025</v>
      </c>
      <c r="U5309" t="str">
        <f>TEXT(tblOrders[[#This Row],[Order Date]],"mmm-yyyy")</f>
        <v>Jun-2025</v>
      </c>
      <c r="V5309" s="4">
        <f>tblOrders[[#This Row],[Profit]]/tblOrders[[#This Row],[Sales Amount]]</f>
        <v>0.13781115282992629</v>
      </c>
      <c r="W5309" t="str">
        <f>VLOOKUP(tblOrders[[#This Row],[City]],CityRegion,2,0)</f>
        <v>West</v>
      </c>
      <c r="X5309" t="str">
        <f>VLOOKUP(tblOrders[[#This Row],[City]],lookups!A:C,3,0)</f>
        <v>Maharashtra</v>
      </c>
    </row>
    <row r="5310" spans="1:24" x14ac:dyDescent="0.25">
      <c r="A5310" t="s">
        <v>7601</v>
      </c>
      <c r="B5310" s="1">
        <v>45798</v>
      </c>
      <c r="C5310" t="s">
        <v>6215</v>
      </c>
      <c r="D5310" t="s">
        <v>39</v>
      </c>
      <c r="E5310" t="s">
        <v>94</v>
      </c>
      <c r="F5310" t="s">
        <v>95</v>
      </c>
      <c r="G5310" t="s">
        <v>68</v>
      </c>
      <c r="H5310" t="s">
        <v>96</v>
      </c>
      <c r="I5310" t="s">
        <v>26</v>
      </c>
      <c r="J5310" t="s">
        <v>34</v>
      </c>
      <c r="K5310">
        <v>2</v>
      </c>
      <c r="L5310">
        <v>89</v>
      </c>
      <c r="M5310">
        <v>0.1</v>
      </c>
      <c r="N5310">
        <v>160.19999999999999</v>
      </c>
      <c r="O5310">
        <v>50.2</v>
      </c>
      <c r="P5310" t="s">
        <v>28</v>
      </c>
      <c r="Q5310" t="s">
        <v>46</v>
      </c>
      <c r="R5310" t="s">
        <v>36</v>
      </c>
      <c r="S5310">
        <v>2.5</v>
      </c>
      <c r="T5310">
        <f>YEAR(tblOrders[[#This Row],[Order Date]])</f>
        <v>2025</v>
      </c>
      <c r="U5310" t="str">
        <f>TEXT(tblOrders[[#This Row],[Order Date]],"mmm-yyyy")</f>
        <v>May-2025</v>
      </c>
      <c r="V5310" s="4">
        <f>tblOrders[[#This Row],[Profit]]/tblOrders[[#This Row],[Sales Amount]]</f>
        <v>0.31335830212234711</v>
      </c>
      <c r="W5310" t="str">
        <f>VLOOKUP(tblOrders[[#This Row],[City]],CityRegion,2,0)</f>
        <v>South</v>
      </c>
      <c r="X5310" t="str">
        <f>VLOOKUP(tblOrders[[#This Row],[City]],lookups!A:C,3,0)</f>
        <v>Karnataka</v>
      </c>
    </row>
    <row r="5311" spans="1:24" x14ac:dyDescent="0.25">
      <c r="A5311" t="s">
        <v>7602</v>
      </c>
      <c r="B5311" s="1">
        <v>45922</v>
      </c>
      <c r="C5311" t="s">
        <v>3913</v>
      </c>
      <c r="D5311" t="s">
        <v>21</v>
      </c>
      <c r="E5311" t="s">
        <v>114</v>
      </c>
      <c r="F5311" t="s">
        <v>115</v>
      </c>
      <c r="G5311" t="s">
        <v>42</v>
      </c>
      <c r="H5311" t="s">
        <v>116</v>
      </c>
      <c r="I5311" t="s">
        <v>139</v>
      </c>
      <c r="J5311" t="s">
        <v>45</v>
      </c>
      <c r="K5311">
        <v>4</v>
      </c>
      <c r="L5311">
        <v>12</v>
      </c>
      <c r="M5311">
        <v>0.1</v>
      </c>
      <c r="N5311">
        <v>43.2</v>
      </c>
      <c r="O5311">
        <v>19.2</v>
      </c>
      <c r="P5311" t="s">
        <v>28</v>
      </c>
      <c r="Q5311" t="s">
        <v>46</v>
      </c>
      <c r="R5311" t="s">
        <v>36</v>
      </c>
      <c r="S5311">
        <v>3.2</v>
      </c>
      <c r="T5311">
        <f>YEAR(tblOrders[[#This Row],[Order Date]])</f>
        <v>2025</v>
      </c>
      <c r="U5311" t="str">
        <f>TEXT(tblOrders[[#This Row],[Order Date]],"mmm-yyyy")</f>
        <v>Sep-2025</v>
      </c>
      <c r="V5311" s="4">
        <f>tblOrders[[#This Row],[Profit]]/tblOrders[[#This Row],[Sales Amount]]</f>
        <v>0.44444444444444442</v>
      </c>
      <c r="W5311" t="str">
        <f>VLOOKUP(tblOrders[[#This Row],[City]],CityRegion,2,0)</f>
        <v>South</v>
      </c>
      <c r="X5311" t="str">
        <f>VLOOKUP(tblOrders[[#This Row],[City]],lookups!A:C,3,0)</f>
        <v>Tamil Nadu</v>
      </c>
    </row>
    <row r="5312" spans="1:24" x14ac:dyDescent="0.25">
      <c r="A5312" t="s">
        <v>7603</v>
      </c>
      <c r="B5312" s="1">
        <v>45753</v>
      </c>
      <c r="C5312" t="s">
        <v>854</v>
      </c>
      <c r="D5312" t="s">
        <v>21</v>
      </c>
      <c r="E5312" t="s">
        <v>22</v>
      </c>
      <c r="F5312" t="s">
        <v>23</v>
      </c>
      <c r="G5312" t="s">
        <v>24</v>
      </c>
      <c r="H5312" t="s">
        <v>25</v>
      </c>
      <c r="I5312" t="s">
        <v>139</v>
      </c>
      <c r="J5312" t="s">
        <v>27</v>
      </c>
      <c r="K5312">
        <v>4</v>
      </c>
      <c r="L5312">
        <v>190</v>
      </c>
      <c r="M5312">
        <v>0</v>
      </c>
      <c r="N5312">
        <v>760</v>
      </c>
      <c r="O5312">
        <v>260</v>
      </c>
      <c r="P5312" t="s">
        <v>85</v>
      </c>
      <c r="Q5312" t="s">
        <v>29</v>
      </c>
      <c r="R5312" t="s">
        <v>36</v>
      </c>
      <c r="S5312">
        <v>4.0999999999999996</v>
      </c>
      <c r="T5312">
        <f>YEAR(tblOrders[[#This Row],[Order Date]])</f>
        <v>2025</v>
      </c>
      <c r="U5312" t="str">
        <f>TEXT(tblOrders[[#This Row],[Order Date]],"mmm-yyyy")</f>
        <v>Apr-2025</v>
      </c>
      <c r="V5312" s="4">
        <f>tblOrders[[#This Row],[Profit]]/tblOrders[[#This Row],[Sales Amount]]</f>
        <v>0.34210526315789475</v>
      </c>
      <c r="W5312" t="str">
        <f>VLOOKUP(tblOrders[[#This Row],[City]],CityRegion,2,0)</f>
        <v>South</v>
      </c>
      <c r="X5312" t="str">
        <f>VLOOKUP(tblOrders[[#This Row],[City]],lookups!A:C,3,0)</f>
        <v>Tamil Nadu</v>
      </c>
    </row>
    <row r="5313" spans="1:24" x14ac:dyDescent="0.25">
      <c r="A5313" t="s">
        <v>7604</v>
      </c>
      <c r="B5313" s="1">
        <v>45728</v>
      </c>
      <c r="C5313" t="s">
        <v>7605</v>
      </c>
      <c r="D5313" t="s">
        <v>21</v>
      </c>
      <c r="E5313" t="s">
        <v>49</v>
      </c>
      <c r="F5313" t="s">
        <v>50</v>
      </c>
      <c r="G5313" t="s">
        <v>24</v>
      </c>
      <c r="H5313" t="s">
        <v>51</v>
      </c>
      <c r="I5313" t="s">
        <v>44</v>
      </c>
      <c r="J5313" t="s">
        <v>34</v>
      </c>
      <c r="K5313">
        <v>4</v>
      </c>
      <c r="L5313">
        <v>85</v>
      </c>
      <c r="M5313">
        <v>0.1</v>
      </c>
      <c r="N5313">
        <v>306</v>
      </c>
      <c r="O5313">
        <v>98</v>
      </c>
      <c r="P5313" t="s">
        <v>28</v>
      </c>
      <c r="Q5313" t="s">
        <v>35</v>
      </c>
      <c r="R5313" t="s">
        <v>36</v>
      </c>
      <c r="S5313">
        <v>3.4</v>
      </c>
      <c r="T5313">
        <f>YEAR(tblOrders[[#This Row],[Order Date]])</f>
        <v>2025</v>
      </c>
      <c r="U5313" t="str">
        <f>TEXT(tblOrders[[#This Row],[Order Date]],"mmm-yyyy")</f>
        <v>Mar-2025</v>
      </c>
      <c r="V5313" s="4">
        <f>tblOrders[[#This Row],[Profit]]/tblOrders[[#This Row],[Sales Amount]]</f>
        <v>0.3202614379084967</v>
      </c>
      <c r="W5313" t="str">
        <f>VLOOKUP(tblOrders[[#This Row],[City]],CityRegion,2,0)</f>
        <v>South</v>
      </c>
      <c r="X5313" t="str">
        <f>VLOOKUP(tblOrders[[#This Row],[City]],lookups!A:C,3,0)</f>
        <v>Kerala</v>
      </c>
    </row>
    <row r="5314" spans="1:24" x14ac:dyDescent="0.25">
      <c r="A5314" t="s">
        <v>7606</v>
      </c>
      <c r="B5314" s="1">
        <v>45870</v>
      </c>
      <c r="C5314" t="s">
        <v>1922</v>
      </c>
      <c r="D5314" t="s">
        <v>21</v>
      </c>
      <c r="E5314" t="s">
        <v>73</v>
      </c>
      <c r="F5314" t="s">
        <v>74</v>
      </c>
      <c r="G5314" t="s">
        <v>68</v>
      </c>
      <c r="H5314" t="s">
        <v>75</v>
      </c>
      <c r="I5314" t="s">
        <v>52</v>
      </c>
      <c r="J5314" t="s">
        <v>27</v>
      </c>
      <c r="K5314">
        <v>5</v>
      </c>
      <c r="L5314">
        <v>65</v>
      </c>
      <c r="M5314">
        <v>0.2</v>
      </c>
      <c r="N5314">
        <v>260</v>
      </c>
      <c r="O5314">
        <v>70</v>
      </c>
      <c r="P5314" t="s">
        <v>28</v>
      </c>
      <c r="Q5314" t="s">
        <v>29</v>
      </c>
      <c r="R5314" t="s">
        <v>36</v>
      </c>
      <c r="S5314">
        <v>3.5</v>
      </c>
      <c r="T5314">
        <f>YEAR(tblOrders[[#This Row],[Order Date]])</f>
        <v>2025</v>
      </c>
      <c r="U5314" t="str">
        <f>TEXT(tblOrders[[#This Row],[Order Date]],"mmm-yyyy")</f>
        <v>Aug-2025</v>
      </c>
      <c r="V5314" s="4">
        <f>tblOrders[[#This Row],[Profit]]/tblOrders[[#This Row],[Sales Amount]]</f>
        <v>0.26923076923076922</v>
      </c>
      <c r="W5314" t="str">
        <f>VLOOKUP(tblOrders[[#This Row],[City]],CityRegion,2,0)</f>
        <v>South</v>
      </c>
      <c r="X5314" t="str">
        <f>VLOOKUP(tblOrders[[#This Row],[City]],lookups!A:C,3,0)</f>
        <v>Kerala</v>
      </c>
    </row>
    <row r="5315" spans="1:24" x14ac:dyDescent="0.25">
      <c r="A5315" t="s">
        <v>7607</v>
      </c>
      <c r="B5315" s="1">
        <v>45814</v>
      </c>
      <c r="C5315" t="s">
        <v>1010</v>
      </c>
      <c r="D5315" t="s">
        <v>21</v>
      </c>
      <c r="E5315" t="s">
        <v>101</v>
      </c>
      <c r="F5315" t="s">
        <v>102</v>
      </c>
      <c r="G5315" t="s">
        <v>24</v>
      </c>
      <c r="H5315" t="s">
        <v>103</v>
      </c>
      <c r="I5315" t="s">
        <v>139</v>
      </c>
      <c r="J5315" t="s">
        <v>34</v>
      </c>
      <c r="K5315">
        <v>5</v>
      </c>
      <c r="L5315">
        <v>120</v>
      </c>
      <c r="M5315">
        <v>0.2</v>
      </c>
      <c r="N5315">
        <v>480</v>
      </c>
      <c r="O5315">
        <v>90</v>
      </c>
      <c r="P5315" t="s">
        <v>28</v>
      </c>
      <c r="Q5315" t="s">
        <v>46</v>
      </c>
      <c r="R5315" t="s">
        <v>30</v>
      </c>
      <c r="S5315">
        <v>2.9</v>
      </c>
      <c r="T5315">
        <f>YEAR(tblOrders[[#This Row],[Order Date]])</f>
        <v>2025</v>
      </c>
      <c r="U5315" t="str">
        <f>TEXT(tblOrders[[#This Row],[Order Date]],"mmm-yyyy")</f>
        <v>Jun-2025</v>
      </c>
      <c r="V5315" s="4">
        <f>tblOrders[[#This Row],[Profit]]/tblOrders[[#This Row],[Sales Amount]]</f>
        <v>0.1875</v>
      </c>
      <c r="W5315" t="str">
        <f>VLOOKUP(tblOrders[[#This Row],[City]],CityRegion,2,0)</f>
        <v>South</v>
      </c>
      <c r="X5315" t="str">
        <f>VLOOKUP(tblOrders[[#This Row],[City]],lookups!A:C,3,0)</f>
        <v>Tamil Nadu</v>
      </c>
    </row>
    <row r="5316" spans="1:24" x14ac:dyDescent="0.25">
      <c r="A5316" t="s">
        <v>7608</v>
      </c>
      <c r="B5316" s="1">
        <v>46010</v>
      </c>
      <c r="C5316" t="s">
        <v>5390</v>
      </c>
      <c r="D5316" t="s">
        <v>39</v>
      </c>
      <c r="E5316" t="s">
        <v>94</v>
      </c>
      <c r="F5316" t="s">
        <v>95</v>
      </c>
      <c r="G5316" t="s">
        <v>68</v>
      </c>
      <c r="H5316" t="s">
        <v>96</v>
      </c>
      <c r="I5316" t="s">
        <v>33</v>
      </c>
      <c r="J5316" t="s">
        <v>34</v>
      </c>
      <c r="K5316">
        <v>3</v>
      </c>
      <c r="L5316">
        <v>89</v>
      </c>
      <c r="M5316">
        <v>0.2</v>
      </c>
      <c r="N5316">
        <v>213.6</v>
      </c>
      <c r="O5316">
        <v>48.6</v>
      </c>
      <c r="P5316" t="s">
        <v>28</v>
      </c>
      <c r="Q5316" t="s">
        <v>35</v>
      </c>
      <c r="R5316" t="s">
        <v>36</v>
      </c>
      <c r="S5316">
        <v>3.2</v>
      </c>
      <c r="T5316">
        <f>YEAR(tblOrders[[#This Row],[Order Date]])</f>
        <v>2025</v>
      </c>
      <c r="U5316" t="str">
        <f>TEXT(tblOrders[[#This Row],[Order Date]],"mmm-yyyy")</f>
        <v>Dec-2025</v>
      </c>
      <c r="V5316" s="4">
        <f>tblOrders[[#This Row],[Profit]]/tblOrders[[#This Row],[Sales Amount]]</f>
        <v>0.22752808988764045</v>
      </c>
      <c r="W5316" t="str">
        <f>VLOOKUP(tblOrders[[#This Row],[City]],CityRegion,2,0)</f>
        <v>North</v>
      </c>
      <c r="X5316" t="str">
        <f>VLOOKUP(tblOrders[[#This Row],[City]],lookups!A:C,3,0)</f>
        <v>Delhi</v>
      </c>
    </row>
    <row r="5317" spans="1:24" x14ac:dyDescent="0.25">
      <c r="A5317" t="s">
        <v>7609</v>
      </c>
      <c r="B5317" s="1">
        <v>45875</v>
      </c>
      <c r="C5317" t="s">
        <v>7610</v>
      </c>
      <c r="D5317" t="s">
        <v>21</v>
      </c>
      <c r="E5317" t="s">
        <v>49</v>
      </c>
      <c r="F5317" t="s">
        <v>50</v>
      </c>
      <c r="G5317" t="s">
        <v>24</v>
      </c>
      <c r="H5317" t="s">
        <v>51</v>
      </c>
      <c r="I5317" t="s">
        <v>33</v>
      </c>
      <c r="J5317" t="s">
        <v>27</v>
      </c>
      <c r="K5317">
        <v>2</v>
      </c>
      <c r="L5317">
        <v>85</v>
      </c>
      <c r="M5317">
        <v>0</v>
      </c>
      <c r="N5317">
        <v>170</v>
      </c>
      <c r="O5317">
        <v>66</v>
      </c>
      <c r="P5317" t="s">
        <v>28</v>
      </c>
      <c r="Q5317" t="s">
        <v>86</v>
      </c>
      <c r="R5317" t="s">
        <v>36</v>
      </c>
      <c r="S5317">
        <v>3.6</v>
      </c>
      <c r="T5317">
        <f>YEAR(tblOrders[[#This Row],[Order Date]])</f>
        <v>2025</v>
      </c>
      <c r="U5317" t="str">
        <f>TEXT(tblOrders[[#This Row],[Order Date]],"mmm-yyyy")</f>
        <v>Aug-2025</v>
      </c>
      <c r="V5317" s="4">
        <f>tblOrders[[#This Row],[Profit]]/tblOrders[[#This Row],[Sales Amount]]</f>
        <v>0.38823529411764707</v>
      </c>
      <c r="W5317" t="str">
        <f>VLOOKUP(tblOrders[[#This Row],[City]],CityRegion,2,0)</f>
        <v>North</v>
      </c>
      <c r="X5317" t="str">
        <f>VLOOKUP(tblOrders[[#This Row],[City]],lookups!A:C,3,0)</f>
        <v>Delhi</v>
      </c>
    </row>
    <row r="5318" spans="1:24" x14ac:dyDescent="0.25">
      <c r="A5318" t="s">
        <v>7611</v>
      </c>
      <c r="B5318" s="1">
        <v>45913</v>
      </c>
      <c r="C5318" t="s">
        <v>874</v>
      </c>
      <c r="D5318" t="s">
        <v>21</v>
      </c>
      <c r="E5318" t="s">
        <v>94</v>
      </c>
      <c r="F5318" t="s">
        <v>95</v>
      </c>
      <c r="G5318" t="s">
        <v>68</v>
      </c>
      <c r="H5318" t="s">
        <v>96</v>
      </c>
      <c r="I5318" t="s">
        <v>26</v>
      </c>
      <c r="J5318" t="s">
        <v>45</v>
      </c>
      <c r="K5318">
        <v>3</v>
      </c>
      <c r="L5318">
        <v>89</v>
      </c>
      <c r="M5318">
        <v>0.05</v>
      </c>
      <c r="N5318">
        <v>253.65</v>
      </c>
      <c r="O5318">
        <v>88.65</v>
      </c>
      <c r="P5318" t="s">
        <v>85</v>
      </c>
      <c r="Q5318" t="s">
        <v>35</v>
      </c>
      <c r="R5318" t="s">
        <v>36</v>
      </c>
      <c r="S5318">
        <v>4.5999999999999996</v>
      </c>
      <c r="T5318">
        <f>YEAR(tblOrders[[#This Row],[Order Date]])</f>
        <v>2025</v>
      </c>
      <c r="U5318" t="str">
        <f>TEXT(tblOrders[[#This Row],[Order Date]],"mmm-yyyy")</f>
        <v>Sep-2025</v>
      </c>
      <c r="V5318" s="4">
        <f>tblOrders[[#This Row],[Profit]]/tblOrders[[#This Row],[Sales Amount]]</f>
        <v>0.34949733885274986</v>
      </c>
      <c r="W5318" t="str">
        <f>VLOOKUP(tblOrders[[#This Row],[City]],CityRegion,2,0)</f>
        <v>South</v>
      </c>
      <c r="X5318" t="str">
        <f>VLOOKUP(tblOrders[[#This Row],[City]],lookups!A:C,3,0)</f>
        <v>Karnataka</v>
      </c>
    </row>
    <row r="5319" spans="1:24" x14ac:dyDescent="0.25">
      <c r="A5319" t="s">
        <v>7612</v>
      </c>
      <c r="B5319" s="1">
        <v>45799</v>
      </c>
      <c r="C5319" t="s">
        <v>4507</v>
      </c>
      <c r="D5319" t="s">
        <v>39</v>
      </c>
      <c r="E5319" t="s">
        <v>73</v>
      </c>
      <c r="F5319" t="s">
        <v>74</v>
      </c>
      <c r="G5319" t="s">
        <v>68</v>
      </c>
      <c r="H5319" t="s">
        <v>75</v>
      </c>
      <c r="I5319" t="s">
        <v>44</v>
      </c>
      <c r="J5319" t="s">
        <v>45</v>
      </c>
      <c r="K5319">
        <v>3</v>
      </c>
      <c r="L5319">
        <v>65</v>
      </c>
      <c r="M5319">
        <v>0.1</v>
      </c>
      <c r="N5319">
        <v>175.5</v>
      </c>
      <c r="O5319">
        <v>61.5</v>
      </c>
      <c r="P5319" t="s">
        <v>28</v>
      </c>
      <c r="Q5319" t="s">
        <v>29</v>
      </c>
      <c r="R5319" t="s">
        <v>36</v>
      </c>
      <c r="S5319">
        <v>3.8</v>
      </c>
      <c r="T5319">
        <f>YEAR(tblOrders[[#This Row],[Order Date]])</f>
        <v>2025</v>
      </c>
      <c r="U5319" t="str">
        <f>TEXT(tblOrders[[#This Row],[Order Date]],"mmm-yyyy")</f>
        <v>May-2025</v>
      </c>
      <c r="V5319" s="4">
        <f>tblOrders[[#This Row],[Profit]]/tblOrders[[#This Row],[Sales Amount]]</f>
        <v>0.3504273504273504</v>
      </c>
      <c r="W5319" t="str">
        <f>VLOOKUP(tblOrders[[#This Row],[City]],CityRegion,2,0)</f>
        <v>South</v>
      </c>
      <c r="X5319" t="str">
        <f>VLOOKUP(tblOrders[[#This Row],[City]],lookups!A:C,3,0)</f>
        <v>Kerala</v>
      </c>
    </row>
    <row r="5320" spans="1:24" x14ac:dyDescent="0.25">
      <c r="A5320" t="s">
        <v>7613</v>
      </c>
      <c r="B5320" s="1">
        <v>46010</v>
      </c>
      <c r="C5320" t="s">
        <v>2128</v>
      </c>
      <c r="D5320" t="s">
        <v>39</v>
      </c>
      <c r="E5320" t="s">
        <v>108</v>
      </c>
      <c r="F5320" t="s">
        <v>109</v>
      </c>
      <c r="G5320" t="s">
        <v>62</v>
      </c>
      <c r="H5320" t="s">
        <v>110</v>
      </c>
      <c r="I5320" t="s">
        <v>84</v>
      </c>
      <c r="J5320" t="s">
        <v>45</v>
      </c>
      <c r="K5320">
        <v>3</v>
      </c>
      <c r="L5320">
        <v>110</v>
      </c>
      <c r="M5320">
        <v>0.1</v>
      </c>
      <c r="N5320">
        <v>297</v>
      </c>
      <c r="O5320">
        <v>93</v>
      </c>
      <c r="P5320" t="s">
        <v>28</v>
      </c>
      <c r="Q5320" t="s">
        <v>86</v>
      </c>
      <c r="R5320" t="s">
        <v>36</v>
      </c>
      <c r="S5320">
        <v>4.8</v>
      </c>
      <c r="T5320">
        <f>YEAR(tblOrders[[#This Row],[Order Date]])</f>
        <v>2025</v>
      </c>
      <c r="U5320" t="str">
        <f>TEXT(tblOrders[[#This Row],[Order Date]],"mmm-yyyy")</f>
        <v>Dec-2025</v>
      </c>
      <c r="V5320" s="4">
        <f>tblOrders[[#This Row],[Profit]]/tblOrders[[#This Row],[Sales Amount]]</f>
        <v>0.31313131313131315</v>
      </c>
      <c r="W5320" t="str">
        <f>VLOOKUP(tblOrders[[#This Row],[City]],CityRegion,2,0)</f>
        <v>West</v>
      </c>
      <c r="X5320" t="str">
        <f>VLOOKUP(tblOrders[[#This Row],[City]],lookups!A:C,3,0)</f>
        <v>Maharashtra</v>
      </c>
    </row>
    <row r="5321" spans="1:24" x14ac:dyDescent="0.25">
      <c r="A5321" t="s">
        <v>7614</v>
      </c>
      <c r="B5321" s="1">
        <v>45752</v>
      </c>
      <c r="C5321" t="s">
        <v>7496</v>
      </c>
      <c r="D5321" t="s">
        <v>21</v>
      </c>
      <c r="E5321" t="s">
        <v>101</v>
      </c>
      <c r="F5321" t="s">
        <v>102</v>
      </c>
      <c r="G5321" t="s">
        <v>24</v>
      </c>
      <c r="H5321" t="s">
        <v>103</v>
      </c>
      <c r="I5321" t="s">
        <v>139</v>
      </c>
      <c r="J5321" t="s">
        <v>45</v>
      </c>
      <c r="K5321">
        <v>3</v>
      </c>
      <c r="L5321">
        <v>120</v>
      </c>
      <c r="M5321">
        <v>0</v>
      </c>
      <c r="N5321">
        <v>360</v>
      </c>
      <c r="O5321">
        <v>126</v>
      </c>
      <c r="P5321" t="s">
        <v>85</v>
      </c>
      <c r="Q5321" t="s">
        <v>91</v>
      </c>
      <c r="R5321" t="s">
        <v>36</v>
      </c>
      <c r="S5321">
        <v>3.6</v>
      </c>
      <c r="T5321">
        <f>YEAR(tblOrders[[#This Row],[Order Date]])</f>
        <v>2025</v>
      </c>
      <c r="U5321" t="str">
        <f>TEXT(tblOrders[[#This Row],[Order Date]],"mmm-yyyy")</f>
        <v>Apr-2025</v>
      </c>
      <c r="V5321" s="4">
        <f>tblOrders[[#This Row],[Profit]]/tblOrders[[#This Row],[Sales Amount]]</f>
        <v>0.35</v>
      </c>
      <c r="W5321" t="str">
        <f>VLOOKUP(tblOrders[[#This Row],[City]],CityRegion,2,0)</f>
        <v>South</v>
      </c>
      <c r="X5321" t="str">
        <f>VLOOKUP(tblOrders[[#This Row],[City]],lookups!A:C,3,0)</f>
        <v>Tamil Nadu</v>
      </c>
    </row>
    <row r="5322" spans="1:24" x14ac:dyDescent="0.25">
      <c r="A5322" t="s">
        <v>7615</v>
      </c>
      <c r="B5322" s="1">
        <v>45756</v>
      </c>
      <c r="C5322" t="s">
        <v>218</v>
      </c>
      <c r="D5322" t="s">
        <v>39</v>
      </c>
      <c r="E5322" t="s">
        <v>79</v>
      </c>
      <c r="F5322" t="s">
        <v>80</v>
      </c>
      <c r="G5322" t="s">
        <v>68</v>
      </c>
      <c r="H5322" t="s">
        <v>81</v>
      </c>
      <c r="I5322" t="s">
        <v>84</v>
      </c>
      <c r="J5322" t="s">
        <v>34</v>
      </c>
      <c r="K5322">
        <v>4</v>
      </c>
      <c r="L5322">
        <v>799</v>
      </c>
      <c r="M5322">
        <v>0</v>
      </c>
      <c r="N5322">
        <v>3196</v>
      </c>
      <c r="O5322">
        <v>716</v>
      </c>
      <c r="P5322" t="s">
        <v>28</v>
      </c>
      <c r="Q5322" t="s">
        <v>29</v>
      </c>
      <c r="R5322" t="s">
        <v>36</v>
      </c>
      <c r="S5322">
        <v>3</v>
      </c>
      <c r="T5322">
        <f>YEAR(tblOrders[[#This Row],[Order Date]])</f>
        <v>2025</v>
      </c>
      <c r="U5322" t="str">
        <f>TEXT(tblOrders[[#This Row],[Order Date]],"mmm-yyyy")</f>
        <v>Apr-2025</v>
      </c>
      <c r="V5322" s="4">
        <f>tblOrders[[#This Row],[Profit]]/tblOrders[[#This Row],[Sales Amount]]</f>
        <v>0.22403003754693368</v>
      </c>
      <c r="W5322" t="str">
        <f>VLOOKUP(tblOrders[[#This Row],[City]],CityRegion,2,0)</f>
        <v>West</v>
      </c>
      <c r="X5322" t="str">
        <f>VLOOKUP(tblOrders[[#This Row],[City]],lookups!A:C,3,0)</f>
        <v>Maharashtra</v>
      </c>
    </row>
    <row r="5323" spans="1:24" x14ac:dyDescent="0.25">
      <c r="A5323" t="s">
        <v>7616</v>
      </c>
      <c r="B5323" s="1">
        <v>45703</v>
      </c>
      <c r="C5323" t="s">
        <v>3396</v>
      </c>
      <c r="D5323" t="s">
        <v>21</v>
      </c>
      <c r="E5323" t="s">
        <v>60</v>
      </c>
      <c r="F5323" t="s">
        <v>61</v>
      </c>
      <c r="G5323" t="s">
        <v>62</v>
      </c>
      <c r="H5323" t="s">
        <v>63</v>
      </c>
      <c r="I5323" t="s">
        <v>44</v>
      </c>
      <c r="J5323" t="s">
        <v>45</v>
      </c>
      <c r="K5323">
        <v>5</v>
      </c>
      <c r="L5323">
        <v>45</v>
      </c>
      <c r="M5323">
        <v>0.1</v>
      </c>
      <c r="N5323">
        <v>202.5</v>
      </c>
      <c r="O5323">
        <v>72.5</v>
      </c>
      <c r="P5323" t="s">
        <v>28</v>
      </c>
      <c r="Q5323" t="s">
        <v>46</v>
      </c>
      <c r="R5323" t="s">
        <v>36</v>
      </c>
      <c r="S5323">
        <v>2.6</v>
      </c>
      <c r="T5323">
        <f>YEAR(tblOrders[[#This Row],[Order Date]])</f>
        <v>2025</v>
      </c>
      <c r="U5323" t="str">
        <f>TEXT(tblOrders[[#This Row],[Order Date]],"mmm-yyyy")</f>
        <v>Feb-2025</v>
      </c>
      <c r="V5323" s="4">
        <f>tblOrders[[#This Row],[Profit]]/tblOrders[[#This Row],[Sales Amount]]</f>
        <v>0.35802469135802467</v>
      </c>
      <c r="W5323" t="str">
        <f>VLOOKUP(tblOrders[[#This Row],[City]],CityRegion,2,0)</f>
        <v>South</v>
      </c>
      <c r="X5323" t="str">
        <f>VLOOKUP(tblOrders[[#This Row],[City]],lookups!A:C,3,0)</f>
        <v>Kerala</v>
      </c>
    </row>
    <row r="5324" spans="1:24" x14ac:dyDescent="0.25">
      <c r="A5324" t="s">
        <v>7617</v>
      </c>
      <c r="B5324" s="1">
        <v>45734</v>
      </c>
      <c r="C5324" t="s">
        <v>72</v>
      </c>
      <c r="D5324" t="s">
        <v>39</v>
      </c>
      <c r="E5324" t="s">
        <v>114</v>
      </c>
      <c r="F5324" t="s">
        <v>115</v>
      </c>
      <c r="G5324" t="s">
        <v>42</v>
      </c>
      <c r="H5324" t="s">
        <v>116</v>
      </c>
      <c r="I5324" t="s">
        <v>26</v>
      </c>
      <c r="J5324" t="s">
        <v>45</v>
      </c>
      <c r="K5324">
        <v>4</v>
      </c>
      <c r="L5324">
        <v>12</v>
      </c>
      <c r="M5324">
        <v>0.05</v>
      </c>
      <c r="N5324">
        <v>45.6</v>
      </c>
      <c r="O5324">
        <v>21.6</v>
      </c>
      <c r="P5324" t="s">
        <v>28</v>
      </c>
      <c r="Q5324" t="s">
        <v>91</v>
      </c>
      <c r="R5324" t="s">
        <v>36</v>
      </c>
      <c r="S5324">
        <v>3.5</v>
      </c>
      <c r="T5324">
        <f>YEAR(tblOrders[[#This Row],[Order Date]])</f>
        <v>2025</v>
      </c>
      <c r="U5324" t="str">
        <f>TEXT(tblOrders[[#This Row],[Order Date]],"mmm-yyyy")</f>
        <v>Mar-2025</v>
      </c>
      <c r="V5324" s="4">
        <f>tblOrders[[#This Row],[Profit]]/tblOrders[[#This Row],[Sales Amount]]</f>
        <v>0.47368421052631582</v>
      </c>
      <c r="W5324" t="str">
        <f>VLOOKUP(tblOrders[[#This Row],[City]],CityRegion,2,0)</f>
        <v>South</v>
      </c>
      <c r="X5324" t="str">
        <f>VLOOKUP(tblOrders[[#This Row],[City]],lookups!A:C,3,0)</f>
        <v>Karnataka</v>
      </c>
    </row>
    <row r="5325" spans="1:24" x14ac:dyDescent="0.25">
      <c r="A5325" t="s">
        <v>7618</v>
      </c>
      <c r="B5325" s="1">
        <v>45855</v>
      </c>
      <c r="C5325" t="s">
        <v>1548</v>
      </c>
      <c r="D5325" t="s">
        <v>21</v>
      </c>
      <c r="E5325" t="s">
        <v>108</v>
      </c>
      <c r="F5325" t="s">
        <v>109</v>
      </c>
      <c r="G5325" t="s">
        <v>62</v>
      </c>
      <c r="H5325" t="s">
        <v>110</v>
      </c>
      <c r="I5325" t="s">
        <v>70</v>
      </c>
      <c r="J5325" t="s">
        <v>27</v>
      </c>
      <c r="K5325">
        <v>4</v>
      </c>
      <c r="L5325">
        <v>110</v>
      </c>
      <c r="M5325">
        <v>0.2</v>
      </c>
      <c r="N5325">
        <v>352</v>
      </c>
      <c r="O5325">
        <v>80</v>
      </c>
      <c r="P5325" t="s">
        <v>111</v>
      </c>
      <c r="Q5325" t="s">
        <v>46</v>
      </c>
      <c r="R5325" t="s">
        <v>36</v>
      </c>
      <c r="S5325">
        <v>2.6</v>
      </c>
      <c r="T5325">
        <f>YEAR(tblOrders[[#This Row],[Order Date]])</f>
        <v>2025</v>
      </c>
      <c r="U5325" t="str">
        <f>TEXT(tblOrders[[#This Row],[Order Date]],"mmm-yyyy")</f>
        <v>Jul-2025</v>
      </c>
      <c r="V5325" s="4">
        <f>tblOrders[[#This Row],[Profit]]/tblOrders[[#This Row],[Sales Amount]]</f>
        <v>0.22727272727272727</v>
      </c>
      <c r="W5325" t="str">
        <f>VLOOKUP(tblOrders[[#This Row],[City]],CityRegion,2,0)</f>
        <v>South</v>
      </c>
      <c r="X5325" t="str">
        <f>VLOOKUP(tblOrders[[#This Row],[City]],lookups!A:C,3,0)</f>
        <v>Telengana</v>
      </c>
    </row>
    <row r="5326" spans="1:24" x14ac:dyDescent="0.25">
      <c r="A5326" t="s">
        <v>7619</v>
      </c>
      <c r="B5326" s="1">
        <v>45862</v>
      </c>
      <c r="C5326" t="s">
        <v>6309</v>
      </c>
      <c r="D5326" t="s">
        <v>39</v>
      </c>
      <c r="E5326" t="s">
        <v>49</v>
      </c>
      <c r="F5326" t="s">
        <v>50</v>
      </c>
      <c r="G5326" t="s">
        <v>24</v>
      </c>
      <c r="H5326" t="s">
        <v>51</v>
      </c>
      <c r="I5326" t="s">
        <v>130</v>
      </c>
      <c r="J5326" t="s">
        <v>27</v>
      </c>
      <c r="K5326">
        <v>4</v>
      </c>
      <c r="L5326">
        <v>85</v>
      </c>
      <c r="M5326">
        <v>0.05</v>
      </c>
      <c r="N5326">
        <v>323</v>
      </c>
      <c r="O5326">
        <v>115</v>
      </c>
      <c r="P5326" t="s">
        <v>28</v>
      </c>
      <c r="Q5326" t="s">
        <v>91</v>
      </c>
      <c r="R5326" t="s">
        <v>36</v>
      </c>
      <c r="S5326">
        <v>3.4</v>
      </c>
      <c r="T5326">
        <f>YEAR(tblOrders[[#This Row],[Order Date]])</f>
        <v>2025</v>
      </c>
      <c r="U5326" t="str">
        <f>TEXT(tblOrders[[#This Row],[Order Date]],"mmm-yyyy")</f>
        <v>Jul-2025</v>
      </c>
      <c r="V5326" s="4">
        <f>tblOrders[[#This Row],[Profit]]/tblOrders[[#This Row],[Sales Amount]]</f>
        <v>0.35603715170278638</v>
      </c>
      <c r="W5326" t="str">
        <f>VLOOKUP(tblOrders[[#This Row],[City]],CityRegion,2,0)</f>
        <v>West</v>
      </c>
      <c r="X5326" t="str">
        <f>VLOOKUP(tblOrders[[#This Row],[City]],lookups!A:C,3,0)</f>
        <v>Maharashtra</v>
      </c>
    </row>
    <row r="5327" spans="1:24" x14ac:dyDescent="0.25">
      <c r="A5327" t="s">
        <v>7620</v>
      </c>
      <c r="B5327" s="1">
        <v>45824</v>
      </c>
      <c r="C5327" t="s">
        <v>4704</v>
      </c>
      <c r="D5327" t="s">
        <v>39</v>
      </c>
      <c r="E5327" t="s">
        <v>40</v>
      </c>
      <c r="F5327" t="s">
        <v>41</v>
      </c>
      <c r="G5327" t="s">
        <v>42</v>
      </c>
      <c r="H5327" t="s">
        <v>43</v>
      </c>
      <c r="I5327" t="s">
        <v>33</v>
      </c>
      <c r="J5327" t="s">
        <v>27</v>
      </c>
      <c r="K5327">
        <v>1</v>
      </c>
      <c r="L5327">
        <v>18</v>
      </c>
      <c r="M5327">
        <v>0</v>
      </c>
      <c r="N5327">
        <v>18</v>
      </c>
      <c r="O5327">
        <v>9</v>
      </c>
      <c r="P5327" t="s">
        <v>85</v>
      </c>
      <c r="Q5327" t="s">
        <v>91</v>
      </c>
      <c r="R5327" t="s">
        <v>30</v>
      </c>
      <c r="S5327">
        <v>2.5</v>
      </c>
      <c r="T5327">
        <f>YEAR(tblOrders[[#This Row],[Order Date]])</f>
        <v>2025</v>
      </c>
      <c r="U5327" t="str">
        <f>TEXT(tblOrders[[#This Row],[Order Date]],"mmm-yyyy")</f>
        <v>Jun-2025</v>
      </c>
      <c r="V5327" s="4">
        <f>tblOrders[[#This Row],[Profit]]/tblOrders[[#This Row],[Sales Amount]]</f>
        <v>0.5</v>
      </c>
      <c r="W5327" t="str">
        <f>VLOOKUP(tblOrders[[#This Row],[City]],CityRegion,2,0)</f>
        <v>North</v>
      </c>
      <c r="X5327" t="str">
        <f>VLOOKUP(tblOrders[[#This Row],[City]],lookups!A:C,3,0)</f>
        <v>Delhi</v>
      </c>
    </row>
    <row r="5328" spans="1:24" x14ac:dyDescent="0.25">
      <c r="A5328" t="s">
        <v>7621</v>
      </c>
      <c r="B5328" s="1">
        <v>45897</v>
      </c>
      <c r="C5328" t="s">
        <v>1704</v>
      </c>
      <c r="D5328" t="s">
        <v>39</v>
      </c>
      <c r="E5328" t="s">
        <v>55</v>
      </c>
      <c r="F5328" t="s">
        <v>56</v>
      </c>
      <c r="G5328" t="s">
        <v>24</v>
      </c>
      <c r="H5328" t="s">
        <v>51</v>
      </c>
      <c r="I5328" t="s">
        <v>130</v>
      </c>
      <c r="J5328" t="s">
        <v>27</v>
      </c>
      <c r="K5328">
        <v>2</v>
      </c>
      <c r="L5328">
        <v>42</v>
      </c>
      <c r="M5328">
        <v>0.05</v>
      </c>
      <c r="N5328">
        <v>79.8</v>
      </c>
      <c r="O5328">
        <v>31.8</v>
      </c>
      <c r="P5328" t="s">
        <v>148</v>
      </c>
      <c r="Q5328" t="s">
        <v>35</v>
      </c>
      <c r="R5328" t="s">
        <v>123</v>
      </c>
      <c r="S5328">
        <v>4.2</v>
      </c>
      <c r="T5328">
        <f>YEAR(tblOrders[[#This Row],[Order Date]])</f>
        <v>2025</v>
      </c>
      <c r="U5328" t="str">
        <f>TEXT(tblOrders[[#This Row],[Order Date]],"mmm-yyyy")</f>
        <v>Aug-2025</v>
      </c>
      <c r="V5328" s="4">
        <f>tblOrders[[#This Row],[Profit]]/tblOrders[[#This Row],[Sales Amount]]</f>
        <v>0.39849624060150379</v>
      </c>
      <c r="W5328" t="str">
        <f>VLOOKUP(tblOrders[[#This Row],[City]],CityRegion,2,0)</f>
        <v>West</v>
      </c>
      <c r="X5328" t="str">
        <f>VLOOKUP(tblOrders[[#This Row],[City]],lookups!A:C,3,0)</f>
        <v>Maharashtra</v>
      </c>
    </row>
    <row r="5329" spans="1:24" x14ac:dyDescent="0.25">
      <c r="A5329" t="s">
        <v>7622</v>
      </c>
      <c r="B5329" s="1">
        <v>45800</v>
      </c>
      <c r="C5329" t="s">
        <v>7317</v>
      </c>
      <c r="D5329" t="s">
        <v>21</v>
      </c>
      <c r="E5329" t="s">
        <v>60</v>
      </c>
      <c r="F5329" t="s">
        <v>61</v>
      </c>
      <c r="G5329" t="s">
        <v>62</v>
      </c>
      <c r="H5329" t="s">
        <v>63</v>
      </c>
      <c r="I5329" t="s">
        <v>57</v>
      </c>
      <c r="J5329" t="s">
        <v>27</v>
      </c>
      <c r="K5329">
        <v>3</v>
      </c>
      <c r="L5329">
        <v>45</v>
      </c>
      <c r="M5329">
        <v>0.2</v>
      </c>
      <c r="N5329">
        <v>108</v>
      </c>
      <c r="O5329">
        <v>30</v>
      </c>
      <c r="P5329" t="s">
        <v>28</v>
      </c>
      <c r="Q5329" t="s">
        <v>35</v>
      </c>
      <c r="R5329" t="s">
        <v>36</v>
      </c>
      <c r="S5329">
        <v>4.0999999999999996</v>
      </c>
      <c r="T5329">
        <f>YEAR(tblOrders[[#This Row],[Order Date]])</f>
        <v>2025</v>
      </c>
      <c r="U5329" t="str">
        <f>TEXT(tblOrders[[#This Row],[Order Date]],"mmm-yyyy")</f>
        <v>May-2025</v>
      </c>
      <c r="V5329" s="4">
        <f>tblOrders[[#This Row],[Profit]]/tblOrders[[#This Row],[Sales Amount]]</f>
        <v>0.27777777777777779</v>
      </c>
      <c r="W5329" t="str">
        <f>VLOOKUP(tblOrders[[#This Row],[City]],CityRegion,2,0)</f>
        <v>South</v>
      </c>
      <c r="X5329" t="str">
        <f>VLOOKUP(tblOrders[[#This Row],[City]],lookups!A:C,3,0)</f>
        <v>Kerala</v>
      </c>
    </row>
    <row r="5330" spans="1:24" x14ac:dyDescent="0.25">
      <c r="A5330" t="s">
        <v>7623</v>
      </c>
      <c r="B5330" s="1">
        <v>45714</v>
      </c>
      <c r="C5330" t="s">
        <v>239</v>
      </c>
      <c r="D5330" t="s">
        <v>21</v>
      </c>
      <c r="E5330" t="s">
        <v>79</v>
      </c>
      <c r="F5330" t="s">
        <v>80</v>
      </c>
      <c r="G5330" t="s">
        <v>68</v>
      </c>
      <c r="H5330" t="s">
        <v>81</v>
      </c>
      <c r="I5330" t="s">
        <v>130</v>
      </c>
      <c r="J5330" t="s">
        <v>34</v>
      </c>
      <c r="K5330">
        <v>1</v>
      </c>
      <c r="L5330">
        <v>799</v>
      </c>
      <c r="M5330">
        <v>0.05</v>
      </c>
      <c r="N5330">
        <v>759.05</v>
      </c>
      <c r="O5330">
        <v>139.05000000000001</v>
      </c>
      <c r="P5330" t="s">
        <v>28</v>
      </c>
      <c r="Q5330" t="s">
        <v>91</v>
      </c>
      <c r="R5330" t="s">
        <v>36</v>
      </c>
      <c r="S5330">
        <v>2.6</v>
      </c>
      <c r="T5330">
        <f>YEAR(tblOrders[[#This Row],[Order Date]])</f>
        <v>2025</v>
      </c>
      <c r="U5330" t="str">
        <f>TEXT(tblOrders[[#This Row],[Order Date]],"mmm-yyyy")</f>
        <v>Feb-2025</v>
      </c>
      <c r="V5330" s="4">
        <f>tblOrders[[#This Row],[Profit]]/tblOrders[[#This Row],[Sales Amount]]</f>
        <v>0.18318951320729862</v>
      </c>
      <c r="W5330" t="str">
        <f>VLOOKUP(tblOrders[[#This Row],[City]],CityRegion,2,0)</f>
        <v>West</v>
      </c>
      <c r="X5330" t="str">
        <f>VLOOKUP(tblOrders[[#This Row],[City]],lookups!A:C,3,0)</f>
        <v>Maharashtra</v>
      </c>
    </row>
    <row r="5331" spans="1:24" x14ac:dyDescent="0.25">
      <c r="A5331" t="s">
        <v>7624</v>
      </c>
      <c r="B5331" s="1">
        <v>45855</v>
      </c>
      <c r="C5331" t="s">
        <v>243</v>
      </c>
      <c r="D5331" t="s">
        <v>21</v>
      </c>
      <c r="E5331" t="s">
        <v>108</v>
      </c>
      <c r="F5331" t="s">
        <v>109</v>
      </c>
      <c r="G5331" t="s">
        <v>62</v>
      </c>
      <c r="H5331" t="s">
        <v>110</v>
      </c>
      <c r="I5331" t="s">
        <v>57</v>
      </c>
      <c r="J5331" t="s">
        <v>27</v>
      </c>
      <c r="K5331">
        <v>1</v>
      </c>
      <c r="L5331">
        <v>110</v>
      </c>
      <c r="M5331">
        <v>0.05</v>
      </c>
      <c r="N5331">
        <v>104.5</v>
      </c>
      <c r="O5331">
        <v>36.5</v>
      </c>
      <c r="P5331" t="s">
        <v>148</v>
      </c>
      <c r="Q5331" t="s">
        <v>35</v>
      </c>
      <c r="R5331" t="s">
        <v>36</v>
      </c>
      <c r="S5331">
        <v>4.7</v>
      </c>
      <c r="T5331">
        <f>YEAR(tblOrders[[#This Row],[Order Date]])</f>
        <v>2025</v>
      </c>
      <c r="U5331" t="str">
        <f>TEXT(tblOrders[[#This Row],[Order Date]],"mmm-yyyy")</f>
        <v>Jul-2025</v>
      </c>
      <c r="V5331" s="4">
        <f>tblOrders[[#This Row],[Profit]]/tblOrders[[#This Row],[Sales Amount]]</f>
        <v>0.34928229665071769</v>
      </c>
      <c r="W5331" t="str">
        <f>VLOOKUP(tblOrders[[#This Row],[City]],CityRegion,2,0)</f>
        <v>South</v>
      </c>
      <c r="X5331" t="str">
        <f>VLOOKUP(tblOrders[[#This Row],[City]],lookups!A:C,3,0)</f>
        <v>Kerala</v>
      </c>
    </row>
    <row r="5332" spans="1:24" x14ac:dyDescent="0.25">
      <c r="A5332" t="s">
        <v>7625</v>
      </c>
      <c r="B5332" s="1">
        <v>45710</v>
      </c>
      <c r="C5332" t="s">
        <v>1240</v>
      </c>
      <c r="D5332" t="s">
        <v>21</v>
      </c>
      <c r="E5332" t="s">
        <v>114</v>
      </c>
      <c r="F5332" t="s">
        <v>115</v>
      </c>
      <c r="G5332" t="s">
        <v>42</v>
      </c>
      <c r="H5332" t="s">
        <v>116</v>
      </c>
      <c r="I5332" t="s">
        <v>33</v>
      </c>
      <c r="J5332" t="s">
        <v>34</v>
      </c>
      <c r="K5332">
        <v>5</v>
      </c>
      <c r="L5332">
        <v>12</v>
      </c>
      <c r="M5332">
        <v>0.15</v>
      </c>
      <c r="N5332">
        <v>51</v>
      </c>
      <c r="O5332">
        <v>21</v>
      </c>
      <c r="P5332" t="s">
        <v>28</v>
      </c>
      <c r="Q5332" t="s">
        <v>29</v>
      </c>
      <c r="R5332" t="s">
        <v>36</v>
      </c>
      <c r="S5332">
        <v>4.8</v>
      </c>
      <c r="T5332">
        <f>YEAR(tblOrders[[#This Row],[Order Date]])</f>
        <v>2025</v>
      </c>
      <c r="U5332" t="str">
        <f>TEXT(tblOrders[[#This Row],[Order Date]],"mmm-yyyy")</f>
        <v>Feb-2025</v>
      </c>
      <c r="V5332" s="4">
        <f>tblOrders[[#This Row],[Profit]]/tblOrders[[#This Row],[Sales Amount]]</f>
        <v>0.41176470588235292</v>
      </c>
      <c r="W5332" t="str">
        <f>VLOOKUP(tblOrders[[#This Row],[City]],CityRegion,2,0)</f>
        <v>North</v>
      </c>
      <c r="X5332" t="str">
        <f>VLOOKUP(tblOrders[[#This Row],[City]],lookups!A:C,3,0)</f>
        <v>Delhi</v>
      </c>
    </row>
    <row r="5333" spans="1:24" x14ac:dyDescent="0.25">
      <c r="A5333" t="s">
        <v>7626</v>
      </c>
      <c r="B5333" s="1">
        <v>45874</v>
      </c>
      <c r="C5333" t="s">
        <v>524</v>
      </c>
      <c r="D5333" t="s">
        <v>21</v>
      </c>
      <c r="E5333" t="s">
        <v>101</v>
      </c>
      <c r="F5333" t="s">
        <v>102</v>
      </c>
      <c r="G5333" t="s">
        <v>24</v>
      </c>
      <c r="H5333" t="s">
        <v>103</v>
      </c>
      <c r="I5333" t="s">
        <v>57</v>
      </c>
      <c r="J5333" t="s">
        <v>34</v>
      </c>
      <c r="K5333">
        <v>5</v>
      </c>
      <c r="L5333">
        <v>120</v>
      </c>
      <c r="M5333">
        <v>0.15</v>
      </c>
      <c r="N5333">
        <v>510</v>
      </c>
      <c r="O5333">
        <v>120</v>
      </c>
      <c r="P5333" t="s">
        <v>28</v>
      </c>
      <c r="Q5333" t="s">
        <v>35</v>
      </c>
      <c r="R5333" t="s">
        <v>30</v>
      </c>
      <c r="S5333">
        <v>4</v>
      </c>
      <c r="T5333">
        <f>YEAR(tblOrders[[#This Row],[Order Date]])</f>
        <v>2025</v>
      </c>
      <c r="U5333" t="str">
        <f>TEXT(tblOrders[[#This Row],[Order Date]],"mmm-yyyy")</f>
        <v>Aug-2025</v>
      </c>
      <c r="V5333" s="4">
        <f>tblOrders[[#This Row],[Profit]]/tblOrders[[#This Row],[Sales Amount]]</f>
        <v>0.23529411764705882</v>
      </c>
      <c r="W5333" t="str">
        <f>VLOOKUP(tblOrders[[#This Row],[City]],CityRegion,2,0)</f>
        <v>South</v>
      </c>
      <c r="X5333" t="str">
        <f>VLOOKUP(tblOrders[[#This Row],[City]],lookups!A:C,3,0)</f>
        <v>Kerala</v>
      </c>
    </row>
    <row r="5334" spans="1:24" x14ac:dyDescent="0.25">
      <c r="A5334" t="s">
        <v>7627</v>
      </c>
      <c r="B5334" s="1">
        <v>45935</v>
      </c>
      <c r="C5334" t="s">
        <v>544</v>
      </c>
      <c r="D5334" t="s">
        <v>21</v>
      </c>
      <c r="E5334" t="s">
        <v>73</v>
      </c>
      <c r="F5334" t="s">
        <v>74</v>
      </c>
      <c r="G5334" t="s">
        <v>68</v>
      </c>
      <c r="H5334" t="s">
        <v>75</v>
      </c>
      <c r="I5334" t="s">
        <v>57</v>
      </c>
      <c r="J5334" t="s">
        <v>45</v>
      </c>
      <c r="K5334">
        <v>5</v>
      </c>
      <c r="L5334">
        <v>65</v>
      </c>
      <c r="M5334">
        <v>0</v>
      </c>
      <c r="N5334">
        <v>325</v>
      </c>
      <c r="O5334">
        <v>135</v>
      </c>
      <c r="P5334" t="s">
        <v>28</v>
      </c>
      <c r="Q5334" t="s">
        <v>91</v>
      </c>
      <c r="R5334" t="s">
        <v>36</v>
      </c>
      <c r="S5334">
        <v>3.7</v>
      </c>
      <c r="T5334">
        <f>YEAR(tblOrders[[#This Row],[Order Date]])</f>
        <v>2025</v>
      </c>
      <c r="U5334" t="str">
        <f>TEXT(tblOrders[[#This Row],[Order Date]],"mmm-yyyy")</f>
        <v>Oct-2025</v>
      </c>
      <c r="V5334" s="4">
        <f>tblOrders[[#This Row],[Profit]]/tblOrders[[#This Row],[Sales Amount]]</f>
        <v>0.41538461538461541</v>
      </c>
      <c r="W5334" t="str">
        <f>VLOOKUP(tblOrders[[#This Row],[City]],CityRegion,2,0)</f>
        <v>South</v>
      </c>
      <c r="X5334" t="str">
        <f>VLOOKUP(tblOrders[[#This Row],[City]],lookups!A:C,3,0)</f>
        <v>Kerala</v>
      </c>
    </row>
    <row r="5335" spans="1:24" x14ac:dyDescent="0.25">
      <c r="A5335" t="s">
        <v>7628</v>
      </c>
      <c r="B5335" s="1">
        <v>45907</v>
      </c>
      <c r="C5335" t="s">
        <v>3249</v>
      </c>
      <c r="D5335" t="s">
        <v>21</v>
      </c>
      <c r="E5335" t="s">
        <v>40</v>
      </c>
      <c r="F5335" t="s">
        <v>41</v>
      </c>
      <c r="G5335" t="s">
        <v>42</v>
      </c>
      <c r="H5335" t="s">
        <v>43</v>
      </c>
      <c r="I5335" t="s">
        <v>33</v>
      </c>
      <c r="J5335" t="s">
        <v>34</v>
      </c>
      <c r="K5335">
        <v>1</v>
      </c>
      <c r="L5335">
        <v>18</v>
      </c>
      <c r="M5335">
        <v>0.2</v>
      </c>
      <c r="N5335">
        <v>14.4</v>
      </c>
      <c r="O5335">
        <v>5.4</v>
      </c>
      <c r="P5335" t="s">
        <v>28</v>
      </c>
      <c r="Q5335" t="s">
        <v>86</v>
      </c>
      <c r="R5335" t="s">
        <v>36</v>
      </c>
      <c r="S5335">
        <v>4.0999999999999996</v>
      </c>
      <c r="T5335">
        <f>YEAR(tblOrders[[#This Row],[Order Date]])</f>
        <v>2025</v>
      </c>
      <c r="U5335" t="str">
        <f>TEXT(tblOrders[[#This Row],[Order Date]],"mmm-yyyy")</f>
        <v>Sep-2025</v>
      </c>
      <c r="V5335" s="4">
        <f>tblOrders[[#This Row],[Profit]]/tblOrders[[#This Row],[Sales Amount]]</f>
        <v>0.375</v>
      </c>
      <c r="W5335" t="str">
        <f>VLOOKUP(tblOrders[[#This Row],[City]],CityRegion,2,0)</f>
        <v>North</v>
      </c>
      <c r="X5335" t="str">
        <f>VLOOKUP(tblOrders[[#This Row],[City]],lookups!A:C,3,0)</f>
        <v>Delhi</v>
      </c>
    </row>
    <row r="5336" spans="1:24" x14ac:dyDescent="0.25">
      <c r="A5336" t="s">
        <v>7629</v>
      </c>
      <c r="B5336" s="1">
        <v>45695</v>
      </c>
      <c r="C5336" t="s">
        <v>6639</v>
      </c>
      <c r="D5336" t="s">
        <v>21</v>
      </c>
      <c r="E5336" t="s">
        <v>114</v>
      </c>
      <c r="F5336" t="s">
        <v>115</v>
      </c>
      <c r="G5336" t="s">
        <v>42</v>
      </c>
      <c r="H5336" t="s">
        <v>116</v>
      </c>
      <c r="I5336" t="s">
        <v>57</v>
      </c>
      <c r="J5336" t="s">
        <v>34</v>
      </c>
      <c r="K5336">
        <v>1</v>
      </c>
      <c r="L5336">
        <v>12</v>
      </c>
      <c r="M5336">
        <v>0</v>
      </c>
      <c r="N5336">
        <v>12</v>
      </c>
      <c r="O5336">
        <v>6</v>
      </c>
      <c r="P5336" t="s">
        <v>28</v>
      </c>
      <c r="Q5336" t="s">
        <v>86</v>
      </c>
      <c r="R5336" t="s">
        <v>30</v>
      </c>
      <c r="S5336">
        <v>4.2</v>
      </c>
      <c r="T5336">
        <f>YEAR(tblOrders[[#This Row],[Order Date]])</f>
        <v>2025</v>
      </c>
      <c r="U5336" t="str">
        <f>TEXT(tblOrders[[#This Row],[Order Date]],"mmm-yyyy")</f>
        <v>Feb-2025</v>
      </c>
      <c r="V5336" s="4">
        <f>tblOrders[[#This Row],[Profit]]/tblOrders[[#This Row],[Sales Amount]]</f>
        <v>0.5</v>
      </c>
      <c r="W5336" t="str">
        <f>VLOOKUP(tblOrders[[#This Row],[City]],CityRegion,2,0)</f>
        <v>South</v>
      </c>
      <c r="X5336" t="str">
        <f>VLOOKUP(tblOrders[[#This Row],[City]],lookups!A:C,3,0)</f>
        <v>Kerala</v>
      </c>
    </row>
    <row r="5337" spans="1:24" x14ac:dyDescent="0.25">
      <c r="A5337" t="s">
        <v>7630</v>
      </c>
      <c r="B5337" s="1">
        <v>45940</v>
      </c>
      <c r="C5337" t="s">
        <v>3466</v>
      </c>
      <c r="D5337" t="s">
        <v>21</v>
      </c>
      <c r="E5337" t="s">
        <v>79</v>
      </c>
      <c r="F5337" t="s">
        <v>80</v>
      </c>
      <c r="G5337" t="s">
        <v>68</v>
      </c>
      <c r="H5337" t="s">
        <v>81</v>
      </c>
      <c r="I5337" t="s">
        <v>44</v>
      </c>
      <c r="J5337" t="s">
        <v>34</v>
      </c>
      <c r="K5337">
        <v>1</v>
      </c>
      <c r="L5337">
        <v>799</v>
      </c>
      <c r="M5337">
        <v>0</v>
      </c>
      <c r="N5337">
        <v>799</v>
      </c>
      <c r="O5337">
        <v>179</v>
      </c>
      <c r="P5337" t="s">
        <v>28</v>
      </c>
      <c r="Q5337" t="s">
        <v>91</v>
      </c>
      <c r="R5337" t="s">
        <v>36</v>
      </c>
      <c r="S5337">
        <v>3.8</v>
      </c>
      <c r="T5337">
        <f>YEAR(tblOrders[[#This Row],[Order Date]])</f>
        <v>2025</v>
      </c>
      <c r="U5337" t="str">
        <f>TEXT(tblOrders[[#This Row],[Order Date]],"mmm-yyyy")</f>
        <v>Oct-2025</v>
      </c>
      <c r="V5337" s="4">
        <f>tblOrders[[#This Row],[Profit]]/tblOrders[[#This Row],[Sales Amount]]</f>
        <v>0.22403003754693368</v>
      </c>
      <c r="W5337" t="str">
        <f>VLOOKUP(tblOrders[[#This Row],[City]],CityRegion,2,0)</f>
        <v>South</v>
      </c>
      <c r="X5337" t="str">
        <f>VLOOKUP(tblOrders[[#This Row],[City]],lookups!A:C,3,0)</f>
        <v>Kerala</v>
      </c>
    </row>
    <row r="5338" spans="1:24" x14ac:dyDescent="0.25">
      <c r="A5338" t="s">
        <v>7631</v>
      </c>
      <c r="B5338" s="1">
        <v>45908</v>
      </c>
      <c r="C5338" t="s">
        <v>4250</v>
      </c>
      <c r="D5338" t="s">
        <v>21</v>
      </c>
      <c r="E5338" t="s">
        <v>22</v>
      </c>
      <c r="F5338" t="s">
        <v>23</v>
      </c>
      <c r="G5338" t="s">
        <v>24</v>
      </c>
      <c r="H5338" t="s">
        <v>25</v>
      </c>
      <c r="I5338" t="s">
        <v>33</v>
      </c>
      <c r="J5338" t="s">
        <v>34</v>
      </c>
      <c r="K5338">
        <v>2</v>
      </c>
      <c r="L5338">
        <v>190</v>
      </c>
      <c r="M5338">
        <v>0.1</v>
      </c>
      <c r="N5338">
        <v>342</v>
      </c>
      <c r="O5338">
        <v>92</v>
      </c>
      <c r="P5338" t="s">
        <v>85</v>
      </c>
      <c r="Q5338" t="s">
        <v>91</v>
      </c>
      <c r="R5338" t="s">
        <v>30</v>
      </c>
      <c r="S5338">
        <v>3.4</v>
      </c>
      <c r="T5338">
        <f>YEAR(tblOrders[[#This Row],[Order Date]])</f>
        <v>2025</v>
      </c>
      <c r="U5338" t="str">
        <f>TEXT(tblOrders[[#This Row],[Order Date]],"mmm-yyyy")</f>
        <v>Sep-2025</v>
      </c>
      <c r="V5338" s="4">
        <f>tblOrders[[#This Row],[Profit]]/tblOrders[[#This Row],[Sales Amount]]</f>
        <v>0.26900584795321636</v>
      </c>
      <c r="W5338" t="str">
        <f>VLOOKUP(tblOrders[[#This Row],[City]],CityRegion,2,0)</f>
        <v>North</v>
      </c>
      <c r="X5338" t="str">
        <f>VLOOKUP(tblOrders[[#This Row],[City]],lookups!A:C,3,0)</f>
        <v>Delhi</v>
      </c>
    </row>
    <row r="5339" spans="1:24" x14ac:dyDescent="0.25">
      <c r="A5339" t="s">
        <v>7632</v>
      </c>
      <c r="B5339" s="1">
        <v>45839</v>
      </c>
      <c r="C5339" t="s">
        <v>1704</v>
      </c>
      <c r="D5339" t="s">
        <v>21</v>
      </c>
      <c r="E5339" t="s">
        <v>66</v>
      </c>
      <c r="F5339" t="s">
        <v>67</v>
      </c>
      <c r="G5339" t="s">
        <v>68</v>
      </c>
      <c r="H5339" t="s">
        <v>69</v>
      </c>
      <c r="I5339" t="s">
        <v>44</v>
      </c>
      <c r="J5339" t="s">
        <v>27</v>
      </c>
      <c r="K5339">
        <v>1</v>
      </c>
      <c r="L5339">
        <v>149</v>
      </c>
      <c r="M5339">
        <v>0.05</v>
      </c>
      <c r="N5339">
        <v>141.55000000000001</v>
      </c>
      <c r="O5339">
        <v>46.55</v>
      </c>
      <c r="P5339" t="s">
        <v>28</v>
      </c>
      <c r="Q5339" t="s">
        <v>91</v>
      </c>
      <c r="R5339" t="s">
        <v>36</v>
      </c>
      <c r="S5339">
        <v>2.8</v>
      </c>
      <c r="T5339">
        <f>YEAR(tblOrders[[#This Row],[Order Date]])</f>
        <v>2025</v>
      </c>
      <c r="U5339" t="str">
        <f>TEXT(tblOrders[[#This Row],[Order Date]],"mmm-yyyy")</f>
        <v>Jul-2025</v>
      </c>
      <c r="V5339" s="4">
        <f>tblOrders[[#This Row],[Profit]]/tblOrders[[#This Row],[Sales Amount]]</f>
        <v>0.32885906040268453</v>
      </c>
      <c r="W5339" t="str">
        <f>VLOOKUP(tblOrders[[#This Row],[City]],CityRegion,2,0)</f>
        <v>South</v>
      </c>
      <c r="X5339" t="str">
        <f>VLOOKUP(tblOrders[[#This Row],[City]],lookups!A:C,3,0)</f>
        <v>Kerala</v>
      </c>
    </row>
    <row r="5340" spans="1:24" x14ac:dyDescent="0.25">
      <c r="A5340" t="s">
        <v>7633</v>
      </c>
      <c r="B5340" s="1">
        <v>45886</v>
      </c>
      <c r="C5340" t="s">
        <v>6207</v>
      </c>
      <c r="D5340" t="s">
        <v>21</v>
      </c>
      <c r="E5340" t="s">
        <v>55</v>
      </c>
      <c r="F5340" t="s">
        <v>56</v>
      </c>
      <c r="G5340" t="s">
        <v>24</v>
      </c>
      <c r="H5340" t="s">
        <v>51</v>
      </c>
      <c r="I5340" t="s">
        <v>84</v>
      </c>
      <c r="J5340" t="s">
        <v>27</v>
      </c>
      <c r="K5340">
        <v>4</v>
      </c>
      <c r="L5340">
        <v>42</v>
      </c>
      <c r="M5340">
        <v>0</v>
      </c>
      <c r="N5340">
        <v>168</v>
      </c>
      <c r="O5340">
        <v>72</v>
      </c>
      <c r="P5340" t="s">
        <v>28</v>
      </c>
      <c r="Q5340" t="s">
        <v>29</v>
      </c>
      <c r="R5340" t="s">
        <v>36</v>
      </c>
      <c r="S5340">
        <v>2.8</v>
      </c>
      <c r="T5340">
        <f>YEAR(tblOrders[[#This Row],[Order Date]])</f>
        <v>2025</v>
      </c>
      <c r="U5340" t="str">
        <f>TEXT(tblOrders[[#This Row],[Order Date]],"mmm-yyyy")</f>
        <v>Aug-2025</v>
      </c>
      <c r="V5340" s="4">
        <f>tblOrders[[#This Row],[Profit]]/tblOrders[[#This Row],[Sales Amount]]</f>
        <v>0.42857142857142855</v>
      </c>
      <c r="W5340" t="str">
        <f>VLOOKUP(tblOrders[[#This Row],[City]],CityRegion,2,0)</f>
        <v>West</v>
      </c>
      <c r="X5340" t="str">
        <f>VLOOKUP(tblOrders[[#This Row],[City]],lookups!A:C,3,0)</f>
        <v>Maharashtra</v>
      </c>
    </row>
    <row r="5341" spans="1:24" x14ac:dyDescent="0.25">
      <c r="A5341" t="s">
        <v>7634</v>
      </c>
      <c r="B5341" s="1">
        <v>46006</v>
      </c>
      <c r="C5341" t="s">
        <v>1603</v>
      </c>
      <c r="D5341" t="s">
        <v>39</v>
      </c>
      <c r="E5341" t="s">
        <v>22</v>
      </c>
      <c r="F5341" t="s">
        <v>23</v>
      </c>
      <c r="G5341" t="s">
        <v>24</v>
      </c>
      <c r="H5341" t="s">
        <v>25</v>
      </c>
      <c r="I5341" t="s">
        <v>84</v>
      </c>
      <c r="J5341" t="s">
        <v>45</v>
      </c>
      <c r="K5341">
        <v>4</v>
      </c>
      <c r="L5341">
        <v>190</v>
      </c>
      <c r="M5341">
        <v>0.2</v>
      </c>
      <c r="N5341">
        <v>608</v>
      </c>
      <c r="O5341">
        <v>108</v>
      </c>
      <c r="P5341" t="s">
        <v>28</v>
      </c>
      <c r="Q5341" t="s">
        <v>86</v>
      </c>
      <c r="R5341" t="s">
        <v>36</v>
      </c>
      <c r="S5341">
        <v>2.7</v>
      </c>
      <c r="T5341">
        <f>YEAR(tblOrders[[#This Row],[Order Date]])</f>
        <v>2025</v>
      </c>
      <c r="U5341" t="str">
        <f>TEXT(tblOrders[[#This Row],[Order Date]],"mmm-yyyy")</f>
        <v>Dec-2025</v>
      </c>
      <c r="V5341" s="4">
        <f>tblOrders[[#This Row],[Profit]]/tblOrders[[#This Row],[Sales Amount]]</f>
        <v>0.17763157894736842</v>
      </c>
      <c r="W5341" t="str">
        <f>VLOOKUP(tblOrders[[#This Row],[City]],CityRegion,2,0)</f>
        <v>West</v>
      </c>
      <c r="X5341" t="str">
        <f>VLOOKUP(tblOrders[[#This Row],[City]],lookups!A:C,3,0)</f>
        <v>Maharashtra</v>
      </c>
    </row>
    <row r="5342" spans="1:24" x14ac:dyDescent="0.25">
      <c r="A5342" t="s">
        <v>7635</v>
      </c>
      <c r="B5342" s="1">
        <v>45735</v>
      </c>
      <c r="C5342" t="s">
        <v>178</v>
      </c>
      <c r="D5342" t="s">
        <v>21</v>
      </c>
      <c r="E5342" t="s">
        <v>114</v>
      </c>
      <c r="F5342" t="s">
        <v>115</v>
      </c>
      <c r="G5342" t="s">
        <v>42</v>
      </c>
      <c r="H5342" t="s">
        <v>116</v>
      </c>
      <c r="I5342" t="s">
        <v>52</v>
      </c>
      <c r="J5342" t="s">
        <v>34</v>
      </c>
      <c r="K5342">
        <v>5</v>
      </c>
      <c r="L5342">
        <v>12</v>
      </c>
      <c r="M5342">
        <v>0.15</v>
      </c>
      <c r="N5342">
        <v>51</v>
      </c>
      <c r="O5342">
        <v>21</v>
      </c>
      <c r="P5342" t="s">
        <v>28</v>
      </c>
      <c r="Q5342" t="s">
        <v>35</v>
      </c>
      <c r="R5342" t="s">
        <v>36</v>
      </c>
      <c r="S5342">
        <v>2.5</v>
      </c>
      <c r="T5342">
        <f>YEAR(tblOrders[[#This Row],[Order Date]])</f>
        <v>2025</v>
      </c>
      <c r="U5342" t="str">
        <f>TEXT(tblOrders[[#This Row],[Order Date]],"mmm-yyyy")</f>
        <v>Mar-2025</v>
      </c>
      <c r="V5342" s="4">
        <f>tblOrders[[#This Row],[Profit]]/tblOrders[[#This Row],[Sales Amount]]</f>
        <v>0.41176470588235292</v>
      </c>
      <c r="W5342" t="str">
        <f>VLOOKUP(tblOrders[[#This Row],[City]],CityRegion,2,0)</f>
        <v>South</v>
      </c>
      <c r="X5342" t="str">
        <f>VLOOKUP(tblOrders[[#This Row],[City]],lookups!A:C,3,0)</f>
        <v>Kerala</v>
      </c>
    </row>
    <row r="5343" spans="1:24" x14ac:dyDescent="0.25">
      <c r="A5343" t="s">
        <v>7636</v>
      </c>
      <c r="B5343" s="1">
        <v>45718</v>
      </c>
      <c r="C5343" t="s">
        <v>2267</v>
      </c>
      <c r="D5343" t="s">
        <v>21</v>
      </c>
      <c r="E5343" t="s">
        <v>101</v>
      </c>
      <c r="F5343" t="s">
        <v>102</v>
      </c>
      <c r="G5343" t="s">
        <v>24</v>
      </c>
      <c r="H5343" t="s">
        <v>103</v>
      </c>
      <c r="I5343" t="s">
        <v>52</v>
      </c>
      <c r="J5343" t="s">
        <v>45</v>
      </c>
      <c r="K5343">
        <v>2</v>
      </c>
      <c r="L5343">
        <v>120</v>
      </c>
      <c r="M5343">
        <v>0.2</v>
      </c>
      <c r="N5343">
        <v>192</v>
      </c>
      <c r="O5343">
        <v>36</v>
      </c>
      <c r="P5343" t="s">
        <v>28</v>
      </c>
      <c r="Q5343" t="s">
        <v>46</v>
      </c>
      <c r="R5343" t="s">
        <v>36</v>
      </c>
      <c r="S5343">
        <v>4.7</v>
      </c>
      <c r="T5343">
        <f>YEAR(tblOrders[[#This Row],[Order Date]])</f>
        <v>2025</v>
      </c>
      <c r="U5343" t="str">
        <f>TEXT(tblOrders[[#This Row],[Order Date]],"mmm-yyyy")</f>
        <v>Mar-2025</v>
      </c>
      <c r="V5343" s="4">
        <f>tblOrders[[#This Row],[Profit]]/tblOrders[[#This Row],[Sales Amount]]</f>
        <v>0.1875</v>
      </c>
      <c r="W5343" t="str">
        <f>VLOOKUP(tblOrders[[#This Row],[City]],CityRegion,2,0)</f>
        <v>South</v>
      </c>
      <c r="X5343" t="str">
        <f>VLOOKUP(tblOrders[[#This Row],[City]],lookups!A:C,3,0)</f>
        <v>Kerala</v>
      </c>
    </row>
    <row r="5344" spans="1:24" x14ac:dyDescent="0.25">
      <c r="A5344" t="s">
        <v>7637</v>
      </c>
      <c r="B5344" s="1">
        <v>46005</v>
      </c>
      <c r="C5344" t="s">
        <v>7638</v>
      </c>
      <c r="D5344" t="s">
        <v>39</v>
      </c>
      <c r="E5344" t="s">
        <v>101</v>
      </c>
      <c r="F5344" t="s">
        <v>102</v>
      </c>
      <c r="G5344" t="s">
        <v>24</v>
      </c>
      <c r="H5344" t="s">
        <v>103</v>
      </c>
      <c r="I5344" t="s">
        <v>33</v>
      </c>
      <c r="J5344" t="s">
        <v>45</v>
      </c>
      <c r="K5344">
        <v>3</v>
      </c>
      <c r="L5344">
        <v>120</v>
      </c>
      <c r="M5344">
        <v>0</v>
      </c>
      <c r="N5344">
        <v>360</v>
      </c>
      <c r="O5344">
        <v>126</v>
      </c>
      <c r="P5344" t="s">
        <v>28</v>
      </c>
      <c r="Q5344" t="s">
        <v>35</v>
      </c>
      <c r="R5344" t="s">
        <v>30</v>
      </c>
      <c r="S5344">
        <v>3.5</v>
      </c>
      <c r="T5344">
        <f>YEAR(tblOrders[[#This Row],[Order Date]])</f>
        <v>2025</v>
      </c>
      <c r="U5344" t="str">
        <f>TEXT(tblOrders[[#This Row],[Order Date]],"mmm-yyyy")</f>
        <v>Dec-2025</v>
      </c>
      <c r="V5344" s="4">
        <f>tblOrders[[#This Row],[Profit]]/tblOrders[[#This Row],[Sales Amount]]</f>
        <v>0.35</v>
      </c>
      <c r="W5344" t="str">
        <f>VLOOKUP(tblOrders[[#This Row],[City]],CityRegion,2,0)</f>
        <v>North</v>
      </c>
      <c r="X5344" t="str">
        <f>VLOOKUP(tblOrders[[#This Row],[City]],lookups!A:C,3,0)</f>
        <v>Delhi</v>
      </c>
    </row>
    <row r="5345" spans="1:24" x14ac:dyDescent="0.25">
      <c r="A5345" t="s">
        <v>7639</v>
      </c>
      <c r="B5345" s="1">
        <v>45826</v>
      </c>
      <c r="C5345" t="s">
        <v>1851</v>
      </c>
      <c r="D5345" t="s">
        <v>21</v>
      </c>
      <c r="E5345" t="s">
        <v>40</v>
      </c>
      <c r="F5345" t="s">
        <v>41</v>
      </c>
      <c r="G5345" t="s">
        <v>42</v>
      </c>
      <c r="H5345" t="s">
        <v>43</v>
      </c>
      <c r="I5345" t="s">
        <v>57</v>
      </c>
      <c r="J5345" t="s">
        <v>34</v>
      </c>
      <c r="K5345">
        <v>5</v>
      </c>
      <c r="L5345">
        <v>18</v>
      </c>
      <c r="M5345">
        <v>0.2</v>
      </c>
      <c r="N5345">
        <v>72</v>
      </c>
      <c r="O5345">
        <v>27</v>
      </c>
      <c r="P5345" t="s">
        <v>28</v>
      </c>
      <c r="Q5345" t="s">
        <v>91</v>
      </c>
      <c r="R5345" t="s">
        <v>36</v>
      </c>
      <c r="S5345">
        <v>3.9</v>
      </c>
      <c r="T5345">
        <f>YEAR(tblOrders[[#This Row],[Order Date]])</f>
        <v>2025</v>
      </c>
      <c r="U5345" t="str">
        <f>TEXT(tblOrders[[#This Row],[Order Date]],"mmm-yyyy")</f>
        <v>Jun-2025</v>
      </c>
      <c r="V5345" s="4">
        <f>tblOrders[[#This Row],[Profit]]/tblOrders[[#This Row],[Sales Amount]]</f>
        <v>0.375</v>
      </c>
      <c r="W5345" t="str">
        <f>VLOOKUP(tblOrders[[#This Row],[City]],CityRegion,2,0)</f>
        <v>South</v>
      </c>
      <c r="X5345" t="str">
        <f>VLOOKUP(tblOrders[[#This Row],[City]],lookups!A:C,3,0)</f>
        <v>Kerala</v>
      </c>
    </row>
    <row r="5346" spans="1:24" x14ac:dyDescent="0.25">
      <c r="A5346" t="s">
        <v>7640</v>
      </c>
      <c r="B5346" s="1">
        <v>45694</v>
      </c>
      <c r="C5346" t="s">
        <v>3131</v>
      </c>
      <c r="D5346" t="s">
        <v>39</v>
      </c>
      <c r="E5346" t="s">
        <v>60</v>
      </c>
      <c r="F5346" t="s">
        <v>61</v>
      </c>
      <c r="G5346" t="s">
        <v>62</v>
      </c>
      <c r="H5346" t="s">
        <v>63</v>
      </c>
      <c r="I5346" t="s">
        <v>44</v>
      </c>
      <c r="J5346" t="s">
        <v>34</v>
      </c>
      <c r="K5346">
        <v>5</v>
      </c>
      <c r="L5346">
        <v>45</v>
      </c>
      <c r="M5346">
        <v>0</v>
      </c>
      <c r="N5346">
        <v>225</v>
      </c>
      <c r="O5346">
        <v>95</v>
      </c>
      <c r="P5346" t="s">
        <v>28</v>
      </c>
      <c r="Q5346" t="s">
        <v>35</v>
      </c>
      <c r="R5346" t="s">
        <v>36</v>
      </c>
      <c r="S5346">
        <v>3.1</v>
      </c>
      <c r="T5346">
        <f>YEAR(tblOrders[[#This Row],[Order Date]])</f>
        <v>2025</v>
      </c>
      <c r="U5346" t="str">
        <f>TEXT(tblOrders[[#This Row],[Order Date]],"mmm-yyyy")</f>
        <v>Feb-2025</v>
      </c>
      <c r="V5346" s="4">
        <f>tblOrders[[#This Row],[Profit]]/tblOrders[[#This Row],[Sales Amount]]</f>
        <v>0.42222222222222222</v>
      </c>
      <c r="W5346" t="str">
        <f>VLOOKUP(tblOrders[[#This Row],[City]],CityRegion,2,0)</f>
        <v>South</v>
      </c>
      <c r="X5346" t="str">
        <f>VLOOKUP(tblOrders[[#This Row],[City]],lookups!A:C,3,0)</f>
        <v>Kerala</v>
      </c>
    </row>
    <row r="5347" spans="1:24" x14ac:dyDescent="0.25">
      <c r="A5347" t="s">
        <v>7641</v>
      </c>
      <c r="B5347" s="1">
        <v>45765</v>
      </c>
      <c r="C5347" t="s">
        <v>372</v>
      </c>
      <c r="D5347" t="s">
        <v>39</v>
      </c>
      <c r="E5347" t="s">
        <v>94</v>
      </c>
      <c r="F5347" t="s">
        <v>95</v>
      </c>
      <c r="G5347" t="s">
        <v>68</v>
      </c>
      <c r="H5347" t="s">
        <v>96</v>
      </c>
      <c r="I5347" t="s">
        <v>76</v>
      </c>
      <c r="J5347" t="s">
        <v>34</v>
      </c>
      <c r="K5347">
        <v>1</v>
      </c>
      <c r="L5347">
        <v>89</v>
      </c>
      <c r="M5347">
        <v>0.2</v>
      </c>
      <c r="N5347">
        <v>71.2</v>
      </c>
      <c r="O5347">
        <v>16.2</v>
      </c>
      <c r="P5347" t="s">
        <v>28</v>
      </c>
      <c r="Q5347" t="s">
        <v>46</v>
      </c>
      <c r="R5347" t="s">
        <v>30</v>
      </c>
      <c r="S5347">
        <v>3.9</v>
      </c>
      <c r="T5347">
        <f>YEAR(tblOrders[[#This Row],[Order Date]])</f>
        <v>2025</v>
      </c>
      <c r="U5347" t="str">
        <f>TEXT(tblOrders[[#This Row],[Order Date]],"mmm-yyyy")</f>
        <v>Apr-2025</v>
      </c>
      <c r="V5347" s="4">
        <f>tblOrders[[#This Row],[Profit]]/tblOrders[[#This Row],[Sales Amount]]</f>
        <v>0.22752808988764042</v>
      </c>
      <c r="W5347" t="str">
        <f>VLOOKUP(tblOrders[[#This Row],[City]],CityRegion,2,0)</f>
        <v>South</v>
      </c>
      <c r="X5347" t="str">
        <f>VLOOKUP(tblOrders[[#This Row],[City]],lookups!A:C,3,0)</f>
        <v>Kerala</v>
      </c>
    </row>
    <row r="5348" spans="1:24" x14ac:dyDescent="0.25">
      <c r="A5348" t="s">
        <v>7642</v>
      </c>
      <c r="B5348" s="1">
        <v>45781</v>
      </c>
      <c r="C5348" t="s">
        <v>5753</v>
      </c>
      <c r="D5348" t="s">
        <v>39</v>
      </c>
      <c r="E5348" t="s">
        <v>101</v>
      </c>
      <c r="F5348" t="s">
        <v>102</v>
      </c>
      <c r="G5348" t="s">
        <v>24</v>
      </c>
      <c r="H5348" t="s">
        <v>103</v>
      </c>
      <c r="I5348" t="s">
        <v>52</v>
      </c>
      <c r="J5348" t="s">
        <v>45</v>
      </c>
      <c r="K5348">
        <v>3</v>
      </c>
      <c r="L5348">
        <v>120</v>
      </c>
      <c r="M5348">
        <v>0.15</v>
      </c>
      <c r="N5348">
        <v>306</v>
      </c>
      <c r="O5348">
        <v>72</v>
      </c>
      <c r="P5348" t="s">
        <v>28</v>
      </c>
      <c r="Q5348" t="s">
        <v>91</v>
      </c>
      <c r="R5348" t="s">
        <v>36</v>
      </c>
      <c r="S5348">
        <v>4.0999999999999996</v>
      </c>
      <c r="T5348">
        <f>YEAR(tblOrders[[#This Row],[Order Date]])</f>
        <v>2025</v>
      </c>
      <c r="U5348" t="str">
        <f>TEXT(tblOrders[[#This Row],[Order Date]],"mmm-yyyy")</f>
        <v>May-2025</v>
      </c>
      <c r="V5348" s="4">
        <f>tblOrders[[#This Row],[Profit]]/tblOrders[[#This Row],[Sales Amount]]</f>
        <v>0.23529411764705882</v>
      </c>
      <c r="W5348" t="str">
        <f>VLOOKUP(tblOrders[[#This Row],[City]],CityRegion,2,0)</f>
        <v>South</v>
      </c>
      <c r="X5348" t="str">
        <f>VLOOKUP(tblOrders[[#This Row],[City]],lookups!A:C,3,0)</f>
        <v>Kerala</v>
      </c>
    </row>
    <row r="5349" spans="1:24" x14ac:dyDescent="0.25">
      <c r="A5349" t="s">
        <v>7643</v>
      </c>
      <c r="B5349" s="1">
        <v>45834</v>
      </c>
      <c r="C5349" t="s">
        <v>840</v>
      </c>
      <c r="D5349" t="s">
        <v>39</v>
      </c>
      <c r="E5349" t="s">
        <v>73</v>
      </c>
      <c r="F5349" t="s">
        <v>74</v>
      </c>
      <c r="G5349" t="s">
        <v>68</v>
      </c>
      <c r="H5349" t="s">
        <v>75</v>
      </c>
      <c r="I5349" t="s">
        <v>70</v>
      </c>
      <c r="J5349" t="s">
        <v>34</v>
      </c>
      <c r="K5349">
        <v>5</v>
      </c>
      <c r="L5349">
        <v>65</v>
      </c>
      <c r="M5349">
        <v>0</v>
      </c>
      <c r="N5349">
        <v>325</v>
      </c>
      <c r="O5349">
        <v>135</v>
      </c>
      <c r="P5349" t="s">
        <v>28</v>
      </c>
      <c r="Q5349" t="s">
        <v>91</v>
      </c>
      <c r="R5349" t="s">
        <v>30</v>
      </c>
      <c r="S5349">
        <v>4.8</v>
      </c>
      <c r="T5349">
        <f>YEAR(tblOrders[[#This Row],[Order Date]])</f>
        <v>2025</v>
      </c>
      <c r="U5349" t="str">
        <f>TEXT(tblOrders[[#This Row],[Order Date]],"mmm-yyyy")</f>
        <v>Jun-2025</v>
      </c>
      <c r="V5349" s="4">
        <f>tblOrders[[#This Row],[Profit]]/tblOrders[[#This Row],[Sales Amount]]</f>
        <v>0.41538461538461541</v>
      </c>
      <c r="W5349" t="str">
        <f>VLOOKUP(tblOrders[[#This Row],[City]],CityRegion,2,0)</f>
        <v>South</v>
      </c>
      <c r="X5349" t="str">
        <f>VLOOKUP(tblOrders[[#This Row],[City]],lookups!A:C,3,0)</f>
        <v>Telengana</v>
      </c>
    </row>
    <row r="5350" spans="1:24" x14ac:dyDescent="0.25">
      <c r="A5350" t="s">
        <v>7644</v>
      </c>
      <c r="B5350" s="1">
        <v>45726</v>
      </c>
      <c r="C5350" t="s">
        <v>6947</v>
      </c>
      <c r="D5350" t="s">
        <v>21</v>
      </c>
      <c r="E5350" t="s">
        <v>94</v>
      </c>
      <c r="F5350" t="s">
        <v>95</v>
      </c>
      <c r="G5350" t="s">
        <v>68</v>
      </c>
      <c r="H5350" t="s">
        <v>96</v>
      </c>
      <c r="I5350" t="s">
        <v>26</v>
      </c>
      <c r="J5350" t="s">
        <v>45</v>
      </c>
      <c r="K5350">
        <v>1</v>
      </c>
      <c r="L5350">
        <v>89</v>
      </c>
      <c r="M5350">
        <v>0.2</v>
      </c>
      <c r="N5350">
        <v>71.2</v>
      </c>
      <c r="O5350">
        <v>16.2</v>
      </c>
      <c r="P5350" t="s">
        <v>28</v>
      </c>
      <c r="Q5350" t="s">
        <v>35</v>
      </c>
      <c r="R5350" t="s">
        <v>36</v>
      </c>
      <c r="S5350">
        <v>3.2</v>
      </c>
      <c r="T5350">
        <f>YEAR(tblOrders[[#This Row],[Order Date]])</f>
        <v>2025</v>
      </c>
      <c r="U5350" t="str">
        <f>TEXT(tblOrders[[#This Row],[Order Date]],"mmm-yyyy")</f>
        <v>Mar-2025</v>
      </c>
      <c r="V5350" s="4">
        <f>tblOrders[[#This Row],[Profit]]/tblOrders[[#This Row],[Sales Amount]]</f>
        <v>0.22752808988764042</v>
      </c>
      <c r="W5350" t="str">
        <f>VLOOKUP(tblOrders[[#This Row],[City]],CityRegion,2,0)</f>
        <v>South</v>
      </c>
      <c r="X5350" t="str">
        <f>VLOOKUP(tblOrders[[#This Row],[City]],lookups!A:C,3,0)</f>
        <v>Karnataka</v>
      </c>
    </row>
    <row r="5351" spans="1:24" x14ac:dyDescent="0.25">
      <c r="A5351" t="s">
        <v>7645</v>
      </c>
      <c r="B5351" s="1">
        <v>46014</v>
      </c>
      <c r="C5351" t="s">
        <v>6983</v>
      </c>
      <c r="D5351" t="s">
        <v>21</v>
      </c>
      <c r="E5351" t="s">
        <v>79</v>
      </c>
      <c r="F5351" t="s">
        <v>80</v>
      </c>
      <c r="G5351" t="s">
        <v>68</v>
      </c>
      <c r="H5351" t="s">
        <v>81</v>
      </c>
      <c r="I5351" t="s">
        <v>76</v>
      </c>
      <c r="J5351" t="s">
        <v>45</v>
      </c>
      <c r="K5351">
        <v>5</v>
      </c>
      <c r="L5351">
        <v>799</v>
      </c>
      <c r="M5351">
        <v>0.1</v>
      </c>
      <c r="N5351">
        <v>3595.5</v>
      </c>
      <c r="O5351">
        <v>495.5</v>
      </c>
      <c r="P5351" t="s">
        <v>28</v>
      </c>
      <c r="Q5351" t="s">
        <v>86</v>
      </c>
      <c r="R5351" t="s">
        <v>36</v>
      </c>
      <c r="S5351">
        <v>2.9</v>
      </c>
      <c r="T5351">
        <f>YEAR(tblOrders[[#This Row],[Order Date]])</f>
        <v>2025</v>
      </c>
      <c r="U5351" t="str">
        <f>TEXT(tblOrders[[#This Row],[Order Date]],"mmm-yyyy")</f>
        <v>Dec-2025</v>
      </c>
      <c r="V5351" s="4">
        <f>tblOrders[[#This Row],[Profit]]/tblOrders[[#This Row],[Sales Amount]]</f>
        <v>0.13781115282992629</v>
      </c>
      <c r="W5351" t="str">
        <f>VLOOKUP(tblOrders[[#This Row],[City]],CityRegion,2,0)</f>
        <v>South</v>
      </c>
      <c r="X5351" t="str">
        <f>VLOOKUP(tblOrders[[#This Row],[City]],lookups!A:C,3,0)</f>
        <v>Kerala</v>
      </c>
    </row>
    <row r="5352" spans="1:24" x14ac:dyDescent="0.25">
      <c r="A5352" t="s">
        <v>7646</v>
      </c>
      <c r="B5352" s="1">
        <v>45885</v>
      </c>
      <c r="C5352" t="s">
        <v>3607</v>
      </c>
      <c r="D5352" t="s">
        <v>21</v>
      </c>
      <c r="E5352" t="s">
        <v>40</v>
      </c>
      <c r="F5352" t="s">
        <v>41</v>
      </c>
      <c r="G5352" t="s">
        <v>42</v>
      </c>
      <c r="H5352" t="s">
        <v>43</v>
      </c>
      <c r="I5352" t="s">
        <v>52</v>
      </c>
      <c r="J5352" t="s">
        <v>34</v>
      </c>
      <c r="K5352">
        <v>1</v>
      </c>
      <c r="L5352">
        <v>18</v>
      </c>
      <c r="M5352">
        <v>0.15</v>
      </c>
      <c r="N5352">
        <v>15.3</v>
      </c>
      <c r="O5352">
        <v>6.3</v>
      </c>
      <c r="P5352" t="s">
        <v>28</v>
      </c>
      <c r="Q5352" t="s">
        <v>35</v>
      </c>
      <c r="R5352" t="s">
        <v>36</v>
      </c>
      <c r="S5352">
        <v>4.3</v>
      </c>
      <c r="T5352">
        <f>YEAR(tblOrders[[#This Row],[Order Date]])</f>
        <v>2025</v>
      </c>
      <c r="U5352" t="str">
        <f>TEXT(tblOrders[[#This Row],[Order Date]],"mmm-yyyy")</f>
        <v>Aug-2025</v>
      </c>
      <c r="V5352" s="4">
        <f>tblOrders[[#This Row],[Profit]]/tblOrders[[#This Row],[Sales Amount]]</f>
        <v>0.41176470588235292</v>
      </c>
      <c r="W5352" t="str">
        <f>VLOOKUP(tblOrders[[#This Row],[City]],CityRegion,2,0)</f>
        <v>South</v>
      </c>
      <c r="X5352" t="str">
        <f>VLOOKUP(tblOrders[[#This Row],[City]],lookups!A:C,3,0)</f>
        <v>Kerala</v>
      </c>
    </row>
    <row r="5353" spans="1:24" x14ac:dyDescent="0.25">
      <c r="A5353" t="s">
        <v>7647</v>
      </c>
      <c r="B5353" s="1">
        <v>45701</v>
      </c>
      <c r="C5353" t="s">
        <v>2204</v>
      </c>
      <c r="D5353" t="s">
        <v>21</v>
      </c>
      <c r="E5353" t="s">
        <v>73</v>
      </c>
      <c r="F5353" t="s">
        <v>74</v>
      </c>
      <c r="G5353" t="s">
        <v>68</v>
      </c>
      <c r="H5353" t="s">
        <v>75</v>
      </c>
      <c r="I5353" t="s">
        <v>76</v>
      </c>
      <c r="J5353" t="s">
        <v>27</v>
      </c>
      <c r="K5353">
        <v>5</v>
      </c>
      <c r="L5353">
        <v>65</v>
      </c>
      <c r="M5353">
        <v>0</v>
      </c>
      <c r="N5353">
        <v>325</v>
      </c>
      <c r="O5353">
        <v>135</v>
      </c>
      <c r="P5353" t="s">
        <v>111</v>
      </c>
      <c r="Q5353" t="s">
        <v>86</v>
      </c>
      <c r="R5353" t="s">
        <v>36</v>
      </c>
      <c r="S5353">
        <v>2.7</v>
      </c>
      <c r="T5353">
        <f>YEAR(tblOrders[[#This Row],[Order Date]])</f>
        <v>2025</v>
      </c>
      <c r="U5353" t="str">
        <f>TEXT(tblOrders[[#This Row],[Order Date]],"mmm-yyyy")</f>
        <v>Feb-2025</v>
      </c>
      <c r="V5353" s="4">
        <f>tblOrders[[#This Row],[Profit]]/tblOrders[[#This Row],[Sales Amount]]</f>
        <v>0.41538461538461541</v>
      </c>
      <c r="W5353" t="str">
        <f>VLOOKUP(tblOrders[[#This Row],[City]],CityRegion,2,0)</f>
        <v>South</v>
      </c>
      <c r="X5353" t="str">
        <f>VLOOKUP(tblOrders[[#This Row],[City]],lookups!A:C,3,0)</f>
        <v>Kerala</v>
      </c>
    </row>
    <row r="5354" spans="1:24" x14ac:dyDescent="0.25">
      <c r="A5354" t="s">
        <v>7648</v>
      </c>
      <c r="B5354" s="1">
        <v>45880</v>
      </c>
      <c r="C5354" t="s">
        <v>1083</v>
      </c>
      <c r="D5354" t="s">
        <v>39</v>
      </c>
      <c r="E5354" t="s">
        <v>108</v>
      </c>
      <c r="F5354" t="s">
        <v>109</v>
      </c>
      <c r="G5354" t="s">
        <v>62</v>
      </c>
      <c r="H5354" t="s">
        <v>110</v>
      </c>
      <c r="I5354" t="s">
        <v>44</v>
      </c>
      <c r="J5354" t="s">
        <v>34</v>
      </c>
      <c r="K5354">
        <v>3</v>
      </c>
      <c r="L5354">
        <v>110</v>
      </c>
      <c r="M5354">
        <v>0</v>
      </c>
      <c r="N5354">
        <v>330</v>
      </c>
      <c r="O5354">
        <v>126</v>
      </c>
      <c r="P5354" t="s">
        <v>28</v>
      </c>
      <c r="Q5354" t="s">
        <v>35</v>
      </c>
      <c r="R5354" t="s">
        <v>36</v>
      </c>
      <c r="S5354">
        <v>3.9</v>
      </c>
      <c r="T5354">
        <f>YEAR(tblOrders[[#This Row],[Order Date]])</f>
        <v>2025</v>
      </c>
      <c r="U5354" t="str">
        <f>TEXT(tblOrders[[#This Row],[Order Date]],"mmm-yyyy")</f>
        <v>Aug-2025</v>
      </c>
      <c r="V5354" s="4">
        <f>tblOrders[[#This Row],[Profit]]/tblOrders[[#This Row],[Sales Amount]]</f>
        <v>0.38181818181818183</v>
      </c>
      <c r="W5354" t="str">
        <f>VLOOKUP(tblOrders[[#This Row],[City]],CityRegion,2,0)</f>
        <v>South</v>
      </c>
      <c r="X5354" t="str">
        <f>VLOOKUP(tblOrders[[#This Row],[City]],lookups!A:C,3,0)</f>
        <v>Kerala</v>
      </c>
    </row>
    <row r="5355" spans="1:24" x14ac:dyDescent="0.25">
      <c r="A5355" t="s">
        <v>7649</v>
      </c>
      <c r="B5355" s="1">
        <v>45965</v>
      </c>
      <c r="C5355" t="s">
        <v>3997</v>
      </c>
      <c r="D5355" t="s">
        <v>21</v>
      </c>
      <c r="E5355" t="s">
        <v>114</v>
      </c>
      <c r="F5355" t="s">
        <v>115</v>
      </c>
      <c r="G5355" t="s">
        <v>42</v>
      </c>
      <c r="H5355" t="s">
        <v>116</v>
      </c>
      <c r="I5355" t="s">
        <v>57</v>
      </c>
      <c r="J5355" t="s">
        <v>27</v>
      </c>
      <c r="K5355">
        <v>2</v>
      </c>
      <c r="L5355">
        <v>12</v>
      </c>
      <c r="M5355">
        <v>0.05</v>
      </c>
      <c r="N5355">
        <v>22.8</v>
      </c>
      <c r="O5355">
        <v>10.8</v>
      </c>
      <c r="P5355" t="s">
        <v>28</v>
      </c>
      <c r="Q5355" t="s">
        <v>35</v>
      </c>
      <c r="R5355" t="s">
        <v>36</v>
      </c>
      <c r="S5355">
        <v>3.9</v>
      </c>
      <c r="T5355">
        <f>YEAR(tblOrders[[#This Row],[Order Date]])</f>
        <v>2025</v>
      </c>
      <c r="U5355" t="str">
        <f>TEXT(tblOrders[[#This Row],[Order Date]],"mmm-yyyy")</f>
        <v>Nov-2025</v>
      </c>
      <c r="V5355" s="4">
        <f>tblOrders[[#This Row],[Profit]]/tblOrders[[#This Row],[Sales Amount]]</f>
        <v>0.47368421052631582</v>
      </c>
      <c r="W5355" t="str">
        <f>VLOOKUP(tblOrders[[#This Row],[City]],CityRegion,2,0)</f>
        <v>South</v>
      </c>
      <c r="X5355" t="str">
        <f>VLOOKUP(tblOrders[[#This Row],[City]],lookups!A:C,3,0)</f>
        <v>Kerala</v>
      </c>
    </row>
    <row r="5356" spans="1:24" x14ac:dyDescent="0.25">
      <c r="A5356" t="s">
        <v>7650</v>
      </c>
      <c r="B5356" s="1">
        <v>45939</v>
      </c>
      <c r="C5356" t="s">
        <v>1083</v>
      </c>
      <c r="D5356" t="s">
        <v>21</v>
      </c>
      <c r="E5356" t="s">
        <v>66</v>
      </c>
      <c r="F5356" t="s">
        <v>67</v>
      </c>
      <c r="G5356" t="s">
        <v>68</v>
      </c>
      <c r="H5356" t="s">
        <v>69</v>
      </c>
      <c r="I5356" t="s">
        <v>44</v>
      </c>
      <c r="J5356" t="s">
        <v>45</v>
      </c>
      <c r="K5356">
        <v>3</v>
      </c>
      <c r="L5356">
        <v>149</v>
      </c>
      <c r="M5356">
        <v>0.2</v>
      </c>
      <c r="N5356">
        <v>357.6</v>
      </c>
      <c r="O5356">
        <v>72.599999999999994</v>
      </c>
      <c r="P5356" t="s">
        <v>28</v>
      </c>
      <c r="Q5356" t="s">
        <v>46</v>
      </c>
      <c r="R5356" t="s">
        <v>36</v>
      </c>
      <c r="S5356">
        <v>4.5999999999999996</v>
      </c>
      <c r="T5356">
        <f>YEAR(tblOrders[[#This Row],[Order Date]])</f>
        <v>2025</v>
      </c>
      <c r="U5356" t="str">
        <f>TEXT(tblOrders[[#This Row],[Order Date]],"mmm-yyyy")</f>
        <v>Oct-2025</v>
      </c>
      <c r="V5356" s="4">
        <f>tblOrders[[#This Row],[Profit]]/tblOrders[[#This Row],[Sales Amount]]</f>
        <v>0.2030201342281879</v>
      </c>
      <c r="W5356" t="str">
        <f>VLOOKUP(tblOrders[[#This Row],[City]],CityRegion,2,0)</f>
        <v>South</v>
      </c>
      <c r="X5356" t="str">
        <f>VLOOKUP(tblOrders[[#This Row],[City]],lookups!A:C,3,0)</f>
        <v>Kerala</v>
      </c>
    </row>
    <row r="5357" spans="1:24" x14ac:dyDescent="0.25">
      <c r="A5357" t="s">
        <v>7651</v>
      </c>
      <c r="B5357" s="1">
        <v>45713</v>
      </c>
      <c r="C5357" t="s">
        <v>5439</v>
      </c>
      <c r="D5357" t="s">
        <v>39</v>
      </c>
      <c r="E5357" t="s">
        <v>49</v>
      </c>
      <c r="F5357" t="s">
        <v>50</v>
      </c>
      <c r="G5357" t="s">
        <v>24</v>
      </c>
      <c r="H5357" t="s">
        <v>51</v>
      </c>
      <c r="I5357" t="s">
        <v>139</v>
      </c>
      <c r="J5357" t="s">
        <v>27</v>
      </c>
      <c r="K5357">
        <v>1</v>
      </c>
      <c r="L5357">
        <v>85</v>
      </c>
      <c r="M5357">
        <v>0.15</v>
      </c>
      <c r="N5357">
        <v>72.25</v>
      </c>
      <c r="O5357">
        <v>20.25</v>
      </c>
      <c r="P5357" t="s">
        <v>28</v>
      </c>
      <c r="Q5357" t="s">
        <v>35</v>
      </c>
      <c r="R5357" t="s">
        <v>30</v>
      </c>
      <c r="S5357">
        <v>4.2</v>
      </c>
      <c r="T5357">
        <f>YEAR(tblOrders[[#This Row],[Order Date]])</f>
        <v>2025</v>
      </c>
      <c r="U5357" t="str">
        <f>TEXT(tblOrders[[#This Row],[Order Date]],"mmm-yyyy")</f>
        <v>Feb-2025</v>
      </c>
      <c r="V5357" s="4">
        <f>tblOrders[[#This Row],[Profit]]/tblOrders[[#This Row],[Sales Amount]]</f>
        <v>0.28027681660899656</v>
      </c>
      <c r="W5357" t="str">
        <f>VLOOKUP(tblOrders[[#This Row],[City]],CityRegion,2,0)</f>
        <v>South</v>
      </c>
      <c r="X5357" t="str">
        <f>VLOOKUP(tblOrders[[#This Row],[City]],lookups!A:C,3,0)</f>
        <v>Tamil Nadu</v>
      </c>
    </row>
    <row r="5358" spans="1:24" x14ac:dyDescent="0.25">
      <c r="A5358" t="s">
        <v>7652</v>
      </c>
      <c r="B5358" s="1">
        <v>45779</v>
      </c>
      <c r="C5358" t="s">
        <v>1823</v>
      </c>
      <c r="D5358" t="s">
        <v>21</v>
      </c>
      <c r="E5358" t="s">
        <v>101</v>
      </c>
      <c r="F5358" t="s">
        <v>102</v>
      </c>
      <c r="G5358" t="s">
        <v>24</v>
      </c>
      <c r="H5358" t="s">
        <v>103</v>
      </c>
      <c r="I5358" t="s">
        <v>33</v>
      </c>
      <c r="J5358" t="s">
        <v>27</v>
      </c>
      <c r="K5358">
        <v>4</v>
      </c>
      <c r="L5358">
        <v>120</v>
      </c>
      <c r="M5358">
        <v>0.2</v>
      </c>
      <c r="N5358">
        <v>384</v>
      </c>
      <c r="O5358">
        <v>72</v>
      </c>
      <c r="P5358" t="s">
        <v>28</v>
      </c>
      <c r="Q5358" t="s">
        <v>35</v>
      </c>
      <c r="R5358" t="s">
        <v>30</v>
      </c>
      <c r="S5358">
        <v>2.9</v>
      </c>
      <c r="T5358">
        <f>YEAR(tblOrders[[#This Row],[Order Date]])</f>
        <v>2025</v>
      </c>
      <c r="U5358" t="str">
        <f>TEXT(tblOrders[[#This Row],[Order Date]],"mmm-yyyy")</f>
        <v>May-2025</v>
      </c>
      <c r="V5358" s="4">
        <f>tblOrders[[#This Row],[Profit]]/tblOrders[[#This Row],[Sales Amount]]</f>
        <v>0.1875</v>
      </c>
      <c r="W5358" t="str">
        <f>VLOOKUP(tblOrders[[#This Row],[City]],CityRegion,2,0)</f>
        <v>North</v>
      </c>
      <c r="X5358" t="str">
        <f>VLOOKUP(tblOrders[[#This Row],[City]],lookups!A:C,3,0)</f>
        <v>Delhi</v>
      </c>
    </row>
    <row r="5359" spans="1:24" x14ac:dyDescent="0.25">
      <c r="A5359" t="s">
        <v>7653</v>
      </c>
      <c r="B5359" s="1">
        <v>45771</v>
      </c>
      <c r="C5359" t="s">
        <v>2245</v>
      </c>
      <c r="D5359" t="s">
        <v>21</v>
      </c>
      <c r="E5359" t="s">
        <v>114</v>
      </c>
      <c r="F5359" t="s">
        <v>115</v>
      </c>
      <c r="G5359" t="s">
        <v>42</v>
      </c>
      <c r="H5359" t="s">
        <v>116</v>
      </c>
      <c r="I5359" t="s">
        <v>26</v>
      </c>
      <c r="J5359" t="s">
        <v>27</v>
      </c>
      <c r="K5359">
        <v>3</v>
      </c>
      <c r="L5359">
        <v>12</v>
      </c>
      <c r="M5359">
        <v>0</v>
      </c>
      <c r="N5359">
        <v>36</v>
      </c>
      <c r="O5359">
        <v>18</v>
      </c>
      <c r="P5359" t="s">
        <v>28</v>
      </c>
      <c r="Q5359" t="s">
        <v>46</v>
      </c>
      <c r="R5359" t="s">
        <v>36</v>
      </c>
      <c r="S5359">
        <v>3</v>
      </c>
      <c r="T5359">
        <f>YEAR(tblOrders[[#This Row],[Order Date]])</f>
        <v>2025</v>
      </c>
      <c r="U5359" t="str">
        <f>TEXT(tblOrders[[#This Row],[Order Date]],"mmm-yyyy")</f>
        <v>Apr-2025</v>
      </c>
      <c r="V5359" s="4">
        <f>tblOrders[[#This Row],[Profit]]/tblOrders[[#This Row],[Sales Amount]]</f>
        <v>0.5</v>
      </c>
      <c r="W5359" t="str">
        <f>VLOOKUP(tblOrders[[#This Row],[City]],CityRegion,2,0)</f>
        <v>South</v>
      </c>
      <c r="X5359" t="str">
        <f>VLOOKUP(tblOrders[[#This Row],[City]],lookups!A:C,3,0)</f>
        <v>Karnataka</v>
      </c>
    </row>
    <row r="5360" spans="1:24" x14ac:dyDescent="0.25">
      <c r="A5360" t="s">
        <v>7654</v>
      </c>
      <c r="B5360" s="1">
        <v>45801</v>
      </c>
      <c r="C5360" t="s">
        <v>1974</v>
      </c>
      <c r="D5360" t="s">
        <v>21</v>
      </c>
      <c r="E5360" t="s">
        <v>108</v>
      </c>
      <c r="F5360" t="s">
        <v>109</v>
      </c>
      <c r="G5360" t="s">
        <v>62</v>
      </c>
      <c r="H5360" t="s">
        <v>110</v>
      </c>
      <c r="I5360" t="s">
        <v>70</v>
      </c>
      <c r="J5360" t="s">
        <v>45</v>
      </c>
      <c r="K5360">
        <v>4</v>
      </c>
      <c r="L5360">
        <v>110</v>
      </c>
      <c r="M5360">
        <v>0.05</v>
      </c>
      <c r="N5360">
        <v>418</v>
      </c>
      <c r="O5360">
        <v>146</v>
      </c>
      <c r="P5360" t="s">
        <v>28</v>
      </c>
      <c r="Q5360" t="s">
        <v>46</v>
      </c>
      <c r="R5360" t="s">
        <v>36</v>
      </c>
      <c r="S5360">
        <v>3.8</v>
      </c>
      <c r="T5360">
        <f>YEAR(tblOrders[[#This Row],[Order Date]])</f>
        <v>2025</v>
      </c>
      <c r="U5360" t="str">
        <f>TEXT(tblOrders[[#This Row],[Order Date]],"mmm-yyyy")</f>
        <v>May-2025</v>
      </c>
      <c r="V5360" s="4">
        <f>tblOrders[[#This Row],[Profit]]/tblOrders[[#This Row],[Sales Amount]]</f>
        <v>0.34928229665071769</v>
      </c>
      <c r="W5360" t="str">
        <f>VLOOKUP(tblOrders[[#This Row],[City]],CityRegion,2,0)</f>
        <v>South</v>
      </c>
      <c r="X5360" t="str">
        <f>VLOOKUP(tblOrders[[#This Row],[City]],lookups!A:C,3,0)</f>
        <v>Telengana</v>
      </c>
    </row>
    <row r="5361" spans="1:24" x14ac:dyDescent="0.25">
      <c r="A5361" t="s">
        <v>7655</v>
      </c>
      <c r="B5361" s="1">
        <v>45862</v>
      </c>
      <c r="C5361" t="s">
        <v>3176</v>
      </c>
      <c r="D5361" t="s">
        <v>21</v>
      </c>
      <c r="E5361" t="s">
        <v>60</v>
      </c>
      <c r="F5361" t="s">
        <v>61</v>
      </c>
      <c r="G5361" t="s">
        <v>62</v>
      </c>
      <c r="H5361" t="s">
        <v>63</v>
      </c>
      <c r="I5361" t="s">
        <v>70</v>
      </c>
      <c r="J5361" t="s">
        <v>34</v>
      </c>
      <c r="K5361">
        <v>4</v>
      </c>
      <c r="L5361">
        <v>45</v>
      </c>
      <c r="M5361">
        <v>0.05</v>
      </c>
      <c r="N5361">
        <v>171</v>
      </c>
      <c r="O5361">
        <v>67</v>
      </c>
      <c r="P5361" t="s">
        <v>28</v>
      </c>
      <c r="Q5361" t="s">
        <v>91</v>
      </c>
      <c r="R5361" t="s">
        <v>123</v>
      </c>
      <c r="S5361">
        <v>5</v>
      </c>
      <c r="T5361">
        <f>YEAR(tblOrders[[#This Row],[Order Date]])</f>
        <v>2025</v>
      </c>
      <c r="U5361" t="str">
        <f>TEXT(tblOrders[[#This Row],[Order Date]],"mmm-yyyy")</f>
        <v>Jul-2025</v>
      </c>
      <c r="V5361" s="4">
        <f>tblOrders[[#This Row],[Profit]]/tblOrders[[#This Row],[Sales Amount]]</f>
        <v>0.391812865497076</v>
      </c>
      <c r="W5361" t="str">
        <f>VLOOKUP(tblOrders[[#This Row],[City]],CityRegion,2,0)</f>
        <v>South</v>
      </c>
      <c r="X5361" t="str">
        <f>VLOOKUP(tblOrders[[#This Row],[City]],lookups!A:C,3,0)</f>
        <v>Telengana</v>
      </c>
    </row>
    <row r="5362" spans="1:24" x14ac:dyDescent="0.25">
      <c r="A5362" t="s">
        <v>7656</v>
      </c>
      <c r="B5362" s="1">
        <v>45688</v>
      </c>
      <c r="C5362" t="s">
        <v>172</v>
      </c>
      <c r="D5362" t="s">
        <v>21</v>
      </c>
      <c r="E5362" t="s">
        <v>73</v>
      </c>
      <c r="F5362" t="s">
        <v>74</v>
      </c>
      <c r="G5362" t="s">
        <v>68</v>
      </c>
      <c r="H5362" t="s">
        <v>75</v>
      </c>
      <c r="I5362" t="s">
        <v>130</v>
      </c>
      <c r="J5362" t="s">
        <v>45</v>
      </c>
      <c r="K5362">
        <v>3</v>
      </c>
      <c r="L5362">
        <v>65</v>
      </c>
      <c r="M5362">
        <v>0.15</v>
      </c>
      <c r="N5362">
        <v>165.75</v>
      </c>
      <c r="O5362">
        <v>51.75</v>
      </c>
      <c r="P5362" t="s">
        <v>28</v>
      </c>
      <c r="Q5362" t="s">
        <v>29</v>
      </c>
      <c r="R5362" t="s">
        <v>30</v>
      </c>
      <c r="S5362">
        <v>4.2</v>
      </c>
      <c r="T5362">
        <f>YEAR(tblOrders[[#This Row],[Order Date]])</f>
        <v>2025</v>
      </c>
      <c r="U5362" t="str">
        <f>TEXT(tblOrders[[#This Row],[Order Date]],"mmm-yyyy")</f>
        <v>Jan-2025</v>
      </c>
      <c r="V5362" s="4">
        <f>tblOrders[[#This Row],[Profit]]/tblOrders[[#This Row],[Sales Amount]]</f>
        <v>0.31221719457013575</v>
      </c>
      <c r="W5362" t="str">
        <f>VLOOKUP(tblOrders[[#This Row],[City]],CityRegion,2,0)</f>
        <v>West</v>
      </c>
      <c r="X5362" t="str">
        <f>VLOOKUP(tblOrders[[#This Row],[City]],lookups!A:C,3,0)</f>
        <v>Maharashtra</v>
      </c>
    </row>
    <row r="5363" spans="1:24" x14ac:dyDescent="0.25">
      <c r="A5363" t="s">
        <v>7657</v>
      </c>
      <c r="B5363" s="1">
        <v>45684</v>
      </c>
      <c r="C5363" t="s">
        <v>5054</v>
      </c>
      <c r="D5363" t="s">
        <v>39</v>
      </c>
      <c r="E5363" t="s">
        <v>40</v>
      </c>
      <c r="F5363" t="s">
        <v>41</v>
      </c>
      <c r="G5363" t="s">
        <v>42</v>
      </c>
      <c r="H5363" t="s">
        <v>43</v>
      </c>
      <c r="I5363" t="s">
        <v>33</v>
      </c>
      <c r="J5363" t="s">
        <v>34</v>
      </c>
      <c r="K5363">
        <v>3</v>
      </c>
      <c r="L5363">
        <v>18</v>
      </c>
      <c r="M5363">
        <v>0.2</v>
      </c>
      <c r="N5363">
        <v>43.2</v>
      </c>
      <c r="O5363">
        <v>16.2</v>
      </c>
      <c r="P5363" t="s">
        <v>28</v>
      </c>
      <c r="Q5363" t="s">
        <v>91</v>
      </c>
      <c r="R5363" t="s">
        <v>36</v>
      </c>
      <c r="S5363">
        <v>2.5</v>
      </c>
      <c r="T5363">
        <f>YEAR(tblOrders[[#This Row],[Order Date]])</f>
        <v>2025</v>
      </c>
      <c r="U5363" t="str">
        <f>TEXT(tblOrders[[#This Row],[Order Date]],"mmm-yyyy")</f>
        <v>Jan-2025</v>
      </c>
      <c r="V5363" s="4">
        <f>tblOrders[[#This Row],[Profit]]/tblOrders[[#This Row],[Sales Amount]]</f>
        <v>0.37499999999999994</v>
      </c>
      <c r="W5363" t="str">
        <f>VLOOKUP(tblOrders[[#This Row],[City]],CityRegion,2,0)</f>
        <v>North</v>
      </c>
      <c r="X5363" t="str">
        <f>VLOOKUP(tblOrders[[#This Row],[City]],lookups!A:C,3,0)</f>
        <v>Delhi</v>
      </c>
    </row>
    <row r="5364" spans="1:24" x14ac:dyDescent="0.25">
      <c r="A5364" t="s">
        <v>7658</v>
      </c>
      <c r="B5364" s="1">
        <v>45954</v>
      </c>
      <c r="C5364" t="s">
        <v>422</v>
      </c>
      <c r="D5364" t="s">
        <v>39</v>
      </c>
      <c r="E5364" t="s">
        <v>94</v>
      </c>
      <c r="F5364" t="s">
        <v>95</v>
      </c>
      <c r="G5364" t="s">
        <v>68</v>
      </c>
      <c r="H5364" t="s">
        <v>96</v>
      </c>
      <c r="I5364" t="s">
        <v>76</v>
      </c>
      <c r="J5364" t="s">
        <v>27</v>
      </c>
      <c r="K5364">
        <v>2</v>
      </c>
      <c r="L5364">
        <v>89</v>
      </c>
      <c r="M5364">
        <v>0</v>
      </c>
      <c r="N5364">
        <v>178</v>
      </c>
      <c r="O5364">
        <v>68</v>
      </c>
      <c r="P5364" t="s">
        <v>28</v>
      </c>
      <c r="Q5364" t="s">
        <v>91</v>
      </c>
      <c r="R5364" t="s">
        <v>36</v>
      </c>
      <c r="S5364">
        <v>4.5999999999999996</v>
      </c>
      <c r="T5364">
        <f>YEAR(tblOrders[[#This Row],[Order Date]])</f>
        <v>2025</v>
      </c>
      <c r="U5364" t="str">
        <f>TEXT(tblOrders[[#This Row],[Order Date]],"mmm-yyyy")</f>
        <v>Oct-2025</v>
      </c>
      <c r="V5364" s="4">
        <f>tblOrders[[#This Row],[Profit]]/tblOrders[[#This Row],[Sales Amount]]</f>
        <v>0.38202247191011235</v>
      </c>
      <c r="W5364" t="str">
        <f>VLOOKUP(tblOrders[[#This Row],[City]],CityRegion,2,0)</f>
        <v>South</v>
      </c>
      <c r="X5364" t="str">
        <f>VLOOKUP(tblOrders[[#This Row],[City]],lookups!A:C,3,0)</f>
        <v>Kerala</v>
      </c>
    </row>
    <row r="5365" spans="1:24" x14ac:dyDescent="0.25">
      <c r="A5365" t="s">
        <v>7659</v>
      </c>
      <c r="B5365" s="1">
        <v>45709</v>
      </c>
      <c r="C5365" t="s">
        <v>761</v>
      </c>
      <c r="D5365" t="s">
        <v>21</v>
      </c>
      <c r="E5365" t="s">
        <v>22</v>
      </c>
      <c r="F5365" t="s">
        <v>23</v>
      </c>
      <c r="G5365" t="s">
        <v>24</v>
      </c>
      <c r="H5365" t="s">
        <v>25</v>
      </c>
      <c r="I5365" t="s">
        <v>57</v>
      </c>
      <c r="J5365" t="s">
        <v>45</v>
      </c>
      <c r="K5365">
        <v>2</v>
      </c>
      <c r="L5365">
        <v>190</v>
      </c>
      <c r="M5365">
        <v>0.1</v>
      </c>
      <c r="N5365">
        <v>342</v>
      </c>
      <c r="O5365">
        <v>92</v>
      </c>
      <c r="P5365" t="s">
        <v>28</v>
      </c>
      <c r="Q5365" t="s">
        <v>29</v>
      </c>
      <c r="R5365" t="s">
        <v>36</v>
      </c>
      <c r="S5365">
        <v>4</v>
      </c>
      <c r="T5365">
        <f>YEAR(tblOrders[[#This Row],[Order Date]])</f>
        <v>2025</v>
      </c>
      <c r="U5365" t="str">
        <f>TEXT(tblOrders[[#This Row],[Order Date]],"mmm-yyyy")</f>
        <v>Feb-2025</v>
      </c>
      <c r="V5365" s="4">
        <f>tblOrders[[#This Row],[Profit]]/tblOrders[[#This Row],[Sales Amount]]</f>
        <v>0.26900584795321636</v>
      </c>
      <c r="W5365" t="str">
        <f>VLOOKUP(tblOrders[[#This Row],[City]],CityRegion,2,0)</f>
        <v>South</v>
      </c>
      <c r="X5365" t="str">
        <f>VLOOKUP(tblOrders[[#This Row],[City]],lookups!A:C,3,0)</f>
        <v>Kerala</v>
      </c>
    </row>
    <row r="5366" spans="1:24" x14ac:dyDescent="0.25">
      <c r="A5366" t="s">
        <v>7660</v>
      </c>
      <c r="B5366" s="1">
        <v>45908</v>
      </c>
      <c r="C5366" t="s">
        <v>2956</v>
      </c>
      <c r="D5366" t="s">
        <v>21</v>
      </c>
      <c r="E5366" t="s">
        <v>22</v>
      </c>
      <c r="F5366" t="s">
        <v>23</v>
      </c>
      <c r="G5366" t="s">
        <v>24</v>
      </c>
      <c r="H5366" t="s">
        <v>25</v>
      </c>
      <c r="I5366" t="s">
        <v>57</v>
      </c>
      <c r="J5366" t="s">
        <v>45</v>
      </c>
      <c r="K5366">
        <v>4</v>
      </c>
      <c r="L5366">
        <v>190</v>
      </c>
      <c r="M5366">
        <v>0.05</v>
      </c>
      <c r="N5366">
        <v>722</v>
      </c>
      <c r="O5366">
        <v>222</v>
      </c>
      <c r="P5366" t="s">
        <v>28</v>
      </c>
      <c r="Q5366" t="s">
        <v>91</v>
      </c>
      <c r="R5366" t="s">
        <v>36</v>
      </c>
      <c r="S5366">
        <v>2.6</v>
      </c>
      <c r="T5366">
        <f>YEAR(tblOrders[[#This Row],[Order Date]])</f>
        <v>2025</v>
      </c>
      <c r="U5366" t="str">
        <f>TEXT(tblOrders[[#This Row],[Order Date]],"mmm-yyyy")</f>
        <v>Sep-2025</v>
      </c>
      <c r="V5366" s="4">
        <f>tblOrders[[#This Row],[Profit]]/tblOrders[[#This Row],[Sales Amount]]</f>
        <v>0.30747922437673131</v>
      </c>
      <c r="W5366" t="str">
        <f>VLOOKUP(tblOrders[[#This Row],[City]],CityRegion,2,0)</f>
        <v>South</v>
      </c>
      <c r="X5366" t="str">
        <f>VLOOKUP(tblOrders[[#This Row],[City]],lookups!A:C,3,0)</f>
        <v>Kerala</v>
      </c>
    </row>
    <row r="5367" spans="1:24" x14ac:dyDescent="0.25">
      <c r="A5367" t="s">
        <v>7661</v>
      </c>
      <c r="B5367" s="1">
        <v>45792</v>
      </c>
      <c r="C5367" t="s">
        <v>4789</v>
      </c>
      <c r="D5367" t="s">
        <v>21</v>
      </c>
      <c r="E5367" t="s">
        <v>108</v>
      </c>
      <c r="F5367" t="s">
        <v>109</v>
      </c>
      <c r="G5367" t="s">
        <v>62</v>
      </c>
      <c r="H5367" t="s">
        <v>110</v>
      </c>
      <c r="I5367" t="s">
        <v>76</v>
      </c>
      <c r="J5367" t="s">
        <v>27</v>
      </c>
      <c r="K5367">
        <v>3</v>
      </c>
      <c r="L5367">
        <v>110</v>
      </c>
      <c r="M5367">
        <v>0.1</v>
      </c>
      <c r="N5367">
        <v>297</v>
      </c>
      <c r="O5367">
        <v>93</v>
      </c>
      <c r="P5367" t="s">
        <v>28</v>
      </c>
      <c r="Q5367" t="s">
        <v>29</v>
      </c>
      <c r="R5367" t="s">
        <v>30</v>
      </c>
      <c r="S5367">
        <v>3.9</v>
      </c>
      <c r="T5367">
        <f>YEAR(tblOrders[[#This Row],[Order Date]])</f>
        <v>2025</v>
      </c>
      <c r="U5367" t="str">
        <f>TEXT(tblOrders[[#This Row],[Order Date]],"mmm-yyyy")</f>
        <v>May-2025</v>
      </c>
      <c r="V5367" s="4">
        <f>tblOrders[[#This Row],[Profit]]/tblOrders[[#This Row],[Sales Amount]]</f>
        <v>0.31313131313131315</v>
      </c>
      <c r="W5367" t="str">
        <f>VLOOKUP(tblOrders[[#This Row],[City]],CityRegion,2,0)</f>
        <v>South</v>
      </c>
      <c r="X5367" t="str">
        <f>VLOOKUP(tblOrders[[#This Row],[City]],lookups!A:C,3,0)</f>
        <v>Kerala</v>
      </c>
    </row>
    <row r="5368" spans="1:24" x14ac:dyDescent="0.25">
      <c r="A5368" t="s">
        <v>7662</v>
      </c>
      <c r="B5368" s="1">
        <v>45665</v>
      </c>
      <c r="C5368" t="s">
        <v>1229</v>
      </c>
      <c r="D5368" t="s">
        <v>21</v>
      </c>
      <c r="E5368" t="s">
        <v>22</v>
      </c>
      <c r="F5368" t="s">
        <v>23</v>
      </c>
      <c r="G5368" t="s">
        <v>24</v>
      </c>
      <c r="H5368" t="s">
        <v>25</v>
      </c>
      <c r="I5368" t="s">
        <v>84</v>
      </c>
      <c r="J5368" t="s">
        <v>34</v>
      </c>
      <c r="K5368">
        <v>1</v>
      </c>
      <c r="L5368">
        <v>190</v>
      </c>
      <c r="M5368">
        <v>0.15</v>
      </c>
      <c r="N5368">
        <v>161.5</v>
      </c>
      <c r="O5368">
        <v>36.5</v>
      </c>
      <c r="P5368" t="s">
        <v>28</v>
      </c>
      <c r="Q5368" t="s">
        <v>86</v>
      </c>
      <c r="R5368" t="s">
        <v>36</v>
      </c>
      <c r="S5368">
        <v>3</v>
      </c>
      <c r="T5368">
        <f>YEAR(tblOrders[[#This Row],[Order Date]])</f>
        <v>2025</v>
      </c>
      <c r="U5368" t="str">
        <f>TEXT(tblOrders[[#This Row],[Order Date]],"mmm-yyyy")</f>
        <v>Jan-2025</v>
      </c>
      <c r="V5368" s="4">
        <f>tblOrders[[#This Row],[Profit]]/tblOrders[[#This Row],[Sales Amount]]</f>
        <v>0.2260061919504644</v>
      </c>
      <c r="W5368" t="str">
        <f>VLOOKUP(tblOrders[[#This Row],[City]],CityRegion,2,0)</f>
        <v>West</v>
      </c>
      <c r="X5368" t="str">
        <f>VLOOKUP(tblOrders[[#This Row],[City]],lookups!A:C,3,0)</f>
        <v>Maharashtra</v>
      </c>
    </row>
    <row r="5369" spans="1:24" x14ac:dyDescent="0.25">
      <c r="A5369" t="s">
        <v>7663</v>
      </c>
      <c r="B5369" s="1">
        <v>45702</v>
      </c>
      <c r="C5369" t="s">
        <v>3669</v>
      </c>
      <c r="D5369" t="s">
        <v>21</v>
      </c>
      <c r="E5369" t="s">
        <v>40</v>
      </c>
      <c r="F5369" t="s">
        <v>41</v>
      </c>
      <c r="G5369" t="s">
        <v>42</v>
      </c>
      <c r="H5369" t="s">
        <v>43</v>
      </c>
      <c r="I5369" t="s">
        <v>44</v>
      </c>
      <c r="J5369" t="s">
        <v>27</v>
      </c>
      <c r="K5369">
        <v>1</v>
      </c>
      <c r="L5369">
        <v>18</v>
      </c>
      <c r="M5369">
        <v>0.05</v>
      </c>
      <c r="N5369">
        <v>17.100000000000001</v>
      </c>
      <c r="O5369">
        <v>8.1</v>
      </c>
      <c r="P5369" t="s">
        <v>28</v>
      </c>
      <c r="Q5369" t="s">
        <v>35</v>
      </c>
      <c r="R5369" t="s">
        <v>30</v>
      </c>
      <c r="S5369">
        <v>3.1</v>
      </c>
      <c r="T5369">
        <f>YEAR(tblOrders[[#This Row],[Order Date]])</f>
        <v>2025</v>
      </c>
      <c r="U5369" t="str">
        <f>TEXT(tblOrders[[#This Row],[Order Date]],"mmm-yyyy")</f>
        <v>Feb-2025</v>
      </c>
      <c r="V5369" s="4">
        <f>tblOrders[[#This Row],[Profit]]/tblOrders[[#This Row],[Sales Amount]]</f>
        <v>0.47368421052631571</v>
      </c>
      <c r="W5369" t="str">
        <f>VLOOKUP(tblOrders[[#This Row],[City]],CityRegion,2,0)</f>
        <v>South</v>
      </c>
      <c r="X5369" t="str">
        <f>VLOOKUP(tblOrders[[#This Row],[City]],lookups!A:C,3,0)</f>
        <v>Kerala</v>
      </c>
    </row>
    <row r="5370" spans="1:24" x14ac:dyDescent="0.25">
      <c r="A5370" t="s">
        <v>7664</v>
      </c>
      <c r="B5370" s="1">
        <v>45732</v>
      </c>
      <c r="C5370" t="s">
        <v>1185</v>
      </c>
      <c r="D5370" t="s">
        <v>21</v>
      </c>
      <c r="E5370" t="s">
        <v>22</v>
      </c>
      <c r="F5370" t="s">
        <v>23</v>
      </c>
      <c r="G5370" t="s">
        <v>24</v>
      </c>
      <c r="H5370" t="s">
        <v>25</v>
      </c>
      <c r="I5370" t="s">
        <v>139</v>
      </c>
      <c r="J5370" t="s">
        <v>45</v>
      </c>
      <c r="K5370">
        <v>5</v>
      </c>
      <c r="L5370">
        <v>190</v>
      </c>
      <c r="M5370">
        <v>0</v>
      </c>
      <c r="N5370">
        <v>950</v>
      </c>
      <c r="O5370">
        <v>325</v>
      </c>
      <c r="P5370" t="s">
        <v>111</v>
      </c>
      <c r="Q5370" t="s">
        <v>86</v>
      </c>
      <c r="R5370" t="s">
        <v>30</v>
      </c>
      <c r="S5370">
        <v>4.0999999999999996</v>
      </c>
      <c r="T5370">
        <f>YEAR(tblOrders[[#This Row],[Order Date]])</f>
        <v>2025</v>
      </c>
      <c r="U5370" t="str">
        <f>TEXT(tblOrders[[#This Row],[Order Date]],"mmm-yyyy")</f>
        <v>Mar-2025</v>
      </c>
      <c r="V5370" s="4">
        <f>tblOrders[[#This Row],[Profit]]/tblOrders[[#This Row],[Sales Amount]]</f>
        <v>0.34210526315789475</v>
      </c>
      <c r="W5370" t="str">
        <f>VLOOKUP(tblOrders[[#This Row],[City]],CityRegion,2,0)</f>
        <v>South</v>
      </c>
      <c r="X5370" t="str">
        <f>VLOOKUP(tblOrders[[#This Row],[City]],lookups!A:C,3,0)</f>
        <v>Tamil Nadu</v>
      </c>
    </row>
    <row r="5371" spans="1:24" x14ac:dyDescent="0.25">
      <c r="A5371" t="s">
        <v>7665</v>
      </c>
      <c r="B5371" s="1">
        <v>45873</v>
      </c>
      <c r="C5371" t="s">
        <v>751</v>
      </c>
      <c r="D5371" t="s">
        <v>21</v>
      </c>
      <c r="E5371" t="s">
        <v>114</v>
      </c>
      <c r="F5371" t="s">
        <v>115</v>
      </c>
      <c r="G5371" t="s">
        <v>42</v>
      </c>
      <c r="H5371" t="s">
        <v>116</v>
      </c>
      <c r="I5371" t="s">
        <v>26</v>
      </c>
      <c r="J5371" t="s">
        <v>45</v>
      </c>
      <c r="K5371">
        <v>4</v>
      </c>
      <c r="L5371">
        <v>12</v>
      </c>
      <c r="M5371">
        <v>0.2</v>
      </c>
      <c r="N5371">
        <v>38.4</v>
      </c>
      <c r="O5371">
        <v>14.4</v>
      </c>
      <c r="P5371" t="s">
        <v>28</v>
      </c>
      <c r="Q5371" t="s">
        <v>86</v>
      </c>
      <c r="R5371" t="s">
        <v>36</v>
      </c>
      <c r="S5371">
        <v>2.6</v>
      </c>
      <c r="T5371">
        <f>YEAR(tblOrders[[#This Row],[Order Date]])</f>
        <v>2025</v>
      </c>
      <c r="U5371" t="str">
        <f>TEXT(tblOrders[[#This Row],[Order Date]],"mmm-yyyy")</f>
        <v>Aug-2025</v>
      </c>
      <c r="V5371" s="4">
        <f>tblOrders[[#This Row],[Profit]]/tblOrders[[#This Row],[Sales Amount]]</f>
        <v>0.375</v>
      </c>
      <c r="W5371" t="str">
        <f>VLOOKUP(tblOrders[[#This Row],[City]],CityRegion,2,0)</f>
        <v>South</v>
      </c>
      <c r="X5371" t="str">
        <f>VLOOKUP(tblOrders[[#This Row],[City]],lookups!A:C,3,0)</f>
        <v>Karnataka</v>
      </c>
    </row>
    <row r="5372" spans="1:24" x14ac:dyDescent="0.25">
      <c r="A5372" t="s">
        <v>7666</v>
      </c>
      <c r="B5372" s="1">
        <v>45965</v>
      </c>
      <c r="C5372" t="s">
        <v>2089</v>
      </c>
      <c r="D5372" t="s">
        <v>21</v>
      </c>
      <c r="E5372" t="s">
        <v>49</v>
      </c>
      <c r="F5372" t="s">
        <v>50</v>
      </c>
      <c r="G5372" t="s">
        <v>24</v>
      </c>
      <c r="H5372" t="s">
        <v>51</v>
      </c>
      <c r="I5372" t="s">
        <v>44</v>
      </c>
      <c r="J5372" t="s">
        <v>34</v>
      </c>
      <c r="K5372">
        <v>4</v>
      </c>
      <c r="L5372">
        <v>85</v>
      </c>
      <c r="M5372">
        <v>0.1</v>
      </c>
      <c r="N5372">
        <v>306</v>
      </c>
      <c r="O5372">
        <v>98</v>
      </c>
      <c r="P5372" t="s">
        <v>28</v>
      </c>
      <c r="Q5372" t="s">
        <v>35</v>
      </c>
      <c r="R5372" t="s">
        <v>30</v>
      </c>
      <c r="S5372">
        <v>3.2</v>
      </c>
      <c r="T5372">
        <f>YEAR(tblOrders[[#This Row],[Order Date]])</f>
        <v>2025</v>
      </c>
      <c r="U5372" t="str">
        <f>TEXT(tblOrders[[#This Row],[Order Date]],"mmm-yyyy")</f>
        <v>Nov-2025</v>
      </c>
      <c r="V5372" s="4">
        <f>tblOrders[[#This Row],[Profit]]/tblOrders[[#This Row],[Sales Amount]]</f>
        <v>0.3202614379084967</v>
      </c>
      <c r="W5372" t="str">
        <f>VLOOKUP(tblOrders[[#This Row],[City]],CityRegion,2,0)</f>
        <v>South</v>
      </c>
      <c r="X5372" t="str">
        <f>VLOOKUP(tblOrders[[#This Row],[City]],lookups!A:C,3,0)</f>
        <v>Kerala</v>
      </c>
    </row>
    <row r="5373" spans="1:24" x14ac:dyDescent="0.25">
      <c r="A5373" t="s">
        <v>7667</v>
      </c>
      <c r="B5373" s="1">
        <v>45837</v>
      </c>
      <c r="C5373" t="s">
        <v>356</v>
      </c>
      <c r="D5373" t="s">
        <v>39</v>
      </c>
      <c r="E5373" t="s">
        <v>73</v>
      </c>
      <c r="F5373" t="s">
        <v>74</v>
      </c>
      <c r="G5373" t="s">
        <v>68</v>
      </c>
      <c r="H5373" t="s">
        <v>75</v>
      </c>
      <c r="I5373" t="s">
        <v>76</v>
      </c>
      <c r="J5373" t="s">
        <v>45</v>
      </c>
      <c r="K5373">
        <v>3</v>
      </c>
      <c r="L5373">
        <v>65</v>
      </c>
      <c r="M5373">
        <v>0.15</v>
      </c>
      <c r="N5373">
        <v>165.75</v>
      </c>
      <c r="O5373">
        <v>51.75</v>
      </c>
      <c r="P5373" t="s">
        <v>85</v>
      </c>
      <c r="Q5373" t="s">
        <v>86</v>
      </c>
      <c r="R5373" t="s">
        <v>36</v>
      </c>
      <c r="S5373">
        <v>3</v>
      </c>
      <c r="T5373">
        <f>YEAR(tblOrders[[#This Row],[Order Date]])</f>
        <v>2025</v>
      </c>
      <c r="U5373" t="str">
        <f>TEXT(tblOrders[[#This Row],[Order Date]],"mmm-yyyy")</f>
        <v>Jun-2025</v>
      </c>
      <c r="V5373" s="4">
        <f>tblOrders[[#This Row],[Profit]]/tblOrders[[#This Row],[Sales Amount]]</f>
        <v>0.31221719457013575</v>
      </c>
      <c r="W5373" t="str">
        <f>VLOOKUP(tblOrders[[#This Row],[City]],CityRegion,2,0)</f>
        <v>South</v>
      </c>
      <c r="X5373" t="str">
        <f>VLOOKUP(tblOrders[[#This Row],[City]],lookups!A:C,3,0)</f>
        <v>Kerala</v>
      </c>
    </row>
    <row r="5374" spans="1:24" x14ac:dyDescent="0.25">
      <c r="A5374" t="s">
        <v>7668</v>
      </c>
      <c r="B5374" s="1">
        <v>45955</v>
      </c>
      <c r="C5374" t="s">
        <v>1146</v>
      </c>
      <c r="D5374" t="s">
        <v>21</v>
      </c>
      <c r="E5374" t="s">
        <v>22</v>
      </c>
      <c r="F5374" t="s">
        <v>23</v>
      </c>
      <c r="G5374" t="s">
        <v>24</v>
      </c>
      <c r="H5374" t="s">
        <v>25</v>
      </c>
      <c r="I5374" t="s">
        <v>57</v>
      </c>
      <c r="J5374" t="s">
        <v>27</v>
      </c>
      <c r="K5374">
        <v>5</v>
      </c>
      <c r="L5374">
        <v>190</v>
      </c>
      <c r="M5374">
        <v>0</v>
      </c>
      <c r="N5374">
        <v>950</v>
      </c>
      <c r="O5374">
        <v>325</v>
      </c>
      <c r="P5374" t="s">
        <v>28</v>
      </c>
      <c r="Q5374" t="s">
        <v>86</v>
      </c>
      <c r="R5374" t="s">
        <v>123</v>
      </c>
      <c r="S5374">
        <v>3.4</v>
      </c>
      <c r="T5374">
        <f>YEAR(tblOrders[[#This Row],[Order Date]])</f>
        <v>2025</v>
      </c>
      <c r="U5374" t="str">
        <f>TEXT(tblOrders[[#This Row],[Order Date]],"mmm-yyyy")</f>
        <v>Oct-2025</v>
      </c>
      <c r="V5374" s="4">
        <f>tblOrders[[#This Row],[Profit]]/tblOrders[[#This Row],[Sales Amount]]</f>
        <v>0.34210526315789475</v>
      </c>
      <c r="W5374" t="str">
        <f>VLOOKUP(tblOrders[[#This Row],[City]],CityRegion,2,0)</f>
        <v>South</v>
      </c>
      <c r="X5374" t="str">
        <f>VLOOKUP(tblOrders[[#This Row],[City]],lookups!A:C,3,0)</f>
        <v>Kerala</v>
      </c>
    </row>
    <row r="5375" spans="1:24" x14ac:dyDescent="0.25">
      <c r="A5375" t="s">
        <v>7669</v>
      </c>
      <c r="B5375" s="1">
        <v>45826</v>
      </c>
      <c r="C5375" t="s">
        <v>7092</v>
      </c>
      <c r="D5375" t="s">
        <v>21</v>
      </c>
      <c r="E5375" t="s">
        <v>55</v>
      </c>
      <c r="F5375" t="s">
        <v>56</v>
      </c>
      <c r="G5375" t="s">
        <v>24</v>
      </c>
      <c r="H5375" t="s">
        <v>51</v>
      </c>
      <c r="I5375" t="s">
        <v>130</v>
      </c>
      <c r="J5375" t="s">
        <v>34</v>
      </c>
      <c r="K5375">
        <v>2</v>
      </c>
      <c r="L5375">
        <v>42</v>
      </c>
      <c r="M5375">
        <v>0</v>
      </c>
      <c r="N5375">
        <v>84</v>
      </c>
      <c r="O5375">
        <v>36</v>
      </c>
      <c r="P5375" t="s">
        <v>28</v>
      </c>
      <c r="Q5375" t="s">
        <v>86</v>
      </c>
      <c r="R5375" t="s">
        <v>36</v>
      </c>
      <c r="S5375">
        <v>4.4000000000000004</v>
      </c>
      <c r="T5375">
        <f>YEAR(tblOrders[[#This Row],[Order Date]])</f>
        <v>2025</v>
      </c>
      <c r="U5375" t="str">
        <f>TEXT(tblOrders[[#This Row],[Order Date]],"mmm-yyyy")</f>
        <v>Jun-2025</v>
      </c>
      <c r="V5375" s="4">
        <f>tblOrders[[#This Row],[Profit]]/tblOrders[[#This Row],[Sales Amount]]</f>
        <v>0.42857142857142855</v>
      </c>
      <c r="W5375" t="str">
        <f>VLOOKUP(tblOrders[[#This Row],[City]],CityRegion,2,0)</f>
        <v>West</v>
      </c>
      <c r="X5375" t="str">
        <f>VLOOKUP(tblOrders[[#This Row],[City]],lookups!A:C,3,0)</f>
        <v>Maharashtra</v>
      </c>
    </row>
    <row r="5376" spans="1:24" x14ac:dyDescent="0.25">
      <c r="A5376" t="s">
        <v>7670</v>
      </c>
      <c r="B5376" s="1">
        <v>45838</v>
      </c>
      <c r="C5376" t="s">
        <v>4840</v>
      </c>
      <c r="D5376" t="s">
        <v>21</v>
      </c>
      <c r="E5376" t="s">
        <v>40</v>
      </c>
      <c r="F5376" t="s">
        <v>41</v>
      </c>
      <c r="G5376" t="s">
        <v>42</v>
      </c>
      <c r="H5376" t="s">
        <v>43</v>
      </c>
      <c r="I5376" t="s">
        <v>57</v>
      </c>
      <c r="J5376" t="s">
        <v>27</v>
      </c>
      <c r="K5376">
        <v>2</v>
      </c>
      <c r="L5376">
        <v>18</v>
      </c>
      <c r="M5376">
        <v>0.05</v>
      </c>
      <c r="N5376">
        <v>34.200000000000003</v>
      </c>
      <c r="O5376">
        <v>16.2</v>
      </c>
      <c r="P5376" t="s">
        <v>28</v>
      </c>
      <c r="Q5376" t="s">
        <v>29</v>
      </c>
      <c r="R5376" t="s">
        <v>36</v>
      </c>
      <c r="S5376">
        <v>4.8</v>
      </c>
      <c r="T5376">
        <f>YEAR(tblOrders[[#This Row],[Order Date]])</f>
        <v>2025</v>
      </c>
      <c r="U5376" t="str">
        <f>TEXT(tblOrders[[#This Row],[Order Date]],"mmm-yyyy")</f>
        <v>Jun-2025</v>
      </c>
      <c r="V5376" s="4">
        <f>tblOrders[[#This Row],[Profit]]/tblOrders[[#This Row],[Sales Amount]]</f>
        <v>0.47368421052631571</v>
      </c>
      <c r="W5376" t="str">
        <f>VLOOKUP(tblOrders[[#This Row],[City]],CityRegion,2,0)</f>
        <v>South</v>
      </c>
      <c r="X5376" t="str">
        <f>VLOOKUP(tblOrders[[#This Row],[City]],lookups!A:C,3,0)</f>
        <v>Kerala</v>
      </c>
    </row>
    <row r="5377" spans="1:24" x14ac:dyDescent="0.25">
      <c r="A5377" t="s">
        <v>7671</v>
      </c>
      <c r="B5377" s="1">
        <v>45899</v>
      </c>
      <c r="C5377" t="s">
        <v>7672</v>
      </c>
      <c r="D5377" t="s">
        <v>39</v>
      </c>
      <c r="E5377" t="s">
        <v>101</v>
      </c>
      <c r="F5377" t="s">
        <v>102</v>
      </c>
      <c r="G5377" t="s">
        <v>24</v>
      </c>
      <c r="H5377" t="s">
        <v>103</v>
      </c>
      <c r="I5377" t="s">
        <v>44</v>
      </c>
      <c r="J5377" t="s">
        <v>27</v>
      </c>
      <c r="K5377">
        <v>2</v>
      </c>
      <c r="L5377">
        <v>120</v>
      </c>
      <c r="M5377">
        <v>0.05</v>
      </c>
      <c r="N5377">
        <v>228</v>
      </c>
      <c r="O5377">
        <v>72</v>
      </c>
      <c r="P5377" t="s">
        <v>28</v>
      </c>
      <c r="Q5377" t="s">
        <v>46</v>
      </c>
      <c r="R5377" t="s">
        <v>36</v>
      </c>
      <c r="S5377">
        <v>2.8</v>
      </c>
      <c r="T5377">
        <f>YEAR(tblOrders[[#This Row],[Order Date]])</f>
        <v>2025</v>
      </c>
      <c r="U5377" t="str">
        <f>TEXT(tblOrders[[#This Row],[Order Date]],"mmm-yyyy")</f>
        <v>Aug-2025</v>
      </c>
      <c r="V5377" s="4">
        <f>tblOrders[[#This Row],[Profit]]/tblOrders[[#This Row],[Sales Amount]]</f>
        <v>0.31578947368421051</v>
      </c>
      <c r="W5377" t="str">
        <f>VLOOKUP(tblOrders[[#This Row],[City]],CityRegion,2,0)</f>
        <v>South</v>
      </c>
      <c r="X5377" t="str">
        <f>VLOOKUP(tblOrders[[#This Row],[City]],lookups!A:C,3,0)</f>
        <v>Kerala</v>
      </c>
    </row>
    <row r="5378" spans="1:24" x14ac:dyDescent="0.25">
      <c r="A5378" t="s">
        <v>7673</v>
      </c>
      <c r="B5378" s="1">
        <v>45709</v>
      </c>
      <c r="C5378" t="s">
        <v>4120</v>
      </c>
      <c r="D5378" t="s">
        <v>21</v>
      </c>
      <c r="E5378" t="s">
        <v>49</v>
      </c>
      <c r="F5378" t="s">
        <v>50</v>
      </c>
      <c r="G5378" t="s">
        <v>24</v>
      </c>
      <c r="H5378" t="s">
        <v>51</v>
      </c>
      <c r="I5378" t="s">
        <v>52</v>
      </c>
      <c r="J5378" t="s">
        <v>34</v>
      </c>
      <c r="K5378">
        <v>2</v>
      </c>
      <c r="L5378">
        <v>85</v>
      </c>
      <c r="M5378">
        <v>0.05</v>
      </c>
      <c r="N5378">
        <v>161.5</v>
      </c>
      <c r="O5378">
        <v>57.5</v>
      </c>
      <c r="P5378" t="s">
        <v>148</v>
      </c>
      <c r="Q5378" t="s">
        <v>46</v>
      </c>
      <c r="R5378" t="s">
        <v>36</v>
      </c>
      <c r="S5378">
        <v>3</v>
      </c>
      <c r="T5378">
        <f>YEAR(tblOrders[[#This Row],[Order Date]])</f>
        <v>2025</v>
      </c>
      <c r="U5378" t="str">
        <f>TEXT(tblOrders[[#This Row],[Order Date]],"mmm-yyyy")</f>
        <v>Feb-2025</v>
      </c>
      <c r="V5378" s="4">
        <f>tblOrders[[#This Row],[Profit]]/tblOrders[[#This Row],[Sales Amount]]</f>
        <v>0.35603715170278638</v>
      </c>
      <c r="W5378" t="str">
        <f>VLOOKUP(tblOrders[[#This Row],[City]],CityRegion,2,0)</f>
        <v>South</v>
      </c>
      <c r="X5378" t="str">
        <f>VLOOKUP(tblOrders[[#This Row],[City]],lookups!A:C,3,0)</f>
        <v>Kerala</v>
      </c>
    </row>
    <row r="5379" spans="1:24" x14ac:dyDescent="0.25">
      <c r="A5379" t="s">
        <v>7674</v>
      </c>
      <c r="B5379" s="1">
        <v>45758</v>
      </c>
      <c r="C5379" t="s">
        <v>223</v>
      </c>
      <c r="D5379" t="s">
        <v>21</v>
      </c>
      <c r="E5379" t="s">
        <v>22</v>
      </c>
      <c r="F5379" t="s">
        <v>23</v>
      </c>
      <c r="G5379" t="s">
        <v>24</v>
      </c>
      <c r="H5379" t="s">
        <v>25</v>
      </c>
      <c r="I5379" t="s">
        <v>139</v>
      </c>
      <c r="J5379" t="s">
        <v>45</v>
      </c>
      <c r="K5379">
        <v>2</v>
      </c>
      <c r="L5379">
        <v>190</v>
      </c>
      <c r="M5379">
        <v>0.1</v>
      </c>
      <c r="N5379">
        <v>342</v>
      </c>
      <c r="O5379">
        <v>92</v>
      </c>
      <c r="P5379" t="s">
        <v>28</v>
      </c>
      <c r="Q5379" t="s">
        <v>29</v>
      </c>
      <c r="R5379" t="s">
        <v>30</v>
      </c>
      <c r="S5379">
        <v>3</v>
      </c>
      <c r="T5379">
        <f>YEAR(tblOrders[[#This Row],[Order Date]])</f>
        <v>2025</v>
      </c>
      <c r="U5379" t="str">
        <f>TEXT(tblOrders[[#This Row],[Order Date]],"mmm-yyyy")</f>
        <v>Apr-2025</v>
      </c>
      <c r="V5379" s="4">
        <f>tblOrders[[#This Row],[Profit]]/tblOrders[[#This Row],[Sales Amount]]</f>
        <v>0.26900584795321636</v>
      </c>
      <c r="W5379" t="str">
        <f>VLOOKUP(tblOrders[[#This Row],[City]],CityRegion,2,0)</f>
        <v>South</v>
      </c>
      <c r="X5379" t="str">
        <f>VLOOKUP(tblOrders[[#This Row],[City]],lookups!A:C,3,0)</f>
        <v>Tamil Nadu</v>
      </c>
    </row>
    <row r="5380" spans="1:24" x14ac:dyDescent="0.25">
      <c r="A5380" t="s">
        <v>7675</v>
      </c>
      <c r="B5380" s="1">
        <v>45973</v>
      </c>
      <c r="C5380" t="s">
        <v>6991</v>
      </c>
      <c r="D5380" t="s">
        <v>21</v>
      </c>
      <c r="E5380" t="s">
        <v>55</v>
      </c>
      <c r="F5380" t="s">
        <v>56</v>
      </c>
      <c r="G5380" t="s">
        <v>24</v>
      </c>
      <c r="H5380" t="s">
        <v>51</v>
      </c>
      <c r="I5380" t="s">
        <v>130</v>
      </c>
      <c r="J5380" t="s">
        <v>34</v>
      </c>
      <c r="K5380">
        <v>2</v>
      </c>
      <c r="L5380">
        <v>42</v>
      </c>
      <c r="M5380">
        <v>0.2</v>
      </c>
      <c r="N5380">
        <v>67.2</v>
      </c>
      <c r="O5380">
        <v>19.2</v>
      </c>
      <c r="P5380" t="s">
        <v>28</v>
      </c>
      <c r="Q5380" t="s">
        <v>46</v>
      </c>
      <c r="R5380" t="s">
        <v>36</v>
      </c>
      <c r="S5380">
        <v>3.7</v>
      </c>
      <c r="T5380">
        <f>YEAR(tblOrders[[#This Row],[Order Date]])</f>
        <v>2025</v>
      </c>
      <c r="U5380" t="str">
        <f>TEXT(tblOrders[[#This Row],[Order Date]],"mmm-yyyy")</f>
        <v>Nov-2025</v>
      </c>
      <c r="V5380" s="4">
        <f>tblOrders[[#This Row],[Profit]]/tblOrders[[#This Row],[Sales Amount]]</f>
        <v>0.2857142857142857</v>
      </c>
      <c r="W5380" t="str">
        <f>VLOOKUP(tblOrders[[#This Row],[City]],CityRegion,2,0)</f>
        <v>West</v>
      </c>
      <c r="X5380" t="str">
        <f>VLOOKUP(tblOrders[[#This Row],[City]],lookups!A:C,3,0)</f>
        <v>Maharashtra</v>
      </c>
    </row>
    <row r="5381" spans="1:24" x14ac:dyDescent="0.25">
      <c r="A5381" t="s">
        <v>7676</v>
      </c>
      <c r="B5381" s="1">
        <v>45843</v>
      </c>
      <c r="C5381" t="s">
        <v>3560</v>
      </c>
      <c r="D5381" t="s">
        <v>21</v>
      </c>
      <c r="E5381" t="s">
        <v>108</v>
      </c>
      <c r="F5381" t="s">
        <v>109</v>
      </c>
      <c r="G5381" t="s">
        <v>62</v>
      </c>
      <c r="H5381" t="s">
        <v>110</v>
      </c>
      <c r="I5381" t="s">
        <v>84</v>
      </c>
      <c r="J5381" t="s">
        <v>45</v>
      </c>
      <c r="K5381">
        <v>5</v>
      </c>
      <c r="L5381">
        <v>110</v>
      </c>
      <c r="M5381">
        <v>0</v>
      </c>
      <c r="N5381">
        <v>550</v>
      </c>
      <c r="O5381">
        <v>210</v>
      </c>
      <c r="P5381" t="s">
        <v>28</v>
      </c>
      <c r="Q5381" t="s">
        <v>91</v>
      </c>
      <c r="R5381" t="s">
        <v>36</v>
      </c>
      <c r="S5381">
        <v>4.4000000000000004</v>
      </c>
      <c r="T5381">
        <f>YEAR(tblOrders[[#This Row],[Order Date]])</f>
        <v>2025</v>
      </c>
      <c r="U5381" t="str">
        <f>TEXT(tblOrders[[#This Row],[Order Date]],"mmm-yyyy")</f>
        <v>Jul-2025</v>
      </c>
      <c r="V5381" s="4">
        <f>tblOrders[[#This Row],[Profit]]/tblOrders[[#This Row],[Sales Amount]]</f>
        <v>0.38181818181818183</v>
      </c>
      <c r="W5381" t="str">
        <f>VLOOKUP(tblOrders[[#This Row],[City]],CityRegion,2,0)</f>
        <v>West</v>
      </c>
      <c r="X5381" t="str">
        <f>VLOOKUP(tblOrders[[#This Row],[City]],lookups!A:C,3,0)</f>
        <v>Maharashtra</v>
      </c>
    </row>
    <row r="5382" spans="1:24" x14ac:dyDescent="0.25">
      <c r="A5382" t="s">
        <v>7677</v>
      </c>
      <c r="B5382" s="1">
        <v>45748</v>
      </c>
      <c r="C5382" t="s">
        <v>749</v>
      </c>
      <c r="D5382" t="s">
        <v>39</v>
      </c>
      <c r="E5382" t="s">
        <v>60</v>
      </c>
      <c r="F5382" t="s">
        <v>61</v>
      </c>
      <c r="G5382" t="s">
        <v>62</v>
      </c>
      <c r="H5382" t="s">
        <v>63</v>
      </c>
      <c r="I5382" t="s">
        <v>44</v>
      </c>
      <c r="J5382" t="s">
        <v>45</v>
      </c>
      <c r="K5382">
        <v>1</v>
      </c>
      <c r="L5382">
        <v>45</v>
      </c>
      <c r="M5382">
        <v>0.2</v>
      </c>
      <c r="N5382">
        <v>36</v>
      </c>
      <c r="O5382">
        <v>10</v>
      </c>
      <c r="P5382" t="s">
        <v>28</v>
      </c>
      <c r="Q5382" t="s">
        <v>46</v>
      </c>
      <c r="R5382" t="s">
        <v>36</v>
      </c>
      <c r="S5382">
        <v>4.4000000000000004</v>
      </c>
      <c r="T5382">
        <f>YEAR(tblOrders[[#This Row],[Order Date]])</f>
        <v>2025</v>
      </c>
      <c r="U5382" t="str">
        <f>TEXT(tblOrders[[#This Row],[Order Date]],"mmm-yyyy")</f>
        <v>Apr-2025</v>
      </c>
      <c r="V5382" s="4">
        <f>tblOrders[[#This Row],[Profit]]/tblOrders[[#This Row],[Sales Amount]]</f>
        <v>0.27777777777777779</v>
      </c>
      <c r="W5382" t="str">
        <f>VLOOKUP(tblOrders[[#This Row],[City]],CityRegion,2,0)</f>
        <v>South</v>
      </c>
      <c r="X5382" t="str">
        <f>VLOOKUP(tblOrders[[#This Row],[City]],lookups!A:C,3,0)</f>
        <v>Kerala</v>
      </c>
    </row>
    <row r="5383" spans="1:24" x14ac:dyDescent="0.25">
      <c r="A5383" t="s">
        <v>7678</v>
      </c>
      <c r="B5383" s="1">
        <v>45754</v>
      </c>
      <c r="C5383" t="s">
        <v>1037</v>
      </c>
      <c r="D5383" t="s">
        <v>21</v>
      </c>
      <c r="E5383" t="s">
        <v>40</v>
      </c>
      <c r="F5383" t="s">
        <v>41</v>
      </c>
      <c r="G5383" t="s">
        <v>42</v>
      </c>
      <c r="H5383" t="s">
        <v>43</v>
      </c>
      <c r="I5383" t="s">
        <v>70</v>
      </c>
      <c r="J5383" t="s">
        <v>45</v>
      </c>
      <c r="K5383">
        <v>1</v>
      </c>
      <c r="L5383">
        <v>18</v>
      </c>
      <c r="M5383">
        <v>0</v>
      </c>
      <c r="N5383">
        <v>18</v>
      </c>
      <c r="O5383">
        <v>9</v>
      </c>
      <c r="P5383" t="s">
        <v>28</v>
      </c>
      <c r="Q5383" t="s">
        <v>46</v>
      </c>
      <c r="R5383" t="s">
        <v>36</v>
      </c>
      <c r="S5383">
        <v>3.1</v>
      </c>
      <c r="T5383">
        <f>YEAR(tblOrders[[#This Row],[Order Date]])</f>
        <v>2025</v>
      </c>
      <c r="U5383" t="str">
        <f>TEXT(tblOrders[[#This Row],[Order Date]],"mmm-yyyy")</f>
        <v>Apr-2025</v>
      </c>
      <c r="V5383" s="4">
        <f>tblOrders[[#This Row],[Profit]]/tblOrders[[#This Row],[Sales Amount]]</f>
        <v>0.5</v>
      </c>
      <c r="W5383" t="str">
        <f>VLOOKUP(tblOrders[[#This Row],[City]],CityRegion,2,0)</f>
        <v>South</v>
      </c>
      <c r="X5383" t="str">
        <f>VLOOKUP(tblOrders[[#This Row],[City]],lookups!A:C,3,0)</f>
        <v>Telengana</v>
      </c>
    </row>
    <row r="5384" spans="1:24" x14ac:dyDescent="0.25">
      <c r="A5384" t="s">
        <v>7679</v>
      </c>
      <c r="B5384" s="1">
        <v>45815</v>
      </c>
      <c r="C5384" t="s">
        <v>3353</v>
      </c>
      <c r="D5384" t="s">
        <v>21</v>
      </c>
      <c r="E5384" t="s">
        <v>108</v>
      </c>
      <c r="F5384" t="s">
        <v>109</v>
      </c>
      <c r="G5384" t="s">
        <v>62</v>
      </c>
      <c r="H5384" t="s">
        <v>110</v>
      </c>
      <c r="I5384" t="s">
        <v>44</v>
      </c>
      <c r="J5384" t="s">
        <v>45</v>
      </c>
      <c r="K5384">
        <v>2</v>
      </c>
      <c r="L5384">
        <v>110</v>
      </c>
      <c r="M5384">
        <v>0</v>
      </c>
      <c r="N5384">
        <v>220</v>
      </c>
      <c r="O5384">
        <v>84</v>
      </c>
      <c r="P5384" t="s">
        <v>28</v>
      </c>
      <c r="Q5384" t="s">
        <v>91</v>
      </c>
      <c r="R5384" t="s">
        <v>30</v>
      </c>
      <c r="S5384">
        <v>3.6</v>
      </c>
      <c r="T5384">
        <f>YEAR(tblOrders[[#This Row],[Order Date]])</f>
        <v>2025</v>
      </c>
      <c r="U5384" t="str">
        <f>TEXT(tblOrders[[#This Row],[Order Date]],"mmm-yyyy")</f>
        <v>Jun-2025</v>
      </c>
      <c r="V5384" s="4">
        <f>tblOrders[[#This Row],[Profit]]/tblOrders[[#This Row],[Sales Amount]]</f>
        <v>0.38181818181818183</v>
      </c>
      <c r="W5384" t="str">
        <f>VLOOKUP(tblOrders[[#This Row],[City]],CityRegion,2,0)</f>
        <v>South</v>
      </c>
      <c r="X5384" t="str">
        <f>VLOOKUP(tblOrders[[#This Row],[City]],lookups!A:C,3,0)</f>
        <v>Kerala</v>
      </c>
    </row>
    <row r="5385" spans="1:24" x14ac:dyDescent="0.25">
      <c r="A5385" t="s">
        <v>7680</v>
      </c>
      <c r="B5385" s="1">
        <v>45853</v>
      </c>
      <c r="C5385" t="s">
        <v>2805</v>
      </c>
      <c r="D5385" t="s">
        <v>39</v>
      </c>
      <c r="E5385" t="s">
        <v>49</v>
      </c>
      <c r="F5385" t="s">
        <v>50</v>
      </c>
      <c r="G5385" t="s">
        <v>24</v>
      </c>
      <c r="H5385" t="s">
        <v>51</v>
      </c>
      <c r="I5385" t="s">
        <v>52</v>
      </c>
      <c r="J5385" t="s">
        <v>27</v>
      </c>
      <c r="K5385">
        <v>2</v>
      </c>
      <c r="L5385">
        <v>85</v>
      </c>
      <c r="M5385">
        <v>0.15</v>
      </c>
      <c r="N5385">
        <v>144.5</v>
      </c>
      <c r="O5385">
        <v>40.5</v>
      </c>
      <c r="P5385" t="s">
        <v>28</v>
      </c>
      <c r="Q5385" t="s">
        <v>35</v>
      </c>
      <c r="R5385" t="s">
        <v>36</v>
      </c>
      <c r="S5385">
        <v>3.3</v>
      </c>
      <c r="T5385">
        <f>YEAR(tblOrders[[#This Row],[Order Date]])</f>
        <v>2025</v>
      </c>
      <c r="U5385" t="str">
        <f>TEXT(tblOrders[[#This Row],[Order Date]],"mmm-yyyy")</f>
        <v>Jul-2025</v>
      </c>
      <c r="V5385" s="4">
        <f>tblOrders[[#This Row],[Profit]]/tblOrders[[#This Row],[Sales Amount]]</f>
        <v>0.28027681660899656</v>
      </c>
      <c r="W5385" t="str">
        <f>VLOOKUP(tblOrders[[#This Row],[City]],CityRegion,2,0)</f>
        <v>South</v>
      </c>
      <c r="X5385" t="str">
        <f>VLOOKUP(tblOrders[[#This Row],[City]],lookups!A:C,3,0)</f>
        <v>Kerala</v>
      </c>
    </row>
    <row r="5386" spans="1:24" x14ac:dyDescent="0.25">
      <c r="A5386" t="s">
        <v>7681</v>
      </c>
      <c r="B5386" s="1">
        <v>45667</v>
      </c>
      <c r="C5386" t="s">
        <v>2151</v>
      </c>
      <c r="D5386" t="s">
        <v>39</v>
      </c>
      <c r="E5386" t="s">
        <v>73</v>
      </c>
      <c r="F5386" t="s">
        <v>74</v>
      </c>
      <c r="G5386" t="s">
        <v>68</v>
      </c>
      <c r="H5386" t="s">
        <v>75</v>
      </c>
      <c r="I5386" t="s">
        <v>26</v>
      </c>
      <c r="J5386" t="s">
        <v>27</v>
      </c>
      <c r="K5386">
        <v>2</v>
      </c>
      <c r="L5386">
        <v>65</v>
      </c>
      <c r="M5386">
        <v>0.15</v>
      </c>
      <c r="N5386">
        <v>110.5</v>
      </c>
      <c r="O5386">
        <v>34.5</v>
      </c>
      <c r="P5386" t="s">
        <v>28</v>
      </c>
      <c r="Q5386" t="s">
        <v>86</v>
      </c>
      <c r="R5386" t="s">
        <v>30</v>
      </c>
      <c r="S5386">
        <v>4.4000000000000004</v>
      </c>
      <c r="T5386">
        <f>YEAR(tblOrders[[#This Row],[Order Date]])</f>
        <v>2025</v>
      </c>
      <c r="U5386" t="str">
        <f>TEXT(tblOrders[[#This Row],[Order Date]],"mmm-yyyy")</f>
        <v>Jan-2025</v>
      </c>
      <c r="V5386" s="4">
        <f>tblOrders[[#This Row],[Profit]]/tblOrders[[#This Row],[Sales Amount]]</f>
        <v>0.31221719457013575</v>
      </c>
      <c r="W5386" t="str">
        <f>VLOOKUP(tblOrders[[#This Row],[City]],CityRegion,2,0)</f>
        <v>South</v>
      </c>
      <c r="X5386" t="str">
        <f>VLOOKUP(tblOrders[[#This Row],[City]],lookups!A:C,3,0)</f>
        <v>Karnataka</v>
      </c>
    </row>
    <row r="5387" spans="1:24" x14ac:dyDescent="0.25">
      <c r="A5387" t="s">
        <v>7682</v>
      </c>
      <c r="B5387" s="1">
        <v>45911</v>
      </c>
      <c r="C5387" t="s">
        <v>6049</v>
      </c>
      <c r="D5387" t="s">
        <v>21</v>
      </c>
      <c r="E5387" t="s">
        <v>94</v>
      </c>
      <c r="F5387" t="s">
        <v>95</v>
      </c>
      <c r="G5387" t="s">
        <v>68</v>
      </c>
      <c r="H5387" t="s">
        <v>96</v>
      </c>
      <c r="I5387" t="s">
        <v>26</v>
      </c>
      <c r="J5387" t="s">
        <v>27</v>
      </c>
      <c r="K5387">
        <v>4</v>
      </c>
      <c r="L5387">
        <v>89</v>
      </c>
      <c r="M5387">
        <v>0</v>
      </c>
      <c r="N5387">
        <v>356</v>
      </c>
      <c r="O5387">
        <v>136</v>
      </c>
      <c r="P5387" t="s">
        <v>28</v>
      </c>
      <c r="Q5387" t="s">
        <v>35</v>
      </c>
      <c r="R5387" t="s">
        <v>123</v>
      </c>
      <c r="S5387">
        <v>3.8</v>
      </c>
      <c r="T5387">
        <f>YEAR(tblOrders[[#This Row],[Order Date]])</f>
        <v>2025</v>
      </c>
      <c r="U5387" t="str">
        <f>TEXT(tblOrders[[#This Row],[Order Date]],"mmm-yyyy")</f>
        <v>Sep-2025</v>
      </c>
      <c r="V5387" s="4">
        <f>tblOrders[[#This Row],[Profit]]/tblOrders[[#This Row],[Sales Amount]]</f>
        <v>0.38202247191011235</v>
      </c>
      <c r="W5387" t="str">
        <f>VLOOKUP(tblOrders[[#This Row],[City]],CityRegion,2,0)</f>
        <v>South</v>
      </c>
      <c r="X5387" t="str">
        <f>VLOOKUP(tblOrders[[#This Row],[City]],lookups!A:C,3,0)</f>
        <v>Karnataka</v>
      </c>
    </row>
    <row r="5388" spans="1:24" x14ac:dyDescent="0.25">
      <c r="A5388" t="s">
        <v>7683</v>
      </c>
      <c r="B5388" s="1">
        <v>45759</v>
      </c>
      <c r="C5388" t="s">
        <v>2690</v>
      </c>
      <c r="D5388" t="s">
        <v>39</v>
      </c>
      <c r="E5388" t="s">
        <v>60</v>
      </c>
      <c r="F5388" t="s">
        <v>61</v>
      </c>
      <c r="G5388" t="s">
        <v>62</v>
      </c>
      <c r="H5388" t="s">
        <v>63</v>
      </c>
      <c r="I5388" t="s">
        <v>130</v>
      </c>
      <c r="J5388" t="s">
        <v>34</v>
      </c>
      <c r="K5388">
        <v>5</v>
      </c>
      <c r="L5388">
        <v>45</v>
      </c>
      <c r="M5388">
        <v>0.2</v>
      </c>
      <c r="N5388">
        <v>180</v>
      </c>
      <c r="O5388">
        <v>50</v>
      </c>
      <c r="P5388" t="s">
        <v>111</v>
      </c>
      <c r="Q5388" t="s">
        <v>35</v>
      </c>
      <c r="R5388" t="s">
        <v>30</v>
      </c>
      <c r="S5388">
        <v>2.6</v>
      </c>
      <c r="T5388">
        <f>YEAR(tblOrders[[#This Row],[Order Date]])</f>
        <v>2025</v>
      </c>
      <c r="U5388" t="str">
        <f>TEXT(tblOrders[[#This Row],[Order Date]],"mmm-yyyy")</f>
        <v>Apr-2025</v>
      </c>
      <c r="V5388" s="4">
        <f>tblOrders[[#This Row],[Profit]]/tblOrders[[#This Row],[Sales Amount]]</f>
        <v>0.27777777777777779</v>
      </c>
      <c r="W5388" t="str">
        <f>VLOOKUP(tblOrders[[#This Row],[City]],CityRegion,2,0)</f>
        <v>West</v>
      </c>
      <c r="X5388" t="str">
        <f>VLOOKUP(tblOrders[[#This Row],[City]],lookups!A:C,3,0)</f>
        <v>Maharashtra</v>
      </c>
    </row>
    <row r="5389" spans="1:24" x14ac:dyDescent="0.25">
      <c r="A5389" t="s">
        <v>7684</v>
      </c>
      <c r="B5389" s="1">
        <v>45887</v>
      </c>
      <c r="C5389" t="s">
        <v>7685</v>
      </c>
      <c r="D5389" t="s">
        <v>21</v>
      </c>
      <c r="E5389" t="s">
        <v>40</v>
      </c>
      <c r="F5389" t="s">
        <v>41</v>
      </c>
      <c r="G5389" t="s">
        <v>42</v>
      </c>
      <c r="H5389" t="s">
        <v>43</v>
      </c>
      <c r="I5389" t="s">
        <v>70</v>
      </c>
      <c r="J5389" t="s">
        <v>34</v>
      </c>
      <c r="K5389">
        <v>5</v>
      </c>
      <c r="L5389">
        <v>18</v>
      </c>
      <c r="M5389">
        <v>0.05</v>
      </c>
      <c r="N5389">
        <v>85.5</v>
      </c>
      <c r="O5389">
        <v>40.5</v>
      </c>
      <c r="P5389" t="s">
        <v>28</v>
      </c>
      <c r="Q5389" t="s">
        <v>91</v>
      </c>
      <c r="R5389" t="s">
        <v>36</v>
      </c>
      <c r="S5389">
        <v>4.2</v>
      </c>
      <c r="T5389">
        <f>YEAR(tblOrders[[#This Row],[Order Date]])</f>
        <v>2025</v>
      </c>
      <c r="U5389" t="str">
        <f>TEXT(tblOrders[[#This Row],[Order Date]],"mmm-yyyy")</f>
        <v>Aug-2025</v>
      </c>
      <c r="V5389" s="4">
        <f>tblOrders[[#This Row],[Profit]]/tblOrders[[#This Row],[Sales Amount]]</f>
        <v>0.47368421052631576</v>
      </c>
      <c r="W5389" t="str">
        <f>VLOOKUP(tblOrders[[#This Row],[City]],CityRegion,2,0)</f>
        <v>South</v>
      </c>
      <c r="X5389" t="str">
        <f>VLOOKUP(tblOrders[[#This Row],[City]],lookups!A:C,3,0)</f>
        <v>Telengana</v>
      </c>
    </row>
    <row r="5390" spans="1:24" x14ac:dyDescent="0.25">
      <c r="A5390" t="s">
        <v>7686</v>
      </c>
      <c r="B5390" s="1">
        <v>45716</v>
      </c>
      <c r="C5390" t="s">
        <v>4896</v>
      </c>
      <c r="D5390" t="s">
        <v>21</v>
      </c>
      <c r="E5390" t="s">
        <v>40</v>
      </c>
      <c r="F5390" t="s">
        <v>41</v>
      </c>
      <c r="G5390" t="s">
        <v>42</v>
      </c>
      <c r="H5390" t="s">
        <v>43</v>
      </c>
      <c r="I5390" t="s">
        <v>76</v>
      </c>
      <c r="J5390" t="s">
        <v>45</v>
      </c>
      <c r="K5390">
        <v>4</v>
      </c>
      <c r="L5390">
        <v>18</v>
      </c>
      <c r="M5390">
        <v>0.1</v>
      </c>
      <c r="N5390">
        <v>64.8</v>
      </c>
      <c r="O5390">
        <v>28.8</v>
      </c>
      <c r="P5390" t="s">
        <v>28</v>
      </c>
      <c r="Q5390" t="s">
        <v>86</v>
      </c>
      <c r="R5390" t="s">
        <v>30</v>
      </c>
      <c r="S5390">
        <v>3.7</v>
      </c>
      <c r="T5390">
        <f>YEAR(tblOrders[[#This Row],[Order Date]])</f>
        <v>2025</v>
      </c>
      <c r="U5390" t="str">
        <f>TEXT(tblOrders[[#This Row],[Order Date]],"mmm-yyyy")</f>
        <v>Feb-2025</v>
      </c>
      <c r="V5390" s="4">
        <f>tblOrders[[#This Row],[Profit]]/tblOrders[[#This Row],[Sales Amount]]</f>
        <v>0.44444444444444448</v>
      </c>
      <c r="W5390" t="str">
        <f>VLOOKUP(tblOrders[[#This Row],[City]],CityRegion,2,0)</f>
        <v>South</v>
      </c>
      <c r="X5390" t="str">
        <f>VLOOKUP(tblOrders[[#This Row],[City]],lookups!A:C,3,0)</f>
        <v>Kerala</v>
      </c>
    </row>
    <row r="5391" spans="1:24" x14ac:dyDescent="0.25">
      <c r="A5391" t="s">
        <v>7687</v>
      </c>
      <c r="B5391" s="1">
        <v>45903</v>
      </c>
      <c r="C5391" t="s">
        <v>4370</v>
      </c>
      <c r="D5391" t="s">
        <v>21</v>
      </c>
      <c r="E5391" t="s">
        <v>40</v>
      </c>
      <c r="F5391" t="s">
        <v>41</v>
      </c>
      <c r="G5391" t="s">
        <v>42</v>
      </c>
      <c r="H5391" t="s">
        <v>43</v>
      </c>
      <c r="I5391" t="s">
        <v>84</v>
      </c>
      <c r="J5391" t="s">
        <v>45</v>
      </c>
      <c r="K5391">
        <v>2</v>
      </c>
      <c r="L5391">
        <v>18</v>
      </c>
      <c r="M5391">
        <v>0.15</v>
      </c>
      <c r="N5391">
        <v>30.6</v>
      </c>
      <c r="O5391">
        <v>12.6</v>
      </c>
      <c r="P5391" t="s">
        <v>28</v>
      </c>
      <c r="Q5391" t="s">
        <v>46</v>
      </c>
      <c r="R5391" t="s">
        <v>36</v>
      </c>
      <c r="S5391">
        <v>2.7</v>
      </c>
      <c r="T5391">
        <f>YEAR(tblOrders[[#This Row],[Order Date]])</f>
        <v>2025</v>
      </c>
      <c r="U5391" t="str">
        <f>TEXT(tblOrders[[#This Row],[Order Date]],"mmm-yyyy")</f>
        <v>Sep-2025</v>
      </c>
      <c r="V5391" s="4">
        <f>tblOrders[[#This Row],[Profit]]/tblOrders[[#This Row],[Sales Amount]]</f>
        <v>0.41176470588235292</v>
      </c>
      <c r="W5391" t="str">
        <f>VLOOKUP(tblOrders[[#This Row],[City]],CityRegion,2,0)</f>
        <v>West</v>
      </c>
      <c r="X5391" t="str">
        <f>VLOOKUP(tblOrders[[#This Row],[City]],lookups!A:C,3,0)</f>
        <v>Maharashtra</v>
      </c>
    </row>
    <row r="5392" spans="1:24" x14ac:dyDescent="0.25">
      <c r="A5392" t="s">
        <v>7688</v>
      </c>
      <c r="B5392" s="1">
        <v>45869</v>
      </c>
      <c r="C5392" t="s">
        <v>422</v>
      </c>
      <c r="D5392" t="s">
        <v>21</v>
      </c>
      <c r="E5392" t="s">
        <v>101</v>
      </c>
      <c r="F5392" t="s">
        <v>102</v>
      </c>
      <c r="G5392" t="s">
        <v>24</v>
      </c>
      <c r="H5392" t="s">
        <v>103</v>
      </c>
      <c r="I5392" t="s">
        <v>70</v>
      </c>
      <c r="J5392" t="s">
        <v>27</v>
      </c>
      <c r="K5392">
        <v>4</v>
      </c>
      <c r="L5392">
        <v>120</v>
      </c>
      <c r="M5392">
        <v>0.05</v>
      </c>
      <c r="N5392">
        <v>456</v>
      </c>
      <c r="O5392">
        <v>144</v>
      </c>
      <c r="P5392" t="s">
        <v>28</v>
      </c>
      <c r="Q5392" t="s">
        <v>86</v>
      </c>
      <c r="R5392" t="s">
        <v>36</v>
      </c>
      <c r="S5392">
        <v>4.4000000000000004</v>
      </c>
      <c r="T5392">
        <f>YEAR(tblOrders[[#This Row],[Order Date]])</f>
        <v>2025</v>
      </c>
      <c r="U5392" t="str">
        <f>TEXT(tblOrders[[#This Row],[Order Date]],"mmm-yyyy")</f>
        <v>Jul-2025</v>
      </c>
      <c r="V5392" s="4">
        <f>tblOrders[[#This Row],[Profit]]/tblOrders[[#This Row],[Sales Amount]]</f>
        <v>0.31578947368421051</v>
      </c>
      <c r="W5392" t="str">
        <f>VLOOKUP(tblOrders[[#This Row],[City]],CityRegion,2,0)</f>
        <v>South</v>
      </c>
      <c r="X5392" t="str">
        <f>VLOOKUP(tblOrders[[#This Row],[City]],lookups!A:C,3,0)</f>
        <v>Telengana</v>
      </c>
    </row>
    <row r="5393" spans="1:24" x14ac:dyDescent="0.25">
      <c r="A5393" t="s">
        <v>7689</v>
      </c>
      <c r="B5393" s="1">
        <v>45767</v>
      </c>
      <c r="C5393" t="s">
        <v>1167</v>
      </c>
      <c r="D5393" t="s">
        <v>39</v>
      </c>
      <c r="E5393" t="s">
        <v>114</v>
      </c>
      <c r="F5393" t="s">
        <v>115</v>
      </c>
      <c r="G5393" t="s">
        <v>42</v>
      </c>
      <c r="H5393" t="s">
        <v>116</v>
      </c>
      <c r="I5393" t="s">
        <v>130</v>
      </c>
      <c r="J5393" t="s">
        <v>27</v>
      </c>
      <c r="K5393">
        <v>4</v>
      </c>
      <c r="L5393">
        <v>12</v>
      </c>
      <c r="M5393">
        <v>0.15</v>
      </c>
      <c r="N5393">
        <v>40.799999999999997</v>
      </c>
      <c r="O5393">
        <v>16.8</v>
      </c>
      <c r="P5393" t="s">
        <v>28</v>
      </c>
      <c r="Q5393" t="s">
        <v>46</v>
      </c>
      <c r="R5393" t="s">
        <v>30</v>
      </c>
      <c r="S5393">
        <v>3.1</v>
      </c>
      <c r="T5393">
        <f>YEAR(tblOrders[[#This Row],[Order Date]])</f>
        <v>2025</v>
      </c>
      <c r="U5393" t="str">
        <f>TEXT(tblOrders[[#This Row],[Order Date]],"mmm-yyyy")</f>
        <v>Apr-2025</v>
      </c>
      <c r="V5393" s="4">
        <f>tblOrders[[#This Row],[Profit]]/tblOrders[[#This Row],[Sales Amount]]</f>
        <v>0.41176470588235298</v>
      </c>
      <c r="W5393" t="str">
        <f>VLOOKUP(tblOrders[[#This Row],[City]],CityRegion,2,0)</f>
        <v>West</v>
      </c>
      <c r="X5393" t="str">
        <f>VLOOKUP(tblOrders[[#This Row],[City]],lookups!A:C,3,0)</f>
        <v>Maharashtra</v>
      </c>
    </row>
    <row r="5394" spans="1:24" x14ac:dyDescent="0.25">
      <c r="A5394" t="s">
        <v>7690</v>
      </c>
      <c r="B5394" s="1">
        <v>45741</v>
      </c>
      <c r="C5394" t="s">
        <v>4661</v>
      </c>
      <c r="D5394" t="s">
        <v>21</v>
      </c>
      <c r="E5394" t="s">
        <v>22</v>
      </c>
      <c r="F5394" t="s">
        <v>23</v>
      </c>
      <c r="G5394" t="s">
        <v>24</v>
      </c>
      <c r="H5394" t="s">
        <v>25</v>
      </c>
      <c r="I5394" t="s">
        <v>84</v>
      </c>
      <c r="J5394" t="s">
        <v>45</v>
      </c>
      <c r="K5394">
        <v>4</v>
      </c>
      <c r="L5394">
        <v>190</v>
      </c>
      <c r="M5394">
        <v>0.2</v>
      </c>
      <c r="N5394">
        <v>608</v>
      </c>
      <c r="O5394">
        <v>108</v>
      </c>
      <c r="P5394" t="s">
        <v>28</v>
      </c>
      <c r="Q5394" t="s">
        <v>91</v>
      </c>
      <c r="R5394" t="s">
        <v>36</v>
      </c>
      <c r="S5394">
        <v>3.6</v>
      </c>
      <c r="T5394">
        <f>YEAR(tblOrders[[#This Row],[Order Date]])</f>
        <v>2025</v>
      </c>
      <c r="U5394" t="str">
        <f>TEXT(tblOrders[[#This Row],[Order Date]],"mmm-yyyy")</f>
        <v>Mar-2025</v>
      </c>
      <c r="V5394" s="4">
        <f>tblOrders[[#This Row],[Profit]]/tblOrders[[#This Row],[Sales Amount]]</f>
        <v>0.17763157894736842</v>
      </c>
      <c r="W5394" t="str">
        <f>VLOOKUP(tblOrders[[#This Row],[City]],CityRegion,2,0)</f>
        <v>West</v>
      </c>
      <c r="X5394" t="str">
        <f>VLOOKUP(tblOrders[[#This Row],[City]],lookups!A:C,3,0)</f>
        <v>Maharashtra</v>
      </c>
    </row>
    <row r="5395" spans="1:24" x14ac:dyDescent="0.25">
      <c r="A5395" t="s">
        <v>7691</v>
      </c>
      <c r="B5395" s="1">
        <v>45975</v>
      </c>
      <c r="C5395" t="s">
        <v>1188</v>
      </c>
      <c r="D5395" t="s">
        <v>39</v>
      </c>
      <c r="E5395" t="s">
        <v>49</v>
      </c>
      <c r="F5395" t="s">
        <v>50</v>
      </c>
      <c r="G5395" t="s">
        <v>24</v>
      </c>
      <c r="H5395" t="s">
        <v>51</v>
      </c>
      <c r="I5395" t="s">
        <v>44</v>
      </c>
      <c r="J5395" t="s">
        <v>27</v>
      </c>
      <c r="K5395">
        <v>2</v>
      </c>
      <c r="L5395">
        <v>85</v>
      </c>
      <c r="M5395">
        <v>0.2</v>
      </c>
      <c r="N5395">
        <v>136</v>
      </c>
      <c r="O5395">
        <v>32</v>
      </c>
      <c r="P5395" t="s">
        <v>28</v>
      </c>
      <c r="Q5395" t="s">
        <v>86</v>
      </c>
      <c r="R5395" t="s">
        <v>36</v>
      </c>
      <c r="S5395">
        <v>3.1</v>
      </c>
      <c r="T5395">
        <f>YEAR(tblOrders[[#This Row],[Order Date]])</f>
        <v>2025</v>
      </c>
      <c r="U5395" t="str">
        <f>TEXT(tblOrders[[#This Row],[Order Date]],"mmm-yyyy")</f>
        <v>Nov-2025</v>
      </c>
      <c r="V5395" s="4">
        <f>tblOrders[[#This Row],[Profit]]/tblOrders[[#This Row],[Sales Amount]]</f>
        <v>0.23529411764705882</v>
      </c>
      <c r="W5395" t="str">
        <f>VLOOKUP(tblOrders[[#This Row],[City]],CityRegion,2,0)</f>
        <v>South</v>
      </c>
      <c r="X5395" t="str">
        <f>VLOOKUP(tblOrders[[#This Row],[City]],lookups!A:C,3,0)</f>
        <v>Kerala</v>
      </c>
    </row>
    <row r="5396" spans="1:24" x14ac:dyDescent="0.25">
      <c r="A5396" t="s">
        <v>7692</v>
      </c>
      <c r="B5396" s="1">
        <v>45847</v>
      </c>
      <c r="C5396" t="s">
        <v>504</v>
      </c>
      <c r="D5396" t="s">
        <v>21</v>
      </c>
      <c r="E5396" t="s">
        <v>73</v>
      </c>
      <c r="F5396" t="s">
        <v>74</v>
      </c>
      <c r="G5396" t="s">
        <v>68</v>
      </c>
      <c r="H5396" t="s">
        <v>75</v>
      </c>
      <c r="I5396" t="s">
        <v>52</v>
      </c>
      <c r="J5396" t="s">
        <v>27</v>
      </c>
      <c r="K5396">
        <v>2</v>
      </c>
      <c r="L5396">
        <v>65</v>
      </c>
      <c r="M5396">
        <v>0.1</v>
      </c>
      <c r="N5396">
        <v>117</v>
      </c>
      <c r="O5396">
        <v>41</v>
      </c>
      <c r="P5396" t="s">
        <v>28</v>
      </c>
      <c r="Q5396" t="s">
        <v>35</v>
      </c>
      <c r="R5396" t="s">
        <v>30</v>
      </c>
      <c r="S5396">
        <v>4</v>
      </c>
      <c r="T5396">
        <f>YEAR(tblOrders[[#This Row],[Order Date]])</f>
        <v>2025</v>
      </c>
      <c r="U5396" t="str">
        <f>TEXT(tblOrders[[#This Row],[Order Date]],"mmm-yyyy")</f>
        <v>Jul-2025</v>
      </c>
      <c r="V5396" s="4">
        <f>tblOrders[[#This Row],[Profit]]/tblOrders[[#This Row],[Sales Amount]]</f>
        <v>0.3504273504273504</v>
      </c>
      <c r="W5396" t="str">
        <f>VLOOKUP(tblOrders[[#This Row],[City]],CityRegion,2,0)</f>
        <v>South</v>
      </c>
      <c r="X5396" t="str">
        <f>VLOOKUP(tblOrders[[#This Row],[City]],lookups!A:C,3,0)</f>
        <v>Kerala</v>
      </c>
    </row>
    <row r="5397" spans="1:24" x14ac:dyDescent="0.25">
      <c r="A5397" t="s">
        <v>7693</v>
      </c>
      <c r="B5397" s="1">
        <v>45959</v>
      </c>
      <c r="C5397" t="s">
        <v>1754</v>
      </c>
      <c r="D5397" t="s">
        <v>39</v>
      </c>
      <c r="E5397" t="s">
        <v>108</v>
      </c>
      <c r="F5397" t="s">
        <v>109</v>
      </c>
      <c r="G5397" t="s">
        <v>62</v>
      </c>
      <c r="H5397" t="s">
        <v>110</v>
      </c>
      <c r="I5397" t="s">
        <v>44</v>
      </c>
      <c r="J5397" t="s">
        <v>27</v>
      </c>
      <c r="K5397">
        <v>3</v>
      </c>
      <c r="L5397">
        <v>110</v>
      </c>
      <c r="M5397">
        <v>0.2</v>
      </c>
      <c r="N5397">
        <v>264</v>
      </c>
      <c r="O5397">
        <v>60</v>
      </c>
      <c r="P5397" t="s">
        <v>148</v>
      </c>
      <c r="Q5397" t="s">
        <v>91</v>
      </c>
      <c r="R5397" t="s">
        <v>36</v>
      </c>
      <c r="S5397">
        <v>4.5</v>
      </c>
      <c r="T5397">
        <f>YEAR(tblOrders[[#This Row],[Order Date]])</f>
        <v>2025</v>
      </c>
      <c r="U5397" t="str">
        <f>TEXT(tblOrders[[#This Row],[Order Date]],"mmm-yyyy")</f>
        <v>Oct-2025</v>
      </c>
      <c r="V5397" s="4">
        <f>tblOrders[[#This Row],[Profit]]/tblOrders[[#This Row],[Sales Amount]]</f>
        <v>0.22727272727272727</v>
      </c>
      <c r="W5397" t="str">
        <f>VLOOKUP(tblOrders[[#This Row],[City]],CityRegion,2,0)</f>
        <v>South</v>
      </c>
      <c r="X5397" t="str">
        <f>VLOOKUP(tblOrders[[#This Row],[City]],lookups!A:C,3,0)</f>
        <v>Kerala</v>
      </c>
    </row>
    <row r="5398" spans="1:24" x14ac:dyDescent="0.25">
      <c r="A5398" t="s">
        <v>7694</v>
      </c>
      <c r="B5398" s="1">
        <v>45906</v>
      </c>
      <c r="C5398" t="s">
        <v>5023</v>
      </c>
      <c r="D5398" t="s">
        <v>39</v>
      </c>
      <c r="E5398" t="s">
        <v>40</v>
      </c>
      <c r="F5398" t="s">
        <v>41</v>
      </c>
      <c r="G5398" t="s">
        <v>42</v>
      </c>
      <c r="H5398" t="s">
        <v>43</v>
      </c>
      <c r="I5398" t="s">
        <v>33</v>
      </c>
      <c r="J5398" t="s">
        <v>45</v>
      </c>
      <c r="K5398">
        <v>2</v>
      </c>
      <c r="L5398">
        <v>18</v>
      </c>
      <c r="M5398">
        <v>0</v>
      </c>
      <c r="N5398">
        <v>36</v>
      </c>
      <c r="O5398">
        <v>18</v>
      </c>
      <c r="P5398" t="s">
        <v>28</v>
      </c>
      <c r="Q5398" t="s">
        <v>35</v>
      </c>
      <c r="R5398" t="s">
        <v>36</v>
      </c>
      <c r="S5398">
        <v>4.2</v>
      </c>
      <c r="T5398">
        <f>YEAR(tblOrders[[#This Row],[Order Date]])</f>
        <v>2025</v>
      </c>
      <c r="U5398" t="str">
        <f>TEXT(tblOrders[[#This Row],[Order Date]],"mmm-yyyy")</f>
        <v>Sep-2025</v>
      </c>
      <c r="V5398" s="4">
        <f>tblOrders[[#This Row],[Profit]]/tblOrders[[#This Row],[Sales Amount]]</f>
        <v>0.5</v>
      </c>
      <c r="W5398" t="str">
        <f>VLOOKUP(tblOrders[[#This Row],[City]],CityRegion,2,0)</f>
        <v>North</v>
      </c>
      <c r="X5398" t="str">
        <f>VLOOKUP(tblOrders[[#This Row],[City]],lookups!A:C,3,0)</f>
        <v>Delhi</v>
      </c>
    </row>
    <row r="5399" spans="1:24" x14ac:dyDescent="0.25">
      <c r="A5399" t="s">
        <v>7695</v>
      </c>
      <c r="B5399" s="1">
        <v>45836</v>
      </c>
      <c r="C5399" t="s">
        <v>4192</v>
      </c>
      <c r="D5399" t="s">
        <v>39</v>
      </c>
      <c r="E5399" t="s">
        <v>40</v>
      </c>
      <c r="F5399" t="s">
        <v>41</v>
      </c>
      <c r="G5399" t="s">
        <v>42</v>
      </c>
      <c r="H5399" t="s">
        <v>43</v>
      </c>
      <c r="I5399" t="s">
        <v>26</v>
      </c>
      <c r="J5399" t="s">
        <v>34</v>
      </c>
      <c r="K5399">
        <v>4</v>
      </c>
      <c r="L5399">
        <v>18</v>
      </c>
      <c r="M5399">
        <v>0.2</v>
      </c>
      <c r="N5399">
        <v>57.6</v>
      </c>
      <c r="O5399">
        <v>21.6</v>
      </c>
      <c r="P5399" t="s">
        <v>111</v>
      </c>
      <c r="Q5399" t="s">
        <v>35</v>
      </c>
      <c r="R5399" t="s">
        <v>36</v>
      </c>
      <c r="S5399">
        <v>3</v>
      </c>
      <c r="T5399">
        <f>YEAR(tblOrders[[#This Row],[Order Date]])</f>
        <v>2025</v>
      </c>
      <c r="U5399" t="str">
        <f>TEXT(tblOrders[[#This Row],[Order Date]],"mmm-yyyy")</f>
        <v>Jun-2025</v>
      </c>
      <c r="V5399" s="4">
        <f>tblOrders[[#This Row],[Profit]]/tblOrders[[#This Row],[Sales Amount]]</f>
        <v>0.375</v>
      </c>
      <c r="W5399" t="str">
        <f>VLOOKUP(tblOrders[[#This Row],[City]],CityRegion,2,0)</f>
        <v>South</v>
      </c>
      <c r="X5399" t="str">
        <f>VLOOKUP(tblOrders[[#This Row],[City]],lookups!A:C,3,0)</f>
        <v>Karnataka</v>
      </c>
    </row>
    <row r="5400" spans="1:24" x14ac:dyDescent="0.25">
      <c r="A5400" t="s">
        <v>7696</v>
      </c>
      <c r="B5400" s="1">
        <v>45926</v>
      </c>
      <c r="C5400" t="s">
        <v>6875</v>
      </c>
      <c r="D5400" t="s">
        <v>39</v>
      </c>
      <c r="E5400" t="s">
        <v>55</v>
      </c>
      <c r="F5400" t="s">
        <v>56</v>
      </c>
      <c r="G5400" t="s">
        <v>24</v>
      </c>
      <c r="H5400" t="s">
        <v>51</v>
      </c>
      <c r="I5400" t="s">
        <v>70</v>
      </c>
      <c r="J5400" t="s">
        <v>34</v>
      </c>
      <c r="K5400">
        <v>2</v>
      </c>
      <c r="L5400">
        <v>42</v>
      </c>
      <c r="M5400">
        <v>0.1</v>
      </c>
      <c r="N5400">
        <v>75.599999999999994</v>
      </c>
      <c r="O5400">
        <v>27.6</v>
      </c>
      <c r="P5400" t="s">
        <v>28</v>
      </c>
      <c r="Q5400" t="s">
        <v>86</v>
      </c>
      <c r="R5400" t="s">
        <v>36</v>
      </c>
      <c r="S5400">
        <v>3.5</v>
      </c>
      <c r="T5400">
        <f>YEAR(tblOrders[[#This Row],[Order Date]])</f>
        <v>2025</v>
      </c>
      <c r="U5400" t="str">
        <f>TEXT(tblOrders[[#This Row],[Order Date]],"mmm-yyyy")</f>
        <v>Sep-2025</v>
      </c>
      <c r="V5400" s="4">
        <f>tblOrders[[#This Row],[Profit]]/tblOrders[[#This Row],[Sales Amount]]</f>
        <v>0.36507936507936511</v>
      </c>
      <c r="W5400" t="str">
        <f>VLOOKUP(tblOrders[[#This Row],[City]],CityRegion,2,0)</f>
        <v>South</v>
      </c>
      <c r="X5400" t="str">
        <f>VLOOKUP(tblOrders[[#This Row],[City]],lookups!A:C,3,0)</f>
        <v>Telengana</v>
      </c>
    </row>
    <row r="5401" spans="1:24" x14ac:dyDescent="0.25">
      <c r="A5401" t="s">
        <v>7697</v>
      </c>
      <c r="B5401" s="1">
        <v>45938</v>
      </c>
      <c r="C5401" t="s">
        <v>7698</v>
      </c>
      <c r="D5401" t="s">
        <v>39</v>
      </c>
      <c r="E5401" t="s">
        <v>22</v>
      </c>
      <c r="F5401" t="s">
        <v>23</v>
      </c>
      <c r="G5401" t="s">
        <v>24</v>
      </c>
      <c r="H5401" t="s">
        <v>25</v>
      </c>
      <c r="I5401" t="s">
        <v>76</v>
      </c>
      <c r="J5401" t="s">
        <v>27</v>
      </c>
      <c r="K5401">
        <v>4</v>
      </c>
      <c r="L5401">
        <v>190</v>
      </c>
      <c r="M5401">
        <v>0.05</v>
      </c>
      <c r="N5401">
        <v>722</v>
      </c>
      <c r="O5401">
        <v>222</v>
      </c>
      <c r="P5401" t="s">
        <v>28</v>
      </c>
      <c r="Q5401" t="s">
        <v>29</v>
      </c>
      <c r="R5401" t="s">
        <v>36</v>
      </c>
      <c r="S5401">
        <v>3.4</v>
      </c>
      <c r="T5401">
        <f>YEAR(tblOrders[[#This Row],[Order Date]])</f>
        <v>2025</v>
      </c>
      <c r="U5401" t="str">
        <f>TEXT(tblOrders[[#This Row],[Order Date]],"mmm-yyyy")</f>
        <v>Oct-2025</v>
      </c>
      <c r="V5401" s="4">
        <f>tblOrders[[#This Row],[Profit]]/tblOrders[[#This Row],[Sales Amount]]</f>
        <v>0.30747922437673131</v>
      </c>
      <c r="W5401" t="str">
        <f>VLOOKUP(tblOrders[[#This Row],[City]],CityRegion,2,0)</f>
        <v>South</v>
      </c>
      <c r="X5401" t="str">
        <f>VLOOKUP(tblOrders[[#This Row],[City]],lookups!A:C,3,0)</f>
        <v>Kerala</v>
      </c>
    </row>
    <row r="5402" spans="1:24" x14ac:dyDescent="0.25">
      <c r="A5402" t="s">
        <v>7699</v>
      </c>
      <c r="B5402" s="1">
        <v>45735</v>
      </c>
      <c r="C5402" t="s">
        <v>972</v>
      </c>
      <c r="D5402" t="s">
        <v>39</v>
      </c>
      <c r="E5402" t="s">
        <v>94</v>
      </c>
      <c r="F5402" t="s">
        <v>95</v>
      </c>
      <c r="G5402" t="s">
        <v>68</v>
      </c>
      <c r="H5402" t="s">
        <v>96</v>
      </c>
      <c r="I5402" t="s">
        <v>26</v>
      </c>
      <c r="J5402" t="s">
        <v>27</v>
      </c>
      <c r="K5402">
        <v>1</v>
      </c>
      <c r="L5402">
        <v>89</v>
      </c>
      <c r="M5402">
        <v>0.2</v>
      </c>
      <c r="N5402">
        <v>71.2</v>
      </c>
      <c r="O5402">
        <v>16.2</v>
      </c>
      <c r="P5402" t="s">
        <v>28</v>
      </c>
      <c r="Q5402" t="s">
        <v>35</v>
      </c>
      <c r="R5402" t="s">
        <v>36</v>
      </c>
      <c r="S5402">
        <v>4.7</v>
      </c>
      <c r="T5402">
        <f>YEAR(tblOrders[[#This Row],[Order Date]])</f>
        <v>2025</v>
      </c>
      <c r="U5402" t="str">
        <f>TEXT(tblOrders[[#This Row],[Order Date]],"mmm-yyyy")</f>
        <v>Mar-2025</v>
      </c>
      <c r="V5402" s="4">
        <f>tblOrders[[#This Row],[Profit]]/tblOrders[[#This Row],[Sales Amount]]</f>
        <v>0.22752808988764042</v>
      </c>
      <c r="W5402" t="str">
        <f>VLOOKUP(tblOrders[[#This Row],[City]],CityRegion,2,0)</f>
        <v>South</v>
      </c>
      <c r="X5402" t="str">
        <f>VLOOKUP(tblOrders[[#This Row],[City]],lookups!A:C,3,0)</f>
        <v>Karnataka</v>
      </c>
    </row>
    <row r="5403" spans="1:24" x14ac:dyDescent="0.25">
      <c r="A5403" t="s">
        <v>7700</v>
      </c>
      <c r="B5403" s="1">
        <v>46008</v>
      </c>
      <c r="C5403" t="s">
        <v>4857</v>
      </c>
      <c r="D5403" t="s">
        <v>39</v>
      </c>
      <c r="E5403" t="s">
        <v>40</v>
      </c>
      <c r="F5403" t="s">
        <v>41</v>
      </c>
      <c r="G5403" t="s">
        <v>42</v>
      </c>
      <c r="H5403" t="s">
        <v>43</v>
      </c>
      <c r="I5403" t="s">
        <v>57</v>
      </c>
      <c r="J5403" t="s">
        <v>34</v>
      </c>
      <c r="K5403">
        <v>4</v>
      </c>
      <c r="L5403">
        <v>18</v>
      </c>
      <c r="M5403">
        <v>0</v>
      </c>
      <c r="N5403">
        <v>72</v>
      </c>
      <c r="O5403">
        <v>36</v>
      </c>
      <c r="P5403" t="s">
        <v>28</v>
      </c>
      <c r="Q5403" t="s">
        <v>29</v>
      </c>
      <c r="R5403" t="s">
        <v>36</v>
      </c>
      <c r="S5403">
        <v>3.3</v>
      </c>
      <c r="T5403">
        <f>YEAR(tblOrders[[#This Row],[Order Date]])</f>
        <v>2025</v>
      </c>
      <c r="U5403" t="str">
        <f>TEXT(tblOrders[[#This Row],[Order Date]],"mmm-yyyy")</f>
        <v>Dec-2025</v>
      </c>
      <c r="V5403" s="4">
        <f>tblOrders[[#This Row],[Profit]]/tblOrders[[#This Row],[Sales Amount]]</f>
        <v>0.5</v>
      </c>
      <c r="W5403" t="str">
        <f>VLOOKUP(tblOrders[[#This Row],[City]],CityRegion,2,0)</f>
        <v>South</v>
      </c>
      <c r="X5403" t="str">
        <f>VLOOKUP(tblOrders[[#This Row],[City]],lookups!A:C,3,0)</f>
        <v>Kerala</v>
      </c>
    </row>
    <row r="5404" spans="1:24" x14ac:dyDescent="0.25">
      <c r="A5404" t="s">
        <v>7701</v>
      </c>
      <c r="B5404" s="1">
        <v>45957</v>
      </c>
      <c r="C5404" t="s">
        <v>2486</v>
      </c>
      <c r="D5404" t="s">
        <v>21</v>
      </c>
      <c r="E5404" t="s">
        <v>73</v>
      </c>
      <c r="F5404" t="s">
        <v>74</v>
      </c>
      <c r="G5404" t="s">
        <v>68</v>
      </c>
      <c r="H5404" t="s">
        <v>75</v>
      </c>
      <c r="I5404" t="s">
        <v>139</v>
      </c>
      <c r="J5404" t="s">
        <v>34</v>
      </c>
      <c r="K5404">
        <v>2</v>
      </c>
      <c r="L5404">
        <v>65</v>
      </c>
      <c r="M5404">
        <v>0.15</v>
      </c>
      <c r="N5404">
        <v>110.5</v>
      </c>
      <c r="O5404">
        <v>34.5</v>
      </c>
      <c r="P5404" t="s">
        <v>28</v>
      </c>
      <c r="Q5404" t="s">
        <v>35</v>
      </c>
      <c r="R5404" t="s">
        <v>36</v>
      </c>
      <c r="S5404">
        <v>3.6</v>
      </c>
      <c r="T5404">
        <f>YEAR(tblOrders[[#This Row],[Order Date]])</f>
        <v>2025</v>
      </c>
      <c r="U5404" t="str">
        <f>TEXT(tblOrders[[#This Row],[Order Date]],"mmm-yyyy")</f>
        <v>Oct-2025</v>
      </c>
      <c r="V5404" s="4">
        <f>tblOrders[[#This Row],[Profit]]/tblOrders[[#This Row],[Sales Amount]]</f>
        <v>0.31221719457013575</v>
      </c>
      <c r="W5404" t="str">
        <f>VLOOKUP(tblOrders[[#This Row],[City]],CityRegion,2,0)</f>
        <v>South</v>
      </c>
      <c r="X5404" t="str">
        <f>VLOOKUP(tblOrders[[#This Row],[City]],lookups!A:C,3,0)</f>
        <v>Tamil Nadu</v>
      </c>
    </row>
    <row r="5405" spans="1:24" x14ac:dyDescent="0.25">
      <c r="A5405" t="s">
        <v>7702</v>
      </c>
      <c r="B5405" s="1">
        <v>45891</v>
      </c>
      <c r="C5405" t="s">
        <v>7703</v>
      </c>
      <c r="D5405" t="s">
        <v>39</v>
      </c>
      <c r="E5405" t="s">
        <v>108</v>
      </c>
      <c r="F5405" t="s">
        <v>109</v>
      </c>
      <c r="G5405" t="s">
        <v>62</v>
      </c>
      <c r="H5405" t="s">
        <v>110</v>
      </c>
      <c r="I5405" t="s">
        <v>33</v>
      </c>
      <c r="J5405" t="s">
        <v>34</v>
      </c>
      <c r="K5405">
        <v>5</v>
      </c>
      <c r="L5405">
        <v>110</v>
      </c>
      <c r="M5405">
        <v>0.2</v>
      </c>
      <c r="N5405">
        <v>440</v>
      </c>
      <c r="O5405">
        <v>100</v>
      </c>
      <c r="P5405" t="s">
        <v>28</v>
      </c>
      <c r="Q5405" t="s">
        <v>86</v>
      </c>
      <c r="R5405" t="s">
        <v>36</v>
      </c>
      <c r="S5405">
        <v>4.5999999999999996</v>
      </c>
      <c r="T5405">
        <f>YEAR(tblOrders[[#This Row],[Order Date]])</f>
        <v>2025</v>
      </c>
      <c r="U5405" t="str">
        <f>TEXT(tblOrders[[#This Row],[Order Date]],"mmm-yyyy")</f>
        <v>Aug-2025</v>
      </c>
      <c r="V5405" s="4">
        <f>tblOrders[[#This Row],[Profit]]/tblOrders[[#This Row],[Sales Amount]]</f>
        <v>0.22727272727272727</v>
      </c>
      <c r="W5405" t="str">
        <f>VLOOKUP(tblOrders[[#This Row],[City]],CityRegion,2,0)</f>
        <v>North</v>
      </c>
      <c r="X5405" t="str">
        <f>VLOOKUP(tblOrders[[#This Row],[City]],lookups!A:C,3,0)</f>
        <v>Delhi</v>
      </c>
    </row>
    <row r="5406" spans="1:24" x14ac:dyDescent="0.25">
      <c r="A5406" t="s">
        <v>7704</v>
      </c>
      <c r="B5406" s="1">
        <v>46009</v>
      </c>
      <c r="C5406" t="s">
        <v>6769</v>
      </c>
      <c r="D5406" t="s">
        <v>21</v>
      </c>
      <c r="E5406" t="s">
        <v>66</v>
      </c>
      <c r="F5406" t="s">
        <v>67</v>
      </c>
      <c r="G5406" t="s">
        <v>68</v>
      </c>
      <c r="H5406" t="s">
        <v>69</v>
      </c>
      <c r="I5406" t="s">
        <v>33</v>
      </c>
      <c r="J5406" t="s">
        <v>27</v>
      </c>
      <c r="K5406">
        <v>1</v>
      </c>
      <c r="L5406">
        <v>149</v>
      </c>
      <c r="M5406">
        <v>0.2</v>
      </c>
      <c r="N5406">
        <v>119.2</v>
      </c>
      <c r="O5406">
        <v>24.2</v>
      </c>
      <c r="P5406" t="s">
        <v>28</v>
      </c>
      <c r="Q5406" t="s">
        <v>91</v>
      </c>
      <c r="R5406" t="s">
        <v>123</v>
      </c>
      <c r="S5406">
        <v>3.5</v>
      </c>
      <c r="T5406">
        <f>YEAR(tblOrders[[#This Row],[Order Date]])</f>
        <v>2025</v>
      </c>
      <c r="U5406" t="str">
        <f>TEXT(tblOrders[[#This Row],[Order Date]],"mmm-yyyy")</f>
        <v>Dec-2025</v>
      </c>
      <c r="V5406" s="4">
        <f>tblOrders[[#This Row],[Profit]]/tblOrders[[#This Row],[Sales Amount]]</f>
        <v>0.2030201342281879</v>
      </c>
      <c r="W5406" t="str">
        <f>VLOOKUP(tblOrders[[#This Row],[City]],CityRegion,2,0)</f>
        <v>North</v>
      </c>
      <c r="X5406" t="str">
        <f>VLOOKUP(tblOrders[[#This Row],[City]],lookups!A:C,3,0)</f>
        <v>Delhi</v>
      </c>
    </row>
    <row r="5407" spans="1:24" x14ac:dyDescent="0.25">
      <c r="A5407" t="s">
        <v>7705</v>
      </c>
      <c r="B5407" s="1">
        <v>45949</v>
      </c>
      <c r="C5407" t="s">
        <v>2366</v>
      </c>
      <c r="D5407" t="s">
        <v>39</v>
      </c>
      <c r="E5407" t="s">
        <v>49</v>
      </c>
      <c r="F5407" t="s">
        <v>50</v>
      </c>
      <c r="G5407" t="s">
        <v>24</v>
      </c>
      <c r="H5407" t="s">
        <v>51</v>
      </c>
      <c r="I5407" t="s">
        <v>44</v>
      </c>
      <c r="J5407" t="s">
        <v>34</v>
      </c>
      <c r="K5407">
        <v>4</v>
      </c>
      <c r="L5407">
        <v>85</v>
      </c>
      <c r="M5407">
        <v>0.15</v>
      </c>
      <c r="N5407">
        <v>289</v>
      </c>
      <c r="O5407">
        <v>81</v>
      </c>
      <c r="P5407" t="s">
        <v>28</v>
      </c>
      <c r="Q5407" t="s">
        <v>29</v>
      </c>
      <c r="R5407" t="s">
        <v>30</v>
      </c>
      <c r="S5407">
        <v>3.1</v>
      </c>
      <c r="T5407">
        <f>YEAR(tblOrders[[#This Row],[Order Date]])</f>
        <v>2025</v>
      </c>
      <c r="U5407" t="str">
        <f>TEXT(tblOrders[[#This Row],[Order Date]],"mmm-yyyy")</f>
        <v>Oct-2025</v>
      </c>
      <c r="V5407" s="4">
        <f>tblOrders[[#This Row],[Profit]]/tblOrders[[#This Row],[Sales Amount]]</f>
        <v>0.28027681660899656</v>
      </c>
      <c r="W5407" t="str">
        <f>VLOOKUP(tblOrders[[#This Row],[City]],CityRegion,2,0)</f>
        <v>South</v>
      </c>
      <c r="X5407" t="str">
        <f>VLOOKUP(tblOrders[[#This Row],[City]],lookups!A:C,3,0)</f>
        <v>Kerala</v>
      </c>
    </row>
    <row r="5408" spans="1:24" x14ac:dyDescent="0.25">
      <c r="A5408" t="s">
        <v>7706</v>
      </c>
      <c r="B5408" s="1">
        <v>45796</v>
      </c>
      <c r="C5408" t="s">
        <v>2915</v>
      </c>
      <c r="D5408" t="s">
        <v>39</v>
      </c>
      <c r="E5408" t="s">
        <v>79</v>
      </c>
      <c r="F5408" t="s">
        <v>80</v>
      </c>
      <c r="G5408" t="s">
        <v>68</v>
      </c>
      <c r="H5408" t="s">
        <v>81</v>
      </c>
      <c r="I5408" t="s">
        <v>33</v>
      </c>
      <c r="J5408" t="s">
        <v>34</v>
      </c>
      <c r="K5408">
        <v>5</v>
      </c>
      <c r="L5408">
        <v>799</v>
      </c>
      <c r="M5408">
        <v>0.2</v>
      </c>
      <c r="N5408">
        <v>3196</v>
      </c>
      <c r="O5408">
        <v>96</v>
      </c>
      <c r="P5408" t="s">
        <v>28</v>
      </c>
      <c r="Q5408" t="s">
        <v>86</v>
      </c>
      <c r="R5408" t="s">
        <v>36</v>
      </c>
      <c r="S5408">
        <v>2.7</v>
      </c>
      <c r="T5408">
        <f>YEAR(tblOrders[[#This Row],[Order Date]])</f>
        <v>2025</v>
      </c>
      <c r="U5408" t="str">
        <f>TEXT(tblOrders[[#This Row],[Order Date]],"mmm-yyyy")</f>
        <v>May-2025</v>
      </c>
      <c r="V5408" s="4">
        <f>tblOrders[[#This Row],[Profit]]/tblOrders[[#This Row],[Sales Amount]]</f>
        <v>3.0037546933667083E-2</v>
      </c>
      <c r="W5408" t="str">
        <f>VLOOKUP(tblOrders[[#This Row],[City]],CityRegion,2,0)</f>
        <v>North</v>
      </c>
      <c r="X5408" t="str">
        <f>VLOOKUP(tblOrders[[#This Row],[City]],lookups!A:C,3,0)</f>
        <v>Delhi</v>
      </c>
    </row>
    <row r="5409" spans="1:24" x14ac:dyDescent="0.25">
      <c r="A5409" t="s">
        <v>7707</v>
      </c>
      <c r="B5409" s="1">
        <v>45756</v>
      </c>
      <c r="C5409" t="s">
        <v>2048</v>
      </c>
      <c r="D5409" t="s">
        <v>21</v>
      </c>
      <c r="E5409" t="s">
        <v>60</v>
      </c>
      <c r="F5409" t="s">
        <v>61</v>
      </c>
      <c r="G5409" t="s">
        <v>62</v>
      </c>
      <c r="H5409" t="s">
        <v>63</v>
      </c>
      <c r="I5409" t="s">
        <v>52</v>
      </c>
      <c r="J5409" t="s">
        <v>45</v>
      </c>
      <c r="K5409">
        <v>1</v>
      </c>
      <c r="L5409">
        <v>45</v>
      </c>
      <c r="M5409">
        <v>0.2</v>
      </c>
      <c r="N5409">
        <v>36</v>
      </c>
      <c r="O5409">
        <v>10</v>
      </c>
      <c r="P5409" t="s">
        <v>28</v>
      </c>
      <c r="Q5409" t="s">
        <v>86</v>
      </c>
      <c r="R5409" t="s">
        <v>36</v>
      </c>
      <c r="S5409">
        <v>4.4000000000000004</v>
      </c>
      <c r="T5409">
        <f>YEAR(tblOrders[[#This Row],[Order Date]])</f>
        <v>2025</v>
      </c>
      <c r="U5409" t="str">
        <f>TEXT(tblOrders[[#This Row],[Order Date]],"mmm-yyyy")</f>
        <v>Apr-2025</v>
      </c>
      <c r="V5409" s="4">
        <f>tblOrders[[#This Row],[Profit]]/tblOrders[[#This Row],[Sales Amount]]</f>
        <v>0.27777777777777779</v>
      </c>
      <c r="W5409" t="str">
        <f>VLOOKUP(tblOrders[[#This Row],[City]],CityRegion,2,0)</f>
        <v>South</v>
      </c>
      <c r="X5409" t="str">
        <f>VLOOKUP(tblOrders[[#This Row],[City]],lookups!A:C,3,0)</f>
        <v>Kerala</v>
      </c>
    </row>
    <row r="5410" spans="1:24" x14ac:dyDescent="0.25">
      <c r="A5410" t="s">
        <v>7708</v>
      </c>
      <c r="B5410" s="1">
        <v>45887</v>
      </c>
      <c r="C5410" t="s">
        <v>5746</v>
      </c>
      <c r="D5410" t="s">
        <v>21</v>
      </c>
      <c r="E5410" t="s">
        <v>101</v>
      </c>
      <c r="F5410" t="s">
        <v>102</v>
      </c>
      <c r="G5410" t="s">
        <v>24</v>
      </c>
      <c r="H5410" t="s">
        <v>103</v>
      </c>
      <c r="I5410" t="s">
        <v>52</v>
      </c>
      <c r="J5410" t="s">
        <v>45</v>
      </c>
      <c r="K5410">
        <v>2</v>
      </c>
      <c r="L5410">
        <v>120</v>
      </c>
      <c r="M5410">
        <v>0.15</v>
      </c>
      <c r="N5410">
        <v>204</v>
      </c>
      <c r="O5410">
        <v>48</v>
      </c>
      <c r="P5410" t="s">
        <v>28</v>
      </c>
      <c r="Q5410" t="s">
        <v>91</v>
      </c>
      <c r="R5410" t="s">
        <v>30</v>
      </c>
      <c r="S5410">
        <v>2.6</v>
      </c>
      <c r="T5410">
        <f>YEAR(tblOrders[[#This Row],[Order Date]])</f>
        <v>2025</v>
      </c>
      <c r="U5410" t="str">
        <f>TEXT(tblOrders[[#This Row],[Order Date]],"mmm-yyyy")</f>
        <v>Aug-2025</v>
      </c>
      <c r="V5410" s="4">
        <f>tblOrders[[#This Row],[Profit]]/tblOrders[[#This Row],[Sales Amount]]</f>
        <v>0.23529411764705882</v>
      </c>
      <c r="W5410" t="str">
        <f>VLOOKUP(tblOrders[[#This Row],[City]],CityRegion,2,0)</f>
        <v>South</v>
      </c>
      <c r="X5410" t="str">
        <f>VLOOKUP(tblOrders[[#This Row],[City]],lookups!A:C,3,0)</f>
        <v>Kerala</v>
      </c>
    </row>
    <row r="5411" spans="1:24" x14ac:dyDescent="0.25">
      <c r="A5411" t="s">
        <v>7709</v>
      </c>
      <c r="B5411" s="1">
        <v>45834</v>
      </c>
      <c r="C5411" t="s">
        <v>4401</v>
      </c>
      <c r="D5411" t="s">
        <v>21</v>
      </c>
      <c r="E5411" t="s">
        <v>40</v>
      </c>
      <c r="F5411" t="s">
        <v>41</v>
      </c>
      <c r="G5411" t="s">
        <v>42</v>
      </c>
      <c r="H5411" t="s">
        <v>43</v>
      </c>
      <c r="I5411" t="s">
        <v>52</v>
      </c>
      <c r="J5411" t="s">
        <v>34</v>
      </c>
      <c r="K5411">
        <v>4</v>
      </c>
      <c r="L5411">
        <v>18</v>
      </c>
      <c r="M5411">
        <v>0.15</v>
      </c>
      <c r="N5411">
        <v>61.2</v>
      </c>
      <c r="O5411">
        <v>25.2</v>
      </c>
      <c r="P5411" t="s">
        <v>85</v>
      </c>
      <c r="Q5411" t="s">
        <v>35</v>
      </c>
      <c r="R5411" t="s">
        <v>36</v>
      </c>
      <c r="S5411">
        <v>3.4</v>
      </c>
      <c r="T5411">
        <f>YEAR(tblOrders[[#This Row],[Order Date]])</f>
        <v>2025</v>
      </c>
      <c r="U5411" t="str">
        <f>TEXT(tblOrders[[#This Row],[Order Date]],"mmm-yyyy")</f>
        <v>Jun-2025</v>
      </c>
      <c r="V5411" s="4">
        <f>tblOrders[[#This Row],[Profit]]/tblOrders[[#This Row],[Sales Amount]]</f>
        <v>0.41176470588235292</v>
      </c>
      <c r="W5411" t="str">
        <f>VLOOKUP(tblOrders[[#This Row],[City]],CityRegion,2,0)</f>
        <v>South</v>
      </c>
      <c r="X5411" t="str">
        <f>VLOOKUP(tblOrders[[#This Row],[City]],lookups!A:C,3,0)</f>
        <v>Kerala</v>
      </c>
    </row>
    <row r="5412" spans="1:24" x14ac:dyDescent="0.25">
      <c r="A5412" t="s">
        <v>7710</v>
      </c>
      <c r="B5412" s="1">
        <v>45925</v>
      </c>
      <c r="C5412" t="s">
        <v>2075</v>
      </c>
      <c r="D5412" t="s">
        <v>39</v>
      </c>
      <c r="E5412" t="s">
        <v>55</v>
      </c>
      <c r="F5412" t="s">
        <v>56</v>
      </c>
      <c r="G5412" t="s">
        <v>24</v>
      </c>
      <c r="H5412" t="s">
        <v>51</v>
      </c>
      <c r="I5412" t="s">
        <v>33</v>
      </c>
      <c r="J5412" t="s">
        <v>34</v>
      </c>
      <c r="K5412">
        <v>1</v>
      </c>
      <c r="L5412">
        <v>42</v>
      </c>
      <c r="M5412">
        <v>0</v>
      </c>
      <c r="N5412">
        <v>42</v>
      </c>
      <c r="O5412">
        <v>18</v>
      </c>
      <c r="P5412" t="s">
        <v>28</v>
      </c>
      <c r="Q5412" t="s">
        <v>91</v>
      </c>
      <c r="R5412" t="s">
        <v>36</v>
      </c>
      <c r="S5412">
        <v>4.7</v>
      </c>
      <c r="T5412">
        <f>YEAR(tblOrders[[#This Row],[Order Date]])</f>
        <v>2025</v>
      </c>
      <c r="U5412" t="str">
        <f>TEXT(tblOrders[[#This Row],[Order Date]],"mmm-yyyy")</f>
        <v>Sep-2025</v>
      </c>
      <c r="V5412" s="4">
        <f>tblOrders[[#This Row],[Profit]]/tblOrders[[#This Row],[Sales Amount]]</f>
        <v>0.42857142857142855</v>
      </c>
      <c r="W5412" t="str">
        <f>VLOOKUP(tblOrders[[#This Row],[City]],CityRegion,2,0)</f>
        <v>North</v>
      </c>
      <c r="X5412" t="str">
        <f>VLOOKUP(tblOrders[[#This Row],[City]],lookups!A:C,3,0)</f>
        <v>Delhi</v>
      </c>
    </row>
    <row r="5413" spans="1:24" x14ac:dyDescent="0.25">
      <c r="A5413" t="s">
        <v>7711</v>
      </c>
      <c r="B5413" s="1">
        <v>45940</v>
      </c>
      <c r="C5413" t="s">
        <v>156</v>
      </c>
      <c r="D5413" t="s">
        <v>21</v>
      </c>
      <c r="E5413" t="s">
        <v>40</v>
      </c>
      <c r="F5413" t="s">
        <v>41</v>
      </c>
      <c r="G5413" t="s">
        <v>42</v>
      </c>
      <c r="H5413" t="s">
        <v>43</v>
      </c>
      <c r="I5413" t="s">
        <v>44</v>
      </c>
      <c r="J5413" t="s">
        <v>27</v>
      </c>
      <c r="K5413">
        <v>3</v>
      </c>
      <c r="L5413">
        <v>18</v>
      </c>
      <c r="M5413">
        <v>0.2</v>
      </c>
      <c r="N5413">
        <v>43.2</v>
      </c>
      <c r="O5413">
        <v>16.2</v>
      </c>
      <c r="P5413" t="s">
        <v>111</v>
      </c>
      <c r="Q5413" t="s">
        <v>46</v>
      </c>
      <c r="R5413" t="s">
        <v>30</v>
      </c>
      <c r="S5413">
        <v>3.9</v>
      </c>
      <c r="T5413">
        <f>YEAR(tblOrders[[#This Row],[Order Date]])</f>
        <v>2025</v>
      </c>
      <c r="U5413" t="str">
        <f>TEXT(tblOrders[[#This Row],[Order Date]],"mmm-yyyy")</f>
        <v>Oct-2025</v>
      </c>
      <c r="V5413" s="4">
        <f>tblOrders[[#This Row],[Profit]]/tblOrders[[#This Row],[Sales Amount]]</f>
        <v>0.37499999999999994</v>
      </c>
      <c r="W5413" t="str">
        <f>VLOOKUP(tblOrders[[#This Row],[City]],CityRegion,2,0)</f>
        <v>South</v>
      </c>
      <c r="X5413" t="str">
        <f>VLOOKUP(tblOrders[[#This Row],[City]],lookups!A:C,3,0)</f>
        <v>Kerala</v>
      </c>
    </row>
    <row r="5414" spans="1:24" x14ac:dyDescent="0.25">
      <c r="A5414" t="s">
        <v>7712</v>
      </c>
      <c r="B5414" s="1">
        <v>45711</v>
      </c>
      <c r="C5414" t="s">
        <v>6031</v>
      </c>
      <c r="D5414" t="s">
        <v>21</v>
      </c>
      <c r="E5414" t="s">
        <v>66</v>
      </c>
      <c r="F5414" t="s">
        <v>67</v>
      </c>
      <c r="G5414" t="s">
        <v>68</v>
      </c>
      <c r="H5414" t="s">
        <v>69</v>
      </c>
      <c r="I5414" t="s">
        <v>26</v>
      </c>
      <c r="J5414" t="s">
        <v>27</v>
      </c>
      <c r="K5414">
        <v>1</v>
      </c>
      <c r="L5414">
        <v>149</v>
      </c>
      <c r="M5414">
        <v>0.15</v>
      </c>
      <c r="N5414">
        <v>126.65</v>
      </c>
      <c r="O5414">
        <v>31.65</v>
      </c>
      <c r="P5414" t="s">
        <v>28</v>
      </c>
      <c r="Q5414" t="s">
        <v>46</v>
      </c>
      <c r="R5414" t="s">
        <v>30</v>
      </c>
      <c r="S5414">
        <v>4.0999999999999996</v>
      </c>
      <c r="T5414">
        <f>YEAR(tblOrders[[#This Row],[Order Date]])</f>
        <v>2025</v>
      </c>
      <c r="U5414" t="str">
        <f>TEXT(tblOrders[[#This Row],[Order Date]],"mmm-yyyy")</f>
        <v>Feb-2025</v>
      </c>
      <c r="V5414" s="4">
        <f>tblOrders[[#This Row],[Profit]]/tblOrders[[#This Row],[Sales Amount]]</f>
        <v>0.24990130280300038</v>
      </c>
      <c r="W5414" t="str">
        <f>VLOOKUP(tblOrders[[#This Row],[City]],CityRegion,2,0)</f>
        <v>South</v>
      </c>
      <c r="X5414" t="str">
        <f>VLOOKUP(tblOrders[[#This Row],[City]],lookups!A:C,3,0)</f>
        <v>Karnataka</v>
      </c>
    </row>
    <row r="5415" spans="1:24" x14ac:dyDescent="0.25">
      <c r="A5415" t="s">
        <v>7713</v>
      </c>
      <c r="B5415" s="1">
        <v>45858</v>
      </c>
      <c r="C5415" t="s">
        <v>315</v>
      </c>
      <c r="D5415" t="s">
        <v>21</v>
      </c>
      <c r="E5415" t="s">
        <v>108</v>
      </c>
      <c r="F5415" t="s">
        <v>109</v>
      </c>
      <c r="G5415" t="s">
        <v>62</v>
      </c>
      <c r="H5415" t="s">
        <v>110</v>
      </c>
      <c r="I5415" t="s">
        <v>70</v>
      </c>
      <c r="J5415" t="s">
        <v>34</v>
      </c>
      <c r="K5415">
        <v>3</v>
      </c>
      <c r="L5415">
        <v>110</v>
      </c>
      <c r="M5415">
        <v>0</v>
      </c>
      <c r="N5415">
        <v>330</v>
      </c>
      <c r="O5415">
        <v>126</v>
      </c>
      <c r="P5415" t="s">
        <v>111</v>
      </c>
      <c r="Q5415" t="s">
        <v>46</v>
      </c>
      <c r="R5415" t="s">
        <v>36</v>
      </c>
      <c r="S5415">
        <v>2.7</v>
      </c>
      <c r="T5415">
        <f>YEAR(tblOrders[[#This Row],[Order Date]])</f>
        <v>2025</v>
      </c>
      <c r="U5415" t="str">
        <f>TEXT(tblOrders[[#This Row],[Order Date]],"mmm-yyyy")</f>
        <v>Jul-2025</v>
      </c>
      <c r="V5415" s="4">
        <f>tblOrders[[#This Row],[Profit]]/tblOrders[[#This Row],[Sales Amount]]</f>
        <v>0.38181818181818183</v>
      </c>
      <c r="W5415" t="str">
        <f>VLOOKUP(tblOrders[[#This Row],[City]],CityRegion,2,0)</f>
        <v>South</v>
      </c>
      <c r="X5415" t="str">
        <f>VLOOKUP(tblOrders[[#This Row],[City]],lookups!A:C,3,0)</f>
        <v>Telengana</v>
      </c>
    </row>
    <row r="5416" spans="1:24" x14ac:dyDescent="0.25">
      <c r="A5416" t="s">
        <v>7714</v>
      </c>
      <c r="B5416" s="1">
        <v>45843</v>
      </c>
      <c r="C5416" t="s">
        <v>7715</v>
      </c>
      <c r="D5416" t="s">
        <v>21</v>
      </c>
      <c r="E5416" t="s">
        <v>55</v>
      </c>
      <c r="F5416" t="s">
        <v>56</v>
      </c>
      <c r="G5416" t="s">
        <v>24</v>
      </c>
      <c r="H5416" t="s">
        <v>51</v>
      </c>
      <c r="I5416" t="s">
        <v>130</v>
      </c>
      <c r="J5416" t="s">
        <v>34</v>
      </c>
      <c r="K5416">
        <v>5</v>
      </c>
      <c r="L5416">
        <v>42</v>
      </c>
      <c r="M5416">
        <v>0.1</v>
      </c>
      <c r="N5416">
        <v>189</v>
      </c>
      <c r="O5416">
        <v>69</v>
      </c>
      <c r="P5416" t="s">
        <v>28</v>
      </c>
      <c r="Q5416" t="s">
        <v>91</v>
      </c>
      <c r="R5416" t="s">
        <v>36</v>
      </c>
      <c r="S5416">
        <v>4.8</v>
      </c>
      <c r="T5416">
        <f>YEAR(tblOrders[[#This Row],[Order Date]])</f>
        <v>2025</v>
      </c>
      <c r="U5416" t="str">
        <f>TEXT(tblOrders[[#This Row],[Order Date]],"mmm-yyyy")</f>
        <v>Jul-2025</v>
      </c>
      <c r="V5416" s="4">
        <f>tblOrders[[#This Row],[Profit]]/tblOrders[[#This Row],[Sales Amount]]</f>
        <v>0.36507936507936506</v>
      </c>
      <c r="W5416" t="str">
        <f>VLOOKUP(tblOrders[[#This Row],[City]],CityRegion,2,0)</f>
        <v>West</v>
      </c>
      <c r="X5416" t="str">
        <f>VLOOKUP(tblOrders[[#This Row],[City]],lookups!A:C,3,0)</f>
        <v>Maharashtra</v>
      </c>
    </row>
    <row r="5417" spans="1:24" x14ac:dyDescent="0.25">
      <c r="A5417" t="s">
        <v>7716</v>
      </c>
      <c r="B5417" s="1">
        <v>45775</v>
      </c>
      <c r="C5417" t="s">
        <v>7363</v>
      </c>
      <c r="D5417" t="s">
        <v>21</v>
      </c>
      <c r="E5417" t="s">
        <v>40</v>
      </c>
      <c r="F5417" t="s">
        <v>41</v>
      </c>
      <c r="G5417" t="s">
        <v>42</v>
      </c>
      <c r="H5417" t="s">
        <v>43</v>
      </c>
      <c r="I5417" t="s">
        <v>84</v>
      </c>
      <c r="J5417" t="s">
        <v>27</v>
      </c>
      <c r="K5417">
        <v>3</v>
      </c>
      <c r="L5417">
        <v>18</v>
      </c>
      <c r="M5417">
        <v>0.2</v>
      </c>
      <c r="N5417">
        <v>43.2</v>
      </c>
      <c r="O5417">
        <v>16.2</v>
      </c>
      <c r="P5417" t="s">
        <v>111</v>
      </c>
      <c r="Q5417" t="s">
        <v>91</v>
      </c>
      <c r="R5417" t="s">
        <v>36</v>
      </c>
      <c r="S5417">
        <v>4.5</v>
      </c>
      <c r="T5417">
        <f>YEAR(tblOrders[[#This Row],[Order Date]])</f>
        <v>2025</v>
      </c>
      <c r="U5417" t="str">
        <f>TEXT(tblOrders[[#This Row],[Order Date]],"mmm-yyyy")</f>
        <v>Apr-2025</v>
      </c>
      <c r="V5417" s="4">
        <f>tblOrders[[#This Row],[Profit]]/tblOrders[[#This Row],[Sales Amount]]</f>
        <v>0.37499999999999994</v>
      </c>
      <c r="W5417" t="str">
        <f>VLOOKUP(tblOrders[[#This Row],[City]],CityRegion,2,0)</f>
        <v>West</v>
      </c>
      <c r="X5417" t="str">
        <f>VLOOKUP(tblOrders[[#This Row],[City]],lookups!A:C,3,0)</f>
        <v>Maharashtra</v>
      </c>
    </row>
    <row r="5418" spans="1:24" x14ac:dyDescent="0.25">
      <c r="A5418" t="s">
        <v>7717</v>
      </c>
      <c r="B5418" s="1">
        <v>45719</v>
      </c>
      <c r="C5418" t="s">
        <v>3441</v>
      </c>
      <c r="D5418" t="s">
        <v>21</v>
      </c>
      <c r="E5418" t="s">
        <v>73</v>
      </c>
      <c r="F5418" t="s">
        <v>74</v>
      </c>
      <c r="G5418" t="s">
        <v>68</v>
      </c>
      <c r="H5418" t="s">
        <v>75</v>
      </c>
      <c r="I5418" t="s">
        <v>57</v>
      </c>
      <c r="J5418" t="s">
        <v>27</v>
      </c>
      <c r="K5418">
        <v>5</v>
      </c>
      <c r="L5418">
        <v>65</v>
      </c>
      <c r="M5418">
        <v>0.05</v>
      </c>
      <c r="N5418">
        <v>308.75</v>
      </c>
      <c r="O5418">
        <v>118.75</v>
      </c>
      <c r="P5418" t="s">
        <v>28</v>
      </c>
      <c r="Q5418" t="s">
        <v>46</v>
      </c>
      <c r="R5418" t="s">
        <v>36</v>
      </c>
      <c r="S5418">
        <v>2.9</v>
      </c>
      <c r="T5418">
        <f>YEAR(tblOrders[[#This Row],[Order Date]])</f>
        <v>2025</v>
      </c>
      <c r="U5418" t="str">
        <f>TEXT(tblOrders[[#This Row],[Order Date]],"mmm-yyyy")</f>
        <v>Mar-2025</v>
      </c>
      <c r="V5418" s="4">
        <f>tblOrders[[#This Row],[Profit]]/tblOrders[[#This Row],[Sales Amount]]</f>
        <v>0.38461538461538464</v>
      </c>
      <c r="W5418" t="str">
        <f>VLOOKUP(tblOrders[[#This Row],[City]],CityRegion,2,0)</f>
        <v>South</v>
      </c>
      <c r="X5418" t="str">
        <f>VLOOKUP(tblOrders[[#This Row],[City]],lookups!A:C,3,0)</f>
        <v>Kerala</v>
      </c>
    </row>
    <row r="5419" spans="1:24" x14ac:dyDescent="0.25">
      <c r="A5419" t="s">
        <v>7718</v>
      </c>
      <c r="B5419" s="1">
        <v>45904</v>
      </c>
      <c r="C5419" t="s">
        <v>5655</v>
      </c>
      <c r="D5419" t="s">
        <v>21</v>
      </c>
      <c r="E5419" t="s">
        <v>79</v>
      </c>
      <c r="F5419" t="s">
        <v>80</v>
      </c>
      <c r="G5419" t="s">
        <v>68</v>
      </c>
      <c r="H5419" t="s">
        <v>81</v>
      </c>
      <c r="I5419" t="s">
        <v>84</v>
      </c>
      <c r="J5419" t="s">
        <v>27</v>
      </c>
      <c r="K5419">
        <v>3</v>
      </c>
      <c r="L5419">
        <v>799</v>
      </c>
      <c r="M5419">
        <v>0</v>
      </c>
      <c r="N5419">
        <v>2397</v>
      </c>
      <c r="O5419">
        <v>537</v>
      </c>
      <c r="P5419" t="s">
        <v>28</v>
      </c>
      <c r="Q5419" t="s">
        <v>35</v>
      </c>
      <c r="R5419" t="s">
        <v>36</v>
      </c>
      <c r="S5419">
        <v>4.5999999999999996</v>
      </c>
      <c r="T5419">
        <f>YEAR(tblOrders[[#This Row],[Order Date]])</f>
        <v>2025</v>
      </c>
      <c r="U5419" t="str">
        <f>TEXT(tblOrders[[#This Row],[Order Date]],"mmm-yyyy")</f>
        <v>Sep-2025</v>
      </c>
      <c r="V5419" s="4">
        <f>tblOrders[[#This Row],[Profit]]/tblOrders[[#This Row],[Sales Amount]]</f>
        <v>0.22403003754693368</v>
      </c>
      <c r="W5419" t="str">
        <f>VLOOKUP(tblOrders[[#This Row],[City]],CityRegion,2,0)</f>
        <v>West</v>
      </c>
      <c r="X5419" t="str">
        <f>VLOOKUP(tblOrders[[#This Row],[City]],lookups!A:C,3,0)</f>
        <v>Maharashtra</v>
      </c>
    </row>
    <row r="5420" spans="1:24" x14ac:dyDescent="0.25">
      <c r="A5420" t="s">
        <v>7719</v>
      </c>
      <c r="B5420" s="1">
        <v>45800</v>
      </c>
      <c r="C5420" t="s">
        <v>3531</v>
      </c>
      <c r="D5420" t="s">
        <v>21</v>
      </c>
      <c r="E5420" t="s">
        <v>94</v>
      </c>
      <c r="F5420" t="s">
        <v>95</v>
      </c>
      <c r="G5420" t="s">
        <v>68</v>
      </c>
      <c r="H5420" t="s">
        <v>96</v>
      </c>
      <c r="I5420" t="s">
        <v>84</v>
      </c>
      <c r="J5420" t="s">
        <v>45</v>
      </c>
      <c r="K5420">
        <v>3</v>
      </c>
      <c r="L5420">
        <v>89</v>
      </c>
      <c r="M5420">
        <v>0.05</v>
      </c>
      <c r="N5420">
        <v>253.65</v>
      </c>
      <c r="O5420">
        <v>88.65</v>
      </c>
      <c r="P5420" t="s">
        <v>148</v>
      </c>
      <c r="Q5420" t="s">
        <v>91</v>
      </c>
      <c r="R5420" t="s">
        <v>36</v>
      </c>
      <c r="S5420">
        <v>4.5</v>
      </c>
      <c r="T5420">
        <f>YEAR(tblOrders[[#This Row],[Order Date]])</f>
        <v>2025</v>
      </c>
      <c r="U5420" t="str">
        <f>TEXT(tblOrders[[#This Row],[Order Date]],"mmm-yyyy")</f>
        <v>May-2025</v>
      </c>
      <c r="V5420" s="4">
        <f>tblOrders[[#This Row],[Profit]]/tblOrders[[#This Row],[Sales Amount]]</f>
        <v>0.34949733885274986</v>
      </c>
      <c r="W5420" t="str">
        <f>VLOOKUP(tblOrders[[#This Row],[City]],CityRegion,2,0)</f>
        <v>West</v>
      </c>
      <c r="X5420" t="str">
        <f>VLOOKUP(tblOrders[[#This Row],[City]],lookups!A:C,3,0)</f>
        <v>Maharashtra</v>
      </c>
    </row>
    <row r="5421" spans="1:24" x14ac:dyDescent="0.25">
      <c r="A5421" t="s">
        <v>7720</v>
      </c>
      <c r="B5421" s="1">
        <v>45856</v>
      </c>
      <c r="C5421" t="s">
        <v>7721</v>
      </c>
      <c r="D5421" t="s">
        <v>39</v>
      </c>
      <c r="E5421" t="s">
        <v>60</v>
      </c>
      <c r="F5421" t="s">
        <v>61</v>
      </c>
      <c r="G5421" t="s">
        <v>62</v>
      </c>
      <c r="H5421" t="s">
        <v>63</v>
      </c>
      <c r="I5421" t="s">
        <v>57</v>
      </c>
      <c r="J5421" t="s">
        <v>27</v>
      </c>
      <c r="K5421">
        <v>3</v>
      </c>
      <c r="L5421">
        <v>45</v>
      </c>
      <c r="M5421">
        <v>0.1</v>
      </c>
      <c r="N5421">
        <v>121.5</v>
      </c>
      <c r="O5421">
        <v>43.5</v>
      </c>
      <c r="P5421" t="s">
        <v>28</v>
      </c>
      <c r="Q5421" t="s">
        <v>86</v>
      </c>
      <c r="R5421" t="s">
        <v>36</v>
      </c>
      <c r="S5421">
        <v>3.1</v>
      </c>
      <c r="T5421">
        <f>YEAR(tblOrders[[#This Row],[Order Date]])</f>
        <v>2025</v>
      </c>
      <c r="U5421" t="str">
        <f>TEXT(tblOrders[[#This Row],[Order Date]],"mmm-yyyy")</f>
        <v>Jul-2025</v>
      </c>
      <c r="V5421" s="4">
        <f>tblOrders[[#This Row],[Profit]]/tblOrders[[#This Row],[Sales Amount]]</f>
        <v>0.35802469135802467</v>
      </c>
      <c r="W5421" t="str">
        <f>VLOOKUP(tblOrders[[#This Row],[City]],CityRegion,2,0)</f>
        <v>South</v>
      </c>
      <c r="X5421" t="str">
        <f>VLOOKUP(tblOrders[[#This Row],[City]],lookups!A:C,3,0)</f>
        <v>Kerala</v>
      </c>
    </row>
    <row r="5422" spans="1:24" x14ac:dyDescent="0.25">
      <c r="A5422" t="s">
        <v>7722</v>
      </c>
      <c r="B5422" s="1">
        <v>45746</v>
      </c>
      <c r="C5422" t="s">
        <v>3746</v>
      </c>
      <c r="D5422" t="s">
        <v>21</v>
      </c>
      <c r="E5422" t="s">
        <v>22</v>
      </c>
      <c r="F5422" t="s">
        <v>23</v>
      </c>
      <c r="G5422" t="s">
        <v>24</v>
      </c>
      <c r="H5422" t="s">
        <v>25</v>
      </c>
      <c r="I5422" t="s">
        <v>130</v>
      </c>
      <c r="J5422" t="s">
        <v>27</v>
      </c>
      <c r="K5422">
        <v>5</v>
      </c>
      <c r="L5422">
        <v>190</v>
      </c>
      <c r="M5422">
        <v>0.2</v>
      </c>
      <c r="N5422">
        <v>760</v>
      </c>
      <c r="O5422">
        <v>135</v>
      </c>
      <c r="P5422" t="s">
        <v>28</v>
      </c>
      <c r="Q5422" t="s">
        <v>86</v>
      </c>
      <c r="R5422" t="s">
        <v>36</v>
      </c>
      <c r="S5422">
        <v>4</v>
      </c>
      <c r="T5422">
        <f>YEAR(tblOrders[[#This Row],[Order Date]])</f>
        <v>2025</v>
      </c>
      <c r="U5422" t="str">
        <f>TEXT(tblOrders[[#This Row],[Order Date]],"mmm-yyyy")</f>
        <v>Mar-2025</v>
      </c>
      <c r="V5422" s="4">
        <f>tblOrders[[#This Row],[Profit]]/tblOrders[[#This Row],[Sales Amount]]</f>
        <v>0.17763157894736842</v>
      </c>
      <c r="W5422" t="str">
        <f>VLOOKUP(tblOrders[[#This Row],[City]],CityRegion,2,0)</f>
        <v>West</v>
      </c>
      <c r="X5422" t="str">
        <f>VLOOKUP(tblOrders[[#This Row],[City]],lookups!A:C,3,0)</f>
        <v>Maharashtra</v>
      </c>
    </row>
    <row r="5423" spans="1:24" x14ac:dyDescent="0.25">
      <c r="A5423" t="s">
        <v>7723</v>
      </c>
      <c r="B5423" s="1">
        <v>45826</v>
      </c>
      <c r="C5423" t="s">
        <v>7724</v>
      </c>
      <c r="D5423" t="s">
        <v>21</v>
      </c>
      <c r="E5423" t="s">
        <v>55</v>
      </c>
      <c r="F5423" t="s">
        <v>56</v>
      </c>
      <c r="G5423" t="s">
        <v>24</v>
      </c>
      <c r="H5423" t="s">
        <v>51</v>
      </c>
      <c r="I5423" t="s">
        <v>52</v>
      </c>
      <c r="J5423" t="s">
        <v>34</v>
      </c>
      <c r="K5423">
        <v>4</v>
      </c>
      <c r="L5423">
        <v>42</v>
      </c>
      <c r="M5423">
        <v>0.05</v>
      </c>
      <c r="N5423">
        <v>159.6</v>
      </c>
      <c r="O5423">
        <v>63.6</v>
      </c>
      <c r="P5423" t="s">
        <v>28</v>
      </c>
      <c r="Q5423" t="s">
        <v>86</v>
      </c>
      <c r="R5423" t="s">
        <v>30</v>
      </c>
      <c r="S5423">
        <v>3.4</v>
      </c>
      <c r="T5423">
        <f>YEAR(tblOrders[[#This Row],[Order Date]])</f>
        <v>2025</v>
      </c>
      <c r="U5423" t="str">
        <f>TEXT(tblOrders[[#This Row],[Order Date]],"mmm-yyyy")</f>
        <v>Jun-2025</v>
      </c>
      <c r="V5423" s="4">
        <f>tblOrders[[#This Row],[Profit]]/tblOrders[[#This Row],[Sales Amount]]</f>
        <v>0.39849624060150379</v>
      </c>
      <c r="W5423" t="str">
        <f>VLOOKUP(tblOrders[[#This Row],[City]],CityRegion,2,0)</f>
        <v>South</v>
      </c>
      <c r="X5423" t="str">
        <f>VLOOKUP(tblOrders[[#This Row],[City]],lookups!A:C,3,0)</f>
        <v>Kerala</v>
      </c>
    </row>
    <row r="5424" spans="1:24" x14ac:dyDescent="0.25">
      <c r="A5424" t="s">
        <v>7725</v>
      </c>
      <c r="B5424" s="1">
        <v>45773</v>
      </c>
      <c r="C5424" t="s">
        <v>5184</v>
      </c>
      <c r="D5424" t="s">
        <v>39</v>
      </c>
      <c r="E5424" t="s">
        <v>114</v>
      </c>
      <c r="F5424" t="s">
        <v>115</v>
      </c>
      <c r="G5424" t="s">
        <v>42</v>
      </c>
      <c r="H5424" t="s">
        <v>116</v>
      </c>
      <c r="I5424" t="s">
        <v>57</v>
      </c>
      <c r="J5424" t="s">
        <v>27</v>
      </c>
      <c r="K5424">
        <v>5</v>
      </c>
      <c r="L5424">
        <v>12</v>
      </c>
      <c r="M5424">
        <v>0</v>
      </c>
      <c r="N5424">
        <v>60</v>
      </c>
      <c r="O5424">
        <v>30</v>
      </c>
      <c r="P5424" t="s">
        <v>28</v>
      </c>
      <c r="Q5424" t="s">
        <v>46</v>
      </c>
      <c r="R5424" t="s">
        <v>30</v>
      </c>
      <c r="S5424">
        <v>3.2</v>
      </c>
      <c r="T5424">
        <f>YEAR(tblOrders[[#This Row],[Order Date]])</f>
        <v>2025</v>
      </c>
      <c r="U5424" t="str">
        <f>TEXT(tblOrders[[#This Row],[Order Date]],"mmm-yyyy")</f>
        <v>Apr-2025</v>
      </c>
      <c r="V5424" s="4">
        <f>tblOrders[[#This Row],[Profit]]/tblOrders[[#This Row],[Sales Amount]]</f>
        <v>0.5</v>
      </c>
      <c r="W5424" t="str">
        <f>VLOOKUP(tblOrders[[#This Row],[City]],CityRegion,2,0)</f>
        <v>South</v>
      </c>
      <c r="X5424" t="str">
        <f>VLOOKUP(tblOrders[[#This Row],[City]],lookups!A:C,3,0)</f>
        <v>Kerala</v>
      </c>
    </row>
    <row r="5425" spans="1:24" x14ac:dyDescent="0.25">
      <c r="A5425" t="s">
        <v>7726</v>
      </c>
      <c r="B5425" s="1">
        <v>45753</v>
      </c>
      <c r="C5425" t="s">
        <v>2273</v>
      </c>
      <c r="D5425" t="s">
        <v>21</v>
      </c>
      <c r="E5425" t="s">
        <v>55</v>
      </c>
      <c r="F5425" t="s">
        <v>56</v>
      </c>
      <c r="G5425" t="s">
        <v>24</v>
      </c>
      <c r="H5425" t="s">
        <v>51</v>
      </c>
      <c r="I5425" t="s">
        <v>139</v>
      </c>
      <c r="J5425" t="s">
        <v>34</v>
      </c>
      <c r="K5425">
        <v>5</v>
      </c>
      <c r="L5425">
        <v>42</v>
      </c>
      <c r="M5425">
        <v>0.05</v>
      </c>
      <c r="N5425">
        <v>199.5</v>
      </c>
      <c r="O5425">
        <v>79.5</v>
      </c>
      <c r="P5425" t="s">
        <v>28</v>
      </c>
      <c r="Q5425" t="s">
        <v>86</v>
      </c>
      <c r="R5425" t="s">
        <v>36</v>
      </c>
      <c r="S5425">
        <v>4.9000000000000004</v>
      </c>
      <c r="T5425">
        <f>YEAR(tblOrders[[#This Row],[Order Date]])</f>
        <v>2025</v>
      </c>
      <c r="U5425" t="str">
        <f>TEXT(tblOrders[[#This Row],[Order Date]],"mmm-yyyy")</f>
        <v>Apr-2025</v>
      </c>
      <c r="V5425" s="4">
        <f>tblOrders[[#This Row],[Profit]]/tblOrders[[#This Row],[Sales Amount]]</f>
        <v>0.39849624060150374</v>
      </c>
      <c r="W5425" t="str">
        <f>VLOOKUP(tblOrders[[#This Row],[City]],CityRegion,2,0)</f>
        <v>South</v>
      </c>
      <c r="X5425" t="str">
        <f>VLOOKUP(tblOrders[[#This Row],[City]],lookups!A:C,3,0)</f>
        <v>Tamil Nadu</v>
      </c>
    </row>
    <row r="5426" spans="1:24" x14ac:dyDescent="0.25">
      <c r="A5426" t="s">
        <v>7727</v>
      </c>
      <c r="B5426" s="1">
        <v>45790</v>
      </c>
      <c r="C5426" t="s">
        <v>2604</v>
      </c>
      <c r="D5426" t="s">
        <v>21</v>
      </c>
      <c r="E5426" t="s">
        <v>114</v>
      </c>
      <c r="F5426" t="s">
        <v>115</v>
      </c>
      <c r="G5426" t="s">
        <v>42</v>
      </c>
      <c r="H5426" t="s">
        <v>116</v>
      </c>
      <c r="I5426" t="s">
        <v>70</v>
      </c>
      <c r="J5426" t="s">
        <v>27</v>
      </c>
      <c r="K5426">
        <v>2</v>
      </c>
      <c r="L5426">
        <v>12</v>
      </c>
      <c r="M5426">
        <v>0.2</v>
      </c>
      <c r="N5426">
        <v>19.2</v>
      </c>
      <c r="O5426">
        <v>7.2</v>
      </c>
      <c r="P5426" t="s">
        <v>28</v>
      </c>
      <c r="Q5426" t="s">
        <v>29</v>
      </c>
      <c r="R5426" t="s">
        <v>36</v>
      </c>
      <c r="S5426">
        <v>4.4000000000000004</v>
      </c>
      <c r="T5426">
        <f>YEAR(tblOrders[[#This Row],[Order Date]])</f>
        <v>2025</v>
      </c>
      <c r="U5426" t="str">
        <f>TEXT(tblOrders[[#This Row],[Order Date]],"mmm-yyyy")</f>
        <v>May-2025</v>
      </c>
      <c r="V5426" s="4">
        <f>tblOrders[[#This Row],[Profit]]/tblOrders[[#This Row],[Sales Amount]]</f>
        <v>0.375</v>
      </c>
      <c r="W5426" t="str">
        <f>VLOOKUP(tblOrders[[#This Row],[City]],CityRegion,2,0)</f>
        <v>South</v>
      </c>
      <c r="X5426" t="str">
        <f>VLOOKUP(tblOrders[[#This Row],[City]],lookups!A:C,3,0)</f>
        <v>Telengana</v>
      </c>
    </row>
    <row r="5427" spans="1:24" x14ac:dyDescent="0.25">
      <c r="A5427" t="s">
        <v>7728</v>
      </c>
      <c r="B5427" s="1">
        <v>45889</v>
      </c>
      <c r="C5427" t="s">
        <v>2176</v>
      </c>
      <c r="D5427" t="s">
        <v>21</v>
      </c>
      <c r="E5427" t="s">
        <v>60</v>
      </c>
      <c r="F5427" t="s">
        <v>61</v>
      </c>
      <c r="G5427" t="s">
        <v>62</v>
      </c>
      <c r="H5427" t="s">
        <v>63</v>
      </c>
      <c r="I5427" t="s">
        <v>84</v>
      </c>
      <c r="J5427" t="s">
        <v>27</v>
      </c>
      <c r="K5427">
        <v>5</v>
      </c>
      <c r="L5427">
        <v>45</v>
      </c>
      <c r="M5427">
        <v>0.1</v>
      </c>
      <c r="N5427">
        <v>202.5</v>
      </c>
      <c r="O5427">
        <v>72.5</v>
      </c>
      <c r="P5427" t="s">
        <v>28</v>
      </c>
      <c r="Q5427" t="s">
        <v>91</v>
      </c>
      <c r="R5427" t="s">
        <v>123</v>
      </c>
      <c r="S5427">
        <v>4.9000000000000004</v>
      </c>
      <c r="T5427">
        <f>YEAR(tblOrders[[#This Row],[Order Date]])</f>
        <v>2025</v>
      </c>
      <c r="U5427" t="str">
        <f>TEXT(tblOrders[[#This Row],[Order Date]],"mmm-yyyy")</f>
        <v>Aug-2025</v>
      </c>
      <c r="V5427" s="4">
        <f>tblOrders[[#This Row],[Profit]]/tblOrders[[#This Row],[Sales Amount]]</f>
        <v>0.35802469135802467</v>
      </c>
      <c r="W5427" t="str">
        <f>VLOOKUP(tblOrders[[#This Row],[City]],CityRegion,2,0)</f>
        <v>West</v>
      </c>
      <c r="X5427" t="str">
        <f>VLOOKUP(tblOrders[[#This Row],[City]],lookups!A:C,3,0)</f>
        <v>Maharashtra</v>
      </c>
    </row>
    <row r="5428" spans="1:24" x14ac:dyDescent="0.25">
      <c r="A5428" t="s">
        <v>7729</v>
      </c>
      <c r="B5428" s="1">
        <v>45891</v>
      </c>
      <c r="C5428" t="s">
        <v>4064</v>
      </c>
      <c r="D5428" t="s">
        <v>21</v>
      </c>
      <c r="E5428" t="s">
        <v>94</v>
      </c>
      <c r="F5428" t="s">
        <v>95</v>
      </c>
      <c r="G5428" t="s">
        <v>68</v>
      </c>
      <c r="H5428" t="s">
        <v>96</v>
      </c>
      <c r="I5428" t="s">
        <v>130</v>
      </c>
      <c r="J5428" t="s">
        <v>34</v>
      </c>
      <c r="K5428">
        <v>1</v>
      </c>
      <c r="L5428">
        <v>89</v>
      </c>
      <c r="M5428">
        <v>0.05</v>
      </c>
      <c r="N5428">
        <v>84.55</v>
      </c>
      <c r="O5428">
        <v>29.55</v>
      </c>
      <c r="P5428" t="s">
        <v>28</v>
      </c>
      <c r="Q5428" t="s">
        <v>46</v>
      </c>
      <c r="R5428" t="s">
        <v>30</v>
      </c>
      <c r="S5428">
        <v>3</v>
      </c>
      <c r="T5428">
        <f>YEAR(tblOrders[[#This Row],[Order Date]])</f>
        <v>2025</v>
      </c>
      <c r="U5428" t="str">
        <f>TEXT(tblOrders[[#This Row],[Order Date]],"mmm-yyyy")</f>
        <v>Aug-2025</v>
      </c>
      <c r="V5428" s="4">
        <f>tblOrders[[#This Row],[Profit]]/tblOrders[[#This Row],[Sales Amount]]</f>
        <v>0.34949733885274986</v>
      </c>
      <c r="W5428" t="str">
        <f>VLOOKUP(tblOrders[[#This Row],[City]],CityRegion,2,0)</f>
        <v>West</v>
      </c>
      <c r="X5428" t="str">
        <f>VLOOKUP(tblOrders[[#This Row],[City]],lookups!A:C,3,0)</f>
        <v>Maharashtra</v>
      </c>
    </row>
    <row r="5429" spans="1:24" x14ac:dyDescent="0.25">
      <c r="A5429" t="s">
        <v>7730</v>
      </c>
      <c r="B5429" s="1">
        <v>45725</v>
      </c>
      <c r="C5429" t="s">
        <v>2867</v>
      </c>
      <c r="D5429" t="s">
        <v>21</v>
      </c>
      <c r="E5429" t="s">
        <v>94</v>
      </c>
      <c r="F5429" t="s">
        <v>95</v>
      </c>
      <c r="G5429" t="s">
        <v>68</v>
      </c>
      <c r="H5429" t="s">
        <v>96</v>
      </c>
      <c r="I5429" t="s">
        <v>52</v>
      </c>
      <c r="J5429" t="s">
        <v>45</v>
      </c>
      <c r="K5429">
        <v>3</v>
      </c>
      <c r="L5429">
        <v>89</v>
      </c>
      <c r="M5429">
        <v>0.2</v>
      </c>
      <c r="N5429">
        <v>213.6</v>
      </c>
      <c r="O5429">
        <v>48.6</v>
      </c>
      <c r="P5429" t="s">
        <v>28</v>
      </c>
      <c r="Q5429" t="s">
        <v>91</v>
      </c>
      <c r="R5429" t="s">
        <v>36</v>
      </c>
      <c r="S5429">
        <v>3.1</v>
      </c>
      <c r="T5429">
        <f>YEAR(tblOrders[[#This Row],[Order Date]])</f>
        <v>2025</v>
      </c>
      <c r="U5429" t="str">
        <f>TEXT(tblOrders[[#This Row],[Order Date]],"mmm-yyyy")</f>
        <v>Mar-2025</v>
      </c>
      <c r="V5429" s="4">
        <f>tblOrders[[#This Row],[Profit]]/tblOrders[[#This Row],[Sales Amount]]</f>
        <v>0.22752808988764045</v>
      </c>
      <c r="W5429" t="str">
        <f>VLOOKUP(tblOrders[[#This Row],[City]],CityRegion,2,0)</f>
        <v>South</v>
      </c>
      <c r="X5429" t="str">
        <f>VLOOKUP(tblOrders[[#This Row],[City]],lookups!A:C,3,0)</f>
        <v>Kerala</v>
      </c>
    </row>
    <row r="5430" spans="1:24" x14ac:dyDescent="0.25">
      <c r="A5430" t="s">
        <v>7731</v>
      </c>
      <c r="B5430" s="1">
        <v>45985</v>
      </c>
      <c r="C5430" t="s">
        <v>3292</v>
      </c>
      <c r="D5430" t="s">
        <v>39</v>
      </c>
      <c r="E5430" t="s">
        <v>101</v>
      </c>
      <c r="F5430" t="s">
        <v>102</v>
      </c>
      <c r="G5430" t="s">
        <v>24</v>
      </c>
      <c r="H5430" t="s">
        <v>103</v>
      </c>
      <c r="I5430" t="s">
        <v>139</v>
      </c>
      <c r="J5430" t="s">
        <v>34</v>
      </c>
      <c r="K5430">
        <v>2</v>
      </c>
      <c r="L5430">
        <v>120</v>
      </c>
      <c r="M5430">
        <v>0.2</v>
      </c>
      <c r="N5430">
        <v>192</v>
      </c>
      <c r="O5430">
        <v>36</v>
      </c>
      <c r="P5430" t="s">
        <v>148</v>
      </c>
      <c r="Q5430" t="s">
        <v>29</v>
      </c>
      <c r="R5430" t="s">
        <v>36</v>
      </c>
      <c r="S5430">
        <v>4.5</v>
      </c>
      <c r="T5430">
        <f>YEAR(tblOrders[[#This Row],[Order Date]])</f>
        <v>2025</v>
      </c>
      <c r="U5430" t="str">
        <f>TEXT(tblOrders[[#This Row],[Order Date]],"mmm-yyyy")</f>
        <v>Nov-2025</v>
      </c>
      <c r="V5430" s="4">
        <f>tblOrders[[#This Row],[Profit]]/tblOrders[[#This Row],[Sales Amount]]</f>
        <v>0.1875</v>
      </c>
      <c r="W5430" t="str">
        <f>VLOOKUP(tblOrders[[#This Row],[City]],CityRegion,2,0)</f>
        <v>South</v>
      </c>
      <c r="X5430" t="str">
        <f>VLOOKUP(tblOrders[[#This Row],[City]],lookups!A:C,3,0)</f>
        <v>Tamil Nadu</v>
      </c>
    </row>
    <row r="5431" spans="1:24" x14ac:dyDescent="0.25">
      <c r="A5431" t="s">
        <v>7732</v>
      </c>
      <c r="B5431" s="1">
        <v>45813</v>
      </c>
      <c r="C5431" t="s">
        <v>4553</v>
      </c>
      <c r="D5431" t="s">
        <v>21</v>
      </c>
      <c r="E5431" t="s">
        <v>79</v>
      </c>
      <c r="F5431" t="s">
        <v>80</v>
      </c>
      <c r="G5431" t="s">
        <v>68</v>
      </c>
      <c r="H5431" t="s">
        <v>81</v>
      </c>
      <c r="I5431" t="s">
        <v>139</v>
      </c>
      <c r="J5431" t="s">
        <v>45</v>
      </c>
      <c r="K5431">
        <v>5</v>
      </c>
      <c r="L5431">
        <v>799</v>
      </c>
      <c r="M5431">
        <v>0.05</v>
      </c>
      <c r="N5431">
        <v>3795.25</v>
      </c>
      <c r="O5431">
        <v>695.25</v>
      </c>
      <c r="P5431" t="s">
        <v>28</v>
      </c>
      <c r="Q5431" t="s">
        <v>35</v>
      </c>
      <c r="R5431" t="s">
        <v>123</v>
      </c>
      <c r="S5431">
        <v>4</v>
      </c>
      <c r="T5431">
        <f>YEAR(tblOrders[[#This Row],[Order Date]])</f>
        <v>2025</v>
      </c>
      <c r="U5431" t="str">
        <f>TEXT(tblOrders[[#This Row],[Order Date]],"mmm-yyyy")</f>
        <v>Jun-2025</v>
      </c>
      <c r="V5431" s="4">
        <f>tblOrders[[#This Row],[Profit]]/tblOrders[[#This Row],[Sales Amount]]</f>
        <v>0.18318951320729859</v>
      </c>
      <c r="W5431" t="str">
        <f>VLOOKUP(tblOrders[[#This Row],[City]],CityRegion,2,0)</f>
        <v>South</v>
      </c>
      <c r="X5431" t="str">
        <f>VLOOKUP(tblOrders[[#This Row],[City]],lookups!A:C,3,0)</f>
        <v>Tamil Nadu</v>
      </c>
    </row>
    <row r="5432" spans="1:24" x14ac:dyDescent="0.25">
      <c r="A5432" t="s">
        <v>7733</v>
      </c>
      <c r="B5432" s="1">
        <v>45896</v>
      </c>
      <c r="C5432" t="s">
        <v>2748</v>
      </c>
      <c r="D5432" t="s">
        <v>21</v>
      </c>
      <c r="E5432" t="s">
        <v>40</v>
      </c>
      <c r="F5432" t="s">
        <v>41</v>
      </c>
      <c r="G5432" t="s">
        <v>42</v>
      </c>
      <c r="H5432" t="s">
        <v>43</v>
      </c>
      <c r="I5432" t="s">
        <v>84</v>
      </c>
      <c r="J5432" t="s">
        <v>45</v>
      </c>
      <c r="K5432">
        <v>5</v>
      </c>
      <c r="L5432">
        <v>18</v>
      </c>
      <c r="M5432">
        <v>0.15</v>
      </c>
      <c r="N5432">
        <v>76.5</v>
      </c>
      <c r="O5432">
        <v>31.5</v>
      </c>
      <c r="P5432" t="s">
        <v>28</v>
      </c>
      <c r="Q5432" t="s">
        <v>86</v>
      </c>
      <c r="R5432" t="s">
        <v>36</v>
      </c>
      <c r="S5432">
        <v>2.6</v>
      </c>
      <c r="T5432">
        <f>YEAR(tblOrders[[#This Row],[Order Date]])</f>
        <v>2025</v>
      </c>
      <c r="U5432" t="str">
        <f>TEXT(tblOrders[[#This Row],[Order Date]],"mmm-yyyy")</f>
        <v>Aug-2025</v>
      </c>
      <c r="V5432" s="4">
        <f>tblOrders[[#This Row],[Profit]]/tblOrders[[#This Row],[Sales Amount]]</f>
        <v>0.41176470588235292</v>
      </c>
      <c r="W5432" t="str">
        <f>VLOOKUP(tblOrders[[#This Row],[City]],CityRegion,2,0)</f>
        <v>West</v>
      </c>
      <c r="X5432" t="str">
        <f>VLOOKUP(tblOrders[[#This Row],[City]],lookups!A:C,3,0)</f>
        <v>Maharashtra</v>
      </c>
    </row>
    <row r="5433" spans="1:24" x14ac:dyDescent="0.25">
      <c r="A5433" t="s">
        <v>7734</v>
      </c>
      <c r="B5433" s="1">
        <v>45715</v>
      </c>
      <c r="C5433" t="s">
        <v>660</v>
      </c>
      <c r="D5433" t="s">
        <v>39</v>
      </c>
      <c r="E5433" t="s">
        <v>79</v>
      </c>
      <c r="F5433" t="s">
        <v>80</v>
      </c>
      <c r="G5433" t="s">
        <v>68</v>
      </c>
      <c r="H5433" t="s">
        <v>81</v>
      </c>
      <c r="I5433" t="s">
        <v>130</v>
      </c>
      <c r="J5433" t="s">
        <v>45</v>
      </c>
      <c r="K5433">
        <v>5</v>
      </c>
      <c r="L5433">
        <v>799</v>
      </c>
      <c r="M5433">
        <v>0.15</v>
      </c>
      <c r="N5433">
        <v>3395.75</v>
      </c>
      <c r="O5433">
        <v>295.75</v>
      </c>
      <c r="P5433" t="s">
        <v>28</v>
      </c>
      <c r="Q5433" t="s">
        <v>86</v>
      </c>
      <c r="R5433" t="s">
        <v>123</v>
      </c>
      <c r="S5433">
        <v>4.5999999999999996</v>
      </c>
      <c r="T5433">
        <f>YEAR(tblOrders[[#This Row],[Order Date]])</f>
        <v>2025</v>
      </c>
      <c r="U5433" t="str">
        <f>TEXT(tblOrders[[#This Row],[Order Date]],"mmm-yyyy")</f>
        <v>Feb-2025</v>
      </c>
      <c r="V5433" s="4">
        <f>tblOrders[[#This Row],[Profit]]/tblOrders[[#This Row],[Sales Amount]]</f>
        <v>8.7094161819921967E-2</v>
      </c>
      <c r="W5433" t="str">
        <f>VLOOKUP(tblOrders[[#This Row],[City]],CityRegion,2,0)</f>
        <v>West</v>
      </c>
      <c r="X5433" t="str">
        <f>VLOOKUP(tblOrders[[#This Row],[City]],lookups!A:C,3,0)</f>
        <v>Maharashtra</v>
      </c>
    </row>
    <row r="5434" spans="1:24" x14ac:dyDescent="0.25">
      <c r="A5434" t="s">
        <v>7735</v>
      </c>
      <c r="B5434" s="1">
        <v>45815</v>
      </c>
      <c r="C5434" t="s">
        <v>6736</v>
      </c>
      <c r="D5434" t="s">
        <v>39</v>
      </c>
      <c r="E5434" t="s">
        <v>114</v>
      </c>
      <c r="F5434" t="s">
        <v>115</v>
      </c>
      <c r="G5434" t="s">
        <v>42</v>
      </c>
      <c r="H5434" t="s">
        <v>116</v>
      </c>
      <c r="I5434" t="s">
        <v>84</v>
      </c>
      <c r="J5434" t="s">
        <v>45</v>
      </c>
      <c r="K5434">
        <v>1</v>
      </c>
      <c r="L5434">
        <v>12</v>
      </c>
      <c r="M5434">
        <v>0.15</v>
      </c>
      <c r="N5434">
        <v>10.199999999999999</v>
      </c>
      <c r="O5434">
        <v>4.2</v>
      </c>
      <c r="P5434" t="s">
        <v>28</v>
      </c>
      <c r="Q5434" t="s">
        <v>35</v>
      </c>
      <c r="R5434" t="s">
        <v>36</v>
      </c>
      <c r="S5434">
        <v>4.3</v>
      </c>
      <c r="T5434">
        <f>YEAR(tblOrders[[#This Row],[Order Date]])</f>
        <v>2025</v>
      </c>
      <c r="U5434" t="str">
        <f>TEXT(tblOrders[[#This Row],[Order Date]],"mmm-yyyy")</f>
        <v>Jun-2025</v>
      </c>
      <c r="V5434" s="4">
        <f>tblOrders[[#This Row],[Profit]]/tblOrders[[#This Row],[Sales Amount]]</f>
        <v>0.41176470588235298</v>
      </c>
      <c r="W5434" t="str">
        <f>VLOOKUP(tblOrders[[#This Row],[City]],CityRegion,2,0)</f>
        <v>West</v>
      </c>
      <c r="X5434" t="str">
        <f>VLOOKUP(tblOrders[[#This Row],[City]],lookups!A:C,3,0)</f>
        <v>Maharashtra</v>
      </c>
    </row>
    <row r="5435" spans="1:24" x14ac:dyDescent="0.25">
      <c r="A5435" t="s">
        <v>7736</v>
      </c>
      <c r="B5435" s="1">
        <v>45739</v>
      </c>
      <c r="C5435" t="s">
        <v>6444</v>
      </c>
      <c r="D5435" t="s">
        <v>21</v>
      </c>
      <c r="E5435" t="s">
        <v>49</v>
      </c>
      <c r="F5435" t="s">
        <v>50</v>
      </c>
      <c r="G5435" t="s">
        <v>24</v>
      </c>
      <c r="H5435" t="s">
        <v>51</v>
      </c>
      <c r="I5435" t="s">
        <v>44</v>
      </c>
      <c r="J5435" t="s">
        <v>34</v>
      </c>
      <c r="K5435">
        <v>3</v>
      </c>
      <c r="L5435">
        <v>85</v>
      </c>
      <c r="M5435">
        <v>0.05</v>
      </c>
      <c r="N5435">
        <v>242.25</v>
      </c>
      <c r="O5435">
        <v>86.25</v>
      </c>
      <c r="P5435" t="s">
        <v>28</v>
      </c>
      <c r="Q5435" t="s">
        <v>86</v>
      </c>
      <c r="R5435" t="s">
        <v>30</v>
      </c>
      <c r="S5435">
        <v>4.3</v>
      </c>
      <c r="T5435">
        <f>YEAR(tblOrders[[#This Row],[Order Date]])</f>
        <v>2025</v>
      </c>
      <c r="U5435" t="str">
        <f>TEXT(tblOrders[[#This Row],[Order Date]],"mmm-yyyy")</f>
        <v>Mar-2025</v>
      </c>
      <c r="V5435" s="4">
        <f>tblOrders[[#This Row],[Profit]]/tblOrders[[#This Row],[Sales Amount]]</f>
        <v>0.35603715170278638</v>
      </c>
      <c r="W5435" t="str">
        <f>VLOOKUP(tblOrders[[#This Row],[City]],CityRegion,2,0)</f>
        <v>South</v>
      </c>
      <c r="X5435" t="str">
        <f>VLOOKUP(tblOrders[[#This Row],[City]],lookups!A:C,3,0)</f>
        <v>Kerala</v>
      </c>
    </row>
    <row r="5436" spans="1:24" x14ac:dyDescent="0.25">
      <c r="A5436" t="s">
        <v>7737</v>
      </c>
      <c r="B5436" s="1">
        <v>45854</v>
      </c>
      <c r="C5436" t="s">
        <v>1190</v>
      </c>
      <c r="D5436" t="s">
        <v>21</v>
      </c>
      <c r="E5436" t="s">
        <v>60</v>
      </c>
      <c r="F5436" t="s">
        <v>61</v>
      </c>
      <c r="G5436" t="s">
        <v>62</v>
      </c>
      <c r="H5436" t="s">
        <v>63</v>
      </c>
      <c r="I5436" t="s">
        <v>130</v>
      </c>
      <c r="J5436" t="s">
        <v>45</v>
      </c>
      <c r="K5436">
        <v>5</v>
      </c>
      <c r="L5436">
        <v>45</v>
      </c>
      <c r="M5436">
        <v>0.05</v>
      </c>
      <c r="N5436">
        <v>213.75</v>
      </c>
      <c r="O5436">
        <v>83.75</v>
      </c>
      <c r="P5436" t="s">
        <v>85</v>
      </c>
      <c r="Q5436" t="s">
        <v>29</v>
      </c>
      <c r="R5436" t="s">
        <v>30</v>
      </c>
      <c r="S5436">
        <v>3.6</v>
      </c>
      <c r="T5436">
        <f>YEAR(tblOrders[[#This Row],[Order Date]])</f>
        <v>2025</v>
      </c>
      <c r="U5436" t="str">
        <f>TEXT(tblOrders[[#This Row],[Order Date]],"mmm-yyyy")</f>
        <v>Jul-2025</v>
      </c>
      <c r="V5436" s="4">
        <f>tblOrders[[#This Row],[Profit]]/tblOrders[[#This Row],[Sales Amount]]</f>
        <v>0.391812865497076</v>
      </c>
      <c r="W5436" t="str">
        <f>VLOOKUP(tblOrders[[#This Row],[City]],CityRegion,2,0)</f>
        <v>West</v>
      </c>
      <c r="X5436" t="str">
        <f>VLOOKUP(tblOrders[[#This Row],[City]],lookups!A:C,3,0)</f>
        <v>Maharashtra</v>
      </c>
    </row>
    <row r="5437" spans="1:24" x14ac:dyDescent="0.25">
      <c r="A5437" t="s">
        <v>7738</v>
      </c>
      <c r="B5437" s="1">
        <v>45825</v>
      </c>
      <c r="C5437" t="s">
        <v>5054</v>
      </c>
      <c r="D5437" t="s">
        <v>39</v>
      </c>
      <c r="E5437" t="s">
        <v>114</v>
      </c>
      <c r="F5437" t="s">
        <v>115</v>
      </c>
      <c r="G5437" t="s">
        <v>42</v>
      </c>
      <c r="H5437" t="s">
        <v>116</v>
      </c>
      <c r="I5437" t="s">
        <v>33</v>
      </c>
      <c r="J5437" t="s">
        <v>45</v>
      </c>
      <c r="K5437">
        <v>4</v>
      </c>
      <c r="L5437">
        <v>12</v>
      </c>
      <c r="M5437">
        <v>0.05</v>
      </c>
      <c r="N5437">
        <v>45.6</v>
      </c>
      <c r="O5437">
        <v>21.6</v>
      </c>
      <c r="P5437" t="s">
        <v>28</v>
      </c>
      <c r="Q5437" t="s">
        <v>46</v>
      </c>
      <c r="R5437" t="s">
        <v>36</v>
      </c>
      <c r="S5437">
        <v>5</v>
      </c>
      <c r="T5437">
        <f>YEAR(tblOrders[[#This Row],[Order Date]])</f>
        <v>2025</v>
      </c>
      <c r="U5437" t="str">
        <f>TEXT(tblOrders[[#This Row],[Order Date]],"mmm-yyyy")</f>
        <v>Jun-2025</v>
      </c>
      <c r="V5437" s="4">
        <f>tblOrders[[#This Row],[Profit]]/tblOrders[[#This Row],[Sales Amount]]</f>
        <v>0.47368421052631582</v>
      </c>
      <c r="W5437" t="str">
        <f>VLOOKUP(tblOrders[[#This Row],[City]],CityRegion,2,0)</f>
        <v>North</v>
      </c>
      <c r="X5437" t="str">
        <f>VLOOKUP(tblOrders[[#This Row],[City]],lookups!A:C,3,0)</f>
        <v>Delhi</v>
      </c>
    </row>
    <row r="5438" spans="1:24" x14ac:dyDescent="0.25">
      <c r="A5438" t="s">
        <v>7739</v>
      </c>
      <c r="B5438" s="1">
        <v>45972</v>
      </c>
      <c r="C5438" t="s">
        <v>1523</v>
      </c>
      <c r="D5438" t="s">
        <v>39</v>
      </c>
      <c r="E5438" t="s">
        <v>101</v>
      </c>
      <c r="F5438" t="s">
        <v>102</v>
      </c>
      <c r="G5438" t="s">
        <v>24</v>
      </c>
      <c r="H5438" t="s">
        <v>103</v>
      </c>
      <c r="I5438" t="s">
        <v>52</v>
      </c>
      <c r="J5438" t="s">
        <v>45</v>
      </c>
      <c r="K5438">
        <v>4</v>
      </c>
      <c r="L5438">
        <v>120</v>
      </c>
      <c r="M5438">
        <v>0.15</v>
      </c>
      <c r="N5438">
        <v>408</v>
      </c>
      <c r="O5438">
        <v>96</v>
      </c>
      <c r="P5438" t="s">
        <v>28</v>
      </c>
      <c r="Q5438" t="s">
        <v>91</v>
      </c>
      <c r="R5438" t="s">
        <v>36</v>
      </c>
      <c r="S5438">
        <v>3.6</v>
      </c>
      <c r="T5438">
        <f>YEAR(tblOrders[[#This Row],[Order Date]])</f>
        <v>2025</v>
      </c>
      <c r="U5438" t="str">
        <f>TEXT(tblOrders[[#This Row],[Order Date]],"mmm-yyyy")</f>
        <v>Nov-2025</v>
      </c>
      <c r="V5438" s="4">
        <f>tblOrders[[#This Row],[Profit]]/tblOrders[[#This Row],[Sales Amount]]</f>
        <v>0.23529411764705882</v>
      </c>
      <c r="W5438" t="str">
        <f>VLOOKUP(tblOrders[[#This Row],[City]],CityRegion,2,0)</f>
        <v>South</v>
      </c>
      <c r="X5438" t="str">
        <f>VLOOKUP(tblOrders[[#This Row],[City]],lookups!A:C,3,0)</f>
        <v>Kerala</v>
      </c>
    </row>
    <row r="5439" spans="1:24" x14ac:dyDescent="0.25">
      <c r="A5439" t="s">
        <v>7740</v>
      </c>
      <c r="B5439" s="1">
        <v>45945</v>
      </c>
      <c r="C5439" t="s">
        <v>5825</v>
      </c>
      <c r="D5439" t="s">
        <v>21</v>
      </c>
      <c r="E5439" t="s">
        <v>60</v>
      </c>
      <c r="F5439" t="s">
        <v>61</v>
      </c>
      <c r="G5439" t="s">
        <v>62</v>
      </c>
      <c r="H5439" t="s">
        <v>63</v>
      </c>
      <c r="I5439" t="s">
        <v>52</v>
      </c>
      <c r="J5439" t="s">
        <v>27</v>
      </c>
      <c r="K5439">
        <v>2</v>
      </c>
      <c r="L5439">
        <v>45</v>
      </c>
      <c r="M5439">
        <v>0.15</v>
      </c>
      <c r="N5439">
        <v>76.5</v>
      </c>
      <c r="O5439">
        <v>24.5</v>
      </c>
      <c r="P5439" t="s">
        <v>111</v>
      </c>
      <c r="Q5439" t="s">
        <v>46</v>
      </c>
      <c r="R5439" t="s">
        <v>36</v>
      </c>
      <c r="S5439">
        <v>2.9</v>
      </c>
      <c r="T5439">
        <f>YEAR(tblOrders[[#This Row],[Order Date]])</f>
        <v>2025</v>
      </c>
      <c r="U5439" t="str">
        <f>TEXT(tblOrders[[#This Row],[Order Date]],"mmm-yyyy")</f>
        <v>Oct-2025</v>
      </c>
      <c r="V5439" s="4">
        <f>tblOrders[[#This Row],[Profit]]/tblOrders[[#This Row],[Sales Amount]]</f>
        <v>0.3202614379084967</v>
      </c>
      <c r="W5439" t="str">
        <f>VLOOKUP(tblOrders[[#This Row],[City]],CityRegion,2,0)</f>
        <v>South</v>
      </c>
      <c r="X5439" t="str">
        <f>VLOOKUP(tblOrders[[#This Row],[City]],lookups!A:C,3,0)</f>
        <v>Kerala</v>
      </c>
    </row>
    <row r="5440" spans="1:24" x14ac:dyDescent="0.25">
      <c r="A5440" t="s">
        <v>7741</v>
      </c>
      <c r="B5440" s="1">
        <v>45934</v>
      </c>
      <c r="C5440" t="s">
        <v>2756</v>
      </c>
      <c r="D5440" t="s">
        <v>21</v>
      </c>
      <c r="E5440" t="s">
        <v>94</v>
      </c>
      <c r="F5440" t="s">
        <v>95</v>
      </c>
      <c r="G5440" t="s">
        <v>68</v>
      </c>
      <c r="H5440" t="s">
        <v>96</v>
      </c>
      <c r="I5440" t="s">
        <v>44</v>
      </c>
      <c r="J5440" t="s">
        <v>34</v>
      </c>
      <c r="K5440">
        <v>4</v>
      </c>
      <c r="L5440">
        <v>89</v>
      </c>
      <c r="M5440">
        <v>0.05</v>
      </c>
      <c r="N5440">
        <v>338.2</v>
      </c>
      <c r="O5440">
        <v>118.2</v>
      </c>
      <c r="P5440" t="s">
        <v>28</v>
      </c>
      <c r="Q5440" t="s">
        <v>86</v>
      </c>
      <c r="R5440" t="s">
        <v>30</v>
      </c>
      <c r="S5440">
        <v>4.0999999999999996</v>
      </c>
      <c r="T5440">
        <f>YEAR(tblOrders[[#This Row],[Order Date]])</f>
        <v>2025</v>
      </c>
      <c r="U5440" t="str">
        <f>TEXT(tblOrders[[#This Row],[Order Date]],"mmm-yyyy")</f>
        <v>Oct-2025</v>
      </c>
      <c r="V5440" s="4">
        <f>tblOrders[[#This Row],[Profit]]/tblOrders[[#This Row],[Sales Amount]]</f>
        <v>0.34949733885274986</v>
      </c>
      <c r="W5440" t="str">
        <f>VLOOKUP(tblOrders[[#This Row],[City]],CityRegion,2,0)</f>
        <v>South</v>
      </c>
      <c r="X5440" t="str">
        <f>VLOOKUP(tblOrders[[#This Row],[City]],lookups!A:C,3,0)</f>
        <v>Kerala</v>
      </c>
    </row>
    <row r="5441" spans="1:24" x14ac:dyDescent="0.25">
      <c r="A5441" t="s">
        <v>7742</v>
      </c>
      <c r="B5441" s="1">
        <v>45670</v>
      </c>
      <c r="C5441" t="s">
        <v>4850</v>
      </c>
      <c r="D5441" t="s">
        <v>21</v>
      </c>
      <c r="E5441" t="s">
        <v>94</v>
      </c>
      <c r="F5441" t="s">
        <v>95</v>
      </c>
      <c r="G5441" t="s">
        <v>68</v>
      </c>
      <c r="H5441" t="s">
        <v>96</v>
      </c>
      <c r="I5441" t="s">
        <v>76</v>
      </c>
      <c r="J5441" t="s">
        <v>27</v>
      </c>
      <c r="K5441">
        <v>4</v>
      </c>
      <c r="L5441">
        <v>89</v>
      </c>
      <c r="M5441">
        <v>0.05</v>
      </c>
      <c r="N5441">
        <v>338.2</v>
      </c>
      <c r="O5441">
        <v>118.2</v>
      </c>
      <c r="P5441" t="s">
        <v>28</v>
      </c>
      <c r="Q5441" t="s">
        <v>29</v>
      </c>
      <c r="R5441" t="s">
        <v>36</v>
      </c>
      <c r="S5441">
        <v>3.2</v>
      </c>
      <c r="T5441">
        <f>YEAR(tblOrders[[#This Row],[Order Date]])</f>
        <v>2025</v>
      </c>
      <c r="U5441" t="str">
        <f>TEXT(tblOrders[[#This Row],[Order Date]],"mmm-yyyy")</f>
        <v>Jan-2025</v>
      </c>
      <c r="V5441" s="4">
        <f>tblOrders[[#This Row],[Profit]]/tblOrders[[#This Row],[Sales Amount]]</f>
        <v>0.34949733885274986</v>
      </c>
      <c r="W5441" t="str">
        <f>VLOOKUP(tblOrders[[#This Row],[City]],CityRegion,2,0)</f>
        <v>South</v>
      </c>
      <c r="X5441" t="str">
        <f>VLOOKUP(tblOrders[[#This Row],[City]],lookups!A:C,3,0)</f>
        <v>Kerala</v>
      </c>
    </row>
    <row r="5442" spans="1:24" x14ac:dyDescent="0.25">
      <c r="A5442" t="s">
        <v>7743</v>
      </c>
      <c r="B5442" s="1">
        <v>45769</v>
      </c>
      <c r="C5442" t="s">
        <v>1607</v>
      </c>
      <c r="D5442" t="s">
        <v>21</v>
      </c>
      <c r="E5442" t="s">
        <v>79</v>
      </c>
      <c r="F5442" t="s">
        <v>80</v>
      </c>
      <c r="G5442" t="s">
        <v>68</v>
      </c>
      <c r="H5442" t="s">
        <v>81</v>
      </c>
      <c r="I5442" t="s">
        <v>84</v>
      </c>
      <c r="J5442" t="s">
        <v>45</v>
      </c>
      <c r="K5442">
        <v>3</v>
      </c>
      <c r="L5442">
        <v>799</v>
      </c>
      <c r="M5442">
        <v>0.1</v>
      </c>
      <c r="N5442">
        <v>2157.3000000000002</v>
      </c>
      <c r="O5442">
        <v>297.3</v>
      </c>
      <c r="P5442" t="s">
        <v>28</v>
      </c>
      <c r="Q5442" t="s">
        <v>35</v>
      </c>
      <c r="R5442" t="s">
        <v>123</v>
      </c>
      <c r="S5442">
        <v>3.8</v>
      </c>
      <c r="T5442">
        <f>YEAR(tblOrders[[#This Row],[Order Date]])</f>
        <v>2025</v>
      </c>
      <c r="U5442" t="str">
        <f>TEXT(tblOrders[[#This Row],[Order Date]],"mmm-yyyy")</f>
        <v>Apr-2025</v>
      </c>
      <c r="V5442" s="4">
        <f>tblOrders[[#This Row],[Profit]]/tblOrders[[#This Row],[Sales Amount]]</f>
        <v>0.13781115282992629</v>
      </c>
      <c r="W5442" t="str">
        <f>VLOOKUP(tblOrders[[#This Row],[City]],CityRegion,2,0)</f>
        <v>West</v>
      </c>
      <c r="X5442" t="str">
        <f>VLOOKUP(tblOrders[[#This Row],[City]],lookups!A:C,3,0)</f>
        <v>Maharashtra</v>
      </c>
    </row>
    <row r="5443" spans="1:24" x14ac:dyDescent="0.25">
      <c r="A5443" t="s">
        <v>7744</v>
      </c>
      <c r="B5443" s="1">
        <v>45687</v>
      </c>
      <c r="C5443" t="s">
        <v>2900</v>
      </c>
      <c r="D5443" t="s">
        <v>21</v>
      </c>
      <c r="E5443" t="s">
        <v>79</v>
      </c>
      <c r="F5443" t="s">
        <v>80</v>
      </c>
      <c r="G5443" t="s">
        <v>68</v>
      </c>
      <c r="H5443" t="s">
        <v>81</v>
      </c>
      <c r="I5443" t="s">
        <v>84</v>
      </c>
      <c r="J5443" t="s">
        <v>34</v>
      </c>
      <c r="K5443">
        <v>2</v>
      </c>
      <c r="L5443">
        <v>799</v>
      </c>
      <c r="M5443">
        <v>0.05</v>
      </c>
      <c r="N5443">
        <v>1518.1</v>
      </c>
      <c r="O5443">
        <v>278.10000000000002</v>
      </c>
      <c r="P5443" t="s">
        <v>28</v>
      </c>
      <c r="Q5443" t="s">
        <v>29</v>
      </c>
      <c r="R5443" t="s">
        <v>36</v>
      </c>
      <c r="S5443">
        <v>3.3</v>
      </c>
      <c r="T5443">
        <f>YEAR(tblOrders[[#This Row],[Order Date]])</f>
        <v>2025</v>
      </c>
      <c r="U5443" t="str">
        <f>TEXT(tblOrders[[#This Row],[Order Date]],"mmm-yyyy")</f>
        <v>Jan-2025</v>
      </c>
      <c r="V5443" s="4">
        <f>tblOrders[[#This Row],[Profit]]/tblOrders[[#This Row],[Sales Amount]]</f>
        <v>0.18318951320729862</v>
      </c>
      <c r="W5443" t="str">
        <f>VLOOKUP(tblOrders[[#This Row],[City]],CityRegion,2,0)</f>
        <v>West</v>
      </c>
      <c r="X5443" t="str">
        <f>VLOOKUP(tblOrders[[#This Row],[City]],lookups!A:C,3,0)</f>
        <v>Maharashtra</v>
      </c>
    </row>
    <row r="5444" spans="1:24" x14ac:dyDescent="0.25">
      <c r="A5444" t="s">
        <v>7745</v>
      </c>
      <c r="B5444" s="1">
        <v>45712</v>
      </c>
      <c r="C5444" t="s">
        <v>2834</v>
      </c>
      <c r="D5444" t="s">
        <v>39</v>
      </c>
      <c r="E5444" t="s">
        <v>66</v>
      </c>
      <c r="F5444" t="s">
        <v>67</v>
      </c>
      <c r="G5444" t="s">
        <v>68</v>
      </c>
      <c r="H5444" t="s">
        <v>69</v>
      </c>
      <c r="I5444" t="s">
        <v>76</v>
      </c>
      <c r="J5444" t="s">
        <v>34</v>
      </c>
      <c r="K5444">
        <v>3</v>
      </c>
      <c r="L5444">
        <v>149</v>
      </c>
      <c r="M5444">
        <v>0.1</v>
      </c>
      <c r="N5444">
        <v>402.3</v>
      </c>
      <c r="O5444">
        <v>117.3</v>
      </c>
      <c r="P5444" t="s">
        <v>28</v>
      </c>
      <c r="Q5444" t="s">
        <v>91</v>
      </c>
      <c r="R5444" t="s">
        <v>30</v>
      </c>
      <c r="S5444">
        <v>4.4000000000000004</v>
      </c>
      <c r="T5444">
        <f>YEAR(tblOrders[[#This Row],[Order Date]])</f>
        <v>2025</v>
      </c>
      <c r="U5444" t="str">
        <f>TEXT(tblOrders[[#This Row],[Order Date]],"mmm-yyyy")</f>
        <v>Feb-2025</v>
      </c>
      <c r="V5444" s="4">
        <f>tblOrders[[#This Row],[Profit]]/tblOrders[[#This Row],[Sales Amount]]</f>
        <v>0.29157345264727813</v>
      </c>
      <c r="W5444" t="str">
        <f>VLOOKUP(tblOrders[[#This Row],[City]],CityRegion,2,0)</f>
        <v>South</v>
      </c>
      <c r="X5444" t="str">
        <f>VLOOKUP(tblOrders[[#This Row],[City]],lookups!A:C,3,0)</f>
        <v>Kerala</v>
      </c>
    </row>
    <row r="5445" spans="1:24" x14ac:dyDescent="0.25">
      <c r="A5445" t="s">
        <v>7746</v>
      </c>
      <c r="B5445" s="1">
        <v>45965</v>
      </c>
      <c r="C5445" t="s">
        <v>7747</v>
      </c>
      <c r="D5445" t="s">
        <v>21</v>
      </c>
      <c r="E5445" t="s">
        <v>101</v>
      </c>
      <c r="F5445" t="s">
        <v>102</v>
      </c>
      <c r="G5445" t="s">
        <v>24</v>
      </c>
      <c r="H5445" t="s">
        <v>103</v>
      </c>
      <c r="I5445" t="s">
        <v>57</v>
      </c>
      <c r="J5445" t="s">
        <v>45</v>
      </c>
      <c r="K5445">
        <v>3</v>
      </c>
      <c r="L5445">
        <v>120</v>
      </c>
      <c r="M5445">
        <v>0.1</v>
      </c>
      <c r="N5445">
        <v>324</v>
      </c>
      <c r="O5445">
        <v>90</v>
      </c>
      <c r="P5445" t="s">
        <v>85</v>
      </c>
      <c r="Q5445" t="s">
        <v>91</v>
      </c>
      <c r="R5445" t="s">
        <v>30</v>
      </c>
      <c r="S5445">
        <v>4.9000000000000004</v>
      </c>
      <c r="T5445">
        <f>YEAR(tblOrders[[#This Row],[Order Date]])</f>
        <v>2025</v>
      </c>
      <c r="U5445" t="str">
        <f>TEXT(tblOrders[[#This Row],[Order Date]],"mmm-yyyy")</f>
        <v>Nov-2025</v>
      </c>
      <c r="V5445" s="4">
        <f>tblOrders[[#This Row],[Profit]]/tblOrders[[#This Row],[Sales Amount]]</f>
        <v>0.27777777777777779</v>
      </c>
      <c r="W5445" t="str">
        <f>VLOOKUP(tblOrders[[#This Row],[City]],CityRegion,2,0)</f>
        <v>South</v>
      </c>
      <c r="X5445" t="str">
        <f>VLOOKUP(tblOrders[[#This Row],[City]],lookups!A:C,3,0)</f>
        <v>Kerala</v>
      </c>
    </row>
    <row r="5446" spans="1:24" x14ac:dyDescent="0.25">
      <c r="A5446" t="s">
        <v>7748</v>
      </c>
      <c r="B5446" s="1">
        <v>45824</v>
      </c>
      <c r="C5446" t="s">
        <v>858</v>
      </c>
      <c r="D5446" t="s">
        <v>21</v>
      </c>
      <c r="E5446" t="s">
        <v>108</v>
      </c>
      <c r="F5446" t="s">
        <v>109</v>
      </c>
      <c r="G5446" t="s">
        <v>62</v>
      </c>
      <c r="H5446" t="s">
        <v>110</v>
      </c>
      <c r="I5446" t="s">
        <v>26</v>
      </c>
      <c r="J5446" t="s">
        <v>45</v>
      </c>
      <c r="K5446">
        <v>5</v>
      </c>
      <c r="L5446">
        <v>110</v>
      </c>
      <c r="M5446">
        <v>0.1</v>
      </c>
      <c r="N5446">
        <v>495</v>
      </c>
      <c r="O5446">
        <v>155</v>
      </c>
      <c r="P5446" t="s">
        <v>28</v>
      </c>
      <c r="Q5446" t="s">
        <v>46</v>
      </c>
      <c r="R5446" t="s">
        <v>36</v>
      </c>
      <c r="S5446">
        <v>2.7</v>
      </c>
      <c r="T5446">
        <f>YEAR(tblOrders[[#This Row],[Order Date]])</f>
        <v>2025</v>
      </c>
      <c r="U5446" t="str">
        <f>TEXT(tblOrders[[#This Row],[Order Date]],"mmm-yyyy")</f>
        <v>Jun-2025</v>
      </c>
      <c r="V5446" s="4">
        <f>tblOrders[[#This Row],[Profit]]/tblOrders[[#This Row],[Sales Amount]]</f>
        <v>0.31313131313131315</v>
      </c>
      <c r="W5446" t="str">
        <f>VLOOKUP(tblOrders[[#This Row],[City]],CityRegion,2,0)</f>
        <v>South</v>
      </c>
      <c r="X5446" t="str">
        <f>VLOOKUP(tblOrders[[#This Row],[City]],lookups!A:C,3,0)</f>
        <v>Karnataka</v>
      </c>
    </row>
    <row r="5447" spans="1:24" x14ac:dyDescent="0.25">
      <c r="A5447" t="s">
        <v>7749</v>
      </c>
      <c r="B5447" s="1">
        <v>45708</v>
      </c>
      <c r="C5447" t="s">
        <v>3098</v>
      </c>
      <c r="D5447" t="s">
        <v>39</v>
      </c>
      <c r="E5447" t="s">
        <v>49</v>
      </c>
      <c r="F5447" t="s">
        <v>50</v>
      </c>
      <c r="G5447" t="s">
        <v>24</v>
      </c>
      <c r="H5447" t="s">
        <v>51</v>
      </c>
      <c r="I5447" t="s">
        <v>44</v>
      </c>
      <c r="J5447" t="s">
        <v>34</v>
      </c>
      <c r="K5447">
        <v>4</v>
      </c>
      <c r="L5447">
        <v>85</v>
      </c>
      <c r="M5447">
        <v>0.15</v>
      </c>
      <c r="N5447">
        <v>289</v>
      </c>
      <c r="O5447">
        <v>81</v>
      </c>
      <c r="P5447" t="s">
        <v>28</v>
      </c>
      <c r="Q5447" t="s">
        <v>29</v>
      </c>
      <c r="R5447" t="s">
        <v>36</v>
      </c>
      <c r="S5447">
        <v>4.0999999999999996</v>
      </c>
      <c r="T5447">
        <f>YEAR(tblOrders[[#This Row],[Order Date]])</f>
        <v>2025</v>
      </c>
      <c r="U5447" t="str">
        <f>TEXT(tblOrders[[#This Row],[Order Date]],"mmm-yyyy")</f>
        <v>Feb-2025</v>
      </c>
      <c r="V5447" s="4">
        <f>tblOrders[[#This Row],[Profit]]/tblOrders[[#This Row],[Sales Amount]]</f>
        <v>0.28027681660899656</v>
      </c>
      <c r="W5447" t="str">
        <f>VLOOKUP(tblOrders[[#This Row],[City]],CityRegion,2,0)</f>
        <v>South</v>
      </c>
      <c r="X5447" t="str">
        <f>VLOOKUP(tblOrders[[#This Row],[City]],lookups!A:C,3,0)</f>
        <v>Kerala</v>
      </c>
    </row>
    <row r="5448" spans="1:24" x14ac:dyDescent="0.25">
      <c r="A5448" t="s">
        <v>7750</v>
      </c>
      <c r="B5448" s="1">
        <v>45892</v>
      </c>
      <c r="C5448" t="s">
        <v>4415</v>
      </c>
      <c r="D5448" t="s">
        <v>39</v>
      </c>
      <c r="E5448" t="s">
        <v>73</v>
      </c>
      <c r="F5448" t="s">
        <v>74</v>
      </c>
      <c r="G5448" t="s">
        <v>68</v>
      </c>
      <c r="H5448" t="s">
        <v>75</v>
      </c>
      <c r="I5448" t="s">
        <v>57</v>
      </c>
      <c r="J5448" t="s">
        <v>45</v>
      </c>
      <c r="K5448">
        <v>5</v>
      </c>
      <c r="L5448">
        <v>65</v>
      </c>
      <c r="M5448">
        <v>0</v>
      </c>
      <c r="N5448">
        <v>325</v>
      </c>
      <c r="O5448">
        <v>135</v>
      </c>
      <c r="P5448" t="s">
        <v>28</v>
      </c>
      <c r="Q5448" t="s">
        <v>91</v>
      </c>
      <c r="R5448" t="s">
        <v>30</v>
      </c>
      <c r="S5448">
        <v>3</v>
      </c>
      <c r="T5448">
        <f>YEAR(tblOrders[[#This Row],[Order Date]])</f>
        <v>2025</v>
      </c>
      <c r="U5448" t="str">
        <f>TEXT(tblOrders[[#This Row],[Order Date]],"mmm-yyyy")</f>
        <v>Aug-2025</v>
      </c>
      <c r="V5448" s="4">
        <f>tblOrders[[#This Row],[Profit]]/tblOrders[[#This Row],[Sales Amount]]</f>
        <v>0.41538461538461541</v>
      </c>
      <c r="W5448" t="str">
        <f>VLOOKUP(tblOrders[[#This Row],[City]],CityRegion,2,0)</f>
        <v>South</v>
      </c>
      <c r="X5448" t="str">
        <f>VLOOKUP(tblOrders[[#This Row],[City]],lookups!A:C,3,0)</f>
        <v>Kerala</v>
      </c>
    </row>
    <row r="5449" spans="1:24" x14ac:dyDescent="0.25">
      <c r="A5449" t="s">
        <v>7751</v>
      </c>
      <c r="B5449" s="1">
        <v>45922</v>
      </c>
      <c r="C5449" t="s">
        <v>4940</v>
      </c>
      <c r="D5449" t="s">
        <v>21</v>
      </c>
      <c r="E5449" t="s">
        <v>60</v>
      </c>
      <c r="F5449" t="s">
        <v>61</v>
      </c>
      <c r="G5449" t="s">
        <v>62</v>
      </c>
      <c r="H5449" t="s">
        <v>63</v>
      </c>
      <c r="I5449" t="s">
        <v>84</v>
      </c>
      <c r="J5449" t="s">
        <v>45</v>
      </c>
      <c r="K5449">
        <v>5</v>
      </c>
      <c r="L5449">
        <v>45</v>
      </c>
      <c r="M5449">
        <v>0.05</v>
      </c>
      <c r="N5449">
        <v>213.75</v>
      </c>
      <c r="O5449">
        <v>83.75</v>
      </c>
      <c r="P5449" t="s">
        <v>28</v>
      </c>
      <c r="Q5449" t="s">
        <v>91</v>
      </c>
      <c r="R5449" t="s">
        <v>36</v>
      </c>
      <c r="S5449">
        <v>3.8</v>
      </c>
      <c r="T5449">
        <f>YEAR(tblOrders[[#This Row],[Order Date]])</f>
        <v>2025</v>
      </c>
      <c r="U5449" t="str">
        <f>TEXT(tblOrders[[#This Row],[Order Date]],"mmm-yyyy")</f>
        <v>Sep-2025</v>
      </c>
      <c r="V5449" s="4">
        <f>tblOrders[[#This Row],[Profit]]/tblOrders[[#This Row],[Sales Amount]]</f>
        <v>0.391812865497076</v>
      </c>
      <c r="W5449" t="str">
        <f>VLOOKUP(tblOrders[[#This Row],[City]],CityRegion,2,0)</f>
        <v>West</v>
      </c>
      <c r="X5449" t="str">
        <f>VLOOKUP(tblOrders[[#This Row],[City]],lookups!A:C,3,0)</f>
        <v>Maharashtra</v>
      </c>
    </row>
    <row r="5450" spans="1:24" x14ac:dyDescent="0.25">
      <c r="A5450" t="s">
        <v>7752</v>
      </c>
      <c r="B5450" s="1">
        <v>45956</v>
      </c>
      <c r="C5450" t="s">
        <v>1679</v>
      </c>
      <c r="D5450" t="s">
        <v>21</v>
      </c>
      <c r="E5450" t="s">
        <v>94</v>
      </c>
      <c r="F5450" t="s">
        <v>95</v>
      </c>
      <c r="G5450" t="s">
        <v>68</v>
      </c>
      <c r="H5450" t="s">
        <v>96</v>
      </c>
      <c r="I5450" t="s">
        <v>26</v>
      </c>
      <c r="J5450" t="s">
        <v>34</v>
      </c>
      <c r="K5450">
        <v>4</v>
      </c>
      <c r="L5450">
        <v>89</v>
      </c>
      <c r="M5450">
        <v>0</v>
      </c>
      <c r="N5450">
        <v>356</v>
      </c>
      <c r="O5450">
        <v>136</v>
      </c>
      <c r="P5450" t="s">
        <v>28</v>
      </c>
      <c r="Q5450" t="s">
        <v>86</v>
      </c>
      <c r="R5450" t="s">
        <v>36</v>
      </c>
      <c r="S5450">
        <v>2.9</v>
      </c>
      <c r="T5450">
        <f>YEAR(tblOrders[[#This Row],[Order Date]])</f>
        <v>2025</v>
      </c>
      <c r="U5450" t="str">
        <f>TEXT(tblOrders[[#This Row],[Order Date]],"mmm-yyyy")</f>
        <v>Oct-2025</v>
      </c>
      <c r="V5450" s="4">
        <f>tblOrders[[#This Row],[Profit]]/tblOrders[[#This Row],[Sales Amount]]</f>
        <v>0.38202247191011235</v>
      </c>
      <c r="W5450" t="str">
        <f>VLOOKUP(tblOrders[[#This Row],[City]],CityRegion,2,0)</f>
        <v>South</v>
      </c>
      <c r="X5450" t="str">
        <f>VLOOKUP(tblOrders[[#This Row],[City]],lookups!A:C,3,0)</f>
        <v>Karnataka</v>
      </c>
    </row>
    <row r="5451" spans="1:24" x14ac:dyDescent="0.25">
      <c r="A5451" t="s">
        <v>7753</v>
      </c>
      <c r="B5451" s="1">
        <v>45811</v>
      </c>
      <c r="C5451" t="s">
        <v>6504</v>
      </c>
      <c r="D5451" t="s">
        <v>39</v>
      </c>
      <c r="E5451" t="s">
        <v>66</v>
      </c>
      <c r="F5451" t="s">
        <v>67</v>
      </c>
      <c r="G5451" t="s">
        <v>68</v>
      </c>
      <c r="H5451" t="s">
        <v>69</v>
      </c>
      <c r="I5451" t="s">
        <v>84</v>
      </c>
      <c r="J5451" t="s">
        <v>27</v>
      </c>
      <c r="K5451">
        <v>1</v>
      </c>
      <c r="L5451">
        <v>149</v>
      </c>
      <c r="M5451">
        <v>0.1</v>
      </c>
      <c r="N5451">
        <v>134.1</v>
      </c>
      <c r="O5451">
        <v>39.1</v>
      </c>
      <c r="P5451" t="s">
        <v>28</v>
      </c>
      <c r="Q5451" t="s">
        <v>91</v>
      </c>
      <c r="R5451" t="s">
        <v>123</v>
      </c>
      <c r="S5451">
        <v>2.9</v>
      </c>
      <c r="T5451">
        <f>YEAR(tblOrders[[#This Row],[Order Date]])</f>
        <v>2025</v>
      </c>
      <c r="U5451" t="str">
        <f>TEXT(tblOrders[[#This Row],[Order Date]],"mmm-yyyy")</f>
        <v>Jun-2025</v>
      </c>
      <c r="V5451" s="4">
        <f>tblOrders[[#This Row],[Profit]]/tblOrders[[#This Row],[Sales Amount]]</f>
        <v>0.29157345264727819</v>
      </c>
      <c r="W5451" t="str">
        <f>VLOOKUP(tblOrders[[#This Row],[City]],CityRegion,2,0)</f>
        <v>West</v>
      </c>
      <c r="X5451" t="str">
        <f>VLOOKUP(tblOrders[[#This Row],[City]],lookups!A:C,3,0)</f>
        <v>Maharashtra</v>
      </c>
    </row>
    <row r="5452" spans="1:24" x14ac:dyDescent="0.25">
      <c r="A5452" t="s">
        <v>7754</v>
      </c>
      <c r="B5452" s="1">
        <v>45902</v>
      </c>
      <c r="C5452" t="s">
        <v>2915</v>
      </c>
      <c r="D5452" t="s">
        <v>39</v>
      </c>
      <c r="E5452" t="s">
        <v>94</v>
      </c>
      <c r="F5452" t="s">
        <v>95</v>
      </c>
      <c r="G5452" t="s">
        <v>68</v>
      </c>
      <c r="H5452" t="s">
        <v>96</v>
      </c>
      <c r="I5452" t="s">
        <v>70</v>
      </c>
      <c r="J5452" t="s">
        <v>27</v>
      </c>
      <c r="K5452">
        <v>5</v>
      </c>
      <c r="L5452">
        <v>89</v>
      </c>
      <c r="M5452">
        <v>0</v>
      </c>
      <c r="N5452">
        <v>445</v>
      </c>
      <c r="O5452">
        <v>170</v>
      </c>
      <c r="P5452" t="s">
        <v>28</v>
      </c>
      <c r="Q5452" t="s">
        <v>91</v>
      </c>
      <c r="R5452" t="s">
        <v>36</v>
      </c>
      <c r="S5452">
        <v>3.3</v>
      </c>
      <c r="T5452">
        <f>YEAR(tblOrders[[#This Row],[Order Date]])</f>
        <v>2025</v>
      </c>
      <c r="U5452" t="str">
        <f>TEXT(tblOrders[[#This Row],[Order Date]],"mmm-yyyy")</f>
        <v>Sep-2025</v>
      </c>
      <c r="V5452" s="4">
        <f>tblOrders[[#This Row],[Profit]]/tblOrders[[#This Row],[Sales Amount]]</f>
        <v>0.38202247191011235</v>
      </c>
      <c r="W5452" t="str">
        <f>VLOOKUP(tblOrders[[#This Row],[City]],CityRegion,2,0)</f>
        <v>South</v>
      </c>
      <c r="X5452" t="str">
        <f>VLOOKUP(tblOrders[[#This Row],[City]],lookups!A:C,3,0)</f>
        <v>Telengana</v>
      </c>
    </row>
    <row r="5453" spans="1:24" x14ac:dyDescent="0.25">
      <c r="A5453" t="s">
        <v>7755</v>
      </c>
      <c r="B5453" s="1">
        <v>45928</v>
      </c>
      <c r="C5453" t="s">
        <v>7638</v>
      </c>
      <c r="D5453" t="s">
        <v>39</v>
      </c>
      <c r="E5453" t="s">
        <v>40</v>
      </c>
      <c r="F5453" t="s">
        <v>41</v>
      </c>
      <c r="G5453" t="s">
        <v>42</v>
      </c>
      <c r="H5453" t="s">
        <v>43</v>
      </c>
      <c r="I5453" t="s">
        <v>52</v>
      </c>
      <c r="J5453" t="s">
        <v>45</v>
      </c>
      <c r="K5453">
        <v>4</v>
      </c>
      <c r="L5453">
        <v>18</v>
      </c>
      <c r="M5453">
        <v>0.1</v>
      </c>
      <c r="N5453">
        <v>64.8</v>
      </c>
      <c r="O5453">
        <v>28.8</v>
      </c>
      <c r="P5453" t="s">
        <v>148</v>
      </c>
      <c r="Q5453" t="s">
        <v>46</v>
      </c>
      <c r="R5453" t="s">
        <v>30</v>
      </c>
      <c r="S5453">
        <v>4</v>
      </c>
      <c r="T5453">
        <f>YEAR(tblOrders[[#This Row],[Order Date]])</f>
        <v>2025</v>
      </c>
      <c r="U5453" t="str">
        <f>TEXT(tblOrders[[#This Row],[Order Date]],"mmm-yyyy")</f>
        <v>Sep-2025</v>
      </c>
      <c r="V5453" s="4">
        <f>tblOrders[[#This Row],[Profit]]/tblOrders[[#This Row],[Sales Amount]]</f>
        <v>0.44444444444444448</v>
      </c>
      <c r="W5453" t="str">
        <f>VLOOKUP(tblOrders[[#This Row],[City]],CityRegion,2,0)</f>
        <v>South</v>
      </c>
      <c r="X5453" t="str">
        <f>VLOOKUP(tblOrders[[#This Row],[City]],lookups!A:C,3,0)</f>
        <v>Kerala</v>
      </c>
    </row>
    <row r="5454" spans="1:24" x14ac:dyDescent="0.25">
      <c r="A5454" t="s">
        <v>7756</v>
      </c>
      <c r="B5454" s="1">
        <v>45885</v>
      </c>
      <c r="C5454" t="s">
        <v>4192</v>
      </c>
      <c r="D5454" t="s">
        <v>39</v>
      </c>
      <c r="E5454" t="s">
        <v>66</v>
      </c>
      <c r="F5454" t="s">
        <v>67</v>
      </c>
      <c r="G5454" t="s">
        <v>68</v>
      </c>
      <c r="H5454" t="s">
        <v>69</v>
      </c>
      <c r="I5454" t="s">
        <v>84</v>
      </c>
      <c r="J5454" t="s">
        <v>34</v>
      </c>
      <c r="K5454">
        <v>5</v>
      </c>
      <c r="L5454">
        <v>149</v>
      </c>
      <c r="M5454">
        <v>0.2</v>
      </c>
      <c r="N5454">
        <v>596</v>
      </c>
      <c r="O5454">
        <v>121</v>
      </c>
      <c r="P5454" t="s">
        <v>28</v>
      </c>
      <c r="Q5454" t="s">
        <v>86</v>
      </c>
      <c r="R5454" t="s">
        <v>30</v>
      </c>
      <c r="S5454">
        <v>3.3</v>
      </c>
      <c r="T5454">
        <f>YEAR(tblOrders[[#This Row],[Order Date]])</f>
        <v>2025</v>
      </c>
      <c r="U5454" t="str">
        <f>TEXT(tblOrders[[#This Row],[Order Date]],"mmm-yyyy")</f>
        <v>Aug-2025</v>
      </c>
      <c r="V5454" s="4">
        <f>tblOrders[[#This Row],[Profit]]/tblOrders[[#This Row],[Sales Amount]]</f>
        <v>0.20302013422818793</v>
      </c>
      <c r="W5454" t="str">
        <f>VLOOKUP(tblOrders[[#This Row],[City]],CityRegion,2,0)</f>
        <v>West</v>
      </c>
      <c r="X5454" t="str">
        <f>VLOOKUP(tblOrders[[#This Row],[City]],lookups!A:C,3,0)</f>
        <v>Maharashtra</v>
      </c>
    </row>
    <row r="5455" spans="1:24" x14ac:dyDescent="0.25">
      <c r="A5455" t="s">
        <v>7757</v>
      </c>
      <c r="B5455" s="1">
        <v>45772</v>
      </c>
      <c r="C5455" t="s">
        <v>4613</v>
      </c>
      <c r="D5455" t="s">
        <v>21</v>
      </c>
      <c r="E5455" t="s">
        <v>49</v>
      </c>
      <c r="F5455" t="s">
        <v>50</v>
      </c>
      <c r="G5455" t="s">
        <v>24</v>
      </c>
      <c r="H5455" t="s">
        <v>51</v>
      </c>
      <c r="I5455" t="s">
        <v>139</v>
      </c>
      <c r="J5455" t="s">
        <v>34</v>
      </c>
      <c r="K5455">
        <v>5</v>
      </c>
      <c r="L5455">
        <v>85</v>
      </c>
      <c r="M5455">
        <v>0.2</v>
      </c>
      <c r="N5455">
        <v>340</v>
      </c>
      <c r="O5455">
        <v>80</v>
      </c>
      <c r="P5455" t="s">
        <v>85</v>
      </c>
      <c r="Q5455" t="s">
        <v>29</v>
      </c>
      <c r="R5455" t="s">
        <v>36</v>
      </c>
      <c r="S5455">
        <v>3.4</v>
      </c>
      <c r="T5455">
        <f>YEAR(tblOrders[[#This Row],[Order Date]])</f>
        <v>2025</v>
      </c>
      <c r="U5455" t="str">
        <f>TEXT(tblOrders[[#This Row],[Order Date]],"mmm-yyyy")</f>
        <v>Apr-2025</v>
      </c>
      <c r="V5455" s="4">
        <f>tblOrders[[#This Row],[Profit]]/tblOrders[[#This Row],[Sales Amount]]</f>
        <v>0.23529411764705882</v>
      </c>
      <c r="W5455" t="str">
        <f>VLOOKUP(tblOrders[[#This Row],[City]],CityRegion,2,0)</f>
        <v>South</v>
      </c>
      <c r="X5455" t="str">
        <f>VLOOKUP(tblOrders[[#This Row],[City]],lookups!A:C,3,0)</f>
        <v>Tamil Nadu</v>
      </c>
    </row>
    <row r="5456" spans="1:24" x14ac:dyDescent="0.25">
      <c r="A5456" t="s">
        <v>7758</v>
      </c>
      <c r="B5456" s="1">
        <v>45972</v>
      </c>
      <c r="C5456" t="s">
        <v>1575</v>
      </c>
      <c r="D5456" t="s">
        <v>21</v>
      </c>
      <c r="E5456" t="s">
        <v>66</v>
      </c>
      <c r="F5456" t="s">
        <v>67</v>
      </c>
      <c r="G5456" t="s">
        <v>68</v>
      </c>
      <c r="H5456" t="s">
        <v>69</v>
      </c>
      <c r="I5456" t="s">
        <v>26</v>
      </c>
      <c r="J5456" t="s">
        <v>27</v>
      </c>
      <c r="K5456">
        <v>2</v>
      </c>
      <c r="L5456">
        <v>149</v>
      </c>
      <c r="M5456">
        <v>0</v>
      </c>
      <c r="N5456">
        <v>298</v>
      </c>
      <c r="O5456">
        <v>108</v>
      </c>
      <c r="P5456" t="s">
        <v>28</v>
      </c>
      <c r="Q5456" t="s">
        <v>29</v>
      </c>
      <c r="R5456" t="s">
        <v>36</v>
      </c>
      <c r="S5456">
        <v>3.4</v>
      </c>
      <c r="T5456">
        <f>YEAR(tblOrders[[#This Row],[Order Date]])</f>
        <v>2025</v>
      </c>
      <c r="U5456" t="str">
        <f>TEXT(tblOrders[[#This Row],[Order Date]],"mmm-yyyy")</f>
        <v>Nov-2025</v>
      </c>
      <c r="V5456" s="4">
        <f>tblOrders[[#This Row],[Profit]]/tblOrders[[#This Row],[Sales Amount]]</f>
        <v>0.36241610738255031</v>
      </c>
      <c r="W5456" t="str">
        <f>VLOOKUP(tblOrders[[#This Row],[City]],CityRegion,2,0)</f>
        <v>South</v>
      </c>
      <c r="X5456" t="str">
        <f>VLOOKUP(tblOrders[[#This Row],[City]],lookups!A:C,3,0)</f>
        <v>Karnataka</v>
      </c>
    </row>
    <row r="5457" spans="1:24" x14ac:dyDescent="0.25">
      <c r="A5457" t="s">
        <v>7759</v>
      </c>
      <c r="B5457" s="1">
        <v>45939</v>
      </c>
      <c r="C5457" t="s">
        <v>367</v>
      </c>
      <c r="D5457" t="s">
        <v>21</v>
      </c>
      <c r="E5457" t="s">
        <v>49</v>
      </c>
      <c r="F5457" t="s">
        <v>50</v>
      </c>
      <c r="G5457" t="s">
        <v>24</v>
      </c>
      <c r="H5457" t="s">
        <v>51</v>
      </c>
      <c r="I5457" t="s">
        <v>139</v>
      </c>
      <c r="J5457" t="s">
        <v>27</v>
      </c>
      <c r="K5457">
        <v>4</v>
      </c>
      <c r="L5457">
        <v>85</v>
      </c>
      <c r="M5457">
        <v>0.05</v>
      </c>
      <c r="N5457">
        <v>323</v>
      </c>
      <c r="O5457">
        <v>115</v>
      </c>
      <c r="P5457" t="s">
        <v>28</v>
      </c>
      <c r="Q5457" t="s">
        <v>35</v>
      </c>
      <c r="R5457" t="s">
        <v>30</v>
      </c>
      <c r="S5457">
        <v>4.8</v>
      </c>
      <c r="T5457">
        <f>YEAR(tblOrders[[#This Row],[Order Date]])</f>
        <v>2025</v>
      </c>
      <c r="U5457" t="str">
        <f>TEXT(tblOrders[[#This Row],[Order Date]],"mmm-yyyy")</f>
        <v>Oct-2025</v>
      </c>
      <c r="V5457" s="4">
        <f>tblOrders[[#This Row],[Profit]]/tblOrders[[#This Row],[Sales Amount]]</f>
        <v>0.35603715170278638</v>
      </c>
      <c r="W5457" t="str">
        <f>VLOOKUP(tblOrders[[#This Row],[City]],CityRegion,2,0)</f>
        <v>South</v>
      </c>
      <c r="X5457" t="str">
        <f>VLOOKUP(tblOrders[[#This Row],[City]],lookups!A:C,3,0)</f>
        <v>Tamil Nadu</v>
      </c>
    </row>
    <row r="5458" spans="1:24" x14ac:dyDescent="0.25">
      <c r="A5458" t="s">
        <v>7760</v>
      </c>
      <c r="B5458" s="1">
        <v>45997</v>
      </c>
      <c r="C5458" t="s">
        <v>5366</v>
      </c>
      <c r="D5458" t="s">
        <v>21</v>
      </c>
      <c r="E5458" t="s">
        <v>22</v>
      </c>
      <c r="F5458" t="s">
        <v>23</v>
      </c>
      <c r="G5458" t="s">
        <v>24</v>
      </c>
      <c r="H5458" t="s">
        <v>25</v>
      </c>
      <c r="I5458" t="s">
        <v>139</v>
      </c>
      <c r="J5458" t="s">
        <v>27</v>
      </c>
      <c r="K5458">
        <v>1</v>
      </c>
      <c r="L5458">
        <v>190</v>
      </c>
      <c r="M5458">
        <v>0.2</v>
      </c>
      <c r="N5458">
        <v>152</v>
      </c>
      <c r="O5458">
        <v>27</v>
      </c>
      <c r="P5458" t="s">
        <v>28</v>
      </c>
      <c r="Q5458" t="s">
        <v>35</v>
      </c>
      <c r="R5458" t="s">
        <v>36</v>
      </c>
      <c r="S5458">
        <v>3.2</v>
      </c>
      <c r="T5458">
        <f>YEAR(tblOrders[[#This Row],[Order Date]])</f>
        <v>2025</v>
      </c>
      <c r="U5458" t="str">
        <f>TEXT(tblOrders[[#This Row],[Order Date]],"mmm-yyyy")</f>
        <v>Dec-2025</v>
      </c>
      <c r="V5458" s="4">
        <f>tblOrders[[#This Row],[Profit]]/tblOrders[[#This Row],[Sales Amount]]</f>
        <v>0.17763157894736842</v>
      </c>
      <c r="W5458" t="str">
        <f>VLOOKUP(tblOrders[[#This Row],[City]],CityRegion,2,0)</f>
        <v>South</v>
      </c>
      <c r="X5458" t="str">
        <f>VLOOKUP(tblOrders[[#This Row],[City]],lookups!A:C,3,0)</f>
        <v>Tamil Nadu</v>
      </c>
    </row>
    <row r="5459" spans="1:24" x14ac:dyDescent="0.25">
      <c r="A5459" t="s">
        <v>7761</v>
      </c>
      <c r="B5459" s="1">
        <v>45840</v>
      </c>
      <c r="C5459" t="s">
        <v>5315</v>
      </c>
      <c r="D5459" t="s">
        <v>21</v>
      </c>
      <c r="E5459" t="s">
        <v>108</v>
      </c>
      <c r="F5459" t="s">
        <v>109</v>
      </c>
      <c r="G5459" t="s">
        <v>62</v>
      </c>
      <c r="H5459" t="s">
        <v>110</v>
      </c>
      <c r="I5459" t="s">
        <v>33</v>
      </c>
      <c r="J5459" t="s">
        <v>34</v>
      </c>
      <c r="K5459">
        <v>2</v>
      </c>
      <c r="L5459">
        <v>110</v>
      </c>
      <c r="M5459">
        <v>0.15</v>
      </c>
      <c r="N5459">
        <v>187</v>
      </c>
      <c r="O5459">
        <v>51</v>
      </c>
      <c r="P5459" t="s">
        <v>28</v>
      </c>
      <c r="Q5459" t="s">
        <v>35</v>
      </c>
      <c r="R5459" t="s">
        <v>36</v>
      </c>
      <c r="S5459">
        <v>4.5</v>
      </c>
      <c r="T5459">
        <f>YEAR(tblOrders[[#This Row],[Order Date]])</f>
        <v>2025</v>
      </c>
      <c r="U5459" t="str">
        <f>TEXT(tblOrders[[#This Row],[Order Date]],"mmm-yyyy")</f>
        <v>Jul-2025</v>
      </c>
      <c r="V5459" s="4">
        <f>tblOrders[[#This Row],[Profit]]/tblOrders[[#This Row],[Sales Amount]]</f>
        <v>0.27272727272727271</v>
      </c>
      <c r="W5459" t="str">
        <f>VLOOKUP(tblOrders[[#This Row],[City]],CityRegion,2,0)</f>
        <v>North</v>
      </c>
      <c r="X5459" t="str">
        <f>VLOOKUP(tblOrders[[#This Row],[City]],lookups!A:C,3,0)</f>
        <v>Delhi</v>
      </c>
    </row>
    <row r="5460" spans="1:24" x14ac:dyDescent="0.25">
      <c r="A5460" t="s">
        <v>7762</v>
      </c>
      <c r="B5460" s="1">
        <v>45850</v>
      </c>
      <c r="C5460" t="s">
        <v>1573</v>
      </c>
      <c r="D5460" t="s">
        <v>21</v>
      </c>
      <c r="E5460" t="s">
        <v>22</v>
      </c>
      <c r="F5460" t="s">
        <v>23</v>
      </c>
      <c r="G5460" t="s">
        <v>24</v>
      </c>
      <c r="H5460" t="s">
        <v>25</v>
      </c>
      <c r="I5460" t="s">
        <v>139</v>
      </c>
      <c r="J5460" t="s">
        <v>27</v>
      </c>
      <c r="K5460">
        <v>1</v>
      </c>
      <c r="L5460">
        <v>190</v>
      </c>
      <c r="M5460">
        <v>0</v>
      </c>
      <c r="N5460">
        <v>190</v>
      </c>
      <c r="O5460">
        <v>65</v>
      </c>
      <c r="P5460" t="s">
        <v>148</v>
      </c>
      <c r="Q5460" t="s">
        <v>86</v>
      </c>
      <c r="R5460" t="s">
        <v>30</v>
      </c>
      <c r="S5460">
        <v>4.4000000000000004</v>
      </c>
      <c r="T5460">
        <f>YEAR(tblOrders[[#This Row],[Order Date]])</f>
        <v>2025</v>
      </c>
      <c r="U5460" t="str">
        <f>TEXT(tblOrders[[#This Row],[Order Date]],"mmm-yyyy")</f>
        <v>Jul-2025</v>
      </c>
      <c r="V5460" s="4">
        <f>tblOrders[[#This Row],[Profit]]/tblOrders[[#This Row],[Sales Amount]]</f>
        <v>0.34210526315789475</v>
      </c>
      <c r="W5460" t="str">
        <f>VLOOKUP(tblOrders[[#This Row],[City]],CityRegion,2,0)</f>
        <v>South</v>
      </c>
      <c r="X5460" t="str">
        <f>VLOOKUP(tblOrders[[#This Row],[City]],lookups!A:C,3,0)</f>
        <v>Tamil Nadu</v>
      </c>
    </row>
    <row r="5461" spans="1:24" x14ac:dyDescent="0.25">
      <c r="A5461" t="s">
        <v>7763</v>
      </c>
      <c r="B5461" s="1">
        <v>45695</v>
      </c>
      <c r="C5461" t="s">
        <v>1542</v>
      </c>
      <c r="D5461" t="s">
        <v>21</v>
      </c>
      <c r="E5461" t="s">
        <v>101</v>
      </c>
      <c r="F5461" t="s">
        <v>102</v>
      </c>
      <c r="G5461" t="s">
        <v>24</v>
      </c>
      <c r="H5461" t="s">
        <v>103</v>
      </c>
      <c r="I5461" t="s">
        <v>84</v>
      </c>
      <c r="J5461" t="s">
        <v>45</v>
      </c>
      <c r="K5461">
        <v>2</v>
      </c>
      <c r="L5461">
        <v>120</v>
      </c>
      <c r="M5461">
        <v>0.1</v>
      </c>
      <c r="N5461">
        <v>216</v>
      </c>
      <c r="O5461">
        <v>60</v>
      </c>
      <c r="P5461" t="s">
        <v>28</v>
      </c>
      <c r="Q5461" t="s">
        <v>46</v>
      </c>
      <c r="R5461" t="s">
        <v>36</v>
      </c>
      <c r="S5461">
        <v>4.5999999999999996</v>
      </c>
      <c r="T5461">
        <f>YEAR(tblOrders[[#This Row],[Order Date]])</f>
        <v>2025</v>
      </c>
      <c r="U5461" t="str">
        <f>TEXT(tblOrders[[#This Row],[Order Date]],"mmm-yyyy")</f>
        <v>Feb-2025</v>
      </c>
      <c r="V5461" s="4">
        <f>tblOrders[[#This Row],[Profit]]/tblOrders[[#This Row],[Sales Amount]]</f>
        <v>0.27777777777777779</v>
      </c>
      <c r="W5461" t="str">
        <f>VLOOKUP(tblOrders[[#This Row],[City]],CityRegion,2,0)</f>
        <v>West</v>
      </c>
      <c r="X5461" t="str">
        <f>VLOOKUP(tblOrders[[#This Row],[City]],lookups!A:C,3,0)</f>
        <v>Maharashtra</v>
      </c>
    </row>
    <row r="5462" spans="1:24" x14ac:dyDescent="0.25">
      <c r="A5462" t="s">
        <v>7764</v>
      </c>
      <c r="B5462" s="1">
        <v>45932</v>
      </c>
      <c r="C5462" t="s">
        <v>3962</v>
      </c>
      <c r="D5462" t="s">
        <v>21</v>
      </c>
      <c r="E5462" t="s">
        <v>108</v>
      </c>
      <c r="F5462" t="s">
        <v>109</v>
      </c>
      <c r="G5462" t="s">
        <v>62</v>
      </c>
      <c r="H5462" t="s">
        <v>110</v>
      </c>
      <c r="I5462" t="s">
        <v>52</v>
      </c>
      <c r="J5462" t="s">
        <v>34</v>
      </c>
      <c r="K5462">
        <v>3</v>
      </c>
      <c r="L5462">
        <v>110</v>
      </c>
      <c r="M5462">
        <v>0.15</v>
      </c>
      <c r="N5462">
        <v>280.5</v>
      </c>
      <c r="O5462">
        <v>76.5</v>
      </c>
      <c r="P5462" t="s">
        <v>28</v>
      </c>
      <c r="Q5462" t="s">
        <v>46</v>
      </c>
      <c r="R5462" t="s">
        <v>36</v>
      </c>
      <c r="S5462">
        <v>3.2</v>
      </c>
      <c r="T5462">
        <f>YEAR(tblOrders[[#This Row],[Order Date]])</f>
        <v>2025</v>
      </c>
      <c r="U5462" t="str">
        <f>TEXT(tblOrders[[#This Row],[Order Date]],"mmm-yyyy")</f>
        <v>Oct-2025</v>
      </c>
      <c r="V5462" s="4">
        <f>tblOrders[[#This Row],[Profit]]/tblOrders[[#This Row],[Sales Amount]]</f>
        <v>0.27272727272727271</v>
      </c>
      <c r="W5462" t="str">
        <f>VLOOKUP(tblOrders[[#This Row],[City]],CityRegion,2,0)</f>
        <v>South</v>
      </c>
      <c r="X5462" t="str">
        <f>VLOOKUP(tblOrders[[#This Row],[City]],lookups!A:C,3,0)</f>
        <v>Kerala</v>
      </c>
    </row>
    <row r="5463" spans="1:24" x14ac:dyDescent="0.25">
      <c r="A5463" t="s">
        <v>7765</v>
      </c>
      <c r="B5463" s="1">
        <v>45897</v>
      </c>
      <c r="C5463" t="s">
        <v>989</v>
      </c>
      <c r="D5463" t="s">
        <v>21</v>
      </c>
      <c r="E5463" t="s">
        <v>94</v>
      </c>
      <c r="F5463" t="s">
        <v>95</v>
      </c>
      <c r="G5463" t="s">
        <v>68</v>
      </c>
      <c r="H5463" t="s">
        <v>96</v>
      </c>
      <c r="I5463" t="s">
        <v>57</v>
      </c>
      <c r="J5463" t="s">
        <v>27</v>
      </c>
      <c r="K5463">
        <v>3</v>
      </c>
      <c r="L5463">
        <v>89</v>
      </c>
      <c r="M5463">
        <v>0.1</v>
      </c>
      <c r="N5463">
        <v>240.3</v>
      </c>
      <c r="O5463">
        <v>75.3</v>
      </c>
      <c r="P5463" t="s">
        <v>28</v>
      </c>
      <c r="Q5463" t="s">
        <v>46</v>
      </c>
      <c r="R5463" t="s">
        <v>30</v>
      </c>
      <c r="S5463">
        <v>4.3</v>
      </c>
      <c r="T5463">
        <f>YEAR(tblOrders[[#This Row],[Order Date]])</f>
        <v>2025</v>
      </c>
      <c r="U5463" t="str">
        <f>TEXT(tblOrders[[#This Row],[Order Date]],"mmm-yyyy")</f>
        <v>Aug-2025</v>
      </c>
      <c r="V5463" s="4">
        <f>tblOrders[[#This Row],[Profit]]/tblOrders[[#This Row],[Sales Amount]]</f>
        <v>0.31335830212234705</v>
      </c>
      <c r="W5463" t="str">
        <f>VLOOKUP(tblOrders[[#This Row],[City]],CityRegion,2,0)</f>
        <v>South</v>
      </c>
      <c r="X5463" t="str">
        <f>VLOOKUP(tblOrders[[#This Row],[City]],lookups!A:C,3,0)</f>
        <v>Kerala</v>
      </c>
    </row>
    <row r="5464" spans="1:24" x14ac:dyDescent="0.25">
      <c r="A5464" t="s">
        <v>7766</v>
      </c>
      <c r="B5464" s="1">
        <v>45810</v>
      </c>
      <c r="C5464" t="s">
        <v>6387</v>
      </c>
      <c r="D5464" t="s">
        <v>21</v>
      </c>
      <c r="E5464" t="s">
        <v>66</v>
      </c>
      <c r="F5464" t="s">
        <v>67</v>
      </c>
      <c r="G5464" t="s">
        <v>68</v>
      </c>
      <c r="H5464" t="s">
        <v>69</v>
      </c>
      <c r="I5464" t="s">
        <v>52</v>
      </c>
      <c r="J5464" t="s">
        <v>27</v>
      </c>
      <c r="K5464">
        <v>4</v>
      </c>
      <c r="L5464">
        <v>149</v>
      </c>
      <c r="M5464">
        <v>0</v>
      </c>
      <c r="N5464">
        <v>596</v>
      </c>
      <c r="O5464">
        <v>216</v>
      </c>
      <c r="P5464" t="s">
        <v>28</v>
      </c>
      <c r="Q5464" t="s">
        <v>91</v>
      </c>
      <c r="R5464" t="s">
        <v>36</v>
      </c>
      <c r="S5464">
        <v>2.9</v>
      </c>
      <c r="T5464">
        <f>YEAR(tblOrders[[#This Row],[Order Date]])</f>
        <v>2025</v>
      </c>
      <c r="U5464" t="str">
        <f>TEXT(tblOrders[[#This Row],[Order Date]],"mmm-yyyy")</f>
        <v>Jun-2025</v>
      </c>
      <c r="V5464" s="4">
        <f>tblOrders[[#This Row],[Profit]]/tblOrders[[#This Row],[Sales Amount]]</f>
        <v>0.36241610738255031</v>
      </c>
      <c r="W5464" t="str">
        <f>VLOOKUP(tblOrders[[#This Row],[City]],CityRegion,2,0)</f>
        <v>South</v>
      </c>
      <c r="X5464" t="str">
        <f>VLOOKUP(tblOrders[[#This Row],[City]],lookups!A:C,3,0)</f>
        <v>Kerala</v>
      </c>
    </row>
    <row r="5465" spans="1:24" x14ac:dyDescent="0.25">
      <c r="A5465" t="s">
        <v>7767</v>
      </c>
      <c r="B5465" s="1">
        <v>45795</v>
      </c>
      <c r="C5465" t="s">
        <v>689</v>
      </c>
      <c r="D5465" t="s">
        <v>39</v>
      </c>
      <c r="E5465" t="s">
        <v>49</v>
      </c>
      <c r="F5465" t="s">
        <v>50</v>
      </c>
      <c r="G5465" t="s">
        <v>24</v>
      </c>
      <c r="H5465" t="s">
        <v>51</v>
      </c>
      <c r="I5465" t="s">
        <v>57</v>
      </c>
      <c r="J5465" t="s">
        <v>27</v>
      </c>
      <c r="K5465">
        <v>3</v>
      </c>
      <c r="L5465">
        <v>85</v>
      </c>
      <c r="M5465">
        <v>0.2</v>
      </c>
      <c r="N5465">
        <v>204</v>
      </c>
      <c r="O5465">
        <v>48</v>
      </c>
      <c r="P5465" t="s">
        <v>28</v>
      </c>
      <c r="Q5465" t="s">
        <v>86</v>
      </c>
      <c r="R5465" t="s">
        <v>36</v>
      </c>
      <c r="S5465">
        <v>3.8</v>
      </c>
      <c r="T5465">
        <f>YEAR(tblOrders[[#This Row],[Order Date]])</f>
        <v>2025</v>
      </c>
      <c r="U5465" t="str">
        <f>TEXT(tblOrders[[#This Row],[Order Date]],"mmm-yyyy")</f>
        <v>May-2025</v>
      </c>
      <c r="V5465" s="4">
        <f>tblOrders[[#This Row],[Profit]]/tblOrders[[#This Row],[Sales Amount]]</f>
        <v>0.23529411764705882</v>
      </c>
      <c r="W5465" t="str">
        <f>VLOOKUP(tblOrders[[#This Row],[City]],CityRegion,2,0)</f>
        <v>South</v>
      </c>
      <c r="X5465" t="str">
        <f>VLOOKUP(tblOrders[[#This Row],[City]],lookups!A:C,3,0)</f>
        <v>Kerala</v>
      </c>
    </row>
    <row r="5466" spans="1:24" x14ac:dyDescent="0.25">
      <c r="A5466" t="s">
        <v>7768</v>
      </c>
      <c r="B5466" s="1">
        <v>45664</v>
      </c>
      <c r="C5466" t="s">
        <v>2208</v>
      </c>
      <c r="D5466" t="s">
        <v>21</v>
      </c>
      <c r="E5466" t="s">
        <v>40</v>
      </c>
      <c r="F5466" t="s">
        <v>41</v>
      </c>
      <c r="G5466" t="s">
        <v>42</v>
      </c>
      <c r="H5466" t="s">
        <v>43</v>
      </c>
      <c r="I5466" t="s">
        <v>57</v>
      </c>
      <c r="J5466" t="s">
        <v>45</v>
      </c>
      <c r="K5466">
        <v>4</v>
      </c>
      <c r="L5466">
        <v>18</v>
      </c>
      <c r="M5466">
        <v>0</v>
      </c>
      <c r="N5466">
        <v>72</v>
      </c>
      <c r="O5466">
        <v>36</v>
      </c>
      <c r="P5466" t="s">
        <v>85</v>
      </c>
      <c r="Q5466" t="s">
        <v>86</v>
      </c>
      <c r="R5466" t="s">
        <v>30</v>
      </c>
      <c r="S5466">
        <v>5</v>
      </c>
      <c r="T5466">
        <f>YEAR(tblOrders[[#This Row],[Order Date]])</f>
        <v>2025</v>
      </c>
      <c r="U5466" t="str">
        <f>TEXT(tblOrders[[#This Row],[Order Date]],"mmm-yyyy")</f>
        <v>Jan-2025</v>
      </c>
      <c r="V5466" s="4">
        <f>tblOrders[[#This Row],[Profit]]/tblOrders[[#This Row],[Sales Amount]]</f>
        <v>0.5</v>
      </c>
      <c r="W5466" t="str">
        <f>VLOOKUP(tblOrders[[#This Row],[City]],CityRegion,2,0)</f>
        <v>South</v>
      </c>
      <c r="X5466" t="str">
        <f>VLOOKUP(tblOrders[[#This Row],[City]],lookups!A:C,3,0)</f>
        <v>Kerala</v>
      </c>
    </row>
    <row r="5467" spans="1:24" x14ac:dyDescent="0.25">
      <c r="A5467" t="s">
        <v>7769</v>
      </c>
      <c r="B5467" s="1">
        <v>45814</v>
      </c>
      <c r="C5467" t="s">
        <v>7770</v>
      </c>
      <c r="D5467" t="s">
        <v>21</v>
      </c>
      <c r="E5467" t="s">
        <v>114</v>
      </c>
      <c r="F5467" t="s">
        <v>115</v>
      </c>
      <c r="G5467" t="s">
        <v>42</v>
      </c>
      <c r="H5467" t="s">
        <v>116</v>
      </c>
      <c r="I5467" t="s">
        <v>44</v>
      </c>
      <c r="J5467" t="s">
        <v>27</v>
      </c>
      <c r="K5467">
        <v>1</v>
      </c>
      <c r="L5467">
        <v>12</v>
      </c>
      <c r="M5467">
        <v>0.05</v>
      </c>
      <c r="N5467">
        <v>11.4</v>
      </c>
      <c r="O5467">
        <v>5.4</v>
      </c>
      <c r="P5467" t="s">
        <v>28</v>
      </c>
      <c r="Q5467" t="s">
        <v>29</v>
      </c>
      <c r="R5467" t="s">
        <v>36</v>
      </c>
      <c r="S5467">
        <v>2.9</v>
      </c>
      <c r="T5467">
        <f>YEAR(tblOrders[[#This Row],[Order Date]])</f>
        <v>2025</v>
      </c>
      <c r="U5467" t="str">
        <f>TEXT(tblOrders[[#This Row],[Order Date]],"mmm-yyyy")</f>
        <v>Jun-2025</v>
      </c>
      <c r="V5467" s="4">
        <f>tblOrders[[#This Row],[Profit]]/tblOrders[[#This Row],[Sales Amount]]</f>
        <v>0.47368421052631582</v>
      </c>
      <c r="W5467" t="str">
        <f>VLOOKUP(tblOrders[[#This Row],[City]],CityRegion,2,0)</f>
        <v>South</v>
      </c>
      <c r="X5467" t="str">
        <f>VLOOKUP(tblOrders[[#This Row],[City]],lookups!A:C,3,0)</f>
        <v>Kerala</v>
      </c>
    </row>
    <row r="5468" spans="1:24" x14ac:dyDescent="0.25">
      <c r="A5468" t="s">
        <v>7771</v>
      </c>
      <c r="B5468" s="1">
        <v>46007</v>
      </c>
      <c r="C5468" t="s">
        <v>7772</v>
      </c>
      <c r="D5468" t="s">
        <v>21</v>
      </c>
      <c r="E5468" t="s">
        <v>22</v>
      </c>
      <c r="F5468" t="s">
        <v>23</v>
      </c>
      <c r="G5468" t="s">
        <v>24</v>
      </c>
      <c r="H5468" t="s">
        <v>25</v>
      </c>
      <c r="I5468" t="s">
        <v>139</v>
      </c>
      <c r="J5468" t="s">
        <v>34</v>
      </c>
      <c r="K5468">
        <v>4</v>
      </c>
      <c r="L5468">
        <v>190</v>
      </c>
      <c r="M5468">
        <v>0</v>
      </c>
      <c r="N5468">
        <v>760</v>
      </c>
      <c r="O5468">
        <v>260</v>
      </c>
      <c r="P5468" t="s">
        <v>28</v>
      </c>
      <c r="Q5468" t="s">
        <v>91</v>
      </c>
      <c r="R5468" t="s">
        <v>36</v>
      </c>
      <c r="S5468">
        <v>3.1</v>
      </c>
      <c r="T5468">
        <f>YEAR(tblOrders[[#This Row],[Order Date]])</f>
        <v>2025</v>
      </c>
      <c r="U5468" t="str">
        <f>TEXT(tblOrders[[#This Row],[Order Date]],"mmm-yyyy")</f>
        <v>Dec-2025</v>
      </c>
      <c r="V5468" s="4">
        <f>tblOrders[[#This Row],[Profit]]/tblOrders[[#This Row],[Sales Amount]]</f>
        <v>0.34210526315789475</v>
      </c>
      <c r="W5468" t="str">
        <f>VLOOKUP(tblOrders[[#This Row],[City]],CityRegion,2,0)</f>
        <v>South</v>
      </c>
      <c r="X5468" t="str">
        <f>VLOOKUP(tblOrders[[#This Row],[City]],lookups!A:C,3,0)</f>
        <v>Tamil Nadu</v>
      </c>
    </row>
    <row r="5469" spans="1:24" x14ac:dyDescent="0.25">
      <c r="A5469" t="s">
        <v>7773</v>
      </c>
      <c r="B5469" s="1">
        <v>45964</v>
      </c>
      <c r="C5469" t="s">
        <v>345</v>
      </c>
      <c r="D5469" t="s">
        <v>21</v>
      </c>
      <c r="E5469" t="s">
        <v>60</v>
      </c>
      <c r="F5469" t="s">
        <v>61</v>
      </c>
      <c r="G5469" t="s">
        <v>62</v>
      </c>
      <c r="H5469" t="s">
        <v>63</v>
      </c>
      <c r="I5469" t="s">
        <v>52</v>
      </c>
      <c r="J5469" t="s">
        <v>34</v>
      </c>
      <c r="K5469">
        <v>5</v>
      </c>
      <c r="L5469">
        <v>45</v>
      </c>
      <c r="M5469">
        <v>0</v>
      </c>
      <c r="N5469">
        <v>225</v>
      </c>
      <c r="O5469">
        <v>95</v>
      </c>
      <c r="P5469" t="s">
        <v>28</v>
      </c>
      <c r="Q5469" t="s">
        <v>35</v>
      </c>
      <c r="R5469" t="s">
        <v>36</v>
      </c>
      <c r="S5469">
        <v>3.6</v>
      </c>
      <c r="T5469">
        <f>YEAR(tblOrders[[#This Row],[Order Date]])</f>
        <v>2025</v>
      </c>
      <c r="U5469" t="str">
        <f>TEXT(tblOrders[[#This Row],[Order Date]],"mmm-yyyy")</f>
        <v>Nov-2025</v>
      </c>
      <c r="V5469" s="4">
        <f>tblOrders[[#This Row],[Profit]]/tblOrders[[#This Row],[Sales Amount]]</f>
        <v>0.42222222222222222</v>
      </c>
      <c r="W5469" t="str">
        <f>VLOOKUP(tblOrders[[#This Row],[City]],CityRegion,2,0)</f>
        <v>South</v>
      </c>
      <c r="X5469" t="str">
        <f>VLOOKUP(tblOrders[[#This Row],[City]],lookups!A:C,3,0)</f>
        <v>Kerala</v>
      </c>
    </row>
    <row r="5470" spans="1:24" x14ac:dyDescent="0.25">
      <c r="A5470" t="s">
        <v>7774</v>
      </c>
      <c r="B5470" s="1">
        <v>45876</v>
      </c>
      <c r="C5470" t="s">
        <v>3707</v>
      </c>
      <c r="D5470" t="s">
        <v>21</v>
      </c>
      <c r="E5470" t="s">
        <v>114</v>
      </c>
      <c r="F5470" t="s">
        <v>115</v>
      </c>
      <c r="G5470" t="s">
        <v>42</v>
      </c>
      <c r="H5470" t="s">
        <v>116</v>
      </c>
      <c r="I5470" t="s">
        <v>33</v>
      </c>
      <c r="J5470" t="s">
        <v>45</v>
      </c>
      <c r="K5470">
        <v>4</v>
      </c>
      <c r="L5470">
        <v>12</v>
      </c>
      <c r="M5470">
        <v>0.2</v>
      </c>
      <c r="N5470">
        <v>38.4</v>
      </c>
      <c r="O5470">
        <v>14.4</v>
      </c>
      <c r="P5470" t="s">
        <v>28</v>
      </c>
      <c r="Q5470" t="s">
        <v>35</v>
      </c>
      <c r="R5470" t="s">
        <v>36</v>
      </c>
      <c r="S5470">
        <v>3.7</v>
      </c>
      <c r="T5470">
        <f>YEAR(tblOrders[[#This Row],[Order Date]])</f>
        <v>2025</v>
      </c>
      <c r="U5470" t="str">
        <f>TEXT(tblOrders[[#This Row],[Order Date]],"mmm-yyyy")</f>
        <v>Aug-2025</v>
      </c>
      <c r="V5470" s="4">
        <f>tblOrders[[#This Row],[Profit]]/tblOrders[[#This Row],[Sales Amount]]</f>
        <v>0.375</v>
      </c>
      <c r="W5470" t="str">
        <f>VLOOKUP(tblOrders[[#This Row],[City]],CityRegion,2,0)</f>
        <v>North</v>
      </c>
      <c r="X5470" t="str">
        <f>VLOOKUP(tblOrders[[#This Row],[City]],lookups!A:C,3,0)</f>
        <v>Delhi</v>
      </c>
    </row>
    <row r="5471" spans="1:24" x14ac:dyDescent="0.25">
      <c r="A5471" t="s">
        <v>7775</v>
      </c>
      <c r="B5471" s="1">
        <v>45861</v>
      </c>
      <c r="C5471" t="s">
        <v>1591</v>
      </c>
      <c r="D5471" t="s">
        <v>21</v>
      </c>
      <c r="E5471" t="s">
        <v>22</v>
      </c>
      <c r="F5471" t="s">
        <v>23</v>
      </c>
      <c r="G5471" t="s">
        <v>24</v>
      </c>
      <c r="H5471" t="s">
        <v>25</v>
      </c>
      <c r="I5471" t="s">
        <v>57</v>
      </c>
      <c r="J5471" t="s">
        <v>27</v>
      </c>
      <c r="K5471">
        <v>4</v>
      </c>
      <c r="L5471">
        <v>190</v>
      </c>
      <c r="M5471">
        <v>0.15</v>
      </c>
      <c r="N5471">
        <v>646</v>
      </c>
      <c r="O5471">
        <v>146</v>
      </c>
      <c r="P5471" t="s">
        <v>148</v>
      </c>
      <c r="Q5471" t="s">
        <v>86</v>
      </c>
      <c r="R5471" t="s">
        <v>30</v>
      </c>
      <c r="S5471">
        <v>2.9</v>
      </c>
      <c r="T5471">
        <f>YEAR(tblOrders[[#This Row],[Order Date]])</f>
        <v>2025</v>
      </c>
      <c r="U5471" t="str">
        <f>TEXT(tblOrders[[#This Row],[Order Date]],"mmm-yyyy")</f>
        <v>Jul-2025</v>
      </c>
      <c r="V5471" s="4">
        <f>tblOrders[[#This Row],[Profit]]/tblOrders[[#This Row],[Sales Amount]]</f>
        <v>0.2260061919504644</v>
      </c>
      <c r="W5471" t="str">
        <f>VLOOKUP(tblOrders[[#This Row],[City]],CityRegion,2,0)</f>
        <v>South</v>
      </c>
      <c r="X5471" t="str">
        <f>VLOOKUP(tblOrders[[#This Row],[City]],lookups!A:C,3,0)</f>
        <v>Kerala</v>
      </c>
    </row>
    <row r="5472" spans="1:24" x14ac:dyDescent="0.25">
      <c r="A5472" t="s">
        <v>7776</v>
      </c>
      <c r="B5472" s="1">
        <v>45726</v>
      </c>
      <c r="C5472" t="s">
        <v>2756</v>
      </c>
      <c r="D5472" t="s">
        <v>21</v>
      </c>
      <c r="E5472" t="s">
        <v>55</v>
      </c>
      <c r="F5472" t="s">
        <v>56</v>
      </c>
      <c r="G5472" t="s">
        <v>24</v>
      </c>
      <c r="H5472" t="s">
        <v>51</v>
      </c>
      <c r="I5472" t="s">
        <v>139</v>
      </c>
      <c r="J5472" t="s">
        <v>27</v>
      </c>
      <c r="K5472">
        <v>5</v>
      </c>
      <c r="L5472">
        <v>42</v>
      </c>
      <c r="M5472">
        <v>0</v>
      </c>
      <c r="N5472">
        <v>210</v>
      </c>
      <c r="O5472">
        <v>90</v>
      </c>
      <c r="P5472" t="s">
        <v>28</v>
      </c>
      <c r="Q5472" t="s">
        <v>29</v>
      </c>
      <c r="R5472" t="s">
        <v>36</v>
      </c>
      <c r="S5472">
        <v>4.2</v>
      </c>
      <c r="T5472">
        <f>YEAR(tblOrders[[#This Row],[Order Date]])</f>
        <v>2025</v>
      </c>
      <c r="U5472" t="str">
        <f>TEXT(tblOrders[[#This Row],[Order Date]],"mmm-yyyy")</f>
        <v>Mar-2025</v>
      </c>
      <c r="V5472" s="4">
        <f>tblOrders[[#This Row],[Profit]]/tblOrders[[#This Row],[Sales Amount]]</f>
        <v>0.42857142857142855</v>
      </c>
      <c r="W5472" t="str">
        <f>VLOOKUP(tblOrders[[#This Row],[City]],CityRegion,2,0)</f>
        <v>South</v>
      </c>
      <c r="X5472" t="str">
        <f>VLOOKUP(tblOrders[[#This Row],[City]],lookups!A:C,3,0)</f>
        <v>Tamil Nadu</v>
      </c>
    </row>
    <row r="5473" spans="1:24" x14ac:dyDescent="0.25">
      <c r="A5473" t="s">
        <v>7777</v>
      </c>
      <c r="B5473" s="1">
        <v>45751</v>
      </c>
      <c r="C5473" t="s">
        <v>1357</v>
      </c>
      <c r="D5473" t="s">
        <v>21</v>
      </c>
      <c r="E5473" t="s">
        <v>79</v>
      </c>
      <c r="F5473" t="s">
        <v>80</v>
      </c>
      <c r="G5473" t="s">
        <v>68</v>
      </c>
      <c r="H5473" t="s">
        <v>81</v>
      </c>
      <c r="I5473" t="s">
        <v>84</v>
      </c>
      <c r="J5473" t="s">
        <v>34</v>
      </c>
      <c r="K5473">
        <v>3</v>
      </c>
      <c r="L5473">
        <v>799</v>
      </c>
      <c r="M5473">
        <v>0.2</v>
      </c>
      <c r="N5473">
        <v>1917.6</v>
      </c>
      <c r="O5473">
        <v>57.6</v>
      </c>
      <c r="P5473" t="s">
        <v>28</v>
      </c>
      <c r="Q5473" t="s">
        <v>35</v>
      </c>
      <c r="R5473" t="s">
        <v>36</v>
      </c>
      <c r="S5473">
        <v>4</v>
      </c>
      <c r="T5473">
        <f>YEAR(tblOrders[[#This Row],[Order Date]])</f>
        <v>2025</v>
      </c>
      <c r="U5473" t="str">
        <f>TEXT(tblOrders[[#This Row],[Order Date]],"mmm-yyyy")</f>
        <v>Apr-2025</v>
      </c>
      <c r="V5473" s="4">
        <f>tblOrders[[#This Row],[Profit]]/tblOrders[[#This Row],[Sales Amount]]</f>
        <v>3.0037546933667086E-2</v>
      </c>
      <c r="W5473" t="str">
        <f>VLOOKUP(tblOrders[[#This Row],[City]],CityRegion,2,0)</f>
        <v>West</v>
      </c>
      <c r="X5473" t="str">
        <f>VLOOKUP(tblOrders[[#This Row],[City]],lookups!A:C,3,0)</f>
        <v>Maharashtra</v>
      </c>
    </row>
    <row r="5474" spans="1:24" x14ac:dyDescent="0.25">
      <c r="A5474" t="s">
        <v>7778</v>
      </c>
      <c r="B5474" s="1">
        <v>46016</v>
      </c>
      <c r="C5474" t="s">
        <v>2652</v>
      </c>
      <c r="D5474" t="s">
        <v>39</v>
      </c>
      <c r="E5474" t="s">
        <v>114</v>
      </c>
      <c r="F5474" t="s">
        <v>115</v>
      </c>
      <c r="G5474" t="s">
        <v>42</v>
      </c>
      <c r="H5474" t="s">
        <v>116</v>
      </c>
      <c r="I5474" t="s">
        <v>76</v>
      </c>
      <c r="J5474" t="s">
        <v>45</v>
      </c>
      <c r="K5474">
        <v>5</v>
      </c>
      <c r="L5474">
        <v>12</v>
      </c>
      <c r="M5474">
        <v>0.05</v>
      </c>
      <c r="N5474">
        <v>57</v>
      </c>
      <c r="O5474">
        <v>27</v>
      </c>
      <c r="P5474" t="s">
        <v>28</v>
      </c>
      <c r="Q5474" t="s">
        <v>35</v>
      </c>
      <c r="R5474" t="s">
        <v>36</v>
      </c>
      <c r="S5474">
        <v>3.3</v>
      </c>
      <c r="T5474">
        <f>YEAR(tblOrders[[#This Row],[Order Date]])</f>
        <v>2025</v>
      </c>
      <c r="U5474" t="str">
        <f>TEXT(tblOrders[[#This Row],[Order Date]],"mmm-yyyy")</f>
        <v>Dec-2025</v>
      </c>
      <c r="V5474" s="4">
        <f>tblOrders[[#This Row],[Profit]]/tblOrders[[#This Row],[Sales Amount]]</f>
        <v>0.47368421052631576</v>
      </c>
      <c r="W5474" t="str">
        <f>VLOOKUP(tblOrders[[#This Row],[City]],CityRegion,2,0)</f>
        <v>South</v>
      </c>
      <c r="X5474" t="str">
        <f>VLOOKUP(tblOrders[[#This Row],[City]],lookups!A:C,3,0)</f>
        <v>Kerala</v>
      </c>
    </row>
    <row r="5475" spans="1:24" x14ac:dyDescent="0.25">
      <c r="A5475" t="s">
        <v>7779</v>
      </c>
      <c r="B5475" s="1">
        <v>45792</v>
      </c>
      <c r="C5475" t="s">
        <v>7780</v>
      </c>
      <c r="D5475" t="s">
        <v>39</v>
      </c>
      <c r="E5475" t="s">
        <v>49</v>
      </c>
      <c r="F5475" t="s">
        <v>50</v>
      </c>
      <c r="G5475" t="s">
        <v>24</v>
      </c>
      <c r="H5475" t="s">
        <v>51</v>
      </c>
      <c r="I5475" t="s">
        <v>130</v>
      </c>
      <c r="J5475" t="s">
        <v>45</v>
      </c>
      <c r="K5475">
        <v>1</v>
      </c>
      <c r="L5475">
        <v>85</v>
      </c>
      <c r="M5475">
        <v>0</v>
      </c>
      <c r="N5475">
        <v>85</v>
      </c>
      <c r="O5475">
        <v>33</v>
      </c>
      <c r="P5475" t="s">
        <v>28</v>
      </c>
      <c r="Q5475" t="s">
        <v>29</v>
      </c>
      <c r="R5475" t="s">
        <v>36</v>
      </c>
      <c r="S5475">
        <v>4.5999999999999996</v>
      </c>
      <c r="T5475">
        <f>YEAR(tblOrders[[#This Row],[Order Date]])</f>
        <v>2025</v>
      </c>
      <c r="U5475" t="str">
        <f>TEXT(tblOrders[[#This Row],[Order Date]],"mmm-yyyy")</f>
        <v>May-2025</v>
      </c>
      <c r="V5475" s="4">
        <f>tblOrders[[#This Row],[Profit]]/tblOrders[[#This Row],[Sales Amount]]</f>
        <v>0.38823529411764707</v>
      </c>
      <c r="W5475" t="str">
        <f>VLOOKUP(tblOrders[[#This Row],[City]],CityRegion,2,0)</f>
        <v>West</v>
      </c>
      <c r="X5475" t="str">
        <f>VLOOKUP(tblOrders[[#This Row],[City]],lookups!A:C,3,0)</f>
        <v>Maharashtra</v>
      </c>
    </row>
    <row r="5476" spans="1:24" x14ac:dyDescent="0.25">
      <c r="A5476" t="s">
        <v>7781</v>
      </c>
      <c r="B5476" s="1">
        <v>45995</v>
      </c>
      <c r="C5476" t="s">
        <v>3707</v>
      </c>
      <c r="D5476" t="s">
        <v>39</v>
      </c>
      <c r="E5476" t="s">
        <v>94</v>
      </c>
      <c r="F5476" t="s">
        <v>95</v>
      </c>
      <c r="G5476" t="s">
        <v>68</v>
      </c>
      <c r="H5476" t="s">
        <v>96</v>
      </c>
      <c r="I5476" t="s">
        <v>57</v>
      </c>
      <c r="J5476" t="s">
        <v>34</v>
      </c>
      <c r="K5476">
        <v>3</v>
      </c>
      <c r="L5476">
        <v>89</v>
      </c>
      <c r="M5476">
        <v>0.2</v>
      </c>
      <c r="N5476">
        <v>213.6</v>
      </c>
      <c r="O5476">
        <v>48.6</v>
      </c>
      <c r="P5476" t="s">
        <v>28</v>
      </c>
      <c r="Q5476" t="s">
        <v>91</v>
      </c>
      <c r="R5476" t="s">
        <v>36</v>
      </c>
      <c r="S5476">
        <v>3.8</v>
      </c>
      <c r="T5476">
        <f>YEAR(tblOrders[[#This Row],[Order Date]])</f>
        <v>2025</v>
      </c>
      <c r="U5476" t="str">
        <f>TEXT(tblOrders[[#This Row],[Order Date]],"mmm-yyyy")</f>
        <v>Dec-2025</v>
      </c>
      <c r="V5476" s="4">
        <f>tblOrders[[#This Row],[Profit]]/tblOrders[[#This Row],[Sales Amount]]</f>
        <v>0.22752808988764045</v>
      </c>
      <c r="W5476" t="str">
        <f>VLOOKUP(tblOrders[[#This Row],[City]],CityRegion,2,0)</f>
        <v>South</v>
      </c>
      <c r="X5476" t="str">
        <f>VLOOKUP(tblOrders[[#This Row],[City]],lookups!A:C,3,0)</f>
        <v>Kerala</v>
      </c>
    </row>
    <row r="5477" spans="1:24" x14ac:dyDescent="0.25">
      <c r="A5477" t="s">
        <v>7782</v>
      </c>
      <c r="B5477" s="1">
        <v>45703</v>
      </c>
      <c r="C5477" t="s">
        <v>1756</v>
      </c>
      <c r="D5477" t="s">
        <v>21</v>
      </c>
      <c r="E5477" t="s">
        <v>40</v>
      </c>
      <c r="F5477" t="s">
        <v>41</v>
      </c>
      <c r="G5477" t="s">
        <v>42</v>
      </c>
      <c r="H5477" t="s">
        <v>43</v>
      </c>
      <c r="I5477" t="s">
        <v>33</v>
      </c>
      <c r="J5477" t="s">
        <v>45</v>
      </c>
      <c r="K5477">
        <v>2</v>
      </c>
      <c r="L5477">
        <v>18</v>
      </c>
      <c r="M5477">
        <v>0.1</v>
      </c>
      <c r="N5477">
        <v>32.4</v>
      </c>
      <c r="O5477">
        <v>14.4</v>
      </c>
      <c r="P5477" t="s">
        <v>28</v>
      </c>
      <c r="Q5477" t="s">
        <v>29</v>
      </c>
      <c r="R5477" t="s">
        <v>36</v>
      </c>
      <c r="S5477">
        <v>2.6</v>
      </c>
      <c r="T5477">
        <f>YEAR(tblOrders[[#This Row],[Order Date]])</f>
        <v>2025</v>
      </c>
      <c r="U5477" t="str">
        <f>TEXT(tblOrders[[#This Row],[Order Date]],"mmm-yyyy")</f>
        <v>Feb-2025</v>
      </c>
      <c r="V5477" s="4">
        <f>tblOrders[[#This Row],[Profit]]/tblOrders[[#This Row],[Sales Amount]]</f>
        <v>0.44444444444444448</v>
      </c>
      <c r="W5477" t="str">
        <f>VLOOKUP(tblOrders[[#This Row],[City]],CityRegion,2,0)</f>
        <v>North</v>
      </c>
      <c r="X5477" t="str">
        <f>VLOOKUP(tblOrders[[#This Row],[City]],lookups!A:C,3,0)</f>
        <v>Delhi</v>
      </c>
    </row>
    <row r="5478" spans="1:24" x14ac:dyDescent="0.25">
      <c r="A5478" t="s">
        <v>7783</v>
      </c>
      <c r="B5478" s="1">
        <v>45798</v>
      </c>
      <c r="C5478" t="s">
        <v>7376</v>
      </c>
      <c r="D5478" t="s">
        <v>39</v>
      </c>
      <c r="E5478" t="s">
        <v>101</v>
      </c>
      <c r="F5478" t="s">
        <v>102</v>
      </c>
      <c r="G5478" t="s">
        <v>24</v>
      </c>
      <c r="H5478" t="s">
        <v>103</v>
      </c>
      <c r="I5478" t="s">
        <v>44</v>
      </c>
      <c r="J5478" t="s">
        <v>45</v>
      </c>
      <c r="K5478">
        <v>3</v>
      </c>
      <c r="L5478">
        <v>120</v>
      </c>
      <c r="M5478">
        <v>0.1</v>
      </c>
      <c r="N5478">
        <v>324</v>
      </c>
      <c r="O5478">
        <v>90</v>
      </c>
      <c r="P5478" t="s">
        <v>28</v>
      </c>
      <c r="Q5478" t="s">
        <v>35</v>
      </c>
      <c r="R5478" t="s">
        <v>30</v>
      </c>
      <c r="S5478">
        <v>4.3</v>
      </c>
      <c r="T5478">
        <f>YEAR(tblOrders[[#This Row],[Order Date]])</f>
        <v>2025</v>
      </c>
      <c r="U5478" t="str">
        <f>TEXT(tblOrders[[#This Row],[Order Date]],"mmm-yyyy")</f>
        <v>May-2025</v>
      </c>
      <c r="V5478" s="4">
        <f>tblOrders[[#This Row],[Profit]]/tblOrders[[#This Row],[Sales Amount]]</f>
        <v>0.27777777777777779</v>
      </c>
      <c r="W5478" t="str">
        <f>VLOOKUP(tblOrders[[#This Row],[City]],CityRegion,2,0)</f>
        <v>South</v>
      </c>
      <c r="X5478" t="str">
        <f>VLOOKUP(tblOrders[[#This Row],[City]],lookups!A:C,3,0)</f>
        <v>Kerala</v>
      </c>
    </row>
    <row r="5479" spans="1:24" x14ac:dyDescent="0.25">
      <c r="A5479" t="s">
        <v>7784</v>
      </c>
      <c r="B5479" s="1">
        <v>45949</v>
      </c>
      <c r="C5479" t="s">
        <v>917</v>
      </c>
      <c r="D5479" t="s">
        <v>21</v>
      </c>
      <c r="E5479" t="s">
        <v>101</v>
      </c>
      <c r="F5479" t="s">
        <v>102</v>
      </c>
      <c r="G5479" t="s">
        <v>24</v>
      </c>
      <c r="H5479" t="s">
        <v>103</v>
      </c>
      <c r="I5479" t="s">
        <v>57</v>
      </c>
      <c r="J5479" t="s">
        <v>45</v>
      </c>
      <c r="K5479">
        <v>4</v>
      </c>
      <c r="L5479">
        <v>120</v>
      </c>
      <c r="M5479">
        <v>0.1</v>
      </c>
      <c r="N5479">
        <v>432</v>
      </c>
      <c r="O5479">
        <v>120</v>
      </c>
      <c r="P5479" t="s">
        <v>111</v>
      </c>
      <c r="Q5479" t="s">
        <v>46</v>
      </c>
      <c r="R5479" t="s">
        <v>36</v>
      </c>
      <c r="S5479">
        <v>3.7</v>
      </c>
      <c r="T5479">
        <f>YEAR(tblOrders[[#This Row],[Order Date]])</f>
        <v>2025</v>
      </c>
      <c r="U5479" t="str">
        <f>TEXT(tblOrders[[#This Row],[Order Date]],"mmm-yyyy")</f>
        <v>Oct-2025</v>
      </c>
      <c r="V5479" s="4">
        <f>tblOrders[[#This Row],[Profit]]/tblOrders[[#This Row],[Sales Amount]]</f>
        <v>0.27777777777777779</v>
      </c>
      <c r="W5479" t="str">
        <f>VLOOKUP(tblOrders[[#This Row],[City]],CityRegion,2,0)</f>
        <v>South</v>
      </c>
      <c r="X5479" t="str">
        <f>VLOOKUP(tblOrders[[#This Row],[City]],lookups!A:C,3,0)</f>
        <v>Kerala</v>
      </c>
    </row>
    <row r="5480" spans="1:24" x14ac:dyDescent="0.25">
      <c r="A5480" t="s">
        <v>7785</v>
      </c>
      <c r="B5480" s="1">
        <v>45777</v>
      </c>
      <c r="C5480" t="s">
        <v>3861</v>
      </c>
      <c r="D5480" t="s">
        <v>21</v>
      </c>
      <c r="E5480" t="s">
        <v>66</v>
      </c>
      <c r="F5480" t="s">
        <v>67</v>
      </c>
      <c r="G5480" t="s">
        <v>68</v>
      </c>
      <c r="H5480" t="s">
        <v>69</v>
      </c>
      <c r="I5480" t="s">
        <v>26</v>
      </c>
      <c r="J5480" t="s">
        <v>45</v>
      </c>
      <c r="K5480">
        <v>3</v>
      </c>
      <c r="L5480">
        <v>149</v>
      </c>
      <c r="M5480">
        <v>0.15</v>
      </c>
      <c r="N5480">
        <v>379.95</v>
      </c>
      <c r="O5480">
        <v>94.95</v>
      </c>
      <c r="P5480" t="s">
        <v>85</v>
      </c>
      <c r="Q5480" t="s">
        <v>46</v>
      </c>
      <c r="R5480" t="s">
        <v>36</v>
      </c>
      <c r="S5480">
        <v>3.6</v>
      </c>
      <c r="T5480">
        <f>YEAR(tblOrders[[#This Row],[Order Date]])</f>
        <v>2025</v>
      </c>
      <c r="U5480" t="str">
        <f>TEXT(tblOrders[[#This Row],[Order Date]],"mmm-yyyy")</f>
        <v>Apr-2025</v>
      </c>
      <c r="V5480" s="4">
        <f>tblOrders[[#This Row],[Profit]]/tblOrders[[#This Row],[Sales Amount]]</f>
        <v>0.24990130280300041</v>
      </c>
      <c r="W5480" t="str">
        <f>VLOOKUP(tblOrders[[#This Row],[City]],CityRegion,2,0)</f>
        <v>South</v>
      </c>
      <c r="X5480" t="str">
        <f>VLOOKUP(tblOrders[[#This Row],[City]],lookups!A:C,3,0)</f>
        <v>Karnataka</v>
      </c>
    </row>
    <row r="5481" spans="1:24" x14ac:dyDescent="0.25">
      <c r="A5481" t="s">
        <v>7786</v>
      </c>
      <c r="B5481" s="1">
        <v>45883</v>
      </c>
      <c r="C5481" t="s">
        <v>1212</v>
      </c>
      <c r="D5481" t="s">
        <v>39</v>
      </c>
      <c r="E5481" t="s">
        <v>114</v>
      </c>
      <c r="F5481" t="s">
        <v>115</v>
      </c>
      <c r="G5481" t="s">
        <v>42</v>
      </c>
      <c r="H5481" t="s">
        <v>116</v>
      </c>
      <c r="I5481" t="s">
        <v>139</v>
      </c>
      <c r="J5481" t="s">
        <v>27</v>
      </c>
      <c r="K5481">
        <v>1</v>
      </c>
      <c r="L5481">
        <v>12</v>
      </c>
      <c r="M5481">
        <v>0</v>
      </c>
      <c r="N5481">
        <v>12</v>
      </c>
      <c r="O5481">
        <v>6</v>
      </c>
      <c r="P5481" t="s">
        <v>28</v>
      </c>
      <c r="Q5481" t="s">
        <v>29</v>
      </c>
      <c r="R5481" t="s">
        <v>36</v>
      </c>
      <c r="S5481">
        <v>3.3</v>
      </c>
      <c r="T5481">
        <f>YEAR(tblOrders[[#This Row],[Order Date]])</f>
        <v>2025</v>
      </c>
      <c r="U5481" t="str">
        <f>TEXT(tblOrders[[#This Row],[Order Date]],"mmm-yyyy")</f>
        <v>Aug-2025</v>
      </c>
      <c r="V5481" s="4">
        <f>tblOrders[[#This Row],[Profit]]/tblOrders[[#This Row],[Sales Amount]]</f>
        <v>0.5</v>
      </c>
      <c r="W5481" t="str">
        <f>VLOOKUP(tblOrders[[#This Row],[City]],CityRegion,2,0)</f>
        <v>South</v>
      </c>
      <c r="X5481" t="str">
        <f>VLOOKUP(tblOrders[[#This Row],[City]],lookups!A:C,3,0)</f>
        <v>Tamil Nadu</v>
      </c>
    </row>
    <row r="5482" spans="1:24" x14ac:dyDescent="0.25">
      <c r="A5482" t="s">
        <v>7787</v>
      </c>
      <c r="B5482" s="1">
        <v>45840</v>
      </c>
      <c r="C5482" t="s">
        <v>4276</v>
      </c>
      <c r="D5482" t="s">
        <v>21</v>
      </c>
      <c r="E5482" t="s">
        <v>101</v>
      </c>
      <c r="F5482" t="s">
        <v>102</v>
      </c>
      <c r="G5482" t="s">
        <v>24</v>
      </c>
      <c r="H5482" t="s">
        <v>103</v>
      </c>
      <c r="I5482" t="s">
        <v>130</v>
      </c>
      <c r="J5482" t="s">
        <v>27</v>
      </c>
      <c r="K5482">
        <v>3</v>
      </c>
      <c r="L5482">
        <v>120</v>
      </c>
      <c r="M5482">
        <v>0</v>
      </c>
      <c r="N5482">
        <v>360</v>
      </c>
      <c r="O5482">
        <v>126</v>
      </c>
      <c r="P5482" t="s">
        <v>28</v>
      </c>
      <c r="Q5482" t="s">
        <v>86</v>
      </c>
      <c r="R5482" t="s">
        <v>30</v>
      </c>
      <c r="S5482">
        <v>4</v>
      </c>
      <c r="T5482">
        <f>YEAR(tblOrders[[#This Row],[Order Date]])</f>
        <v>2025</v>
      </c>
      <c r="U5482" t="str">
        <f>TEXT(tblOrders[[#This Row],[Order Date]],"mmm-yyyy")</f>
        <v>Jul-2025</v>
      </c>
      <c r="V5482" s="4">
        <f>tblOrders[[#This Row],[Profit]]/tblOrders[[#This Row],[Sales Amount]]</f>
        <v>0.35</v>
      </c>
      <c r="W5482" t="str">
        <f>VLOOKUP(tblOrders[[#This Row],[City]],CityRegion,2,0)</f>
        <v>West</v>
      </c>
      <c r="X5482" t="str">
        <f>VLOOKUP(tblOrders[[#This Row],[City]],lookups!A:C,3,0)</f>
        <v>Maharashtra</v>
      </c>
    </row>
    <row r="5483" spans="1:24" x14ac:dyDescent="0.25">
      <c r="A5483" t="s">
        <v>7788</v>
      </c>
      <c r="B5483" s="1">
        <v>45689</v>
      </c>
      <c r="C5483" t="s">
        <v>1277</v>
      </c>
      <c r="D5483" t="s">
        <v>39</v>
      </c>
      <c r="E5483" t="s">
        <v>66</v>
      </c>
      <c r="F5483" t="s">
        <v>67</v>
      </c>
      <c r="G5483" t="s">
        <v>68</v>
      </c>
      <c r="H5483" t="s">
        <v>69</v>
      </c>
      <c r="I5483" t="s">
        <v>57</v>
      </c>
      <c r="J5483" t="s">
        <v>27</v>
      </c>
      <c r="K5483">
        <v>1</v>
      </c>
      <c r="L5483">
        <v>149</v>
      </c>
      <c r="M5483">
        <v>0.15</v>
      </c>
      <c r="N5483">
        <v>126.65</v>
      </c>
      <c r="O5483">
        <v>31.65</v>
      </c>
      <c r="P5483" t="s">
        <v>85</v>
      </c>
      <c r="Q5483" t="s">
        <v>29</v>
      </c>
      <c r="R5483" t="s">
        <v>36</v>
      </c>
      <c r="S5483">
        <v>4.9000000000000004</v>
      </c>
      <c r="T5483">
        <f>YEAR(tblOrders[[#This Row],[Order Date]])</f>
        <v>2025</v>
      </c>
      <c r="U5483" t="str">
        <f>TEXT(tblOrders[[#This Row],[Order Date]],"mmm-yyyy")</f>
        <v>Feb-2025</v>
      </c>
      <c r="V5483" s="4">
        <f>tblOrders[[#This Row],[Profit]]/tblOrders[[#This Row],[Sales Amount]]</f>
        <v>0.24990130280300038</v>
      </c>
      <c r="W5483" t="str">
        <f>VLOOKUP(tblOrders[[#This Row],[City]],CityRegion,2,0)</f>
        <v>South</v>
      </c>
      <c r="X5483" t="str">
        <f>VLOOKUP(tblOrders[[#This Row],[City]],lookups!A:C,3,0)</f>
        <v>Kerala</v>
      </c>
    </row>
    <row r="5484" spans="1:24" x14ac:dyDescent="0.25">
      <c r="A5484" t="s">
        <v>7789</v>
      </c>
      <c r="B5484" s="1">
        <v>45874</v>
      </c>
      <c r="C5484" t="s">
        <v>3456</v>
      </c>
      <c r="D5484" t="s">
        <v>21</v>
      </c>
      <c r="E5484" t="s">
        <v>114</v>
      </c>
      <c r="F5484" t="s">
        <v>115</v>
      </c>
      <c r="G5484" t="s">
        <v>42</v>
      </c>
      <c r="H5484" t="s">
        <v>116</v>
      </c>
      <c r="I5484" t="s">
        <v>70</v>
      </c>
      <c r="J5484" t="s">
        <v>34</v>
      </c>
      <c r="K5484">
        <v>4</v>
      </c>
      <c r="L5484">
        <v>12</v>
      </c>
      <c r="M5484">
        <v>0.2</v>
      </c>
      <c r="N5484">
        <v>38.4</v>
      </c>
      <c r="O5484">
        <v>14.4</v>
      </c>
      <c r="P5484" t="s">
        <v>28</v>
      </c>
      <c r="Q5484" t="s">
        <v>46</v>
      </c>
      <c r="R5484" t="s">
        <v>36</v>
      </c>
      <c r="S5484">
        <v>4.7</v>
      </c>
      <c r="T5484">
        <f>YEAR(tblOrders[[#This Row],[Order Date]])</f>
        <v>2025</v>
      </c>
      <c r="U5484" t="str">
        <f>TEXT(tblOrders[[#This Row],[Order Date]],"mmm-yyyy")</f>
        <v>Aug-2025</v>
      </c>
      <c r="V5484" s="4">
        <f>tblOrders[[#This Row],[Profit]]/tblOrders[[#This Row],[Sales Amount]]</f>
        <v>0.375</v>
      </c>
      <c r="W5484" t="str">
        <f>VLOOKUP(tblOrders[[#This Row],[City]],CityRegion,2,0)</f>
        <v>South</v>
      </c>
      <c r="X5484" t="str">
        <f>VLOOKUP(tblOrders[[#This Row],[City]],lookups!A:C,3,0)</f>
        <v>Telengana</v>
      </c>
    </row>
    <row r="5485" spans="1:24" x14ac:dyDescent="0.25">
      <c r="A5485" t="s">
        <v>7790</v>
      </c>
      <c r="B5485" s="1">
        <v>45688</v>
      </c>
      <c r="C5485" t="s">
        <v>2915</v>
      </c>
      <c r="D5485" t="s">
        <v>39</v>
      </c>
      <c r="E5485" t="s">
        <v>79</v>
      </c>
      <c r="F5485" t="s">
        <v>80</v>
      </c>
      <c r="G5485" t="s">
        <v>68</v>
      </c>
      <c r="H5485" t="s">
        <v>81</v>
      </c>
      <c r="I5485" t="s">
        <v>52</v>
      </c>
      <c r="J5485" t="s">
        <v>27</v>
      </c>
      <c r="K5485">
        <v>4</v>
      </c>
      <c r="L5485">
        <v>799</v>
      </c>
      <c r="M5485">
        <v>0.15</v>
      </c>
      <c r="N5485">
        <v>2716.6</v>
      </c>
      <c r="O5485">
        <v>236.6</v>
      </c>
      <c r="P5485" t="s">
        <v>28</v>
      </c>
      <c r="Q5485" t="s">
        <v>86</v>
      </c>
      <c r="R5485" t="s">
        <v>36</v>
      </c>
      <c r="S5485">
        <v>4.5</v>
      </c>
      <c r="T5485">
        <f>YEAR(tblOrders[[#This Row],[Order Date]])</f>
        <v>2025</v>
      </c>
      <c r="U5485" t="str">
        <f>TEXT(tblOrders[[#This Row],[Order Date]],"mmm-yyyy")</f>
        <v>Jan-2025</v>
      </c>
      <c r="V5485" s="4">
        <f>tblOrders[[#This Row],[Profit]]/tblOrders[[#This Row],[Sales Amount]]</f>
        <v>8.7094161819921967E-2</v>
      </c>
      <c r="W5485" t="str">
        <f>VLOOKUP(tblOrders[[#This Row],[City]],CityRegion,2,0)</f>
        <v>South</v>
      </c>
      <c r="X5485" t="str">
        <f>VLOOKUP(tblOrders[[#This Row],[City]],lookups!A:C,3,0)</f>
        <v>Kerala</v>
      </c>
    </row>
    <row r="5486" spans="1:24" x14ac:dyDescent="0.25">
      <c r="A5486" t="s">
        <v>7791</v>
      </c>
      <c r="B5486" s="1">
        <v>45729</v>
      </c>
      <c r="C5486" t="s">
        <v>7349</v>
      </c>
      <c r="D5486" t="s">
        <v>39</v>
      </c>
      <c r="E5486" t="s">
        <v>22</v>
      </c>
      <c r="F5486" t="s">
        <v>23</v>
      </c>
      <c r="G5486" t="s">
        <v>24</v>
      </c>
      <c r="H5486" t="s">
        <v>25</v>
      </c>
      <c r="I5486" t="s">
        <v>130</v>
      </c>
      <c r="J5486" t="s">
        <v>34</v>
      </c>
      <c r="K5486">
        <v>4</v>
      </c>
      <c r="L5486">
        <v>190</v>
      </c>
      <c r="M5486">
        <v>0.2</v>
      </c>
      <c r="N5486">
        <v>608</v>
      </c>
      <c r="O5486">
        <v>108</v>
      </c>
      <c r="P5486" t="s">
        <v>28</v>
      </c>
      <c r="Q5486" t="s">
        <v>35</v>
      </c>
      <c r="R5486" t="s">
        <v>36</v>
      </c>
      <c r="S5486">
        <v>4</v>
      </c>
      <c r="T5486">
        <f>YEAR(tblOrders[[#This Row],[Order Date]])</f>
        <v>2025</v>
      </c>
      <c r="U5486" t="str">
        <f>TEXT(tblOrders[[#This Row],[Order Date]],"mmm-yyyy")</f>
        <v>Mar-2025</v>
      </c>
      <c r="V5486" s="4">
        <f>tblOrders[[#This Row],[Profit]]/tblOrders[[#This Row],[Sales Amount]]</f>
        <v>0.17763157894736842</v>
      </c>
      <c r="W5486" t="str">
        <f>VLOOKUP(tblOrders[[#This Row],[City]],CityRegion,2,0)</f>
        <v>West</v>
      </c>
      <c r="X5486" t="str">
        <f>VLOOKUP(tblOrders[[#This Row],[City]],lookups!A:C,3,0)</f>
        <v>Maharashtra</v>
      </c>
    </row>
    <row r="5487" spans="1:24" x14ac:dyDescent="0.25">
      <c r="A5487" t="s">
        <v>7792</v>
      </c>
      <c r="B5487" s="1">
        <v>45910</v>
      </c>
      <c r="C5487" t="s">
        <v>6286</v>
      </c>
      <c r="D5487" t="s">
        <v>21</v>
      </c>
      <c r="E5487" t="s">
        <v>40</v>
      </c>
      <c r="F5487" t="s">
        <v>41</v>
      </c>
      <c r="G5487" t="s">
        <v>42</v>
      </c>
      <c r="H5487" t="s">
        <v>43</v>
      </c>
      <c r="I5487" t="s">
        <v>70</v>
      </c>
      <c r="J5487" t="s">
        <v>45</v>
      </c>
      <c r="K5487">
        <v>2</v>
      </c>
      <c r="L5487">
        <v>18</v>
      </c>
      <c r="M5487">
        <v>0.1</v>
      </c>
      <c r="N5487">
        <v>32.4</v>
      </c>
      <c r="O5487">
        <v>14.4</v>
      </c>
      <c r="P5487" t="s">
        <v>28</v>
      </c>
      <c r="Q5487" t="s">
        <v>29</v>
      </c>
      <c r="R5487" t="s">
        <v>36</v>
      </c>
      <c r="S5487">
        <v>2.9</v>
      </c>
      <c r="T5487">
        <f>YEAR(tblOrders[[#This Row],[Order Date]])</f>
        <v>2025</v>
      </c>
      <c r="U5487" t="str">
        <f>TEXT(tblOrders[[#This Row],[Order Date]],"mmm-yyyy")</f>
        <v>Sep-2025</v>
      </c>
      <c r="V5487" s="4">
        <f>tblOrders[[#This Row],[Profit]]/tblOrders[[#This Row],[Sales Amount]]</f>
        <v>0.44444444444444448</v>
      </c>
      <c r="W5487" t="str">
        <f>VLOOKUP(tblOrders[[#This Row],[City]],CityRegion,2,0)</f>
        <v>South</v>
      </c>
      <c r="X5487" t="str">
        <f>VLOOKUP(tblOrders[[#This Row],[City]],lookups!A:C,3,0)</f>
        <v>Telengana</v>
      </c>
    </row>
    <row r="5488" spans="1:24" x14ac:dyDescent="0.25">
      <c r="A5488" t="s">
        <v>7793</v>
      </c>
      <c r="B5488" s="1">
        <v>45726</v>
      </c>
      <c r="C5488" t="s">
        <v>1858</v>
      </c>
      <c r="D5488" t="s">
        <v>21</v>
      </c>
      <c r="E5488" t="s">
        <v>66</v>
      </c>
      <c r="F5488" t="s">
        <v>67</v>
      </c>
      <c r="G5488" t="s">
        <v>68</v>
      </c>
      <c r="H5488" t="s">
        <v>69</v>
      </c>
      <c r="I5488" t="s">
        <v>84</v>
      </c>
      <c r="J5488" t="s">
        <v>27</v>
      </c>
      <c r="K5488">
        <v>1</v>
      </c>
      <c r="L5488">
        <v>149</v>
      </c>
      <c r="M5488">
        <v>0.2</v>
      </c>
      <c r="N5488">
        <v>119.2</v>
      </c>
      <c r="O5488">
        <v>24.2</v>
      </c>
      <c r="P5488" t="s">
        <v>28</v>
      </c>
      <c r="Q5488" t="s">
        <v>29</v>
      </c>
      <c r="R5488" t="s">
        <v>30</v>
      </c>
      <c r="S5488">
        <v>4.9000000000000004</v>
      </c>
      <c r="T5488">
        <f>YEAR(tblOrders[[#This Row],[Order Date]])</f>
        <v>2025</v>
      </c>
      <c r="U5488" t="str">
        <f>TEXT(tblOrders[[#This Row],[Order Date]],"mmm-yyyy")</f>
        <v>Mar-2025</v>
      </c>
      <c r="V5488" s="4">
        <f>tblOrders[[#This Row],[Profit]]/tblOrders[[#This Row],[Sales Amount]]</f>
        <v>0.2030201342281879</v>
      </c>
      <c r="W5488" t="str">
        <f>VLOOKUP(tblOrders[[#This Row],[City]],CityRegion,2,0)</f>
        <v>West</v>
      </c>
      <c r="X5488" t="str">
        <f>VLOOKUP(tblOrders[[#This Row],[City]],lookups!A:C,3,0)</f>
        <v>Maharashtra</v>
      </c>
    </row>
    <row r="5489" spans="1:24" x14ac:dyDescent="0.25">
      <c r="A5489" t="s">
        <v>7794</v>
      </c>
      <c r="B5489" s="1">
        <v>45955</v>
      </c>
      <c r="C5489" t="s">
        <v>1865</v>
      </c>
      <c r="D5489" t="s">
        <v>39</v>
      </c>
      <c r="E5489" t="s">
        <v>108</v>
      </c>
      <c r="F5489" t="s">
        <v>109</v>
      </c>
      <c r="G5489" t="s">
        <v>62</v>
      </c>
      <c r="H5489" t="s">
        <v>110</v>
      </c>
      <c r="I5489" t="s">
        <v>57</v>
      </c>
      <c r="J5489" t="s">
        <v>34</v>
      </c>
      <c r="K5489">
        <v>2</v>
      </c>
      <c r="L5489">
        <v>110</v>
      </c>
      <c r="M5489">
        <v>0.1</v>
      </c>
      <c r="N5489">
        <v>198</v>
      </c>
      <c r="O5489">
        <v>62</v>
      </c>
      <c r="P5489" t="s">
        <v>111</v>
      </c>
      <c r="Q5489" t="s">
        <v>86</v>
      </c>
      <c r="R5489" t="s">
        <v>30</v>
      </c>
      <c r="S5489">
        <v>3.8</v>
      </c>
      <c r="T5489">
        <f>YEAR(tblOrders[[#This Row],[Order Date]])</f>
        <v>2025</v>
      </c>
      <c r="U5489" t="str">
        <f>TEXT(tblOrders[[#This Row],[Order Date]],"mmm-yyyy")</f>
        <v>Oct-2025</v>
      </c>
      <c r="V5489" s="4">
        <f>tblOrders[[#This Row],[Profit]]/tblOrders[[#This Row],[Sales Amount]]</f>
        <v>0.31313131313131315</v>
      </c>
      <c r="W5489" t="str">
        <f>VLOOKUP(tblOrders[[#This Row],[City]],CityRegion,2,0)</f>
        <v>South</v>
      </c>
      <c r="X5489" t="str">
        <f>VLOOKUP(tblOrders[[#This Row],[City]],lookups!A:C,3,0)</f>
        <v>Kerala</v>
      </c>
    </row>
    <row r="5490" spans="1:24" x14ac:dyDescent="0.25">
      <c r="A5490" t="s">
        <v>7795</v>
      </c>
      <c r="B5490" s="1">
        <v>45745</v>
      </c>
      <c r="C5490" t="s">
        <v>287</v>
      </c>
      <c r="D5490" t="s">
        <v>21</v>
      </c>
      <c r="E5490" t="s">
        <v>101</v>
      </c>
      <c r="F5490" t="s">
        <v>102</v>
      </c>
      <c r="G5490" t="s">
        <v>24</v>
      </c>
      <c r="H5490" t="s">
        <v>103</v>
      </c>
      <c r="I5490" t="s">
        <v>130</v>
      </c>
      <c r="J5490" t="s">
        <v>45</v>
      </c>
      <c r="K5490">
        <v>3</v>
      </c>
      <c r="L5490">
        <v>120</v>
      </c>
      <c r="M5490">
        <v>0.1</v>
      </c>
      <c r="N5490">
        <v>324</v>
      </c>
      <c r="O5490">
        <v>90</v>
      </c>
      <c r="P5490" t="s">
        <v>28</v>
      </c>
      <c r="Q5490" t="s">
        <v>29</v>
      </c>
      <c r="R5490" t="s">
        <v>36</v>
      </c>
      <c r="S5490">
        <v>4.7</v>
      </c>
      <c r="T5490">
        <f>YEAR(tblOrders[[#This Row],[Order Date]])</f>
        <v>2025</v>
      </c>
      <c r="U5490" t="str">
        <f>TEXT(tblOrders[[#This Row],[Order Date]],"mmm-yyyy")</f>
        <v>Mar-2025</v>
      </c>
      <c r="V5490" s="4">
        <f>tblOrders[[#This Row],[Profit]]/tblOrders[[#This Row],[Sales Amount]]</f>
        <v>0.27777777777777779</v>
      </c>
      <c r="W5490" t="str">
        <f>VLOOKUP(tblOrders[[#This Row],[City]],CityRegion,2,0)</f>
        <v>West</v>
      </c>
      <c r="X5490" t="str">
        <f>VLOOKUP(tblOrders[[#This Row],[City]],lookups!A:C,3,0)</f>
        <v>Maharashtra</v>
      </c>
    </row>
    <row r="5491" spans="1:24" x14ac:dyDescent="0.25">
      <c r="A5491" t="s">
        <v>7796</v>
      </c>
      <c r="B5491" s="1">
        <v>45943</v>
      </c>
      <c r="C5491" t="s">
        <v>872</v>
      </c>
      <c r="D5491" t="s">
        <v>21</v>
      </c>
      <c r="E5491" t="s">
        <v>108</v>
      </c>
      <c r="F5491" t="s">
        <v>109</v>
      </c>
      <c r="G5491" t="s">
        <v>62</v>
      </c>
      <c r="H5491" t="s">
        <v>110</v>
      </c>
      <c r="I5491" t="s">
        <v>26</v>
      </c>
      <c r="J5491" t="s">
        <v>34</v>
      </c>
      <c r="K5491">
        <v>4</v>
      </c>
      <c r="L5491">
        <v>110</v>
      </c>
      <c r="M5491">
        <v>0.1</v>
      </c>
      <c r="N5491">
        <v>396</v>
      </c>
      <c r="O5491">
        <v>124</v>
      </c>
      <c r="P5491" t="s">
        <v>28</v>
      </c>
      <c r="Q5491" t="s">
        <v>46</v>
      </c>
      <c r="R5491" t="s">
        <v>36</v>
      </c>
      <c r="S5491">
        <v>3.6</v>
      </c>
      <c r="T5491">
        <f>YEAR(tblOrders[[#This Row],[Order Date]])</f>
        <v>2025</v>
      </c>
      <c r="U5491" t="str">
        <f>TEXT(tblOrders[[#This Row],[Order Date]],"mmm-yyyy")</f>
        <v>Oct-2025</v>
      </c>
      <c r="V5491" s="4">
        <f>tblOrders[[#This Row],[Profit]]/tblOrders[[#This Row],[Sales Amount]]</f>
        <v>0.31313131313131315</v>
      </c>
      <c r="W5491" t="str">
        <f>VLOOKUP(tblOrders[[#This Row],[City]],CityRegion,2,0)</f>
        <v>South</v>
      </c>
      <c r="X5491" t="str">
        <f>VLOOKUP(tblOrders[[#This Row],[City]],lookups!A:C,3,0)</f>
        <v>Karnataka</v>
      </c>
    </row>
    <row r="5492" spans="1:24" x14ac:dyDescent="0.25">
      <c r="A5492" t="s">
        <v>7797</v>
      </c>
      <c r="B5492" s="1">
        <v>45870</v>
      </c>
      <c r="C5492" t="s">
        <v>7798</v>
      </c>
      <c r="D5492" t="s">
        <v>21</v>
      </c>
      <c r="E5492" t="s">
        <v>22</v>
      </c>
      <c r="F5492" t="s">
        <v>23</v>
      </c>
      <c r="G5492" t="s">
        <v>24</v>
      </c>
      <c r="H5492" t="s">
        <v>25</v>
      </c>
      <c r="I5492" t="s">
        <v>57</v>
      </c>
      <c r="J5492" t="s">
        <v>27</v>
      </c>
      <c r="K5492">
        <v>4</v>
      </c>
      <c r="L5492">
        <v>190</v>
      </c>
      <c r="M5492">
        <v>0.05</v>
      </c>
      <c r="N5492">
        <v>722</v>
      </c>
      <c r="O5492">
        <v>222</v>
      </c>
      <c r="P5492" t="s">
        <v>28</v>
      </c>
      <c r="Q5492" t="s">
        <v>86</v>
      </c>
      <c r="R5492" t="s">
        <v>36</v>
      </c>
      <c r="S5492">
        <v>2.9</v>
      </c>
      <c r="T5492">
        <f>YEAR(tblOrders[[#This Row],[Order Date]])</f>
        <v>2025</v>
      </c>
      <c r="U5492" t="str">
        <f>TEXT(tblOrders[[#This Row],[Order Date]],"mmm-yyyy")</f>
        <v>Aug-2025</v>
      </c>
      <c r="V5492" s="4">
        <f>tblOrders[[#This Row],[Profit]]/tblOrders[[#This Row],[Sales Amount]]</f>
        <v>0.30747922437673131</v>
      </c>
      <c r="W5492" t="str">
        <f>VLOOKUP(tblOrders[[#This Row],[City]],CityRegion,2,0)</f>
        <v>South</v>
      </c>
      <c r="X5492" t="str">
        <f>VLOOKUP(tblOrders[[#This Row],[City]],lookups!A:C,3,0)</f>
        <v>Kerala</v>
      </c>
    </row>
    <row r="5493" spans="1:24" x14ac:dyDescent="0.25">
      <c r="A5493" t="s">
        <v>7799</v>
      </c>
      <c r="B5493" s="1">
        <v>45903</v>
      </c>
      <c r="C5493" t="s">
        <v>424</v>
      </c>
      <c r="D5493" t="s">
        <v>39</v>
      </c>
      <c r="E5493" t="s">
        <v>73</v>
      </c>
      <c r="F5493" t="s">
        <v>74</v>
      </c>
      <c r="G5493" t="s">
        <v>68</v>
      </c>
      <c r="H5493" t="s">
        <v>75</v>
      </c>
      <c r="I5493" t="s">
        <v>70</v>
      </c>
      <c r="J5493" t="s">
        <v>34</v>
      </c>
      <c r="K5493">
        <v>2</v>
      </c>
      <c r="L5493">
        <v>65</v>
      </c>
      <c r="M5493">
        <v>0.2</v>
      </c>
      <c r="N5493">
        <v>104</v>
      </c>
      <c r="O5493">
        <v>28</v>
      </c>
      <c r="P5493" t="s">
        <v>111</v>
      </c>
      <c r="Q5493" t="s">
        <v>29</v>
      </c>
      <c r="R5493" t="s">
        <v>36</v>
      </c>
      <c r="S5493">
        <v>3.2</v>
      </c>
      <c r="T5493">
        <f>YEAR(tblOrders[[#This Row],[Order Date]])</f>
        <v>2025</v>
      </c>
      <c r="U5493" t="str">
        <f>TEXT(tblOrders[[#This Row],[Order Date]],"mmm-yyyy")</f>
        <v>Sep-2025</v>
      </c>
      <c r="V5493" s="4">
        <f>tblOrders[[#This Row],[Profit]]/tblOrders[[#This Row],[Sales Amount]]</f>
        <v>0.26923076923076922</v>
      </c>
      <c r="W5493" t="str">
        <f>VLOOKUP(tblOrders[[#This Row],[City]],CityRegion,2,0)</f>
        <v>South</v>
      </c>
      <c r="X5493" t="str">
        <f>VLOOKUP(tblOrders[[#This Row],[City]],lookups!A:C,3,0)</f>
        <v>Telengana</v>
      </c>
    </row>
    <row r="5494" spans="1:24" x14ac:dyDescent="0.25">
      <c r="A5494" t="s">
        <v>7800</v>
      </c>
      <c r="B5494" s="1">
        <v>45976</v>
      </c>
      <c r="C5494" t="s">
        <v>2366</v>
      </c>
      <c r="D5494" t="s">
        <v>39</v>
      </c>
      <c r="E5494" t="s">
        <v>79</v>
      </c>
      <c r="F5494" t="s">
        <v>80</v>
      </c>
      <c r="G5494" t="s">
        <v>68</v>
      </c>
      <c r="H5494" t="s">
        <v>81</v>
      </c>
      <c r="I5494" t="s">
        <v>76</v>
      </c>
      <c r="J5494" t="s">
        <v>45</v>
      </c>
      <c r="K5494">
        <v>2</v>
      </c>
      <c r="L5494">
        <v>799</v>
      </c>
      <c r="M5494">
        <v>0.05</v>
      </c>
      <c r="N5494">
        <v>1518.1</v>
      </c>
      <c r="O5494">
        <v>278.10000000000002</v>
      </c>
      <c r="P5494" t="s">
        <v>28</v>
      </c>
      <c r="Q5494" t="s">
        <v>46</v>
      </c>
      <c r="R5494" t="s">
        <v>30</v>
      </c>
      <c r="S5494">
        <v>3.7</v>
      </c>
      <c r="T5494">
        <f>YEAR(tblOrders[[#This Row],[Order Date]])</f>
        <v>2025</v>
      </c>
      <c r="U5494" t="str">
        <f>TEXT(tblOrders[[#This Row],[Order Date]],"mmm-yyyy")</f>
        <v>Nov-2025</v>
      </c>
      <c r="V5494" s="4">
        <f>tblOrders[[#This Row],[Profit]]/tblOrders[[#This Row],[Sales Amount]]</f>
        <v>0.18318951320729862</v>
      </c>
      <c r="W5494" t="str">
        <f>VLOOKUP(tblOrders[[#This Row],[City]],CityRegion,2,0)</f>
        <v>South</v>
      </c>
      <c r="X5494" t="str">
        <f>VLOOKUP(tblOrders[[#This Row],[City]],lookups!A:C,3,0)</f>
        <v>Kerala</v>
      </c>
    </row>
    <row r="5495" spans="1:24" x14ac:dyDescent="0.25">
      <c r="A5495" t="s">
        <v>7801</v>
      </c>
      <c r="B5495" s="1">
        <v>45923</v>
      </c>
      <c r="C5495" t="s">
        <v>339</v>
      </c>
      <c r="D5495" t="s">
        <v>21</v>
      </c>
      <c r="E5495" t="s">
        <v>60</v>
      </c>
      <c r="F5495" t="s">
        <v>61</v>
      </c>
      <c r="G5495" t="s">
        <v>62</v>
      </c>
      <c r="H5495" t="s">
        <v>63</v>
      </c>
      <c r="I5495" t="s">
        <v>33</v>
      </c>
      <c r="J5495" t="s">
        <v>27</v>
      </c>
      <c r="K5495">
        <v>3</v>
      </c>
      <c r="L5495">
        <v>45</v>
      </c>
      <c r="M5495">
        <v>0</v>
      </c>
      <c r="N5495">
        <v>135</v>
      </c>
      <c r="O5495">
        <v>57</v>
      </c>
      <c r="P5495" t="s">
        <v>28</v>
      </c>
      <c r="Q5495" t="s">
        <v>35</v>
      </c>
      <c r="R5495" t="s">
        <v>123</v>
      </c>
      <c r="S5495">
        <v>4.9000000000000004</v>
      </c>
      <c r="T5495">
        <f>YEAR(tblOrders[[#This Row],[Order Date]])</f>
        <v>2025</v>
      </c>
      <c r="U5495" t="str">
        <f>TEXT(tblOrders[[#This Row],[Order Date]],"mmm-yyyy")</f>
        <v>Sep-2025</v>
      </c>
      <c r="V5495" s="4">
        <f>tblOrders[[#This Row],[Profit]]/tblOrders[[#This Row],[Sales Amount]]</f>
        <v>0.42222222222222222</v>
      </c>
      <c r="W5495" t="str">
        <f>VLOOKUP(tblOrders[[#This Row],[City]],CityRegion,2,0)</f>
        <v>North</v>
      </c>
      <c r="X5495" t="str">
        <f>VLOOKUP(tblOrders[[#This Row],[City]],lookups!A:C,3,0)</f>
        <v>Delhi</v>
      </c>
    </row>
    <row r="5496" spans="1:24" x14ac:dyDescent="0.25">
      <c r="A5496" t="s">
        <v>7802</v>
      </c>
      <c r="B5496" s="1">
        <v>45841</v>
      </c>
      <c r="C5496" t="s">
        <v>566</v>
      </c>
      <c r="D5496" t="s">
        <v>21</v>
      </c>
      <c r="E5496" t="s">
        <v>94</v>
      </c>
      <c r="F5496" t="s">
        <v>95</v>
      </c>
      <c r="G5496" t="s">
        <v>68</v>
      </c>
      <c r="H5496" t="s">
        <v>96</v>
      </c>
      <c r="I5496" t="s">
        <v>57</v>
      </c>
      <c r="J5496" t="s">
        <v>34</v>
      </c>
      <c r="K5496">
        <v>2</v>
      </c>
      <c r="L5496">
        <v>89</v>
      </c>
      <c r="M5496">
        <v>0.15</v>
      </c>
      <c r="N5496">
        <v>151.30000000000001</v>
      </c>
      <c r="O5496">
        <v>41.3</v>
      </c>
      <c r="P5496" t="s">
        <v>28</v>
      </c>
      <c r="Q5496" t="s">
        <v>86</v>
      </c>
      <c r="R5496" t="s">
        <v>30</v>
      </c>
      <c r="S5496">
        <v>3.6</v>
      </c>
      <c r="T5496">
        <f>YEAR(tblOrders[[#This Row],[Order Date]])</f>
        <v>2025</v>
      </c>
      <c r="U5496" t="str">
        <f>TEXT(tblOrders[[#This Row],[Order Date]],"mmm-yyyy")</f>
        <v>Jul-2025</v>
      </c>
      <c r="V5496" s="4">
        <f>tblOrders[[#This Row],[Profit]]/tblOrders[[#This Row],[Sales Amount]]</f>
        <v>0.27296761401189684</v>
      </c>
      <c r="W5496" t="str">
        <f>VLOOKUP(tblOrders[[#This Row],[City]],CityRegion,2,0)</f>
        <v>South</v>
      </c>
      <c r="X5496" t="str">
        <f>VLOOKUP(tblOrders[[#This Row],[City]],lookups!A:C,3,0)</f>
        <v>Kerala</v>
      </c>
    </row>
    <row r="5497" spans="1:24" x14ac:dyDescent="0.25">
      <c r="A5497" t="s">
        <v>7803</v>
      </c>
      <c r="B5497" s="1">
        <v>45827</v>
      </c>
      <c r="C5497" t="s">
        <v>408</v>
      </c>
      <c r="D5497" t="s">
        <v>39</v>
      </c>
      <c r="E5497" t="s">
        <v>101</v>
      </c>
      <c r="F5497" t="s">
        <v>102</v>
      </c>
      <c r="G5497" t="s">
        <v>24</v>
      </c>
      <c r="H5497" t="s">
        <v>103</v>
      </c>
      <c r="I5497" t="s">
        <v>44</v>
      </c>
      <c r="J5497" t="s">
        <v>27</v>
      </c>
      <c r="K5497">
        <v>3</v>
      </c>
      <c r="L5497">
        <v>120</v>
      </c>
      <c r="M5497">
        <v>0</v>
      </c>
      <c r="N5497">
        <v>360</v>
      </c>
      <c r="O5497">
        <v>126</v>
      </c>
      <c r="P5497" t="s">
        <v>28</v>
      </c>
      <c r="Q5497" t="s">
        <v>91</v>
      </c>
      <c r="R5497" t="s">
        <v>123</v>
      </c>
      <c r="S5497">
        <v>2.9</v>
      </c>
      <c r="T5497">
        <f>YEAR(tblOrders[[#This Row],[Order Date]])</f>
        <v>2025</v>
      </c>
      <c r="U5497" t="str">
        <f>TEXT(tblOrders[[#This Row],[Order Date]],"mmm-yyyy")</f>
        <v>Jun-2025</v>
      </c>
      <c r="V5497" s="4">
        <f>tblOrders[[#This Row],[Profit]]/tblOrders[[#This Row],[Sales Amount]]</f>
        <v>0.35</v>
      </c>
      <c r="W5497" t="str">
        <f>VLOOKUP(tblOrders[[#This Row],[City]],CityRegion,2,0)</f>
        <v>South</v>
      </c>
      <c r="X5497" t="str">
        <f>VLOOKUP(tblOrders[[#This Row],[City]],lookups!A:C,3,0)</f>
        <v>Kerala</v>
      </c>
    </row>
    <row r="5498" spans="1:24" x14ac:dyDescent="0.25">
      <c r="A5498" t="s">
        <v>7804</v>
      </c>
      <c r="B5498" s="1">
        <v>45860</v>
      </c>
      <c r="C5498" t="s">
        <v>3943</v>
      </c>
      <c r="D5498" t="s">
        <v>39</v>
      </c>
      <c r="E5498" t="s">
        <v>66</v>
      </c>
      <c r="F5498" t="s">
        <v>67</v>
      </c>
      <c r="G5498" t="s">
        <v>68</v>
      </c>
      <c r="H5498" t="s">
        <v>69</v>
      </c>
      <c r="I5498" t="s">
        <v>44</v>
      </c>
      <c r="J5498" t="s">
        <v>34</v>
      </c>
      <c r="K5498">
        <v>3</v>
      </c>
      <c r="L5498">
        <v>149</v>
      </c>
      <c r="M5498">
        <v>0.1</v>
      </c>
      <c r="N5498">
        <v>402.3</v>
      </c>
      <c r="O5498">
        <v>117.3</v>
      </c>
      <c r="P5498" t="s">
        <v>28</v>
      </c>
      <c r="Q5498" t="s">
        <v>91</v>
      </c>
      <c r="R5498" t="s">
        <v>36</v>
      </c>
      <c r="S5498">
        <v>2.7</v>
      </c>
      <c r="T5498">
        <f>YEAR(tblOrders[[#This Row],[Order Date]])</f>
        <v>2025</v>
      </c>
      <c r="U5498" t="str">
        <f>TEXT(tblOrders[[#This Row],[Order Date]],"mmm-yyyy")</f>
        <v>Jul-2025</v>
      </c>
      <c r="V5498" s="4">
        <f>tblOrders[[#This Row],[Profit]]/tblOrders[[#This Row],[Sales Amount]]</f>
        <v>0.29157345264727813</v>
      </c>
      <c r="W5498" t="str">
        <f>VLOOKUP(tblOrders[[#This Row],[City]],CityRegion,2,0)</f>
        <v>South</v>
      </c>
      <c r="X5498" t="str">
        <f>VLOOKUP(tblOrders[[#This Row],[City]],lookups!A:C,3,0)</f>
        <v>Kerala</v>
      </c>
    </row>
    <row r="5499" spans="1:24" x14ac:dyDescent="0.25">
      <c r="A5499" t="s">
        <v>7805</v>
      </c>
      <c r="B5499" s="1">
        <v>45731</v>
      </c>
      <c r="C5499" t="s">
        <v>1563</v>
      </c>
      <c r="D5499" t="s">
        <v>21</v>
      </c>
      <c r="E5499" t="s">
        <v>73</v>
      </c>
      <c r="F5499" t="s">
        <v>74</v>
      </c>
      <c r="G5499" t="s">
        <v>68</v>
      </c>
      <c r="H5499" t="s">
        <v>75</v>
      </c>
      <c r="I5499" t="s">
        <v>130</v>
      </c>
      <c r="J5499" t="s">
        <v>45</v>
      </c>
      <c r="K5499">
        <v>1</v>
      </c>
      <c r="L5499">
        <v>65</v>
      </c>
      <c r="M5499">
        <v>0.15</v>
      </c>
      <c r="N5499">
        <v>55.25</v>
      </c>
      <c r="O5499">
        <v>17.25</v>
      </c>
      <c r="P5499" t="s">
        <v>111</v>
      </c>
      <c r="Q5499" t="s">
        <v>91</v>
      </c>
      <c r="R5499" t="s">
        <v>30</v>
      </c>
      <c r="S5499">
        <v>3.5</v>
      </c>
      <c r="T5499">
        <f>YEAR(tblOrders[[#This Row],[Order Date]])</f>
        <v>2025</v>
      </c>
      <c r="U5499" t="str">
        <f>TEXT(tblOrders[[#This Row],[Order Date]],"mmm-yyyy")</f>
        <v>Mar-2025</v>
      </c>
      <c r="V5499" s="4">
        <f>tblOrders[[#This Row],[Profit]]/tblOrders[[#This Row],[Sales Amount]]</f>
        <v>0.31221719457013575</v>
      </c>
      <c r="W5499" t="str">
        <f>VLOOKUP(tblOrders[[#This Row],[City]],CityRegion,2,0)</f>
        <v>West</v>
      </c>
      <c r="X5499" t="str">
        <f>VLOOKUP(tblOrders[[#This Row],[City]],lookups!A:C,3,0)</f>
        <v>Maharashtra</v>
      </c>
    </row>
    <row r="5500" spans="1:24" x14ac:dyDescent="0.25">
      <c r="A5500" t="s">
        <v>7806</v>
      </c>
      <c r="B5500" s="1">
        <v>45808</v>
      </c>
      <c r="C5500" t="s">
        <v>584</v>
      </c>
      <c r="D5500" t="s">
        <v>21</v>
      </c>
      <c r="E5500" t="s">
        <v>101</v>
      </c>
      <c r="F5500" t="s">
        <v>102</v>
      </c>
      <c r="G5500" t="s">
        <v>24</v>
      </c>
      <c r="H5500" t="s">
        <v>103</v>
      </c>
      <c r="I5500" t="s">
        <v>139</v>
      </c>
      <c r="J5500" t="s">
        <v>27</v>
      </c>
      <c r="K5500">
        <v>3</v>
      </c>
      <c r="L5500">
        <v>120</v>
      </c>
      <c r="M5500">
        <v>0.1</v>
      </c>
      <c r="N5500">
        <v>324</v>
      </c>
      <c r="O5500">
        <v>90</v>
      </c>
      <c r="P5500" t="s">
        <v>28</v>
      </c>
      <c r="Q5500" t="s">
        <v>91</v>
      </c>
      <c r="R5500" t="s">
        <v>30</v>
      </c>
      <c r="S5500">
        <v>3.4</v>
      </c>
      <c r="T5500">
        <f>YEAR(tblOrders[[#This Row],[Order Date]])</f>
        <v>2025</v>
      </c>
      <c r="U5500" t="str">
        <f>TEXT(tblOrders[[#This Row],[Order Date]],"mmm-yyyy")</f>
        <v>May-2025</v>
      </c>
      <c r="V5500" s="4">
        <f>tblOrders[[#This Row],[Profit]]/tblOrders[[#This Row],[Sales Amount]]</f>
        <v>0.27777777777777779</v>
      </c>
      <c r="W5500" t="str">
        <f>VLOOKUP(tblOrders[[#This Row],[City]],CityRegion,2,0)</f>
        <v>South</v>
      </c>
      <c r="X5500" t="str">
        <f>VLOOKUP(tblOrders[[#This Row],[City]],lookups!A:C,3,0)</f>
        <v>Tamil Nadu</v>
      </c>
    </row>
    <row r="5501" spans="1:24" x14ac:dyDescent="0.25">
      <c r="A5501" t="s">
        <v>7807</v>
      </c>
      <c r="B5501" s="1">
        <v>45746</v>
      </c>
      <c r="C5501" t="s">
        <v>6262</v>
      </c>
      <c r="D5501" t="s">
        <v>21</v>
      </c>
      <c r="E5501" t="s">
        <v>101</v>
      </c>
      <c r="F5501" t="s">
        <v>102</v>
      </c>
      <c r="G5501" t="s">
        <v>24</v>
      </c>
      <c r="H5501" t="s">
        <v>103</v>
      </c>
      <c r="I5501" t="s">
        <v>84</v>
      </c>
      <c r="J5501" t="s">
        <v>34</v>
      </c>
      <c r="K5501">
        <v>1</v>
      </c>
      <c r="L5501">
        <v>120</v>
      </c>
      <c r="M5501">
        <v>0</v>
      </c>
      <c r="N5501">
        <v>120</v>
      </c>
      <c r="O5501">
        <v>42</v>
      </c>
      <c r="P5501" t="s">
        <v>28</v>
      </c>
      <c r="Q5501" t="s">
        <v>86</v>
      </c>
      <c r="R5501" t="s">
        <v>36</v>
      </c>
      <c r="S5501">
        <v>3.1</v>
      </c>
      <c r="T5501">
        <f>YEAR(tblOrders[[#This Row],[Order Date]])</f>
        <v>2025</v>
      </c>
      <c r="U5501" t="str">
        <f>TEXT(tblOrders[[#This Row],[Order Date]],"mmm-yyyy")</f>
        <v>Mar-2025</v>
      </c>
      <c r="V5501" s="4">
        <f>tblOrders[[#This Row],[Profit]]/tblOrders[[#This Row],[Sales Amount]]</f>
        <v>0.35</v>
      </c>
      <c r="W5501" t="str">
        <f>VLOOKUP(tblOrders[[#This Row],[City]],CityRegion,2,0)</f>
        <v>West</v>
      </c>
      <c r="X5501" t="str">
        <f>VLOOKUP(tblOrders[[#This Row],[City]],lookups!A:C,3,0)</f>
        <v>Maharashtra</v>
      </c>
    </row>
    <row r="5502" spans="1:24" x14ac:dyDescent="0.25">
      <c r="A5502" t="s">
        <v>7808</v>
      </c>
      <c r="B5502" s="1">
        <v>45785</v>
      </c>
      <c r="C5502" t="s">
        <v>7809</v>
      </c>
      <c r="D5502" t="s">
        <v>21</v>
      </c>
      <c r="E5502" t="s">
        <v>94</v>
      </c>
      <c r="F5502" t="s">
        <v>95</v>
      </c>
      <c r="G5502" t="s">
        <v>68</v>
      </c>
      <c r="H5502" t="s">
        <v>96</v>
      </c>
      <c r="I5502" t="s">
        <v>44</v>
      </c>
      <c r="J5502" t="s">
        <v>27</v>
      </c>
      <c r="K5502">
        <v>4</v>
      </c>
      <c r="L5502">
        <v>89</v>
      </c>
      <c r="M5502">
        <v>0.15</v>
      </c>
      <c r="N5502">
        <v>302.60000000000002</v>
      </c>
      <c r="O5502">
        <v>82.6</v>
      </c>
      <c r="P5502" t="s">
        <v>28</v>
      </c>
      <c r="Q5502" t="s">
        <v>29</v>
      </c>
      <c r="R5502" t="s">
        <v>36</v>
      </c>
      <c r="S5502">
        <v>3.9</v>
      </c>
      <c r="T5502">
        <f>YEAR(tblOrders[[#This Row],[Order Date]])</f>
        <v>2025</v>
      </c>
      <c r="U5502" t="str">
        <f>TEXT(tblOrders[[#This Row],[Order Date]],"mmm-yyyy")</f>
        <v>May-2025</v>
      </c>
      <c r="V5502" s="4">
        <f>tblOrders[[#This Row],[Profit]]/tblOrders[[#This Row],[Sales Amount]]</f>
        <v>0.27296761401189684</v>
      </c>
      <c r="W5502" t="str">
        <f>VLOOKUP(tblOrders[[#This Row],[City]],CityRegion,2,0)</f>
        <v>South</v>
      </c>
      <c r="X5502" t="str">
        <f>VLOOKUP(tblOrders[[#This Row],[City]],lookups!A:C,3,0)</f>
        <v>Kerala</v>
      </c>
    </row>
    <row r="5503" spans="1:24" x14ac:dyDescent="0.25">
      <c r="A5503" t="s">
        <v>7810</v>
      </c>
      <c r="B5503" s="1">
        <v>45663</v>
      </c>
      <c r="C5503" t="s">
        <v>3456</v>
      </c>
      <c r="D5503" t="s">
        <v>21</v>
      </c>
      <c r="E5503" t="s">
        <v>101</v>
      </c>
      <c r="F5503" t="s">
        <v>102</v>
      </c>
      <c r="G5503" t="s">
        <v>24</v>
      </c>
      <c r="H5503" t="s">
        <v>103</v>
      </c>
      <c r="I5503" t="s">
        <v>44</v>
      </c>
      <c r="J5503" t="s">
        <v>45</v>
      </c>
      <c r="K5503">
        <v>2</v>
      </c>
      <c r="L5503">
        <v>120</v>
      </c>
      <c r="M5503">
        <v>0.15</v>
      </c>
      <c r="N5503">
        <v>204</v>
      </c>
      <c r="O5503">
        <v>48</v>
      </c>
      <c r="P5503" t="s">
        <v>28</v>
      </c>
      <c r="Q5503" t="s">
        <v>35</v>
      </c>
      <c r="R5503" t="s">
        <v>36</v>
      </c>
      <c r="S5503">
        <v>4</v>
      </c>
      <c r="T5503">
        <f>YEAR(tblOrders[[#This Row],[Order Date]])</f>
        <v>2025</v>
      </c>
      <c r="U5503" t="str">
        <f>TEXT(tblOrders[[#This Row],[Order Date]],"mmm-yyyy")</f>
        <v>Jan-2025</v>
      </c>
      <c r="V5503" s="4">
        <f>tblOrders[[#This Row],[Profit]]/tblOrders[[#This Row],[Sales Amount]]</f>
        <v>0.23529411764705882</v>
      </c>
      <c r="W5503" t="str">
        <f>VLOOKUP(tblOrders[[#This Row],[City]],CityRegion,2,0)</f>
        <v>South</v>
      </c>
      <c r="X5503" t="str">
        <f>VLOOKUP(tblOrders[[#This Row],[City]],lookups!A:C,3,0)</f>
        <v>Kerala</v>
      </c>
    </row>
    <row r="5504" spans="1:24" x14ac:dyDescent="0.25">
      <c r="A5504" t="s">
        <v>7811</v>
      </c>
      <c r="B5504" s="1">
        <v>45856</v>
      </c>
      <c r="C5504" t="s">
        <v>3897</v>
      </c>
      <c r="D5504" t="s">
        <v>39</v>
      </c>
      <c r="E5504" t="s">
        <v>94</v>
      </c>
      <c r="F5504" t="s">
        <v>95</v>
      </c>
      <c r="G5504" t="s">
        <v>68</v>
      </c>
      <c r="H5504" t="s">
        <v>96</v>
      </c>
      <c r="I5504" t="s">
        <v>70</v>
      </c>
      <c r="J5504" t="s">
        <v>34</v>
      </c>
      <c r="K5504">
        <v>1</v>
      </c>
      <c r="L5504">
        <v>89</v>
      </c>
      <c r="M5504">
        <v>0.1</v>
      </c>
      <c r="N5504">
        <v>80.099999999999994</v>
      </c>
      <c r="O5504">
        <v>25.1</v>
      </c>
      <c r="P5504" t="s">
        <v>28</v>
      </c>
      <c r="Q5504" t="s">
        <v>35</v>
      </c>
      <c r="R5504" t="s">
        <v>36</v>
      </c>
      <c r="S5504">
        <v>2.6</v>
      </c>
      <c r="T5504">
        <f>YEAR(tblOrders[[#This Row],[Order Date]])</f>
        <v>2025</v>
      </c>
      <c r="U5504" t="str">
        <f>TEXT(tblOrders[[#This Row],[Order Date]],"mmm-yyyy")</f>
        <v>Jul-2025</v>
      </c>
      <c r="V5504" s="4">
        <f>tblOrders[[#This Row],[Profit]]/tblOrders[[#This Row],[Sales Amount]]</f>
        <v>0.31335830212234711</v>
      </c>
      <c r="W5504" t="str">
        <f>VLOOKUP(tblOrders[[#This Row],[City]],CityRegion,2,0)</f>
        <v>South</v>
      </c>
      <c r="X5504" t="str">
        <f>VLOOKUP(tblOrders[[#This Row],[City]],lookups!A:C,3,0)</f>
        <v>Telengana</v>
      </c>
    </row>
    <row r="5505" spans="1:24" x14ac:dyDescent="0.25">
      <c r="A5505" t="s">
        <v>7812</v>
      </c>
      <c r="B5505" s="1">
        <v>45795</v>
      </c>
      <c r="C5505" t="s">
        <v>7813</v>
      </c>
      <c r="D5505" t="s">
        <v>21</v>
      </c>
      <c r="E5505" t="s">
        <v>49</v>
      </c>
      <c r="F5505" t="s">
        <v>50</v>
      </c>
      <c r="G5505" t="s">
        <v>24</v>
      </c>
      <c r="H5505" t="s">
        <v>51</v>
      </c>
      <c r="I5505" t="s">
        <v>26</v>
      </c>
      <c r="J5505" t="s">
        <v>27</v>
      </c>
      <c r="K5505">
        <v>1</v>
      </c>
      <c r="L5505">
        <v>85</v>
      </c>
      <c r="M5505">
        <v>0.05</v>
      </c>
      <c r="N5505">
        <v>80.75</v>
      </c>
      <c r="O5505">
        <v>28.75</v>
      </c>
      <c r="P5505" t="s">
        <v>28</v>
      </c>
      <c r="Q5505" t="s">
        <v>46</v>
      </c>
      <c r="R5505" t="s">
        <v>30</v>
      </c>
      <c r="S5505">
        <v>4.5</v>
      </c>
      <c r="T5505">
        <f>YEAR(tblOrders[[#This Row],[Order Date]])</f>
        <v>2025</v>
      </c>
      <c r="U5505" t="str">
        <f>TEXT(tblOrders[[#This Row],[Order Date]],"mmm-yyyy")</f>
        <v>May-2025</v>
      </c>
      <c r="V5505" s="4">
        <f>tblOrders[[#This Row],[Profit]]/tblOrders[[#This Row],[Sales Amount]]</f>
        <v>0.35603715170278638</v>
      </c>
      <c r="W5505" t="str">
        <f>VLOOKUP(tblOrders[[#This Row],[City]],CityRegion,2,0)</f>
        <v>South</v>
      </c>
      <c r="X5505" t="str">
        <f>VLOOKUP(tblOrders[[#This Row],[City]],lookups!A:C,3,0)</f>
        <v>Karnataka</v>
      </c>
    </row>
    <row r="5506" spans="1:24" x14ac:dyDescent="0.25">
      <c r="A5506" t="s">
        <v>7814</v>
      </c>
      <c r="B5506" s="1">
        <v>45906</v>
      </c>
      <c r="C5506" t="s">
        <v>1774</v>
      </c>
      <c r="D5506" t="s">
        <v>21</v>
      </c>
      <c r="E5506" t="s">
        <v>114</v>
      </c>
      <c r="F5506" t="s">
        <v>115</v>
      </c>
      <c r="G5506" t="s">
        <v>42</v>
      </c>
      <c r="H5506" t="s">
        <v>116</v>
      </c>
      <c r="I5506" t="s">
        <v>57</v>
      </c>
      <c r="J5506" t="s">
        <v>34</v>
      </c>
      <c r="K5506">
        <v>5</v>
      </c>
      <c r="L5506">
        <v>12</v>
      </c>
      <c r="M5506">
        <v>0.2</v>
      </c>
      <c r="N5506">
        <v>48</v>
      </c>
      <c r="O5506">
        <v>18</v>
      </c>
      <c r="P5506" t="s">
        <v>28</v>
      </c>
      <c r="Q5506" t="s">
        <v>86</v>
      </c>
      <c r="R5506" t="s">
        <v>36</v>
      </c>
      <c r="S5506">
        <v>4.8</v>
      </c>
      <c r="T5506">
        <f>YEAR(tblOrders[[#This Row],[Order Date]])</f>
        <v>2025</v>
      </c>
      <c r="U5506" t="str">
        <f>TEXT(tblOrders[[#This Row],[Order Date]],"mmm-yyyy")</f>
        <v>Sep-2025</v>
      </c>
      <c r="V5506" s="4">
        <f>tblOrders[[#This Row],[Profit]]/tblOrders[[#This Row],[Sales Amount]]</f>
        <v>0.375</v>
      </c>
      <c r="W5506" t="str">
        <f>VLOOKUP(tblOrders[[#This Row],[City]],CityRegion,2,0)</f>
        <v>South</v>
      </c>
      <c r="X5506" t="str">
        <f>VLOOKUP(tblOrders[[#This Row],[City]],lookups!A:C,3,0)</f>
        <v>Kerala</v>
      </c>
    </row>
    <row r="5507" spans="1:24" x14ac:dyDescent="0.25">
      <c r="A5507" t="s">
        <v>7815</v>
      </c>
      <c r="B5507" s="1">
        <v>45770</v>
      </c>
      <c r="C5507" t="s">
        <v>7816</v>
      </c>
      <c r="D5507" t="s">
        <v>21</v>
      </c>
      <c r="E5507" t="s">
        <v>73</v>
      </c>
      <c r="F5507" t="s">
        <v>74</v>
      </c>
      <c r="G5507" t="s">
        <v>68</v>
      </c>
      <c r="H5507" t="s">
        <v>75</v>
      </c>
      <c r="I5507" t="s">
        <v>26</v>
      </c>
      <c r="J5507" t="s">
        <v>45</v>
      </c>
      <c r="K5507">
        <v>3</v>
      </c>
      <c r="L5507">
        <v>65</v>
      </c>
      <c r="M5507">
        <v>0</v>
      </c>
      <c r="N5507">
        <v>195</v>
      </c>
      <c r="O5507">
        <v>81</v>
      </c>
      <c r="P5507" t="s">
        <v>28</v>
      </c>
      <c r="Q5507" t="s">
        <v>86</v>
      </c>
      <c r="R5507" t="s">
        <v>30</v>
      </c>
      <c r="S5507">
        <v>4.9000000000000004</v>
      </c>
      <c r="T5507">
        <f>YEAR(tblOrders[[#This Row],[Order Date]])</f>
        <v>2025</v>
      </c>
      <c r="U5507" t="str">
        <f>TEXT(tblOrders[[#This Row],[Order Date]],"mmm-yyyy")</f>
        <v>Apr-2025</v>
      </c>
      <c r="V5507" s="4">
        <f>tblOrders[[#This Row],[Profit]]/tblOrders[[#This Row],[Sales Amount]]</f>
        <v>0.41538461538461541</v>
      </c>
      <c r="W5507" t="str">
        <f>VLOOKUP(tblOrders[[#This Row],[City]],CityRegion,2,0)</f>
        <v>South</v>
      </c>
      <c r="X5507" t="str">
        <f>VLOOKUP(tblOrders[[#This Row],[City]],lookups!A:C,3,0)</f>
        <v>Karnataka</v>
      </c>
    </row>
    <row r="5508" spans="1:24" x14ac:dyDescent="0.25">
      <c r="A5508" t="s">
        <v>7817</v>
      </c>
      <c r="B5508" s="1">
        <v>45957</v>
      </c>
      <c r="C5508" t="s">
        <v>915</v>
      </c>
      <c r="D5508" t="s">
        <v>21</v>
      </c>
      <c r="E5508" t="s">
        <v>94</v>
      </c>
      <c r="F5508" t="s">
        <v>95</v>
      </c>
      <c r="G5508" t="s">
        <v>68</v>
      </c>
      <c r="H5508" t="s">
        <v>96</v>
      </c>
      <c r="I5508" t="s">
        <v>44</v>
      </c>
      <c r="J5508" t="s">
        <v>27</v>
      </c>
      <c r="K5508">
        <v>3</v>
      </c>
      <c r="L5508">
        <v>89</v>
      </c>
      <c r="M5508">
        <v>0.2</v>
      </c>
      <c r="N5508">
        <v>213.6</v>
      </c>
      <c r="O5508">
        <v>48.6</v>
      </c>
      <c r="P5508" t="s">
        <v>28</v>
      </c>
      <c r="Q5508" t="s">
        <v>46</v>
      </c>
      <c r="R5508" t="s">
        <v>36</v>
      </c>
      <c r="S5508">
        <v>4.9000000000000004</v>
      </c>
      <c r="T5508">
        <f>YEAR(tblOrders[[#This Row],[Order Date]])</f>
        <v>2025</v>
      </c>
      <c r="U5508" t="str">
        <f>TEXT(tblOrders[[#This Row],[Order Date]],"mmm-yyyy")</f>
        <v>Oct-2025</v>
      </c>
      <c r="V5508" s="4">
        <f>tblOrders[[#This Row],[Profit]]/tblOrders[[#This Row],[Sales Amount]]</f>
        <v>0.22752808988764045</v>
      </c>
      <c r="W5508" t="str">
        <f>VLOOKUP(tblOrders[[#This Row],[City]],CityRegion,2,0)</f>
        <v>South</v>
      </c>
      <c r="X5508" t="str">
        <f>VLOOKUP(tblOrders[[#This Row],[City]],lookups!A:C,3,0)</f>
        <v>Kerala</v>
      </c>
    </row>
    <row r="5509" spans="1:24" x14ac:dyDescent="0.25">
      <c r="A5509" t="s">
        <v>7818</v>
      </c>
      <c r="B5509" s="1">
        <v>46020</v>
      </c>
      <c r="C5509" t="s">
        <v>7819</v>
      </c>
      <c r="D5509" t="s">
        <v>21</v>
      </c>
      <c r="E5509" t="s">
        <v>108</v>
      </c>
      <c r="F5509" t="s">
        <v>109</v>
      </c>
      <c r="G5509" t="s">
        <v>62</v>
      </c>
      <c r="H5509" t="s">
        <v>110</v>
      </c>
      <c r="I5509" t="s">
        <v>26</v>
      </c>
      <c r="J5509" t="s">
        <v>34</v>
      </c>
      <c r="K5509">
        <v>1</v>
      </c>
      <c r="L5509">
        <v>110</v>
      </c>
      <c r="M5509">
        <v>0.1</v>
      </c>
      <c r="N5509">
        <v>99</v>
      </c>
      <c r="O5509">
        <v>31</v>
      </c>
      <c r="P5509" t="s">
        <v>28</v>
      </c>
      <c r="Q5509" t="s">
        <v>35</v>
      </c>
      <c r="R5509" t="s">
        <v>36</v>
      </c>
      <c r="S5509">
        <v>4.7</v>
      </c>
      <c r="T5509">
        <f>YEAR(tblOrders[[#This Row],[Order Date]])</f>
        <v>2025</v>
      </c>
      <c r="U5509" t="str">
        <f>TEXT(tblOrders[[#This Row],[Order Date]],"mmm-yyyy")</f>
        <v>Dec-2025</v>
      </c>
      <c r="V5509" s="4">
        <f>tblOrders[[#This Row],[Profit]]/tblOrders[[#This Row],[Sales Amount]]</f>
        <v>0.31313131313131315</v>
      </c>
      <c r="W5509" t="str">
        <f>VLOOKUP(tblOrders[[#This Row],[City]],CityRegion,2,0)</f>
        <v>South</v>
      </c>
      <c r="X5509" t="str">
        <f>VLOOKUP(tblOrders[[#This Row],[City]],lookups!A:C,3,0)</f>
        <v>Karnataka</v>
      </c>
    </row>
    <row r="5510" spans="1:24" x14ac:dyDescent="0.25">
      <c r="A5510" t="s">
        <v>7820</v>
      </c>
      <c r="B5510" s="1">
        <v>45711</v>
      </c>
      <c r="C5510" t="s">
        <v>571</v>
      </c>
      <c r="D5510" t="s">
        <v>39</v>
      </c>
      <c r="E5510" t="s">
        <v>66</v>
      </c>
      <c r="F5510" t="s">
        <v>67</v>
      </c>
      <c r="G5510" t="s">
        <v>68</v>
      </c>
      <c r="H5510" t="s">
        <v>69</v>
      </c>
      <c r="I5510" t="s">
        <v>33</v>
      </c>
      <c r="J5510" t="s">
        <v>34</v>
      </c>
      <c r="K5510">
        <v>4</v>
      </c>
      <c r="L5510">
        <v>149</v>
      </c>
      <c r="M5510">
        <v>0.1</v>
      </c>
      <c r="N5510">
        <v>536.4</v>
      </c>
      <c r="O5510">
        <v>156.4</v>
      </c>
      <c r="P5510" t="s">
        <v>111</v>
      </c>
      <c r="Q5510" t="s">
        <v>29</v>
      </c>
      <c r="R5510" t="s">
        <v>30</v>
      </c>
      <c r="S5510">
        <v>3.7</v>
      </c>
      <c r="T5510">
        <f>YEAR(tblOrders[[#This Row],[Order Date]])</f>
        <v>2025</v>
      </c>
      <c r="U5510" t="str">
        <f>TEXT(tblOrders[[#This Row],[Order Date]],"mmm-yyyy")</f>
        <v>Feb-2025</v>
      </c>
      <c r="V5510" s="4">
        <f>tblOrders[[#This Row],[Profit]]/tblOrders[[#This Row],[Sales Amount]]</f>
        <v>0.29157345264727819</v>
      </c>
      <c r="W5510" t="str">
        <f>VLOOKUP(tblOrders[[#This Row],[City]],CityRegion,2,0)</f>
        <v>North</v>
      </c>
      <c r="X5510" t="str">
        <f>VLOOKUP(tblOrders[[#This Row],[City]],lookups!A:C,3,0)</f>
        <v>Delhi</v>
      </c>
    </row>
    <row r="5511" spans="1:24" x14ac:dyDescent="0.25">
      <c r="A5511" t="s">
        <v>7821</v>
      </c>
      <c r="B5511" s="1">
        <v>45922</v>
      </c>
      <c r="C5511" t="s">
        <v>2255</v>
      </c>
      <c r="D5511" t="s">
        <v>39</v>
      </c>
      <c r="E5511" t="s">
        <v>49</v>
      </c>
      <c r="F5511" t="s">
        <v>50</v>
      </c>
      <c r="G5511" t="s">
        <v>24</v>
      </c>
      <c r="H5511" t="s">
        <v>51</v>
      </c>
      <c r="I5511" t="s">
        <v>44</v>
      </c>
      <c r="J5511" t="s">
        <v>34</v>
      </c>
      <c r="K5511">
        <v>4</v>
      </c>
      <c r="L5511">
        <v>85</v>
      </c>
      <c r="M5511">
        <v>0.15</v>
      </c>
      <c r="N5511">
        <v>289</v>
      </c>
      <c r="O5511">
        <v>81</v>
      </c>
      <c r="P5511" t="s">
        <v>28</v>
      </c>
      <c r="Q5511" t="s">
        <v>29</v>
      </c>
      <c r="R5511" t="s">
        <v>36</v>
      </c>
      <c r="S5511">
        <v>3.3</v>
      </c>
      <c r="T5511">
        <f>YEAR(tblOrders[[#This Row],[Order Date]])</f>
        <v>2025</v>
      </c>
      <c r="U5511" t="str">
        <f>TEXT(tblOrders[[#This Row],[Order Date]],"mmm-yyyy")</f>
        <v>Sep-2025</v>
      </c>
      <c r="V5511" s="4">
        <f>tblOrders[[#This Row],[Profit]]/tblOrders[[#This Row],[Sales Amount]]</f>
        <v>0.28027681660899656</v>
      </c>
      <c r="W5511" t="str">
        <f>VLOOKUP(tblOrders[[#This Row],[City]],CityRegion,2,0)</f>
        <v>South</v>
      </c>
      <c r="X5511" t="str">
        <f>VLOOKUP(tblOrders[[#This Row],[City]],lookups!A:C,3,0)</f>
        <v>Kerala</v>
      </c>
    </row>
    <row r="5512" spans="1:24" x14ac:dyDescent="0.25">
      <c r="A5512" t="s">
        <v>7822</v>
      </c>
      <c r="B5512" s="1">
        <v>45761</v>
      </c>
      <c r="C5512" t="s">
        <v>7474</v>
      </c>
      <c r="D5512" t="s">
        <v>21</v>
      </c>
      <c r="E5512" t="s">
        <v>55</v>
      </c>
      <c r="F5512" t="s">
        <v>56</v>
      </c>
      <c r="G5512" t="s">
        <v>24</v>
      </c>
      <c r="H5512" t="s">
        <v>51</v>
      </c>
      <c r="I5512" t="s">
        <v>52</v>
      </c>
      <c r="J5512" t="s">
        <v>45</v>
      </c>
      <c r="K5512">
        <v>3</v>
      </c>
      <c r="L5512">
        <v>42</v>
      </c>
      <c r="M5512">
        <v>0.15</v>
      </c>
      <c r="N5512">
        <v>107.1</v>
      </c>
      <c r="O5512">
        <v>35.1</v>
      </c>
      <c r="P5512" t="s">
        <v>28</v>
      </c>
      <c r="Q5512" t="s">
        <v>35</v>
      </c>
      <c r="R5512" t="s">
        <v>36</v>
      </c>
      <c r="S5512">
        <v>3.3</v>
      </c>
      <c r="T5512">
        <f>YEAR(tblOrders[[#This Row],[Order Date]])</f>
        <v>2025</v>
      </c>
      <c r="U5512" t="str">
        <f>TEXT(tblOrders[[#This Row],[Order Date]],"mmm-yyyy")</f>
        <v>Apr-2025</v>
      </c>
      <c r="V5512" s="4">
        <f>tblOrders[[#This Row],[Profit]]/tblOrders[[#This Row],[Sales Amount]]</f>
        <v>0.32773109243697485</v>
      </c>
      <c r="W5512" t="str">
        <f>VLOOKUP(tblOrders[[#This Row],[City]],CityRegion,2,0)</f>
        <v>South</v>
      </c>
      <c r="X5512" t="str">
        <f>VLOOKUP(tblOrders[[#This Row],[City]],lookups!A:C,3,0)</f>
        <v>Kerala</v>
      </c>
    </row>
    <row r="5513" spans="1:24" x14ac:dyDescent="0.25">
      <c r="A5513" t="s">
        <v>7823</v>
      </c>
      <c r="B5513" s="1">
        <v>45971</v>
      </c>
      <c r="C5513" t="s">
        <v>93</v>
      </c>
      <c r="D5513" t="s">
        <v>39</v>
      </c>
      <c r="E5513" t="s">
        <v>94</v>
      </c>
      <c r="F5513" t="s">
        <v>95</v>
      </c>
      <c r="G5513" t="s">
        <v>68</v>
      </c>
      <c r="H5513" t="s">
        <v>96</v>
      </c>
      <c r="I5513" t="s">
        <v>26</v>
      </c>
      <c r="J5513" t="s">
        <v>34</v>
      </c>
      <c r="K5513">
        <v>1</v>
      </c>
      <c r="L5513">
        <v>89</v>
      </c>
      <c r="M5513">
        <v>0.15</v>
      </c>
      <c r="N5513">
        <v>75.650000000000006</v>
      </c>
      <c r="O5513">
        <v>20.65</v>
      </c>
      <c r="P5513" t="s">
        <v>28</v>
      </c>
      <c r="Q5513" t="s">
        <v>86</v>
      </c>
      <c r="R5513" t="s">
        <v>36</v>
      </c>
      <c r="S5513">
        <v>4.8</v>
      </c>
      <c r="T5513">
        <f>YEAR(tblOrders[[#This Row],[Order Date]])</f>
        <v>2025</v>
      </c>
      <c r="U5513" t="str">
        <f>TEXT(tblOrders[[#This Row],[Order Date]],"mmm-yyyy")</f>
        <v>Nov-2025</v>
      </c>
      <c r="V5513" s="4">
        <f>tblOrders[[#This Row],[Profit]]/tblOrders[[#This Row],[Sales Amount]]</f>
        <v>0.27296761401189684</v>
      </c>
      <c r="W5513" t="str">
        <f>VLOOKUP(tblOrders[[#This Row],[City]],CityRegion,2,0)</f>
        <v>South</v>
      </c>
      <c r="X5513" t="str">
        <f>VLOOKUP(tblOrders[[#This Row],[City]],lookups!A:C,3,0)</f>
        <v>Karnataka</v>
      </c>
    </row>
    <row r="5514" spans="1:24" x14ac:dyDescent="0.25">
      <c r="A5514" t="s">
        <v>7824</v>
      </c>
      <c r="B5514" s="1">
        <v>46022</v>
      </c>
      <c r="C5514" t="s">
        <v>2497</v>
      </c>
      <c r="D5514" t="s">
        <v>21</v>
      </c>
      <c r="E5514" t="s">
        <v>55</v>
      </c>
      <c r="F5514" t="s">
        <v>56</v>
      </c>
      <c r="G5514" t="s">
        <v>24</v>
      </c>
      <c r="H5514" t="s">
        <v>51</v>
      </c>
      <c r="I5514" t="s">
        <v>70</v>
      </c>
      <c r="J5514" t="s">
        <v>34</v>
      </c>
      <c r="K5514">
        <v>1</v>
      </c>
      <c r="L5514">
        <v>42</v>
      </c>
      <c r="M5514">
        <v>0.1</v>
      </c>
      <c r="N5514">
        <v>37.799999999999997</v>
      </c>
      <c r="O5514">
        <v>13.8</v>
      </c>
      <c r="P5514" t="s">
        <v>28</v>
      </c>
      <c r="Q5514" t="s">
        <v>91</v>
      </c>
      <c r="R5514" t="s">
        <v>36</v>
      </c>
      <c r="S5514">
        <v>3.6</v>
      </c>
      <c r="T5514">
        <f>YEAR(tblOrders[[#This Row],[Order Date]])</f>
        <v>2025</v>
      </c>
      <c r="U5514" t="str">
        <f>TEXT(tblOrders[[#This Row],[Order Date]],"mmm-yyyy")</f>
        <v>Dec-2025</v>
      </c>
      <c r="V5514" s="4">
        <f>tblOrders[[#This Row],[Profit]]/tblOrders[[#This Row],[Sales Amount]]</f>
        <v>0.36507936507936511</v>
      </c>
      <c r="W5514" t="str">
        <f>VLOOKUP(tblOrders[[#This Row],[City]],CityRegion,2,0)</f>
        <v>South</v>
      </c>
      <c r="X5514" t="str">
        <f>VLOOKUP(tblOrders[[#This Row],[City]],lookups!A:C,3,0)</f>
        <v>Telengana</v>
      </c>
    </row>
    <row r="5515" spans="1:24" x14ac:dyDescent="0.25">
      <c r="A5515" t="s">
        <v>7825</v>
      </c>
      <c r="B5515" s="1">
        <v>45952</v>
      </c>
      <c r="C5515" t="s">
        <v>6652</v>
      </c>
      <c r="D5515" t="s">
        <v>21</v>
      </c>
      <c r="E5515" t="s">
        <v>114</v>
      </c>
      <c r="F5515" t="s">
        <v>115</v>
      </c>
      <c r="G5515" t="s">
        <v>42</v>
      </c>
      <c r="H5515" t="s">
        <v>116</v>
      </c>
      <c r="I5515" t="s">
        <v>44</v>
      </c>
      <c r="J5515" t="s">
        <v>45</v>
      </c>
      <c r="K5515">
        <v>1</v>
      </c>
      <c r="L5515">
        <v>12</v>
      </c>
      <c r="M5515">
        <v>0</v>
      </c>
      <c r="N5515">
        <v>12</v>
      </c>
      <c r="O5515">
        <v>6</v>
      </c>
      <c r="P5515" t="s">
        <v>28</v>
      </c>
      <c r="Q5515" t="s">
        <v>86</v>
      </c>
      <c r="R5515" t="s">
        <v>36</v>
      </c>
      <c r="S5515">
        <v>3.9</v>
      </c>
      <c r="T5515">
        <f>YEAR(tblOrders[[#This Row],[Order Date]])</f>
        <v>2025</v>
      </c>
      <c r="U5515" t="str">
        <f>TEXT(tblOrders[[#This Row],[Order Date]],"mmm-yyyy")</f>
        <v>Oct-2025</v>
      </c>
      <c r="V5515" s="4">
        <f>tblOrders[[#This Row],[Profit]]/tblOrders[[#This Row],[Sales Amount]]</f>
        <v>0.5</v>
      </c>
      <c r="W5515" t="str">
        <f>VLOOKUP(tblOrders[[#This Row],[City]],CityRegion,2,0)</f>
        <v>South</v>
      </c>
      <c r="X5515" t="str">
        <f>VLOOKUP(tblOrders[[#This Row],[City]],lookups!A:C,3,0)</f>
        <v>Kerala</v>
      </c>
    </row>
    <row r="5516" spans="1:24" x14ac:dyDescent="0.25">
      <c r="A5516" t="s">
        <v>7826</v>
      </c>
      <c r="B5516" s="1">
        <v>45936</v>
      </c>
      <c r="C5516" t="s">
        <v>4967</v>
      </c>
      <c r="D5516" t="s">
        <v>39</v>
      </c>
      <c r="E5516" t="s">
        <v>40</v>
      </c>
      <c r="F5516" t="s">
        <v>41</v>
      </c>
      <c r="G5516" t="s">
        <v>42</v>
      </c>
      <c r="H5516" t="s">
        <v>43</v>
      </c>
      <c r="I5516" t="s">
        <v>84</v>
      </c>
      <c r="J5516" t="s">
        <v>45</v>
      </c>
      <c r="K5516">
        <v>1</v>
      </c>
      <c r="L5516">
        <v>18</v>
      </c>
      <c r="M5516">
        <v>0.05</v>
      </c>
      <c r="N5516">
        <v>17.100000000000001</v>
      </c>
      <c r="O5516">
        <v>8.1</v>
      </c>
      <c r="P5516" t="s">
        <v>28</v>
      </c>
      <c r="Q5516" t="s">
        <v>29</v>
      </c>
      <c r="R5516" t="s">
        <v>36</v>
      </c>
      <c r="S5516">
        <v>3.4</v>
      </c>
      <c r="T5516">
        <f>YEAR(tblOrders[[#This Row],[Order Date]])</f>
        <v>2025</v>
      </c>
      <c r="U5516" t="str">
        <f>TEXT(tblOrders[[#This Row],[Order Date]],"mmm-yyyy")</f>
        <v>Oct-2025</v>
      </c>
      <c r="V5516" s="4">
        <f>tblOrders[[#This Row],[Profit]]/tblOrders[[#This Row],[Sales Amount]]</f>
        <v>0.47368421052631571</v>
      </c>
      <c r="W5516" t="str">
        <f>VLOOKUP(tblOrders[[#This Row],[City]],CityRegion,2,0)</f>
        <v>West</v>
      </c>
      <c r="X5516" t="str">
        <f>VLOOKUP(tblOrders[[#This Row],[City]],lookups!A:C,3,0)</f>
        <v>Maharashtra</v>
      </c>
    </row>
    <row r="5517" spans="1:24" x14ac:dyDescent="0.25">
      <c r="A5517" t="s">
        <v>7827</v>
      </c>
      <c r="B5517" s="1">
        <v>45668</v>
      </c>
      <c r="C5517" t="s">
        <v>885</v>
      </c>
      <c r="D5517" t="s">
        <v>39</v>
      </c>
      <c r="E5517" t="s">
        <v>108</v>
      </c>
      <c r="F5517" t="s">
        <v>109</v>
      </c>
      <c r="G5517" t="s">
        <v>62</v>
      </c>
      <c r="H5517" t="s">
        <v>110</v>
      </c>
      <c r="I5517" t="s">
        <v>52</v>
      </c>
      <c r="J5517" t="s">
        <v>34</v>
      </c>
      <c r="K5517">
        <v>4</v>
      </c>
      <c r="L5517">
        <v>110</v>
      </c>
      <c r="M5517">
        <v>0</v>
      </c>
      <c r="N5517">
        <v>440</v>
      </c>
      <c r="O5517">
        <v>168</v>
      </c>
      <c r="P5517" t="s">
        <v>28</v>
      </c>
      <c r="Q5517" t="s">
        <v>86</v>
      </c>
      <c r="R5517" t="s">
        <v>30</v>
      </c>
      <c r="S5517">
        <v>4.0999999999999996</v>
      </c>
      <c r="T5517">
        <f>YEAR(tblOrders[[#This Row],[Order Date]])</f>
        <v>2025</v>
      </c>
      <c r="U5517" t="str">
        <f>TEXT(tblOrders[[#This Row],[Order Date]],"mmm-yyyy")</f>
        <v>Jan-2025</v>
      </c>
      <c r="V5517" s="4">
        <f>tblOrders[[#This Row],[Profit]]/tblOrders[[#This Row],[Sales Amount]]</f>
        <v>0.38181818181818183</v>
      </c>
      <c r="W5517" t="str">
        <f>VLOOKUP(tblOrders[[#This Row],[City]],CityRegion,2,0)</f>
        <v>South</v>
      </c>
      <c r="X5517" t="str">
        <f>VLOOKUP(tblOrders[[#This Row],[City]],lookups!A:C,3,0)</f>
        <v>Kerala</v>
      </c>
    </row>
    <row r="5518" spans="1:24" x14ac:dyDescent="0.25">
      <c r="A5518" t="s">
        <v>7828</v>
      </c>
      <c r="B5518" s="1">
        <v>45826</v>
      </c>
      <c r="C5518" t="s">
        <v>389</v>
      </c>
      <c r="D5518" t="s">
        <v>21</v>
      </c>
      <c r="E5518" t="s">
        <v>60</v>
      </c>
      <c r="F5518" t="s">
        <v>61</v>
      </c>
      <c r="G5518" t="s">
        <v>62</v>
      </c>
      <c r="H5518" t="s">
        <v>63</v>
      </c>
      <c r="I5518" t="s">
        <v>76</v>
      </c>
      <c r="J5518" t="s">
        <v>27</v>
      </c>
      <c r="K5518">
        <v>2</v>
      </c>
      <c r="L5518">
        <v>45</v>
      </c>
      <c r="M5518">
        <v>0.2</v>
      </c>
      <c r="N5518">
        <v>72</v>
      </c>
      <c r="O5518">
        <v>20</v>
      </c>
      <c r="P5518" t="s">
        <v>28</v>
      </c>
      <c r="Q5518" t="s">
        <v>35</v>
      </c>
      <c r="R5518" t="s">
        <v>36</v>
      </c>
      <c r="S5518">
        <v>3.2</v>
      </c>
      <c r="T5518">
        <f>YEAR(tblOrders[[#This Row],[Order Date]])</f>
        <v>2025</v>
      </c>
      <c r="U5518" t="str">
        <f>TEXT(tblOrders[[#This Row],[Order Date]],"mmm-yyyy")</f>
        <v>Jun-2025</v>
      </c>
      <c r="V5518" s="4">
        <f>tblOrders[[#This Row],[Profit]]/tblOrders[[#This Row],[Sales Amount]]</f>
        <v>0.27777777777777779</v>
      </c>
      <c r="W5518" t="str">
        <f>VLOOKUP(tblOrders[[#This Row],[City]],CityRegion,2,0)</f>
        <v>South</v>
      </c>
      <c r="X5518" t="str">
        <f>VLOOKUP(tblOrders[[#This Row],[City]],lookups!A:C,3,0)</f>
        <v>Kerala</v>
      </c>
    </row>
    <row r="5519" spans="1:24" x14ac:dyDescent="0.25">
      <c r="A5519" t="s">
        <v>7829</v>
      </c>
      <c r="B5519" s="1">
        <v>45915</v>
      </c>
      <c r="C5519" t="s">
        <v>1330</v>
      </c>
      <c r="D5519" t="s">
        <v>21</v>
      </c>
      <c r="E5519" t="s">
        <v>73</v>
      </c>
      <c r="F5519" t="s">
        <v>74</v>
      </c>
      <c r="G5519" t="s">
        <v>68</v>
      </c>
      <c r="H5519" t="s">
        <v>75</v>
      </c>
      <c r="I5519" t="s">
        <v>52</v>
      </c>
      <c r="J5519" t="s">
        <v>27</v>
      </c>
      <c r="K5519">
        <v>3</v>
      </c>
      <c r="L5519">
        <v>65</v>
      </c>
      <c r="M5519">
        <v>0.05</v>
      </c>
      <c r="N5519">
        <v>185.25</v>
      </c>
      <c r="O5519">
        <v>71.25</v>
      </c>
      <c r="P5519" t="s">
        <v>28</v>
      </c>
      <c r="Q5519" t="s">
        <v>86</v>
      </c>
      <c r="R5519" t="s">
        <v>36</v>
      </c>
      <c r="S5519">
        <v>3.5</v>
      </c>
      <c r="T5519">
        <f>YEAR(tblOrders[[#This Row],[Order Date]])</f>
        <v>2025</v>
      </c>
      <c r="U5519" t="str">
        <f>TEXT(tblOrders[[#This Row],[Order Date]],"mmm-yyyy")</f>
        <v>Sep-2025</v>
      </c>
      <c r="V5519" s="4">
        <f>tblOrders[[#This Row],[Profit]]/tblOrders[[#This Row],[Sales Amount]]</f>
        <v>0.38461538461538464</v>
      </c>
      <c r="W5519" t="str">
        <f>VLOOKUP(tblOrders[[#This Row],[City]],CityRegion,2,0)</f>
        <v>South</v>
      </c>
      <c r="X5519" t="str">
        <f>VLOOKUP(tblOrders[[#This Row],[City]],lookups!A:C,3,0)</f>
        <v>Kerala</v>
      </c>
    </row>
    <row r="5520" spans="1:24" x14ac:dyDescent="0.25">
      <c r="A5520" t="s">
        <v>7830</v>
      </c>
      <c r="B5520" s="1">
        <v>45724</v>
      </c>
      <c r="C5520" t="s">
        <v>459</v>
      </c>
      <c r="D5520" t="s">
        <v>39</v>
      </c>
      <c r="E5520" t="s">
        <v>60</v>
      </c>
      <c r="F5520" t="s">
        <v>61</v>
      </c>
      <c r="G5520" t="s">
        <v>62</v>
      </c>
      <c r="H5520" t="s">
        <v>63</v>
      </c>
      <c r="I5520" t="s">
        <v>84</v>
      </c>
      <c r="J5520" t="s">
        <v>45</v>
      </c>
      <c r="K5520">
        <v>2</v>
      </c>
      <c r="L5520">
        <v>45</v>
      </c>
      <c r="M5520">
        <v>0</v>
      </c>
      <c r="N5520">
        <v>90</v>
      </c>
      <c r="O5520">
        <v>38</v>
      </c>
      <c r="P5520" t="s">
        <v>28</v>
      </c>
      <c r="Q5520" t="s">
        <v>86</v>
      </c>
      <c r="R5520" t="s">
        <v>30</v>
      </c>
      <c r="S5520">
        <v>4.2</v>
      </c>
      <c r="T5520">
        <f>YEAR(tblOrders[[#This Row],[Order Date]])</f>
        <v>2025</v>
      </c>
      <c r="U5520" t="str">
        <f>TEXT(tblOrders[[#This Row],[Order Date]],"mmm-yyyy")</f>
        <v>Mar-2025</v>
      </c>
      <c r="V5520" s="4">
        <f>tblOrders[[#This Row],[Profit]]/tblOrders[[#This Row],[Sales Amount]]</f>
        <v>0.42222222222222222</v>
      </c>
      <c r="W5520" t="str">
        <f>VLOOKUP(tblOrders[[#This Row],[City]],CityRegion,2,0)</f>
        <v>West</v>
      </c>
      <c r="X5520" t="str">
        <f>VLOOKUP(tblOrders[[#This Row],[City]],lookups!A:C,3,0)</f>
        <v>Maharashtra</v>
      </c>
    </row>
    <row r="5521" spans="1:24" x14ac:dyDescent="0.25">
      <c r="A5521" t="s">
        <v>7831</v>
      </c>
      <c r="B5521" s="1">
        <v>45901</v>
      </c>
      <c r="C5521" t="s">
        <v>2836</v>
      </c>
      <c r="D5521" t="s">
        <v>21</v>
      </c>
      <c r="E5521" t="s">
        <v>114</v>
      </c>
      <c r="F5521" t="s">
        <v>115</v>
      </c>
      <c r="G5521" t="s">
        <v>42</v>
      </c>
      <c r="H5521" t="s">
        <v>116</v>
      </c>
      <c r="I5521" t="s">
        <v>57</v>
      </c>
      <c r="J5521" t="s">
        <v>45</v>
      </c>
      <c r="K5521">
        <v>3</v>
      </c>
      <c r="L5521">
        <v>12</v>
      </c>
      <c r="M5521">
        <v>0</v>
      </c>
      <c r="N5521">
        <v>36</v>
      </c>
      <c r="O5521">
        <v>18</v>
      </c>
      <c r="P5521" t="s">
        <v>28</v>
      </c>
      <c r="Q5521" t="s">
        <v>46</v>
      </c>
      <c r="R5521" t="s">
        <v>30</v>
      </c>
      <c r="S5521">
        <v>3.7</v>
      </c>
      <c r="T5521">
        <f>YEAR(tblOrders[[#This Row],[Order Date]])</f>
        <v>2025</v>
      </c>
      <c r="U5521" t="str">
        <f>TEXT(tblOrders[[#This Row],[Order Date]],"mmm-yyyy")</f>
        <v>Sep-2025</v>
      </c>
      <c r="V5521" s="4">
        <f>tblOrders[[#This Row],[Profit]]/tblOrders[[#This Row],[Sales Amount]]</f>
        <v>0.5</v>
      </c>
      <c r="W5521" t="str">
        <f>VLOOKUP(tblOrders[[#This Row],[City]],CityRegion,2,0)</f>
        <v>South</v>
      </c>
      <c r="X5521" t="str">
        <f>VLOOKUP(tblOrders[[#This Row],[City]],lookups!A:C,3,0)</f>
        <v>Kerala</v>
      </c>
    </row>
    <row r="5522" spans="1:24" x14ac:dyDescent="0.25">
      <c r="A5522" t="s">
        <v>7832</v>
      </c>
      <c r="B5522" s="1">
        <v>45677</v>
      </c>
      <c r="C5522" t="s">
        <v>247</v>
      </c>
      <c r="D5522" t="s">
        <v>21</v>
      </c>
      <c r="E5522" t="s">
        <v>66</v>
      </c>
      <c r="F5522" t="s">
        <v>67</v>
      </c>
      <c r="G5522" t="s">
        <v>68</v>
      </c>
      <c r="H5522" t="s">
        <v>69</v>
      </c>
      <c r="I5522" t="s">
        <v>52</v>
      </c>
      <c r="J5522" t="s">
        <v>34</v>
      </c>
      <c r="K5522">
        <v>1</v>
      </c>
      <c r="L5522">
        <v>149</v>
      </c>
      <c r="M5522">
        <v>0.1</v>
      </c>
      <c r="N5522">
        <v>134.1</v>
      </c>
      <c r="O5522">
        <v>39.1</v>
      </c>
      <c r="P5522" t="s">
        <v>28</v>
      </c>
      <c r="Q5522" t="s">
        <v>86</v>
      </c>
      <c r="R5522" t="s">
        <v>30</v>
      </c>
      <c r="S5522">
        <v>4.3</v>
      </c>
      <c r="T5522">
        <f>YEAR(tblOrders[[#This Row],[Order Date]])</f>
        <v>2025</v>
      </c>
      <c r="U5522" t="str">
        <f>TEXT(tblOrders[[#This Row],[Order Date]],"mmm-yyyy")</f>
        <v>Jan-2025</v>
      </c>
      <c r="V5522" s="4">
        <f>tblOrders[[#This Row],[Profit]]/tblOrders[[#This Row],[Sales Amount]]</f>
        <v>0.29157345264727819</v>
      </c>
      <c r="W5522" t="str">
        <f>VLOOKUP(tblOrders[[#This Row],[City]],CityRegion,2,0)</f>
        <v>South</v>
      </c>
      <c r="X5522" t="str">
        <f>VLOOKUP(tblOrders[[#This Row],[City]],lookups!A:C,3,0)</f>
        <v>Kerala</v>
      </c>
    </row>
    <row r="5523" spans="1:24" x14ac:dyDescent="0.25">
      <c r="A5523" t="s">
        <v>7833</v>
      </c>
      <c r="B5523" s="1">
        <v>45943</v>
      </c>
      <c r="C5523" t="s">
        <v>3686</v>
      </c>
      <c r="D5523" t="s">
        <v>21</v>
      </c>
      <c r="E5523" t="s">
        <v>60</v>
      </c>
      <c r="F5523" t="s">
        <v>61</v>
      </c>
      <c r="G5523" t="s">
        <v>62</v>
      </c>
      <c r="H5523" t="s">
        <v>63</v>
      </c>
      <c r="I5523" t="s">
        <v>26</v>
      </c>
      <c r="J5523" t="s">
        <v>34</v>
      </c>
      <c r="K5523">
        <v>2</v>
      </c>
      <c r="L5523">
        <v>45</v>
      </c>
      <c r="M5523">
        <v>0.15</v>
      </c>
      <c r="N5523">
        <v>76.5</v>
      </c>
      <c r="O5523">
        <v>24.5</v>
      </c>
      <c r="P5523" t="s">
        <v>85</v>
      </c>
      <c r="Q5523" t="s">
        <v>86</v>
      </c>
      <c r="R5523" t="s">
        <v>30</v>
      </c>
      <c r="S5523">
        <v>3.6</v>
      </c>
      <c r="T5523">
        <f>YEAR(tblOrders[[#This Row],[Order Date]])</f>
        <v>2025</v>
      </c>
      <c r="U5523" t="str">
        <f>TEXT(tblOrders[[#This Row],[Order Date]],"mmm-yyyy")</f>
        <v>Oct-2025</v>
      </c>
      <c r="V5523" s="4">
        <f>tblOrders[[#This Row],[Profit]]/tblOrders[[#This Row],[Sales Amount]]</f>
        <v>0.3202614379084967</v>
      </c>
      <c r="W5523" t="str">
        <f>VLOOKUP(tblOrders[[#This Row],[City]],CityRegion,2,0)</f>
        <v>South</v>
      </c>
      <c r="X5523" t="str">
        <f>VLOOKUP(tblOrders[[#This Row],[City]],lookups!A:C,3,0)</f>
        <v>Karnataka</v>
      </c>
    </row>
    <row r="5524" spans="1:24" x14ac:dyDescent="0.25">
      <c r="A5524" t="s">
        <v>7834</v>
      </c>
      <c r="B5524" s="1">
        <v>45834</v>
      </c>
      <c r="C5524" t="s">
        <v>3167</v>
      </c>
      <c r="D5524" t="s">
        <v>39</v>
      </c>
      <c r="E5524" t="s">
        <v>108</v>
      </c>
      <c r="F5524" t="s">
        <v>109</v>
      </c>
      <c r="G5524" t="s">
        <v>62</v>
      </c>
      <c r="H5524" t="s">
        <v>110</v>
      </c>
      <c r="I5524" t="s">
        <v>130</v>
      </c>
      <c r="J5524" t="s">
        <v>34</v>
      </c>
      <c r="K5524">
        <v>2</v>
      </c>
      <c r="L5524">
        <v>110</v>
      </c>
      <c r="M5524">
        <v>0.05</v>
      </c>
      <c r="N5524">
        <v>209</v>
      </c>
      <c r="O5524">
        <v>73</v>
      </c>
      <c r="P5524" t="s">
        <v>28</v>
      </c>
      <c r="Q5524" t="s">
        <v>29</v>
      </c>
      <c r="R5524" t="s">
        <v>30</v>
      </c>
      <c r="S5524">
        <v>4.9000000000000004</v>
      </c>
      <c r="T5524">
        <f>YEAR(tblOrders[[#This Row],[Order Date]])</f>
        <v>2025</v>
      </c>
      <c r="U5524" t="str">
        <f>TEXT(tblOrders[[#This Row],[Order Date]],"mmm-yyyy")</f>
        <v>Jun-2025</v>
      </c>
      <c r="V5524" s="4">
        <f>tblOrders[[#This Row],[Profit]]/tblOrders[[#This Row],[Sales Amount]]</f>
        <v>0.34928229665071769</v>
      </c>
      <c r="W5524" t="str">
        <f>VLOOKUP(tblOrders[[#This Row],[City]],CityRegion,2,0)</f>
        <v>West</v>
      </c>
      <c r="X5524" t="str">
        <f>VLOOKUP(tblOrders[[#This Row],[City]],lookups!A:C,3,0)</f>
        <v>Maharashtra</v>
      </c>
    </row>
    <row r="5525" spans="1:24" x14ac:dyDescent="0.25">
      <c r="A5525" t="s">
        <v>7835</v>
      </c>
      <c r="B5525" s="1">
        <v>45988</v>
      </c>
      <c r="C5525" t="s">
        <v>2984</v>
      </c>
      <c r="D5525" t="s">
        <v>39</v>
      </c>
      <c r="E5525" t="s">
        <v>108</v>
      </c>
      <c r="F5525" t="s">
        <v>109</v>
      </c>
      <c r="G5525" t="s">
        <v>62</v>
      </c>
      <c r="H5525" t="s">
        <v>110</v>
      </c>
      <c r="I5525" t="s">
        <v>76</v>
      </c>
      <c r="J5525" t="s">
        <v>45</v>
      </c>
      <c r="K5525">
        <v>4</v>
      </c>
      <c r="L5525">
        <v>110</v>
      </c>
      <c r="M5525">
        <v>0.05</v>
      </c>
      <c r="N5525">
        <v>418</v>
      </c>
      <c r="O5525">
        <v>146</v>
      </c>
      <c r="P5525" t="s">
        <v>28</v>
      </c>
      <c r="Q5525" t="s">
        <v>29</v>
      </c>
      <c r="R5525" t="s">
        <v>123</v>
      </c>
      <c r="S5525">
        <v>4.0999999999999996</v>
      </c>
      <c r="T5525">
        <f>YEAR(tblOrders[[#This Row],[Order Date]])</f>
        <v>2025</v>
      </c>
      <c r="U5525" t="str">
        <f>TEXT(tblOrders[[#This Row],[Order Date]],"mmm-yyyy")</f>
        <v>Nov-2025</v>
      </c>
      <c r="V5525" s="4">
        <f>tblOrders[[#This Row],[Profit]]/tblOrders[[#This Row],[Sales Amount]]</f>
        <v>0.34928229665071769</v>
      </c>
      <c r="W5525" t="str">
        <f>VLOOKUP(tblOrders[[#This Row],[City]],CityRegion,2,0)</f>
        <v>South</v>
      </c>
      <c r="X5525" t="str">
        <f>VLOOKUP(tblOrders[[#This Row],[City]],lookups!A:C,3,0)</f>
        <v>Kerala</v>
      </c>
    </row>
    <row r="5526" spans="1:24" x14ac:dyDescent="0.25">
      <c r="A5526" t="s">
        <v>7836</v>
      </c>
      <c r="B5526" s="1">
        <v>45901</v>
      </c>
      <c r="C5526" t="s">
        <v>233</v>
      </c>
      <c r="D5526" t="s">
        <v>39</v>
      </c>
      <c r="E5526" t="s">
        <v>66</v>
      </c>
      <c r="F5526" t="s">
        <v>67</v>
      </c>
      <c r="G5526" t="s">
        <v>68</v>
      </c>
      <c r="H5526" t="s">
        <v>69</v>
      </c>
      <c r="I5526" t="s">
        <v>139</v>
      </c>
      <c r="J5526" t="s">
        <v>34</v>
      </c>
      <c r="K5526">
        <v>1</v>
      </c>
      <c r="L5526">
        <v>149</v>
      </c>
      <c r="M5526">
        <v>0.15</v>
      </c>
      <c r="N5526">
        <v>126.65</v>
      </c>
      <c r="O5526">
        <v>31.65</v>
      </c>
      <c r="P5526" t="s">
        <v>28</v>
      </c>
      <c r="Q5526" t="s">
        <v>91</v>
      </c>
      <c r="R5526" t="s">
        <v>36</v>
      </c>
      <c r="S5526">
        <v>2.7</v>
      </c>
      <c r="T5526">
        <f>YEAR(tblOrders[[#This Row],[Order Date]])</f>
        <v>2025</v>
      </c>
      <c r="U5526" t="str">
        <f>TEXT(tblOrders[[#This Row],[Order Date]],"mmm-yyyy")</f>
        <v>Sep-2025</v>
      </c>
      <c r="V5526" s="4">
        <f>tblOrders[[#This Row],[Profit]]/tblOrders[[#This Row],[Sales Amount]]</f>
        <v>0.24990130280300038</v>
      </c>
      <c r="W5526" t="str">
        <f>VLOOKUP(tblOrders[[#This Row],[City]],CityRegion,2,0)</f>
        <v>South</v>
      </c>
      <c r="X5526" t="str">
        <f>VLOOKUP(tblOrders[[#This Row],[City]],lookups!A:C,3,0)</f>
        <v>Tamil Nadu</v>
      </c>
    </row>
    <row r="5527" spans="1:24" x14ac:dyDescent="0.25">
      <c r="A5527" t="s">
        <v>7837</v>
      </c>
      <c r="B5527" s="1">
        <v>45820</v>
      </c>
      <c r="C5527" t="s">
        <v>3142</v>
      </c>
      <c r="D5527" t="s">
        <v>21</v>
      </c>
      <c r="E5527" t="s">
        <v>66</v>
      </c>
      <c r="F5527" t="s">
        <v>67</v>
      </c>
      <c r="G5527" t="s">
        <v>68</v>
      </c>
      <c r="H5527" t="s">
        <v>69</v>
      </c>
      <c r="I5527" t="s">
        <v>70</v>
      </c>
      <c r="J5527" t="s">
        <v>27</v>
      </c>
      <c r="K5527">
        <v>1</v>
      </c>
      <c r="L5527">
        <v>149</v>
      </c>
      <c r="M5527">
        <v>0</v>
      </c>
      <c r="N5527">
        <v>149</v>
      </c>
      <c r="O5527">
        <v>54</v>
      </c>
      <c r="P5527" t="s">
        <v>28</v>
      </c>
      <c r="Q5527" t="s">
        <v>35</v>
      </c>
      <c r="R5527" t="s">
        <v>123</v>
      </c>
      <c r="S5527">
        <v>3.6</v>
      </c>
      <c r="T5527">
        <f>YEAR(tblOrders[[#This Row],[Order Date]])</f>
        <v>2025</v>
      </c>
      <c r="U5527" t="str">
        <f>TEXT(tblOrders[[#This Row],[Order Date]],"mmm-yyyy")</f>
        <v>Jun-2025</v>
      </c>
      <c r="V5527" s="4">
        <f>tblOrders[[#This Row],[Profit]]/tblOrders[[#This Row],[Sales Amount]]</f>
        <v>0.36241610738255031</v>
      </c>
      <c r="W5527" t="str">
        <f>VLOOKUP(tblOrders[[#This Row],[City]],CityRegion,2,0)</f>
        <v>South</v>
      </c>
      <c r="X5527" t="str">
        <f>VLOOKUP(tblOrders[[#This Row],[City]],lookups!A:C,3,0)</f>
        <v>Telengana</v>
      </c>
    </row>
    <row r="5528" spans="1:24" x14ac:dyDescent="0.25">
      <c r="A5528" t="s">
        <v>7838</v>
      </c>
      <c r="B5528" s="1">
        <v>46013</v>
      </c>
      <c r="C5528" t="s">
        <v>1593</v>
      </c>
      <c r="D5528" t="s">
        <v>21</v>
      </c>
      <c r="E5528" t="s">
        <v>60</v>
      </c>
      <c r="F5528" t="s">
        <v>61</v>
      </c>
      <c r="G5528" t="s">
        <v>62</v>
      </c>
      <c r="H5528" t="s">
        <v>63</v>
      </c>
      <c r="I5528" t="s">
        <v>57</v>
      </c>
      <c r="J5528" t="s">
        <v>27</v>
      </c>
      <c r="K5528">
        <v>3</v>
      </c>
      <c r="L5528">
        <v>45</v>
      </c>
      <c r="M5528">
        <v>0.15</v>
      </c>
      <c r="N5528">
        <v>114.75</v>
      </c>
      <c r="O5528">
        <v>36.75</v>
      </c>
      <c r="P5528" t="s">
        <v>28</v>
      </c>
      <c r="Q5528" t="s">
        <v>35</v>
      </c>
      <c r="R5528" t="s">
        <v>36</v>
      </c>
      <c r="S5528">
        <v>3.2</v>
      </c>
      <c r="T5528">
        <f>YEAR(tblOrders[[#This Row],[Order Date]])</f>
        <v>2025</v>
      </c>
      <c r="U5528" t="str">
        <f>TEXT(tblOrders[[#This Row],[Order Date]],"mmm-yyyy")</f>
        <v>Dec-2025</v>
      </c>
      <c r="V5528" s="4">
        <f>tblOrders[[#This Row],[Profit]]/tblOrders[[#This Row],[Sales Amount]]</f>
        <v>0.3202614379084967</v>
      </c>
      <c r="W5528" t="str">
        <f>VLOOKUP(tblOrders[[#This Row],[City]],CityRegion,2,0)</f>
        <v>South</v>
      </c>
      <c r="X5528" t="str">
        <f>VLOOKUP(tblOrders[[#This Row],[City]],lookups!A:C,3,0)</f>
        <v>Kerala</v>
      </c>
    </row>
    <row r="5529" spans="1:24" x14ac:dyDescent="0.25">
      <c r="A5529" t="s">
        <v>7839</v>
      </c>
      <c r="B5529" s="1">
        <v>45961</v>
      </c>
      <c r="C5529" t="s">
        <v>3874</v>
      </c>
      <c r="D5529" t="s">
        <v>21</v>
      </c>
      <c r="E5529" t="s">
        <v>94</v>
      </c>
      <c r="F5529" t="s">
        <v>95</v>
      </c>
      <c r="G5529" t="s">
        <v>68</v>
      </c>
      <c r="H5529" t="s">
        <v>96</v>
      </c>
      <c r="I5529" t="s">
        <v>84</v>
      </c>
      <c r="J5529" t="s">
        <v>34</v>
      </c>
      <c r="K5529">
        <v>4</v>
      </c>
      <c r="L5529">
        <v>89</v>
      </c>
      <c r="M5529">
        <v>0.2</v>
      </c>
      <c r="N5529">
        <v>284.8</v>
      </c>
      <c r="O5529">
        <v>64.8</v>
      </c>
      <c r="P5529" t="s">
        <v>28</v>
      </c>
      <c r="Q5529" t="s">
        <v>35</v>
      </c>
      <c r="R5529" t="s">
        <v>30</v>
      </c>
      <c r="S5529">
        <v>4.8</v>
      </c>
      <c r="T5529">
        <f>YEAR(tblOrders[[#This Row],[Order Date]])</f>
        <v>2025</v>
      </c>
      <c r="U5529" t="str">
        <f>TEXT(tblOrders[[#This Row],[Order Date]],"mmm-yyyy")</f>
        <v>Oct-2025</v>
      </c>
      <c r="V5529" s="4">
        <f>tblOrders[[#This Row],[Profit]]/tblOrders[[#This Row],[Sales Amount]]</f>
        <v>0.22752808988764042</v>
      </c>
      <c r="W5529" t="str">
        <f>VLOOKUP(tblOrders[[#This Row],[City]],CityRegion,2,0)</f>
        <v>West</v>
      </c>
      <c r="X5529" t="str">
        <f>VLOOKUP(tblOrders[[#This Row],[City]],lookups!A:C,3,0)</f>
        <v>Maharashtra</v>
      </c>
    </row>
    <row r="5530" spans="1:24" x14ac:dyDescent="0.25">
      <c r="A5530" t="s">
        <v>7840</v>
      </c>
      <c r="B5530" s="1">
        <v>45791</v>
      </c>
      <c r="C5530" t="s">
        <v>1684</v>
      </c>
      <c r="D5530" t="s">
        <v>39</v>
      </c>
      <c r="E5530" t="s">
        <v>22</v>
      </c>
      <c r="F5530" t="s">
        <v>23</v>
      </c>
      <c r="G5530" t="s">
        <v>24</v>
      </c>
      <c r="H5530" t="s">
        <v>25</v>
      </c>
      <c r="I5530" t="s">
        <v>139</v>
      </c>
      <c r="J5530" t="s">
        <v>45</v>
      </c>
      <c r="K5530">
        <v>5</v>
      </c>
      <c r="L5530">
        <v>190</v>
      </c>
      <c r="M5530">
        <v>0.2</v>
      </c>
      <c r="N5530">
        <v>760</v>
      </c>
      <c r="O5530">
        <v>135</v>
      </c>
      <c r="P5530" t="s">
        <v>28</v>
      </c>
      <c r="Q5530" t="s">
        <v>86</v>
      </c>
      <c r="R5530" t="s">
        <v>36</v>
      </c>
      <c r="S5530">
        <v>4</v>
      </c>
      <c r="T5530">
        <f>YEAR(tblOrders[[#This Row],[Order Date]])</f>
        <v>2025</v>
      </c>
      <c r="U5530" t="str">
        <f>TEXT(tblOrders[[#This Row],[Order Date]],"mmm-yyyy")</f>
        <v>May-2025</v>
      </c>
      <c r="V5530" s="4">
        <f>tblOrders[[#This Row],[Profit]]/tblOrders[[#This Row],[Sales Amount]]</f>
        <v>0.17763157894736842</v>
      </c>
      <c r="W5530" t="str">
        <f>VLOOKUP(tblOrders[[#This Row],[City]],CityRegion,2,0)</f>
        <v>South</v>
      </c>
      <c r="X5530" t="str">
        <f>VLOOKUP(tblOrders[[#This Row],[City]],lookups!A:C,3,0)</f>
        <v>Tamil Nadu</v>
      </c>
    </row>
    <row r="5531" spans="1:24" x14ac:dyDescent="0.25">
      <c r="A5531" t="s">
        <v>7841</v>
      </c>
      <c r="B5531" s="1">
        <v>45836</v>
      </c>
      <c r="C5531" t="s">
        <v>220</v>
      </c>
      <c r="D5531" t="s">
        <v>21</v>
      </c>
      <c r="E5531" t="s">
        <v>94</v>
      </c>
      <c r="F5531" t="s">
        <v>95</v>
      </c>
      <c r="G5531" t="s">
        <v>68</v>
      </c>
      <c r="H5531" t="s">
        <v>96</v>
      </c>
      <c r="I5531" t="s">
        <v>52</v>
      </c>
      <c r="J5531" t="s">
        <v>34</v>
      </c>
      <c r="K5531">
        <v>1</v>
      </c>
      <c r="L5531">
        <v>89</v>
      </c>
      <c r="M5531">
        <v>0</v>
      </c>
      <c r="N5531">
        <v>89</v>
      </c>
      <c r="O5531">
        <v>34</v>
      </c>
      <c r="P5531" t="s">
        <v>28</v>
      </c>
      <c r="Q5531" t="s">
        <v>86</v>
      </c>
      <c r="R5531" t="s">
        <v>123</v>
      </c>
      <c r="S5531">
        <v>2.6</v>
      </c>
      <c r="T5531">
        <f>YEAR(tblOrders[[#This Row],[Order Date]])</f>
        <v>2025</v>
      </c>
      <c r="U5531" t="str">
        <f>TEXT(tblOrders[[#This Row],[Order Date]],"mmm-yyyy")</f>
        <v>Jun-2025</v>
      </c>
      <c r="V5531" s="4">
        <f>tblOrders[[#This Row],[Profit]]/tblOrders[[#This Row],[Sales Amount]]</f>
        <v>0.38202247191011235</v>
      </c>
      <c r="W5531" t="str">
        <f>VLOOKUP(tblOrders[[#This Row],[City]],CityRegion,2,0)</f>
        <v>South</v>
      </c>
      <c r="X5531" t="str">
        <f>VLOOKUP(tblOrders[[#This Row],[City]],lookups!A:C,3,0)</f>
        <v>Kerala</v>
      </c>
    </row>
    <row r="5532" spans="1:24" x14ac:dyDescent="0.25">
      <c r="A5532" t="s">
        <v>7842</v>
      </c>
      <c r="B5532" s="1">
        <v>45887</v>
      </c>
      <c r="C5532" t="s">
        <v>1517</v>
      </c>
      <c r="D5532" t="s">
        <v>21</v>
      </c>
      <c r="E5532" t="s">
        <v>60</v>
      </c>
      <c r="F5532" t="s">
        <v>61</v>
      </c>
      <c r="G5532" t="s">
        <v>62</v>
      </c>
      <c r="H5532" t="s">
        <v>63</v>
      </c>
      <c r="I5532" t="s">
        <v>26</v>
      </c>
      <c r="J5532" t="s">
        <v>27</v>
      </c>
      <c r="K5532">
        <v>1</v>
      </c>
      <c r="L5532">
        <v>45</v>
      </c>
      <c r="M5532">
        <v>0.05</v>
      </c>
      <c r="N5532">
        <v>42.75</v>
      </c>
      <c r="O5532">
        <v>16.75</v>
      </c>
      <c r="P5532" t="s">
        <v>28</v>
      </c>
      <c r="Q5532" t="s">
        <v>46</v>
      </c>
      <c r="R5532" t="s">
        <v>36</v>
      </c>
      <c r="S5532">
        <v>2.8</v>
      </c>
      <c r="T5532">
        <f>YEAR(tblOrders[[#This Row],[Order Date]])</f>
        <v>2025</v>
      </c>
      <c r="U5532" t="str">
        <f>TEXT(tblOrders[[#This Row],[Order Date]],"mmm-yyyy")</f>
        <v>Aug-2025</v>
      </c>
      <c r="V5532" s="4">
        <f>tblOrders[[#This Row],[Profit]]/tblOrders[[#This Row],[Sales Amount]]</f>
        <v>0.391812865497076</v>
      </c>
      <c r="W5532" t="str">
        <f>VLOOKUP(tblOrders[[#This Row],[City]],CityRegion,2,0)</f>
        <v>South</v>
      </c>
      <c r="X5532" t="str">
        <f>VLOOKUP(tblOrders[[#This Row],[City]],lookups!A:C,3,0)</f>
        <v>Karnataka</v>
      </c>
    </row>
    <row r="5533" spans="1:24" x14ac:dyDescent="0.25">
      <c r="A5533" t="s">
        <v>7843</v>
      </c>
      <c r="B5533" s="1">
        <v>45951</v>
      </c>
      <c r="C5533" t="s">
        <v>6353</v>
      </c>
      <c r="D5533" t="s">
        <v>39</v>
      </c>
      <c r="E5533" t="s">
        <v>108</v>
      </c>
      <c r="F5533" t="s">
        <v>109</v>
      </c>
      <c r="G5533" t="s">
        <v>62</v>
      </c>
      <c r="H5533" t="s">
        <v>110</v>
      </c>
      <c r="I5533" t="s">
        <v>57</v>
      </c>
      <c r="J5533" t="s">
        <v>27</v>
      </c>
      <c r="K5533">
        <v>3</v>
      </c>
      <c r="L5533">
        <v>110</v>
      </c>
      <c r="M5533">
        <v>0.05</v>
      </c>
      <c r="N5533">
        <v>313.5</v>
      </c>
      <c r="O5533">
        <v>109.5</v>
      </c>
      <c r="P5533" t="s">
        <v>28</v>
      </c>
      <c r="Q5533" t="s">
        <v>46</v>
      </c>
      <c r="R5533" t="s">
        <v>36</v>
      </c>
      <c r="S5533">
        <v>4.4000000000000004</v>
      </c>
      <c r="T5533">
        <f>YEAR(tblOrders[[#This Row],[Order Date]])</f>
        <v>2025</v>
      </c>
      <c r="U5533" t="str">
        <f>TEXT(tblOrders[[#This Row],[Order Date]],"mmm-yyyy")</f>
        <v>Oct-2025</v>
      </c>
      <c r="V5533" s="4">
        <f>tblOrders[[#This Row],[Profit]]/tblOrders[[#This Row],[Sales Amount]]</f>
        <v>0.34928229665071769</v>
      </c>
      <c r="W5533" t="str">
        <f>VLOOKUP(tblOrders[[#This Row],[City]],CityRegion,2,0)</f>
        <v>South</v>
      </c>
      <c r="X5533" t="str">
        <f>VLOOKUP(tblOrders[[#This Row],[City]],lookups!A:C,3,0)</f>
        <v>Kerala</v>
      </c>
    </row>
    <row r="5534" spans="1:24" x14ac:dyDescent="0.25">
      <c r="A5534" t="s">
        <v>7844</v>
      </c>
      <c r="B5534" s="1">
        <v>45889</v>
      </c>
      <c r="C5534" t="s">
        <v>7845</v>
      </c>
      <c r="D5534" t="s">
        <v>21</v>
      </c>
      <c r="E5534" t="s">
        <v>94</v>
      </c>
      <c r="F5534" t="s">
        <v>95</v>
      </c>
      <c r="G5534" t="s">
        <v>68</v>
      </c>
      <c r="H5534" t="s">
        <v>96</v>
      </c>
      <c r="I5534" t="s">
        <v>139</v>
      </c>
      <c r="J5534" t="s">
        <v>34</v>
      </c>
      <c r="K5534">
        <v>1</v>
      </c>
      <c r="L5534">
        <v>89</v>
      </c>
      <c r="M5534">
        <v>0.15</v>
      </c>
      <c r="N5534">
        <v>75.650000000000006</v>
      </c>
      <c r="O5534">
        <v>20.65</v>
      </c>
      <c r="P5534" t="s">
        <v>28</v>
      </c>
      <c r="Q5534" t="s">
        <v>35</v>
      </c>
      <c r="R5534" t="s">
        <v>36</v>
      </c>
      <c r="S5534">
        <v>4.9000000000000004</v>
      </c>
      <c r="T5534">
        <f>YEAR(tblOrders[[#This Row],[Order Date]])</f>
        <v>2025</v>
      </c>
      <c r="U5534" t="str">
        <f>TEXT(tblOrders[[#This Row],[Order Date]],"mmm-yyyy")</f>
        <v>Aug-2025</v>
      </c>
      <c r="V5534" s="4">
        <f>tblOrders[[#This Row],[Profit]]/tblOrders[[#This Row],[Sales Amount]]</f>
        <v>0.27296761401189684</v>
      </c>
      <c r="W5534" t="str">
        <f>VLOOKUP(tblOrders[[#This Row],[City]],CityRegion,2,0)</f>
        <v>South</v>
      </c>
      <c r="X5534" t="str">
        <f>VLOOKUP(tblOrders[[#This Row],[City]],lookups!A:C,3,0)</f>
        <v>Tamil Nadu</v>
      </c>
    </row>
    <row r="5535" spans="1:24" x14ac:dyDescent="0.25">
      <c r="A5535" t="s">
        <v>7846</v>
      </c>
      <c r="B5535" s="1">
        <v>45823</v>
      </c>
      <c r="C5535" t="s">
        <v>7331</v>
      </c>
      <c r="D5535" t="s">
        <v>21</v>
      </c>
      <c r="E5535" t="s">
        <v>101</v>
      </c>
      <c r="F5535" t="s">
        <v>102</v>
      </c>
      <c r="G5535" t="s">
        <v>24</v>
      </c>
      <c r="H5535" t="s">
        <v>103</v>
      </c>
      <c r="I5535" t="s">
        <v>139</v>
      </c>
      <c r="J5535" t="s">
        <v>34</v>
      </c>
      <c r="K5535">
        <v>1</v>
      </c>
      <c r="L5535">
        <v>120</v>
      </c>
      <c r="M5535">
        <v>0.05</v>
      </c>
      <c r="N5535">
        <v>114</v>
      </c>
      <c r="O5535">
        <v>36</v>
      </c>
      <c r="P5535" t="s">
        <v>111</v>
      </c>
      <c r="Q5535" t="s">
        <v>46</v>
      </c>
      <c r="R5535" t="s">
        <v>36</v>
      </c>
      <c r="S5535">
        <v>2.5</v>
      </c>
      <c r="T5535">
        <f>YEAR(tblOrders[[#This Row],[Order Date]])</f>
        <v>2025</v>
      </c>
      <c r="U5535" t="str">
        <f>TEXT(tblOrders[[#This Row],[Order Date]],"mmm-yyyy")</f>
        <v>Jun-2025</v>
      </c>
      <c r="V5535" s="4">
        <f>tblOrders[[#This Row],[Profit]]/tblOrders[[#This Row],[Sales Amount]]</f>
        <v>0.31578947368421051</v>
      </c>
      <c r="W5535" t="str">
        <f>VLOOKUP(tblOrders[[#This Row],[City]],CityRegion,2,0)</f>
        <v>South</v>
      </c>
      <c r="X5535" t="str">
        <f>VLOOKUP(tblOrders[[#This Row],[City]],lookups!A:C,3,0)</f>
        <v>Tamil Nadu</v>
      </c>
    </row>
    <row r="5536" spans="1:24" x14ac:dyDescent="0.25">
      <c r="A5536" t="s">
        <v>7847</v>
      </c>
      <c r="B5536" s="1">
        <v>45723</v>
      </c>
      <c r="C5536" t="s">
        <v>2897</v>
      </c>
      <c r="D5536" t="s">
        <v>21</v>
      </c>
      <c r="E5536" t="s">
        <v>73</v>
      </c>
      <c r="F5536" t="s">
        <v>74</v>
      </c>
      <c r="G5536" t="s">
        <v>68</v>
      </c>
      <c r="H5536" t="s">
        <v>75</v>
      </c>
      <c r="I5536" t="s">
        <v>139</v>
      </c>
      <c r="J5536" t="s">
        <v>27</v>
      </c>
      <c r="K5536">
        <v>1</v>
      </c>
      <c r="L5536">
        <v>65</v>
      </c>
      <c r="M5536">
        <v>0.2</v>
      </c>
      <c r="N5536">
        <v>52</v>
      </c>
      <c r="O5536">
        <v>14</v>
      </c>
      <c r="P5536" t="s">
        <v>28</v>
      </c>
      <c r="Q5536" t="s">
        <v>86</v>
      </c>
      <c r="R5536" t="s">
        <v>36</v>
      </c>
      <c r="S5536">
        <v>4.2</v>
      </c>
      <c r="T5536">
        <f>YEAR(tblOrders[[#This Row],[Order Date]])</f>
        <v>2025</v>
      </c>
      <c r="U5536" t="str">
        <f>TEXT(tblOrders[[#This Row],[Order Date]],"mmm-yyyy")</f>
        <v>Mar-2025</v>
      </c>
      <c r="V5536" s="4">
        <f>tblOrders[[#This Row],[Profit]]/tblOrders[[#This Row],[Sales Amount]]</f>
        <v>0.26923076923076922</v>
      </c>
      <c r="W5536" t="str">
        <f>VLOOKUP(tblOrders[[#This Row],[City]],CityRegion,2,0)</f>
        <v>South</v>
      </c>
      <c r="X5536" t="str">
        <f>VLOOKUP(tblOrders[[#This Row],[City]],lookups!A:C,3,0)</f>
        <v>Tamil Nadu</v>
      </c>
    </row>
    <row r="5537" spans="1:24" x14ac:dyDescent="0.25">
      <c r="A5537" t="s">
        <v>7848</v>
      </c>
      <c r="B5537" s="1">
        <v>45692</v>
      </c>
      <c r="C5537" t="s">
        <v>2735</v>
      </c>
      <c r="D5537" t="s">
        <v>39</v>
      </c>
      <c r="E5537" t="s">
        <v>22</v>
      </c>
      <c r="F5537" t="s">
        <v>23</v>
      </c>
      <c r="G5537" t="s">
        <v>24</v>
      </c>
      <c r="H5537" t="s">
        <v>25</v>
      </c>
      <c r="I5537" t="s">
        <v>26</v>
      </c>
      <c r="J5537" t="s">
        <v>27</v>
      </c>
      <c r="K5537">
        <v>1</v>
      </c>
      <c r="L5537">
        <v>190</v>
      </c>
      <c r="M5537">
        <v>0.1</v>
      </c>
      <c r="N5537">
        <v>171</v>
      </c>
      <c r="O5537">
        <v>46</v>
      </c>
      <c r="P5537" t="s">
        <v>28</v>
      </c>
      <c r="Q5537" t="s">
        <v>91</v>
      </c>
      <c r="R5537" t="s">
        <v>36</v>
      </c>
      <c r="S5537">
        <v>4</v>
      </c>
      <c r="T5537">
        <f>YEAR(tblOrders[[#This Row],[Order Date]])</f>
        <v>2025</v>
      </c>
      <c r="U5537" t="str">
        <f>TEXT(tblOrders[[#This Row],[Order Date]],"mmm-yyyy")</f>
        <v>Feb-2025</v>
      </c>
      <c r="V5537" s="4">
        <f>tblOrders[[#This Row],[Profit]]/tblOrders[[#This Row],[Sales Amount]]</f>
        <v>0.26900584795321636</v>
      </c>
      <c r="W5537" t="str">
        <f>VLOOKUP(tblOrders[[#This Row],[City]],CityRegion,2,0)</f>
        <v>South</v>
      </c>
      <c r="X5537" t="str">
        <f>VLOOKUP(tblOrders[[#This Row],[City]],lookups!A:C,3,0)</f>
        <v>Karnataka</v>
      </c>
    </row>
    <row r="5538" spans="1:24" x14ac:dyDescent="0.25">
      <c r="A5538" t="s">
        <v>7849</v>
      </c>
      <c r="B5538" s="1">
        <v>45899</v>
      </c>
      <c r="C5538" t="s">
        <v>5565</v>
      </c>
      <c r="D5538" t="s">
        <v>39</v>
      </c>
      <c r="E5538" t="s">
        <v>101</v>
      </c>
      <c r="F5538" t="s">
        <v>102</v>
      </c>
      <c r="G5538" t="s">
        <v>24</v>
      </c>
      <c r="H5538" t="s">
        <v>103</v>
      </c>
      <c r="I5538" t="s">
        <v>26</v>
      </c>
      <c r="J5538" t="s">
        <v>34</v>
      </c>
      <c r="K5538">
        <v>2</v>
      </c>
      <c r="L5538">
        <v>120</v>
      </c>
      <c r="M5538">
        <v>0</v>
      </c>
      <c r="N5538">
        <v>240</v>
      </c>
      <c r="O5538">
        <v>84</v>
      </c>
      <c r="P5538" t="s">
        <v>28</v>
      </c>
      <c r="Q5538" t="s">
        <v>46</v>
      </c>
      <c r="R5538" t="s">
        <v>36</v>
      </c>
      <c r="S5538">
        <v>3.9</v>
      </c>
      <c r="T5538">
        <f>YEAR(tblOrders[[#This Row],[Order Date]])</f>
        <v>2025</v>
      </c>
      <c r="U5538" t="str">
        <f>TEXT(tblOrders[[#This Row],[Order Date]],"mmm-yyyy")</f>
        <v>Aug-2025</v>
      </c>
      <c r="V5538" s="4">
        <f>tblOrders[[#This Row],[Profit]]/tblOrders[[#This Row],[Sales Amount]]</f>
        <v>0.35</v>
      </c>
      <c r="W5538" t="str">
        <f>VLOOKUP(tblOrders[[#This Row],[City]],CityRegion,2,0)</f>
        <v>South</v>
      </c>
      <c r="X5538" t="str">
        <f>VLOOKUP(tblOrders[[#This Row],[City]],lookups!A:C,3,0)</f>
        <v>Karnataka</v>
      </c>
    </row>
    <row r="5539" spans="1:24" x14ac:dyDescent="0.25">
      <c r="A5539" t="s">
        <v>7850</v>
      </c>
      <c r="B5539" s="1">
        <v>45987</v>
      </c>
      <c r="C5539" t="s">
        <v>3324</v>
      </c>
      <c r="D5539" t="s">
        <v>39</v>
      </c>
      <c r="E5539" t="s">
        <v>66</v>
      </c>
      <c r="F5539" t="s">
        <v>67</v>
      </c>
      <c r="G5539" t="s">
        <v>68</v>
      </c>
      <c r="H5539" t="s">
        <v>69</v>
      </c>
      <c r="I5539" t="s">
        <v>76</v>
      </c>
      <c r="J5539" t="s">
        <v>34</v>
      </c>
      <c r="K5539">
        <v>4</v>
      </c>
      <c r="L5539">
        <v>149</v>
      </c>
      <c r="M5539">
        <v>0.05</v>
      </c>
      <c r="N5539">
        <v>566.20000000000005</v>
      </c>
      <c r="O5539">
        <v>186.2</v>
      </c>
      <c r="P5539" t="s">
        <v>28</v>
      </c>
      <c r="Q5539" t="s">
        <v>46</v>
      </c>
      <c r="R5539" t="s">
        <v>36</v>
      </c>
      <c r="S5539">
        <v>2.6</v>
      </c>
      <c r="T5539">
        <f>YEAR(tblOrders[[#This Row],[Order Date]])</f>
        <v>2025</v>
      </c>
      <c r="U5539" t="str">
        <f>TEXT(tblOrders[[#This Row],[Order Date]],"mmm-yyyy")</f>
        <v>Nov-2025</v>
      </c>
      <c r="V5539" s="4">
        <f>tblOrders[[#This Row],[Profit]]/tblOrders[[#This Row],[Sales Amount]]</f>
        <v>0.32885906040268453</v>
      </c>
      <c r="W5539" t="str">
        <f>VLOOKUP(tblOrders[[#This Row],[City]],CityRegion,2,0)</f>
        <v>South</v>
      </c>
      <c r="X5539" t="str">
        <f>VLOOKUP(tblOrders[[#This Row],[City]],lookups!A:C,3,0)</f>
        <v>Kerala</v>
      </c>
    </row>
    <row r="5540" spans="1:24" x14ac:dyDescent="0.25">
      <c r="A5540" t="s">
        <v>7851</v>
      </c>
      <c r="B5540" s="1">
        <v>45741</v>
      </c>
      <c r="C5540" t="s">
        <v>7852</v>
      </c>
      <c r="D5540" t="s">
        <v>39</v>
      </c>
      <c r="E5540" t="s">
        <v>49</v>
      </c>
      <c r="F5540" t="s">
        <v>50</v>
      </c>
      <c r="G5540" t="s">
        <v>24</v>
      </c>
      <c r="H5540" t="s">
        <v>51</v>
      </c>
      <c r="I5540" t="s">
        <v>130</v>
      </c>
      <c r="J5540" t="s">
        <v>27</v>
      </c>
      <c r="K5540">
        <v>1</v>
      </c>
      <c r="L5540">
        <v>85</v>
      </c>
      <c r="M5540">
        <v>0.2</v>
      </c>
      <c r="N5540">
        <v>68</v>
      </c>
      <c r="O5540">
        <v>16</v>
      </c>
      <c r="P5540" t="s">
        <v>28</v>
      </c>
      <c r="Q5540" t="s">
        <v>46</v>
      </c>
      <c r="R5540" t="s">
        <v>30</v>
      </c>
      <c r="S5540">
        <v>2.9</v>
      </c>
      <c r="T5540">
        <f>YEAR(tblOrders[[#This Row],[Order Date]])</f>
        <v>2025</v>
      </c>
      <c r="U5540" t="str">
        <f>TEXT(tblOrders[[#This Row],[Order Date]],"mmm-yyyy")</f>
        <v>Mar-2025</v>
      </c>
      <c r="V5540" s="4">
        <f>tblOrders[[#This Row],[Profit]]/tblOrders[[#This Row],[Sales Amount]]</f>
        <v>0.23529411764705882</v>
      </c>
      <c r="W5540" t="str">
        <f>VLOOKUP(tblOrders[[#This Row],[City]],CityRegion,2,0)</f>
        <v>West</v>
      </c>
      <c r="X5540" t="str">
        <f>VLOOKUP(tblOrders[[#This Row],[City]],lookups!A:C,3,0)</f>
        <v>Maharashtra</v>
      </c>
    </row>
    <row r="5541" spans="1:24" x14ac:dyDescent="0.25">
      <c r="A5541" t="s">
        <v>7853</v>
      </c>
      <c r="B5541" s="1">
        <v>45944</v>
      </c>
      <c r="C5541" t="s">
        <v>6615</v>
      </c>
      <c r="D5541" t="s">
        <v>21</v>
      </c>
      <c r="E5541" t="s">
        <v>60</v>
      </c>
      <c r="F5541" t="s">
        <v>61</v>
      </c>
      <c r="G5541" t="s">
        <v>62</v>
      </c>
      <c r="H5541" t="s">
        <v>63</v>
      </c>
      <c r="I5541" t="s">
        <v>84</v>
      </c>
      <c r="J5541" t="s">
        <v>27</v>
      </c>
      <c r="K5541">
        <v>2</v>
      </c>
      <c r="L5541">
        <v>45</v>
      </c>
      <c r="M5541">
        <v>0.1</v>
      </c>
      <c r="N5541">
        <v>81</v>
      </c>
      <c r="O5541">
        <v>29</v>
      </c>
      <c r="P5541" t="s">
        <v>28</v>
      </c>
      <c r="Q5541" t="s">
        <v>35</v>
      </c>
      <c r="R5541" t="s">
        <v>36</v>
      </c>
      <c r="S5541">
        <v>3.5</v>
      </c>
      <c r="T5541">
        <f>YEAR(tblOrders[[#This Row],[Order Date]])</f>
        <v>2025</v>
      </c>
      <c r="U5541" t="str">
        <f>TEXT(tblOrders[[#This Row],[Order Date]],"mmm-yyyy")</f>
        <v>Oct-2025</v>
      </c>
      <c r="V5541" s="4">
        <f>tblOrders[[#This Row],[Profit]]/tblOrders[[#This Row],[Sales Amount]]</f>
        <v>0.35802469135802467</v>
      </c>
      <c r="W5541" t="str">
        <f>VLOOKUP(tblOrders[[#This Row],[City]],CityRegion,2,0)</f>
        <v>West</v>
      </c>
      <c r="X5541" t="str">
        <f>VLOOKUP(tblOrders[[#This Row],[City]],lookups!A:C,3,0)</f>
        <v>Maharashtra</v>
      </c>
    </row>
    <row r="5542" spans="1:24" x14ac:dyDescent="0.25">
      <c r="A5542" t="s">
        <v>7854</v>
      </c>
      <c r="B5542" s="1">
        <v>45714</v>
      </c>
      <c r="C5542" t="s">
        <v>777</v>
      </c>
      <c r="D5542" t="s">
        <v>21</v>
      </c>
      <c r="E5542" t="s">
        <v>94</v>
      </c>
      <c r="F5542" t="s">
        <v>95</v>
      </c>
      <c r="G5542" t="s">
        <v>68</v>
      </c>
      <c r="H5542" t="s">
        <v>96</v>
      </c>
      <c r="I5542" t="s">
        <v>57</v>
      </c>
      <c r="J5542" t="s">
        <v>34</v>
      </c>
      <c r="K5542">
        <v>3</v>
      </c>
      <c r="L5542">
        <v>89</v>
      </c>
      <c r="M5542">
        <v>0.15</v>
      </c>
      <c r="N5542">
        <v>226.95</v>
      </c>
      <c r="O5542">
        <v>61.95</v>
      </c>
      <c r="P5542" t="s">
        <v>28</v>
      </c>
      <c r="Q5542" t="s">
        <v>35</v>
      </c>
      <c r="R5542" t="s">
        <v>36</v>
      </c>
      <c r="S5542">
        <v>3.9</v>
      </c>
      <c r="T5542">
        <f>YEAR(tblOrders[[#This Row],[Order Date]])</f>
        <v>2025</v>
      </c>
      <c r="U5542" t="str">
        <f>TEXT(tblOrders[[#This Row],[Order Date]],"mmm-yyyy")</f>
        <v>Feb-2025</v>
      </c>
      <c r="V5542" s="4">
        <f>tblOrders[[#This Row],[Profit]]/tblOrders[[#This Row],[Sales Amount]]</f>
        <v>0.2729676140118969</v>
      </c>
      <c r="W5542" t="str">
        <f>VLOOKUP(tblOrders[[#This Row],[City]],CityRegion,2,0)</f>
        <v>South</v>
      </c>
      <c r="X5542" t="str">
        <f>VLOOKUP(tblOrders[[#This Row],[City]],lookups!A:C,3,0)</f>
        <v>Kerala</v>
      </c>
    </row>
    <row r="5543" spans="1:24" x14ac:dyDescent="0.25">
      <c r="A5543" t="s">
        <v>7855</v>
      </c>
      <c r="B5543" s="1">
        <v>45771</v>
      </c>
      <c r="C5543" t="s">
        <v>2845</v>
      </c>
      <c r="D5543" t="s">
        <v>21</v>
      </c>
      <c r="E5543" t="s">
        <v>55</v>
      </c>
      <c r="F5543" t="s">
        <v>56</v>
      </c>
      <c r="G5543" t="s">
        <v>24</v>
      </c>
      <c r="H5543" t="s">
        <v>51</v>
      </c>
      <c r="I5543" t="s">
        <v>33</v>
      </c>
      <c r="J5543" t="s">
        <v>45</v>
      </c>
      <c r="K5543">
        <v>2</v>
      </c>
      <c r="L5543">
        <v>42</v>
      </c>
      <c r="M5543">
        <v>0.1</v>
      </c>
      <c r="N5543">
        <v>75.599999999999994</v>
      </c>
      <c r="O5543">
        <v>27.6</v>
      </c>
      <c r="P5543" t="s">
        <v>111</v>
      </c>
      <c r="Q5543" t="s">
        <v>35</v>
      </c>
      <c r="R5543" t="s">
        <v>36</v>
      </c>
      <c r="S5543">
        <v>3.5</v>
      </c>
      <c r="T5543">
        <f>YEAR(tblOrders[[#This Row],[Order Date]])</f>
        <v>2025</v>
      </c>
      <c r="U5543" t="str">
        <f>TEXT(tblOrders[[#This Row],[Order Date]],"mmm-yyyy")</f>
        <v>Apr-2025</v>
      </c>
      <c r="V5543" s="4">
        <f>tblOrders[[#This Row],[Profit]]/tblOrders[[#This Row],[Sales Amount]]</f>
        <v>0.36507936507936511</v>
      </c>
      <c r="W5543" t="str">
        <f>VLOOKUP(tblOrders[[#This Row],[City]],CityRegion,2,0)</f>
        <v>North</v>
      </c>
      <c r="X5543" t="str">
        <f>VLOOKUP(tblOrders[[#This Row],[City]],lookups!A:C,3,0)</f>
        <v>Delhi</v>
      </c>
    </row>
    <row r="5544" spans="1:24" x14ac:dyDescent="0.25">
      <c r="A5544" t="s">
        <v>7856</v>
      </c>
      <c r="B5544" s="1">
        <v>45658</v>
      </c>
      <c r="C5544" t="s">
        <v>3098</v>
      </c>
      <c r="D5544" t="s">
        <v>39</v>
      </c>
      <c r="E5544" t="s">
        <v>22</v>
      </c>
      <c r="F5544" t="s">
        <v>23</v>
      </c>
      <c r="G5544" t="s">
        <v>24</v>
      </c>
      <c r="H5544" t="s">
        <v>25</v>
      </c>
      <c r="I5544" t="s">
        <v>76</v>
      </c>
      <c r="J5544" t="s">
        <v>27</v>
      </c>
      <c r="K5544">
        <v>5</v>
      </c>
      <c r="L5544">
        <v>190</v>
      </c>
      <c r="M5544">
        <v>0.1</v>
      </c>
      <c r="N5544">
        <v>855</v>
      </c>
      <c r="O5544">
        <v>230</v>
      </c>
      <c r="P5544" t="s">
        <v>28</v>
      </c>
      <c r="Q5544" t="s">
        <v>86</v>
      </c>
      <c r="R5544" t="s">
        <v>36</v>
      </c>
      <c r="S5544">
        <v>4.9000000000000004</v>
      </c>
      <c r="T5544">
        <f>YEAR(tblOrders[[#This Row],[Order Date]])</f>
        <v>2025</v>
      </c>
      <c r="U5544" t="str">
        <f>TEXT(tblOrders[[#This Row],[Order Date]],"mmm-yyyy")</f>
        <v>Jan-2025</v>
      </c>
      <c r="V5544" s="4">
        <f>tblOrders[[#This Row],[Profit]]/tblOrders[[#This Row],[Sales Amount]]</f>
        <v>0.26900584795321636</v>
      </c>
      <c r="W5544" t="str">
        <f>VLOOKUP(tblOrders[[#This Row],[City]],CityRegion,2,0)</f>
        <v>South</v>
      </c>
      <c r="X5544" t="str">
        <f>VLOOKUP(tblOrders[[#This Row],[City]],lookups!A:C,3,0)</f>
        <v>Kerala</v>
      </c>
    </row>
    <row r="5545" spans="1:24" x14ac:dyDescent="0.25">
      <c r="A5545" t="s">
        <v>7857</v>
      </c>
      <c r="B5545" s="1">
        <v>46016</v>
      </c>
      <c r="C5545" t="s">
        <v>6761</v>
      </c>
      <c r="D5545" t="s">
        <v>39</v>
      </c>
      <c r="E5545" t="s">
        <v>114</v>
      </c>
      <c r="F5545" t="s">
        <v>115</v>
      </c>
      <c r="G5545" t="s">
        <v>42</v>
      </c>
      <c r="H5545" t="s">
        <v>116</v>
      </c>
      <c r="I5545" t="s">
        <v>76</v>
      </c>
      <c r="J5545" t="s">
        <v>45</v>
      </c>
      <c r="K5545">
        <v>4</v>
      </c>
      <c r="L5545">
        <v>12</v>
      </c>
      <c r="M5545">
        <v>0.1</v>
      </c>
      <c r="N5545">
        <v>43.2</v>
      </c>
      <c r="O5545">
        <v>19.2</v>
      </c>
      <c r="P5545" t="s">
        <v>28</v>
      </c>
      <c r="Q5545" t="s">
        <v>29</v>
      </c>
      <c r="R5545" t="s">
        <v>36</v>
      </c>
      <c r="S5545">
        <v>3.3</v>
      </c>
      <c r="T5545">
        <f>YEAR(tblOrders[[#This Row],[Order Date]])</f>
        <v>2025</v>
      </c>
      <c r="U5545" t="str">
        <f>TEXT(tblOrders[[#This Row],[Order Date]],"mmm-yyyy")</f>
        <v>Dec-2025</v>
      </c>
      <c r="V5545" s="4">
        <f>tblOrders[[#This Row],[Profit]]/tblOrders[[#This Row],[Sales Amount]]</f>
        <v>0.44444444444444442</v>
      </c>
      <c r="W5545" t="str">
        <f>VLOOKUP(tblOrders[[#This Row],[City]],CityRegion,2,0)</f>
        <v>South</v>
      </c>
      <c r="X5545" t="str">
        <f>VLOOKUP(tblOrders[[#This Row],[City]],lookups!A:C,3,0)</f>
        <v>Kerala</v>
      </c>
    </row>
    <row r="5546" spans="1:24" x14ac:dyDescent="0.25">
      <c r="A5546" t="s">
        <v>7858</v>
      </c>
      <c r="B5546" s="1">
        <v>45897</v>
      </c>
      <c r="C5546" t="s">
        <v>6988</v>
      </c>
      <c r="D5546" t="s">
        <v>21</v>
      </c>
      <c r="E5546" t="s">
        <v>66</v>
      </c>
      <c r="F5546" t="s">
        <v>67</v>
      </c>
      <c r="G5546" t="s">
        <v>68</v>
      </c>
      <c r="H5546" t="s">
        <v>69</v>
      </c>
      <c r="I5546" t="s">
        <v>84</v>
      </c>
      <c r="J5546" t="s">
        <v>27</v>
      </c>
      <c r="K5546">
        <v>3</v>
      </c>
      <c r="L5546">
        <v>149</v>
      </c>
      <c r="M5546">
        <v>0.1</v>
      </c>
      <c r="N5546">
        <v>402.3</v>
      </c>
      <c r="O5546">
        <v>117.3</v>
      </c>
      <c r="P5546" t="s">
        <v>28</v>
      </c>
      <c r="Q5546" t="s">
        <v>86</v>
      </c>
      <c r="R5546" t="s">
        <v>36</v>
      </c>
      <c r="S5546">
        <v>4.2</v>
      </c>
      <c r="T5546">
        <f>YEAR(tblOrders[[#This Row],[Order Date]])</f>
        <v>2025</v>
      </c>
      <c r="U5546" t="str">
        <f>TEXT(tblOrders[[#This Row],[Order Date]],"mmm-yyyy")</f>
        <v>Aug-2025</v>
      </c>
      <c r="V5546" s="4">
        <f>tblOrders[[#This Row],[Profit]]/tblOrders[[#This Row],[Sales Amount]]</f>
        <v>0.29157345264727813</v>
      </c>
      <c r="W5546" t="str">
        <f>VLOOKUP(tblOrders[[#This Row],[City]],CityRegion,2,0)</f>
        <v>West</v>
      </c>
      <c r="X5546" t="str">
        <f>VLOOKUP(tblOrders[[#This Row],[City]],lookups!A:C,3,0)</f>
        <v>Maharashtra</v>
      </c>
    </row>
    <row r="5547" spans="1:24" x14ac:dyDescent="0.25">
      <c r="A5547" t="s">
        <v>7859</v>
      </c>
      <c r="B5547" s="1">
        <v>45959</v>
      </c>
      <c r="C5547" t="s">
        <v>5043</v>
      </c>
      <c r="D5547" t="s">
        <v>21</v>
      </c>
      <c r="E5547" t="s">
        <v>108</v>
      </c>
      <c r="F5547" t="s">
        <v>109</v>
      </c>
      <c r="G5547" t="s">
        <v>62</v>
      </c>
      <c r="H5547" t="s">
        <v>110</v>
      </c>
      <c r="I5547" t="s">
        <v>139</v>
      </c>
      <c r="J5547" t="s">
        <v>27</v>
      </c>
      <c r="K5547">
        <v>1</v>
      </c>
      <c r="L5547">
        <v>110</v>
      </c>
      <c r="M5547">
        <v>0</v>
      </c>
      <c r="N5547">
        <v>110</v>
      </c>
      <c r="O5547">
        <v>42</v>
      </c>
      <c r="P5547" t="s">
        <v>111</v>
      </c>
      <c r="Q5547" t="s">
        <v>91</v>
      </c>
      <c r="R5547" t="s">
        <v>36</v>
      </c>
      <c r="S5547">
        <v>3.3</v>
      </c>
      <c r="T5547">
        <f>YEAR(tblOrders[[#This Row],[Order Date]])</f>
        <v>2025</v>
      </c>
      <c r="U5547" t="str">
        <f>TEXT(tblOrders[[#This Row],[Order Date]],"mmm-yyyy")</f>
        <v>Oct-2025</v>
      </c>
      <c r="V5547" s="4">
        <f>tblOrders[[#This Row],[Profit]]/tblOrders[[#This Row],[Sales Amount]]</f>
        <v>0.38181818181818183</v>
      </c>
      <c r="W5547" t="str">
        <f>VLOOKUP(tblOrders[[#This Row],[City]],CityRegion,2,0)</f>
        <v>South</v>
      </c>
      <c r="X5547" t="str">
        <f>VLOOKUP(tblOrders[[#This Row],[City]],lookups!A:C,3,0)</f>
        <v>Tamil Nadu</v>
      </c>
    </row>
    <row r="5548" spans="1:24" x14ac:dyDescent="0.25">
      <c r="A5548" t="s">
        <v>7860</v>
      </c>
      <c r="B5548" s="1">
        <v>45796</v>
      </c>
      <c r="C5548" t="s">
        <v>7861</v>
      </c>
      <c r="D5548" t="s">
        <v>21</v>
      </c>
      <c r="E5548" t="s">
        <v>94</v>
      </c>
      <c r="F5548" t="s">
        <v>95</v>
      </c>
      <c r="G5548" t="s">
        <v>68</v>
      </c>
      <c r="H5548" t="s">
        <v>96</v>
      </c>
      <c r="I5548" t="s">
        <v>76</v>
      </c>
      <c r="J5548" t="s">
        <v>45</v>
      </c>
      <c r="K5548">
        <v>2</v>
      </c>
      <c r="L5548">
        <v>89</v>
      </c>
      <c r="M5548">
        <v>0.1</v>
      </c>
      <c r="N5548">
        <v>160.19999999999999</v>
      </c>
      <c r="O5548">
        <v>50.2</v>
      </c>
      <c r="P5548" t="s">
        <v>111</v>
      </c>
      <c r="Q5548" t="s">
        <v>91</v>
      </c>
      <c r="R5548" t="s">
        <v>30</v>
      </c>
      <c r="S5548">
        <v>4.4000000000000004</v>
      </c>
      <c r="T5548">
        <f>YEAR(tblOrders[[#This Row],[Order Date]])</f>
        <v>2025</v>
      </c>
      <c r="U5548" t="str">
        <f>TEXT(tblOrders[[#This Row],[Order Date]],"mmm-yyyy")</f>
        <v>May-2025</v>
      </c>
      <c r="V5548" s="4">
        <f>tblOrders[[#This Row],[Profit]]/tblOrders[[#This Row],[Sales Amount]]</f>
        <v>0.31335830212234711</v>
      </c>
      <c r="W5548" t="str">
        <f>VLOOKUP(tblOrders[[#This Row],[City]],CityRegion,2,0)</f>
        <v>South</v>
      </c>
      <c r="X5548" t="str">
        <f>VLOOKUP(tblOrders[[#This Row],[City]],lookups!A:C,3,0)</f>
        <v>Kerala</v>
      </c>
    </row>
    <row r="5549" spans="1:24" x14ac:dyDescent="0.25">
      <c r="A5549" t="s">
        <v>7862</v>
      </c>
      <c r="B5549" s="1">
        <v>45772</v>
      </c>
      <c r="C5549" t="s">
        <v>7863</v>
      </c>
      <c r="D5549" t="s">
        <v>39</v>
      </c>
      <c r="E5549" t="s">
        <v>66</v>
      </c>
      <c r="F5549" t="s">
        <v>67</v>
      </c>
      <c r="G5549" t="s">
        <v>68</v>
      </c>
      <c r="H5549" t="s">
        <v>69</v>
      </c>
      <c r="I5549" t="s">
        <v>26</v>
      </c>
      <c r="J5549" t="s">
        <v>45</v>
      </c>
      <c r="K5549">
        <v>5</v>
      </c>
      <c r="L5549">
        <v>149</v>
      </c>
      <c r="M5549">
        <v>0.15</v>
      </c>
      <c r="N5549">
        <v>633.25</v>
      </c>
      <c r="O5549">
        <v>158.25</v>
      </c>
      <c r="P5549" t="s">
        <v>111</v>
      </c>
      <c r="Q5549" t="s">
        <v>91</v>
      </c>
      <c r="R5549" t="s">
        <v>36</v>
      </c>
      <c r="S5549">
        <v>4.8</v>
      </c>
      <c r="T5549">
        <f>YEAR(tblOrders[[#This Row],[Order Date]])</f>
        <v>2025</v>
      </c>
      <c r="U5549" t="str">
        <f>TEXT(tblOrders[[#This Row],[Order Date]],"mmm-yyyy")</f>
        <v>Apr-2025</v>
      </c>
      <c r="V5549" s="4">
        <f>tblOrders[[#This Row],[Profit]]/tblOrders[[#This Row],[Sales Amount]]</f>
        <v>0.24990130280300041</v>
      </c>
      <c r="W5549" t="str">
        <f>VLOOKUP(tblOrders[[#This Row],[City]],CityRegion,2,0)</f>
        <v>South</v>
      </c>
      <c r="X5549" t="str">
        <f>VLOOKUP(tblOrders[[#This Row],[City]],lookups!A:C,3,0)</f>
        <v>Karnataka</v>
      </c>
    </row>
    <row r="5550" spans="1:24" x14ac:dyDescent="0.25">
      <c r="A5550" t="s">
        <v>7864</v>
      </c>
      <c r="B5550" s="1">
        <v>45750</v>
      </c>
      <c r="C5550" t="s">
        <v>1622</v>
      </c>
      <c r="D5550" t="s">
        <v>21</v>
      </c>
      <c r="E5550" t="s">
        <v>55</v>
      </c>
      <c r="F5550" t="s">
        <v>56</v>
      </c>
      <c r="G5550" t="s">
        <v>24</v>
      </c>
      <c r="H5550" t="s">
        <v>51</v>
      </c>
      <c r="I5550" t="s">
        <v>76</v>
      </c>
      <c r="J5550" t="s">
        <v>27</v>
      </c>
      <c r="K5550">
        <v>1</v>
      </c>
      <c r="L5550">
        <v>42</v>
      </c>
      <c r="M5550">
        <v>0.15</v>
      </c>
      <c r="N5550">
        <v>35.700000000000003</v>
      </c>
      <c r="O5550">
        <v>11.7</v>
      </c>
      <c r="P5550" t="s">
        <v>111</v>
      </c>
      <c r="Q5550" t="s">
        <v>29</v>
      </c>
      <c r="R5550" t="s">
        <v>30</v>
      </c>
      <c r="S5550">
        <v>4.5999999999999996</v>
      </c>
      <c r="T5550">
        <f>YEAR(tblOrders[[#This Row],[Order Date]])</f>
        <v>2025</v>
      </c>
      <c r="U5550" t="str">
        <f>TEXT(tblOrders[[#This Row],[Order Date]],"mmm-yyyy")</f>
        <v>Apr-2025</v>
      </c>
      <c r="V5550" s="4">
        <f>tblOrders[[#This Row],[Profit]]/tblOrders[[#This Row],[Sales Amount]]</f>
        <v>0.32773109243697474</v>
      </c>
      <c r="W5550" t="str">
        <f>VLOOKUP(tblOrders[[#This Row],[City]],CityRegion,2,0)</f>
        <v>South</v>
      </c>
      <c r="X5550" t="str">
        <f>VLOOKUP(tblOrders[[#This Row],[City]],lookups!A:C,3,0)</f>
        <v>Kerala</v>
      </c>
    </row>
    <row r="5551" spans="1:24" x14ac:dyDescent="0.25">
      <c r="A5551" t="s">
        <v>7865</v>
      </c>
      <c r="B5551" s="1">
        <v>45715</v>
      </c>
      <c r="C5551" t="s">
        <v>1500</v>
      </c>
      <c r="D5551" t="s">
        <v>21</v>
      </c>
      <c r="E5551" t="s">
        <v>49</v>
      </c>
      <c r="F5551" t="s">
        <v>50</v>
      </c>
      <c r="G5551" t="s">
        <v>24</v>
      </c>
      <c r="H5551" t="s">
        <v>51</v>
      </c>
      <c r="I5551" t="s">
        <v>26</v>
      </c>
      <c r="J5551" t="s">
        <v>27</v>
      </c>
      <c r="K5551">
        <v>3</v>
      </c>
      <c r="L5551">
        <v>85</v>
      </c>
      <c r="M5551">
        <v>0</v>
      </c>
      <c r="N5551">
        <v>255</v>
      </c>
      <c r="O5551">
        <v>99</v>
      </c>
      <c r="P5551" t="s">
        <v>28</v>
      </c>
      <c r="Q5551" t="s">
        <v>46</v>
      </c>
      <c r="R5551" t="s">
        <v>36</v>
      </c>
      <c r="S5551">
        <v>2.5</v>
      </c>
      <c r="T5551">
        <f>YEAR(tblOrders[[#This Row],[Order Date]])</f>
        <v>2025</v>
      </c>
      <c r="U5551" t="str">
        <f>TEXT(tblOrders[[#This Row],[Order Date]],"mmm-yyyy")</f>
        <v>Feb-2025</v>
      </c>
      <c r="V5551" s="4">
        <f>tblOrders[[#This Row],[Profit]]/tblOrders[[#This Row],[Sales Amount]]</f>
        <v>0.38823529411764707</v>
      </c>
      <c r="W5551" t="str">
        <f>VLOOKUP(tblOrders[[#This Row],[City]],CityRegion,2,0)</f>
        <v>South</v>
      </c>
      <c r="X5551" t="str">
        <f>VLOOKUP(tblOrders[[#This Row],[City]],lookups!A:C,3,0)</f>
        <v>Karnataka</v>
      </c>
    </row>
    <row r="5552" spans="1:24" x14ac:dyDescent="0.25">
      <c r="A5552" t="s">
        <v>7866</v>
      </c>
      <c r="B5552" s="1">
        <v>45755</v>
      </c>
      <c r="C5552" t="s">
        <v>7867</v>
      </c>
      <c r="D5552" t="s">
        <v>21</v>
      </c>
      <c r="E5552" t="s">
        <v>94</v>
      </c>
      <c r="F5552" t="s">
        <v>95</v>
      </c>
      <c r="G5552" t="s">
        <v>68</v>
      </c>
      <c r="H5552" t="s">
        <v>96</v>
      </c>
      <c r="I5552" t="s">
        <v>33</v>
      </c>
      <c r="J5552" t="s">
        <v>34</v>
      </c>
      <c r="K5552">
        <v>4</v>
      </c>
      <c r="L5552">
        <v>89</v>
      </c>
      <c r="M5552">
        <v>0.1</v>
      </c>
      <c r="N5552">
        <v>320.39999999999998</v>
      </c>
      <c r="O5552">
        <v>100.4</v>
      </c>
      <c r="P5552" t="s">
        <v>28</v>
      </c>
      <c r="Q5552" t="s">
        <v>91</v>
      </c>
      <c r="R5552" t="s">
        <v>36</v>
      </c>
      <c r="S5552">
        <v>4.4000000000000004</v>
      </c>
      <c r="T5552">
        <f>YEAR(tblOrders[[#This Row],[Order Date]])</f>
        <v>2025</v>
      </c>
      <c r="U5552" t="str">
        <f>TEXT(tblOrders[[#This Row],[Order Date]],"mmm-yyyy")</f>
        <v>Apr-2025</v>
      </c>
      <c r="V5552" s="4">
        <f>tblOrders[[#This Row],[Profit]]/tblOrders[[#This Row],[Sales Amount]]</f>
        <v>0.31335830212234711</v>
      </c>
      <c r="W5552" t="str">
        <f>VLOOKUP(tblOrders[[#This Row],[City]],CityRegion,2,0)</f>
        <v>North</v>
      </c>
      <c r="X5552" t="str">
        <f>VLOOKUP(tblOrders[[#This Row],[City]],lookups!A:C,3,0)</f>
        <v>Delhi</v>
      </c>
    </row>
    <row r="5553" spans="1:24" x14ac:dyDescent="0.25">
      <c r="A5553" t="s">
        <v>7868</v>
      </c>
      <c r="B5553" s="1">
        <v>45672</v>
      </c>
      <c r="C5553" t="s">
        <v>1559</v>
      </c>
      <c r="D5553" t="s">
        <v>21</v>
      </c>
      <c r="E5553" t="s">
        <v>73</v>
      </c>
      <c r="F5553" t="s">
        <v>74</v>
      </c>
      <c r="G5553" t="s">
        <v>68</v>
      </c>
      <c r="H5553" t="s">
        <v>75</v>
      </c>
      <c r="I5553" t="s">
        <v>44</v>
      </c>
      <c r="J5553" t="s">
        <v>34</v>
      </c>
      <c r="K5553">
        <v>4</v>
      </c>
      <c r="L5553">
        <v>65</v>
      </c>
      <c r="M5553">
        <v>0</v>
      </c>
      <c r="N5553">
        <v>260</v>
      </c>
      <c r="O5553">
        <v>108</v>
      </c>
      <c r="P5553" t="s">
        <v>111</v>
      </c>
      <c r="Q5553" t="s">
        <v>91</v>
      </c>
      <c r="R5553" t="s">
        <v>30</v>
      </c>
      <c r="S5553">
        <v>4.8</v>
      </c>
      <c r="T5553">
        <f>YEAR(tblOrders[[#This Row],[Order Date]])</f>
        <v>2025</v>
      </c>
      <c r="U5553" t="str">
        <f>TEXT(tblOrders[[#This Row],[Order Date]],"mmm-yyyy")</f>
        <v>Jan-2025</v>
      </c>
      <c r="V5553" s="4">
        <f>tblOrders[[#This Row],[Profit]]/tblOrders[[#This Row],[Sales Amount]]</f>
        <v>0.41538461538461541</v>
      </c>
      <c r="W5553" t="str">
        <f>VLOOKUP(tblOrders[[#This Row],[City]],CityRegion,2,0)</f>
        <v>South</v>
      </c>
      <c r="X5553" t="str">
        <f>VLOOKUP(tblOrders[[#This Row],[City]],lookups!A:C,3,0)</f>
        <v>Kerala</v>
      </c>
    </row>
    <row r="5554" spans="1:24" x14ac:dyDescent="0.25">
      <c r="A5554" t="s">
        <v>7869</v>
      </c>
      <c r="B5554" s="1">
        <v>45907</v>
      </c>
      <c r="C5554" t="s">
        <v>1122</v>
      </c>
      <c r="D5554" t="s">
        <v>21</v>
      </c>
      <c r="E5554" t="s">
        <v>60</v>
      </c>
      <c r="F5554" t="s">
        <v>61</v>
      </c>
      <c r="G5554" t="s">
        <v>62</v>
      </c>
      <c r="H5554" t="s">
        <v>63</v>
      </c>
      <c r="I5554" t="s">
        <v>70</v>
      </c>
      <c r="J5554" t="s">
        <v>34</v>
      </c>
      <c r="K5554">
        <v>2</v>
      </c>
      <c r="L5554">
        <v>45</v>
      </c>
      <c r="M5554">
        <v>0.05</v>
      </c>
      <c r="N5554">
        <v>85.5</v>
      </c>
      <c r="O5554">
        <v>33.5</v>
      </c>
      <c r="P5554" t="s">
        <v>28</v>
      </c>
      <c r="Q5554" t="s">
        <v>29</v>
      </c>
      <c r="R5554" t="s">
        <v>30</v>
      </c>
      <c r="S5554">
        <v>4.2</v>
      </c>
      <c r="T5554">
        <f>YEAR(tblOrders[[#This Row],[Order Date]])</f>
        <v>2025</v>
      </c>
      <c r="U5554" t="str">
        <f>TEXT(tblOrders[[#This Row],[Order Date]],"mmm-yyyy")</f>
        <v>Sep-2025</v>
      </c>
      <c r="V5554" s="4">
        <f>tblOrders[[#This Row],[Profit]]/tblOrders[[#This Row],[Sales Amount]]</f>
        <v>0.391812865497076</v>
      </c>
      <c r="W5554" t="str">
        <f>VLOOKUP(tblOrders[[#This Row],[City]],CityRegion,2,0)</f>
        <v>South</v>
      </c>
      <c r="X5554" t="str">
        <f>VLOOKUP(tblOrders[[#This Row],[City]],lookups!A:C,3,0)</f>
        <v>Telengana</v>
      </c>
    </row>
    <row r="5555" spans="1:24" x14ac:dyDescent="0.25">
      <c r="A5555" t="s">
        <v>7870</v>
      </c>
      <c r="B5555" s="1">
        <v>45918</v>
      </c>
      <c r="C5555" t="s">
        <v>4972</v>
      </c>
      <c r="D5555" t="s">
        <v>21</v>
      </c>
      <c r="E5555" t="s">
        <v>60</v>
      </c>
      <c r="F5555" t="s">
        <v>61</v>
      </c>
      <c r="G5555" t="s">
        <v>62</v>
      </c>
      <c r="H5555" t="s">
        <v>63</v>
      </c>
      <c r="I5555" t="s">
        <v>84</v>
      </c>
      <c r="J5555" t="s">
        <v>34</v>
      </c>
      <c r="K5555">
        <v>2</v>
      </c>
      <c r="L5555">
        <v>45</v>
      </c>
      <c r="M5555">
        <v>0.15</v>
      </c>
      <c r="N5555">
        <v>76.5</v>
      </c>
      <c r="O5555">
        <v>24.5</v>
      </c>
      <c r="P5555" t="s">
        <v>28</v>
      </c>
      <c r="Q5555" t="s">
        <v>29</v>
      </c>
      <c r="R5555" t="s">
        <v>30</v>
      </c>
      <c r="S5555">
        <v>4.9000000000000004</v>
      </c>
      <c r="T5555">
        <f>YEAR(tblOrders[[#This Row],[Order Date]])</f>
        <v>2025</v>
      </c>
      <c r="U5555" t="str">
        <f>TEXT(tblOrders[[#This Row],[Order Date]],"mmm-yyyy")</f>
        <v>Sep-2025</v>
      </c>
      <c r="V5555" s="4">
        <f>tblOrders[[#This Row],[Profit]]/tblOrders[[#This Row],[Sales Amount]]</f>
        <v>0.3202614379084967</v>
      </c>
      <c r="W5555" t="str">
        <f>VLOOKUP(tblOrders[[#This Row],[City]],CityRegion,2,0)</f>
        <v>West</v>
      </c>
      <c r="X5555" t="str">
        <f>VLOOKUP(tblOrders[[#This Row],[City]],lookups!A:C,3,0)</f>
        <v>Maharashtra</v>
      </c>
    </row>
    <row r="5556" spans="1:24" x14ac:dyDescent="0.25">
      <c r="A5556" t="s">
        <v>7871</v>
      </c>
      <c r="B5556" s="1">
        <v>45939</v>
      </c>
      <c r="C5556" t="s">
        <v>208</v>
      </c>
      <c r="D5556" t="s">
        <v>21</v>
      </c>
      <c r="E5556" t="s">
        <v>60</v>
      </c>
      <c r="F5556" t="s">
        <v>61</v>
      </c>
      <c r="G5556" t="s">
        <v>62</v>
      </c>
      <c r="H5556" t="s">
        <v>63</v>
      </c>
      <c r="I5556" t="s">
        <v>26</v>
      </c>
      <c r="J5556" t="s">
        <v>34</v>
      </c>
      <c r="K5556">
        <v>1</v>
      </c>
      <c r="L5556">
        <v>45</v>
      </c>
      <c r="M5556">
        <v>0.15</v>
      </c>
      <c r="N5556">
        <v>38.25</v>
      </c>
      <c r="O5556">
        <v>12.25</v>
      </c>
      <c r="P5556" t="s">
        <v>28</v>
      </c>
      <c r="Q5556" t="s">
        <v>46</v>
      </c>
      <c r="R5556" t="s">
        <v>30</v>
      </c>
      <c r="S5556">
        <v>2.6</v>
      </c>
      <c r="T5556">
        <f>YEAR(tblOrders[[#This Row],[Order Date]])</f>
        <v>2025</v>
      </c>
      <c r="U5556" t="str">
        <f>TEXT(tblOrders[[#This Row],[Order Date]],"mmm-yyyy")</f>
        <v>Oct-2025</v>
      </c>
      <c r="V5556" s="4">
        <f>tblOrders[[#This Row],[Profit]]/tblOrders[[#This Row],[Sales Amount]]</f>
        <v>0.3202614379084967</v>
      </c>
      <c r="W5556" t="str">
        <f>VLOOKUP(tblOrders[[#This Row],[City]],CityRegion,2,0)</f>
        <v>South</v>
      </c>
      <c r="X5556" t="str">
        <f>VLOOKUP(tblOrders[[#This Row],[City]],lookups!A:C,3,0)</f>
        <v>Karnataka</v>
      </c>
    </row>
    <row r="5557" spans="1:24" x14ac:dyDescent="0.25">
      <c r="A5557" t="s">
        <v>7872</v>
      </c>
      <c r="B5557" s="1">
        <v>45921</v>
      </c>
      <c r="C5557" t="s">
        <v>945</v>
      </c>
      <c r="D5557" t="s">
        <v>39</v>
      </c>
      <c r="E5557" t="s">
        <v>60</v>
      </c>
      <c r="F5557" t="s">
        <v>61</v>
      </c>
      <c r="G5557" t="s">
        <v>62</v>
      </c>
      <c r="H5557" t="s">
        <v>63</v>
      </c>
      <c r="I5557" t="s">
        <v>57</v>
      </c>
      <c r="J5557" t="s">
        <v>34</v>
      </c>
      <c r="K5557">
        <v>1</v>
      </c>
      <c r="L5557">
        <v>45</v>
      </c>
      <c r="M5557">
        <v>0.15</v>
      </c>
      <c r="N5557">
        <v>38.25</v>
      </c>
      <c r="O5557">
        <v>12.25</v>
      </c>
      <c r="P5557" t="s">
        <v>111</v>
      </c>
      <c r="Q5557" t="s">
        <v>35</v>
      </c>
      <c r="R5557" t="s">
        <v>36</v>
      </c>
      <c r="S5557">
        <v>4.5</v>
      </c>
      <c r="T5557">
        <f>YEAR(tblOrders[[#This Row],[Order Date]])</f>
        <v>2025</v>
      </c>
      <c r="U5557" t="str">
        <f>TEXT(tblOrders[[#This Row],[Order Date]],"mmm-yyyy")</f>
        <v>Sep-2025</v>
      </c>
      <c r="V5557" s="4">
        <f>tblOrders[[#This Row],[Profit]]/tblOrders[[#This Row],[Sales Amount]]</f>
        <v>0.3202614379084967</v>
      </c>
      <c r="W5557" t="str">
        <f>VLOOKUP(tblOrders[[#This Row],[City]],CityRegion,2,0)</f>
        <v>South</v>
      </c>
      <c r="X5557" t="str">
        <f>VLOOKUP(tblOrders[[#This Row],[City]],lookups!A:C,3,0)</f>
        <v>Kerala</v>
      </c>
    </row>
    <row r="5558" spans="1:24" x14ac:dyDescent="0.25">
      <c r="A5558" t="s">
        <v>7873</v>
      </c>
      <c r="B5558" s="1">
        <v>45750</v>
      </c>
      <c r="C5558" t="s">
        <v>5534</v>
      </c>
      <c r="D5558" t="s">
        <v>39</v>
      </c>
      <c r="E5558" t="s">
        <v>49</v>
      </c>
      <c r="F5558" t="s">
        <v>50</v>
      </c>
      <c r="G5558" t="s">
        <v>24</v>
      </c>
      <c r="H5558" t="s">
        <v>51</v>
      </c>
      <c r="I5558" t="s">
        <v>70</v>
      </c>
      <c r="J5558" t="s">
        <v>27</v>
      </c>
      <c r="K5558">
        <v>2</v>
      </c>
      <c r="L5558">
        <v>85</v>
      </c>
      <c r="M5558">
        <v>0.15</v>
      </c>
      <c r="N5558">
        <v>144.5</v>
      </c>
      <c r="O5558">
        <v>40.5</v>
      </c>
      <c r="P5558" t="s">
        <v>28</v>
      </c>
      <c r="Q5558" t="s">
        <v>86</v>
      </c>
      <c r="R5558" t="s">
        <v>36</v>
      </c>
      <c r="S5558">
        <v>3.7</v>
      </c>
      <c r="T5558">
        <f>YEAR(tblOrders[[#This Row],[Order Date]])</f>
        <v>2025</v>
      </c>
      <c r="U5558" t="str">
        <f>TEXT(tblOrders[[#This Row],[Order Date]],"mmm-yyyy")</f>
        <v>Apr-2025</v>
      </c>
      <c r="V5558" s="4">
        <f>tblOrders[[#This Row],[Profit]]/tblOrders[[#This Row],[Sales Amount]]</f>
        <v>0.28027681660899656</v>
      </c>
      <c r="W5558" t="str">
        <f>VLOOKUP(tblOrders[[#This Row],[City]],CityRegion,2,0)</f>
        <v>South</v>
      </c>
      <c r="X5558" t="str">
        <f>VLOOKUP(tblOrders[[#This Row],[City]],lookups!A:C,3,0)</f>
        <v>Telengana</v>
      </c>
    </row>
    <row r="5559" spans="1:24" x14ac:dyDescent="0.25">
      <c r="A5559" t="s">
        <v>7874</v>
      </c>
      <c r="B5559" s="1">
        <v>45729</v>
      </c>
      <c r="C5559" t="s">
        <v>257</v>
      </c>
      <c r="D5559" t="s">
        <v>39</v>
      </c>
      <c r="E5559" t="s">
        <v>22</v>
      </c>
      <c r="F5559" t="s">
        <v>23</v>
      </c>
      <c r="G5559" t="s">
        <v>24</v>
      </c>
      <c r="H5559" t="s">
        <v>25</v>
      </c>
      <c r="I5559" t="s">
        <v>52</v>
      </c>
      <c r="J5559" t="s">
        <v>27</v>
      </c>
      <c r="K5559">
        <v>4</v>
      </c>
      <c r="L5559">
        <v>190</v>
      </c>
      <c r="M5559">
        <v>0.15</v>
      </c>
      <c r="N5559">
        <v>646</v>
      </c>
      <c r="O5559">
        <v>146</v>
      </c>
      <c r="P5559" t="s">
        <v>28</v>
      </c>
      <c r="Q5559" t="s">
        <v>46</v>
      </c>
      <c r="R5559" t="s">
        <v>36</v>
      </c>
      <c r="S5559">
        <v>4.2</v>
      </c>
      <c r="T5559">
        <f>YEAR(tblOrders[[#This Row],[Order Date]])</f>
        <v>2025</v>
      </c>
      <c r="U5559" t="str">
        <f>TEXT(tblOrders[[#This Row],[Order Date]],"mmm-yyyy")</f>
        <v>Mar-2025</v>
      </c>
      <c r="V5559" s="4">
        <f>tblOrders[[#This Row],[Profit]]/tblOrders[[#This Row],[Sales Amount]]</f>
        <v>0.2260061919504644</v>
      </c>
      <c r="W5559" t="str">
        <f>VLOOKUP(tblOrders[[#This Row],[City]],CityRegion,2,0)</f>
        <v>South</v>
      </c>
      <c r="X5559" t="str">
        <f>VLOOKUP(tblOrders[[#This Row],[City]],lookups!A:C,3,0)</f>
        <v>Kerala</v>
      </c>
    </row>
    <row r="5560" spans="1:24" x14ac:dyDescent="0.25">
      <c r="A5560" t="s">
        <v>7875</v>
      </c>
      <c r="B5560" s="1">
        <v>45800</v>
      </c>
      <c r="C5560" t="s">
        <v>3183</v>
      </c>
      <c r="D5560" t="s">
        <v>39</v>
      </c>
      <c r="E5560" t="s">
        <v>55</v>
      </c>
      <c r="F5560" t="s">
        <v>56</v>
      </c>
      <c r="G5560" t="s">
        <v>24</v>
      </c>
      <c r="H5560" t="s">
        <v>51</v>
      </c>
      <c r="I5560" t="s">
        <v>52</v>
      </c>
      <c r="J5560" t="s">
        <v>34</v>
      </c>
      <c r="K5560">
        <v>4</v>
      </c>
      <c r="L5560">
        <v>42</v>
      </c>
      <c r="M5560">
        <v>0</v>
      </c>
      <c r="N5560">
        <v>168</v>
      </c>
      <c r="O5560">
        <v>72</v>
      </c>
      <c r="P5560" t="s">
        <v>28</v>
      </c>
      <c r="Q5560" t="s">
        <v>86</v>
      </c>
      <c r="R5560" t="s">
        <v>36</v>
      </c>
      <c r="S5560">
        <v>2.9</v>
      </c>
      <c r="T5560">
        <f>YEAR(tblOrders[[#This Row],[Order Date]])</f>
        <v>2025</v>
      </c>
      <c r="U5560" t="str">
        <f>TEXT(tblOrders[[#This Row],[Order Date]],"mmm-yyyy")</f>
        <v>May-2025</v>
      </c>
      <c r="V5560" s="4">
        <f>tblOrders[[#This Row],[Profit]]/tblOrders[[#This Row],[Sales Amount]]</f>
        <v>0.42857142857142855</v>
      </c>
      <c r="W5560" t="str">
        <f>VLOOKUP(tblOrders[[#This Row],[City]],CityRegion,2,0)</f>
        <v>South</v>
      </c>
      <c r="X5560" t="str">
        <f>VLOOKUP(tblOrders[[#This Row],[City]],lookups!A:C,3,0)</f>
        <v>Kerala</v>
      </c>
    </row>
    <row r="5561" spans="1:24" x14ac:dyDescent="0.25">
      <c r="A5561" t="s">
        <v>7876</v>
      </c>
      <c r="B5561" s="1">
        <v>45864</v>
      </c>
      <c r="C5561" t="s">
        <v>113</v>
      </c>
      <c r="D5561" t="s">
        <v>21</v>
      </c>
      <c r="E5561" t="s">
        <v>49</v>
      </c>
      <c r="F5561" t="s">
        <v>50</v>
      </c>
      <c r="G5561" t="s">
        <v>24</v>
      </c>
      <c r="H5561" t="s">
        <v>51</v>
      </c>
      <c r="I5561" t="s">
        <v>52</v>
      </c>
      <c r="J5561" t="s">
        <v>45</v>
      </c>
      <c r="K5561">
        <v>1</v>
      </c>
      <c r="L5561">
        <v>85</v>
      </c>
      <c r="M5561">
        <v>0</v>
      </c>
      <c r="N5561">
        <v>85</v>
      </c>
      <c r="O5561">
        <v>33</v>
      </c>
      <c r="P5561" t="s">
        <v>28</v>
      </c>
      <c r="Q5561" t="s">
        <v>86</v>
      </c>
      <c r="R5561" t="s">
        <v>36</v>
      </c>
      <c r="S5561">
        <v>4.8</v>
      </c>
      <c r="T5561">
        <f>YEAR(tblOrders[[#This Row],[Order Date]])</f>
        <v>2025</v>
      </c>
      <c r="U5561" t="str">
        <f>TEXT(tblOrders[[#This Row],[Order Date]],"mmm-yyyy")</f>
        <v>Jul-2025</v>
      </c>
      <c r="V5561" s="4">
        <f>tblOrders[[#This Row],[Profit]]/tblOrders[[#This Row],[Sales Amount]]</f>
        <v>0.38823529411764707</v>
      </c>
      <c r="W5561" t="str">
        <f>VLOOKUP(tblOrders[[#This Row],[City]],CityRegion,2,0)</f>
        <v>South</v>
      </c>
      <c r="X5561" t="str">
        <f>VLOOKUP(tblOrders[[#This Row],[City]],lookups!A:C,3,0)</f>
        <v>Kerala</v>
      </c>
    </row>
    <row r="5562" spans="1:24" x14ac:dyDescent="0.25">
      <c r="A5562" t="s">
        <v>7877</v>
      </c>
      <c r="B5562" s="1">
        <v>45665</v>
      </c>
      <c r="C5562" t="s">
        <v>7878</v>
      </c>
      <c r="D5562" t="s">
        <v>39</v>
      </c>
      <c r="E5562" t="s">
        <v>40</v>
      </c>
      <c r="F5562" t="s">
        <v>41</v>
      </c>
      <c r="G5562" t="s">
        <v>42</v>
      </c>
      <c r="H5562" t="s">
        <v>43</v>
      </c>
      <c r="I5562" t="s">
        <v>44</v>
      </c>
      <c r="J5562" t="s">
        <v>27</v>
      </c>
      <c r="K5562">
        <v>3</v>
      </c>
      <c r="L5562">
        <v>18</v>
      </c>
      <c r="M5562">
        <v>0.15</v>
      </c>
      <c r="N5562">
        <v>45.9</v>
      </c>
      <c r="O5562">
        <v>18.899999999999999</v>
      </c>
      <c r="P5562" t="s">
        <v>28</v>
      </c>
      <c r="Q5562" t="s">
        <v>35</v>
      </c>
      <c r="R5562" t="s">
        <v>123</v>
      </c>
      <c r="S5562">
        <v>4.0999999999999996</v>
      </c>
      <c r="T5562">
        <f>YEAR(tblOrders[[#This Row],[Order Date]])</f>
        <v>2025</v>
      </c>
      <c r="U5562" t="str">
        <f>TEXT(tblOrders[[#This Row],[Order Date]],"mmm-yyyy")</f>
        <v>Jan-2025</v>
      </c>
      <c r="V5562" s="4">
        <f>tblOrders[[#This Row],[Profit]]/tblOrders[[#This Row],[Sales Amount]]</f>
        <v>0.41176470588235292</v>
      </c>
      <c r="W5562" t="str">
        <f>VLOOKUP(tblOrders[[#This Row],[City]],CityRegion,2,0)</f>
        <v>South</v>
      </c>
      <c r="X5562" t="str">
        <f>VLOOKUP(tblOrders[[#This Row],[City]],lookups!A:C,3,0)</f>
        <v>Kerala</v>
      </c>
    </row>
    <row r="5563" spans="1:24" x14ac:dyDescent="0.25">
      <c r="A5563" t="s">
        <v>7879</v>
      </c>
      <c r="B5563" s="1">
        <v>45827</v>
      </c>
      <c r="C5563" t="s">
        <v>1363</v>
      </c>
      <c r="D5563" t="s">
        <v>21</v>
      </c>
      <c r="E5563" t="s">
        <v>49</v>
      </c>
      <c r="F5563" t="s">
        <v>50</v>
      </c>
      <c r="G5563" t="s">
        <v>24</v>
      </c>
      <c r="H5563" t="s">
        <v>51</v>
      </c>
      <c r="I5563" t="s">
        <v>33</v>
      </c>
      <c r="J5563" t="s">
        <v>45</v>
      </c>
      <c r="K5563">
        <v>4</v>
      </c>
      <c r="L5563">
        <v>85</v>
      </c>
      <c r="M5563">
        <v>0</v>
      </c>
      <c r="N5563">
        <v>340</v>
      </c>
      <c r="O5563">
        <v>132</v>
      </c>
      <c r="P5563" t="s">
        <v>111</v>
      </c>
      <c r="Q5563" t="s">
        <v>91</v>
      </c>
      <c r="R5563" t="s">
        <v>36</v>
      </c>
      <c r="S5563">
        <v>2.7</v>
      </c>
      <c r="T5563">
        <f>YEAR(tblOrders[[#This Row],[Order Date]])</f>
        <v>2025</v>
      </c>
      <c r="U5563" t="str">
        <f>TEXT(tblOrders[[#This Row],[Order Date]],"mmm-yyyy")</f>
        <v>Jun-2025</v>
      </c>
      <c r="V5563" s="4">
        <f>tblOrders[[#This Row],[Profit]]/tblOrders[[#This Row],[Sales Amount]]</f>
        <v>0.38823529411764707</v>
      </c>
      <c r="W5563" t="str">
        <f>VLOOKUP(tblOrders[[#This Row],[City]],CityRegion,2,0)</f>
        <v>North</v>
      </c>
      <c r="X5563" t="str">
        <f>VLOOKUP(tblOrders[[#This Row],[City]],lookups!A:C,3,0)</f>
        <v>Delhi</v>
      </c>
    </row>
    <row r="5564" spans="1:24" x14ac:dyDescent="0.25">
      <c r="A5564" t="s">
        <v>7880</v>
      </c>
      <c r="B5564" s="1">
        <v>45954</v>
      </c>
      <c r="C5564" t="s">
        <v>7881</v>
      </c>
      <c r="D5564" t="s">
        <v>21</v>
      </c>
      <c r="E5564" t="s">
        <v>94</v>
      </c>
      <c r="F5564" t="s">
        <v>95</v>
      </c>
      <c r="G5564" t="s">
        <v>68</v>
      </c>
      <c r="H5564" t="s">
        <v>96</v>
      </c>
      <c r="I5564" t="s">
        <v>44</v>
      </c>
      <c r="J5564" t="s">
        <v>34</v>
      </c>
      <c r="K5564">
        <v>4</v>
      </c>
      <c r="L5564">
        <v>89</v>
      </c>
      <c r="M5564">
        <v>0.05</v>
      </c>
      <c r="N5564">
        <v>338.2</v>
      </c>
      <c r="O5564">
        <v>118.2</v>
      </c>
      <c r="P5564" t="s">
        <v>148</v>
      </c>
      <c r="Q5564" t="s">
        <v>46</v>
      </c>
      <c r="R5564" t="s">
        <v>36</v>
      </c>
      <c r="S5564">
        <v>3.7</v>
      </c>
      <c r="T5564">
        <f>YEAR(tblOrders[[#This Row],[Order Date]])</f>
        <v>2025</v>
      </c>
      <c r="U5564" t="str">
        <f>TEXT(tblOrders[[#This Row],[Order Date]],"mmm-yyyy")</f>
        <v>Oct-2025</v>
      </c>
      <c r="V5564" s="4">
        <f>tblOrders[[#This Row],[Profit]]/tblOrders[[#This Row],[Sales Amount]]</f>
        <v>0.34949733885274986</v>
      </c>
      <c r="W5564" t="str">
        <f>VLOOKUP(tblOrders[[#This Row],[City]],CityRegion,2,0)</f>
        <v>South</v>
      </c>
      <c r="X5564" t="str">
        <f>VLOOKUP(tblOrders[[#This Row],[City]],lookups!A:C,3,0)</f>
        <v>Kerala</v>
      </c>
    </row>
    <row r="5565" spans="1:24" x14ac:dyDescent="0.25">
      <c r="A5565" t="s">
        <v>7882</v>
      </c>
      <c r="B5565" s="1">
        <v>45853</v>
      </c>
      <c r="C5565" t="s">
        <v>7883</v>
      </c>
      <c r="D5565" t="s">
        <v>21</v>
      </c>
      <c r="E5565" t="s">
        <v>94</v>
      </c>
      <c r="F5565" t="s">
        <v>95</v>
      </c>
      <c r="G5565" t="s">
        <v>68</v>
      </c>
      <c r="H5565" t="s">
        <v>96</v>
      </c>
      <c r="I5565" t="s">
        <v>70</v>
      </c>
      <c r="J5565" t="s">
        <v>34</v>
      </c>
      <c r="K5565">
        <v>3</v>
      </c>
      <c r="L5565">
        <v>89</v>
      </c>
      <c r="M5565">
        <v>0.15</v>
      </c>
      <c r="N5565">
        <v>226.95</v>
      </c>
      <c r="O5565">
        <v>61.95</v>
      </c>
      <c r="P5565" t="s">
        <v>85</v>
      </c>
      <c r="Q5565" t="s">
        <v>29</v>
      </c>
      <c r="R5565" t="s">
        <v>36</v>
      </c>
      <c r="S5565">
        <v>4.8</v>
      </c>
      <c r="T5565">
        <f>YEAR(tblOrders[[#This Row],[Order Date]])</f>
        <v>2025</v>
      </c>
      <c r="U5565" t="str">
        <f>TEXT(tblOrders[[#This Row],[Order Date]],"mmm-yyyy")</f>
        <v>Jul-2025</v>
      </c>
      <c r="V5565" s="4">
        <f>tblOrders[[#This Row],[Profit]]/tblOrders[[#This Row],[Sales Amount]]</f>
        <v>0.2729676140118969</v>
      </c>
      <c r="W5565" t="str">
        <f>VLOOKUP(tblOrders[[#This Row],[City]],CityRegion,2,0)</f>
        <v>South</v>
      </c>
      <c r="X5565" t="str">
        <f>VLOOKUP(tblOrders[[#This Row],[City]],lookups!A:C,3,0)</f>
        <v>Telengana</v>
      </c>
    </row>
    <row r="5566" spans="1:24" x14ac:dyDescent="0.25">
      <c r="A5566" t="s">
        <v>7884</v>
      </c>
      <c r="B5566" s="1">
        <v>46018</v>
      </c>
      <c r="C5566" t="s">
        <v>307</v>
      </c>
      <c r="D5566" t="s">
        <v>21</v>
      </c>
      <c r="E5566" t="s">
        <v>60</v>
      </c>
      <c r="F5566" t="s">
        <v>61</v>
      </c>
      <c r="G5566" t="s">
        <v>62</v>
      </c>
      <c r="H5566" t="s">
        <v>63</v>
      </c>
      <c r="I5566" t="s">
        <v>26</v>
      </c>
      <c r="J5566" t="s">
        <v>34</v>
      </c>
      <c r="K5566">
        <v>3</v>
      </c>
      <c r="L5566">
        <v>45</v>
      </c>
      <c r="M5566">
        <v>0</v>
      </c>
      <c r="N5566">
        <v>135</v>
      </c>
      <c r="O5566">
        <v>57</v>
      </c>
      <c r="P5566" t="s">
        <v>28</v>
      </c>
      <c r="Q5566" t="s">
        <v>46</v>
      </c>
      <c r="R5566" t="s">
        <v>36</v>
      </c>
      <c r="S5566">
        <v>3.1</v>
      </c>
      <c r="T5566">
        <f>YEAR(tblOrders[[#This Row],[Order Date]])</f>
        <v>2025</v>
      </c>
      <c r="U5566" t="str">
        <f>TEXT(tblOrders[[#This Row],[Order Date]],"mmm-yyyy")</f>
        <v>Dec-2025</v>
      </c>
      <c r="V5566" s="4">
        <f>tblOrders[[#This Row],[Profit]]/tblOrders[[#This Row],[Sales Amount]]</f>
        <v>0.42222222222222222</v>
      </c>
      <c r="W5566" t="str">
        <f>VLOOKUP(tblOrders[[#This Row],[City]],CityRegion,2,0)</f>
        <v>South</v>
      </c>
      <c r="X5566" t="str">
        <f>VLOOKUP(tblOrders[[#This Row],[City]],lookups!A:C,3,0)</f>
        <v>Karnataka</v>
      </c>
    </row>
    <row r="5567" spans="1:24" x14ac:dyDescent="0.25">
      <c r="A5567" t="s">
        <v>7885</v>
      </c>
      <c r="B5567" s="1">
        <v>45859</v>
      </c>
      <c r="C5567" t="s">
        <v>3477</v>
      </c>
      <c r="D5567" t="s">
        <v>39</v>
      </c>
      <c r="E5567" t="s">
        <v>40</v>
      </c>
      <c r="F5567" t="s">
        <v>41</v>
      </c>
      <c r="G5567" t="s">
        <v>42</v>
      </c>
      <c r="H5567" t="s">
        <v>43</v>
      </c>
      <c r="I5567" t="s">
        <v>76</v>
      </c>
      <c r="J5567" t="s">
        <v>45</v>
      </c>
      <c r="K5567">
        <v>5</v>
      </c>
      <c r="L5567">
        <v>18</v>
      </c>
      <c r="M5567">
        <v>0.05</v>
      </c>
      <c r="N5567">
        <v>85.5</v>
      </c>
      <c r="O5567">
        <v>40.5</v>
      </c>
      <c r="P5567" t="s">
        <v>111</v>
      </c>
      <c r="Q5567" t="s">
        <v>86</v>
      </c>
      <c r="R5567" t="s">
        <v>30</v>
      </c>
      <c r="S5567">
        <v>2.6</v>
      </c>
      <c r="T5567">
        <f>YEAR(tblOrders[[#This Row],[Order Date]])</f>
        <v>2025</v>
      </c>
      <c r="U5567" t="str">
        <f>TEXT(tblOrders[[#This Row],[Order Date]],"mmm-yyyy")</f>
        <v>Jul-2025</v>
      </c>
      <c r="V5567" s="4">
        <f>tblOrders[[#This Row],[Profit]]/tblOrders[[#This Row],[Sales Amount]]</f>
        <v>0.47368421052631576</v>
      </c>
      <c r="W5567" t="str">
        <f>VLOOKUP(tblOrders[[#This Row],[City]],CityRegion,2,0)</f>
        <v>South</v>
      </c>
      <c r="X5567" t="str">
        <f>VLOOKUP(tblOrders[[#This Row],[City]],lookups!A:C,3,0)</f>
        <v>Kerala</v>
      </c>
    </row>
    <row r="5568" spans="1:24" x14ac:dyDescent="0.25">
      <c r="A5568" t="s">
        <v>7886</v>
      </c>
      <c r="B5568" s="1">
        <v>45750</v>
      </c>
      <c r="C5568" t="s">
        <v>2599</v>
      </c>
      <c r="D5568" t="s">
        <v>21</v>
      </c>
      <c r="E5568" t="s">
        <v>40</v>
      </c>
      <c r="F5568" t="s">
        <v>41</v>
      </c>
      <c r="G5568" t="s">
        <v>42</v>
      </c>
      <c r="H5568" t="s">
        <v>43</v>
      </c>
      <c r="I5568" t="s">
        <v>52</v>
      </c>
      <c r="J5568" t="s">
        <v>27</v>
      </c>
      <c r="K5568">
        <v>1</v>
      </c>
      <c r="L5568">
        <v>18</v>
      </c>
      <c r="M5568">
        <v>0.15</v>
      </c>
      <c r="N5568">
        <v>15.3</v>
      </c>
      <c r="O5568">
        <v>6.3</v>
      </c>
      <c r="P5568" t="s">
        <v>28</v>
      </c>
      <c r="Q5568" t="s">
        <v>35</v>
      </c>
      <c r="R5568" t="s">
        <v>123</v>
      </c>
      <c r="S5568">
        <v>4</v>
      </c>
      <c r="T5568">
        <f>YEAR(tblOrders[[#This Row],[Order Date]])</f>
        <v>2025</v>
      </c>
      <c r="U5568" t="str">
        <f>TEXT(tblOrders[[#This Row],[Order Date]],"mmm-yyyy")</f>
        <v>Apr-2025</v>
      </c>
      <c r="V5568" s="4">
        <f>tblOrders[[#This Row],[Profit]]/tblOrders[[#This Row],[Sales Amount]]</f>
        <v>0.41176470588235292</v>
      </c>
      <c r="W5568" t="str">
        <f>VLOOKUP(tblOrders[[#This Row],[City]],CityRegion,2,0)</f>
        <v>South</v>
      </c>
      <c r="X5568" t="str">
        <f>VLOOKUP(tblOrders[[#This Row],[City]],lookups!A:C,3,0)</f>
        <v>Kerala</v>
      </c>
    </row>
    <row r="5569" spans="1:24" x14ac:dyDescent="0.25">
      <c r="A5569" t="s">
        <v>7887</v>
      </c>
      <c r="B5569" s="1">
        <v>45738</v>
      </c>
      <c r="C5569" t="s">
        <v>1181</v>
      </c>
      <c r="D5569" t="s">
        <v>21</v>
      </c>
      <c r="E5569" t="s">
        <v>66</v>
      </c>
      <c r="F5569" t="s">
        <v>67</v>
      </c>
      <c r="G5569" t="s">
        <v>68</v>
      </c>
      <c r="H5569" t="s">
        <v>69</v>
      </c>
      <c r="I5569" t="s">
        <v>44</v>
      </c>
      <c r="J5569" t="s">
        <v>27</v>
      </c>
      <c r="K5569">
        <v>1</v>
      </c>
      <c r="L5569">
        <v>149</v>
      </c>
      <c r="M5569">
        <v>0.2</v>
      </c>
      <c r="N5569">
        <v>119.2</v>
      </c>
      <c r="O5569">
        <v>24.2</v>
      </c>
      <c r="P5569" t="s">
        <v>28</v>
      </c>
      <c r="Q5569" t="s">
        <v>91</v>
      </c>
      <c r="R5569" t="s">
        <v>36</v>
      </c>
      <c r="S5569">
        <v>4.9000000000000004</v>
      </c>
      <c r="T5569">
        <f>YEAR(tblOrders[[#This Row],[Order Date]])</f>
        <v>2025</v>
      </c>
      <c r="U5569" t="str">
        <f>TEXT(tblOrders[[#This Row],[Order Date]],"mmm-yyyy")</f>
        <v>Mar-2025</v>
      </c>
      <c r="V5569" s="4">
        <f>tblOrders[[#This Row],[Profit]]/tblOrders[[#This Row],[Sales Amount]]</f>
        <v>0.2030201342281879</v>
      </c>
      <c r="W5569" t="str">
        <f>VLOOKUP(tblOrders[[#This Row],[City]],CityRegion,2,0)</f>
        <v>South</v>
      </c>
      <c r="X5569" t="str">
        <f>VLOOKUP(tblOrders[[#This Row],[City]],lookups!A:C,3,0)</f>
        <v>Kerala</v>
      </c>
    </row>
    <row r="5570" spans="1:24" x14ac:dyDescent="0.25">
      <c r="A5570" t="s">
        <v>7888</v>
      </c>
      <c r="B5570" s="1">
        <v>45710</v>
      </c>
      <c r="C5570" t="s">
        <v>1838</v>
      </c>
      <c r="D5570" t="s">
        <v>39</v>
      </c>
      <c r="E5570" t="s">
        <v>108</v>
      </c>
      <c r="F5570" t="s">
        <v>109</v>
      </c>
      <c r="G5570" t="s">
        <v>62</v>
      </c>
      <c r="H5570" t="s">
        <v>110</v>
      </c>
      <c r="I5570" t="s">
        <v>26</v>
      </c>
      <c r="J5570" t="s">
        <v>34</v>
      </c>
      <c r="K5570">
        <v>4</v>
      </c>
      <c r="L5570">
        <v>110</v>
      </c>
      <c r="M5570">
        <v>0</v>
      </c>
      <c r="N5570">
        <v>440</v>
      </c>
      <c r="O5570">
        <v>168</v>
      </c>
      <c r="P5570" t="s">
        <v>28</v>
      </c>
      <c r="Q5570" t="s">
        <v>86</v>
      </c>
      <c r="R5570" t="s">
        <v>36</v>
      </c>
      <c r="S5570">
        <v>3</v>
      </c>
      <c r="T5570">
        <f>YEAR(tblOrders[[#This Row],[Order Date]])</f>
        <v>2025</v>
      </c>
      <c r="U5570" t="str">
        <f>TEXT(tblOrders[[#This Row],[Order Date]],"mmm-yyyy")</f>
        <v>Feb-2025</v>
      </c>
      <c r="V5570" s="4">
        <f>tblOrders[[#This Row],[Profit]]/tblOrders[[#This Row],[Sales Amount]]</f>
        <v>0.38181818181818183</v>
      </c>
      <c r="W5570" t="str">
        <f>VLOOKUP(tblOrders[[#This Row],[City]],CityRegion,2,0)</f>
        <v>South</v>
      </c>
      <c r="X5570" t="str">
        <f>VLOOKUP(tblOrders[[#This Row],[City]],lookups!A:C,3,0)</f>
        <v>Karnataka</v>
      </c>
    </row>
    <row r="5571" spans="1:24" x14ac:dyDescent="0.25">
      <c r="A5571" t="s">
        <v>7889</v>
      </c>
      <c r="B5571" s="1">
        <v>45720</v>
      </c>
      <c r="C5571" t="s">
        <v>5103</v>
      </c>
      <c r="D5571" t="s">
        <v>21</v>
      </c>
      <c r="E5571" t="s">
        <v>94</v>
      </c>
      <c r="F5571" t="s">
        <v>95</v>
      </c>
      <c r="G5571" t="s">
        <v>68</v>
      </c>
      <c r="H5571" t="s">
        <v>96</v>
      </c>
      <c r="I5571" t="s">
        <v>139</v>
      </c>
      <c r="J5571" t="s">
        <v>45</v>
      </c>
      <c r="K5571">
        <v>5</v>
      </c>
      <c r="L5571">
        <v>89</v>
      </c>
      <c r="M5571">
        <v>0.15</v>
      </c>
      <c r="N5571">
        <v>378.25</v>
      </c>
      <c r="O5571">
        <v>103.25</v>
      </c>
      <c r="P5571" t="s">
        <v>111</v>
      </c>
      <c r="Q5571" t="s">
        <v>91</v>
      </c>
      <c r="R5571" t="s">
        <v>36</v>
      </c>
      <c r="S5571">
        <v>4.5999999999999996</v>
      </c>
      <c r="T5571">
        <f>YEAR(tblOrders[[#This Row],[Order Date]])</f>
        <v>2025</v>
      </c>
      <c r="U5571" t="str">
        <f>TEXT(tblOrders[[#This Row],[Order Date]],"mmm-yyyy")</f>
        <v>Mar-2025</v>
      </c>
      <c r="V5571" s="4">
        <f>tblOrders[[#This Row],[Profit]]/tblOrders[[#This Row],[Sales Amount]]</f>
        <v>0.2729676140118969</v>
      </c>
      <c r="W5571" t="str">
        <f>VLOOKUP(tblOrders[[#This Row],[City]],CityRegion,2,0)</f>
        <v>South</v>
      </c>
      <c r="X5571" t="str">
        <f>VLOOKUP(tblOrders[[#This Row],[City]],lookups!A:C,3,0)</f>
        <v>Tamil Nadu</v>
      </c>
    </row>
    <row r="5572" spans="1:24" x14ac:dyDescent="0.25">
      <c r="A5572" t="s">
        <v>7890</v>
      </c>
      <c r="B5572" s="1">
        <v>45680</v>
      </c>
      <c r="C5572" t="s">
        <v>2397</v>
      </c>
      <c r="D5572" t="s">
        <v>21</v>
      </c>
      <c r="E5572" t="s">
        <v>79</v>
      </c>
      <c r="F5572" t="s">
        <v>80</v>
      </c>
      <c r="G5572" t="s">
        <v>68</v>
      </c>
      <c r="H5572" t="s">
        <v>81</v>
      </c>
      <c r="I5572" t="s">
        <v>139</v>
      </c>
      <c r="J5572" t="s">
        <v>27</v>
      </c>
      <c r="K5572">
        <v>1</v>
      </c>
      <c r="L5572">
        <v>799</v>
      </c>
      <c r="M5572">
        <v>0.15</v>
      </c>
      <c r="N5572">
        <v>679.15</v>
      </c>
      <c r="O5572">
        <v>59.15</v>
      </c>
      <c r="P5572" t="s">
        <v>28</v>
      </c>
      <c r="Q5572" t="s">
        <v>86</v>
      </c>
      <c r="R5572" t="s">
        <v>36</v>
      </c>
      <c r="S5572">
        <v>3.9</v>
      </c>
      <c r="T5572">
        <f>YEAR(tblOrders[[#This Row],[Order Date]])</f>
        <v>2025</v>
      </c>
      <c r="U5572" t="str">
        <f>TEXT(tblOrders[[#This Row],[Order Date]],"mmm-yyyy")</f>
        <v>Jan-2025</v>
      </c>
      <c r="V5572" s="4">
        <f>tblOrders[[#This Row],[Profit]]/tblOrders[[#This Row],[Sales Amount]]</f>
        <v>8.7094161819921967E-2</v>
      </c>
      <c r="W5572" t="str">
        <f>VLOOKUP(tblOrders[[#This Row],[City]],CityRegion,2,0)</f>
        <v>South</v>
      </c>
      <c r="X5572" t="str">
        <f>VLOOKUP(tblOrders[[#This Row],[City]],lookups!A:C,3,0)</f>
        <v>Tamil Nadu</v>
      </c>
    </row>
    <row r="5573" spans="1:24" x14ac:dyDescent="0.25">
      <c r="A5573" t="s">
        <v>7891</v>
      </c>
      <c r="B5573" s="1">
        <v>45700</v>
      </c>
      <c r="C5573" t="s">
        <v>2445</v>
      </c>
      <c r="D5573" t="s">
        <v>39</v>
      </c>
      <c r="E5573" t="s">
        <v>79</v>
      </c>
      <c r="F5573" t="s">
        <v>80</v>
      </c>
      <c r="G5573" t="s">
        <v>68</v>
      </c>
      <c r="H5573" t="s">
        <v>81</v>
      </c>
      <c r="I5573" t="s">
        <v>76</v>
      </c>
      <c r="J5573" t="s">
        <v>27</v>
      </c>
      <c r="K5573">
        <v>2</v>
      </c>
      <c r="L5573">
        <v>799</v>
      </c>
      <c r="M5573">
        <v>0.2</v>
      </c>
      <c r="N5573">
        <v>1278.4000000000001</v>
      </c>
      <c r="O5573">
        <v>38.4</v>
      </c>
      <c r="P5573" t="s">
        <v>28</v>
      </c>
      <c r="Q5573" t="s">
        <v>46</v>
      </c>
      <c r="R5573" t="s">
        <v>36</v>
      </c>
      <c r="S5573">
        <v>2.8</v>
      </c>
      <c r="T5573">
        <f>YEAR(tblOrders[[#This Row],[Order Date]])</f>
        <v>2025</v>
      </c>
      <c r="U5573" t="str">
        <f>TEXT(tblOrders[[#This Row],[Order Date]],"mmm-yyyy")</f>
        <v>Feb-2025</v>
      </c>
      <c r="V5573" s="4">
        <f>tblOrders[[#This Row],[Profit]]/tblOrders[[#This Row],[Sales Amount]]</f>
        <v>3.0037546933667079E-2</v>
      </c>
      <c r="W5573" t="str">
        <f>VLOOKUP(tblOrders[[#This Row],[City]],CityRegion,2,0)</f>
        <v>South</v>
      </c>
      <c r="X5573" t="str">
        <f>VLOOKUP(tblOrders[[#This Row],[City]],lookups!A:C,3,0)</f>
        <v>Kerala</v>
      </c>
    </row>
    <row r="5574" spans="1:24" x14ac:dyDescent="0.25">
      <c r="A5574" t="s">
        <v>7892</v>
      </c>
      <c r="B5574" s="1">
        <v>45708</v>
      </c>
      <c r="C5574" t="s">
        <v>7893</v>
      </c>
      <c r="D5574" t="s">
        <v>39</v>
      </c>
      <c r="E5574" t="s">
        <v>114</v>
      </c>
      <c r="F5574" t="s">
        <v>115</v>
      </c>
      <c r="G5574" t="s">
        <v>42</v>
      </c>
      <c r="H5574" t="s">
        <v>116</v>
      </c>
      <c r="I5574" t="s">
        <v>70</v>
      </c>
      <c r="J5574" t="s">
        <v>45</v>
      </c>
      <c r="K5574">
        <v>4</v>
      </c>
      <c r="L5574">
        <v>12</v>
      </c>
      <c r="M5574">
        <v>0</v>
      </c>
      <c r="N5574">
        <v>48</v>
      </c>
      <c r="O5574">
        <v>24</v>
      </c>
      <c r="P5574" t="s">
        <v>111</v>
      </c>
      <c r="Q5574" t="s">
        <v>91</v>
      </c>
      <c r="R5574" t="s">
        <v>30</v>
      </c>
      <c r="S5574">
        <v>4.2</v>
      </c>
      <c r="T5574">
        <f>YEAR(tblOrders[[#This Row],[Order Date]])</f>
        <v>2025</v>
      </c>
      <c r="U5574" t="str">
        <f>TEXT(tblOrders[[#This Row],[Order Date]],"mmm-yyyy")</f>
        <v>Feb-2025</v>
      </c>
      <c r="V5574" s="4">
        <f>tblOrders[[#This Row],[Profit]]/tblOrders[[#This Row],[Sales Amount]]</f>
        <v>0.5</v>
      </c>
      <c r="W5574" t="str">
        <f>VLOOKUP(tblOrders[[#This Row],[City]],CityRegion,2,0)</f>
        <v>South</v>
      </c>
      <c r="X5574" t="str">
        <f>VLOOKUP(tblOrders[[#This Row],[City]],lookups!A:C,3,0)</f>
        <v>Telengana</v>
      </c>
    </row>
    <row r="5575" spans="1:24" x14ac:dyDescent="0.25">
      <c r="A5575" t="s">
        <v>7894</v>
      </c>
      <c r="B5575" s="1">
        <v>45910</v>
      </c>
      <c r="C5575" t="s">
        <v>691</v>
      </c>
      <c r="D5575" t="s">
        <v>21</v>
      </c>
      <c r="E5575" t="s">
        <v>114</v>
      </c>
      <c r="F5575" t="s">
        <v>115</v>
      </c>
      <c r="G5575" t="s">
        <v>42</v>
      </c>
      <c r="H5575" t="s">
        <v>116</v>
      </c>
      <c r="I5575" t="s">
        <v>44</v>
      </c>
      <c r="J5575" t="s">
        <v>34</v>
      </c>
      <c r="K5575">
        <v>3</v>
      </c>
      <c r="L5575">
        <v>12</v>
      </c>
      <c r="M5575">
        <v>0.15</v>
      </c>
      <c r="N5575">
        <v>30.6</v>
      </c>
      <c r="O5575">
        <v>12.6</v>
      </c>
      <c r="P5575" t="s">
        <v>28</v>
      </c>
      <c r="Q5575" t="s">
        <v>91</v>
      </c>
      <c r="R5575" t="s">
        <v>36</v>
      </c>
      <c r="S5575">
        <v>3.4</v>
      </c>
      <c r="T5575">
        <f>YEAR(tblOrders[[#This Row],[Order Date]])</f>
        <v>2025</v>
      </c>
      <c r="U5575" t="str">
        <f>TEXT(tblOrders[[#This Row],[Order Date]],"mmm-yyyy")</f>
        <v>Sep-2025</v>
      </c>
      <c r="V5575" s="4">
        <f>tblOrders[[#This Row],[Profit]]/tblOrders[[#This Row],[Sales Amount]]</f>
        <v>0.41176470588235292</v>
      </c>
      <c r="W5575" t="str">
        <f>VLOOKUP(tblOrders[[#This Row],[City]],CityRegion,2,0)</f>
        <v>South</v>
      </c>
      <c r="X5575" t="str">
        <f>VLOOKUP(tblOrders[[#This Row],[City]],lookups!A:C,3,0)</f>
        <v>Kerala</v>
      </c>
    </row>
    <row r="5576" spans="1:24" x14ac:dyDescent="0.25">
      <c r="A5576" t="s">
        <v>7895</v>
      </c>
      <c r="B5576" s="1">
        <v>45901</v>
      </c>
      <c r="C5576" t="s">
        <v>1637</v>
      </c>
      <c r="D5576" t="s">
        <v>39</v>
      </c>
      <c r="E5576" t="s">
        <v>94</v>
      </c>
      <c r="F5576" t="s">
        <v>95</v>
      </c>
      <c r="G5576" t="s">
        <v>68</v>
      </c>
      <c r="H5576" t="s">
        <v>96</v>
      </c>
      <c r="I5576" t="s">
        <v>52</v>
      </c>
      <c r="J5576" t="s">
        <v>45</v>
      </c>
      <c r="K5576">
        <v>4</v>
      </c>
      <c r="L5576">
        <v>89</v>
      </c>
      <c r="M5576">
        <v>0.2</v>
      </c>
      <c r="N5576">
        <v>284.8</v>
      </c>
      <c r="O5576">
        <v>64.8</v>
      </c>
      <c r="P5576" t="s">
        <v>28</v>
      </c>
      <c r="Q5576" t="s">
        <v>86</v>
      </c>
      <c r="R5576" t="s">
        <v>30</v>
      </c>
      <c r="S5576">
        <v>4.9000000000000004</v>
      </c>
      <c r="T5576">
        <f>YEAR(tblOrders[[#This Row],[Order Date]])</f>
        <v>2025</v>
      </c>
      <c r="U5576" t="str">
        <f>TEXT(tblOrders[[#This Row],[Order Date]],"mmm-yyyy")</f>
        <v>Sep-2025</v>
      </c>
      <c r="V5576" s="4">
        <f>tblOrders[[#This Row],[Profit]]/tblOrders[[#This Row],[Sales Amount]]</f>
        <v>0.22752808988764042</v>
      </c>
      <c r="W5576" t="str">
        <f>VLOOKUP(tblOrders[[#This Row],[City]],CityRegion,2,0)</f>
        <v>South</v>
      </c>
      <c r="X5576" t="str">
        <f>VLOOKUP(tblOrders[[#This Row],[City]],lookups!A:C,3,0)</f>
        <v>Kerala</v>
      </c>
    </row>
    <row r="5577" spans="1:24" x14ac:dyDescent="0.25">
      <c r="A5577" t="s">
        <v>7896</v>
      </c>
      <c r="B5577" s="1">
        <v>45887</v>
      </c>
      <c r="C5577" t="s">
        <v>2843</v>
      </c>
      <c r="D5577" t="s">
        <v>21</v>
      </c>
      <c r="E5577" t="s">
        <v>73</v>
      </c>
      <c r="F5577" t="s">
        <v>74</v>
      </c>
      <c r="G5577" t="s">
        <v>68</v>
      </c>
      <c r="H5577" t="s">
        <v>75</v>
      </c>
      <c r="I5577" t="s">
        <v>130</v>
      </c>
      <c r="J5577" t="s">
        <v>45</v>
      </c>
      <c r="K5577">
        <v>3</v>
      </c>
      <c r="L5577">
        <v>65</v>
      </c>
      <c r="M5577">
        <v>0.1</v>
      </c>
      <c r="N5577">
        <v>175.5</v>
      </c>
      <c r="O5577">
        <v>61.5</v>
      </c>
      <c r="P5577" t="s">
        <v>28</v>
      </c>
      <c r="Q5577" t="s">
        <v>86</v>
      </c>
      <c r="R5577" t="s">
        <v>30</v>
      </c>
      <c r="S5577">
        <v>2.8</v>
      </c>
      <c r="T5577">
        <f>YEAR(tblOrders[[#This Row],[Order Date]])</f>
        <v>2025</v>
      </c>
      <c r="U5577" t="str">
        <f>TEXT(tblOrders[[#This Row],[Order Date]],"mmm-yyyy")</f>
        <v>Aug-2025</v>
      </c>
      <c r="V5577" s="4">
        <f>tblOrders[[#This Row],[Profit]]/tblOrders[[#This Row],[Sales Amount]]</f>
        <v>0.3504273504273504</v>
      </c>
      <c r="W5577" t="str">
        <f>VLOOKUP(tblOrders[[#This Row],[City]],CityRegion,2,0)</f>
        <v>West</v>
      </c>
      <c r="X5577" t="str">
        <f>VLOOKUP(tblOrders[[#This Row],[City]],lookups!A:C,3,0)</f>
        <v>Maharashtra</v>
      </c>
    </row>
    <row r="5578" spans="1:24" x14ac:dyDescent="0.25">
      <c r="A5578" t="s">
        <v>7897</v>
      </c>
      <c r="B5578" s="1">
        <v>45779</v>
      </c>
      <c r="C5578" t="s">
        <v>7213</v>
      </c>
      <c r="D5578" t="s">
        <v>21</v>
      </c>
      <c r="E5578" t="s">
        <v>66</v>
      </c>
      <c r="F5578" t="s">
        <v>67</v>
      </c>
      <c r="G5578" t="s">
        <v>68</v>
      </c>
      <c r="H5578" t="s">
        <v>69</v>
      </c>
      <c r="I5578" t="s">
        <v>52</v>
      </c>
      <c r="J5578" t="s">
        <v>45</v>
      </c>
      <c r="K5578">
        <v>4</v>
      </c>
      <c r="L5578">
        <v>149</v>
      </c>
      <c r="M5578">
        <v>0.15</v>
      </c>
      <c r="N5578">
        <v>506.6</v>
      </c>
      <c r="O5578">
        <v>126.6</v>
      </c>
      <c r="P5578" t="s">
        <v>28</v>
      </c>
      <c r="Q5578" t="s">
        <v>86</v>
      </c>
      <c r="R5578" t="s">
        <v>30</v>
      </c>
      <c r="S5578">
        <v>3.6</v>
      </c>
      <c r="T5578">
        <f>YEAR(tblOrders[[#This Row],[Order Date]])</f>
        <v>2025</v>
      </c>
      <c r="U5578" t="str">
        <f>TEXT(tblOrders[[#This Row],[Order Date]],"mmm-yyyy")</f>
        <v>May-2025</v>
      </c>
      <c r="V5578" s="4">
        <f>tblOrders[[#This Row],[Profit]]/tblOrders[[#This Row],[Sales Amount]]</f>
        <v>0.24990130280300038</v>
      </c>
      <c r="W5578" t="str">
        <f>VLOOKUP(tblOrders[[#This Row],[City]],CityRegion,2,0)</f>
        <v>South</v>
      </c>
      <c r="X5578" t="str">
        <f>VLOOKUP(tblOrders[[#This Row],[City]],lookups!A:C,3,0)</f>
        <v>Kerala</v>
      </c>
    </row>
    <row r="5579" spans="1:24" x14ac:dyDescent="0.25">
      <c r="A5579" t="s">
        <v>7898</v>
      </c>
      <c r="B5579" s="1">
        <v>45709</v>
      </c>
      <c r="C5579" t="s">
        <v>7899</v>
      </c>
      <c r="D5579" t="s">
        <v>21</v>
      </c>
      <c r="E5579" t="s">
        <v>114</v>
      </c>
      <c r="F5579" t="s">
        <v>115</v>
      </c>
      <c r="G5579" t="s">
        <v>42</v>
      </c>
      <c r="H5579" t="s">
        <v>116</v>
      </c>
      <c r="I5579" t="s">
        <v>52</v>
      </c>
      <c r="J5579" t="s">
        <v>34</v>
      </c>
      <c r="K5579">
        <v>1</v>
      </c>
      <c r="L5579">
        <v>12</v>
      </c>
      <c r="M5579">
        <v>0</v>
      </c>
      <c r="N5579">
        <v>12</v>
      </c>
      <c r="O5579">
        <v>6</v>
      </c>
      <c r="P5579" t="s">
        <v>111</v>
      </c>
      <c r="Q5579" t="s">
        <v>46</v>
      </c>
      <c r="R5579" t="s">
        <v>30</v>
      </c>
      <c r="S5579">
        <v>3.8</v>
      </c>
      <c r="T5579">
        <f>YEAR(tblOrders[[#This Row],[Order Date]])</f>
        <v>2025</v>
      </c>
      <c r="U5579" t="str">
        <f>TEXT(tblOrders[[#This Row],[Order Date]],"mmm-yyyy")</f>
        <v>Feb-2025</v>
      </c>
      <c r="V5579" s="4">
        <f>tblOrders[[#This Row],[Profit]]/tblOrders[[#This Row],[Sales Amount]]</f>
        <v>0.5</v>
      </c>
      <c r="W5579" t="str">
        <f>VLOOKUP(tblOrders[[#This Row],[City]],CityRegion,2,0)</f>
        <v>South</v>
      </c>
      <c r="X5579" t="str">
        <f>VLOOKUP(tblOrders[[#This Row],[City]],lookups!A:C,3,0)</f>
        <v>Kerala</v>
      </c>
    </row>
    <row r="5580" spans="1:24" x14ac:dyDescent="0.25">
      <c r="A5580" t="s">
        <v>7900</v>
      </c>
      <c r="B5580" s="1">
        <v>45666</v>
      </c>
      <c r="C5580" t="s">
        <v>7063</v>
      </c>
      <c r="D5580" t="s">
        <v>21</v>
      </c>
      <c r="E5580" t="s">
        <v>114</v>
      </c>
      <c r="F5580" t="s">
        <v>115</v>
      </c>
      <c r="G5580" t="s">
        <v>42</v>
      </c>
      <c r="H5580" t="s">
        <v>116</v>
      </c>
      <c r="I5580" t="s">
        <v>84</v>
      </c>
      <c r="J5580" t="s">
        <v>34</v>
      </c>
      <c r="K5580">
        <v>2</v>
      </c>
      <c r="L5580">
        <v>12</v>
      </c>
      <c r="M5580">
        <v>0</v>
      </c>
      <c r="N5580">
        <v>24</v>
      </c>
      <c r="O5580">
        <v>12</v>
      </c>
      <c r="P5580" t="s">
        <v>28</v>
      </c>
      <c r="Q5580" t="s">
        <v>86</v>
      </c>
      <c r="R5580" t="s">
        <v>30</v>
      </c>
      <c r="S5580">
        <v>4.3</v>
      </c>
      <c r="T5580">
        <f>YEAR(tblOrders[[#This Row],[Order Date]])</f>
        <v>2025</v>
      </c>
      <c r="U5580" t="str">
        <f>TEXT(tblOrders[[#This Row],[Order Date]],"mmm-yyyy")</f>
        <v>Jan-2025</v>
      </c>
      <c r="V5580" s="4">
        <f>tblOrders[[#This Row],[Profit]]/tblOrders[[#This Row],[Sales Amount]]</f>
        <v>0.5</v>
      </c>
      <c r="W5580" t="str">
        <f>VLOOKUP(tblOrders[[#This Row],[City]],CityRegion,2,0)</f>
        <v>West</v>
      </c>
      <c r="X5580" t="str">
        <f>VLOOKUP(tblOrders[[#This Row],[City]],lookups!A:C,3,0)</f>
        <v>Maharashtra</v>
      </c>
    </row>
    <row r="5581" spans="1:24" x14ac:dyDescent="0.25">
      <c r="A5581" t="s">
        <v>7901</v>
      </c>
      <c r="B5581" s="1">
        <v>45694</v>
      </c>
      <c r="C5581" t="s">
        <v>3991</v>
      </c>
      <c r="D5581" t="s">
        <v>21</v>
      </c>
      <c r="E5581" t="s">
        <v>94</v>
      </c>
      <c r="F5581" t="s">
        <v>95</v>
      </c>
      <c r="G5581" t="s">
        <v>68</v>
      </c>
      <c r="H5581" t="s">
        <v>96</v>
      </c>
      <c r="I5581" t="s">
        <v>44</v>
      </c>
      <c r="J5581" t="s">
        <v>27</v>
      </c>
      <c r="K5581">
        <v>1</v>
      </c>
      <c r="L5581">
        <v>89</v>
      </c>
      <c r="M5581">
        <v>0</v>
      </c>
      <c r="N5581">
        <v>89</v>
      </c>
      <c r="O5581">
        <v>34</v>
      </c>
      <c r="P5581" t="s">
        <v>111</v>
      </c>
      <c r="Q5581" t="s">
        <v>91</v>
      </c>
      <c r="R5581" t="s">
        <v>36</v>
      </c>
      <c r="S5581">
        <v>2.6</v>
      </c>
      <c r="T5581">
        <f>YEAR(tblOrders[[#This Row],[Order Date]])</f>
        <v>2025</v>
      </c>
      <c r="U5581" t="str">
        <f>TEXT(tblOrders[[#This Row],[Order Date]],"mmm-yyyy")</f>
        <v>Feb-2025</v>
      </c>
      <c r="V5581" s="4">
        <f>tblOrders[[#This Row],[Profit]]/tblOrders[[#This Row],[Sales Amount]]</f>
        <v>0.38202247191011235</v>
      </c>
      <c r="W5581" t="str">
        <f>VLOOKUP(tblOrders[[#This Row],[City]],CityRegion,2,0)</f>
        <v>South</v>
      </c>
      <c r="X5581" t="str">
        <f>VLOOKUP(tblOrders[[#This Row],[City]],lookups!A:C,3,0)</f>
        <v>Kerala</v>
      </c>
    </row>
    <row r="5582" spans="1:24" x14ac:dyDescent="0.25">
      <c r="A5582" t="s">
        <v>7902</v>
      </c>
      <c r="B5582" s="1">
        <v>45963</v>
      </c>
      <c r="C5582" t="s">
        <v>1904</v>
      </c>
      <c r="D5582" t="s">
        <v>21</v>
      </c>
      <c r="E5582" t="s">
        <v>40</v>
      </c>
      <c r="F5582" t="s">
        <v>41</v>
      </c>
      <c r="G5582" t="s">
        <v>42</v>
      </c>
      <c r="H5582" t="s">
        <v>43</v>
      </c>
      <c r="I5582" t="s">
        <v>70</v>
      </c>
      <c r="J5582" t="s">
        <v>34</v>
      </c>
      <c r="K5582">
        <v>2</v>
      </c>
      <c r="L5582">
        <v>18</v>
      </c>
      <c r="M5582">
        <v>0.05</v>
      </c>
      <c r="N5582">
        <v>34.200000000000003</v>
      </c>
      <c r="O5582">
        <v>16.2</v>
      </c>
      <c r="P5582" t="s">
        <v>28</v>
      </c>
      <c r="Q5582" t="s">
        <v>46</v>
      </c>
      <c r="R5582" t="s">
        <v>30</v>
      </c>
      <c r="S5582">
        <v>3.1</v>
      </c>
      <c r="T5582">
        <f>YEAR(tblOrders[[#This Row],[Order Date]])</f>
        <v>2025</v>
      </c>
      <c r="U5582" t="str">
        <f>TEXT(tblOrders[[#This Row],[Order Date]],"mmm-yyyy")</f>
        <v>Nov-2025</v>
      </c>
      <c r="V5582" s="4">
        <f>tblOrders[[#This Row],[Profit]]/tblOrders[[#This Row],[Sales Amount]]</f>
        <v>0.47368421052631571</v>
      </c>
      <c r="W5582" t="str">
        <f>VLOOKUP(tblOrders[[#This Row],[City]],CityRegion,2,0)</f>
        <v>South</v>
      </c>
      <c r="X5582" t="str">
        <f>VLOOKUP(tblOrders[[#This Row],[City]],lookups!A:C,3,0)</f>
        <v>Telengana</v>
      </c>
    </row>
    <row r="5583" spans="1:24" x14ac:dyDescent="0.25">
      <c r="A5583" t="s">
        <v>7903</v>
      </c>
      <c r="B5583" s="1">
        <v>45776</v>
      </c>
      <c r="C5583" t="s">
        <v>2667</v>
      </c>
      <c r="D5583" t="s">
        <v>21</v>
      </c>
      <c r="E5583" t="s">
        <v>49</v>
      </c>
      <c r="F5583" t="s">
        <v>50</v>
      </c>
      <c r="G5583" t="s">
        <v>24</v>
      </c>
      <c r="H5583" t="s">
        <v>51</v>
      </c>
      <c r="I5583" t="s">
        <v>52</v>
      </c>
      <c r="J5583" t="s">
        <v>45</v>
      </c>
      <c r="K5583">
        <v>2</v>
      </c>
      <c r="L5583">
        <v>85</v>
      </c>
      <c r="M5583">
        <v>0.15</v>
      </c>
      <c r="N5583">
        <v>144.5</v>
      </c>
      <c r="O5583">
        <v>40.5</v>
      </c>
      <c r="P5583" t="s">
        <v>28</v>
      </c>
      <c r="Q5583" t="s">
        <v>91</v>
      </c>
      <c r="R5583" t="s">
        <v>30</v>
      </c>
      <c r="S5583">
        <v>4</v>
      </c>
      <c r="T5583">
        <f>YEAR(tblOrders[[#This Row],[Order Date]])</f>
        <v>2025</v>
      </c>
      <c r="U5583" t="str">
        <f>TEXT(tblOrders[[#This Row],[Order Date]],"mmm-yyyy")</f>
        <v>Apr-2025</v>
      </c>
      <c r="V5583" s="4">
        <f>tblOrders[[#This Row],[Profit]]/tblOrders[[#This Row],[Sales Amount]]</f>
        <v>0.28027681660899656</v>
      </c>
      <c r="W5583" t="str">
        <f>VLOOKUP(tblOrders[[#This Row],[City]],CityRegion,2,0)</f>
        <v>South</v>
      </c>
      <c r="X5583" t="str">
        <f>VLOOKUP(tblOrders[[#This Row],[City]],lookups!A:C,3,0)</f>
        <v>Kerala</v>
      </c>
    </row>
    <row r="5584" spans="1:24" x14ac:dyDescent="0.25">
      <c r="A5584" t="s">
        <v>7904</v>
      </c>
      <c r="B5584" s="1">
        <v>45665</v>
      </c>
      <c r="C5584" t="s">
        <v>3780</v>
      </c>
      <c r="D5584" t="s">
        <v>21</v>
      </c>
      <c r="E5584" t="s">
        <v>94</v>
      </c>
      <c r="F5584" t="s">
        <v>95</v>
      </c>
      <c r="G5584" t="s">
        <v>68</v>
      </c>
      <c r="H5584" t="s">
        <v>96</v>
      </c>
      <c r="I5584" t="s">
        <v>26</v>
      </c>
      <c r="J5584" t="s">
        <v>27</v>
      </c>
      <c r="K5584">
        <v>3</v>
      </c>
      <c r="L5584">
        <v>89</v>
      </c>
      <c r="M5584">
        <v>0.1</v>
      </c>
      <c r="N5584">
        <v>240.3</v>
      </c>
      <c r="O5584">
        <v>75.3</v>
      </c>
      <c r="P5584" t="s">
        <v>111</v>
      </c>
      <c r="Q5584" t="s">
        <v>35</v>
      </c>
      <c r="R5584" t="s">
        <v>36</v>
      </c>
      <c r="S5584">
        <v>3</v>
      </c>
      <c r="T5584">
        <f>YEAR(tblOrders[[#This Row],[Order Date]])</f>
        <v>2025</v>
      </c>
      <c r="U5584" t="str">
        <f>TEXT(tblOrders[[#This Row],[Order Date]],"mmm-yyyy")</f>
        <v>Jan-2025</v>
      </c>
      <c r="V5584" s="4">
        <f>tblOrders[[#This Row],[Profit]]/tblOrders[[#This Row],[Sales Amount]]</f>
        <v>0.31335830212234705</v>
      </c>
      <c r="W5584" t="str">
        <f>VLOOKUP(tblOrders[[#This Row],[City]],CityRegion,2,0)</f>
        <v>South</v>
      </c>
      <c r="X5584" t="str">
        <f>VLOOKUP(tblOrders[[#This Row],[City]],lookups!A:C,3,0)</f>
        <v>Karnataka</v>
      </c>
    </row>
    <row r="5585" spans="1:24" x14ac:dyDescent="0.25">
      <c r="A5585" t="s">
        <v>7905</v>
      </c>
      <c r="B5585" s="1">
        <v>45871</v>
      </c>
      <c r="C5585" t="s">
        <v>4237</v>
      </c>
      <c r="D5585" t="s">
        <v>39</v>
      </c>
      <c r="E5585" t="s">
        <v>55</v>
      </c>
      <c r="F5585" t="s">
        <v>56</v>
      </c>
      <c r="G5585" t="s">
        <v>24</v>
      </c>
      <c r="H5585" t="s">
        <v>51</v>
      </c>
      <c r="I5585" t="s">
        <v>57</v>
      </c>
      <c r="J5585" t="s">
        <v>45</v>
      </c>
      <c r="K5585">
        <v>2</v>
      </c>
      <c r="L5585">
        <v>42</v>
      </c>
      <c r="M5585">
        <v>0.15</v>
      </c>
      <c r="N5585">
        <v>71.400000000000006</v>
      </c>
      <c r="O5585">
        <v>23.4</v>
      </c>
      <c r="P5585" t="s">
        <v>28</v>
      </c>
      <c r="Q5585" t="s">
        <v>46</v>
      </c>
      <c r="R5585" t="s">
        <v>30</v>
      </c>
      <c r="S5585">
        <v>4.3</v>
      </c>
      <c r="T5585">
        <f>YEAR(tblOrders[[#This Row],[Order Date]])</f>
        <v>2025</v>
      </c>
      <c r="U5585" t="str">
        <f>TEXT(tblOrders[[#This Row],[Order Date]],"mmm-yyyy")</f>
        <v>Aug-2025</v>
      </c>
      <c r="V5585" s="4">
        <f>tblOrders[[#This Row],[Profit]]/tblOrders[[#This Row],[Sales Amount]]</f>
        <v>0.32773109243697474</v>
      </c>
      <c r="W5585" t="str">
        <f>VLOOKUP(tblOrders[[#This Row],[City]],CityRegion,2,0)</f>
        <v>South</v>
      </c>
      <c r="X5585" t="str">
        <f>VLOOKUP(tblOrders[[#This Row],[City]],lookups!A:C,3,0)</f>
        <v>Kerala</v>
      </c>
    </row>
    <row r="5586" spans="1:24" x14ac:dyDescent="0.25">
      <c r="A5586" t="s">
        <v>7906</v>
      </c>
      <c r="B5586" s="1">
        <v>45712</v>
      </c>
      <c r="C5586" t="s">
        <v>6955</v>
      </c>
      <c r="D5586" t="s">
        <v>21</v>
      </c>
      <c r="E5586" t="s">
        <v>40</v>
      </c>
      <c r="F5586" t="s">
        <v>41</v>
      </c>
      <c r="G5586" t="s">
        <v>42</v>
      </c>
      <c r="H5586" t="s">
        <v>43</v>
      </c>
      <c r="I5586" t="s">
        <v>70</v>
      </c>
      <c r="J5586" t="s">
        <v>34</v>
      </c>
      <c r="K5586">
        <v>2</v>
      </c>
      <c r="L5586">
        <v>18</v>
      </c>
      <c r="M5586">
        <v>0</v>
      </c>
      <c r="N5586">
        <v>36</v>
      </c>
      <c r="O5586">
        <v>18</v>
      </c>
      <c r="P5586" t="s">
        <v>28</v>
      </c>
      <c r="Q5586" t="s">
        <v>86</v>
      </c>
      <c r="R5586" t="s">
        <v>30</v>
      </c>
      <c r="S5586">
        <v>3</v>
      </c>
      <c r="T5586">
        <f>YEAR(tblOrders[[#This Row],[Order Date]])</f>
        <v>2025</v>
      </c>
      <c r="U5586" t="str">
        <f>TEXT(tblOrders[[#This Row],[Order Date]],"mmm-yyyy")</f>
        <v>Feb-2025</v>
      </c>
      <c r="V5586" s="4">
        <f>tblOrders[[#This Row],[Profit]]/tblOrders[[#This Row],[Sales Amount]]</f>
        <v>0.5</v>
      </c>
      <c r="W5586" t="str">
        <f>VLOOKUP(tblOrders[[#This Row],[City]],CityRegion,2,0)</f>
        <v>South</v>
      </c>
      <c r="X5586" t="str">
        <f>VLOOKUP(tblOrders[[#This Row],[City]],lookups!A:C,3,0)</f>
        <v>Telengana</v>
      </c>
    </row>
    <row r="5587" spans="1:24" x14ac:dyDescent="0.25">
      <c r="A5587" t="s">
        <v>7907</v>
      </c>
      <c r="B5587" s="1">
        <v>45838</v>
      </c>
      <c r="C5587" t="s">
        <v>6840</v>
      </c>
      <c r="D5587" t="s">
        <v>21</v>
      </c>
      <c r="E5587" t="s">
        <v>49</v>
      </c>
      <c r="F5587" t="s">
        <v>50</v>
      </c>
      <c r="G5587" t="s">
        <v>24</v>
      </c>
      <c r="H5587" t="s">
        <v>51</v>
      </c>
      <c r="I5587" t="s">
        <v>26</v>
      </c>
      <c r="J5587" t="s">
        <v>34</v>
      </c>
      <c r="K5587">
        <v>4</v>
      </c>
      <c r="L5587">
        <v>85</v>
      </c>
      <c r="M5587">
        <v>0.05</v>
      </c>
      <c r="N5587">
        <v>323</v>
      </c>
      <c r="O5587">
        <v>115</v>
      </c>
      <c r="P5587" t="s">
        <v>28</v>
      </c>
      <c r="Q5587" t="s">
        <v>91</v>
      </c>
      <c r="R5587" t="s">
        <v>30</v>
      </c>
      <c r="S5587">
        <v>3.5</v>
      </c>
      <c r="T5587">
        <f>YEAR(tblOrders[[#This Row],[Order Date]])</f>
        <v>2025</v>
      </c>
      <c r="U5587" t="str">
        <f>TEXT(tblOrders[[#This Row],[Order Date]],"mmm-yyyy")</f>
        <v>Jun-2025</v>
      </c>
      <c r="V5587" s="4">
        <f>tblOrders[[#This Row],[Profit]]/tblOrders[[#This Row],[Sales Amount]]</f>
        <v>0.35603715170278638</v>
      </c>
      <c r="W5587" t="str">
        <f>VLOOKUP(tblOrders[[#This Row],[City]],CityRegion,2,0)</f>
        <v>South</v>
      </c>
      <c r="X5587" t="str">
        <f>VLOOKUP(tblOrders[[#This Row],[City]],lookups!A:C,3,0)</f>
        <v>Karnataka</v>
      </c>
    </row>
    <row r="5588" spans="1:24" x14ac:dyDescent="0.25">
      <c r="A5588" t="s">
        <v>7908</v>
      </c>
      <c r="B5588" s="1">
        <v>45834</v>
      </c>
      <c r="C5588" t="s">
        <v>1897</v>
      </c>
      <c r="D5588" t="s">
        <v>21</v>
      </c>
      <c r="E5588" t="s">
        <v>114</v>
      </c>
      <c r="F5588" t="s">
        <v>115</v>
      </c>
      <c r="G5588" t="s">
        <v>42</v>
      </c>
      <c r="H5588" t="s">
        <v>116</v>
      </c>
      <c r="I5588" t="s">
        <v>84</v>
      </c>
      <c r="J5588" t="s">
        <v>27</v>
      </c>
      <c r="K5588">
        <v>4</v>
      </c>
      <c r="L5588">
        <v>12</v>
      </c>
      <c r="M5588">
        <v>0.1</v>
      </c>
      <c r="N5588">
        <v>43.2</v>
      </c>
      <c r="O5588">
        <v>19.2</v>
      </c>
      <c r="P5588" t="s">
        <v>28</v>
      </c>
      <c r="Q5588" t="s">
        <v>35</v>
      </c>
      <c r="R5588" t="s">
        <v>30</v>
      </c>
      <c r="S5588">
        <v>4.2</v>
      </c>
      <c r="T5588">
        <f>YEAR(tblOrders[[#This Row],[Order Date]])</f>
        <v>2025</v>
      </c>
      <c r="U5588" t="str">
        <f>TEXT(tblOrders[[#This Row],[Order Date]],"mmm-yyyy")</f>
        <v>Jun-2025</v>
      </c>
      <c r="V5588" s="4">
        <f>tblOrders[[#This Row],[Profit]]/tblOrders[[#This Row],[Sales Amount]]</f>
        <v>0.44444444444444442</v>
      </c>
      <c r="W5588" t="str">
        <f>VLOOKUP(tblOrders[[#This Row],[City]],CityRegion,2,0)</f>
        <v>West</v>
      </c>
      <c r="X5588" t="str">
        <f>VLOOKUP(tblOrders[[#This Row],[City]],lookups!A:C,3,0)</f>
        <v>Maharashtra</v>
      </c>
    </row>
    <row r="5589" spans="1:24" x14ac:dyDescent="0.25">
      <c r="A5589" t="s">
        <v>7909</v>
      </c>
      <c r="B5589" s="1">
        <v>45683</v>
      </c>
      <c r="C5589" t="s">
        <v>2397</v>
      </c>
      <c r="D5589" t="s">
        <v>39</v>
      </c>
      <c r="E5589" t="s">
        <v>114</v>
      </c>
      <c r="F5589" t="s">
        <v>115</v>
      </c>
      <c r="G5589" t="s">
        <v>42</v>
      </c>
      <c r="H5589" t="s">
        <v>116</v>
      </c>
      <c r="I5589" t="s">
        <v>44</v>
      </c>
      <c r="J5589" t="s">
        <v>34</v>
      </c>
      <c r="K5589">
        <v>3</v>
      </c>
      <c r="L5589">
        <v>12</v>
      </c>
      <c r="M5589">
        <v>0.1</v>
      </c>
      <c r="N5589">
        <v>32.4</v>
      </c>
      <c r="O5589">
        <v>14.4</v>
      </c>
      <c r="P5589" t="s">
        <v>28</v>
      </c>
      <c r="Q5589" t="s">
        <v>86</v>
      </c>
      <c r="R5589" t="s">
        <v>36</v>
      </c>
      <c r="S5589">
        <v>2.6</v>
      </c>
      <c r="T5589">
        <f>YEAR(tblOrders[[#This Row],[Order Date]])</f>
        <v>2025</v>
      </c>
      <c r="U5589" t="str">
        <f>TEXT(tblOrders[[#This Row],[Order Date]],"mmm-yyyy")</f>
        <v>Jan-2025</v>
      </c>
      <c r="V5589" s="4">
        <f>tblOrders[[#This Row],[Profit]]/tblOrders[[#This Row],[Sales Amount]]</f>
        <v>0.44444444444444448</v>
      </c>
      <c r="W5589" t="str">
        <f>VLOOKUP(tblOrders[[#This Row],[City]],CityRegion,2,0)</f>
        <v>South</v>
      </c>
      <c r="X5589" t="str">
        <f>VLOOKUP(tblOrders[[#This Row],[City]],lookups!A:C,3,0)</f>
        <v>Kerala</v>
      </c>
    </row>
    <row r="5590" spans="1:24" x14ac:dyDescent="0.25">
      <c r="A5590" t="s">
        <v>7910</v>
      </c>
      <c r="B5590" s="1">
        <v>45876</v>
      </c>
      <c r="C5590" t="s">
        <v>1770</v>
      </c>
      <c r="D5590" t="s">
        <v>21</v>
      </c>
      <c r="E5590" t="s">
        <v>60</v>
      </c>
      <c r="F5590" t="s">
        <v>61</v>
      </c>
      <c r="G5590" t="s">
        <v>62</v>
      </c>
      <c r="H5590" t="s">
        <v>63</v>
      </c>
      <c r="I5590" t="s">
        <v>130</v>
      </c>
      <c r="J5590" t="s">
        <v>27</v>
      </c>
      <c r="K5590">
        <v>4</v>
      </c>
      <c r="L5590">
        <v>45</v>
      </c>
      <c r="M5590">
        <v>0.05</v>
      </c>
      <c r="N5590">
        <v>171</v>
      </c>
      <c r="O5590">
        <v>67</v>
      </c>
      <c r="P5590" t="s">
        <v>28</v>
      </c>
      <c r="Q5590" t="s">
        <v>46</v>
      </c>
      <c r="R5590" t="s">
        <v>36</v>
      </c>
      <c r="S5590">
        <v>2.7</v>
      </c>
      <c r="T5590">
        <f>YEAR(tblOrders[[#This Row],[Order Date]])</f>
        <v>2025</v>
      </c>
      <c r="U5590" t="str">
        <f>TEXT(tblOrders[[#This Row],[Order Date]],"mmm-yyyy")</f>
        <v>Aug-2025</v>
      </c>
      <c r="V5590" s="4">
        <f>tblOrders[[#This Row],[Profit]]/tblOrders[[#This Row],[Sales Amount]]</f>
        <v>0.391812865497076</v>
      </c>
      <c r="W5590" t="str">
        <f>VLOOKUP(tblOrders[[#This Row],[City]],CityRegion,2,0)</f>
        <v>West</v>
      </c>
      <c r="X5590" t="str">
        <f>VLOOKUP(tblOrders[[#This Row],[City]],lookups!A:C,3,0)</f>
        <v>Maharashtra</v>
      </c>
    </row>
    <row r="5591" spans="1:24" x14ac:dyDescent="0.25">
      <c r="A5591" t="s">
        <v>7911</v>
      </c>
      <c r="B5591" s="1">
        <v>45973</v>
      </c>
      <c r="C5591" t="s">
        <v>428</v>
      </c>
      <c r="D5591" t="s">
        <v>21</v>
      </c>
      <c r="E5591" t="s">
        <v>40</v>
      </c>
      <c r="F5591" t="s">
        <v>41</v>
      </c>
      <c r="G5591" t="s">
        <v>42</v>
      </c>
      <c r="H5591" t="s">
        <v>43</v>
      </c>
      <c r="I5591" t="s">
        <v>130</v>
      </c>
      <c r="J5591" t="s">
        <v>27</v>
      </c>
      <c r="K5591">
        <v>4</v>
      </c>
      <c r="L5591">
        <v>18</v>
      </c>
      <c r="M5591">
        <v>0.15</v>
      </c>
      <c r="N5591">
        <v>61.2</v>
      </c>
      <c r="O5591">
        <v>25.2</v>
      </c>
      <c r="P5591" t="s">
        <v>28</v>
      </c>
      <c r="Q5591" t="s">
        <v>86</v>
      </c>
      <c r="R5591" t="s">
        <v>36</v>
      </c>
      <c r="S5591">
        <v>4.5999999999999996</v>
      </c>
      <c r="T5591">
        <f>YEAR(tblOrders[[#This Row],[Order Date]])</f>
        <v>2025</v>
      </c>
      <c r="U5591" t="str">
        <f>TEXT(tblOrders[[#This Row],[Order Date]],"mmm-yyyy")</f>
        <v>Nov-2025</v>
      </c>
      <c r="V5591" s="4">
        <f>tblOrders[[#This Row],[Profit]]/tblOrders[[#This Row],[Sales Amount]]</f>
        <v>0.41176470588235292</v>
      </c>
      <c r="W5591" t="str">
        <f>VLOOKUP(tblOrders[[#This Row],[City]],CityRegion,2,0)</f>
        <v>West</v>
      </c>
      <c r="X5591" t="str">
        <f>VLOOKUP(tblOrders[[#This Row],[City]],lookups!A:C,3,0)</f>
        <v>Maharashtra</v>
      </c>
    </row>
    <row r="5592" spans="1:24" x14ac:dyDescent="0.25">
      <c r="A5592" t="s">
        <v>7912</v>
      </c>
      <c r="B5592" s="1">
        <v>45859</v>
      </c>
      <c r="C5592" t="s">
        <v>4035</v>
      </c>
      <c r="D5592" t="s">
        <v>21</v>
      </c>
      <c r="E5592" t="s">
        <v>73</v>
      </c>
      <c r="F5592" t="s">
        <v>74</v>
      </c>
      <c r="G5592" t="s">
        <v>68</v>
      </c>
      <c r="H5592" t="s">
        <v>75</v>
      </c>
      <c r="I5592" t="s">
        <v>57</v>
      </c>
      <c r="J5592" t="s">
        <v>34</v>
      </c>
      <c r="K5592">
        <v>1</v>
      </c>
      <c r="L5592">
        <v>65</v>
      </c>
      <c r="M5592">
        <v>0.1</v>
      </c>
      <c r="N5592">
        <v>58.5</v>
      </c>
      <c r="O5592">
        <v>20.5</v>
      </c>
      <c r="P5592" t="s">
        <v>111</v>
      </c>
      <c r="Q5592" t="s">
        <v>86</v>
      </c>
      <c r="R5592" t="s">
        <v>36</v>
      </c>
      <c r="S5592">
        <v>4</v>
      </c>
      <c r="T5592">
        <f>YEAR(tblOrders[[#This Row],[Order Date]])</f>
        <v>2025</v>
      </c>
      <c r="U5592" t="str">
        <f>TEXT(tblOrders[[#This Row],[Order Date]],"mmm-yyyy")</f>
        <v>Jul-2025</v>
      </c>
      <c r="V5592" s="4">
        <f>tblOrders[[#This Row],[Profit]]/tblOrders[[#This Row],[Sales Amount]]</f>
        <v>0.3504273504273504</v>
      </c>
      <c r="W5592" t="str">
        <f>VLOOKUP(tblOrders[[#This Row],[City]],CityRegion,2,0)</f>
        <v>South</v>
      </c>
      <c r="X5592" t="str">
        <f>VLOOKUP(tblOrders[[#This Row],[City]],lookups!A:C,3,0)</f>
        <v>Kerala</v>
      </c>
    </row>
    <row r="5593" spans="1:24" x14ac:dyDescent="0.25">
      <c r="A5593" t="s">
        <v>7913</v>
      </c>
      <c r="B5593" s="1">
        <v>45915</v>
      </c>
      <c r="C5593" t="s">
        <v>2146</v>
      </c>
      <c r="D5593" t="s">
        <v>39</v>
      </c>
      <c r="E5593" t="s">
        <v>66</v>
      </c>
      <c r="F5593" t="s">
        <v>67</v>
      </c>
      <c r="G5593" t="s">
        <v>68</v>
      </c>
      <c r="H5593" t="s">
        <v>69</v>
      </c>
      <c r="I5593" t="s">
        <v>76</v>
      </c>
      <c r="J5593" t="s">
        <v>45</v>
      </c>
      <c r="K5593">
        <v>5</v>
      </c>
      <c r="L5593">
        <v>149</v>
      </c>
      <c r="M5593">
        <v>0.05</v>
      </c>
      <c r="N5593">
        <v>707.75</v>
      </c>
      <c r="O5593">
        <v>232.75</v>
      </c>
      <c r="P5593" t="s">
        <v>28</v>
      </c>
      <c r="Q5593" t="s">
        <v>91</v>
      </c>
      <c r="R5593" t="s">
        <v>36</v>
      </c>
      <c r="S5593">
        <v>2.6</v>
      </c>
      <c r="T5593">
        <f>YEAR(tblOrders[[#This Row],[Order Date]])</f>
        <v>2025</v>
      </c>
      <c r="U5593" t="str">
        <f>TEXT(tblOrders[[#This Row],[Order Date]],"mmm-yyyy")</f>
        <v>Sep-2025</v>
      </c>
      <c r="V5593" s="4">
        <f>tblOrders[[#This Row],[Profit]]/tblOrders[[#This Row],[Sales Amount]]</f>
        <v>0.32885906040268459</v>
      </c>
      <c r="W5593" t="str">
        <f>VLOOKUP(tblOrders[[#This Row],[City]],CityRegion,2,0)</f>
        <v>South</v>
      </c>
      <c r="X5593" t="str">
        <f>VLOOKUP(tblOrders[[#This Row],[City]],lookups!A:C,3,0)</f>
        <v>Kerala</v>
      </c>
    </row>
    <row r="5594" spans="1:24" x14ac:dyDescent="0.25">
      <c r="A5594" t="s">
        <v>7914</v>
      </c>
      <c r="B5594" s="1">
        <v>45844</v>
      </c>
      <c r="C5594" t="s">
        <v>7175</v>
      </c>
      <c r="D5594" t="s">
        <v>39</v>
      </c>
      <c r="E5594" t="s">
        <v>114</v>
      </c>
      <c r="F5594" t="s">
        <v>115</v>
      </c>
      <c r="G5594" t="s">
        <v>42</v>
      </c>
      <c r="H5594" t="s">
        <v>116</v>
      </c>
      <c r="I5594" t="s">
        <v>26</v>
      </c>
      <c r="J5594" t="s">
        <v>34</v>
      </c>
      <c r="K5594">
        <v>3</v>
      </c>
      <c r="L5594">
        <v>12</v>
      </c>
      <c r="M5594">
        <v>0.15</v>
      </c>
      <c r="N5594">
        <v>30.6</v>
      </c>
      <c r="O5594">
        <v>12.6</v>
      </c>
      <c r="P5594" t="s">
        <v>28</v>
      </c>
      <c r="Q5594" t="s">
        <v>91</v>
      </c>
      <c r="R5594" t="s">
        <v>36</v>
      </c>
      <c r="S5594">
        <v>4.2</v>
      </c>
      <c r="T5594">
        <f>YEAR(tblOrders[[#This Row],[Order Date]])</f>
        <v>2025</v>
      </c>
      <c r="U5594" t="str">
        <f>TEXT(tblOrders[[#This Row],[Order Date]],"mmm-yyyy")</f>
        <v>Jul-2025</v>
      </c>
      <c r="V5594" s="4">
        <f>tblOrders[[#This Row],[Profit]]/tblOrders[[#This Row],[Sales Amount]]</f>
        <v>0.41176470588235292</v>
      </c>
      <c r="W5594" t="str">
        <f>VLOOKUP(tblOrders[[#This Row],[City]],CityRegion,2,0)</f>
        <v>South</v>
      </c>
      <c r="X5594" t="str">
        <f>VLOOKUP(tblOrders[[#This Row],[City]],lookups!A:C,3,0)</f>
        <v>Karnataka</v>
      </c>
    </row>
    <row r="5595" spans="1:24" x14ac:dyDescent="0.25">
      <c r="A5595" t="s">
        <v>7915</v>
      </c>
      <c r="B5595" s="1">
        <v>45811</v>
      </c>
      <c r="C5595" t="s">
        <v>2604</v>
      </c>
      <c r="D5595" t="s">
        <v>39</v>
      </c>
      <c r="E5595" t="s">
        <v>94</v>
      </c>
      <c r="F5595" t="s">
        <v>95</v>
      </c>
      <c r="G5595" t="s">
        <v>68</v>
      </c>
      <c r="H5595" t="s">
        <v>96</v>
      </c>
      <c r="I5595" t="s">
        <v>70</v>
      </c>
      <c r="J5595" t="s">
        <v>34</v>
      </c>
      <c r="K5595">
        <v>4</v>
      </c>
      <c r="L5595">
        <v>89</v>
      </c>
      <c r="M5595">
        <v>0.15</v>
      </c>
      <c r="N5595">
        <v>302.60000000000002</v>
      </c>
      <c r="O5595">
        <v>82.6</v>
      </c>
      <c r="P5595" t="s">
        <v>28</v>
      </c>
      <c r="Q5595" t="s">
        <v>35</v>
      </c>
      <c r="R5595" t="s">
        <v>36</v>
      </c>
      <c r="S5595">
        <v>2.7</v>
      </c>
      <c r="T5595">
        <f>YEAR(tblOrders[[#This Row],[Order Date]])</f>
        <v>2025</v>
      </c>
      <c r="U5595" t="str">
        <f>TEXT(tblOrders[[#This Row],[Order Date]],"mmm-yyyy")</f>
        <v>Jun-2025</v>
      </c>
      <c r="V5595" s="4">
        <f>tblOrders[[#This Row],[Profit]]/tblOrders[[#This Row],[Sales Amount]]</f>
        <v>0.27296761401189684</v>
      </c>
      <c r="W5595" t="str">
        <f>VLOOKUP(tblOrders[[#This Row],[City]],CityRegion,2,0)</f>
        <v>South</v>
      </c>
      <c r="X5595" t="str">
        <f>VLOOKUP(tblOrders[[#This Row],[City]],lookups!A:C,3,0)</f>
        <v>Telengana</v>
      </c>
    </row>
    <row r="5596" spans="1:24" x14ac:dyDescent="0.25">
      <c r="A5596" t="s">
        <v>7916</v>
      </c>
      <c r="B5596" s="1">
        <v>45987</v>
      </c>
      <c r="C5596" t="s">
        <v>725</v>
      </c>
      <c r="D5596" t="s">
        <v>21</v>
      </c>
      <c r="E5596" t="s">
        <v>55</v>
      </c>
      <c r="F5596" t="s">
        <v>56</v>
      </c>
      <c r="G5596" t="s">
        <v>24</v>
      </c>
      <c r="H5596" t="s">
        <v>51</v>
      </c>
      <c r="I5596" t="s">
        <v>76</v>
      </c>
      <c r="J5596" t="s">
        <v>45</v>
      </c>
      <c r="K5596">
        <v>4</v>
      </c>
      <c r="L5596">
        <v>42</v>
      </c>
      <c r="M5596">
        <v>0</v>
      </c>
      <c r="N5596">
        <v>168</v>
      </c>
      <c r="O5596">
        <v>72</v>
      </c>
      <c r="P5596" t="s">
        <v>28</v>
      </c>
      <c r="Q5596" t="s">
        <v>46</v>
      </c>
      <c r="R5596" t="s">
        <v>36</v>
      </c>
      <c r="S5596">
        <v>3.9</v>
      </c>
      <c r="T5596">
        <f>YEAR(tblOrders[[#This Row],[Order Date]])</f>
        <v>2025</v>
      </c>
      <c r="U5596" t="str">
        <f>TEXT(tblOrders[[#This Row],[Order Date]],"mmm-yyyy")</f>
        <v>Nov-2025</v>
      </c>
      <c r="V5596" s="4">
        <f>tblOrders[[#This Row],[Profit]]/tblOrders[[#This Row],[Sales Amount]]</f>
        <v>0.42857142857142855</v>
      </c>
      <c r="W5596" t="str">
        <f>VLOOKUP(tblOrders[[#This Row],[City]],CityRegion,2,0)</f>
        <v>South</v>
      </c>
      <c r="X5596" t="str">
        <f>VLOOKUP(tblOrders[[#This Row],[City]],lookups!A:C,3,0)</f>
        <v>Kerala</v>
      </c>
    </row>
    <row r="5597" spans="1:24" x14ac:dyDescent="0.25">
      <c r="A5597" t="s">
        <v>7917</v>
      </c>
      <c r="B5597" s="1">
        <v>45798</v>
      </c>
      <c r="C5597" t="s">
        <v>7918</v>
      </c>
      <c r="D5597" t="s">
        <v>21</v>
      </c>
      <c r="E5597" t="s">
        <v>79</v>
      </c>
      <c r="F5597" t="s">
        <v>80</v>
      </c>
      <c r="G5597" t="s">
        <v>68</v>
      </c>
      <c r="H5597" t="s">
        <v>81</v>
      </c>
      <c r="I5597" t="s">
        <v>52</v>
      </c>
      <c r="J5597" t="s">
        <v>34</v>
      </c>
      <c r="K5597">
        <v>1</v>
      </c>
      <c r="L5597">
        <v>799</v>
      </c>
      <c r="M5597">
        <v>0</v>
      </c>
      <c r="N5597">
        <v>799</v>
      </c>
      <c r="O5597">
        <v>179</v>
      </c>
      <c r="P5597" t="s">
        <v>28</v>
      </c>
      <c r="Q5597" t="s">
        <v>29</v>
      </c>
      <c r="R5597" t="s">
        <v>30</v>
      </c>
      <c r="S5597">
        <v>3.2</v>
      </c>
      <c r="T5597">
        <f>YEAR(tblOrders[[#This Row],[Order Date]])</f>
        <v>2025</v>
      </c>
      <c r="U5597" t="str">
        <f>TEXT(tblOrders[[#This Row],[Order Date]],"mmm-yyyy")</f>
        <v>May-2025</v>
      </c>
      <c r="V5597" s="4">
        <f>tblOrders[[#This Row],[Profit]]/tblOrders[[#This Row],[Sales Amount]]</f>
        <v>0.22403003754693368</v>
      </c>
      <c r="W5597" t="str">
        <f>VLOOKUP(tblOrders[[#This Row],[City]],CityRegion,2,0)</f>
        <v>South</v>
      </c>
      <c r="X5597" t="str">
        <f>VLOOKUP(tblOrders[[#This Row],[City]],lookups!A:C,3,0)</f>
        <v>Kerala</v>
      </c>
    </row>
    <row r="5598" spans="1:24" x14ac:dyDescent="0.25">
      <c r="A5598" t="s">
        <v>7919</v>
      </c>
      <c r="B5598" s="1">
        <v>45914</v>
      </c>
      <c r="C5598" t="s">
        <v>3765</v>
      </c>
      <c r="D5598" t="s">
        <v>39</v>
      </c>
      <c r="E5598" t="s">
        <v>101</v>
      </c>
      <c r="F5598" t="s">
        <v>102</v>
      </c>
      <c r="G5598" t="s">
        <v>24</v>
      </c>
      <c r="H5598" t="s">
        <v>103</v>
      </c>
      <c r="I5598" t="s">
        <v>26</v>
      </c>
      <c r="J5598" t="s">
        <v>27</v>
      </c>
      <c r="K5598">
        <v>2</v>
      </c>
      <c r="L5598">
        <v>120</v>
      </c>
      <c r="M5598">
        <v>0.15</v>
      </c>
      <c r="N5598">
        <v>204</v>
      </c>
      <c r="O5598">
        <v>48</v>
      </c>
      <c r="P5598" t="s">
        <v>28</v>
      </c>
      <c r="Q5598" t="s">
        <v>91</v>
      </c>
      <c r="R5598" t="s">
        <v>30</v>
      </c>
      <c r="S5598">
        <v>2.6</v>
      </c>
      <c r="T5598">
        <f>YEAR(tblOrders[[#This Row],[Order Date]])</f>
        <v>2025</v>
      </c>
      <c r="U5598" t="str">
        <f>TEXT(tblOrders[[#This Row],[Order Date]],"mmm-yyyy")</f>
        <v>Sep-2025</v>
      </c>
      <c r="V5598" s="4">
        <f>tblOrders[[#This Row],[Profit]]/tblOrders[[#This Row],[Sales Amount]]</f>
        <v>0.23529411764705882</v>
      </c>
      <c r="W5598" t="str">
        <f>VLOOKUP(tblOrders[[#This Row],[City]],CityRegion,2,0)</f>
        <v>South</v>
      </c>
      <c r="X5598" t="str">
        <f>VLOOKUP(tblOrders[[#This Row],[City]],lookups!A:C,3,0)</f>
        <v>Karnataka</v>
      </c>
    </row>
    <row r="5599" spans="1:24" x14ac:dyDescent="0.25">
      <c r="A5599" t="s">
        <v>7920</v>
      </c>
      <c r="B5599" s="1">
        <v>45869</v>
      </c>
      <c r="C5599" t="s">
        <v>5451</v>
      </c>
      <c r="D5599" t="s">
        <v>21</v>
      </c>
      <c r="E5599" t="s">
        <v>73</v>
      </c>
      <c r="F5599" t="s">
        <v>74</v>
      </c>
      <c r="G5599" t="s">
        <v>68</v>
      </c>
      <c r="H5599" t="s">
        <v>75</v>
      </c>
      <c r="I5599" t="s">
        <v>57</v>
      </c>
      <c r="J5599" t="s">
        <v>27</v>
      </c>
      <c r="K5599">
        <v>3</v>
      </c>
      <c r="L5599">
        <v>65</v>
      </c>
      <c r="M5599">
        <v>0.15</v>
      </c>
      <c r="N5599">
        <v>165.75</v>
      </c>
      <c r="O5599">
        <v>51.75</v>
      </c>
      <c r="P5599" t="s">
        <v>28</v>
      </c>
      <c r="Q5599" t="s">
        <v>91</v>
      </c>
      <c r="R5599" t="s">
        <v>36</v>
      </c>
      <c r="S5599">
        <v>3</v>
      </c>
      <c r="T5599">
        <f>YEAR(tblOrders[[#This Row],[Order Date]])</f>
        <v>2025</v>
      </c>
      <c r="U5599" t="str">
        <f>TEXT(tblOrders[[#This Row],[Order Date]],"mmm-yyyy")</f>
        <v>Jul-2025</v>
      </c>
      <c r="V5599" s="4">
        <f>tblOrders[[#This Row],[Profit]]/tblOrders[[#This Row],[Sales Amount]]</f>
        <v>0.31221719457013575</v>
      </c>
      <c r="W5599" t="str">
        <f>VLOOKUP(tblOrders[[#This Row],[City]],CityRegion,2,0)</f>
        <v>South</v>
      </c>
      <c r="X5599" t="str">
        <f>VLOOKUP(tblOrders[[#This Row],[City]],lookups!A:C,3,0)</f>
        <v>Kerala</v>
      </c>
    </row>
    <row r="5600" spans="1:24" x14ac:dyDescent="0.25">
      <c r="A5600" t="s">
        <v>7921</v>
      </c>
      <c r="B5600" s="1">
        <v>45877</v>
      </c>
      <c r="C5600" t="s">
        <v>7922</v>
      </c>
      <c r="D5600" t="s">
        <v>39</v>
      </c>
      <c r="E5600" t="s">
        <v>22</v>
      </c>
      <c r="F5600" t="s">
        <v>23</v>
      </c>
      <c r="G5600" t="s">
        <v>24</v>
      </c>
      <c r="H5600" t="s">
        <v>25</v>
      </c>
      <c r="I5600" t="s">
        <v>70</v>
      </c>
      <c r="J5600" t="s">
        <v>27</v>
      </c>
      <c r="K5600">
        <v>5</v>
      </c>
      <c r="L5600">
        <v>190</v>
      </c>
      <c r="M5600">
        <v>0.05</v>
      </c>
      <c r="N5600">
        <v>902.5</v>
      </c>
      <c r="O5600">
        <v>277.5</v>
      </c>
      <c r="P5600" t="s">
        <v>111</v>
      </c>
      <c r="Q5600" t="s">
        <v>91</v>
      </c>
      <c r="R5600" t="s">
        <v>36</v>
      </c>
      <c r="S5600">
        <v>3.1</v>
      </c>
      <c r="T5600">
        <f>YEAR(tblOrders[[#This Row],[Order Date]])</f>
        <v>2025</v>
      </c>
      <c r="U5600" t="str">
        <f>TEXT(tblOrders[[#This Row],[Order Date]],"mmm-yyyy")</f>
        <v>Aug-2025</v>
      </c>
      <c r="V5600" s="4">
        <f>tblOrders[[#This Row],[Profit]]/tblOrders[[#This Row],[Sales Amount]]</f>
        <v>0.30747922437673131</v>
      </c>
      <c r="W5600" t="str">
        <f>VLOOKUP(tblOrders[[#This Row],[City]],CityRegion,2,0)</f>
        <v>South</v>
      </c>
      <c r="X5600" t="str">
        <f>VLOOKUP(tblOrders[[#This Row],[City]],lookups!A:C,3,0)</f>
        <v>Telengana</v>
      </c>
    </row>
    <row r="5601" spans="1:24" x14ac:dyDescent="0.25">
      <c r="A5601" t="s">
        <v>7923</v>
      </c>
      <c r="B5601" s="1">
        <v>45659</v>
      </c>
      <c r="C5601" t="s">
        <v>4276</v>
      </c>
      <c r="D5601" t="s">
        <v>39</v>
      </c>
      <c r="E5601" t="s">
        <v>22</v>
      </c>
      <c r="F5601" t="s">
        <v>23</v>
      </c>
      <c r="G5601" t="s">
        <v>24</v>
      </c>
      <c r="H5601" t="s">
        <v>25</v>
      </c>
      <c r="I5601" t="s">
        <v>52</v>
      </c>
      <c r="J5601" t="s">
        <v>27</v>
      </c>
      <c r="K5601">
        <v>1</v>
      </c>
      <c r="L5601">
        <v>190</v>
      </c>
      <c r="M5601">
        <v>0.2</v>
      </c>
      <c r="N5601">
        <v>152</v>
      </c>
      <c r="O5601">
        <v>27</v>
      </c>
      <c r="P5601" t="s">
        <v>28</v>
      </c>
      <c r="Q5601" t="s">
        <v>29</v>
      </c>
      <c r="R5601" t="s">
        <v>36</v>
      </c>
      <c r="S5601">
        <v>3.3</v>
      </c>
      <c r="T5601">
        <f>YEAR(tblOrders[[#This Row],[Order Date]])</f>
        <v>2025</v>
      </c>
      <c r="U5601" t="str">
        <f>TEXT(tblOrders[[#This Row],[Order Date]],"mmm-yyyy")</f>
        <v>Jan-2025</v>
      </c>
      <c r="V5601" s="4">
        <f>tblOrders[[#This Row],[Profit]]/tblOrders[[#This Row],[Sales Amount]]</f>
        <v>0.17763157894736842</v>
      </c>
      <c r="W5601" t="str">
        <f>VLOOKUP(tblOrders[[#This Row],[City]],CityRegion,2,0)</f>
        <v>South</v>
      </c>
      <c r="X5601" t="str">
        <f>VLOOKUP(tblOrders[[#This Row],[City]],lookups!A:C,3,0)</f>
        <v>Kerala</v>
      </c>
    </row>
    <row r="5602" spans="1:24" x14ac:dyDescent="0.25">
      <c r="A5602" t="s">
        <v>7924</v>
      </c>
      <c r="B5602" s="1">
        <v>45706</v>
      </c>
      <c r="C5602" t="s">
        <v>1049</v>
      </c>
      <c r="D5602" t="s">
        <v>21</v>
      </c>
      <c r="E5602" t="s">
        <v>22</v>
      </c>
      <c r="F5602" t="s">
        <v>23</v>
      </c>
      <c r="G5602" t="s">
        <v>24</v>
      </c>
      <c r="H5602" t="s">
        <v>25</v>
      </c>
      <c r="I5602" t="s">
        <v>26</v>
      </c>
      <c r="J5602" t="s">
        <v>27</v>
      </c>
      <c r="K5602">
        <v>1</v>
      </c>
      <c r="L5602">
        <v>190</v>
      </c>
      <c r="M5602">
        <v>0</v>
      </c>
      <c r="N5602">
        <v>190</v>
      </c>
      <c r="O5602">
        <v>65</v>
      </c>
      <c r="P5602" t="s">
        <v>28</v>
      </c>
      <c r="Q5602" t="s">
        <v>46</v>
      </c>
      <c r="R5602" t="s">
        <v>30</v>
      </c>
      <c r="S5602">
        <v>3.9</v>
      </c>
      <c r="T5602">
        <f>YEAR(tblOrders[[#This Row],[Order Date]])</f>
        <v>2025</v>
      </c>
      <c r="U5602" t="str">
        <f>TEXT(tblOrders[[#This Row],[Order Date]],"mmm-yyyy")</f>
        <v>Feb-2025</v>
      </c>
      <c r="V5602" s="4">
        <f>tblOrders[[#This Row],[Profit]]/tblOrders[[#This Row],[Sales Amount]]</f>
        <v>0.34210526315789475</v>
      </c>
      <c r="W5602" t="str">
        <f>VLOOKUP(tblOrders[[#This Row],[City]],CityRegion,2,0)</f>
        <v>South</v>
      </c>
      <c r="X5602" t="str">
        <f>VLOOKUP(tblOrders[[#This Row],[City]],lookups!A:C,3,0)</f>
        <v>Karnataka</v>
      </c>
    </row>
    <row r="5603" spans="1:24" x14ac:dyDescent="0.25">
      <c r="A5603" t="s">
        <v>7925</v>
      </c>
      <c r="B5603" s="1">
        <v>45921</v>
      </c>
      <c r="C5603" t="s">
        <v>2674</v>
      </c>
      <c r="D5603" t="s">
        <v>21</v>
      </c>
      <c r="E5603" t="s">
        <v>40</v>
      </c>
      <c r="F5603" t="s">
        <v>41</v>
      </c>
      <c r="G5603" t="s">
        <v>42</v>
      </c>
      <c r="H5603" t="s">
        <v>43</v>
      </c>
      <c r="I5603" t="s">
        <v>33</v>
      </c>
      <c r="J5603" t="s">
        <v>45</v>
      </c>
      <c r="K5603">
        <v>2</v>
      </c>
      <c r="L5603">
        <v>18</v>
      </c>
      <c r="M5603">
        <v>0.2</v>
      </c>
      <c r="N5603">
        <v>28.8</v>
      </c>
      <c r="O5603">
        <v>10.8</v>
      </c>
      <c r="P5603" t="s">
        <v>28</v>
      </c>
      <c r="Q5603" t="s">
        <v>91</v>
      </c>
      <c r="R5603" t="s">
        <v>36</v>
      </c>
      <c r="S5603">
        <v>2.7</v>
      </c>
      <c r="T5603">
        <f>YEAR(tblOrders[[#This Row],[Order Date]])</f>
        <v>2025</v>
      </c>
      <c r="U5603" t="str">
        <f>TEXT(tblOrders[[#This Row],[Order Date]],"mmm-yyyy")</f>
        <v>Sep-2025</v>
      </c>
      <c r="V5603" s="4">
        <f>tblOrders[[#This Row],[Profit]]/tblOrders[[#This Row],[Sales Amount]]</f>
        <v>0.375</v>
      </c>
      <c r="W5603" t="str">
        <f>VLOOKUP(tblOrders[[#This Row],[City]],CityRegion,2,0)</f>
        <v>North</v>
      </c>
      <c r="X5603" t="str">
        <f>VLOOKUP(tblOrders[[#This Row],[City]],lookups!A:C,3,0)</f>
        <v>Delhi</v>
      </c>
    </row>
    <row r="5604" spans="1:24" x14ac:dyDescent="0.25">
      <c r="A5604" t="s">
        <v>7926</v>
      </c>
      <c r="B5604" s="1">
        <v>45939</v>
      </c>
      <c r="C5604" t="s">
        <v>2375</v>
      </c>
      <c r="D5604" t="s">
        <v>39</v>
      </c>
      <c r="E5604" t="s">
        <v>101</v>
      </c>
      <c r="F5604" t="s">
        <v>102</v>
      </c>
      <c r="G5604" t="s">
        <v>24</v>
      </c>
      <c r="H5604" t="s">
        <v>103</v>
      </c>
      <c r="I5604" t="s">
        <v>70</v>
      </c>
      <c r="J5604" t="s">
        <v>34</v>
      </c>
      <c r="K5604">
        <v>3</v>
      </c>
      <c r="L5604">
        <v>120</v>
      </c>
      <c r="M5604">
        <v>0</v>
      </c>
      <c r="N5604">
        <v>360</v>
      </c>
      <c r="O5604">
        <v>126</v>
      </c>
      <c r="P5604" t="s">
        <v>28</v>
      </c>
      <c r="Q5604" t="s">
        <v>46</v>
      </c>
      <c r="R5604" t="s">
        <v>30</v>
      </c>
      <c r="S5604">
        <v>4.5999999999999996</v>
      </c>
      <c r="T5604">
        <f>YEAR(tblOrders[[#This Row],[Order Date]])</f>
        <v>2025</v>
      </c>
      <c r="U5604" t="str">
        <f>TEXT(tblOrders[[#This Row],[Order Date]],"mmm-yyyy")</f>
        <v>Oct-2025</v>
      </c>
      <c r="V5604" s="4">
        <f>tblOrders[[#This Row],[Profit]]/tblOrders[[#This Row],[Sales Amount]]</f>
        <v>0.35</v>
      </c>
      <c r="W5604" t="str">
        <f>VLOOKUP(tblOrders[[#This Row],[City]],CityRegion,2,0)</f>
        <v>South</v>
      </c>
      <c r="X5604" t="str">
        <f>VLOOKUP(tblOrders[[#This Row],[City]],lookups!A:C,3,0)</f>
        <v>Telengana</v>
      </c>
    </row>
    <row r="5605" spans="1:24" x14ac:dyDescent="0.25">
      <c r="A5605" t="s">
        <v>7927</v>
      </c>
      <c r="B5605" s="1">
        <v>45996</v>
      </c>
      <c r="C5605" t="s">
        <v>120</v>
      </c>
      <c r="D5605" t="s">
        <v>39</v>
      </c>
      <c r="E5605" t="s">
        <v>79</v>
      </c>
      <c r="F5605" t="s">
        <v>80</v>
      </c>
      <c r="G5605" t="s">
        <v>68</v>
      </c>
      <c r="H5605" t="s">
        <v>81</v>
      </c>
      <c r="I5605" t="s">
        <v>33</v>
      </c>
      <c r="J5605" t="s">
        <v>34</v>
      </c>
      <c r="K5605">
        <v>1</v>
      </c>
      <c r="L5605">
        <v>799</v>
      </c>
      <c r="M5605">
        <v>0.2</v>
      </c>
      <c r="N5605">
        <v>639.20000000000005</v>
      </c>
      <c r="O5605">
        <v>19.2</v>
      </c>
      <c r="P5605" t="s">
        <v>28</v>
      </c>
      <c r="Q5605" t="s">
        <v>91</v>
      </c>
      <c r="R5605" t="s">
        <v>30</v>
      </c>
      <c r="S5605">
        <v>3.8</v>
      </c>
      <c r="T5605">
        <f>YEAR(tblOrders[[#This Row],[Order Date]])</f>
        <v>2025</v>
      </c>
      <c r="U5605" t="str">
        <f>TEXT(tblOrders[[#This Row],[Order Date]],"mmm-yyyy")</f>
        <v>Dec-2025</v>
      </c>
      <c r="V5605" s="4">
        <f>tblOrders[[#This Row],[Profit]]/tblOrders[[#This Row],[Sales Amount]]</f>
        <v>3.0037546933667079E-2</v>
      </c>
      <c r="W5605" t="str">
        <f>VLOOKUP(tblOrders[[#This Row],[City]],CityRegion,2,0)</f>
        <v>North</v>
      </c>
      <c r="X5605" t="str">
        <f>VLOOKUP(tblOrders[[#This Row],[City]],lookups!A:C,3,0)</f>
        <v>Delhi</v>
      </c>
    </row>
    <row r="5606" spans="1:24" x14ac:dyDescent="0.25">
      <c r="A5606" t="s">
        <v>7928</v>
      </c>
      <c r="B5606" s="1">
        <v>45962</v>
      </c>
      <c r="C5606" t="s">
        <v>3958</v>
      </c>
      <c r="D5606" t="s">
        <v>21</v>
      </c>
      <c r="E5606" t="s">
        <v>73</v>
      </c>
      <c r="F5606" t="s">
        <v>74</v>
      </c>
      <c r="G5606" t="s">
        <v>68</v>
      </c>
      <c r="H5606" t="s">
        <v>75</v>
      </c>
      <c r="I5606" t="s">
        <v>130</v>
      </c>
      <c r="J5606" t="s">
        <v>27</v>
      </c>
      <c r="K5606">
        <v>4</v>
      </c>
      <c r="L5606">
        <v>65</v>
      </c>
      <c r="M5606">
        <v>0</v>
      </c>
      <c r="N5606">
        <v>260</v>
      </c>
      <c r="O5606">
        <v>108</v>
      </c>
      <c r="P5606" t="s">
        <v>28</v>
      </c>
      <c r="Q5606" t="s">
        <v>86</v>
      </c>
      <c r="R5606" t="s">
        <v>36</v>
      </c>
      <c r="S5606">
        <v>3.1</v>
      </c>
      <c r="T5606">
        <f>YEAR(tblOrders[[#This Row],[Order Date]])</f>
        <v>2025</v>
      </c>
      <c r="U5606" t="str">
        <f>TEXT(tblOrders[[#This Row],[Order Date]],"mmm-yyyy")</f>
        <v>Nov-2025</v>
      </c>
      <c r="V5606" s="4">
        <f>tblOrders[[#This Row],[Profit]]/tblOrders[[#This Row],[Sales Amount]]</f>
        <v>0.41538461538461541</v>
      </c>
      <c r="W5606" t="str">
        <f>VLOOKUP(tblOrders[[#This Row],[City]],CityRegion,2,0)</f>
        <v>West</v>
      </c>
      <c r="X5606" t="str">
        <f>VLOOKUP(tblOrders[[#This Row],[City]],lookups!A:C,3,0)</f>
        <v>Maharashtra</v>
      </c>
    </row>
    <row r="5607" spans="1:24" x14ac:dyDescent="0.25">
      <c r="A5607" t="s">
        <v>7929</v>
      </c>
      <c r="B5607" s="1">
        <v>45856</v>
      </c>
      <c r="C5607" t="s">
        <v>416</v>
      </c>
      <c r="D5607" t="s">
        <v>21</v>
      </c>
      <c r="E5607" t="s">
        <v>114</v>
      </c>
      <c r="F5607" t="s">
        <v>115</v>
      </c>
      <c r="G5607" t="s">
        <v>42</v>
      </c>
      <c r="H5607" t="s">
        <v>116</v>
      </c>
      <c r="I5607" t="s">
        <v>52</v>
      </c>
      <c r="J5607" t="s">
        <v>45</v>
      </c>
      <c r="K5607">
        <v>4</v>
      </c>
      <c r="L5607">
        <v>12</v>
      </c>
      <c r="M5607">
        <v>0.15</v>
      </c>
      <c r="N5607">
        <v>40.799999999999997</v>
      </c>
      <c r="O5607">
        <v>16.8</v>
      </c>
      <c r="P5607" t="s">
        <v>28</v>
      </c>
      <c r="Q5607" t="s">
        <v>86</v>
      </c>
      <c r="R5607" t="s">
        <v>30</v>
      </c>
      <c r="S5607">
        <v>4.2</v>
      </c>
      <c r="T5607">
        <f>YEAR(tblOrders[[#This Row],[Order Date]])</f>
        <v>2025</v>
      </c>
      <c r="U5607" t="str">
        <f>TEXT(tblOrders[[#This Row],[Order Date]],"mmm-yyyy")</f>
        <v>Jul-2025</v>
      </c>
      <c r="V5607" s="4">
        <f>tblOrders[[#This Row],[Profit]]/tblOrders[[#This Row],[Sales Amount]]</f>
        <v>0.41176470588235298</v>
      </c>
      <c r="W5607" t="str">
        <f>VLOOKUP(tblOrders[[#This Row],[City]],CityRegion,2,0)</f>
        <v>South</v>
      </c>
      <c r="X5607" t="str">
        <f>VLOOKUP(tblOrders[[#This Row],[City]],lookups!A:C,3,0)</f>
        <v>Kerala</v>
      </c>
    </row>
    <row r="5608" spans="1:24" x14ac:dyDescent="0.25">
      <c r="A5608" t="s">
        <v>7930</v>
      </c>
      <c r="B5608" s="1">
        <v>45847</v>
      </c>
      <c r="C5608" t="s">
        <v>1108</v>
      </c>
      <c r="D5608" t="s">
        <v>21</v>
      </c>
      <c r="E5608" t="s">
        <v>108</v>
      </c>
      <c r="F5608" t="s">
        <v>109</v>
      </c>
      <c r="G5608" t="s">
        <v>62</v>
      </c>
      <c r="H5608" t="s">
        <v>110</v>
      </c>
      <c r="I5608" t="s">
        <v>33</v>
      </c>
      <c r="J5608" t="s">
        <v>34</v>
      </c>
      <c r="K5608">
        <v>3</v>
      </c>
      <c r="L5608">
        <v>110</v>
      </c>
      <c r="M5608">
        <v>0.05</v>
      </c>
      <c r="N5608">
        <v>313.5</v>
      </c>
      <c r="O5608">
        <v>109.5</v>
      </c>
      <c r="P5608" t="s">
        <v>28</v>
      </c>
      <c r="Q5608" t="s">
        <v>46</v>
      </c>
      <c r="R5608" t="s">
        <v>36</v>
      </c>
      <c r="S5608">
        <v>3</v>
      </c>
      <c r="T5608">
        <f>YEAR(tblOrders[[#This Row],[Order Date]])</f>
        <v>2025</v>
      </c>
      <c r="U5608" t="str">
        <f>TEXT(tblOrders[[#This Row],[Order Date]],"mmm-yyyy")</f>
        <v>Jul-2025</v>
      </c>
      <c r="V5608" s="4">
        <f>tblOrders[[#This Row],[Profit]]/tblOrders[[#This Row],[Sales Amount]]</f>
        <v>0.34928229665071769</v>
      </c>
      <c r="W5608" t="str">
        <f>VLOOKUP(tblOrders[[#This Row],[City]],CityRegion,2,0)</f>
        <v>North</v>
      </c>
      <c r="X5608" t="str">
        <f>VLOOKUP(tblOrders[[#This Row],[City]],lookups!A:C,3,0)</f>
        <v>Delhi</v>
      </c>
    </row>
    <row r="5609" spans="1:24" x14ac:dyDescent="0.25">
      <c r="A5609" t="s">
        <v>7931</v>
      </c>
      <c r="B5609" s="1">
        <v>45819</v>
      </c>
      <c r="C5609" t="s">
        <v>347</v>
      </c>
      <c r="D5609" t="s">
        <v>21</v>
      </c>
      <c r="E5609" t="s">
        <v>66</v>
      </c>
      <c r="F5609" t="s">
        <v>67</v>
      </c>
      <c r="G5609" t="s">
        <v>68</v>
      </c>
      <c r="H5609" t="s">
        <v>69</v>
      </c>
      <c r="I5609" t="s">
        <v>33</v>
      </c>
      <c r="J5609" t="s">
        <v>27</v>
      </c>
      <c r="K5609">
        <v>2</v>
      </c>
      <c r="L5609">
        <v>149</v>
      </c>
      <c r="M5609">
        <v>0</v>
      </c>
      <c r="N5609">
        <v>298</v>
      </c>
      <c r="O5609">
        <v>108</v>
      </c>
      <c r="P5609" t="s">
        <v>28</v>
      </c>
      <c r="Q5609" t="s">
        <v>91</v>
      </c>
      <c r="R5609" t="s">
        <v>30</v>
      </c>
      <c r="S5609">
        <v>3.3</v>
      </c>
      <c r="T5609">
        <f>YEAR(tblOrders[[#This Row],[Order Date]])</f>
        <v>2025</v>
      </c>
      <c r="U5609" t="str">
        <f>TEXT(tblOrders[[#This Row],[Order Date]],"mmm-yyyy")</f>
        <v>Jun-2025</v>
      </c>
      <c r="V5609" s="4">
        <f>tblOrders[[#This Row],[Profit]]/tblOrders[[#This Row],[Sales Amount]]</f>
        <v>0.36241610738255031</v>
      </c>
      <c r="W5609" t="str">
        <f>VLOOKUP(tblOrders[[#This Row],[City]],CityRegion,2,0)</f>
        <v>North</v>
      </c>
      <c r="X5609" t="str">
        <f>VLOOKUP(tblOrders[[#This Row],[City]],lookups!A:C,3,0)</f>
        <v>Delhi</v>
      </c>
    </row>
    <row r="5610" spans="1:24" x14ac:dyDescent="0.25">
      <c r="A5610" t="s">
        <v>7932</v>
      </c>
      <c r="B5610" s="1">
        <v>45927</v>
      </c>
      <c r="C5610" t="s">
        <v>3013</v>
      </c>
      <c r="D5610" t="s">
        <v>39</v>
      </c>
      <c r="E5610" t="s">
        <v>22</v>
      </c>
      <c r="F5610" t="s">
        <v>23</v>
      </c>
      <c r="G5610" t="s">
        <v>24</v>
      </c>
      <c r="H5610" t="s">
        <v>25</v>
      </c>
      <c r="I5610" t="s">
        <v>44</v>
      </c>
      <c r="J5610" t="s">
        <v>27</v>
      </c>
      <c r="K5610">
        <v>3</v>
      </c>
      <c r="L5610">
        <v>190</v>
      </c>
      <c r="M5610">
        <v>0</v>
      </c>
      <c r="N5610">
        <v>570</v>
      </c>
      <c r="O5610">
        <v>195</v>
      </c>
      <c r="P5610" t="s">
        <v>28</v>
      </c>
      <c r="Q5610" t="s">
        <v>29</v>
      </c>
      <c r="R5610" t="s">
        <v>36</v>
      </c>
      <c r="S5610">
        <v>2.6</v>
      </c>
      <c r="T5610">
        <f>YEAR(tblOrders[[#This Row],[Order Date]])</f>
        <v>2025</v>
      </c>
      <c r="U5610" t="str">
        <f>TEXT(tblOrders[[#This Row],[Order Date]],"mmm-yyyy")</f>
        <v>Sep-2025</v>
      </c>
      <c r="V5610" s="4">
        <f>tblOrders[[#This Row],[Profit]]/tblOrders[[#This Row],[Sales Amount]]</f>
        <v>0.34210526315789475</v>
      </c>
      <c r="W5610" t="str">
        <f>VLOOKUP(tblOrders[[#This Row],[City]],CityRegion,2,0)</f>
        <v>South</v>
      </c>
      <c r="X5610" t="str">
        <f>VLOOKUP(tblOrders[[#This Row],[City]],lookups!A:C,3,0)</f>
        <v>Kerala</v>
      </c>
    </row>
    <row r="5611" spans="1:24" x14ac:dyDescent="0.25">
      <c r="A5611" t="s">
        <v>7933</v>
      </c>
      <c r="B5611" s="1">
        <v>45879</v>
      </c>
      <c r="C5611" t="s">
        <v>4798</v>
      </c>
      <c r="D5611" t="s">
        <v>39</v>
      </c>
      <c r="E5611" t="s">
        <v>79</v>
      </c>
      <c r="F5611" t="s">
        <v>80</v>
      </c>
      <c r="G5611" t="s">
        <v>68</v>
      </c>
      <c r="H5611" t="s">
        <v>81</v>
      </c>
      <c r="I5611" t="s">
        <v>70</v>
      </c>
      <c r="J5611" t="s">
        <v>34</v>
      </c>
      <c r="K5611">
        <v>2</v>
      </c>
      <c r="L5611">
        <v>799</v>
      </c>
      <c r="M5611">
        <v>0.2</v>
      </c>
      <c r="N5611">
        <v>1278.4000000000001</v>
      </c>
      <c r="O5611">
        <v>38.4</v>
      </c>
      <c r="P5611" t="s">
        <v>28</v>
      </c>
      <c r="Q5611" t="s">
        <v>46</v>
      </c>
      <c r="R5611" t="s">
        <v>123</v>
      </c>
      <c r="S5611">
        <v>4.7</v>
      </c>
      <c r="T5611">
        <f>YEAR(tblOrders[[#This Row],[Order Date]])</f>
        <v>2025</v>
      </c>
      <c r="U5611" t="str">
        <f>TEXT(tblOrders[[#This Row],[Order Date]],"mmm-yyyy")</f>
        <v>Aug-2025</v>
      </c>
      <c r="V5611" s="4">
        <f>tblOrders[[#This Row],[Profit]]/tblOrders[[#This Row],[Sales Amount]]</f>
        <v>3.0037546933667079E-2</v>
      </c>
      <c r="W5611" t="str">
        <f>VLOOKUP(tblOrders[[#This Row],[City]],CityRegion,2,0)</f>
        <v>South</v>
      </c>
      <c r="X5611" t="str">
        <f>VLOOKUP(tblOrders[[#This Row],[City]],lookups!A:C,3,0)</f>
        <v>Telengana</v>
      </c>
    </row>
    <row r="5612" spans="1:24" x14ac:dyDescent="0.25">
      <c r="A5612" t="s">
        <v>7934</v>
      </c>
      <c r="B5612" s="1">
        <v>46002</v>
      </c>
      <c r="C5612" t="s">
        <v>953</v>
      </c>
      <c r="D5612" t="s">
        <v>39</v>
      </c>
      <c r="E5612" t="s">
        <v>108</v>
      </c>
      <c r="F5612" t="s">
        <v>109</v>
      </c>
      <c r="G5612" t="s">
        <v>62</v>
      </c>
      <c r="H5612" t="s">
        <v>110</v>
      </c>
      <c r="I5612" t="s">
        <v>26</v>
      </c>
      <c r="J5612" t="s">
        <v>27</v>
      </c>
      <c r="K5612">
        <v>2</v>
      </c>
      <c r="L5612">
        <v>110</v>
      </c>
      <c r="M5612">
        <v>0</v>
      </c>
      <c r="N5612">
        <v>220</v>
      </c>
      <c r="O5612">
        <v>84</v>
      </c>
      <c r="P5612" t="s">
        <v>28</v>
      </c>
      <c r="Q5612" t="s">
        <v>35</v>
      </c>
      <c r="R5612" t="s">
        <v>36</v>
      </c>
      <c r="S5612">
        <v>2.8</v>
      </c>
      <c r="T5612">
        <f>YEAR(tblOrders[[#This Row],[Order Date]])</f>
        <v>2025</v>
      </c>
      <c r="U5612" t="str">
        <f>TEXT(tblOrders[[#This Row],[Order Date]],"mmm-yyyy")</f>
        <v>Dec-2025</v>
      </c>
      <c r="V5612" s="4">
        <f>tblOrders[[#This Row],[Profit]]/tblOrders[[#This Row],[Sales Amount]]</f>
        <v>0.38181818181818183</v>
      </c>
      <c r="W5612" t="str">
        <f>VLOOKUP(tblOrders[[#This Row],[City]],CityRegion,2,0)</f>
        <v>South</v>
      </c>
      <c r="X5612" t="str">
        <f>VLOOKUP(tblOrders[[#This Row],[City]],lookups!A:C,3,0)</f>
        <v>Karnataka</v>
      </c>
    </row>
    <row r="5613" spans="1:24" x14ac:dyDescent="0.25">
      <c r="A5613" t="s">
        <v>7935</v>
      </c>
      <c r="B5613" s="1">
        <v>45819</v>
      </c>
      <c r="C5613" t="s">
        <v>2658</v>
      </c>
      <c r="D5613" t="s">
        <v>21</v>
      </c>
      <c r="E5613" t="s">
        <v>55</v>
      </c>
      <c r="F5613" t="s">
        <v>56</v>
      </c>
      <c r="G5613" t="s">
        <v>24</v>
      </c>
      <c r="H5613" t="s">
        <v>51</v>
      </c>
      <c r="I5613" t="s">
        <v>84</v>
      </c>
      <c r="J5613" t="s">
        <v>27</v>
      </c>
      <c r="K5613">
        <v>3</v>
      </c>
      <c r="L5613">
        <v>42</v>
      </c>
      <c r="M5613">
        <v>0.1</v>
      </c>
      <c r="N5613">
        <v>113.4</v>
      </c>
      <c r="O5613">
        <v>41.4</v>
      </c>
      <c r="P5613" t="s">
        <v>28</v>
      </c>
      <c r="Q5613" t="s">
        <v>91</v>
      </c>
      <c r="R5613" t="s">
        <v>36</v>
      </c>
      <c r="S5613">
        <v>4.8</v>
      </c>
      <c r="T5613">
        <f>YEAR(tblOrders[[#This Row],[Order Date]])</f>
        <v>2025</v>
      </c>
      <c r="U5613" t="str">
        <f>TEXT(tblOrders[[#This Row],[Order Date]],"mmm-yyyy")</f>
        <v>Jun-2025</v>
      </c>
      <c r="V5613" s="4">
        <f>tblOrders[[#This Row],[Profit]]/tblOrders[[#This Row],[Sales Amount]]</f>
        <v>0.36507936507936506</v>
      </c>
      <c r="W5613" t="str">
        <f>VLOOKUP(tblOrders[[#This Row],[City]],CityRegion,2,0)</f>
        <v>West</v>
      </c>
      <c r="X5613" t="str">
        <f>VLOOKUP(tblOrders[[#This Row],[City]],lookups!A:C,3,0)</f>
        <v>Maharashtra</v>
      </c>
    </row>
    <row r="5614" spans="1:24" x14ac:dyDescent="0.25">
      <c r="A5614" t="s">
        <v>7936</v>
      </c>
      <c r="B5614" s="1">
        <v>45858</v>
      </c>
      <c r="C5614" t="s">
        <v>5155</v>
      </c>
      <c r="D5614" t="s">
        <v>39</v>
      </c>
      <c r="E5614" t="s">
        <v>114</v>
      </c>
      <c r="F5614" t="s">
        <v>115</v>
      </c>
      <c r="G5614" t="s">
        <v>42</v>
      </c>
      <c r="H5614" t="s">
        <v>116</v>
      </c>
      <c r="I5614" t="s">
        <v>70</v>
      </c>
      <c r="J5614" t="s">
        <v>45</v>
      </c>
      <c r="K5614">
        <v>4</v>
      </c>
      <c r="L5614">
        <v>12</v>
      </c>
      <c r="M5614">
        <v>0.2</v>
      </c>
      <c r="N5614">
        <v>38.4</v>
      </c>
      <c r="O5614">
        <v>14.4</v>
      </c>
      <c r="P5614" t="s">
        <v>28</v>
      </c>
      <c r="Q5614" t="s">
        <v>35</v>
      </c>
      <c r="R5614" t="s">
        <v>36</v>
      </c>
      <c r="S5614">
        <v>4.8</v>
      </c>
      <c r="T5614">
        <f>YEAR(tblOrders[[#This Row],[Order Date]])</f>
        <v>2025</v>
      </c>
      <c r="U5614" t="str">
        <f>TEXT(tblOrders[[#This Row],[Order Date]],"mmm-yyyy")</f>
        <v>Jul-2025</v>
      </c>
      <c r="V5614" s="4">
        <f>tblOrders[[#This Row],[Profit]]/tblOrders[[#This Row],[Sales Amount]]</f>
        <v>0.375</v>
      </c>
      <c r="W5614" t="str">
        <f>VLOOKUP(tblOrders[[#This Row],[City]],CityRegion,2,0)</f>
        <v>South</v>
      </c>
      <c r="X5614" t="str">
        <f>VLOOKUP(tblOrders[[#This Row],[City]],lookups!A:C,3,0)</f>
        <v>Telengana</v>
      </c>
    </row>
    <row r="5615" spans="1:24" x14ac:dyDescent="0.25">
      <c r="A5615" t="s">
        <v>7937</v>
      </c>
      <c r="B5615" s="1">
        <v>45674</v>
      </c>
      <c r="C5615" t="s">
        <v>4086</v>
      </c>
      <c r="D5615" t="s">
        <v>21</v>
      </c>
      <c r="E5615" t="s">
        <v>49</v>
      </c>
      <c r="F5615" t="s">
        <v>50</v>
      </c>
      <c r="G5615" t="s">
        <v>24</v>
      </c>
      <c r="H5615" t="s">
        <v>51</v>
      </c>
      <c r="I5615" t="s">
        <v>44</v>
      </c>
      <c r="J5615" t="s">
        <v>45</v>
      </c>
      <c r="K5615">
        <v>2</v>
      </c>
      <c r="L5615">
        <v>85</v>
      </c>
      <c r="M5615">
        <v>0</v>
      </c>
      <c r="N5615">
        <v>170</v>
      </c>
      <c r="O5615">
        <v>66</v>
      </c>
      <c r="P5615" t="s">
        <v>28</v>
      </c>
      <c r="Q5615" t="s">
        <v>35</v>
      </c>
      <c r="R5615" t="s">
        <v>30</v>
      </c>
      <c r="S5615">
        <v>4.4000000000000004</v>
      </c>
      <c r="T5615">
        <f>YEAR(tblOrders[[#This Row],[Order Date]])</f>
        <v>2025</v>
      </c>
      <c r="U5615" t="str">
        <f>TEXT(tblOrders[[#This Row],[Order Date]],"mmm-yyyy")</f>
        <v>Jan-2025</v>
      </c>
      <c r="V5615" s="4">
        <f>tblOrders[[#This Row],[Profit]]/tblOrders[[#This Row],[Sales Amount]]</f>
        <v>0.38823529411764707</v>
      </c>
      <c r="W5615" t="str">
        <f>VLOOKUP(tblOrders[[#This Row],[City]],CityRegion,2,0)</f>
        <v>South</v>
      </c>
      <c r="X5615" t="str">
        <f>VLOOKUP(tblOrders[[#This Row],[City]],lookups!A:C,3,0)</f>
        <v>Kerala</v>
      </c>
    </row>
    <row r="5616" spans="1:24" x14ac:dyDescent="0.25">
      <c r="A5616" t="s">
        <v>7938</v>
      </c>
      <c r="B5616" s="1">
        <v>46001</v>
      </c>
      <c r="C5616" t="s">
        <v>7939</v>
      </c>
      <c r="D5616" t="s">
        <v>21</v>
      </c>
      <c r="E5616" t="s">
        <v>55</v>
      </c>
      <c r="F5616" t="s">
        <v>56</v>
      </c>
      <c r="G5616" t="s">
        <v>24</v>
      </c>
      <c r="H5616" t="s">
        <v>51</v>
      </c>
      <c r="I5616" t="s">
        <v>130</v>
      </c>
      <c r="J5616" t="s">
        <v>34</v>
      </c>
      <c r="K5616">
        <v>1</v>
      </c>
      <c r="L5616">
        <v>42</v>
      </c>
      <c r="M5616">
        <v>0</v>
      </c>
      <c r="N5616">
        <v>42</v>
      </c>
      <c r="O5616">
        <v>18</v>
      </c>
      <c r="P5616" t="s">
        <v>28</v>
      </c>
      <c r="Q5616" t="s">
        <v>91</v>
      </c>
      <c r="R5616" t="s">
        <v>36</v>
      </c>
      <c r="S5616">
        <v>2.7</v>
      </c>
      <c r="T5616">
        <f>YEAR(tblOrders[[#This Row],[Order Date]])</f>
        <v>2025</v>
      </c>
      <c r="U5616" t="str">
        <f>TEXT(tblOrders[[#This Row],[Order Date]],"mmm-yyyy")</f>
        <v>Dec-2025</v>
      </c>
      <c r="V5616" s="4">
        <f>tblOrders[[#This Row],[Profit]]/tblOrders[[#This Row],[Sales Amount]]</f>
        <v>0.42857142857142855</v>
      </c>
      <c r="W5616" t="str">
        <f>VLOOKUP(tblOrders[[#This Row],[City]],CityRegion,2,0)</f>
        <v>West</v>
      </c>
      <c r="X5616" t="str">
        <f>VLOOKUP(tblOrders[[#This Row],[City]],lookups!A:C,3,0)</f>
        <v>Maharashtra</v>
      </c>
    </row>
    <row r="5617" spans="1:24" x14ac:dyDescent="0.25">
      <c r="A5617" t="s">
        <v>7940</v>
      </c>
      <c r="B5617" s="1">
        <v>46014</v>
      </c>
      <c r="C5617" t="s">
        <v>7941</v>
      </c>
      <c r="D5617" t="s">
        <v>21</v>
      </c>
      <c r="E5617" t="s">
        <v>49</v>
      </c>
      <c r="F5617" t="s">
        <v>50</v>
      </c>
      <c r="G5617" t="s">
        <v>24</v>
      </c>
      <c r="H5617" t="s">
        <v>51</v>
      </c>
      <c r="I5617" t="s">
        <v>33</v>
      </c>
      <c r="J5617" t="s">
        <v>45</v>
      </c>
      <c r="K5617">
        <v>4</v>
      </c>
      <c r="L5617">
        <v>85</v>
      </c>
      <c r="M5617">
        <v>0.15</v>
      </c>
      <c r="N5617">
        <v>289</v>
      </c>
      <c r="O5617">
        <v>81</v>
      </c>
      <c r="P5617" t="s">
        <v>85</v>
      </c>
      <c r="Q5617" t="s">
        <v>91</v>
      </c>
      <c r="R5617" t="s">
        <v>36</v>
      </c>
      <c r="S5617">
        <v>2.7</v>
      </c>
      <c r="T5617">
        <f>YEAR(tblOrders[[#This Row],[Order Date]])</f>
        <v>2025</v>
      </c>
      <c r="U5617" t="str">
        <f>TEXT(tblOrders[[#This Row],[Order Date]],"mmm-yyyy")</f>
        <v>Dec-2025</v>
      </c>
      <c r="V5617" s="4">
        <f>tblOrders[[#This Row],[Profit]]/tblOrders[[#This Row],[Sales Amount]]</f>
        <v>0.28027681660899656</v>
      </c>
      <c r="W5617" t="str">
        <f>VLOOKUP(tblOrders[[#This Row],[City]],CityRegion,2,0)</f>
        <v>North</v>
      </c>
      <c r="X5617" t="str">
        <f>VLOOKUP(tblOrders[[#This Row],[City]],lookups!A:C,3,0)</f>
        <v>Delhi</v>
      </c>
    </row>
    <row r="5618" spans="1:24" x14ac:dyDescent="0.25">
      <c r="A5618" t="s">
        <v>7942</v>
      </c>
      <c r="B5618" s="1">
        <v>45777</v>
      </c>
      <c r="C5618" t="s">
        <v>2494</v>
      </c>
      <c r="D5618" t="s">
        <v>21</v>
      </c>
      <c r="E5618" t="s">
        <v>49</v>
      </c>
      <c r="F5618" t="s">
        <v>50</v>
      </c>
      <c r="G5618" t="s">
        <v>24</v>
      </c>
      <c r="H5618" t="s">
        <v>51</v>
      </c>
      <c r="I5618" t="s">
        <v>52</v>
      </c>
      <c r="J5618" t="s">
        <v>45</v>
      </c>
      <c r="K5618">
        <v>1</v>
      </c>
      <c r="L5618">
        <v>85</v>
      </c>
      <c r="M5618">
        <v>0.15</v>
      </c>
      <c r="N5618">
        <v>72.25</v>
      </c>
      <c r="O5618">
        <v>20.25</v>
      </c>
      <c r="P5618" t="s">
        <v>28</v>
      </c>
      <c r="Q5618" t="s">
        <v>91</v>
      </c>
      <c r="R5618" t="s">
        <v>36</v>
      </c>
      <c r="S5618">
        <v>4.7</v>
      </c>
      <c r="T5618">
        <f>YEAR(tblOrders[[#This Row],[Order Date]])</f>
        <v>2025</v>
      </c>
      <c r="U5618" t="str">
        <f>TEXT(tblOrders[[#This Row],[Order Date]],"mmm-yyyy")</f>
        <v>Apr-2025</v>
      </c>
      <c r="V5618" s="4">
        <f>tblOrders[[#This Row],[Profit]]/tblOrders[[#This Row],[Sales Amount]]</f>
        <v>0.28027681660899656</v>
      </c>
      <c r="W5618" t="str">
        <f>VLOOKUP(tblOrders[[#This Row],[City]],CityRegion,2,0)</f>
        <v>South</v>
      </c>
      <c r="X5618" t="str">
        <f>VLOOKUP(tblOrders[[#This Row],[City]],lookups!A:C,3,0)</f>
        <v>Kerala</v>
      </c>
    </row>
    <row r="5619" spans="1:24" x14ac:dyDescent="0.25">
      <c r="A5619" t="s">
        <v>7943</v>
      </c>
      <c r="B5619" s="1">
        <v>45992</v>
      </c>
      <c r="C5619" t="s">
        <v>7944</v>
      </c>
      <c r="D5619" t="s">
        <v>21</v>
      </c>
      <c r="E5619" t="s">
        <v>66</v>
      </c>
      <c r="F5619" t="s">
        <v>67</v>
      </c>
      <c r="G5619" t="s">
        <v>68</v>
      </c>
      <c r="H5619" t="s">
        <v>69</v>
      </c>
      <c r="I5619" t="s">
        <v>33</v>
      </c>
      <c r="J5619" t="s">
        <v>27</v>
      </c>
      <c r="K5619">
        <v>3</v>
      </c>
      <c r="L5619">
        <v>149</v>
      </c>
      <c r="M5619">
        <v>0.05</v>
      </c>
      <c r="N5619">
        <v>424.65</v>
      </c>
      <c r="O5619">
        <v>139.65</v>
      </c>
      <c r="P5619" t="s">
        <v>28</v>
      </c>
      <c r="Q5619" t="s">
        <v>35</v>
      </c>
      <c r="R5619" t="s">
        <v>36</v>
      </c>
      <c r="S5619">
        <v>4.5999999999999996</v>
      </c>
      <c r="T5619">
        <f>YEAR(tblOrders[[#This Row],[Order Date]])</f>
        <v>2025</v>
      </c>
      <c r="U5619" t="str">
        <f>TEXT(tblOrders[[#This Row],[Order Date]],"mmm-yyyy")</f>
        <v>Dec-2025</v>
      </c>
      <c r="V5619" s="4">
        <f>tblOrders[[#This Row],[Profit]]/tblOrders[[#This Row],[Sales Amount]]</f>
        <v>0.32885906040268459</v>
      </c>
      <c r="W5619" t="str">
        <f>VLOOKUP(tblOrders[[#This Row],[City]],CityRegion,2,0)</f>
        <v>North</v>
      </c>
      <c r="X5619" t="str">
        <f>VLOOKUP(tblOrders[[#This Row],[City]],lookups!A:C,3,0)</f>
        <v>Delhi</v>
      </c>
    </row>
    <row r="5620" spans="1:24" x14ac:dyDescent="0.25">
      <c r="A5620" t="s">
        <v>7945</v>
      </c>
      <c r="B5620" s="1">
        <v>45827</v>
      </c>
      <c r="C5620" t="s">
        <v>2089</v>
      </c>
      <c r="D5620" t="s">
        <v>21</v>
      </c>
      <c r="E5620" t="s">
        <v>94</v>
      </c>
      <c r="F5620" t="s">
        <v>95</v>
      </c>
      <c r="G5620" t="s">
        <v>68</v>
      </c>
      <c r="H5620" t="s">
        <v>96</v>
      </c>
      <c r="I5620" t="s">
        <v>52</v>
      </c>
      <c r="J5620" t="s">
        <v>45</v>
      </c>
      <c r="K5620">
        <v>4</v>
      </c>
      <c r="L5620">
        <v>89</v>
      </c>
      <c r="M5620">
        <v>0</v>
      </c>
      <c r="N5620">
        <v>356</v>
      </c>
      <c r="O5620">
        <v>136</v>
      </c>
      <c r="P5620" t="s">
        <v>28</v>
      </c>
      <c r="Q5620" t="s">
        <v>86</v>
      </c>
      <c r="R5620" t="s">
        <v>36</v>
      </c>
      <c r="S5620">
        <v>4.3</v>
      </c>
      <c r="T5620">
        <f>YEAR(tblOrders[[#This Row],[Order Date]])</f>
        <v>2025</v>
      </c>
      <c r="U5620" t="str">
        <f>TEXT(tblOrders[[#This Row],[Order Date]],"mmm-yyyy")</f>
        <v>Jun-2025</v>
      </c>
      <c r="V5620" s="4">
        <f>tblOrders[[#This Row],[Profit]]/tblOrders[[#This Row],[Sales Amount]]</f>
        <v>0.38202247191011235</v>
      </c>
      <c r="W5620" t="str">
        <f>VLOOKUP(tblOrders[[#This Row],[City]],CityRegion,2,0)</f>
        <v>South</v>
      </c>
      <c r="X5620" t="str">
        <f>VLOOKUP(tblOrders[[#This Row],[City]],lookups!A:C,3,0)</f>
        <v>Kerala</v>
      </c>
    </row>
    <row r="5621" spans="1:24" x14ac:dyDescent="0.25">
      <c r="A5621" t="s">
        <v>7946</v>
      </c>
      <c r="B5621" s="1">
        <v>45975</v>
      </c>
      <c r="C5621" t="s">
        <v>880</v>
      </c>
      <c r="D5621" t="s">
        <v>21</v>
      </c>
      <c r="E5621" t="s">
        <v>101</v>
      </c>
      <c r="F5621" t="s">
        <v>102</v>
      </c>
      <c r="G5621" t="s">
        <v>24</v>
      </c>
      <c r="H5621" t="s">
        <v>103</v>
      </c>
      <c r="I5621" t="s">
        <v>52</v>
      </c>
      <c r="J5621" t="s">
        <v>34</v>
      </c>
      <c r="K5621">
        <v>5</v>
      </c>
      <c r="L5621">
        <v>120</v>
      </c>
      <c r="M5621">
        <v>0.2</v>
      </c>
      <c r="N5621">
        <v>480</v>
      </c>
      <c r="O5621">
        <v>90</v>
      </c>
      <c r="P5621" t="s">
        <v>28</v>
      </c>
      <c r="Q5621" t="s">
        <v>46</v>
      </c>
      <c r="R5621" t="s">
        <v>30</v>
      </c>
      <c r="S5621">
        <v>4.0999999999999996</v>
      </c>
      <c r="T5621">
        <f>YEAR(tblOrders[[#This Row],[Order Date]])</f>
        <v>2025</v>
      </c>
      <c r="U5621" t="str">
        <f>TEXT(tblOrders[[#This Row],[Order Date]],"mmm-yyyy")</f>
        <v>Nov-2025</v>
      </c>
      <c r="V5621" s="4">
        <f>tblOrders[[#This Row],[Profit]]/tblOrders[[#This Row],[Sales Amount]]</f>
        <v>0.1875</v>
      </c>
      <c r="W5621" t="str">
        <f>VLOOKUP(tblOrders[[#This Row],[City]],CityRegion,2,0)</f>
        <v>South</v>
      </c>
      <c r="X5621" t="str">
        <f>VLOOKUP(tblOrders[[#This Row],[City]],lookups!A:C,3,0)</f>
        <v>Kerala</v>
      </c>
    </row>
    <row r="5622" spans="1:24" x14ac:dyDescent="0.25">
      <c r="A5622" t="s">
        <v>7947</v>
      </c>
      <c r="B5622" s="1">
        <v>45905</v>
      </c>
      <c r="C5622" t="s">
        <v>644</v>
      </c>
      <c r="D5622" t="s">
        <v>39</v>
      </c>
      <c r="E5622" t="s">
        <v>101</v>
      </c>
      <c r="F5622" t="s">
        <v>102</v>
      </c>
      <c r="G5622" t="s">
        <v>24</v>
      </c>
      <c r="H5622" t="s">
        <v>103</v>
      </c>
      <c r="I5622" t="s">
        <v>139</v>
      </c>
      <c r="J5622" t="s">
        <v>27</v>
      </c>
      <c r="K5622">
        <v>4</v>
      </c>
      <c r="L5622">
        <v>120</v>
      </c>
      <c r="M5622">
        <v>0.1</v>
      </c>
      <c r="N5622">
        <v>432</v>
      </c>
      <c r="O5622">
        <v>120</v>
      </c>
      <c r="P5622" t="s">
        <v>28</v>
      </c>
      <c r="Q5622" t="s">
        <v>86</v>
      </c>
      <c r="R5622" t="s">
        <v>36</v>
      </c>
      <c r="S5622">
        <v>4.9000000000000004</v>
      </c>
      <c r="T5622">
        <f>YEAR(tblOrders[[#This Row],[Order Date]])</f>
        <v>2025</v>
      </c>
      <c r="U5622" t="str">
        <f>TEXT(tblOrders[[#This Row],[Order Date]],"mmm-yyyy")</f>
        <v>Sep-2025</v>
      </c>
      <c r="V5622" s="4">
        <f>tblOrders[[#This Row],[Profit]]/tblOrders[[#This Row],[Sales Amount]]</f>
        <v>0.27777777777777779</v>
      </c>
      <c r="W5622" t="str">
        <f>VLOOKUP(tblOrders[[#This Row],[City]],CityRegion,2,0)</f>
        <v>South</v>
      </c>
      <c r="X5622" t="str">
        <f>VLOOKUP(tblOrders[[#This Row],[City]],lookups!A:C,3,0)</f>
        <v>Tamil Nadu</v>
      </c>
    </row>
    <row r="5623" spans="1:24" x14ac:dyDescent="0.25">
      <c r="A5623" t="s">
        <v>7948</v>
      </c>
      <c r="B5623" s="1">
        <v>45682</v>
      </c>
      <c r="C5623" t="s">
        <v>3969</v>
      </c>
      <c r="D5623" t="s">
        <v>39</v>
      </c>
      <c r="E5623" t="s">
        <v>22</v>
      </c>
      <c r="F5623" t="s">
        <v>23</v>
      </c>
      <c r="G5623" t="s">
        <v>24</v>
      </c>
      <c r="H5623" t="s">
        <v>25</v>
      </c>
      <c r="I5623" t="s">
        <v>26</v>
      </c>
      <c r="J5623" t="s">
        <v>27</v>
      </c>
      <c r="K5623">
        <v>3</v>
      </c>
      <c r="L5623">
        <v>190</v>
      </c>
      <c r="M5623">
        <v>0.15</v>
      </c>
      <c r="N5623">
        <v>484.5</v>
      </c>
      <c r="O5623">
        <v>109.5</v>
      </c>
      <c r="P5623" t="s">
        <v>28</v>
      </c>
      <c r="Q5623" t="s">
        <v>46</v>
      </c>
      <c r="R5623" t="s">
        <v>30</v>
      </c>
      <c r="S5623">
        <v>3.3</v>
      </c>
      <c r="T5623">
        <f>YEAR(tblOrders[[#This Row],[Order Date]])</f>
        <v>2025</v>
      </c>
      <c r="U5623" t="str">
        <f>TEXT(tblOrders[[#This Row],[Order Date]],"mmm-yyyy")</f>
        <v>Jan-2025</v>
      </c>
      <c r="V5623" s="4">
        <f>tblOrders[[#This Row],[Profit]]/tblOrders[[#This Row],[Sales Amount]]</f>
        <v>0.2260061919504644</v>
      </c>
      <c r="W5623" t="str">
        <f>VLOOKUP(tblOrders[[#This Row],[City]],CityRegion,2,0)</f>
        <v>South</v>
      </c>
      <c r="X5623" t="str">
        <f>VLOOKUP(tblOrders[[#This Row],[City]],lookups!A:C,3,0)</f>
        <v>Karnataka</v>
      </c>
    </row>
    <row r="5624" spans="1:24" x14ac:dyDescent="0.25">
      <c r="A5624" t="s">
        <v>7949</v>
      </c>
      <c r="B5624" s="1">
        <v>45784</v>
      </c>
      <c r="C5624" t="s">
        <v>7950</v>
      </c>
      <c r="D5624" t="s">
        <v>21</v>
      </c>
      <c r="E5624" t="s">
        <v>108</v>
      </c>
      <c r="F5624" t="s">
        <v>109</v>
      </c>
      <c r="G5624" t="s">
        <v>62</v>
      </c>
      <c r="H5624" t="s">
        <v>110</v>
      </c>
      <c r="I5624" t="s">
        <v>76</v>
      </c>
      <c r="J5624" t="s">
        <v>27</v>
      </c>
      <c r="K5624">
        <v>1</v>
      </c>
      <c r="L5624">
        <v>110</v>
      </c>
      <c r="M5624">
        <v>0</v>
      </c>
      <c r="N5624">
        <v>110</v>
      </c>
      <c r="O5624">
        <v>42</v>
      </c>
      <c r="P5624" t="s">
        <v>28</v>
      </c>
      <c r="Q5624" t="s">
        <v>35</v>
      </c>
      <c r="R5624" t="s">
        <v>30</v>
      </c>
      <c r="S5624">
        <v>3.4</v>
      </c>
      <c r="T5624">
        <f>YEAR(tblOrders[[#This Row],[Order Date]])</f>
        <v>2025</v>
      </c>
      <c r="U5624" t="str">
        <f>TEXT(tblOrders[[#This Row],[Order Date]],"mmm-yyyy")</f>
        <v>May-2025</v>
      </c>
      <c r="V5624" s="4">
        <f>tblOrders[[#This Row],[Profit]]/tblOrders[[#This Row],[Sales Amount]]</f>
        <v>0.38181818181818183</v>
      </c>
      <c r="W5624" t="str">
        <f>VLOOKUP(tblOrders[[#This Row],[City]],CityRegion,2,0)</f>
        <v>South</v>
      </c>
      <c r="X5624" t="str">
        <f>VLOOKUP(tblOrders[[#This Row],[City]],lookups!A:C,3,0)</f>
        <v>Kerala</v>
      </c>
    </row>
    <row r="5625" spans="1:24" x14ac:dyDescent="0.25">
      <c r="A5625" t="s">
        <v>7951</v>
      </c>
      <c r="B5625" s="1">
        <v>45846</v>
      </c>
      <c r="C5625" t="s">
        <v>874</v>
      </c>
      <c r="D5625" t="s">
        <v>21</v>
      </c>
      <c r="E5625" t="s">
        <v>40</v>
      </c>
      <c r="F5625" t="s">
        <v>41</v>
      </c>
      <c r="G5625" t="s">
        <v>42</v>
      </c>
      <c r="H5625" t="s">
        <v>43</v>
      </c>
      <c r="I5625" t="s">
        <v>70</v>
      </c>
      <c r="J5625" t="s">
        <v>34</v>
      </c>
      <c r="K5625">
        <v>5</v>
      </c>
      <c r="L5625">
        <v>18</v>
      </c>
      <c r="M5625">
        <v>0.2</v>
      </c>
      <c r="N5625">
        <v>72</v>
      </c>
      <c r="O5625">
        <v>27</v>
      </c>
      <c r="P5625" t="s">
        <v>111</v>
      </c>
      <c r="Q5625" t="s">
        <v>86</v>
      </c>
      <c r="R5625" t="s">
        <v>30</v>
      </c>
      <c r="S5625">
        <v>5</v>
      </c>
      <c r="T5625">
        <f>YEAR(tblOrders[[#This Row],[Order Date]])</f>
        <v>2025</v>
      </c>
      <c r="U5625" t="str">
        <f>TEXT(tblOrders[[#This Row],[Order Date]],"mmm-yyyy")</f>
        <v>Jul-2025</v>
      </c>
      <c r="V5625" s="4">
        <f>tblOrders[[#This Row],[Profit]]/tblOrders[[#This Row],[Sales Amount]]</f>
        <v>0.375</v>
      </c>
      <c r="W5625" t="str">
        <f>VLOOKUP(tblOrders[[#This Row],[City]],CityRegion,2,0)</f>
        <v>South</v>
      </c>
      <c r="X5625" t="str">
        <f>VLOOKUP(tblOrders[[#This Row],[City]],lookups!A:C,3,0)</f>
        <v>Telengana</v>
      </c>
    </row>
    <row r="5626" spans="1:24" x14ac:dyDescent="0.25">
      <c r="A5626" t="s">
        <v>7952</v>
      </c>
      <c r="B5626" s="1">
        <v>45833</v>
      </c>
      <c r="C5626" t="s">
        <v>1527</v>
      </c>
      <c r="D5626" t="s">
        <v>21</v>
      </c>
      <c r="E5626" t="s">
        <v>55</v>
      </c>
      <c r="F5626" t="s">
        <v>56</v>
      </c>
      <c r="G5626" t="s">
        <v>24</v>
      </c>
      <c r="H5626" t="s">
        <v>51</v>
      </c>
      <c r="I5626" t="s">
        <v>139</v>
      </c>
      <c r="J5626" t="s">
        <v>45</v>
      </c>
      <c r="K5626">
        <v>1</v>
      </c>
      <c r="L5626">
        <v>42</v>
      </c>
      <c r="M5626">
        <v>0.05</v>
      </c>
      <c r="N5626">
        <v>39.9</v>
      </c>
      <c r="O5626">
        <v>15.9</v>
      </c>
      <c r="P5626" t="s">
        <v>28</v>
      </c>
      <c r="Q5626" t="s">
        <v>29</v>
      </c>
      <c r="R5626" t="s">
        <v>36</v>
      </c>
      <c r="S5626">
        <v>3</v>
      </c>
      <c r="T5626">
        <f>YEAR(tblOrders[[#This Row],[Order Date]])</f>
        <v>2025</v>
      </c>
      <c r="U5626" t="str">
        <f>TEXT(tblOrders[[#This Row],[Order Date]],"mmm-yyyy")</f>
        <v>Jun-2025</v>
      </c>
      <c r="V5626" s="4">
        <f>tblOrders[[#This Row],[Profit]]/tblOrders[[#This Row],[Sales Amount]]</f>
        <v>0.39849624060150379</v>
      </c>
      <c r="W5626" t="str">
        <f>VLOOKUP(tblOrders[[#This Row],[City]],CityRegion,2,0)</f>
        <v>South</v>
      </c>
      <c r="X5626" t="str">
        <f>VLOOKUP(tblOrders[[#This Row],[City]],lookups!A:C,3,0)</f>
        <v>Tamil Nadu</v>
      </c>
    </row>
    <row r="5627" spans="1:24" x14ac:dyDescent="0.25">
      <c r="A5627" t="s">
        <v>7953</v>
      </c>
      <c r="B5627" s="1">
        <v>45776</v>
      </c>
      <c r="C5627" t="s">
        <v>710</v>
      </c>
      <c r="D5627" t="s">
        <v>39</v>
      </c>
      <c r="E5627" t="s">
        <v>94</v>
      </c>
      <c r="F5627" t="s">
        <v>95</v>
      </c>
      <c r="G5627" t="s">
        <v>68</v>
      </c>
      <c r="H5627" t="s">
        <v>96</v>
      </c>
      <c r="I5627" t="s">
        <v>26</v>
      </c>
      <c r="J5627" t="s">
        <v>45</v>
      </c>
      <c r="K5627">
        <v>1</v>
      </c>
      <c r="L5627">
        <v>89</v>
      </c>
      <c r="M5627">
        <v>0.2</v>
      </c>
      <c r="N5627">
        <v>71.2</v>
      </c>
      <c r="O5627">
        <v>16.2</v>
      </c>
      <c r="P5627" t="s">
        <v>111</v>
      </c>
      <c r="Q5627" t="s">
        <v>46</v>
      </c>
      <c r="R5627" t="s">
        <v>36</v>
      </c>
      <c r="S5627">
        <v>3.8</v>
      </c>
      <c r="T5627">
        <f>YEAR(tblOrders[[#This Row],[Order Date]])</f>
        <v>2025</v>
      </c>
      <c r="U5627" t="str">
        <f>TEXT(tblOrders[[#This Row],[Order Date]],"mmm-yyyy")</f>
        <v>Apr-2025</v>
      </c>
      <c r="V5627" s="4">
        <f>tblOrders[[#This Row],[Profit]]/tblOrders[[#This Row],[Sales Amount]]</f>
        <v>0.22752808988764042</v>
      </c>
      <c r="W5627" t="str">
        <f>VLOOKUP(tblOrders[[#This Row],[City]],CityRegion,2,0)</f>
        <v>South</v>
      </c>
      <c r="X5627" t="str">
        <f>VLOOKUP(tblOrders[[#This Row],[City]],lookups!A:C,3,0)</f>
        <v>Karnataka</v>
      </c>
    </row>
    <row r="5628" spans="1:24" x14ac:dyDescent="0.25">
      <c r="A5628" t="s">
        <v>7954</v>
      </c>
      <c r="B5628" s="1">
        <v>45729</v>
      </c>
      <c r="C5628" t="s">
        <v>7672</v>
      </c>
      <c r="D5628" t="s">
        <v>21</v>
      </c>
      <c r="E5628" t="s">
        <v>55</v>
      </c>
      <c r="F5628" t="s">
        <v>56</v>
      </c>
      <c r="G5628" t="s">
        <v>24</v>
      </c>
      <c r="H5628" t="s">
        <v>51</v>
      </c>
      <c r="I5628" t="s">
        <v>44</v>
      </c>
      <c r="J5628" t="s">
        <v>27</v>
      </c>
      <c r="K5628">
        <v>3</v>
      </c>
      <c r="L5628">
        <v>42</v>
      </c>
      <c r="M5628">
        <v>0.2</v>
      </c>
      <c r="N5628">
        <v>100.8</v>
      </c>
      <c r="O5628">
        <v>28.8</v>
      </c>
      <c r="P5628" t="s">
        <v>28</v>
      </c>
      <c r="Q5628" t="s">
        <v>86</v>
      </c>
      <c r="R5628" t="s">
        <v>30</v>
      </c>
      <c r="S5628">
        <v>4.3</v>
      </c>
      <c r="T5628">
        <f>YEAR(tblOrders[[#This Row],[Order Date]])</f>
        <v>2025</v>
      </c>
      <c r="U5628" t="str">
        <f>TEXT(tblOrders[[#This Row],[Order Date]],"mmm-yyyy")</f>
        <v>Mar-2025</v>
      </c>
      <c r="V5628" s="4">
        <f>tblOrders[[#This Row],[Profit]]/tblOrders[[#This Row],[Sales Amount]]</f>
        <v>0.28571428571428575</v>
      </c>
      <c r="W5628" t="str">
        <f>VLOOKUP(tblOrders[[#This Row],[City]],CityRegion,2,0)</f>
        <v>South</v>
      </c>
      <c r="X5628" t="str">
        <f>VLOOKUP(tblOrders[[#This Row],[City]],lookups!A:C,3,0)</f>
        <v>Kerala</v>
      </c>
    </row>
    <row r="5629" spans="1:24" x14ac:dyDescent="0.25">
      <c r="A5629" t="s">
        <v>7955</v>
      </c>
      <c r="B5629" s="1">
        <v>45886</v>
      </c>
      <c r="C5629" t="s">
        <v>1051</v>
      </c>
      <c r="D5629" t="s">
        <v>21</v>
      </c>
      <c r="E5629" t="s">
        <v>66</v>
      </c>
      <c r="F5629" t="s">
        <v>67</v>
      </c>
      <c r="G5629" t="s">
        <v>68</v>
      </c>
      <c r="H5629" t="s">
        <v>69</v>
      </c>
      <c r="I5629" t="s">
        <v>84</v>
      </c>
      <c r="J5629" t="s">
        <v>27</v>
      </c>
      <c r="K5629">
        <v>1</v>
      </c>
      <c r="L5629">
        <v>149</v>
      </c>
      <c r="M5629">
        <v>0</v>
      </c>
      <c r="N5629">
        <v>149</v>
      </c>
      <c r="O5629">
        <v>54</v>
      </c>
      <c r="P5629" t="s">
        <v>85</v>
      </c>
      <c r="Q5629" t="s">
        <v>29</v>
      </c>
      <c r="R5629" t="s">
        <v>36</v>
      </c>
      <c r="S5629">
        <v>3.5</v>
      </c>
      <c r="T5629">
        <f>YEAR(tblOrders[[#This Row],[Order Date]])</f>
        <v>2025</v>
      </c>
      <c r="U5629" t="str">
        <f>TEXT(tblOrders[[#This Row],[Order Date]],"mmm-yyyy")</f>
        <v>Aug-2025</v>
      </c>
      <c r="V5629" s="4">
        <f>tblOrders[[#This Row],[Profit]]/tblOrders[[#This Row],[Sales Amount]]</f>
        <v>0.36241610738255031</v>
      </c>
      <c r="W5629" t="str">
        <f>VLOOKUP(tblOrders[[#This Row],[City]],CityRegion,2,0)</f>
        <v>West</v>
      </c>
      <c r="X5629" t="str">
        <f>VLOOKUP(tblOrders[[#This Row],[City]],lookups!A:C,3,0)</f>
        <v>Maharashtra</v>
      </c>
    </row>
    <row r="5630" spans="1:24" x14ac:dyDescent="0.25">
      <c r="A5630" t="s">
        <v>7956</v>
      </c>
      <c r="B5630" s="1">
        <v>45715</v>
      </c>
      <c r="C5630" t="s">
        <v>1212</v>
      </c>
      <c r="D5630" t="s">
        <v>21</v>
      </c>
      <c r="E5630" t="s">
        <v>40</v>
      </c>
      <c r="F5630" t="s">
        <v>41</v>
      </c>
      <c r="G5630" t="s">
        <v>42</v>
      </c>
      <c r="H5630" t="s">
        <v>43</v>
      </c>
      <c r="I5630" t="s">
        <v>33</v>
      </c>
      <c r="J5630" t="s">
        <v>45</v>
      </c>
      <c r="K5630">
        <v>4</v>
      </c>
      <c r="L5630">
        <v>18</v>
      </c>
      <c r="M5630">
        <v>0.15</v>
      </c>
      <c r="N5630">
        <v>61.2</v>
      </c>
      <c r="O5630">
        <v>25.2</v>
      </c>
      <c r="P5630" t="s">
        <v>85</v>
      </c>
      <c r="Q5630" t="s">
        <v>46</v>
      </c>
      <c r="R5630" t="s">
        <v>36</v>
      </c>
      <c r="S5630">
        <v>2.9</v>
      </c>
      <c r="T5630">
        <f>YEAR(tblOrders[[#This Row],[Order Date]])</f>
        <v>2025</v>
      </c>
      <c r="U5630" t="str">
        <f>TEXT(tblOrders[[#This Row],[Order Date]],"mmm-yyyy")</f>
        <v>Feb-2025</v>
      </c>
      <c r="V5630" s="4">
        <f>tblOrders[[#This Row],[Profit]]/tblOrders[[#This Row],[Sales Amount]]</f>
        <v>0.41176470588235292</v>
      </c>
      <c r="W5630" t="str">
        <f>VLOOKUP(tblOrders[[#This Row],[City]],CityRegion,2,0)</f>
        <v>North</v>
      </c>
      <c r="X5630" t="str">
        <f>VLOOKUP(tblOrders[[#This Row],[City]],lookups!A:C,3,0)</f>
        <v>Delhi</v>
      </c>
    </row>
    <row r="5631" spans="1:24" x14ac:dyDescent="0.25">
      <c r="A5631" t="s">
        <v>7957</v>
      </c>
      <c r="B5631" s="1">
        <v>45904</v>
      </c>
      <c r="C5631" t="s">
        <v>196</v>
      </c>
      <c r="D5631" t="s">
        <v>39</v>
      </c>
      <c r="E5631" t="s">
        <v>108</v>
      </c>
      <c r="F5631" t="s">
        <v>109</v>
      </c>
      <c r="G5631" t="s">
        <v>62</v>
      </c>
      <c r="H5631" t="s">
        <v>110</v>
      </c>
      <c r="I5631" t="s">
        <v>76</v>
      </c>
      <c r="J5631" t="s">
        <v>45</v>
      </c>
      <c r="K5631">
        <v>1</v>
      </c>
      <c r="L5631">
        <v>110</v>
      </c>
      <c r="M5631">
        <v>0</v>
      </c>
      <c r="N5631">
        <v>110</v>
      </c>
      <c r="O5631">
        <v>42</v>
      </c>
      <c r="P5631" t="s">
        <v>28</v>
      </c>
      <c r="Q5631" t="s">
        <v>29</v>
      </c>
      <c r="R5631" t="s">
        <v>30</v>
      </c>
      <c r="S5631">
        <v>4</v>
      </c>
      <c r="T5631">
        <f>YEAR(tblOrders[[#This Row],[Order Date]])</f>
        <v>2025</v>
      </c>
      <c r="U5631" t="str">
        <f>TEXT(tblOrders[[#This Row],[Order Date]],"mmm-yyyy")</f>
        <v>Sep-2025</v>
      </c>
      <c r="V5631" s="4">
        <f>tblOrders[[#This Row],[Profit]]/tblOrders[[#This Row],[Sales Amount]]</f>
        <v>0.38181818181818183</v>
      </c>
      <c r="W5631" t="str">
        <f>VLOOKUP(tblOrders[[#This Row],[City]],CityRegion,2,0)</f>
        <v>South</v>
      </c>
      <c r="X5631" t="str">
        <f>VLOOKUP(tblOrders[[#This Row],[City]],lookups!A:C,3,0)</f>
        <v>Kerala</v>
      </c>
    </row>
    <row r="5632" spans="1:24" x14ac:dyDescent="0.25">
      <c r="A5632" t="s">
        <v>7958</v>
      </c>
      <c r="B5632" s="1">
        <v>45741</v>
      </c>
      <c r="C5632" t="s">
        <v>2733</v>
      </c>
      <c r="D5632" t="s">
        <v>21</v>
      </c>
      <c r="E5632" t="s">
        <v>79</v>
      </c>
      <c r="F5632" t="s">
        <v>80</v>
      </c>
      <c r="G5632" t="s">
        <v>68</v>
      </c>
      <c r="H5632" t="s">
        <v>81</v>
      </c>
      <c r="I5632" t="s">
        <v>84</v>
      </c>
      <c r="J5632" t="s">
        <v>45</v>
      </c>
      <c r="K5632">
        <v>3</v>
      </c>
      <c r="L5632">
        <v>799</v>
      </c>
      <c r="M5632">
        <v>0.05</v>
      </c>
      <c r="N5632">
        <v>2277.15</v>
      </c>
      <c r="O5632">
        <v>417.15</v>
      </c>
      <c r="P5632" t="s">
        <v>28</v>
      </c>
      <c r="Q5632" t="s">
        <v>35</v>
      </c>
      <c r="R5632" t="s">
        <v>36</v>
      </c>
      <c r="S5632">
        <v>3</v>
      </c>
      <c r="T5632">
        <f>YEAR(tblOrders[[#This Row],[Order Date]])</f>
        <v>2025</v>
      </c>
      <c r="U5632" t="str">
        <f>TEXT(tblOrders[[#This Row],[Order Date]],"mmm-yyyy")</f>
        <v>Mar-2025</v>
      </c>
      <c r="V5632" s="4">
        <f>tblOrders[[#This Row],[Profit]]/tblOrders[[#This Row],[Sales Amount]]</f>
        <v>0.18318951320729859</v>
      </c>
      <c r="W5632" t="str">
        <f>VLOOKUP(tblOrders[[#This Row],[City]],CityRegion,2,0)</f>
        <v>West</v>
      </c>
      <c r="X5632" t="str">
        <f>VLOOKUP(tblOrders[[#This Row],[City]],lookups!A:C,3,0)</f>
        <v>Maharashtra</v>
      </c>
    </row>
    <row r="5633" spans="1:24" x14ac:dyDescent="0.25">
      <c r="A5633" t="s">
        <v>7959</v>
      </c>
      <c r="B5633" s="1">
        <v>45824</v>
      </c>
      <c r="C5633" t="s">
        <v>2110</v>
      </c>
      <c r="D5633" t="s">
        <v>39</v>
      </c>
      <c r="E5633" t="s">
        <v>79</v>
      </c>
      <c r="F5633" t="s">
        <v>80</v>
      </c>
      <c r="G5633" t="s">
        <v>68</v>
      </c>
      <c r="H5633" t="s">
        <v>81</v>
      </c>
      <c r="I5633" t="s">
        <v>44</v>
      </c>
      <c r="J5633" t="s">
        <v>45</v>
      </c>
      <c r="K5633">
        <v>1</v>
      </c>
      <c r="L5633">
        <v>799</v>
      </c>
      <c r="M5633">
        <v>0.2</v>
      </c>
      <c r="N5633">
        <v>639.20000000000005</v>
      </c>
      <c r="O5633">
        <v>19.2</v>
      </c>
      <c r="P5633" t="s">
        <v>28</v>
      </c>
      <c r="Q5633" t="s">
        <v>29</v>
      </c>
      <c r="R5633" t="s">
        <v>36</v>
      </c>
      <c r="S5633">
        <v>3.3</v>
      </c>
      <c r="T5633">
        <f>YEAR(tblOrders[[#This Row],[Order Date]])</f>
        <v>2025</v>
      </c>
      <c r="U5633" t="str">
        <f>TEXT(tblOrders[[#This Row],[Order Date]],"mmm-yyyy")</f>
        <v>Jun-2025</v>
      </c>
      <c r="V5633" s="4">
        <f>tblOrders[[#This Row],[Profit]]/tblOrders[[#This Row],[Sales Amount]]</f>
        <v>3.0037546933667079E-2</v>
      </c>
      <c r="W5633" t="str">
        <f>VLOOKUP(tblOrders[[#This Row],[City]],CityRegion,2,0)</f>
        <v>South</v>
      </c>
      <c r="X5633" t="str">
        <f>VLOOKUP(tblOrders[[#This Row],[City]],lookups!A:C,3,0)</f>
        <v>Kerala</v>
      </c>
    </row>
    <row r="5634" spans="1:24" x14ac:dyDescent="0.25">
      <c r="A5634" t="s">
        <v>7960</v>
      </c>
      <c r="B5634" s="1">
        <v>45880</v>
      </c>
      <c r="C5634" t="s">
        <v>7961</v>
      </c>
      <c r="D5634" t="s">
        <v>21</v>
      </c>
      <c r="E5634" t="s">
        <v>49</v>
      </c>
      <c r="F5634" t="s">
        <v>50</v>
      </c>
      <c r="G5634" t="s">
        <v>24</v>
      </c>
      <c r="H5634" t="s">
        <v>51</v>
      </c>
      <c r="I5634" t="s">
        <v>26</v>
      </c>
      <c r="J5634" t="s">
        <v>45</v>
      </c>
      <c r="K5634">
        <v>3</v>
      </c>
      <c r="L5634">
        <v>85</v>
      </c>
      <c r="M5634">
        <v>0.2</v>
      </c>
      <c r="N5634">
        <v>204</v>
      </c>
      <c r="O5634">
        <v>48</v>
      </c>
      <c r="P5634" t="s">
        <v>28</v>
      </c>
      <c r="Q5634" t="s">
        <v>46</v>
      </c>
      <c r="R5634" t="s">
        <v>36</v>
      </c>
      <c r="S5634">
        <v>4.4000000000000004</v>
      </c>
      <c r="T5634">
        <f>YEAR(tblOrders[[#This Row],[Order Date]])</f>
        <v>2025</v>
      </c>
      <c r="U5634" t="str">
        <f>TEXT(tblOrders[[#This Row],[Order Date]],"mmm-yyyy")</f>
        <v>Aug-2025</v>
      </c>
      <c r="V5634" s="4">
        <f>tblOrders[[#This Row],[Profit]]/tblOrders[[#This Row],[Sales Amount]]</f>
        <v>0.23529411764705882</v>
      </c>
      <c r="W5634" t="str">
        <f>VLOOKUP(tblOrders[[#This Row],[City]],CityRegion,2,0)</f>
        <v>South</v>
      </c>
      <c r="X5634" t="str">
        <f>VLOOKUP(tblOrders[[#This Row],[City]],lookups!A:C,3,0)</f>
        <v>Karnataka</v>
      </c>
    </row>
    <row r="5635" spans="1:24" x14ac:dyDescent="0.25">
      <c r="A5635" t="s">
        <v>7962</v>
      </c>
      <c r="B5635" s="1">
        <v>46010</v>
      </c>
      <c r="C5635" t="s">
        <v>1918</v>
      </c>
      <c r="D5635" t="s">
        <v>21</v>
      </c>
      <c r="E5635" t="s">
        <v>22</v>
      </c>
      <c r="F5635" t="s">
        <v>23</v>
      </c>
      <c r="G5635" t="s">
        <v>24</v>
      </c>
      <c r="H5635" t="s">
        <v>25</v>
      </c>
      <c r="I5635" t="s">
        <v>139</v>
      </c>
      <c r="J5635" t="s">
        <v>27</v>
      </c>
      <c r="K5635">
        <v>3</v>
      </c>
      <c r="L5635">
        <v>190</v>
      </c>
      <c r="M5635">
        <v>0.05</v>
      </c>
      <c r="N5635">
        <v>541.5</v>
      </c>
      <c r="O5635">
        <v>166.5</v>
      </c>
      <c r="P5635" t="s">
        <v>28</v>
      </c>
      <c r="Q5635" t="s">
        <v>86</v>
      </c>
      <c r="R5635" t="s">
        <v>36</v>
      </c>
      <c r="S5635">
        <v>3</v>
      </c>
      <c r="T5635">
        <f>YEAR(tblOrders[[#This Row],[Order Date]])</f>
        <v>2025</v>
      </c>
      <c r="U5635" t="str">
        <f>TEXT(tblOrders[[#This Row],[Order Date]],"mmm-yyyy")</f>
        <v>Dec-2025</v>
      </c>
      <c r="V5635" s="4">
        <f>tblOrders[[#This Row],[Profit]]/tblOrders[[#This Row],[Sales Amount]]</f>
        <v>0.30747922437673131</v>
      </c>
      <c r="W5635" t="str">
        <f>VLOOKUP(tblOrders[[#This Row],[City]],CityRegion,2,0)</f>
        <v>South</v>
      </c>
      <c r="X5635" t="str">
        <f>VLOOKUP(tblOrders[[#This Row],[City]],lookups!A:C,3,0)</f>
        <v>Tamil Nadu</v>
      </c>
    </row>
    <row r="5636" spans="1:24" x14ac:dyDescent="0.25">
      <c r="A5636" t="s">
        <v>7963</v>
      </c>
      <c r="B5636" s="1">
        <v>45666</v>
      </c>
      <c r="C5636" t="s">
        <v>7964</v>
      </c>
      <c r="D5636" t="s">
        <v>21</v>
      </c>
      <c r="E5636" t="s">
        <v>49</v>
      </c>
      <c r="F5636" t="s">
        <v>50</v>
      </c>
      <c r="G5636" t="s">
        <v>24</v>
      </c>
      <c r="H5636" t="s">
        <v>51</v>
      </c>
      <c r="I5636" t="s">
        <v>33</v>
      </c>
      <c r="J5636" t="s">
        <v>27</v>
      </c>
      <c r="K5636">
        <v>1</v>
      </c>
      <c r="L5636">
        <v>85</v>
      </c>
      <c r="M5636">
        <v>0</v>
      </c>
      <c r="N5636">
        <v>85</v>
      </c>
      <c r="O5636">
        <v>33</v>
      </c>
      <c r="P5636" t="s">
        <v>85</v>
      </c>
      <c r="Q5636" t="s">
        <v>29</v>
      </c>
      <c r="R5636" t="s">
        <v>30</v>
      </c>
      <c r="S5636">
        <v>4.8</v>
      </c>
      <c r="T5636">
        <f>YEAR(tblOrders[[#This Row],[Order Date]])</f>
        <v>2025</v>
      </c>
      <c r="U5636" t="str">
        <f>TEXT(tblOrders[[#This Row],[Order Date]],"mmm-yyyy")</f>
        <v>Jan-2025</v>
      </c>
      <c r="V5636" s="4">
        <f>tblOrders[[#This Row],[Profit]]/tblOrders[[#This Row],[Sales Amount]]</f>
        <v>0.38823529411764707</v>
      </c>
      <c r="W5636" t="str">
        <f>VLOOKUP(tblOrders[[#This Row],[City]],CityRegion,2,0)</f>
        <v>North</v>
      </c>
      <c r="X5636" t="str">
        <f>VLOOKUP(tblOrders[[#This Row],[City]],lookups!A:C,3,0)</f>
        <v>Delhi</v>
      </c>
    </row>
    <row r="5637" spans="1:24" x14ac:dyDescent="0.25">
      <c r="A5637" t="s">
        <v>7965</v>
      </c>
      <c r="B5637" s="1">
        <v>45734</v>
      </c>
      <c r="C5637" t="s">
        <v>1341</v>
      </c>
      <c r="D5637" t="s">
        <v>39</v>
      </c>
      <c r="E5637" t="s">
        <v>22</v>
      </c>
      <c r="F5637" t="s">
        <v>23</v>
      </c>
      <c r="G5637" t="s">
        <v>24</v>
      </c>
      <c r="H5637" t="s">
        <v>25</v>
      </c>
      <c r="I5637" t="s">
        <v>26</v>
      </c>
      <c r="J5637" t="s">
        <v>27</v>
      </c>
      <c r="K5637">
        <v>1</v>
      </c>
      <c r="L5637">
        <v>190</v>
      </c>
      <c r="M5637">
        <v>0.05</v>
      </c>
      <c r="N5637">
        <v>180.5</v>
      </c>
      <c r="O5637">
        <v>55.5</v>
      </c>
      <c r="P5637" t="s">
        <v>28</v>
      </c>
      <c r="Q5637" t="s">
        <v>29</v>
      </c>
      <c r="R5637" t="s">
        <v>30</v>
      </c>
      <c r="S5637">
        <v>2.6</v>
      </c>
      <c r="T5637">
        <f>YEAR(tblOrders[[#This Row],[Order Date]])</f>
        <v>2025</v>
      </c>
      <c r="U5637" t="str">
        <f>TEXT(tblOrders[[#This Row],[Order Date]],"mmm-yyyy")</f>
        <v>Mar-2025</v>
      </c>
      <c r="V5637" s="4">
        <f>tblOrders[[#This Row],[Profit]]/tblOrders[[#This Row],[Sales Amount]]</f>
        <v>0.30747922437673131</v>
      </c>
      <c r="W5637" t="str">
        <f>VLOOKUP(tblOrders[[#This Row],[City]],CityRegion,2,0)</f>
        <v>South</v>
      </c>
      <c r="X5637" t="str">
        <f>VLOOKUP(tblOrders[[#This Row],[City]],lookups!A:C,3,0)</f>
        <v>Karnataka</v>
      </c>
    </row>
    <row r="5638" spans="1:24" x14ac:dyDescent="0.25">
      <c r="A5638" t="s">
        <v>7966</v>
      </c>
      <c r="B5638" s="1">
        <v>45823</v>
      </c>
      <c r="C5638" t="s">
        <v>7967</v>
      </c>
      <c r="D5638" t="s">
        <v>21</v>
      </c>
      <c r="E5638" t="s">
        <v>60</v>
      </c>
      <c r="F5638" t="s">
        <v>61</v>
      </c>
      <c r="G5638" t="s">
        <v>62</v>
      </c>
      <c r="H5638" t="s">
        <v>63</v>
      </c>
      <c r="I5638" t="s">
        <v>70</v>
      </c>
      <c r="J5638" t="s">
        <v>45</v>
      </c>
      <c r="K5638">
        <v>3</v>
      </c>
      <c r="L5638">
        <v>45</v>
      </c>
      <c r="M5638">
        <v>0.15</v>
      </c>
      <c r="N5638">
        <v>114.75</v>
      </c>
      <c r="O5638">
        <v>36.75</v>
      </c>
      <c r="P5638" t="s">
        <v>28</v>
      </c>
      <c r="Q5638" t="s">
        <v>29</v>
      </c>
      <c r="R5638" t="s">
        <v>36</v>
      </c>
      <c r="S5638">
        <v>4.9000000000000004</v>
      </c>
      <c r="T5638">
        <f>YEAR(tblOrders[[#This Row],[Order Date]])</f>
        <v>2025</v>
      </c>
      <c r="U5638" t="str">
        <f>TEXT(tblOrders[[#This Row],[Order Date]],"mmm-yyyy")</f>
        <v>Jun-2025</v>
      </c>
      <c r="V5638" s="4">
        <f>tblOrders[[#This Row],[Profit]]/tblOrders[[#This Row],[Sales Amount]]</f>
        <v>0.3202614379084967</v>
      </c>
      <c r="W5638" t="str">
        <f>VLOOKUP(tblOrders[[#This Row],[City]],CityRegion,2,0)</f>
        <v>South</v>
      </c>
      <c r="X5638" t="str">
        <f>VLOOKUP(tblOrders[[#This Row],[City]],lookups!A:C,3,0)</f>
        <v>Telengana</v>
      </c>
    </row>
    <row r="5639" spans="1:24" x14ac:dyDescent="0.25">
      <c r="A5639" t="s">
        <v>7968</v>
      </c>
      <c r="B5639" s="1">
        <v>45903</v>
      </c>
      <c r="C5639" t="s">
        <v>7969</v>
      </c>
      <c r="D5639" t="s">
        <v>21</v>
      </c>
      <c r="E5639" t="s">
        <v>114</v>
      </c>
      <c r="F5639" t="s">
        <v>115</v>
      </c>
      <c r="G5639" t="s">
        <v>42</v>
      </c>
      <c r="H5639" t="s">
        <v>116</v>
      </c>
      <c r="I5639" t="s">
        <v>130</v>
      </c>
      <c r="J5639" t="s">
        <v>45</v>
      </c>
      <c r="K5639">
        <v>2</v>
      </c>
      <c r="L5639">
        <v>12</v>
      </c>
      <c r="M5639">
        <v>0.15</v>
      </c>
      <c r="N5639">
        <v>20.399999999999999</v>
      </c>
      <c r="O5639">
        <v>8.4</v>
      </c>
      <c r="P5639" t="s">
        <v>28</v>
      </c>
      <c r="Q5639" t="s">
        <v>91</v>
      </c>
      <c r="R5639" t="s">
        <v>36</v>
      </c>
      <c r="S5639">
        <v>3.9</v>
      </c>
      <c r="T5639">
        <f>YEAR(tblOrders[[#This Row],[Order Date]])</f>
        <v>2025</v>
      </c>
      <c r="U5639" t="str">
        <f>TEXT(tblOrders[[#This Row],[Order Date]],"mmm-yyyy")</f>
        <v>Sep-2025</v>
      </c>
      <c r="V5639" s="4">
        <f>tblOrders[[#This Row],[Profit]]/tblOrders[[#This Row],[Sales Amount]]</f>
        <v>0.41176470588235298</v>
      </c>
      <c r="W5639" t="str">
        <f>VLOOKUP(tblOrders[[#This Row],[City]],CityRegion,2,0)</f>
        <v>West</v>
      </c>
      <c r="X5639" t="str">
        <f>VLOOKUP(tblOrders[[#This Row],[City]],lookups!A:C,3,0)</f>
        <v>Maharashtra</v>
      </c>
    </row>
    <row r="5640" spans="1:24" x14ac:dyDescent="0.25">
      <c r="A5640" t="s">
        <v>7970</v>
      </c>
      <c r="B5640" s="1">
        <v>46019</v>
      </c>
      <c r="C5640" t="s">
        <v>2447</v>
      </c>
      <c r="D5640" t="s">
        <v>39</v>
      </c>
      <c r="E5640" t="s">
        <v>101</v>
      </c>
      <c r="F5640" t="s">
        <v>102</v>
      </c>
      <c r="G5640" t="s">
        <v>24</v>
      </c>
      <c r="H5640" t="s">
        <v>103</v>
      </c>
      <c r="I5640" t="s">
        <v>33</v>
      </c>
      <c r="J5640" t="s">
        <v>45</v>
      </c>
      <c r="K5640">
        <v>4</v>
      </c>
      <c r="L5640">
        <v>120</v>
      </c>
      <c r="M5640">
        <v>0.15</v>
      </c>
      <c r="N5640">
        <v>408</v>
      </c>
      <c r="O5640">
        <v>96</v>
      </c>
      <c r="P5640" t="s">
        <v>148</v>
      </c>
      <c r="Q5640" t="s">
        <v>35</v>
      </c>
      <c r="R5640" t="s">
        <v>30</v>
      </c>
      <c r="S5640">
        <v>2.7</v>
      </c>
      <c r="T5640">
        <f>YEAR(tblOrders[[#This Row],[Order Date]])</f>
        <v>2025</v>
      </c>
      <c r="U5640" t="str">
        <f>TEXT(tblOrders[[#This Row],[Order Date]],"mmm-yyyy")</f>
        <v>Dec-2025</v>
      </c>
      <c r="V5640" s="4">
        <f>tblOrders[[#This Row],[Profit]]/tblOrders[[#This Row],[Sales Amount]]</f>
        <v>0.23529411764705882</v>
      </c>
      <c r="W5640" t="str">
        <f>VLOOKUP(tblOrders[[#This Row],[City]],CityRegion,2,0)</f>
        <v>North</v>
      </c>
      <c r="X5640" t="str">
        <f>VLOOKUP(tblOrders[[#This Row],[City]],lookups!A:C,3,0)</f>
        <v>Delhi</v>
      </c>
    </row>
    <row r="5641" spans="1:24" x14ac:dyDescent="0.25">
      <c r="A5641" t="s">
        <v>7971</v>
      </c>
      <c r="B5641" s="1">
        <v>45920</v>
      </c>
      <c r="C5641" t="s">
        <v>4952</v>
      </c>
      <c r="D5641" t="s">
        <v>39</v>
      </c>
      <c r="E5641" t="s">
        <v>79</v>
      </c>
      <c r="F5641" t="s">
        <v>80</v>
      </c>
      <c r="G5641" t="s">
        <v>68</v>
      </c>
      <c r="H5641" t="s">
        <v>81</v>
      </c>
      <c r="I5641" t="s">
        <v>26</v>
      </c>
      <c r="J5641" t="s">
        <v>27</v>
      </c>
      <c r="K5641">
        <v>2</v>
      </c>
      <c r="L5641">
        <v>799</v>
      </c>
      <c r="M5641">
        <v>0.15</v>
      </c>
      <c r="N5641">
        <v>1358.3</v>
      </c>
      <c r="O5641">
        <v>118.3</v>
      </c>
      <c r="P5641" t="s">
        <v>28</v>
      </c>
      <c r="Q5641" t="s">
        <v>35</v>
      </c>
      <c r="R5641" t="s">
        <v>36</v>
      </c>
      <c r="S5641">
        <v>3.1</v>
      </c>
      <c r="T5641">
        <f>YEAR(tblOrders[[#This Row],[Order Date]])</f>
        <v>2025</v>
      </c>
      <c r="U5641" t="str">
        <f>TEXT(tblOrders[[#This Row],[Order Date]],"mmm-yyyy")</f>
        <v>Sep-2025</v>
      </c>
      <c r="V5641" s="4">
        <f>tblOrders[[#This Row],[Profit]]/tblOrders[[#This Row],[Sales Amount]]</f>
        <v>8.7094161819921967E-2</v>
      </c>
      <c r="W5641" t="str">
        <f>VLOOKUP(tblOrders[[#This Row],[City]],CityRegion,2,0)</f>
        <v>South</v>
      </c>
      <c r="X5641" t="str">
        <f>VLOOKUP(tblOrders[[#This Row],[City]],lookups!A:C,3,0)</f>
        <v>Karnataka</v>
      </c>
    </row>
    <row r="5642" spans="1:24" x14ac:dyDescent="0.25">
      <c r="A5642" t="s">
        <v>7972</v>
      </c>
      <c r="B5642" s="1">
        <v>45786</v>
      </c>
      <c r="C5642" t="s">
        <v>4831</v>
      </c>
      <c r="D5642" t="s">
        <v>39</v>
      </c>
      <c r="E5642" t="s">
        <v>22</v>
      </c>
      <c r="F5642" t="s">
        <v>23</v>
      </c>
      <c r="G5642" t="s">
        <v>24</v>
      </c>
      <c r="H5642" t="s">
        <v>25</v>
      </c>
      <c r="I5642" t="s">
        <v>33</v>
      </c>
      <c r="J5642" t="s">
        <v>45</v>
      </c>
      <c r="K5642">
        <v>3</v>
      </c>
      <c r="L5642">
        <v>190</v>
      </c>
      <c r="M5642">
        <v>0.2</v>
      </c>
      <c r="N5642">
        <v>456</v>
      </c>
      <c r="O5642">
        <v>81</v>
      </c>
      <c r="P5642" t="s">
        <v>28</v>
      </c>
      <c r="Q5642" t="s">
        <v>29</v>
      </c>
      <c r="R5642" t="s">
        <v>36</v>
      </c>
      <c r="S5642">
        <v>2.8</v>
      </c>
      <c r="T5642">
        <f>YEAR(tblOrders[[#This Row],[Order Date]])</f>
        <v>2025</v>
      </c>
      <c r="U5642" t="str">
        <f>TEXT(tblOrders[[#This Row],[Order Date]],"mmm-yyyy")</f>
        <v>May-2025</v>
      </c>
      <c r="V5642" s="4">
        <f>tblOrders[[#This Row],[Profit]]/tblOrders[[#This Row],[Sales Amount]]</f>
        <v>0.17763157894736842</v>
      </c>
      <c r="W5642" t="str">
        <f>VLOOKUP(tblOrders[[#This Row],[City]],CityRegion,2,0)</f>
        <v>North</v>
      </c>
      <c r="X5642" t="str">
        <f>VLOOKUP(tblOrders[[#This Row],[City]],lookups!A:C,3,0)</f>
        <v>Delhi</v>
      </c>
    </row>
    <row r="5643" spans="1:24" x14ac:dyDescent="0.25">
      <c r="A5643" t="s">
        <v>7973</v>
      </c>
      <c r="B5643" s="1">
        <v>45727</v>
      </c>
      <c r="C5643" t="s">
        <v>1324</v>
      </c>
      <c r="D5643" t="s">
        <v>21</v>
      </c>
      <c r="E5643" t="s">
        <v>40</v>
      </c>
      <c r="F5643" t="s">
        <v>41</v>
      </c>
      <c r="G5643" t="s">
        <v>42</v>
      </c>
      <c r="H5643" t="s">
        <v>43</v>
      </c>
      <c r="I5643" t="s">
        <v>139</v>
      </c>
      <c r="J5643" t="s">
        <v>34</v>
      </c>
      <c r="K5643">
        <v>4</v>
      </c>
      <c r="L5643">
        <v>18</v>
      </c>
      <c r="M5643">
        <v>0.2</v>
      </c>
      <c r="N5643">
        <v>57.6</v>
      </c>
      <c r="O5643">
        <v>21.6</v>
      </c>
      <c r="P5643" t="s">
        <v>28</v>
      </c>
      <c r="Q5643" t="s">
        <v>86</v>
      </c>
      <c r="R5643" t="s">
        <v>36</v>
      </c>
      <c r="S5643">
        <v>3</v>
      </c>
      <c r="T5643">
        <f>YEAR(tblOrders[[#This Row],[Order Date]])</f>
        <v>2025</v>
      </c>
      <c r="U5643" t="str">
        <f>TEXT(tblOrders[[#This Row],[Order Date]],"mmm-yyyy")</f>
        <v>Mar-2025</v>
      </c>
      <c r="V5643" s="4">
        <f>tblOrders[[#This Row],[Profit]]/tblOrders[[#This Row],[Sales Amount]]</f>
        <v>0.375</v>
      </c>
      <c r="W5643" t="str">
        <f>VLOOKUP(tblOrders[[#This Row],[City]],CityRegion,2,0)</f>
        <v>South</v>
      </c>
      <c r="X5643" t="str">
        <f>VLOOKUP(tblOrders[[#This Row],[City]],lookups!A:C,3,0)</f>
        <v>Tamil Nadu</v>
      </c>
    </row>
    <row r="5644" spans="1:24" x14ac:dyDescent="0.25">
      <c r="A5644" t="s">
        <v>7974</v>
      </c>
      <c r="B5644" s="1">
        <v>45664</v>
      </c>
      <c r="C5644" t="s">
        <v>4247</v>
      </c>
      <c r="D5644" t="s">
        <v>21</v>
      </c>
      <c r="E5644" t="s">
        <v>108</v>
      </c>
      <c r="F5644" t="s">
        <v>109</v>
      </c>
      <c r="G5644" t="s">
        <v>62</v>
      </c>
      <c r="H5644" t="s">
        <v>110</v>
      </c>
      <c r="I5644" t="s">
        <v>76</v>
      </c>
      <c r="J5644" t="s">
        <v>27</v>
      </c>
      <c r="K5644">
        <v>5</v>
      </c>
      <c r="L5644">
        <v>110</v>
      </c>
      <c r="M5644">
        <v>0.1</v>
      </c>
      <c r="N5644">
        <v>495</v>
      </c>
      <c r="O5644">
        <v>155</v>
      </c>
      <c r="P5644" t="s">
        <v>28</v>
      </c>
      <c r="Q5644" t="s">
        <v>35</v>
      </c>
      <c r="R5644" t="s">
        <v>36</v>
      </c>
      <c r="S5644">
        <v>3.9</v>
      </c>
      <c r="T5644">
        <f>YEAR(tblOrders[[#This Row],[Order Date]])</f>
        <v>2025</v>
      </c>
      <c r="U5644" t="str">
        <f>TEXT(tblOrders[[#This Row],[Order Date]],"mmm-yyyy")</f>
        <v>Jan-2025</v>
      </c>
      <c r="V5644" s="4">
        <f>tblOrders[[#This Row],[Profit]]/tblOrders[[#This Row],[Sales Amount]]</f>
        <v>0.31313131313131315</v>
      </c>
      <c r="W5644" t="str">
        <f>VLOOKUP(tblOrders[[#This Row],[City]],CityRegion,2,0)</f>
        <v>South</v>
      </c>
      <c r="X5644" t="str">
        <f>VLOOKUP(tblOrders[[#This Row],[City]],lookups!A:C,3,0)</f>
        <v>Kerala</v>
      </c>
    </row>
    <row r="5645" spans="1:24" x14ac:dyDescent="0.25">
      <c r="A5645" t="s">
        <v>7975</v>
      </c>
      <c r="B5645" s="1">
        <v>45814</v>
      </c>
      <c r="C5645" t="s">
        <v>7976</v>
      </c>
      <c r="D5645" t="s">
        <v>21</v>
      </c>
      <c r="E5645" t="s">
        <v>55</v>
      </c>
      <c r="F5645" t="s">
        <v>56</v>
      </c>
      <c r="G5645" t="s">
        <v>24</v>
      </c>
      <c r="H5645" t="s">
        <v>51</v>
      </c>
      <c r="I5645" t="s">
        <v>76</v>
      </c>
      <c r="J5645" t="s">
        <v>27</v>
      </c>
      <c r="K5645">
        <v>4</v>
      </c>
      <c r="L5645">
        <v>42</v>
      </c>
      <c r="M5645">
        <v>0</v>
      </c>
      <c r="N5645">
        <v>168</v>
      </c>
      <c r="O5645">
        <v>72</v>
      </c>
      <c r="P5645" t="s">
        <v>28</v>
      </c>
      <c r="Q5645" t="s">
        <v>86</v>
      </c>
      <c r="R5645" t="s">
        <v>36</v>
      </c>
      <c r="S5645">
        <v>3.3</v>
      </c>
      <c r="T5645">
        <f>YEAR(tblOrders[[#This Row],[Order Date]])</f>
        <v>2025</v>
      </c>
      <c r="U5645" t="str">
        <f>TEXT(tblOrders[[#This Row],[Order Date]],"mmm-yyyy")</f>
        <v>Jun-2025</v>
      </c>
      <c r="V5645" s="4">
        <f>tblOrders[[#This Row],[Profit]]/tblOrders[[#This Row],[Sales Amount]]</f>
        <v>0.42857142857142855</v>
      </c>
      <c r="W5645" t="str">
        <f>VLOOKUP(tblOrders[[#This Row],[City]],CityRegion,2,0)</f>
        <v>South</v>
      </c>
      <c r="X5645" t="str">
        <f>VLOOKUP(tblOrders[[#This Row],[City]],lookups!A:C,3,0)</f>
        <v>Kerala</v>
      </c>
    </row>
    <row r="5646" spans="1:24" x14ac:dyDescent="0.25">
      <c r="A5646" t="s">
        <v>7977</v>
      </c>
      <c r="B5646" s="1">
        <v>45953</v>
      </c>
      <c r="C5646" t="s">
        <v>2168</v>
      </c>
      <c r="D5646" t="s">
        <v>39</v>
      </c>
      <c r="E5646" t="s">
        <v>73</v>
      </c>
      <c r="F5646" t="s">
        <v>74</v>
      </c>
      <c r="G5646" t="s">
        <v>68</v>
      </c>
      <c r="H5646" t="s">
        <v>75</v>
      </c>
      <c r="I5646" t="s">
        <v>84</v>
      </c>
      <c r="J5646" t="s">
        <v>27</v>
      </c>
      <c r="K5646">
        <v>2</v>
      </c>
      <c r="L5646">
        <v>65</v>
      </c>
      <c r="M5646">
        <v>0.1</v>
      </c>
      <c r="N5646">
        <v>117</v>
      </c>
      <c r="O5646">
        <v>41</v>
      </c>
      <c r="P5646" t="s">
        <v>28</v>
      </c>
      <c r="Q5646" t="s">
        <v>35</v>
      </c>
      <c r="R5646" t="s">
        <v>36</v>
      </c>
      <c r="S5646">
        <v>3.9</v>
      </c>
      <c r="T5646">
        <f>YEAR(tblOrders[[#This Row],[Order Date]])</f>
        <v>2025</v>
      </c>
      <c r="U5646" t="str">
        <f>TEXT(tblOrders[[#This Row],[Order Date]],"mmm-yyyy")</f>
        <v>Oct-2025</v>
      </c>
      <c r="V5646" s="4">
        <f>tblOrders[[#This Row],[Profit]]/tblOrders[[#This Row],[Sales Amount]]</f>
        <v>0.3504273504273504</v>
      </c>
      <c r="W5646" t="str">
        <f>VLOOKUP(tblOrders[[#This Row],[City]],CityRegion,2,0)</f>
        <v>West</v>
      </c>
      <c r="X5646" t="str">
        <f>VLOOKUP(tblOrders[[#This Row],[City]],lookups!A:C,3,0)</f>
        <v>Maharashtra</v>
      </c>
    </row>
    <row r="5647" spans="1:24" x14ac:dyDescent="0.25">
      <c r="A5647" t="s">
        <v>7978</v>
      </c>
      <c r="B5647" s="1">
        <v>45784</v>
      </c>
      <c r="C5647" t="s">
        <v>404</v>
      </c>
      <c r="D5647" t="s">
        <v>21</v>
      </c>
      <c r="E5647" t="s">
        <v>94</v>
      </c>
      <c r="F5647" t="s">
        <v>95</v>
      </c>
      <c r="G5647" t="s">
        <v>68</v>
      </c>
      <c r="H5647" t="s">
        <v>96</v>
      </c>
      <c r="I5647" t="s">
        <v>57</v>
      </c>
      <c r="J5647" t="s">
        <v>34</v>
      </c>
      <c r="K5647">
        <v>5</v>
      </c>
      <c r="L5647">
        <v>89</v>
      </c>
      <c r="M5647">
        <v>0</v>
      </c>
      <c r="N5647">
        <v>445</v>
      </c>
      <c r="O5647">
        <v>170</v>
      </c>
      <c r="P5647" t="s">
        <v>28</v>
      </c>
      <c r="Q5647" t="s">
        <v>91</v>
      </c>
      <c r="R5647" t="s">
        <v>36</v>
      </c>
      <c r="S5647">
        <v>4.4000000000000004</v>
      </c>
      <c r="T5647">
        <f>YEAR(tblOrders[[#This Row],[Order Date]])</f>
        <v>2025</v>
      </c>
      <c r="U5647" t="str">
        <f>TEXT(tblOrders[[#This Row],[Order Date]],"mmm-yyyy")</f>
        <v>May-2025</v>
      </c>
      <c r="V5647" s="4">
        <f>tblOrders[[#This Row],[Profit]]/tblOrders[[#This Row],[Sales Amount]]</f>
        <v>0.38202247191011235</v>
      </c>
      <c r="W5647" t="str">
        <f>VLOOKUP(tblOrders[[#This Row],[City]],CityRegion,2,0)</f>
        <v>South</v>
      </c>
      <c r="X5647" t="str">
        <f>VLOOKUP(tblOrders[[#This Row],[City]],lookups!A:C,3,0)</f>
        <v>Kerala</v>
      </c>
    </row>
    <row r="5648" spans="1:24" x14ac:dyDescent="0.25">
      <c r="A5648" t="s">
        <v>7979</v>
      </c>
      <c r="B5648" s="1">
        <v>45953</v>
      </c>
      <c r="C5648" t="s">
        <v>2574</v>
      </c>
      <c r="D5648" t="s">
        <v>39</v>
      </c>
      <c r="E5648" t="s">
        <v>114</v>
      </c>
      <c r="F5648" t="s">
        <v>115</v>
      </c>
      <c r="G5648" t="s">
        <v>42</v>
      </c>
      <c r="H5648" t="s">
        <v>116</v>
      </c>
      <c r="I5648" t="s">
        <v>84</v>
      </c>
      <c r="J5648" t="s">
        <v>34</v>
      </c>
      <c r="K5648">
        <v>1</v>
      </c>
      <c r="L5648">
        <v>12</v>
      </c>
      <c r="M5648">
        <v>0.15</v>
      </c>
      <c r="N5648">
        <v>10.199999999999999</v>
      </c>
      <c r="O5648">
        <v>4.2</v>
      </c>
      <c r="P5648" t="s">
        <v>28</v>
      </c>
      <c r="Q5648" t="s">
        <v>91</v>
      </c>
      <c r="R5648" t="s">
        <v>123</v>
      </c>
      <c r="S5648">
        <v>3.8</v>
      </c>
      <c r="T5648">
        <f>YEAR(tblOrders[[#This Row],[Order Date]])</f>
        <v>2025</v>
      </c>
      <c r="U5648" t="str">
        <f>TEXT(tblOrders[[#This Row],[Order Date]],"mmm-yyyy")</f>
        <v>Oct-2025</v>
      </c>
      <c r="V5648" s="4">
        <f>tblOrders[[#This Row],[Profit]]/tblOrders[[#This Row],[Sales Amount]]</f>
        <v>0.41176470588235298</v>
      </c>
      <c r="W5648" t="str">
        <f>VLOOKUP(tblOrders[[#This Row],[City]],CityRegion,2,0)</f>
        <v>West</v>
      </c>
      <c r="X5648" t="str">
        <f>VLOOKUP(tblOrders[[#This Row],[City]],lookups!A:C,3,0)</f>
        <v>Maharashtra</v>
      </c>
    </row>
    <row r="5649" spans="1:24" x14ac:dyDescent="0.25">
      <c r="A5649" t="s">
        <v>7980</v>
      </c>
      <c r="B5649" s="1">
        <v>45834</v>
      </c>
      <c r="C5649" t="s">
        <v>4319</v>
      </c>
      <c r="D5649" t="s">
        <v>39</v>
      </c>
      <c r="E5649" t="s">
        <v>108</v>
      </c>
      <c r="F5649" t="s">
        <v>109</v>
      </c>
      <c r="G5649" t="s">
        <v>62</v>
      </c>
      <c r="H5649" t="s">
        <v>110</v>
      </c>
      <c r="I5649" t="s">
        <v>44</v>
      </c>
      <c r="J5649" t="s">
        <v>27</v>
      </c>
      <c r="K5649">
        <v>1</v>
      </c>
      <c r="L5649">
        <v>110</v>
      </c>
      <c r="M5649">
        <v>0</v>
      </c>
      <c r="N5649">
        <v>110</v>
      </c>
      <c r="O5649">
        <v>42</v>
      </c>
      <c r="P5649" t="s">
        <v>28</v>
      </c>
      <c r="Q5649" t="s">
        <v>29</v>
      </c>
      <c r="R5649" t="s">
        <v>30</v>
      </c>
      <c r="S5649">
        <v>3.1</v>
      </c>
      <c r="T5649">
        <f>YEAR(tblOrders[[#This Row],[Order Date]])</f>
        <v>2025</v>
      </c>
      <c r="U5649" t="str">
        <f>TEXT(tblOrders[[#This Row],[Order Date]],"mmm-yyyy")</f>
        <v>Jun-2025</v>
      </c>
      <c r="V5649" s="4">
        <f>tblOrders[[#This Row],[Profit]]/tblOrders[[#This Row],[Sales Amount]]</f>
        <v>0.38181818181818183</v>
      </c>
      <c r="W5649" t="str">
        <f>VLOOKUP(tblOrders[[#This Row],[City]],CityRegion,2,0)</f>
        <v>South</v>
      </c>
      <c r="X5649" t="str">
        <f>VLOOKUP(tblOrders[[#This Row],[City]],lookups!A:C,3,0)</f>
        <v>Kerala</v>
      </c>
    </row>
    <row r="5650" spans="1:24" x14ac:dyDescent="0.25">
      <c r="A5650" t="s">
        <v>7981</v>
      </c>
      <c r="B5650" s="1">
        <v>45706</v>
      </c>
      <c r="C5650" t="s">
        <v>2473</v>
      </c>
      <c r="D5650" t="s">
        <v>21</v>
      </c>
      <c r="E5650" t="s">
        <v>22</v>
      </c>
      <c r="F5650" t="s">
        <v>23</v>
      </c>
      <c r="G5650" t="s">
        <v>24</v>
      </c>
      <c r="H5650" t="s">
        <v>25</v>
      </c>
      <c r="I5650" t="s">
        <v>76</v>
      </c>
      <c r="J5650" t="s">
        <v>45</v>
      </c>
      <c r="K5650">
        <v>3</v>
      </c>
      <c r="L5650">
        <v>190</v>
      </c>
      <c r="M5650">
        <v>0</v>
      </c>
      <c r="N5650">
        <v>570</v>
      </c>
      <c r="O5650">
        <v>195</v>
      </c>
      <c r="P5650" t="s">
        <v>148</v>
      </c>
      <c r="Q5650" t="s">
        <v>86</v>
      </c>
      <c r="R5650" t="s">
        <v>36</v>
      </c>
      <c r="S5650">
        <v>3.5</v>
      </c>
      <c r="T5650">
        <f>YEAR(tblOrders[[#This Row],[Order Date]])</f>
        <v>2025</v>
      </c>
      <c r="U5650" t="str">
        <f>TEXT(tblOrders[[#This Row],[Order Date]],"mmm-yyyy")</f>
        <v>Feb-2025</v>
      </c>
      <c r="V5650" s="4">
        <f>tblOrders[[#This Row],[Profit]]/tblOrders[[#This Row],[Sales Amount]]</f>
        <v>0.34210526315789475</v>
      </c>
      <c r="W5650" t="str">
        <f>VLOOKUP(tblOrders[[#This Row],[City]],CityRegion,2,0)</f>
        <v>South</v>
      </c>
      <c r="X5650" t="str">
        <f>VLOOKUP(tblOrders[[#This Row],[City]],lookups!A:C,3,0)</f>
        <v>Kerala</v>
      </c>
    </row>
    <row r="5651" spans="1:24" x14ac:dyDescent="0.25">
      <c r="A5651" t="s">
        <v>7982</v>
      </c>
      <c r="B5651" s="1">
        <v>46008</v>
      </c>
      <c r="C5651" t="s">
        <v>802</v>
      </c>
      <c r="D5651" t="s">
        <v>21</v>
      </c>
      <c r="E5651" t="s">
        <v>114</v>
      </c>
      <c r="F5651" t="s">
        <v>115</v>
      </c>
      <c r="G5651" t="s">
        <v>42</v>
      </c>
      <c r="H5651" t="s">
        <v>116</v>
      </c>
      <c r="I5651" t="s">
        <v>44</v>
      </c>
      <c r="J5651" t="s">
        <v>34</v>
      </c>
      <c r="K5651">
        <v>3</v>
      </c>
      <c r="L5651">
        <v>12</v>
      </c>
      <c r="M5651">
        <v>0.1</v>
      </c>
      <c r="N5651">
        <v>32.4</v>
      </c>
      <c r="O5651">
        <v>14.4</v>
      </c>
      <c r="P5651" t="s">
        <v>111</v>
      </c>
      <c r="Q5651" t="s">
        <v>29</v>
      </c>
      <c r="R5651" t="s">
        <v>30</v>
      </c>
      <c r="S5651">
        <v>3.8</v>
      </c>
      <c r="T5651">
        <f>YEAR(tblOrders[[#This Row],[Order Date]])</f>
        <v>2025</v>
      </c>
      <c r="U5651" t="str">
        <f>TEXT(tblOrders[[#This Row],[Order Date]],"mmm-yyyy")</f>
        <v>Dec-2025</v>
      </c>
      <c r="V5651" s="4">
        <f>tblOrders[[#This Row],[Profit]]/tblOrders[[#This Row],[Sales Amount]]</f>
        <v>0.44444444444444448</v>
      </c>
      <c r="W5651" t="str">
        <f>VLOOKUP(tblOrders[[#This Row],[City]],CityRegion,2,0)</f>
        <v>South</v>
      </c>
      <c r="X5651" t="str">
        <f>VLOOKUP(tblOrders[[#This Row],[City]],lookups!A:C,3,0)</f>
        <v>Kerala</v>
      </c>
    </row>
    <row r="5652" spans="1:24" x14ac:dyDescent="0.25">
      <c r="A5652" t="s">
        <v>7983</v>
      </c>
      <c r="B5652" s="1">
        <v>45991</v>
      </c>
      <c r="C5652" t="s">
        <v>3704</v>
      </c>
      <c r="D5652" t="s">
        <v>21</v>
      </c>
      <c r="E5652" t="s">
        <v>49</v>
      </c>
      <c r="F5652" t="s">
        <v>50</v>
      </c>
      <c r="G5652" t="s">
        <v>24</v>
      </c>
      <c r="H5652" t="s">
        <v>51</v>
      </c>
      <c r="I5652" t="s">
        <v>57</v>
      </c>
      <c r="J5652" t="s">
        <v>27</v>
      </c>
      <c r="K5652">
        <v>3</v>
      </c>
      <c r="L5652">
        <v>85</v>
      </c>
      <c r="M5652">
        <v>0.2</v>
      </c>
      <c r="N5652">
        <v>204</v>
      </c>
      <c r="O5652">
        <v>48</v>
      </c>
      <c r="P5652" t="s">
        <v>28</v>
      </c>
      <c r="Q5652" t="s">
        <v>46</v>
      </c>
      <c r="R5652" t="s">
        <v>36</v>
      </c>
      <c r="S5652">
        <v>4.5</v>
      </c>
      <c r="T5652">
        <f>YEAR(tblOrders[[#This Row],[Order Date]])</f>
        <v>2025</v>
      </c>
      <c r="U5652" t="str">
        <f>TEXT(tblOrders[[#This Row],[Order Date]],"mmm-yyyy")</f>
        <v>Nov-2025</v>
      </c>
      <c r="V5652" s="4">
        <f>tblOrders[[#This Row],[Profit]]/tblOrders[[#This Row],[Sales Amount]]</f>
        <v>0.23529411764705882</v>
      </c>
      <c r="W5652" t="str">
        <f>VLOOKUP(tblOrders[[#This Row],[City]],CityRegion,2,0)</f>
        <v>South</v>
      </c>
      <c r="X5652" t="str">
        <f>VLOOKUP(tblOrders[[#This Row],[City]],lookups!A:C,3,0)</f>
        <v>Kerala</v>
      </c>
    </row>
    <row r="5653" spans="1:24" x14ac:dyDescent="0.25">
      <c r="A5653" t="s">
        <v>7984</v>
      </c>
      <c r="B5653" s="1">
        <v>45740</v>
      </c>
      <c r="C5653" t="s">
        <v>524</v>
      </c>
      <c r="D5653" t="s">
        <v>39</v>
      </c>
      <c r="E5653" t="s">
        <v>49</v>
      </c>
      <c r="F5653" t="s">
        <v>50</v>
      </c>
      <c r="G5653" t="s">
        <v>24</v>
      </c>
      <c r="H5653" t="s">
        <v>51</v>
      </c>
      <c r="I5653" t="s">
        <v>44</v>
      </c>
      <c r="J5653" t="s">
        <v>34</v>
      </c>
      <c r="K5653">
        <v>4</v>
      </c>
      <c r="L5653">
        <v>85</v>
      </c>
      <c r="M5653">
        <v>0.2</v>
      </c>
      <c r="N5653">
        <v>272</v>
      </c>
      <c r="O5653">
        <v>64</v>
      </c>
      <c r="P5653" t="s">
        <v>28</v>
      </c>
      <c r="Q5653" t="s">
        <v>46</v>
      </c>
      <c r="R5653" t="s">
        <v>36</v>
      </c>
      <c r="S5653">
        <v>3.4</v>
      </c>
      <c r="T5653">
        <f>YEAR(tblOrders[[#This Row],[Order Date]])</f>
        <v>2025</v>
      </c>
      <c r="U5653" t="str">
        <f>TEXT(tblOrders[[#This Row],[Order Date]],"mmm-yyyy")</f>
        <v>Mar-2025</v>
      </c>
      <c r="V5653" s="4">
        <f>tblOrders[[#This Row],[Profit]]/tblOrders[[#This Row],[Sales Amount]]</f>
        <v>0.23529411764705882</v>
      </c>
      <c r="W5653" t="str">
        <f>VLOOKUP(tblOrders[[#This Row],[City]],CityRegion,2,0)</f>
        <v>South</v>
      </c>
      <c r="X5653" t="str">
        <f>VLOOKUP(tblOrders[[#This Row],[City]],lookups!A:C,3,0)</f>
        <v>Kerala</v>
      </c>
    </row>
    <row r="5654" spans="1:24" x14ac:dyDescent="0.25">
      <c r="A5654" t="s">
        <v>7985</v>
      </c>
      <c r="B5654" s="1">
        <v>45985</v>
      </c>
      <c r="C5654" t="s">
        <v>1165</v>
      </c>
      <c r="D5654" t="s">
        <v>39</v>
      </c>
      <c r="E5654" t="s">
        <v>94</v>
      </c>
      <c r="F5654" t="s">
        <v>95</v>
      </c>
      <c r="G5654" t="s">
        <v>68</v>
      </c>
      <c r="H5654" t="s">
        <v>96</v>
      </c>
      <c r="I5654" t="s">
        <v>44</v>
      </c>
      <c r="J5654" t="s">
        <v>45</v>
      </c>
      <c r="K5654">
        <v>3</v>
      </c>
      <c r="L5654">
        <v>89</v>
      </c>
      <c r="M5654">
        <v>0.1</v>
      </c>
      <c r="N5654">
        <v>240.3</v>
      </c>
      <c r="O5654">
        <v>75.3</v>
      </c>
      <c r="P5654" t="s">
        <v>28</v>
      </c>
      <c r="Q5654" t="s">
        <v>35</v>
      </c>
      <c r="R5654" t="s">
        <v>30</v>
      </c>
      <c r="S5654">
        <v>3.8</v>
      </c>
      <c r="T5654">
        <f>YEAR(tblOrders[[#This Row],[Order Date]])</f>
        <v>2025</v>
      </c>
      <c r="U5654" t="str">
        <f>TEXT(tblOrders[[#This Row],[Order Date]],"mmm-yyyy")</f>
        <v>Nov-2025</v>
      </c>
      <c r="V5654" s="4">
        <f>tblOrders[[#This Row],[Profit]]/tblOrders[[#This Row],[Sales Amount]]</f>
        <v>0.31335830212234705</v>
      </c>
      <c r="W5654" t="str">
        <f>VLOOKUP(tblOrders[[#This Row],[City]],CityRegion,2,0)</f>
        <v>South</v>
      </c>
      <c r="X5654" t="str">
        <f>VLOOKUP(tblOrders[[#This Row],[City]],lookups!A:C,3,0)</f>
        <v>Kerala</v>
      </c>
    </row>
    <row r="5655" spans="1:24" x14ac:dyDescent="0.25">
      <c r="A5655" t="s">
        <v>7986</v>
      </c>
      <c r="B5655" s="1">
        <v>46011</v>
      </c>
      <c r="C5655" t="s">
        <v>379</v>
      </c>
      <c r="D5655" t="s">
        <v>21</v>
      </c>
      <c r="E5655" t="s">
        <v>101</v>
      </c>
      <c r="F5655" t="s">
        <v>102</v>
      </c>
      <c r="G5655" t="s">
        <v>24</v>
      </c>
      <c r="H5655" t="s">
        <v>103</v>
      </c>
      <c r="I5655" t="s">
        <v>84</v>
      </c>
      <c r="J5655" t="s">
        <v>34</v>
      </c>
      <c r="K5655">
        <v>2</v>
      </c>
      <c r="L5655">
        <v>120</v>
      </c>
      <c r="M5655">
        <v>0.2</v>
      </c>
      <c r="N5655">
        <v>192</v>
      </c>
      <c r="O5655">
        <v>36</v>
      </c>
      <c r="P5655" t="s">
        <v>28</v>
      </c>
      <c r="Q5655" t="s">
        <v>29</v>
      </c>
      <c r="R5655" t="s">
        <v>30</v>
      </c>
      <c r="S5655">
        <v>4.3</v>
      </c>
      <c r="T5655">
        <f>YEAR(tblOrders[[#This Row],[Order Date]])</f>
        <v>2025</v>
      </c>
      <c r="U5655" t="str">
        <f>TEXT(tblOrders[[#This Row],[Order Date]],"mmm-yyyy")</f>
        <v>Dec-2025</v>
      </c>
      <c r="V5655" s="4">
        <f>tblOrders[[#This Row],[Profit]]/tblOrders[[#This Row],[Sales Amount]]</f>
        <v>0.1875</v>
      </c>
      <c r="W5655" t="str">
        <f>VLOOKUP(tblOrders[[#This Row],[City]],CityRegion,2,0)</f>
        <v>West</v>
      </c>
      <c r="X5655" t="str">
        <f>VLOOKUP(tblOrders[[#This Row],[City]],lookups!A:C,3,0)</f>
        <v>Maharashtra</v>
      </c>
    </row>
    <row r="5656" spans="1:24" x14ac:dyDescent="0.25">
      <c r="A5656" t="s">
        <v>7987</v>
      </c>
      <c r="B5656" s="1">
        <v>45956</v>
      </c>
      <c r="C5656" t="s">
        <v>3497</v>
      </c>
      <c r="D5656" t="s">
        <v>39</v>
      </c>
      <c r="E5656" t="s">
        <v>73</v>
      </c>
      <c r="F5656" t="s">
        <v>74</v>
      </c>
      <c r="G5656" t="s">
        <v>68</v>
      </c>
      <c r="H5656" t="s">
        <v>75</v>
      </c>
      <c r="I5656" t="s">
        <v>44</v>
      </c>
      <c r="J5656" t="s">
        <v>45</v>
      </c>
      <c r="K5656">
        <v>4</v>
      </c>
      <c r="L5656">
        <v>65</v>
      </c>
      <c r="M5656">
        <v>0.15</v>
      </c>
      <c r="N5656">
        <v>221</v>
      </c>
      <c r="O5656">
        <v>69</v>
      </c>
      <c r="P5656" t="s">
        <v>28</v>
      </c>
      <c r="Q5656" t="s">
        <v>91</v>
      </c>
      <c r="R5656" t="s">
        <v>36</v>
      </c>
      <c r="S5656">
        <v>2.5</v>
      </c>
      <c r="T5656">
        <f>YEAR(tblOrders[[#This Row],[Order Date]])</f>
        <v>2025</v>
      </c>
      <c r="U5656" t="str">
        <f>TEXT(tblOrders[[#This Row],[Order Date]],"mmm-yyyy")</f>
        <v>Oct-2025</v>
      </c>
      <c r="V5656" s="4">
        <f>tblOrders[[#This Row],[Profit]]/tblOrders[[#This Row],[Sales Amount]]</f>
        <v>0.31221719457013575</v>
      </c>
      <c r="W5656" t="str">
        <f>VLOOKUP(tblOrders[[#This Row],[City]],CityRegion,2,0)</f>
        <v>South</v>
      </c>
      <c r="X5656" t="str">
        <f>VLOOKUP(tblOrders[[#This Row],[City]],lookups!A:C,3,0)</f>
        <v>Kerala</v>
      </c>
    </row>
    <row r="5657" spans="1:24" x14ac:dyDescent="0.25">
      <c r="A5657" t="s">
        <v>7988</v>
      </c>
      <c r="B5657" s="1">
        <v>45735</v>
      </c>
      <c r="C5657" t="s">
        <v>5381</v>
      </c>
      <c r="D5657" t="s">
        <v>21</v>
      </c>
      <c r="E5657" t="s">
        <v>94</v>
      </c>
      <c r="F5657" t="s">
        <v>95</v>
      </c>
      <c r="G5657" t="s">
        <v>68</v>
      </c>
      <c r="H5657" t="s">
        <v>96</v>
      </c>
      <c r="I5657" t="s">
        <v>57</v>
      </c>
      <c r="J5657" t="s">
        <v>34</v>
      </c>
      <c r="K5657">
        <v>2</v>
      </c>
      <c r="L5657">
        <v>89</v>
      </c>
      <c r="M5657">
        <v>0.15</v>
      </c>
      <c r="N5657">
        <v>151.30000000000001</v>
      </c>
      <c r="O5657">
        <v>41.3</v>
      </c>
      <c r="P5657" t="s">
        <v>28</v>
      </c>
      <c r="Q5657" t="s">
        <v>86</v>
      </c>
      <c r="R5657" t="s">
        <v>30</v>
      </c>
      <c r="S5657">
        <v>3.4</v>
      </c>
      <c r="T5657">
        <f>YEAR(tblOrders[[#This Row],[Order Date]])</f>
        <v>2025</v>
      </c>
      <c r="U5657" t="str">
        <f>TEXT(tblOrders[[#This Row],[Order Date]],"mmm-yyyy")</f>
        <v>Mar-2025</v>
      </c>
      <c r="V5657" s="4">
        <f>tblOrders[[#This Row],[Profit]]/tblOrders[[#This Row],[Sales Amount]]</f>
        <v>0.27296761401189684</v>
      </c>
      <c r="W5657" t="str">
        <f>VLOOKUP(tblOrders[[#This Row],[City]],CityRegion,2,0)</f>
        <v>South</v>
      </c>
      <c r="X5657" t="str">
        <f>VLOOKUP(tblOrders[[#This Row],[City]],lookups!A:C,3,0)</f>
        <v>Kerala</v>
      </c>
    </row>
    <row r="5658" spans="1:24" x14ac:dyDescent="0.25">
      <c r="A5658" t="s">
        <v>7989</v>
      </c>
      <c r="B5658" s="1">
        <v>45733</v>
      </c>
      <c r="C5658" t="s">
        <v>7990</v>
      </c>
      <c r="D5658" t="s">
        <v>39</v>
      </c>
      <c r="E5658" t="s">
        <v>94</v>
      </c>
      <c r="F5658" t="s">
        <v>95</v>
      </c>
      <c r="G5658" t="s">
        <v>68</v>
      </c>
      <c r="H5658" t="s">
        <v>96</v>
      </c>
      <c r="I5658" t="s">
        <v>26</v>
      </c>
      <c r="J5658" t="s">
        <v>27</v>
      </c>
      <c r="K5658">
        <v>5</v>
      </c>
      <c r="L5658">
        <v>89</v>
      </c>
      <c r="M5658">
        <v>0.15</v>
      </c>
      <c r="N5658">
        <v>378.25</v>
      </c>
      <c r="O5658">
        <v>103.25</v>
      </c>
      <c r="P5658" t="s">
        <v>28</v>
      </c>
      <c r="Q5658" t="s">
        <v>35</v>
      </c>
      <c r="R5658" t="s">
        <v>123</v>
      </c>
      <c r="S5658">
        <v>4</v>
      </c>
      <c r="T5658">
        <f>YEAR(tblOrders[[#This Row],[Order Date]])</f>
        <v>2025</v>
      </c>
      <c r="U5658" t="str">
        <f>TEXT(tblOrders[[#This Row],[Order Date]],"mmm-yyyy")</f>
        <v>Mar-2025</v>
      </c>
      <c r="V5658" s="4">
        <f>tblOrders[[#This Row],[Profit]]/tblOrders[[#This Row],[Sales Amount]]</f>
        <v>0.2729676140118969</v>
      </c>
      <c r="W5658" t="str">
        <f>VLOOKUP(tblOrders[[#This Row],[City]],CityRegion,2,0)</f>
        <v>South</v>
      </c>
      <c r="X5658" t="str">
        <f>VLOOKUP(tblOrders[[#This Row],[City]],lookups!A:C,3,0)</f>
        <v>Karnataka</v>
      </c>
    </row>
    <row r="5659" spans="1:24" x14ac:dyDescent="0.25">
      <c r="A5659" t="s">
        <v>7991</v>
      </c>
      <c r="B5659" s="1">
        <v>45901</v>
      </c>
      <c r="C5659" t="s">
        <v>5216</v>
      </c>
      <c r="D5659" t="s">
        <v>39</v>
      </c>
      <c r="E5659" t="s">
        <v>94</v>
      </c>
      <c r="F5659" t="s">
        <v>95</v>
      </c>
      <c r="G5659" t="s">
        <v>68</v>
      </c>
      <c r="H5659" t="s">
        <v>96</v>
      </c>
      <c r="I5659" t="s">
        <v>33</v>
      </c>
      <c r="J5659" t="s">
        <v>34</v>
      </c>
      <c r="K5659">
        <v>2</v>
      </c>
      <c r="L5659">
        <v>89</v>
      </c>
      <c r="M5659">
        <v>0</v>
      </c>
      <c r="N5659">
        <v>178</v>
      </c>
      <c r="O5659">
        <v>68</v>
      </c>
      <c r="P5659" t="s">
        <v>28</v>
      </c>
      <c r="Q5659" t="s">
        <v>86</v>
      </c>
      <c r="R5659" t="s">
        <v>30</v>
      </c>
      <c r="S5659">
        <v>3.9</v>
      </c>
      <c r="T5659">
        <f>YEAR(tblOrders[[#This Row],[Order Date]])</f>
        <v>2025</v>
      </c>
      <c r="U5659" t="str">
        <f>TEXT(tblOrders[[#This Row],[Order Date]],"mmm-yyyy")</f>
        <v>Sep-2025</v>
      </c>
      <c r="V5659" s="4">
        <f>tblOrders[[#This Row],[Profit]]/tblOrders[[#This Row],[Sales Amount]]</f>
        <v>0.38202247191011235</v>
      </c>
      <c r="W5659" t="str">
        <f>VLOOKUP(tblOrders[[#This Row],[City]],CityRegion,2,0)</f>
        <v>North</v>
      </c>
      <c r="X5659" t="str">
        <f>VLOOKUP(tblOrders[[#This Row],[City]],lookups!A:C,3,0)</f>
        <v>Delhi</v>
      </c>
    </row>
    <row r="5660" spans="1:24" x14ac:dyDescent="0.25">
      <c r="A5660" t="s">
        <v>7992</v>
      </c>
      <c r="B5660" s="1">
        <v>45854</v>
      </c>
      <c r="C5660" t="s">
        <v>7993</v>
      </c>
      <c r="D5660" t="s">
        <v>21</v>
      </c>
      <c r="E5660" t="s">
        <v>55</v>
      </c>
      <c r="F5660" t="s">
        <v>56</v>
      </c>
      <c r="G5660" t="s">
        <v>24</v>
      </c>
      <c r="H5660" t="s">
        <v>51</v>
      </c>
      <c r="I5660" t="s">
        <v>52</v>
      </c>
      <c r="J5660" t="s">
        <v>27</v>
      </c>
      <c r="K5660">
        <v>5</v>
      </c>
      <c r="L5660">
        <v>42</v>
      </c>
      <c r="M5660">
        <v>0.1</v>
      </c>
      <c r="N5660">
        <v>189</v>
      </c>
      <c r="O5660">
        <v>69</v>
      </c>
      <c r="P5660" t="s">
        <v>28</v>
      </c>
      <c r="Q5660" t="s">
        <v>46</v>
      </c>
      <c r="R5660" t="s">
        <v>36</v>
      </c>
      <c r="S5660">
        <v>4.5</v>
      </c>
      <c r="T5660">
        <f>YEAR(tblOrders[[#This Row],[Order Date]])</f>
        <v>2025</v>
      </c>
      <c r="U5660" t="str">
        <f>TEXT(tblOrders[[#This Row],[Order Date]],"mmm-yyyy")</f>
        <v>Jul-2025</v>
      </c>
      <c r="V5660" s="4">
        <f>tblOrders[[#This Row],[Profit]]/tblOrders[[#This Row],[Sales Amount]]</f>
        <v>0.36507936507936506</v>
      </c>
      <c r="W5660" t="str">
        <f>VLOOKUP(tblOrders[[#This Row],[City]],CityRegion,2,0)</f>
        <v>South</v>
      </c>
      <c r="X5660" t="str">
        <f>VLOOKUP(tblOrders[[#This Row],[City]],lookups!A:C,3,0)</f>
        <v>Kerala</v>
      </c>
    </row>
    <row r="5661" spans="1:24" x14ac:dyDescent="0.25">
      <c r="A5661" t="s">
        <v>7994</v>
      </c>
      <c r="B5661" s="1">
        <v>45709</v>
      </c>
      <c r="C5661" t="s">
        <v>2432</v>
      </c>
      <c r="D5661" t="s">
        <v>39</v>
      </c>
      <c r="E5661" t="s">
        <v>40</v>
      </c>
      <c r="F5661" t="s">
        <v>41</v>
      </c>
      <c r="G5661" t="s">
        <v>42</v>
      </c>
      <c r="H5661" t="s">
        <v>43</v>
      </c>
      <c r="I5661" t="s">
        <v>52</v>
      </c>
      <c r="J5661" t="s">
        <v>45</v>
      </c>
      <c r="K5661">
        <v>3</v>
      </c>
      <c r="L5661">
        <v>18</v>
      </c>
      <c r="M5661">
        <v>0</v>
      </c>
      <c r="N5661">
        <v>54</v>
      </c>
      <c r="O5661">
        <v>27</v>
      </c>
      <c r="P5661" t="s">
        <v>85</v>
      </c>
      <c r="Q5661" t="s">
        <v>91</v>
      </c>
      <c r="R5661" t="s">
        <v>36</v>
      </c>
      <c r="S5661">
        <v>3</v>
      </c>
      <c r="T5661">
        <f>YEAR(tblOrders[[#This Row],[Order Date]])</f>
        <v>2025</v>
      </c>
      <c r="U5661" t="str">
        <f>TEXT(tblOrders[[#This Row],[Order Date]],"mmm-yyyy")</f>
        <v>Feb-2025</v>
      </c>
      <c r="V5661" s="4">
        <f>tblOrders[[#This Row],[Profit]]/tblOrders[[#This Row],[Sales Amount]]</f>
        <v>0.5</v>
      </c>
      <c r="W5661" t="str">
        <f>VLOOKUP(tblOrders[[#This Row],[City]],CityRegion,2,0)</f>
        <v>South</v>
      </c>
      <c r="X5661" t="str">
        <f>VLOOKUP(tblOrders[[#This Row],[City]],lookups!A:C,3,0)</f>
        <v>Kerala</v>
      </c>
    </row>
    <row r="5662" spans="1:24" x14ac:dyDescent="0.25">
      <c r="A5662" t="s">
        <v>7995</v>
      </c>
      <c r="B5662" s="1">
        <v>45863</v>
      </c>
      <c r="C5662" t="s">
        <v>1008</v>
      </c>
      <c r="D5662" t="s">
        <v>21</v>
      </c>
      <c r="E5662" t="s">
        <v>94</v>
      </c>
      <c r="F5662" t="s">
        <v>95</v>
      </c>
      <c r="G5662" t="s">
        <v>68</v>
      </c>
      <c r="H5662" t="s">
        <v>96</v>
      </c>
      <c r="I5662" t="s">
        <v>52</v>
      </c>
      <c r="J5662" t="s">
        <v>34</v>
      </c>
      <c r="K5662">
        <v>1</v>
      </c>
      <c r="L5662">
        <v>89</v>
      </c>
      <c r="M5662">
        <v>0.05</v>
      </c>
      <c r="N5662">
        <v>84.55</v>
      </c>
      <c r="O5662">
        <v>29.55</v>
      </c>
      <c r="P5662" t="s">
        <v>111</v>
      </c>
      <c r="Q5662" t="s">
        <v>29</v>
      </c>
      <c r="R5662" t="s">
        <v>36</v>
      </c>
      <c r="S5662">
        <v>3.7</v>
      </c>
      <c r="T5662">
        <f>YEAR(tblOrders[[#This Row],[Order Date]])</f>
        <v>2025</v>
      </c>
      <c r="U5662" t="str">
        <f>TEXT(tblOrders[[#This Row],[Order Date]],"mmm-yyyy")</f>
        <v>Jul-2025</v>
      </c>
      <c r="V5662" s="4">
        <f>tblOrders[[#This Row],[Profit]]/tblOrders[[#This Row],[Sales Amount]]</f>
        <v>0.34949733885274986</v>
      </c>
      <c r="W5662" t="str">
        <f>VLOOKUP(tblOrders[[#This Row],[City]],CityRegion,2,0)</f>
        <v>South</v>
      </c>
      <c r="X5662" t="str">
        <f>VLOOKUP(tblOrders[[#This Row],[City]],lookups!A:C,3,0)</f>
        <v>Kerala</v>
      </c>
    </row>
    <row r="5663" spans="1:24" x14ac:dyDescent="0.25">
      <c r="A5663" t="s">
        <v>7996</v>
      </c>
      <c r="B5663" s="1">
        <v>45841</v>
      </c>
      <c r="C5663" t="s">
        <v>4312</v>
      </c>
      <c r="D5663" t="s">
        <v>39</v>
      </c>
      <c r="E5663" t="s">
        <v>40</v>
      </c>
      <c r="F5663" t="s">
        <v>41</v>
      </c>
      <c r="G5663" t="s">
        <v>42</v>
      </c>
      <c r="H5663" t="s">
        <v>43</v>
      </c>
      <c r="I5663" t="s">
        <v>70</v>
      </c>
      <c r="J5663" t="s">
        <v>27</v>
      </c>
      <c r="K5663">
        <v>3</v>
      </c>
      <c r="L5663">
        <v>18</v>
      </c>
      <c r="M5663">
        <v>0.05</v>
      </c>
      <c r="N5663">
        <v>51.3</v>
      </c>
      <c r="O5663">
        <v>24.3</v>
      </c>
      <c r="P5663" t="s">
        <v>28</v>
      </c>
      <c r="Q5663" t="s">
        <v>46</v>
      </c>
      <c r="R5663" t="s">
        <v>36</v>
      </c>
      <c r="S5663">
        <v>4.5999999999999996</v>
      </c>
      <c r="T5663">
        <f>YEAR(tblOrders[[#This Row],[Order Date]])</f>
        <v>2025</v>
      </c>
      <c r="U5663" t="str">
        <f>TEXT(tblOrders[[#This Row],[Order Date]],"mmm-yyyy")</f>
        <v>Jul-2025</v>
      </c>
      <c r="V5663" s="4">
        <f>tblOrders[[#This Row],[Profit]]/tblOrders[[#This Row],[Sales Amount]]</f>
        <v>0.47368421052631582</v>
      </c>
      <c r="W5663" t="str">
        <f>VLOOKUP(tblOrders[[#This Row],[City]],CityRegion,2,0)</f>
        <v>South</v>
      </c>
      <c r="X5663" t="str">
        <f>VLOOKUP(tblOrders[[#This Row],[City]],lookups!A:C,3,0)</f>
        <v>Telengana</v>
      </c>
    </row>
    <row r="5664" spans="1:24" x14ac:dyDescent="0.25">
      <c r="A5664" t="s">
        <v>7997</v>
      </c>
      <c r="B5664" s="1">
        <v>45967</v>
      </c>
      <c r="C5664" t="s">
        <v>7167</v>
      </c>
      <c r="D5664" t="s">
        <v>39</v>
      </c>
      <c r="E5664" t="s">
        <v>40</v>
      </c>
      <c r="F5664" t="s">
        <v>41</v>
      </c>
      <c r="G5664" t="s">
        <v>42</v>
      </c>
      <c r="H5664" t="s">
        <v>43</v>
      </c>
      <c r="I5664" t="s">
        <v>76</v>
      </c>
      <c r="J5664" t="s">
        <v>45</v>
      </c>
      <c r="K5664">
        <v>1</v>
      </c>
      <c r="L5664">
        <v>18</v>
      </c>
      <c r="M5664">
        <v>0.1</v>
      </c>
      <c r="N5664">
        <v>16.2</v>
      </c>
      <c r="O5664">
        <v>7.2</v>
      </c>
      <c r="P5664" t="s">
        <v>111</v>
      </c>
      <c r="Q5664" t="s">
        <v>35</v>
      </c>
      <c r="R5664" t="s">
        <v>36</v>
      </c>
      <c r="S5664">
        <v>2.6</v>
      </c>
      <c r="T5664">
        <f>YEAR(tblOrders[[#This Row],[Order Date]])</f>
        <v>2025</v>
      </c>
      <c r="U5664" t="str">
        <f>TEXT(tblOrders[[#This Row],[Order Date]],"mmm-yyyy")</f>
        <v>Nov-2025</v>
      </c>
      <c r="V5664" s="4">
        <f>tblOrders[[#This Row],[Profit]]/tblOrders[[#This Row],[Sales Amount]]</f>
        <v>0.44444444444444448</v>
      </c>
      <c r="W5664" t="str">
        <f>VLOOKUP(tblOrders[[#This Row],[City]],CityRegion,2,0)</f>
        <v>South</v>
      </c>
      <c r="X5664" t="str">
        <f>VLOOKUP(tblOrders[[#This Row],[City]],lookups!A:C,3,0)</f>
        <v>Kerala</v>
      </c>
    </row>
    <row r="5665" spans="1:24" x14ac:dyDescent="0.25">
      <c r="A5665" t="s">
        <v>7998</v>
      </c>
      <c r="B5665" s="1">
        <v>45692</v>
      </c>
      <c r="C5665" t="s">
        <v>5559</v>
      </c>
      <c r="D5665" t="s">
        <v>21</v>
      </c>
      <c r="E5665" t="s">
        <v>40</v>
      </c>
      <c r="F5665" t="s">
        <v>41</v>
      </c>
      <c r="G5665" t="s">
        <v>42</v>
      </c>
      <c r="H5665" t="s">
        <v>43</v>
      </c>
      <c r="I5665" t="s">
        <v>33</v>
      </c>
      <c r="J5665" t="s">
        <v>27</v>
      </c>
      <c r="K5665">
        <v>3</v>
      </c>
      <c r="L5665">
        <v>18</v>
      </c>
      <c r="M5665">
        <v>0.05</v>
      </c>
      <c r="N5665">
        <v>51.3</v>
      </c>
      <c r="O5665">
        <v>24.3</v>
      </c>
      <c r="P5665" t="s">
        <v>28</v>
      </c>
      <c r="Q5665" t="s">
        <v>35</v>
      </c>
      <c r="R5665" t="s">
        <v>36</v>
      </c>
      <c r="S5665">
        <v>4.7</v>
      </c>
      <c r="T5665">
        <f>YEAR(tblOrders[[#This Row],[Order Date]])</f>
        <v>2025</v>
      </c>
      <c r="U5665" t="str">
        <f>TEXT(tblOrders[[#This Row],[Order Date]],"mmm-yyyy")</f>
        <v>Feb-2025</v>
      </c>
      <c r="V5665" s="4">
        <f>tblOrders[[#This Row],[Profit]]/tblOrders[[#This Row],[Sales Amount]]</f>
        <v>0.47368421052631582</v>
      </c>
      <c r="W5665" t="str">
        <f>VLOOKUP(tblOrders[[#This Row],[City]],CityRegion,2,0)</f>
        <v>North</v>
      </c>
      <c r="X5665" t="str">
        <f>VLOOKUP(tblOrders[[#This Row],[City]],lookups!A:C,3,0)</f>
        <v>Delhi</v>
      </c>
    </row>
    <row r="5666" spans="1:24" x14ac:dyDescent="0.25">
      <c r="A5666" t="s">
        <v>7999</v>
      </c>
      <c r="B5666" s="1">
        <v>45979</v>
      </c>
      <c r="C5666" t="s">
        <v>8000</v>
      </c>
      <c r="D5666" t="s">
        <v>21</v>
      </c>
      <c r="E5666" t="s">
        <v>108</v>
      </c>
      <c r="F5666" t="s">
        <v>109</v>
      </c>
      <c r="G5666" t="s">
        <v>62</v>
      </c>
      <c r="H5666" t="s">
        <v>110</v>
      </c>
      <c r="I5666" t="s">
        <v>52</v>
      </c>
      <c r="J5666" t="s">
        <v>27</v>
      </c>
      <c r="K5666">
        <v>2</v>
      </c>
      <c r="L5666">
        <v>110</v>
      </c>
      <c r="M5666">
        <v>0.2</v>
      </c>
      <c r="N5666">
        <v>176</v>
      </c>
      <c r="O5666">
        <v>40</v>
      </c>
      <c r="P5666" t="s">
        <v>148</v>
      </c>
      <c r="Q5666" t="s">
        <v>46</v>
      </c>
      <c r="R5666" t="s">
        <v>36</v>
      </c>
      <c r="S5666">
        <v>4.9000000000000004</v>
      </c>
      <c r="T5666">
        <f>YEAR(tblOrders[[#This Row],[Order Date]])</f>
        <v>2025</v>
      </c>
      <c r="U5666" t="str">
        <f>TEXT(tblOrders[[#This Row],[Order Date]],"mmm-yyyy")</f>
        <v>Nov-2025</v>
      </c>
      <c r="V5666" s="4">
        <f>tblOrders[[#This Row],[Profit]]/tblOrders[[#This Row],[Sales Amount]]</f>
        <v>0.22727272727272727</v>
      </c>
      <c r="W5666" t="str">
        <f>VLOOKUP(tblOrders[[#This Row],[City]],CityRegion,2,0)</f>
        <v>South</v>
      </c>
      <c r="X5666" t="str">
        <f>VLOOKUP(tblOrders[[#This Row],[City]],lookups!A:C,3,0)</f>
        <v>Kerala</v>
      </c>
    </row>
    <row r="5667" spans="1:24" x14ac:dyDescent="0.25">
      <c r="A5667" t="s">
        <v>8001</v>
      </c>
      <c r="B5667" s="1">
        <v>45805</v>
      </c>
      <c r="C5667" t="s">
        <v>534</v>
      </c>
      <c r="D5667" t="s">
        <v>39</v>
      </c>
      <c r="E5667" t="s">
        <v>79</v>
      </c>
      <c r="F5667" t="s">
        <v>80</v>
      </c>
      <c r="G5667" t="s">
        <v>68</v>
      </c>
      <c r="H5667" t="s">
        <v>81</v>
      </c>
      <c r="I5667" t="s">
        <v>44</v>
      </c>
      <c r="J5667" t="s">
        <v>45</v>
      </c>
      <c r="K5667">
        <v>2</v>
      </c>
      <c r="L5667">
        <v>799</v>
      </c>
      <c r="M5667">
        <v>0.2</v>
      </c>
      <c r="N5667">
        <v>1278.4000000000001</v>
      </c>
      <c r="O5667">
        <v>38.4</v>
      </c>
      <c r="P5667" t="s">
        <v>28</v>
      </c>
      <c r="Q5667" t="s">
        <v>86</v>
      </c>
      <c r="R5667" t="s">
        <v>30</v>
      </c>
      <c r="S5667">
        <v>4.9000000000000004</v>
      </c>
      <c r="T5667">
        <f>YEAR(tblOrders[[#This Row],[Order Date]])</f>
        <v>2025</v>
      </c>
      <c r="U5667" t="str">
        <f>TEXT(tblOrders[[#This Row],[Order Date]],"mmm-yyyy")</f>
        <v>May-2025</v>
      </c>
      <c r="V5667" s="4">
        <f>tblOrders[[#This Row],[Profit]]/tblOrders[[#This Row],[Sales Amount]]</f>
        <v>3.0037546933667079E-2</v>
      </c>
      <c r="W5667" t="str">
        <f>VLOOKUP(tblOrders[[#This Row],[City]],CityRegion,2,0)</f>
        <v>South</v>
      </c>
      <c r="X5667" t="str">
        <f>VLOOKUP(tblOrders[[#This Row],[City]],lookups!A:C,3,0)</f>
        <v>Kerala</v>
      </c>
    </row>
    <row r="5668" spans="1:24" x14ac:dyDescent="0.25">
      <c r="A5668" t="s">
        <v>8002</v>
      </c>
      <c r="B5668" s="1">
        <v>45828</v>
      </c>
      <c r="C5668" t="s">
        <v>2572</v>
      </c>
      <c r="D5668" t="s">
        <v>21</v>
      </c>
      <c r="E5668" t="s">
        <v>73</v>
      </c>
      <c r="F5668" t="s">
        <v>74</v>
      </c>
      <c r="G5668" t="s">
        <v>68</v>
      </c>
      <c r="H5668" t="s">
        <v>75</v>
      </c>
      <c r="I5668" t="s">
        <v>33</v>
      </c>
      <c r="J5668" t="s">
        <v>45</v>
      </c>
      <c r="K5668">
        <v>5</v>
      </c>
      <c r="L5668">
        <v>65</v>
      </c>
      <c r="M5668">
        <v>0.2</v>
      </c>
      <c r="N5668">
        <v>260</v>
      </c>
      <c r="O5668">
        <v>70</v>
      </c>
      <c r="P5668" t="s">
        <v>111</v>
      </c>
      <c r="Q5668" t="s">
        <v>46</v>
      </c>
      <c r="R5668" t="s">
        <v>36</v>
      </c>
      <c r="S5668">
        <v>2.6</v>
      </c>
      <c r="T5668">
        <f>YEAR(tblOrders[[#This Row],[Order Date]])</f>
        <v>2025</v>
      </c>
      <c r="U5668" t="str">
        <f>TEXT(tblOrders[[#This Row],[Order Date]],"mmm-yyyy")</f>
        <v>Jun-2025</v>
      </c>
      <c r="V5668" s="4">
        <f>tblOrders[[#This Row],[Profit]]/tblOrders[[#This Row],[Sales Amount]]</f>
        <v>0.26923076923076922</v>
      </c>
      <c r="W5668" t="str">
        <f>VLOOKUP(tblOrders[[#This Row],[City]],CityRegion,2,0)</f>
        <v>North</v>
      </c>
      <c r="X5668" t="str">
        <f>VLOOKUP(tblOrders[[#This Row],[City]],lookups!A:C,3,0)</f>
        <v>Delhi</v>
      </c>
    </row>
    <row r="5669" spans="1:24" x14ac:dyDescent="0.25">
      <c r="A5669" t="s">
        <v>8003</v>
      </c>
      <c r="B5669" s="1">
        <v>45933</v>
      </c>
      <c r="C5669" t="s">
        <v>1729</v>
      </c>
      <c r="D5669" t="s">
        <v>39</v>
      </c>
      <c r="E5669" t="s">
        <v>114</v>
      </c>
      <c r="F5669" t="s">
        <v>115</v>
      </c>
      <c r="G5669" t="s">
        <v>42</v>
      </c>
      <c r="H5669" t="s">
        <v>116</v>
      </c>
      <c r="I5669" t="s">
        <v>44</v>
      </c>
      <c r="J5669" t="s">
        <v>27</v>
      </c>
      <c r="K5669">
        <v>1</v>
      </c>
      <c r="L5669">
        <v>12</v>
      </c>
      <c r="M5669">
        <v>0.1</v>
      </c>
      <c r="N5669">
        <v>10.8</v>
      </c>
      <c r="O5669">
        <v>4.8</v>
      </c>
      <c r="P5669" t="s">
        <v>28</v>
      </c>
      <c r="Q5669" t="s">
        <v>29</v>
      </c>
      <c r="R5669" t="s">
        <v>36</v>
      </c>
      <c r="S5669">
        <v>4.2</v>
      </c>
      <c r="T5669">
        <f>YEAR(tblOrders[[#This Row],[Order Date]])</f>
        <v>2025</v>
      </c>
      <c r="U5669" t="str">
        <f>TEXT(tblOrders[[#This Row],[Order Date]],"mmm-yyyy")</f>
        <v>Oct-2025</v>
      </c>
      <c r="V5669" s="4">
        <f>tblOrders[[#This Row],[Profit]]/tblOrders[[#This Row],[Sales Amount]]</f>
        <v>0.44444444444444442</v>
      </c>
      <c r="W5669" t="str">
        <f>VLOOKUP(tblOrders[[#This Row],[City]],CityRegion,2,0)</f>
        <v>South</v>
      </c>
      <c r="X5669" t="str">
        <f>VLOOKUP(tblOrders[[#This Row],[City]],lookups!A:C,3,0)</f>
        <v>Kerala</v>
      </c>
    </row>
    <row r="5670" spans="1:24" x14ac:dyDescent="0.25">
      <c r="A5670" t="s">
        <v>8004</v>
      </c>
      <c r="B5670" s="1">
        <v>45844</v>
      </c>
      <c r="C5670" t="s">
        <v>789</v>
      </c>
      <c r="D5670" t="s">
        <v>39</v>
      </c>
      <c r="E5670" t="s">
        <v>49</v>
      </c>
      <c r="F5670" t="s">
        <v>50</v>
      </c>
      <c r="G5670" t="s">
        <v>24</v>
      </c>
      <c r="H5670" t="s">
        <v>51</v>
      </c>
      <c r="I5670" t="s">
        <v>130</v>
      </c>
      <c r="J5670" t="s">
        <v>27</v>
      </c>
      <c r="K5670">
        <v>2</v>
      </c>
      <c r="L5670">
        <v>85</v>
      </c>
      <c r="M5670">
        <v>0.2</v>
      </c>
      <c r="N5670">
        <v>136</v>
      </c>
      <c r="O5670">
        <v>32</v>
      </c>
      <c r="P5670" t="s">
        <v>28</v>
      </c>
      <c r="Q5670" t="s">
        <v>35</v>
      </c>
      <c r="R5670" t="s">
        <v>36</v>
      </c>
      <c r="S5670">
        <v>2.6</v>
      </c>
      <c r="T5670">
        <f>YEAR(tblOrders[[#This Row],[Order Date]])</f>
        <v>2025</v>
      </c>
      <c r="U5670" t="str">
        <f>TEXT(tblOrders[[#This Row],[Order Date]],"mmm-yyyy")</f>
        <v>Jul-2025</v>
      </c>
      <c r="V5670" s="4">
        <f>tblOrders[[#This Row],[Profit]]/tblOrders[[#This Row],[Sales Amount]]</f>
        <v>0.23529411764705882</v>
      </c>
      <c r="W5670" t="str">
        <f>VLOOKUP(tblOrders[[#This Row],[City]],CityRegion,2,0)</f>
        <v>West</v>
      </c>
      <c r="X5670" t="str">
        <f>VLOOKUP(tblOrders[[#This Row],[City]],lookups!A:C,3,0)</f>
        <v>Maharashtra</v>
      </c>
    </row>
    <row r="5671" spans="1:24" x14ac:dyDescent="0.25">
      <c r="A5671" t="s">
        <v>8005</v>
      </c>
      <c r="B5671" s="1">
        <v>45755</v>
      </c>
      <c r="C5671" t="s">
        <v>1517</v>
      </c>
      <c r="D5671" t="s">
        <v>39</v>
      </c>
      <c r="E5671" t="s">
        <v>94</v>
      </c>
      <c r="F5671" t="s">
        <v>95</v>
      </c>
      <c r="G5671" t="s">
        <v>68</v>
      </c>
      <c r="H5671" t="s">
        <v>96</v>
      </c>
      <c r="I5671" t="s">
        <v>70</v>
      </c>
      <c r="J5671" t="s">
        <v>45</v>
      </c>
      <c r="K5671">
        <v>2</v>
      </c>
      <c r="L5671">
        <v>89</v>
      </c>
      <c r="M5671">
        <v>0.05</v>
      </c>
      <c r="N5671">
        <v>169.1</v>
      </c>
      <c r="O5671">
        <v>59.1</v>
      </c>
      <c r="P5671" t="s">
        <v>28</v>
      </c>
      <c r="Q5671" t="s">
        <v>29</v>
      </c>
      <c r="R5671" t="s">
        <v>36</v>
      </c>
      <c r="S5671">
        <v>2.7</v>
      </c>
      <c r="T5671">
        <f>YEAR(tblOrders[[#This Row],[Order Date]])</f>
        <v>2025</v>
      </c>
      <c r="U5671" t="str">
        <f>TEXT(tblOrders[[#This Row],[Order Date]],"mmm-yyyy")</f>
        <v>Apr-2025</v>
      </c>
      <c r="V5671" s="4">
        <f>tblOrders[[#This Row],[Profit]]/tblOrders[[#This Row],[Sales Amount]]</f>
        <v>0.34949733885274986</v>
      </c>
      <c r="W5671" t="str">
        <f>VLOOKUP(tblOrders[[#This Row],[City]],CityRegion,2,0)</f>
        <v>South</v>
      </c>
      <c r="X5671" t="str">
        <f>VLOOKUP(tblOrders[[#This Row],[City]],lookups!A:C,3,0)</f>
        <v>Telengana</v>
      </c>
    </row>
    <row r="5672" spans="1:24" x14ac:dyDescent="0.25">
      <c r="A5672" t="s">
        <v>8006</v>
      </c>
      <c r="B5672" s="1">
        <v>45718</v>
      </c>
      <c r="C5672" t="s">
        <v>402</v>
      </c>
      <c r="D5672" t="s">
        <v>39</v>
      </c>
      <c r="E5672" t="s">
        <v>22</v>
      </c>
      <c r="F5672" t="s">
        <v>23</v>
      </c>
      <c r="G5672" t="s">
        <v>24</v>
      </c>
      <c r="H5672" t="s">
        <v>25</v>
      </c>
      <c r="I5672" t="s">
        <v>33</v>
      </c>
      <c r="J5672" t="s">
        <v>45</v>
      </c>
      <c r="K5672">
        <v>5</v>
      </c>
      <c r="L5672">
        <v>190</v>
      </c>
      <c r="M5672">
        <v>0.2</v>
      </c>
      <c r="N5672">
        <v>760</v>
      </c>
      <c r="O5672">
        <v>135</v>
      </c>
      <c r="P5672" t="s">
        <v>28</v>
      </c>
      <c r="Q5672" t="s">
        <v>46</v>
      </c>
      <c r="R5672" t="s">
        <v>30</v>
      </c>
      <c r="S5672">
        <v>4</v>
      </c>
      <c r="T5672">
        <f>YEAR(tblOrders[[#This Row],[Order Date]])</f>
        <v>2025</v>
      </c>
      <c r="U5672" t="str">
        <f>TEXT(tblOrders[[#This Row],[Order Date]],"mmm-yyyy")</f>
        <v>Mar-2025</v>
      </c>
      <c r="V5672" s="4">
        <f>tblOrders[[#This Row],[Profit]]/tblOrders[[#This Row],[Sales Amount]]</f>
        <v>0.17763157894736842</v>
      </c>
      <c r="W5672" t="str">
        <f>VLOOKUP(tblOrders[[#This Row],[City]],CityRegion,2,0)</f>
        <v>North</v>
      </c>
      <c r="X5672" t="str">
        <f>VLOOKUP(tblOrders[[#This Row],[City]],lookups!A:C,3,0)</f>
        <v>Delhi</v>
      </c>
    </row>
    <row r="5673" spans="1:24" x14ac:dyDescent="0.25">
      <c r="A5673" t="s">
        <v>8007</v>
      </c>
      <c r="B5673" s="1">
        <v>45680</v>
      </c>
      <c r="C5673" t="s">
        <v>2248</v>
      </c>
      <c r="D5673" t="s">
        <v>21</v>
      </c>
      <c r="E5673" t="s">
        <v>101</v>
      </c>
      <c r="F5673" t="s">
        <v>102</v>
      </c>
      <c r="G5673" t="s">
        <v>24</v>
      </c>
      <c r="H5673" t="s">
        <v>103</v>
      </c>
      <c r="I5673" t="s">
        <v>26</v>
      </c>
      <c r="J5673" t="s">
        <v>34</v>
      </c>
      <c r="K5673">
        <v>1</v>
      </c>
      <c r="L5673">
        <v>120</v>
      </c>
      <c r="M5673">
        <v>0.15</v>
      </c>
      <c r="N5673">
        <v>102</v>
      </c>
      <c r="O5673">
        <v>24</v>
      </c>
      <c r="P5673" t="s">
        <v>28</v>
      </c>
      <c r="Q5673" t="s">
        <v>46</v>
      </c>
      <c r="R5673" t="s">
        <v>30</v>
      </c>
      <c r="S5673">
        <v>4.4000000000000004</v>
      </c>
      <c r="T5673">
        <f>YEAR(tblOrders[[#This Row],[Order Date]])</f>
        <v>2025</v>
      </c>
      <c r="U5673" t="str">
        <f>TEXT(tblOrders[[#This Row],[Order Date]],"mmm-yyyy")</f>
        <v>Jan-2025</v>
      </c>
      <c r="V5673" s="4">
        <f>tblOrders[[#This Row],[Profit]]/tblOrders[[#This Row],[Sales Amount]]</f>
        <v>0.23529411764705882</v>
      </c>
      <c r="W5673" t="str">
        <f>VLOOKUP(tblOrders[[#This Row],[City]],CityRegion,2,0)</f>
        <v>South</v>
      </c>
      <c r="X5673" t="str">
        <f>VLOOKUP(tblOrders[[#This Row],[City]],lookups!A:C,3,0)</f>
        <v>Karnataka</v>
      </c>
    </row>
    <row r="5674" spans="1:24" x14ac:dyDescent="0.25">
      <c r="A5674" t="s">
        <v>8008</v>
      </c>
      <c r="B5674" s="1">
        <v>45977</v>
      </c>
      <c r="C5674" t="s">
        <v>6630</v>
      </c>
      <c r="D5674" t="s">
        <v>39</v>
      </c>
      <c r="E5674" t="s">
        <v>40</v>
      </c>
      <c r="F5674" t="s">
        <v>41</v>
      </c>
      <c r="G5674" t="s">
        <v>42</v>
      </c>
      <c r="H5674" t="s">
        <v>43</v>
      </c>
      <c r="I5674" t="s">
        <v>130</v>
      </c>
      <c r="J5674" t="s">
        <v>45</v>
      </c>
      <c r="K5674">
        <v>1</v>
      </c>
      <c r="L5674">
        <v>18</v>
      </c>
      <c r="M5674">
        <v>0.05</v>
      </c>
      <c r="N5674">
        <v>17.100000000000001</v>
      </c>
      <c r="O5674">
        <v>8.1</v>
      </c>
      <c r="P5674" t="s">
        <v>28</v>
      </c>
      <c r="Q5674" t="s">
        <v>91</v>
      </c>
      <c r="R5674" t="s">
        <v>36</v>
      </c>
      <c r="S5674">
        <v>2.7</v>
      </c>
      <c r="T5674">
        <f>YEAR(tblOrders[[#This Row],[Order Date]])</f>
        <v>2025</v>
      </c>
      <c r="U5674" t="str">
        <f>TEXT(tblOrders[[#This Row],[Order Date]],"mmm-yyyy")</f>
        <v>Nov-2025</v>
      </c>
      <c r="V5674" s="4">
        <f>tblOrders[[#This Row],[Profit]]/tblOrders[[#This Row],[Sales Amount]]</f>
        <v>0.47368421052631571</v>
      </c>
      <c r="W5674" t="str">
        <f>VLOOKUP(tblOrders[[#This Row],[City]],CityRegion,2,0)</f>
        <v>West</v>
      </c>
      <c r="X5674" t="str">
        <f>VLOOKUP(tblOrders[[#This Row],[City]],lookups!A:C,3,0)</f>
        <v>Maharashtra</v>
      </c>
    </row>
    <row r="5675" spans="1:24" x14ac:dyDescent="0.25">
      <c r="A5675" t="s">
        <v>8009</v>
      </c>
      <c r="B5675" s="1">
        <v>45959</v>
      </c>
      <c r="C5675" t="s">
        <v>8010</v>
      </c>
      <c r="D5675" t="s">
        <v>39</v>
      </c>
      <c r="E5675" t="s">
        <v>22</v>
      </c>
      <c r="F5675" t="s">
        <v>23</v>
      </c>
      <c r="G5675" t="s">
        <v>24</v>
      </c>
      <c r="H5675" t="s">
        <v>25</v>
      </c>
      <c r="I5675" t="s">
        <v>84</v>
      </c>
      <c r="J5675" t="s">
        <v>45</v>
      </c>
      <c r="K5675">
        <v>5</v>
      </c>
      <c r="L5675">
        <v>190</v>
      </c>
      <c r="M5675">
        <v>0.2</v>
      </c>
      <c r="N5675">
        <v>760</v>
      </c>
      <c r="O5675">
        <v>135</v>
      </c>
      <c r="P5675" t="s">
        <v>28</v>
      </c>
      <c r="Q5675" t="s">
        <v>35</v>
      </c>
      <c r="R5675" t="s">
        <v>123</v>
      </c>
      <c r="S5675">
        <v>2.7</v>
      </c>
      <c r="T5675">
        <f>YEAR(tblOrders[[#This Row],[Order Date]])</f>
        <v>2025</v>
      </c>
      <c r="U5675" t="str">
        <f>TEXT(tblOrders[[#This Row],[Order Date]],"mmm-yyyy")</f>
        <v>Oct-2025</v>
      </c>
      <c r="V5675" s="4">
        <f>tblOrders[[#This Row],[Profit]]/tblOrders[[#This Row],[Sales Amount]]</f>
        <v>0.17763157894736842</v>
      </c>
      <c r="W5675" t="str">
        <f>VLOOKUP(tblOrders[[#This Row],[City]],CityRegion,2,0)</f>
        <v>West</v>
      </c>
      <c r="X5675" t="str">
        <f>VLOOKUP(tblOrders[[#This Row],[City]],lookups!A:C,3,0)</f>
        <v>Maharashtra</v>
      </c>
    </row>
    <row r="5676" spans="1:24" x14ac:dyDescent="0.25">
      <c r="A5676" t="s">
        <v>8011</v>
      </c>
      <c r="B5676" s="1">
        <v>46004</v>
      </c>
      <c r="C5676" t="s">
        <v>6458</v>
      </c>
      <c r="D5676" t="s">
        <v>39</v>
      </c>
      <c r="E5676" t="s">
        <v>114</v>
      </c>
      <c r="F5676" t="s">
        <v>115</v>
      </c>
      <c r="G5676" t="s">
        <v>42</v>
      </c>
      <c r="H5676" t="s">
        <v>116</v>
      </c>
      <c r="I5676" t="s">
        <v>139</v>
      </c>
      <c r="J5676" t="s">
        <v>27</v>
      </c>
      <c r="K5676">
        <v>2</v>
      </c>
      <c r="L5676">
        <v>12</v>
      </c>
      <c r="M5676">
        <v>0.15</v>
      </c>
      <c r="N5676">
        <v>20.399999999999999</v>
      </c>
      <c r="O5676">
        <v>8.4</v>
      </c>
      <c r="P5676" t="s">
        <v>111</v>
      </c>
      <c r="Q5676" t="s">
        <v>35</v>
      </c>
      <c r="R5676" t="s">
        <v>30</v>
      </c>
      <c r="S5676">
        <v>3.4</v>
      </c>
      <c r="T5676">
        <f>YEAR(tblOrders[[#This Row],[Order Date]])</f>
        <v>2025</v>
      </c>
      <c r="U5676" t="str">
        <f>TEXT(tblOrders[[#This Row],[Order Date]],"mmm-yyyy")</f>
        <v>Dec-2025</v>
      </c>
      <c r="V5676" s="4">
        <f>tblOrders[[#This Row],[Profit]]/tblOrders[[#This Row],[Sales Amount]]</f>
        <v>0.41176470588235298</v>
      </c>
      <c r="W5676" t="str">
        <f>VLOOKUP(tblOrders[[#This Row],[City]],CityRegion,2,0)</f>
        <v>South</v>
      </c>
      <c r="X5676" t="str">
        <f>VLOOKUP(tblOrders[[#This Row],[City]],lookups!A:C,3,0)</f>
        <v>Tamil Nadu</v>
      </c>
    </row>
    <row r="5677" spans="1:24" x14ac:dyDescent="0.25">
      <c r="A5677" t="s">
        <v>8012</v>
      </c>
      <c r="B5677" s="1">
        <v>45674</v>
      </c>
      <c r="C5677" t="s">
        <v>909</v>
      </c>
      <c r="D5677" t="s">
        <v>39</v>
      </c>
      <c r="E5677" t="s">
        <v>114</v>
      </c>
      <c r="F5677" t="s">
        <v>115</v>
      </c>
      <c r="G5677" t="s">
        <v>42</v>
      </c>
      <c r="H5677" t="s">
        <v>116</v>
      </c>
      <c r="I5677" t="s">
        <v>84</v>
      </c>
      <c r="J5677" t="s">
        <v>45</v>
      </c>
      <c r="K5677">
        <v>1</v>
      </c>
      <c r="L5677">
        <v>12</v>
      </c>
      <c r="M5677">
        <v>0.15</v>
      </c>
      <c r="N5677">
        <v>10.199999999999999</v>
      </c>
      <c r="O5677">
        <v>4.2</v>
      </c>
      <c r="P5677" t="s">
        <v>28</v>
      </c>
      <c r="Q5677" t="s">
        <v>35</v>
      </c>
      <c r="R5677" t="s">
        <v>36</v>
      </c>
      <c r="S5677">
        <v>3.2</v>
      </c>
      <c r="T5677">
        <f>YEAR(tblOrders[[#This Row],[Order Date]])</f>
        <v>2025</v>
      </c>
      <c r="U5677" t="str">
        <f>TEXT(tblOrders[[#This Row],[Order Date]],"mmm-yyyy")</f>
        <v>Jan-2025</v>
      </c>
      <c r="V5677" s="4">
        <f>tblOrders[[#This Row],[Profit]]/tblOrders[[#This Row],[Sales Amount]]</f>
        <v>0.41176470588235298</v>
      </c>
      <c r="W5677" t="str">
        <f>VLOOKUP(tblOrders[[#This Row],[City]],CityRegion,2,0)</f>
        <v>West</v>
      </c>
      <c r="X5677" t="str">
        <f>VLOOKUP(tblOrders[[#This Row],[City]],lookups!A:C,3,0)</f>
        <v>Maharashtra</v>
      </c>
    </row>
    <row r="5678" spans="1:24" x14ac:dyDescent="0.25">
      <c r="A5678" t="s">
        <v>8013</v>
      </c>
      <c r="B5678" s="1">
        <v>45810</v>
      </c>
      <c r="C5678" t="s">
        <v>4128</v>
      </c>
      <c r="D5678" t="s">
        <v>39</v>
      </c>
      <c r="E5678" t="s">
        <v>73</v>
      </c>
      <c r="F5678" t="s">
        <v>74</v>
      </c>
      <c r="G5678" t="s">
        <v>68</v>
      </c>
      <c r="H5678" t="s">
        <v>75</v>
      </c>
      <c r="I5678" t="s">
        <v>130</v>
      </c>
      <c r="J5678" t="s">
        <v>45</v>
      </c>
      <c r="K5678">
        <v>2</v>
      </c>
      <c r="L5678">
        <v>65</v>
      </c>
      <c r="M5678">
        <v>0.15</v>
      </c>
      <c r="N5678">
        <v>110.5</v>
      </c>
      <c r="O5678">
        <v>34.5</v>
      </c>
      <c r="P5678" t="s">
        <v>28</v>
      </c>
      <c r="Q5678" t="s">
        <v>35</v>
      </c>
      <c r="R5678" t="s">
        <v>36</v>
      </c>
      <c r="S5678">
        <v>3.3</v>
      </c>
      <c r="T5678">
        <f>YEAR(tblOrders[[#This Row],[Order Date]])</f>
        <v>2025</v>
      </c>
      <c r="U5678" t="str">
        <f>TEXT(tblOrders[[#This Row],[Order Date]],"mmm-yyyy")</f>
        <v>Jun-2025</v>
      </c>
      <c r="V5678" s="4">
        <f>tblOrders[[#This Row],[Profit]]/tblOrders[[#This Row],[Sales Amount]]</f>
        <v>0.31221719457013575</v>
      </c>
      <c r="W5678" t="str">
        <f>VLOOKUP(tblOrders[[#This Row],[City]],CityRegion,2,0)</f>
        <v>West</v>
      </c>
      <c r="X5678" t="str">
        <f>VLOOKUP(tblOrders[[#This Row],[City]],lookups!A:C,3,0)</f>
        <v>Maharashtra</v>
      </c>
    </row>
    <row r="5679" spans="1:24" x14ac:dyDescent="0.25">
      <c r="A5679" t="s">
        <v>8014</v>
      </c>
      <c r="B5679" s="1">
        <v>45890</v>
      </c>
      <c r="C5679" t="s">
        <v>2210</v>
      </c>
      <c r="D5679" t="s">
        <v>39</v>
      </c>
      <c r="E5679" t="s">
        <v>66</v>
      </c>
      <c r="F5679" t="s">
        <v>67</v>
      </c>
      <c r="G5679" t="s">
        <v>68</v>
      </c>
      <c r="H5679" t="s">
        <v>69</v>
      </c>
      <c r="I5679" t="s">
        <v>139</v>
      </c>
      <c r="J5679" t="s">
        <v>45</v>
      </c>
      <c r="K5679">
        <v>1</v>
      </c>
      <c r="L5679">
        <v>149</v>
      </c>
      <c r="M5679">
        <v>0.05</v>
      </c>
      <c r="N5679">
        <v>141.55000000000001</v>
      </c>
      <c r="O5679">
        <v>46.55</v>
      </c>
      <c r="P5679" t="s">
        <v>85</v>
      </c>
      <c r="Q5679" t="s">
        <v>35</v>
      </c>
      <c r="R5679" t="s">
        <v>36</v>
      </c>
      <c r="S5679">
        <v>2.6</v>
      </c>
      <c r="T5679">
        <f>YEAR(tblOrders[[#This Row],[Order Date]])</f>
        <v>2025</v>
      </c>
      <c r="U5679" t="str">
        <f>TEXT(tblOrders[[#This Row],[Order Date]],"mmm-yyyy")</f>
        <v>Aug-2025</v>
      </c>
      <c r="V5679" s="4">
        <f>tblOrders[[#This Row],[Profit]]/tblOrders[[#This Row],[Sales Amount]]</f>
        <v>0.32885906040268453</v>
      </c>
      <c r="W5679" t="str">
        <f>VLOOKUP(tblOrders[[#This Row],[City]],CityRegion,2,0)</f>
        <v>South</v>
      </c>
      <c r="X5679" t="str">
        <f>VLOOKUP(tblOrders[[#This Row],[City]],lookups!A:C,3,0)</f>
        <v>Tamil Nadu</v>
      </c>
    </row>
    <row r="5680" spans="1:24" x14ac:dyDescent="0.25">
      <c r="A5680" t="s">
        <v>8015</v>
      </c>
      <c r="B5680" s="1">
        <v>46009</v>
      </c>
      <c r="C5680" t="s">
        <v>1856</v>
      </c>
      <c r="D5680" t="s">
        <v>21</v>
      </c>
      <c r="E5680" t="s">
        <v>22</v>
      </c>
      <c r="F5680" t="s">
        <v>23</v>
      </c>
      <c r="G5680" t="s">
        <v>24</v>
      </c>
      <c r="H5680" t="s">
        <v>25</v>
      </c>
      <c r="I5680" t="s">
        <v>44</v>
      </c>
      <c r="J5680" t="s">
        <v>34</v>
      </c>
      <c r="K5680">
        <v>1</v>
      </c>
      <c r="L5680">
        <v>190</v>
      </c>
      <c r="M5680">
        <v>0.2</v>
      </c>
      <c r="N5680">
        <v>152</v>
      </c>
      <c r="O5680">
        <v>27</v>
      </c>
      <c r="P5680" t="s">
        <v>28</v>
      </c>
      <c r="Q5680" t="s">
        <v>91</v>
      </c>
      <c r="R5680" t="s">
        <v>30</v>
      </c>
      <c r="S5680">
        <v>2.8</v>
      </c>
      <c r="T5680">
        <f>YEAR(tblOrders[[#This Row],[Order Date]])</f>
        <v>2025</v>
      </c>
      <c r="U5680" t="str">
        <f>TEXT(tblOrders[[#This Row],[Order Date]],"mmm-yyyy")</f>
        <v>Dec-2025</v>
      </c>
      <c r="V5680" s="4">
        <f>tblOrders[[#This Row],[Profit]]/tblOrders[[#This Row],[Sales Amount]]</f>
        <v>0.17763157894736842</v>
      </c>
      <c r="W5680" t="str">
        <f>VLOOKUP(tblOrders[[#This Row],[City]],CityRegion,2,0)</f>
        <v>South</v>
      </c>
      <c r="X5680" t="str">
        <f>VLOOKUP(tblOrders[[#This Row],[City]],lookups!A:C,3,0)</f>
        <v>Kerala</v>
      </c>
    </row>
    <row r="5681" spans="1:24" x14ac:dyDescent="0.25">
      <c r="A5681" t="s">
        <v>8016</v>
      </c>
      <c r="B5681" s="1">
        <v>45829</v>
      </c>
      <c r="C5681" t="s">
        <v>6215</v>
      </c>
      <c r="D5681" t="s">
        <v>21</v>
      </c>
      <c r="E5681" t="s">
        <v>66</v>
      </c>
      <c r="F5681" t="s">
        <v>67</v>
      </c>
      <c r="G5681" t="s">
        <v>68</v>
      </c>
      <c r="H5681" t="s">
        <v>69</v>
      </c>
      <c r="I5681" t="s">
        <v>139</v>
      </c>
      <c r="J5681" t="s">
        <v>34</v>
      </c>
      <c r="K5681">
        <v>2</v>
      </c>
      <c r="L5681">
        <v>149</v>
      </c>
      <c r="M5681">
        <v>0</v>
      </c>
      <c r="N5681">
        <v>298</v>
      </c>
      <c r="O5681">
        <v>108</v>
      </c>
      <c r="P5681" t="s">
        <v>28</v>
      </c>
      <c r="Q5681" t="s">
        <v>29</v>
      </c>
      <c r="R5681" t="s">
        <v>36</v>
      </c>
      <c r="S5681">
        <v>2.7</v>
      </c>
      <c r="T5681">
        <f>YEAR(tblOrders[[#This Row],[Order Date]])</f>
        <v>2025</v>
      </c>
      <c r="U5681" t="str">
        <f>TEXT(tblOrders[[#This Row],[Order Date]],"mmm-yyyy")</f>
        <v>Jun-2025</v>
      </c>
      <c r="V5681" s="4">
        <f>tblOrders[[#This Row],[Profit]]/tblOrders[[#This Row],[Sales Amount]]</f>
        <v>0.36241610738255031</v>
      </c>
      <c r="W5681" t="str">
        <f>VLOOKUP(tblOrders[[#This Row],[City]],CityRegion,2,0)</f>
        <v>South</v>
      </c>
      <c r="X5681" t="str">
        <f>VLOOKUP(tblOrders[[#This Row],[City]],lookups!A:C,3,0)</f>
        <v>Tamil Nadu</v>
      </c>
    </row>
    <row r="5682" spans="1:24" x14ac:dyDescent="0.25">
      <c r="A5682" t="s">
        <v>8017</v>
      </c>
      <c r="B5682" s="1">
        <v>45831</v>
      </c>
      <c r="C5682" t="s">
        <v>1589</v>
      </c>
      <c r="D5682" t="s">
        <v>21</v>
      </c>
      <c r="E5682" t="s">
        <v>40</v>
      </c>
      <c r="F5682" t="s">
        <v>41</v>
      </c>
      <c r="G5682" t="s">
        <v>42</v>
      </c>
      <c r="H5682" t="s">
        <v>43</v>
      </c>
      <c r="I5682" t="s">
        <v>52</v>
      </c>
      <c r="J5682" t="s">
        <v>45</v>
      </c>
      <c r="K5682">
        <v>3</v>
      </c>
      <c r="L5682">
        <v>18</v>
      </c>
      <c r="M5682">
        <v>0.1</v>
      </c>
      <c r="N5682">
        <v>48.6</v>
      </c>
      <c r="O5682">
        <v>21.6</v>
      </c>
      <c r="P5682" t="s">
        <v>148</v>
      </c>
      <c r="Q5682" t="s">
        <v>46</v>
      </c>
      <c r="R5682" t="s">
        <v>30</v>
      </c>
      <c r="S5682">
        <v>4.7</v>
      </c>
      <c r="T5682">
        <f>YEAR(tblOrders[[#This Row],[Order Date]])</f>
        <v>2025</v>
      </c>
      <c r="U5682" t="str">
        <f>TEXT(tblOrders[[#This Row],[Order Date]],"mmm-yyyy")</f>
        <v>Jun-2025</v>
      </c>
      <c r="V5682" s="4">
        <f>tblOrders[[#This Row],[Profit]]/tblOrders[[#This Row],[Sales Amount]]</f>
        <v>0.44444444444444448</v>
      </c>
      <c r="W5682" t="str">
        <f>VLOOKUP(tblOrders[[#This Row],[City]],CityRegion,2,0)</f>
        <v>South</v>
      </c>
      <c r="X5682" t="str">
        <f>VLOOKUP(tblOrders[[#This Row],[City]],lookups!A:C,3,0)</f>
        <v>Kerala</v>
      </c>
    </row>
    <row r="5683" spans="1:24" x14ac:dyDescent="0.25">
      <c r="A5683" t="s">
        <v>8018</v>
      </c>
      <c r="B5683" s="1">
        <v>45786</v>
      </c>
      <c r="C5683" t="s">
        <v>1101</v>
      </c>
      <c r="D5683" t="s">
        <v>21</v>
      </c>
      <c r="E5683" t="s">
        <v>79</v>
      </c>
      <c r="F5683" t="s">
        <v>80</v>
      </c>
      <c r="G5683" t="s">
        <v>68</v>
      </c>
      <c r="H5683" t="s">
        <v>81</v>
      </c>
      <c r="I5683" t="s">
        <v>33</v>
      </c>
      <c r="J5683" t="s">
        <v>45</v>
      </c>
      <c r="K5683">
        <v>1</v>
      </c>
      <c r="L5683">
        <v>799</v>
      </c>
      <c r="M5683">
        <v>0.15</v>
      </c>
      <c r="N5683">
        <v>679.15</v>
      </c>
      <c r="O5683">
        <v>59.15</v>
      </c>
      <c r="P5683" t="s">
        <v>28</v>
      </c>
      <c r="Q5683" t="s">
        <v>86</v>
      </c>
      <c r="R5683" t="s">
        <v>36</v>
      </c>
      <c r="S5683">
        <v>3.9</v>
      </c>
      <c r="T5683">
        <f>YEAR(tblOrders[[#This Row],[Order Date]])</f>
        <v>2025</v>
      </c>
      <c r="U5683" t="str">
        <f>TEXT(tblOrders[[#This Row],[Order Date]],"mmm-yyyy")</f>
        <v>May-2025</v>
      </c>
      <c r="V5683" s="4">
        <f>tblOrders[[#This Row],[Profit]]/tblOrders[[#This Row],[Sales Amount]]</f>
        <v>8.7094161819921967E-2</v>
      </c>
      <c r="W5683" t="str">
        <f>VLOOKUP(tblOrders[[#This Row],[City]],CityRegion,2,0)</f>
        <v>North</v>
      </c>
      <c r="X5683" t="str">
        <f>VLOOKUP(tblOrders[[#This Row],[City]],lookups!A:C,3,0)</f>
        <v>Delhi</v>
      </c>
    </row>
    <row r="5684" spans="1:24" x14ac:dyDescent="0.25">
      <c r="A5684" t="s">
        <v>8019</v>
      </c>
      <c r="B5684" s="1">
        <v>45973</v>
      </c>
      <c r="C5684" t="s">
        <v>4862</v>
      </c>
      <c r="D5684" t="s">
        <v>21</v>
      </c>
      <c r="E5684" t="s">
        <v>60</v>
      </c>
      <c r="F5684" t="s">
        <v>61</v>
      </c>
      <c r="G5684" t="s">
        <v>62</v>
      </c>
      <c r="H5684" t="s">
        <v>63</v>
      </c>
      <c r="I5684" t="s">
        <v>70</v>
      </c>
      <c r="J5684" t="s">
        <v>27</v>
      </c>
      <c r="K5684">
        <v>1</v>
      </c>
      <c r="L5684">
        <v>45</v>
      </c>
      <c r="M5684">
        <v>0.05</v>
      </c>
      <c r="N5684">
        <v>42.75</v>
      </c>
      <c r="O5684">
        <v>16.75</v>
      </c>
      <c r="P5684" t="s">
        <v>111</v>
      </c>
      <c r="Q5684" t="s">
        <v>86</v>
      </c>
      <c r="R5684" t="s">
        <v>36</v>
      </c>
      <c r="S5684">
        <v>3</v>
      </c>
      <c r="T5684">
        <f>YEAR(tblOrders[[#This Row],[Order Date]])</f>
        <v>2025</v>
      </c>
      <c r="U5684" t="str">
        <f>TEXT(tblOrders[[#This Row],[Order Date]],"mmm-yyyy")</f>
        <v>Nov-2025</v>
      </c>
      <c r="V5684" s="4">
        <f>tblOrders[[#This Row],[Profit]]/tblOrders[[#This Row],[Sales Amount]]</f>
        <v>0.391812865497076</v>
      </c>
      <c r="W5684" t="str">
        <f>VLOOKUP(tblOrders[[#This Row],[City]],CityRegion,2,0)</f>
        <v>South</v>
      </c>
      <c r="X5684" t="str">
        <f>VLOOKUP(tblOrders[[#This Row],[City]],lookups!A:C,3,0)</f>
        <v>Telengana</v>
      </c>
    </row>
    <row r="5685" spans="1:24" x14ac:dyDescent="0.25">
      <c r="A5685" t="s">
        <v>8020</v>
      </c>
      <c r="B5685" s="1">
        <v>45718</v>
      </c>
      <c r="C5685" t="s">
        <v>620</v>
      </c>
      <c r="D5685" t="s">
        <v>21</v>
      </c>
      <c r="E5685" t="s">
        <v>49</v>
      </c>
      <c r="F5685" t="s">
        <v>50</v>
      </c>
      <c r="G5685" t="s">
        <v>24</v>
      </c>
      <c r="H5685" t="s">
        <v>51</v>
      </c>
      <c r="I5685" t="s">
        <v>84</v>
      </c>
      <c r="J5685" t="s">
        <v>27</v>
      </c>
      <c r="K5685">
        <v>2</v>
      </c>
      <c r="L5685">
        <v>85</v>
      </c>
      <c r="M5685">
        <v>0.15</v>
      </c>
      <c r="N5685">
        <v>144.5</v>
      </c>
      <c r="O5685">
        <v>40.5</v>
      </c>
      <c r="P5685" t="s">
        <v>28</v>
      </c>
      <c r="Q5685" t="s">
        <v>29</v>
      </c>
      <c r="R5685" t="s">
        <v>36</v>
      </c>
      <c r="S5685">
        <v>3.4</v>
      </c>
      <c r="T5685">
        <f>YEAR(tblOrders[[#This Row],[Order Date]])</f>
        <v>2025</v>
      </c>
      <c r="U5685" t="str">
        <f>TEXT(tblOrders[[#This Row],[Order Date]],"mmm-yyyy")</f>
        <v>Mar-2025</v>
      </c>
      <c r="V5685" s="4">
        <f>tblOrders[[#This Row],[Profit]]/tblOrders[[#This Row],[Sales Amount]]</f>
        <v>0.28027681660899656</v>
      </c>
      <c r="W5685" t="str">
        <f>VLOOKUP(tblOrders[[#This Row],[City]],CityRegion,2,0)</f>
        <v>West</v>
      </c>
      <c r="X5685" t="str">
        <f>VLOOKUP(tblOrders[[#This Row],[City]],lookups!A:C,3,0)</f>
        <v>Maharashtra</v>
      </c>
    </row>
    <row r="5686" spans="1:24" x14ac:dyDescent="0.25">
      <c r="A5686" t="s">
        <v>8021</v>
      </c>
      <c r="B5686" s="1">
        <v>45913</v>
      </c>
      <c r="C5686" t="s">
        <v>1468</v>
      </c>
      <c r="D5686" t="s">
        <v>39</v>
      </c>
      <c r="E5686" t="s">
        <v>66</v>
      </c>
      <c r="F5686" t="s">
        <v>67</v>
      </c>
      <c r="G5686" t="s">
        <v>68</v>
      </c>
      <c r="H5686" t="s">
        <v>69</v>
      </c>
      <c r="I5686" t="s">
        <v>44</v>
      </c>
      <c r="J5686" t="s">
        <v>27</v>
      </c>
      <c r="K5686">
        <v>5</v>
      </c>
      <c r="L5686">
        <v>149</v>
      </c>
      <c r="M5686">
        <v>0.15</v>
      </c>
      <c r="N5686">
        <v>633.25</v>
      </c>
      <c r="O5686">
        <v>158.25</v>
      </c>
      <c r="P5686" t="s">
        <v>28</v>
      </c>
      <c r="Q5686" t="s">
        <v>86</v>
      </c>
      <c r="R5686" t="s">
        <v>36</v>
      </c>
      <c r="S5686">
        <v>4.5</v>
      </c>
      <c r="T5686">
        <f>YEAR(tblOrders[[#This Row],[Order Date]])</f>
        <v>2025</v>
      </c>
      <c r="U5686" t="str">
        <f>TEXT(tblOrders[[#This Row],[Order Date]],"mmm-yyyy")</f>
        <v>Sep-2025</v>
      </c>
      <c r="V5686" s="4">
        <f>tblOrders[[#This Row],[Profit]]/tblOrders[[#This Row],[Sales Amount]]</f>
        <v>0.24990130280300041</v>
      </c>
      <c r="W5686" t="str">
        <f>VLOOKUP(tblOrders[[#This Row],[City]],CityRegion,2,0)</f>
        <v>South</v>
      </c>
      <c r="X5686" t="str">
        <f>VLOOKUP(tblOrders[[#This Row],[City]],lookups!A:C,3,0)</f>
        <v>Kerala</v>
      </c>
    </row>
    <row r="5687" spans="1:24" x14ac:dyDescent="0.25">
      <c r="A5687" t="s">
        <v>8022</v>
      </c>
      <c r="B5687" s="1">
        <v>45952</v>
      </c>
      <c r="C5687" t="s">
        <v>3260</v>
      </c>
      <c r="D5687" t="s">
        <v>39</v>
      </c>
      <c r="E5687" t="s">
        <v>94</v>
      </c>
      <c r="F5687" t="s">
        <v>95</v>
      </c>
      <c r="G5687" t="s">
        <v>68</v>
      </c>
      <c r="H5687" t="s">
        <v>96</v>
      </c>
      <c r="I5687" t="s">
        <v>139</v>
      </c>
      <c r="J5687" t="s">
        <v>45</v>
      </c>
      <c r="K5687">
        <v>4</v>
      </c>
      <c r="L5687">
        <v>89</v>
      </c>
      <c r="M5687">
        <v>0.15</v>
      </c>
      <c r="N5687">
        <v>302.60000000000002</v>
      </c>
      <c r="O5687">
        <v>82.6</v>
      </c>
      <c r="P5687" t="s">
        <v>28</v>
      </c>
      <c r="Q5687" t="s">
        <v>86</v>
      </c>
      <c r="R5687" t="s">
        <v>36</v>
      </c>
      <c r="S5687">
        <v>4.8</v>
      </c>
      <c r="T5687">
        <f>YEAR(tblOrders[[#This Row],[Order Date]])</f>
        <v>2025</v>
      </c>
      <c r="U5687" t="str">
        <f>TEXT(tblOrders[[#This Row],[Order Date]],"mmm-yyyy")</f>
        <v>Oct-2025</v>
      </c>
      <c r="V5687" s="4">
        <f>tblOrders[[#This Row],[Profit]]/tblOrders[[#This Row],[Sales Amount]]</f>
        <v>0.27296761401189684</v>
      </c>
      <c r="W5687" t="str">
        <f>VLOOKUP(tblOrders[[#This Row],[City]],CityRegion,2,0)</f>
        <v>South</v>
      </c>
      <c r="X5687" t="str">
        <f>VLOOKUP(tblOrders[[#This Row],[City]],lookups!A:C,3,0)</f>
        <v>Tamil Nadu</v>
      </c>
    </row>
    <row r="5688" spans="1:24" x14ac:dyDescent="0.25">
      <c r="A5688" t="s">
        <v>8023</v>
      </c>
      <c r="B5688" s="1">
        <v>45963</v>
      </c>
      <c r="C5688" t="s">
        <v>319</v>
      </c>
      <c r="D5688" t="s">
        <v>39</v>
      </c>
      <c r="E5688" t="s">
        <v>22</v>
      </c>
      <c r="F5688" t="s">
        <v>23</v>
      </c>
      <c r="G5688" t="s">
        <v>24</v>
      </c>
      <c r="H5688" t="s">
        <v>25</v>
      </c>
      <c r="I5688" t="s">
        <v>139</v>
      </c>
      <c r="J5688" t="s">
        <v>34</v>
      </c>
      <c r="K5688">
        <v>5</v>
      </c>
      <c r="L5688">
        <v>190</v>
      </c>
      <c r="M5688">
        <v>0.15</v>
      </c>
      <c r="N5688">
        <v>807.5</v>
      </c>
      <c r="O5688">
        <v>182.5</v>
      </c>
      <c r="P5688" t="s">
        <v>28</v>
      </c>
      <c r="Q5688" t="s">
        <v>35</v>
      </c>
      <c r="R5688" t="s">
        <v>36</v>
      </c>
      <c r="S5688">
        <v>2.7</v>
      </c>
      <c r="T5688">
        <f>YEAR(tblOrders[[#This Row],[Order Date]])</f>
        <v>2025</v>
      </c>
      <c r="U5688" t="str">
        <f>TEXT(tblOrders[[#This Row],[Order Date]],"mmm-yyyy")</f>
        <v>Nov-2025</v>
      </c>
      <c r="V5688" s="4">
        <f>tblOrders[[#This Row],[Profit]]/tblOrders[[#This Row],[Sales Amount]]</f>
        <v>0.2260061919504644</v>
      </c>
      <c r="W5688" t="str">
        <f>VLOOKUP(tblOrders[[#This Row],[City]],CityRegion,2,0)</f>
        <v>South</v>
      </c>
      <c r="X5688" t="str">
        <f>VLOOKUP(tblOrders[[#This Row],[City]],lookups!A:C,3,0)</f>
        <v>Tamil Nadu</v>
      </c>
    </row>
    <row r="5689" spans="1:24" x14ac:dyDescent="0.25">
      <c r="A5689" t="s">
        <v>8024</v>
      </c>
      <c r="B5689" s="1">
        <v>45868</v>
      </c>
      <c r="C5689" t="s">
        <v>2409</v>
      </c>
      <c r="D5689" t="s">
        <v>39</v>
      </c>
      <c r="E5689" t="s">
        <v>40</v>
      </c>
      <c r="F5689" t="s">
        <v>41</v>
      </c>
      <c r="G5689" t="s">
        <v>42</v>
      </c>
      <c r="H5689" t="s">
        <v>43</v>
      </c>
      <c r="I5689" t="s">
        <v>76</v>
      </c>
      <c r="J5689" t="s">
        <v>27</v>
      </c>
      <c r="K5689">
        <v>2</v>
      </c>
      <c r="L5689">
        <v>18</v>
      </c>
      <c r="M5689">
        <v>0</v>
      </c>
      <c r="N5689">
        <v>36</v>
      </c>
      <c r="O5689">
        <v>18</v>
      </c>
      <c r="P5689" t="s">
        <v>28</v>
      </c>
      <c r="Q5689" t="s">
        <v>35</v>
      </c>
      <c r="R5689" t="s">
        <v>36</v>
      </c>
      <c r="S5689">
        <v>5</v>
      </c>
      <c r="T5689">
        <f>YEAR(tblOrders[[#This Row],[Order Date]])</f>
        <v>2025</v>
      </c>
      <c r="U5689" t="str">
        <f>TEXT(tblOrders[[#This Row],[Order Date]],"mmm-yyyy")</f>
        <v>Jul-2025</v>
      </c>
      <c r="V5689" s="4">
        <f>tblOrders[[#This Row],[Profit]]/tblOrders[[#This Row],[Sales Amount]]</f>
        <v>0.5</v>
      </c>
      <c r="W5689" t="str">
        <f>VLOOKUP(tblOrders[[#This Row],[City]],CityRegion,2,0)</f>
        <v>South</v>
      </c>
      <c r="X5689" t="str">
        <f>VLOOKUP(tblOrders[[#This Row],[City]],lookups!A:C,3,0)</f>
        <v>Kerala</v>
      </c>
    </row>
    <row r="5690" spans="1:24" x14ac:dyDescent="0.25">
      <c r="A5690" t="s">
        <v>8025</v>
      </c>
      <c r="B5690" s="1">
        <v>45983</v>
      </c>
      <c r="C5690" t="s">
        <v>566</v>
      </c>
      <c r="D5690" t="s">
        <v>21</v>
      </c>
      <c r="E5690" t="s">
        <v>40</v>
      </c>
      <c r="F5690" t="s">
        <v>41</v>
      </c>
      <c r="G5690" t="s">
        <v>42</v>
      </c>
      <c r="H5690" t="s">
        <v>43</v>
      </c>
      <c r="I5690" t="s">
        <v>57</v>
      </c>
      <c r="J5690" t="s">
        <v>34</v>
      </c>
      <c r="K5690">
        <v>3</v>
      </c>
      <c r="L5690">
        <v>18</v>
      </c>
      <c r="M5690">
        <v>0.2</v>
      </c>
      <c r="N5690">
        <v>43.2</v>
      </c>
      <c r="O5690">
        <v>16.2</v>
      </c>
      <c r="P5690" t="s">
        <v>28</v>
      </c>
      <c r="Q5690" t="s">
        <v>86</v>
      </c>
      <c r="R5690" t="s">
        <v>30</v>
      </c>
      <c r="S5690">
        <v>4.4000000000000004</v>
      </c>
      <c r="T5690">
        <f>YEAR(tblOrders[[#This Row],[Order Date]])</f>
        <v>2025</v>
      </c>
      <c r="U5690" t="str">
        <f>TEXT(tblOrders[[#This Row],[Order Date]],"mmm-yyyy")</f>
        <v>Nov-2025</v>
      </c>
      <c r="V5690" s="4">
        <f>tblOrders[[#This Row],[Profit]]/tblOrders[[#This Row],[Sales Amount]]</f>
        <v>0.37499999999999994</v>
      </c>
      <c r="W5690" t="str">
        <f>VLOOKUP(tblOrders[[#This Row],[City]],CityRegion,2,0)</f>
        <v>South</v>
      </c>
      <c r="X5690" t="str">
        <f>VLOOKUP(tblOrders[[#This Row],[City]],lookups!A:C,3,0)</f>
        <v>Kerala</v>
      </c>
    </row>
    <row r="5691" spans="1:24" x14ac:dyDescent="0.25">
      <c r="A5691" t="s">
        <v>8026</v>
      </c>
      <c r="B5691" s="1">
        <v>45704</v>
      </c>
      <c r="C5691" t="s">
        <v>206</v>
      </c>
      <c r="D5691" t="s">
        <v>39</v>
      </c>
      <c r="E5691" t="s">
        <v>66</v>
      </c>
      <c r="F5691" t="s">
        <v>67</v>
      </c>
      <c r="G5691" t="s">
        <v>68</v>
      </c>
      <c r="H5691" t="s">
        <v>69</v>
      </c>
      <c r="I5691" t="s">
        <v>44</v>
      </c>
      <c r="J5691" t="s">
        <v>34</v>
      </c>
      <c r="K5691">
        <v>2</v>
      </c>
      <c r="L5691">
        <v>149</v>
      </c>
      <c r="M5691">
        <v>0.1</v>
      </c>
      <c r="N5691">
        <v>268.2</v>
      </c>
      <c r="O5691">
        <v>78.2</v>
      </c>
      <c r="P5691" t="s">
        <v>111</v>
      </c>
      <c r="Q5691" t="s">
        <v>29</v>
      </c>
      <c r="R5691" t="s">
        <v>36</v>
      </c>
      <c r="S5691">
        <v>4.5</v>
      </c>
      <c r="T5691">
        <f>YEAR(tblOrders[[#This Row],[Order Date]])</f>
        <v>2025</v>
      </c>
      <c r="U5691" t="str">
        <f>TEXT(tblOrders[[#This Row],[Order Date]],"mmm-yyyy")</f>
        <v>Feb-2025</v>
      </c>
      <c r="V5691" s="4">
        <f>tblOrders[[#This Row],[Profit]]/tblOrders[[#This Row],[Sales Amount]]</f>
        <v>0.29157345264727819</v>
      </c>
      <c r="W5691" t="str">
        <f>VLOOKUP(tblOrders[[#This Row],[City]],CityRegion,2,0)</f>
        <v>South</v>
      </c>
      <c r="X5691" t="str">
        <f>VLOOKUP(tblOrders[[#This Row],[City]],lookups!A:C,3,0)</f>
        <v>Kerala</v>
      </c>
    </row>
    <row r="5692" spans="1:24" x14ac:dyDescent="0.25">
      <c r="A5692" t="s">
        <v>8027</v>
      </c>
      <c r="B5692" s="1">
        <v>45807</v>
      </c>
      <c r="C5692" t="s">
        <v>8028</v>
      </c>
      <c r="D5692" t="s">
        <v>21</v>
      </c>
      <c r="E5692" t="s">
        <v>108</v>
      </c>
      <c r="F5692" t="s">
        <v>109</v>
      </c>
      <c r="G5692" t="s">
        <v>62</v>
      </c>
      <c r="H5692" t="s">
        <v>110</v>
      </c>
      <c r="I5692" t="s">
        <v>130</v>
      </c>
      <c r="J5692" t="s">
        <v>34</v>
      </c>
      <c r="K5692">
        <v>1</v>
      </c>
      <c r="L5692">
        <v>110</v>
      </c>
      <c r="M5692">
        <v>0.2</v>
      </c>
      <c r="N5692">
        <v>88</v>
      </c>
      <c r="O5692">
        <v>20</v>
      </c>
      <c r="P5692" t="s">
        <v>28</v>
      </c>
      <c r="Q5692" t="s">
        <v>91</v>
      </c>
      <c r="R5692" t="s">
        <v>36</v>
      </c>
      <c r="S5692">
        <v>4.3</v>
      </c>
      <c r="T5692">
        <f>YEAR(tblOrders[[#This Row],[Order Date]])</f>
        <v>2025</v>
      </c>
      <c r="U5692" t="str">
        <f>TEXT(tblOrders[[#This Row],[Order Date]],"mmm-yyyy")</f>
        <v>May-2025</v>
      </c>
      <c r="V5692" s="4">
        <f>tblOrders[[#This Row],[Profit]]/tblOrders[[#This Row],[Sales Amount]]</f>
        <v>0.22727272727272727</v>
      </c>
      <c r="W5692" t="str">
        <f>VLOOKUP(tblOrders[[#This Row],[City]],CityRegion,2,0)</f>
        <v>West</v>
      </c>
      <c r="X5692" t="str">
        <f>VLOOKUP(tblOrders[[#This Row],[City]],lookups!A:C,3,0)</f>
        <v>Maharashtra</v>
      </c>
    </row>
    <row r="5693" spans="1:24" x14ac:dyDescent="0.25">
      <c r="A5693" t="s">
        <v>8029</v>
      </c>
      <c r="B5693" s="1">
        <v>45802</v>
      </c>
      <c r="C5693" t="s">
        <v>6900</v>
      </c>
      <c r="D5693" t="s">
        <v>21</v>
      </c>
      <c r="E5693" t="s">
        <v>60</v>
      </c>
      <c r="F5693" t="s">
        <v>61</v>
      </c>
      <c r="G5693" t="s">
        <v>62</v>
      </c>
      <c r="H5693" t="s">
        <v>63</v>
      </c>
      <c r="I5693" t="s">
        <v>44</v>
      </c>
      <c r="J5693" t="s">
        <v>34</v>
      </c>
      <c r="K5693">
        <v>5</v>
      </c>
      <c r="L5693">
        <v>45</v>
      </c>
      <c r="M5693">
        <v>0.05</v>
      </c>
      <c r="N5693">
        <v>213.75</v>
      </c>
      <c r="O5693">
        <v>83.75</v>
      </c>
      <c r="P5693" t="s">
        <v>148</v>
      </c>
      <c r="Q5693" t="s">
        <v>29</v>
      </c>
      <c r="R5693" t="s">
        <v>36</v>
      </c>
      <c r="S5693">
        <v>4.0999999999999996</v>
      </c>
      <c r="T5693">
        <f>YEAR(tblOrders[[#This Row],[Order Date]])</f>
        <v>2025</v>
      </c>
      <c r="U5693" t="str">
        <f>TEXT(tblOrders[[#This Row],[Order Date]],"mmm-yyyy")</f>
        <v>May-2025</v>
      </c>
      <c r="V5693" s="4">
        <f>tblOrders[[#This Row],[Profit]]/tblOrders[[#This Row],[Sales Amount]]</f>
        <v>0.391812865497076</v>
      </c>
      <c r="W5693" t="str">
        <f>VLOOKUP(tblOrders[[#This Row],[City]],CityRegion,2,0)</f>
        <v>South</v>
      </c>
      <c r="X5693" t="str">
        <f>VLOOKUP(tblOrders[[#This Row],[City]],lookups!A:C,3,0)</f>
        <v>Kerala</v>
      </c>
    </row>
    <row r="5694" spans="1:24" x14ac:dyDescent="0.25">
      <c r="A5694" t="s">
        <v>8030</v>
      </c>
      <c r="B5694" s="1">
        <v>45735</v>
      </c>
      <c r="C5694" t="s">
        <v>3142</v>
      </c>
      <c r="D5694" t="s">
        <v>21</v>
      </c>
      <c r="E5694" t="s">
        <v>60</v>
      </c>
      <c r="F5694" t="s">
        <v>61</v>
      </c>
      <c r="G5694" t="s">
        <v>62</v>
      </c>
      <c r="H5694" t="s">
        <v>63</v>
      </c>
      <c r="I5694" t="s">
        <v>70</v>
      </c>
      <c r="J5694" t="s">
        <v>45</v>
      </c>
      <c r="K5694">
        <v>5</v>
      </c>
      <c r="L5694">
        <v>45</v>
      </c>
      <c r="M5694">
        <v>0</v>
      </c>
      <c r="N5694">
        <v>225</v>
      </c>
      <c r="O5694">
        <v>95</v>
      </c>
      <c r="P5694" t="s">
        <v>28</v>
      </c>
      <c r="Q5694" t="s">
        <v>46</v>
      </c>
      <c r="R5694" t="s">
        <v>36</v>
      </c>
      <c r="S5694">
        <v>3.3</v>
      </c>
      <c r="T5694">
        <f>YEAR(tblOrders[[#This Row],[Order Date]])</f>
        <v>2025</v>
      </c>
      <c r="U5694" t="str">
        <f>TEXT(tblOrders[[#This Row],[Order Date]],"mmm-yyyy")</f>
        <v>Mar-2025</v>
      </c>
      <c r="V5694" s="4">
        <f>tblOrders[[#This Row],[Profit]]/tblOrders[[#This Row],[Sales Amount]]</f>
        <v>0.42222222222222222</v>
      </c>
      <c r="W5694" t="str">
        <f>VLOOKUP(tblOrders[[#This Row],[City]],CityRegion,2,0)</f>
        <v>South</v>
      </c>
      <c r="X5694" t="str">
        <f>VLOOKUP(tblOrders[[#This Row],[City]],lookups!A:C,3,0)</f>
        <v>Telengana</v>
      </c>
    </row>
    <row r="5695" spans="1:24" x14ac:dyDescent="0.25">
      <c r="A5695" t="s">
        <v>8031</v>
      </c>
      <c r="B5695" s="1">
        <v>45670</v>
      </c>
      <c r="C5695" t="s">
        <v>2665</v>
      </c>
      <c r="D5695" t="s">
        <v>39</v>
      </c>
      <c r="E5695" t="s">
        <v>22</v>
      </c>
      <c r="F5695" t="s">
        <v>23</v>
      </c>
      <c r="G5695" t="s">
        <v>24</v>
      </c>
      <c r="H5695" t="s">
        <v>25</v>
      </c>
      <c r="I5695" t="s">
        <v>33</v>
      </c>
      <c r="J5695" t="s">
        <v>45</v>
      </c>
      <c r="K5695">
        <v>3</v>
      </c>
      <c r="L5695">
        <v>190</v>
      </c>
      <c r="M5695">
        <v>0</v>
      </c>
      <c r="N5695">
        <v>570</v>
      </c>
      <c r="O5695">
        <v>195</v>
      </c>
      <c r="P5695" t="s">
        <v>28</v>
      </c>
      <c r="Q5695" t="s">
        <v>35</v>
      </c>
      <c r="R5695" t="s">
        <v>36</v>
      </c>
      <c r="S5695">
        <v>3.7</v>
      </c>
      <c r="T5695">
        <f>YEAR(tblOrders[[#This Row],[Order Date]])</f>
        <v>2025</v>
      </c>
      <c r="U5695" t="str">
        <f>TEXT(tblOrders[[#This Row],[Order Date]],"mmm-yyyy")</f>
        <v>Jan-2025</v>
      </c>
      <c r="V5695" s="4">
        <f>tblOrders[[#This Row],[Profit]]/tblOrders[[#This Row],[Sales Amount]]</f>
        <v>0.34210526315789475</v>
      </c>
      <c r="W5695" t="str">
        <f>VLOOKUP(tblOrders[[#This Row],[City]],CityRegion,2,0)</f>
        <v>North</v>
      </c>
      <c r="X5695" t="str">
        <f>VLOOKUP(tblOrders[[#This Row],[City]],lookups!A:C,3,0)</f>
        <v>Delhi</v>
      </c>
    </row>
    <row r="5696" spans="1:24" x14ac:dyDescent="0.25">
      <c r="A5696" t="s">
        <v>8032</v>
      </c>
      <c r="B5696" s="1">
        <v>46004</v>
      </c>
      <c r="C5696" t="s">
        <v>4803</v>
      </c>
      <c r="D5696" t="s">
        <v>39</v>
      </c>
      <c r="E5696" t="s">
        <v>22</v>
      </c>
      <c r="F5696" t="s">
        <v>23</v>
      </c>
      <c r="G5696" t="s">
        <v>24</v>
      </c>
      <c r="H5696" t="s">
        <v>25</v>
      </c>
      <c r="I5696" t="s">
        <v>26</v>
      </c>
      <c r="J5696" t="s">
        <v>34</v>
      </c>
      <c r="K5696">
        <v>5</v>
      </c>
      <c r="L5696">
        <v>190</v>
      </c>
      <c r="M5696">
        <v>0.1</v>
      </c>
      <c r="N5696">
        <v>855</v>
      </c>
      <c r="O5696">
        <v>230</v>
      </c>
      <c r="P5696" t="s">
        <v>28</v>
      </c>
      <c r="Q5696" t="s">
        <v>91</v>
      </c>
      <c r="R5696" t="s">
        <v>36</v>
      </c>
      <c r="S5696">
        <v>3.5</v>
      </c>
      <c r="T5696">
        <f>YEAR(tblOrders[[#This Row],[Order Date]])</f>
        <v>2025</v>
      </c>
      <c r="U5696" t="str">
        <f>TEXT(tblOrders[[#This Row],[Order Date]],"mmm-yyyy")</f>
        <v>Dec-2025</v>
      </c>
      <c r="V5696" s="4">
        <f>tblOrders[[#This Row],[Profit]]/tblOrders[[#This Row],[Sales Amount]]</f>
        <v>0.26900584795321636</v>
      </c>
      <c r="W5696" t="str">
        <f>VLOOKUP(tblOrders[[#This Row],[City]],CityRegion,2,0)</f>
        <v>South</v>
      </c>
      <c r="X5696" t="str">
        <f>VLOOKUP(tblOrders[[#This Row],[City]],lookups!A:C,3,0)</f>
        <v>Karnataka</v>
      </c>
    </row>
    <row r="5697" spans="1:24" x14ac:dyDescent="0.25">
      <c r="A5697" t="s">
        <v>8033</v>
      </c>
      <c r="B5697" s="1">
        <v>45705</v>
      </c>
      <c r="C5697" t="s">
        <v>3495</v>
      </c>
      <c r="D5697" t="s">
        <v>21</v>
      </c>
      <c r="E5697" t="s">
        <v>94</v>
      </c>
      <c r="F5697" t="s">
        <v>95</v>
      </c>
      <c r="G5697" t="s">
        <v>68</v>
      </c>
      <c r="H5697" t="s">
        <v>96</v>
      </c>
      <c r="I5697" t="s">
        <v>84</v>
      </c>
      <c r="J5697" t="s">
        <v>34</v>
      </c>
      <c r="K5697">
        <v>2</v>
      </c>
      <c r="L5697">
        <v>89</v>
      </c>
      <c r="M5697">
        <v>0.15</v>
      </c>
      <c r="N5697">
        <v>151.30000000000001</v>
      </c>
      <c r="O5697">
        <v>41.3</v>
      </c>
      <c r="P5697" t="s">
        <v>28</v>
      </c>
      <c r="Q5697" t="s">
        <v>86</v>
      </c>
      <c r="R5697" t="s">
        <v>30</v>
      </c>
      <c r="S5697">
        <v>2.8</v>
      </c>
      <c r="T5697">
        <f>YEAR(tblOrders[[#This Row],[Order Date]])</f>
        <v>2025</v>
      </c>
      <c r="U5697" t="str">
        <f>TEXT(tblOrders[[#This Row],[Order Date]],"mmm-yyyy")</f>
        <v>Feb-2025</v>
      </c>
      <c r="V5697" s="4">
        <f>tblOrders[[#This Row],[Profit]]/tblOrders[[#This Row],[Sales Amount]]</f>
        <v>0.27296761401189684</v>
      </c>
      <c r="W5697" t="str">
        <f>VLOOKUP(tblOrders[[#This Row],[City]],CityRegion,2,0)</f>
        <v>West</v>
      </c>
      <c r="X5697" t="str">
        <f>VLOOKUP(tblOrders[[#This Row],[City]],lookups!A:C,3,0)</f>
        <v>Maharashtra</v>
      </c>
    </row>
    <row r="5698" spans="1:24" x14ac:dyDescent="0.25">
      <c r="A5698" t="s">
        <v>8034</v>
      </c>
      <c r="B5698" s="1">
        <v>45992</v>
      </c>
      <c r="C5698" t="s">
        <v>1667</v>
      </c>
      <c r="D5698" t="s">
        <v>39</v>
      </c>
      <c r="E5698" t="s">
        <v>40</v>
      </c>
      <c r="F5698" t="s">
        <v>41</v>
      </c>
      <c r="G5698" t="s">
        <v>42</v>
      </c>
      <c r="H5698" t="s">
        <v>43</v>
      </c>
      <c r="I5698" t="s">
        <v>130</v>
      </c>
      <c r="J5698" t="s">
        <v>45</v>
      </c>
      <c r="K5698">
        <v>4</v>
      </c>
      <c r="L5698">
        <v>18</v>
      </c>
      <c r="M5698">
        <v>0</v>
      </c>
      <c r="N5698">
        <v>72</v>
      </c>
      <c r="O5698">
        <v>36</v>
      </c>
      <c r="P5698" t="s">
        <v>85</v>
      </c>
      <c r="Q5698" t="s">
        <v>46</v>
      </c>
      <c r="R5698" t="s">
        <v>36</v>
      </c>
      <c r="S5698">
        <v>4.2</v>
      </c>
      <c r="T5698">
        <f>YEAR(tblOrders[[#This Row],[Order Date]])</f>
        <v>2025</v>
      </c>
      <c r="U5698" t="str">
        <f>TEXT(tblOrders[[#This Row],[Order Date]],"mmm-yyyy")</f>
        <v>Dec-2025</v>
      </c>
      <c r="V5698" s="4">
        <f>tblOrders[[#This Row],[Profit]]/tblOrders[[#This Row],[Sales Amount]]</f>
        <v>0.5</v>
      </c>
      <c r="W5698" t="str">
        <f>VLOOKUP(tblOrders[[#This Row],[City]],CityRegion,2,0)</f>
        <v>West</v>
      </c>
      <c r="X5698" t="str">
        <f>VLOOKUP(tblOrders[[#This Row],[City]],lookups!A:C,3,0)</f>
        <v>Maharashtra</v>
      </c>
    </row>
    <row r="5699" spans="1:24" x14ac:dyDescent="0.25">
      <c r="A5699" t="s">
        <v>8035</v>
      </c>
      <c r="B5699" s="1">
        <v>45892</v>
      </c>
      <c r="C5699" t="s">
        <v>2117</v>
      </c>
      <c r="D5699" t="s">
        <v>21</v>
      </c>
      <c r="E5699" t="s">
        <v>94</v>
      </c>
      <c r="F5699" t="s">
        <v>95</v>
      </c>
      <c r="G5699" t="s">
        <v>68</v>
      </c>
      <c r="H5699" t="s">
        <v>96</v>
      </c>
      <c r="I5699" t="s">
        <v>33</v>
      </c>
      <c r="J5699" t="s">
        <v>34</v>
      </c>
      <c r="K5699">
        <v>1</v>
      </c>
      <c r="L5699">
        <v>89</v>
      </c>
      <c r="M5699">
        <v>0.15</v>
      </c>
      <c r="N5699">
        <v>75.650000000000006</v>
      </c>
      <c r="O5699">
        <v>20.65</v>
      </c>
      <c r="P5699" t="s">
        <v>28</v>
      </c>
      <c r="Q5699" t="s">
        <v>86</v>
      </c>
      <c r="R5699" t="s">
        <v>36</v>
      </c>
      <c r="S5699">
        <v>4</v>
      </c>
      <c r="T5699">
        <f>YEAR(tblOrders[[#This Row],[Order Date]])</f>
        <v>2025</v>
      </c>
      <c r="U5699" t="str">
        <f>TEXT(tblOrders[[#This Row],[Order Date]],"mmm-yyyy")</f>
        <v>Aug-2025</v>
      </c>
      <c r="V5699" s="4">
        <f>tblOrders[[#This Row],[Profit]]/tblOrders[[#This Row],[Sales Amount]]</f>
        <v>0.27296761401189684</v>
      </c>
      <c r="W5699" t="str">
        <f>VLOOKUP(tblOrders[[#This Row],[City]],CityRegion,2,0)</f>
        <v>North</v>
      </c>
      <c r="X5699" t="str">
        <f>VLOOKUP(tblOrders[[#This Row],[City]],lookups!A:C,3,0)</f>
        <v>Delhi</v>
      </c>
    </row>
    <row r="5700" spans="1:24" x14ac:dyDescent="0.25">
      <c r="A5700" t="s">
        <v>8036</v>
      </c>
      <c r="B5700" s="1">
        <v>45872</v>
      </c>
      <c r="C5700" t="s">
        <v>1273</v>
      </c>
      <c r="D5700" t="s">
        <v>39</v>
      </c>
      <c r="E5700" t="s">
        <v>66</v>
      </c>
      <c r="F5700" t="s">
        <v>67</v>
      </c>
      <c r="G5700" t="s">
        <v>68</v>
      </c>
      <c r="H5700" t="s">
        <v>69</v>
      </c>
      <c r="I5700" t="s">
        <v>52</v>
      </c>
      <c r="J5700" t="s">
        <v>34</v>
      </c>
      <c r="K5700">
        <v>1</v>
      </c>
      <c r="L5700">
        <v>149</v>
      </c>
      <c r="M5700">
        <v>0.15</v>
      </c>
      <c r="N5700">
        <v>126.65</v>
      </c>
      <c r="O5700">
        <v>31.65</v>
      </c>
      <c r="P5700" t="s">
        <v>28</v>
      </c>
      <c r="Q5700" t="s">
        <v>91</v>
      </c>
      <c r="R5700" t="s">
        <v>36</v>
      </c>
      <c r="S5700">
        <v>3.5</v>
      </c>
      <c r="T5700">
        <f>YEAR(tblOrders[[#This Row],[Order Date]])</f>
        <v>2025</v>
      </c>
      <c r="U5700" t="str">
        <f>TEXT(tblOrders[[#This Row],[Order Date]],"mmm-yyyy")</f>
        <v>Aug-2025</v>
      </c>
      <c r="V5700" s="4">
        <f>tblOrders[[#This Row],[Profit]]/tblOrders[[#This Row],[Sales Amount]]</f>
        <v>0.24990130280300038</v>
      </c>
      <c r="W5700" t="str">
        <f>VLOOKUP(tblOrders[[#This Row],[City]],CityRegion,2,0)</f>
        <v>South</v>
      </c>
      <c r="X5700" t="str">
        <f>VLOOKUP(tblOrders[[#This Row],[City]],lookups!A:C,3,0)</f>
        <v>Kerala</v>
      </c>
    </row>
    <row r="5701" spans="1:24" x14ac:dyDescent="0.25">
      <c r="A5701" t="s">
        <v>8037</v>
      </c>
      <c r="B5701" s="1">
        <v>45870</v>
      </c>
      <c r="C5701" t="s">
        <v>2434</v>
      </c>
      <c r="D5701" t="s">
        <v>21</v>
      </c>
      <c r="E5701" t="s">
        <v>101</v>
      </c>
      <c r="F5701" t="s">
        <v>102</v>
      </c>
      <c r="G5701" t="s">
        <v>24</v>
      </c>
      <c r="H5701" t="s">
        <v>103</v>
      </c>
      <c r="I5701" t="s">
        <v>26</v>
      </c>
      <c r="J5701" t="s">
        <v>45</v>
      </c>
      <c r="K5701">
        <v>4</v>
      </c>
      <c r="L5701">
        <v>120</v>
      </c>
      <c r="M5701">
        <v>0.2</v>
      </c>
      <c r="N5701">
        <v>384</v>
      </c>
      <c r="O5701">
        <v>72</v>
      </c>
      <c r="P5701" t="s">
        <v>28</v>
      </c>
      <c r="Q5701" t="s">
        <v>91</v>
      </c>
      <c r="R5701" t="s">
        <v>36</v>
      </c>
      <c r="S5701">
        <v>4.5</v>
      </c>
      <c r="T5701">
        <f>YEAR(tblOrders[[#This Row],[Order Date]])</f>
        <v>2025</v>
      </c>
      <c r="U5701" t="str">
        <f>TEXT(tblOrders[[#This Row],[Order Date]],"mmm-yyyy")</f>
        <v>Aug-2025</v>
      </c>
      <c r="V5701" s="4">
        <f>tblOrders[[#This Row],[Profit]]/tblOrders[[#This Row],[Sales Amount]]</f>
        <v>0.1875</v>
      </c>
      <c r="W5701" t="str">
        <f>VLOOKUP(tblOrders[[#This Row],[City]],CityRegion,2,0)</f>
        <v>South</v>
      </c>
      <c r="X5701" t="str">
        <f>VLOOKUP(tblOrders[[#This Row],[City]],lookups!A:C,3,0)</f>
        <v>Karnataka</v>
      </c>
    </row>
    <row r="5702" spans="1:24" x14ac:dyDescent="0.25">
      <c r="A5702" t="s">
        <v>8038</v>
      </c>
      <c r="B5702" s="1">
        <v>45683</v>
      </c>
      <c r="C5702" t="s">
        <v>3446</v>
      </c>
      <c r="D5702" t="s">
        <v>21</v>
      </c>
      <c r="E5702" t="s">
        <v>101</v>
      </c>
      <c r="F5702" t="s">
        <v>102</v>
      </c>
      <c r="G5702" t="s">
        <v>24</v>
      </c>
      <c r="H5702" t="s">
        <v>103</v>
      </c>
      <c r="I5702" t="s">
        <v>139</v>
      </c>
      <c r="J5702" t="s">
        <v>27</v>
      </c>
      <c r="K5702">
        <v>5</v>
      </c>
      <c r="L5702">
        <v>120</v>
      </c>
      <c r="M5702">
        <v>0.1</v>
      </c>
      <c r="N5702">
        <v>540</v>
      </c>
      <c r="O5702">
        <v>150</v>
      </c>
      <c r="P5702" t="s">
        <v>85</v>
      </c>
      <c r="Q5702" t="s">
        <v>46</v>
      </c>
      <c r="R5702" t="s">
        <v>36</v>
      </c>
      <c r="S5702">
        <v>2.7</v>
      </c>
      <c r="T5702">
        <f>YEAR(tblOrders[[#This Row],[Order Date]])</f>
        <v>2025</v>
      </c>
      <c r="U5702" t="str">
        <f>TEXT(tblOrders[[#This Row],[Order Date]],"mmm-yyyy")</f>
        <v>Jan-2025</v>
      </c>
      <c r="V5702" s="4">
        <f>tblOrders[[#This Row],[Profit]]/tblOrders[[#This Row],[Sales Amount]]</f>
        <v>0.27777777777777779</v>
      </c>
      <c r="W5702" t="str">
        <f>VLOOKUP(tblOrders[[#This Row],[City]],CityRegion,2,0)</f>
        <v>South</v>
      </c>
      <c r="X5702" t="str">
        <f>VLOOKUP(tblOrders[[#This Row],[City]],lookups!A:C,3,0)</f>
        <v>Tamil Nadu</v>
      </c>
    </row>
    <row r="5703" spans="1:24" x14ac:dyDescent="0.25">
      <c r="A5703" t="s">
        <v>8039</v>
      </c>
      <c r="B5703" s="1">
        <v>45886</v>
      </c>
      <c r="C5703" t="s">
        <v>3328</v>
      </c>
      <c r="D5703" t="s">
        <v>21</v>
      </c>
      <c r="E5703" t="s">
        <v>73</v>
      </c>
      <c r="F5703" t="s">
        <v>74</v>
      </c>
      <c r="G5703" t="s">
        <v>68</v>
      </c>
      <c r="H5703" t="s">
        <v>75</v>
      </c>
      <c r="I5703" t="s">
        <v>70</v>
      </c>
      <c r="J5703" t="s">
        <v>34</v>
      </c>
      <c r="K5703">
        <v>5</v>
      </c>
      <c r="L5703">
        <v>65</v>
      </c>
      <c r="M5703">
        <v>0.1</v>
      </c>
      <c r="N5703">
        <v>292.5</v>
      </c>
      <c r="O5703">
        <v>102.5</v>
      </c>
      <c r="P5703" t="s">
        <v>28</v>
      </c>
      <c r="Q5703" t="s">
        <v>91</v>
      </c>
      <c r="R5703" t="s">
        <v>36</v>
      </c>
      <c r="S5703">
        <v>3.3</v>
      </c>
      <c r="T5703">
        <f>YEAR(tblOrders[[#This Row],[Order Date]])</f>
        <v>2025</v>
      </c>
      <c r="U5703" t="str">
        <f>TEXT(tblOrders[[#This Row],[Order Date]],"mmm-yyyy")</f>
        <v>Aug-2025</v>
      </c>
      <c r="V5703" s="4">
        <f>tblOrders[[#This Row],[Profit]]/tblOrders[[#This Row],[Sales Amount]]</f>
        <v>0.3504273504273504</v>
      </c>
      <c r="W5703" t="str">
        <f>VLOOKUP(tblOrders[[#This Row],[City]],CityRegion,2,0)</f>
        <v>South</v>
      </c>
      <c r="X5703" t="str">
        <f>VLOOKUP(tblOrders[[#This Row],[City]],lookups!A:C,3,0)</f>
        <v>Telengana</v>
      </c>
    </row>
    <row r="5704" spans="1:24" x14ac:dyDescent="0.25">
      <c r="A5704" t="s">
        <v>8040</v>
      </c>
      <c r="B5704" s="1">
        <v>46004</v>
      </c>
      <c r="C5704" t="s">
        <v>5646</v>
      </c>
      <c r="D5704" t="s">
        <v>21</v>
      </c>
      <c r="E5704" t="s">
        <v>101</v>
      </c>
      <c r="F5704" t="s">
        <v>102</v>
      </c>
      <c r="G5704" t="s">
        <v>24</v>
      </c>
      <c r="H5704" t="s">
        <v>103</v>
      </c>
      <c r="I5704" t="s">
        <v>130</v>
      </c>
      <c r="J5704" t="s">
        <v>34</v>
      </c>
      <c r="K5704">
        <v>5</v>
      </c>
      <c r="L5704">
        <v>120</v>
      </c>
      <c r="M5704">
        <v>0.2</v>
      </c>
      <c r="N5704">
        <v>480</v>
      </c>
      <c r="O5704">
        <v>90</v>
      </c>
      <c r="P5704" t="s">
        <v>28</v>
      </c>
      <c r="Q5704" t="s">
        <v>29</v>
      </c>
      <c r="R5704" t="s">
        <v>36</v>
      </c>
      <c r="S5704">
        <v>4</v>
      </c>
      <c r="T5704">
        <f>YEAR(tblOrders[[#This Row],[Order Date]])</f>
        <v>2025</v>
      </c>
      <c r="U5704" t="str">
        <f>TEXT(tblOrders[[#This Row],[Order Date]],"mmm-yyyy")</f>
        <v>Dec-2025</v>
      </c>
      <c r="V5704" s="4">
        <f>tblOrders[[#This Row],[Profit]]/tblOrders[[#This Row],[Sales Amount]]</f>
        <v>0.1875</v>
      </c>
      <c r="W5704" t="str">
        <f>VLOOKUP(tblOrders[[#This Row],[City]],CityRegion,2,0)</f>
        <v>West</v>
      </c>
      <c r="X5704" t="str">
        <f>VLOOKUP(tblOrders[[#This Row],[City]],lookups!A:C,3,0)</f>
        <v>Maharashtra</v>
      </c>
    </row>
    <row r="5705" spans="1:24" x14ac:dyDescent="0.25">
      <c r="A5705" t="s">
        <v>8041</v>
      </c>
      <c r="B5705" s="1">
        <v>45870</v>
      </c>
      <c r="C5705" t="s">
        <v>3891</v>
      </c>
      <c r="D5705" t="s">
        <v>21</v>
      </c>
      <c r="E5705" t="s">
        <v>40</v>
      </c>
      <c r="F5705" t="s">
        <v>41</v>
      </c>
      <c r="G5705" t="s">
        <v>42</v>
      </c>
      <c r="H5705" t="s">
        <v>43</v>
      </c>
      <c r="I5705" t="s">
        <v>33</v>
      </c>
      <c r="J5705" t="s">
        <v>45</v>
      </c>
      <c r="K5705">
        <v>5</v>
      </c>
      <c r="L5705">
        <v>18</v>
      </c>
      <c r="M5705">
        <v>0.05</v>
      </c>
      <c r="N5705">
        <v>85.5</v>
      </c>
      <c r="O5705">
        <v>40.5</v>
      </c>
      <c r="P5705" t="s">
        <v>28</v>
      </c>
      <c r="Q5705" t="s">
        <v>46</v>
      </c>
      <c r="R5705" t="s">
        <v>36</v>
      </c>
      <c r="S5705">
        <v>3.8</v>
      </c>
      <c r="T5705">
        <f>YEAR(tblOrders[[#This Row],[Order Date]])</f>
        <v>2025</v>
      </c>
      <c r="U5705" t="str">
        <f>TEXT(tblOrders[[#This Row],[Order Date]],"mmm-yyyy")</f>
        <v>Aug-2025</v>
      </c>
      <c r="V5705" s="4">
        <f>tblOrders[[#This Row],[Profit]]/tblOrders[[#This Row],[Sales Amount]]</f>
        <v>0.47368421052631576</v>
      </c>
      <c r="W5705" t="str">
        <f>VLOOKUP(tblOrders[[#This Row],[City]],CityRegion,2,0)</f>
        <v>North</v>
      </c>
      <c r="X5705" t="str">
        <f>VLOOKUP(tblOrders[[#This Row],[City]],lookups!A:C,3,0)</f>
        <v>Delhi</v>
      </c>
    </row>
    <row r="5706" spans="1:24" x14ac:dyDescent="0.25">
      <c r="A5706" t="s">
        <v>8042</v>
      </c>
      <c r="B5706" s="1">
        <v>45871</v>
      </c>
      <c r="C5706" t="s">
        <v>3945</v>
      </c>
      <c r="D5706" t="s">
        <v>21</v>
      </c>
      <c r="E5706" t="s">
        <v>114</v>
      </c>
      <c r="F5706" t="s">
        <v>115</v>
      </c>
      <c r="G5706" t="s">
        <v>42</v>
      </c>
      <c r="H5706" t="s">
        <v>116</v>
      </c>
      <c r="I5706" t="s">
        <v>26</v>
      </c>
      <c r="J5706" t="s">
        <v>45</v>
      </c>
      <c r="K5706">
        <v>5</v>
      </c>
      <c r="L5706">
        <v>12</v>
      </c>
      <c r="M5706">
        <v>0.05</v>
      </c>
      <c r="N5706">
        <v>57</v>
      </c>
      <c r="O5706">
        <v>27</v>
      </c>
      <c r="P5706" t="s">
        <v>28</v>
      </c>
      <c r="Q5706" t="s">
        <v>46</v>
      </c>
      <c r="R5706" t="s">
        <v>36</v>
      </c>
      <c r="S5706">
        <v>2.6</v>
      </c>
      <c r="T5706">
        <f>YEAR(tblOrders[[#This Row],[Order Date]])</f>
        <v>2025</v>
      </c>
      <c r="U5706" t="str">
        <f>TEXT(tblOrders[[#This Row],[Order Date]],"mmm-yyyy")</f>
        <v>Aug-2025</v>
      </c>
      <c r="V5706" s="4">
        <f>tblOrders[[#This Row],[Profit]]/tblOrders[[#This Row],[Sales Amount]]</f>
        <v>0.47368421052631576</v>
      </c>
      <c r="W5706" t="str">
        <f>VLOOKUP(tblOrders[[#This Row],[City]],CityRegion,2,0)</f>
        <v>South</v>
      </c>
      <c r="X5706" t="str">
        <f>VLOOKUP(tblOrders[[#This Row],[City]],lookups!A:C,3,0)</f>
        <v>Karnataka</v>
      </c>
    </row>
    <row r="5707" spans="1:24" x14ac:dyDescent="0.25">
      <c r="A5707" t="s">
        <v>8043</v>
      </c>
      <c r="B5707" s="1">
        <v>45956</v>
      </c>
      <c r="C5707" t="s">
        <v>3967</v>
      </c>
      <c r="D5707" t="s">
        <v>39</v>
      </c>
      <c r="E5707" t="s">
        <v>40</v>
      </c>
      <c r="F5707" t="s">
        <v>41</v>
      </c>
      <c r="G5707" t="s">
        <v>42</v>
      </c>
      <c r="H5707" t="s">
        <v>43</v>
      </c>
      <c r="I5707" t="s">
        <v>130</v>
      </c>
      <c r="J5707" t="s">
        <v>34</v>
      </c>
      <c r="K5707">
        <v>2</v>
      </c>
      <c r="L5707">
        <v>18</v>
      </c>
      <c r="M5707">
        <v>0.2</v>
      </c>
      <c r="N5707">
        <v>28.8</v>
      </c>
      <c r="O5707">
        <v>10.8</v>
      </c>
      <c r="P5707" t="s">
        <v>111</v>
      </c>
      <c r="Q5707" t="s">
        <v>91</v>
      </c>
      <c r="R5707" t="s">
        <v>36</v>
      </c>
      <c r="S5707">
        <v>4.7</v>
      </c>
      <c r="T5707">
        <f>YEAR(tblOrders[[#This Row],[Order Date]])</f>
        <v>2025</v>
      </c>
      <c r="U5707" t="str">
        <f>TEXT(tblOrders[[#This Row],[Order Date]],"mmm-yyyy")</f>
        <v>Oct-2025</v>
      </c>
      <c r="V5707" s="4">
        <f>tblOrders[[#This Row],[Profit]]/tblOrders[[#This Row],[Sales Amount]]</f>
        <v>0.375</v>
      </c>
      <c r="W5707" t="str">
        <f>VLOOKUP(tblOrders[[#This Row],[City]],CityRegion,2,0)</f>
        <v>West</v>
      </c>
      <c r="X5707" t="str">
        <f>VLOOKUP(tblOrders[[#This Row],[City]],lookups!A:C,3,0)</f>
        <v>Maharashtra</v>
      </c>
    </row>
    <row r="5708" spans="1:24" x14ac:dyDescent="0.25">
      <c r="A5708" t="s">
        <v>8044</v>
      </c>
      <c r="B5708" s="1">
        <v>45706</v>
      </c>
      <c r="C5708" t="s">
        <v>7349</v>
      </c>
      <c r="D5708" t="s">
        <v>21</v>
      </c>
      <c r="E5708" t="s">
        <v>49</v>
      </c>
      <c r="F5708" t="s">
        <v>50</v>
      </c>
      <c r="G5708" t="s">
        <v>24</v>
      </c>
      <c r="H5708" t="s">
        <v>51</v>
      </c>
      <c r="I5708" t="s">
        <v>84</v>
      </c>
      <c r="J5708" t="s">
        <v>34</v>
      </c>
      <c r="K5708">
        <v>4</v>
      </c>
      <c r="L5708">
        <v>85</v>
      </c>
      <c r="M5708">
        <v>0.1</v>
      </c>
      <c r="N5708">
        <v>306</v>
      </c>
      <c r="O5708">
        <v>98</v>
      </c>
      <c r="P5708" t="s">
        <v>28</v>
      </c>
      <c r="Q5708" t="s">
        <v>29</v>
      </c>
      <c r="R5708" t="s">
        <v>36</v>
      </c>
      <c r="S5708">
        <v>2.5</v>
      </c>
      <c r="T5708">
        <f>YEAR(tblOrders[[#This Row],[Order Date]])</f>
        <v>2025</v>
      </c>
      <c r="U5708" t="str">
        <f>TEXT(tblOrders[[#This Row],[Order Date]],"mmm-yyyy")</f>
        <v>Feb-2025</v>
      </c>
      <c r="V5708" s="4">
        <f>tblOrders[[#This Row],[Profit]]/tblOrders[[#This Row],[Sales Amount]]</f>
        <v>0.3202614379084967</v>
      </c>
      <c r="W5708" t="str">
        <f>VLOOKUP(tblOrders[[#This Row],[City]],CityRegion,2,0)</f>
        <v>West</v>
      </c>
      <c r="X5708" t="str">
        <f>VLOOKUP(tblOrders[[#This Row],[City]],lookups!A:C,3,0)</f>
        <v>Maharashtra</v>
      </c>
    </row>
    <row r="5709" spans="1:24" x14ac:dyDescent="0.25">
      <c r="A5709" t="s">
        <v>8045</v>
      </c>
      <c r="B5709" s="1">
        <v>45965</v>
      </c>
      <c r="C5709" t="s">
        <v>2248</v>
      </c>
      <c r="D5709" t="s">
        <v>21</v>
      </c>
      <c r="E5709" t="s">
        <v>114</v>
      </c>
      <c r="F5709" t="s">
        <v>115</v>
      </c>
      <c r="G5709" t="s">
        <v>42</v>
      </c>
      <c r="H5709" t="s">
        <v>116</v>
      </c>
      <c r="I5709" t="s">
        <v>76</v>
      </c>
      <c r="J5709" t="s">
        <v>27</v>
      </c>
      <c r="K5709">
        <v>4</v>
      </c>
      <c r="L5709">
        <v>12</v>
      </c>
      <c r="M5709">
        <v>0.1</v>
      </c>
      <c r="N5709">
        <v>43.2</v>
      </c>
      <c r="O5709">
        <v>19.2</v>
      </c>
      <c r="P5709" t="s">
        <v>148</v>
      </c>
      <c r="Q5709" t="s">
        <v>86</v>
      </c>
      <c r="R5709" t="s">
        <v>36</v>
      </c>
      <c r="S5709">
        <v>3.6</v>
      </c>
      <c r="T5709">
        <f>YEAR(tblOrders[[#This Row],[Order Date]])</f>
        <v>2025</v>
      </c>
      <c r="U5709" t="str">
        <f>TEXT(tblOrders[[#This Row],[Order Date]],"mmm-yyyy")</f>
        <v>Nov-2025</v>
      </c>
      <c r="V5709" s="4">
        <f>tblOrders[[#This Row],[Profit]]/tblOrders[[#This Row],[Sales Amount]]</f>
        <v>0.44444444444444442</v>
      </c>
      <c r="W5709" t="str">
        <f>VLOOKUP(tblOrders[[#This Row],[City]],CityRegion,2,0)</f>
        <v>South</v>
      </c>
      <c r="X5709" t="str">
        <f>VLOOKUP(tblOrders[[#This Row],[City]],lookups!A:C,3,0)</f>
        <v>Kerala</v>
      </c>
    </row>
    <row r="5710" spans="1:24" x14ac:dyDescent="0.25">
      <c r="A5710" t="s">
        <v>8046</v>
      </c>
      <c r="B5710" s="1">
        <v>46018</v>
      </c>
      <c r="C5710" t="s">
        <v>4578</v>
      </c>
      <c r="D5710" t="s">
        <v>39</v>
      </c>
      <c r="E5710" t="s">
        <v>79</v>
      </c>
      <c r="F5710" t="s">
        <v>80</v>
      </c>
      <c r="G5710" t="s">
        <v>68</v>
      </c>
      <c r="H5710" t="s">
        <v>81</v>
      </c>
      <c r="I5710" t="s">
        <v>70</v>
      </c>
      <c r="J5710" t="s">
        <v>34</v>
      </c>
      <c r="K5710">
        <v>3</v>
      </c>
      <c r="L5710">
        <v>799</v>
      </c>
      <c r="M5710">
        <v>0.1</v>
      </c>
      <c r="N5710">
        <v>2157.3000000000002</v>
      </c>
      <c r="O5710">
        <v>297.3</v>
      </c>
      <c r="P5710" t="s">
        <v>28</v>
      </c>
      <c r="Q5710" t="s">
        <v>86</v>
      </c>
      <c r="R5710" t="s">
        <v>36</v>
      </c>
      <c r="S5710">
        <v>2.8</v>
      </c>
      <c r="T5710">
        <f>YEAR(tblOrders[[#This Row],[Order Date]])</f>
        <v>2025</v>
      </c>
      <c r="U5710" t="str">
        <f>TEXT(tblOrders[[#This Row],[Order Date]],"mmm-yyyy")</f>
        <v>Dec-2025</v>
      </c>
      <c r="V5710" s="4">
        <f>tblOrders[[#This Row],[Profit]]/tblOrders[[#This Row],[Sales Amount]]</f>
        <v>0.13781115282992629</v>
      </c>
      <c r="W5710" t="str">
        <f>VLOOKUP(tblOrders[[#This Row],[City]],CityRegion,2,0)</f>
        <v>South</v>
      </c>
      <c r="X5710" t="str">
        <f>VLOOKUP(tblOrders[[#This Row],[City]],lookups!A:C,3,0)</f>
        <v>Telengana</v>
      </c>
    </row>
    <row r="5711" spans="1:24" x14ac:dyDescent="0.25">
      <c r="A5711" t="s">
        <v>8047</v>
      </c>
      <c r="B5711" s="1">
        <v>45928</v>
      </c>
      <c r="C5711" t="s">
        <v>8048</v>
      </c>
      <c r="D5711" t="s">
        <v>21</v>
      </c>
      <c r="E5711" t="s">
        <v>55</v>
      </c>
      <c r="F5711" t="s">
        <v>56</v>
      </c>
      <c r="G5711" t="s">
        <v>24</v>
      </c>
      <c r="H5711" t="s">
        <v>51</v>
      </c>
      <c r="I5711" t="s">
        <v>70</v>
      </c>
      <c r="J5711" t="s">
        <v>34</v>
      </c>
      <c r="K5711">
        <v>5</v>
      </c>
      <c r="L5711">
        <v>42</v>
      </c>
      <c r="M5711">
        <v>0</v>
      </c>
      <c r="N5711">
        <v>210</v>
      </c>
      <c r="O5711">
        <v>90</v>
      </c>
      <c r="P5711" t="s">
        <v>111</v>
      </c>
      <c r="Q5711" t="s">
        <v>35</v>
      </c>
      <c r="R5711" t="s">
        <v>36</v>
      </c>
      <c r="S5711">
        <v>4.3</v>
      </c>
      <c r="T5711">
        <f>YEAR(tblOrders[[#This Row],[Order Date]])</f>
        <v>2025</v>
      </c>
      <c r="U5711" t="str">
        <f>TEXT(tblOrders[[#This Row],[Order Date]],"mmm-yyyy")</f>
        <v>Sep-2025</v>
      </c>
      <c r="V5711" s="4">
        <f>tblOrders[[#This Row],[Profit]]/tblOrders[[#This Row],[Sales Amount]]</f>
        <v>0.42857142857142855</v>
      </c>
      <c r="W5711" t="str">
        <f>VLOOKUP(tblOrders[[#This Row],[City]],CityRegion,2,0)</f>
        <v>South</v>
      </c>
      <c r="X5711" t="str">
        <f>VLOOKUP(tblOrders[[#This Row],[City]],lookups!A:C,3,0)</f>
        <v>Telengana</v>
      </c>
    </row>
    <row r="5712" spans="1:24" x14ac:dyDescent="0.25">
      <c r="A5712" t="s">
        <v>8049</v>
      </c>
      <c r="B5712" s="1">
        <v>46001</v>
      </c>
      <c r="C5712" t="s">
        <v>8050</v>
      </c>
      <c r="D5712" t="s">
        <v>39</v>
      </c>
      <c r="E5712" t="s">
        <v>108</v>
      </c>
      <c r="F5712" t="s">
        <v>109</v>
      </c>
      <c r="G5712" t="s">
        <v>62</v>
      </c>
      <c r="H5712" t="s">
        <v>110</v>
      </c>
      <c r="I5712" t="s">
        <v>26</v>
      </c>
      <c r="J5712" t="s">
        <v>27</v>
      </c>
      <c r="K5712">
        <v>2</v>
      </c>
      <c r="L5712">
        <v>110</v>
      </c>
      <c r="M5712">
        <v>0</v>
      </c>
      <c r="N5712">
        <v>220</v>
      </c>
      <c r="O5712">
        <v>84</v>
      </c>
      <c r="P5712" t="s">
        <v>28</v>
      </c>
      <c r="Q5712" t="s">
        <v>86</v>
      </c>
      <c r="R5712" t="s">
        <v>36</v>
      </c>
      <c r="S5712">
        <v>3.5</v>
      </c>
      <c r="T5712">
        <f>YEAR(tblOrders[[#This Row],[Order Date]])</f>
        <v>2025</v>
      </c>
      <c r="U5712" t="str">
        <f>TEXT(tblOrders[[#This Row],[Order Date]],"mmm-yyyy")</f>
        <v>Dec-2025</v>
      </c>
      <c r="V5712" s="4">
        <f>tblOrders[[#This Row],[Profit]]/tblOrders[[#This Row],[Sales Amount]]</f>
        <v>0.38181818181818183</v>
      </c>
      <c r="W5712" t="str">
        <f>VLOOKUP(tblOrders[[#This Row],[City]],CityRegion,2,0)</f>
        <v>South</v>
      </c>
      <c r="X5712" t="str">
        <f>VLOOKUP(tblOrders[[#This Row],[City]],lookups!A:C,3,0)</f>
        <v>Karnataka</v>
      </c>
    </row>
    <row r="5713" spans="1:24" x14ac:dyDescent="0.25">
      <c r="A5713" t="s">
        <v>8051</v>
      </c>
      <c r="B5713" s="1">
        <v>45844</v>
      </c>
      <c r="C5713" t="s">
        <v>255</v>
      </c>
      <c r="D5713" t="s">
        <v>39</v>
      </c>
      <c r="E5713" t="s">
        <v>114</v>
      </c>
      <c r="F5713" t="s">
        <v>115</v>
      </c>
      <c r="G5713" t="s">
        <v>42</v>
      </c>
      <c r="H5713" t="s">
        <v>116</v>
      </c>
      <c r="I5713" t="s">
        <v>76</v>
      </c>
      <c r="J5713" t="s">
        <v>45</v>
      </c>
      <c r="K5713">
        <v>2</v>
      </c>
      <c r="L5713">
        <v>12</v>
      </c>
      <c r="M5713">
        <v>0.1</v>
      </c>
      <c r="N5713">
        <v>21.6</v>
      </c>
      <c r="O5713">
        <v>9.6</v>
      </c>
      <c r="P5713" t="s">
        <v>28</v>
      </c>
      <c r="Q5713" t="s">
        <v>35</v>
      </c>
      <c r="R5713" t="s">
        <v>36</v>
      </c>
      <c r="S5713">
        <v>4</v>
      </c>
      <c r="T5713">
        <f>YEAR(tblOrders[[#This Row],[Order Date]])</f>
        <v>2025</v>
      </c>
      <c r="U5713" t="str">
        <f>TEXT(tblOrders[[#This Row],[Order Date]],"mmm-yyyy")</f>
        <v>Jul-2025</v>
      </c>
      <c r="V5713" s="4">
        <f>tblOrders[[#This Row],[Profit]]/tblOrders[[#This Row],[Sales Amount]]</f>
        <v>0.44444444444444442</v>
      </c>
      <c r="W5713" t="str">
        <f>VLOOKUP(tblOrders[[#This Row],[City]],CityRegion,2,0)</f>
        <v>South</v>
      </c>
      <c r="X5713" t="str">
        <f>VLOOKUP(tblOrders[[#This Row],[City]],lookups!A:C,3,0)</f>
        <v>Kerala</v>
      </c>
    </row>
    <row r="5714" spans="1:24" x14ac:dyDescent="0.25">
      <c r="A5714" t="s">
        <v>8052</v>
      </c>
      <c r="B5714" s="1">
        <v>45800</v>
      </c>
      <c r="C5714" t="s">
        <v>1093</v>
      </c>
      <c r="D5714" t="s">
        <v>21</v>
      </c>
      <c r="E5714" t="s">
        <v>114</v>
      </c>
      <c r="F5714" t="s">
        <v>115</v>
      </c>
      <c r="G5714" t="s">
        <v>42</v>
      </c>
      <c r="H5714" t="s">
        <v>116</v>
      </c>
      <c r="I5714" t="s">
        <v>57</v>
      </c>
      <c r="J5714" t="s">
        <v>27</v>
      </c>
      <c r="K5714">
        <v>1</v>
      </c>
      <c r="L5714">
        <v>12</v>
      </c>
      <c r="M5714">
        <v>0</v>
      </c>
      <c r="N5714">
        <v>12</v>
      </c>
      <c r="O5714">
        <v>6</v>
      </c>
      <c r="P5714" t="s">
        <v>111</v>
      </c>
      <c r="Q5714" t="s">
        <v>91</v>
      </c>
      <c r="R5714" t="s">
        <v>36</v>
      </c>
      <c r="S5714">
        <v>4.2</v>
      </c>
      <c r="T5714">
        <f>YEAR(tblOrders[[#This Row],[Order Date]])</f>
        <v>2025</v>
      </c>
      <c r="U5714" t="str">
        <f>TEXT(tblOrders[[#This Row],[Order Date]],"mmm-yyyy")</f>
        <v>May-2025</v>
      </c>
      <c r="V5714" s="4">
        <f>tblOrders[[#This Row],[Profit]]/tblOrders[[#This Row],[Sales Amount]]</f>
        <v>0.5</v>
      </c>
      <c r="W5714" t="str">
        <f>VLOOKUP(tblOrders[[#This Row],[City]],CityRegion,2,0)</f>
        <v>South</v>
      </c>
      <c r="X5714" t="str">
        <f>VLOOKUP(tblOrders[[#This Row],[City]],lookups!A:C,3,0)</f>
        <v>Kerala</v>
      </c>
    </row>
    <row r="5715" spans="1:24" x14ac:dyDescent="0.25">
      <c r="A5715" t="s">
        <v>8053</v>
      </c>
      <c r="B5715" s="1">
        <v>45830</v>
      </c>
      <c r="C5715" t="s">
        <v>2933</v>
      </c>
      <c r="D5715" t="s">
        <v>21</v>
      </c>
      <c r="E5715" t="s">
        <v>40</v>
      </c>
      <c r="F5715" t="s">
        <v>41</v>
      </c>
      <c r="G5715" t="s">
        <v>42</v>
      </c>
      <c r="H5715" t="s">
        <v>43</v>
      </c>
      <c r="I5715" t="s">
        <v>52</v>
      </c>
      <c r="J5715" t="s">
        <v>34</v>
      </c>
      <c r="K5715">
        <v>2</v>
      </c>
      <c r="L5715">
        <v>18</v>
      </c>
      <c r="M5715">
        <v>0.05</v>
      </c>
      <c r="N5715">
        <v>34.200000000000003</v>
      </c>
      <c r="O5715">
        <v>16.2</v>
      </c>
      <c r="P5715" t="s">
        <v>28</v>
      </c>
      <c r="Q5715" t="s">
        <v>35</v>
      </c>
      <c r="R5715" t="s">
        <v>36</v>
      </c>
      <c r="S5715">
        <v>3.6</v>
      </c>
      <c r="T5715">
        <f>YEAR(tblOrders[[#This Row],[Order Date]])</f>
        <v>2025</v>
      </c>
      <c r="U5715" t="str">
        <f>TEXT(tblOrders[[#This Row],[Order Date]],"mmm-yyyy")</f>
        <v>Jun-2025</v>
      </c>
      <c r="V5715" s="4">
        <f>tblOrders[[#This Row],[Profit]]/tblOrders[[#This Row],[Sales Amount]]</f>
        <v>0.47368421052631571</v>
      </c>
      <c r="W5715" t="str">
        <f>VLOOKUP(tblOrders[[#This Row],[City]],CityRegion,2,0)</f>
        <v>South</v>
      </c>
      <c r="X5715" t="str">
        <f>VLOOKUP(tblOrders[[#This Row],[City]],lookups!A:C,3,0)</f>
        <v>Kerala</v>
      </c>
    </row>
    <row r="5716" spans="1:24" x14ac:dyDescent="0.25">
      <c r="A5716" t="s">
        <v>8054</v>
      </c>
      <c r="B5716" s="1">
        <v>45776</v>
      </c>
      <c r="C5716" t="s">
        <v>3877</v>
      </c>
      <c r="D5716" t="s">
        <v>21</v>
      </c>
      <c r="E5716" t="s">
        <v>49</v>
      </c>
      <c r="F5716" t="s">
        <v>50</v>
      </c>
      <c r="G5716" t="s">
        <v>24</v>
      </c>
      <c r="H5716" t="s">
        <v>51</v>
      </c>
      <c r="I5716" t="s">
        <v>33</v>
      </c>
      <c r="J5716" t="s">
        <v>34</v>
      </c>
      <c r="K5716">
        <v>5</v>
      </c>
      <c r="L5716">
        <v>85</v>
      </c>
      <c r="M5716">
        <v>0.1</v>
      </c>
      <c r="N5716">
        <v>382.5</v>
      </c>
      <c r="O5716">
        <v>122.5</v>
      </c>
      <c r="P5716" t="s">
        <v>28</v>
      </c>
      <c r="Q5716" t="s">
        <v>46</v>
      </c>
      <c r="R5716" t="s">
        <v>36</v>
      </c>
      <c r="S5716">
        <v>2.9</v>
      </c>
      <c r="T5716">
        <f>YEAR(tblOrders[[#This Row],[Order Date]])</f>
        <v>2025</v>
      </c>
      <c r="U5716" t="str">
        <f>TEXT(tblOrders[[#This Row],[Order Date]],"mmm-yyyy")</f>
        <v>Apr-2025</v>
      </c>
      <c r="V5716" s="4">
        <f>tblOrders[[#This Row],[Profit]]/tblOrders[[#This Row],[Sales Amount]]</f>
        <v>0.3202614379084967</v>
      </c>
      <c r="W5716" t="str">
        <f>VLOOKUP(tblOrders[[#This Row],[City]],CityRegion,2,0)</f>
        <v>North</v>
      </c>
      <c r="X5716" t="str">
        <f>VLOOKUP(tblOrders[[#This Row],[City]],lookups!A:C,3,0)</f>
        <v>Delhi</v>
      </c>
    </row>
    <row r="5717" spans="1:24" x14ac:dyDescent="0.25">
      <c r="A5717" t="s">
        <v>8055</v>
      </c>
      <c r="B5717" s="1">
        <v>45707</v>
      </c>
      <c r="C5717" t="s">
        <v>391</v>
      </c>
      <c r="D5717" t="s">
        <v>21</v>
      </c>
      <c r="E5717" t="s">
        <v>114</v>
      </c>
      <c r="F5717" t="s">
        <v>115</v>
      </c>
      <c r="G5717" t="s">
        <v>42</v>
      </c>
      <c r="H5717" t="s">
        <v>116</v>
      </c>
      <c r="I5717" t="s">
        <v>44</v>
      </c>
      <c r="J5717" t="s">
        <v>45</v>
      </c>
      <c r="K5717">
        <v>4</v>
      </c>
      <c r="L5717">
        <v>12</v>
      </c>
      <c r="M5717">
        <v>0.05</v>
      </c>
      <c r="N5717">
        <v>45.6</v>
      </c>
      <c r="O5717">
        <v>21.6</v>
      </c>
      <c r="P5717" t="s">
        <v>28</v>
      </c>
      <c r="Q5717" t="s">
        <v>35</v>
      </c>
      <c r="R5717" t="s">
        <v>36</v>
      </c>
      <c r="S5717">
        <v>4.8</v>
      </c>
      <c r="T5717">
        <f>YEAR(tblOrders[[#This Row],[Order Date]])</f>
        <v>2025</v>
      </c>
      <c r="U5717" t="str">
        <f>TEXT(tblOrders[[#This Row],[Order Date]],"mmm-yyyy")</f>
        <v>Feb-2025</v>
      </c>
      <c r="V5717" s="4">
        <f>tblOrders[[#This Row],[Profit]]/tblOrders[[#This Row],[Sales Amount]]</f>
        <v>0.47368421052631582</v>
      </c>
      <c r="W5717" t="str">
        <f>VLOOKUP(tblOrders[[#This Row],[City]],CityRegion,2,0)</f>
        <v>South</v>
      </c>
      <c r="X5717" t="str">
        <f>VLOOKUP(tblOrders[[#This Row],[City]],lookups!A:C,3,0)</f>
        <v>Kerala</v>
      </c>
    </row>
    <row r="5718" spans="1:24" x14ac:dyDescent="0.25">
      <c r="A5718" t="s">
        <v>8056</v>
      </c>
      <c r="B5718" s="1">
        <v>45973</v>
      </c>
      <c r="C5718" t="s">
        <v>442</v>
      </c>
      <c r="D5718" t="s">
        <v>21</v>
      </c>
      <c r="E5718" t="s">
        <v>73</v>
      </c>
      <c r="F5718" t="s">
        <v>74</v>
      </c>
      <c r="G5718" t="s">
        <v>68</v>
      </c>
      <c r="H5718" t="s">
        <v>75</v>
      </c>
      <c r="I5718" t="s">
        <v>76</v>
      </c>
      <c r="J5718" t="s">
        <v>34</v>
      </c>
      <c r="K5718">
        <v>4</v>
      </c>
      <c r="L5718">
        <v>65</v>
      </c>
      <c r="M5718">
        <v>0</v>
      </c>
      <c r="N5718">
        <v>260</v>
      </c>
      <c r="O5718">
        <v>108</v>
      </c>
      <c r="P5718" t="s">
        <v>85</v>
      </c>
      <c r="Q5718" t="s">
        <v>35</v>
      </c>
      <c r="R5718" t="s">
        <v>36</v>
      </c>
      <c r="S5718">
        <v>3.2</v>
      </c>
      <c r="T5718">
        <f>YEAR(tblOrders[[#This Row],[Order Date]])</f>
        <v>2025</v>
      </c>
      <c r="U5718" t="str">
        <f>TEXT(tblOrders[[#This Row],[Order Date]],"mmm-yyyy")</f>
        <v>Nov-2025</v>
      </c>
      <c r="V5718" s="4">
        <f>tblOrders[[#This Row],[Profit]]/tblOrders[[#This Row],[Sales Amount]]</f>
        <v>0.41538461538461541</v>
      </c>
      <c r="W5718" t="str">
        <f>VLOOKUP(tblOrders[[#This Row],[City]],CityRegion,2,0)</f>
        <v>South</v>
      </c>
      <c r="X5718" t="str">
        <f>VLOOKUP(tblOrders[[#This Row],[City]],lookups!A:C,3,0)</f>
        <v>Kerala</v>
      </c>
    </row>
    <row r="5719" spans="1:24" x14ac:dyDescent="0.25">
      <c r="A5719" t="s">
        <v>8057</v>
      </c>
      <c r="B5719" s="1">
        <v>45679</v>
      </c>
      <c r="C5719" t="s">
        <v>1626</v>
      </c>
      <c r="D5719" t="s">
        <v>21</v>
      </c>
      <c r="E5719" t="s">
        <v>94</v>
      </c>
      <c r="F5719" t="s">
        <v>95</v>
      </c>
      <c r="G5719" t="s">
        <v>68</v>
      </c>
      <c r="H5719" t="s">
        <v>96</v>
      </c>
      <c r="I5719" t="s">
        <v>33</v>
      </c>
      <c r="J5719" t="s">
        <v>34</v>
      </c>
      <c r="K5719">
        <v>3</v>
      </c>
      <c r="L5719">
        <v>89</v>
      </c>
      <c r="M5719">
        <v>0.05</v>
      </c>
      <c r="N5719">
        <v>253.65</v>
      </c>
      <c r="O5719">
        <v>88.65</v>
      </c>
      <c r="P5719" t="s">
        <v>28</v>
      </c>
      <c r="Q5719" t="s">
        <v>46</v>
      </c>
      <c r="R5719" t="s">
        <v>36</v>
      </c>
      <c r="S5719">
        <v>3.2</v>
      </c>
      <c r="T5719">
        <f>YEAR(tblOrders[[#This Row],[Order Date]])</f>
        <v>2025</v>
      </c>
      <c r="U5719" t="str">
        <f>TEXT(tblOrders[[#This Row],[Order Date]],"mmm-yyyy")</f>
        <v>Jan-2025</v>
      </c>
      <c r="V5719" s="4">
        <f>tblOrders[[#This Row],[Profit]]/tblOrders[[#This Row],[Sales Amount]]</f>
        <v>0.34949733885274986</v>
      </c>
      <c r="W5719" t="str">
        <f>VLOOKUP(tblOrders[[#This Row],[City]],CityRegion,2,0)</f>
        <v>North</v>
      </c>
      <c r="X5719" t="str">
        <f>VLOOKUP(tblOrders[[#This Row],[City]],lookups!A:C,3,0)</f>
        <v>Delhi</v>
      </c>
    </row>
    <row r="5720" spans="1:24" x14ac:dyDescent="0.25">
      <c r="A5720" t="s">
        <v>8058</v>
      </c>
      <c r="B5720" s="1">
        <v>45767</v>
      </c>
      <c r="C5720" t="s">
        <v>2120</v>
      </c>
      <c r="D5720" t="s">
        <v>21</v>
      </c>
      <c r="E5720" t="s">
        <v>101</v>
      </c>
      <c r="F5720" t="s">
        <v>102</v>
      </c>
      <c r="G5720" t="s">
        <v>24</v>
      </c>
      <c r="H5720" t="s">
        <v>103</v>
      </c>
      <c r="I5720" t="s">
        <v>44</v>
      </c>
      <c r="J5720" t="s">
        <v>45</v>
      </c>
      <c r="K5720">
        <v>2</v>
      </c>
      <c r="L5720">
        <v>120</v>
      </c>
      <c r="M5720">
        <v>0.05</v>
      </c>
      <c r="N5720">
        <v>228</v>
      </c>
      <c r="O5720">
        <v>72</v>
      </c>
      <c r="P5720" t="s">
        <v>28</v>
      </c>
      <c r="Q5720" t="s">
        <v>35</v>
      </c>
      <c r="R5720" t="s">
        <v>36</v>
      </c>
      <c r="S5720">
        <v>4.4000000000000004</v>
      </c>
      <c r="T5720">
        <f>YEAR(tblOrders[[#This Row],[Order Date]])</f>
        <v>2025</v>
      </c>
      <c r="U5720" t="str">
        <f>TEXT(tblOrders[[#This Row],[Order Date]],"mmm-yyyy")</f>
        <v>Apr-2025</v>
      </c>
      <c r="V5720" s="4">
        <f>tblOrders[[#This Row],[Profit]]/tblOrders[[#This Row],[Sales Amount]]</f>
        <v>0.31578947368421051</v>
      </c>
      <c r="W5720" t="str">
        <f>VLOOKUP(tblOrders[[#This Row],[City]],CityRegion,2,0)</f>
        <v>South</v>
      </c>
      <c r="X5720" t="str">
        <f>VLOOKUP(tblOrders[[#This Row],[City]],lookups!A:C,3,0)</f>
        <v>Kerala</v>
      </c>
    </row>
    <row r="5721" spans="1:24" x14ac:dyDescent="0.25">
      <c r="A5721" t="s">
        <v>8059</v>
      </c>
      <c r="B5721" s="1">
        <v>45890</v>
      </c>
      <c r="C5721" t="s">
        <v>5234</v>
      </c>
      <c r="D5721" t="s">
        <v>21</v>
      </c>
      <c r="E5721" t="s">
        <v>40</v>
      </c>
      <c r="F5721" t="s">
        <v>41</v>
      </c>
      <c r="G5721" t="s">
        <v>42</v>
      </c>
      <c r="H5721" t="s">
        <v>43</v>
      </c>
      <c r="I5721" t="s">
        <v>26</v>
      </c>
      <c r="J5721" t="s">
        <v>27</v>
      </c>
      <c r="K5721">
        <v>3</v>
      </c>
      <c r="L5721">
        <v>18</v>
      </c>
      <c r="M5721">
        <v>0</v>
      </c>
      <c r="N5721">
        <v>54</v>
      </c>
      <c r="O5721">
        <v>27</v>
      </c>
      <c r="P5721" t="s">
        <v>28</v>
      </c>
      <c r="Q5721" t="s">
        <v>29</v>
      </c>
      <c r="R5721" t="s">
        <v>36</v>
      </c>
      <c r="S5721">
        <v>4.9000000000000004</v>
      </c>
      <c r="T5721">
        <f>YEAR(tblOrders[[#This Row],[Order Date]])</f>
        <v>2025</v>
      </c>
      <c r="U5721" t="str">
        <f>TEXT(tblOrders[[#This Row],[Order Date]],"mmm-yyyy")</f>
        <v>Aug-2025</v>
      </c>
      <c r="V5721" s="4">
        <f>tblOrders[[#This Row],[Profit]]/tblOrders[[#This Row],[Sales Amount]]</f>
        <v>0.5</v>
      </c>
      <c r="W5721" t="str">
        <f>VLOOKUP(tblOrders[[#This Row],[City]],CityRegion,2,0)</f>
        <v>South</v>
      </c>
      <c r="X5721" t="str">
        <f>VLOOKUP(tblOrders[[#This Row],[City]],lookups!A:C,3,0)</f>
        <v>Karnataka</v>
      </c>
    </row>
    <row r="5722" spans="1:24" x14ac:dyDescent="0.25">
      <c r="A5722" t="s">
        <v>8060</v>
      </c>
      <c r="B5722" s="1">
        <v>45771</v>
      </c>
      <c r="C5722" t="s">
        <v>8061</v>
      </c>
      <c r="D5722" t="s">
        <v>21</v>
      </c>
      <c r="E5722" t="s">
        <v>66</v>
      </c>
      <c r="F5722" t="s">
        <v>67</v>
      </c>
      <c r="G5722" t="s">
        <v>68</v>
      </c>
      <c r="H5722" t="s">
        <v>69</v>
      </c>
      <c r="I5722" t="s">
        <v>130</v>
      </c>
      <c r="J5722" t="s">
        <v>45</v>
      </c>
      <c r="K5722">
        <v>4</v>
      </c>
      <c r="L5722">
        <v>149</v>
      </c>
      <c r="M5722">
        <v>0.05</v>
      </c>
      <c r="N5722">
        <v>566.20000000000005</v>
      </c>
      <c r="O5722">
        <v>186.2</v>
      </c>
      <c r="P5722" t="s">
        <v>148</v>
      </c>
      <c r="Q5722" t="s">
        <v>35</v>
      </c>
      <c r="R5722" t="s">
        <v>36</v>
      </c>
      <c r="S5722">
        <v>3.1</v>
      </c>
      <c r="T5722">
        <f>YEAR(tblOrders[[#This Row],[Order Date]])</f>
        <v>2025</v>
      </c>
      <c r="U5722" t="str">
        <f>TEXT(tblOrders[[#This Row],[Order Date]],"mmm-yyyy")</f>
        <v>Apr-2025</v>
      </c>
      <c r="V5722" s="4">
        <f>tblOrders[[#This Row],[Profit]]/tblOrders[[#This Row],[Sales Amount]]</f>
        <v>0.32885906040268453</v>
      </c>
      <c r="W5722" t="str">
        <f>VLOOKUP(tblOrders[[#This Row],[City]],CityRegion,2,0)</f>
        <v>West</v>
      </c>
      <c r="X5722" t="str">
        <f>VLOOKUP(tblOrders[[#This Row],[City]],lookups!A:C,3,0)</f>
        <v>Maharashtra</v>
      </c>
    </row>
    <row r="5723" spans="1:24" x14ac:dyDescent="0.25">
      <c r="A5723" t="s">
        <v>8062</v>
      </c>
      <c r="B5723" s="1">
        <v>45770</v>
      </c>
      <c r="C5723" t="s">
        <v>1552</v>
      </c>
      <c r="D5723" t="s">
        <v>39</v>
      </c>
      <c r="E5723" t="s">
        <v>73</v>
      </c>
      <c r="F5723" t="s">
        <v>74</v>
      </c>
      <c r="G5723" t="s">
        <v>68</v>
      </c>
      <c r="H5723" t="s">
        <v>75</v>
      </c>
      <c r="I5723" t="s">
        <v>52</v>
      </c>
      <c r="J5723" t="s">
        <v>27</v>
      </c>
      <c r="K5723">
        <v>3</v>
      </c>
      <c r="L5723">
        <v>65</v>
      </c>
      <c r="M5723">
        <v>0</v>
      </c>
      <c r="N5723">
        <v>195</v>
      </c>
      <c r="O5723">
        <v>81</v>
      </c>
      <c r="P5723" t="s">
        <v>28</v>
      </c>
      <c r="Q5723" t="s">
        <v>46</v>
      </c>
      <c r="R5723" t="s">
        <v>30</v>
      </c>
      <c r="S5723">
        <v>3.1</v>
      </c>
      <c r="T5723">
        <f>YEAR(tblOrders[[#This Row],[Order Date]])</f>
        <v>2025</v>
      </c>
      <c r="U5723" t="str">
        <f>TEXT(tblOrders[[#This Row],[Order Date]],"mmm-yyyy")</f>
        <v>Apr-2025</v>
      </c>
      <c r="V5723" s="4">
        <f>tblOrders[[#This Row],[Profit]]/tblOrders[[#This Row],[Sales Amount]]</f>
        <v>0.41538461538461541</v>
      </c>
      <c r="W5723" t="str">
        <f>VLOOKUP(tblOrders[[#This Row],[City]],CityRegion,2,0)</f>
        <v>South</v>
      </c>
      <c r="X5723" t="str">
        <f>VLOOKUP(tblOrders[[#This Row],[City]],lookups!A:C,3,0)</f>
        <v>Kerala</v>
      </c>
    </row>
    <row r="5724" spans="1:24" x14ac:dyDescent="0.25">
      <c r="A5724" t="s">
        <v>8063</v>
      </c>
      <c r="B5724" s="1">
        <v>45836</v>
      </c>
      <c r="C5724" t="s">
        <v>1361</v>
      </c>
      <c r="D5724" t="s">
        <v>21</v>
      </c>
      <c r="E5724" t="s">
        <v>66</v>
      </c>
      <c r="F5724" t="s">
        <v>67</v>
      </c>
      <c r="G5724" t="s">
        <v>68</v>
      </c>
      <c r="H5724" t="s">
        <v>69</v>
      </c>
      <c r="I5724" t="s">
        <v>70</v>
      </c>
      <c r="J5724" t="s">
        <v>27</v>
      </c>
      <c r="K5724">
        <v>5</v>
      </c>
      <c r="L5724">
        <v>149</v>
      </c>
      <c r="M5724">
        <v>0.2</v>
      </c>
      <c r="N5724">
        <v>596</v>
      </c>
      <c r="O5724">
        <v>121</v>
      </c>
      <c r="P5724" t="s">
        <v>111</v>
      </c>
      <c r="Q5724" t="s">
        <v>91</v>
      </c>
      <c r="R5724" t="s">
        <v>36</v>
      </c>
      <c r="S5724">
        <v>3.3</v>
      </c>
      <c r="T5724">
        <f>YEAR(tblOrders[[#This Row],[Order Date]])</f>
        <v>2025</v>
      </c>
      <c r="U5724" t="str">
        <f>TEXT(tblOrders[[#This Row],[Order Date]],"mmm-yyyy")</f>
        <v>Jun-2025</v>
      </c>
      <c r="V5724" s="4">
        <f>tblOrders[[#This Row],[Profit]]/tblOrders[[#This Row],[Sales Amount]]</f>
        <v>0.20302013422818793</v>
      </c>
      <c r="W5724" t="str">
        <f>VLOOKUP(tblOrders[[#This Row],[City]],CityRegion,2,0)</f>
        <v>South</v>
      </c>
      <c r="X5724" t="str">
        <f>VLOOKUP(tblOrders[[#This Row],[City]],lookups!A:C,3,0)</f>
        <v>Telengana</v>
      </c>
    </row>
    <row r="5725" spans="1:24" x14ac:dyDescent="0.25">
      <c r="A5725" t="s">
        <v>8064</v>
      </c>
      <c r="B5725" s="1">
        <v>45888</v>
      </c>
      <c r="C5725" t="s">
        <v>1083</v>
      </c>
      <c r="D5725" t="s">
        <v>21</v>
      </c>
      <c r="E5725" t="s">
        <v>60</v>
      </c>
      <c r="F5725" t="s">
        <v>61</v>
      </c>
      <c r="G5725" t="s">
        <v>62</v>
      </c>
      <c r="H5725" t="s">
        <v>63</v>
      </c>
      <c r="I5725" t="s">
        <v>44</v>
      </c>
      <c r="J5725" t="s">
        <v>45</v>
      </c>
      <c r="K5725">
        <v>2</v>
      </c>
      <c r="L5725">
        <v>45</v>
      </c>
      <c r="M5725">
        <v>0.05</v>
      </c>
      <c r="N5725">
        <v>85.5</v>
      </c>
      <c r="O5725">
        <v>33.5</v>
      </c>
      <c r="P5725" t="s">
        <v>28</v>
      </c>
      <c r="Q5725" t="s">
        <v>86</v>
      </c>
      <c r="R5725" t="s">
        <v>30</v>
      </c>
      <c r="S5725">
        <v>3.8</v>
      </c>
      <c r="T5725">
        <f>YEAR(tblOrders[[#This Row],[Order Date]])</f>
        <v>2025</v>
      </c>
      <c r="U5725" t="str">
        <f>TEXT(tblOrders[[#This Row],[Order Date]],"mmm-yyyy")</f>
        <v>Aug-2025</v>
      </c>
      <c r="V5725" s="4">
        <f>tblOrders[[#This Row],[Profit]]/tblOrders[[#This Row],[Sales Amount]]</f>
        <v>0.391812865497076</v>
      </c>
      <c r="W5725" t="str">
        <f>VLOOKUP(tblOrders[[#This Row],[City]],CityRegion,2,0)</f>
        <v>South</v>
      </c>
      <c r="X5725" t="str">
        <f>VLOOKUP(tblOrders[[#This Row],[City]],lookups!A:C,3,0)</f>
        <v>Kerala</v>
      </c>
    </row>
    <row r="5726" spans="1:24" x14ac:dyDescent="0.25">
      <c r="A5726" t="s">
        <v>8065</v>
      </c>
      <c r="B5726" s="1">
        <v>46012</v>
      </c>
      <c r="C5726" t="s">
        <v>2166</v>
      </c>
      <c r="D5726" t="s">
        <v>39</v>
      </c>
      <c r="E5726" t="s">
        <v>114</v>
      </c>
      <c r="F5726" t="s">
        <v>115</v>
      </c>
      <c r="G5726" t="s">
        <v>42</v>
      </c>
      <c r="H5726" t="s">
        <v>116</v>
      </c>
      <c r="I5726" t="s">
        <v>130</v>
      </c>
      <c r="J5726" t="s">
        <v>27</v>
      </c>
      <c r="K5726">
        <v>3</v>
      </c>
      <c r="L5726">
        <v>12</v>
      </c>
      <c r="M5726">
        <v>0.05</v>
      </c>
      <c r="N5726">
        <v>34.200000000000003</v>
      </c>
      <c r="O5726">
        <v>16.2</v>
      </c>
      <c r="P5726" t="s">
        <v>28</v>
      </c>
      <c r="Q5726" t="s">
        <v>91</v>
      </c>
      <c r="R5726" t="s">
        <v>36</v>
      </c>
      <c r="S5726">
        <v>3.7</v>
      </c>
      <c r="T5726">
        <f>YEAR(tblOrders[[#This Row],[Order Date]])</f>
        <v>2025</v>
      </c>
      <c r="U5726" t="str">
        <f>TEXT(tblOrders[[#This Row],[Order Date]],"mmm-yyyy")</f>
        <v>Dec-2025</v>
      </c>
      <c r="V5726" s="4">
        <f>tblOrders[[#This Row],[Profit]]/tblOrders[[#This Row],[Sales Amount]]</f>
        <v>0.47368421052631571</v>
      </c>
      <c r="W5726" t="str">
        <f>VLOOKUP(tblOrders[[#This Row],[City]],CityRegion,2,0)</f>
        <v>West</v>
      </c>
      <c r="X5726" t="str">
        <f>VLOOKUP(tblOrders[[#This Row],[City]],lookups!A:C,3,0)</f>
        <v>Maharashtra</v>
      </c>
    </row>
    <row r="5727" spans="1:24" x14ac:dyDescent="0.25">
      <c r="A5727" t="s">
        <v>8066</v>
      </c>
      <c r="B5727" s="1">
        <v>45688</v>
      </c>
      <c r="C5727" t="s">
        <v>1899</v>
      </c>
      <c r="D5727" t="s">
        <v>21</v>
      </c>
      <c r="E5727" t="s">
        <v>79</v>
      </c>
      <c r="F5727" t="s">
        <v>80</v>
      </c>
      <c r="G5727" t="s">
        <v>68</v>
      </c>
      <c r="H5727" t="s">
        <v>81</v>
      </c>
      <c r="I5727" t="s">
        <v>76</v>
      </c>
      <c r="J5727" t="s">
        <v>27</v>
      </c>
      <c r="K5727">
        <v>3</v>
      </c>
      <c r="L5727">
        <v>799</v>
      </c>
      <c r="M5727">
        <v>0.2</v>
      </c>
      <c r="N5727">
        <v>1917.6</v>
      </c>
      <c r="O5727">
        <v>57.6</v>
      </c>
      <c r="P5727" t="s">
        <v>28</v>
      </c>
      <c r="Q5727" t="s">
        <v>29</v>
      </c>
      <c r="R5727" t="s">
        <v>30</v>
      </c>
      <c r="S5727">
        <v>4.5999999999999996</v>
      </c>
      <c r="T5727">
        <f>YEAR(tblOrders[[#This Row],[Order Date]])</f>
        <v>2025</v>
      </c>
      <c r="U5727" t="str">
        <f>TEXT(tblOrders[[#This Row],[Order Date]],"mmm-yyyy")</f>
        <v>Jan-2025</v>
      </c>
      <c r="V5727" s="4">
        <f>tblOrders[[#This Row],[Profit]]/tblOrders[[#This Row],[Sales Amount]]</f>
        <v>3.0037546933667086E-2</v>
      </c>
      <c r="W5727" t="str">
        <f>VLOOKUP(tblOrders[[#This Row],[City]],CityRegion,2,0)</f>
        <v>South</v>
      </c>
      <c r="X5727" t="str">
        <f>VLOOKUP(tblOrders[[#This Row],[City]],lookups!A:C,3,0)</f>
        <v>Kerala</v>
      </c>
    </row>
    <row r="5728" spans="1:24" x14ac:dyDescent="0.25">
      <c r="A5728" t="s">
        <v>8067</v>
      </c>
      <c r="B5728" s="1">
        <v>45997</v>
      </c>
      <c r="C5728" t="s">
        <v>1439</v>
      </c>
      <c r="D5728" t="s">
        <v>21</v>
      </c>
      <c r="E5728" t="s">
        <v>60</v>
      </c>
      <c r="F5728" t="s">
        <v>61</v>
      </c>
      <c r="G5728" t="s">
        <v>62</v>
      </c>
      <c r="H5728" t="s">
        <v>63</v>
      </c>
      <c r="I5728" t="s">
        <v>33</v>
      </c>
      <c r="J5728" t="s">
        <v>34</v>
      </c>
      <c r="K5728">
        <v>1</v>
      </c>
      <c r="L5728">
        <v>45</v>
      </c>
      <c r="M5728">
        <v>0.1</v>
      </c>
      <c r="N5728">
        <v>40.5</v>
      </c>
      <c r="O5728">
        <v>14.5</v>
      </c>
      <c r="P5728" t="s">
        <v>111</v>
      </c>
      <c r="Q5728" t="s">
        <v>29</v>
      </c>
      <c r="R5728" t="s">
        <v>36</v>
      </c>
      <c r="S5728">
        <v>4.5999999999999996</v>
      </c>
      <c r="T5728">
        <f>YEAR(tblOrders[[#This Row],[Order Date]])</f>
        <v>2025</v>
      </c>
      <c r="U5728" t="str">
        <f>TEXT(tblOrders[[#This Row],[Order Date]],"mmm-yyyy")</f>
        <v>Dec-2025</v>
      </c>
      <c r="V5728" s="4">
        <f>tblOrders[[#This Row],[Profit]]/tblOrders[[#This Row],[Sales Amount]]</f>
        <v>0.35802469135802467</v>
      </c>
      <c r="W5728" t="str">
        <f>VLOOKUP(tblOrders[[#This Row],[City]],CityRegion,2,0)</f>
        <v>North</v>
      </c>
      <c r="X5728" t="str">
        <f>VLOOKUP(tblOrders[[#This Row],[City]],lookups!A:C,3,0)</f>
        <v>Delhi</v>
      </c>
    </row>
    <row r="5729" spans="1:24" x14ac:dyDescent="0.25">
      <c r="A5729" t="s">
        <v>8068</v>
      </c>
      <c r="B5729" s="1">
        <v>45978</v>
      </c>
      <c r="C5729" t="s">
        <v>504</v>
      </c>
      <c r="D5729" t="s">
        <v>21</v>
      </c>
      <c r="E5729" t="s">
        <v>66</v>
      </c>
      <c r="F5729" t="s">
        <v>67</v>
      </c>
      <c r="G5729" t="s">
        <v>68</v>
      </c>
      <c r="H5729" t="s">
        <v>69</v>
      </c>
      <c r="I5729" t="s">
        <v>33</v>
      </c>
      <c r="J5729" t="s">
        <v>34</v>
      </c>
      <c r="K5729">
        <v>3</v>
      </c>
      <c r="L5729">
        <v>149</v>
      </c>
      <c r="M5729">
        <v>0.2</v>
      </c>
      <c r="N5729">
        <v>357.6</v>
      </c>
      <c r="O5729">
        <v>72.599999999999994</v>
      </c>
      <c r="P5729" t="s">
        <v>28</v>
      </c>
      <c r="Q5729" t="s">
        <v>35</v>
      </c>
      <c r="R5729" t="s">
        <v>123</v>
      </c>
      <c r="S5729">
        <v>3.3</v>
      </c>
      <c r="T5729">
        <f>YEAR(tblOrders[[#This Row],[Order Date]])</f>
        <v>2025</v>
      </c>
      <c r="U5729" t="str">
        <f>TEXT(tblOrders[[#This Row],[Order Date]],"mmm-yyyy")</f>
        <v>Nov-2025</v>
      </c>
      <c r="V5729" s="4">
        <f>tblOrders[[#This Row],[Profit]]/tblOrders[[#This Row],[Sales Amount]]</f>
        <v>0.2030201342281879</v>
      </c>
      <c r="W5729" t="str">
        <f>VLOOKUP(tblOrders[[#This Row],[City]],CityRegion,2,0)</f>
        <v>North</v>
      </c>
      <c r="X5729" t="str">
        <f>VLOOKUP(tblOrders[[#This Row],[City]],lookups!A:C,3,0)</f>
        <v>Delhi</v>
      </c>
    </row>
    <row r="5730" spans="1:24" x14ac:dyDescent="0.25">
      <c r="A5730" t="s">
        <v>8069</v>
      </c>
      <c r="B5730" s="1">
        <v>45716</v>
      </c>
      <c r="C5730" t="s">
        <v>5011</v>
      </c>
      <c r="D5730" t="s">
        <v>39</v>
      </c>
      <c r="E5730" t="s">
        <v>22</v>
      </c>
      <c r="F5730" t="s">
        <v>23</v>
      </c>
      <c r="G5730" t="s">
        <v>24</v>
      </c>
      <c r="H5730" t="s">
        <v>25</v>
      </c>
      <c r="I5730" t="s">
        <v>44</v>
      </c>
      <c r="J5730" t="s">
        <v>34</v>
      </c>
      <c r="K5730">
        <v>1</v>
      </c>
      <c r="L5730">
        <v>190</v>
      </c>
      <c r="M5730">
        <v>0.2</v>
      </c>
      <c r="N5730">
        <v>152</v>
      </c>
      <c r="O5730">
        <v>27</v>
      </c>
      <c r="P5730" t="s">
        <v>111</v>
      </c>
      <c r="Q5730" t="s">
        <v>46</v>
      </c>
      <c r="R5730" t="s">
        <v>36</v>
      </c>
      <c r="S5730">
        <v>4.5</v>
      </c>
      <c r="T5730">
        <f>YEAR(tblOrders[[#This Row],[Order Date]])</f>
        <v>2025</v>
      </c>
      <c r="U5730" t="str">
        <f>TEXT(tblOrders[[#This Row],[Order Date]],"mmm-yyyy")</f>
        <v>Feb-2025</v>
      </c>
      <c r="V5730" s="4">
        <f>tblOrders[[#This Row],[Profit]]/tblOrders[[#This Row],[Sales Amount]]</f>
        <v>0.17763157894736842</v>
      </c>
      <c r="W5730" t="str">
        <f>VLOOKUP(tblOrders[[#This Row],[City]],CityRegion,2,0)</f>
        <v>South</v>
      </c>
      <c r="X5730" t="str">
        <f>VLOOKUP(tblOrders[[#This Row],[City]],lookups!A:C,3,0)</f>
        <v>Kerala</v>
      </c>
    </row>
    <row r="5731" spans="1:24" x14ac:dyDescent="0.25">
      <c r="A5731" t="s">
        <v>8070</v>
      </c>
      <c r="B5731" s="1">
        <v>45844</v>
      </c>
      <c r="C5731" t="s">
        <v>2748</v>
      </c>
      <c r="D5731" t="s">
        <v>39</v>
      </c>
      <c r="E5731" t="s">
        <v>101</v>
      </c>
      <c r="F5731" t="s">
        <v>102</v>
      </c>
      <c r="G5731" t="s">
        <v>24</v>
      </c>
      <c r="H5731" t="s">
        <v>103</v>
      </c>
      <c r="I5731" t="s">
        <v>26</v>
      </c>
      <c r="J5731" t="s">
        <v>45</v>
      </c>
      <c r="K5731">
        <v>3</v>
      </c>
      <c r="L5731">
        <v>120</v>
      </c>
      <c r="M5731">
        <v>0.15</v>
      </c>
      <c r="N5731">
        <v>306</v>
      </c>
      <c r="O5731">
        <v>72</v>
      </c>
      <c r="P5731" t="s">
        <v>28</v>
      </c>
      <c r="Q5731" t="s">
        <v>29</v>
      </c>
      <c r="R5731" t="s">
        <v>36</v>
      </c>
      <c r="S5731">
        <v>4.8</v>
      </c>
      <c r="T5731">
        <f>YEAR(tblOrders[[#This Row],[Order Date]])</f>
        <v>2025</v>
      </c>
      <c r="U5731" t="str">
        <f>TEXT(tblOrders[[#This Row],[Order Date]],"mmm-yyyy")</f>
        <v>Jul-2025</v>
      </c>
      <c r="V5731" s="4">
        <f>tblOrders[[#This Row],[Profit]]/tblOrders[[#This Row],[Sales Amount]]</f>
        <v>0.23529411764705882</v>
      </c>
      <c r="W5731" t="str">
        <f>VLOOKUP(tblOrders[[#This Row],[City]],CityRegion,2,0)</f>
        <v>South</v>
      </c>
      <c r="X5731" t="str">
        <f>VLOOKUP(tblOrders[[#This Row],[City]],lookups!A:C,3,0)</f>
        <v>Karnataka</v>
      </c>
    </row>
    <row r="5732" spans="1:24" x14ac:dyDescent="0.25">
      <c r="A5732" t="s">
        <v>8071</v>
      </c>
      <c r="B5732" s="1">
        <v>45985</v>
      </c>
      <c r="C5732" t="s">
        <v>2066</v>
      </c>
      <c r="D5732" t="s">
        <v>39</v>
      </c>
      <c r="E5732" t="s">
        <v>22</v>
      </c>
      <c r="F5732" t="s">
        <v>23</v>
      </c>
      <c r="G5732" t="s">
        <v>24</v>
      </c>
      <c r="H5732" t="s">
        <v>25</v>
      </c>
      <c r="I5732" t="s">
        <v>52</v>
      </c>
      <c r="J5732" t="s">
        <v>45</v>
      </c>
      <c r="K5732">
        <v>3</v>
      </c>
      <c r="L5732">
        <v>190</v>
      </c>
      <c r="M5732">
        <v>0.15</v>
      </c>
      <c r="N5732">
        <v>484.5</v>
      </c>
      <c r="O5732">
        <v>109.5</v>
      </c>
      <c r="P5732" t="s">
        <v>28</v>
      </c>
      <c r="Q5732" t="s">
        <v>91</v>
      </c>
      <c r="R5732" t="s">
        <v>36</v>
      </c>
      <c r="S5732">
        <v>3.3</v>
      </c>
      <c r="T5732">
        <f>YEAR(tblOrders[[#This Row],[Order Date]])</f>
        <v>2025</v>
      </c>
      <c r="U5732" t="str">
        <f>TEXT(tblOrders[[#This Row],[Order Date]],"mmm-yyyy")</f>
        <v>Nov-2025</v>
      </c>
      <c r="V5732" s="4">
        <f>tblOrders[[#This Row],[Profit]]/tblOrders[[#This Row],[Sales Amount]]</f>
        <v>0.2260061919504644</v>
      </c>
      <c r="W5732" t="str">
        <f>VLOOKUP(tblOrders[[#This Row],[City]],CityRegion,2,0)</f>
        <v>South</v>
      </c>
      <c r="X5732" t="str">
        <f>VLOOKUP(tblOrders[[#This Row],[City]],lookups!A:C,3,0)</f>
        <v>Kerala</v>
      </c>
    </row>
    <row r="5733" spans="1:24" x14ac:dyDescent="0.25">
      <c r="A5733" t="s">
        <v>8072</v>
      </c>
      <c r="B5733" s="1">
        <v>45853</v>
      </c>
      <c r="C5733" t="s">
        <v>2947</v>
      </c>
      <c r="D5733" t="s">
        <v>39</v>
      </c>
      <c r="E5733" t="s">
        <v>108</v>
      </c>
      <c r="F5733" t="s">
        <v>109</v>
      </c>
      <c r="G5733" t="s">
        <v>62</v>
      </c>
      <c r="H5733" t="s">
        <v>110</v>
      </c>
      <c r="I5733" t="s">
        <v>33</v>
      </c>
      <c r="J5733" t="s">
        <v>27</v>
      </c>
      <c r="K5733">
        <v>5</v>
      </c>
      <c r="L5733">
        <v>110</v>
      </c>
      <c r="M5733">
        <v>0.15</v>
      </c>
      <c r="N5733">
        <v>467.5</v>
      </c>
      <c r="O5733">
        <v>127.5</v>
      </c>
      <c r="P5733" t="s">
        <v>85</v>
      </c>
      <c r="Q5733" t="s">
        <v>29</v>
      </c>
      <c r="R5733" t="s">
        <v>36</v>
      </c>
      <c r="S5733">
        <v>4.3</v>
      </c>
      <c r="T5733">
        <f>YEAR(tblOrders[[#This Row],[Order Date]])</f>
        <v>2025</v>
      </c>
      <c r="U5733" t="str">
        <f>TEXT(tblOrders[[#This Row],[Order Date]],"mmm-yyyy")</f>
        <v>Jul-2025</v>
      </c>
      <c r="V5733" s="4">
        <f>tblOrders[[#This Row],[Profit]]/tblOrders[[#This Row],[Sales Amount]]</f>
        <v>0.27272727272727271</v>
      </c>
      <c r="W5733" t="str">
        <f>VLOOKUP(tblOrders[[#This Row],[City]],CityRegion,2,0)</f>
        <v>North</v>
      </c>
      <c r="X5733" t="str">
        <f>VLOOKUP(tblOrders[[#This Row],[City]],lookups!A:C,3,0)</f>
        <v>Delhi</v>
      </c>
    </row>
    <row r="5734" spans="1:24" x14ac:dyDescent="0.25">
      <c r="A5734" t="s">
        <v>8073</v>
      </c>
      <c r="B5734" s="1">
        <v>45990</v>
      </c>
      <c r="C5734" t="s">
        <v>680</v>
      </c>
      <c r="D5734" t="s">
        <v>39</v>
      </c>
      <c r="E5734" t="s">
        <v>114</v>
      </c>
      <c r="F5734" t="s">
        <v>115</v>
      </c>
      <c r="G5734" t="s">
        <v>42</v>
      </c>
      <c r="H5734" t="s">
        <v>116</v>
      </c>
      <c r="I5734" t="s">
        <v>52</v>
      </c>
      <c r="J5734" t="s">
        <v>27</v>
      </c>
      <c r="K5734">
        <v>1</v>
      </c>
      <c r="L5734">
        <v>12</v>
      </c>
      <c r="M5734">
        <v>0</v>
      </c>
      <c r="N5734">
        <v>12</v>
      </c>
      <c r="O5734">
        <v>6</v>
      </c>
      <c r="P5734" t="s">
        <v>28</v>
      </c>
      <c r="Q5734" t="s">
        <v>91</v>
      </c>
      <c r="R5734" t="s">
        <v>30</v>
      </c>
      <c r="S5734">
        <v>4.5</v>
      </c>
      <c r="T5734">
        <f>YEAR(tblOrders[[#This Row],[Order Date]])</f>
        <v>2025</v>
      </c>
      <c r="U5734" t="str">
        <f>TEXT(tblOrders[[#This Row],[Order Date]],"mmm-yyyy")</f>
        <v>Nov-2025</v>
      </c>
      <c r="V5734" s="4">
        <f>tblOrders[[#This Row],[Profit]]/tblOrders[[#This Row],[Sales Amount]]</f>
        <v>0.5</v>
      </c>
      <c r="W5734" t="str">
        <f>VLOOKUP(tblOrders[[#This Row],[City]],CityRegion,2,0)</f>
        <v>South</v>
      </c>
      <c r="X5734" t="str">
        <f>VLOOKUP(tblOrders[[#This Row],[City]],lookups!A:C,3,0)</f>
        <v>Kerala</v>
      </c>
    </row>
    <row r="5735" spans="1:24" x14ac:dyDescent="0.25">
      <c r="A5735" t="s">
        <v>8074</v>
      </c>
      <c r="B5735" s="1">
        <v>45893</v>
      </c>
      <c r="C5735" t="s">
        <v>878</v>
      </c>
      <c r="D5735" t="s">
        <v>21</v>
      </c>
      <c r="E5735" t="s">
        <v>108</v>
      </c>
      <c r="F5735" t="s">
        <v>109</v>
      </c>
      <c r="G5735" t="s">
        <v>62</v>
      </c>
      <c r="H5735" t="s">
        <v>110</v>
      </c>
      <c r="I5735" t="s">
        <v>130</v>
      </c>
      <c r="J5735" t="s">
        <v>45</v>
      </c>
      <c r="K5735">
        <v>5</v>
      </c>
      <c r="L5735">
        <v>110</v>
      </c>
      <c r="M5735">
        <v>0.1</v>
      </c>
      <c r="N5735">
        <v>495</v>
      </c>
      <c r="O5735">
        <v>155</v>
      </c>
      <c r="P5735" t="s">
        <v>28</v>
      </c>
      <c r="Q5735" t="s">
        <v>35</v>
      </c>
      <c r="R5735" t="s">
        <v>36</v>
      </c>
      <c r="S5735">
        <v>4.5</v>
      </c>
      <c r="T5735">
        <f>YEAR(tblOrders[[#This Row],[Order Date]])</f>
        <v>2025</v>
      </c>
      <c r="U5735" t="str">
        <f>TEXT(tblOrders[[#This Row],[Order Date]],"mmm-yyyy")</f>
        <v>Aug-2025</v>
      </c>
      <c r="V5735" s="4">
        <f>tblOrders[[#This Row],[Profit]]/tblOrders[[#This Row],[Sales Amount]]</f>
        <v>0.31313131313131315</v>
      </c>
      <c r="W5735" t="str">
        <f>VLOOKUP(tblOrders[[#This Row],[City]],CityRegion,2,0)</f>
        <v>West</v>
      </c>
      <c r="X5735" t="str">
        <f>VLOOKUP(tblOrders[[#This Row],[City]],lookups!A:C,3,0)</f>
        <v>Maharashtra</v>
      </c>
    </row>
    <row r="5736" spans="1:24" x14ac:dyDescent="0.25">
      <c r="A5736" t="s">
        <v>8075</v>
      </c>
      <c r="B5736" s="1">
        <v>45883</v>
      </c>
      <c r="C5736" t="s">
        <v>2057</v>
      </c>
      <c r="D5736" t="s">
        <v>21</v>
      </c>
      <c r="E5736" t="s">
        <v>66</v>
      </c>
      <c r="F5736" t="s">
        <v>67</v>
      </c>
      <c r="G5736" t="s">
        <v>68</v>
      </c>
      <c r="H5736" t="s">
        <v>69</v>
      </c>
      <c r="I5736" t="s">
        <v>33</v>
      </c>
      <c r="J5736" t="s">
        <v>34</v>
      </c>
      <c r="K5736">
        <v>2</v>
      </c>
      <c r="L5736">
        <v>149</v>
      </c>
      <c r="M5736">
        <v>0.15</v>
      </c>
      <c r="N5736">
        <v>253.3</v>
      </c>
      <c r="O5736">
        <v>63.3</v>
      </c>
      <c r="P5736" t="s">
        <v>28</v>
      </c>
      <c r="Q5736" t="s">
        <v>29</v>
      </c>
      <c r="R5736" t="s">
        <v>30</v>
      </c>
      <c r="S5736">
        <v>3.1</v>
      </c>
      <c r="T5736">
        <f>YEAR(tblOrders[[#This Row],[Order Date]])</f>
        <v>2025</v>
      </c>
      <c r="U5736" t="str">
        <f>TEXT(tblOrders[[#This Row],[Order Date]],"mmm-yyyy")</f>
        <v>Aug-2025</v>
      </c>
      <c r="V5736" s="4">
        <f>tblOrders[[#This Row],[Profit]]/tblOrders[[#This Row],[Sales Amount]]</f>
        <v>0.24990130280300038</v>
      </c>
      <c r="W5736" t="str">
        <f>VLOOKUP(tblOrders[[#This Row],[City]],CityRegion,2,0)</f>
        <v>North</v>
      </c>
      <c r="X5736" t="str">
        <f>VLOOKUP(tblOrders[[#This Row],[City]],lookups!A:C,3,0)</f>
        <v>Delhi</v>
      </c>
    </row>
    <row r="5737" spans="1:24" x14ac:dyDescent="0.25">
      <c r="A5737" t="s">
        <v>8076</v>
      </c>
      <c r="B5737" s="1">
        <v>45737</v>
      </c>
      <c r="C5737" t="s">
        <v>1014</v>
      </c>
      <c r="D5737" t="s">
        <v>39</v>
      </c>
      <c r="E5737" t="s">
        <v>49</v>
      </c>
      <c r="F5737" t="s">
        <v>50</v>
      </c>
      <c r="G5737" t="s">
        <v>24</v>
      </c>
      <c r="H5737" t="s">
        <v>51</v>
      </c>
      <c r="I5737" t="s">
        <v>26</v>
      </c>
      <c r="J5737" t="s">
        <v>27</v>
      </c>
      <c r="K5737">
        <v>3</v>
      </c>
      <c r="L5737">
        <v>85</v>
      </c>
      <c r="M5737">
        <v>0.1</v>
      </c>
      <c r="N5737">
        <v>229.5</v>
      </c>
      <c r="O5737">
        <v>73.5</v>
      </c>
      <c r="P5737" t="s">
        <v>28</v>
      </c>
      <c r="Q5737" t="s">
        <v>86</v>
      </c>
      <c r="R5737" t="s">
        <v>30</v>
      </c>
      <c r="S5737">
        <v>2.9</v>
      </c>
      <c r="T5737">
        <f>YEAR(tblOrders[[#This Row],[Order Date]])</f>
        <v>2025</v>
      </c>
      <c r="U5737" t="str">
        <f>TEXT(tblOrders[[#This Row],[Order Date]],"mmm-yyyy")</f>
        <v>Mar-2025</v>
      </c>
      <c r="V5737" s="4">
        <f>tblOrders[[#This Row],[Profit]]/tblOrders[[#This Row],[Sales Amount]]</f>
        <v>0.3202614379084967</v>
      </c>
      <c r="W5737" t="str">
        <f>VLOOKUP(tblOrders[[#This Row],[City]],CityRegion,2,0)</f>
        <v>South</v>
      </c>
      <c r="X5737" t="str">
        <f>VLOOKUP(tblOrders[[#This Row],[City]],lookups!A:C,3,0)</f>
        <v>Karnataka</v>
      </c>
    </row>
    <row r="5738" spans="1:24" x14ac:dyDescent="0.25">
      <c r="A5738" t="s">
        <v>8077</v>
      </c>
      <c r="B5738" s="1">
        <v>45851</v>
      </c>
      <c r="C5738" t="s">
        <v>850</v>
      </c>
      <c r="D5738" t="s">
        <v>21</v>
      </c>
      <c r="E5738" t="s">
        <v>49</v>
      </c>
      <c r="F5738" t="s">
        <v>50</v>
      </c>
      <c r="G5738" t="s">
        <v>24</v>
      </c>
      <c r="H5738" t="s">
        <v>51</v>
      </c>
      <c r="I5738" t="s">
        <v>130</v>
      </c>
      <c r="J5738" t="s">
        <v>27</v>
      </c>
      <c r="K5738">
        <v>1</v>
      </c>
      <c r="L5738">
        <v>85</v>
      </c>
      <c r="M5738">
        <v>0.15</v>
      </c>
      <c r="N5738">
        <v>72.25</v>
      </c>
      <c r="O5738">
        <v>20.25</v>
      </c>
      <c r="P5738" t="s">
        <v>28</v>
      </c>
      <c r="Q5738" t="s">
        <v>29</v>
      </c>
      <c r="R5738" t="s">
        <v>30</v>
      </c>
      <c r="S5738">
        <v>4.3</v>
      </c>
      <c r="T5738">
        <f>YEAR(tblOrders[[#This Row],[Order Date]])</f>
        <v>2025</v>
      </c>
      <c r="U5738" t="str">
        <f>TEXT(tblOrders[[#This Row],[Order Date]],"mmm-yyyy")</f>
        <v>Jul-2025</v>
      </c>
      <c r="V5738" s="4">
        <f>tblOrders[[#This Row],[Profit]]/tblOrders[[#This Row],[Sales Amount]]</f>
        <v>0.28027681660899656</v>
      </c>
      <c r="W5738" t="str">
        <f>VLOOKUP(tblOrders[[#This Row],[City]],CityRegion,2,0)</f>
        <v>West</v>
      </c>
      <c r="X5738" t="str">
        <f>VLOOKUP(tblOrders[[#This Row],[City]],lookups!A:C,3,0)</f>
        <v>Maharashtra</v>
      </c>
    </row>
    <row r="5739" spans="1:24" x14ac:dyDescent="0.25">
      <c r="A5739" t="s">
        <v>8078</v>
      </c>
      <c r="B5739" s="1">
        <v>45905</v>
      </c>
      <c r="C5739" t="s">
        <v>4824</v>
      </c>
      <c r="D5739" t="s">
        <v>21</v>
      </c>
      <c r="E5739" t="s">
        <v>49</v>
      </c>
      <c r="F5739" t="s">
        <v>50</v>
      </c>
      <c r="G5739" t="s">
        <v>24</v>
      </c>
      <c r="H5739" t="s">
        <v>51</v>
      </c>
      <c r="I5739" t="s">
        <v>26</v>
      </c>
      <c r="J5739" t="s">
        <v>34</v>
      </c>
      <c r="K5739">
        <v>5</v>
      </c>
      <c r="L5739">
        <v>85</v>
      </c>
      <c r="M5739">
        <v>0.05</v>
      </c>
      <c r="N5739">
        <v>403.75</v>
      </c>
      <c r="O5739">
        <v>143.75</v>
      </c>
      <c r="P5739" t="s">
        <v>28</v>
      </c>
      <c r="Q5739" t="s">
        <v>91</v>
      </c>
      <c r="R5739" t="s">
        <v>36</v>
      </c>
      <c r="S5739">
        <v>3.8</v>
      </c>
      <c r="T5739">
        <f>YEAR(tblOrders[[#This Row],[Order Date]])</f>
        <v>2025</v>
      </c>
      <c r="U5739" t="str">
        <f>TEXT(tblOrders[[#This Row],[Order Date]],"mmm-yyyy")</f>
        <v>Sep-2025</v>
      </c>
      <c r="V5739" s="4">
        <f>tblOrders[[#This Row],[Profit]]/tblOrders[[#This Row],[Sales Amount]]</f>
        <v>0.35603715170278638</v>
      </c>
      <c r="W5739" t="str">
        <f>VLOOKUP(tblOrders[[#This Row],[City]],CityRegion,2,0)</f>
        <v>South</v>
      </c>
      <c r="X5739" t="str">
        <f>VLOOKUP(tblOrders[[#This Row],[City]],lookups!A:C,3,0)</f>
        <v>Karnataka</v>
      </c>
    </row>
    <row r="5740" spans="1:24" x14ac:dyDescent="0.25">
      <c r="A5740" t="s">
        <v>8079</v>
      </c>
      <c r="B5740" s="1">
        <v>45769</v>
      </c>
      <c r="C5740" t="s">
        <v>1495</v>
      </c>
      <c r="D5740" t="s">
        <v>21</v>
      </c>
      <c r="E5740" t="s">
        <v>101</v>
      </c>
      <c r="F5740" t="s">
        <v>102</v>
      </c>
      <c r="G5740" t="s">
        <v>24</v>
      </c>
      <c r="H5740" t="s">
        <v>103</v>
      </c>
      <c r="I5740" t="s">
        <v>26</v>
      </c>
      <c r="J5740" t="s">
        <v>45</v>
      </c>
      <c r="K5740">
        <v>3</v>
      </c>
      <c r="L5740">
        <v>120</v>
      </c>
      <c r="M5740">
        <v>0.05</v>
      </c>
      <c r="N5740">
        <v>342</v>
      </c>
      <c r="O5740">
        <v>108</v>
      </c>
      <c r="P5740" t="s">
        <v>28</v>
      </c>
      <c r="Q5740" t="s">
        <v>29</v>
      </c>
      <c r="R5740" t="s">
        <v>36</v>
      </c>
      <c r="S5740">
        <v>4.8</v>
      </c>
      <c r="T5740">
        <f>YEAR(tblOrders[[#This Row],[Order Date]])</f>
        <v>2025</v>
      </c>
      <c r="U5740" t="str">
        <f>TEXT(tblOrders[[#This Row],[Order Date]],"mmm-yyyy")</f>
        <v>Apr-2025</v>
      </c>
      <c r="V5740" s="4">
        <f>tblOrders[[#This Row],[Profit]]/tblOrders[[#This Row],[Sales Amount]]</f>
        <v>0.31578947368421051</v>
      </c>
      <c r="W5740" t="str">
        <f>VLOOKUP(tblOrders[[#This Row],[City]],CityRegion,2,0)</f>
        <v>South</v>
      </c>
      <c r="X5740" t="str">
        <f>VLOOKUP(tblOrders[[#This Row],[City]],lookups!A:C,3,0)</f>
        <v>Karnataka</v>
      </c>
    </row>
    <row r="5741" spans="1:24" x14ac:dyDescent="0.25">
      <c r="A5741" t="s">
        <v>8080</v>
      </c>
      <c r="B5741" s="1">
        <v>45798</v>
      </c>
      <c r="C5741" t="s">
        <v>333</v>
      </c>
      <c r="D5741" t="s">
        <v>21</v>
      </c>
      <c r="E5741" t="s">
        <v>94</v>
      </c>
      <c r="F5741" t="s">
        <v>95</v>
      </c>
      <c r="G5741" t="s">
        <v>68</v>
      </c>
      <c r="H5741" t="s">
        <v>96</v>
      </c>
      <c r="I5741" t="s">
        <v>44</v>
      </c>
      <c r="J5741" t="s">
        <v>34</v>
      </c>
      <c r="K5741">
        <v>5</v>
      </c>
      <c r="L5741">
        <v>89</v>
      </c>
      <c r="M5741">
        <v>0.15</v>
      </c>
      <c r="N5741">
        <v>378.25</v>
      </c>
      <c r="O5741">
        <v>103.25</v>
      </c>
      <c r="P5741" t="s">
        <v>28</v>
      </c>
      <c r="Q5741" t="s">
        <v>29</v>
      </c>
      <c r="R5741" t="s">
        <v>36</v>
      </c>
      <c r="S5741">
        <v>2.6</v>
      </c>
      <c r="T5741">
        <f>YEAR(tblOrders[[#This Row],[Order Date]])</f>
        <v>2025</v>
      </c>
      <c r="U5741" t="str">
        <f>TEXT(tblOrders[[#This Row],[Order Date]],"mmm-yyyy")</f>
        <v>May-2025</v>
      </c>
      <c r="V5741" s="4">
        <f>tblOrders[[#This Row],[Profit]]/tblOrders[[#This Row],[Sales Amount]]</f>
        <v>0.2729676140118969</v>
      </c>
      <c r="W5741" t="str">
        <f>VLOOKUP(tblOrders[[#This Row],[City]],CityRegion,2,0)</f>
        <v>South</v>
      </c>
      <c r="X5741" t="str">
        <f>VLOOKUP(tblOrders[[#This Row],[City]],lookups!A:C,3,0)</f>
        <v>Kerala</v>
      </c>
    </row>
    <row r="5742" spans="1:24" x14ac:dyDescent="0.25">
      <c r="A5742" t="s">
        <v>8081</v>
      </c>
      <c r="B5742" s="1">
        <v>45857</v>
      </c>
      <c r="C5742" t="s">
        <v>7724</v>
      </c>
      <c r="D5742" t="s">
        <v>21</v>
      </c>
      <c r="E5742" t="s">
        <v>94</v>
      </c>
      <c r="F5742" t="s">
        <v>95</v>
      </c>
      <c r="G5742" t="s">
        <v>68</v>
      </c>
      <c r="H5742" t="s">
        <v>96</v>
      </c>
      <c r="I5742" t="s">
        <v>139</v>
      </c>
      <c r="J5742" t="s">
        <v>45</v>
      </c>
      <c r="K5742">
        <v>2</v>
      </c>
      <c r="L5742">
        <v>89</v>
      </c>
      <c r="M5742">
        <v>0.15</v>
      </c>
      <c r="N5742">
        <v>151.30000000000001</v>
      </c>
      <c r="O5742">
        <v>41.3</v>
      </c>
      <c r="P5742" t="s">
        <v>28</v>
      </c>
      <c r="Q5742" t="s">
        <v>86</v>
      </c>
      <c r="R5742" t="s">
        <v>30</v>
      </c>
      <c r="S5742">
        <v>3.5</v>
      </c>
      <c r="T5742">
        <f>YEAR(tblOrders[[#This Row],[Order Date]])</f>
        <v>2025</v>
      </c>
      <c r="U5742" t="str">
        <f>TEXT(tblOrders[[#This Row],[Order Date]],"mmm-yyyy")</f>
        <v>Jul-2025</v>
      </c>
      <c r="V5742" s="4">
        <f>tblOrders[[#This Row],[Profit]]/tblOrders[[#This Row],[Sales Amount]]</f>
        <v>0.27296761401189684</v>
      </c>
      <c r="W5742" t="str">
        <f>VLOOKUP(tblOrders[[#This Row],[City]],CityRegion,2,0)</f>
        <v>South</v>
      </c>
      <c r="X5742" t="str">
        <f>VLOOKUP(tblOrders[[#This Row],[City]],lookups!A:C,3,0)</f>
        <v>Tamil Nadu</v>
      </c>
    </row>
    <row r="5743" spans="1:24" x14ac:dyDescent="0.25">
      <c r="A5743" t="s">
        <v>8082</v>
      </c>
      <c r="B5743" s="1">
        <v>45996</v>
      </c>
      <c r="C5743" t="s">
        <v>5075</v>
      </c>
      <c r="D5743" t="s">
        <v>39</v>
      </c>
      <c r="E5743" t="s">
        <v>94</v>
      </c>
      <c r="F5743" t="s">
        <v>95</v>
      </c>
      <c r="G5743" t="s">
        <v>68</v>
      </c>
      <c r="H5743" t="s">
        <v>96</v>
      </c>
      <c r="I5743" t="s">
        <v>70</v>
      </c>
      <c r="J5743" t="s">
        <v>45</v>
      </c>
      <c r="K5743">
        <v>2</v>
      </c>
      <c r="L5743">
        <v>89</v>
      </c>
      <c r="M5743">
        <v>0.1</v>
      </c>
      <c r="N5743">
        <v>160.19999999999999</v>
      </c>
      <c r="O5743">
        <v>50.2</v>
      </c>
      <c r="P5743" t="s">
        <v>28</v>
      </c>
      <c r="Q5743" t="s">
        <v>46</v>
      </c>
      <c r="R5743" t="s">
        <v>36</v>
      </c>
      <c r="S5743">
        <v>3.2</v>
      </c>
      <c r="T5743">
        <f>YEAR(tblOrders[[#This Row],[Order Date]])</f>
        <v>2025</v>
      </c>
      <c r="U5743" t="str">
        <f>TEXT(tblOrders[[#This Row],[Order Date]],"mmm-yyyy")</f>
        <v>Dec-2025</v>
      </c>
      <c r="V5743" s="4">
        <f>tblOrders[[#This Row],[Profit]]/tblOrders[[#This Row],[Sales Amount]]</f>
        <v>0.31335830212234711</v>
      </c>
      <c r="W5743" t="str">
        <f>VLOOKUP(tblOrders[[#This Row],[City]],CityRegion,2,0)</f>
        <v>South</v>
      </c>
      <c r="X5743" t="str">
        <f>VLOOKUP(tblOrders[[#This Row],[City]],lookups!A:C,3,0)</f>
        <v>Telengana</v>
      </c>
    </row>
    <row r="5744" spans="1:24" x14ac:dyDescent="0.25">
      <c r="A5744" t="s">
        <v>8083</v>
      </c>
      <c r="B5744" s="1">
        <v>45805</v>
      </c>
      <c r="C5744" t="s">
        <v>4663</v>
      </c>
      <c r="D5744" t="s">
        <v>21</v>
      </c>
      <c r="E5744" t="s">
        <v>40</v>
      </c>
      <c r="F5744" t="s">
        <v>41</v>
      </c>
      <c r="G5744" t="s">
        <v>42</v>
      </c>
      <c r="H5744" t="s">
        <v>43</v>
      </c>
      <c r="I5744" t="s">
        <v>84</v>
      </c>
      <c r="J5744" t="s">
        <v>34</v>
      </c>
      <c r="K5744">
        <v>2</v>
      </c>
      <c r="L5744">
        <v>18</v>
      </c>
      <c r="M5744">
        <v>0.05</v>
      </c>
      <c r="N5744">
        <v>34.200000000000003</v>
      </c>
      <c r="O5744">
        <v>16.2</v>
      </c>
      <c r="P5744" t="s">
        <v>28</v>
      </c>
      <c r="Q5744" t="s">
        <v>86</v>
      </c>
      <c r="R5744" t="s">
        <v>36</v>
      </c>
      <c r="S5744">
        <v>4</v>
      </c>
      <c r="T5744">
        <f>YEAR(tblOrders[[#This Row],[Order Date]])</f>
        <v>2025</v>
      </c>
      <c r="U5744" t="str">
        <f>TEXT(tblOrders[[#This Row],[Order Date]],"mmm-yyyy")</f>
        <v>May-2025</v>
      </c>
      <c r="V5744" s="4">
        <f>tblOrders[[#This Row],[Profit]]/tblOrders[[#This Row],[Sales Amount]]</f>
        <v>0.47368421052631571</v>
      </c>
      <c r="W5744" t="str">
        <f>VLOOKUP(tblOrders[[#This Row],[City]],CityRegion,2,0)</f>
        <v>West</v>
      </c>
      <c r="X5744" t="str">
        <f>VLOOKUP(tblOrders[[#This Row],[City]],lookups!A:C,3,0)</f>
        <v>Maharashtra</v>
      </c>
    </row>
    <row r="5745" spans="1:24" x14ac:dyDescent="0.25">
      <c r="A5745" t="s">
        <v>8084</v>
      </c>
      <c r="B5745" s="1">
        <v>45837</v>
      </c>
      <c r="C5745" t="s">
        <v>2711</v>
      </c>
      <c r="D5745" t="s">
        <v>21</v>
      </c>
      <c r="E5745" t="s">
        <v>79</v>
      </c>
      <c r="F5745" t="s">
        <v>80</v>
      </c>
      <c r="G5745" t="s">
        <v>68</v>
      </c>
      <c r="H5745" t="s">
        <v>81</v>
      </c>
      <c r="I5745" t="s">
        <v>139</v>
      </c>
      <c r="J5745" t="s">
        <v>27</v>
      </c>
      <c r="K5745">
        <v>1</v>
      </c>
      <c r="L5745">
        <v>799</v>
      </c>
      <c r="M5745">
        <v>0.15</v>
      </c>
      <c r="N5745">
        <v>679.15</v>
      </c>
      <c r="O5745">
        <v>59.15</v>
      </c>
      <c r="P5745" t="s">
        <v>28</v>
      </c>
      <c r="Q5745" t="s">
        <v>35</v>
      </c>
      <c r="R5745" t="s">
        <v>36</v>
      </c>
      <c r="S5745">
        <v>5</v>
      </c>
      <c r="T5745">
        <f>YEAR(tblOrders[[#This Row],[Order Date]])</f>
        <v>2025</v>
      </c>
      <c r="U5745" t="str">
        <f>TEXT(tblOrders[[#This Row],[Order Date]],"mmm-yyyy")</f>
        <v>Jun-2025</v>
      </c>
      <c r="V5745" s="4">
        <f>tblOrders[[#This Row],[Profit]]/tblOrders[[#This Row],[Sales Amount]]</f>
        <v>8.7094161819921967E-2</v>
      </c>
      <c r="W5745" t="str">
        <f>VLOOKUP(tblOrders[[#This Row],[City]],CityRegion,2,0)</f>
        <v>South</v>
      </c>
      <c r="X5745" t="str">
        <f>VLOOKUP(tblOrders[[#This Row],[City]],lookups!A:C,3,0)</f>
        <v>Tamil Nadu</v>
      </c>
    </row>
    <row r="5746" spans="1:24" x14ac:dyDescent="0.25">
      <c r="A5746" t="s">
        <v>8085</v>
      </c>
      <c r="B5746" s="1">
        <v>45752</v>
      </c>
      <c r="C5746" t="s">
        <v>1695</v>
      </c>
      <c r="D5746" t="s">
        <v>21</v>
      </c>
      <c r="E5746" t="s">
        <v>22</v>
      </c>
      <c r="F5746" t="s">
        <v>23</v>
      </c>
      <c r="G5746" t="s">
        <v>24</v>
      </c>
      <c r="H5746" t="s">
        <v>25</v>
      </c>
      <c r="I5746" t="s">
        <v>130</v>
      </c>
      <c r="J5746" t="s">
        <v>27</v>
      </c>
      <c r="K5746">
        <v>1</v>
      </c>
      <c r="L5746">
        <v>190</v>
      </c>
      <c r="M5746">
        <v>0.15</v>
      </c>
      <c r="N5746">
        <v>161.5</v>
      </c>
      <c r="O5746">
        <v>36.5</v>
      </c>
      <c r="P5746" t="s">
        <v>148</v>
      </c>
      <c r="Q5746" t="s">
        <v>86</v>
      </c>
      <c r="R5746" t="s">
        <v>30</v>
      </c>
      <c r="S5746">
        <v>4.8</v>
      </c>
      <c r="T5746">
        <f>YEAR(tblOrders[[#This Row],[Order Date]])</f>
        <v>2025</v>
      </c>
      <c r="U5746" t="str">
        <f>TEXT(tblOrders[[#This Row],[Order Date]],"mmm-yyyy")</f>
        <v>Apr-2025</v>
      </c>
      <c r="V5746" s="4">
        <f>tblOrders[[#This Row],[Profit]]/tblOrders[[#This Row],[Sales Amount]]</f>
        <v>0.2260061919504644</v>
      </c>
      <c r="W5746" t="str">
        <f>VLOOKUP(tblOrders[[#This Row],[City]],CityRegion,2,0)</f>
        <v>West</v>
      </c>
      <c r="X5746" t="str">
        <f>VLOOKUP(tblOrders[[#This Row],[City]],lookups!A:C,3,0)</f>
        <v>Maharashtra</v>
      </c>
    </row>
    <row r="5747" spans="1:24" x14ac:dyDescent="0.25">
      <c r="A5747" t="s">
        <v>8086</v>
      </c>
      <c r="B5747" s="1">
        <v>45759</v>
      </c>
      <c r="C5747" t="s">
        <v>975</v>
      </c>
      <c r="D5747" t="s">
        <v>21</v>
      </c>
      <c r="E5747" t="s">
        <v>40</v>
      </c>
      <c r="F5747" t="s">
        <v>41</v>
      </c>
      <c r="G5747" t="s">
        <v>42</v>
      </c>
      <c r="H5747" t="s">
        <v>43</v>
      </c>
      <c r="I5747" t="s">
        <v>26</v>
      </c>
      <c r="J5747" t="s">
        <v>34</v>
      </c>
      <c r="K5747">
        <v>3</v>
      </c>
      <c r="L5747">
        <v>18</v>
      </c>
      <c r="M5747">
        <v>0.1</v>
      </c>
      <c r="N5747">
        <v>48.6</v>
      </c>
      <c r="O5747">
        <v>21.6</v>
      </c>
      <c r="P5747" t="s">
        <v>85</v>
      </c>
      <c r="Q5747" t="s">
        <v>35</v>
      </c>
      <c r="R5747" t="s">
        <v>30</v>
      </c>
      <c r="S5747">
        <v>3.3</v>
      </c>
      <c r="T5747">
        <f>YEAR(tblOrders[[#This Row],[Order Date]])</f>
        <v>2025</v>
      </c>
      <c r="U5747" t="str">
        <f>TEXT(tblOrders[[#This Row],[Order Date]],"mmm-yyyy")</f>
        <v>Apr-2025</v>
      </c>
      <c r="V5747" s="4">
        <f>tblOrders[[#This Row],[Profit]]/tblOrders[[#This Row],[Sales Amount]]</f>
        <v>0.44444444444444448</v>
      </c>
      <c r="W5747" t="str">
        <f>VLOOKUP(tblOrders[[#This Row],[City]],CityRegion,2,0)</f>
        <v>South</v>
      </c>
      <c r="X5747" t="str">
        <f>VLOOKUP(tblOrders[[#This Row],[City]],lookups!A:C,3,0)</f>
        <v>Karnataka</v>
      </c>
    </row>
    <row r="5748" spans="1:24" x14ac:dyDescent="0.25">
      <c r="A5748" t="s">
        <v>8087</v>
      </c>
      <c r="B5748" s="1">
        <v>45878</v>
      </c>
      <c r="C5748" t="s">
        <v>8088</v>
      </c>
      <c r="D5748" t="s">
        <v>21</v>
      </c>
      <c r="E5748" t="s">
        <v>40</v>
      </c>
      <c r="F5748" t="s">
        <v>41</v>
      </c>
      <c r="G5748" t="s">
        <v>42</v>
      </c>
      <c r="H5748" t="s">
        <v>43</v>
      </c>
      <c r="I5748" t="s">
        <v>130</v>
      </c>
      <c r="J5748" t="s">
        <v>45</v>
      </c>
      <c r="K5748">
        <v>4</v>
      </c>
      <c r="L5748">
        <v>18</v>
      </c>
      <c r="M5748">
        <v>0</v>
      </c>
      <c r="N5748">
        <v>72</v>
      </c>
      <c r="O5748">
        <v>36</v>
      </c>
      <c r="P5748" t="s">
        <v>111</v>
      </c>
      <c r="Q5748" t="s">
        <v>29</v>
      </c>
      <c r="R5748" t="s">
        <v>36</v>
      </c>
      <c r="S5748">
        <v>2.8</v>
      </c>
      <c r="T5748">
        <f>YEAR(tblOrders[[#This Row],[Order Date]])</f>
        <v>2025</v>
      </c>
      <c r="U5748" t="str">
        <f>TEXT(tblOrders[[#This Row],[Order Date]],"mmm-yyyy")</f>
        <v>Aug-2025</v>
      </c>
      <c r="V5748" s="4">
        <f>tblOrders[[#This Row],[Profit]]/tblOrders[[#This Row],[Sales Amount]]</f>
        <v>0.5</v>
      </c>
      <c r="W5748" t="str">
        <f>VLOOKUP(tblOrders[[#This Row],[City]],CityRegion,2,0)</f>
        <v>West</v>
      </c>
      <c r="X5748" t="str">
        <f>VLOOKUP(tblOrders[[#This Row],[City]],lookups!A:C,3,0)</f>
        <v>Maharashtra</v>
      </c>
    </row>
    <row r="5749" spans="1:24" x14ac:dyDescent="0.25">
      <c r="A5749" t="s">
        <v>8089</v>
      </c>
      <c r="B5749" s="1">
        <v>45818</v>
      </c>
      <c r="C5749" t="s">
        <v>6840</v>
      </c>
      <c r="D5749" t="s">
        <v>39</v>
      </c>
      <c r="E5749" t="s">
        <v>55</v>
      </c>
      <c r="F5749" t="s">
        <v>56</v>
      </c>
      <c r="G5749" t="s">
        <v>24</v>
      </c>
      <c r="H5749" t="s">
        <v>51</v>
      </c>
      <c r="I5749" t="s">
        <v>52</v>
      </c>
      <c r="J5749" t="s">
        <v>45</v>
      </c>
      <c r="K5749">
        <v>4</v>
      </c>
      <c r="L5749">
        <v>42</v>
      </c>
      <c r="M5749">
        <v>0</v>
      </c>
      <c r="N5749">
        <v>168</v>
      </c>
      <c r="O5749">
        <v>72</v>
      </c>
      <c r="P5749" t="s">
        <v>148</v>
      </c>
      <c r="Q5749" t="s">
        <v>35</v>
      </c>
      <c r="R5749" t="s">
        <v>30</v>
      </c>
      <c r="S5749">
        <v>4.5</v>
      </c>
      <c r="T5749">
        <f>YEAR(tblOrders[[#This Row],[Order Date]])</f>
        <v>2025</v>
      </c>
      <c r="U5749" t="str">
        <f>TEXT(tblOrders[[#This Row],[Order Date]],"mmm-yyyy")</f>
        <v>Jun-2025</v>
      </c>
      <c r="V5749" s="4">
        <f>tblOrders[[#This Row],[Profit]]/tblOrders[[#This Row],[Sales Amount]]</f>
        <v>0.42857142857142855</v>
      </c>
      <c r="W5749" t="str">
        <f>VLOOKUP(tblOrders[[#This Row],[City]],CityRegion,2,0)</f>
        <v>South</v>
      </c>
      <c r="X5749" t="str">
        <f>VLOOKUP(tblOrders[[#This Row],[City]],lookups!A:C,3,0)</f>
        <v>Kerala</v>
      </c>
    </row>
    <row r="5750" spans="1:24" x14ac:dyDescent="0.25">
      <c r="A5750" t="s">
        <v>8090</v>
      </c>
      <c r="B5750" s="1">
        <v>45749</v>
      </c>
      <c r="C5750" t="s">
        <v>6872</v>
      </c>
      <c r="D5750" t="s">
        <v>39</v>
      </c>
      <c r="E5750" t="s">
        <v>40</v>
      </c>
      <c r="F5750" t="s">
        <v>41</v>
      </c>
      <c r="G5750" t="s">
        <v>42</v>
      </c>
      <c r="H5750" t="s">
        <v>43</v>
      </c>
      <c r="I5750" t="s">
        <v>26</v>
      </c>
      <c r="J5750" t="s">
        <v>45</v>
      </c>
      <c r="K5750">
        <v>2</v>
      </c>
      <c r="L5750">
        <v>18</v>
      </c>
      <c r="M5750">
        <v>0.1</v>
      </c>
      <c r="N5750">
        <v>32.4</v>
      </c>
      <c r="O5750">
        <v>14.4</v>
      </c>
      <c r="P5750" t="s">
        <v>28</v>
      </c>
      <c r="Q5750" t="s">
        <v>46</v>
      </c>
      <c r="R5750" t="s">
        <v>36</v>
      </c>
      <c r="S5750">
        <v>4.5999999999999996</v>
      </c>
      <c r="T5750">
        <f>YEAR(tblOrders[[#This Row],[Order Date]])</f>
        <v>2025</v>
      </c>
      <c r="U5750" t="str">
        <f>TEXT(tblOrders[[#This Row],[Order Date]],"mmm-yyyy")</f>
        <v>Apr-2025</v>
      </c>
      <c r="V5750" s="4">
        <f>tblOrders[[#This Row],[Profit]]/tblOrders[[#This Row],[Sales Amount]]</f>
        <v>0.44444444444444448</v>
      </c>
      <c r="W5750" t="str">
        <f>VLOOKUP(tblOrders[[#This Row],[City]],CityRegion,2,0)</f>
        <v>South</v>
      </c>
      <c r="X5750" t="str">
        <f>VLOOKUP(tblOrders[[#This Row],[City]],lookups!A:C,3,0)</f>
        <v>Karnataka</v>
      </c>
    </row>
    <row r="5751" spans="1:24" x14ac:dyDescent="0.25">
      <c r="A5751" t="s">
        <v>8091</v>
      </c>
      <c r="B5751" s="1">
        <v>46008</v>
      </c>
      <c r="C5751" t="s">
        <v>3363</v>
      </c>
      <c r="D5751" t="s">
        <v>21</v>
      </c>
      <c r="E5751" t="s">
        <v>55</v>
      </c>
      <c r="F5751" t="s">
        <v>56</v>
      </c>
      <c r="G5751" t="s">
        <v>24</v>
      </c>
      <c r="H5751" t="s">
        <v>51</v>
      </c>
      <c r="I5751" t="s">
        <v>52</v>
      </c>
      <c r="J5751" t="s">
        <v>45</v>
      </c>
      <c r="K5751">
        <v>1</v>
      </c>
      <c r="L5751">
        <v>42</v>
      </c>
      <c r="M5751">
        <v>0.1</v>
      </c>
      <c r="N5751">
        <v>37.799999999999997</v>
      </c>
      <c r="O5751">
        <v>13.8</v>
      </c>
      <c r="P5751" t="s">
        <v>28</v>
      </c>
      <c r="Q5751" t="s">
        <v>91</v>
      </c>
      <c r="R5751" t="s">
        <v>36</v>
      </c>
      <c r="S5751">
        <v>4.3</v>
      </c>
      <c r="T5751">
        <f>YEAR(tblOrders[[#This Row],[Order Date]])</f>
        <v>2025</v>
      </c>
      <c r="U5751" t="str">
        <f>TEXT(tblOrders[[#This Row],[Order Date]],"mmm-yyyy")</f>
        <v>Dec-2025</v>
      </c>
      <c r="V5751" s="4">
        <f>tblOrders[[#This Row],[Profit]]/tblOrders[[#This Row],[Sales Amount]]</f>
        <v>0.36507936507936511</v>
      </c>
      <c r="W5751" t="str">
        <f>VLOOKUP(tblOrders[[#This Row],[City]],CityRegion,2,0)</f>
        <v>South</v>
      </c>
      <c r="X5751" t="str">
        <f>VLOOKUP(tblOrders[[#This Row],[City]],lookups!A:C,3,0)</f>
        <v>Kerala</v>
      </c>
    </row>
    <row r="5752" spans="1:24" x14ac:dyDescent="0.25">
      <c r="A5752" t="s">
        <v>8092</v>
      </c>
      <c r="B5752" s="1">
        <v>45918</v>
      </c>
      <c r="C5752" t="s">
        <v>824</v>
      </c>
      <c r="D5752" t="s">
        <v>39</v>
      </c>
      <c r="E5752" t="s">
        <v>22</v>
      </c>
      <c r="F5752" t="s">
        <v>23</v>
      </c>
      <c r="G5752" t="s">
        <v>24</v>
      </c>
      <c r="H5752" t="s">
        <v>25</v>
      </c>
      <c r="I5752" t="s">
        <v>52</v>
      </c>
      <c r="J5752" t="s">
        <v>45</v>
      </c>
      <c r="K5752">
        <v>5</v>
      </c>
      <c r="L5752">
        <v>190</v>
      </c>
      <c r="M5752">
        <v>0</v>
      </c>
      <c r="N5752">
        <v>950</v>
      </c>
      <c r="O5752">
        <v>325</v>
      </c>
      <c r="P5752" t="s">
        <v>111</v>
      </c>
      <c r="Q5752" t="s">
        <v>86</v>
      </c>
      <c r="R5752" t="s">
        <v>123</v>
      </c>
      <c r="S5752">
        <v>2.8</v>
      </c>
      <c r="T5752">
        <f>YEAR(tblOrders[[#This Row],[Order Date]])</f>
        <v>2025</v>
      </c>
      <c r="U5752" t="str">
        <f>TEXT(tblOrders[[#This Row],[Order Date]],"mmm-yyyy")</f>
        <v>Sep-2025</v>
      </c>
      <c r="V5752" s="4">
        <f>tblOrders[[#This Row],[Profit]]/tblOrders[[#This Row],[Sales Amount]]</f>
        <v>0.34210526315789475</v>
      </c>
      <c r="W5752" t="str">
        <f>VLOOKUP(tblOrders[[#This Row],[City]],CityRegion,2,0)</f>
        <v>South</v>
      </c>
      <c r="X5752" t="str">
        <f>VLOOKUP(tblOrders[[#This Row],[City]],lookups!A:C,3,0)</f>
        <v>Kerala</v>
      </c>
    </row>
    <row r="5753" spans="1:24" x14ac:dyDescent="0.25">
      <c r="A5753" t="s">
        <v>8093</v>
      </c>
      <c r="B5753" s="1">
        <v>45834</v>
      </c>
      <c r="C5753" t="s">
        <v>8094</v>
      </c>
      <c r="D5753" t="s">
        <v>39</v>
      </c>
      <c r="E5753" t="s">
        <v>79</v>
      </c>
      <c r="F5753" t="s">
        <v>80</v>
      </c>
      <c r="G5753" t="s">
        <v>68</v>
      </c>
      <c r="H5753" t="s">
        <v>81</v>
      </c>
      <c r="I5753" t="s">
        <v>70</v>
      </c>
      <c r="J5753" t="s">
        <v>34</v>
      </c>
      <c r="K5753">
        <v>4</v>
      </c>
      <c r="L5753">
        <v>799</v>
      </c>
      <c r="M5753">
        <v>0.1</v>
      </c>
      <c r="N5753">
        <v>2876.4</v>
      </c>
      <c r="O5753">
        <v>396.4</v>
      </c>
      <c r="P5753" t="s">
        <v>28</v>
      </c>
      <c r="Q5753" t="s">
        <v>46</v>
      </c>
      <c r="R5753" t="s">
        <v>36</v>
      </c>
      <c r="S5753">
        <v>4</v>
      </c>
      <c r="T5753">
        <f>YEAR(tblOrders[[#This Row],[Order Date]])</f>
        <v>2025</v>
      </c>
      <c r="U5753" t="str">
        <f>TEXT(tblOrders[[#This Row],[Order Date]],"mmm-yyyy")</f>
        <v>Jun-2025</v>
      </c>
      <c r="V5753" s="4">
        <f>tblOrders[[#This Row],[Profit]]/tblOrders[[#This Row],[Sales Amount]]</f>
        <v>0.13781115282992629</v>
      </c>
      <c r="W5753" t="str">
        <f>VLOOKUP(tblOrders[[#This Row],[City]],CityRegion,2,0)</f>
        <v>South</v>
      </c>
      <c r="X5753" t="str">
        <f>VLOOKUP(tblOrders[[#This Row],[City]],lookups!A:C,3,0)</f>
        <v>Telengana</v>
      </c>
    </row>
    <row r="5754" spans="1:24" x14ac:dyDescent="0.25">
      <c r="A5754" t="s">
        <v>8095</v>
      </c>
      <c r="B5754" s="1">
        <v>45831</v>
      </c>
      <c r="C5754" t="s">
        <v>3634</v>
      </c>
      <c r="D5754" t="s">
        <v>21</v>
      </c>
      <c r="E5754" t="s">
        <v>114</v>
      </c>
      <c r="F5754" t="s">
        <v>115</v>
      </c>
      <c r="G5754" t="s">
        <v>42</v>
      </c>
      <c r="H5754" t="s">
        <v>116</v>
      </c>
      <c r="I5754" t="s">
        <v>76</v>
      </c>
      <c r="J5754" t="s">
        <v>45</v>
      </c>
      <c r="K5754">
        <v>5</v>
      </c>
      <c r="L5754">
        <v>12</v>
      </c>
      <c r="M5754">
        <v>0.2</v>
      </c>
      <c r="N5754">
        <v>48</v>
      </c>
      <c r="O5754">
        <v>18</v>
      </c>
      <c r="P5754" t="s">
        <v>28</v>
      </c>
      <c r="Q5754" t="s">
        <v>35</v>
      </c>
      <c r="R5754" t="s">
        <v>123</v>
      </c>
      <c r="S5754">
        <v>4.5999999999999996</v>
      </c>
      <c r="T5754">
        <f>YEAR(tblOrders[[#This Row],[Order Date]])</f>
        <v>2025</v>
      </c>
      <c r="U5754" t="str">
        <f>TEXT(tblOrders[[#This Row],[Order Date]],"mmm-yyyy")</f>
        <v>Jun-2025</v>
      </c>
      <c r="V5754" s="4">
        <f>tblOrders[[#This Row],[Profit]]/tblOrders[[#This Row],[Sales Amount]]</f>
        <v>0.375</v>
      </c>
      <c r="W5754" t="str">
        <f>VLOOKUP(tblOrders[[#This Row],[City]],CityRegion,2,0)</f>
        <v>South</v>
      </c>
      <c r="X5754" t="str">
        <f>VLOOKUP(tblOrders[[#This Row],[City]],lookups!A:C,3,0)</f>
        <v>Kerala</v>
      </c>
    </row>
    <row r="5755" spans="1:24" x14ac:dyDescent="0.25">
      <c r="A5755" t="s">
        <v>8096</v>
      </c>
      <c r="B5755" s="1">
        <v>45786</v>
      </c>
      <c r="C5755" t="s">
        <v>4185</v>
      </c>
      <c r="D5755" t="s">
        <v>21</v>
      </c>
      <c r="E5755" t="s">
        <v>55</v>
      </c>
      <c r="F5755" t="s">
        <v>56</v>
      </c>
      <c r="G5755" t="s">
        <v>24</v>
      </c>
      <c r="H5755" t="s">
        <v>51</v>
      </c>
      <c r="I5755" t="s">
        <v>26</v>
      </c>
      <c r="J5755" t="s">
        <v>45</v>
      </c>
      <c r="K5755">
        <v>5</v>
      </c>
      <c r="L5755">
        <v>42</v>
      </c>
      <c r="M5755">
        <v>0.1</v>
      </c>
      <c r="N5755">
        <v>189</v>
      </c>
      <c r="O5755">
        <v>69</v>
      </c>
      <c r="P5755" t="s">
        <v>28</v>
      </c>
      <c r="Q5755" t="s">
        <v>91</v>
      </c>
      <c r="R5755" t="s">
        <v>36</v>
      </c>
      <c r="S5755">
        <v>4.5</v>
      </c>
      <c r="T5755">
        <f>YEAR(tblOrders[[#This Row],[Order Date]])</f>
        <v>2025</v>
      </c>
      <c r="U5755" t="str">
        <f>TEXT(tblOrders[[#This Row],[Order Date]],"mmm-yyyy")</f>
        <v>May-2025</v>
      </c>
      <c r="V5755" s="4">
        <f>tblOrders[[#This Row],[Profit]]/tblOrders[[#This Row],[Sales Amount]]</f>
        <v>0.36507936507936506</v>
      </c>
      <c r="W5755" t="str">
        <f>VLOOKUP(tblOrders[[#This Row],[City]],CityRegion,2,0)</f>
        <v>South</v>
      </c>
      <c r="X5755" t="str">
        <f>VLOOKUP(tblOrders[[#This Row],[City]],lookups!A:C,3,0)</f>
        <v>Karnataka</v>
      </c>
    </row>
    <row r="5756" spans="1:24" x14ac:dyDescent="0.25">
      <c r="A5756" t="s">
        <v>8097</v>
      </c>
      <c r="B5756" s="1">
        <v>45968</v>
      </c>
      <c r="C5756" t="s">
        <v>1962</v>
      </c>
      <c r="D5756" t="s">
        <v>21</v>
      </c>
      <c r="E5756" t="s">
        <v>22</v>
      </c>
      <c r="F5756" t="s">
        <v>23</v>
      </c>
      <c r="G5756" t="s">
        <v>24</v>
      </c>
      <c r="H5756" t="s">
        <v>25</v>
      </c>
      <c r="I5756" t="s">
        <v>44</v>
      </c>
      <c r="J5756" t="s">
        <v>34</v>
      </c>
      <c r="K5756">
        <v>3</v>
      </c>
      <c r="L5756">
        <v>190</v>
      </c>
      <c r="M5756">
        <v>0.1</v>
      </c>
      <c r="N5756">
        <v>513</v>
      </c>
      <c r="O5756">
        <v>138</v>
      </c>
      <c r="P5756" t="s">
        <v>28</v>
      </c>
      <c r="Q5756" t="s">
        <v>35</v>
      </c>
      <c r="R5756" t="s">
        <v>36</v>
      </c>
      <c r="S5756">
        <v>2.6</v>
      </c>
      <c r="T5756">
        <f>YEAR(tblOrders[[#This Row],[Order Date]])</f>
        <v>2025</v>
      </c>
      <c r="U5756" t="str">
        <f>TEXT(tblOrders[[#This Row],[Order Date]],"mmm-yyyy")</f>
        <v>Nov-2025</v>
      </c>
      <c r="V5756" s="4">
        <f>tblOrders[[#This Row],[Profit]]/tblOrders[[#This Row],[Sales Amount]]</f>
        <v>0.26900584795321636</v>
      </c>
      <c r="W5756" t="str">
        <f>VLOOKUP(tblOrders[[#This Row],[City]],CityRegion,2,0)</f>
        <v>South</v>
      </c>
      <c r="X5756" t="str">
        <f>VLOOKUP(tblOrders[[#This Row],[City]],lookups!A:C,3,0)</f>
        <v>Kerala</v>
      </c>
    </row>
    <row r="5757" spans="1:24" x14ac:dyDescent="0.25">
      <c r="A5757" t="s">
        <v>8098</v>
      </c>
      <c r="B5757" s="1">
        <v>45683</v>
      </c>
      <c r="C5757" t="s">
        <v>3471</v>
      </c>
      <c r="D5757" t="s">
        <v>21</v>
      </c>
      <c r="E5757" t="s">
        <v>101</v>
      </c>
      <c r="F5757" t="s">
        <v>102</v>
      </c>
      <c r="G5757" t="s">
        <v>24</v>
      </c>
      <c r="H5757" t="s">
        <v>103</v>
      </c>
      <c r="I5757" t="s">
        <v>44</v>
      </c>
      <c r="J5757" t="s">
        <v>34</v>
      </c>
      <c r="K5757">
        <v>5</v>
      </c>
      <c r="L5757">
        <v>120</v>
      </c>
      <c r="M5757">
        <v>0.05</v>
      </c>
      <c r="N5757">
        <v>570</v>
      </c>
      <c r="O5757">
        <v>180</v>
      </c>
      <c r="P5757" t="s">
        <v>28</v>
      </c>
      <c r="Q5757" t="s">
        <v>46</v>
      </c>
      <c r="R5757" t="s">
        <v>36</v>
      </c>
      <c r="S5757">
        <v>4.4000000000000004</v>
      </c>
      <c r="T5757">
        <f>YEAR(tblOrders[[#This Row],[Order Date]])</f>
        <v>2025</v>
      </c>
      <c r="U5757" t="str">
        <f>TEXT(tblOrders[[#This Row],[Order Date]],"mmm-yyyy")</f>
        <v>Jan-2025</v>
      </c>
      <c r="V5757" s="4">
        <f>tblOrders[[#This Row],[Profit]]/tblOrders[[#This Row],[Sales Amount]]</f>
        <v>0.31578947368421051</v>
      </c>
      <c r="W5757" t="str">
        <f>VLOOKUP(tblOrders[[#This Row],[City]],CityRegion,2,0)</f>
        <v>South</v>
      </c>
      <c r="X5757" t="str">
        <f>VLOOKUP(tblOrders[[#This Row],[City]],lookups!A:C,3,0)</f>
        <v>Kerala</v>
      </c>
    </row>
    <row r="5758" spans="1:24" x14ac:dyDescent="0.25">
      <c r="A5758" t="s">
        <v>8099</v>
      </c>
      <c r="B5758" s="1">
        <v>45775</v>
      </c>
      <c r="C5758" t="s">
        <v>4686</v>
      </c>
      <c r="D5758" t="s">
        <v>39</v>
      </c>
      <c r="E5758" t="s">
        <v>60</v>
      </c>
      <c r="F5758" t="s">
        <v>61</v>
      </c>
      <c r="G5758" t="s">
        <v>62</v>
      </c>
      <c r="H5758" t="s">
        <v>63</v>
      </c>
      <c r="I5758" t="s">
        <v>52</v>
      </c>
      <c r="J5758" t="s">
        <v>34</v>
      </c>
      <c r="K5758">
        <v>1</v>
      </c>
      <c r="L5758">
        <v>45</v>
      </c>
      <c r="M5758">
        <v>0</v>
      </c>
      <c r="N5758">
        <v>45</v>
      </c>
      <c r="O5758">
        <v>19</v>
      </c>
      <c r="P5758" t="s">
        <v>28</v>
      </c>
      <c r="Q5758" t="s">
        <v>35</v>
      </c>
      <c r="R5758" t="s">
        <v>36</v>
      </c>
      <c r="S5758">
        <v>3.2</v>
      </c>
      <c r="T5758">
        <f>YEAR(tblOrders[[#This Row],[Order Date]])</f>
        <v>2025</v>
      </c>
      <c r="U5758" t="str">
        <f>TEXT(tblOrders[[#This Row],[Order Date]],"mmm-yyyy")</f>
        <v>Apr-2025</v>
      </c>
      <c r="V5758" s="4">
        <f>tblOrders[[#This Row],[Profit]]/tblOrders[[#This Row],[Sales Amount]]</f>
        <v>0.42222222222222222</v>
      </c>
      <c r="W5758" t="str">
        <f>VLOOKUP(tblOrders[[#This Row],[City]],CityRegion,2,0)</f>
        <v>South</v>
      </c>
      <c r="X5758" t="str">
        <f>VLOOKUP(tblOrders[[#This Row],[City]],lookups!A:C,3,0)</f>
        <v>Kerala</v>
      </c>
    </row>
    <row r="5759" spans="1:24" x14ac:dyDescent="0.25">
      <c r="A5759" t="s">
        <v>8100</v>
      </c>
      <c r="B5759" s="1">
        <v>45860</v>
      </c>
      <c r="C5759" t="s">
        <v>194</v>
      </c>
      <c r="D5759" t="s">
        <v>21</v>
      </c>
      <c r="E5759" t="s">
        <v>49</v>
      </c>
      <c r="F5759" t="s">
        <v>50</v>
      </c>
      <c r="G5759" t="s">
        <v>24</v>
      </c>
      <c r="H5759" t="s">
        <v>51</v>
      </c>
      <c r="I5759" t="s">
        <v>57</v>
      </c>
      <c r="J5759" t="s">
        <v>34</v>
      </c>
      <c r="K5759">
        <v>1</v>
      </c>
      <c r="L5759">
        <v>85</v>
      </c>
      <c r="M5759">
        <v>0.05</v>
      </c>
      <c r="N5759">
        <v>80.75</v>
      </c>
      <c r="O5759">
        <v>28.75</v>
      </c>
      <c r="P5759" t="s">
        <v>28</v>
      </c>
      <c r="Q5759" t="s">
        <v>91</v>
      </c>
      <c r="R5759" t="s">
        <v>30</v>
      </c>
      <c r="S5759">
        <v>4.8</v>
      </c>
      <c r="T5759">
        <f>YEAR(tblOrders[[#This Row],[Order Date]])</f>
        <v>2025</v>
      </c>
      <c r="U5759" t="str">
        <f>TEXT(tblOrders[[#This Row],[Order Date]],"mmm-yyyy")</f>
        <v>Jul-2025</v>
      </c>
      <c r="V5759" s="4">
        <f>tblOrders[[#This Row],[Profit]]/tblOrders[[#This Row],[Sales Amount]]</f>
        <v>0.35603715170278638</v>
      </c>
      <c r="W5759" t="str">
        <f>VLOOKUP(tblOrders[[#This Row],[City]],CityRegion,2,0)</f>
        <v>South</v>
      </c>
      <c r="X5759" t="str">
        <f>VLOOKUP(tblOrders[[#This Row],[City]],lookups!A:C,3,0)</f>
        <v>Kerala</v>
      </c>
    </row>
    <row r="5760" spans="1:24" x14ac:dyDescent="0.25">
      <c r="A5760" t="s">
        <v>8101</v>
      </c>
      <c r="B5760" s="1">
        <v>45815</v>
      </c>
      <c r="C5760" t="s">
        <v>8102</v>
      </c>
      <c r="D5760" t="s">
        <v>21</v>
      </c>
      <c r="E5760" t="s">
        <v>79</v>
      </c>
      <c r="F5760" t="s">
        <v>80</v>
      </c>
      <c r="G5760" t="s">
        <v>68</v>
      </c>
      <c r="H5760" t="s">
        <v>81</v>
      </c>
      <c r="I5760" t="s">
        <v>139</v>
      </c>
      <c r="J5760" t="s">
        <v>45</v>
      </c>
      <c r="K5760">
        <v>5</v>
      </c>
      <c r="L5760">
        <v>799</v>
      </c>
      <c r="M5760">
        <v>0.15</v>
      </c>
      <c r="N5760">
        <v>3395.75</v>
      </c>
      <c r="O5760">
        <v>295.75</v>
      </c>
      <c r="P5760" t="s">
        <v>28</v>
      </c>
      <c r="Q5760" t="s">
        <v>29</v>
      </c>
      <c r="R5760" t="s">
        <v>36</v>
      </c>
      <c r="S5760">
        <v>3.4</v>
      </c>
      <c r="T5760">
        <f>YEAR(tblOrders[[#This Row],[Order Date]])</f>
        <v>2025</v>
      </c>
      <c r="U5760" t="str">
        <f>TEXT(tblOrders[[#This Row],[Order Date]],"mmm-yyyy")</f>
        <v>Jun-2025</v>
      </c>
      <c r="V5760" s="4">
        <f>tblOrders[[#This Row],[Profit]]/tblOrders[[#This Row],[Sales Amount]]</f>
        <v>8.7094161819921967E-2</v>
      </c>
      <c r="W5760" t="str">
        <f>VLOOKUP(tblOrders[[#This Row],[City]],CityRegion,2,0)</f>
        <v>South</v>
      </c>
      <c r="X5760" t="str">
        <f>VLOOKUP(tblOrders[[#This Row],[City]],lookups!A:C,3,0)</f>
        <v>Tamil Nadu</v>
      </c>
    </row>
    <row r="5761" spans="1:24" x14ac:dyDescent="0.25">
      <c r="A5761" t="s">
        <v>8103</v>
      </c>
      <c r="B5761" s="1">
        <v>45697</v>
      </c>
      <c r="C5761" t="s">
        <v>2768</v>
      </c>
      <c r="D5761" t="s">
        <v>21</v>
      </c>
      <c r="E5761" t="s">
        <v>94</v>
      </c>
      <c r="F5761" t="s">
        <v>95</v>
      </c>
      <c r="G5761" t="s">
        <v>68</v>
      </c>
      <c r="H5761" t="s">
        <v>96</v>
      </c>
      <c r="I5761" t="s">
        <v>70</v>
      </c>
      <c r="J5761" t="s">
        <v>27</v>
      </c>
      <c r="K5761">
        <v>1</v>
      </c>
      <c r="L5761">
        <v>89</v>
      </c>
      <c r="M5761">
        <v>0.05</v>
      </c>
      <c r="N5761">
        <v>84.55</v>
      </c>
      <c r="O5761">
        <v>29.55</v>
      </c>
      <c r="P5761" t="s">
        <v>28</v>
      </c>
      <c r="Q5761" t="s">
        <v>46</v>
      </c>
      <c r="R5761" t="s">
        <v>30</v>
      </c>
      <c r="S5761">
        <v>3.5</v>
      </c>
      <c r="T5761">
        <f>YEAR(tblOrders[[#This Row],[Order Date]])</f>
        <v>2025</v>
      </c>
      <c r="U5761" t="str">
        <f>TEXT(tblOrders[[#This Row],[Order Date]],"mmm-yyyy")</f>
        <v>Feb-2025</v>
      </c>
      <c r="V5761" s="4">
        <f>tblOrders[[#This Row],[Profit]]/tblOrders[[#This Row],[Sales Amount]]</f>
        <v>0.34949733885274986</v>
      </c>
      <c r="W5761" t="str">
        <f>VLOOKUP(tblOrders[[#This Row],[City]],CityRegion,2,0)</f>
        <v>South</v>
      </c>
      <c r="X5761" t="str">
        <f>VLOOKUP(tblOrders[[#This Row],[City]],lookups!A:C,3,0)</f>
        <v>Telengana</v>
      </c>
    </row>
    <row r="5762" spans="1:24" x14ac:dyDescent="0.25">
      <c r="A5762" t="s">
        <v>8104</v>
      </c>
      <c r="B5762" s="1">
        <v>45783</v>
      </c>
      <c r="C5762" t="s">
        <v>7780</v>
      </c>
      <c r="D5762" t="s">
        <v>21</v>
      </c>
      <c r="E5762" t="s">
        <v>94</v>
      </c>
      <c r="F5762" t="s">
        <v>95</v>
      </c>
      <c r="G5762" t="s">
        <v>68</v>
      </c>
      <c r="H5762" t="s">
        <v>96</v>
      </c>
      <c r="I5762" t="s">
        <v>26</v>
      </c>
      <c r="J5762" t="s">
        <v>45</v>
      </c>
      <c r="K5762">
        <v>3</v>
      </c>
      <c r="L5762">
        <v>89</v>
      </c>
      <c r="M5762">
        <v>0</v>
      </c>
      <c r="N5762">
        <v>267</v>
      </c>
      <c r="O5762">
        <v>102</v>
      </c>
      <c r="P5762" t="s">
        <v>28</v>
      </c>
      <c r="Q5762" t="s">
        <v>29</v>
      </c>
      <c r="R5762" t="s">
        <v>36</v>
      </c>
      <c r="S5762">
        <v>4.2</v>
      </c>
      <c r="T5762">
        <f>YEAR(tblOrders[[#This Row],[Order Date]])</f>
        <v>2025</v>
      </c>
      <c r="U5762" t="str">
        <f>TEXT(tblOrders[[#This Row],[Order Date]],"mmm-yyyy")</f>
        <v>May-2025</v>
      </c>
      <c r="V5762" s="4">
        <f>tblOrders[[#This Row],[Profit]]/tblOrders[[#This Row],[Sales Amount]]</f>
        <v>0.38202247191011235</v>
      </c>
      <c r="W5762" t="str">
        <f>VLOOKUP(tblOrders[[#This Row],[City]],CityRegion,2,0)</f>
        <v>South</v>
      </c>
      <c r="X5762" t="str">
        <f>VLOOKUP(tblOrders[[#This Row],[City]],lookups!A:C,3,0)</f>
        <v>Karnataka</v>
      </c>
    </row>
    <row r="5763" spans="1:24" x14ac:dyDescent="0.25">
      <c r="A5763" t="s">
        <v>8105</v>
      </c>
      <c r="B5763" s="1">
        <v>45718</v>
      </c>
      <c r="C5763" t="s">
        <v>5925</v>
      </c>
      <c r="D5763" t="s">
        <v>21</v>
      </c>
      <c r="E5763" t="s">
        <v>49</v>
      </c>
      <c r="F5763" t="s">
        <v>50</v>
      </c>
      <c r="G5763" t="s">
        <v>24</v>
      </c>
      <c r="H5763" t="s">
        <v>51</v>
      </c>
      <c r="I5763" t="s">
        <v>57</v>
      </c>
      <c r="J5763" t="s">
        <v>45</v>
      </c>
      <c r="K5763">
        <v>1</v>
      </c>
      <c r="L5763">
        <v>85</v>
      </c>
      <c r="M5763">
        <v>0</v>
      </c>
      <c r="N5763">
        <v>85</v>
      </c>
      <c r="O5763">
        <v>33</v>
      </c>
      <c r="P5763" t="s">
        <v>28</v>
      </c>
      <c r="Q5763" t="s">
        <v>29</v>
      </c>
      <c r="R5763" t="s">
        <v>36</v>
      </c>
      <c r="S5763">
        <v>2.7</v>
      </c>
      <c r="T5763">
        <f>YEAR(tblOrders[[#This Row],[Order Date]])</f>
        <v>2025</v>
      </c>
      <c r="U5763" t="str">
        <f>TEXT(tblOrders[[#This Row],[Order Date]],"mmm-yyyy")</f>
        <v>Mar-2025</v>
      </c>
      <c r="V5763" s="4">
        <f>tblOrders[[#This Row],[Profit]]/tblOrders[[#This Row],[Sales Amount]]</f>
        <v>0.38823529411764707</v>
      </c>
      <c r="W5763" t="str">
        <f>VLOOKUP(tblOrders[[#This Row],[City]],CityRegion,2,0)</f>
        <v>South</v>
      </c>
      <c r="X5763" t="str">
        <f>VLOOKUP(tblOrders[[#This Row],[City]],lookups!A:C,3,0)</f>
        <v>Kerala</v>
      </c>
    </row>
    <row r="5764" spans="1:24" x14ac:dyDescent="0.25">
      <c r="A5764" t="s">
        <v>8106</v>
      </c>
      <c r="B5764" s="1">
        <v>45798</v>
      </c>
      <c r="C5764" t="s">
        <v>2340</v>
      </c>
      <c r="D5764" t="s">
        <v>21</v>
      </c>
      <c r="E5764" t="s">
        <v>49</v>
      </c>
      <c r="F5764" t="s">
        <v>50</v>
      </c>
      <c r="G5764" t="s">
        <v>24</v>
      </c>
      <c r="H5764" t="s">
        <v>51</v>
      </c>
      <c r="I5764" t="s">
        <v>139</v>
      </c>
      <c r="J5764" t="s">
        <v>27</v>
      </c>
      <c r="K5764">
        <v>5</v>
      </c>
      <c r="L5764">
        <v>85</v>
      </c>
      <c r="M5764">
        <v>0.2</v>
      </c>
      <c r="N5764">
        <v>340</v>
      </c>
      <c r="O5764">
        <v>80</v>
      </c>
      <c r="P5764" t="s">
        <v>28</v>
      </c>
      <c r="Q5764" t="s">
        <v>86</v>
      </c>
      <c r="R5764" t="s">
        <v>36</v>
      </c>
      <c r="S5764">
        <v>2.8</v>
      </c>
      <c r="T5764">
        <f>YEAR(tblOrders[[#This Row],[Order Date]])</f>
        <v>2025</v>
      </c>
      <c r="U5764" t="str">
        <f>TEXT(tblOrders[[#This Row],[Order Date]],"mmm-yyyy")</f>
        <v>May-2025</v>
      </c>
      <c r="V5764" s="4">
        <f>tblOrders[[#This Row],[Profit]]/tblOrders[[#This Row],[Sales Amount]]</f>
        <v>0.23529411764705882</v>
      </c>
      <c r="W5764" t="str">
        <f>VLOOKUP(tblOrders[[#This Row],[City]],CityRegion,2,0)</f>
        <v>South</v>
      </c>
      <c r="X5764" t="str">
        <f>VLOOKUP(tblOrders[[#This Row],[City]],lookups!A:C,3,0)</f>
        <v>Tamil Nadu</v>
      </c>
    </row>
    <row r="5765" spans="1:24" x14ac:dyDescent="0.25">
      <c r="A5765" t="s">
        <v>8107</v>
      </c>
      <c r="B5765" s="1">
        <v>45977</v>
      </c>
      <c r="C5765" t="s">
        <v>1952</v>
      </c>
      <c r="D5765" t="s">
        <v>21</v>
      </c>
      <c r="E5765" t="s">
        <v>108</v>
      </c>
      <c r="F5765" t="s">
        <v>109</v>
      </c>
      <c r="G5765" t="s">
        <v>62</v>
      </c>
      <c r="H5765" t="s">
        <v>110</v>
      </c>
      <c r="I5765" t="s">
        <v>44</v>
      </c>
      <c r="J5765" t="s">
        <v>45</v>
      </c>
      <c r="K5765">
        <v>1</v>
      </c>
      <c r="L5765">
        <v>110</v>
      </c>
      <c r="M5765">
        <v>0.05</v>
      </c>
      <c r="N5765">
        <v>104.5</v>
      </c>
      <c r="O5765">
        <v>36.5</v>
      </c>
      <c r="P5765" t="s">
        <v>28</v>
      </c>
      <c r="Q5765" t="s">
        <v>35</v>
      </c>
      <c r="R5765" t="s">
        <v>36</v>
      </c>
      <c r="S5765">
        <v>2.9</v>
      </c>
      <c r="T5765">
        <f>YEAR(tblOrders[[#This Row],[Order Date]])</f>
        <v>2025</v>
      </c>
      <c r="U5765" t="str">
        <f>TEXT(tblOrders[[#This Row],[Order Date]],"mmm-yyyy")</f>
        <v>Nov-2025</v>
      </c>
      <c r="V5765" s="4">
        <f>tblOrders[[#This Row],[Profit]]/tblOrders[[#This Row],[Sales Amount]]</f>
        <v>0.34928229665071769</v>
      </c>
      <c r="W5765" t="str">
        <f>VLOOKUP(tblOrders[[#This Row],[City]],CityRegion,2,0)</f>
        <v>South</v>
      </c>
      <c r="X5765" t="str">
        <f>VLOOKUP(tblOrders[[#This Row],[City]],lookups!A:C,3,0)</f>
        <v>Kerala</v>
      </c>
    </row>
    <row r="5766" spans="1:24" x14ac:dyDescent="0.25">
      <c r="A5766" t="s">
        <v>8108</v>
      </c>
      <c r="B5766" s="1">
        <v>45846</v>
      </c>
      <c r="C5766" t="s">
        <v>3154</v>
      </c>
      <c r="D5766" t="s">
        <v>39</v>
      </c>
      <c r="E5766" t="s">
        <v>114</v>
      </c>
      <c r="F5766" t="s">
        <v>115</v>
      </c>
      <c r="G5766" t="s">
        <v>42</v>
      </c>
      <c r="H5766" t="s">
        <v>116</v>
      </c>
      <c r="I5766" t="s">
        <v>76</v>
      </c>
      <c r="J5766" t="s">
        <v>34</v>
      </c>
      <c r="K5766">
        <v>5</v>
      </c>
      <c r="L5766">
        <v>12</v>
      </c>
      <c r="M5766">
        <v>0</v>
      </c>
      <c r="N5766">
        <v>60</v>
      </c>
      <c r="O5766">
        <v>30</v>
      </c>
      <c r="P5766" t="s">
        <v>28</v>
      </c>
      <c r="Q5766" t="s">
        <v>86</v>
      </c>
      <c r="R5766" t="s">
        <v>36</v>
      </c>
      <c r="S5766">
        <v>4.4000000000000004</v>
      </c>
      <c r="T5766">
        <f>YEAR(tblOrders[[#This Row],[Order Date]])</f>
        <v>2025</v>
      </c>
      <c r="U5766" t="str">
        <f>TEXT(tblOrders[[#This Row],[Order Date]],"mmm-yyyy")</f>
        <v>Jul-2025</v>
      </c>
      <c r="V5766" s="4">
        <f>tblOrders[[#This Row],[Profit]]/tblOrders[[#This Row],[Sales Amount]]</f>
        <v>0.5</v>
      </c>
      <c r="W5766" t="str">
        <f>VLOOKUP(tblOrders[[#This Row],[City]],CityRegion,2,0)</f>
        <v>South</v>
      </c>
      <c r="X5766" t="str">
        <f>VLOOKUP(tblOrders[[#This Row],[City]],lookups!A:C,3,0)</f>
        <v>Kerala</v>
      </c>
    </row>
    <row r="5767" spans="1:24" x14ac:dyDescent="0.25">
      <c r="A5767" t="s">
        <v>8109</v>
      </c>
      <c r="B5767" s="1">
        <v>45826</v>
      </c>
      <c r="C5767" t="s">
        <v>1561</v>
      </c>
      <c r="D5767" t="s">
        <v>21</v>
      </c>
      <c r="E5767" t="s">
        <v>49</v>
      </c>
      <c r="F5767" t="s">
        <v>50</v>
      </c>
      <c r="G5767" t="s">
        <v>24</v>
      </c>
      <c r="H5767" t="s">
        <v>51</v>
      </c>
      <c r="I5767" t="s">
        <v>57</v>
      </c>
      <c r="J5767" t="s">
        <v>34</v>
      </c>
      <c r="K5767">
        <v>1</v>
      </c>
      <c r="L5767">
        <v>85</v>
      </c>
      <c r="M5767">
        <v>0.1</v>
      </c>
      <c r="N5767">
        <v>76.5</v>
      </c>
      <c r="O5767">
        <v>24.5</v>
      </c>
      <c r="P5767" t="s">
        <v>28</v>
      </c>
      <c r="Q5767" t="s">
        <v>29</v>
      </c>
      <c r="R5767" t="s">
        <v>30</v>
      </c>
      <c r="S5767">
        <v>3.8</v>
      </c>
      <c r="T5767">
        <f>YEAR(tblOrders[[#This Row],[Order Date]])</f>
        <v>2025</v>
      </c>
      <c r="U5767" t="str">
        <f>TEXT(tblOrders[[#This Row],[Order Date]],"mmm-yyyy")</f>
        <v>Jun-2025</v>
      </c>
      <c r="V5767" s="4">
        <f>tblOrders[[#This Row],[Profit]]/tblOrders[[#This Row],[Sales Amount]]</f>
        <v>0.3202614379084967</v>
      </c>
      <c r="W5767" t="str">
        <f>VLOOKUP(tblOrders[[#This Row],[City]],CityRegion,2,0)</f>
        <v>South</v>
      </c>
      <c r="X5767" t="str">
        <f>VLOOKUP(tblOrders[[#This Row],[City]],lookups!A:C,3,0)</f>
        <v>Kerala</v>
      </c>
    </row>
    <row r="5768" spans="1:24" x14ac:dyDescent="0.25">
      <c r="A5768" t="s">
        <v>8110</v>
      </c>
      <c r="B5768" s="1">
        <v>45708</v>
      </c>
      <c r="C5768" t="s">
        <v>2615</v>
      </c>
      <c r="D5768" t="s">
        <v>39</v>
      </c>
      <c r="E5768" t="s">
        <v>49</v>
      </c>
      <c r="F5768" t="s">
        <v>50</v>
      </c>
      <c r="G5768" t="s">
        <v>24</v>
      </c>
      <c r="H5768" t="s">
        <v>51</v>
      </c>
      <c r="I5768" t="s">
        <v>26</v>
      </c>
      <c r="J5768" t="s">
        <v>34</v>
      </c>
      <c r="K5768">
        <v>1</v>
      </c>
      <c r="L5768">
        <v>85</v>
      </c>
      <c r="M5768">
        <v>0.2</v>
      </c>
      <c r="N5768">
        <v>68</v>
      </c>
      <c r="O5768">
        <v>16</v>
      </c>
      <c r="P5768" t="s">
        <v>111</v>
      </c>
      <c r="Q5768" t="s">
        <v>91</v>
      </c>
      <c r="R5768" t="s">
        <v>36</v>
      </c>
      <c r="S5768">
        <v>4.9000000000000004</v>
      </c>
      <c r="T5768">
        <f>YEAR(tblOrders[[#This Row],[Order Date]])</f>
        <v>2025</v>
      </c>
      <c r="U5768" t="str">
        <f>TEXT(tblOrders[[#This Row],[Order Date]],"mmm-yyyy")</f>
        <v>Feb-2025</v>
      </c>
      <c r="V5768" s="4">
        <f>tblOrders[[#This Row],[Profit]]/tblOrders[[#This Row],[Sales Amount]]</f>
        <v>0.23529411764705882</v>
      </c>
      <c r="W5768" t="str">
        <f>VLOOKUP(tblOrders[[#This Row],[City]],CityRegion,2,0)</f>
        <v>South</v>
      </c>
      <c r="X5768" t="str">
        <f>VLOOKUP(tblOrders[[#This Row],[City]],lookups!A:C,3,0)</f>
        <v>Karnataka</v>
      </c>
    </row>
    <row r="5769" spans="1:24" x14ac:dyDescent="0.25">
      <c r="A5769" t="s">
        <v>8111</v>
      </c>
      <c r="B5769" s="1">
        <v>45807</v>
      </c>
      <c r="C5769" t="s">
        <v>2729</v>
      </c>
      <c r="D5769" t="s">
        <v>39</v>
      </c>
      <c r="E5769" t="s">
        <v>114</v>
      </c>
      <c r="F5769" t="s">
        <v>115</v>
      </c>
      <c r="G5769" t="s">
        <v>42</v>
      </c>
      <c r="H5769" t="s">
        <v>116</v>
      </c>
      <c r="I5769" t="s">
        <v>76</v>
      </c>
      <c r="J5769" t="s">
        <v>45</v>
      </c>
      <c r="K5769">
        <v>3</v>
      </c>
      <c r="L5769">
        <v>12</v>
      </c>
      <c r="M5769">
        <v>0.15</v>
      </c>
      <c r="N5769">
        <v>30.6</v>
      </c>
      <c r="O5769">
        <v>12.6</v>
      </c>
      <c r="P5769" t="s">
        <v>28</v>
      </c>
      <c r="Q5769" t="s">
        <v>46</v>
      </c>
      <c r="R5769" t="s">
        <v>36</v>
      </c>
      <c r="S5769">
        <v>2.7</v>
      </c>
      <c r="T5769">
        <f>YEAR(tblOrders[[#This Row],[Order Date]])</f>
        <v>2025</v>
      </c>
      <c r="U5769" t="str">
        <f>TEXT(tblOrders[[#This Row],[Order Date]],"mmm-yyyy")</f>
        <v>May-2025</v>
      </c>
      <c r="V5769" s="4">
        <f>tblOrders[[#This Row],[Profit]]/tblOrders[[#This Row],[Sales Amount]]</f>
        <v>0.41176470588235292</v>
      </c>
      <c r="W5769" t="str">
        <f>VLOOKUP(tblOrders[[#This Row],[City]],CityRegion,2,0)</f>
        <v>South</v>
      </c>
      <c r="X5769" t="str">
        <f>VLOOKUP(tblOrders[[#This Row],[City]],lookups!A:C,3,0)</f>
        <v>Kerala</v>
      </c>
    </row>
    <row r="5770" spans="1:24" x14ac:dyDescent="0.25">
      <c r="A5770" t="s">
        <v>8112</v>
      </c>
      <c r="B5770" s="1">
        <v>45738</v>
      </c>
      <c r="C5770" t="s">
        <v>1565</v>
      </c>
      <c r="D5770" t="s">
        <v>39</v>
      </c>
      <c r="E5770" t="s">
        <v>40</v>
      </c>
      <c r="F5770" t="s">
        <v>41</v>
      </c>
      <c r="G5770" t="s">
        <v>42</v>
      </c>
      <c r="H5770" t="s">
        <v>43</v>
      </c>
      <c r="I5770" t="s">
        <v>70</v>
      </c>
      <c r="J5770" t="s">
        <v>27</v>
      </c>
      <c r="K5770">
        <v>1</v>
      </c>
      <c r="L5770">
        <v>18</v>
      </c>
      <c r="M5770">
        <v>0.2</v>
      </c>
      <c r="N5770">
        <v>14.4</v>
      </c>
      <c r="O5770">
        <v>5.4</v>
      </c>
      <c r="P5770" t="s">
        <v>28</v>
      </c>
      <c r="Q5770" t="s">
        <v>91</v>
      </c>
      <c r="R5770" t="s">
        <v>30</v>
      </c>
      <c r="S5770">
        <v>3.3</v>
      </c>
      <c r="T5770">
        <f>YEAR(tblOrders[[#This Row],[Order Date]])</f>
        <v>2025</v>
      </c>
      <c r="U5770" t="str">
        <f>TEXT(tblOrders[[#This Row],[Order Date]],"mmm-yyyy")</f>
        <v>Mar-2025</v>
      </c>
      <c r="V5770" s="4">
        <f>tblOrders[[#This Row],[Profit]]/tblOrders[[#This Row],[Sales Amount]]</f>
        <v>0.375</v>
      </c>
      <c r="W5770" t="str">
        <f>VLOOKUP(tblOrders[[#This Row],[City]],CityRegion,2,0)</f>
        <v>South</v>
      </c>
      <c r="X5770" t="str">
        <f>VLOOKUP(tblOrders[[#This Row],[City]],lookups!A:C,3,0)</f>
        <v>Telengana</v>
      </c>
    </row>
    <row r="5771" spans="1:24" x14ac:dyDescent="0.25">
      <c r="A5771" t="s">
        <v>8113</v>
      </c>
      <c r="B5771" s="1">
        <v>45721</v>
      </c>
      <c r="C5771" t="s">
        <v>4261</v>
      </c>
      <c r="D5771" t="s">
        <v>39</v>
      </c>
      <c r="E5771" t="s">
        <v>94</v>
      </c>
      <c r="F5771" t="s">
        <v>95</v>
      </c>
      <c r="G5771" t="s">
        <v>68</v>
      </c>
      <c r="H5771" t="s">
        <v>96</v>
      </c>
      <c r="I5771" t="s">
        <v>44</v>
      </c>
      <c r="J5771" t="s">
        <v>27</v>
      </c>
      <c r="K5771">
        <v>5</v>
      </c>
      <c r="L5771">
        <v>89</v>
      </c>
      <c r="M5771">
        <v>0.1</v>
      </c>
      <c r="N5771">
        <v>400.5</v>
      </c>
      <c r="O5771">
        <v>125.5</v>
      </c>
      <c r="P5771" t="s">
        <v>28</v>
      </c>
      <c r="Q5771" t="s">
        <v>86</v>
      </c>
      <c r="R5771" t="s">
        <v>36</v>
      </c>
      <c r="S5771">
        <v>3.5</v>
      </c>
      <c r="T5771">
        <f>YEAR(tblOrders[[#This Row],[Order Date]])</f>
        <v>2025</v>
      </c>
      <c r="U5771" t="str">
        <f>TEXT(tblOrders[[#This Row],[Order Date]],"mmm-yyyy")</f>
        <v>Mar-2025</v>
      </c>
      <c r="V5771" s="4">
        <f>tblOrders[[#This Row],[Profit]]/tblOrders[[#This Row],[Sales Amount]]</f>
        <v>0.31335830212234705</v>
      </c>
      <c r="W5771" t="str">
        <f>VLOOKUP(tblOrders[[#This Row],[City]],CityRegion,2,0)</f>
        <v>South</v>
      </c>
      <c r="X5771" t="str">
        <f>VLOOKUP(tblOrders[[#This Row],[City]],lookups!A:C,3,0)</f>
        <v>Kerala</v>
      </c>
    </row>
    <row r="5772" spans="1:24" x14ac:dyDescent="0.25">
      <c r="A5772" t="s">
        <v>8114</v>
      </c>
      <c r="B5772" s="1">
        <v>45735</v>
      </c>
      <c r="C5772" t="s">
        <v>8115</v>
      </c>
      <c r="D5772" t="s">
        <v>21</v>
      </c>
      <c r="E5772" t="s">
        <v>79</v>
      </c>
      <c r="F5772" t="s">
        <v>80</v>
      </c>
      <c r="G5772" t="s">
        <v>68</v>
      </c>
      <c r="H5772" t="s">
        <v>81</v>
      </c>
      <c r="I5772" t="s">
        <v>130</v>
      </c>
      <c r="J5772" t="s">
        <v>34</v>
      </c>
      <c r="K5772">
        <v>4</v>
      </c>
      <c r="L5772">
        <v>799</v>
      </c>
      <c r="M5772">
        <v>0</v>
      </c>
      <c r="N5772">
        <v>3196</v>
      </c>
      <c r="O5772">
        <v>716</v>
      </c>
      <c r="P5772" t="s">
        <v>148</v>
      </c>
      <c r="Q5772" t="s">
        <v>91</v>
      </c>
      <c r="R5772" t="s">
        <v>30</v>
      </c>
      <c r="S5772">
        <v>3.3</v>
      </c>
      <c r="T5772">
        <f>YEAR(tblOrders[[#This Row],[Order Date]])</f>
        <v>2025</v>
      </c>
      <c r="U5772" t="str">
        <f>TEXT(tblOrders[[#This Row],[Order Date]],"mmm-yyyy")</f>
        <v>Mar-2025</v>
      </c>
      <c r="V5772" s="4">
        <f>tblOrders[[#This Row],[Profit]]/tblOrders[[#This Row],[Sales Amount]]</f>
        <v>0.22403003754693368</v>
      </c>
      <c r="W5772" t="str">
        <f>VLOOKUP(tblOrders[[#This Row],[City]],CityRegion,2,0)</f>
        <v>West</v>
      </c>
      <c r="X5772" t="str">
        <f>VLOOKUP(tblOrders[[#This Row],[City]],lookups!A:C,3,0)</f>
        <v>Maharashtra</v>
      </c>
    </row>
    <row r="5773" spans="1:24" x14ac:dyDescent="0.25">
      <c r="A5773" t="s">
        <v>8116</v>
      </c>
      <c r="B5773" s="1">
        <v>45877</v>
      </c>
      <c r="C5773" t="s">
        <v>8117</v>
      </c>
      <c r="D5773" t="s">
        <v>39</v>
      </c>
      <c r="E5773" t="s">
        <v>79</v>
      </c>
      <c r="F5773" t="s">
        <v>80</v>
      </c>
      <c r="G5773" t="s">
        <v>68</v>
      </c>
      <c r="H5773" t="s">
        <v>81</v>
      </c>
      <c r="I5773" t="s">
        <v>33</v>
      </c>
      <c r="J5773" t="s">
        <v>34</v>
      </c>
      <c r="K5773">
        <v>1</v>
      </c>
      <c r="L5773">
        <v>799</v>
      </c>
      <c r="M5773">
        <v>0.05</v>
      </c>
      <c r="N5773">
        <v>759.05</v>
      </c>
      <c r="O5773">
        <v>139.05000000000001</v>
      </c>
      <c r="P5773" t="s">
        <v>148</v>
      </c>
      <c r="Q5773" t="s">
        <v>86</v>
      </c>
      <c r="R5773" t="s">
        <v>36</v>
      </c>
      <c r="S5773">
        <v>2.6</v>
      </c>
      <c r="T5773">
        <f>YEAR(tblOrders[[#This Row],[Order Date]])</f>
        <v>2025</v>
      </c>
      <c r="U5773" t="str">
        <f>TEXT(tblOrders[[#This Row],[Order Date]],"mmm-yyyy")</f>
        <v>Aug-2025</v>
      </c>
      <c r="V5773" s="4">
        <f>tblOrders[[#This Row],[Profit]]/tblOrders[[#This Row],[Sales Amount]]</f>
        <v>0.18318951320729862</v>
      </c>
      <c r="W5773" t="str">
        <f>VLOOKUP(tblOrders[[#This Row],[City]],CityRegion,2,0)</f>
        <v>North</v>
      </c>
      <c r="X5773" t="str">
        <f>VLOOKUP(tblOrders[[#This Row],[City]],lookups!A:C,3,0)</f>
        <v>Delhi</v>
      </c>
    </row>
    <row r="5774" spans="1:24" x14ac:dyDescent="0.25">
      <c r="A5774" t="s">
        <v>8118</v>
      </c>
      <c r="B5774" s="1">
        <v>45849</v>
      </c>
      <c r="C5774" t="s">
        <v>893</v>
      </c>
      <c r="D5774" t="s">
        <v>21</v>
      </c>
      <c r="E5774" t="s">
        <v>49</v>
      </c>
      <c r="F5774" t="s">
        <v>50</v>
      </c>
      <c r="G5774" t="s">
        <v>24</v>
      </c>
      <c r="H5774" t="s">
        <v>51</v>
      </c>
      <c r="I5774" t="s">
        <v>70</v>
      </c>
      <c r="J5774" t="s">
        <v>34</v>
      </c>
      <c r="K5774">
        <v>3</v>
      </c>
      <c r="L5774">
        <v>85</v>
      </c>
      <c r="M5774">
        <v>0.05</v>
      </c>
      <c r="N5774">
        <v>242.25</v>
      </c>
      <c r="O5774">
        <v>86.25</v>
      </c>
      <c r="P5774" t="s">
        <v>28</v>
      </c>
      <c r="Q5774" t="s">
        <v>35</v>
      </c>
      <c r="R5774" t="s">
        <v>36</v>
      </c>
      <c r="S5774">
        <v>4.4000000000000004</v>
      </c>
      <c r="T5774">
        <f>YEAR(tblOrders[[#This Row],[Order Date]])</f>
        <v>2025</v>
      </c>
      <c r="U5774" t="str">
        <f>TEXT(tblOrders[[#This Row],[Order Date]],"mmm-yyyy")</f>
        <v>Jul-2025</v>
      </c>
      <c r="V5774" s="4">
        <f>tblOrders[[#This Row],[Profit]]/tblOrders[[#This Row],[Sales Amount]]</f>
        <v>0.35603715170278638</v>
      </c>
      <c r="W5774" t="str">
        <f>VLOOKUP(tblOrders[[#This Row],[City]],CityRegion,2,0)</f>
        <v>South</v>
      </c>
      <c r="X5774" t="str">
        <f>VLOOKUP(tblOrders[[#This Row],[City]],lookups!A:C,3,0)</f>
        <v>Telengana</v>
      </c>
    </row>
    <row r="5775" spans="1:24" x14ac:dyDescent="0.25">
      <c r="A5775" t="s">
        <v>8119</v>
      </c>
      <c r="B5775" s="1">
        <v>45895</v>
      </c>
      <c r="C5775" t="s">
        <v>335</v>
      </c>
      <c r="D5775" t="s">
        <v>21</v>
      </c>
      <c r="E5775" t="s">
        <v>22</v>
      </c>
      <c r="F5775" t="s">
        <v>23</v>
      </c>
      <c r="G5775" t="s">
        <v>24</v>
      </c>
      <c r="H5775" t="s">
        <v>25</v>
      </c>
      <c r="I5775" t="s">
        <v>76</v>
      </c>
      <c r="J5775" t="s">
        <v>34</v>
      </c>
      <c r="K5775">
        <v>3</v>
      </c>
      <c r="L5775">
        <v>190</v>
      </c>
      <c r="M5775">
        <v>0.05</v>
      </c>
      <c r="N5775">
        <v>541.5</v>
      </c>
      <c r="O5775">
        <v>166.5</v>
      </c>
      <c r="P5775" t="s">
        <v>28</v>
      </c>
      <c r="Q5775" t="s">
        <v>86</v>
      </c>
      <c r="R5775" t="s">
        <v>30</v>
      </c>
      <c r="S5775">
        <v>4.7</v>
      </c>
      <c r="T5775">
        <f>YEAR(tblOrders[[#This Row],[Order Date]])</f>
        <v>2025</v>
      </c>
      <c r="U5775" t="str">
        <f>TEXT(tblOrders[[#This Row],[Order Date]],"mmm-yyyy")</f>
        <v>Aug-2025</v>
      </c>
      <c r="V5775" s="4">
        <f>tblOrders[[#This Row],[Profit]]/tblOrders[[#This Row],[Sales Amount]]</f>
        <v>0.30747922437673131</v>
      </c>
      <c r="W5775" t="str">
        <f>VLOOKUP(tblOrders[[#This Row],[City]],CityRegion,2,0)</f>
        <v>South</v>
      </c>
      <c r="X5775" t="str">
        <f>VLOOKUP(tblOrders[[#This Row],[City]],lookups!A:C,3,0)</f>
        <v>Kerala</v>
      </c>
    </row>
    <row r="5776" spans="1:24" x14ac:dyDescent="0.25">
      <c r="A5776" t="s">
        <v>8120</v>
      </c>
      <c r="B5776" s="1">
        <v>45790</v>
      </c>
      <c r="C5776" t="s">
        <v>7469</v>
      </c>
      <c r="D5776" t="s">
        <v>39</v>
      </c>
      <c r="E5776" t="s">
        <v>40</v>
      </c>
      <c r="F5776" t="s">
        <v>41</v>
      </c>
      <c r="G5776" t="s">
        <v>42</v>
      </c>
      <c r="H5776" t="s">
        <v>43</v>
      </c>
      <c r="I5776" t="s">
        <v>52</v>
      </c>
      <c r="J5776" t="s">
        <v>34</v>
      </c>
      <c r="K5776">
        <v>2</v>
      </c>
      <c r="L5776">
        <v>18</v>
      </c>
      <c r="M5776">
        <v>0</v>
      </c>
      <c r="N5776">
        <v>36</v>
      </c>
      <c r="O5776">
        <v>18</v>
      </c>
      <c r="P5776" t="s">
        <v>28</v>
      </c>
      <c r="Q5776" t="s">
        <v>86</v>
      </c>
      <c r="R5776" t="s">
        <v>36</v>
      </c>
      <c r="S5776">
        <v>2.8</v>
      </c>
      <c r="T5776">
        <f>YEAR(tblOrders[[#This Row],[Order Date]])</f>
        <v>2025</v>
      </c>
      <c r="U5776" t="str">
        <f>TEXT(tblOrders[[#This Row],[Order Date]],"mmm-yyyy")</f>
        <v>May-2025</v>
      </c>
      <c r="V5776" s="4">
        <f>tblOrders[[#This Row],[Profit]]/tblOrders[[#This Row],[Sales Amount]]</f>
        <v>0.5</v>
      </c>
      <c r="W5776" t="str">
        <f>VLOOKUP(tblOrders[[#This Row],[City]],CityRegion,2,0)</f>
        <v>South</v>
      </c>
      <c r="X5776" t="str">
        <f>VLOOKUP(tblOrders[[#This Row],[City]],lookups!A:C,3,0)</f>
        <v>Kerala</v>
      </c>
    </row>
    <row r="5777" spans="1:24" x14ac:dyDescent="0.25">
      <c r="A5777" t="s">
        <v>8121</v>
      </c>
      <c r="B5777" s="1">
        <v>45812</v>
      </c>
      <c r="C5777" t="s">
        <v>4551</v>
      </c>
      <c r="D5777" t="s">
        <v>21</v>
      </c>
      <c r="E5777" t="s">
        <v>40</v>
      </c>
      <c r="F5777" t="s">
        <v>41</v>
      </c>
      <c r="G5777" t="s">
        <v>42</v>
      </c>
      <c r="H5777" t="s">
        <v>43</v>
      </c>
      <c r="I5777" t="s">
        <v>52</v>
      </c>
      <c r="J5777" t="s">
        <v>45</v>
      </c>
      <c r="K5777">
        <v>1</v>
      </c>
      <c r="L5777">
        <v>18</v>
      </c>
      <c r="M5777">
        <v>0</v>
      </c>
      <c r="N5777">
        <v>18</v>
      </c>
      <c r="O5777">
        <v>9</v>
      </c>
      <c r="P5777" t="s">
        <v>28</v>
      </c>
      <c r="Q5777" t="s">
        <v>35</v>
      </c>
      <c r="R5777" t="s">
        <v>36</v>
      </c>
      <c r="S5777">
        <v>2.7</v>
      </c>
      <c r="T5777">
        <f>YEAR(tblOrders[[#This Row],[Order Date]])</f>
        <v>2025</v>
      </c>
      <c r="U5777" t="str">
        <f>TEXT(tblOrders[[#This Row],[Order Date]],"mmm-yyyy")</f>
        <v>Jun-2025</v>
      </c>
      <c r="V5777" s="4">
        <f>tblOrders[[#This Row],[Profit]]/tblOrders[[#This Row],[Sales Amount]]</f>
        <v>0.5</v>
      </c>
      <c r="W5777" t="str">
        <f>VLOOKUP(tblOrders[[#This Row],[City]],CityRegion,2,0)</f>
        <v>South</v>
      </c>
      <c r="X5777" t="str">
        <f>VLOOKUP(tblOrders[[#This Row],[City]],lookups!A:C,3,0)</f>
        <v>Kerala</v>
      </c>
    </row>
    <row r="5778" spans="1:24" x14ac:dyDescent="0.25">
      <c r="A5778" t="s">
        <v>8122</v>
      </c>
      <c r="B5778" s="1">
        <v>45927</v>
      </c>
      <c r="C5778" t="s">
        <v>3390</v>
      </c>
      <c r="D5778" t="s">
        <v>21</v>
      </c>
      <c r="E5778" t="s">
        <v>73</v>
      </c>
      <c r="F5778" t="s">
        <v>74</v>
      </c>
      <c r="G5778" t="s">
        <v>68</v>
      </c>
      <c r="H5778" t="s">
        <v>75</v>
      </c>
      <c r="I5778" t="s">
        <v>139</v>
      </c>
      <c r="J5778" t="s">
        <v>27</v>
      </c>
      <c r="K5778">
        <v>3</v>
      </c>
      <c r="L5778">
        <v>65</v>
      </c>
      <c r="M5778">
        <v>0.15</v>
      </c>
      <c r="N5778">
        <v>165.75</v>
      </c>
      <c r="O5778">
        <v>51.75</v>
      </c>
      <c r="P5778" t="s">
        <v>85</v>
      </c>
      <c r="Q5778" t="s">
        <v>35</v>
      </c>
      <c r="R5778" t="s">
        <v>30</v>
      </c>
      <c r="S5778">
        <v>3.1</v>
      </c>
      <c r="T5778">
        <f>YEAR(tblOrders[[#This Row],[Order Date]])</f>
        <v>2025</v>
      </c>
      <c r="U5778" t="str">
        <f>TEXT(tblOrders[[#This Row],[Order Date]],"mmm-yyyy")</f>
        <v>Sep-2025</v>
      </c>
      <c r="V5778" s="4">
        <f>tblOrders[[#This Row],[Profit]]/tblOrders[[#This Row],[Sales Amount]]</f>
        <v>0.31221719457013575</v>
      </c>
      <c r="W5778" t="str">
        <f>VLOOKUP(tblOrders[[#This Row],[City]],CityRegion,2,0)</f>
        <v>South</v>
      </c>
      <c r="X5778" t="str">
        <f>VLOOKUP(tblOrders[[#This Row],[City]],lookups!A:C,3,0)</f>
        <v>Tamil Nadu</v>
      </c>
    </row>
    <row r="5779" spans="1:24" x14ac:dyDescent="0.25">
      <c r="A5779" t="s">
        <v>8123</v>
      </c>
      <c r="B5779" s="1">
        <v>45735</v>
      </c>
      <c r="C5779" t="s">
        <v>3435</v>
      </c>
      <c r="D5779" t="s">
        <v>21</v>
      </c>
      <c r="E5779" t="s">
        <v>79</v>
      </c>
      <c r="F5779" t="s">
        <v>80</v>
      </c>
      <c r="G5779" t="s">
        <v>68</v>
      </c>
      <c r="H5779" t="s">
        <v>81</v>
      </c>
      <c r="I5779" t="s">
        <v>139</v>
      </c>
      <c r="J5779" t="s">
        <v>45</v>
      </c>
      <c r="K5779">
        <v>2</v>
      </c>
      <c r="L5779">
        <v>799</v>
      </c>
      <c r="M5779">
        <v>0</v>
      </c>
      <c r="N5779">
        <v>1598</v>
      </c>
      <c r="O5779">
        <v>358</v>
      </c>
      <c r="P5779" t="s">
        <v>148</v>
      </c>
      <c r="Q5779" t="s">
        <v>29</v>
      </c>
      <c r="R5779" t="s">
        <v>36</v>
      </c>
      <c r="S5779">
        <v>2.7</v>
      </c>
      <c r="T5779">
        <f>YEAR(tblOrders[[#This Row],[Order Date]])</f>
        <v>2025</v>
      </c>
      <c r="U5779" t="str">
        <f>TEXT(tblOrders[[#This Row],[Order Date]],"mmm-yyyy")</f>
        <v>Mar-2025</v>
      </c>
      <c r="V5779" s="4">
        <f>tblOrders[[#This Row],[Profit]]/tblOrders[[#This Row],[Sales Amount]]</f>
        <v>0.22403003754693368</v>
      </c>
      <c r="W5779" t="str">
        <f>VLOOKUP(tblOrders[[#This Row],[City]],CityRegion,2,0)</f>
        <v>South</v>
      </c>
      <c r="X5779" t="str">
        <f>VLOOKUP(tblOrders[[#This Row],[City]],lookups!A:C,3,0)</f>
        <v>Tamil Nadu</v>
      </c>
    </row>
    <row r="5780" spans="1:24" x14ac:dyDescent="0.25">
      <c r="A5780" t="s">
        <v>8124</v>
      </c>
      <c r="B5780" s="1">
        <v>45908</v>
      </c>
      <c r="C5780" t="s">
        <v>7532</v>
      </c>
      <c r="D5780" t="s">
        <v>21</v>
      </c>
      <c r="E5780" t="s">
        <v>108</v>
      </c>
      <c r="F5780" t="s">
        <v>109</v>
      </c>
      <c r="G5780" t="s">
        <v>62</v>
      </c>
      <c r="H5780" t="s">
        <v>110</v>
      </c>
      <c r="I5780" t="s">
        <v>130</v>
      </c>
      <c r="J5780" t="s">
        <v>34</v>
      </c>
      <c r="K5780">
        <v>1</v>
      </c>
      <c r="L5780">
        <v>110</v>
      </c>
      <c r="M5780">
        <v>0.05</v>
      </c>
      <c r="N5780">
        <v>104.5</v>
      </c>
      <c r="O5780">
        <v>36.5</v>
      </c>
      <c r="P5780" t="s">
        <v>111</v>
      </c>
      <c r="Q5780" t="s">
        <v>46</v>
      </c>
      <c r="R5780" t="s">
        <v>36</v>
      </c>
      <c r="S5780">
        <v>4.2</v>
      </c>
      <c r="T5780">
        <f>YEAR(tblOrders[[#This Row],[Order Date]])</f>
        <v>2025</v>
      </c>
      <c r="U5780" t="str">
        <f>TEXT(tblOrders[[#This Row],[Order Date]],"mmm-yyyy")</f>
        <v>Sep-2025</v>
      </c>
      <c r="V5780" s="4">
        <f>tblOrders[[#This Row],[Profit]]/tblOrders[[#This Row],[Sales Amount]]</f>
        <v>0.34928229665071769</v>
      </c>
      <c r="W5780" t="str">
        <f>VLOOKUP(tblOrders[[#This Row],[City]],CityRegion,2,0)</f>
        <v>West</v>
      </c>
      <c r="X5780" t="str">
        <f>VLOOKUP(tblOrders[[#This Row],[City]],lookups!A:C,3,0)</f>
        <v>Maharashtra</v>
      </c>
    </row>
    <row r="5781" spans="1:24" x14ac:dyDescent="0.25">
      <c r="A5781" t="s">
        <v>8125</v>
      </c>
      <c r="B5781" s="1">
        <v>45927</v>
      </c>
      <c r="C5781" t="s">
        <v>3324</v>
      </c>
      <c r="D5781" t="s">
        <v>21</v>
      </c>
      <c r="E5781" t="s">
        <v>49</v>
      </c>
      <c r="F5781" t="s">
        <v>50</v>
      </c>
      <c r="G5781" t="s">
        <v>24</v>
      </c>
      <c r="H5781" t="s">
        <v>51</v>
      </c>
      <c r="I5781" t="s">
        <v>26</v>
      </c>
      <c r="J5781" t="s">
        <v>34</v>
      </c>
      <c r="K5781">
        <v>4</v>
      </c>
      <c r="L5781">
        <v>85</v>
      </c>
      <c r="M5781">
        <v>0.1</v>
      </c>
      <c r="N5781">
        <v>306</v>
      </c>
      <c r="O5781">
        <v>98</v>
      </c>
      <c r="P5781" t="s">
        <v>28</v>
      </c>
      <c r="Q5781" t="s">
        <v>35</v>
      </c>
      <c r="R5781" t="s">
        <v>30</v>
      </c>
      <c r="S5781">
        <v>2.9</v>
      </c>
      <c r="T5781">
        <f>YEAR(tblOrders[[#This Row],[Order Date]])</f>
        <v>2025</v>
      </c>
      <c r="U5781" t="str">
        <f>TEXT(tblOrders[[#This Row],[Order Date]],"mmm-yyyy")</f>
        <v>Sep-2025</v>
      </c>
      <c r="V5781" s="4">
        <f>tblOrders[[#This Row],[Profit]]/tblOrders[[#This Row],[Sales Amount]]</f>
        <v>0.3202614379084967</v>
      </c>
      <c r="W5781" t="str">
        <f>VLOOKUP(tblOrders[[#This Row],[City]],CityRegion,2,0)</f>
        <v>South</v>
      </c>
      <c r="X5781" t="str">
        <f>VLOOKUP(tblOrders[[#This Row],[City]],lookups!A:C,3,0)</f>
        <v>Karnataka</v>
      </c>
    </row>
    <row r="5782" spans="1:24" x14ac:dyDescent="0.25">
      <c r="A5782" t="s">
        <v>8126</v>
      </c>
      <c r="B5782" s="1">
        <v>45979</v>
      </c>
      <c r="C5782" t="s">
        <v>2969</v>
      </c>
      <c r="D5782" t="s">
        <v>21</v>
      </c>
      <c r="E5782" t="s">
        <v>60</v>
      </c>
      <c r="F5782" t="s">
        <v>61</v>
      </c>
      <c r="G5782" t="s">
        <v>62</v>
      </c>
      <c r="H5782" t="s">
        <v>63</v>
      </c>
      <c r="I5782" t="s">
        <v>57</v>
      </c>
      <c r="J5782" t="s">
        <v>45</v>
      </c>
      <c r="K5782">
        <v>1</v>
      </c>
      <c r="L5782">
        <v>45</v>
      </c>
      <c r="M5782">
        <v>0.1</v>
      </c>
      <c r="N5782">
        <v>40.5</v>
      </c>
      <c r="O5782">
        <v>14.5</v>
      </c>
      <c r="P5782" t="s">
        <v>148</v>
      </c>
      <c r="Q5782" t="s">
        <v>35</v>
      </c>
      <c r="R5782" t="s">
        <v>123</v>
      </c>
      <c r="S5782">
        <v>3.6</v>
      </c>
      <c r="T5782">
        <f>YEAR(tblOrders[[#This Row],[Order Date]])</f>
        <v>2025</v>
      </c>
      <c r="U5782" t="str">
        <f>TEXT(tblOrders[[#This Row],[Order Date]],"mmm-yyyy")</f>
        <v>Nov-2025</v>
      </c>
      <c r="V5782" s="4">
        <f>tblOrders[[#This Row],[Profit]]/tblOrders[[#This Row],[Sales Amount]]</f>
        <v>0.35802469135802467</v>
      </c>
      <c r="W5782" t="str">
        <f>VLOOKUP(tblOrders[[#This Row],[City]],CityRegion,2,0)</f>
        <v>South</v>
      </c>
      <c r="X5782" t="str">
        <f>VLOOKUP(tblOrders[[#This Row],[City]],lookups!A:C,3,0)</f>
        <v>Kerala</v>
      </c>
    </row>
    <row r="5783" spans="1:24" x14ac:dyDescent="0.25">
      <c r="A5783" t="s">
        <v>8127</v>
      </c>
      <c r="B5783" s="1">
        <v>45703</v>
      </c>
      <c r="C5783" t="s">
        <v>5599</v>
      </c>
      <c r="D5783" t="s">
        <v>39</v>
      </c>
      <c r="E5783" t="s">
        <v>60</v>
      </c>
      <c r="F5783" t="s">
        <v>61</v>
      </c>
      <c r="G5783" t="s">
        <v>62</v>
      </c>
      <c r="H5783" t="s">
        <v>63</v>
      </c>
      <c r="I5783" t="s">
        <v>44</v>
      </c>
      <c r="J5783" t="s">
        <v>34</v>
      </c>
      <c r="K5783">
        <v>1</v>
      </c>
      <c r="L5783">
        <v>45</v>
      </c>
      <c r="M5783">
        <v>0.15</v>
      </c>
      <c r="N5783">
        <v>38.25</v>
      </c>
      <c r="O5783">
        <v>12.25</v>
      </c>
      <c r="P5783" t="s">
        <v>28</v>
      </c>
      <c r="Q5783" t="s">
        <v>29</v>
      </c>
      <c r="R5783" t="s">
        <v>36</v>
      </c>
      <c r="S5783">
        <v>4.2</v>
      </c>
      <c r="T5783">
        <f>YEAR(tblOrders[[#This Row],[Order Date]])</f>
        <v>2025</v>
      </c>
      <c r="U5783" t="str">
        <f>TEXT(tblOrders[[#This Row],[Order Date]],"mmm-yyyy")</f>
        <v>Feb-2025</v>
      </c>
      <c r="V5783" s="4">
        <f>tblOrders[[#This Row],[Profit]]/tblOrders[[#This Row],[Sales Amount]]</f>
        <v>0.3202614379084967</v>
      </c>
      <c r="W5783" t="str">
        <f>VLOOKUP(tblOrders[[#This Row],[City]],CityRegion,2,0)</f>
        <v>South</v>
      </c>
      <c r="X5783" t="str">
        <f>VLOOKUP(tblOrders[[#This Row],[City]],lookups!A:C,3,0)</f>
        <v>Kerala</v>
      </c>
    </row>
    <row r="5784" spans="1:24" x14ac:dyDescent="0.25">
      <c r="A5784" t="s">
        <v>8128</v>
      </c>
      <c r="B5784" s="1">
        <v>45781</v>
      </c>
      <c r="C5784" t="s">
        <v>350</v>
      </c>
      <c r="D5784" t="s">
        <v>21</v>
      </c>
      <c r="E5784" t="s">
        <v>40</v>
      </c>
      <c r="F5784" t="s">
        <v>41</v>
      </c>
      <c r="G5784" t="s">
        <v>42</v>
      </c>
      <c r="H5784" t="s">
        <v>43</v>
      </c>
      <c r="I5784" t="s">
        <v>57</v>
      </c>
      <c r="J5784" t="s">
        <v>34</v>
      </c>
      <c r="K5784">
        <v>1</v>
      </c>
      <c r="L5784">
        <v>18</v>
      </c>
      <c r="M5784">
        <v>0.15</v>
      </c>
      <c r="N5784">
        <v>15.3</v>
      </c>
      <c r="O5784">
        <v>6.3</v>
      </c>
      <c r="P5784" t="s">
        <v>28</v>
      </c>
      <c r="Q5784" t="s">
        <v>46</v>
      </c>
      <c r="R5784" t="s">
        <v>30</v>
      </c>
      <c r="S5784">
        <v>3.6</v>
      </c>
      <c r="T5784">
        <f>YEAR(tblOrders[[#This Row],[Order Date]])</f>
        <v>2025</v>
      </c>
      <c r="U5784" t="str">
        <f>TEXT(tblOrders[[#This Row],[Order Date]],"mmm-yyyy")</f>
        <v>May-2025</v>
      </c>
      <c r="V5784" s="4">
        <f>tblOrders[[#This Row],[Profit]]/tblOrders[[#This Row],[Sales Amount]]</f>
        <v>0.41176470588235292</v>
      </c>
      <c r="W5784" t="str">
        <f>VLOOKUP(tblOrders[[#This Row],[City]],CityRegion,2,0)</f>
        <v>South</v>
      </c>
      <c r="X5784" t="str">
        <f>VLOOKUP(tblOrders[[#This Row],[City]],lookups!A:C,3,0)</f>
        <v>Kerala</v>
      </c>
    </row>
    <row r="5785" spans="1:24" x14ac:dyDescent="0.25">
      <c r="A5785" t="s">
        <v>8129</v>
      </c>
      <c r="B5785" s="1">
        <v>45949</v>
      </c>
      <c r="C5785" t="s">
        <v>1041</v>
      </c>
      <c r="D5785" t="s">
        <v>21</v>
      </c>
      <c r="E5785" t="s">
        <v>40</v>
      </c>
      <c r="F5785" t="s">
        <v>41</v>
      </c>
      <c r="G5785" t="s">
        <v>42</v>
      </c>
      <c r="H5785" t="s">
        <v>43</v>
      </c>
      <c r="I5785" t="s">
        <v>26</v>
      </c>
      <c r="J5785" t="s">
        <v>34</v>
      </c>
      <c r="K5785">
        <v>2</v>
      </c>
      <c r="L5785">
        <v>18</v>
      </c>
      <c r="M5785">
        <v>0.1</v>
      </c>
      <c r="N5785">
        <v>32.4</v>
      </c>
      <c r="O5785">
        <v>14.4</v>
      </c>
      <c r="P5785" t="s">
        <v>28</v>
      </c>
      <c r="Q5785" t="s">
        <v>29</v>
      </c>
      <c r="R5785" t="s">
        <v>36</v>
      </c>
      <c r="S5785">
        <v>4.2</v>
      </c>
      <c r="T5785">
        <f>YEAR(tblOrders[[#This Row],[Order Date]])</f>
        <v>2025</v>
      </c>
      <c r="U5785" t="str">
        <f>TEXT(tblOrders[[#This Row],[Order Date]],"mmm-yyyy")</f>
        <v>Oct-2025</v>
      </c>
      <c r="V5785" s="4">
        <f>tblOrders[[#This Row],[Profit]]/tblOrders[[#This Row],[Sales Amount]]</f>
        <v>0.44444444444444448</v>
      </c>
      <c r="W5785" t="str">
        <f>VLOOKUP(tblOrders[[#This Row],[City]],CityRegion,2,0)</f>
        <v>South</v>
      </c>
      <c r="X5785" t="str">
        <f>VLOOKUP(tblOrders[[#This Row],[City]],lookups!A:C,3,0)</f>
        <v>Karnataka</v>
      </c>
    </row>
    <row r="5786" spans="1:24" x14ac:dyDescent="0.25">
      <c r="A5786" t="s">
        <v>8130</v>
      </c>
      <c r="B5786" s="1">
        <v>45798</v>
      </c>
      <c r="C5786" t="s">
        <v>4064</v>
      </c>
      <c r="D5786" t="s">
        <v>21</v>
      </c>
      <c r="E5786" t="s">
        <v>108</v>
      </c>
      <c r="F5786" t="s">
        <v>109</v>
      </c>
      <c r="G5786" t="s">
        <v>62</v>
      </c>
      <c r="H5786" t="s">
        <v>110</v>
      </c>
      <c r="I5786" t="s">
        <v>70</v>
      </c>
      <c r="J5786" t="s">
        <v>27</v>
      </c>
      <c r="K5786">
        <v>1</v>
      </c>
      <c r="L5786">
        <v>110</v>
      </c>
      <c r="M5786">
        <v>0.1</v>
      </c>
      <c r="N5786">
        <v>99</v>
      </c>
      <c r="O5786">
        <v>31</v>
      </c>
      <c r="P5786" t="s">
        <v>28</v>
      </c>
      <c r="Q5786" t="s">
        <v>46</v>
      </c>
      <c r="R5786" t="s">
        <v>30</v>
      </c>
      <c r="S5786">
        <v>3.9</v>
      </c>
      <c r="T5786">
        <f>YEAR(tblOrders[[#This Row],[Order Date]])</f>
        <v>2025</v>
      </c>
      <c r="U5786" t="str">
        <f>TEXT(tblOrders[[#This Row],[Order Date]],"mmm-yyyy")</f>
        <v>May-2025</v>
      </c>
      <c r="V5786" s="4">
        <f>tblOrders[[#This Row],[Profit]]/tblOrders[[#This Row],[Sales Amount]]</f>
        <v>0.31313131313131315</v>
      </c>
      <c r="W5786" t="str">
        <f>VLOOKUP(tblOrders[[#This Row],[City]],CityRegion,2,0)</f>
        <v>South</v>
      </c>
      <c r="X5786" t="str">
        <f>VLOOKUP(tblOrders[[#This Row],[City]],lookups!A:C,3,0)</f>
        <v>Telengana</v>
      </c>
    </row>
    <row r="5787" spans="1:24" x14ac:dyDescent="0.25">
      <c r="A5787" t="s">
        <v>8131</v>
      </c>
      <c r="B5787" s="1">
        <v>45930</v>
      </c>
      <c r="C5787" t="s">
        <v>2178</v>
      </c>
      <c r="D5787" t="s">
        <v>21</v>
      </c>
      <c r="E5787" t="s">
        <v>114</v>
      </c>
      <c r="F5787" t="s">
        <v>115</v>
      </c>
      <c r="G5787" t="s">
        <v>42</v>
      </c>
      <c r="H5787" t="s">
        <v>116</v>
      </c>
      <c r="I5787" t="s">
        <v>26</v>
      </c>
      <c r="J5787" t="s">
        <v>34</v>
      </c>
      <c r="K5787">
        <v>3</v>
      </c>
      <c r="L5787">
        <v>12</v>
      </c>
      <c r="M5787">
        <v>0.05</v>
      </c>
      <c r="N5787">
        <v>34.200000000000003</v>
      </c>
      <c r="O5787">
        <v>16.2</v>
      </c>
      <c r="P5787" t="s">
        <v>111</v>
      </c>
      <c r="Q5787" t="s">
        <v>29</v>
      </c>
      <c r="R5787" t="s">
        <v>36</v>
      </c>
      <c r="S5787">
        <v>3.6</v>
      </c>
      <c r="T5787">
        <f>YEAR(tblOrders[[#This Row],[Order Date]])</f>
        <v>2025</v>
      </c>
      <c r="U5787" t="str">
        <f>TEXT(tblOrders[[#This Row],[Order Date]],"mmm-yyyy")</f>
        <v>Sep-2025</v>
      </c>
      <c r="V5787" s="4">
        <f>tblOrders[[#This Row],[Profit]]/tblOrders[[#This Row],[Sales Amount]]</f>
        <v>0.47368421052631571</v>
      </c>
      <c r="W5787" t="str">
        <f>VLOOKUP(tblOrders[[#This Row],[City]],CityRegion,2,0)</f>
        <v>South</v>
      </c>
      <c r="X5787" t="str">
        <f>VLOOKUP(tblOrders[[#This Row],[City]],lookups!A:C,3,0)</f>
        <v>Karnataka</v>
      </c>
    </row>
    <row r="5788" spans="1:24" x14ac:dyDescent="0.25">
      <c r="A5788" t="s">
        <v>8132</v>
      </c>
      <c r="B5788" s="1">
        <v>45897</v>
      </c>
      <c r="C5788" t="s">
        <v>3045</v>
      </c>
      <c r="D5788" t="s">
        <v>21</v>
      </c>
      <c r="E5788" t="s">
        <v>49</v>
      </c>
      <c r="F5788" t="s">
        <v>50</v>
      </c>
      <c r="G5788" t="s">
        <v>24</v>
      </c>
      <c r="H5788" t="s">
        <v>51</v>
      </c>
      <c r="I5788" t="s">
        <v>57</v>
      </c>
      <c r="J5788" t="s">
        <v>27</v>
      </c>
      <c r="K5788">
        <v>4</v>
      </c>
      <c r="L5788">
        <v>85</v>
      </c>
      <c r="M5788">
        <v>0.1</v>
      </c>
      <c r="N5788">
        <v>306</v>
      </c>
      <c r="O5788">
        <v>98</v>
      </c>
      <c r="P5788" t="s">
        <v>28</v>
      </c>
      <c r="Q5788" t="s">
        <v>46</v>
      </c>
      <c r="R5788" t="s">
        <v>30</v>
      </c>
      <c r="S5788">
        <v>4.5999999999999996</v>
      </c>
      <c r="T5788">
        <f>YEAR(tblOrders[[#This Row],[Order Date]])</f>
        <v>2025</v>
      </c>
      <c r="U5788" t="str">
        <f>TEXT(tblOrders[[#This Row],[Order Date]],"mmm-yyyy")</f>
        <v>Aug-2025</v>
      </c>
      <c r="V5788" s="4">
        <f>tblOrders[[#This Row],[Profit]]/tblOrders[[#This Row],[Sales Amount]]</f>
        <v>0.3202614379084967</v>
      </c>
      <c r="W5788" t="str">
        <f>VLOOKUP(tblOrders[[#This Row],[City]],CityRegion,2,0)</f>
        <v>South</v>
      </c>
      <c r="X5788" t="str">
        <f>VLOOKUP(tblOrders[[#This Row],[City]],lookups!A:C,3,0)</f>
        <v>Kerala</v>
      </c>
    </row>
    <row r="5789" spans="1:24" x14ac:dyDescent="0.25">
      <c r="A5789" t="s">
        <v>8133</v>
      </c>
      <c r="B5789" s="1">
        <v>45908</v>
      </c>
      <c r="C5789" t="s">
        <v>3238</v>
      </c>
      <c r="D5789" t="s">
        <v>21</v>
      </c>
      <c r="E5789" t="s">
        <v>73</v>
      </c>
      <c r="F5789" t="s">
        <v>74</v>
      </c>
      <c r="G5789" t="s">
        <v>68</v>
      </c>
      <c r="H5789" t="s">
        <v>75</v>
      </c>
      <c r="I5789" t="s">
        <v>26</v>
      </c>
      <c r="J5789" t="s">
        <v>34</v>
      </c>
      <c r="K5789">
        <v>2</v>
      </c>
      <c r="L5789">
        <v>65</v>
      </c>
      <c r="M5789">
        <v>0</v>
      </c>
      <c r="N5789">
        <v>130</v>
      </c>
      <c r="O5789">
        <v>54</v>
      </c>
      <c r="P5789" t="s">
        <v>28</v>
      </c>
      <c r="Q5789" t="s">
        <v>35</v>
      </c>
      <c r="R5789" t="s">
        <v>36</v>
      </c>
      <c r="S5789">
        <v>4.5</v>
      </c>
      <c r="T5789">
        <f>YEAR(tblOrders[[#This Row],[Order Date]])</f>
        <v>2025</v>
      </c>
      <c r="U5789" t="str">
        <f>TEXT(tblOrders[[#This Row],[Order Date]],"mmm-yyyy")</f>
        <v>Sep-2025</v>
      </c>
      <c r="V5789" s="4">
        <f>tblOrders[[#This Row],[Profit]]/tblOrders[[#This Row],[Sales Amount]]</f>
        <v>0.41538461538461541</v>
      </c>
      <c r="W5789" t="str">
        <f>VLOOKUP(tblOrders[[#This Row],[City]],CityRegion,2,0)</f>
        <v>South</v>
      </c>
      <c r="X5789" t="str">
        <f>VLOOKUP(tblOrders[[#This Row],[City]],lookups!A:C,3,0)</f>
        <v>Karnataka</v>
      </c>
    </row>
    <row r="5790" spans="1:24" x14ac:dyDescent="0.25">
      <c r="A5790" t="s">
        <v>8134</v>
      </c>
      <c r="B5790" s="1">
        <v>45896</v>
      </c>
      <c r="C5790" t="s">
        <v>1489</v>
      </c>
      <c r="D5790" t="s">
        <v>21</v>
      </c>
      <c r="E5790" t="s">
        <v>79</v>
      </c>
      <c r="F5790" t="s">
        <v>80</v>
      </c>
      <c r="G5790" t="s">
        <v>68</v>
      </c>
      <c r="H5790" t="s">
        <v>81</v>
      </c>
      <c r="I5790" t="s">
        <v>44</v>
      </c>
      <c r="J5790" t="s">
        <v>27</v>
      </c>
      <c r="K5790">
        <v>3</v>
      </c>
      <c r="L5790">
        <v>799</v>
      </c>
      <c r="M5790">
        <v>0.05</v>
      </c>
      <c r="N5790">
        <v>2277.15</v>
      </c>
      <c r="O5790">
        <v>417.15</v>
      </c>
      <c r="P5790" t="s">
        <v>28</v>
      </c>
      <c r="Q5790" t="s">
        <v>91</v>
      </c>
      <c r="R5790" t="s">
        <v>36</v>
      </c>
      <c r="S5790">
        <v>4.5</v>
      </c>
      <c r="T5790">
        <f>YEAR(tblOrders[[#This Row],[Order Date]])</f>
        <v>2025</v>
      </c>
      <c r="U5790" t="str">
        <f>TEXT(tblOrders[[#This Row],[Order Date]],"mmm-yyyy")</f>
        <v>Aug-2025</v>
      </c>
      <c r="V5790" s="4">
        <f>tblOrders[[#This Row],[Profit]]/tblOrders[[#This Row],[Sales Amount]]</f>
        <v>0.18318951320729859</v>
      </c>
      <c r="W5790" t="str">
        <f>VLOOKUP(tblOrders[[#This Row],[City]],CityRegion,2,0)</f>
        <v>South</v>
      </c>
      <c r="X5790" t="str">
        <f>VLOOKUP(tblOrders[[#This Row],[City]],lookups!A:C,3,0)</f>
        <v>Kerala</v>
      </c>
    </row>
    <row r="5791" spans="1:24" x14ac:dyDescent="0.25">
      <c r="A5791" t="s">
        <v>8135</v>
      </c>
      <c r="B5791" s="1">
        <v>45998</v>
      </c>
      <c r="C5791" t="s">
        <v>5776</v>
      </c>
      <c r="D5791" t="s">
        <v>21</v>
      </c>
      <c r="E5791" t="s">
        <v>94</v>
      </c>
      <c r="F5791" t="s">
        <v>95</v>
      </c>
      <c r="G5791" t="s">
        <v>68</v>
      </c>
      <c r="H5791" t="s">
        <v>96</v>
      </c>
      <c r="I5791" t="s">
        <v>70</v>
      </c>
      <c r="J5791" t="s">
        <v>27</v>
      </c>
      <c r="K5791">
        <v>4</v>
      </c>
      <c r="L5791">
        <v>89</v>
      </c>
      <c r="M5791">
        <v>0.05</v>
      </c>
      <c r="N5791">
        <v>338.2</v>
      </c>
      <c r="O5791">
        <v>118.2</v>
      </c>
      <c r="P5791" t="s">
        <v>28</v>
      </c>
      <c r="Q5791" t="s">
        <v>29</v>
      </c>
      <c r="R5791" t="s">
        <v>36</v>
      </c>
      <c r="S5791">
        <v>2.5</v>
      </c>
      <c r="T5791">
        <f>YEAR(tblOrders[[#This Row],[Order Date]])</f>
        <v>2025</v>
      </c>
      <c r="U5791" t="str">
        <f>TEXT(tblOrders[[#This Row],[Order Date]],"mmm-yyyy")</f>
        <v>Dec-2025</v>
      </c>
      <c r="V5791" s="4">
        <f>tblOrders[[#This Row],[Profit]]/tblOrders[[#This Row],[Sales Amount]]</f>
        <v>0.34949733885274986</v>
      </c>
      <c r="W5791" t="str">
        <f>VLOOKUP(tblOrders[[#This Row],[City]],CityRegion,2,0)</f>
        <v>South</v>
      </c>
      <c r="X5791" t="str">
        <f>VLOOKUP(tblOrders[[#This Row],[City]],lookups!A:C,3,0)</f>
        <v>Telengana</v>
      </c>
    </row>
    <row r="5792" spans="1:24" x14ac:dyDescent="0.25">
      <c r="A5792" t="s">
        <v>8136</v>
      </c>
      <c r="B5792" s="1">
        <v>45689</v>
      </c>
      <c r="C5792" t="s">
        <v>985</v>
      </c>
      <c r="D5792" t="s">
        <v>21</v>
      </c>
      <c r="E5792" t="s">
        <v>94</v>
      </c>
      <c r="F5792" t="s">
        <v>95</v>
      </c>
      <c r="G5792" t="s">
        <v>68</v>
      </c>
      <c r="H5792" t="s">
        <v>96</v>
      </c>
      <c r="I5792" t="s">
        <v>70</v>
      </c>
      <c r="J5792" t="s">
        <v>45</v>
      </c>
      <c r="K5792">
        <v>4</v>
      </c>
      <c r="L5792">
        <v>89</v>
      </c>
      <c r="M5792">
        <v>0.2</v>
      </c>
      <c r="N5792">
        <v>284.8</v>
      </c>
      <c r="O5792">
        <v>64.8</v>
      </c>
      <c r="P5792" t="s">
        <v>28</v>
      </c>
      <c r="Q5792" t="s">
        <v>46</v>
      </c>
      <c r="R5792" t="s">
        <v>36</v>
      </c>
      <c r="S5792">
        <v>4.0999999999999996</v>
      </c>
      <c r="T5792">
        <f>YEAR(tblOrders[[#This Row],[Order Date]])</f>
        <v>2025</v>
      </c>
      <c r="U5792" t="str">
        <f>TEXT(tblOrders[[#This Row],[Order Date]],"mmm-yyyy")</f>
        <v>Feb-2025</v>
      </c>
      <c r="V5792" s="4">
        <f>tblOrders[[#This Row],[Profit]]/tblOrders[[#This Row],[Sales Amount]]</f>
        <v>0.22752808988764042</v>
      </c>
      <c r="W5792" t="str">
        <f>VLOOKUP(tblOrders[[#This Row],[City]],CityRegion,2,0)</f>
        <v>South</v>
      </c>
      <c r="X5792" t="str">
        <f>VLOOKUP(tblOrders[[#This Row],[City]],lookups!A:C,3,0)</f>
        <v>Telengana</v>
      </c>
    </row>
    <row r="5793" spans="1:24" x14ac:dyDescent="0.25">
      <c r="A5793" t="s">
        <v>8137</v>
      </c>
      <c r="B5793" s="1">
        <v>45916</v>
      </c>
      <c r="C5793" t="s">
        <v>5464</v>
      </c>
      <c r="D5793" t="s">
        <v>39</v>
      </c>
      <c r="E5793" t="s">
        <v>114</v>
      </c>
      <c r="F5793" t="s">
        <v>115</v>
      </c>
      <c r="G5793" t="s">
        <v>42</v>
      </c>
      <c r="H5793" t="s">
        <v>116</v>
      </c>
      <c r="I5793" t="s">
        <v>57</v>
      </c>
      <c r="J5793" t="s">
        <v>34</v>
      </c>
      <c r="K5793">
        <v>5</v>
      </c>
      <c r="L5793">
        <v>12</v>
      </c>
      <c r="M5793">
        <v>0.15</v>
      </c>
      <c r="N5793">
        <v>51</v>
      </c>
      <c r="O5793">
        <v>21</v>
      </c>
      <c r="P5793" t="s">
        <v>111</v>
      </c>
      <c r="Q5793" t="s">
        <v>91</v>
      </c>
      <c r="R5793" t="s">
        <v>36</v>
      </c>
      <c r="S5793">
        <v>3.4</v>
      </c>
      <c r="T5793">
        <f>YEAR(tblOrders[[#This Row],[Order Date]])</f>
        <v>2025</v>
      </c>
      <c r="U5793" t="str">
        <f>TEXT(tblOrders[[#This Row],[Order Date]],"mmm-yyyy")</f>
        <v>Sep-2025</v>
      </c>
      <c r="V5793" s="4">
        <f>tblOrders[[#This Row],[Profit]]/tblOrders[[#This Row],[Sales Amount]]</f>
        <v>0.41176470588235292</v>
      </c>
      <c r="W5793" t="str">
        <f>VLOOKUP(tblOrders[[#This Row],[City]],CityRegion,2,0)</f>
        <v>South</v>
      </c>
      <c r="X5793" t="str">
        <f>VLOOKUP(tblOrders[[#This Row],[City]],lookups!A:C,3,0)</f>
        <v>Kerala</v>
      </c>
    </row>
    <row r="5794" spans="1:24" x14ac:dyDescent="0.25">
      <c r="A5794" t="s">
        <v>8138</v>
      </c>
      <c r="B5794" s="1">
        <v>45919</v>
      </c>
      <c r="C5794" t="s">
        <v>8094</v>
      </c>
      <c r="D5794" t="s">
        <v>21</v>
      </c>
      <c r="E5794" t="s">
        <v>55</v>
      </c>
      <c r="F5794" t="s">
        <v>56</v>
      </c>
      <c r="G5794" t="s">
        <v>24</v>
      </c>
      <c r="H5794" t="s">
        <v>51</v>
      </c>
      <c r="I5794" t="s">
        <v>44</v>
      </c>
      <c r="J5794" t="s">
        <v>34</v>
      </c>
      <c r="K5794">
        <v>3</v>
      </c>
      <c r="L5794">
        <v>42</v>
      </c>
      <c r="M5794">
        <v>0.05</v>
      </c>
      <c r="N5794">
        <v>119.7</v>
      </c>
      <c r="O5794">
        <v>47.7</v>
      </c>
      <c r="P5794" t="s">
        <v>28</v>
      </c>
      <c r="Q5794" t="s">
        <v>91</v>
      </c>
      <c r="R5794" t="s">
        <v>30</v>
      </c>
      <c r="S5794">
        <v>4.9000000000000004</v>
      </c>
      <c r="T5794">
        <f>YEAR(tblOrders[[#This Row],[Order Date]])</f>
        <v>2025</v>
      </c>
      <c r="U5794" t="str">
        <f>TEXT(tblOrders[[#This Row],[Order Date]],"mmm-yyyy")</f>
        <v>Sep-2025</v>
      </c>
      <c r="V5794" s="4">
        <f>tblOrders[[#This Row],[Profit]]/tblOrders[[#This Row],[Sales Amount]]</f>
        <v>0.39849624060150379</v>
      </c>
      <c r="W5794" t="str">
        <f>VLOOKUP(tblOrders[[#This Row],[City]],CityRegion,2,0)</f>
        <v>South</v>
      </c>
      <c r="X5794" t="str">
        <f>VLOOKUP(tblOrders[[#This Row],[City]],lookups!A:C,3,0)</f>
        <v>Kerala</v>
      </c>
    </row>
    <row r="5795" spans="1:24" x14ac:dyDescent="0.25">
      <c r="A5795" t="s">
        <v>8139</v>
      </c>
      <c r="B5795" s="1">
        <v>45944</v>
      </c>
      <c r="C5795" t="s">
        <v>1324</v>
      </c>
      <c r="D5795" t="s">
        <v>21</v>
      </c>
      <c r="E5795" t="s">
        <v>73</v>
      </c>
      <c r="F5795" t="s">
        <v>74</v>
      </c>
      <c r="G5795" t="s">
        <v>68</v>
      </c>
      <c r="H5795" t="s">
        <v>75</v>
      </c>
      <c r="I5795" t="s">
        <v>33</v>
      </c>
      <c r="J5795" t="s">
        <v>45</v>
      </c>
      <c r="K5795">
        <v>1</v>
      </c>
      <c r="L5795">
        <v>65</v>
      </c>
      <c r="M5795">
        <v>0.2</v>
      </c>
      <c r="N5795">
        <v>52</v>
      </c>
      <c r="O5795">
        <v>14</v>
      </c>
      <c r="P5795" t="s">
        <v>28</v>
      </c>
      <c r="Q5795" t="s">
        <v>46</v>
      </c>
      <c r="R5795" t="s">
        <v>36</v>
      </c>
      <c r="S5795">
        <v>3.7</v>
      </c>
      <c r="T5795">
        <f>YEAR(tblOrders[[#This Row],[Order Date]])</f>
        <v>2025</v>
      </c>
      <c r="U5795" t="str">
        <f>TEXT(tblOrders[[#This Row],[Order Date]],"mmm-yyyy")</f>
        <v>Oct-2025</v>
      </c>
      <c r="V5795" s="4">
        <f>tblOrders[[#This Row],[Profit]]/tblOrders[[#This Row],[Sales Amount]]</f>
        <v>0.26923076923076922</v>
      </c>
      <c r="W5795" t="str">
        <f>VLOOKUP(tblOrders[[#This Row],[City]],CityRegion,2,0)</f>
        <v>North</v>
      </c>
      <c r="X5795" t="str">
        <f>VLOOKUP(tblOrders[[#This Row],[City]],lookups!A:C,3,0)</f>
        <v>Delhi</v>
      </c>
    </row>
    <row r="5796" spans="1:24" x14ac:dyDescent="0.25">
      <c r="A5796" t="s">
        <v>8140</v>
      </c>
      <c r="B5796" s="1">
        <v>45720</v>
      </c>
      <c r="C5796" t="s">
        <v>6428</v>
      </c>
      <c r="D5796" t="s">
        <v>21</v>
      </c>
      <c r="E5796" t="s">
        <v>40</v>
      </c>
      <c r="F5796" t="s">
        <v>41</v>
      </c>
      <c r="G5796" t="s">
        <v>42</v>
      </c>
      <c r="H5796" t="s">
        <v>43</v>
      </c>
      <c r="I5796" t="s">
        <v>26</v>
      </c>
      <c r="J5796" t="s">
        <v>27</v>
      </c>
      <c r="K5796">
        <v>2</v>
      </c>
      <c r="L5796">
        <v>18</v>
      </c>
      <c r="M5796">
        <v>0.2</v>
      </c>
      <c r="N5796">
        <v>28.8</v>
      </c>
      <c r="O5796">
        <v>10.8</v>
      </c>
      <c r="P5796" t="s">
        <v>28</v>
      </c>
      <c r="Q5796" t="s">
        <v>86</v>
      </c>
      <c r="R5796" t="s">
        <v>30</v>
      </c>
      <c r="S5796">
        <v>4.2</v>
      </c>
      <c r="T5796">
        <f>YEAR(tblOrders[[#This Row],[Order Date]])</f>
        <v>2025</v>
      </c>
      <c r="U5796" t="str">
        <f>TEXT(tblOrders[[#This Row],[Order Date]],"mmm-yyyy")</f>
        <v>Mar-2025</v>
      </c>
      <c r="V5796" s="4">
        <f>tblOrders[[#This Row],[Profit]]/tblOrders[[#This Row],[Sales Amount]]</f>
        <v>0.375</v>
      </c>
      <c r="W5796" t="str">
        <f>VLOOKUP(tblOrders[[#This Row],[City]],CityRegion,2,0)</f>
        <v>South</v>
      </c>
      <c r="X5796" t="str">
        <f>VLOOKUP(tblOrders[[#This Row],[City]],lookups!A:C,3,0)</f>
        <v>Karnataka</v>
      </c>
    </row>
    <row r="5797" spans="1:24" x14ac:dyDescent="0.25">
      <c r="A5797" t="s">
        <v>8141</v>
      </c>
      <c r="B5797" s="1">
        <v>45912</v>
      </c>
      <c r="C5797" t="s">
        <v>1443</v>
      </c>
      <c r="D5797" t="s">
        <v>21</v>
      </c>
      <c r="E5797" t="s">
        <v>55</v>
      </c>
      <c r="F5797" t="s">
        <v>56</v>
      </c>
      <c r="G5797" t="s">
        <v>24</v>
      </c>
      <c r="H5797" t="s">
        <v>51</v>
      </c>
      <c r="I5797" t="s">
        <v>84</v>
      </c>
      <c r="J5797" t="s">
        <v>27</v>
      </c>
      <c r="K5797">
        <v>4</v>
      </c>
      <c r="L5797">
        <v>42</v>
      </c>
      <c r="M5797">
        <v>0</v>
      </c>
      <c r="N5797">
        <v>168</v>
      </c>
      <c r="O5797">
        <v>72</v>
      </c>
      <c r="P5797" t="s">
        <v>28</v>
      </c>
      <c r="Q5797" t="s">
        <v>46</v>
      </c>
      <c r="R5797" t="s">
        <v>30</v>
      </c>
      <c r="S5797">
        <v>3.7</v>
      </c>
      <c r="T5797">
        <f>YEAR(tblOrders[[#This Row],[Order Date]])</f>
        <v>2025</v>
      </c>
      <c r="U5797" t="str">
        <f>TEXT(tblOrders[[#This Row],[Order Date]],"mmm-yyyy")</f>
        <v>Sep-2025</v>
      </c>
      <c r="V5797" s="4">
        <f>tblOrders[[#This Row],[Profit]]/tblOrders[[#This Row],[Sales Amount]]</f>
        <v>0.42857142857142855</v>
      </c>
      <c r="W5797" t="str">
        <f>VLOOKUP(tblOrders[[#This Row],[City]],CityRegion,2,0)</f>
        <v>West</v>
      </c>
      <c r="X5797" t="str">
        <f>VLOOKUP(tblOrders[[#This Row],[City]],lookups!A:C,3,0)</f>
        <v>Maharashtra</v>
      </c>
    </row>
    <row r="5798" spans="1:24" x14ac:dyDescent="0.25">
      <c r="A5798" t="s">
        <v>8142</v>
      </c>
      <c r="B5798" s="1">
        <v>45902</v>
      </c>
      <c r="C5798" t="s">
        <v>6462</v>
      </c>
      <c r="D5798" t="s">
        <v>21</v>
      </c>
      <c r="E5798" t="s">
        <v>49</v>
      </c>
      <c r="F5798" t="s">
        <v>50</v>
      </c>
      <c r="G5798" t="s">
        <v>24</v>
      </c>
      <c r="H5798" t="s">
        <v>51</v>
      </c>
      <c r="I5798" t="s">
        <v>26</v>
      </c>
      <c r="J5798" t="s">
        <v>45</v>
      </c>
      <c r="K5798">
        <v>1</v>
      </c>
      <c r="L5798">
        <v>85</v>
      </c>
      <c r="M5798">
        <v>0.15</v>
      </c>
      <c r="N5798">
        <v>72.25</v>
      </c>
      <c r="O5798">
        <v>20.25</v>
      </c>
      <c r="P5798" t="s">
        <v>28</v>
      </c>
      <c r="Q5798" t="s">
        <v>91</v>
      </c>
      <c r="R5798" t="s">
        <v>36</v>
      </c>
      <c r="S5798">
        <v>3.7</v>
      </c>
      <c r="T5798">
        <f>YEAR(tblOrders[[#This Row],[Order Date]])</f>
        <v>2025</v>
      </c>
      <c r="U5798" t="str">
        <f>TEXT(tblOrders[[#This Row],[Order Date]],"mmm-yyyy")</f>
        <v>Sep-2025</v>
      </c>
      <c r="V5798" s="4">
        <f>tblOrders[[#This Row],[Profit]]/tblOrders[[#This Row],[Sales Amount]]</f>
        <v>0.28027681660899656</v>
      </c>
      <c r="W5798" t="str">
        <f>VLOOKUP(tblOrders[[#This Row],[City]],CityRegion,2,0)</f>
        <v>South</v>
      </c>
      <c r="X5798" t="str">
        <f>VLOOKUP(tblOrders[[#This Row],[City]],lookups!A:C,3,0)</f>
        <v>Karnataka</v>
      </c>
    </row>
    <row r="5799" spans="1:24" x14ac:dyDescent="0.25">
      <c r="A5799" t="s">
        <v>8143</v>
      </c>
      <c r="B5799" s="1">
        <v>45684</v>
      </c>
      <c r="C5799" t="s">
        <v>1474</v>
      </c>
      <c r="D5799" t="s">
        <v>21</v>
      </c>
      <c r="E5799" t="s">
        <v>94</v>
      </c>
      <c r="F5799" t="s">
        <v>95</v>
      </c>
      <c r="G5799" t="s">
        <v>68</v>
      </c>
      <c r="H5799" t="s">
        <v>96</v>
      </c>
      <c r="I5799" t="s">
        <v>44</v>
      </c>
      <c r="J5799" t="s">
        <v>34</v>
      </c>
      <c r="K5799">
        <v>1</v>
      </c>
      <c r="L5799">
        <v>89</v>
      </c>
      <c r="M5799">
        <v>0.2</v>
      </c>
      <c r="N5799">
        <v>71.2</v>
      </c>
      <c r="O5799">
        <v>16.2</v>
      </c>
      <c r="P5799" t="s">
        <v>28</v>
      </c>
      <c r="Q5799" t="s">
        <v>29</v>
      </c>
      <c r="R5799" t="s">
        <v>36</v>
      </c>
      <c r="S5799">
        <v>4.9000000000000004</v>
      </c>
      <c r="T5799">
        <f>YEAR(tblOrders[[#This Row],[Order Date]])</f>
        <v>2025</v>
      </c>
      <c r="U5799" t="str">
        <f>TEXT(tblOrders[[#This Row],[Order Date]],"mmm-yyyy")</f>
        <v>Jan-2025</v>
      </c>
      <c r="V5799" s="4">
        <f>tblOrders[[#This Row],[Profit]]/tblOrders[[#This Row],[Sales Amount]]</f>
        <v>0.22752808988764042</v>
      </c>
      <c r="W5799" t="str">
        <f>VLOOKUP(tblOrders[[#This Row],[City]],CityRegion,2,0)</f>
        <v>South</v>
      </c>
      <c r="X5799" t="str">
        <f>VLOOKUP(tblOrders[[#This Row],[City]],lookups!A:C,3,0)</f>
        <v>Kerala</v>
      </c>
    </row>
    <row r="5800" spans="1:24" x14ac:dyDescent="0.25">
      <c r="A5800" t="s">
        <v>8144</v>
      </c>
      <c r="B5800" s="1">
        <v>45736</v>
      </c>
      <c r="C5800" t="s">
        <v>6238</v>
      </c>
      <c r="D5800" t="s">
        <v>21</v>
      </c>
      <c r="E5800" t="s">
        <v>49</v>
      </c>
      <c r="F5800" t="s">
        <v>50</v>
      </c>
      <c r="G5800" t="s">
        <v>24</v>
      </c>
      <c r="H5800" t="s">
        <v>51</v>
      </c>
      <c r="I5800" t="s">
        <v>26</v>
      </c>
      <c r="J5800" t="s">
        <v>27</v>
      </c>
      <c r="K5800">
        <v>1</v>
      </c>
      <c r="L5800">
        <v>85</v>
      </c>
      <c r="M5800">
        <v>0.05</v>
      </c>
      <c r="N5800">
        <v>80.75</v>
      </c>
      <c r="O5800">
        <v>28.75</v>
      </c>
      <c r="P5800" t="s">
        <v>28</v>
      </c>
      <c r="Q5800" t="s">
        <v>35</v>
      </c>
      <c r="R5800" t="s">
        <v>36</v>
      </c>
      <c r="S5800">
        <v>3.1</v>
      </c>
      <c r="T5800">
        <f>YEAR(tblOrders[[#This Row],[Order Date]])</f>
        <v>2025</v>
      </c>
      <c r="U5800" t="str">
        <f>TEXT(tblOrders[[#This Row],[Order Date]],"mmm-yyyy")</f>
        <v>Mar-2025</v>
      </c>
      <c r="V5800" s="4">
        <f>tblOrders[[#This Row],[Profit]]/tblOrders[[#This Row],[Sales Amount]]</f>
        <v>0.35603715170278638</v>
      </c>
      <c r="W5800" t="str">
        <f>VLOOKUP(tblOrders[[#This Row],[City]],CityRegion,2,0)</f>
        <v>South</v>
      </c>
      <c r="X5800" t="str">
        <f>VLOOKUP(tblOrders[[#This Row],[City]],lookups!A:C,3,0)</f>
        <v>Karnataka</v>
      </c>
    </row>
    <row r="5801" spans="1:24" x14ac:dyDescent="0.25">
      <c r="A5801" t="s">
        <v>8145</v>
      </c>
      <c r="B5801" s="1">
        <v>46004</v>
      </c>
      <c r="C5801" t="s">
        <v>5366</v>
      </c>
      <c r="D5801" t="s">
        <v>21</v>
      </c>
      <c r="E5801" t="s">
        <v>79</v>
      </c>
      <c r="F5801" t="s">
        <v>80</v>
      </c>
      <c r="G5801" t="s">
        <v>68</v>
      </c>
      <c r="H5801" t="s">
        <v>81</v>
      </c>
      <c r="I5801" t="s">
        <v>70</v>
      </c>
      <c r="J5801" t="s">
        <v>34</v>
      </c>
      <c r="K5801">
        <v>2</v>
      </c>
      <c r="L5801">
        <v>799</v>
      </c>
      <c r="M5801">
        <v>0</v>
      </c>
      <c r="N5801">
        <v>1598</v>
      </c>
      <c r="O5801">
        <v>358</v>
      </c>
      <c r="P5801" t="s">
        <v>28</v>
      </c>
      <c r="Q5801" t="s">
        <v>35</v>
      </c>
      <c r="R5801" t="s">
        <v>36</v>
      </c>
      <c r="S5801">
        <v>3.2</v>
      </c>
      <c r="T5801">
        <f>YEAR(tblOrders[[#This Row],[Order Date]])</f>
        <v>2025</v>
      </c>
      <c r="U5801" t="str">
        <f>TEXT(tblOrders[[#This Row],[Order Date]],"mmm-yyyy")</f>
        <v>Dec-2025</v>
      </c>
      <c r="V5801" s="4">
        <f>tblOrders[[#This Row],[Profit]]/tblOrders[[#This Row],[Sales Amount]]</f>
        <v>0.22403003754693368</v>
      </c>
      <c r="W5801" t="str">
        <f>VLOOKUP(tblOrders[[#This Row],[City]],CityRegion,2,0)</f>
        <v>South</v>
      </c>
      <c r="X5801" t="str">
        <f>VLOOKUP(tblOrders[[#This Row],[City]],lookups!A:C,3,0)</f>
        <v>Telengana</v>
      </c>
    </row>
    <row r="5802" spans="1:24" x14ac:dyDescent="0.25">
      <c r="A5802" t="s">
        <v>8146</v>
      </c>
      <c r="B5802" s="1">
        <v>45862</v>
      </c>
      <c r="C5802" t="s">
        <v>2867</v>
      </c>
      <c r="D5802" t="s">
        <v>39</v>
      </c>
      <c r="E5802" t="s">
        <v>49</v>
      </c>
      <c r="F5802" t="s">
        <v>50</v>
      </c>
      <c r="G5802" t="s">
        <v>24</v>
      </c>
      <c r="H5802" t="s">
        <v>51</v>
      </c>
      <c r="I5802" t="s">
        <v>52</v>
      </c>
      <c r="J5802" t="s">
        <v>27</v>
      </c>
      <c r="K5802">
        <v>2</v>
      </c>
      <c r="L5802">
        <v>85</v>
      </c>
      <c r="M5802">
        <v>0.15</v>
      </c>
      <c r="N5802">
        <v>144.5</v>
      </c>
      <c r="O5802">
        <v>40.5</v>
      </c>
      <c r="P5802" t="s">
        <v>28</v>
      </c>
      <c r="Q5802" t="s">
        <v>35</v>
      </c>
      <c r="R5802" t="s">
        <v>36</v>
      </c>
      <c r="S5802">
        <v>3.7</v>
      </c>
      <c r="T5802">
        <f>YEAR(tblOrders[[#This Row],[Order Date]])</f>
        <v>2025</v>
      </c>
      <c r="U5802" t="str">
        <f>TEXT(tblOrders[[#This Row],[Order Date]],"mmm-yyyy")</f>
        <v>Jul-2025</v>
      </c>
      <c r="V5802" s="4">
        <f>tblOrders[[#This Row],[Profit]]/tblOrders[[#This Row],[Sales Amount]]</f>
        <v>0.28027681660899656</v>
      </c>
      <c r="W5802" t="str">
        <f>VLOOKUP(tblOrders[[#This Row],[City]],CityRegion,2,0)</f>
        <v>South</v>
      </c>
      <c r="X5802" t="str">
        <f>VLOOKUP(tblOrders[[#This Row],[City]],lookups!A:C,3,0)</f>
        <v>Kerala</v>
      </c>
    </row>
    <row r="5803" spans="1:24" x14ac:dyDescent="0.25">
      <c r="A5803" t="s">
        <v>8147</v>
      </c>
      <c r="B5803" s="1">
        <v>45889</v>
      </c>
      <c r="C5803" t="s">
        <v>6966</v>
      </c>
      <c r="D5803" t="s">
        <v>21</v>
      </c>
      <c r="E5803" t="s">
        <v>101</v>
      </c>
      <c r="F5803" t="s">
        <v>102</v>
      </c>
      <c r="G5803" t="s">
        <v>24</v>
      </c>
      <c r="H5803" t="s">
        <v>103</v>
      </c>
      <c r="I5803" t="s">
        <v>52</v>
      </c>
      <c r="J5803" t="s">
        <v>34</v>
      </c>
      <c r="K5803">
        <v>3</v>
      </c>
      <c r="L5803">
        <v>120</v>
      </c>
      <c r="M5803">
        <v>0.05</v>
      </c>
      <c r="N5803">
        <v>342</v>
      </c>
      <c r="O5803">
        <v>108</v>
      </c>
      <c r="P5803" t="s">
        <v>28</v>
      </c>
      <c r="Q5803" t="s">
        <v>91</v>
      </c>
      <c r="R5803" t="s">
        <v>36</v>
      </c>
      <c r="S5803">
        <v>4.5999999999999996</v>
      </c>
      <c r="T5803">
        <f>YEAR(tblOrders[[#This Row],[Order Date]])</f>
        <v>2025</v>
      </c>
      <c r="U5803" t="str">
        <f>TEXT(tblOrders[[#This Row],[Order Date]],"mmm-yyyy")</f>
        <v>Aug-2025</v>
      </c>
      <c r="V5803" s="4">
        <f>tblOrders[[#This Row],[Profit]]/tblOrders[[#This Row],[Sales Amount]]</f>
        <v>0.31578947368421051</v>
      </c>
      <c r="W5803" t="str">
        <f>VLOOKUP(tblOrders[[#This Row],[City]],CityRegion,2,0)</f>
        <v>South</v>
      </c>
      <c r="X5803" t="str">
        <f>VLOOKUP(tblOrders[[#This Row],[City]],lookups!A:C,3,0)</f>
        <v>Kerala</v>
      </c>
    </row>
    <row r="5804" spans="1:24" x14ac:dyDescent="0.25">
      <c r="A5804" t="s">
        <v>8148</v>
      </c>
      <c r="B5804" s="1">
        <v>46001</v>
      </c>
      <c r="C5804" t="s">
        <v>6331</v>
      </c>
      <c r="D5804" t="s">
        <v>21</v>
      </c>
      <c r="E5804" t="s">
        <v>114</v>
      </c>
      <c r="F5804" t="s">
        <v>115</v>
      </c>
      <c r="G5804" t="s">
        <v>42</v>
      </c>
      <c r="H5804" t="s">
        <v>116</v>
      </c>
      <c r="I5804" t="s">
        <v>57</v>
      </c>
      <c r="J5804" t="s">
        <v>27</v>
      </c>
      <c r="K5804">
        <v>2</v>
      </c>
      <c r="L5804">
        <v>12</v>
      </c>
      <c r="M5804">
        <v>0.1</v>
      </c>
      <c r="N5804">
        <v>21.6</v>
      </c>
      <c r="O5804">
        <v>9.6</v>
      </c>
      <c r="P5804" t="s">
        <v>28</v>
      </c>
      <c r="Q5804" t="s">
        <v>91</v>
      </c>
      <c r="R5804" t="s">
        <v>36</v>
      </c>
      <c r="S5804">
        <v>3</v>
      </c>
      <c r="T5804">
        <f>YEAR(tblOrders[[#This Row],[Order Date]])</f>
        <v>2025</v>
      </c>
      <c r="U5804" t="str">
        <f>TEXT(tblOrders[[#This Row],[Order Date]],"mmm-yyyy")</f>
        <v>Dec-2025</v>
      </c>
      <c r="V5804" s="4">
        <f>tblOrders[[#This Row],[Profit]]/tblOrders[[#This Row],[Sales Amount]]</f>
        <v>0.44444444444444442</v>
      </c>
      <c r="W5804" t="str">
        <f>VLOOKUP(tblOrders[[#This Row],[City]],CityRegion,2,0)</f>
        <v>South</v>
      </c>
      <c r="X5804" t="str">
        <f>VLOOKUP(tblOrders[[#This Row],[City]],lookups!A:C,3,0)</f>
        <v>Kerala</v>
      </c>
    </row>
    <row r="5805" spans="1:24" x14ac:dyDescent="0.25">
      <c r="A5805" t="s">
        <v>8149</v>
      </c>
      <c r="B5805" s="1">
        <v>45757</v>
      </c>
      <c r="C5805" t="s">
        <v>4537</v>
      </c>
      <c r="D5805" t="s">
        <v>39</v>
      </c>
      <c r="E5805" t="s">
        <v>94</v>
      </c>
      <c r="F5805" t="s">
        <v>95</v>
      </c>
      <c r="G5805" t="s">
        <v>68</v>
      </c>
      <c r="H5805" t="s">
        <v>96</v>
      </c>
      <c r="I5805" t="s">
        <v>84</v>
      </c>
      <c r="J5805" t="s">
        <v>27</v>
      </c>
      <c r="K5805">
        <v>3</v>
      </c>
      <c r="L5805">
        <v>89</v>
      </c>
      <c r="M5805">
        <v>0.15</v>
      </c>
      <c r="N5805">
        <v>226.95</v>
      </c>
      <c r="O5805">
        <v>61.95</v>
      </c>
      <c r="P5805" t="s">
        <v>28</v>
      </c>
      <c r="Q5805" t="s">
        <v>35</v>
      </c>
      <c r="R5805" t="s">
        <v>30</v>
      </c>
      <c r="S5805">
        <v>3.7</v>
      </c>
      <c r="T5805">
        <f>YEAR(tblOrders[[#This Row],[Order Date]])</f>
        <v>2025</v>
      </c>
      <c r="U5805" t="str">
        <f>TEXT(tblOrders[[#This Row],[Order Date]],"mmm-yyyy")</f>
        <v>Apr-2025</v>
      </c>
      <c r="V5805" s="4">
        <f>tblOrders[[#This Row],[Profit]]/tblOrders[[#This Row],[Sales Amount]]</f>
        <v>0.2729676140118969</v>
      </c>
      <c r="W5805" t="str">
        <f>VLOOKUP(tblOrders[[#This Row],[City]],CityRegion,2,0)</f>
        <v>West</v>
      </c>
      <c r="X5805" t="str">
        <f>VLOOKUP(tblOrders[[#This Row],[City]],lookups!A:C,3,0)</f>
        <v>Maharashtra</v>
      </c>
    </row>
    <row r="5806" spans="1:24" x14ac:dyDescent="0.25">
      <c r="A5806" t="s">
        <v>8150</v>
      </c>
      <c r="B5806" s="1">
        <v>46006</v>
      </c>
      <c r="C5806" t="s">
        <v>5293</v>
      </c>
      <c r="D5806" t="s">
        <v>21</v>
      </c>
      <c r="E5806" t="s">
        <v>79</v>
      </c>
      <c r="F5806" t="s">
        <v>80</v>
      </c>
      <c r="G5806" t="s">
        <v>68</v>
      </c>
      <c r="H5806" t="s">
        <v>81</v>
      </c>
      <c r="I5806" t="s">
        <v>44</v>
      </c>
      <c r="J5806" t="s">
        <v>27</v>
      </c>
      <c r="K5806">
        <v>5</v>
      </c>
      <c r="L5806">
        <v>799</v>
      </c>
      <c r="M5806">
        <v>0.1</v>
      </c>
      <c r="N5806">
        <v>3595.5</v>
      </c>
      <c r="O5806">
        <v>495.5</v>
      </c>
      <c r="P5806" t="s">
        <v>111</v>
      </c>
      <c r="Q5806" t="s">
        <v>29</v>
      </c>
      <c r="R5806" t="s">
        <v>123</v>
      </c>
      <c r="S5806">
        <v>5</v>
      </c>
      <c r="T5806">
        <f>YEAR(tblOrders[[#This Row],[Order Date]])</f>
        <v>2025</v>
      </c>
      <c r="U5806" t="str">
        <f>TEXT(tblOrders[[#This Row],[Order Date]],"mmm-yyyy")</f>
        <v>Dec-2025</v>
      </c>
      <c r="V5806" s="4">
        <f>tblOrders[[#This Row],[Profit]]/tblOrders[[#This Row],[Sales Amount]]</f>
        <v>0.13781115282992629</v>
      </c>
      <c r="W5806" t="str">
        <f>VLOOKUP(tblOrders[[#This Row],[City]],CityRegion,2,0)</f>
        <v>South</v>
      </c>
      <c r="X5806" t="str">
        <f>VLOOKUP(tblOrders[[#This Row],[City]],lookups!A:C,3,0)</f>
        <v>Kerala</v>
      </c>
    </row>
    <row r="5807" spans="1:24" x14ac:dyDescent="0.25">
      <c r="A5807" t="s">
        <v>8151</v>
      </c>
      <c r="B5807" s="1">
        <v>45782</v>
      </c>
      <c r="C5807" t="s">
        <v>3158</v>
      </c>
      <c r="D5807" t="s">
        <v>39</v>
      </c>
      <c r="E5807" t="s">
        <v>114</v>
      </c>
      <c r="F5807" t="s">
        <v>115</v>
      </c>
      <c r="G5807" t="s">
        <v>42</v>
      </c>
      <c r="H5807" t="s">
        <v>116</v>
      </c>
      <c r="I5807" t="s">
        <v>26</v>
      </c>
      <c r="J5807" t="s">
        <v>34</v>
      </c>
      <c r="K5807">
        <v>2</v>
      </c>
      <c r="L5807">
        <v>12</v>
      </c>
      <c r="M5807">
        <v>0.15</v>
      </c>
      <c r="N5807">
        <v>20.399999999999999</v>
      </c>
      <c r="O5807">
        <v>8.4</v>
      </c>
      <c r="P5807" t="s">
        <v>28</v>
      </c>
      <c r="Q5807" t="s">
        <v>46</v>
      </c>
      <c r="R5807" t="s">
        <v>36</v>
      </c>
      <c r="S5807">
        <v>4</v>
      </c>
      <c r="T5807">
        <f>YEAR(tblOrders[[#This Row],[Order Date]])</f>
        <v>2025</v>
      </c>
      <c r="U5807" t="str">
        <f>TEXT(tblOrders[[#This Row],[Order Date]],"mmm-yyyy")</f>
        <v>May-2025</v>
      </c>
      <c r="V5807" s="4">
        <f>tblOrders[[#This Row],[Profit]]/tblOrders[[#This Row],[Sales Amount]]</f>
        <v>0.41176470588235298</v>
      </c>
      <c r="W5807" t="str">
        <f>VLOOKUP(tblOrders[[#This Row],[City]],CityRegion,2,0)</f>
        <v>South</v>
      </c>
      <c r="X5807" t="str">
        <f>VLOOKUP(tblOrders[[#This Row],[City]],lookups!A:C,3,0)</f>
        <v>Karnataka</v>
      </c>
    </row>
    <row r="5808" spans="1:24" x14ac:dyDescent="0.25">
      <c r="A5808" t="s">
        <v>8152</v>
      </c>
      <c r="B5808" s="1">
        <v>45808</v>
      </c>
      <c r="C5808" t="s">
        <v>2166</v>
      </c>
      <c r="D5808" t="s">
        <v>21</v>
      </c>
      <c r="E5808" t="s">
        <v>79</v>
      </c>
      <c r="F5808" t="s">
        <v>80</v>
      </c>
      <c r="G5808" t="s">
        <v>68</v>
      </c>
      <c r="H5808" t="s">
        <v>81</v>
      </c>
      <c r="I5808" t="s">
        <v>70</v>
      </c>
      <c r="J5808" t="s">
        <v>27</v>
      </c>
      <c r="K5808">
        <v>1</v>
      </c>
      <c r="L5808">
        <v>799</v>
      </c>
      <c r="M5808">
        <v>0.05</v>
      </c>
      <c r="N5808">
        <v>759.05</v>
      </c>
      <c r="O5808">
        <v>139.05000000000001</v>
      </c>
      <c r="P5808" t="s">
        <v>28</v>
      </c>
      <c r="Q5808" t="s">
        <v>86</v>
      </c>
      <c r="R5808" t="s">
        <v>36</v>
      </c>
      <c r="S5808">
        <v>4.5</v>
      </c>
      <c r="T5808">
        <f>YEAR(tblOrders[[#This Row],[Order Date]])</f>
        <v>2025</v>
      </c>
      <c r="U5808" t="str">
        <f>TEXT(tblOrders[[#This Row],[Order Date]],"mmm-yyyy")</f>
        <v>May-2025</v>
      </c>
      <c r="V5808" s="4">
        <f>tblOrders[[#This Row],[Profit]]/tblOrders[[#This Row],[Sales Amount]]</f>
        <v>0.18318951320729862</v>
      </c>
      <c r="W5808" t="str">
        <f>VLOOKUP(tblOrders[[#This Row],[City]],CityRegion,2,0)</f>
        <v>South</v>
      </c>
      <c r="X5808" t="str">
        <f>VLOOKUP(tblOrders[[#This Row],[City]],lookups!A:C,3,0)</f>
        <v>Telengana</v>
      </c>
    </row>
    <row r="5809" spans="1:24" x14ac:dyDescent="0.25">
      <c r="A5809" t="s">
        <v>8153</v>
      </c>
      <c r="B5809" s="1">
        <v>46018</v>
      </c>
      <c r="C5809" t="s">
        <v>516</v>
      </c>
      <c r="D5809" t="s">
        <v>21</v>
      </c>
      <c r="E5809" t="s">
        <v>94</v>
      </c>
      <c r="F5809" t="s">
        <v>95</v>
      </c>
      <c r="G5809" t="s">
        <v>68</v>
      </c>
      <c r="H5809" t="s">
        <v>96</v>
      </c>
      <c r="I5809" t="s">
        <v>76</v>
      </c>
      <c r="J5809" t="s">
        <v>27</v>
      </c>
      <c r="K5809">
        <v>3</v>
      </c>
      <c r="L5809">
        <v>89</v>
      </c>
      <c r="M5809">
        <v>0.2</v>
      </c>
      <c r="N5809">
        <v>213.6</v>
      </c>
      <c r="O5809">
        <v>48.6</v>
      </c>
      <c r="P5809" t="s">
        <v>148</v>
      </c>
      <c r="Q5809" t="s">
        <v>29</v>
      </c>
      <c r="R5809" t="s">
        <v>30</v>
      </c>
      <c r="S5809">
        <v>4.5</v>
      </c>
      <c r="T5809">
        <f>YEAR(tblOrders[[#This Row],[Order Date]])</f>
        <v>2025</v>
      </c>
      <c r="U5809" t="str">
        <f>TEXT(tblOrders[[#This Row],[Order Date]],"mmm-yyyy")</f>
        <v>Dec-2025</v>
      </c>
      <c r="V5809" s="4">
        <f>tblOrders[[#This Row],[Profit]]/tblOrders[[#This Row],[Sales Amount]]</f>
        <v>0.22752808988764045</v>
      </c>
      <c r="W5809" t="str">
        <f>VLOOKUP(tblOrders[[#This Row],[City]],CityRegion,2,0)</f>
        <v>South</v>
      </c>
      <c r="X5809" t="str">
        <f>VLOOKUP(tblOrders[[#This Row],[City]],lookups!A:C,3,0)</f>
        <v>Kerala</v>
      </c>
    </row>
    <row r="5810" spans="1:24" x14ac:dyDescent="0.25">
      <c r="A5810" t="s">
        <v>8154</v>
      </c>
      <c r="B5810" s="1">
        <v>45853</v>
      </c>
      <c r="C5810" t="s">
        <v>5130</v>
      </c>
      <c r="D5810" t="s">
        <v>39</v>
      </c>
      <c r="E5810" t="s">
        <v>22</v>
      </c>
      <c r="F5810" t="s">
        <v>23</v>
      </c>
      <c r="G5810" t="s">
        <v>24</v>
      </c>
      <c r="H5810" t="s">
        <v>25</v>
      </c>
      <c r="I5810" t="s">
        <v>76</v>
      </c>
      <c r="J5810" t="s">
        <v>34</v>
      </c>
      <c r="K5810">
        <v>2</v>
      </c>
      <c r="L5810">
        <v>190</v>
      </c>
      <c r="M5810">
        <v>0.05</v>
      </c>
      <c r="N5810">
        <v>361</v>
      </c>
      <c r="O5810">
        <v>111</v>
      </c>
      <c r="P5810" t="s">
        <v>28</v>
      </c>
      <c r="Q5810" t="s">
        <v>35</v>
      </c>
      <c r="R5810" t="s">
        <v>30</v>
      </c>
      <c r="S5810">
        <v>4</v>
      </c>
      <c r="T5810">
        <f>YEAR(tblOrders[[#This Row],[Order Date]])</f>
        <v>2025</v>
      </c>
      <c r="U5810" t="str">
        <f>TEXT(tblOrders[[#This Row],[Order Date]],"mmm-yyyy")</f>
        <v>Jul-2025</v>
      </c>
      <c r="V5810" s="4">
        <f>tblOrders[[#This Row],[Profit]]/tblOrders[[#This Row],[Sales Amount]]</f>
        <v>0.30747922437673131</v>
      </c>
      <c r="W5810" t="str">
        <f>VLOOKUP(tblOrders[[#This Row],[City]],CityRegion,2,0)</f>
        <v>South</v>
      </c>
      <c r="X5810" t="str">
        <f>VLOOKUP(tblOrders[[#This Row],[City]],lookups!A:C,3,0)</f>
        <v>Kerala</v>
      </c>
    </row>
    <row r="5811" spans="1:24" x14ac:dyDescent="0.25">
      <c r="A5811" t="s">
        <v>8155</v>
      </c>
      <c r="B5811" s="1">
        <v>45946</v>
      </c>
      <c r="C5811" t="s">
        <v>7580</v>
      </c>
      <c r="D5811" t="s">
        <v>21</v>
      </c>
      <c r="E5811" t="s">
        <v>108</v>
      </c>
      <c r="F5811" t="s">
        <v>109</v>
      </c>
      <c r="G5811" t="s">
        <v>62</v>
      </c>
      <c r="H5811" t="s">
        <v>110</v>
      </c>
      <c r="I5811" t="s">
        <v>57</v>
      </c>
      <c r="J5811" t="s">
        <v>34</v>
      </c>
      <c r="K5811">
        <v>3</v>
      </c>
      <c r="L5811">
        <v>110</v>
      </c>
      <c r="M5811">
        <v>0.05</v>
      </c>
      <c r="N5811">
        <v>313.5</v>
      </c>
      <c r="O5811">
        <v>109.5</v>
      </c>
      <c r="P5811" t="s">
        <v>28</v>
      </c>
      <c r="Q5811" t="s">
        <v>46</v>
      </c>
      <c r="R5811" t="s">
        <v>36</v>
      </c>
      <c r="S5811">
        <v>2.6</v>
      </c>
      <c r="T5811">
        <f>YEAR(tblOrders[[#This Row],[Order Date]])</f>
        <v>2025</v>
      </c>
      <c r="U5811" t="str">
        <f>TEXT(tblOrders[[#This Row],[Order Date]],"mmm-yyyy")</f>
        <v>Oct-2025</v>
      </c>
      <c r="V5811" s="4">
        <f>tblOrders[[#This Row],[Profit]]/tblOrders[[#This Row],[Sales Amount]]</f>
        <v>0.34928229665071769</v>
      </c>
      <c r="W5811" t="str">
        <f>VLOOKUP(tblOrders[[#This Row],[City]],CityRegion,2,0)</f>
        <v>South</v>
      </c>
      <c r="X5811" t="str">
        <f>VLOOKUP(tblOrders[[#This Row],[City]],lookups!A:C,3,0)</f>
        <v>Kerala</v>
      </c>
    </row>
    <row r="5812" spans="1:24" x14ac:dyDescent="0.25">
      <c r="A5812" t="s">
        <v>8156</v>
      </c>
      <c r="B5812" s="1">
        <v>45773</v>
      </c>
      <c r="C5812" t="s">
        <v>2777</v>
      </c>
      <c r="D5812" t="s">
        <v>39</v>
      </c>
      <c r="E5812" t="s">
        <v>55</v>
      </c>
      <c r="F5812" t="s">
        <v>56</v>
      </c>
      <c r="G5812" t="s">
        <v>24</v>
      </c>
      <c r="H5812" t="s">
        <v>51</v>
      </c>
      <c r="I5812" t="s">
        <v>84</v>
      </c>
      <c r="J5812" t="s">
        <v>27</v>
      </c>
      <c r="K5812">
        <v>2</v>
      </c>
      <c r="L5812">
        <v>42</v>
      </c>
      <c r="M5812">
        <v>0.2</v>
      </c>
      <c r="N5812">
        <v>67.2</v>
      </c>
      <c r="O5812">
        <v>19.2</v>
      </c>
      <c r="P5812" t="s">
        <v>85</v>
      </c>
      <c r="Q5812" t="s">
        <v>29</v>
      </c>
      <c r="R5812" t="s">
        <v>36</v>
      </c>
      <c r="S5812">
        <v>2.5</v>
      </c>
      <c r="T5812">
        <f>YEAR(tblOrders[[#This Row],[Order Date]])</f>
        <v>2025</v>
      </c>
      <c r="U5812" t="str">
        <f>TEXT(tblOrders[[#This Row],[Order Date]],"mmm-yyyy")</f>
        <v>Apr-2025</v>
      </c>
      <c r="V5812" s="4">
        <f>tblOrders[[#This Row],[Profit]]/tblOrders[[#This Row],[Sales Amount]]</f>
        <v>0.2857142857142857</v>
      </c>
      <c r="W5812" t="str">
        <f>VLOOKUP(tblOrders[[#This Row],[City]],CityRegion,2,0)</f>
        <v>West</v>
      </c>
      <c r="X5812" t="str">
        <f>VLOOKUP(tblOrders[[#This Row],[City]],lookups!A:C,3,0)</f>
        <v>Maharashtra</v>
      </c>
    </row>
    <row r="5813" spans="1:24" x14ac:dyDescent="0.25">
      <c r="A5813" t="s">
        <v>8157</v>
      </c>
      <c r="B5813" s="1">
        <v>46003</v>
      </c>
      <c r="C5813" t="s">
        <v>1212</v>
      </c>
      <c r="D5813" t="s">
        <v>21</v>
      </c>
      <c r="E5813" t="s">
        <v>40</v>
      </c>
      <c r="F5813" t="s">
        <v>41</v>
      </c>
      <c r="G5813" t="s">
        <v>42</v>
      </c>
      <c r="H5813" t="s">
        <v>43</v>
      </c>
      <c r="I5813" t="s">
        <v>139</v>
      </c>
      <c r="J5813" t="s">
        <v>45</v>
      </c>
      <c r="K5813">
        <v>5</v>
      </c>
      <c r="L5813">
        <v>18</v>
      </c>
      <c r="M5813">
        <v>0.2</v>
      </c>
      <c r="N5813">
        <v>72</v>
      </c>
      <c r="O5813">
        <v>27</v>
      </c>
      <c r="P5813" t="s">
        <v>28</v>
      </c>
      <c r="Q5813" t="s">
        <v>29</v>
      </c>
      <c r="R5813" t="s">
        <v>36</v>
      </c>
      <c r="S5813">
        <v>3.7</v>
      </c>
      <c r="T5813">
        <f>YEAR(tblOrders[[#This Row],[Order Date]])</f>
        <v>2025</v>
      </c>
      <c r="U5813" t="str">
        <f>TEXT(tblOrders[[#This Row],[Order Date]],"mmm-yyyy")</f>
        <v>Dec-2025</v>
      </c>
      <c r="V5813" s="4">
        <f>tblOrders[[#This Row],[Profit]]/tblOrders[[#This Row],[Sales Amount]]</f>
        <v>0.375</v>
      </c>
      <c r="W5813" t="str">
        <f>VLOOKUP(tblOrders[[#This Row],[City]],CityRegion,2,0)</f>
        <v>South</v>
      </c>
      <c r="X5813" t="str">
        <f>VLOOKUP(tblOrders[[#This Row],[City]],lookups!A:C,3,0)</f>
        <v>Tamil Nadu</v>
      </c>
    </row>
    <row r="5814" spans="1:24" x14ac:dyDescent="0.25">
      <c r="A5814" t="s">
        <v>8158</v>
      </c>
      <c r="B5814" s="1">
        <v>45783</v>
      </c>
      <c r="C5814" t="s">
        <v>3629</v>
      </c>
      <c r="D5814" t="s">
        <v>21</v>
      </c>
      <c r="E5814" t="s">
        <v>114</v>
      </c>
      <c r="F5814" t="s">
        <v>115</v>
      </c>
      <c r="G5814" t="s">
        <v>42</v>
      </c>
      <c r="H5814" t="s">
        <v>116</v>
      </c>
      <c r="I5814" t="s">
        <v>70</v>
      </c>
      <c r="J5814" t="s">
        <v>27</v>
      </c>
      <c r="K5814">
        <v>1</v>
      </c>
      <c r="L5814">
        <v>12</v>
      </c>
      <c r="M5814">
        <v>0.05</v>
      </c>
      <c r="N5814">
        <v>11.4</v>
      </c>
      <c r="O5814">
        <v>5.4</v>
      </c>
      <c r="P5814" t="s">
        <v>28</v>
      </c>
      <c r="Q5814" t="s">
        <v>91</v>
      </c>
      <c r="R5814" t="s">
        <v>36</v>
      </c>
      <c r="S5814">
        <v>3.9</v>
      </c>
      <c r="T5814">
        <f>YEAR(tblOrders[[#This Row],[Order Date]])</f>
        <v>2025</v>
      </c>
      <c r="U5814" t="str">
        <f>TEXT(tblOrders[[#This Row],[Order Date]],"mmm-yyyy")</f>
        <v>May-2025</v>
      </c>
      <c r="V5814" s="4">
        <f>tblOrders[[#This Row],[Profit]]/tblOrders[[#This Row],[Sales Amount]]</f>
        <v>0.47368421052631582</v>
      </c>
      <c r="W5814" t="str">
        <f>VLOOKUP(tblOrders[[#This Row],[City]],CityRegion,2,0)</f>
        <v>South</v>
      </c>
      <c r="X5814" t="str">
        <f>VLOOKUP(tblOrders[[#This Row],[City]],lookups!A:C,3,0)</f>
        <v>Telengana</v>
      </c>
    </row>
    <row r="5815" spans="1:24" x14ac:dyDescent="0.25">
      <c r="A5815" t="s">
        <v>8159</v>
      </c>
      <c r="B5815" s="1">
        <v>45702</v>
      </c>
      <c r="C5815" t="s">
        <v>3891</v>
      </c>
      <c r="D5815" t="s">
        <v>39</v>
      </c>
      <c r="E5815" t="s">
        <v>101</v>
      </c>
      <c r="F5815" t="s">
        <v>102</v>
      </c>
      <c r="G5815" t="s">
        <v>24</v>
      </c>
      <c r="H5815" t="s">
        <v>103</v>
      </c>
      <c r="I5815" t="s">
        <v>139</v>
      </c>
      <c r="J5815" t="s">
        <v>34</v>
      </c>
      <c r="K5815">
        <v>5</v>
      </c>
      <c r="L5815">
        <v>120</v>
      </c>
      <c r="M5815">
        <v>0.1</v>
      </c>
      <c r="N5815">
        <v>540</v>
      </c>
      <c r="O5815">
        <v>150</v>
      </c>
      <c r="P5815" t="s">
        <v>28</v>
      </c>
      <c r="Q5815" t="s">
        <v>35</v>
      </c>
      <c r="R5815" t="s">
        <v>36</v>
      </c>
      <c r="S5815">
        <v>3.2</v>
      </c>
      <c r="T5815">
        <f>YEAR(tblOrders[[#This Row],[Order Date]])</f>
        <v>2025</v>
      </c>
      <c r="U5815" t="str">
        <f>TEXT(tblOrders[[#This Row],[Order Date]],"mmm-yyyy")</f>
        <v>Feb-2025</v>
      </c>
      <c r="V5815" s="4">
        <f>tblOrders[[#This Row],[Profit]]/tblOrders[[#This Row],[Sales Amount]]</f>
        <v>0.27777777777777779</v>
      </c>
      <c r="W5815" t="str">
        <f>VLOOKUP(tblOrders[[#This Row],[City]],CityRegion,2,0)</f>
        <v>South</v>
      </c>
      <c r="X5815" t="str">
        <f>VLOOKUP(tblOrders[[#This Row],[City]],lookups!A:C,3,0)</f>
        <v>Tamil Nadu</v>
      </c>
    </row>
    <row r="5816" spans="1:24" x14ac:dyDescent="0.25">
      <c r="A5816" t="s">
        <v>8160</v>
      </c>
      <c r="B5816" s="1">
        <v>45711</v>
      </c>
      <c r="C5816" t="s">
        <v>1904</v>
      </c>
      <c r="D5816" t="s">
        <v>21</v>
      </c>
      <c r="E5816" t="s">
        <v>55</v>
      </c>
      <c r="F5816" t="s">
        <v>56</v>
      </c>
      <c r="G5816" t="s">
        <v>24</v>
      </c>
      <c r="H5816" t="s">
        <v>51</v>
      </c>
      <c r="I5816" t="s">
        <v>57</v>
      </c>
      <c r="J5816" t="s">
        <v>45</v>
      </c>
      <c r="K5816">
        <v>3</v>
      </c>
      <c r="L5816">
        <v>42</v>
      </c>
      <c r="M5816">
        <v>0.05</v>
      </c>
      <c r="N5816">
        <v>119.7</v>
      </c>
      <c r="O5816">
        <v>47.7</v>
      </c>
      <c r="P5816" t="s">
        <v>148</v>
      </c>
      <c r="Q5816" t="s">
        <v>29</v>
      </c>
      <c r="R5816" t="s">
        <v>36</v>
      </c>
      <c r="S5816">
        <v>2.9</v>
      </c>
      <c r="T5816">
        <f>YEAR(tblOrders[[#This Row],[Order Date]])</f>
        <v>2025</v>
      </c>
      <c r="U5816" t="str">
        <f>TEXT(tblOrders[[#This Row],[Order Date]],"mmm-yyyy")</f>
        <v>Feb-2025</v>
      </c>
      <c r="V5816" s="4">
        <f>tblOrders[[#This Row],[Profit]]/tblOrders[[#This Row],[Sales Amount]]</f>
        <v>0.39849624060150379</v>
      </c>
      <c r="W5816" t="str">
        <f>VLOOKUP(tblOrders[[#This Row],[City]],CityRegion,2,0)</f>
        <v>South</v>
      </c>
      <c r="X5816" t="str">
        <f>VLOOKUP(tblOrders[[#This Row],[City]],lookups!A:C,3,0)</f>
        <v>Kerala</v>
      </c>
    </row>
    <row r="5817" spans="1:24" x14ac:dyDescent="0.25">
      <c r="A5817" t="s">
        <v>8161</v>
      </c>
      <c r="B5817" s="1">
        <v>45741</v>
      </c>
      <c r="C5817" t="s">
        <v>1726</v>
      </c>
      <c r="D5817" t="s">
        <v>39</v>
      </c>
      <c r="E5817" t="s">
        <v>94</v>
      </c>
      <c r="F5817" t="s">
        <v>95</v>
      </c>
      <c r="G5817" t="s">
        <v>68</v>
      </c>
      <c r="H5817" t="s">
        <v>96</v>
      </c>
      <c r="I5817" t="s">
        <v>26</v>
      </c>
      <c r="J5817" t="s">
        <v>34</v>
      </c>
      <c r="K5817">
        <v>4</v>
      </c>
      <c r="L5817">
        <v>89</v>
      </c>
      <c r="M5817">
        <v>0.1</v>
      </c>
      <c r="N5817">
        <v>320.39999999999998</v>
      </c>
      <c r="O5817">
        <v>100.4</v>
      </c>
      <c r="P5817" t="s">
        <v>28</v>
      </c>
      <c r="Q5817" t="s">
        <v>29</v>
      </c>
      <c r="R5817" t="s">
        <v>36</v>
      </c>
      <c r="S5817">
        <v>4</v>
      </c>
      <c r="T5817">
        <f>YEAR(tblOrders[[#This Row],[Order Date]])</f>
        <v>2025</v>
      </c>
      <c r="U5817" t="str">
        <f>TEXT(tblOrders[[#This Row],[Order Date]],"mmm-yyyy")</f>
        <v>Mar-2025</v>
      </c>
      <c r="V5817" s="4">
        <f>tblOrders[[#This Row],[Profit]]/tblOrders[[#This Row],[Sales Amount]]</f>
        <v>0.31335830212234711</v>
      </c>
      <c r="W5817" t="str">
        <f>VLOOKUP(tblOrders[[#This Row],[City]],CityRegion,2,0)</f>
        <v>South</v>
      </c>
      <c r="X5817" t="str">
        <f>VLOOKUP(tblOrders[[#This Row],[City]],lookups!A:C,3,0)</f>
        <v>Karnataka</v>
      </c>
    </row>
    <row r="5818" spans="1:24" x14ac:dyDescent="0.25">
      <c r="A5818" t="s">
        <v>8162</v>
      </c>
      <c r="B5818" s="1">
        <v>45917</v>
      </c>
      <c r="C5818" t="s">
        <v>5622</v>
      </c>
      <c r="D5818" t="s">
        <v>39</v>
      </c>
      <c r="E5818" t="s">
        <v>73</v>
      </c>
      <c r="F5818" t="s">
        <v>74</v>
      </c>
      <c r="G5818" t="s">
        <v>68</v>
      </c>
      <c r="H5818" t="s">
        <v>75</v>
      </c>
      <c r="I5818" t="s">
        <v>76</v>
      </c>
      <c r="J5818" t="s">
        <v>45</v>
      </c>
      <c r="K5818">
        <v>5</v>
      </c>
      <c r="L5818">
        <v>65</v>
      </c>
      <c r="M5818">
        <v>0.15</v>
      </c>
      <c r="N5818">
        <v>276.25</v>
      </c>
      <c r="O5818">
        <v>86.25</v>
      </c>
      <c r="P5818" t="s">
        <v>28</v>
      </c>
      <c r="Q5818" t="s">
        <v>29</v>
      </c>
      <c r="R5818" t="s">
        <v>36</v>
      </c>
      <c r="S5818">
        <v>2.9</v>
      </c>
      <c r="T5818">
        <f>YEAR(tblOrders[[#This Row],[Order Date]])</f>
        <v>2025</v>
      </c>
      <c r="U5818" t="str">
        <f>TEXT(tblOrders[[#This Row],[Order Date]],"mmm-yyyy")</f>
        <v>Sep-2025</v>
      </c>
      <c r="V5818" s="4">
        <f>tblOrders[[#This Row],[Profit]]/tblOrders[[#This Row],[Sales Amount]]</f>
        <v>0.31221719457013575</v>
      </c>
      <c r="W5818" t="str">
        <f>VLOOKUP(tblOrders[[#This Row],[City]],CityRegion,2,0)</f>
        <v>South</v>
      </c>
      <c r="X5818" t="str">
        <f>VLOOKUP(tblOrders[[#This Row],[City]],lookups!A:C,3,0)</f>
        <v>Kerala</v>
      </c>
    </row>
    <row r="5819" spans="1:24" x14ac:dyDescent="0.25">
      <c r="A5819" t="s">
        <v>8163</v>
      </c>
      <c r="B5819" s="1">
        <v>45856</v>
      </c>
      <c r="C5819" t="s">
        <v>1527</v>
      </c>
      <c r="D5819" t="s">
        <v>21</v>
      </c>
      <c r="E5819" t="s">
        <v>101</v>
      </c>
      <c r="F5819" t="s">
        <v>102</v>
      </c>
      <c r="G5819" t="s">
        <v>24</v>
      </c>
      <c r="H5819" t="s">
        <v>103</v>
      </c>
      <c r="I5819" t="s">
        <v>52</v>
      </c>
      <c r="J5819" t="s">
        <v>34</v>
      </c>
      <c r="K5819">
        <v>1</v>
      </c>
      <c r="L5819">
        <v>120</v>
      </c>
      <c r="M5819">
        <v>0.15</v>
      </c>
      <c r="N5819">
        <v>102</v>
      </c>
      <c r="O5819">
        <v>24</v>
      </c>
      <c r="P5819" t="s">
        <v>28</v>
      </c>
      <c r="Q5819" t="s">
        <v>46</v>
      </c>
      <c r="R5819" t="s">
        <v>30</v>
      </c>
      <c r="S5819">
        <v>4.7</v>
      </c>
      <c r="T5819">
        <f>YEAR(tblOrders[[#This Row],[Order Date]])</f>
        <v>2025</v>
      </c>
      <c r="U5819" t="str">
        <f>TEXT(tblOrders[[#This Row],[Order Date]],"mmm-yyyy")</f>
        <v>Jul-2025</v>
      </c>
      <c r="V5819" s="4">
        <f>tblOrders[[#This Row],[Profit]]/tblOrders[[#This Row],[Sales Amount]]</f>
        <v>0.23529411764705882</v>
      </c>
      <c r="W5819" t="str">
        <f>VLOOKUP(tblOrders[[#This Row],[City]],CityRegion,2,0)</f>
        <v>South</v>
      </c>
      <c r="X5819" t="str">
        <f>VLOOKUP(tblOrders[[#This Row],[City]],lookups!A:C,3,0)</f>
        <v>Kerala</v>
      </c>
    </row>
    <row r="5820" spans="1:24" x14ac:dyDescent="0.25">
      <c r="A5820" t="s">
        <v>8164</v>
      </c>
      <c r="B5820" s="1">
        <v>45895</v>
      </c>
      <c r="C5820" t="s">
        <v>3677</v>
      </c>
      <c r="D5820" t="s">
        <v>21</v>
      </c>
      <c r="E5820" t="s">
        <v>94</v>
      </c>
      <c r="F5820" t="s">
        <v>95</v>
      </c>
      <c r="G5820" t="s">
        <v>68</v>
      </c>
      <c r="H5820" t="s">
        <v>96</v>
      </c>
      <c r="I5820" t="s">
        <v>44</v>
      </c>
      <c r="J5820" t="s">
        <v>45</v>
      </c>
      <c r="K5820">
        <v>3</v>
      </c>
      <c r="L5820">
        <v>89</v>
      </c>
      <c r="M5820">
        <v>0.1</v>
      </c>
      <c r="N5820">
        <v>240.3</v>
      </c>
      <c r="O5820">
        <v>75.3</v>
      </c>
      <c r="P5820" t="s">
        <v>28</v>
      </c>
      <c r="Q5820" t="s">
        <v>35</v>
      </c>
      <c r="R5820" t="s">
        <v>30</v>
      </c>
      <c r="S5820">
        <v>3.2</v>
      </c>
      <c r="T5820">
        <f>YEAR(tblOrders[[#This Row],[Order Date]])</f>
        <v>2025</v>
      </c>
      <c r="U5820" t="str">
        <f>TEXT(tblOrders[[#This Row],[Order Date]],"mmm-yyyy")</f>
        <v>Aug-2025</v>
      </c>
      <c r="V5820" s="4">
        <f>tblOrders[[#This Row],[Profit]]/tblOrders[[#This Row],[Sales Amount]]</f>
        <v>0.31335830212234705</v>
      </c>
      <c r="W5820" t="str">
        <f>VLOOKUP(tblOrders[[#This Row],[City]],CityRegion,2,0)</f>
        <v>South</v>
      </c>
      <c r="X5820" t="str">
        <f>VLOOKUP(tblOrders[[#This Row],[City]],lookups!A:C,3,0)</f>
        <v>Kerala</v>
      </c>
    </row>
    <row r="5821" spans="1:24" x14ac:dyDescent="0.25">
      <c r="A5821" t="s">
        <v>8165</v>
      </c>
      <c r="B5821" s="1">
        <v>45987</v>
      </c>
      <c r="C5821" t="s">
        <v>2739</v>
      </c>
      <c r="D5821" t="s">
        <v>21</v>
      </c>
      <c r="E5821" t="s">
        <v>40</v>
      </c>
      <c r="F5821" t="s">
        <v>41</v>
      </c>
      <c r="G5821" t="s">
        <v>42</v>
      </c>
      <c r="H5821" t="s">
        <v>43</v>
      </c>
      <c r="I5821" t="s">
        <v>139</v>
      </c>
      <c r="J5821" t="s">
        <v>27</v>
      </c>
      <c r="K5821">
        <v>4</v>
      </c>
      <c r="L5821">
        <v>18</v>
      </c>
      <c r="M5821">
        <v>0.15</v>
      </c>
      <c r="N5821">
        <v>61.2</v>
      </c>
      <c r="O5821">
        <v>25.2</v>
      </c>
      <c r="P5821" t="s">
        <v>28</v>
      </c>
      <c r="Q5821" t="s">
        <v>86</v>
      </c>
      <c r="R5821" t="s">
        <v>30</v>
      </c>
      <c r="S5821">
        <v>4.5999999999999996</v>
      </c>
      <c r="T5821">
        <f>YEAR(tblOrders[[#This Row],[Order Date]])</f>
        <v>2025</v>
      </c>
      <c r="U5821" t="str">
        <f>TEXT(tblOrders[[#This Row],[Order Date]],"mmm-yyyy")</f>
        <v>Nov-2025</v>
      </c>
      <c r="V5821" s="4">
        <f>tblOrders[[#This Row],[Profit]]/tblOrders[[#This Row],[Sales Amount]]</f>
        <v>0.41176470588235292</v>
      </c>
      <c r="W5821" t="str">
        <f>VLOOKUP(tblOrders[[#This Row],[City]],CityRegion,2,0)</f>
        <v>South</v>
      </c>
      <c r="X5821" t="str">
        <f>VLOOKUP(tblOrders[[#This Row],[City]],lookups!A:C,3,0)</f>
        <v>Tamil Nadu</v>
      </c>
    </row>
    <row r="5822" spans="1:24" x14ac:dyDescent="0.25">
      <c r="A5822" t="s">
        <v>8166</v>
      </c>
      <c r="B5822" s="1">
        <v>45735</v>
      </c>
      <c r="C5822" t="s">
        <v>1002</v>
      </c>
      <c r="D5822" t="s">
        <v>21</v>
      </c>
      <c r="E5822" t="s">
        <v>101</v>
      </c>
      <c r="F5822" t="s">
        <v>102</v>
      </c>
      <c r="G5822" t="s">
        <v>24</v>
      </c>
      <c r="H5822" t="s">
        <v>103</v>
      </c>
      <c r="I5822" t="s">
        <v>130</v>
      </c>
      <c r="J5822" t="s">
        <v>45</v>
      </c>
      <c r="K5822">
        <v>5</v>
      </c>
      <c r="L5822">
        <v>120</v>
      </c>
      <c r="M5822">
        <v>0.1</v>
      </c>
      <c r="N5822">
        <v>540</v>
      </c>
      <c r="O5822">
        <v>150</v>
      </c>
      <c r="P5822" t="s">
        <v>111</v>
      </c>
      <c r="Q5822" t="s">
        <v>91</v>
      </c>
      <c r="R5822" t="s">
        <v>123</v>
      </c>
      <c r="S5822">
        <v>4.4000000000000004</v>
      </c>
      <c r="T5822">
        <f>YEAR(tblOrders[[#This Row],[Order Date]])</f>
        <v>2025</v>
      </c>
      <c r="U5822" t="str">
        <f>TEXT(tblOrders[[#This Row],[Order Date]],"mmm-yyyy")</f>
        <v>Mar-2025</v>
      </c>
      <c r="V5822" s="4">
        <f>tblOrders[[#This Row],[Profit]]/tblOrders[[#This Row],[Sales Amount]]</f>
        <v>0.27777777777777779</v>
      </c>
      <c r="W5822" t="str">
        <f>VLOOKUP(tblOrders[[#This Row],[City]],CityRegion,2,0)</f>
        <v>West</v>
      </c>
      <c r="X5822" t="str">
        <f>VLOOKUP(tblOrders[[#This Row],[City]],lookups!A:C,3,0)</f>
        <v>Maharashtra</v>
      </c>
    </row>
    <row r="5823" spans="1:24" x14ac:dyDescent="0.25">
      <c r="A5823" t="s">
        <v>8167</v>
      </c>
      <c r="B5823" s="1">
        <v>45902</v>
      </c>
      <c r="C5823" t="s">
        <v>970</v>
      </c>
      <c r="D5823" t="s">
        <v>21</v>
      </c>
      <c r="E5823" t="s">
        <v>108</v>
      </c>
      <c r="F5823" t="s">
        <v>109</v>
      </c>
      <c r="G5823" t="s">
        <v>62</v>
      </c>
      <c r="H5823" t="s">
        <v>110</v>
      </c>
      <c r="I5823" t="s">
        <v>57</v>
      </c>
      <c r="J5823" t="s">
        <v>45</v>
      </c>
      <c r="K5823">
        <v>4</v>
      </c>
      <c r="L5823">
        <v>110</v>
      </c>
      <c r="M5823">
        <v>0</v>
      </c>
      <c r="N5823">
        <v>440</v>
      </c>
      <c r="O5823">
        <v>168</v>
      </c>
      <c r="P5823" t="s">
        <v>28</v>
      </c>
      <c r="Q5823" t="s">
        <v>46</v>
      </c>
      <c r="R5823" t="s">
        <v>36</v>
      </c>
      <c r="S5823">
        <v>4.5</v>
      </c>
      <c r="T5823">
        <f>YEAR(tblOrders[[#This Row],[Order Date]])</f>
        <v>2025</v>
      </c>
      <c r="U5823" t="str">
        <f>TEXT(tblOrders[[#This Row],[Order Date]],"mmm-yyyy")</f>
        <v>Sep-2025</v>
      </c>
      <c r="V5823" s="4">
        <f>tblOrders[[#This Row],[Profit]]/tblOrders[[#This Row],[Sales Amount]]</f>
        <v>0.38181818181818183</v>
      </c>
      <c r="W5823" t="str">
        <f>VLOOKUP(tblOrders[[#This Row],[City]],CityRegion,2,0)</f>
        <v>South</v>
      </c>
      <c r="X5823" t="str">
        <f>VLOOKUP(tblOrders[[#This Row],[City]],lookups!A:C,3,0)</f>
        <v>Kerala</v>
      </c>
    </row>
    <row r="5824" spans="1:24" x14ac:dyDescent="0.25">
      <c r="A5824" t="s">
        <v>8168</v>
      </c>
      <c r="B5824" s="1">
        <v>45926</v>
      </c>
      <c r="C5824" t="s">
        <v>7526</v>
      </c>
      <c r="D5824" t="s">
        <v>21</v>
      </c>
      <c r="E5824" t="s">
        <v>94</v>
      </c>
      <c r="F5824" t="s">
        <v>95</v>
      </c>
      <c r="G5824" t="s">
        <v>68</v>
      </c>
      <c r="H5824" t="s">
        <v>96</v>
      </c>
      <c r="I5824" t="s">
        <v>33</v>
      </c>
      <c r="J5824" t="s">
        <v>27</v>
      </c>
      <c r="K5824">
        <v>4</v>
      </c>
      <c r="L5824">
        <v>89</v>
      </c>
      <c r="M5824">
        <v>0.1</v>
      </c>
      <c r="N5824">
        <v>320.39999999999998</v>
      </c>
      <c r="O5824">
        <v>100.4</v>
      </c>
      <c r="P5824" t="s">
        <v>28</v>
      </c>
      <c r="Q5824" t="s">
        <v>86</v>
      </c>
      <c r="R5824" t="s">
        <v>30</v>
      </c>
      <c r="S5824">
        <v>3.8</v>
      </c>
      <c r="T5824">
        <f>YEAR(tblOrders[[#This Row],[Order Date]])</f>
        <v>2025</v>
      </c>
      <c r="U5824" t="str">
        <f>TEXT(tblOrders[[#This Row],[Order Date]],"mmm-yyyy")</f>
        <v>Sep-2025</v>
      </c>
      <c r="V5824" s="4">
        <f>tblOrders[[#This Row],[Profit]]/tblOrders[[#This Row],[Sales Amount]]</f>
        <v>0.31335830212234711</v>
      </c>
      <c r="W5824" t="str">
        <f>VLOOKUP(tblOrders[[#This Row],[City]],CityRegion,2,0)</f>
        <v>North</v>
      </c>
      <c r="X5824" t="str">
        <f>VLOOKUP(tblOrders[[#This Row],[City]],lookups!A:C,3,0)</f>
        <v>Delhi</v>
      </c>
    </row>
    <row r="5825" spans="1:24" x14ac:dyDescent="0.25">
      <c r="A5825" t="s">
        <v>8169</v>
      </c>
      <c r="B5825" s="1">
        <v>45803</v>
      </c>
      <c r="C5825" t="s">
        <v>629</v>
      </c>
      <c r="D5825" t="s">
        <v>39</v>
      </c>
      <c r="E5825" t="s">
        <v>60</v>
      </c>
      <c r="F5825" t="s">
        <v>61</v>
      </c>
      <c r="G5825" t="s">
        <v>62</v>
      </c>
      <c r="H5825" t="s">
        <v>63</v>
      </c>
      <c r="I5825" t="s">
        <v>33</v>
      </c>
      <c r="J5825" t="s">
        <v>27</v>
      </c>
      <c r="K5825">
        <v>2</v>
      </c>
      <c r="L5825">
        <v>45</v>
      </c>
      <c r="M5825">
        <v>0.15</v>
      </c>
      <c r="N5825">
        <v>76.5</v>
      </c>
      <c r="O5825">
        <v>24.5</v>
      </c>
      <c r="P5825" t="s">
        <v>28</v>
      </c>
      <c r="Q5825" t="s">
        <v>29</v>
      </c>
      <c r="R5825" t="s">
        <v>36</v>
      </c>
      <c r="S5825">
        <v>3.5</v>
      </c>
      <c r="T5825">
        <f>YEAR(tblOrders[[#This Row],[Order Date]])</f>
        <v>2025</v>
      </c>
      <c r="U5825" t="str">
        <f>TEXT(tblOrders[[#This Row],[Order Date]],"mmm-yyyy")</f>
        <v>May-2025</v>
      </c>
      <c r="V5825" s="4">
        <f>tblOrders[[#This Row],[Profit]]/tblOrders[[#This Row],[Sales Amount]]</f>
        <v>0.3202614379084967</v>
      </c>
      <c r="W5825" t="str">
        <f>VLOOKUP(tblOrders[[#This Row],[City]],CityRegion,2,0)</f>
        <v>North</v>
      </c>
      <c r="X5825" t="str">
        <f>VLOOKUP(tblOrders[[#This Row],[City]],lookups!A:C,3,0)</f>
        <v>Delhi</v>
      </c>
    </row>
    <row r="5826" spans="1:24" x14ac:dyDescent="0.25">
      <c r="A5826" t="s">
        <v>8170</v>
      </c>
      <c r="B5826" s="1">
        <v>45763</v>
      </c>
      <c r="C5826" t="s">
        <v>8171</v>
      </c>
      <c r="D5826" t="s">
        <v>21</v>
      </c>
      <c r="E5826" t="s">
        <v>79</v>
      </c>
      <c r="F5826" t="s">
        <v>80</v>
      </c>
      <c r="G5826" t="s">
        <v>68</v>
      </c>
      <c r="H5826" t="s">
        <v>81</v>
      </c>
      <c r="I5826" t="s">
        <v>57</v>
      </c>
      <c r="J5826" t="s">
        <v>45</v>
      </c>
      <c r="K5826">
        <v>5</v>
      </c>
      <c r="L5826">
        <v>799</v>
      </c>
      <c r="M5826">
        <v>0.2</v>
      </c>
      <c r="N5826">
        <v>3196</v>
      </c>
      <c r="O5826">
        <v>96</v>
      </c>
      <c r="P5826" t="s">
        <v>28</v>
      </c>
      <c r="Q5826" t="s">
        <v>46</v>
      </c>
      <c r="R5826" t="s">
        <v>123</v>
      </c>
      <c r="S5826">
        <v>3.6</v>
      </c>
      <c r="T5826">
        <f>YEAR(tblOrders[[#This Row],[Order Date]])</f>
        <v>2025</v>
      </c>
      <c r="U5826" t="str">
        <f>TEXT(tblOrders[[#This Row],[Order Date]],"mmm-yyyy")</f>
        <v>Apr-2025</v>
      </c>
      <c r="V5826" s="4">
        <f>tblOrders[[#This Row],[Profit]]/tblOrders[[#This Row],[Sales Amount]]</f>
        <v>3.0037546933667083E-2</v>
      </c>
      <c r="W5826" t="str">
        <f>VLOOKUP(tblOrders[[#This Row],[City]],CityRegion,2,0)</f>
        <v>South</v>
      </c>
      <c r="X5826" t="str">
        <f>VLOOKUP(tblOrders[[#This Row],[City]],lookups!A:C,3,0)</f>
        <v>Kerala</v>
      </c>
    </row>
    <row r="5827" spans="1:24" x14ac:dyDescent="0.25">
      <c r="A5827" t="s">
        <v>8172</v>
      </c>
      <c r="B5827" s="1">
        <v>45700</v>
      </c>
      <c r="C5827" t="s">
        <v>7861</v>
      </c>
      <c r="D5827" t="s">
        <v>39</v>
      </c>
      <c r="E5827" t="s">
        <v>73</v>
      </c>
      <c r="F5827" t="s">
        <v>74</v>
      </c>
      <c r="G5827" t="s">
        <v>68</v>
      </c>
      <c r="H5827" t="s">
        <v>75</v>
      </c>
      <c r="I5827" t="s">
        <v>70</v>
      </c>
      <c r="J5827" t="s">
        <v>34</v>
      </c>
      <c r="K5827">
        <v>4</v>
      </c>
      <c r="L5827">
        <v>65</v>
      </c>
      <c r="M5827">
        <v>0.2</v>
      </c>
      <c r="N5827">
        <v>208</v>
      </c>
      <c r="O5827">
        <v>56</v>
      </c>
      <c r="P5827" t="s">
        <v>28</v>
      </c>
      <c r="Q5827" t="s">
        <v>29</v>
      </c>
      <c r="R5827" t="s">
        <v>30</v>
      </c>
      <c r="S5827">
        <v>4.4000000000000004</v>
      </c>
      <c r="T5827">
        <f>YEAR(tblOrders[[#This Row],[Order Date]])</f>
        <v>2025</v>
      </c>
      <c r="U5827" t="str">
        <f>TEXT(tblOrders[[#This Row],[Order Date]],"mmm-yyyy")</f>
        <v>Feb-2025</v>
      </c>
      <c r="V5827" s="4">
        <f>tblOrders[[#This Row],[Profit]]/tblOrders[[#This Row],[Sales Amount]]</f>
        <v>0.26923076923076922</v>
      </c>
      <c r="W5827" t="str">
        <f>VLOOKUP(tblOrders[[#This Row],[City]],CityRegion,2,0)</f>
        <v>South</v>
      </c>
      <c r="X5827" t="str">
        <f>VLOOKUP(tblOrders[[#This Row],[City]],lookups!A:C,3,0)</f>
        <v>Telengana</v>
      </c>
    </row>
    <row r="5828" spans="1:24" x14ac:dyDescent="0.25">
      <c r="A5828" t="s">
        <v>8173</v>
      </c>
      <c r="B5828" s="1">
        <v>45800</v>
      </c>
      <c r="C5828" t="s">
        <v>3460</v>
      </c>
      <c r="D5828" t="s">
        <v>39</v>
      </c>
      <c r="E5828" t="s">
        <v>55</v>
      </c>
      <c r="F5828" t="s">
        <v>56</v>
      </c>
      <c r="G5828" t="s">
        <v>24</v>
      </c>
      <c r="H5828" t="s">
        <v>51</v>
      </c>
      <c r="I5828" t="s">
        <v>33</v>
      </c>
      <c r="J5828" t="s">
        <v>27</v>
      </c>
      <c r="K5828">
        <v>5</v>
      </c>
      <c r="L5828">
        <v>42</v>
      </c>
      <c r="M5828">
        <v>0.05</v>
      </c>
      <c r="N5828">
        <v>199.5</v>
      </c>
      <c r="O5828">
        <v>79.5</v>
      </c>
      <c r="P5828" t="s">
        <v>28</v>
      </c>
      <c r="Q5828" t="s">
        <v>29</v>
      </c>
      <c r="R5828" t="s">
        <v>36</v>
      </c>
      <c r="S5828">
        <v>3</v>
      </c>
      <c r="T5828">
        <f>YEAR(tblOrders[[#This Row],[Order Date]])</f>
        <v>2025</v>
      </c>
      <c r="U5828" t="str">
        <f>TEXT(tblOrders[[#This Row],[Order Date]],"mmm-yyyy")</f>
        <v>May-2025</v>
      </c>
      <c r="V5828" s="4">
        <f>tblOrders[[#This Row],[Profit]]/tblOrders[[#This Row],[Sales Amount]]</f>
        <v>0.39849624060150374</v>
      </c>
      <c r="W5828" t="str">
        <f>VLOOKUP(tblOrders[[#This Row],[City]],CityRegion,2,0)</f>
        <v>North</v>
      </c>
      <c r="X5828" t="str">
        <f>VLOOKUP(tblOrders[[#This Row],[City]],lookups!A:C,3,0)</f>
        <v>Delhi</v>
      </c>
    </row>
    <row r="5829" spans="1:24" x14ac:dyDescent="0.25">
      <c r="A5829" t="s">
        <v>8174</v>
      </c>
      <c r="B5829" s="1">
        <v>45673</v>
      </c>
      <c r="C5829" t="s">
        <v>4459</v>
      </c>
      <c r="D5829" t="s">
        <v>21</v>
      </c>
      <c r="E5829" t="s">
        <v>114</v>
      </c>
      <c r="F5829" t="s">
        <v>115</v>
      </c>
      <c r="G5829" t="s">
        <v>42</v>
      </c>
      <c r="H5829" t="s">
        <v>116</v>
      </c>
      <c r="I5829" t="s">
        <v>57</v>
      </c>
      <c r="J5829" t="s">
        <v>45</v>
      </c>
      <c r="K5829">
        <v>4</v>
      </c>
      <c r="L5829">
        <v>12</v>
      </c>
      <c r="M5829">
        <v>0.15</v>
      </c>
      <c r="N5829">
        <v>40.799999999999997</v>
      </c>
      <c r="O5829">
        <v>16.8</v>
      </c>
      <c r="P5829" t="s">
        <v>111</v>
      </c>
      <c r="Q5829" t="s">
        <v>91</v>
      </c>
      <c r="R5829" t="s">
        <v>36</v>
      </c>
      <c r="S5829">
        <v>4.0999999999999996</v>
      </c>
      <c r="T5829">
        <f>YEAR(tblOrders[[#This Row],[Order Date]])</f>
        <v>2025</v>
      </c>
      <c r="U5829" t="str">
        <f>TEXT(tblOrders[[#This Row],[Order Date]],"mmm-yyyy")</f>
        <v>Jan-2025</v>
      </c>
      <c r="V5829" s="4">
        <f>tblOrders[[#This Row],[Profit]]/tblOrders[[#This Row],[Sales Amount]]</f>
        <v>0.41176470588235298</v>
      </c>
      <c r="W5829" t="str">
        <f>VLOOKUP(tblOrders[[#This Row],[City]],CityRegion,2,0)</f>
        <v>South</v>
      </c>
      <c r="X5829" t="str">
        <f>VLOOKUP(tblOrders[[#This Row],[City]],lookups!A:C,3,0)</f>
        <v>Kerala</v>
      </c>
    </row>
    <row r="5830" spans="1:24" x14ac:dyDescent="0.25">
      <c r="A5830" t="s">
        <v>8175</v>
      </c>
      <c r="B5830" s="1">
        <v>45894</v>
      </c>
      <c r="C5830" t="s">
        <v>5809</v>
      </c>
      <c r="D5830" t="s">
        <v>21</v>
      </c>
      <c r="E5830" t="s">
        <v>101</v>
      </c>
      <c r="F5830" t="s">
        <v>102</v>
      </c>
      <c r="G5830" t="s">
        <v>24</v>
      </c>
      <c r="H5830" t="s">
        <v>103</v>
      </c>
      <c r="I5830" t="s">
        <v>52</v>
      </c>
      <c r="J5830" t="s">
        <v>34</v>
      </c>
      <c r="K5830">
        <v>5</v>
      </c>
      <c r="L5830">
        <v>120</v>
      </c>
      <c r="M5830">
        <v>0.15</v>
      </c>
      <c r="N5830">
        <v>510</v>
      </c>
      <c r="O5830">
        <v>120</v>
      </c>
      <c r="P5830" t="s">
        <v>28</v>
      </c>
      <c r="Q5830" t="s">
        <v>86</v>
      </c>
      <c r="R5830" t="s">
        <v>36</v>
      </c>
      <c r="S5830">
        <v>4.8</v>
      </c>
      <c r="T5830">
        <f>YEAR(tblOrders[[#This Row],[Order Date]])</f>
        <v>2025</v>
      </c>
      <c r="U5830" t="str">
        <f>TEXT(tblOrders[[#This Row],[Order Date]],"mmm-yyyy")</f>
        <v>Aug-2025</v>
      </c>
      <c r="V5830" s="4">
        <f>tblOrders[[#This Row],[Profit]]/tblOrders[[#This Row],[Sales Amount]]</f>
        <v>0.23529411764705882</v>
      </c>
      <c r="W5830" t="str">
        <f>VLOOKUP(tblOrders[[#This Row],[City]],CityRegion,2,0)</f>
        <v>South</v>
      </c>
      <c r="X5830" t="str">
        <f>VLOOKUP(tblOrders[[#This Row],[City]],lookups!A:C,3,0)</f>
        <v>Kerala</v>
      </c>
    </row>
    <row r="5831" spans="1:24" x14ac:dyDescent="0.25">
      <c r="A5831" t="s">
        <v>8176</v>
      </c>
      <c r="B5831" s="1">
        <v>45771</v>
      </c>
      <c r="C5831" t="s">
        <v>8102</v>
      </c>
      <c r="D5831" t="s">
        <v>39</v>
      </c>
      <c r="E5831" t="s">
        <v>66</v>
      </c>
      <c r="F5831" t="s">
        <v>67</v>
      </c>
      <c r="G5831" t="s">
        <v>68</v>
      </c>
      <c r="H5831" t="s">
        <v>69</v>
      </c>
      <c r="I5831" t="s">
        <v>33</v>
      </c>
      <c r="J5831" t="s">
        <v>45</v>
      </c>
      <c r="K5831">
        <v>1</v>
      </c>
      <c r="L5831">
        <v>149</v>
      </c>
      <c r="M5831">
        <v>0.05</v>
      </c>
      <c r="N5831">
        <v>141.55000000000001</v>
      </c>
      <c r="O5831">
        <v>46.55</v>
      </c>
      <c r="P5831" t="s">
        <v>28</v>
      </c>
      <c r="Q5831" t="s">
        <v>91</v>
      </c>
      <c r="R5831" t="s">
        <v>30</v>
      </c>
      <c r="S5831">
        <v>3.9</v>
      </c>
      <c r="T5831">
        <f>YEAR(tblOrders[[#This Row],[Order Date]])</f>
        <v>2025</v>
      </c>
      <c r="U5831" t="str">
        <f>TEXT(tblOrders[[#This Row],[Order Date]],"mmm-yyyy")</f>
        <v>Apr-2025</v>
      </c>
      <c r="V5831" s="4">
        <f>tblOrders[[#This Row],[Profit]]/tblOrders[[#This Row],[Sales Amount]]</f>
        <v>0.32885906040268453</v>
      </c>
      <c r="W5831" t="str">
        <f>VLOOKUP(tblOrders[[#This Row],[City]],CityRegion,2,0)</f>
        <v>North</v>
      </c>
      <c r="X5831" t="str">
        <f>VLOOKUP(tblOrders[[#This Row],[City]],lookups!A:C,3,0)</f>
        <v>Delhi</v>
      </c>
    </row>
    <row r="5832" spans="1:24" x14ac:dyDescent="0.25">
      <c r="A5832" t="s">
        <v>8177</v>
      </c>
      <c r="B5832" s="1">
        <v>45824</v>
      </c>
      <c r="C5832" t="s">
        <v>1802</v>
      </c>
      <c r="D5832" t="s">
        <v>39</v>
      </c>
      <c r="E5832" t="s">
        <v>79</v>
      </c>
      <c r="F5832" t="s">
        <v>80</v>
      </c>
      <c r="G5832" t="s">
        <v>68</v>
      </c>
      <c r="H5832" t="s">
        <v>81</v>
      </c>
      <c r="I5832" t="s">
        <v>26</v>
      </c>
      <c r="J5832" t="s">
        <v>45</v>
      </c>
      <c r="K5832">
        <v>4</v>
      </c>
      <c r="L5832">
        <v>799</v>
      </c>
      <c r="M5832">
        <v>0.15</v>
      </c>
      <c r="N5832">
        <v>2716.6</v>
      </c>
      <c r="O5832">
        <v>236.6</v>
      </c>
      <c r="P5832" t="s">
        <v>28</v>
      </c>
      <c r="Q5832" t="s">
        <v>29</v>
      </c>
      <c r="R5832" t="s">
        <v>36</v>
      </c>
      <c r="S5832">
        <v>3.6</v>
      </c>
      <c r="T5832">
        <f>YEAR(tblOrders[[#This Row],[Order Date]])</f>
        <v>2025</v>
      </c>
      <c r="U5832" t="str">
        <f>TEXT(tblOrders[[#This Row],[Order Date]],"mmm-yyyy")</f>
        <v>Jun-2025</v>
      </c>
      <c r="V5832" s="4">
        <f>tblOrders[[#This Row],[Profit]]/tblOrders[[#This Row],[Sales Amount]]</f>
        <v>8.7094161819921967E-2</v>
      </c>
      <c r="W5832" t="str">
        <f>VLOOKUP(tblOrders[[#This Row],[City]],CityRegion,2,0)</f>
        <v>South</v>
      </c>
      <c r="X5832" t="str">
        <f>VLOOKUP(tblOrders[[#This Row],[City]],lookups!A:C,3,0)</f>
        <v>Karnataka</v>
      </c>
    </row>
    <row r="5833" spans="1:24" x14ac:dyDescent="0.25">
      <c r="A5833" t="s">
        <v>8178</v>
      </c>
      <c r="B5833" s="1">
        <v>45670</v>
      </c>
      <c r="C5833" t="s">
        <v>972</v>
      </c>
      <c r="D5833" t="s">
        <v>39</v>
      </c>
      <c r="E5833" t="s">
        <v>79</v>
      </c>
      <c r="F5833" t="s">
        <v>80</v>
      </c>
      <c r="G5833" t="s">
        <v>68</v>
      </c>
      <c r="H5833" t="s">
        <v>81</v>
      </c>
      <c r="I5833" t="s">
        <v>84</v>
      </c>
      <c r="J5833" t="s">
        <v>34</v>
      </c>
      <c r="K5833">
        <v>2</v>
      </c>
      <c r="L5833">
        <v>799</v>
      </c>
      <c r="M5833">
        <v>0.05</v>
      </c>
      <c r="N5833">
        <v>1518.1</v>
      </c>
      <c r="O5833">
        <v>278.10000000000002</v>
      </c>
      <c r="P5833" t="s">
        <v>28</v>
      </c>
      <c r="Q5833" t="s">
        <v>29</v>
      </c>
      <c r="R5833" t="s">
        <v>36</v>
      </c>
      <c r="S5833">
        <v>3.7</v>
      </c>
      <c r="T5833">
        <f>YEAR(tblOrders[[#This Row],[Order Date]])</f>
        <v>2025</v>
      </c>
      <c r="U5833" t="str">
        <f>TEXT(tblOrders[[#This Row],[Order Date]],"mmm-yyyy")</f>
        <v>Jan-2025</v>
      </c>
      <c r="V5833" s="4">
        <f>tblOrders[[#This Row],[Profit]]/tblOrders[[#This Row],[Sales Amount]]</f>
        <v>0.18318951320729862</v>
      </c>
      <c r="W5833" t="str">
        <f>VLOOKUP(tblOrders[[#This Row],[City]],CityRegion,2,0)</f>
        <v>West</v>
      </c>
      <c r="X5833" t="str">
        <f>VLOOKUP(tblOrders[[#This Row],[City]],lookups!A:C,3,0)</f>
        <v>Maharashtra</v>
      </c>
    </row>
    <row r="5834" spans="1:24" x14ac:dyDescent="0.25">
      <c r="A5834" t="s">
        <v>8179</v>
      </c>
      <c r="B5834" s="1">
        <v>45915</v>
      </c>
      <c r="C5834" t="s">
        <v>2654</v>
      </c>
      <c r="D5834" t="s">
        <v>39</v>
      </c>
      <c r="E5834" t="s">
        <v>60</v>
      </c>
      <c r="F5834" t="s">
        <v>61</v>
      </c>
      <c r="G5834" t="s">
        <v>62</v>
      </c>
      <c r="H5834" t="s">
        <v>63</v>
      </c>
      <c r="I5834" t="s">
        <v>33</v>
      </c>
      <c r="J5834" t="s">
        <v>34</v>
      </c>
      <c r="K5834">
        <v>4</v>
      </c>
      <c r="L5834">
        <v>45</v>
      </c>
      <c r="M5834">
        <v>0.1</v>
      </c>
      <c r="N5834">
        <v>162</v>
      </c>
      <c r="O5834">
        <v>58</v>
      </c>
      <c r="P5834" t="s">
        <v>28</v>
      </c>
      <c r="Q5834" t="s">
        <v>29</v>
      </c>
      <c r="R5834" t="s">
        <v>36</v>
      </c>
      <c r="S5834">
        <v>3.7</v>
      </c>
      <c r="T5834">
        <f>YEAR(tblOrders[[#This Row],[Order Date]])</f>
        <v>2025</v>
      </c>
      <c r="U5834" t="str">
        <f>TEXT(tblOrders[[#This Row],[Order Date]],"mmm-yyyy")</f>
        <v>Sep-2025</v>
      </c>
      <c r="V5834" s="4">
        <f>tblOrders[[#This Row],[Profit]]/tblOrders[[#This Row],[Sales Amount]]</f>
        <v>0.35802469135802467</v>
      </c>
      <c r="W5834" t="str">
        <f>VLOOKUP(tblOrders[[#This Row],[City]],CityRegion,2,0)</f>
        <v>North</v>
      </c>
      <c r="X5834" t="str">
        <f>VLOOKUP(tblOrders[[#This Row],[City]],lookups!A:C,3,0)</f>
        <v>Delhi</v>
      </c>
    </row>
    <row r="5835" spans="1:24" x14ac:dyDescent="0.25">
      <c r="A5835" t="s">
        <v>8180</v>
      </c>
      <c r="B5835" s="1">
        <v>45845</v>
      </c>
      <c r="C5835" t="s">
        <v>8181</v>
      </c>
      <c r="D5835" t="s">
        <v>21</v>
      </c>
      <c r="E5835" t="s">
        <v>114</v>
      </c>
      <c r="F5835" t="s">
        <v>115</v>
      </c>
      <c r="G5835" t="s">
        <v>42</v>
      </c>
      <c r="H5835" t="s">
        <v>116</v>
      </c>
      <c r="I5835" t="s">
        <v>84</v>
      </c>
      <c r="J5835" t="s">
        <v>34</v>
      </c>
      <c r="K5835">
        <v>3</v>
      </c>
      <c r="L5835">
        <v>12</v>
      </c>
      <c r="M5835">
        <v>0.15</v>
      </c>
      <c r="N5835">
        <v>30.6</v>
      </c>
      <c r="O5835">
        <v>12.6</v>
      </c>
      <c r="P5835" t="s">
        <v>28</v>
      </c>
      <c r="Q5835" t="s">
        <v>91</v>
      </c>
      <c r="R5835" t="s">
        <v>36</v>
      </c>
      <c r="S5835">
        <v>2.9</v>
      </c>
      <c r="T5835">
        <f>YEAR(tblOrders[[#This Row],[Order Date]])</f>
        <v>2025</v>
      </c>
      <c r="U5835" t="str">
        <f>TEXT(tblOrders[[#This Row],[Order Date]],"mmm-yyyy")</f>
        <v>Jul-2025</v>
      </c>
      <c r="V5835" s="4">
        <f>tblOrders[[#This Row],[Profit]]/tblOrders[[#This Row],[Sales Amount]]</f>
        <v>0.41176470588235292</v>
      </c>
      <c r="W5835" t="str">
        <f>VLOOKUP(tblOrders[[#This Row],[City]],CityRegion,2,0)</f>
        <v>West</v>
      </c>
      <c r="X5835" t="str">
        <f>VLOOKUP(tblOrders[[#This Row],[City]],lookups!A:C,3,0)</f>
        <v>Maharashtra</v>
      </c>
    </row>
    <row r="5836" spans="1:24" x14ac:dyDescent="0.25">
      <c r="A5836" t="s">
        <v>8182</v>
      </c>
      <c r="B5836" s="1">
        <v>45868</v>
      </c>
      <c r="C5836" t="s">
        <v>6444</v>
      </c>
      <c r="D5836" t="s">
        <v>21</v>
      </c>
      <c r="E5836" t="s">
        <v>79</v>
      </c>
      <c r="F5836" t="s">
        <v>80</v>
      </c>
      <c r="G5836" t="s">
        <v>68</v>
      </c>
      <c r="H5836" t="s">
        <v>81</v>
      </c>
      <c r="I5836" t="s">
        <v>76</v>
      </c>
      <c r="J5836" t="s">
        <v>45</v>
      </c>
      <c r="K5836">
        <v>2</v>
      </c>
      <c r="L5836">
        <v>799</v>
      </c>
      <c r="M5836">
        <v>0.05</v>
      </c>
      <c r="N5836">
        <v>1518.1</v>
      </c>
      <c r="O5836">
        <v>278.10000000000002</v>
      </c>
      <c r="P5836" t="s">
        <v>28</v>
      </c>
      <c r="Q5836" t="s">
        <v>46</v>
      </c>
      <c r="R5836" t="s">
        <v>36</v>
      </c>
      <c r="S5836">
        <v>2.9</v>
      </c>
      <c r="T5836">
        <f>YEAR(tblOrders[[#This Row],[Order Date]])</f>
        <v>2025</v>
      </c>
      <c r="U5836" t="str">
        <f>TEXT(tblOrders[[#This Row],[Order Date]],"mmm-yyyy")</f>
        <v>Jul-2025</v>
      </c>
      <c r="V5836" s="4">
        <f>tblOrders[[#This Row],[Profit]]/tblOrders[[#This Row],[Sales Amount]]</f>
        <v>0.18318951320729862</v>
      </c>
      <c r="W5836" t="str">
        <f>VLOOKUP(tblOrders[[#This Row],[City]],CityRegion,2,0)</f>
        <v>South</v>
      </c>
      <c r="X5836" t="str">
        <f>VLOOKUP(tblOrders[[#This Row],[City]],lookups!A:C,3,0)</f>
        <v>Kerala</v>
      </c>
    </row>
    <row r="5837" spans="1:24" x14ac:dyDescent="0.25">
      <c r="A5837" t="s">
        <v>8183</v>
      </c>
      <c r="B5837" s="1">
        <v>45679</v>
      </c>
      <c r="C5837" t="s">
        <v>1476</v>
      </c>
      <c r="D5837" t="s">
        <v>21</v>
      </c>
      <c r="E5837" t="s">
        <v>79</v>
      </c>
      <c r="F5837" t="s">
        <v>80</v>
      </c>
      <c r="G5837" t="s">
        <v>68</v>
      </c>
      <c r="H5837" t="s">
        <v>81</v>
      </c>
      <c r="I5837" t="s">
        <v>130</v>
      </c>
      <c r="J5837" t="s">
        <v>27</v>
      </c>
      <c r="K5837">
        <v>3</v>
      </c>
      <c r="L5837">
        <v>799</v>
      </c>
      <c r="M5837">
        <v>0.2</v>
      </c>
      <c r="N5837">
        <v>1917.6</v>
      </c>
      <c r="O5837">
        <v>57.6</v>
      </c>
      <c r="P5837" t="s">
        <v>28</v>
      </c>
      <c r="Q5837" t="s">
        <v>46</v>
      </c>
      <c r="R5837" t="s">
        <v>36</v>
      </c>
      <c r="S5837">
        <v>4.0999999999999996</v>
      </c>
      <c r="T5837">
        <f>YEAR(tblOrders[[#This Row],[Order Date]])</f>
        <v>2025</v>
      </c>
      <c r="U5837" t="str">
        <f>TEXT(tblOrders[[#This Row],[Order Date]],"mmm-yyyy")</f>
        <v>Jan-2025</v>
      </c>
      <c r="V5837" s="4">
        <f>tblOrders[[#This Row],[Profit]]/tblOrders[[#This Row],[Sales Amount]]</f>
        <v>3.0037546933667086E-2</v>
      </c>
      <c r="W5837" t="str">
        <f>VLOOKUP(tblOrders[[#This Row],[City]],CityRegion,2,0)</f>
        <v>West</v>
      </c>
      <c r="X5837" t="str">
        <f>VLOOKUP(tblOrders[[#This Row],[City]],lookups!A:C,3,0)</f>
        <v>Maharashtra</v>
      </c>
    </row>
    <row r="5838" spans="1:24" x14ac:dyDescent="0.25">
      <c r="A5838" t="s">
        <v>8184</v>
      </c>
      <c r="B5838" s="1">
        <v>45863</v>
      </c>
      <c r="C5838" t="s">
        <v>457</v>
      </c>
      <c r="D5838" t="s">
        <v>21</v>
      </c>
      <c r="E5838" t="s">
        <v>114</v>
      </c>
      <c r="F5838" t="s">
        <v>115</v>
      </c>
      <c r="G5838" t="s">
        <v>42</v>
      </c>
      <c r="H5838" t="s">
        <v>116</v>
      </c>
      <c r="I5838" t="s">
        <v>44</v>
      </c>
      <c r="J5838" t="s">
        <v>27</v>
      </c>
      <c r="K5838">
        <v>2</v>
      </c>
      <c r="L5838">
        <v>12</v>
      </c>
      <c r="M5838">
        <v>0</v>
      </c>
      <c r="N5838">
        <v>24</v>
      </c>
      <c r="O5838">
        <v>12</v>
      </c>
      <c r="P5838" t="s">
        <v>28</v>
      </c>
      <c r="Q5838" t="s">
        <v>46</v>
      </c>
      <c r="R5838" t="s">
        <v>36</v>
      </c>
      <c r="S5838">
        <v>3.8</v>
      </c>
      <c r="T5838">
        <f>YEAR(tblOrders[[#This Row],[Order Date]])</f>
        <v>2025</v>
      </c>
      <c r="U5838" t="str">
        <f>TEXT(tblOrders[[#This Row],[Order Date]],"mmm-yyyy")</f>
        <v>Jul-2025</v>
      </c>
      <c r="V5838" s="4">
        <f>tblOrders[[#This Row],[Profit]]/tblOrders[[#This Row],[Sales Amount]]</f>
        <v>0.5</v>
      </c>
      <c r="W5838" t="str">
        <f>VLOOKUP(tblOrders[[#This Row],[City]],CityRegion,2,0)</f>
        <v>South</v>
      </c>
      <c r="X5838" t="str">
        <f>VLOOKUP(tblOrders[[#This Row],[City]],lookups!A:C,3,0)</f>
        <v>Kerala</v>
      </c>
    </row>
    <row r="5839" spans="1:24" x14ac:dyDescent="0.25">
      <c r="A5839" t="s">
        <v>8185</v>
      </c>
      <c r="B5839" s="1">
        <v>45674</v>
      </c>
      <c r="C5839" t="s">
        <v>6143</v>
      </c>
      <c r="D5839" t="s">
        <v>39</v>
      </c>
      <c r="E5839" t="s">
        <v>79</v>
      </c>
      <c r="F5839" t="s">
        <v>80</v>
      </c>
      <c r="G5839" t="s">
        <v>68</v>
      </c>
      <c r="H5839" t="s">
        <v>81</v>
      </c>
      <c r="I5839" t="s">
        <v>52</v>
      </c>
      <c r="J5839" t="s">
        <v>45</v>
      </c>
      <c r="K5839">
        <v>4</v>
      </c>
      <c r="L5839">
        <v>799</v>
      </c>
      <c r="M5839">
        <v>0.05</v>
      </c>
      <c r="N5839">
        <v>3036.2</v>
      </c>
      <c r="O5839">
        <v>556.20000000000005</v>
      </c>
      <c r="P5839" t="s">
        <v>28</v>
      </c>
      <c r="Q5839" t="s">
        <v>35</v>
      </c>
      <c r="R5839" t="s">
        <v>36</v>
      </c>
      <c r="S5839">
        <v>2.9</v>
      </c>
      <c r="T5839">
        <f>YEAR(tblOrders[[#This Row],[Order Date]])</f>
        <v>2025</v>
      </c>
      <c r="U5839" t="str">
        <f>TEXT(tblOrders[[#This Row],[Order Date]],"mmm-yyyy")</f>
        <v>Jan-2025</v>
      </c>
      <c r="V5839" s="4">
        <f>tblOrders[[#This Row],[Profit]]/tblOrders[[#This Row],[Sales Amount]]</f>
        <v>0.18318951320729862</v>
      </c>
      <c r="W5839" t="str">
        <f>VLOOKUP(tblOrders[[#This Row],[City]],CityRegion,2,0)</f>
        <v>South</v>
      </c>
      <c r="X5839" t="str">
        <f>VLOOKUP(tblOrders[[#This Row],[City]],lookups!A:C,3,0)</f>
        <v>Kerala</v>
      </c>
    </row>
    <row r="5840" spans="1:24" x14ac:dyDescent="0.25">
      <c r="A5840" t="s">
        <v>8186</v>
      </c>
      <c r="B5840" s="1">
        <v>45662</v>
      </c>
      <c r="C5840" t="s">
        <v>8187</v>
      </c>
      <c r="D5840" t="s">
        <v>39</v>
      </c>
      <c r="E5840" t="s">
        <v>101</v>
      </c>
      <c r="F5840" t="s">
        <v>102</v>
      </c>
      <c r="G5840" t="s">
        <v>24</v>
      </c>
      <c r="H5840" t="s">
        <v>103</v>
      </c>
      <c r="I5840" t="s">
        <v>52</v>
      </c>
      <c r="J5840" t="s">
        <v>27</v>
      </c>
      <c r="K5840">
        <v>1</v>
      </c>
      <c r="L5840">
        <v>120</v>
      </c>
      <c r="M5840">
        <v>0.15</v>
      </c>
      <c r="N5840">
        <v>102</v>
      </c>
      <c r="O5840">
        <v>24</v>
      </c>
      <c r="P5840" t="s">
        <v>28</v>
      </c>
      <c r="Q5840" t="s">
        <v>35</v>
      </c>
      <c r="R5840" t="s">
        <v>30</v>
      </c>
      <c r="S5840">
        <v>4.5999999999999996</v>
      </c>
      <c r="T5840">
        <f>YEAR(tblOrders[[#This Row],[Order Date]])</f>
        <v>2025</v>
      </c>
      <c r="U5840" t="str">
        <f>TEXT(tblOrders[[#This Row],[Order Date]],"mmm-yyyy")</f>
        <v>Jan-2025</v>
      </c>
      <c r="V5840" s="4">
        <f>tblOrders[[#This Row],[Profit]]/tblOrders[[#This Row],[Sales Amount]]</f>
        <v>0.23529411764705882</v>
      </c>
      <c r="W5840" t="str">
        <f>VLOOKUP(tblOrders[[#This Row],[City]],CityRegion,2,0)</f>
        <v>South</v>
      </c>
      <c r="X5840" t="str">
        <f>VLOOKUP(tblOrders[[#This Row],[City]],lookups!A:C,3,0)</f>
        <v>Kerala</v>
      </c>
    </row>
    <row r="5841" spans="1:24" x14ac:dyDescent="0.25">
      <c r="A5841" t="s">
        <v>8188</v>
      </c>
      <c r="B5841" s="1">
        <v>45936</v>
      </c>
      <c r="C5841" t="s">
        <v>4095</v>
      </c>
      <c r="D5841" t="s">
        <v>21</v>
      </c>
      <c r="E5841" t="s">
        <v>49</v>
      </c>
      <c r="F5841" t="s">
        <v>50</v>
      </c>
      <c r="G5841" t="s">
        <v>24</v>
      </c>
      <c r="H5841" t="s">
        <v>51</v>
      </c>
      <c r="I5841" t="s">
        <v>76</v>
      </c>
      <c r="J5841" t="s">
        <v>34</v>
      </c>
      <c r="K5841">
        <v>1</v>
      </c>
      <c r="L5841">
        <v>85</v>
      </c>
      <c r="M5841">
        <v>0</v>
      </c>
      <c r="N5841">
        <v>85</v>
      </c>
      <c r="O5841">
        <v>33</v>
      </c>
      <c r="P5841" t="s">
        <v>28</v>
      </c>
      <c r="Q5841" t="s">
        <v>35</v>
      </c>
      <c r="R5841" t="s">
        <v>36</v>
      </c>
      <c r="S5841">
        <v>2.6</v>
      </c>
      <c r="T5841">
        <f>YEAR(tblOrders[[#This Row],[Order Date]])</f>
        <v>2025</v>
      </c>
      <c r="U5841" t="str">
        <f>TEXT(tblOrders[[#This Row],[Order Date]],"mmm-yyyy")</f>
        <v>Oct-2025</v>
      </c>
      <c r="V5841" s="4">
        <f>tblOrders[[#This Row],[Profit]]/tblOrders[[#This Row],[Sales Amount]]</f>
        <v>0.38823529411764707</v>
      </c>
      <c r="W5841" t="str">
        <f>VLOOKUP(tblOrders[[#This Row],[City]],CityRegion,2,0)</f>
        <v>South</v>
      </c>
      <c r="X5841" t="str">
        <f>VLOOKUP(tblOrders[[#This Row],[City]],lookups!A:C,3,0)</f>
        <v>Kerala</v>
      </c>
    </row>
    <row r="5842" spans="1:24" x14ac:dyDescent="0.25">
      <c r="A5842" t="s">
        <v>8189</v>
      </c>
      <c r="B5842" s="1">
        <v>45725</v>
      </c>
      <c r="C5842" t="s">
        <v>8190</v>
      </c>
      <c r="D5842" t="s">
        <v>39</v>
      </c>
      <c r="E5842" t="s">
        <v>108</v>
      </c>
      <c r="F5842" t="s">
        <v>109</v>
      </c>
      <c r="G5842" t="s">
        <v>62</v>
      </c>
      <c r="H5842" t="s">
        <v>110</v>
      </c>
      <c r="I5842" t="s">
        <v>84</v>
      </c>
      <c r="J5842" t="s">
        <v>45</v>
      </c>
      <c r="K5842">
        <v>4</v>
      </c>
      <c r="L5842">
        <v>110</v>
      </c>
      <c r="M5842">
        <v>0.1</v>
      </c>
      <c r="N5842">
        <v>396</v>
      </c>
      <c r="O5842">
        <v>124</v>
      </c>
      <c r="P5842" t="s">
        <v>111</v>
      </c>
      <c r="Q5842" t="s">
        <v>91</v>
      </c>
      <c r="R5842" t="s">
        <v>36</v>
      </c>
      <c r="S5842">
        <v>3.2</v>
      </c>
      <c r="T5842">
        <f>YEAR(tblOrders[[#This Row],[Order Date]])</f>
        <v>2025</v>
      </c>
      <c r="U5842" t="str">
        <f>TEXT(tblOrders[[#This Row],[Order Date]],"mmm-yyyy")</f>
        <v>Mar-2025</v>
      </c>
      <c r="V5842" s="4">
        <f>tblOrders[[#This Row],[Profit]]/tblOrders[[#This Row],[Sales Amount]]</f>
        <v>0.31313131313131315</v>
      </c>
      <c r="W5842" t="str">
        <f>VLOOKUP(tblOrders[[#This Row],[City]],CityRegion,2,0)</f>
        <v>West</v>
      </c>
      <c r="X5842" t="str">
        <f>VLOOKUP(tblOrders[[#This Row],[City]],lookups!A:C,3,0)</f>
        <v>Maharashtra</v>
      </c>
    </row>
    <row r="5843" spans="1:24" x14ac:dyDescent="0.25">
      <c r="A5843" t="s">
        <v>8191</v>
      </c>
      <c r="B5843" s="1">
        <v>45806</v>
      </c>
      <c r="C5843" t="s">
        <v>2476</v>
      </c>
      <c r="D5843" t="s">
        <v>39</v>
      </c>
      <c r="E5843" t="s">
        <v>79</v>
      </c>
      <c r="F5843" t="s">
        <v>80</v>
      </c>
      <c r="G5843" t="s">
        <v>68</v>
      </c>
      <c r="H5843" t="s">
        <v>81</v>
      </c>
      <c r="I5843" t="s">
        <v>130</v>
      </c>
      <c r="J5843" t="s">
        <v>27</v>
      </c>
      <c r="K5843">
        <v>4</v>
      </c>
      <c r="L5843">
        <v>799</v>
      </c>
      <c r="M5843">
        <v>0.05</v>
      </c>
      <c r="N5843">
        <v>3036.2</v>
      </c>
      <c r="O5843">
        <v>556.20000000000005</v>
      </c>
      <c r="P5843" t="s">
        <v>28</v>
      </c>
      <c r="Q5843" t="s">
        <v>35</v>
      </c>
      <c r="R5843" t="s">
        <v>36</v>
      </c>
      <c r="S5843">
        <v>4.8</v>
      </c>
      <c r="T5843">
        <f>YEAR(tblOrders[[#This Row],[Order Date]])</f>
        <v>2025</v>
      </c>
      <c r="U5843" t="str">
        <f>TEXT(tblOrders[[#This Row],[Order Date]],"mmm-yyyy")</f>
        <v>May-2025</v>
      </c>
      <c r="V5843" s="4">
        <f>tblOrders[[#This Row],[Profit]]/tblOrders[[#This Row],[Sales Amount]]</f>
        <v>0.18318951320729862</v>
      </c>
      <c r="W5843" t="str">
        <f>VLOOKUP(tblOrders[[#This Row],[City]],CityRegion,2,0)</f>
        <v>West</v>
      </c>
      <c r="X5843" t="str">
        <f>VLOOKUP(tblOrders[[#This Row],[City]],lookups!A:C,3,0)</f>
        <v>Maharashtra</v>
      </c>
    </row>
    <row r="5844" spans="1:24" x14ac:dyDescent="0.25">
      <c r="A5844" t="s">
        <v>8192</v>
      </c>
      <c r="B5844" s="1">
        <v>45812</v>
      </c>
      <c r="C5844" t="s">
        <v>5075</v>
      </c>
      <c r="D5844" t="s">
        <v>21</v>
      </c>
      <c r="E5844" t="s">
        <v>73</v>
      </c>
      <c r="F5844" t="s">
        <v>74</v>
      </c>
      <c r="G5844" t="s">
        <v>68</v>
      </c>
      <c r="H5844" t="s">
        <v>75</v>
      </c>
      <c r="I5844" t="s">
        <v>84</v>
      </c>
      <c r="J5844" t="s">
        <v>34</v>
      </c>
      <c r="K5844">
        <v>1</v>
      </c>
      <c r="L5844">
        <v>65</v>
      </c>
      <c r="M5844">
        <v>0.2</v>
      </c>
      <c r="N5844">
        <v>52</v>
      </c>
      <c r="O5844">
        <v>14</v>
      </c>
      <c r="P5844" t="s">
        <v>28</v>
      </c>
      <c r="Q5844" t="s">
        <v>86</v>
      </c>
      <c r="R5844" t="s">
        <v>36</v>
      </c>
      <c r="S5844">
        <v>4</v>
      </c>
      <c r="T5844">
        <f>YEAR(tblOrders[[#This Row],[Order Date]])</f>
        <v>2025</v>
      </c>
      <c r="U5844" t="str">
        <f>TEXT(tblOrders[[#This Row],[Order Date]],"mmm-yyyy")</f>
        <v>Jun-2025</v>
      </c>
      <c r="V5844" s="4">
        <f>tblOrders[[#This Row],[Profit]]/tblOrders[[#This Row],[Sales Amount]]</f>
        <v>0.26923076923076922</v>
      </c>
      <c r="W5844" t="str">
        <f>VLOOKUP(tblOrders[[#This Row],[City]],CityRegion,2,0)</f>
        <v>West</v>
      </c>
      <c r="X5844" t="str">
        <f>VLOOKUP(tblOrders[[#This Row],[City]],lookups!A:C,3,0)</f>
        <v>Maharashtra</v>
      </c>
    </row>
    <row r="5845" spans="1:24" x14ac:dyDescent="0.25">
      <c r="A5845" t="s">
        <v>8193</v>
      </c>
      <c r="B5845" s="1">
        <v>45834</v>
      </c>
      <c r="C5845" t="s">
        <v>2533</v>
      </c>
      <c r="D5845" t="s">
        <v>39</v>
      </c>
      <c r="E5845" t="s">
        <v>40</v>
      </c>
      <c r="F5845" t="s">
        <v>41</v>
      </c>
      <c r="G5845" t="s">
        <v>42</v>
      </c>
      <c r="H5845" t="s">
        <v>43</v>
      </c>
      <c r="I5845" t="s">
        <v>84</v>
      </c>
      <c r="J5845" t="s">
        <v>27</v>
      </c>
      <c r="K5845">
        <v>1</v>
      </c>
      <c r="L5845">
        <v>18</v>
      </c>
      <c r="M5845">
        <v>0.2</v>
      </c>
      <c r="N5845">
        <v>14.4</v>
      </c>
      <c r="O5845">
        <v>5.4</v>
      </c>
      <c r="P5845" t="s">
        <v>28</v>
      </c>
      <c r="Q5845" t="s">
        <v>35</v>
      </c>
      <c r="R5845" t="s">
        <v>36</v>
      </c>
      <c r="S5845">
        <v>2.8</v>
      </c>
      <c r="T5845">
        <f>YEAR(tblOrders[[#This Row],[Order Date]])</f>
        <v>2025</v>
      </c>
      <c r="U5845" t="str">
        <f>TEXT(tblOrders[[#This Row],[Order Date]],"mmm-yyyy")</f>
        <v>Jun-2025</v>
      </c>
      <c r="V5845" s="4">
        <f>tblOrders[[#This Row],[Profit]]/tblOrders[[#This Row],[Sales Amount]]</f>
        <v>0.375</v>
      </c>
      <c r="W5845" t="str">
        <f>VLOOKUP(tblOrders[[#This Row],[City]],CityRegion,2,0)</f>
        <v>West</v>
      </c>
      <c r="X5845" t="str">
        <f>VLOOKUP(tblOrders[[#This Row],[City]],lookups!A:C,3,0)</f>
        <v>Maharashtra</v>
      </c>
    </row>
    <row r="5846" spans="1:24" x14ac:dyDescent="0.25">
      <c r="A5846" t="s">
        <v>8194</v>
      </c>
      <c r="B5846" s="1">
        <v>45760</v>
      </c>
      <c r="C5846" t="s">
        <v>2202</v>
      </c>
      <c r="D5846" t="s">
        <v>39</v>
      </c>
      <c r="E5846" t="s">
        <v>22</v>
      </c>
      <c r="F5846" t="s">
        <v>23</v>
      </c>
      <c r="G5846" t="s">
        <v>24</v>
      </c>
      <c r="H5846" t="s">
        <v>25</v>
      </c>
      <c r="I5846" t="s">
        <v>70</v>
      </c>
      <c r="J5846" t="s">
        <v>34</v>
      </c>
      <c r="K5846">
        <v>3</v>
      </c>
      <c r="L5846">
        <v>190</v>
      </c>
      <c r="M5846">
        <v>0.15</v>
      </c>
      <c r="N5846">
        <v>484.5</v>
      </c>
      <c r="O5846">
        <v>109.5</v>
      </c>
      <c r="P5846" t="s">
        <v>28</v>
      </c>
      <c r="Q5846" t="s">
        <v>86</v>
      </c>
      <c r="R5846" t="s">
        <v>36</v>
      </c>
      <c r="S5846">
        <v>3.9</v>
      </c>
      <c r="T5846">
        <f>YEAR(tblOrders[[#This Row],[Order Date]])</f>
        <v>2025</v>
      </c>
      <c r="U5846" t="str">
        <f>TEXT(tblOrders[[#This Row],[Order Date]],"mmm-yyyy")</f>
        <v>Apr-2025</v>
      </c>
      <c r="V5846" s="4">
        <f>tblOrders[[#This Row],[Profit]]/tblOrders[[#This Row],[Sales Amount]]</f>
        <v>0.2260061919504644</v>
      </c>
      <c r="W5846" t="str">
        <f>VLOOKUP(tblOrders[[#This Row],[City]],CityRegion,2,0)</f>
        <v>South</v>
      </c>
      <c r="X5846" t="str">
        <f>VLOOKUP(tblOrders[[#This Row],[City]],lookups!A:C,3,0)</f>
        <v>Telengana</v>
      </c>
    </row>
    <row r="5847" spans="1:24" x14ac:dyDescent="0.25">
      <c r="A5847" t="s">
        <v>8195</v>
      </c>
      <c r="B5847" s="1">
        <v>45672</v>
      </c>
      <c r="C5847" t="s">
        <v>6969</v>
      </c>
      <c r="D5847" t="s">
        <v>21</v>
      </c>
      <c r="E5847" t="s">
        <v>114</v>
      </c>
      <c r="F5847" t="s">
        <v>115</v>
      </c>
      <c r="G5847" t="s">
        <v>42</v>
      </c>
      <c r="H5847" t="s">
        <v>116</v>
      </c>
      <c r="I5847" t="s">
        <v>26</v>
      </c>
      <c r="J5847" t="s">
        <v>45</v>
      </c>
      <c r="K5847">
        <v>5</v>
      </c>
      <c r="L5847">
        <v>12</v>
      </c>
      <c r="M5847">
        <v>0</v>
      </c>
      <c r="N5847">
        <v>60</v>
      </c>
      <c r="O5847">
        <v>30</v>
      </c>
      <c r="P5847" t="s">
        <v>28</v>
      </c>
      <c r="Q5847" t="s">
        <v>91</v>
      </c>
      <c r="R5847" t="s">
        <v>36</v>
      </c>
      <c r="S5847">
        <v>3.5</v>
      </c>
      <c r="T5847">
        <f>YEAR(tblOrders[[#This Row],[Order Date]])</f>
        <v>2025</v>
      </c>
      <c r="U5847" t="str">
        <f>TEXT(tblOrders[[#This Row],[Order Date]],"mmm-yyyy")</f>
        <v>Jan-2025</v>
      </c>
      <c r="V5847" s="4">
        <f>tblOrders[[#This Row],[Profit]]/tblOrders[[#This Row],[Sales Amount]]</f>
        <v>0.5</v>
      </c>
      <c r="W5847" t="str">
        <f>VLOOKUP(tblOrders[[#This Row],[City]],CityRegion,2,0)</f>
        <v>South</v>
      </c>
      <c r="X5847" t="str">
        <f>VLOOKUP(tblOrders[[#This Row],[City]],lookups!A:C,3,0)</f>
        <v>Karnataka</v>
      </c>
    </row>
    <row r="5848" spans="1:24" x14ac:dyDescent="0.25">
      <c r="A5848" t="s">
        <v>8196</v>
      </c>
      <c r="B5848" s="1">
        <v>45926</v>
      </c>
      <c r="C5848" t="s">
        <v>7108</v>
      </c>
      <c r="D5848" t="s">
        <v>21</v>
      </c>
      <c r="E5848" t="s">
        <v>60</v>
      </c>
      <c r="F5848" t="s">
        <v>61</v>
      </c>
      <c r="G5848" t="s">
        <v>62</v>
      </c>
      <c r="H5848" t="s">
        <v>63</v>
      </c>
      <c r="I5848" t="s">
        <v>70</v>
      </c>
      <c r="J5848" t="s">
        <v>45</v>
      </c>
      <c r="K5848">
        <v>1</v>
      </c>
      <c r="L5848">
        <v>45</v>
      </c>
      <c r="M5848">
        <v>0.15</v>
      </c>
      <c r="N5848">
        <v>38.25</v>
      </c>
      <c r="O5848">
        <v>12.25</v>
      </c>
      <c r="P5848" t="s">
        <v>28</v>
      </c>
      <c r="Q5848" t="s">
        <v>29</v>
      </c>
      <c r="R5848" t="s">
        <v>30</v>
      </c>
      <c r="S5848">
        <v>3.5</v>
      </c>
      <c r="T5848">
        <f>YEAR(tblOrders[[#This Row],[Order Date]])</f>
        <v>2025</v>
      </c>
      <c r="U5848" t="str">
        <f>TEXT(tblOrders[[#This Row],[Order Date]],"mmm-yyyy")</f>
        <v>Sep-2025</v>
      </c>
      <c r="V5848" s="4">
        <f>tblOrders[[#This Row],[Profit]]/tblOrders[[#This Row],[Sales Amount]]</f>
        <v>0.3202614379084967</v>
      </c>
      <c r="W5848" t="str">
        <f>VLOOKUP(tblOrders[[#This Row],[City]],CityRegion,2,0)</f>
        <v>South</v>
      </c>
      <c r="X5848" t="str">
        <f>VLOOKUP(tblOrders[[#This Row],[City]],lookups!A:C,3,0)</f>
        <v>Telengana</v>
      </c>
    </row>
    <row r="5849" spans="1:24" x14ac:dyDescent="0.25">
      <c r="A5849" t="s">
        <v>8197</v>
      </c>
      <c r="B5849" s="1">
        <v>45932</v>
      </c>
      <c r="C5849" t="s">
        <v>4391</v>
      </c>
      <c r="D5849" t="s">
        <v>39</v>
      </c>
      <c r="E5849" t="s">
        <v>40</v>
      </c>
      <c r="F5849" t="s">
        <v>41</v>
      </c>
      <c r="G5849" t="s">
        <v>42</v>
      </c>
      <c r="H5849" t="s">
        <v>43</v>
      </c>
      <c r="I5849" t="s">
        <v>139</v>
      </c>
      <c r="J5849" t="s">
        <v>34</v>
      </c>
      <c r="K5849">
        <v>1</v>
      </c>
      <c r="L5849">
        <v>18</v>
      </c>
      <c r="M5849">
        <v>0.2</v>
      </c>
      <c r="N5849">
        <v>14.4</v>
      </c>
      <c r="O5849">
        <v>5.4</v>
      </c>
      <c r="P5849" t="s">
        <v>28</v>
      </c>
      <c r="Q5849" t="s">
        <v>46</v>
      </c>
      <c r="R5849" t="s">
        <v>36</v>
      </c>
      <c r="S5849">
        <v>2.9</v>
      </c>
      <c r="T5849">
        <f>YEAR(tblOrders[[#This Row],[Order Date]])</f>
        <v>2025</v>
      </c>
      <c r="U5849" t="str">
        <f>TEXT(tblOrders[[#This Row],[Order Date]],"mmm-yyyy")</f>
        <v>Oct-2025</v>
      </c>
      <c r="V5849" s="4">
        <f>tblOrders[[#This Row],[Profit]]/tblOrders[[#This Row],[Sales Amount]]</f>
        <v>0.375</v>
      </c>
      <c r="W5849" t="str">
        <f>VLOOKUP(tblOrders[[#This Row],[City]],CityRegion,2,0)</f>
        <v>South</v>
      </c>
      <c r="X5849" t="str">
        <f>VLOOKUP(tblOrders[[#This Row],[City]],lookups!A:C,3,0)</f>
        <v>Tamil Nadu</v>
      </c>
    </row>
    <row r="5850" spans="1:24" x14ac:dyDescent="0.25">
      <c r="A5850" t="s">
        <v>8198</v>
      </c>
      <c r="B5850" s="1">
        <v>45948</v>
      </c>
      <c r="C5850" t="s">
        <v>2123</v>
      </c>
      <c r="D5850" t="s">
        <v>39</v>
      </c>
      <c r="E5850" t="s">
        <v>22</v>
      </c>
      <c r="F5850" t="s">
        <v>23</v>
      </c>
      <c r="G5850" t="s">
        <v>24</v>
      </c>
      <c r="H5850" t="s">
        <v>25</v>
      </c>
      <c r="I5850" t="s">
        <v>26</v>
      </c>
      <c r="J5850" t="s">
        <v>34</v>
      </c>
      <c r="K5850">
        <v>4</v>
      </c>
      <c r="L5850">
        <v>190</v>
      </c>
      <c r="M5850">
        <v>0.2</v>
      </c>
      <c r="N5850">
        <v>608</v>
      </c>
      <c r="O5850">
        <v>108</v>
      </c>
      <c r="P5850" t="s">
        <v>28</v>
      </c>
      <c r="Q5850" t="s">
        <v>35</v>
      </c>
      <c r="R5850" t="s">
        <v>36</v>
      </c>
      <c r="S5850">
        <v>5</v>
      </c>
      <c r="T5850">
        <f>YEAR(tblOrders[[#This Row],[Order Date]])</f>
        <v>2025</v>
      </c>
      <c r="U5850" t="str">
        <f>TEXT(tblOrders[[#This Row],[Order Date]],"mmm-yyyy")</f>
        <v>Oct-2025</v>
      </c>
      <c r="V5850" s="4">
        <f>tblOrders[[#This Row],[Profit]]/tblOrders[[#This Row],[Sales Amount]]</f>
        <v>0.17763157894736842</v>
      </c>
      <c r="W5850" t="str">
        <f>VLOOKUP(tblOrders[[#This Row],[City]],CityRegion,2,0)</f>
        <v>South</v>
      </c>
      <c r="X5850" t="str">
        <f>VLOOKUP(tblOrders[[#This Row],[City]],lookups!A:C,3,0)</f>
        <v>Karnataka</v>
      </c>
    </row>
    <row r="5851" spans="1:24" x14ac:dyDescent="0.25">
      <c r="A5851" t="s">
        <v>8199</v>
      </c>
      <c r="B5851" s="1">
        <v>45769</v>
      </c>
      <c r="C5851" t="s">
        <v>337</v>
      </c>
      <c r="D5851" t="s">
        <v>21</v>
      </c>
      <c r="E5851" t="s">
        <v>60</v>
      </c>
      <c r="F5851" t="s">
        <v>61</v>
      </c>
      <c r="G5851" t="s">
        <v>62</v>
      </c>
      <c r="H5851" t="s">
        <v>63</v>
      </c>
      <c r="I5851" t="s">
        <v>44</v>
      </c>
      <c r="J5851" t="s">
        <v>34</v>
      </c>
      <c r="K5851">
        <v>1</v>
      </c>
      <c r="L5851">
        <v>45</v>
      </c>
      <c r="M5851">
        <v>0.05</v>
      </c>
      <c r="N5851">
        <v>42.75</v>
      </c>
      <c r="O5851">
        <v>16.75</v>
      </c>
      <c r="P5851" t="s">
        <v>28</v>
      </c>
      <c r="Q5851" t="s">
        <v>29</v>
      </c>
      <c r="R5851" t="s">
        <v>30</v>
      </c>
      <c r="S5851">
        <v>4.0999999999999996</v>
      </c>
      <c r="T5851">
        <f>YEAR(tblOrders[[#This Row],[Order Date]])</f>
        <v>2025</v>
      </c>
      <c r="U5851" t="str">
        <f>TEXT(tblOrders[[#This Row],[Order Date]],"mmm-yyyy")</f>
        <v>Apr-2025</v>
      </c>
      <c r="V5851" s="4">
        <f>tblOrders[[#This Row],[Profit]]/tblOrders[[#This Row],[Sales Amount]]</f>
        <v>0.391812865497076</v>
      </c>
      <c r="W5851" t="str">
        <f>VLOOKUP(tblOrders[[#This Row],[City]],CityRegion,2,0)</f>
        <v>South</v>
      </c>
      <c r="X5851" t="str">
        <f>VLOOKUP(tblOrders[[#This Row],[City]],lookups!A:C,3,0)</f>
        <v>Kerala</v>
      </c>
    </row>
    <row r="5852" spans="1:24" x14ac:dyDescent="0.25">
      <c r="A5852" t="s">
        <v>8200</v>
      </c>
      <c r="B5852" s="1">
        <v>45811</v>
      </c>
      <c r="C5852" t="s">
        <v>7672</v>
      </c>
      <c r="D5852" t="s">
        <v>39</v>
      </c>
      <c r="E5852" t="s">
        <v>94</v>
      </c>
      <c r="F5852" t="s">
        <v>95</v>
      </c>
      <c r="G5852" t="s">
        <v>68</v>
      </c>
      <c r="H5852" t="s">
        <v>96</v>
      </c>
      <c r="I5852" t="s">
        <v>52</v>
      </c>
      <c r="J5852" t="s">
        <v>27</v>
      </c>
      <c r="K5852">
        <v>3</v>
      </c>
      <c r="L5852">
        <v>89</v>
      </c>
      <c r="M5852">
        <v>0.1</v>
      </c>
      <c r="N5852">
        <v>240.3</v>
      </c>
      <c r="O5852">
        <v>75.3</v>
      </c>
      <c r="P5852" t="s">
        <v>85</v>
      </c>
      <c r="Q5852" t="s">
        <v>35</v>
      </c>
      <c r="R5852" t="s">
        <v>36</v>
      </c>
      <c r="S5852">
        <v>3.7</v>
      </c>
      <c r="T5852">
        <f>YEAR(tblOrders[[#This Row],[Order Date]])</f>
        <v>2025</v>
      </c>
      <c r="U5852" t="str">
        <f>TEXT(tblOrders[[#This Row],[Order Date]],"mmm-yyyy")</f>
        <v>Jun-2025</v>
      </c>
      <c r="V5852" s="4">
        <f>tblOrders[[#This Row],[Profit]]/tblOrders[[#This Row],[Sales Amount]]</f>
        <v>0.31335830212234705</v>
      </c>
      <c r="W5852" t="str">
        <f>VLOOKUP(tblOrders[[#This Row],[City]],CityRegion,2,0)</f>
        <v>South</v>
      </c>
      <c r="X5852" t="str">
        <f>VLOOKUP(tblOrders[[#This Row],[City]],lookups!A:C,3,0)</f>
        <v>Kerala</v>
      </c>
    </row>
    <row r="5853" spans="1:24" x14ac:dyDescent="0.25">
      <c r="A5853" t="s">
        <v>8201</v>
      </c>
      <c r="B5853" s="1">
        <v>45699</v>
      </c>
      <c r="C5853" t="s">
        <v>2533</v>
      </c>
      <c r="D5853" t="s">
        <v>21</v>
      </c>
      <c r="E5853" t="s">
        <v>114</v>
      </c>
      <c r="F5853" t="s">
        <v>115</v>
      </c>
      <c r="G5853" t="s">
        <v>42</v>
      </c>
      <c r="H5853" t="s">
        <v>116</v>
      </c>
      <c r="I5853" t="s">
        <v>70</v>
      </c>
      <c r="J5853" t="s">
        <v>45</v>
      </c>
      <c r="K5853">
        <v>4</v>
      </c>
      <c r="L5853">
        <v>12</v>
      </c>
      <c r="M5853">
        <v>0.15</v>
      </c>
      <c r="N5853">
        <v>40.799999999999997</v>
      </c>
      <c r="O5853">
        <v>16.8</v>
      </c>
      <c r="P5853" t="s">
        <v>28</v>
      </c>
      <c r="Q5853" t="s">
        <v>86</v>
      </c>
      <c r="R5853" t="s">
        <v>30</v>
      </c>
      <c r="S5853">
        <v>3.2</v>
      </c>
      <c r="T5853">
        <f>YEAR(tblOrders[[#This Row],[Order Date]])</f>
        <v>2025</v>
      </c>
      <c r="U5853" t="str">
        <f>TEXT(tblOrders[[#This Row],[Order Date]],"mmm-yyyy")</f>
        <v>Feb-2025</v>
      </c>
      <c r="V5853" s="4">
        <f>tblOrders[[#This Row],[Profit]]/tblOrders[[#This Row],[Sales Amount]]</f>
        <v>0.41176470588235298</v>
      </c>
      <c r="W5853" t="str">
        <f>VLOOKUP(tblOrders[[#This Row],[City]],CityRegion,2,0)</f>
        <v>South</v>
      </c>
      <c r="X5853" t="str">
        <f>VLOOKUP(tblOrders[[#This Row],[City]],lookups!A:C,3,0)</f>
        <v>Telengana</v>
      </c>
    </row>
    <row r="5854" spans="1:24" x14ac:dyDescent="0.25">
      <c r="A5854" t="s">
        <v>8202</v>
      </c>
      <c r="B5854" s="1">
        <v>45793</v>
      </c>
      <c r="C5854" t="s">
        <v>3850</v>
      </c>
      <c r="D5854" t="s">
        <v>21</v>
      </c>
      <c r="E5854" t="s">
        <v>60</v>
      </c>
      <c r="F5854" t="s">
        <v>61</v>
      </c>
      <c r="G5854" t="s">
        <v>62</v>
      </c>
      <c r="H5854" t="s">
        <v>63</v>
      </c>
      <c r="I5854" t="s">
        <v>26</v>
      </c>
      <c r="J5854" t="s">
        <v>45</v>
      </c>
      <c r="K5854">
        <v>5</v>
      </c>
      <c r="L5854">
        <v>45</v>
      </c>
      <c r="M5854">
        <v>0.2</v>
      </c>
      <c r="N5854">
        <v>180</v>
      </c>
      <c r="O5854">
        <v>50</v>
      </c>
      <c r="P5854" t="s">
        <v>28</v>
      </c>
      <c r="Q5854" t="s">
        <v>46</v>
      </c>
      <c r="R5854" t="s">
        <v>30</v>
      </c>
      <c r="S5854">
        <v>4.7</v>
      </c>
      <c r="T5854">
        <f>YEAR(tblOrders[[#This Row],[Order Date]])</f>
        <v>2025</v>
      </c>
      <c r="U5854" t="str">
        <f>TEXT(tblOrders[[#This Row],[Order Date]],"mmm-yyyy")</f>
        <v>May-2025</v>
      </c>
      <c r="V5854" s="4">
        <f>tblOrders[[#This Row],[Profit]]/tblOrders[[#This Row],[Sales Amount]]</f>
        <v>0.27777777777777779</v>
      </c>
      <c r="W5854" t="str">
        <f>VLOOKUP(tblOrders[[#This Row],[City]],CityRegion,2,0)</f>
        <v>South</v>
      </c>
      <c r="X5854" t="str">
        <f>VLOOKUP(tblOrders[[#This Row],[City]],lookups!A:C,3,0)</f>
        <v>Karnataka</v>
      </c>
    </row>
    <row r="5855" spans="1:24" x14ac:dyDescent="0.25">
      <c r="A5855" t="s">
        <v>8203</v>
      </c>
      <c r="B5855" s="1">
        <v>45833</v>
      </c>
      <c r="C5855" t="s">
        <v>830</v>
      </c>
      <c r="D5855" t="s">
        <v>39</v>
      </c>
      <c r="E5855" t="s">
        <v>94</v>
      </c>
      <c r="F5855" t="s">
        <v>95</v>
      </c>
      <c r="G5855" t="s">
        <v>68</v>
      </c>
      <c r="H5855" t="s">
        <v>96</v>
      </c>
      <c r="I5855" t="s">
        <v>57</v>
      </c>
      <c r="J5855" t="s">
        <v>27</v>
      </c>
      <c r="K5855">
        <v>1</v>
      </c>
      <c r="L5855">
        <v>89</v>
      </c>
      <c r="M5855">
        <v>0.05</v>
      </c>
      <c r="N5855">
        <v>84.55</v>
      </c>
      <c r="O5855">
        <v>29.55</v>
      </c>
      <c r="P5855" t="s">
        <v>28</v>
      </c>
      <c r="Q5855" t="s">
        <v>86</v>
      </c>
      <c r="R5855" t="s">
        <v>30</v>
      </c>
      <c r="S5855">
        <v>3.3</v>
      </c>
      <c r="T5855">
        <f>YEAR(tblOrders[[#This Row],[Order Date]])</f>
        <v>2025</v>
      </c>
      <c r="U5855" t="str">
        <f>TEXT(tblOrders[[#This Row],[Order Date]],"mmm-yyyy")</f>
        <v>Jun-2025</v>
      </c>
      <c r="V5855" s="4">
        <f>tblOrders[[#This Row],[Profit]]/tblOrders[[#This Row],[Sales Amount]]</f>
        <v>0.34949733885274986</v>
      </c>
      <c r="W5855" t="str">
        <f>VLOOKUP(tblOrders[[#This Row],[City]],CityRegion,2,0)</f>
        <v>South</v>
      </c>
      <c r="X5855" t="str">
        <f>VLOOKUP(tblOrders[[#This Row],[City]],lookups!A:C,3,0)</f>
        <v>Kerala</v>
      </c>
    </row>
    <row r="5856" spans="1:24" x14ac:dyDescent="0.25">
      <c r="A5856" t="s">
        <v>8204</v>
      </c>
      <c r="B5856" s="1">
        <v>45703</v>
      </c>
      <c r="C5856" t="s">
        <v>3249</v>
      </c>
      <c r="D5856" t="s">
        <v>21</v>
      </c>
      <c r="E5856" t="s">
        <v>73</v>
      </c>
      <c r="F5856" t="s">
        <v>74</v>
      </c>
      <c r="G5856" t="s">
        <v>68</v>
      </c>
      <c r="H5856" t="s">
        <v>75</v>
      </c>
      <c r="I5856" t="s">
        <v>76</v>
      </c>
      <c r="J5856" t="s">
        <v>34</v>
      </c>
      <c r="K5856">
        <v>5</v>
      </c>
      <c r="L5856">
        <v>65</v>
      </c>
      <c r="M5856">
        <v>0.2</v>
      </c>
      <c r="N5856">
        <v>260</v>
      </c>
      <c r="O5856">
        <v>70</v>
      </c>
      <c r="P5856" t="s">
        <v>28</v>
      </c>
      <c r="Q5856" t="s">
        <v>29</v>
      </c>
      <c r="R5856" t="s">
        <v>36</v>
      </c>
      <c r="S5856">
        <v>3.7</v>
      </c>
      <c r="T5856">
        <f>YEAR(tblOrders[[#This Row],[Order Date]])</f>
        <v>2025</v>
      </c>
      <c r="U5856" t="str">
        <f>TEXT(tblOrders[[#This Row],[Order Date]],"mmm-yyyy")</f>
        <v>Feb-2025</v>
      </c>
      <c r="V5856" s="4">
        <f>tblOrders[[#This Row],[Profit]]/tblOrders[[#This Row],[Sales Amount]]</f>
        <v>0.26923076923076922</v>
      </c>
      <c r="W5856" t="str">
        <f>VLOOKUP(tblOrders[[#This Row],[City]],CityRegion,2,0)</f>
        <v>South</v>
      </c>
      <c r="X5856" t="str">
        <f>VLOOKUP(tblOrders[[#This Row],[City]],lookups!A:C,3,0)</f>
        <v>Kerala</v>
      </c>
    </row>
    <row r="5857" spans="1:24" x14ac:dyDescent="0.25">
      <c r="A5857" t="s">
        <v>8205</v>
      </c>
      <c r="B5857" s="1">
        <v>45680</v>
      </c>
      <c r="C5857" t="s">
        <v>7092</v>
      </c>
      <c r="D5857" t="s">
        <v>21</v>
      </c>
      <c r="E5857" t="s">
        <v>94</v>
      </c>
      <c r="F5857" t="s">
        <v>95</v>
      </c>
      <c r="G5857" t="s">
        <v>68</v>
      </c>
      <c r="H5857" t="s">
        <v>96</v>
      </c>
      <c r="I5857" t="s">
        <v>44</v>
      </c>
      <c r="J5857" t="s">
        <v>27</v>
      </c>
      <c r="K5857">
        <v>1</v>
      </c>
      <c r="L5857">
        <v>89</v>
      </c>
      <c r="M5857">
        <v>0.2</v>
      </c>
      <c r="N5857">
        <v>71.2</v>
      </c>
      <c r="O5857">
        <v>16.2</v>
      </c>
      <c r="P5857" t="s">
        <v>111</v>
      </c>
      <c r="Q5857" t="s">
        <v>86</v>
      </c>
      <c r="R5857" t="s">
        <v>30</v>
      </c>
      <c r="S5857">
        <v>4</v>
      </c>
      <c r="T5857">
        <f>YEAR(tblOrders[[#This Row],[Order Date]])</f>
        <v>2025</v>
      </c>
      <c r="U5857" t="str">
        <f>TEXT(tblOrders[[#This Row],[Order Date]],"mmm-yyyy")</f>
        <v>Jan-2025</v>
      </c>
      <c r="V5857" s="4">
        <f>tblOrders[[#This Row],[Profit]]/tblOrders[[#This Row],[Sales Amount]]</f>
        <v>0.22752808988764042</v>
      </c>
      <c r="W5857" t="str">
        <f>VLOOKUP(tblOrders[[#This Row],[City]],CityRegion,2,0)</f>
        <v>South</v>
      </c>
      <c r="X5857" t="str">
        <f>VLOOKUP(tblOrders[[#This Row],[City]],lookups!A:C,3,0)</f>
        <v>Kerala</v>
      </c>
    </row>
    <row r="5858" spans="1:24" x14ac:dyDescent="0.25">
      <c r="A5858" t="s">
        <v>8206</v>
      </c>
      <c r="B5858" s="1">
        <v>45840</v>
      </c>
      <c r="C5858" t="s">
        <v>2464</v>
      </c>
      <c r="D5858" t="s">
        <v>21</v>
      </c>
      <c r="E5858" t="s">
        <v>101</v>
      </c>
      <c r="F5858" t="s">
        <v>102</v>
      </c>
      <c r="G5858" t="s">
        <v>24</v>
      </c>
      <c r="H5858" t="s">
        <v>103</v>
      </c>
      <c r="I5858" t="s">
        <v>84</v>
      </c>
      <c r="J5858" t="s">
        <v>34</v>
      </c>
      <c r="K5858">
        <v>3</v>
      </c>
      <c r="L5858">
        <v>120</v>
      </c>
      <c r="M5858">
        <v>0.1</v>
      </c>
      <c r="N5858">
        <v>324</v>
      </c>
      <c r="O5858">
        <v>90</v>
      </c>
      <c r="P5858" t="s">
        <v>28</v>
      </c>
      <c r="Q5858" t="s">
        <v>86</v>
      </c>
      <c r="R5858" t="s">
        <v>30</v>
      </c>
      <c r="S5858">
        <v>3.3</v>
      </c>
      <c r="T5858">
        <f>YEAR(tblOrders[[#This Row],[Order Date]])</f>
        <v>2025</v>
      </c>
      <c r="U5858" t="str">
        <f>TEXT(tblOrders[[#This Row],[Order Date]],"mmm-yyyy")</f>
        <v>Jul-2025</v>
      </c>
      <c r="V5858" s="4">
        <f>tblOrders[[#This Row],[Profit]]/tblOrders[[#This Row],[Sales Amount]]</f>
        <v>0.27777777777777779</v>
      </c>
      <c r="W5858" t="str">
        <f>VLOOKUP(tblOrders[[#This Row],[City]],CityRegion,2,0)</f>
        <v>West</v>
      </c>
      <c r="X5858" t="str">
        <f>VLOOKUP(tblOrders[[#This Row],[City]],lookups!A:C,3,0)</f>
        <v>Maharashtra</v>
      </c>
    </row>
    <row r="5859" spans="1:24" x14ac:dyDescent="0.25">
      <c r="A5859" t="s">
        <v>8207</v>
      </c>
      <c r="B5859" s="1">
        <v>45933</v>
      </c>
      <c r="C5859" t="s">
        <v>3731</v>
      </c>
      <c r="D5859" t="s">
        <v>21</v>
      </c>
      <c r="E5859" t="s">
        <v>94</v>
      </c>
      <c r="F5859" t="s">
        <v>95</v>
      </c>
      <c r="G5859" t="s">
        <v>68</v>
      </c>
      <c r="H5859" t="s">
        <v>96</v>
      </c>
      <c r="I5859" t="s">
        <v>52</v>
      </c>
      <c r="J5859" t="s">
        <v>27</v>
      </c>
      <c r="K5859">
        <v>4</v>
      </c>
      <c r="L5859">
        <v>89</v>
      </c>
      <c r="M5859">
        <v>0.2</v>
      </c>
      <c r="N5859">
        <v>284.8</v>
      </c>
      <c r="O5859">
        <v>64.8</v>
      </c>
      <c r="P5859" t="s">
        <v>28</v>
      </c>
      <c r="Q5859" t="s">
        <v>35</v>
      </c>
      <c r="R5859" t="s">
        <v>30</v>
      </c>
      <c r="S5859">
        <v>2.8</v>
      </c>
      <c r="T5859">
        <f>YEAR(tblOrders[[#This Row],[Order Date]])</f>
        <v>2025</v>
      </c>
      <c r="U5859" t="str">
        <f>TEXT(tblOrders[[#This Row],[Order Date]],"mmm-yyyy")</f>
        <v>Oct-2025</v>
      </c>
      <c r="V5859" s="4">
        <f>tblOrders[[#This Row],[Profit]]/tblOrders[[#This Row],[Sales Amount]]</f>
        <v>0.22752808988764042</v>
      </c>
      <c r="W5859" t="str">
        <f>VLOOKUP(tblOrders[[#This Row],[City]],CityRegion,2,0)</f>
        <v>South</v>
      </c>
      <c r="X5859" t="str">
        <f>VLOOKUP(tblOrders[[#This Row],[City]],lookups!A:C,3,0)</f>
        <v>Kerala</v>
      </c>
    </row>
    <row r="5860" spans="1:24" x14ac:dyDescent="0.25">
      <c r="A5860" t="s">
        <v>8208</v>
      </c>
      <c r="B5860" s="1">
        <v>45844</v>
      </c>
      <c r="C5860" t="s">
        <v>4300</v>
      </c>
      <c r="D5860" t="s">
        <v>21</v>
      </c>
      <c r="E5860" t="s">
        <v>60</v>
      </c>
      <c r="F5860" t="s">
        <v>61</v>
      </c>
      <c r="G5860" t="s">
        <v>62</v>
      </c>
      <c r="H5860" t="s">
        <v>63</v>
      </c>
      <c r="I5860" t="s">
        <v>26</v>
      </c>
      <c r="J5860" t="s">
        <v>27</v>
      </c>
      <c r="K5860">
        <v>2</v>
      </c>
      <c r="L5860">
        <v>45</v>
      </c>
      <c r="M5860">
        <v>0.15</v>
      </c>
      <c r="N5860">
        <v>76.5</v>
      </c>
      <c r="O5860">
        <v>24.5</v>
      </c>
      <c r="P5860" t="s">
        <v>28</v>
      </c>
      <c r="Q5860" t="s">
        <v>35</v>
      </c>
      <c r="R5860" t="s">
        <v>36</v>
      </c>
      <c r="S5860">
        <v>3.3</v>
      </c>
      <c r="T5860">
        <f>YEAR(tblOrders[[#This Row],[Order Date]])</f>
        <v>2025</v>
      </c>
      <c r="U5860" t="str">
        <f>TEXT(tblOrders[[#This Row],[Order Date]],"mmm-yyyy")</f>
        <v>Jul-2025</v>
      </c>
      <c r="V5860" s="4">
        <f>tblOrders[[#This Row],[Profit]]/tblOrders[[#This Row],[Sales Amount]]</f>
        <v>0.3202614379084967</v>
      </c>
      <c r="W5860" t="str">
        <f>VLOOKUP(tblOrders[[#This Row],[City]],CityRegion,2,0)</f>
        <v>South</v>
      </c>
      <c r="X5860" t="str">
        <f>VLOOKUP(tblOrders[[#This Row],[City]],lookups!A:C,3,0)</f>
        <v>Karnataka</v>
      </c>
    </row>
    <row r="5861" spans="1:24" x14ac:dyDescent="0.25">
      <c r="A5861" t="s">
        <v>8209</v>
      </c>
      <c r="B5861" s="1">
        <v>45666</v>
      </c>
      <c r="C5861" t="s">
        <v>7638</v>
      </c>
      <c r="D5861" t="s">
        <v>21</v>
      </c>
      <c r="E5861" t="s">
        <v>101</v>
      </c>
      <c r="F5861" t="s">
        <v>102</v>
      </c>
      <c r="G5861" t="s">
        <v>24</v>
      </c>
      <c r="H5861" t="s">
        <v>103</v>
      </c>
      <c r="I5861" t="s">
        <v>26</v>
      </c>
      <c r="J5861" t="s">
        <v>45</v>
      </c>
      <c r="K5861">
        <v>5</v>
      </c>
      <c r="L5861">
        <v>120</v>
      </c>
      <c r="M5861">
        <v>0.1</v>
      </c>
      <c r="N5861">
        <v>540</v>
      </c>
      <c r="O5861">
        <v>150</v>
      </c>
      <c r="P5861" t="s">
        <v>28</v>
      </c>
      <c r="Q5861" t="s">
        <v>86</v>
      </c>
      <c r="R5861" t="s">
        <v>36</v>
      </c>
      <c r="S5861">
        <v>4</v>
      </c>
      <c r="T5861">
        <f>YEAR(tblOrders[[#This Row],[Order Date]])</f>
        <v>2025</v>
      </c>
      <c r="U5861" t="str">
        <f>TEXT(tblOrders[[#This Row],[Order Date]],"mmm-yyyy")</f>
        <v>Jan-2025</v>
      </c>
      <c r="V5861" s="4">
        <f>tblOrders[[#This Row],[Profit]]/tblOrders[[#This Row],[Sales Amount]]</f>
        <v>0.27777777777777779</v>
      </c>
      <c r="W5861" t="str">
        <f>VLOOKUP(tblOrders[[#This Row],[City]],CityRegion,2,0)</f>
        <v>South</v>
      </c>
      <c r="X5861" t="str">
        <f>VLOOKUP(tblOrders[[#This Row],[City]],lookups!A:C,3,0)</f>
        <v>Karnataka</v>
      </c>
    </row>
    <row r="5862" spans="1:24" x14ac:dyDescent="0.25">
      <c r="A5862" t="s">
        <v>8210</v>
      </c>
      <c r="B5862" s="1">
        <v>45862</v>
      </c>
      <c r="C5862" t="s">
        <v>2082</v>
      </c>
      <c r="D5862" t="s">
        <v>21</v>
      </c>
      <c r="E5862" t="s">
        <v>40</v>
      </c>
      <c r="F5862" t="s">
        <v>41</v>
      </c>
      <c r="G5862" t="s">
        <v>42</v>
      </c>
      <c r="H5862" t="s">
        <v>43</v>
      </c>
      <c r="I5862" t="s">
        <v>76</v>
      </c>
      <c r="J5862" t="s">
        <v>27</v>
      </c>
      <c r="K5862">
        <v>5</v>
      </c>
      <c r="L5862">
        <v>18</v>
      </c>
      <c r="M5862">
        <v>0.1</v>
      </c>
      <c r="N5862">
        <v>81</v>
      </c>
      <c r="O5862">
        <v>36</v>
      </c>
      <c r="P5862" t="s">
        <v>28</v>
      </c>
      <c r="Q5862" t="s">
        <v>29</v>
      </c>
      <c r="R5862" t="s">
        <v>30</v>
      </c>
      <c r="S5862">
        <v>2.6</v>
      </c>
      <c r="T5862">
        <f>YEAR(tblOrders[[#This Row],[Order Date]])</f>
        <v>2025</v>
      </c>
      <c r="U5862" t="str">
        <f>TEXT(tblOrders[[#This Row],[Order Date]],"mmm-yyyy")</f>
        <v>Jul-2025</v>
      </c>
      <c r="V5862" s="4">
        <f>tblOrders[[#This Row],[Profit]]/tblOrders[[#This Row],[Sales Amount]]</f>
        <v>0.44444444444444442</v>
      </c>
      <c r="W5862" t="str">
        <f>VLOOKUP(tblOrders[[#This Row],[City]],CityRegion,2,0)</f>
        <v>South</v>
      </c>
      <c r="X5862" t="str">
        <f>VLOOKUP(tblOrders[[#This Row],[City]],lookups!A:C,3,0)</f>
        <v>Kerala</v>
      </c>
    </row>
    <row r="5863" spans="1:24" x14ac:dyDescent="0.25">
      <c r="A5863" t="s">
        <v>8211</v>
      </c>
      <c r="B5863" s="1">
        <v>45811</v>
      </c>
      <c r="C5863" t="s">
        <v>1185</v>
      </c>
      <c r="D5863" t="s">
        <v>21</v>
      </c>
      <c r="E5863" t="s">
        <v>49</v>
      </c>
      <c r="F5863" t="s">
        <v>50</v>
      </c>
      <c r="G5863" t="s">
        <v>24</v>
      </c>
      <c r="H5863" t="s">
        <v>51</v>
      </c>
      <c r="I5863" t="s">
        <v>70</v>
      </c>
      <c r="J5863" t="s">
        <v>45</v>
      </c>
      <c r="K5863">
        <v>3</v>
      </c>
      <c r="L5863">
        <v>85</v>
      </c>
      <c r="M5863">
        <v>0.2</v>
      </c>
      <c r="N5863">
        <v>204</v>
      </c>
      <c r="O5863">
        <v>48</v>
      </c>
      <c r="P5863" t="s">
        <v>28</v>
      </c>
      <c r="Q5863" t="s">
        <v>91</v>
      </c>
      <c r="R5863" t="s">
        <v>36</v>
      </c>
      <c r="S5863">
        <v>4.8</v>
      </c>
      <c r="T5863">
        <f>YEAR(tblOrders[[#This Row],[Order Date]])</f>
        <v>2025</v>
      </c>
      <c r="U5863" t="str">
        <f>TEXT(tblOrders[[#This Row],[Order Date]],"mmm-yyyy")</f>
        <v>Jun-2025</v>
      </c>
      <c r="V5863" s="4">
        <f>tblOrders[[#This Row],[Profit]]/tblOrders[[#This Row],[Sales Amount]]</f>
        <v>0.23529411764705882</v>
      </c>
      <c r="W5863" t="str">
        <f>VLOOKUP(tblOrders[[#This Row],[City]],CityRegion,2,0)</f>
        <v>South</v>
      </c>
      <c r="X5863" t="str">
        <f>VLOOKUP(tblOrders[[#This Row],[City]],lookups!A:C,3,0)</f>
        <v>Telengana</v>
      </c>
    </row>
    <row r="5864" spans="1:24" x14ac:dyDescent="0.25">
      <c r="A5864" t="s">
        <v>8212</v>
      </c>
      <c r="B5864" s="1">
        <v>45978</v>
      </c>
      <c r="C5864" t="s">
        <v>7772</v>
      </c>
      <c r="D5864" t="s">
        <v>21</v>
      </c>
      <c r="E5864" t="s">
        <v>73</v>
      </c>
      <c r="F5864" t="s">
        <v>74</v>
      </c>
      <c r="G5864" t="s">
        <v>68</v>
      </c>
      <c r="H5864" t="s">
        <v>75</v>
      </c>
      <c r="I5864" t="s">
        <v>84</v>
      </c>
      <c r="J5864" t="s">
        <v>27</v>
      </c>
      <c r="K5864">
        <v>2</v>
      </c>
      <c r="L5864">
        <v>65</v>
      </c>
      <c r="M5864">
        <v>0.15</v>
      </c>
      <c r="N5864">
        <v>110.5</v>
      </c>
      <c r="O5864">
        <v>34.5</v>
      </c>
      <c r="P5864" t="s">
        <v>28</v>
      </c>
      <c r="Q5864" t="s">
        <v>35</v>
      </c>
      <c r="R5864" t="s">
        <v>36</v>
      </c>
      <c r="S5864">
        <v>3.9</v>
      </c>
      <c r="T5864">
        <f>YEAR(tblOrders[[#This Row],[Order Date]])</f>
        <v>2025</v>
      </c>
      <c r="U5864" t="str">
        <f>TEXT(tblOrders[[#This Row],[Order Date]],"mmm-yyyy")</f>
        <v>Nov-2025</v>
      </c>
      <c r="V5864" s="4">
        <f>tblOrders[[#This Row],[Profit]]/tblOrders[[#This Row],[Sales Amount]]</f>
        <v>0.31221719457013575</v>
      </c>
      <c r="W5864" t="str">
        <f>VLOOKUP(tblOrders[[#This Row],[City]],CityRegion,2,0)</f>
        <v>West</v>
      </c>
      <c r="X5864" t="str">
        <f>VLOOKUP(tblOrders[[#This Row],[City]],lookups!A:C,3,0)</f>
        <v>Maharashtra</v>
      </c>
    </row>
    <row r="5865" spans="1:24" x14ac:dyDescent="0.25">
      <c r="A5865" t="s">
        <v>8213</v>
      </c>
      <c r="B5865" s="1">
        <v>45802</v>
      </c>
      <c r="C5865" t="s">
        <v>8214</v>
      </c>
      <c r="D5865" t="s">
        <v>21</v>
      </c>
      <c r="E5865" t="s">
        <v>66</v>
      </c>
      <c r="F5865" t="s">
        <v>67</v>
      </c>
      <c r="G5865" t="s">
        <v>68</v>
      </c>
      <c r="H5865" t="s">
        <v>69</v>
      </c>
      <c r="I5865" t="s">
        <v>33</v>
      </c>
      <c r="J5865" t="s">
        <v>45</v>
      </c>
      <c r="K5865">
        <v>3</v>
      </c>
      <c r="L5865">
        <v>149</v>
      </c>
      <c r="M5865">
        <v>0.15</v>
      </c>
      <c r="N5865">
        <v>379.95</v>
      </c>
      <c r="O5865">
        <v>94.95</v>
      </c>
      <c r="P5865" t="s">
        <v>28</v>
      </c>
      <c r="Q5865" t="s">
        <v>91</v>
      </c>
      <c r="R5865" t="s">
        <v>30</v>
      </c>
      <c r="S5865">
        <v>4.8</v>
      </c>
      <c r="T5865">
        <f>YEAR(tblOrders[[#This Row],[Order Date]])</f>
        <v>2025</v>
      </c>
      <c r="U5865" t="str">
        <f>TEXT(tblOrders[[#This Row],[Order Date]],"mmm-yyyy")</f>
        <v>May-2025</v>
      </c>
      <c r="V5865" s="4">
        <f>tblOrders[[#This Row],[Profit]]/tblOrders[[#This Row],[Sales Amount]]</f>
        <v>0.24990130280300041</v>
      </c>
      <c r="W5865" t="str">
        <f>VLOOKUP(tblOrders[[#This Row],[City]],CityRegion,2,0)</f>
        <v>North</v>
      </c>
      <c r="X5865" t="str">
        <f>VLOOKUP(tblOrders[[#This Row],[City]],lookups!A:C,3,0)</f>
        <v>Delhi</v>
      </c>
    </row>
    <row r="5866" spans="1:24" x14ac:dyDescent="0.25">
      <c r="A5866" t="s">
        <v>8215</v>
      </c>
      <c r="B5866" s="1">
        <v>45712</v>
      </c>
      <c r="C5866" t="s">
        <v>233</v>
      </c>
      <c r="D5866" t="s">
        <v>21</v>
      </c>
      <c r="E5866" t="s">
        <v>108</v>
      </c>
      <c r="F5866" t="s">
        <v>109</v>
      </c>
      <c r="G5866" t="s">
        <v>62</v>
      </c>
      <c r="H5866" t="s">
        <v>110</v>
      </c>
      <c r="I5866" t="s">
        <v>44</v>
      </c>
      <c r="J5866" t="s">
        <v>34</v>
      </c>
      <c r="K5866">
        <v>3</v>
      </c>
      <c r="L5866">
        <v>110</v>
      </c>
      <c r="M5866">
        <v>0.1</v>
      </c>
      <c r="N5866">
        <v>297</v>
      </c>
      <c r="O5866">
        <v>93</v>
      </c>
      <c r="P5866" t="s">
        <v>28</v>
      </c>
      <c r="Q5866" t="s">
        <v>46</v>
      </c>
      <c r="R5866" t="s">
        <v>36</v>
      </c>
      <c r="S5866">
        <v>4</v>
      </c>
      <c r="T5866">
        <f>YEAR(tblOrders[[#This Row],[Order Date]])</f>
        <v>2025</v>
      </c>
      <c r="U5866" t="str">
        <f>TEXT(tblOrders[[#This Row],[Order Date]],"mmm-yyyy")</f>
        <v>Feb-2025</v>
      </c>
      <c r="V5866" s="4">
        <f>tblOrders[[#This Row],[Profit]]/tblOrders[[#This Row],[Sales Amount]]</f>
        <v>0.31313131313131315</v>
      </c>
      <c r="W5866" t="str">
        <f>VLOOKUP(tblOrders[[#This Row],[City]],CityRegion,2,0)</f>
        <v>South</v>
      </c>
      <c r="X5866" t="str">
        <f>VLOOKUP(tblOrders[[#This Row],[City]],lookups!A:C,3,0)</f>
        <v>Kerala</v>
      </c>
    </row>
    <row r="5867" spans="1:24" x14ac:dyDescent="0.25">
      <c r="A5867" t="s">
        <v>8216</v>
      </c>
      <c r="B5867" s="1">
        <v>45754</v>
      </c>
      <c r="C5867" t="s">
        <v>4107</v>
      </c>
      <c r="D5867" t="s">
        <v>39</v>
      </c>
      <c r="E5867" t="s">
        <v>60</v>
      </c>
      <c r="F5867" t="s">
        <v>61</v>
      </c>
      <c r="G5867" t="s">
        <v>62</v>
      </c>
      <c r="H5867" t="s">
        <v>63</v>
      </c>
      <c r="I5867" t="s">
        <v>57</v>
      </c>
      <c r="J5867" t="s">
        <v>34</v>
      </c>
      <c r="K5867">
        <v>1</v>
      </c>
      <c r="L5867">
        <v>45</v>
      </c>
      <c r="M5867">
        <v>0.2</v>
      </c>
      <c r="N5867">
        <v>36</v>
      </c>
      <c r="O5867">
        <v>10</v>
      </c>
      <c r="P5867" t="s">
        <v>28</v>
      </c>
      <c r="Q5867" t="s">
        <v>86</v>
      </c>
      <c r="R5867" t="s">
        <v>36</v>
      </c>
      <c r="S5867">
        <v>3.6</v>
      </c>
      <c r="T5867">
        <f>YEAR(tblOrders[[#This Row],[Order Date]])</f>
        <v>2025</v>
      </c>
      <c r="U5867" t="str">
        <f>TEXT(tblOrders[[#This Row],[Order Date]],"mmm-yyyy")</f>
        <v>Apr-2025</v>
      </c>
      <c r="V5867" s="4">
        <f>tblOrders[[#This Row],[Profit]]/tblOrders[[#This Row],[Sales Amount]]</f>
        <v>0.27777777777777779</v>
      </c>
      <c r="W5867" t="str">
        <f>VLOOKUP(tblOrders[[#This Row],[City]],CityRegion,2,0)</f>
        <v>South</v>
      </c>
      <c r="X5867" t="str">
        <f>VLOOKUP(tblOrders[[#This Row],[City]],lookups!A:C,3,0)</f>
        <v>Kerala</v>
      </c>
    </row>
    <row r="5868" spans="1:24" x14ac:dyDescent="0.25">
      <c r="A5868" t="s">
        <v>8217</v>
      </c>
      <c r="B5868" s="1">
        <v>45899</v>
      </c>
      <c r="C5868" t="s">
        <v>7964</v>
      </c>
      <c r="D5868" t="s">
        <v>21</v>
      </c>
      <c r="E5868" t="s">
        <v>40</v>
      </c>
      <c r="F5868" t="s">
        <v>41</v>
      </c>
      <c r="G5868" t="s">
        <v>42</v>
      </c>
      <c r="H5868" t="s">
        <v>43</v>
      </c>
      <c r="I5868" t="s">
        <v>52</v>
      </c>
      <c r="J5868" t="s">
        <v>27</v>
      </c>
      <c r="K5868">
        <v>5</v>
      </c>
      <c r="L5868">
        <v>18</v>
      </c>
      <c r="M5868">
        <v>0</v>
      </c>
      <c r="N5868">
        <v>90</v>
      </c>
      <c r="O5868">
        <v>45</v>
      </c>
      <c r="P5868" t="s">
        <v>28</v>
      </c>
      <c r="Q5868" t="s">
        <v>91</v>
      </c>
      <c r="R5868" t="s">
        <v>123</v>
      </c>
      <c r="S5868">
        <v>4.5999999999999996</v>
      </c>
      <c r="T5868">
        <f>YEAR(tblOrders[[#This Row],[Order Date]])</f>
        <v>2025</v>
      </c>
      <c r="U5868" t="str">
        <f>TEXT(tblOrders[[#This Row],[Order Date]],"mmm-yyyy")</f>
        <v>Aug-2025</v>
      </c>
      <c r="V5868" s="4">
        <f>tblOrders[[#This Row],[Profit]]/tblOrders[[#This Row],[Sales Amount]]</f>
        <v>0.5</v>
      </c>
      <c r="W5868" t="str">
        <f>VLOOKUP(tblOrders[[#This Row],[City]],CityRegion,2,0)</f>
        <v>South</v>
      </c>
      <c r="X5868" t="str">
        <f>VLOOKUP(tblOrders[[#This Row],[City]],lookups!A:C,3,0)</f>
        <v>Kerala</v>
      </c>
    </row>
    <row r="5869" spans="1:24" x14ac:dyDescent="0.25">
      <c r="A5869" t="s">
        <v>8218</v>
      </c>
      <c r="B5869" s="1">
        <v>45888</v>
      </c>
      <c r="C5869" t="s">
        <v>8219</v>
      </c>
      <c r="D5869" t="s">
        <v>21</v>
      </c>
      <c r="E5869" t="s">
        <v>55</v>
      </c>
      <c r="F5869" t="s">
        <v>56</v>
      </c>
      <c r="G5869" t="s">
        <v>24</v>
      </c>
      <c r="H5869" t="s">
        <v>51</v>
      </c>
      <c r="I5869" t="s">
        <v>52</v>
      </c>
      <c r="J5869" t="s">
        <v>27</v>
      </c>
      <c r="K5869">
        <v>3</v>
      </c>
      <c r="L5869">
        <v>42</v>
      </c>
      <c r="M5869">
        <v>0</v>
      </c>
      <c r="N5869">
        <v>126</v>
      </c>
      <c r="O5869">
        <v>54</v>
      </c>
      <c r="P5869" t="s">
        <v>148</v>
      </c>
      <c r="Q5869" t="s">
        <v>86</v>
      </c>
      <c r="R5869" t="s">
        <v>36</v>
      </c>
      <c r="S5869">
        <v>4.8</v>
      </c>
      <c r="T5869">
        <f>YEAR(tblOrders[[#This Row],[Order Date]])</f>
        <v>2025</v>
      </c>
      <c r="U5869" t="str">
        <f>TEXT(tblOrders[[#This Row],[Order Date]],"mmm-yyyy")</f>
        <v>Aug-2025</v>
      </c>
      <c r="V5869" s="4">
        <f>tblOrders[[#This Row],[Profit]]/tblOrders[[#This Row],[Sales Amount]]</f>
        <v>0.42857142857142855</v>
      </c>
      <c r="W5869" t="str">
        <f>VLOOKUP(tblOrders[[#This Row],[City]],CityRegion,2,0)</f>
        <v>South</v>
      </c>
      <c r="X5869" t="str">
        <f>VLOOKUP(tblOrders[[#This Row],[City]],lookups!A:C,3,0)</f>
        <v>Kerala</v>
      </c>
    </row>
    <row r="5870" spans="1:24" x14ac:dyDescent="0.25">
      <c r="A5870" t="s">
        <v>8220</v>
      </c>
      <c r="B5870" s="1">
        <v>45658</v>
      </c>
      <c r="C5870" t="s">
        <v>20</v>
      </c>
      <c r="D5870" t="s">
        <v>39</v>
      </c>
      <c r="E5870" t="s">
        <v>79</v>
      </c>
      <c r="F5870" t="s">
        <v>80</v>
      </c>
      <c r="G5870" t="s">
        <v>68</v>
      </c>
      <c r="H5870" t="s">
        <v>81</v>
      </c>
      <c r="I5870" t="s">
        <v>44</v>
      </c>
      <c r="J5870" t="s">
        <v>27</v>
      </c>
      <c r="K5870">
        <v>2</v>
      </c>
      <c r="L5870">
        <v>799</v>
      </c>
      <c r="M5870">
        <v>0.1</v>
      </c>
      <c r="N5870">
        <v>1438.2</v>
      </c>
      <c r="O5870">
        <v>198.2</v>
      </c>
      <c r="P5870" t="s">
        <v>85</v>
      </c>
      <c r="Q5870" t="s">
        <v>46</v>
      </c>
      <c r="R5870" t="s">
        <v>36</v>
      </c>
      <c r="S5870">
        <v>4.9000000000000004</v>
      </c>
      <c r="T5870">
        <f>YEAR(tblOrders[[#This Row],[Order Date]])</f>
        <v>2025</v>
      </c>
      <c r="U5870" t="str">
        <f>TEXT(tblOrders[[#This Row],[Order Date]],"mmm-yyyy")</f>
        <v>Jan-2025</v>
      </c>
      <c r="V5870" s="4">
        <f>tblOrders[[#This Row],[Profit]]/tblOrders[[#This Row],[Sales Amount]]</f>
        <v>0.13781115282992629</v>
      </c>
      <c r="W5870" t="str">
        <f>VLOOKUP(tblOrders[[#This Row],[City]],CityRegion,2,0)</f>
        <v>South</v>
      </c>
      <c r="X5870" t="str">
        <f>VLOOKUP(tblOrders[[#This Row],[City]],lookups!A:C,3,0)</f>
        <v>Kerala</v>
      </c>
    </row>
    <row r="5871" spans="1:24" x14ac:dyDescent="0.25">
      <c r="A5871" t="s">
        <v>8221</v>
      </c>
      <c r="B5871" s="1">
        <v>45817</v>
      </c>
      <c r="C5871" t="s">
        <v>8222</v>
      </c>
      <c r="D5871" t="s">
        <v>21</v>
      </c>
      <c r="E5871" t="s">
        <v>114</v>
      </c>
      <c r="F5871" t="s">
        <v>115</v>
      </c>
      <c r="G5871" t="s">
        <v>42</v>
      </c>
      <c r="H5871" t="s">
        <v>116</v>
      </c>
      <c r="I5871" t="s">
        <v>52</v>
      </c>
      <c r="J5871" t="s">
        <v>45</v>
      </c>
      <c r="K5871">
        <v>4</v>
      </c>
      <c r="L5871">
        <v>12</v>
      </c>
      <c r="M5871">
        <v>0.05</v>
      </c>
      <c r="N5871">
        <v>45.6</v>
      </c>
      <c r="O5871">
        <v>21.6</v>
      </c>
      <c r="P5871" t="s">
        <v>28</v>
      </c>
      <c r="Q5871" t="s">
        <v>46</v>
      </c>
      <c r="R5871" t="s">
        <v>30</v>
      </c>
      <c r="S5871">
        <v>4.9000000000000004</v>
      </c>
      <c r="T5871">
        <f>YEAR(tblOrders[[#This Row],[Order Date]])</f>
        <v>2025</v>
      </c>
      <c r="U5871" t="str">
        <f>TEXT(tblOrders[[#This Row],[Order Date]],"mmm-yyyy")</f>
        <v>Jun-2025</v>
      </c>
      <c r="V5871" s="4">
        <f>tblOrders[[#This Row],[Profit]]/tblOrders[[#This Row],[Sales Amount]]</f>
        <v>0.47368421052631582</v>
      </c>
      <c r="W5871" t="str">
        <f>VLOOKUP(tblOrders[[#This Row],[City]],CityRegion,2,0)</f>
        <v>South</v>
      </c>
      <c r="X5871" t="str">
        <f>VLOOKUP(tblOrders[[#This Row],[City]],lookups!A:C,3,0)</f>
        <v>Kerala</v>
      </c>
    </row>
    <row r="5872" spans="1:24" x14ac:dyDescent="0.25">
      <c r="A5872" t="s">
        <v>8223</v>
      </c>
      <c r="B5872" s="1">
        <v>45765</v>
      </c>
      <c r="C5872" t="s">
        <v>438</v>
      </c>
      <c r="D5872" t="s">
        <v>21</v>
      </c>
      <c r="E5872" t="s">
        <v>66</v>
      </c>
      <c r="F5872" t="s">
        <v>67</v>
      </c>
      <c r="G5872" t="s">
        <v>68</v>
      </c>
      <c r="H5872" t="s">
        <v>69</v>
      </c>
      <c r="I5872" t="s">
        <v>130</v>
      </c>
      <c r="J5872" t="s">
        <v>34</v>
      </c>
      <c r="K5872">
        <v>3</v>
      </c>
      <c r="L5872">
        <v>149</v>
      </c>
      <c r="M5872">
        <v>0.15</v>
      </c>
      <c r="N5872">
        <v>379.95</v>
      </c>
      <c r="O5872">
        <v>94.95</v>
      </c>
      <c r="P5872" t="s">
        <v>28</v>
      </c>
      <c r="Q5872" t="s">
        <v>29</v>
      </c>
      <c r="R5872" t="s">
        <v>123</v>
      </c>
      <c r="S5872">
        <v>2.6</v>
      </c>
      <c r="T5872">
        <f>YEAR(tblOrders[[#This Row],[Order Date]])</f>
        <v>2025</v>
      </c>
      <c r="U5872" t="str">
        <f>TEXT(tblOrders[[#This Row],[Order Date]],"mmm-yyyy")</f>
        <v>Apr-2025</v>
      </c>
      <c r="V5872" s="4">
        <f>tblOrders[[#This Row],[Profit]]/tblOrders[[#This Row],[Sales Amount]]</f>
        <v>0.24990130280300041</v>
      </c>
      <c r="W5872" t="str">
        <f>VLOOKUP(tblOrders[[#This Row],[City]],CityRegion,2,0)</f>
        <v>West</v>
      </c>
      <c r="X5872" t="str">
        <f>VLOOKUP(tblOrders[[#This Row],[City]],lookups!A:C,3,0)</f>
        <v>Maharashtra</v>
      </c>
    </row>
    <row r="5873" spans="1:24" x14ac:dyDescent="0.25">
      <c r="A5873" t="s">
        <v>8224</v>
      </c>
      <c r="B5873" s="1">
        <v>45783</v>
      </c>
      <c r="C5873" t="s">
        <v>4470</v>
      </c>
      <c r="D5873" t="s">
        <v>21</v>
      </c>
      <c r="E5873" t="s">
        <v>79</v>
      </c>
      <c r="F5873" t="s">
        <v>80</v>
      </c>
      <c r="G5873" t="s">
        <v>68</v>
      </c>
      <c r="H5873" t="s">
        <v>81</v>
      </c>
      <c r="I5873" t="s">
        <v>84</v>
      </c>
      <c r="J5873" t="s">
        <v>45</v>
      </c>
      <c r="K5873">
        <v>1</v>
      </c>
      <c r="L5873">
        <v>799</v>
      </c>
      <c r="M5873">
        <v>0.15</v>
      </c>
      <c r="N5873">
        <v>679.15</v>
      </c>
      <c r="O5873">
        <v>59.15</v>
      </c>
      <c r="P5873" t="s">
        <v>28</v>
      </c>
      <c r="Q5873" t="s">
        <v>46</v>
      </c>
      <c r="R5873" t="s">
        <v>36</v>
      </c>
      <c r="S5873">
        <v>3.4</v>
      </c>
      <c r="T5873">
        <f>YEAR(tblOrders[[#This Row],[Order Date]])</f>
        <v>2025</v>
      </c>
      <c r="U5873" t="str">
        <f>TEXT(tblOrders[[#This Row],[Order Date]],"mmm-yyyy")</f>
        <v>May-2025</v>
      </c>
      <c r="V5873" s="4">
        <f>tblOrders[[#This Row],[Profit]]/tblOrders[[#This Row],[Sales Amount]]</f>
        <v>8.7094161819921967E-2</v>
      </c>
      <c r="W5873" t="str">
        <f>VLOOKUP(tblOrders[[#This Row],[City]],CityRegion,2,0)</f>
        <v>West</v>
      </c>
      <c r="X5873" t="str">
        <f>VLOOKUP(tblOrders[[#This Row],[City]],lookups!A:C,3,0)</f>
        <v>Maharashtra</v>
      </c>
    </row>
    <row r="5874" spans="1:24" x14ac:dyDescent="0.25">
      <c r="A5874" t="s">
        <v>8225</v>
      </c>
      <c r="B5874" s="1">
        <v>45918</v>
      </c>
      <c r="C5874" t="s">
        <v>1153</v>
      </c>
      <c r="D5874" t="s">
        <v>39</v>
      </c>
      <c r="E5874" t="s">
        <v>40</v>
      </c>
      <c r="F5874" t="s">
        <v>41</v>
      </c>
      <c r="G5874" t="s">
        <v>42</v>
      </c>
      <c r="H5874" t="s">
        <v>43</v>
      </c>
      <c r="I5874" t="s">
        <v>26</v>
      </c>
      <c r="J5874" t="s">
        <v>34</v>
      </c>
      <c r="K5874">
        <v>5</v>
      </c>
      <c r="L5874">
        <v>18</v>
      </c>
      <c r="M5874">
        <v>0</v>
      </c>
      <c r="N5874">
        <v>90</v>
      </c>
      <c r="O5874">
        <v>45</v>
      </c>
      <c r="P5874" t="s">
        <v>28</v>
      </c>
      <c r="Q5874" t="s">
        <v>35</v>
      </c>
      <c r="R5874" t="s">
        <v>36</v>
      </c>
      <c r="S5874">
        <v>4.4000000000000004</v>
      </c>
      <c r="T5874">
        <f>YEAR(tblOrders[[#This Row],[Order Date]])</f>
        <v>2025</v>
      </c>
      <c r="U5874" t="str">
        <f>TEXT(tblOrders[[#This Row],[Order Date]],"mmm-yyyy")</f>
        <v>Sep-2025</v>
      </c>
      <c r="V5874" s="4">
        <f>tblOrders[[#This Row],[Profit]]/tblOrders[[#This Row],[Sales Amount]]</f>
        <v>0.5</v>
      </c>
      <c r="W5874" t="str">
        <f>VLOOKUP(tblOrders[[#This Row],[City]],CityRegion,2,0)</f>
        <v>South</v>
      </c>
      <c r="X5874" t="str">
        <f>VLOOKUP(tblOrders[[#This Row],[City]],lookups!A:C,3,0)</f>
        <v>Karnataka</v>
      </c>
    </row>
    <row r="5875" spans="1:24" x14ac:dyDescent="0.25">
      <c r="A5875" t="s">
        <v>8226</v>
      </c>
      <c r="B5875" s="1">
        <v>45669</v>
      </c>
      <c r="C5875" t="s">
        <v>182</v>
      </c>
      <c r="D5875" t="s">
        <v>21</v>
      </c>
      <c r="E5875" t="s">
        <v>22</v>
      </c>
      <c r="F5875" t="s">
        <v>23</v>
      </c>
      <c r="G5875" t="s">
        <v>24</v>
      </c>
      <c r="H5875" t="s">
        <v>25</v>
      </c>
      <c r="I5875" t="s">
        <v>33</v>
      </c>
      <c r="J5875" t="s">
        <v>34</v>
      </c>
      <c r="K5875">
        <v>3</v>
      </c>
      <c r="L5875">
        <v>190</v>
      </c>
      <c r="M5875">
        <v>0</v>
      </c>
      <c r="N5875">
        <v>570</v>
      </c>
      <c r="O5875">
        <v>195</v>
      </c>
      <c r="P5875" t="s">
        <v>148</v>
      </c>
      <c r="Q5875" t="s">
        <v>35</v>
      </c>
      <c r="R5875" t="s">
        <v>123</v>
      </c>
      <c r="S5875">
        <v>3.1</v>
      </c>
      <c r="T5875">
        <f>YEAR(tblOrders[[#This Row],[Order Date]])</f>
        <v>2025</v>
      </c>
      <c r="U5875" t="str">
        <f>TEXT(tblOrders[[#This Row],[Order Date]],"mmm-yyyy")</f>
        <v>Jan-2025</v>
      </c>
      <c r="V5875" s="4">
        <f>tblOrders[[#This Row],[Profit]]/tblOrders[[#This Row],[Sales Amount]]</f>
        <v>0.34210526315789475</v>
      </c>
      <c r="W5875" t="str">
        <f>VLOOKUP(tblOrders[[#This Row],[City]],CityRegion,2,0)</f>
        <v>North</v>
      </c>
      <c r="X5875" t="str">
        <f>VLOOKUP(tblOrders[[#This Row],[City]],lookups!A:C,3,0)</f>
        <v>Delhi</v>
      </c>
    </row>
    <row r="5876" spans="1:24" x14ac:dyDescent="0.25">
      <c r="A5876" t="s">
        <v>8227</v>
      </c>
      <c r="B5876" s="1">
        <v>45854</v>
      </c>
      <c r="C5876" t="s">
        <v>7260</v>
      </c>
      <c r="D5876" t="s">
        <v>21</v>
      </c>
      <c r="E5876" t="s">
        <v>79</v>
      </c>
      <c r="F5876" t="s">
        <v>80</v>
      </c>
      <c r="G5876" t="s">
        <v>68</v>
      </c>
      <c r="H5876" t="s">
        <v>81</v>
      </c>
      <c r="I5876" t="s">
        <v>70</v>
      </c>
      <c r="J5876" t="s">
        <v>27</v>
      </c>
      <c r="K5876">
        <v>5</v>
      </c>
      <c r="L5876">
        <v>799</v>
      </c>
      <c r="M5876">
        <v>0.15</v>
      </c>
      <c r="N5876">
        <v>3395.75</v>
      </c>
      <c r="O5876">
        <v>295.75</v>
      </c>
      <c r="P5876" t="s">
        <v>111</v>
      </c>
      <c r="Q5876" t="s">
        <v>35</v>
      </c>
      <c r="R5876" t="s">
        <v>30</v>
      </c>
      <c r="S5876">
        <v>4.2</v>
      </c>
      <c r="T5876">
        <f>YEAR(tblOrders[[#This Row],[Order Date]])</f>
        <v>2025</v>
      </c>
      <c r="U5876" t="str">
        <f>TEXT(tblOrders[[#This Row],[Order Date]],"mmm-yyyy")</f>
        <v>Jul-2025</v>
      </c>
      <c r="V5876" s="4">
        <f>tblOrders[[#This Row],[Profit]]/tblOrders[[#This Row],[Sales Amount]]</f>
        <v>8.7094161819921967E-2</v>
      </c>
      <c r="W5876" t="str">
        <f>VLOOKUP(tblOrders[[#This Row],[City]],CityRegion,2,0)</f>
        <v>South</v>
      </c>
      <c r="X5876" t="str">
        <f>VLOOKUP(tblOrders[[#This Row],[City]],lookups!A:C,3,0)</f>
        <v>Telengana</v>
      </c>
    </row>
    <row r="5877" spans="1:24" x14ac:dyDescent="0.25">
      <c r="A5877" t="s">
        <v>8228</v>
      </c>
      <c r="B5877" s="1">
        <v>45910</v>
      </c>
      <c r="C5877" t="s">
        <v>2723</v>
      </c>
      <c r="D5877" t="s">
        <v>21</v>
      </c>
      <c r="E5877" t="s">
        <v>40</v>
      </c>
      <c r="F5877" t="s">
        <v>41</v>
      </c>
      <c r="G5877" t="s">
        <v>42</v>
      </c>
      <c r="H5877" t="s">
        <v>43</v>
      </c>
      <c r="I5877" t="s">
        <v>26</v>
      </c>
      <c r="J5877" t="s">
        <v>45</v>
      </c>
      <c r="K5877">
        <v>3</v>
      </c>
      <c r="L5877">
        <v>18</v>
      </c>
      <c r="M5877">
        <v>0</v>
      </c>
      <c r="N5877">
        <v>54</v>
      </c>
      <c r="O5877">
        <v>27</v>
      </c>
      <c r="P5877" t="s">
        <v>28</v>
      </c>
      <c r="Q5877" t="s">
        <v>91</v>
      </c>
      <c r="R5877" t="s">
        <v>123</v>
      </c>
      <c r="S5877">
        <v>4.8</v>
      </c>
      <c r="T5877">
        <f>YEAR(tblOrders[[#This Row],[Order Date]])</f>
        <v>2025</v>
      </c>
      <c r="U5877" t="str">
        <f>TEXT(tblOrders[[#This Row],[Order Date]],"mmm-yyyy")</f>
        <v>Sep-2025</v>
      </c>
      <c r="V5877" s="4">
        <f>tblOrders[[#This Row],[Profit]]/tblOrders[[#This Row],[Sales Amount]]</f>
        <v>0.5</v>
      </c>
      <c r="W5877" t="str">
        <f>VLOOKUP(tblOrders[[#This Row],[City]],CityRegion,2,0)</f>
        <v>South</v>
      </c>
      <c r="X5877" t="str">
        <f>VLOOKUP(tblOrders[[#This Row],[City]],lookups!A:C,3,0)</f>
        <v>Karnataka</v>
      </c>
    </row>
    <row r="5878" spans="1:24" x14ac:dyDescent="0.25">
      <c r="A5878" t="s">
        <v>8229</v>
      </c>
      <c r="B5878" s="1">
        <v>45698</v>
      </c>
      <c r="C5878" t="s">
        <v>1677</v>
      </c>
      <c r="D5878" t="s">
        <v>21</v>
      </c>
      <c r="E5878" t="s">
        <v>49</v>
      </c>
      <c r="F5878" t="s">
        <v>50</v>
      </c>
      <c r="G5878" t="s">
        <v>24</v>
      </c>
      <c r="H5878" t="s">
        <v>51</v>
      </c>
      <c r="I5878" t="s">
        <v>33</v>
      </c>
      <c r="J5878" t="s">
        <v>45</v>
      </c>
      <c r="K5878">
        <v>5</v>
      </c>
      <c r="L5878">
        <v>85</v>
      </c>
      <c r="M5878">
        <v>0.05</v>
      </c>
      <c r="N5878">
        <v>403.75</v>
      </c>
      <c r="O5878">
        <v>143.75</v>
      </c>
      <c r="P5878" t="s">
        <v>28</v>
      </c>
      <c r="Q5878" t="s">
        <v>46</v>
      </c>
      <c r="R5878" t="s">
        <v>36</v>
      </c>
      <c r="S5878">
        <v>2.8</v>
      </c>
      <c r="T5878">
        <f>YEAR(tblOrders[[#This Row],[Order Date]])</f>
        <v>2025</v>
      </c>
      <c r="U5878" t="str">
        <f>TEXT(tblOrders[[#This Row],[Order Date]],"mmm-yyyy")</f>
        <v>Feb-2025</v>
      </c>
      <c r="V5878" s="4">
        <f>tblOrders[[#This Row],[Profit]]/tblOrders[[#This Row],[Sales Amount]]</f>
        <v>0.35603715170278638</v>
      </c>
      <c r="W5878" t="str">
        <f>VLOOKUP(tblOrders[[#This Row],[City]],CityRegion,2,0)</f>
        <v>North</v>
      </c>
      <c r="X5878" t="str">
        <f>VLOOKUP(tblOrders[[#This Row],[City]],lookups!A:C,3,0)</f>
        <v>Delhi</v>
      </c>
    </row>
    <row r="5879" spans="1:24" x14ac:dyDescent="0.25">
      <c r="A5879" t="s">
        <v>8230</v>
      </c>
      <c r="B5879" s="1">
        <v>45844</v>
      </c>
      <c r="C5879" t="s">
        <v>8231</v>
      </c>
      <c r="D5879" t="s">
        <v>21</v>
      </c>
      <c r="E5879" t="s">
        <v>66</v>
      </c>
      <c r="F5879" t="s">
        <v>67</v>
      </c>
      <c r="G5879" t="s">
        <v>68</v>
      </c>
      <c r="H5879" t="s">
        <v>69</v>
      </c>
      <c r="I5879" t="s">
        <v>57</v>
      </c>
      <c r="J5879" t="s">
        <v>34</v>
      </c>
      <c r="K5879">
        <v>5</v>
      </c>
      <c r="L5879">
        <v>149</v>
      </c>
      <c r="M5879">
        <v>0</v>
      </c>
      <c r="N5879">
        <v>745</v>
      </c>
      <c r="O5879">
        <v>270</v>
      </c>
      <c r="P5879" t="s">
        <v>28</v>
      </c>
      <c r="Q5879" t="s">
        <v>91</v>
      </c>
      <c r="R5879" t="s">
        <v>123</v>
      </c>
      <c r="S5879">
        <v>2.5</v>
      </c>
      <c r="T5879">
        <f>YEAR(tblOrders[[#This Row],[Order Date]])</f>
        <v>2025</v>
      </c>
      <c r="U5879" t="str">
        <f>TEXT(tblOrders[[#This Row],[Order Date]],"mmm-yyyy")</f>
        <v>Jul-2025</v>
      </c>
      <c r="V5879" s="4">
        <f>tblOrders[[#This Row],[Profit]]/tblOrders[[#This Row],[Sales Amount]]</f>
        <v>0.36241610738255031</v>
      </c>
      <c r="W5879" t="str">
        <f>VLOOKUP(tblOrders[[#This Row],[City]],CityRegion,2,0)</f>
        <v>South</v>
      </c>
      <c r="X5879" t="str">
        <f>VLOOKUP(tblOrders[[#This Row],[City]],lookups!A:C,3,0)</f>
        <v>Kerala</v>
      </c>
    </row>
    <row r="5880" spans="1:24" x14ac:dyDescent="0.25">
      <c r="A5880" t="s">
        <v>8232</v>
      </c>
      <c r="B5880" s="1">
        <v>45768</v>
      </c>
      <c r="C5880" t="s">
        <v>90</v>
      </c>
      <c r="D5880" t="s">
        <v>39</v>
      </c>
      <c r="E5880" t="s">
        <v>22</v>
      </c>
      <c r="F5880" t="s">
        <v>23</v>
      </c>
      <c r="G5880" t="s">
        <v>24</v>
      </c>
      <c r="H5880" t="s">
        <v>25</v>
      </c>
      <c r="I5880" t="s">
        <v>130</v>
      </c>
      <c r="J5880" t="s">
        <v>34</v>
      </c>
      <c r="K5880">
        <v>5</v>
      </c>
      <c r="L5880">
        <v>190</v>
      </c>
      <c r="M5880">
        <v>0.05</v>
      </c>
      <c r="N5880">
        <v>902.5</v>
      </c>
      <c r="O5880">
        <v>277.5</v>
      </c>
      <c r="P5880" t="s">
        <v>28</v>
      </c>
      <c r="Q5880" t="s">
        <v>86</v>
      </c>
      <c r="R5880" t="s">
        <v>36</v>
      </c>
      <c r="S5880">
        <v>4.2</v>
      </c>
      <c r="T5880">
        <f>YEAR(tblOrders[[#This Row],[Order Date]])</f>
        <v>2025</v>
      </c>
      <c r="U5880" t="str">
        <f>TEXT(tblOrders[[#This Row],[Order Date]],"mmm-yyyy")</f>
        <v>Apr-2025</v>
      </c>
      <c r="V5880" s="4">
        <f>tblOrders[[#This Row],[Profit]]/tblOrders[[#This Row],[Sales Amount]]</f>
        <v>0.30747922437673131</v>
      </c>
      <c r="W5880" t="str">
        <f>VLOOKUP(tblOrders[[#This Row],[City]],CityRegion,2,0)</f>
        <v>West</v>
      </c>
      <c r="X5880" t="str">
        <f>VLOOKUP(tblOrders[[#This Row],[City]],lookups!A:C,3,0)</f>
        <v>Maharashtra</v>
      </c>
    </row>
    <row r="5881" spans="1:24" x14ac:dyDescent="0.25">
      <c r="A5881" t="s">
        <v>8233</v>
      </c>
      <c r="B5881" s="1">
        <v>45800</v>
      </c>
      <c r="C5881" t="s">
        <v>6677</v>
      </c>
      <c r="D5881" t="s">
        <v>21</v>
      </c>
      <c r="E5881" t="s">
        <v>22</v>
      </c>
      <c r="F5881" t="s">
        <v>23</v>
      </c>
      <c r="G5881" t="s">
        <v>24</v>
      </c>
      <c r="H5881" t="s">
        <v>25</v>
      </c>
      <c r="I5881" t="s">
        <v>139</v>
      </c>
      <c r="J5881" t="s">
        <v>45</v>
      </c>
      <c r="K5881">
        <v>4</v>
      </c>
      <c r="L5881">
        <v>190</v>
      </c>
      <c r="M5881">
        <v>0.1</v>
      </c>
      <c r="N5881">
        <v>684</v>
      </c>
      <c r="O5881">
        <v>184</v>
      </c>
      <c r="P5881" t="s">
        <v>28</v>
      </c>
      <c r="Q5881" t="s">
        <v>91</v>
      </c>
      <c r="R5881" t="s">
        <v>36</v>
      </c>
      <c r="S5881">
        <v>3.6</v>
      </c>
      <c r="T5881">
        <f>YEAR(tblOrders[[#This Row],[Order Date]])</f>
        <v>2025</v>
      </c>
      <c r="U5881" t="str">
        <f>TEXT(tblOrders[[#This Row],[Order Date]],"mmm-yyyy")</f>
        <v>May-2025</v>
      </c>
      <c r="V5881" s="4">
        <f>tblOrders[[#This Row],[Profit]]/tblOrders[[#This Row],[Sales Amount]]</f>
        <v>0.26900584795321636</v>
      </c>
      <c r="W5881" t="str">
        <f>VLOOKUP(tblOrders[[#This Row],[City]],CityRegion,2,0)</f>
        <v>South</v>
      </c>
      <c r="X5881" t="str">
        <f>VLOOKUP(tblOrders[[#This Row],[City]],lookups!A:C,3,0)</f>
        <v>Tamil Nadu</v>
      </c>
    </row>
    <row r="5882" spans="1:24" x14ac:dyDescent="0.25">
      <c r="A5882" t="s">
        <v>8234</v>
      </c>
      <c r="B5882" s="1">
        <v>45852</v>
      </c>
      <c r="C5882" t="s">
        <v>932</v>
      </c>
      <c r="D5882" t="s">
        <v>21</v>
      </c>
      <c r="E5882" t="s">
        <v>22</v>
      </c>
      <c r="F5882" t="s">
        <v>23</v>
      </c>
      <c r="G5882" t="s">
        <v>24</v>
      </c>
      <c r="H5882" t="s">
        <v>25</v>
      </c>
      <c r="I5882" t="s">
        <v>57</v>
      </c>
      <c r="J5882" t="s">
        <v>34</v>
      </c>
      <c r="K5882">
        <v>1</v>
      </c>
      <c r="L5882">
        <v>190</v>
      </c>
      <c r="M5882">
        <v>0.1</v>
      </c>
      <c r="N5882">
        <v>171</v>
      </c>
      <c r="O5882">
        <v>46</v>
      </c>
      <c r="P5882" t="s">
        <v>28</v>
      </c>
      <c r="Q5882" t="s">
        <v>35</v>
      </c>
      <c r="R5882" t="s">
        <v>36</v>
      </c>
      <c r="S5882">
        <v>2.7</v>
      </c>
      <c r="T5882">
        <f>YEAR(tblOrders[[#This Row],[Order Date]])</f>
        <v>2025</v>
      </c>
      <c r="U5882" t="str">
        <f>TEXT(tblOrders[[#This Row],[Order Date]],"mmm-yyyy")</f>
        <v>Jul-2025</v>
      </c>
      <c r="V5882" s="4">
        <f>tblOrders[[#This Row],[Profit]]/tblOrders[[#This Row],[Sales Amount]]</f>
        <v>0.26900584795321636</v>
      </c>
      <c r="W5882" t="str">
        <f>VLOOKUP(tblOrders[[#This Row],[City]],CityRegion,2,0)</f>
        <v>South</v>
      </c>
      <c r="X5882" t="str">
        <f>VLOOKUP(tblOrders[[#This Row],[City]],lookups!A:C,3,0)</f>
        <v>Kerala</v>
      </c>
    </row>
    <row r="5883" spans="1:24" x14ac:dyDescent="0.25">
      <c r="A5883" t="s">
        <v>8235</v>
      </c>
      <c r="B5883" s="1">
        <v>46005</v>
      </c>
      <c r="C5883" t="s">
        <v>789</v>
      </c>
      <c r="D5883" t="s">
        <v>21</v>
      </c>
      <c r="E5883" t="s">
        <v>108</v>
      </c>
      <c r="F5883" t="s">
        <v>109</v>
      </c>
      <c r="G5883" t="s">
        <v>62</v>
      </c>
      <c r="H5883" t="s">
        <v>110</v>
      </c>
      <c r="I5883" t="s">
        <v>139</v>
      </c>
      <c r="J5883" t="s">
        <v>45</v>
      </c>
      <c r="K5883">
        <v>4</v>
      </c>
      <c r="L5883">
        <v>110</v>
      </c>
      <c r="M5883">
        <v>0.2</v>
      </c>
      <c r="N5883">
        <v>352</v>
      </c>
      <c r="O5883">
        <v>80</v>
      </c>
      <c r="P5883" t="s">
        <v>28</v>
      </c>
      <c r="Q5883" t="s">
        <v>29</v>
      </c>
      <c r="R5883" t="s">
        <v>30</v>
      </c>
      <c r="S5883">
        <v>4.5999999999999996</v>
      </c>
      <c r="T5883">
        <f>YEAR(tblOrders[[#This Row],[Order Date]])</f>
        <v>2025</v>
      </c>
      <c r="U5883" t="str">
        <f>TEXT(tblOrders[[#This Row],[Order Date]],"mmm-yyyy")</f>
        <v>Dec-2025</v>
      </c>
      <c r="V5883" s="4">
        <f>tblOrders[[#This Row],[Profit]]/tblOrders[[#This Row],[Sales Amount]]</f>
        <v>0.22727272727272727</v>
      </c>
      <c r="W5883" t="str">
        <f>VLOOKUP(tblOrders[[#This Row],[City]],CityRegion,2,0)</f>
        <v>South</v>
      </c>
      <c r="X5883" t="str">
        <f>VLOOKUP(tblOrders[[#This Row],[City]],lookups!A:C,3,0)</f>
        <v>Tamil Nadu</v>
      </c>
    </row>
    <row r="5884" spans="1:24" x14ac:dyDescent="0.25">
      <c r="A5884" t="s">
        <v>8236</v>
      </c>
      <c r="B5884" s="1">
        <v>45972</v>
      </c>
      <c r="C5884" t="s">
        <v>4952</v>
      </c>
      <c r="D5884" t="s">
        <v>39</v>
      </c>
      <c r="E5884" t="s">
        <v>73</v>
      </c>
      <c r="F5884" t="s">
        <v>74</v>
      </c>
      <c r="G5884" t="s">
        <v>68</v>
      </c>
      <c r="H5884" t="s">
        <v>75</v>
      </c>
      <c r="I5884" t="s">
        <v>84</v>
      </c>
      <c r="J5884" t="s">
        <v>34</v>
      </c>
      <c r="K5884">
        <v>2</v>
      </c>
      <c r="L5884">
        <v>65</v>
      </c>
      <c r="M5884">
        <v>0.05</v>
      </c>
      <c r="N5884">
        <v>123.5</v>
      </c>
      <c r="O5884">
        <v>47.5</v>
      </c>
      <c r="P5884" t="s">
        <v>28</v>
      </c>
      <c r="Q5884" t="s">
        <v>91</v>
      </c>
      <c r="R5884" t="s">
        <v>36</v>
      </c>
      <c r="S5884">
        <v>4.7</v>
      </c>
      <c r="T5884">
        <f>YEAR(tblOrders[[#This Row],[Order Date]])</f>
        <v>2025</v>
      </c>
      <c r="U5884" t="str">
        <f>TEXT(tblOrders[[#This Row],[Order Date]],"mmm-yyyy")</f>
        <v>Nov-2025</v>
      </c>
      <c r="V5884" s="4">
        <f>tblOrders[[#This Row],[Profit]]/tblOrders[[#This Row],[Sales Amount]]</f>
        <v>0.38461538461538464</v>
      </c>
      <c r="W5884" t="str">
        <f>VLOOKUP(tblOrders[[#This Row],[City]],CityRegion,2,0)</f>
        <v>West</v>
      </c>
      <c r="X5884" t="str">
        <f>VLOOKUP(tblOrders[[#This Row],[City]],lookups!A:C,3,0)</f>
        <v>Maharashtra</v>
      </c>
    </row>
    <row r="5885" spans="1:24" x14ac:dyDescent="0.25">
      <c r="A5885" t="s">
        <v>8237</v>
      </c>
      <c r="B5885" s="1">
        <v>45792</v>
      </c>
      <c r="C5885" t="s">
        <v>1079</v>
      </c>
      <c r="D5885" t="s">
        <v>21</v>
      </c>
      <c r="E5885" t="s">
        <v>73</v>
      </c>
      <c r="F5885" t="s">
        <v>74</v>
      </c>
      <c r="G5885" t="s">
        <v>68</v>
      </c>
      <c r="H5885" t="s">
        <v>75</v>
      </c>
      <c r="I5885" t="s">
        <v>130</v>
      </c>
      <c r="J5885" t="s">
        <v>27</v>
      </c>
      <c r="K5885">
        <v>1</v>
      </c>
      <c r="L5885">
        <v>65</v>
      </c>
      <c r="M5885">
        <v>0.1</v>
      </c>
      <c r="N5885">
        <v>58.5</v>
      </c>
      <c r="O5885">
        <v>20.5</v>
      </c>
      <c r="P5885" t="s">
        <v>28</v>
      </c>
      <c r="Q5885" t="s">
        <v>35</v>
      </c>
      <c r="R5885" t="s">
        <v>123</v>
      </c>
      <c r="S5885">
        <v>4.2</v>
      </c>
      <c r="T5885">
        <f>YEAR(tblOrders[[#This Row],[Order Date]])</f>
        <v>2025</v>
      </c>
      <c r="U5885" t="str">
        <f>TEXT(tblOrders[[#This Row],[Order Date]],"mmm-yyyy")</f>
        <v>May-2025</v>
      </c>
      <c r="V5885" s="4">
        <f>tblOrders[[#This Row],[Profit]]/tblOrders[[#This Row],[Sales Amount]]</f>
        <v>0.3504273504273504</v>
      </c>
      <c r="W5885" t="str">
        <f>VLOOKUP(tblOrders[[#This Row],[City]],CityRegion,2,0)</f>
        <v>West</v>
      </c>
      <c r="X5885" t="str">
        <f>VLOOKUP(tblOrders[[#This Row],[City]],lookups!A:C,3,0)</f>
        <v>Maharashtra</v>
      </c>
    </row>
    <row r="5886" spans="1:24" x14ac:dyDescent="0.25">
      <c r="A5886" t="s">
        <v>8238</v>
      </c>
      <c r="B5886" s="1">
        <v>45900</v>
      </c>
      <c r="C5886" t="s">
        <v>550</v>
      </c>
      <c r="D5886" t="s">
        <v>21</v>
      </c>
      <c r="E5886" t="s">
        <v>49</v>
      </c>
      <c r="F5886" t="s">
        <v>50</v>
      </c>
      <c r="G5886" t="s">
        <v>24</v>
      </c>
      <c r="H5886" t="s">
        <v>51</v>
      </c>
      <c r="I5886" t="s">
        <v>70</v>
      </c>
      <c r="J5886" t="s">
        <v>45</v>
      </c>
      <c r="K5886">
        <v>2</v>
      </c>
      <c r="L5886">
        <v>85</v>
      </c>
      <c r="M5886">
        <v>0.2</v>
      </c>
      <c r="N5886">
        <v>136</v>
      </c>
      <c r="O5886">
        <v>32</v>
      </c>
      <c r="P5886" t="s">
        <v>85</v>
      </c>
      <c r="Q5886" t="s">
        <v>29</v>
      </c>
      <c r="R5886" t="s">
        <v>30</v>
      </c>
      <c r="S5886">
        <v>4.3</v>
      </c>
      <c r="T5886">
        <f>YEAR(tblOrders[[#This Row],[Order Date]])</f>
        <v>2025</v>
      </c>
      <c r="U5886" t="str">
        <f>TEXT(tblOrders[[#This Row],[Order Date]],"mmm-yyyy")</f>
        <v>Aug-2025</v>
      </c>
      <c r="V5886" s="4">
        <f>tblOrders[[#This Row],[Profit]]/tblOrders[[#This Row],[Sales Amount]]</f>
        <v>0.23529411764705882</v>
      </c>
      <c r="W5886" t="str">
        <f>VLOOKUP(tblOrders[[#This Row],[City]],CityRegion,2,0)</f>
        <v>South</v>
      </c>
      <c r="X5886" t="str">
        <f>VLOOKUP(tblOrders[[#This Row],[City]],lookups!A:C,3,0)</f>
        <v>Telengana</v>
      </c>
    </row>
    <row r="5887" spans="1:24" x14ac:dyDescent="0.25">
      <c r="A5887" t="s">
        <v>8239</v>
      </c>
      <c r="B5887" s="1">
        <v>45853</v>
      </c>
      <c r="C5887" t="s">
        <v>3418</v>
      </c>
      <c r="D5887" t="s">
        <v>21</v>
      </c>
      <c r="E5887" t="s">
        <v>40</v>
      </c>
      <c r="F5887" t="s">
        <v>41</v>
      </c>
      <c r="G5887" t="s">
        <v>42</v>
      </c>
      <c r="H5887" t="s">
        <v>43</v>
      </c>
      <c r="I5887" t="s">
        <v>44</v>
      </c>
      <c r="J5887" t="s">
        <v>27</v>
      </c>
      <c r="K5887">
        <v>1</v>
      </c>
      <c r="L5887">
        <v>18</v>
      </c>
      <c r="M5887">
        <v>0.1</v>
      </c>
      <c r="N5887">
        <v>16.2</v>
      </c>
      <c r="O5887">
        <v>7.2</v>
      </c>
      <c r="P5887" t="s">
        <v>148</v>
      </c>
      <c r="Q5887" t="s">
        <v>86</v>
      </c>
      <c r="R5887" t="s">
        <v>30</v>
      </c>
      <c r="S5887">
        <v>3.3</v>
      </c>
      <c r="T5887">
        <f>YEAR(tblOrders[[#This Row],[Order Date]])</f>
        <v>2025</v>
      </c>
      <c r="U5887" t="str">
        <f>TEXT(tblOrders[[#This Row],[Order Date]],"mmm-yyyy")</f>
        <v>Jul-2025</v>
      </c>
      <c r="V5887" s="4">
        <f>tblOrders[[#This Row],[Profit]]/tblOrders[[#This Row],[Sales Amount]]</f>
        <v>0.44444444444444448</v>
      </c>
      <c r="W5887" t="str">
        <f>VLOOKUP(tblOrders[[#This Row],[City]],CityRegion,2,0)</f>
        <v>South</v>
      </c>
      <c r="X5887" t="str">
        <f>VLOOKUP(tblOrders[[#This Row],[City]],lookups!A:C,3,0)</f>
        <v>Kerala</v>
      </c>
    </row>
    <row r="5888" spans="1:24" x14ac:dyDescent="0.25">
      <c r="A5888" t="s">
        <v>8240</v>
      </c>
      <c r="B5888" s="1">
        <v>45722</v>
      </c>
      <c r="C5888" t="s">
        <v>259</v>
      </c>
      <c r="D5888" t="s">
        <v>21</v>
      </c>
      <c r="E5888" t="s">
        <v>60</v>
      </c>
      <c r="F5888" t="s">
        <v>61</v>
      </c>
      <c r="G5888" t="s">
        <v>62</v>
      </c>
      <c r="H5888" t="s">
        <v>63</v>
      </c>
      <c r="I5888" t="s">
        <v>70</v>
      </c>
      <c r="J5888" t="s">
        <v>27</v>
      </c>
      <c r="K5888">
        <v>2</v>
      </c>
      <c r="L5888">
        <v>45</v>
      </c>
      <c r="M5888">
        <v>0</v>
      </c>
      <c r="N5888">
        <v>90</v>
      </c>
      <c r="O5888">
        <v>38</v>
      </c>
      <c r="P5888" t="s">
        <v>148</v>
      </c>
      <c r="Q5888" t="s">
        <v>86</v>
      </c>
      <c r="R5888" t="s">
        <v>36</v>
      </c>
      <c r="S5888">
        <v>4.4000000000000004</v>
      </c>
      <c r="T5888">
        <f>YEAR(tblOrders[[#This Row],[Order Date]])</f>
        <v>2025</v>
      </c>
      <c r="U5888" t="str">
        <f>TEXT(tblOrders[[#This Row],[Order Date]],"mmm-yyyy")</f>
        <v>Mar-2025</v>
      </c>
      <c r="V5888" s="4">
        <f>tblOrders[[#This Row],[Profit]]/tblOrders[[#This Row],[Sales Amount]]</f>
        <v>0.42222222222222222</v>
      </c>
      <c r="W5888" t="str">
        <f>VLOOKUP(tblOrders[[#This Row],[City]],CityRegion,2,0)</f>
        <v>South</v>
      </c>
      <c r="X5888" t="str">
        <f>VLOOKUP(tblOrders[[#This Row],[City]],lookups!A:C,3,0)</f>
        <v>Telengana</v>
      </c>
    </row>
    <row r="5889" spans="1:24" x14ac:dyDescent="0.25">
      <c r="A5889" t="s">
        <v>8241</v>
      </c>
      <c r="B5889" s="1">
        <v>45710</v>
      </c>
      <c r="C5889" t="s">
        <v>7409</v>
      </c>
      <c r="D5889" t="s">
        <v>21</v>
      </c>
      <c r="E5889" t="s">
        <v>60</v>
      </c>
      <c r="F5889" t="s">
        <v>61</v>
      </c>
      <c r="G5889" t="s">
        <v>62</v>
      </c>
      <c r="H5889" t="s">
        <v>63</v>
      </c>
      <c r="I5889" t="s">
        <v>33</v>
      </c>
      <c r="J5889" t="s">
        <v>45</v>
      </c>
      <c r="K5889">
        <v>3</v>
      </c>
      <c r="L5889">
        <v>45</v>
      </c>
      <c r="M5889">
        <v>0.2</v>
      </c>
      <c r="N5889">
        <v>108</v>
      </c>
      <c r="O5889">
        <v>30</v>
      </c>
      <c r="P5889" t="s">
        <v>28</v>
      </c>
      <c r="Q5889" t="s">
        <v>29</v>
      </c>
      <c r="R5889" t="s">
        <v>36</v>
      </c>
      <c r="S5889">
        <v>4.3</v>
      </c>
      <c r="T5889">
        <f>YEAR(tblOrders[[#This Row],[Order Date]])</f>
        <v>2025</v>
      </c>
      <c r="U5889" t="str">
        <f>TEXT(tblOrders[[#This Row],[Order Date]],"mmm-yyyy")</f>
        <v>Feb-2025</v>
      </c>
      <c r="V5889" s="4">
        <f>tblOrders[[#This Row],[Profit]]/tblOrders[[#This Row],[Sales Amount]]</f>
        <v>0.27777777777777779</v>
      </c>
      <c r="W5889" t="str">
        <f>VLOOKUP(tblOrders[[#This Row],[City]],CityRegion,2,0)</f>
        <v>North</v>
      </c>
      <c r="X5889" t="str">
        <f>VLOOKUP(tblOrders[[#This Row],[City]],lookups!A:C,3,0)</f>
        <v>Delhi</v>
      </c>
    </row>
    <row r="5890" spans="1:24" x14ac:dyDescent="0.25">
      <c r="A5890" t="s">
        <v>8242</v>
      </c>
      <c r="B5890" s="1">
        <v>45869</v>
      </c>
      <c r="C5890" t="s">
        <v>5244</v>
      </c>
      <c r="D5890" t="s">
        <v>39</v>
      </c>
      <c r="E5890" t="s">
        <v>55</v>
      </c>
      <c r="F5890" t="s">
        <v>56</v>
      </c>
      <c r="G5890" t="s">
        <v>24</v>
      </c>
      <c r="H5890" t="s">
        <v>51</v>
      </c>
      <c r="I5890" t="s">
        <v>70</v>
      </c>
      <c r="J5890" t="s">
        <v>34</v>
      </c>
      <c r="K5890">
        <v>4</v>
      </c>
      <c r="L5890">
        <v>42</v>
      </c>
      <c r="M5890">
        <v>0</v>
      </c>
      <c r="N5890">
        <v>168</v>
      </c>
      <c r="O5890">
        <v>72</v>
      </c>
      <c r="P5890" t="s">
        <v>111</v>
      </c>
      <c r="Q5890" t="s">
        <v>86</v>
      </c>
      <c r="R5890" t="s">
        <v>36</v>
      </c>
      <c r="S5890">
        <v>4.8</v>
      </c>
      <c r="T5890">
        <f>YEAR(tblOrders[[#This Row],[Order Date]])</f>
        <v>2025</v>
      </c>
      <c r="U5890" t="str">
        <f>TEXT(tblOrders[[#This Row],[Order Date]],"mmm-yyyy")</f>
        <v>Jul-2025</v>
      </c>
      <c r="V5890" s="4">
        <f>tblOrders[[#This Row],[Profit]]/tblOrders[[#This Row],[Sales Amount]]</f>
        <v>0.42857142857142855</v>
      </c>
      <c r="W5890" t="str">
        <f>VLOOKUP(tblOrders[[#This Row],[City]],CityRegion,2,0)</f>
        <v>South</v>
      </c>
      <c r="X5890" t="str">
        <f>VLOOKUP(tblOrders[[#This Row],[City]],lookups!A:C,3,0)</f>
        <v>Telengana</v>
      </c>
    </row>
    <row r="5891" spans="1:24" x14ac:dyDescent="0.25">
      <c r="A5891" t="s">
        <v>8243</v>
      </c>
      <c r="B5891" s="1">
        <v>45851</v>
      </c>
      <c r="C5891" t="s">
        <v>4949</v>
      </c>
      <c r="D5891" t="s">
        <v>39</v>
      </c>
      <c r="E5891" t="s">
        <v>79</v>
      </c>
      <c r="F5891" t="s">
        <v>80</v>
      </c>
      <c r="G5891" t="s">
        <v>68</v>
      </c>
      <c r="H5891" t="s">
        <v>81</v>
      </c>
      <c r="I5891" t="s">
        <v>76</v>
      </c>
      <c r="J5891" t="s">
        <v>34</v>
      </c>
      <c r="K5891">
        <v>2</v>
      </c>
      <c r="L5891">
        <v>799</v>
      </c>
      <c r="M5891">
        <v>0.05</v>
      </c>
      <c r="N5891">
        <v>1518.1</v>
      </c>
      <c r="O5891">
        <v>278.10000000000002</v>
      </c>
      <c r="P5891" t="s">
        <v>148</v>
      </c>
      <c r="Q5891" t="s">
        <v>46</v>
      </c>
      <c r="R5891" t="s">
        <v>30</v>
      </c>
      <c r="S5891">
        <v>4.0999999999999996</v>
      </c>
      <c r="T5891">
        <f>YEAR(tblOrders[[#This Row],[Order Date]])</f>
        <v>2025</v>
      </c>
      <c r="U5891" t="str">
        <f>TEXT(tblOrders[[#This Row],[Order Date]],"mmm-yyyy")</f>
        <v>Jul-2025</v>
      </c>
      <c r="V5891" s="4">
        <f>tblOrders[[#This Row],[Profit]]/tblOrders[[#This Row],[Sales Amount]]</f>
        <v>0.18318951320729862</v>
      </c>
      <c r="W5891" t="str">
        <f>VLOOKUP(tblOrders[[#This Row],[City]],CityRegion,2,0)</f>
        <v>South</v>
      </c>
      <c r="X5891" t="str">
        <f>VLOOKUP(tblOrders[[#This Row],[City]],lookups!A:C,3,0)</f>
        <v>Kerala</v>
      </c>
    </row>
    <row r="5892" spans="1:24" x14ac:dyDescent="0.25">
      <c r="A5892" t="s">
        <v>8244</v>
      </c>
      <c r="B5892" s="1">
        <v>45996</v>
      </c>
      <c r="C5892" t="s">
        <v>326</v>
      </c>
      <c r="D5892" t="s">
        <v>39</v>
      </c>
      <c r="E5892" t="s">
        <v>49</v>
      </c>
      <c r="F5892" t="s">
        <v>50</v>
      </c>
      <c r="G5892" t="s">
        <v>24</v>
      </c>
      <c r="H5892" t="s">
        <v>51</v>
      </c>
      <c r="I5892" t="s">
        <v>52</v>
      </c>
      <c r="J5892" t="s">
        <v>34</v>
      </c>
      <c r="K5892">
        <v>4</v>
      </c>
      <c r="L5892">
        <v>85</v>
      </c>
      <c r="M5892">
        <v>0.2</v>
      </c>
      <c r="N5892">
        <v>272</v>
      </c>
      <c r="O5892">
        <v>64</v>
      </c>
      <c r="P5892" t="s">
        <v>111</v>
      </c>
      <c r="Q5892" t="s">
        <v>46</v>
      </c>
      <c r="R5892" t="s">
        <v>36</v>
      </c>
      <c r="S5892">
        <v>5</v>
      </c>
      <c r="T5892">
        <f>YEAR(tblOrders[[#This Row],[Order Date]])</f>
        <v>2025</v>
      </c>
      <c r="U5892" t="str">
        <f>TEXT(tblOrders[[#This Row],[Order Date]],"mmm-yyyy")</f>
        <v>Dec-2025</v>
      </c>
      <c r="V5892" s="4">
        <f>tblOrders[[#This Row],[Profit]]/tblOrders[[#This Row],[Sales Amount]]</f>
        <v>0.23529411764705882</v>
      </c>
      <c r="W5892" t="str">
        <f>VLOOKUP(tblOrders[[#This Row],[City]],CityRegion,2,0)</f>
        <v>South</v>
      </c>
      <c r="X5892" t="str">
        <f>VLOOKUP(tblOrders[[#This Row],[City]],lookups!A:C,3,0)</f>
        <v>Kerala</v>
      </c>
    </row>
    <row r="5893" spans="1:24" x14ac:dyDescent="0.25">
      <c r="A5893" t="s">
        <v>8245</v>
      </c>
      <c r="B5893" s="1">
        <v>45887</v>
      </c>
      <c r="C5893" t="s">
        <v>4938</v>
      </c>
      <c r="D5893" t="s">
        <v>21</v>
      </c>
      <c r="E5893" t="s">
        <v>114</v>
      </c>
      <c r="F5893" t="s">
        <v>115</v>
      </c>
      <c r="G5893" t="s">
        <v>42</v>
      </c>
      <c r="H5893" t="s">
        <v>116</v>
      </c>
      <c r="I5893" t="s">
        <v>44</v>
      </c>
      <c r="J5893" t="s">
        <v>34</v>
      </c>
      <c r="K5893">
        <v>5</v>
      </c>
      <c r="L5893">
        <v>12</v>
      </c>
      <c r="M5893">
        <v>0.2</v>
      </c>
      <c r="N5893">
        <v>48</v>
      </c>
      <c r="O5893">
        <v>18</v>
      </c>
      <c r="P5893" t="s">
        <v>28</v>
      </c>
      <c r="Q5893" t="s">
        <v>46</v>
      </c>
      <c r="R5893" t="s">
        <v>36</v>
      </c>
      <c r="S5893">
        <v>3</v>
      </c>
      <c r="T5893">
        <f>YEAR(tblOrders[[#This Row],[Order Date]])</f>
        <v>2025</v>
      </c>
      <c r="U5893" t="str">
        <f>TEXT(tblOrders[[#This Row],[Order Date]],"mmm-yyyy")</f>
        <v>Aug-2025</v>
      </c>
      <c r="V5893" s="4">
        <f>tblOrders[[#This Row],[Profit]]/tblOrders[[#This Row],[Sales Amount]]</f>
        <v>0.375</v>
      </c>
      <c r="W5893" t="str">
        <f>VLOOKUP(tblOrders[[#This Row],[City]],CityRegion,2,0)</f>
        <v>South</v>
      </c>
      <c r="X5893" t="str">
        <f>VLOOKUP(tblOrders[[#This Row],[City]],lookups!A:C,3,0)</f>
        <v>Kerala</v>
      </c>
    </row>
    <row r="5894" spans="1:24" x14ac:dyDescent="0.25">
      <c r="A5894" t="s">
        <v>8246</v>
      </c>
      <c r="B5894" s="1">
        <v>45750</v>
      </c>
      <c r="C5894" t="s">
        <v>444</v>
      </c>
      <c r="D5894" t="s">
        <v>21</v>
      </c>
      <c r="E5894" t="s">
        <v>22</v>
      </c>
      <c r="F5894" t="s">
        <v>23</v>
      </c>
      <c r="G5894" t="s">
        <v>24</v>
      </c>
      <c r="H5894" t="s">
        <v>25</v>
      </c>
      <c r="I5894" t="s">
        <v>44</v>
      </c>
      <c r="J5894" t="s">
        <v>27</v>
      </c>
      <c r="K5894">
        <v>2</v>
      </c>
      <c r="L5894">
        <v>190</v>
      </c>
      <c r="M5894">
        <v>0</v>
      </c>
      <c r="N5894">
        <v>380</v>
      </c>
      <c r="O5894">
        <v>130</v>
      </c>
      <c r="P5894" t="s">
        <v>28</v>
      </c>
      <c r="Q5894" t="s">
        <v>29</v>
      </c>
      <c r="R5894" t="s">
        <v>36</v>
      </c>
      <c r="S5894">
        <v>3.4</v>
      </c>
      <c r="T5894">
        <f>YEAR(tblOrders[[#This Row],[Order Date]])</f>
        <v>2025</v>
      </c>
      <c r="U5894" t="str">
        <f>TEXT(tblOrders[[#This Row],[Order Date]],"mmm-yyyy")</f>
        <v>Apr-2025</v>
      </c>
      <c r="V5894" s="4">
        <f>tblOrders[[#This Row],[Profit]]/tblOrders[[#This Row],[Sales Amount]]</f>
        <v>0.34210526315789475</v>
      </c>
      <c r="W5894" t="str">
        <f>VLOOKUP(tblOrders[[#This Row],[City]],CityRegion,2,0)</f>
        <v>South</v>
      </c>
      <c r="X5894" t="str">
        <f>VLOOKUP(tblOrders[[#This Row],[City]],lookups!A:C,3,0)</f>
        <v>Kerala</v>
      </c>
    </row>
    <row r="5895" spans="1:24" x14ac:dyDescent="0.25">
      <c r="A5895" t="s">
        <v>8247</v>
      </c>
      <c r="B5895" s="1">
        <v>45971</v>
      </c>
      <c r="C5895" t="s">
        <v>4276</v>
      </c>
      <c r="D5895" t="s">
        <v>21</v>
      </c>
      <c r="E5895" t="s">
        <v>101</v>
      </c>
      <c r="F5895" t="s">
        <v>102</v>
      </c>
      <c r="G5895" t="s">
        <v>24</v>
      </c>
      <c r="H5895" t="s">
        <v>103</v>
      </c>
      <c r="I5895" t="s">
        <v>139</v>
      </c>
      <c r="J5895" t="s">
        <v>27</v>
      </c>
      <c r="K5895">
        <v>3</v>
      </c>
      <c r="L5895">
        <v>120</v>
      </c>
      <c r="M5895">
        <v>0.15</v>
      </c>
      <c r="N5895">
        <v>306</v>
      </c>
      <c r="O5895">
        <v>72</v>
      </c>
      <c r="P5895" t="s">
        <v>28</v>
      </c>
      <c r="Q5895" t="s">
        <v>29</v>
      </c>
      <c r="R5895" t="s">
        <v>30</v>
      </c>
      <c r="S5895">
        <v>4.2</v>
      </c>
      <c r="T5895">
        <f>YEAR(tblOrders[[#This Row],[Order Date]])</f>
        <v>2025</v>
      </c>
      <c r="U5895" t="str">
        <f>TEXT(tblOrders[[#This Row],[Order Date]],"mmm-yyyy")</f>
        <v>Nov-2025</v>
      </c>
      <c r="V5895" s="4">
        <f>tblOrders[[#This Row],[Profit]]/tblOrders[[#This Row],[Sales Amount]]</f>
        <v>0.23529411764705882</v>
      </c>
      <c r="W5895" t="str">
        <f>VLOOKUP(tblOrders[[#This Row],[City]],CityRegion,2,0)</f>
        <v>South</v>
      </c>
      <c r="X5895" t="str">
        <f>VLOOKUP(tblOrders[[#This Row],[City]],lookups!A:C,3,0)</f>
        <v>Tamil Nadu</v>
      </c>
    </row>
    <row r="5896" spans="1:24" x14ac:dyDescent="0.25">
      <c r="A5896" t="s">
        <v>8248</v>
      </c>
      <c r="B5896" s="1">
        <v>45958</v>
      </c>
      <c r="C5896" t="s">
        <v>6350</v>
      </c>
      <c r="D5896" t="s">
        <v>21</v>
      </c>
      <c r="E5896" t="s">
        <v>79</v>
      </c>
      <c r="F5896" t="s">
        <v>80</v>
      </c>
      <c r="G5896" t="s">
        <v>68</v>
      </c>
      <c r="H5896" t="s">
        <v>81</v>
      </c>
      <c r="I5896" t="s">
        <v>57</v>
      </c>
      <c r="J5896" t="s">
        <v>45</v>
      </c>
      <c r="K5896">
        <v>5</v>
      </c>
      <c r="L5896">
        <v>799</v>
      </c>
      <c r="M5896">
        <v>0.05</v>
      </c>
      <c r="N5896">
        <v>3795.25</v>
      </c>
      <c r="O5896">
        <v>695.25</v>
      </c>
      <c r="P5896" t="s">
        <v>28</v>
      </c>
      <c r="Q5896" t="s">
        <v>35</v>
      </c>
      <c r="R5896" t="s">
        <v>36</v>
      </c>
      <c r="S5896">
        <v>2.5</v>
      </c>
      <c r="T5896">
        <f>YEAR(tblOrders[[#This Row],[Order Date]])</f>
        <v>2025</v>
      </c>
      <c r="U5896" t="str">
        <f>TEXT(tblOrders[[#This Row],[Order Date]],"mmm-yyyy")</f>
        <v>Oct-2025</v>
      </c>
      <c r="V5896" s="4">
        <f>tblOrders[[#This Row],[Profit]]/tblOrders[[#This Row],[Sales Amount]]</f>
        <v>0.18318951320729859</v>
      </c>
      <c r="W5896" t="str">
        <f>VLOOKUP(tblOrders[[#This Row],[City]],CityRegion,2,0)</f>
        <v>South</v>
      </c>
      <c r="X5896" t="str">
        <f>VLOOKUP(tblOrders[[#This Row],[City]],lookups!A:C,3,0)</f>
        <v>Kerala</v>
      </c>
    </row>
    <row r="5897" spans="1:24" x14ac:dyDescent="0.25">
      <c r="A5897" t="s">
        <v>8249</v>
      </c>
      <c r="B5897" s="1">
        <v>45805</v>
      </c>
      <c r="C5897" t="s">
        <v>5295</v>
      </c>
      <c r="D5897" t="s">
        <v>21</v>
      </c>
      <c r="E5897" t="s">
        <v>60</v>
      </c>
      <c r="F5897" t="s">
        <v>61</v>
      </c>
      <c r="G5897" t="s">
        <v>62</v>
      </c>
      <c r="H5897" t="s">
        <v>63</v>
      </c>
      <c r="I5897" t="s">
        <v>76</v>
      </c>
      <c r="J5897" t="s">
        <v>27</v>
      </c>
      <c r="K5897">
        <v>5</v>
      </c>
      <c r="L5897">
        <v>45</v>
      </c>
      <c r="M5897">
        <v>0.1</v>
      </c>
      <c r="N5897">
        <v>202.5</v>
      </c>
      <c r="O5897">
        <v>72.5</v>
      </c>
      <c r="P5897" t="s">
        <v>28</v>
      </c>
      <c r="Q5897" t="s">
        <v>46</v>
      </c>
      <c r="R5897" t="s">
        <v>36</v>
      </c>
      <c r="S5897">
        <v>4.4000000000000004</v>
      </c>
      <c r="T5897">
        <f>YEAR(tblOrders[[#This Row],[Order Date]])</f>
        <v>2025</v>
      </c>
      <c r="U5897" t="str">
        <f>TEXT(tblOrders[[#This Row],[Order Date]],"mmm-yyyy")</f>
        <v>May-2025</v>
      </c>
      <c r="V5897" s="4">
        <f>tblOrders[[#This Row],[Profit]]/tblOrders[[#This Row],[Sales Amount]]</f>
        <v>0.35802469135802467</v>
      </c>
      <c r="W5897" t="str">
        <f>VLOOKUP(tblOrders[[#This Row],[City]],CityRegion,2,0)</f>
        <v>South</v>
      </c>
      <c r="X5897" t="str">
        <f>VLOOKUP(tblOrders[[#This Row],[City]],lookups!A:C,3,0)</f>
        <v>Kerala</v>
      </c>
    </row>
    <row r="5898" spans="1:24" x14ac:dyDescent="0.25">
      <c r="A5898" t="s">
        <v>8250</v>
      </c>
      <c r="B5898" s="1">
        <v>45886</v>
      </c>
      <c r="C5898" t="s">
        <v>4512</v>
      </c>
      <c r="D5898" t="s">
        <v>21</v>
      </c>
      <c r="E5898" t="s">
        <v>101</v>
      </c>
      <c r="F5898" t="s">
        <v>102</v>
      </c>
      <c r="G5898" t="s">
        <v>24</v>
      </c>
      <c r="H5898" t="s">
        <v>103</v>
      </c>
      <c r="I5898" t="s">
        <v>76</v>
      </c>
      <c r="J5898" t="s">
        <v>45</v>
      </c>
      <c r="K5898">
        <v>3</v>
      </c>
      <c r="L5898">
        <v>120</v>
      </c>
      <c r="M5898">
        <v>0.2</v>
      </c>
      <c r="N5898">
        <v>288</v>
      </c>
      <c r="O5898">
        <v>54</v>
      </c>
      <c r="P5898" t="s">
        <v>28</v>
      </c>
      <c r="Q5898" t="s">
        <v>35</v>
      </c>
      <c r="R5898" t="s">
        <v>36</v>
      </c>
      <c r="S5898">
        <v>4</v>
      </c>
      <c r="T5898">
        <f>YEAR(tblOrders[[#This Row],[Order Date]])</f>
        <v>2025</v>
      </c>
      <c r="U5898" t="str">
        <f>TEXT(tblOrders[[#This Row],[Order Date]],"mmm-yyyy")</f>
        <v>Aug-2025</v>
      </c>
      <c r="V5898" s="4">
        <f>tblOrders[[#This Row],[Profit]]/tblOrders[[#This Row],[Sales Amount]]</f>
        <v>0.1875</v>
      </c>
      <c r="W5898" t="str">
        <f>VLOOKUP(tblOrders[[#This Row],[City]],CityRegion,2,0)</f>
        <v>South</v>
      </c>
      <c r="X5898" t="str">
        <f>VLOOKUP(tblOrders[[#This Row],[City]],lookups!A:C,3,0)</f>
        <v>Kerala</v>
      </c>
    </row>
    <row r="5899" spans="1:24" x14ac:dyDescent="0.25">
      <c r="A5899" t="s">
        <v>8251</v>
      </c>
      <c r="B5899" s="1">
        <v>45784</v>
      </c>
      <c r="C5899" t="s">
        <v>2690</v>
      </c>
      <c r="D5899" t="s">
        <v>39</v>
      </c>
      <c r="E5899" t="s">
        <v>60</v>
      </c>
      <c r="F5899" t="s">
        <v>61</v>
      </c>
      <c r="G5899" t="s">
        <v>62</v>
      </c>
      <c r="H5899" t="s">
        <v>63</v>
      </c>
      <c r="I5899" t="s">
        <v>84</v>
      </c>
      <c r="J5899" t="s">
        <v>45</v>
      </c>
      <c r="K5899">
        <v>1</v>
      </c>
      <c r="L5899">
        <v>45</v>
      </c>
      <c r="M5899">
        <v>0.05</v>
      </c>
      <c r="N5899">
        <v>42.75</v>
      </c>
      <c r="O5899">
        <v>16.75</v>
      </c>
      <c r="P5899" t="s">
        <v>28</v>
      </c>
      <c r="Q5899" t="s">
        <v>86</v>
      </c>
      <c r="R5899" t="s">
        <v>36</v>
      </c>
      <c r="S5899">
        <v>3.7</v>
      </c>
      <c r="T5899">
        <f>YEAR(tblOrders[[#This Row],[Order Date]])</f>
        <v>2025</v>
      </c>
      <c r="U5899" t="str">
        <f>TEXT(tblOrders[[#This Row],[Order Date]],"mmm-yyyy")</f>
        <v>May-2025</v>
      </c>
      <c r="V5899" s="4">
        <f>tblOrders[[#This Row],[Profit]]/tblOrders[[#This Row],[Sales Amount]]</f>
        <v>0.391812865497076</v>
      </c>
      <c r="W5899" t="str">
        <f>VLOOKUP(tblOrders[[#This Row],[City]],CityRegion,2,0)</f>
        <v>West</v>
      </c>
      <c r="X5899" t="str">
        <f>VLOOKUP(tblOrders[[#This Row],[City]],lookups!A:C,3,0)</f>
        <v>Maharashtra</v>
      </c>
    </row>
    <row r="5900" spans="1:24" x14ac:dyDescent="0.25">
      <c r="A5900" t="s">
        <v>8252</v>
      </c>
      <c r="B5900" s="1">
        <v>46014</v>
      </c>
      <c r="C5900" t="s">
        <v>2492</v>
      </c>
      <c r="D5900" t="s">
        <v>21</v>
      </c>
      <c r="E5900" t="s">
        <v>101</v>
      </c>
      <c r="F5900" t="s">
        <v>102</v>
      </c>
      <c r="G5900" t="s">
        <v>24</v>
      </c>
      <c r="H5900" t="s">
        <v>103</v>
      </c>
      <c r="I5900" t="s">
        <v>26</v>
      </c>
      <c r="J5900" t="s">
        <v>45</v>
      </c>
      <c r="K5900">
        <v>4</v>
      </c>
      <c r="L5900">
        <v>120</v>
      </c>
      <c r="M5900">
        <v>0</v>
      </c>
      <c r="N5900">
        <v>480</v>
      </c>
      <c r="O5900">
        <v>168</v>
      </c>
      <c r="P5900" t="s">
        <v>28</v>
      </c>
      <c r="Q5900" t="s">
        <v>35</v>
      </c>
      <c r="R5900" t="s">
        <v>36</v>
      </c>
      <c r="S5900">
        <v>4.0999999999999996</v>
      </c>
      <c r="T5900">
        <f>YEAR(tblOrders[[#This Row],[Order Date]])</f>
        <v>2025</v>
      </c>
      <c r="U5900" t="str">
        <f>TEXT(tblOrders[[#This Row],[Order Date]],"mmm-yyyy")</f>
        <v>Dec-2025</v>
      </c>
      <c r="V5900" s="4">
        <f>tblOrders[[#This Row],[Profit]]/tblOrders[[#This Row],[Sales Amount]]</f>
        <v>0.35</v>
      </c>
      <c r="W5900" t="str">
        <f>VLOOKUP(tblOrders[[#This Row],[City]],CityRegion,2,0)</f>
        <v>South</v>
      </c>
      <c r="X5900" t="str">
        <f>VLOOKUP(tblOrders[[#This Row],[City]],lookups!A:C,3,0)</f>
        <v>Karnataka</v>
      </c>
    </row>
    <row r="5901" spans="1:24" x14ac:dyDescent="0.25">
      <c r="A5901" t="s">
        <v>8253</v>
      </c>
      <c r="B5901" s="1">
        <v>45680</v>
      </c>
      <c r="C5901" t="s">
        <v>1398</v>
      </c>
      <c r="D5901" t="s">
        <v>21</v>
      </c>
      <c r="E5901" t="s">
        <v>114</v>
      </c>
      <c r="F5901" t="s">
        <v>115</v>
      </c>
      <c r="G5901" t="s">
        <v>42</v>
      </c>
      <c r="H5901" t="s">
        <v>116</v>
      </c>
      <c r="I5901" t="s">
        <v>26</v>
      </c>
      <c r="J5901" t="s">
        <v>27</v>
      </c>
      <c r="K5901">
        <v>2</v>
      </c>
      <c r="L5901">
        <v>12</v>
      </c>
      <c r="M5901">
        <v>0.05</v>
      </c>
      <c r="N5901">
        <v>22.8</v>
      </c>
      <c r="O5901">
        <v>10.8</v>
      </c>
      <c r="P5901" t="s">
        <v>85</v>
      </c>
      <c r="Q5901" t="s">
        <v>35</v>
      </c>
      <c r="R5901" t="s">
        <v>36</v>
      </c>
      <c r="S5901">
        <v>4.2</v>
      </c>
      <c r="T5901">
        <f>YEAR(tblOrders[[#This Row],[Order Date]])</f>
        <v>2025</v>
      </c>
      <c r="U5901" t="str">
        <f>TEXT(tblOrders[[#This Row],[Order Date]],"mmm-yyyy")</f>
        <v>Jan-2025</v>
      </c>
      <c r="V5901" s="4">
        <f>tblOrders[[#This Row],[Profit]]/tblOrders[[#This Row],[Sales Amount]]</f>
        <v>0.47368421052631582</v>
      </c>
      <c r="W5901" t="str">
        <f>VLOOKUP(tblOrders[[#This Row],[City]],CityRegion,2,0)</f>
        <v>South</v>
      </c>
      <c r="X5901" t="str">
        <f>VLOOKUP(tblOrders[[#This Row],[City]],lookups!A:C,3,0)</f>
        <v>Karnataka</v>
      </c>
    </row>
    <row r="5902" spans="1:24" x14ac:dyDescent="0.25">
      <c r="A5902" t="s">
        <v>8254</v>
      </c>
      <c r="B5902" s="1">
        <v>45753</v>
      </c>
      <c r="C5902" t="s">
        <v>559</v>
      </c>
      <c r="D5902" t="s">
        <v>21</v>
      </c>
      <c r="E5902" t="s">
        <v>22</v>
      </c>
      <c r="F5902" t="s">
        <v>23</v>
      </c>
      <c r="G5902" t="s">
        <v>24</v>
      </c>
      <c r="H5902" t="s">
        <v>25</v>
      </c>
      <c r="I5902" t="s">
        <v>139</v>
      </c>
      <c r="J5902" t="s">
        <v>34</v>
      </c>
      <c r="K5902">
        <v>5</v>
      </c>
      <c r="L5902">
        <v>190</v>
      </c>
      <c r="M5902">
        <v>0.05</v>
      </c>
      <c r="N5902">
        <v>902.5</v>
      </c>
      <c r="O5902">
        <v>277.5</v>
      </c>
      <c r="P5902" t="s">
        <v>28</v>
      </c>
      <c r="Q5902" t="s">
        <v>86</v>
      </c>
      <c r="R5902" t="s">
        <v>36</v>
      </c>
      <c r="S5902">
        <v>3.7</v>
      </c>
      <c r="T5902">
        <f>YEAR(tblOrders[[#This Row],[Order Date]])</f>
        <v>2025</v>
      </c>
      <c r="U5902" t="str">
        <f>TEXT(tblOrders[[#This Row],[Order Date]],"mmm-yyyy")</f>
        <v>Apr-2025</v>
      </c>
      <c r="V5902" s="4">
        <f>tblOrders[[#This Row],[Profit]]/tblOrders[[#This Row],[Sales Amount]]</f>
        <v>0.30747922437673131</v>
      </c>
      <c r="W5902" t="str">
        <f>VLOOKUP(tblOrders[[#This Row],[City]],CityRegion,2,0)</f>
        <v>South</v>
      </c>
      <c r="X5902" t="str">
        <f>VLOOKUP(tblOrders[[#This Row],[City]],lookups!A:C,3,0)</f>
        <v>Tamil Nadu</v>
      </c>
    </row>
    <row r="5903" spans="1:24" x14ac:dyDescent="0.25">
      <c r="A5903" t="s">
        <v>8255</v>
      </c>
      <c r="B5903" s="1">
        <v>45837</v>
      </c>
      <c r="C5903" t="s">
        <v>3943</v>
      </c>
      <c r="D5903" t="s">
        <v>21</v>
      </c>
      <c r="E5903" t="s">
        <v>101</v>
      </c>
      <c r="F5903" t="s">
        <v>102</v>
      </c>
      <c r="G5903" t="s">
        <v>24</v>
      </c>
      <c r="H5903" t="s">
        <v>103</v>
      </c>
      <c r="I5903" t="s">
        <v>33</v>
      </c>
      <c r="J5903" t="s">
        <v>27</v>
      </c>
      <c r="K5903">
        <v>4</v>
      </c>
      <c r="L5903">
        <v>120</v>
      </c>
      <c r="M5903">
        <v>0.1</v>
      </c>
      <c r="N5903">
        <v>432</v>
      </c>
      <c r="O5903">
        <v>120</v>
      </c>
      <c r="P5903" t="s">
        <v>28</v>
      </c>
      <c r="Q5903" t="s">
        <v>86</v>
      </c>
      <c r="R5903" t="s">
        <v>36</v>
      </c>
      <c r="S5903">
        <v>2.8</v>
      </c>
      <c r="T5903">
        <f>YEAR(tblOrders[[#This Row],[Order Date]])</f>
        <v>2025</v>
      </c>
      <c r="U5903" t="str">
        <f>TEXT(tblOrders[[#This Row],[Order Date]],"mmm-yyyy")</f>
        <v>Jun-2025</v>
      </c>
      <c r="V5903" s="4">
        <f>tblOrders[[#This Row],[Profit]]/tblOrders[[#This Row],[Sales Amount]]</f>
        <v>0.27777777777777779</v>
      </c>
      <c r="W5903" t="str">
        <f>VLOOKUP(tblOrders[[#This Row],[City]],CityRegion,2,0)</f>
        <v>North</v>
      </c>
      <c r="X5903" t="str">
        <f>VLOOKUP(tblOrders[[#This Row],[City]],lookups!A:C,3,0)</f>
        <v>Delhi</v>
      </c>
    </row>
    <row r="5904" spans="1:24" x14ac:dyDescent="0.25">
      <c r="A5904" t="s">
        <v>8256</v>
      </c>
      <c r="B5904" s="1">
        <v>45696</v>
      </c>
      <c r="C5904" t="s">
        <v>3147</v>
      </c>
      <c r="D5904" t="s">
        <v>21</v>
      </c>
      <c r="E5904" t="s">
        <v>55</v>
      </c>
      <c r="F5904" t="s">
        <v>56</v>
      </c>
      <c r="G5904" t="s">
        <v>24</v>
      </c>
      <c r="H5904" t="s">
        <v>51</v>
      </c>
      <c r="I5904" t="s">
        <v>44</v>
      </c>
      <c r="J5904" t="s">
        <v>34</v>
      </c>
      <c r="K5904">
        <v>4</v>
      </c>
      <c r="L5904">
        <v>42</v>
      </c>
      <c r="M5904">
        <v>0</v>
      </c>
      <c r="N5904">
        <v>168</v>
      </c>
      <c r="O5904">
        <v>72</v>
      </c>
      <c r="P5904" t="s">
        <v>28</v>
      </c>
      <c r="Q5904" t="s">
        <v>35</v>
      </c>
      <c r="R5904" t="s">
        <v>30</v>
      </c>
      <c r="S5904">
        <v>3</v>
      </c>
      <c r="T5904">
        <f>YEAR(tblOrders[[#This Row],[Order Date]])</f>
        <v>2025</v>
      </c>
      <c r="U5904" t="str">
        <f>TEXT(tblOrders[[#This Row],[Order Date]],"mmm-yyyy")</f>
        <v>Feb-2025</v>
      </c>
      <c r="V5904" s="4">
        <f>tblOrders[[#This Row],[Profit]]/tblOrders[[#This Row],[Sales Amount]]</f>
        <v>0.42857142857142855</v>
      </c>
      <c r="W5904" t="str">
        <f>VLOOKUP(tblOrders[[#This Row],[City]],CityRegion,2,0)</f>
        <v>South</v>
      </c>
      <c r="X5904" t="str">
        <f>VLOOKUP(tblOrders[[#This Row],[City]],lookups!A:C,3,0)</f>
        <v>Kerala</v>
      </c>
    </row>
    <row r="5905" spans="1:24" x14ac:dyDescent="0.25">
      <c r="A5905" t="s">
        <v>8257</v>
      </c>
      <c r="B5905" s="1">
        <v>45852</v>
      </c>
      <c r="C5905" t="s">
        <v>808</v>
      </c>
      <c r="D5905" t="s">
        <v>21</v>
      </c>
      <c r="E5905" t="s">
        <v>108</v>
      </c>
      <c r="F5905" t="s">
        <v>109</v>
      </c>
      <c r="G5905" t="s">
        <v>62</v>
      </c>
      <c r="H5905" t="s">
        <v>110</v>
      </c>
      <c r="I5905" t="s">
        <v>33</v>
      </c>
      <c r="J5905" t="s">
        <v>27</v>
      </c>
      <c r="K5905">
        <v>1</v>
      </c>
      <c r="L5905">
        <v>110</v>
      </c>
      <c r="M5905">
        <v>0.05</v>
      </c>
      <c r="N5905">
        <v>104.5</v>
      </c>
      <c r="O5905">
        <v>36.5</v>
      </c>
      <c r="P5905" t="s">
        <v>28</v>
      </c>
      <c r="Q5905" t="s">
        <v>86</v>
      </c>
      <c r="R5905" t="s">
        <v>36</v>
      </c>
      <c r="S5905">
        <v>3.2</v>
      </c>
      <c r="T5905">
        <f>YEAR(tblOrders[[#This Row],[Order Date]])</f>
        <v>2025</v>
      </c>
      <c r="U5905" t="str">
        <f>TEXT(tblOrders[[#This Row],[Order Date]],"mmm-yyyy")</f>
        <v>Jul-2025</v>
      </c>
      <c r="V5905" s="4">
        <f>tblOrders[[#This Row],[Profit]]/tblOrders[[#This Row],[Sales Amount]]</f>
        <v>0.34928229665071769</v>
      </c>
      <c r="W5905" t="str">
        <f>VLOOKUP(tblOrders[[#This Row],[City]],CityRegion,2,0)</f>
        <v>North</v>
      </c>
      <c r="X5905" t="str">
        <f>VLOOKUP(tblOrders[[#This Row],[City]],lookups!A:C,3,0)</f>
        <v>Delhi</v>
      </c>
    </row>
    <row r="5906" spans="1:24" x14ac:dyDescent="0.25">
      <c r="A5906" t="s">
        <v>8258</v>
      </c>
      <c r="B5906" s="1">
        <v>45734</v>
      </c>
      <c r="C5906" t="s">
        <v>6401</v>
      </c>
      <c r="D5906" t="s">
        <v>21</v>
      </c>
      <c r="E5906" t="s">
        <v>94</v>
      </c>
      <c r="F5906" t="s">
        <v>95</v>
      </c>
      <c r="G5906" t="s">
        <v>68</v>
      </c>
      <c r="H5906" t="s">
        <v>96</v>
      </c>
      <c r="I5906" t="s">
        <v>26</v>
      </c>
      <c r="J5906" t="s">
        <v>27</v>
      </c>
      <c r="K5906">
        <v>2</v>
      </c>
      <c r="L5906">
        <v>89</v>
      </c>
      <c r="M5906">
        <v>0</v>
      </c>
      <c r="N5906">
        <v>178</v>
      </c>
      <c r="O5906">
        <v>68</v>
      </c>
      <c r="P5906" t="s">
        <v>85</v>
      </c>
      <c r="Q5906" t="s">
        <v>46</v>
      </c>
      <c r="R5906" t="s">
        <v>36</v>
      </c>
      <c r="S5906">
        <v>2.7</v>
      </c>
      <c r="T5906">
        <f>YEAR(tblOrders[[#This Row],[Order Date]])</f>
        <v>2025</v>
      </c>
      <c r="U5906" t="str">
        <f>TEXT(tblOrders[[#This Row],[Order Date]],"mmm-yyyy")</f>
        <v>Mar-2025</v>
      </c>
      <c r="V5906" s="4">
        <f>tblOrders[[#This Row],[Profit]]/tblOrders[[#This Row],[Sales Amount]]</f>
        <v>0.38202247191011235</v>
      </c>
      <c r="W5906" t="str">
        <f>VLOOKUP(tblOrders[[#This Row],[City]],CityRegion,2,0)</f>
        <v>South</v>
      </c>
      <c r="X5906" t="str">
        <f>VLOOKUP(tblOrders[[#This Row],[City]],lookups!A:C,3,0)</f>
        <v>Karnataka</v>
      </c>
    </row>
    <row r="5907" spans="1:24" x14ac:dyDescent="0.25">
      <c r="A5907" t="s">
        <v>8259</v>
      </c>
      <c r="B5907" s="1">
        <v>45702</v>
      </c>
      <c r="C5907" t="s">
        <v>514</v>
      </c>
      <c r="D5907" t="s">
        <v>39</v>
      </c>
      <c r="E5907" t="s">
        <v>94</v>
      </c>
      <c r="F5907" t="s">
        <v>95</v>
      </c>
      <c r="G5907" t="s">
        <v>68</v>
      </c>
      <c r="H5907" t="s">
        <v>96</v>
      </c>
      <c r="I5907" t="s">
        <v>57</v>
      </c>
      <c r="J5907" t="s">
        <v>34</v>
      </c>
      <c r="K5907">
        <v>3</v>
      </c>
      <c r="L5907">
        <v>89</v>
      </c>
      <c r="M5907">
        <v>0.2</v>
      </c>
      <c r="N5907">
        <v>213.6</v>
      </c>
      <c r="O5907">
        <v>48.6</v>
      </c>
      <c r="P5907" t="s">
        <v>28</v>
      </c>
      <c r="Q5907" t="s">
        <v>86</v>
      </c>
      <c r="R5907" t="s">
        <v>36</v>
      </c>
      <c r="S5907">
        <v>4.0999999999999996</v>
      </c>
      <c r="T5907">
        <f>YEAR(tblOrders[[#This Row],[Order Date]])</f>
        <v>2025</v>
      </c>
      <c r="U5907" t="str">
        <f>TEXT(tblOrders[[#This Row],[Order Date]],"mmm-yyyy")</f>
        <v>Feb-2025</v>
      </c>
      <c r="V5907" s="4">
        <f>tblOrders[[#This Row],[Profit]]/tblOrders[[#This Row],[Sales Amount]]</f>
        <v>0.22752808988764045</v>
      </c>
      <c r="W5907" t="str">
        <f>VLOOKUP(tblOrders[[#This Row],[City]],CityRegion,2,0)</f>
        <v>South</v>
      </c>
      <c r="X5907" t="str">
        <f>VLOOKUP(tblOrders[[#This Row],[City]],lookups!A:C,3,0)</f>
        <v>Kerala</v>
      </c>
    </row>
    <row r="5908" spans="1:24" x14ac:dyDescent="0.25">
      <c r="A5908" t="s">
        <v>8260</v>
      </c>
      <c r="B5908" s="1">
        <v>45862</v>
      </c>
      <c r="C5908" t="s">
        <v>577</v>
      </c>
      <c r="D5908" t="s">
        <v>21</v>
      </c>
      <c r="E5908" t="s">
        <v>22</v>
      </c>
      <c r="F5908" t="s">
        <v>23</v>
      </c>
      <c r="G5908" t="s">
        <v>24</v>
      </c>
      <c r="H5908" t="s">
        <v>25</v>
      </c>
      <c r="I5908" t="s">
        <v>33</v>
      </c>
      <c r="J5908" t="s">
        <v>45</v>
      </c>
      <c r="K5908">
        <v>4</v>
      </c>
      <c r="L5908">
        <v>190</v>
      </c>
      <c r="M5908">
        <v>0</v>
      </c>
      <c r="N5908">
        <v>760</v>
      </c>
      <c r="O5908">
        <v>260</v>
      </c>
      <c r="P5908" t="s">
        <v>28</v>
      </c>
      <c r="Q5908" t="s">
        <v>35</v>
      </c>
      <c r="R5908" t="s">
        <v>123</v>
      </c>
      <c r="S5908">
        <v>3.1</v>
      </c>
      <c r="T5908">
        <f>YEAR(tblOrders[[#This Row],[Order Date]])</f>
        <v>2025</v>
      </c>
      <c r="U5908" t="str">
        <f>TEXT(tblOrders[[#This Row],[Order Date]],"mmm-yyyy")</f>
        <v>Jul-2025</v>
      </c>
      <c r="V5908" s="4">
        <f>tblOrders[[#This Row],[Profit]]/tblOrders[[#This Row],[Sales Amount]]</f>
        <v>0.34210526315789475</v>
      </c>
      <c r="W5908" t="str">
        <f>VLOOKUP(tblOrders[[#This Row],[City]],CityRegion,2,0)</f>
        <v>North</v>
      </c>
      <c r="X5908" t="str">
        <f>VLOOKUP(tblOrders[[#This Row],[City]],lookups!A:C,3,0)</f>
        <v>Delhi</v>
      </c>
    </row>
    <row r="5909" spans="1:24" x14ac:dyDescent="0.25">
      <c r="A5909" t="s">
        <v>8261</v>
      </c>
      <c r="B5909" s="1">
        <v>45770</v>
      </c>
      <c r="C5909" t="s">
        <v>5200</v>
      </c>
      <c r="D5909" t="s">
        <v>21</v>
      </c>
      <c r="E5909" t="s">
        <v>49</v>
      </c>
      <c r="F5909" t="s">
        <v>50</v>
      </c>
      <c r="G5909" t="s">
        <v>24</v>
      </c>
      <c r="H5909" t="s">
        <v>51</v>
      </c>
      <c r="I5909" t="s">
        <v>70</v>
      </c>
      <c r="J5909" t="s">
        <v>34</v>
      </c>
      <c r="K5909">
        <v>1</v>
      </c>
      <c r="L5909">
        <v>85</v>
      </c>
      <c r="M5909">
        <v>0.05</v>
      </c>
      <c r="N5909">
        <v>80.75</v>
      </c>
      <c r="O5909">
        <v>28.75</v>
      </c>
      <c r="P5909" t="s">
        <v>28</v>
      </c>
      <c r="Q5909" t="s">
        <v>29</v>
      </c>
      <c r="R5909" t="s">
        <v>36</v>
      </c>
      <c r="S5909">
        <v>4.9000000000000004</v>
      </c>
      <c r="T5909">
        <f>YEAR(tblOrders[[#This Row],[Order Date]])</f>
        <v>2025</v>
      </c>
      <c r="U5909" t="str">
        <f>TEXT(tblOrders[[#This Row],[Order Date]],"mmm-yyyy")</f>
        <v>Apr-2025</v>
      </c>
      <c r="V5909" s="4">
        <f>tblOrders[[#This Row],[Profit]]/tblOrders[[#This Row],[Sales Amount]]</f>
        <v>0.35603715170278638</v>
      </c>
      <c r="W5909" t="str">
        <f>VLOOKUP(tblOrders[[#This Row],[City]],CityRegion,2,0)</f>
        <v>South</v>
      </c>
      <c r="X5909" t="str">
        <f>VLOOKUP(tblOrders[[#This Row],[City]],lookups!A:C,3,0)</f>
        <v>Telengana</v>
      </c>
    </row>
    <row r="5910" spans="1:24" x14ac:dyDescent="0.25">
      <c r="A5910" t="s">
        <v>8262</v>
      </c>
      <c r="B5910" s="1">
        <v>45726</v>
      </c>
      <c r="C5910" t="s">
        <v>8263</v>
      </c>
      <c r="D5910" t="s">
        <v>21</v>
      </c>
      <c r="E5910" t="s">
        <v>60</v>
      </c>
      <c r="F5910" t="s">
        <v>61</v>
      </c>
      <c r="G5910" t="s">
        <v>62</v>
      </c>
      <c r="H5910" t="s">
        <v>63</v>
      </c>
      <c r="I5910" t="s">
        <v>26</v>
      </c>
      <c r="J5910" t="s">
        <v>45</v>
      </c>
      <c r="K5910">
        <v>5</v>
      </c>
      <c r="L5910">
        <v>45</v>
      </c>
      <c r="M5910">
        <v>0</v>
      </c>
      <c r="N5910">
        <v>225</v>
      </c>
      <c r="O5910">
        <v>95</v>
      </c>
      <c r="P5910" t="s">
        <v>85</v>
      </c>
      <c r="Q5910" t="s">
        <v>29</v>
      </c>
      <c r="R5910" t="s">
        <v>36</v>
      </c>
      <c r="S5910">
        <v>3.5</v>
      </c>
      <c r="T5910">
        <f>YEAR(tblOrders[[#This Row],[Order Date]])</f>
        <v>2025</v>
      </c>
      <c r="U5910" t="str">
        <f>TEXT(tblOrders[[#This Row],[Order Date]],"mmm-yyyy")</f>
        <v>Mar-2025</v>
      </c>
      <c r="V5910" s="4">
        <f>tblOrders[[#This Row],[Profit]]/tblOrders[[#This Row],[Sales Amount]]</f>
        <v>0.42222222222222222</v>
      </c>
      <c r="W5910" t="str">
        <f>VLOOKUP(tblOrders[[#This Row],[City]],CityRegion,2,0)</f>
        <v>South</v>
      </c>
      <c r="X5910" t="str">
        <f>VLOOKUP(tblOrders[[#This Row],[City]],lookups!A:C,3,0)</f>
        <v>Karnataka</v>
      </c>
    </row>
    <row r="5911" spans="1:24" x14ac:dyDescent="0.25">
      <c r="A5911" t="s">
        <v>8264</v>
      </c>
      <c r="B5911" s="1">
        <v>45916</v>
      </c>
      <c r="C5911" t="s">
        <v>2692</v>
      </c>
      <c r="D5911" t="s">
        <v>21</v>
      </c>
      <c r="E5911" t="s">
        <v>55</v>
      </c>
      <c r="F5911" t="s">
        <v>56</v>
      </c>
      <c r="G5911" t="s">
        <v>24</v>
      </c>
      <c r="H5911" t="s">
        <v>51</v>
      </c>
      <c r="I5911" t="s">
        <v>52</v>
      </c>
      <c r="J5911" t="s">
        <v>34</v>
      </c>
      <c r="K5911">
        <v>3</v>
      </c>
      <c r="L5911">
        <v>42</v>
      </c>
      <c r="M5911">
        <v>0.15</v>
      </c>
      <c r="N5911">
        <v>107.1</v>
      </c>
      <c r="O5911">
        <v>35.1</v>
      </c>
      <c r="P5911" t="s">
        <v>28</v>
      </c>
      <c r="Q5911" t="s">
        <v>35</v>
      </c>
      <c r="R5911" t="s">
        <v>36</v>
      </c>
      <c r="S5911">
        <v>4.3</v>
      </c>
      <c r="T5911">
        <f>YEAR(tblOrders[[#This Row],[Order Date]])</f>
        <v>2025</v>
      </c>
      <c r="U5911" t="str">
        <f>TEXT(tblOrders[[#This Row],[Order Date]],"mmm-yyyy")</f>
        <v>Sep-2025</v>
      </c>
      <c r="V5911" s="4">
        <f>tblOrders[[#This Row],[Profit]]/tblOrders[[#This Row],[Sales Amount]]</f>
        <v>0.32773109243697485</v>
      </c>
      <c r="W5911" t="str">
        <f>VLOOKUP(tblOrders[[#This Row],[City]],CityRegion,2,0)</f>
        <v>South</v>
      </c>
      <c r="X5911" t="str">
        <f>VLOOKUP(tblOrders[[#This Row],[City]],lookups!A:C,3,0)</f>
        <v>Kerala</v>
      </c>
    </row>
    <row r="5912" spans="1:24" x14ac:dyDescent="0.25">
      <c r="A5912" t="s">
        <v>8265</v>
      </c>
      <c r="B5912" s="1">
        <v>45728</v>
      </c>
      <c r="C5912" t="s">
        <v>6143</v>
      </c>
      <c r="D5912" t="s">
        <v>21</v>
      </c>
      <c r="E5912" t="s">
        <v>22</v>
      </c>
      <c r="F5912" t="s">
        <v>23</v>
      </c>
      <c r="G5912" t="s">
        <v>24</v>
      </c>
      <c r="H5912" t="s">
        <v>25</v>
      </c>
      <c r="I5912" t="s">
        <v>33</v>
      </c>
      <c r="J5912" t="s">
        <v>45</v>
      </c>
      <c r="K5912">
        <v>4</v>
      </c>
      <c r="L5912">
        <v>190</v>
      </c>
      <c r="M5912">
        <v>0</v>
      </c>
      <c r="N5912">
        <v>760</v>
      </c>
      <c r="O5912">
        <v>260</v>
      </c>
      <c r="P5912" t="s">
        <v>28</v>
      </c>
      <c r="Q5912" t="s">
        <v>29</v>
      </c>
      <c r="R5912" t="s">
        <v>36</v>
      </c>
      <c r="S5912">
        <v>4.8</v>
      </c>
      <c r="T5912">
        <f>YEAR(tblOrders[[#This Row],[Order Date]])</f>
        <v>2025</v>
      </c>
      <c r="U5912" t="str">
        <f>TEXT(tblOrders[[#This Row],[Order Date]],"mmm-yyyy")</f>
        <v>Mar-2025</v>
      </c>
      <c r="V5912" s="4">
        <f>tblOrders[[#This Row],[Profit]]/tblOrders[[#This Row],[Sales Amount]]</f>
        <v>0.34210526315789475</v>
      </c>
      <c r="W5912" t="str">
        <f>VLOOKUP(tblOrders[[#This Row],[City]],CityRegion,2,0)</f>
        <v>North</v>
      </c>
      <c r="X5912" t="str">
        <f>VLOOKUP(tblOrders[[#This Row],[City]],lookups!A:C,3,0)</f>
        <v>Delhi</v>
      </c>
    </row>
    <row r="5913" spans="1:24" x14ac:dyDescent="0.25">
      <c r="A5913" t="s">
        <v>8266</v>
      </c>
      <c r="B5913" s="1">
        <v>45926</v>
      </c>
      <c r="C5913" t="s">
        <v>716</v>
      </c>
      <c r="D5913" t="s">
        <v>21</v>
      </c>
      <c r="E5913" t="s">
        <v>55</v>
      </c>
      <c r="F5913" t="s">
        <v>56</v>
      </c>
      <c r="G5913" t="s">
        <v>24</v>
      </c>
      <c r="H5913" t="s">
        <v>51</v>
      </c>
      <c r="I5913" t="s">
        <v>33</v>
      </c>
      <c r="J5913" t="s">
        <v>45</v>
      </c>
      <c r="K5913">
        <v>1</v>
      </c>
      <c r="L5913">
        <v>42</v>
      </c>
      <c r="M5913">
        <v>0.05</v>
      </c>
      <c r="N5913">
        <v>39.9</v>
      </c>
      <c r="O5913">
        <v>15.9</v>
      </c>
      <c r="P5913" t="s">
        <v>111</v>
      </c>
      <c r="Q5913" t="s">
        <v>35</v>
      </c>
      <c r="R5913" t="s">
        <v>36</v>
      </c>
      <c r="S5913">
        <v>3.4</v>
      </c>
      <c r="T5913">
        <f>YEAR(tblOrders[[#This Row],[Order Date]])</f>
        <v>2025</v>
      </c>
      <c r="U5913" t="str">
        <f>TEXT(tblOrders[[#This Row],[Order Date]],"mmm-yyyy")</f>
        <v>Sep-2025</v>
      </c>
      <c r="V5913" s="4">
        <f>tblOrders[[#This Row],[Profit]]/tblOrders[[#This Row],[Sales Amount]]</f>
        <v>0.39849624060150379</v>
      </c>
      <c r="W5913" t="str">
        <f>VLOOKUP(tblOrders[[#This Row],[City]],CityRegion,2,0)</f>
        <v>North</v>
      </c>
      <c r="X5913" t="str">
        <f>VLOOKUP(tblOrders[[#This Row],[City]],lookups!A:C,3,0)</f>
        <v>Delhi</v>
      </c>
    </row>
    <row r="5914" spans="1:24" x14ac:dyDescent="0.25">
      <c r="A5914" t="s">
        <v>8267</v>
      </c>
      <c r="B5914" s="1">
        <v>45663</v>
      </c>
      <c r="C5914" t="s">
        <v>6507</v>
      </c>
      <c r="D5914" t="s">
        <v>21</v>
      </c>
      <c r="E5914" t="s">
        <v>60</v>
      </c>
      <c r="F5914" t="s">
        <v>61</v>
      </c>
      <c r="G5914" t="s">
        <v>62</v>
      </c>
      <c r="H5914" t="s">
        <v>63</v>
      </c>
      <c r="I5914" t="s">
        <v>84</v>
      </c>
      <c r="J5914" t="s">
        <v>45</v>
      </c>
      <c r="K5914">
        <v>2</v>
      </c>
      <c r="L5914">
        <v>45</v>
      </c>
      <c r="M5914">
        <v>0</v>
      </c>
      <c r="N5914">
        <v>90</v>
      </c>
      <c r="O5914">
        <v>38</v>
      </c>
      <c r="P5914" t="s">
        <v>28</v>
      </c>
      <c r="Q5914" t="s">
        <v>35</v>
      </c>
      <c r="R5914" t="s">
        <v>30</v>
      </c>
      <c r="S5914">
        <v>4.5</v>
      </c>
      <c r="T5914">
        <f>YEAR(tblOrders[[#This Row],[Order Date]])</f>
        <v>2025</v>
      </c>
      <c r="U5914" t="str">
        <f>TEXT(tblOrders[[#This Row],[Order Date]],"mmm-yyyy")</f>
        <v>Jan-2025</v>
      </c>
      <c r="V5914" s="4">
        <f>tblOrders[[#This Row],[Profit]]/tblOrders[[#This Row],[Sales Amount]]</f>
        <v>0.42222222222222222</v>
      </c>
      <c r="W5914" t="str">
        <f>VLOOKUP(tblOrders[[#This Row],[City]],CityRegion,2,0)</f>
        <v>West</v>
      </c>
      <c r="X5914" t="str">
        <f>VLOOKUP(tblOrders[[#This Row],[City]],lookups!A:C,3,0)</f>
        <v>Maharashtra</v>
      </c>
    </row>
    <row r="5915" spans="1:24" x14ac:dyDescent="0.25">
      <c r="A5915" t="s">
        <v>8268</v>
      </c>
      <c r="B5915" s="1">
        <v>45855</v>
      </c>
      <c r="C5915" t="s">
        <v>2537</v>
      </c>
      <c r="D5915" t="s">
        <v>21</v>
      </c>
      <c r="E5915" t="s">
        <v>94</v>
      </c>
      <c r="F5915" t="s">
        <v>95</v>
      </c>
      <c r="G5915" t="s">
        <v>68</v>
      </c>
      <c r="H5915" t="s">
        <v>96</v>
      </c>
      <c r="I5915" t="s">
        <v>84</v>
      </c>
      <c r="J5915" t="s">
        <v>27</v>
      </c>
      <c r="K5915">
        <v>3</v>
      </c>
      <c r="L5915">
        <v>89</v>
      </c>
      <c r="M5915">
        <v>0.15</v>
      </c>
      <c r="N5915">
        <v>226.95</v>
      </c>
      <c r="O5915">
        <v>61.95</v>
      </c>
      <c r="P5915" t="s">
        <v>85</v>
      </c>
      <c r="Q5915" t="s">
        <v>35</v>
      </c>
      <c r="R5915" t="s">
        <v>36</v>
      </c>
      <c r="S5915">
        <v>2.8</v>
      </c>
      <c r="T5915">
        <f>YEAR(tblOrders[[#This Row],[Order Date]])</f>
        <v>2025</v>
      </c>
      <c r="U5915" t="str">
        <f>TEXT(tblOrders[[#This Row],[Order Date]],"mmm-yyyy")</f>
        <v>Jul-2025</v>
      </c>
      <c r="V5915" s="4">
        <f>tblOrders[[#This Row],[Profit]]/tblOrders[[#This Row],[Sales Amount]]</f>
        <v>0.2729676140118969</v>
      </c>
      <c r="W5915" t="str">
        <f>VLOOKUP(tblOrders[[#This Row],[City]],CityRegion,2,0)</f>
        <v>West</v>
      </c>
      <c r="X5915" t="str">
        <f>VLOOKUP(tblOrders[[#This Row],[City]],lookups!A:C,3,0)</f>
        <v>Maharashtra</v>
      </c>
    </row>
    <row r="5916" spans="1:24" x14ac:dyDescent="0.25">
      <c r="A5916" t="s">
        <v>8269</v>
      </c>
      <c r="B5916" s="1">
        <v>45860</v>
      </c>
      <c r="C5916" t="s">
        <v>618</v>
      </c>
      <c r="D5916" t="s">
        <v>21</v>
      </c>
      <c r="E5916" t="s">
        <v>108</v>
      </c>
      <c r="F5916" t="s">
        <v>109</v>
      </c>
      <c r="G5916" t="s">
        <v>62</v>
      </c>
      <c r="H5916" t="s">
        <v>110</v>
      </c>
      <c r="I5916" t="s">
        <v>44</v>
      </c>
      <c r="J5916" t="s">
        <v>34</v>
      </c>
      <c r="K5916">
        <v>5</v>
      </c>
      <c r="L5916">
        <v>110</v>
      </c>
      <c r="M5916">
        <v>0.2</v>
      </c>
      <c r="N5916">
        <v>440</v>
      </c>
      <c r="O5916">
        <v>100</v>
      </c>
      <c r="P5916" t="s">
        <v>85</v>
      </c>
      <c r="Q5916" t="s">
        <v>86</v>
      </c>
      <c r="R5916" t="s">
        <v>36</v>
      </c>
      <c r="S5916">
        <v>3.7</v>
      </c>
      <c r="T5916">
        <f>YEAR(tblOrders[[#This Row],[Order Date]])</f>
        <v>2025</v>
      </c>
      <c r="U5916" t="str">
        <f>TEXT(tblOrders[[#This Row],[Order Date]],"mmm-yyyy")</f>
        <v>Jul-2025</v>
      </c>
      <c r="V5916" s="4">
        <f>tblOrders[[#This Row],[Profit]]/tblOrders[[#This Row],[Sales Amount]]</f>
        <v>0.22727272727272727</v>
      </c>
      <c r="W5916" t="str">
        <f>VLOOKUP(tblOrders[[#This Row],[City]],CityRegion,2,0)</f>
        <v>South</v>
      </c>
      <c r="X5916" t="str">
        <f>VLOOKUP(tblOrders[[#This Row],[City]],lookups!A:C,3,0)</f>
        <v>Kerala</v>
      </c>
    </row>
    <row r="5917" spans="1:24" x14ac:dyDescent="0.25">
      <c r="A5917" t="s">
        <v>8270</v>
      </c>
      <c r="B5917" s="1">
        <v>45828</v>
      </c>
      <c r="C5917" t="s">
        <v>5029</v>
      </c>
      <c r="D5917" t="s">
        <v>21</v>
      </c>
      <c r="E5917" t="s">
        <v>73</v>
      </c>
      <c r="F5917" t="s">
        <v>74</v>
      </c>
      <c r="G5917" t="s">
        <v>68</v>
      </c>
      <c r="H5917" t="s">
        <v>75</v>
      </c>
      <c r="I5917" t="s">
        <v>26</v>
      </c>
      <c r="J5917" t="s">
        <v>45</v>
      </c>
      <c r="K5917">
        <v>3</v>
      </c>
      <c r="L5917">
        <v>65</v>
      </c>
      <c r="M5917">
        <v>0.1</v>
      </c>
      <c r="N5917">
        <v>175.5</v>
      </c>
      <c r="O5917">
        <v>61.5</v>
      </c>
      <c r="P5917" t="s">
        <v>85</v>
      </c>
      <c r="Q5917" t="s">
        <v>86</v>
      </c>
      <c r="R5917" t="s">
        <v>30</v>
      </c>
      <c r="S5917">
        <v>4.7</v>
      </c>
      <c r="T5917">
        <f>YEAR(tblOrders[[#This Row],[Order Date]])</f>
        <v>2025</v>
      </c>
      <c r="U5917" t="str">
        <f>TEXT(tblOrders[[#This Row],[Order Date]],"mmm-yyyy")</f>
        <v>Jun-2025</v>
      </c>
      <c r="V5917" s="4">
        <f>tblOrders[[#This Row],[Profit]]/tblOrders[[#This Row],[Sales Amount]]</f>
        <v>0.3504273504273504</v>
      </c>
      <c r="W5917" t="str">
        <f>VLOOKUP(tblOrders[[#This Row],[City]],CityRegion,2,0)</f>
        <v>South</v>
      </c>
      <c r="X5917" t="str">
        <f>VLOOKUP(tblOrders[[#This Row],[City]],lookups!A:C,3,0)</f>
        <v>Karnataka</v>
      </c>
    </row>
    <row r="5918" spans="1:24" x14ac:dyDescent="0.25">
      <c r="A5918" t="s">
        <v>8271</v>
      </c>
      <c r="B5918" s="1">
        <v>45912</v>
      </c>
      <c r="C5918" t="s">
        <v>950</v>
      </c>
      <c r="D5918" t="s">
        <v>39</v>
      </c>
      <c r="E5918" t="s">
        <v>49</v>
      </c>
      <c r="F5918" t="s">
        <v>50</v>
      </c>
      <c r="G5918" t="s">
        <v>24</v>
      </c>
      <c r="H5918" t="s">
        <v>51</v>
      </c>
      <c r="I5918" t="s">
        <v>52</v>
      </c>
      <c r="J5918" t="s">
        <v>45</v>
      </c>
      <c r="K5918">
        <v>5</v>
      </c>
      <c r="L5918">
        <v>85</v>
      </c>
      <c r="M5918">
        <v>0.15</v>
      </c>
      <c r="N5918">
        <v>361.25</v>
      </c>
      <c r="O5918">
        <v>101.25</v>
      </c>
      <c r="P5918" t="s">
        <v>28</v>
      </c>
      <c r="Q5918" t="s">
        <v>46</v>
      </c>
      <c r="R5918" t="s">
        <v>30</v>
      </c>
      <c r="S5918">
        <v>4.5999999999999996</v>
      </c>
      <c r="T5918">
        <f>YEAR(tblOrders[[#This Row],[Order Date]])</f>
        <v>2025</v>
      </c>
      <c r="U5918" t="str">
        <f>TEXT(tblOrders[[#This Row],[Order Date]],"mmm-yyyy")</f>
        <v>Sep-2025</v>
      </c>
      <c r="V5918" s="4">
        <f>tblOrders[[#This Row],[Profit]]/tblOrders[[#This Row],[Sales Amount]]</f>
        <v>0.28027681660899656</v>
      </c>
      <c r="W5918" t="str">
        <f>VLOOKUP(tblOrders[[#This Row],[City]],CityRegion,2,0)</f>
        <v>South</v>
      </c>
      <c r="X5918" t="str">
        <f>VLOOKUP(tblOrders[[#This Row],[City]],lookups!A:C,3,0)</f>
        <v>Kerala</v>
      </c>
    </row>
    <row r="5919" spans="1:24" x14ac:dyDescent="0.25">
      <c r="A5919" t="s">
        <v>8272</v>
      </c>
      <c r="B5919" s="1">
        <v>45830</v>
      </c>
      <c r="C5919" t="s">
        <v>4399</v>
      </c>
      <c r="D5919" t="s">
        <v>21</v>
      </c>
      <c r="E5919" t="s">
        <v>108</v>
      </c>
      <c r="F5919" t="s">
        <v>109</v>
      </c>
      <c r="G5919" t="s">
        <v>62</v>
      </c>
      <c r="H5919" t="s">
        <v>110</v>
      </c>
      <c r="I5919" t="s">
        <v>70</v>
      </c>
      <c r="J5919" t="s">
        <v>34</v>
      </c>
      <c r="K5919">
        <v>3</v>
      </c>
      <c r="L5919">
        <v>110</v>
      </c>
      <c r="M5919">
        <v>0.2</v>
      </c>
      <c r="N5919">
        <v>264</v>
      </c>
      <c r="O5919">
        <v>60</v>
      </c>
      <c r="P5919" t="s">
        <v>28</v>
      </c>
      <c r="Q5919" t="s">
        <v>29</v>
      </c>
      <c r="R5919" t="s">
        <v>30</v>
      </c>
      <c r="S5919">
        <v>4.7</v>
      </c>
      <c r="T5919">
        <f>YEAR(tblOrders[[#This Row],[Order Date]])</f>
        <v>2025</v>
      </c>
      <c r="U5919" t="str">
        <f>TEXT(tblOrders[[#This Row],[Order Date]],"mmm-yyyy")</f>
        <v>Jun-2025</v>
      </c>
      <c r="V5919" s="4">
        <f>tblOrders[[#This Row],[Profit]]/tblOrders[[#This Row],[Sales Amount]]</f>
        <v>0.22727272727272727</v>
      </c>
      <c r="W5919" t="str">
        <f>VLOOKUP(tblOrders[[#This Row],[City]],CityRegion,2,0)</f>
        <v>South</v>
      </c>
      <c r="X5919" t="str">
        <f>VLOOKUP(tblOrders[[#This Row],[City]],lookups!A:C,3,0)</f>
        <v>Telengana</v>
      </c>
    </row>
    <row r="5920" spans="1:24" x14ac:dyDescent="0.25">
      <c r="A5920" t="s">
        <v>8273</v>
      </c>
      <c r="B5920" s="1">
        <v>45951</v>
      </c>
      <c r="C5920" t="s">
        <v>4011</v>
      </c>
      <c r="D5920" t="s">
        <v>39</v>
      </c>
      <c r="E5920" t="s">
        <v>73</v>
      </c>
      <c r="F5920" t="s">
        <v>74</v>
      </c>
      <c r="G5920" t="s">
        <v>68</v>
      </c>
      <c r="H5920" t="s">
        <v>75</v>
      </c>
      <c r="I5920" t="s">
        <v>84</v>
      </c>
      <c r="J5920" t="s">
        <v>34</v>
      </c>
      <c r="K5920">
        <v>5</v>
      </c>
      <c r="L5920">
        <v>65</v>
      </c>
      <c r="M5920">
        <v>0.15</v>
      </c>
      <c r="N5920">
        <v>276.25</v>
      </c>
      <c r="O5920">
        <v>86.25</v>
      </c>
      <c r="P5920" t="s">
        <v>28</v>
      </c>
      <c r="Q5920" t="s">
        <v>86</v>
      </c>
      <c r="R5920" t="s">
        <v>36</v>
      </c>
      <c r="S5920">
        <v>4.4000000000000004</v>
      </c>
      <c r="T5920">
        <f>YEAR(tblOrders[[#This Row],[Order Date]])</f>
        <v>2025</v>
      </c>
      <c r="U5920" t="str">
        <f>TEXT(tblOrders[[#This Row],[Order Date]],"mmm-yyyy")</f>
        <v>Oct-2025</v>
      </c>
      <c r="V5920" s="4">
        <f>tblOrders[[#This Row],[Profit]]/tblOrders[[#This Row],[Sales Amount]]</f>
        <v>0.31221719457013575</v>
      </c>
      <c r="W5920" t="str">
        <f>VLOOKUP(tblOrders[[#This Row],[City]],CityRegion,2,0)</f>
        <v>West</v>
      </c>
      <c r="X5920" t="str">
        <f>VLOOKUP(tblOrders[[#This Row],[City]],lookups!A:C,3,0)</f>
        <v>Maharashtra</v>
      </c>
    </row>
    <row r="5921" spans="1:24" x14ac:dyDescent="0.25">
      <c r="A5921" t="s">
        <v>8274</v>
      </c>
      <c r="B5921" s="1">
        <v>45701</v>
      </c>
      <c r="C5921" t="s">
        <v>6915</v>
      </c>
      <c r="D5921" t="s">
        <v>21</v>
      </c>
      <c r="E5921" t="s">
        <v>79</v>
      </c>
      <c r="F5921" t="s">
        <v>80</v>
      </c>
      <c r="G5921" t="s">
        <v>68</v>
      </c>
      <c r="H5921" t="s">
        <v>81</v>
      </c>
      <c r="I5921" t="s">
        <v>26</v>
      </c>
      <c r="J5921" t="s">
        <v>45</v>
      </c>
      <c r="K5921">
        <v>4</v>
      </c>
      <c r="L5921">
        <v>799</v>
      </c>
      <c r="M5921">
        <v>0.1</v>
      </c>
      <c r="N5921">
        <v>2876.4</v>
      </c>
      <c r="O5921">
        <v>396.4</v>
      </c>
      <c r="P5921" t="s">
        <v>28</v>
      </c>
      <c r="Q5921" t="s">
        <v>35</v>
      </c>
      <c r="R5921" t="s">
        <v>30</v>
      </c>
      <c r="S5921">
        <v>2.8</v>
      </c>
      <c r="T5921">
        <f>YEAR(tblOrders[[#This Row],[Order Date]])</f>
        <v>2025</v>
      </c>
      <c r="U5921" t="str">
        <f>TEXT(tblOrders[[#This Row],[Order Date]],"mmm-yyyy")</f>
        <v>Feb-2025</v>
      </c>
      <c r="V5921" s="4">
        <f>tblOrders[[#This Row],[Profit]]/tblOrders[[#This Row],[Sales Amount]]</f>
        <v>0.13781115282992629</v>
      </c>
      <c r="W5921" t="str">
        <f>VLOOKUP(tblOrders[[#This Row],[City]],CityRegion,2,0)</f>
        <v>South</v>
      </c>
      <c r="X5921" t="str">
        <f>VLOOKUP(tblOrders[[#This Row],[City]],lookups!A:C,3,0)</f>
        <v>Karnataka</v>
      </c>
    </row>
    <row r="5922" spans="1:24" x14ac:dyDescent="0.25">
      <c r="A5922" t="s">
        <v>8275</v>
      </c>
      <c r="B5922" s="1">
        <v>45762</v>
      </c>
      <c r="C5922" t="s">
        <v>1758</v>
      </c>
      <c r="D5922" t="s">
        <v>39</v>
      </c>
      <c r="E5922" t="s">
        <v>79</v>
      </c>
      <c r="F5922" t="s">
        <v>80</v>
      </c>
      <c r="G5922" t="s">
        <v>68</v>
      </c>
      <c r="H5922" t="s">
        <v>81</v>
      </c>
      <c r="I5922" t="s">
        <v>52</v>
      </c>
      <c r="J5922" t="s">
        <v>27</v>
      </c>
      <c r="K5922">
        <v>3</v>
      </c>
      <c r="L5922">
        <v>799</v>
      </c>
      <c r="M5922">
        <v>0.1</v>
      </c>
      <c r="N5922">
        <v>2157.3000000000002</v>
      </c>
      <c r="O5922">
        <v>297.3</v>
      </c>
      <c r="P5922" t="s">
        <v>28</v>
      </c>
      <c r="Q5922" t="s">
        <v>46</v>
      </c>
      <c r="R5922" t="s">
        <v>30</v>
      </c>
      <c r="S5922">
        <v>3.2</v>
      </c>
      <c r="T5922">
        <f>YEAR(tblOrders[[#This Row],[Order Date]])</f>
        <v>2025</v>
      </c>
      <c r="U5922" t="str">
        <f>TEXT(tblOrders[[#This Row],[Order Date]],"mmm-yyyy")</f>
        <v>Apr-2025</v>
      </c>
      <c r="V5922" s="4">
        <f>tblOrders[[#This Row],[Profit]]/tblOrders[[#This Row],[Sales Amount]]</f>
        <v>0.13781115282992629</v>
      </c>
      <c r="W5922" t="str">
        <f>VLOOKUP(tblOrders[[#This Row],[City]],CityRegion,2,0)</f>
        <v>South</v>
      </c>
      <c r="X5922" t="str">
        <f>VLOOKUP(tblOrders[[#This Row],[City]],lookups!A:C,3,0)</f>
        <v>Kerala</v>
      </c>
    </row>
    <row r="5923" spans="1:24" x14ac:dyDescent="0.25">
      <c r="A5923" t="s">
        <v>8276</v>
      </c>
      <c r="B5923" s="1">
        <v>45816</v>
      </c>
      <c r="C5923" t="s">
        <v>5160</v>
      </c>
      <c r="D5923" t="s">
        <v>21</v>
      </c>
      <c r="E5923" t="s">
        <v>66</v>
      </c>
      <c r="F5923" t="s">
        <v>67</v>
      </c>
      <c r="G5923" t="s">
        <v>68</v>
      </c>
      <c r="H5923" t="s">
        <v>69</v>
      </c>
      <c r="I5923" t="s">
        <v>52</v>
      </c>
      <c r="J5923" t="s">
        <v>27</v>
      </c>
      <c r="K5923">
        <v>4</v>
      </c>
      <c r="L5923">
        <v>149</v>
      </c>
      <c r="M5923">
        <v>0</v>
      </c>
      <c r="N5923">
        <v>596</v>
      </c>
      <c r="O5923">
        <v>216</v>
      </c>
      <c r="P5923" t="s">
        <v>28</v>
      </c>
      <c r="Q5923" t="s">
        <v>91</v>
      </c>
      <c r="R5923" t="s">
        <v>36</v>
      </c>
      <c r="S5923">
        <v>3.2</v>
      </c>
      <c r="T5923">
        <f>YEAR(tblOrders[[#This Row],[Order Date]])</f>
        <v>2025</v>
      </c>
      <c r="U5923" t="str">
        <f>TEXT(tblOrders[[#This Row],[Order Date]],"mmm-yyyy")</f>
        <v>Jun-2025</v>
      </c>
      <c r="V5923" s="4">
        <f>tblOrders[[#This Row],[Profit]]/tblOrders[[#This Row],[Sales Amount]]</f>
        <v>0.36241610738255031</v>
      </c>
      <c r="W5923" t="str">
        <f>VLOOKUP(tblOrders[[#This Row],[City]],CityRegion,2,0)</f>
        <v>South</v>
      </c>
      <c r="X5923" t="str">
        <f>VLOOKUP(tblOrders[[#This Row],[City]],lookups!A:C,3,0)</f>
        <v>Kerala</v>
      </c>
    </row>
    <row r="5924" spans="1:24" x14ac:dyDescent="0.25">
      <c r="A5924" t="s">
        <v>8277</v>
      </c>
      <c r="B5924" s="1">
        <v>45722</v>
      </c>
      <c r="C5924" t="s">
        <v>158</v>
      </c>
      <c r="D5924" t="s">
        <v>21</v>
      </c>
      <c r="E5924" t="s">
        <v>101</v>
      </c>
      <c r="F5924" t="s">
        <v>102</v>
      </c>
      <c r="G5924" t="s">
        <v>24</v>
      </c>
      <c r="H5924" t="s">
        <v>103</v>
      </c>
      <c r="I5924" t="s">
        <v>130</v>
      </c>
      <c r="J5924" t="s">
        <v>27</v>
      </c>
      <c r="K5924">
        <v>3</v>
      </c>
      <c r="L5924">
        <v>120</v>
      </c>
      <c r="M5924">
        <v>0.2</v>
      </c>
      <c r="N5924">
        <v>288</v>
      </c>
      <c r="O5924">
        <v>54</v>
      </c>
      <c r="P5924" t="s">
        <v>85</v>
      </c>
      <c r="Q5924" t="s">
        <v>35</v>
      </c>
      <c r="R5924" t="s">
        <v>36</v>
      </c>
      <c r="S5924">
        <v>4.2</v>
      </c>
      <c r="T5924">
        <f>YEAR(tblOrders[[#This Row],[Order Date]])</f>
        <v>2025</v>
      </c>
      <c r="U5924" t="str">
        <f>TEXT(tblOrders[[#This Row],[Order Date]],"mmm-yyyy")</f>
        <v>Mar-2025</v>
      </c>
      <c r="V5924" s="4">
        <f>tblOrders[[#This Row],[Profit]]/tblOrders[[#This Row],[Sales Amount]]</f>
        <v>0.1875</v>
      </c>
      <c r="W5924" t="str">
        <f>VLOOKUP(tblOrders[[#This Row],[City]],CityRegion,2,0)</f>
        <v>West</v>
      </c>
      <c r="X5924" t="str">
        <f>VLOOKUP(tblOrders[[#This Row],[City]],lookups!A:C,3,0)</f>
        <v>Maharashtra</v>
      </c>
    </row>
    <row r="5925" spans="1:24" x14ac:dyDescent="0.25">
      <c r="A5925" t="s">
        <v>8278</v>
      </c>
      <c r="B5925" s="1">
        <v>45909</v>
      </c>
      <c r="C5925" t="s">
        <v>1515</v>
      </c>
      <c r="D5925" t="s">
        <v>21</v>
      </c>
      <c r="E5925" t="s">
        <v>73</v>
      </c>
      <c r="F5925" t="s">
        <v>74</v>
      </c>
      <c r="G5925" t="s">
        <v>68</v>
      </c>
      <c r="H5925" t="s">
        <v>75</v>
      </c>
      <c r="I5925" t="s">
        <v>44</v>
      </c>
      <c r="J5925" t="s">
        <v>45</v>
      </c>
      <c r="K5925">
        <v>1</v>
      </c>
      <c r="L5925">
        <v>65</v>
      </c>
      <c r="M5925">
        <v>0.05</v>
      </c>
      <c r="N5925">
        <v>61.75</v>
      </c>
      <c r="O5925">
        <v>23.75</v>
      </c>
      <c r="P5925" t="s">
        <v>28</v>
      </c>
      <c r="Q5925" t="s">
        <v>91</v>
      </c>
      <c r="R5925" t="s">
        <v>123</v>
      </c>
      <c r="S5925">
        <v>3.2</v>
      </c>
      <c r="T5925">
        <f>YEAR(tblOrders[[#This Row],[Order Date]])</f>
        <v>2025</v>
      </c>
      <c r="U5925" t="str">
        <f>TEXT(tblOrders[[#This Row],[Order Date]],"mmm-yyyy")</f>
        <v>Sep-2025</v>
      </c>
      <c r="V5925" s="4">
        <f>tblOrders[[#This Row],[Profit]]/tblOrders[[#This Row],[Sales Amount]]</f>
        <v>0.38461538461538464</v>
      </c>
      <c r="W5925" t="str">
        <f>VLOOKUP(tblOrders[[#This Row],[City]],CityRegion,2,0)</f>
        <v>South</v>
      </c>
      <c r="X5925" t="str">
        <f>VLOOKUP(tblOrders[[#This Row],[City]],lookups!A:C,3,0)</f>
        <v>Kerala</v>
      </c>
    </row>
    <row r="5926" spans="1:24" x14ac:dyDescent="0.25">
      <c r="A5926" t="s">
        <v>8279</v>
      </c>
      <c r="B5926" s="1">
        <v>45779</v>
      </c>
      <c r="C5926" t="s">
        <v>1637</v>
      </c>
      <c r="D5926" t="s">
        <v>39</v>
      </c>
      <c r="E5926" t="s">
        <v>55</v>
      </c>
      <c r="F5926" t="s">
        <v>56</v>
      </c>
      <c r="G5926" t="s">
        <v>24</v>
      </c>
      <c r="H5926" t="s">
        <v>51</v>
      </c>
      <c r="I5926" t="s">
        <v>76</v>
      </c>
      <c r="J5926" t="s">
        <v>27</v>
      </c>
      <c r="K5926">
        <v>4</v>
      </c>
      <c r="L5926">
        <v>42</v>
      </c>
      <c r="M5926">
        <v>0</v>
      </c>
      <c r="N5926">
        <v>168</v>
      </c>
      <c r="O5926">
        <v>72</v>
      </c>
      <c r="P5926" t="s">
        <v>28</v>
      </c>
      <c r="Q5926" t="s">
        <v>46</v>
      </c>
      <c r="R5926" t="s">
        <v>36</v>
      </c>
      <c r="S5926">
        <v>3.2</v>
      </c>
      <c r="T5926">
        <f>YEAR(tblOrders[[#This Row],[Order Date]])</f>
        <v>2025</v>
      </c>
      <c r="U5926" t="str">
        <f>TEXT(tblOrders[[#This Row],[Order Date]],"mmm-yyyy")</f>
        <v>May-2025</v>
      </c>
      <c r="V5926" s="4">
        <f>tblOrders[[#This Row],[Profit]]/tblOrders[[#This Row],[Sales Amount]]</f>
        <v>0.42857142857142855</v>
      </c>
      <c r="W5926" t="str">
        <f>VLOOKUP(tblOrders[[#This Row],[City]],CityRegion,2,0)</f>
        <v>South</v>
      </c>
      <c r="X5926" t="str">
        <f>VLOOKUP(tblOrders[[#This Row],[City]],lookups!A:C,3,0)</f>
        <v>Kerala</v>
      </c>
    </row>
    <row r="5927" spans="1:24" x14ac:dyDescent="0.25">
      <c r="A5927" t="s">
        <v>8280</v>
      </c>
      <c r="B5927" s="1">
        <v>45932</v>
      </c>
      <c r="C5927" t="s">
        <v>616</v>
      </c>
      <c r="D5927" t="s">
        <v>21</v>
      </c>
      <c r="E5927" t="s">
        <v>114</v>
      </c>
      <c r="F5927" t="s">
        <v>115</v>
      </c>
      <c r="G5927" t="s">
        <v>42</v>
      </c>
      <c r="H5927" t="s">
        <v>116</v>
      </c>
      <c r="I5927" t="s">
        <v>84</v>
      </c>
      <c r="J5927" t="s">
        <v>45</v>
      </c>
      <c r="K5927">
        <v>1</v>
      </c>
      <c r="L5927">
        <v>12</v>
      </c>
      <c r="M5927">
        <v>0.1</v>
      </c>
      <c r="N5927">
        <v>10.8</v>
      </c>
      <c r="O5927">
        <v>4.8</v>
      </c>
      <c r="P5927" t="s">
        <v>28</v>
      </c>
      <c r="Q5927" t="s">
        <v>29</v>
      </c>
      <c r="R5927" t="s">
        <v>36</v>
      </c>
      <c r="S5927">
        <v>4</v>
      </c>
      <c r="T5927">
        <f>YEAR(tblOrders[[#This Row],[Order Date]])</f>
        <v>2025</v>
      </c>
      <c r="U5927" t="str">
        <f>TEXT(tblOrders[[#This Row],[Order Date]],"mmm-yyyy")</f>
        <v>Oct-2025</v>
      </c>
      <c r="V5927" s="4">
        <f>tblOrders[[#This Row],[Profit]]/tblOrders[[#This Row],[Sales Amount]]</f>
        <v>0.44444444444444442</v>
      </c>
      <c r="W5927" t="str">
        <f>VLOOKUP(tblOrders[[#This Row],[City]],CityRegion,2,0)</f>
        <v>West</v>
      </c>
      <c r="X5927" t="str">
        <f>VLOOKUP(tblOrders[[#This Row],[City]],lookups!A:C,3,0)</f>
        <v>Maharashtra</v>
      </c>
    </row>
    <row r="5928" spans="1:24" x14ac:dyDescent="0.25">
      <c r="A5928" t="s">
        <v>8281</v>
      </c>
      <c r="B5928" s="1">
        <v>45991</v>
      </c>
      <c r="C5928" t="s">
        <v>3482</v>
      </c>
      <c r="D5928" t="s">
        <v>21</v>
      </c>
      <c r="E5928" t="s">
        <v>40</v>
      </c>
      <c r="F5928" t="s">
        <v>41</v>
      </c>
      <c r="G5928" t="s">
        <v>42</v>
      </c>
      <c r="H5928" t="s">
        <v>43</v>
      </c>
      <c r="I5928" t="s">
        <v>57</v>
      </c>
      <c r="J5928" t="s">
        <v>27</v>
      </c>
      <c r="K5928">
        <v>5</v>
      </c>
      <c r="L5928">
        <v>18</v>
      </c>
      <c r="M5928">
        <v>0.2</v>
      </c>
      <c r="N5928">
        <v>72</v>
      </c>
      <c r="O5928">
        <v>27</v>
      </c>
      <c r="P5928" t="s">
        <v>28</v>
      </c>
      <c r="Q5928" t="s">
        <v>46</v>
      </c>
      <c r="R5928" t="s">
        <v>30</v>
      </c>
      <c r="S5928">
        <v>4.3</v>
      </c>
      <c r="T5928">
        <f>YEAR(tblOrders[[#This Row],[Order Date]])</f>
        <v>2025</v>
      </c>
      <c r="U5928" t="str">
        <f>TEXT(tblOrders[[#This Row],[Order Date]],"mmm-yyyy")</f>
        <v>Nov-2025</v>
      </c>
      <c r="V5928" s="4">
        <f>tblOrders[[#This Row],[Profit]]/tblOrders[[#This Row],[Sales Amount]]</f>
        <v>0.375</v>
      </c>
      <c r="W5928" t="str">
        <f>VLOOKUP(tblOrders[[#This Row],[City]],CityRegion,2,0)</f>
        <v>South</v>
      </c>
      <c r="X5928" t="str">
        <f>VLOOKUP(tblOrders[[#This Row],[City]],lookups!A:C,3,0)</f>
        <v>Kerala</v>
      </c>
    </row>
    <row r="5929" spans="1:24" x14ac:dyDescent="0.25">
      <c r="A5929" t="s">
        <v>8282</v>
      </c>
      <c r="B5929" s="1">
        <v>45757</v>
      </c>
      <c r="C5929" t="s">
        <v>2986</v>
      </c>
      <c r="D5929" t="s">
        <v>21</v>
      </c>
      <c r="E5929" t="s">
        <v>40</v>
      </c>
      <c r="F5929" t="s">
        <v>41</v>
      </c>
      <c r="G5929" t="s">
        <v>42</v>
      </c>
      <c r="H5929" t="s">
        <v>43</v>
      </c>
      <c r="I5929" t="s">
        <v>76</v>
      </c>
      <c r="J5929" t="s">
        <v>34</v>
      </c>
      <c r="K5929">
        <v>3</v>
      </c>
      <c r="L5929">
        <v>18</v>
      </c>
      <c r="M5929">
        <v>0.1</v>
      </c>
      <c r="N5929">
        <v>48.6</v>
      </c>
      <c r="O5929">
        <v>21.6</v>
      </c>
      <c r="P5929" t="s">
        <v>28</v>
      </c>
      <c r="Q5929" t="s">
        <v>91</v>
      </c>
      <c r="R5929" t="s">
        <v>36</v>
      </c>
      <c r="S5929">
        <v>3.6</v>
      </c>
      <c r="T5929">
        <f>YEAR(tblOrders[[#This Row],[Order Date]])</f>
        <v>2025</v>
      </c>
      <c r="U5929" t="str">
        <f>TEXT(tblOrders[[#This Row],[Order Date]],"mmm-yyyy")</f>
        <v>Apr-2025</v>
      </c>
      <c r="V5929" s="4">
        <f>tblOrders[[#This Row],[Profit]]/tblOrders[[#This Row],[Sales Amount]]</f>
        <v>0.44444444444444448</v>
      </c>
      <c r="W5929" t="str">
        <f>VLOOKUP(tblOrders[[#This Row],[City]],CityRegion,2,0)</f>
        <v>South</v>
      </c>
      <c r="X5929" t="str">
        <f>VLOOKUP(tblOrders[[#This Row],[City]],lookups!A:C,3,0)</f>
        <v>Kerala</v>
      </c>
    </row>
    <row r="5930" spans="1:24" x14ac:dyDescent="0.25">
      <c r="A5930" t="s">
        <v>8283</v>
      </c>
      <c r="B5930" s="1">
        <v>45960</v>
      </c>
      <c r="C5930" t="s">
        <v>7238</v>
      </c>
      <c r="D5930" t="s">
        <v>21</v>
      </c>
      <c r="E5930" t="s">
        <v>49</v>
      </c>
      <c r="F5930" t="s">
        <v>50</v>
      </c>
      <c r="G5930" t="s">
        <v>24</v>
      </c>
      <c r="H5930" t="s">
        <v>51</v>
      </c>
      <c r="I5930" t="s">
        <v>33</v>
      </c>
      <c r="J5930" t="s">
        <v>27</v>
      </c>
      <c r="K5930">
        <v>3</v>
      </c>
      <c r="L5930">
        <v>85</v>
      </c>
      <c r="M5930">
        <v>0.05</v>
      </c>
      <c r="N5930">
        <v>242.25</v>
      </c>
      <c r="O5930">
        <v>86.25</v>
      </c>
      <c r="P5930" t="s">
        <v>28</v>
      </c>
      <c r="Q5930" t="s">
        <v>35</v>
      </c>
      <c r="R5930" t="s">
        <v>36</v>
      </c>
      <c r="S5930">
        <v>2.5</v>
      </c>
      <c r="T5930">
        <f>YEAR(tblOrders[[#This Row],[Order Date]])</f>
        <v>2025</v>
      </c>
      <c r="U5930" t="str">
        <f>TEXT(tblOrders[[#This Row],[Order Date]],"mmm-yyyy")</f>
        <v>Oct-2025</v>
      </c>
      <c r="V5930" s="4">
        <f>tblOrders[[#This Row],[Profit]]/tblOrders[[#This Row],[Sales Amount]]</f>
        <v>0.35603715170278638</v>
      </c>
      <c r="W5930" t="str">
        <f>VLOOKUP(tblOrders[[#This Row],[City]],CityRegion,2,0)</f>
        <v>North</v>
      </c>
      <c r="X5930" t="str">
        <f>VLOOKUP(tblOrders[[#This Row],[City]],lookups!A:C,3,0)</f>
        <v>Delhi</v>
      </c>
    </row>
    <row r="5931" spans="1:24" x14ac:dyDescent="0.25">
      <c r="A5931" t="s">
        <v>8284</v>
      </c>
      <c r="B5931" s="1">
        <v>45924</v>
      </c>
      <c r="C5931" t="s">
        <v>8285</v>
      </c>
      <c r="D5931" t="s">
        <v>21</v>
      </c>
      <c r="E5931" t="s">
        <v>94</v>
      </c>
      <c r="F5931" t="s">
        <v>95</v>
      </c>
      <c r="G5931" t="s">
        <v>68</v>
      </c>
      <c r="H5931" t="s">
        <v>96</v>
      </c>
      <c r="I5931" t="s">
        <v>52</v>
      </c>
      <c r="J5931" t="s">
        <v>45</v>
      </c>
      <c r="K5931">
        <v>2</v>
      </c>
      <c r="L5931">
        <v>89</v>
      </c>
      <c r="M5931">
        <v>0.1</v>
      </c>
      <c r="N5931">
        <v>160.19999999999999</v>
      </c>
      <c r="O5931">
        <v>50.2</v>
      </c>
      <c r="P5931" t="s">
        <v>28</v>
      </c>
      <c r="Q5931" t="s">
        <v>35</v>
      </c>
      <c r="R5931" t="s">
        <v>36</v>
      </c>
      <c r="S5931">
        <v>4</v>
      </c>
      <c r="T5931">
        <f>YEAR(tblOrders[[#This Row],[Order Date]])</f>
        <v>2025</v>
      </c>
      <c r="U5931" t="str">
        <f>TEXT(tblOrders[[#This Row],[Order Date]],"mmm-yyyy")</f>
        <v>Sep-2025</v>
      </c>
      <c r="V5931" s="4">
        <f>tblOrders[[#This Row],[Profit]]/tblOrders[[#This Row],[Sales Amount]]</f>
        <v>0.31335830212234711</v>
      </c>
      <c r="W5931" t="str">
        <f>VLOOKUP(tblOrders[[#This Row],[City]],CityRegion,2,0)</f>
        <v>South</v>
      </c>
      <c r="X5931" t="str">
        <f>VLOOKUP(tblOrders[[#This Row],[City]],lookups!A:C,3,0)</f>
        <v>Kerala</v>
      </c>
    </row>
    <row r="5932" spans="1:24" x14ac:dyDescent="0.25">
      <c r="A5932" t="s">
        <v>8286</v>
      </c>
      <c r="B5932" s="1">
        <v>45905</v>
      </c>
      <c r="C5932" t="s">
        <v>3859</v>
      </c>
      <c r="D5932" t="s">
        <v>39</v>
      </c>
      <c r="E5932" t="s">
        <v>79</v>
      </c>
      <c r="F5932" t="s">
        <v>80</v>
      </c>
      <c r="G5932" t="s">
        <v>68</v>
      </c>
      <c r="H5932" t="s">
        <v>81</v>
      </c>
      <c r="I5932" t="s">
        <v>52</v>
      </c>
      <c r="J5932" t="s">
        <v>45</v>
      </c>
      <c r="K5932">
        <v>1</v>
      </c>
      <c r="L5932">
        <v>799</v>
      </c>
      <c r="M5932">
        <v>0.15</v>
      </c>
      <c r="N5932">
        <v>679.15</v>
      </c>
      <c r="O5932">
        <v>59.15</v>
      </c>
      <c r="P5932" t="s">
        <v>28</v>
      </c>
      <c r="Q5932" t="s">
        <v>86</v>
      </c>
      <c r="R5932" t="s">
        <v>36</v>
      </c>
      <c r="S5932">
        <v>4.5</v>
      </c>
      <c r="T5932">
        <f>YEAR(tblOrders[[#This Row],[Order Date]])</f>
        <v>2025</v>
      </c>
      <c r="U5932" t="str">
        <f>TEXT(tblOrders[[#This Row],[Order Date]],"mmm-yyyy")</f>
        <v>Sep-2025</v>
      </c>
      <c r="V5932" s="4">
        <f>tblOrders[[#This Row],[Profit]]/tblOrders[[#This Row],[Sales Amount]]</f>
        <v>8.7094161819921967E-2</v>
      </c>
      <c r="W5932" t="str">
        <f>VLOOKUP(tblOrders[[#This Row],[City]],CityRegion,2,0)</f>
        <v>South</v>
      </c>
      <c r="X5932" t="str">
        <f>VLOOKUP(tblOrders[[#This Row],[City]],lookups!A:C,3,0)</f>
        <v>Kerala</v>
      </c>
    </row>
    <row r="5933" spans="1:24" x14ac:dyDescent="0.25">
      <c r="A5933" t="s">
        <v>8287</v>
      </c>
      <c r="B5933" s="1">
        <v>45735</v>
      </c>
      <c r="C5933" t="s">
        <v>1435</v>
      </c>
      <c r="D5933" t="s">
        <v>21</v>
      </c>
      <c r="E5933" t="s">
        <v>114</v>
      </c>
      <c r="F5933" t="s">
        <v>115</v>
      </c>
      <c r="G5933" t="s">
        <v>42</v>
      </c>
      <c r="H5933" t="s">
        <v>116</v>
      </c>
      <c r="I5933" t="s">
        <v>44</v>
      </c>
      <c r="J5933" t="s">
        <v>27</v>
      </c>
      <c r="K5933">
        <v>4</v>
      </c>
      <c r="L5933">
        <v>12</v>
      </c>
      <c r="M5933">
        <v>0.05</v>
      </c>
      <c r="N5933">
        <v>45.6</v>
      </c>
      <c r="O5933">
        <v>21.6</v>
      </c>
      <c r="P5933" t="s">
        <v>111</v>
      </c>
      <c r="Q5933" t="s">
        <v>29</v>
      </c>
      <c r="R5933" t="s">
        <v>123</v>
      </c>
      <c r="S5933">
        <v>3.9</v>
      </c>
      <c r="T5933">
        <f>YEAR(tblOrders[[#This Row],[Order Date]])</f>
        <v>2025</v>
      </c>
      <c r="U5933" t="str">
        <f>TEXT(tblOrders[[#This Row],[Order Date]],"mmm-yyyy")</f>
        <v>Mar-2025</v>
      </c>
      <c r="V5933" s="4">
        <f>tblOrders[[#This Row],[Profit]]/tblOrders[[#This Row],[Sales Amount]]</f>
        <v>0.47368421052631582</v>
      </c>
      <c r="W5933" t="str">
        <f>VLOOKUP(tblOrders[[#This Row],[City]],CityRegion,2,0)</f>
        <v>South</v>
      </c>
      <c r="X5933" t="str">
        <f>VLOOKUP(tblOrders[[#This Row],[City]],lookups!A:C,3,0)</f>
        <v>Kerala</v>
      </c>
    </row>
    <row r="5934" spans="1:24" x14ac:dyDescent="0.25">
      <c r="A5934" t="s">
        <v>8288</v>
      </c>
      <c r="B5934" s="1">
        <v>45863</v>
      </c>
      <c r="C5934" t="s">
        <v>1977</v>
      </c>
      <c r="D5934" t="s">
        <v>39</v>
      </c>
      <c r="E5934" t="s">
        <v>79</v>
      </c>
      <c r="F5934" t="s">
        <v>80</v>
      </c>
      <c r="G5934" t="s">
        <v>68</v>
      </c>
      <c r="H5934" t="s">
        <v>81</v>
      </c>
      <c r="I5934" t="s">
        <v>44</v>
      </c>
      <c r="J5934" t="s">
        <v>45</v>
      </c>
      <c r="K5934">
        <v>4</v>
      </c>
      <c r="L5934">
        <v>799</v>
      </c>
      <c r="M5934">
        <v>0.2</v>
      </c>
      <c r="N5934">
        <v>2556.8000000000002</v>
      </c>
      <c r="O5934">
        <v>76.8</v>
      </c>
      <c r="P5934" t="s">
        <v>28</v>
      </c>
      <c r="Q5934" t="s">
        <v>35</v>
      </c>
      <c r="R5934" t="s">
        <v>30</v>
      </c>
      <c r="S5934">
        <v>4.5</v>
      </c>
      <c r="T5934">
        <f>YEAR(tblOrders[[#This Row],[Order Date]])</f>
        <v>2025</v>
      </c>
      <c r="U5934" t="str">
        <f>TEXT(tblOrders[[#This Row],[Order Date]],"mmm-yyyy")</f>
        <v>Jul-2025</v>
      </c>
      <c r="V5934" s="4">
        <f>tblOrders[[#This Row],[Profit]]/tblOrders[[#This Row],[Sales Amount]]</f>
        <v>3.0037546933667079E-2</v>
      </c>
      <c r="W5934" t="str">
        <f>VLOOKUP(tblOrders[[#This Row],[City]],CityRegion,2,0)</f>
        <v>South</v>
      </c>
      <c r="X5934" t="str">
        <f>VLOOKUP(tblOrders[[#This Row],[City]],lookups!A:C,3,0)</f>
        <v>Kerala</v>
      </c>
    </row>
    <row r="5935" spans="1:24" x14ac:dyDescent="0.25">
      <c r="A5935" t="s">
        <v>8289</v>
      </c>
      <c r="B5935" s="1">
        <v>45841</v>
      </c>
      <c r="C5935" t="s">
        <v>202</v>
      </c>
      <c r="D5935" t="s">
        <v>21</v>
      </c>
      <c r="E5935" t="s">
        <v>40</v>
      </c>
      <c r="F5935" t="s">
        <v>41</v>
      </c>
      <c r="G5935" t="s">
        <v>42</v>
      </c>
      <c r="H5935" t="s">
        <v>43</v>
      </c>
      <c r="I5935" t="s">
        <v>26</v>
      </c>
      <c r="J5935" t="s">
        <v>27</v>
      </c>
      <c r="K5935">
        <v>2</v>
      </c>
      <c r="L5935">
        <v>18</v>
      </c>
      <c r="M5935">
        <v>0.2</v>
      </c>
      <c r="N5935">
        <v>28.8</v>
      </c>
      <c r="O5935">
        <v>10.8</v>
      </c>
      <c r="P5935" t="s">
        <v>28</v>
      </c>
      <c r="Q5935" t="s">
        <v>46</v>
      </c>
      <c r="R5935" t="s">
        <v>36</v>
      </c>
      <c r="S5935">
        <v>4.9000000000000004</v>
      </c>
      <c r="T5935">
        <f>YEAR(tblOrders[[#This Row],[Order Date]])</f>
        <v>2025</v>
      </c>
      <c r="U5935" t="str">
        <f>TEXT(tblOrders[[#This Row],[Order Date]],"mmm-yyyy")</f>
        <v>Jul-2025</v>
      </c>
      <c r="V5935" s="4">
        <f>tblOrders[[#This Row],[Profit]]/tblOrders[[#This Row],[Sales Amount]]</f>
        <v>0.375</v>
      </c>
      <c r="W5935" t="str">
        <f>VLOOKUP(tblOrders[[#This Row],[City]],CityRegion,2,0)</f>
        <v>South</v>
      </c>
      <c r="X5935" t="str">
        <f>VLOOKUP(tblOrders[[#This Row],[City]],lookups!A:C,3,0)</f>
        <v>Karnataka</v>
      </c>
    </row>
    <row r="5936" spans="1:24" x14ac:dyDescent="0.25">
      <c r="A5936" t="s">
        <v>8290</v>
      </c>
      <c r="B5936" s="1">
        <v>45925</v>
      </c>
      <c r="C5936" t="s">
        <v>4967</v>
      </c>
      <c r="D5936" t="s">
        <v>21</v>
      </c>
      <c r="E5936" t="s">
        <v>40</v>
      </c>
      <c r="F5936" t="s">
        <v>41</v>
      </c>
      <c r="G5936" t="s">
        <v>42</v>
      </c>
      <c r="H5936" t="s">
        <v>43</v>
      </c>
      <c r="I5936" t="s">
        <v>57</v>
      </c>
      <c r="J5936" t="s">
        <v>45</v>
      </c>
      <c r="K5936">
        <v>1</v>
      </c>
      <c r="L5936">
        <v>18</v>
      </c>
      <c r="M5936">
        <v>0.05</v>
      </c>
      <c r="N5936">
        <v>17.100000000000001</v>
      </c>
      <c r="O5936">
        <v>8.1</v>
      </c>
      <c r="P5936" t="s">
        <v>28</v>
      </c>
      <c r="Q5936" t="s">
        <v>91</v>
      </c>
      <c r="R5936" t="s">
        <v>36</v>
      </c>
      <c r="S5936">
        <v>4</v>
      </c>
      <c r="T5936">
        <f>YEAR(tblOrders[[#This Row],[Order Date]])</f>
        <v>2025</v>
      </c>
      <c r="U5936" t="str">
        <f>TEXT(tblOrders[[#This Row],[Order Date]],"mmm-yyyy")</f>
        <v>Sep-2025</v>
      </c>
      <c r="V5936" s="4">
        <f>tblOrders[[#This Row],[Profit]]/tblOrders[[#This Row],[Sales Amount]]</f>
        <v>0.47368421052631571</v>
      </c>
      <c r="W5936" t="str">
        <f>VLOOKUP(tblOrders[[#This Row],[City]],CityRegion,2,0)</f>
        <v>South</v>
      </c>
      <c r="X5936" t="str">
        <f>VLOOKUP(tblOrders[[#This Row],[City]],lookups!A:C,3,0)</f>
        <v>Kerala</v>
      </c>
    </row>
    <row r="5937" spans="1:24" x14ac:dyDescent="0.25">
      <c r="A5937" t="s">
        <v>8291</v>
      </c>
      <c r="B5937" s="1">
        <v>45958</v>
      </c>
      <c r="C5937" t="s">
        <v>1758</v>
      </c>
      <c r="D5937" t="s">
        <v>39</v>
      </c>
      <c r="E5937" t="s">
        <v>79</v>
      </c>
      <c r="F5937" t="s">
        <v>80</v>
      </c>
      <c r="G5937" t="s">
        <v>68</v>
      </c>
      <c r="H5937" t="s">
        <v>81</v>
      </c>
      <c r="I5937" t="s">
        <v>139</v>
      </c>
      <c r="J5937" t="s">
        <v>27</v>
      </c>
      <c r="K5937">
        <v>5</v>
      </c>
      <c r="L5937">
        <v>799</v>
      </c>
      <c r="M5937">
        <v>0.2</v>
      </c>
      <c r="N5937">
        <v>3196</v>
      </c>
      <c r="O5937">
        <v>96</v>
      </c>
      <c r="P5937" t="s">
        <v>28</v>
      </c>
      <c r="Q5937" t="s">
        <v>29</v>
      </c>
      <c r="R5937" t="s">
        <v>36</v>
      </c>
      <c r="S5937">
        <v>3.6</v>
      </c>
      <c r="T5937">
        <f>YEAR(tblOrders[[#This Row],[Order Date]])</f>
        <v>2025</v>
      </c>
      <c r="U5937" t="str">
        <f>TEXT(tblOrders[[#This Row],[Order Date]],"mmm-yyyy")</f>
        <v>Oct-2025</v>
      </c>
      <c r="V5937" s="4">
        <f>tblOrders[[#This Row],[Profit]]/tblOrders[[#This Row],[Sales Amount]]</f>
        <v>3.0037546933667083E-2</v>
      </c>
      <c r="W5937" t="str">
        <f>VLOOKUP(tblOrders[[#This Row],[City]],CityRegion,2,0)</f>
        <v>South</v>
      </c>
      <c r="X5937" t="str">
        <f>VLOOKUP(tblOrders[[#This Row],[City]],lookups!A:C,3,0)</f>
        <v>Tamil Nadu</v>
      </c>
    </row>
    <row r="5938" spans="1:24" x14ac:dyDescent="0.25">
      <c r="A5938" t="s">
        <v>8292</v>
      </c>
      <c r="B5938" s="1">
        <v>45813</v>
      </c>
      <c r="C5938" t="s">
        <v>514</v>
      </c>
      <c r="D5938" t="s">
        <v>21</v>
      </c>
      <c r="E5938" t="s">
        <v>55</v>
      </c>
      <c r="F5938" t="s">
        <v>56</v>
      </c>
      <c r="G5938" t="s">
        <v>24</v>
      </c>
      <c r="H5938" t="s">
        <v>51</v>
      </c>
      <c r="I5938" t="s">
        <v>26</v>
      </c>
      <c r="J5938" t="s">
        <v>34</v>
      </c>
      <c r="K5938">
        <v>4</v>
      </c>
      <c r="L5938">
        <v>42</v>
      </c>
      <c r="M5938">
        <v>0.15</v>
      </c>
      <c r="N5938">
        <v>142.80000000000001</v>
      </c>
      <c r="O5938">
        <v>46.8</v>
      </c>
      <c r="P5938" t="s">
        <v>28</v>
      </c>
      <c r="Q5938" t="s">
        <v>29</v>
      </c>
      <c r="R5938" t="s">
        <v>123</v>
      </c>
      <c r="S5938">
        <v>3.1</v>
      </c>
      <c r="T5938">
        <f>YEAR(tblOrders[[#This Row],[Order Date]])</f>
        <v>2025</v>
      </c>
      <c r="U5938" t="str">
        <f>TEXT(tblOrders[[#This Row],[Order Date]],"mmm-yyyy")</f>
        <v>Jun-2025</v>
      </c>
      <c r="V5938" s="4">
        <f>tblOrders[[#This Row],[Profit]]/tblOrders[[#This Row],[Sales Amount]]</f>
        <v>0.32773109243697474</v>
      </c>
      <c r="W5938" t="str">
        <f>VLOOKUP(tblOrders[[#This Row],[City]],CityRegion,2,0)</f>
        <v>South</v>
      </c>
      <c r="X5938" t="str">
        <f>VLOOKUP(tblOrders[[#This Row],[City]],lookups!A:C,3,0)</f>
        <v>Karnataka</v>
      </c>
    </row>
    <row r="5939" spans="1:24" x14ac:dyDescent="0.25">
      <c r="A5939" t="s">
        <v>8293</v>
      </c>
      <c r="B5939" s="1">
        <v>45930</v>
      </c>
      <c r="C5939" t="s">
        <v>2637</v>
      </c>
      <c r="D5939" t="s">
        <v>39</v>
      </c>
      <c r="E5939" t="s">
        <v>40</v>
      </c>
      <c r="F5939" t="s">
        <v>41</v>
      </c>
      <c r="G5939" t="s">
        <v>42</v>
      </c>
      <c r="H5939" t="s">
        <v>43</v>
      </c>
      <c r="I5939" t="s">
        <v>76</v>
      </c>
      <c r="J5939" t="s">
        <v>34</v>
      </c>
      <c r="K5939">
        <v>2</v>
      </c>
      <c r="L5939">
        <v>18</v>
      </c>
      <c r="M5939">
        <v>0.1</v>
      </c>
      <c r="N5939">
        <v>32.4</v>
      </c>
      <c r="O5939">
        <v>14.4</v>
      </c>
      <c r="P5939" t="s">
        <v>28</v>
      </c>
      <c r="Q5939" t="s">
        <v>35</v>
      </c>
      <c r="R5939" t="s">
        <v>36</v>
      </c>
      <c r="S5939">
        <v>2.9</v>
      </c>
      <c r="T5939">
        <f>YEAR(tblOrders[[#This Row],[Order Date]])</f>
        <v>2025</v>
      </c>
      <c r="U5939" t="str">
        <f>TEXT(tblOrders[[#This Row],[Order Date]],"mmm-yyyy")</f>
        <v>Sep-2025</v>
      </c>
      <c r="V5939" s="4">
        <f>tblOrders[[#This Row],[Profit]]/tblOrders[[#This Row],[Sales Amount]]</f>
        <v>0.44444444444444448</v>
      </c>
      <c r="W5939" t="str">
        <f>VLOOKUP(tblOrders[[#This Row],[City]],CityRegion,2,0)</f>
        <v>South</v>
      </c>
      <c r="X5939" t="str">
        <f>VLOOKUP(tblOrders[[#This Row],[City]],lookups!A:C,3,0)</f>
        <v>Kerala</v>
      </c>
    </row>
    <row r="5940" spans="1:24" x14ac:dyDescent="0.25">
      <c r="A5940" t="s">
        <v>8294</v>
      </c>
      <c r="B5940" s="1">
        <v>45998</v>
      </c>
      <c r="C5940" t="s">
        <v>6915</v>
      </c>
      <c r="D5940" t="s">
        <v>21</v>
      </c>
      <c r="E5940" t="s">
        <v>79</v>
      </c>
      <c r="F5940" t="s">
        <v>80</v>
      </c>
      <c r="G5940" t="s">
        <v>68</v>
      </c>
      <c r="H5940" t="s">
        <v>81</v>
      </c>
      <c r="I5940" t="s">
        <v>57</v>
      </c>
      <c r="J5940" t="s">
        <v>27</v>
      </c>
      <c r="K5940">
        <v>3</v>
      </c>
      <c r="L5940">
        <v>799</v>
      </c>
      <c r="M5940">
        <v>0.2</v>
      </c>
      <c r="N5940">
        <v>1917.6</v>
      </c>
      <c r="O5940">
        <v>57.6</v>
      </c>
      <c r="P5940" t="s">
        <v>28</v>
      </c>
      <c r="Q5940" t="s">
        <v>86</v>
      </c>
      <c r="R5940" t="s">
        <v>36</v>
      </c>
      <c r="S5940">
        <v>4.7</v>
      </c>
      <c r="T5940">
        <f>YEAR(tblOrders[[#This Row],[Order Date]])</f>
        <v>2025</v>
      </c>
      <c r="U5940" t="str">
        <f>TEXT(tblOrders[[#This Row],[Order Date]],"mmm-yyyy")</f>
        <v>Dec-2025</v>
      </c>
      <c r="V5940" s="4">
        <f>tblOrders[[#This Row],[Profit]]/tblOrders[[#This Row],[Sales Amount]]</f>
        <v>3.0037546933667086E-2</v>
      </c>
      <c r="W5940" t="str">
        <f>VLOOKUP(tblOrders[[#This Row],[City]],CityRegion,2,0)</f>
        <v>South</v>
      </c>
      <c r="X5940" t="str">
        <f>VLOOKUP(tblOrders[[#This Row],[City]],lookups!A:C,3,0)</f>
        <v>Kerala</v>
      </c>
    </row>
    <row r="5941" spans="1:24" x14ac:dyDescent="0.25">
      <c r="A5941" t="s">
        <v>8295</v>
      </c>
      <c r="B5941" s="1">
        <v>46012</v>
      </c>
      <c r="C5941" t="s">
        <v>1277</v>
      </c>
      <c r="D5941" t="s">
        <v>21</v>
      </c>
      <c r="E5941" t="s">
        <v>66</v>
      </c>
      <c r="F5941" t="s">
        <v>67</v>
      </c>
      <c r="G5941" t="s">
        <v>68</v>
      </c>
      <c r="H5941" t="s">
        <v>69</v>
      </c>
      <c r="I5941" t="s">
        <v>70</v>
      </c>
      <c r="J5941" t="s">
        <v>45</v>
      </c>
      <c r="K5941">
        <v>4</v>
      </c>
      <c r="L5941">
        <v>149</v>
      </c>
      <c r="M5941">
        <v>0.05</v>
      </c>
      <c r="N5941">
        <v>566.20000000000005</v>
      </c>
      <c r="O5941">
        <v>186.2</v>
      </c>
      <c r="P5941" t="s">
        <v>28</v>
      </c>
      <c r="Q5941" t="s">
        <v>35</v>
      </c>
      <c r="R5941" t="s">
        <v>36</v>
      </c>
      <c r="S5941">
        <v>3.1</v>
      </c>
      <c r="T5941">
        <f>YEAR(tblOrders[[#This Row],[Order Date]])</f>
        <v>2025</v>
      </c>
      <c r="U5941" t="str">
        <f>TEXT(tblOrders[[#This Row],[Order Date]],"mmm-yyyy")</f>
        <v>Dec-2025</v>
      </c>
      <c r="V5941" s="4">
        <f>tblOrders[[#This Row],[Profit]]/tblOrders[[#This Row],[Sales Amount]]</f>
        <v>0.32885906040268453</v>
      </c>
      <c r="W5941" t="str">
        <f>VLOOKUP(tblOrders[[#This Row],[City]],CityRegion,2,0)</f>
        <v>South</v>
      </c>
      <c r="X5941" t="str">
        <f>VLOOKUP(tblOrders[[#This Row],[City]],lookups!A:C,3,0)</f>
        <v>Telengana</v>
      </c>
    </row>
    <row r="5942" spans="1:24" x14ac:dyDescent="0.25">
      <c r="A5942" t="s">
        <v>8296</v>
      </c>
      <c r="B5942" s="1">
        <v>45663</v>
      </c>
      <c r="C5942" t="s">
        <v>822</v>
      </c>
      <c r="D5942" t="s">
        <v>39</v>
      </c>
      <c r="E5942" t="s">
        <v>60</v>
      </c>
      <c r="F5942" t="s">
        <v>61</v>
      </c>
      <c r="G5942" t="s">
        <v>62</v>
      </c>
      <c r="H5942" t="s">
        <v>63</v>
      </c>
      <c r="I5942" t="s">
        <v>26</v>
      </c>
      <c r="J5942" t="s">
        <v>34</v>
      </c>
      <c r="K5942">
        <v>4</v>
      </c>
      <c r="L5942">
        <v>45</v>
      </c>
      <c r="M5942">
        <v>0.2</v>
      </c>
      <c r="N5942">
        <v>144</v>
      </c>
      <c r="O5942">
        <v>40</v>
      </c>
      <c r="P5942" t="s">
        <v>28</v>
      </c>
      <c r="Q5942" t="s">
        <v>29</v>
      </c>
      <c r="R5942" t="s">
        <v>36</v>
      </c>
      <c r="S5942">
        <v>5</v>
      </c>
      <c r="T5942">
        <f>YEAR(tblOrders[[#This Row],[Order Date]])</f>
        <v>2025</v>
      </c>
      <c r="U5942" t="str">
        <f>TEXT(tblOrders[[#This Row],[Order Date]],"mmm-yyyy")</f>
        <v>Jan-2025</v>
      </c>
      <c r="V5942" s="4">
        <f>tblOrders[[#This Row],[Profit]]/tblOrders[[#This Row],[Sales Amount]]</f>
        <v>0.27777777777777779</v>
      </c>
      <c r="W5942" t="str">
        <f>VLOOKUP(tblOrders[[#This Row],[City]],CityRegion,2,0)</f>
        <v>South</v>
      </c>
      <c r="X5942" t="str">
        <f>VLOOKUP(tblOrders[[#This Row],[City]],lookups!A:C,3,0)</f>
        <v>Karnataka</v>
      </c>
    </row>
    <row r="5943" spans="1:24" x14ac:dyDescent="0.25">
      <c r="A5943" t="s">
        <v>8297</v>
      </c>
      <c r="B5943" s="1">
        <v>45920</v>
      </c>
      <c r="C5943" t="s">
        <v>3256</v>
      </c>
      <c r="D5943" t="s">
        <v>21</v>
      </c>
      <c r="E5943" t="s">
        <v>60</v>
      </c>
      <c r="F5943" t="s">
        <v>61</v>
      </c>
      <c r="G5943" t="s">
        <v>62</v>
      </c>
      <c r="H5943" t="s">
        <v>63</v>
      </c>
      <c r="I5943" t="s">
        <v>57</v>
      </c>
      <c r="J5943" t="s">
        <v>27</v>
      </c>
      <c r="K5943">
        <v>1</v>
      </c>
      <c r="L5943">
        <v>45</v>
      </c>
      <c r="M5943">
        <v>0.05</v>
      </c>
      <c r="N5943">
        <v>42.75</v>
      </c>
      <c r="O5943">
        <v>16.75</v>
      </c>
      <c r="P5943" t="s">
        <v>28</v>
      </c>
      <c r="Q5943" t="s">
        <v>35</v>
      </c>
      <c r="R5943" t="s">
        <v>30</v>
      </c>
      <c r="S5943">
        <v>2.9</v>
      </c>
      <c r="T5943">
        <f>YEAR(tblOrders[[#This Row],[Order Date]])</f>
        <v>2025</v>
      </c>
      <c r="U5943" t="str">
        <f>TEXT(tblOrders[[#This Row],[Order Date]],"mmm-yyyy")</f>
        <v>Sep-2025</v>
      </c>
      <c r="V5943" s="4">
        <f>tblOrders[[#This Row],[Profit]]/tblOrders[[#This Row],[Sales Amount]]</f>
        <v>0.391812865497076</v>
      </c>
      <c r="W5943" t="str">
        <f>VLOOKUP(tblOrders[[#This Row],[City]],CityRegion,2,0)</f>
        <v>South</v>
      </c>
      <c r="X5943" t="str">
        <f>VLOOKUP(tblOrders[[#This Row],[City]],lookups!A:C,3,0)</f>
        <v>Kerala</v>
      </c>
    </row>
    <row r="5944" spans="1:24" x14ac:dyDescent="0.25">
      <c r="A5944" t="s">
        <v>8298</v>
      </c>
      <c r="B5944" s="1">
        <v>45904</v>
      </c>
      <c r="C5944" t="s">
        <v>1729</v>
      </c>
      <c r="D5944" t="s">
        <v>39</v>
      </c>
      <c r="E5944" t="s">
        <v>94</v>
      </c>
      <c r="F5944" t="s">
        <v>95</v>
      </c>
      <c r="G5944" t="s">
        <v>68</v>
      </c>
      <c r="H5944" t="s">
        <v>96</v>
      </c>
      <c r="I5944" t="s">
        <v>84</v>
      </c>
      <c r="J5944" t="s">
        <v>34</v>
      </c>
      <c r="K5944">
        <v>5</v>
      </c>
      <c r="L5944">
        <v>89</v>
      </c>
      <c r="M5944">
        <v>0.2</v>
      </c>
      <c r="N5944">
        <v>356</v>
      </c>
      <c r="O5944">
        <v>81</v>
      </c>
      <c r="P5944" t="s">
        <v>28</v>
      </c>
      <c r="Q5944" t="s">
        <v>91</v>
      </c>
      <c r="R5944" t="s">
        <v>30</v>
      </c>
      <c r="S5944">
        <v>2.6</v>
      </c>
      <c r="T5944">
        <f>YEAR(tblOrders[[#This Row],[Order Date]])</f>
        <v>2025</v>
      </c>
      <c r="U5944" t="str">
        <f>TEXT(tblOrders[[#This Row],[Order Date]],"mmm-yyyy")</f>
        <v>Sep-2025</v>
      </c>
      <c r="V5944" s="4">
        <f>tblOrders[[#This Row],[Profit]]/tblOrders[[#This Row],[Sales Amount]]</f>
        <v>0.22752808988764045</v>
      </c>
      <c r="W5944" t="str">
        <f>VLOOKUP(tblOrders[[#This Row],[City]],CityRegion,2,0)</f>
        <v>West</v>
      </c>
      <c r="X5944" t="str">
        <f>VLOOKUP(tblOrders[[#This Row],[City]],lookups!A:C,3,0)</f>
        <v>Maharashtra</v>
      </c>
    </row>
    <row r="5945" spans="1:24" x14ac:dyDescent="0.25">
      <c r="A5945" t="s">
        <v>8299</v>
      </c>
      <c r="B5945" s="1">
        <v>45846</v>
      </c>
      <c r="C5945" t="s">
        <v>2799</v>
      </c>
      <c r="D5945" t="s">
        <v>21</v>
      </c>
      <c r="E5945" t="s">
        <v>40</v>
      </c>
      <c r="F5945" t="s">
        <v>41</v>
      </c>
      <c r="G5945" t="s">
        <v>42</v>
      </c>
      <c r="H5945" t="s">
        <v>43</v>
      </c>
      <c r="I5945" t="s">
        <v>76</v>
      </c>
      <c r="J5945" t="s">
        <v>45</v>
      </c>
      <c r="K5945">
        <v>3</v>
      </c>
      <c r="L5945">
        <v>18</v>
      </c>
      <c r="M5945">
        <v>0</v>
      </c>
      <c r="N5945">
        <v>54</v>
      </c>
      <c r="O5945">
        <v>27</v>
      </c>
      <c r="P5945" t="s">
        <v>28</v>
      </c>
      <c r="Q5945" t="s">
        <v>91</v>
      </c>
      <c r="R5945" t="s">
        <v>36</v>
      </c>
      <c r="S5945">
        <v>4</v>
      </c>
      <c r="T5945">
        <f>YEAR(tblOrders[[#This Row],[Order Date]])</f>
        <v>2025</v>
      </c>
      <c r="U5945" t="str">
        <f>TEXT(tblOrders[[#This Row],[Order Date]],"mmm-yyyy")</f>
        <v>Jul-2025</v>
      </c>
      <c r="V5945" s="4">
        <f>tblOrders[[#This Row],[Profit]]/tblOrders[[#This Row],[Sales Amount]]</f>
        <v>0.5</v>
      </c>
      <c r="W5945" t="str">
        <f>VLOOKUP(tblOrders[[#This Row],[City]],CityRegion,2,0)</f>
        <v>South</v>
      </c>
      <c r="X5945" t="str">
        <f>VLOOKUP(tblOrders[[#This Row],[City]],lookups!A:C,3,0)</f>
        <v>Kerala</v>
      </c>
    </row>
    <row r="5946" spans="1:24" x14ac:dyDescent="0.25">
      <c r="A5946" t="s">
        <v>8300</v>
      </c>
      <c r="B5946" s="1">
        <v>45993</v>
      </c>
      <c r="C5946" t="s">
        <v>878</v>
      </c>
      <c r="D5946" t="s">
        <v>21</v>
      </c>
      <c r="E5946" t="s">
        <v>101</v>
      </c>
      <c r="F5946" t="s">
        <v>102</v>
      </c>
      <c r="G5946" t="s">
        <v>24</v>
      </c>
      <c r="H5946" t="s">
        <v>103</v>
      </c>
      <c r="I5946" t="s">
        <v>26</v>
      </c>
      <c r="J5946" t="s">
        <v>34</v>
      </c>
      <c r="K5946">
        <v>1</v>
      </c>
      <c r="L5946">
        <v>120</v>
      </c>
      <c r="M5946">
        <v>0.05</v>
      </c>
      <c r="N5946">
        <v>114</v>
      </c>
      <c r="O5946">
        <v>36</v>
      </c>
      <c r="P5946" t="s">
        <v>28</v>
      </c>
      <c r="Q5946" t="s">
        <v>35</v>
      </c>
      <c r="R5946" t="s">
        <v>36</v>
      </c>
      <c r="S5946">
        <v>3.2</v>
      </c>
      <c r="T5946">
        <f>YEAR(tblOrders[[#This Row],[Order Date]])</f>
        <v>2025</v>
      </c>
      <c r="U5946" t="str">
        <f>TEXT(tblOrders[[#This Row],[Order Date]],"mmm-yyyy")</f>
        <v>Dec-2025</v>
      </c>
      <c r="V5946" s="4">
        <f>tblOrders[[#This Row],[Profit]]/tblOrders[[#This Row],[Sales Amount]]</f>
        <v>0.31578947368421051</v>
      </c>
      <c r="W5946" t="str">
        <f>VLOOKUP(tblOrders[[#This Row],[City]],CityRegion,2,0)</f>
        <v>South</v>
      </c>
      <c r="X5946" t="str">
        <f>VLOOKUP(tblOrders[[#This Row],[City]],lookups!A:C,3,0)</f>
        <v>Karnataka</v>
      </c>
    </row>
    <row r="5947" spans="1:24" x14ac:dyDescent="0.25">
      <c r="A5947" t="s">
        <v>8301</v>
      </c>
      <c r="B5947" s="1">
        <v>45832</v>
      </c>
      <c r="C5947" t="s">
        <v>787</v>
      </c>
      <c r="D5947" t="s">
        <v>21</v>
      </c>
      <c r="E5947" t="s">
        <v>66</v>
      </c>
      <c r="F5947" t="s">
        <v>67</v>
      </c>
      <c r="G5947" t="s">
        <v>68</v>
      </c>
      <c r="H5947" t="s">
        <v>69</v>
      </c>
      <c r="I5947" t="s">
        <v>84</v>
      </c>
      <c r="J5947" t="s">
        <v>34</v>
      </c>
      <c r="K5947">
        <v>5</v>
      </c>
      <c r="L5947">
        <v>149</v>
      </c>
      <c r="M5947">
        <v>0.05</v>
      </c>
      <c r="N5947">
        <v>707.75</v>
      </c>
      <c r="O5947">
        <v>232.75</v>
      </c>
      <c r="P5947" t="s">
        <v>28</v>
      </c>
      <c r="Q5947" t="s">
        <v>91</v>
      </c>
      <c r="R5947" t="s">
        <v>36</v>
      </c>
      <c r="S5947">
        <v>2.9</v>
      </c>
      <c r="T5947">
        <f>YEAR(tblOrders[[#This Row],[Order Date]])</f>
        <v>2025</v>
      </c>
      <c r="U5947" t="str">
        <f>TEXT(tblOrders[[#This Row],[Order Date]],"mmm-yyyy")</f>
        <v>Jun-2025</v>
      </c>
      <c r="V5947" s="4">
        <f>tblOrders[[#This Row],[Profit]]/tblOrders[[#This Row],[Sales Amount]]</f>
        <v>0.32885906040268459</v>
      </c>
      <c r="W5947" t="str">
        <f>VLOOKUP(tblOrders[[#This Row],[City]],CityRegion,2,0)</f>
        <v>West</v>
      </c>
      <c r="X5947" t="str">
        <f>VLOOKUP(tblOrders[[#This Row],[City]],lookups!A:C,3,0)</f>
        <v>Maharashtra</v>
      </c>
    </row>
    <row r="5948" spans="1:24" x14ac:dyDescent="0.25">
      <c r="A5948" t="s">
        <v>8302</v>
      </c>
      <c r="B5948" s="1">
        <v>45886</v>
      </c>
      <c r="C5948" t="s">
        <v>6947</v>
      </c>
      <c r="D5948" t="s">
        <v>39</v>
      </c>
      <c r="E5948" t="s">
        <v>73</v>
      </c>
      <c r="F5948" t="s">
        <v>74</v>
      </c>
      <c r="G5948" t="s">
        <v>68</v>
      </c>
      <c r="H5948" t="s">
        <v>75</v>
      </c>
      <c r="I5948" t="s">
        <v>76</v>
      </c>
      <c r="J5948" t="s">
        <v>27</v>
      </c>
      <c r="K5948">
        <v>2</v>
      </c>
      <c r="L5948">
        <v>65</v>
      </c>
      <c r="M5948">
        <v>0.1</v>
      </c>
      <c r="N5948">
        <v>117</v>
      </c>
      <c r="O5948">
        <v>41</v>
      </c>
      <c r="P5948" t="s">
        <v>28</v>
      </c>
      <c r="Q5948" t="s">
        <v>86</v>
      </c>
      <c r="R5948" t="s">
        <v>123</v>
      </c>
      <c r="S5948">
        <v>3.8</v>
      </c>
      <c r="T5948">
        <f>YEAR(tblOrders[[#This Row],[Order Date]])</f>
        <v>2025</v>
      </c>
      <c r="U5948" t="str">
        <f>TEXT(tblOrders[[#This Row],[Order Date]],"mmm-yyyy")</f>
        <v>Aug-2025</v>
      </c>
      <c r="V5948" s="4">
        <f>tblOrders[[#This Row],[Profit]]/tblOrders[[#This Row],[Sales Amount]]</f>
        <v>0.3504273504273504</v>
      </c>
      <c r="W5948" t="str">
        <f>VLOOKUP(tblOrders[[#This Row],[City]],CityRegion,2,0)</f>
        <v>South</v>
      </c>
      <c r="X5948" t="str">
        <f>VLOOKUP(tblOrders[[#This Row],[City]],lookups!A:C,3,0)</f>
        <v>Kerala</v>
      </c>
    </row>
    <row r="5949" spans="1:24" x14ac:dyDescent="0.25">
      <c r="A5949" t="s">
        <v>8303</v>
      </c>
      <c r="B5949" s="1">
        <v>45959</v>
      </c>
      <c r="C5949" t="s">
        <v>3649</v>
      </c>
      <c r="D5949" t="s">
        <v>21</v>
      </c>
      <c r="E5949" t="s">
        <v>108</v>
      </c>
      <c r="F5949" t="s">
        <v>109</v>
      </c>
      <c r="G5949" t="s">
        <v>62</v>
      </c>
      <c r="H5949" t="s">
        <v>110</v>
      </c>
      <c r="I5949" t="s">
        <v>26</v>
      </c>
      <c r="J5949" t="s">
        <v>34</v>
      </c>
      <c r="K5949">
        <v>5</v>
      </c>
      <c r="L5949">
        <v>110</v>
      </c>
      <c r="M5949">
        <v>0.05</v>
      </c>
      <c r="N5949">
        <v>522.5</v>
      </c>
      <c r="O5949">
        <v>182.5</v>
      </c>
      <c r="P5949" t="s">
        <v>28</v>
      </c>
      <c r="Q5949" t="s">
        <v>35</v>
      </c>
      <c r="R5949" t="s">
        <v>30</v>
      </c>
      <c r="S5949">
        <v>3.8</v>
      </c>
      <c r="T5949">
        <f>YEAR(tblOrders[[#This Row],[Order Date]])</f>
        <v>2025</v>
      </c>
      <c r="U5949" t="str">
        <f>TEXT(tblOrders[[#This Row],[Order Date]],"mmm-yyyy")</f>
        <v>Oct-2025</v>
      </c>
      <c r="V5949" s="4">
        <f>tblOrders[[#This Row],[Profit]]/tblOrders[[#This Row],[Sales Amount]]</f>
        <v>0.34928229665071769</v>
      </c>
      <c r="W5949" t="str">
        <f>VLOOKUP(tblOrders[[#This Row],[City]],CityRegion,2,0)</f>
        <v>South</v>
      </c>
      <c r="X5949" t="str">
        <f>VLOOKUP(tblOrders[[#This Row],[City]],lookups!A:C,3,0)</f>
        <v>Karnataka</v>
      </c>
    </row>
    <row r="5950" spans="1:24" x14ac:dyDescent="0.25">
      <c r="A5950" t="s">
        <v>8304</v>
      </c>
      <c r="B5950" s="1">
        <v>45970</v>
      </c>
      <c r="C5950" t="s">
        <v>5072</v>
      </c>
      <c r="D5950" t="s">
        <v>39</v>
      </c>
      <c r="E5950" t="s">
        <v>73</v>
      </c>
      <c r="F5950" t="s">
        <v>74</v>
      </c>
      <c r="G5950" t="s">
        <v>68</v>
      </c>
      <c r="H5950" t="s">
        <v>75</v>
      </c>
      <c r="I5950" t="s">
        <v>44</v>
      </c>
      <c r="J5950" t="s">
        <v>27</v>
      </c>
      <c r="K5950">
        <v>4</v>
      </c>
      <c r="L5950">
        <v>65</v>
      </c>
      <c r="M5950">
        <v>0.15</v>
      </c>
      <c r="N5950">
        <v>221</v>
      </c>
      <c r="O5950">
        <v>69</v>
      </c>
      <c r="P5950" t="s">
        <v>28</v>
      </c>
      <c r="Q5950" t="s">
        <v>86</v>
      </c>
      <c r="R5950" t="s">
        <v>30</v>
      </c>
      <c r="S5950">
        <v>3.3</v>
      </c>
      <c r="T5950">
        <f>YEAR(tblOrders[[#This Row],[Order Date]])</f>
        <v>2025</v>
      </c>
      <c r="U5950" t="str">
        <f>TEXT(tblOrders[[#This Row],[Order Date]],"mmm-yyyy")</f>
        <v>Nov-2025</v>
      </c>
      <c r="V5950" s="4">
        <f>tblOrders[[#This Row],[Profit]]/tblOrders[[#This Row],[Sales Amount]]</f>
        <v>0.31221719457013575</v>
      </c>
      <c r="W5950" t="str">
        <f>VLOOKUP(tblOrders[[#This Row],[City]],CityRegion,2,0)</f>
        <v>South</v>
      </c>
      <c r="X5950" t="str">
        <f>VLOOKUP(tblOrders[[#This Row],[City]],lookups!A:C,3,0)</f>
        <v>Kerala</v>
      </c>
    </row>
    <row r="5951" spans="1:24" x14ac:dyDescent="0.25">
      <c r="A5951" t="s">
        <v>8305</v>
      </c>
      <c r="B5951" s="1">
        <v>45818</v>
      </c>
      <c r="C5951" t="s">
        <v>1748</v>
      </c>
      <c r="D5951" t="s">
        <v>21</v>
      </c>
      <c r="E5951" t="s">
        <v>55</v>
      </c>
      <c r="F5951" t="s">
        <v>56</v>
      </c>
      <c r="G5951" t="s">
        <v>24</v>
      </c>
      <c r="H5951" t="s">
        <v>51</v>
      </c>
      <c r="I5951" t="s">
        <v>76</v>
      </c>
      <c r="J5951" t="s">
        <v>45</v>
      </c>
      <c r="K5951">
        <v>1</v>
      </c>
      <c r="L5951">
        <v>42</v>
      </c>
      <c r="M5951">
        <v>0.05</v>
      </c>
      <c r="N5951">
        <v>39.9</v>
      </c>
      <c r="O5951">
        <v>15.9</v>
      </c>
      <c r="P5951" t="s">
        <v>85</v>
      </c>
      <c r="Q5951" t="s">
        <v>35</v>
      </c>
      <c r="R5951" t="s">
        <v>36</v>
      </c>
      <c r="S5951">
        <v>4.3</v>
      </c>
      <c r="T5951">
        <f>YEAR(tblOrders[[#This Row],[Order Date]])</f>
        <v>2025</v>
      </c>
      <c r="U5951" t="str">
        <f>TEXT(tblOrders[[#This Row],[Order Date]],"mmm-yyyy")</f>
        <v>Jun-2025</v>
      </c>
      <c r="V5951" s="4">
        <f>tblOrders[[#This Row],[Profit]]/tblOrders[[#This Row],[Sales Amount]]</f>
        <v>0.39849624060150379</v>
      </c>
      <c r="W5951" t="str">
        <f>VLOOKUP(tblOrders[[#This Row],[City]],CityRegion,2,0)</f>
        <v>South</v>
      </c>
      <c r="X5951" t="str">
        <f>VLOOKUP(tblOrders[[#This Row],[City]],lookups!A:C,3,0)</f>
        <v>Kerala</v>
      </c>
    </row>
    <row r="5952" spans="1:24" x14ac:dyDescent="0.25">
      <c r="A5952" t="s">
        <v>8306</v>
      </c>
      <c r="B5952" s="1">
        <v>45693</v>
      </c>
      <c r="C5952" t="s">
        <v>5237</v>
      </c>
      <c r="D5952" t="s">
        <v>39</v>
      </c>
      <c r="E5952" t="s">
        <v>55</v>
      </c>
      <c r="F5952" t="s">
        <v>56</v>
      </c>
      <c r="G5952" t="s">
        <v>24</v>
      </c>
      <c r="H5952" t="s">
        <v>51</v>
      </c>
      <c r="I5952" t="s">
        <v>57</v>
      </c>
      <c r="J5952" t="s">
        <v>27</v>
      </c>
      <c r="K5952">
        <v>4</v>
      </c>
      <c r="L5952">
        <v>42</v>
      </c>
      <c r="M5952">
        <v>0</v>
      </c>
      <c r="N5952">
        <v>168</v>
      </c>
      <c r="O5952">
        <v>72</v>
      </c>
      <c r="P5952" t="s">
        <v>28</v>
      </c>
      <c r="Q5952" t="s">
        <v>91</v>
      </c>
      <c r="R5952" t="s">
        <v>36</v>
      </c>
      <c r="S5952">
        <v>3.8</v>
      </c>
      <c r="T5952">
        <f>YEAR(tblOrders[[#This Row],[Order Date]])</f>
        <v>2025</v>
      </c>
      <c r="U5952" t="str">
        <f>TEXT(tblOrders[[#This Row],[Order Date]],"mmm-yyyy")</f>
        <v>Feb-2025</v>
      </c>
      <c r="V5952" s="4">
        <f>tblOrders[[#This Row],[Profit]]/tblOrders[[#This Row],[Sales Amount]]</f>
        <v>0.42857142857142855</v>
      </c>
      <c r="W5952" t="str">
        <f>VLOOKUP(tblOrders[[#This Row],[City]],CityRegion,2,0)</f>
        <v>South</v>
      </c>
      <c r="X5952" t="str">
        <f>VLOOKUP(tblOrders[[#This Row],[City]],lookups!A:C,3,0)</f>
        <v>Kerala</v>
      </c>
    </row>
    <row r="5953" spans="1:24" x14ac:dyDescent="0.25">
      <c r="A5953" t="s">
        <v>8307</v>
      </c>
      <c r="B5953" s="1">
        <v>45909</v>
      </c>
      <c r="C5953" t="s">
        <v>4412</v>
      </c>
      <c r="D5953" t="s">
        <v>21</v>
      </c>
      <c r="E5953" t="s">
        <v>79</v>
      </c>
      <c r="F5953" t="s">
        <v>80</v>
      </c>
      <c r="G5953" t="s">
        <v>68</v>
      </c>
      <c r="H5953" t="s">
        <v>81</v>
      </c>
      <c r="I5953" t="s">
        <v>33</v>
      </c>
      <c r="J5953" t="s">
        <v>45</v>
      </c>
      <c r="K5953">
        <v>4</v>
      </c>
      <c r="L5953">
        <v>799</v>
      </c>
      <c r="M5953">
        <v>0.15</v>
      </c>
      <c r="N5953">
        <v>2716.6</v>
      </c>
      <c r="O5953">
        <v>236.6</v>
      </c>
      <c r="P5953" t="s">
        <v>28</v>
      </c>
      <c r="Q5953" t="s">
        <v>91</v>
      </c>
      <c r="R5953" t="s">
        <v>36</v>
      </c>
      <c r="S5953">
        <v>2.6</v>
      </c>
      <c r="T5953">
        <f>YEAR(tblOrders[[#This Row],[Order Date]])</f>
        <v>2025</v>
      </c>
      <c r="U5953" t="str">
        <f>TEXT(tblOrders[[#This Row],[Order Date]],"mmm-yyyy")</f>
        <v>Sep-2025</v>
      </c>
      <c r="V5953" s="4">
        <f>tblOrders[[#This Row],[Profit]]/tblOrders[[#This Row],[Sales Amount]]</f>
        <v>8.7094161819921967E-2</v>
      </c>
      <c r="W5953" t="str">
        <f>VLOOKUP(tblOrders[[#This Row],[City]],CityRegion,2,0)</f>
        <v>North</v>
      </c>
      <c r="X5953" t="str">
        <f>VLOOKUP(tblOrders[[#This Row],[City]],lookups!A:C,3,0)</f>
        <v>Delhi</v>
      </c>
    </row>
    <row r="5954" spans="1:24" x14ac:dyDescent="0.25">
      <c r="A5954" t="s">
        <v>8308</v>
      </c>
      <c r="B5954" s="1">
        <v>45707</v>
      </c>
      <c r="C5954" t="s">
        <v>194</v>
      </c>
      <c r="D5954" t="s">
        <v>21</v>
      </c>
      <c r="E5954" t="s">
        <v>66</v>
      </c>
      <c r="F5954" t="s">
        <v>67</v>
      </c>
      <c r="G5954" t="s">
        <v>68</v>
      </c>
      <c r="H5954" t="s">
        <v>69</v>
      </c>
      <c r="I5954" t="s">
        <v>52</v>
      </c>
      <c r="J5954" t="s">
        <v>45</v>
      </c>
      <c r="K5954">
        <v>5</v>
      </c>
      <c r="L5954">
        <v>149</v>
      </c>
      <c r="M5954">
        <v>0.05</v>
      </c>
      <c r="N5954">
        <v>707.75</v>
      </c>
      <c r="O5954">
        <v>232.75</v>
      </c>
      <c r="P5954" t="s">
        <v>28</v>
      </c>
      <c r="Q5954" t="s">
        <v>46</v>
      </c>
      <c r="R5954" t="s">
        <v>36</v>
      </c>
      <c r="S5954">
        <v>3.7</v>
      </c>
      <c r="T5954">
        <f>YEAR(tblOrders[[#This Row],[Order Date]])</f>
        <v>2025</v>
      </c>
      <c r="U5954" t="str">
        <f>TEXT(tblOrders[[#This Row],[Order Date]],"mmm-yyyy")</f>
        <v>Feb-2025</v>
      </c>
      <c r="V5954" s="4">
        <f>tblOrders[[#This Row],[Profit]]/tblOrders[[#This Row],[Sales Amount]]</f>
        <v>0.32885906040268459</v>
      </c>
      <c r="W5954" t="str">
        <f>VLOOKUP(tblOrders[[#This Row],[City]],CityRegion,2,0)</f>
        <v>South</v>
      </c>
      <c r="X5954" t="str">
        <f>VLOOKUP(tblOrders[[#This Row],[City]],lookups!A:C,3,0)</f>
        <v>Kerala</v>
      </c>
    </row>
    <row r="5955" spans="1:24" x14ac:dyDescent="0.25">
      <c r="A5955" t="s">
        <v>8309</v>
      </c>
      <c r="B5955" s="1">
        <v>45818</v>
      </c>
      <c r="C5955" t="s">
        <v>2497</v>
      </c>
      <c r="D5955" t="s">
        <v>21</v>
      </c>
      <c r="E5955" t="s">
        <v>94</v>
      </c>
      <c r="F5955" t="s">
        <v>95</v>
      </c>
      <c r="G5955" t="s">
        <v>68</v>
      </c>
      <c r="H5955" t="s">
        <v>96</v>
      </c>
      <c r="I5955" t="s">
        <v>44</v>
      </c>
      <c r="J5955" t="s">
        <v>27</v>
      </c>
      <c r="K5955">
        <v>2</v>
      </c>
      <c r="L5955">
        <v>89</v>
      </c>
      <c r="M5955">
        <v>0.15</v>
      </c>
      <c r="N5955">
        <v>151.30000000000001</v>
      </c>
      <c r="O5955">
        <v>41.3</v>
      </c>
      <c r="P5955" t="s">
        <v>85</v>
      </c>
      <c r="Q5955" t="s">
        <v>91</v>
      </c>
      <c r="R5955" t="s">
        <v>30</v>
      </c>
      <c r="S5955">
        <v>4</v>
      </c>
      <c r="T5955">
        <f>YEAR(tblOrders[[#This Row],[Order Date]])</f>
        <v>2025</v>
      </c>
      <c r="U5955" t="str">
        <f>TEXT(tblOrders[[#This Row],[Order Date]],"mmm-yyyy")</f>
        <v>Jun-2025</v>
      </c>
      <c r="V5955" s="4">
        <f>tblOrders[[#This Row],[Profit]]/tblOrders[[#This Row],[Sales Amount]]</f>
        <v>0.27296761401189684</v>
      </c>
      <c r="W5955" t="str">
        <f>VLOOKUP(tblOrders[[#This Row],[City]],CityRegion,2,0)</f>
        <v>South</v>
      </c>
      <c r="X5955" t="str">
        <f>VLOOKUP(tblOrders[[#This Row],[City]],lookups!A:C,3,0)</f>
        <v>Kerala</v>
      </c>
    </row>
    <row r="5956" spans="1:24" x14ac:dyDescent="0.25">
      <c r="A5956" t="s">
        <v>8310</v>
      </c>
      <c r="B5956" s="1">
        <v>45744</v>
      </c>
      <c r="C5956" t="s">
        <v>309</v>
      </c>
      <c r="D5956" t="s">
        <v>39</v>
      </c>
      <c r="E5956" t="s">
        <v>73</v>
      </c>
      <c r="F5956" t="s">
        <v>74</v>
      </c>
      <c r="G5956" t="s">
        <v>68</v>
      </c>
      <c r="H5956" t="s">
        <v>75</v>
      </c>
      <c r="I5956" t="s">
        <v>139</v>
      </c>
      <c r="J5956" t="s">
        <v>45</v>
      </c>
      <c r="K5956">
        <v>2</v>
      </c>
      <c r="L5956">
        <v>65</v>
      </c>
      <c r="M5956">
        <v>0.15</v>
      </c>
      <c r="N5956">
        <v>110.5</v>
      </c>
      <c r="O5956">
        <v>34.5</v>
      </c>
      <c r="P5956" t="s">
        <v>28</v>
      </c>
      <c r="Q5956" t="s">
        <v>91</v>
      </c>
      <c r="R5956" t="s">
        <v>36</v>
      </c>
      <c r="S5956">
        <v>4.4000000000000004</v>
      </c>
      <c r="T5956">
        <f>YEAR(tblOrders[[#This Row],[Order Date]])</f>
        <v>2025</v>
      </c>
      <c r="U5956" t="str">
        <f>TEXT(tblOrders[[#This Row],[Order Date]],"mmm-yyyy")</f>
        <v>Mar-2025</v>
      </c>
      <c r="V5956" s="4">
        <f>tblOrders[[#This Row],[Profit]]/tblOrders[[#This Row],[Sales Amount]]</f>
        <v>0.31221719457013575</v>
      </c>
      <c r="W5956" t="str">
        <f>VLOOKUP(tblOrders[[#This Row],[City]],CityRegion,2,0)</f>
        <v>South</v>
      </c>
      <c r="X5956" t="str">
        <f>VLOOKUP(tblOrders[[#This Row],[City]],lookups!A:C,3,0)</f>
        <v>Tamil Nadu</v>
      </c>
    </row>
    <row r="5957" spans="1:24" x14ac:dyDescent="0.25">
      <c r="A5957" t="s">
        <v>8311</v>
      </c>
      <c r="B5957" s="1">
        <v>46000</v>
      </c>
      <c r="C5957" t="s">
        <v>6566</v>
      </c>
      <c r="D5957" t="s">
        <v>39</v>
      </c>
      <c r="E5957" t="s">
        <v>40</v>
      </c>
      <c r="F5957" t="s">
        <v>41</v>
      </c>
      <c r="G5957" t="s">
        <v>42</v>
      </c>
      <c r="H5957" t="s">
        <v>43</v>
      </c>
      <c r="I5957" t="s">
        <v>57</v>
      </c>
      <c r="J5957" t="s">
        <v>34</v>
      </c>
      <c r="K5957">
        <v>2</v>
      </c>
      <c r="L5957">
        <v>18</v>
      </c>
      <c r="M5957">
        <v>0</v>
      </c>
      <c r="N5957">
        <v>36</v>
      </c>
      <c r="O5957">
        <v>18</v>
      </c>
      <c r="P5957" t="s">
        <v>28</v>
      </c>
      <c r="Q5957" t="s">
        <v>29</v>
      </c>
      <c r="R5957" t="s">
        <v>36</v>
      </c>
      <c r="S5957">
        <v>3.4</v>
      </c>
      <c r="T5957">
        <f>YEAR(tblOrders[[#This Row],[Order Date]])</f>
        <v>2025</v>
      </c>
      <c r="U5957" t="str">
        <f>TEXT(tblOrders[[#This Row],[Order Date]],"mmm-yyyy")</f>
        <v>Dec-2025</v>
      </c>
      <c r="V5957" s="4">
        <f>tblOrders[[#This Row],[Profit]]/tblOrders[[#This Row],[Sales Amount]]</f>
        <v>0.5</v>
      </c>
      <c r="W5957" t="str">
        <f>VLOOKUP(tblOrders[[#This Row],[City]],CityRegion,2,0)</f>
        <v>South</v>
      </c>
      <c r="X5957" t="str">
        <f>VLOOKUP(tblOrders[[#This Row],[City]],lookups!A:C,3,0)</f>
        <v>Kerala</v>
      </c>
    </row>
    <row r="5958" spans="1:24" x14ac:dyDescent="0.25">
      <c r="A5958" t="s">
        <v>8312</v>
      </c>
      <c r="B5958" s="1">
        <v>45688</v>
      </c>
      <c r="C5958" t="s">
        <v>2660</v>
      </c>
      <c r="D5958" t="s">
        <v>39</v>
      </c>
      <c r="E5958" t="s">
        <v>101</v>
      </c>
      <c r="F5958" t="s">
        <v>102</v>
      </c>
      <c r="G5958" t="s">
        <v>24</v>
      </c>
      <c r="H5958" t="s">
        <v>103</v>
      </c>
      <c r="I5958" t="s">
        <v>33</v>
      </c>
      <c r="J5958" t="s">
        <v>45</v>
      </c>
      <c r="K5958">
        <v>1</v>
      </c>
      <c r="L5958">
        <v>120</v>
      </c>
      <c r="M5958">
        <v>0.15</v>
      </c>
      <c r="N5958">
        <v>102</v>
      </c>
      <c r="O5958">
        <v>24</v>
      </c>
      <c r="P5958" t="s">
        <v>85</v>
      </c>
      <c r="Q5958" t="s">
        <v>91</v>
      </c>
      <c r="R5958" t="s">
        <v>36</v>
      </c>
      <c r="S5958">
        <v>4.0999999999999996</v>
      </c>
      <c r="T5958">
        <f>YEAR(tblOrders[[#This Row],[Order Date]])</f>
        <v>2025</v>
      </c>
      <c r="U5958" t="str">
        <f>TEXT(tblOrders[[#This Row],[Order Date]],"mmm-yyyy")</f>
        <v>Jan-2025</v>
      </c>
      <c r="V5958" s="4">
        <f>tblOrders[[#This Row],[Profit]]/tblOrders[[#This Row],[Sales Amount]]</f>
        <v>0.23529411764705882</v>
      </c>
      <c r="W5958" t="str">
        <f>VLOOKUP(tblOrders[[#This Row],[City]],CityRegion,2,0)</f>
        <v>North</v>
      </c>
      <c r="X5958" t="str">
        <f>VLOOKUP(tblOrders[[#This Row],[City]],lookups!A:C,3,0)</f>
        <v>Delhi</v>
      </c>
    </row>
    <row r="5959" spans="1:24" x14ac:dyDescent="0.25">
      <c r="A5959" t="s">
        <v>8313</v>
      </c>
      <c r="B5959" s="1">
        <v>45736</v>
      </c>
      <c r="C5959" t="s">
        <v>4128</v>
      </c>
      <c r="D5959" t="s">
        <v>21</v>
      </c>
      <c r="E5959" t="s">
        <v>40</v>
      </c>
      <c r="F5959" t="s">
        <v>41</v>
      </c>
      <c r="G5959" t="s">
        <v>42</v>
      </c>
      <c r="H5959" t="s">
        <v>43</v>
      </c>
      <c r="I5959" t="s">
        <v>70</v>
      </c>
      <c r="J5959" t="s">
        <v>27</v>
      </c>
      <c r="K5959">
        <v>4</v>
      </c>
      <c r="L5959">
        <v>18</v>
      </c>
      <c r="M5959">
        <v>0</v>
      </c>
      <c r="N5959">
        <v>72</v>
      </c>
      <c r="O5959">
        <v>36</v>
      </c>
      <c r="P5959" t="s">
        <v>28</v>
      </c>
      <c r="Q5959" t="s">
        <v>86</v>
      </c>
      <c r="R5959" t="s">
        <v>36</v>
      </c>
      <c r="S5959">
        <v>4</v>
      </c>
      <c r="T5959">
        <f>YEAR(tblOrders[[#This Row],[Order Date]])</f>
        <v>2025</v>
      </c>
      <c r="U5959" t="str">
        <f>TEXT(tblOrders[[#This Row],[Order Date]],"mmm-yyyy")</f>
        <v>Mar-2025</v>
      </c>
      <c r="V5959" s="4">
        <f>tblOrders[[#This Row],[Profit]]/tblOrders[[#This Row],[Sales Amount]]</f>
        <v>0.5</v>
      </c>
      <c r="W5959" t="str">
        <f>VLOOKUP(tblOrders[[#This Row],[City]],CityRegion,2,0)</f>
        <v>South</v>
      </c>
      <c r="X5959" t="str">
        <f>VLOOKUP(tblOrders[[#This Row],[City]],lookups!A:C,3,0)</f>
        <v>Telengana</v>
      </c>
    </row>
    <row r="5960" spans="1:24" x14ac:dyDescent="0.25">
      <c r="A5960" t="s">
        <v>8314</v>
      </c>
      <c r="B5960" s="1">
        <v>45956</v>
      </c>
      <c r="C5960" t="s">
        <v>5894</v>
      </c>
      <c r="D5960" t="s">
        <v>39</v>
      </c>
      <c r="E5960" t="s">
        <v>114</v>
      </c>
      <c r="F5960" t="s">
        <v>115</v>
      </c>
      <c r="G5960" t="s">
        <v>42</v>
      </c>
      <c r="H5960" t="s">
        <v>116</v>
      </c>
      <c r="I5960" t="s">
        <v>76</v>
      </c>
      <c r="J5960" t="s">
        <v>27</v>
      </c>
      <c r="K5960">
        <v>1</v>
      </c>
      <c r="L5960">
        <v>12</v>
      </c>
      <c r="M5960">
        <v>0.15</v>
      </c>
      <c r="N5960">
        <v>10.199999999999999</v>
      </c>
      <c r="O5960">
        <v>4.2</v>
      </c>
      <c r="P5960" t="s">
        <v>28</v>
      </c>
      <c r="Q5960" t="s">
        <v>29</v>
      </c>
      <c r="R5960" t="s">
        <v>36</v>
      </c>
      <c r="S5960">
        <v>4.7</v>
      </c>
      <c r="T5960">
        <f>YEAR(tblOrders[[#This Row],[Order Date]])</f>
        <v>2025</v>
      </c>
      <c r="U5960" t="str">
        <f>TEXT(tblOrders[[#This Row],[Order Date]],"mmm-yyyy")</f>
        <v>Oct-2025</v>
      </c>
      <c r="V5960" s="4">
        <f>tblOrders[[#This Row],[Profit]]/tblOrders[[#This Row],[Sales Amount]]</f>
        <v>0.41176470588235298</v>
      </c>
      <c r="W5960" t="str">
        <f>VLOOKUP(tblOrders[[#This Row],[City]],CityRegion,2,0)</f>
        <v>South</v>
      </c>
      <c r="X5960" t="str">
        <f>VLOOKUP(tblOrders[[#This Row],[City]],lookups!A:C,3,0)</f>
        <v>Kerala</v>
      </c>
    </row>
    <row r="5961" spans="1:24" x14ac:dyDescent="0.25">
      <c r="A5961" t="s">
        <v>8315</v>
      </c>
      <c r="B5961" s="1">
        <v>45854</v>
      </c>
      <c r="C5961" t="s">
        <v>4835</v>
      </c>
      <c r="D5961" t="s">
        <v>21</v>
      </c>
      <c r="E5961" t="s">
        <v>55</v>
      </c>
      <c r="F5961" t="s">
        <v>56</v>
      </c>
      <c r="G5961" t="s">
        <v>24</v>
      </c>
      <c r="H5961" t="s">
        <v>51</v>
      </c>
      <c r="I5961" t="s">
        <v>84</v>
      </c>
      <c r="J5961" t="s">
        <v>27</v>
      </c>
      <c r="K5961">
        <v>4</v>
      </c>
      <c r="L5961">
        <v>42</v>
      </c>
      <c r="M5961">
        <v>0.05</v>
      </c>
      <c r="N5961">
        <v>159.6</v>
      </c>
      <c r="O5961">
        <v>63.6</v>
      </c>
      <c r="P5961" t="s">
        <v>28</v>
      </c>
      <c r="Q5961" t="s">
        <v>35</v>
      </c>
      <c r="R5961" t="s">
        <v>36</v>
      </c>
      <c r="S5961">
        <v>4.5999999999999996</v>
      </c>
      <c r="T5961">
        <f>YEAR(tblOrders[[#This Row],[Order Date]])</f>
        <v>2025</v>
      </c>
      <c r="U5961" t="str">
        <f>TEXT(tblOrders[[#This Row],[Order Date]],"mmm-yyyy")</f>
        <v>Jul-2025</v>
      </c>
      <c r="V5961" s="4">
        <f>tblOrders[[#This Row],[Profit]]/tblOrders[[#This Row],[Sales Amount]]</f>
        <v>0.39849624060150379</v>
      </c>
      <c r="W5961" t="str">
        <f>VLOOKUP(tblOrders[[#This Row],[City]],CityRegion,2,0)</f>
        <v>West</v>
      </c>
      <c r="X5961" t="str">
        <f>VLOOKUP(tblOrders[[#This Row],[City]],lookups!A:C,3,0)</f>
        <v>Maharashtra</v>
      </c>
    </row>
    <row r="5962" spans="1:24" x14ac:dyDescent="0.25">
      <c r="A5962" t="s">
        <v>8316</v>
      </c>
      <c r="B5962" s="1">
        <v>45951</v>
      </c>
      <c r="C5962" t="s">
        <v>3760</v>
      </c>
      <c r="D5962" t="s">
        <v>39</v>
      </c>
      <c r="E5962" t="s">
        <v>60</v>
      </c>
      <c r="F5962" t="s">
        <v>61</v>
      </c>
      <c r="G5962" t="s">
        <v>62</v>
      </c>
      <c r="H5962" t="s">
        <v>63</v>
      </c>
      <c r="I5962" t="s">
        <v>84</v>
      </c>
      <c r="J5962" t="s">
        <v>34</v>
      </c>
      <c r="K5962">
        <v>5</v>
      </c>
      <c r="L5962">
        <v>45</v>
      </c>
      <c r="M5962">
        <v>0.2</v>
      </c>
      <c r="N5962">
        <v>180</v>
      </c>
      <c r="O5962">
        <v>50</v>
      </c>
      <c r="P5962" t="s">
        <v>28</v>
      </c>
      <c r="Q5962" t="s">
        <v>91</v>
      </c>
      <c r="R5962" t="s">
        <v>30</v>
      </c>
      <c r="S5962">
        <v>5</v>
      </c>
      <c r="T5962">
        <f>YEAR(tblOrders[[#This Row],[Order Date]])</f>
        <v>2025</v>
      </c>
      <c r="U5962" t="str">
        <f>TEXT(tblOrders[[#This Row],[Order Date]],"mmm-yyyy")</f>
        <v>Oct-2025</v>
      </c>
      <c r="V5962" s="4">
        <f>tblOrders[[#This Row],[Profit]]/tblOrders[[#This Row],[Sales Amount]]</f>
        <v>0.27777777777777779</v>
      </c>
      <c r="W5962" t="str">
        <f>VLOOKUP(tblOrders[[#This Row],[City]],CityRegion,2,0)</f>
        <v>West</v>
      </c>
      <c r="X5962" t="str">
        <f>VLOOKUP(tblOrders[[#This Row],[City]],lookups!A:C,3,0)</f>
        <v>Maharashtra</v>
      </c>
    </row>
    <row r="5963" spans="1:24" x14ac:dyDescent="0.25">
      <c r="A5963" t="s">
        <v>8317</v>
      </c>
      <c r="B5963" s="1">
        <v>45938</v>
      </c>
      <c r="C5963" t="s">
        <v>8318</v>
      </c>
      <c r="D5963" t="s">
        <v>21</v>
      </c>
      <c r="E5963" t="s">
        <v>22</v>
      </c>
      <c r="F5963" t="s">
        <v>23</v>
      </c>
      <c r="G5963" t="s">
        <v>24</v>
      </c>
      <c r="H5963" t="s">
        <v>25</v>
      </c>
      <c r="I5963" t="s">
        <v>84</v>
      </c>
      <c r="J5963" t="s">
        <v>27</v>
      </c>
      <c r="K5963">
        <v>1</v>
      </c>
      <c r="L5963">
        <v>190</v>
      </c>
      <c r="M5963">
        <v>0.15</v>
      </c>
      <c r="N5963">
        <v>161.5</v>
      </c>
      <c r="O5963">
        <v>36.5</v>
      </c>
      <c r="P5963" t="s">
        <v>148</v>
      </c>
      <c r="Q5963" t="s">
        <v>29</v>
      </c>
      <c r="R5963" t="s">
        <v>36</v>
      </c>
      <c r="S5963">
        <v>3.4</v>
      </c>
      <c r="T5963">
        <f>YEAR(tblOrders[[#This Row],[Order Date]])</f>
        <v>2025</v>
      </c>
      <c r="U5963" t="str">
        <f>TEXT(tblOrders[[#This Row],[Order Date]],"mmm-yyyy")</f>
        <v>Oct-2025</v>
      </c>
      <c r="V5963" s="4">
        <f>tblOrders[[#This Row],[Profit]]/tblOrders[[#This Row],[Sales Amount]]</f>
        <v>0.2260061919504644</v>
      </c>
      <c r="W5963" t="str">
        <f>VLOOKUP(tblOrders[[#This Row],[City]],CityRegion,2,0)</f>
        <v>West</v>
      </c>
      <c r="X5963" t="str">
        <f>VLOOKUP(tblOrders[[#This Row],[City]],lookups!A:C,3,0)</f>
        <v>Maharashtra</v>
      </c>
    </row>
    <row r="5964" spans="1:24" x14ac:dyDescent="0.25">
      <c r="A5964" t="s">
        <v>8319</v>
      </c>
      <c r="B5964" s="1">
        <v>45891</v>
      </c>
      <c r="C5964" t="s">
        <v>6966</v>
      </c>
      <c r="D5964" t="s">
        <v>39</v>
      </c>
      <c r="E5964" t="s">
        <v>101</v>
      </c>
      <c r="F5964" t="s">
        <v>102</v>
      </c>
      <c r="G5964" t="s">
        <v>24</v>
      </c>
      <c r="H5964" t="s">
        <v>103</v>
      </c>
      <c r="I5964" t="s">
        <v>130</v>
      </c>
      <c r="J5964" t="s">
        <v>34</v>
      </c>
      <c r="K5964">
        <v>5</v>
      </c>
      <c r="L5964">
        <v>120</v>
      </c>
      <c r="M5964">
        <v>0</v>
      </c>
      <c r="N5964">
        <v>600</v>
      </c>
      <c r="O5964">
        <v>210</v>
      </c>
      <c r="P5964" t="s">
        <v>28</v>
      </c>
      <c r="Q5964" t="s">
        <v>46</v>
      </c>
      <c r="R5964" t="s">
        <v>36</v>
      </c>
      <c r="S5964">
        <v>3.2</v>
      </c>
      <c r="T5964">
        <f>YEAR(tblOrders[[#This Row],[Order Date]])</f>
        <v>2025</v>
      </c>
      <c r="U5964" t="str">
        <f>TEXT(tblOrders[[#This Row],[Order Date]],"mmm-yyyy")</f>
        <v>Aug-2025</v>
      </c>
      <c r="V5964" s="4">
        <f>tblOrders[[#This Row],[Profit]]/tblOrders[[#This Row],[Sales Amount]]</f>
        <v>0.35</v>
      </c>
      <c r="W5964" t="str">
        <f>VLOOKUP(tblOrders[[#This Row],[City]],CityRegion,2,0)</f>
        <v>West</v>
      </c>
      <c r="X5964" t="str">
        <f>VLOOKUP(tblOrders[[#This Row],[City]],lookups!A:C,3,0)</f>
        <v>Maharashtra</v>
      </c>
    </row>
    <row r="5965" spans="1:24" x14ac:dyDescent="0.25">
      <c r="A5965" t="s">
        <v>8320</v>
      </c>
      <c r="B5965" s="1">
        <v>45904</v>
      </c>
      <c r="C5965" t="s">
        <v>2250</v>
      </c>
      <c r="D5965" t="s">
        <v>21</v>
      </c>
      <c r="E5965" t="s">
        <v>114</v>
      </c>
      <c r="F5965" t="s">
        <v>115</v>
      </c>
      <c r="G5965" t="s">
        <v>42</v>
      </c>
      <c r="H5965" t="s">
        <v>116</v>
      </c>
      <c r="I5965" t="s">
        <v>44</v>
      </c>
      <c r="J5965" t="s">
        <v>45</v>
      </c>
      <c r="K5965">
        <v>4</v>
      </c>
      <c r="L5965">
        <v>12</v>
      </c>
      <c r="M5965">
        <v>0.2</v>
      </c>
      <c r="N5965">
        <v>38.4</v>
      </c>
      <c r="O5965">
        <v>14.4</v>
      </c>
      <c r="P5965" t="s">
        <v>28</v>
      </c>
      <c r="Q5965" t="s">
        <v>86</v>
      </c>
      <c r="R5965" t="s">
        <v>36</v>
      </c>
      <c r="S5965">
        <v>3.9</v>
      </c>
      <c r="T5965">
        <f>YEAR(tblOrders[[#This Row],[Order Date]])</f>
        <v>2025</v>
      </c>
      <c r="U5965" t="str">
        <f>TEXT(tblOrders[[#This Row],[Order Date]],"mmm-yyyy")</f>
        <v>Sep-2025</v>
      </c>
      <c r="V5965" s="4">
        <f>tblOrders[[#This Row],[Profit]]/tblOrders[[#This Row],[Sales Amount]]</f>
        <v>0.375</v>
      </c>
      <c r="W5965" t="str">
        <f>VLOOKUP(tblOrders[[#This Row],[City]],CityRegion,2,0)</f>
        <v>South</v>
      </c>
      <c r="X5965" t="str">
        <f>VLOOKUP(tblOrders[[#This Row],[City]],lookups!A:C,3,0)</f>
        <v>Kerala</v>
      </c>
    </row>
    <row r="5966" spans="1:24" x14ac:dyDescent="0.25">
      <c r="A5966" t="s">
        <v>8321</v>
      </c>
      <c r="B5966" s="1">
        <v>45918</v>
      </c>
      <c r="C5966" t="s">
        <v>977</v>
      </c>
      <c r="D5966" t="s">
        <v>21</v>
      </c>
      <c r="E5966" t="s">
        <v>79</v>
      </c>
      <c r="F5966" t="s">
        <v>80</v>
      </c>
      <c r="G5966" t="s">
        <v>68</v>
      </c>
      <c r="H5966" t="s">
        <v>81</v>
      </c>
      <c r="I5966" t="s">
        <v>33</v>
      </c>
      <c r="J5966" t="s">
        <v>27</v>
      </c>
      <c r="K5966">
        <v>4</v>
      </c>
      <c r="L5966">
        <v>799</v>
      </c>
      <c r="M5966">
        <v>0.2</v>
      </c>
      <c r="N5966">
        <v>2556.8000000000002</v>
      </c>
      <c r="O5966">
        <v>76.8</v>
      </c>
      <c r="P5966" t="s">
        <v>28</v>
      </c>
      <c r="Q5966" t="s">
        <v>29</v>
      </c>
      <c r="R5966" t="s">
        <v>36</v>
      </c>
      <c r="S5966">
        <v>4.4000000000000004</v>
      </c>
      <c r="T5966">
        <f>YEAR(tblOrders[[#This Row],[Order Date]])</f>
        <v>2025</v>
      </c>
      <c r="U5966" t="str">
        <f>TEXT(tblOrders[[#This Row],[Order Date]],"mmm-yyyy")</f>
        <v>Sep-2025</v>
      </c>
      <c r="V5966" s="4">
        <f>tblOrders[[#This Row],[Profit]]/tblOrders[[#This Row],[Sales Amount]]</f>
        <v>3.0037546933667079E-2</v>
      </c>
      <c r="W5966" t="str">
        <f>VLOOKUP(tblOrders[[#This Row],[City]],CityRegion,2,0)</f>
        <v>North</v>
      </c>
      <c r="X5966" t="str">
        <f>VLOOKUP(tblOrders[[#This Row],[City]],lookups!A:C,3,0)</f>
        <v>Delhi</v>
      </c>
    </row>
    <row r="5967" spans="1:24" x14ac:dyDescent="0.25">
      <c r="A5967" t="s">
        <v>8322</v>
      </c>
      <c r="B5967" s="1">
        <v>45745</v>
      </c>
      <c r="C5967" t="s">
        <v>1875</v>
      </c>
      <c r="D5967" t="s">
        <v>21</v>
      </c>
      <c r="E5967" t="s">
        <v>60</v>
      </c>
      <c r="F5967" t="s">
        <v>61</v>
      </c>
      <c r="G5967" t="s">
        <v>62</v>
      </c>
      <c r="H5967" t="s">
        <v>63</v>
      </c>
      <c r="I5967" t="s">
        <v>139</v>
      </c>
      <c r="J5967" t="s">
        <v>34</v>
      </c>
      <c r="K5967">
        <v>3</v>
      </c>
      <c r="L5967">
        <v>45</v>
      </c>
      <c r="M5967">
        <v>0.1</v>
      </c>
      <c r="N5967">
        <v>121.5</v>
      </c>
      <c r="O5967">
        <v>43.5</v>
      </c>
      <c r="P5967" t="s">
        <v>28</v>
      </c>
      <c r="Q5967" t="s">
        <v>29</v>
      </c>
      <c r="R5967" t="s">
        <v>36</v>
      </c>
      <c r="S5967">
        <v>3.8</v>
      </c>
      <c r="T5967">
        <f>YEAR(tblOrders[[#This Row],[Order Date]])</f>
        <v>2025</v>
      </c>
      <c r="U5967" t="str">
        <f>TEXT(tblOrders[[#This Row],[Order Date]],"mmm-yyyy")</f>
        <v>Mar-2025</v>
      </c>
      <c r="V5967" s="4">
        <f>tblOrders[[#This Row],[Profit]]/tblOrders[[#This Row],[Sales Amount]]</f>
        <v>0.35802469135802467</v>
      </c>
      <c r="W5967" t="str">
        <f>VLOOKUP(tblOrders[[#This Row],[City]],CityRegion,2,0)</f>
        <v>South</v>
      </c>
      <c r="X5967" t="str">
        <f>VLOOKUP(tblOrders[[#This Row],[City]],lookups!A:C,3,0)</f>
        <v>Tamil Nadu</v>
      </c>
    </row>
    <row r="5968" spans="1:24" x14ac:dyDescent="0.25">
      <c r="A5968" t="s">
        <v>8323</v>
      </c>
      <c r="B5968" s="1">
        <v>45925</v>
      </c>
      <c r="C5968" t="s">
        <v>7063</v>
      </c>
      <c r="D5968" t="s">
        <v>21</v>
      </c>
      <c r="E5968" t="s">
        <v>101</v>
      </c>
      <c r="F5968" t="s">
        <v>102</v>
      </c>
      <c r="G5968" t="s">
        <v>24</v>
      </c>
      <c r="H5968" t="s">
        <v>103</v>
      </c>
      <c r="I5968" t="s">
        <v>44</v>
      </c>
      <c r="J5968" t="s">
        <v>34</v>
      </c>
      <c r="K5968">
        <v>1</v>
      </c>
      <c r="L5968">
        <v>120</v>
      </c>
      <c r="M5968">
        <v>0.05</v>
      </c>
      <c r="N5968">
        <v>114</v>
      </c>
      <c r="O5968">
        <v>36</v>
      </c>
      <c r="P5968" t="s">
        <v>28</v>
      </c>
      <c r="Q5968" t="s">
        <v>46</v>
      </c>
      <c r="R5968" t="s">
        <v>123</v>
      </c>
      <c r="S5968">
        <v>3.6</v>
      </c>
      <c r="T5968">
        <f>YEAR(tblOrders[[#This Row],[Order Date]])</f>
        <v>2025</v>
      </c>
      <c r="U5968" t="str">
        <f>TEXT(tblOrders[[#This Row],[Order Date]],"mmm-yyyy")</f>
        <v>Sep-2025</v>
      </c>
      <c r="V5968" s="4">
        <f>tblOrders[[#This Row],[Profit]]/tblOrders[[#This Row],[Sales Amount]]</f>
        <v>0.31578947368421051</v>
      </c>
      <c r="W5968" t="str">
        <f>VLOOKUP(tblOrders[[#This Row],[City]],CityRegion,2,0)</f>
        <v>South</v>
      </c>
      <c r="X5968" t="str">
        <f>VLOOKUP(tblOrders[[#This Row],[City]],lookups!A:C,3,0)</f>
        <v>Kerala</v>
      </c>
    </row>
    <row r="5969" spans="1:24" x14ac:dyDescent="0.25">
      <c r="A5969" t="s">
        <v>8324</v>
      </c>
      <c r="B5969" s="1">
        <v>45846</v>
      </c>
      <c r="C5969" t="s">
        <v>1394</v>
      </c>
      <c r="D5969" t="s">
        <v>21</v>
      </c>
      <c r="E5969" t="s">
        <v>114</v>
      </c>
      <c r="F5969" t="s">
        <v>115</v>
      </c>
      <c r="G5969" t="s">
        <v>42</v>
      </c>
      <c r="H5969" t="s">
        <v>116</v>
      </c>
      <c r="I5969" t="s">
        <v>52</v>
      </c>
      <c r="J5969" t="s">
        <v>27</v>
      </c>
      <c r="K5969">
        <v>2</v>
      </c>
      <c r="L5969">
        <v>12</v>
      </c>
      <c r="M5969">
        <v>0.2</v>
      </c>
      <c r="N5969">
        <v>19.2</v>
      </c>
      <c r="O5969">
        <v>7.2</v>
      </c>
      <c r="P5969" t="s">
        <v>28</v>
      </c>
      <c r="Q5969" t="s">
        <v>91</v>
      </c>
      <c r="R5969" t="s">
        <v>36</v>
      </c>
      <c r="S5969">
        <v>3.8</v>
      </c>
      <c r="T5969">
        <f>YEAR(tblOrders[[#This Row],[Order Date]])</f>
        <v>2025</v>
      </c>
      <c r="U5969" t="str">
        <f>TEXT(tblOrders[[#This Row],[Order Date]],"mmm-yyyy")</f>
        <v>Jul-2025</v>
      </c>
      <c r="V5969" s="4">
        <f>tblOrders[[#This Row],[Profit]]/tblOrders[[#This Row],[Sales Amount]]</f>
        <v>0.375</v>
      </c>
      <c r="W5969" t="str">
        <f>VLOOKUP(tblOrders[[#This Row],[City]],CityRegion,2,0)</f>
        <v>South</v>
      </c>
      <c r="X5969" t="str">
        <f>VLOOKUP(tblOrders[[#This Row],[City]],lookups!A:C,3,0)</f>
        <v>Kerala</v>
      </c>
    </row>
    <row r="5970" spans="1:24" x14ac:dyDescent="0.25">
      <c r="A5970" t="s">
        <v>8325</v>
      </c>
      <c r="B5970" s="1">
        <v>45659</v>
      </c>
      <c r="C5970" t="s">
        <v>789</v>
      </c>
      <c r="D5970" t="s">
        <v>21</v>
      </c>
      <c r="E5970" t="s">
        <v>79</v>
      </c>
      <c r="F5970" t="s">
        <v>80</v>
      </c>
      <c r="G5970" t="s">
        <v>68</v>
      </c>
      <c r="H5970" t="s">
        <v>81</v>
      </c>
      <c r="I5970" t="s">
        <v>76</v>
      </c>
      <c r="J5970" t="s">
        <v>34</v>
      </c>
      <c r="K5970">
        <v>1</v>
      </c>
      <c r="L5970">
        <v>799</v>
      </c>
      <c r="M5970">
        <v>0.2</v>
      </c>
      <c r="N5970">
        <v>639.20000000000005</v>
      </c>
      <c r="O5970">
        <v>19.2</v>
      </c>
      <c r="P5970" t="s">
        <v>28</v>
      </c>
      <c r="Q5970" t="s">
        <v>35</v>
      </c>
      <c r="R5970" t="s">
        <v>30</v>
      </c>
      <c r="S5970">
        <v>4.7</v>
      </c>
      <c r="T5970">
        <f>YEAR(tblOrders[[#This Row],[Order Date]])</f>
        <v>2025</v>
      </c>
      <c r="U5970" t="str">
        <f>TEXT(tblOrders[[#This Row],[Order Date]],"mmm-yyyy")</f>
        <v>Jan-2025</v>
      </c>
      <c r="V5970" s="4">
        <f>tblOrders[[#This Row],[Profit]]/tblOrders[[#This Row],[Sales Amount]]</f>
        <v>3.0037546933667079E-2</v>
      </c>
      <c r="W5970" t="str">
        <f>VLOOKUP(tblOrders[[#This Row],[City]],CityRegion,2,0)</f>
        <v>South</v>
      </c>
      <c r="X5970" t="str">
        <f>VLOOKUP(tblOrders[[#This Row],[City]],lookups!A:C,3,0)</f>
        <v>Kerala</v>
      </c>
    </row>
    <row r="5971" spans="1:24" x14ac:dyDescent="0.25">
      <c r="A5971" t="s">
        <v>8326</v>
      </c>
      <c r="B5971" s="1">
        <v>45738</v>
      </c>
      <c r="C5971" t="s">
        <v>4180</v>
      </c>
      <c r="D5971" t="s">
        <v>21</v>
      </c>
      <c r="E5971" t="s">
        <v>79</v>
      </c>
      <c r="F5971" t="s">
        <v>80</v>
      </c>
      <c r="G5971" t="s">
        <v>68</v>
      </c>
      <c r="H5971" t="s">
        <v>81</v>
      </c>
      <c r="I5971" t="s">
        <v>33</v>
      </c>
      <c r="J5971" t="s">
        <v>27</v>
      </c>
      <c r="K5971">
        <v>2</v>
      </c>
      <c r="L5971">
        <v>799</v>
      </c>
      <c r="M5971">
        <v>0.1</v>
      </c>
      <c r="N5971">
        <v>1438.2</v>
      </c>
      <c r="O5971">
        <v>198.2</v>
      </c>
      <c r="P5971" t="s">
        <v>28</v>
      </c>
      <c r="Q5971" t="s">
        <v>91</v>
      </c>
      <c r="R5971" t="s">
        <v>30</v>
      </c>
      <c r="S5971">
        <v>4.5</v>
      </c>
      <c r="T5971">
        <f>YEAR(tblOrders[[#This Row],[Order Date]])</f>
        <v>2025</v>
      </c>
      <c r="U5971" t="str">
        <f>TEXT(tblOrders[[#This Row],[Order Date]],"mmm-yyyy")</f>
        <v>Mar-2025</v>
      </c>
      <c r="V5971" s="4">
        <f>tblOrders[[#This Row],[Profit]]/tblOrders[[#This Row],[Sales Amount]]</f>
        <v>0.13781115282992629</v>
      </c>
      <c r="W5971" t="str">
        <f>VLOOKUP(tblOrders[[#This Row],[City]],CityRegion,2,0)</f>
        <v>North</v>
      </c>
      <c r="X5971" t="str">
        <f>VLOOKUP(tblOrders[[#This Row],[City]],lookups!A:C,3,0)</f>
        <v>Delhi</v>
      </c>
    </row>
    <row r="5972" spans="1:24" x14ac:dyDescent="0.25">
      <c r="A5972" t="s">
        <v>8327</v>
      </c>
      <c r="B5972" s="1">
        <v>45918</v>
      </c>
      <c r="C5972" t="s">
        <v>3358</v>
      </c>
      <c r="D5972" t="s">
        <v>39</v>
      </c>
      <c r="E5972" t="s">
        <v>108</v>
      </c>
      <c r="F5972" t="s">
        <v>109</v>
      </c>
      <c r="G5972" t="s">
        <v>62</v>
      </c>
      <c r="H5972" t="s">
        <v>110</v>
      </c>
      <c r="I5972" t="s">
        <v>70</v>
      </c>
      <c r="J5972" t="s">
        <v>45</v>
      </c>
      <c r="K5972">
        <v>4</v>
      </c>
      <c r="L5972">
        <v>110</v>
      </c>
      <c r="M5972">
        <v>0.2</v>
      </c>
      <c r="N5972">
        <v>352</v>
      </c>
      <c r="O5972">
        <v>80</v>
      </c>
      <c r="P5972" t="s">
        <v>28</v>
      </c>
      <c r="Q5972" t="s">
        <v>91</v>
      </c>
      <c r="R5972" t="s">
        <v>30</v>
      </c>
      <c r="S5972">
        <v>3.4</v>
      </c>
      <c r="T5972">
        <f>YEAR(tblOrders[[#This Row],[Order Date]])</f>
        <v>2025</v>
      </c>
      <c r="U5972" t="str">
        <f>TEXT(tblOrders[[#This Row],[Order Date]],"mmm-yyyy")</f>
        <v>Sep-2025</v>
      </c>
      <c r="V5972" s="4">
        <f>tblOrders[[#This Row],[Profit]]/tblOrders[[#This Row],[Sales Amount]]</f>
        <v>0.22727272727272727</v>
      </c>
      <c r="W5972" t="str">
        <f>VLOOKUP(tblOrders[[#This Row],[City]],CityRegion,2,0)</f>
        <v>South</v>
      </c>
      <c r="X5972" t="str">
        <f>VLOOKUP(tblOrders[[#This Row],[City]],lookups!A:C,3,0)</f>
        <v>Telengana</v>
      </c>
    </row>
    <row r="5973" spans="1:24" x14ac:dyDescent="0.25">
      <c r="A5973" t="s">
        <v>8328</v>
      </c>
      <c r="B5973" s="1">
        <v>45762</v>
      </c>
      <c r="C5973" t="s">
        <v>8329</v>
      </c>
      <c r="D5973" t="s">
        <v>21</v>
      </c>
      <c r="E5973" t="s">
        <v>60</v>
      </c>
      <c r="F5973" t="s">
        <v>61</v>
      </c>
      <c r="G5973" t="s">
        <v>62</v>
      </c>
      <c r="H5973" t="s">
        <v>63</v>
      </c>
      <c r="I5973" t="s">
        <v>139</v>
      </c>
      <c r="J5973" t="s">
        <v>34</v>
      </c>
      <c r="K5973">
        <v>5</v>
      </c>
      <c r="L5973">
        <v>45</v>
      </c>
      <c r="M5973">
        <v>0</v>
      </c>
      <c r="N5973">
        <v>225</v>
      </c>
      <c r="O5973">
        <v>95</v>
      </c>
      <c r="P5973" t="s">
        <v>85</v>
      </c>
      <c r="Q5973" t="s">
        <v>29</v>
      </c>
      <c r="R5973" t="s">
        <v>36</v>
      </c>
      <c r="S5973">
        <v>2.6</v>
      </c>
      <c r="T5973">
        <f>YEAR(tblOrders[[#This Row],[Order Date]])</f>
        <v>2025</v>
      </c>
      <c r="U5973" t="str">
        <f>TEXT(tblOrders[[#This Row],[Order Date]],"mmm-yyyy")</f>
        <v>Apr-2025</v>
      </c>
      <c r="V5973" s="4">
        <f>tblOrders[[#This Row],[Profit]]/tblOrders[[#This Row],[Sales Amount]]</f>
        <v>0.42222222222222222</v>
      </c>
      <c r="W5973" t="str">
        <f>VLOOKUP(tblOrders[[#This Row],[City]],CityRegion,2,0)</f>
        <v>South</v>
      </c>
      <c r="X5973" t="str">
        <f>VLOOKUP(tblOrders[[#This Row],[City]],lookups!A:C,3,0)</f>
        <v>Tamil Nadu</v>
      </c>
    </row>
    <row r="5974" spans="1:24" x14ac:dyDescent="0.25">
      <c r="A5974" t="s">
        <v>8330</v>
      </c>
      <c r="B5974" s="1">
        <v>45675</v>
      </c>
      <c r="C5974" t="s">
        <v>3106</v>
      </c>
      <c r="D5974" t="s">
        <v>39</v>
      </c>
      <c r="E5974" t="s">
        <v>22</v>
      </c>
      <c r="F5974" t="s">
        <v>23</v>
      </c>
      <c r="G5974" t="s">
        <v>24</v>
      </c>
      <c r="H5974" t="s">
        <v>25</v>
      </c>
      <c r="I5974" t="s">
        <v>33</v>
      </c>
      <c r="J5974" t="s">
        <v>27</v>
      </c>
      <c r="K5974">
        <v>1</v>
      </c>
      <c r="L5974">
        <v>190</v>
      </c>
      <c r="M5974">
        <v>0.1</v>
      </c>
      <c r="N5974">
        <v>171</v>
      </c>
      <c r="O5974">
        <v>46</v>
      </c>
      <c r="P5974" t="s">
        <v>28</v>
      </c>
      <c r="Q5974" t="s">
        <v>91</v>
      </c>
      <c r="R5974" t="s">
        <v>36</v>
      </c>
      <c r="S5974">
        <v>3.4</v>
      </c>
      <c r="T5974">
        <f>YEAR(tblOrders[[#This Row],[Order Date]])</f>
        <v>2025</v>
      </c>
      <c r="U5974" t="str">
        <f>TEXT(tblOrders[[#This Row],[Order Date]],"mmm-yyyy")</f>
        <v>Jan-2025</v>
      </c>
      <c r="V5974" s="4">
        <f>tblOrders[[#This Row],[Profit]]/tblOrders[[#This Row],[Sales Amount]]</f>
        <v>0.26900584795321636</v>
      </c>
      <c r="W5974" t="str">
        <f>VLOOKUP(tblOrders[[#This Row],[City]],CityRegion,2,0)</f>
        <v>North</v>
      </c>
      <c r="X5974" t="str">
        <f>VLOOKUP(tblOrders[[#This Row],[City]],lookups!A:C,3,0)</f>
        <v>Delhi</v>
      </c>
    </row>
    <row r="5975" spans="1:24" x14ac:dyDescent="0.25">
      <c r="A5975" t="s">
        <v>8331</v>
      </c>
      <c r="B5975" s="1">
        <v>45770</v>
      </c>
      <c r="C5975" t="s">
        <v>7526</v>
      </c>
      <c r="D5975" t="s">
        <v>39</v>
      </c>
      <c r="E5975" t="s">
        <v>66</v>
      </c>
      <c r="F5975" t="s">
        <v>67</v>
      </c>
      <c r="G5975" t="s">
        <v>68</v>
      </c>
      <c r="H5975" t="s">
        <v>69</v>
      </c>
      <c r="I5975" t="s">
        <v>84</v>
      </c>
      <c r="J5975" t="s">
        <v>34</v>
      </c>
      <c r="K5975">
        <v>4</v>
      </c>
      <c r="L5975">
        <v>149</v>
      </c>
      <c r="M5975">
        <v>0.2</v>
      </c>
      <c r="N5975">
        <v>476.8</v>
      </c>
      <c r="O5975">
        <v>96.8</v>
      </c>
      <c r="P5975" t="s">
        <v>28</v>
      </c>
      <c r="Q5975" t="s">
        <v>29</v>
      </c>
      <c r="R5975" t="s">
        <v>36</v>
      </c>
      <c r="S5975">
        <v>3.8</v>
      </c>
      <c r="T5975">
        <f>YEAR(tblOrders[[#This Row],[Order Date]])</f>
        <v>2025</v>
      </c>
      <c r="U5975" t="str">
        <f>TEXT(tblOrders[[#This Row],[Order Date]],"mmm-yyyy")</f>
        <v>Apr-2025</v>
      </c>
      <c r="V5975" s="4">
        <f>tblOrders[[#This Row],[Profit]]/tblOrders[[#This Row],[Sales Amount]]</f>
        <v>0.2030201342281879</v>
      </c>
      <c r="W5975" t="str">
        <f>VLOOKUP(tblOrders[[#This Row],[City]],CityRegion,2,0)</f>
        <v>West</v>
      </c>
      <c r="X5975" t="str">
        <f>VLOOKUP(tblOrders[[#This Row],[City]],lookups!A:C,3,0)</f>
        <v>Maharashtra</v>
      </c>
    </row>
    <row r="5976" spans="1:24" x14ac:dyDescent="0.25">
      <c r="A5976" t="s">
        <v>8332</v>
      </c>
      <c r="B5976" s="1">
        <v>45744</v>
      </c>
      <c r="C5976" t="s">
        <v>927</v>
      </c>
      <c r="D5976" t="s">
        <v>21</v>
      </c>
      <c r="E5976" t="s">
        <v>101</v>
      </c>
      <c r="F5976" t="s">
        <v>102</v>
      </c>
      <c r="G5976" t="s">
        <v>24</v>
      </c>
      <c r="H5976" t="s">
        <v>103</v>
      </c>
      <c r="I5976" t="s">
        <v>70</v>
      </c>
      <c r="J5976" t="s">
        <v>27</v>
      </c>
      <c r="K5976">
        <v>3</v>
      </c>
      <c r="L5976">
        <v>120</v>
      </c>
      <c r="M5976">
        <v>0.2</v>
      </c>
      <c r="N5976">
        <v>288</v>
      </c>
      <c r="O5976">
        <v>54</v>
      </c>
      <c r="P5976" t="s">
        <v>28</v>
      </c>
      <c r="Q5976" t="s">
        <v>86</v>
      </c>
      <c r="R5976" t="s">
        <v>36</v>
      </c>
      <c r="S5976">
        <v>3.6</v>
      </c>
      <c r="T5976">
        <f>YEAR(tblOrders[[#This Row],[Order Date]])</f>
        <v>2025</v>
      </c>
      <c r="U5976" t="str">
        <f>TEXT(tblOrders[[#This Row],[Order Date]],"mmm-yyyy")</f>
        <v>Mar-2025</v>
      </c>
      <c r="V5976" s="4">
        <f>tblOrders[[#This Row],[Profit]]/tblOrders[[#This Row],[Sales Amount]]</f>
        <v>0.1875</v>
      </c>
      <c r="W5976" t="str">
        <f>VLOOKUP(tblOrders[[#This Row],[City]],CityRegion,2,0)</f>
        <v>South</v>
      </c>
      <c r="X5976" t="str">
        <f>VLOOKUP(tblOrders[[#This Row],[City]],lookups!A:C,3,0)</f>
        <v>Telengana</v>
      </c>
    </row>
    <row r="5977" spans="1:24" x14ac:dyDescent="0.25">
      <c r="A5977" t="s">
        <v>8333</v>
      </c>
      <c r="B5977" s="1">
        <v>45934</v>
      </c>
      <c r="C5977" t="s">
        <v>4574</v>
      </c>
      <c r="D5977" t="s">
        <v>39</v>
      </c>
      <c r="E5977" t="s">
        <v>55</v>
      </c>
      <c r="F5977" t="s">
        <v>56</v>
      </c>
      <c r="G5977" t="s">
        <v>24</v>
      </c>
      <c r="H5977" t="s">
        <v>51</v>
      </c>
      <c r="I5977" t="s">
        <v>57</v>
      </c>
      <c r="J5977" t="s">
        <v>27</v>
      </c>
      <c r="K5977">
        <v>5</v>
      </c>
      <c r="L5977">
        <v>42</v>
      </c>
      <c r="M5977">
        <v>0.15</v>
      </c>
      <c r="N5977">
        <v>178.5</v>
      </c>
      <c r="O5977">
        <v>58.5</v>
      </c>
      <c r="P5977" t="s">
        <v>28</v>
      </c>
      <c r="Q5977" t="s">
        <v>35</v>
      </c>
      <c r="R5977" t="s">
        <v>36</v>
      </c>
      <c r="S5977">
        <v>3.1</v>
      </c>
      <c r="T5977">
        <f>YEAR(tblOrders[[#This Row],[Order Date]])</f>
        <v>2025</v>
      </c>
      <c r="U5977" t="str">
        <f>TEXT(tblOrders[[#This Row],[Order Date]],"mmm-yyyy")</f>
        <v>Oct-2025</v>
      </c>
      <c r="V5977" s="4">
        <f>tblOrders[[#This Row],[Profit]]/tblOrders[[#This Row],[Sales Amount]]</f>
        <v>0.32773109243697479</v>
      </c>
      <c r="W5977" t="str">
        <f>VLOOKUP(tblOrders[[#This Row],[City]],CityRegion,2,0)</f>
        <v>South</v>
      </c>
      <c r="X5977" t="str">
        <f>VLOOKUP(tblOrders[[#This Row],[City]],lookups!A:C,3,0)</f>
        <v>Kerala</v>
      </c>
    </row>
    <row r="5978" spans="1:24" x14ac:dyDescent="0.25">
      <c r="A5978" t="s">
        <v>8334</v>
      </c>
      <c r="B5978" s="1">
        <v>45778</v>
      </c>
      <c r="C5978" t="s">
        <v>6759</v>
      </c>
      <c r="D5978" t="s">
        <v>21</v>
      </c>
      <c r="E5978" t="s">
        <v>22</v>
      </c>
      <c r="F5978" t="s">
        <v>23</v>
      </c>
      <c r="G5978" t="s">
        <v>24</v>
      </c>
      <c r="H5978" t="s">
        <v>25</v>
      </c>
      <c r="I5978" t="s">
        <v>130</v>
      </c>
      <c r="J5978" t="s">
        <v>27</v>
      </c>
      <c r="K5978">
        <v>5</v>
      </c>
      <c r="L5978">
        <v>190</v>
      </c>
      <c r="M5978">
        <v>0.2</v>
      </c>
      <c r="N5978">
        <v>760</v>
      </c>
      <c r="O5978">
        <v>135</v>
      </c>
      <c r="P5978" t="s">
        <v>28</v>
      </c>
      <c r="Q5978" t="s">
        <v>35</v>
      </c>
      <c r="R5978" t="s">
        <v>30</v>
      </c>
      <c r="S5978">
        <v>3.9</v>
      </c>
      <c r="T5978">
        <f>YEAR(tblOrders[[#This Row],[Order Date]])</f>
        <v>2025</v>
      </c>
      <c r="U5978" t="str">
        <f>TEXT(tblOrders[[#This Row],[Order Date]],"mmm-yyyy")</f>
        <v>May-2025</v>
      </c>
      <c r="V5978" s="4">
        <f>tblOrders[[#This Row],[Profit]]/tblOrders[[#This Row],[Sales Amount]]</f>
        <v>0.17763157894736842</v>
      </c>
      <c r="W5978" t="str">
        <f>VLOOKUP(tblOrders[[#This Row],[City]],CityRegion,2,0)</f>
        <v>West</v>
      </c>
      <c r="X5978" t="str">
        <f>VLOOKUP(tblOrders[[#This Row],[City]],lookups!A:C,3,0)</f>
        <v>Maharashtra</v>
      </c>
    </row>
    <row r="5979" spans="1:24" x14ac:dyDescent="0.25">
      <c r="A5979" t="s">
        <v>8335</v>
      </c>
      <c r="B5979" s="1">
        <v>45913</v>
      </c>
      <c r="C5979" t="s">
        <v>4467</v>
      </c>
      <c r="D5979" t="s">
        <v>21</v>
      </c>
      <c r="E5979" t="s">
        <v>22</v>
      </c>
      <c r="F5979" t="s">
        <v>23</v>
      </c>
      <c r="G5979" t="s">
        <v>24</v>
      </c>
      <c r="H5979" t="s">
        <v>25</v>
      </c>
      <c r="I5979" t="s">
        <v>33</v>
      </c>
      <c r="J5979" t="s">
        <v>45</v>
      </c>
      <c r="K5979">
        <v>2</v>
      </c>
      <c r="L5979">
        <v>190</v>
      </c>
      <c r="M5979">
        <v>0.15</v>
      </c>
      <c r="N5979">
        <v>323</v>
      </c>
      <c r="O5979">
        <v>73</v>
      </c>
      <c r="P5979" t="s">
        <v>85</v>
      </c>
      <c r="Q5979" t="s">
        <v>46</v>
      </c>
      <c r="R5979" t="s">
        <v>36</v>
      </c>
      <c r="S5979">
        <v>2.6</v>
      </c>
      <c r="T5979">
        <f>YEAR(tblOrders[[#This Row],[Order Date]])</f>
        <v>2025</v>
      </c>
      <c r="U5979" t="str">
        <f>TEXT(tblOrders[[#This Row],[Order Date]],"mmm-yyyy")</f>
        <v>Sep-2025</v>
      </c>
      <c r="V5979" s="4">
        <f>tblOrders[[#This Row],[Profit]]/tblOrders[[#This Row],[Sales Amount]]</f>
        <v>0.2260061919504644</v>
      </c>
      <c r="W5979" t="str">
        <f>VLOOKUP(tblOrders[[#This Row],[City]],CityRegion,2,0)</f>
        <v>North</v>
      </c>
      <c r="X5979" t="str">
        <f>VLOOKUP(tblOrders[[#This Row],[City]],lookups!A:C,3,0)</f>
        <v>Delhi</v>
      </c>
    </row>
    <row r="5980" spans="1:24" x14ac:dyDescent="0.25">
      <c r="A5980" t="s">
        <v>8336</v>
      </c>
      <c r="B5980" s="1">
        <v>45950</v>
      </c>
      <c r="C5980" t="s">
        <v>1463</v>
      </c>
      <c r="D5980" t="s">
        <v>21</v>
      </c>
      <c r="E5980" t="s">
        <v>73</v>
      </c>
      <c r="F5980" t="s">
        <v>74</v>
      </c>
      <c r="G5980" t="s">
        <v>68</v>
      </c>
      <c r="H5980" t="s">
        <v>75</v>
      </c>
      <c r="I5980" t="s">
        <v>26</v>
      </c>
      <c r="J5980" t="s">
        <v>45</v>
      </c>
      <c r="K5980">
        <v>5</v>
      </c>
      <c r="L5980">
        <v>65</v>
      </c>
      <c r="M5980">
        <v>0.15</v>
      </c>
      <c r="N5980">
        <v>276.25</v>
      </c>
      <c r="O5980">
        <v>86.25</v>
      </c>
      <c r="P5980" t="s">
        <v>28</v>
      </c>
      <c r="Q5980" t="s">
        <v>86</v>
      </c>
      <c r="R5980" t="s">
        <v>36</v>
      </c>
      <c r="S5980">
        <v>4.7</v>
      </c>
      <c r="T5980">
        <f>YEAR(tblOrders[[#This Row],[Order Date]])</f>
        <v>2025</v>
      </c>
      <c r="U5980" t="str">
        <f>TEXT(tblOrders[[#This Row],[Order Date]],"mmm-yyyy")</f>
        <v>Oct-2025</v>
      </c>
      <c r="V5980" s="4">
        <f>tblOrders[[#This Row],[Profit]]/tblOrders[[#This Row],[Sales Amount]]</f>
        <v>0.31221719457013575</v>
      </c>
      <c r="W5980" t="str">
        <f>VLOOKUP(tblOrders[[#This Row],[City]],CityRegion,2,0)</f>
        <v>South</v>
      </c>
      <c r="X5980" t="str">
        <f>VLOOKUP(tblOrders[[#This Row],[City]],lookups!A:C,3,0)</f>
        <v>Karnataka</v>
      </c>
    </row>
    <row r="5981" spans="1:24" x14ac:dyDescent="0.25">
      <c r="A5981" t="s">
        <v>8337</v>
      </c>
      <c r="B5981" s="1">
        <v>45695</v>
      </c>
      <c r="C5981" t="s">
        <v>2824</v>
      </c>
      <c r="D5981" t="s">
        <v>21</v>
      </c>
      <c r="E5981" t="s">
        <v>114</v>
      </c>
      <c r="F5981" t="s">
        <v>115</v>
      </c>
      <c r="G5981" t="s">
        <v>42</v>
      </c>
      <c r="H5981" t="s">
        <v>116</v>
      </c>
      <c r="I5981" t="s">
        <v>76</v>
      </c>
      <c r="J5981" t="s">
        <v>34</v>
      </c>
      <c r="K5981">
        <v>5</v>
      </c>
      <c r="L5981">
        <v>12</v>
      </c>
      <c r="M5981">
        <v>0.1</v>
      </c>
      <c r="N5981">
        <v>54</v>
      </c>
      <c r="O5981">
        <v>24</v>
      </c>
      <c r="P5981" t="s">
        <v>28</v>
      </c>
      <c r="Q5981" t="s">
        <v>29</v>
      </c>
      <c r="R5981" t="s">
        <v>30</v>
      </c>
      <c r="S5981">
        <v>4</v>
      </c>
      <c r="T5981">
        <f>YEAR(tblOrders[[#This Row],[Order Date]])</f>
        <v>2025</v>
      </c>
      <c r="U5981" t="str">
        <f>TEXT(tblOrders[[#This Row],[Order Date]],"mmm-yyyy")</f>
        <v>Feb-2025</v>
      </c>
      <c r="V5981" s="4">
        <f>tblOrders[[#This Row],[Profit]]/tblOrders[[#This Row],[Sales Amount]]</f>
        <v>0.44444444444444442</v>
      </c>
      <c r="W5981" t="str">
        <f>VLOOKUP(tblOrders[[#This Row],[City]],CityRegion,2,0)</f>
        <v>South</v>
      </c>
      <c r="X5981" t="str">
        <f>VLOOKUP(tblOrders[[#This Row],[City]],lookups!A:C,3,0)</f>
        <v>Kerala</v>
      </c>
    </row>
    <row r="5982" spans="1:24" x14ac:dyDescent="0.25">
      <c r="A5982" t="s">
        <v>8338</v>
      </c>
      <c r="B5982" s="1">
        <v>45841</v>
      </c>
      <c r="C5982" t="s">
        <v>7721</v>
      </c>
      <c r="D5982" t="s">
        <v>39</v>
      </c>
      <c r="E5982" t="s">
        <v>94</v>
      </c>
      <c r="F5982" t="s">
        <v>95</v>
      </c>
      <c r="G5982" t="s">
        <v>68</v>
      </c>
      <c r="H5982" t="s">
        <v>96</v>
      </c>
      <c r="I5982" t="s">
        <v>70</v>
      </c>
      <c r="J5982" t="s">
        <v>45</v>
      </c>
      <c r="K5982">
        <v>4</v>
      </c>
      <c r="L5982">
        <v>89</v>
      </c>
      <c r="M5982">
        <v>0.1</v>
      </c>
      <c r="N5982">
        <v>320.39999999999998</v>
      </c>
      <c r="O5982">
        <v>100.4</v>
      </c>
      <c r="P5982" t="s">
        <v>28</v>
      </c>
      <c r="Q5982" t="s">
        <v>35</v>
      </c>
      <c r="R5982" t="s">
        <v>36</v>
      </c>
      <c r="S5982">
        <v>4.4000000000000004</v>
      </c>
      <c r="T5982">
        <f>YEAR(tblOrders[[#This Row],[Order Date]])</f>
        <v>2025</v>
      </c>
      <c r="U5982" t="str">
        <f>TEXT(tblOrders[[#This Row],[Order Date]],"mmm-yyyy")</f>
        <v>Jul-2025</v>
      </c>
      <c r="V5982" s="4">
        <f>tblOrders[[#This Row],[Profit]]/tblOrders[[#This Row],[Sales Amount]]</f>
        <v>0.31335830212234711</v>
      </c>
      <c r="W5982" t="str">
        <f>VLOOKUP(tblOrders[[#This Row],[City]],CityRegion,2,0)</f>
        <v>South</v>
      </c>
      <c r="X5982" t="str">
        <f>VLOOKUP(tblOrders[[#This Row],[City]],lookups!A:C,3,0)</f>
        <v>Telengana</v>
      </c>
    </row>
    <row r="5983" spans="1:24" x14ac:dyDescent="0.25">
      <c r="A5983" t="s">
        <v>8339</v>
      </c>
      <c r="B5983" s="1">
        <v>46006</v>
      </c>
      <c r="C5983" t="s">
        <v>5734</v>
      </c>
      <c r="D5983" t="s">
        <v>21</v>
      </c>
      <c r="E5983" t="s">
        <v>73</v>
      </c>
      <c r="F5983" t="s">
        <v>74</v>
      </c>
      <c r="G5983" t="s">
        <v>68</v>
      </c>
      <c r="H5983" t="s">
        <v>75</v>
      </c>
      <c r="I5983" t="s">
        <v>130</v>
      </c>
      <c r="J5983" t="s">
        <v>27</v>
      </c>
      <c r="K5983">
        <v>1</v>
      </c>
      <c r="L5983">
        <v>65</v>
      </c>
      <c r="M5983">
        <v>0</v>
      </c>
      <c r="N5983">
        <v>65</v>
      </c>
      <c r="O5983">
        <v>27</v>
      </c>
      <c r="P5983" t="s">
        <v>28</v>
      </c>
      <c r="Q5983" t="s">
        <v>86</v>
      </c>
      <c r="R5983" t="s">
        <v>123</v>
      </c>
      <c r="S5983">
        <v>4.9000000000000004</v>
      </c>
      <c r="T5983">
        <f>YEAR(tblOrders[[#This Row],[Order Date]])</f>
        <v>2025</v>
      </c>
      <c r="U5983" t="str">
        <f>TEXT(tblOrders[[#This Row],[Order Date]],"mmm-yyyy")</f>
        <v>Dec-2025</v>
      </c>
      <c r="V5983" s="4">
        <f>tblOrders[[#This Row],[Profit]]/tblOrders[[#This Row],[Sales Amount]]</f>
        <v>0.41538461538461541</v>
      </c>
      <c r="W5983" t="str">
        <f>VLOOKUP(tblOrders[[#This Row],[City]],CityRegion,2,0)</f>
        <v>West</v>
      </c>
      <c r="X5983" t="str">
        <f>VLOOKUP(tblOrders[[#This Row],[City]],lookups!A:C,3,0)</f>
        <v>Maharashtra</v>
      </c>
    </row>
    <row r="5984" spans="1:24" x14ac:dyDescent="0.25">
      <c r="A5984" t="s">
        <v>8340</v>
      </c>
      <c r="B5984" s="1">
        <v>45665</v>
      </c>
      <c r="C5984" t="s">
        <v>8341</v>
      </c>
      <c r="D5984" t="s">
        <v>39</v>
      </c>
      <c r="E5984" t="s">
        <v>66</v>
      </c>
      <c r="F5984" t="s">
        <v>67</v>
      </c>
      <c r="G5984" t="s">
        <v>68</v>
      </c>
      <c r="H5984" t="s">
        <v>69</v>
      </c>
      <c r="I5984" t="s">
        <v>130</v>
      </c>
      <c r="J5984" t="s">
        <v>45</v>
      </c>
      <c r="K5984">
        <v>3</v>
      </c>
      <c r="L5984">
        <v>149</v>
      </c>
      <c r="M5984">
        <v>0.1</v>
      </c>
      <c r="N5984">
        <v>402.3</v>
      </c>
      <c r="O5984">
        <v>117.3</v>
      </c>
      <c r="P5984" t="s">
        <v>28</v>
      </c>
      <c r="Q5984" t="s">
        <v>86</v>
      </c>
      <c r="R5984" t="s">
        <v>30</v>
      </c>
      <c r="S5984">
        <v>4.7</v>
      </c>
      <c r="T5984">
        <f>YEAR(tblOrders[[#This Row],[Order Date]])</f>
        <v>2025</v>
      </c>
      <c r="U5984" t="str">
        <f>TEXT(tblOrders[[#This Row],[Order Date]],"mmm-yyyy")</f>
        <v>Jan-2025</v>
      </c>
      <c r="V5984" s="4">
        <f>tblOrders[[#This Row],[Profit]]/tblOrders[[#This Row],[Sales Amount]]</f>
        <v>0.29157345264727813</v>
      </c>
      <c r="W5984" t="str">
        <f>VLOOKUP(tblOrders[[#This Row],[City]],CityRegion,2,0)</f>
        <v>West</v>
      </c>
      <c r="X5984" t="str">
        <f>VLOOKUP(tblOrders[[#This Row],[City]],lookups!A:C,3,0)</f>
        <v>Maharashtra</v>
      </c>
    </row>
    <row r="5985" spans="1:24" x14ac:dyDescent="0.25">
      <c r="A5985" t="s">
        <v>8342</v>
      </c>
      <c r="B5985" s="1">
        <v>45781</v>
      </c>
      <c r="C5985" t="s">
        <v>2084</v>
      </c>
      <c r="D5985" t="s">
        <v>21</v>
      </c>
      <c r="E5985" t="s">
        <v>108</v>
      </c>
      <c r="F5985" t="s">
        <v>109</v>
      </c>
      <c r="G5985" t="s">
        <v>62</v>
      </c>
      <c r="H5985" t="s">
        <v>110</v>
      </c>
      <c r="I5985" t="s">
        <v>76</v>
      </c>
      <c r="J5985" t="s">
        <v>45</v>
      </c>
      <c r="K5985">
        <v>1</v>
      </c>
      <c r="L5985">
        <v>110</v>
      </c>
      <c r="M5985">
        <v>0</v>
      </c>
      <c r="N5985">
        <v>110</v>
      </c>
      <c r="O5985">
        <v>42</v>
      </c>
      <c r="P5985" t="s">
        <v>28</v>
      </c>
      <c r="Q5985" t="s">
        <v>29</v>
      </c>
      <c r="R5985" t="s">
        <v>30</v>
      </c>
      <c r="S5985">
        <v>4.7</v>
      </c>
      <c r="T5985">
        <f>YEAR(tblOrders[[#This Row],[Order Date]])</f>
        <v>2025</v>
      </c>
      <c r="U5985" t="str">
        <f>TEXT(tblOrders[[#This Row],[Order Date]],"mmm-yyyy")</f>
        <v>May-2025</v>
      </c>
      <c r="V5985" s="4">
        <f>tblOrders[[#This Row],[Profit]]/tblOrders[[#This Row],[Sales Amount]]</f>
        <v>0.38181818181818183</v>
      </c>
      <c r="W5985" t="str">
        <f>VLOOKUP(tblOrders[[#This Row],[City]],CityRegion,2,0)</f>
        <v>South</v>
      </c>
      <c r="X5985" t="str">
        <f>VLOOKUP(tblOrders[[#This Row],[City]],lookups!A:C,3,0)</f>
        <v>Kerala</v>
      </c>
    </row>
    <row r="5986" spans="1:24" x14ac:dyDescent="0.25">
      <c r="A5986" t="s">
        <v>8343</v>
      </c>
      <c r="B5986" s="1">
        <v>45869</v>
      </c>
      <c r="C5986" t="s">
        <v>369</v>
      </c>
      <c r="D5986" t="s">
        <v>21</v>
      </c>
      <c r="E5986" t="s">
        <v>114</v>
      </c>
      <c r="F5986" t="s">
        <v>115</v>
      </c>
      <c r="G5986" t="s">
        <v>42</v>
      </c>
      <c r="H5986" t="s">
        <v>116</v>
      </c>
      <c r="I5986" t="s">
        <v>130</v>
      </c>
      <c r="J5986" t="s">
        <v>45</v>
      </c>
      <c r="K5986">
        <v>4</v>
      </c>
      <c r="L5986">
        <v>12</v>
      </c>
      <c r="M5986">
        <v>0.1</v>
      </c>
      <c r="N5986">
        <v>43.2</v>
      </c>
      <c r="O5986">
        <v>19.2</v>
      </c>
      <c r="P5986" t="s">
        <v>111</v>
      </c>
      <c r="Q5986" t="s">
        <v>86</v>
      </c>
      <c r="R5986" t="s">
        <v>30</v>
      </c>
      <c r="S5986">
        <v>4</v>
      </c>
      <c r="T5986">
        <f>YEAR(tblOrders[[#This Row],[Order Date]])</f>
        <v>2025</v>
      </c>
      <c r="U5986" t="str">
        <f>TEXT(tblOrders[[#This Row],[Order Date]],"mmm-yyyy")</f>
        <v>Jul-2025</v>
      </c>
      <c r="V5986" s="4">
        <f>tblOrders[[#This Row],[Profit]]/tblOrders[[#This Row],[Sales Amount]]</f>
        <v>0.44444444444444442</v>
      </c>
      <c r="W5986" t="str">
        <f>VLOOKUP(tblOrders[[#This Row],[City]],CityRegion,2,0)</f>
        <v>West</v>
      </c>
      <c r="X5986" t="str">
        <f>VLOOKUP(tblOrders[[#This Row],[City]],lookups!A:C,3,0)</f>
        <v>Maharashtra</v>
      </c>
    </row>
    <row r="5987" spans="1:24" x14ac:dyDescent="0.25">
      <c r="A5987" t="s">
        <v>8344</v>
      </c>
      <c r="B5987" s="1">
        <v>45776</v>
      </c>
      <c r="C5987" t="s">
        <v>8345</v>
      </c>
      <c r="D5987" t="s">
        <v>21</v>
      </c>
      <c r="E5987" t="s">
        <v>66</v>
      </c>
      <c r="F5987" t="s">
        <v>67</v>
      </c>
      <c r="G5987" t="s">
        <v>68</v>
      </c>
      <c r="H5987" t="s">
        <v>69</v>
      </c>
      <c r="I5987" t="s">
        <v>139</v>
      </c>
      <c r="J5987" t="s">
        <v>45</v>
      </c>
      <c r="K5987">
        <v>1</v>
      </c>
      <c r="L5987">
        <v>149</v>
      </c>
      <c r="M5987">
        <v>0.1</v>
      </c>
      <c r="N5987">
        <v>134.1</v>
      </c>
      <c r="O5987">
        <v>39.1</v>
      </c>
      <c r="P5987" t="s">
        <v>28</v>
      </c>
      <c r="Q5987" t="s">
        <v>29</v>
      </c>
      <c r="R5987" t="s">
        <v>36</v>
      </c>
      <c r="S5987">
        <v>2.9</v>
      </c>
      <c r="T5987">
        <f>YEAR(tblOrders[[#This Row],[Order Date]])</f>
        <v>2025</v>
      </c>
      <c r="U5987" t="str">
        <f>TEXT(tblOrders[[#This Row],[Order Date]],"mmm-yyyy")</f>
        <v>Apr-2025</v>
      </c>
      <c r="V5987" s="4">
        <f>tblOrders[[#This Row],[Profit]]/tblOrders[[#This Row],[Sales Amount]]</f>
        <v>0.29157345264727819</v>
      </c>
      <c r="W5987" t="str">
        <f>VLOOKUP(tblOrders[[#This Row],[City]],CityRegion,2,0)</f>
        <v>South</v>
      </c>
      <c r="X5987" t="str">
        <f>VLOOKUP(tblOrders[[#This Row],[City]],lookups!A:C,3,0)</f>
        <v>Tamil Nadu</v>
      </c>
    </row>
    <row r="5988" spans="1:24" x14ac:dyDescent="0.25">
      <c r="A5988" t="s">
        <v>8346</v>
      </c>
      <c r="B5988" s="1">
        <v>45790</v>
      </c>
      <c r="C5988" t="s">
        <v>981</v>
      </c>
      <c r="D5988" t="s">
        <v>39</v>
      </c>
      <c r="E5988" t="s">
        <v>108</v>
      </c>
      <c r="F5988" t="s">
        <v>109</v>
      </c>
      <c r="G5988" t="s">
        <v>62</v>
      </c>
      <c r="H5988" t="s">
        <v>110</v>
      </c>
      <c r="I5988" t="s">
        <v>84</v>
      </c>
      <c r="J5988" t="s">
        <v>34</v>
      </c>
      <c r="K5988">
        <v>5</v>
      </c>
      <c r="L5988">
        <v>110</v>
      </c>
      <c r="M5988">
        <v>0.05</v>
      </c>
      <c r="N5988">
        <v>522.5</v>
      </c>
      <c r="O5988">
        <v>182.5</v>
      </c>
      <c r="P5988" t="s">
        <v>28</v>
      </c>
      <c r="Q5988" t="s">
        <v>46</v>
      </c>
      <c r="R5988" t="s">
        <v>123</v>
      </c>
      <c r="S5988">
        <v>4</v>
      </c>
      <c r="T5988">
        <f>YEAR(tblOrders[[#This Row],[Order Date]])</f>
        <v>2025</v>
      </c>
      <c r="U5988" t="str">
        <f>TEXT(tblOrders[[#This Row],[Order Date]],"mmm-yyyy")</f>
        <v>May-2025</v>
      </c>
      <c r="V5988" s="4">
        <f>tblOrders[[#This Row],[Profit]]/tblOrders[[#This Row],[Sales Amount]]</f>
        <v>0.34928229665071769</v>
      </c>
      <c r="W5988" t="str">
        <f>VLOOKUP(tblOrders[[#This Row],[City]],CityRegion,2,0)</f>
        <v>West</v>
      </c>
      <c r="X5988" t="str">
        <f>VLOOKUP(tblOrders[[#This Row],[City]],lookups!A:C,3,0)</f>
        <v>Maharashtra</v>
      </c>
    </row>
    <row r="5989" spans="1:24" x14ac:dyDescent="0.25">
      <c r="A5989" t="s">
        <v>8347</v>
      </c>
      <c r="B5989" s="1">
        <v>45736</v>
      </c>
      <c r="C5989" t="s">
        <v>3006</v>
      </c>
      <c r="D5989" t="s">
        <v>39</v>
      </c>
      <c r="E5989" t="s">
        <v>79</v>
      </c>
      <c r="F5989" t="s">
        <v>80</v>
      </c>
      <c r="G5989" t="s">
        <v>68</v>
      </c>
      <c r="H5989" t="s">
        <v>81</v>
      </c>
      <c r="I5989" t="s">
        <v>130</v>
      </c>
      <c r="J5989" t="s">
        <v>45</v>
      </c>
      <c r="K5989">
        <v>1</v>
      </c>
      <c r="L5989">
        <v>799</v>
      </c>
      <c r="M5989">
        <v>0.2</v>
      </c>
      <c r="N5989">
        <v>639.20000000000005</v>
      </c>
      <c r="O5989">
        <v>19.2</v>
      </c>
      <c r="P5989" t="s">
        <v>28</v>
      </c>
      <c r="Q5989" t="s">
        <v>46</v>
      </c>
      <c r="R5989" t="s">
        <v>30</v>
      </c>
      <c r="S5989">
        <v>3.2</v>
      </c>
      <c r="T5989">
        <f>YEAR(tblOrders[[#This Row],[Order Date]])</f>
        <v>2025</v>
      </c>
      <c r="U5989" t="str">
        <f>TEXT(tblOrders[[#This Row],[Order Date]],"mmm-yyyy")</f>
        <v>Mar-2025</v>
      </c>
      <c r="V5989" s="4">
        <f>tblOrders[[#This Row],[Profit]]/tblOrders[[#This Row],[Sales Amount]]</f>
        <v>3.0037546933667079E-2</v>
      </c>
      <c r="W5989" t="str">
        <f>VLOOKUP(tblOrders[[#This Row],[City]],CityRegion,2,0)</f>
        <v>West</v>
      </c>
      <c r="X5989" t="str">
        <f>VLOOKUP(tblOrders[[#This Row],[City]],lookups!A:C,3,0)</f>
        <v>Maharashtra</v>
      </c>
    </row>
    <row r="5990" spans="1:24" x14ac:dyDescent="0.25">
      <c r="A5990" t="s">
        <v>8348</v>
      </c>
      <c r="B5990" s="1">
        <v>45949</v>
      </c>
      <c r="C5990" t="s">
        <v>8349</v>
      </c>
      <c r="D5990" t="s">
        <v>21</v>
      </c>
      <c r="E5990" t="s">
        <v>101</v>
      </c>
      <c r="F5990" t="s">
        <v>102</v>
      </c>
      <c r="G5990" t="s">
        <v>24</v>
      </c>
      <c r="H5990" t="s">
        <v>103</v>
      </c>
      <c r="I5990" t="s">
        <v>33</v>
      </c>
      <c r="J5990" t="s">
        <v>27</v>
      </c>
      <c r="K5990">
        <v>2</v>
      </c>
      <c r="L5990">
        <v>120</v>
      </c>
      <c r="M5990">
        <v>0.15</v>
      </c>
      <c r="N5990">
        <v>204</v>
      </c>
      <c r="O5990">
        <v>48</v>
      </c>
      <c r="P5990" t="s">
        <v>28</v>
      </c>
      <c r="Q5990" t="s">
        <v>91</v>
      </c>
      <c r="R5990" t="s">
        <v>36</v>
      </c>
      <c r="S5990">
        <v>4.2</v>
      </c>
      <c r="T5990">
        <f>YEAR(tblOrders[[#This Row],[Order Date]])</f>
        <v>2025</v>
      </c>
      <c r="U5990" t="str">
        <f>TEXT(tblOrders[[#This Row],[Order Date]],"mmm-yyyy")</f>
        <v>Oct-2025</v>
      </c>
      <c r="V5990" s="4">
        <f>tblOrders[[#This Row],[Profit]]/tblOrders[[#This Row],[Sales Amount]]</f>
        <v>0.23529411764705882</v>
      </c>
      <c r="W5990" t="str">
        <f>VLOOKUP(tblOrders[[#This Row],[City]],CityRegion,2,0)</f>
        <v>North</v>
      </c>
      <c r="X5990" t="str">
        <f>VLOOKUP(tblOrders[[#This Row],[City]],lookups!A:C,3,0)</f>
        <v>Delhi</v>
      </c>
    </row>
    <row r="5991" spans="1:24" x14ac:dyDescent="0.25">
      <c r="A5991" t="s">
        <v>8350</v>
      </c>
      <c r="B5991" s="1">
        <v>45783</v>
      </c>
      <c r="C5991" t="s">
        <v>644</v>
      </c>
      <c r="D5991" t="s">
        <v>39</v>
      </c>
      <c r="E5991" t="s">
        <v>60</v>
      </c>
      <c r="F5991" t="s">
        <v>61</v>
      </c>
      <c r="G5991" t="s">
        <v>62</v>
      </c>
      <c r="H5991" t="s">
        <v>63</v>
      </c>
      <c r="I5991" t="s">
        <v>139</v>
      </c>
      <c r="J5991" t="s">
        <v>45</v>
      </c>
      <c r="K5991">
        <v>3</v>
      </c>
      <c r="L5991">
        <v>45</v>
      </c>
      <c r="M5991">
        <v>0.05</v>
      </c>
      <c r="N5991">
        <v>128.25</v>
      </c>
      <c r="O5991">
        <v>50.25</v>
      </c>
      <c r="P5991" t="s">
        <v>28</v>
      </c>
      <c r="Q5991" t="s">
        <v>86</v>
      </c>
      <c r="R5991" t="s">
        <v>123</v>
      </c>
      <c r="S5991">
        <v>4.2</v>
      </c>
      <c r="T5991">
        <f>YEAR(tblOrders[[#This Row],[Order Date]])</f>
        <v>2025</v>
      </c>
      <c r="U5991" t="str">
        <f>TEXT(tblOrders[[#This Row],[Order Date]],"mmm-yyyy")</f>
        <v>May-2025</v>
      </c>
      <c r="V5991" s="4">
        <f>tblOrders[[#This Row],[Profit]]/tblOrders[[#This Row],[Sales Amount]]</f>
        <v>0.391812865497076</v>
      </c>
      <c r="W5991" t="str">
        <f>VLOOKUP(tblOrders[[#This Row],[City]],CityRegion,2,0)</f>
        <v>South</v>
      </c>
      <c r="X5991" t="str">
        <f>VLOOKUP(tblOrders[[#This Row],[City]],lookups!A:C,3,0)</f>
        <v>Tamil Nadu</v>
      </c>
    </row>
    <row r="5992" spans="1:24" x14ac:dyDescent="0.25">
      <c r="A5992" t="s">
        <v>8351</v>
      </c>
      <c r="B5992" s="1">
        <v>45745</v>
      </c>
      <c r="C5992" t="s">
        <v>1890</v>
      </c>
      <c r="D5992" t="s">
        <v>39</v>
      </c>
      <c r="E5992" t="s">
        <v>114</v>
      </c>
      <c r="F5992" t="s">
        <v>115</v>
      </c>
      <c r="G5992" t="s">
        <v>42</v>
      </c>
      <c r="H5992" t="s">
        <v>116</v>
      </c>
      <c r="I5992" t="s">
        <v>76</v>
      </c>
      <c r="J5992" t="s">
        <v>34</v>
      </c>
      <c r="K5992">
        <v>1</v>
      </c>
      <c r="L5992">
        <v>12</v>
      </c>
      <c r="M5992">
        <v>0.1</v>
      </c>
      <c r="N5992">
        <v>10.8</v>
      </c>
      <c r="O5992">
        <v>4.8</v>
      </c>
      <c r="P5992" t="s">
        <v>28</v>
      </c>
      <c r="Q5992" t="s">
        <v>29</v>
      </c>
      <c r="R5992" t="s">
        <v>30</v>
      </c>
      <c r="S5992">
        <v>4.5</v>
      </c>
      <c r="T5992">
        <f>YEAR(tblOrders[[#This Row],[Order Date]])</f>
        <v>2025</v>
      </c>
      <c r="U5992" t="str">
        <f>TEXT(tblOrders[[#This Row],[Order Date]],"mmm-yyyy")</f>
        <v>Mar-2025</v>
      </c>
      <c r="V5992" s="4">
        <f>tblOrders[[#This Row],[Profit]]/tblOrders[[#This Row],[Sales Amount]]</f>
        <v>0.44444444444444442</v>
      </c>
      <c r="W5992" t="str">
        <f>VLOOKUP(tblOrders[[#This Row],[City]],CityRegion,2,0)</f>
        <v>South</v>
      </c>
      <c r="X5992" t="str">
        <f>VLOOKUP(tblOrders[[#This Row],[City]],lookups!A:C,3,0)</f>
        <v>Kerala</v>
      </c>
    </row>
    <row r="5993" spans="1:24" x14ac:dyDescent="0.25">
      <c r="A5993" t="s">
        <v>8352</v>
      </c>
      <c r="B5993" s="1">
        <v>45739</v>
      </c>
      <c r="C5993" t="s">
        <v>1347</v>
      </c>
      <c r="D5993" t="s">
        <v>21</v>
      </c>
      <c r="E5993" t="s">
        <v>101</v>
      </c>
      <c r="F5993" t="s">
        <v>102</v>
      </c>
      <c r="G5993" t="s">
        <v>24</v>
      </c>
      <c r="H5993" t="s">
        <v>103</v>
      </c>
      <c r="I5993" t="s">
        <v>52</v>
      </c>
      <c r="J5993" t="s">
        <v>27</v>
      </c>
      <c r="K5993">
        <v>3</v>
      </c>
      <c r="L5993">
        <v>120</v>
      </c>
      <c r="M5993">
        <v>0</v>
      </c>
      <c r="N5993">
        <v>360</v>
      </c>
      <c r="O5993">
        <v>126</v>
      </c>
      <c r="P5993" t="s">
        <v>28</v>
      </c>
      <c r="Q5993" t="s">
        <v>29</v>
      </c>
      <c r="R5993" t="s">
        <v>30</v>
      </c>
      <c r="S5993">
        <v>3.6</v>
      </c>
      <c r="T5993">
        <f>YEAR(tblOrders[[#This Row],[Order Date]])</f>
        <v>2025</v>
      </c>
      <c r="U5993" t="str">
        <f>TEXT(tblOrders[[#This Row],[Order Date]],"mmm-yyyy")</f>
        <v>Mar-2025</v>
      </c>
      <c r="V5993" s="4">
        <f>tblOrders[[#This Row],[Profit]]/tblOrders[[#This Row],[Sales Amount]]</f>
        <v>0.35</v>
      </c>
      <c r="W5993" t="str">
        <f>VLOOKUP(tblOrders[[#This Row],[City]],CityRegion,2,0)</f>
        <v>South</v>
      </c>
      <c r="X5993" t="str">
        <f>VLOOKUP(tblOrders[[#This Row],[City]],lookups!A:C,3,0)</f>
        <v>Kerala</v>
      </c>
    </row>
    <row r="5994" spans="1:24" x14ac:dyDescent="0.25">
      <c r="A5994" t="s">
        <v>8353</v>
      </c>
      <c r="B5994" s="1">
        <v>45679</v>
      </c>
      <c r="C5994" t="s">
        <v>1493</v>
      </c>
      <c r="D5994" t="s">
        <v>21</v>
      </c>
      <c r="E5994" t="s">
        <v>66</v>
      </c>
      <c r="F5994" t="s">
        <v>67</v>
      </c>
      <c r="G5994" t="s">
        <v>68</v>
      </c>
      <c r="H5994" t="s">
        <v>69</v>
      </c>
      <c r="I5994" t="s">
        <v>70</v>
      </c>
      <c r="J5994" t="s">
        <v>27</v>
      </c>
      <c r="K5994">
        <v>1</v>
      </c>
      <c r="L5994">
        <v>149</v>
      </c>
      <c r="M5994">
        <v>0.1</v>
      </c>
      <c r="N5994">
        <v>134.1</v>
      </c>
      <c r="O5994">
        <v>39.1</v>
      </c>
      <c r="P5994" t="s">
        <v>28</v>
      </c>
      <c r="Q5994" t="s">
        <v>29</v>
      </c>
      <c r="R5994" t="s">
        <v>36</v>
      </c>
      <c r="S5994">
        <v>5</v>
      </c>
      <c r="T5994">
        <f>YEAR(tblOrders[[#This Row],[Order Date]])</f>
        <v>2025</v>
      </c>
      <c r="U5994" t="str">
        <f>TEXT(tblOrders[[#This Row],[Order Date]],"mmm-yyyy")</f>
        <v>Jan-2025</v>
      </c>
      <c r="V5994" s="4">
        <f>tblOrders[[#This Row],[Profit]]/tblOrders[[#This Row],[Sales Amount]]</f>
        <v>0.29157345264727819</v>
      </c>
      <c r="W5994" t="str">
        <f>VLOOKUP(tblOrders[[#This Row],[City]],CityRegion,2,0)</f>
        <v>South</v>
      </c>
      <c r="X5994" t="str">
        <f>VLOOKUP(tblOrders[[#This Row],[City]],lookups!A:C,3,0)</f>
        <v>Telengana</v>
      </c>
    </row>
    <row r="5995" spans="1:24" x14ac:dyDescent="0.25">
      <c r="A5995" t="s">
        <v>8354</v>
      </c>
      <c r="B5995" s="1">
        <v>45775</v>
      </c>
      <c r="C5995" t="s">
        <v>739</v>
      </c>
      <c r="D5995" t="s">
        <v>39</v>
      </c>
      <c r="E5995" t="s">
        <v>94</v>
      </c>
      <c r="F5995" t="s">
        <v>95</v>
      </c>
      <c r="G5995" t="s">
        <v>68</v>
      </c>
      <c r="H5995" t="s">
        <v>96</v>
      </c>
      <c r="I5995" t="s">
        <v>26</v>
      </c>
      <c r="J5995" t="s">
        <v>45</v>
      </c>
      <c r="K5995">
        <v>3</v>
      </c>
      <c r="L5995">
        <v>89</v>
      </c>
      <c r="M5995">
        <v>0.2</v>
      </c>
      <c r="N5995">
        <v>213.6</v>
      </c>
      <c r="O5995">
        <v>48.6</v>
      </c>
      <c r="P5995" t="s">
        <v>28</v>
      </c>
      <c r="Q5995" t="s">
        <v>35</v>
      </c>
      <c r="R5995" t="s">
        <v>36</v>
      </c>
      <c r="S5995">
        <v>3</v>
      </c>
      <c r="T5995">
        <f>YEAR(tblOrders[[#This Row],[Order Date]])</f>
        <v>2025</v>
      </c>
      <c r="U5995" t="str">
        <f>TEXT(tblOrders[[#This Row],[Order Date]],"mmm-yyyy")</f>
        <v>Apr-2025</v>
      </c>
      <c r="V5995" s="4">
        <f>tblOrders[[#This Row],[Profit]]/tblOrders[[#This Row],[Sales Amount]]</f>
        <v>0.22752808988764045</v>
      </c>
      <c r="W5995" t="str">
        <f>VLOOKUP(tblOrders[[#This Row],[City]],CityRegion,2,0)</f>
        <v>South</v>
      </c>
      <c r="X5995" t="str">
        <f>VLOOKUP(tblOrders[[#This Row],[City]],lookups!A:C,3,0)</f>
        <v>Karnataka</v>
      </c>
    </row>
    <row r="5996" spans="1:24" x14ac:dyDescent="0.25">
      <c r="A5996" t="s">
        <v>8355</v>
      </c>
      <c r="B5996" s="1">
        <v>45915</v>
      </c>
      <c r="C5996" t="s">
        <v>8356</v>
      </c>
      <c r="D5996" t="s">
        <v>21</v>
      </c>
      <c r="E5996" t="s">
        <v>108</v>
      </c>
      <c r="F5996" t="s">
        <v>109</v>
      </c>
      <c r="G5996" t="s">
        <v>62</v>
      </c>
      <c r="H5996" t="s">
        <v>110</v>
      </c>
      <c r="I5996" t="s">
        <v>44</v>
      </c>
      <c r="J5996" t="s">
        <v>27</v>
      </c>
      <c r="K5996">
        <v>1</v>
      </c>
      <c r="L5996">
        <v>110</v>
      </c>
      <c r="M5996">
        <v>0.05</v>
      </c>
      <c r="N5996">
        <v>104.5</v>
      </c>
      <c r="O5996">
        <v>36.5</v>
      </c>
      <c r="P5996" t="s">
        <v>28</v>
      </c>
      <c r="Q5996" t="s">
        <v>35</v>
      </c>
      <c r="R5996" t="s">
        <v>36</v>
      </c>
      <c r="S5996">
        <v>4</v>
      </c>
      <c r="T5996">
        <f>YEAR(tblOrders[[#This Row],[Order Date]])</f>
        <v>2025</v>
      </c>
      <c r="U5996" t="str">
        <f>TEXT(tblOrders[[#This Row],[Order Date]],"mmm-yyyy")</f>
        <v>Sep-2025</v>
      </c>
      <c r="V5996" s="4">
        <f>tblOrders[[#This Row],[Profit]]/tblOrders[[#This Row],[Sales Amount]]</f>
        <v>0.34928229665071769</v>
      </c>
      <c r="W5996" t="str">
        <f>VLOOKUP(tblOrders[[#This Row],[City]],CityRegion,2,0)</f>
        <v>South</v>
      </c>
      <c r="X5996" t="str">
        <f>VLOOKUP(tblOrders[[#This Row],[City]],lookups!A:C,3,0)</f>
        <v>Kerala</v>
      </c>
    </row>
    <row r="5997" spans="1:24" x14ac:dyDescent="0.25">
      <c r="A5997" t="s">
        <v>8357</v>
      </c>
      <c r="B5997" s="1">
        <v>45728</v>
      </c>
      <c r="C5997" t="s">
        <v>4451</v>
      </c>
      <c r="D5997" t="s">
        <v>21</v>
      </c>
      <c r="E5997" t="s">
        <v>114</v>
      </c>
      <c r="F5997" t="s">
        <v>115</v>
      </c>
      <c r="G5997" t="s">
        <v>42</v>
      </c>
      <c r="H5997" t="s">
        <v>116</v>
      </c>
      <c r="I5997" t="s">
        <v>57</v>
      </c>
      <c r="J5997" t="s">
        <v>34</v>
      </c>
      <c r="K5997">
        <v>4</v>
      </c>
      <c r="L5997">
        <v>12</v>
      </c>
      <c r="M5997">
        <v>0.2</v>
      </c>
      <c r="N5997">
        <v>38.4</v>
      </c>
      <c r="O5997">
        <v>14.4</v>
      </c>
      <c r="P5997" t="s">
        <v>28</v>
      </c>
      <c r="Q5997" t="s">
        <v>35</v>
      </c>
      <c r="R5997" t="s">
        <v>123</v>
      </c>
      <c r="S5997">
        <v>2.8</v>
      </c>
      <c r="T5997">
        <f>YEAR(tblOrders[[#This Row],[Order Date]])</f>
        <v>2025</v>
      </c>
      <c r="U5997" t="str">
        <f>TEXT(tblOrders[[#This Row],[Order Date]],"mmm-yyyy")</f>
        <v>Mar-2025</v>
      </c>
      <c r="V5997" s="4">
        <f>tblOrders[[#This Row],[Profit]]/tblOrders[[#This Row],[Sales Amount]]</f>
        <v>0.375</v>
      </c>
      <c r="W5997" t="str">
        <f>VLOOKUP(tblOrders[[#This Row],[City]],CityRegion,2,0)</f>
        <v>South</v>
      </c>
      <c r="X5997" t="str">
        <f>VLOOKUP(tblOrders[[#This Row],[City]],lookups!A:C,3,0)</f>
        <v>Kerala</v>
      </c>
    </row>
    <row r="5998" spans="1:24" x14ac:dyDescent="0.25">
      <c r="A5998" t="s">
        <v>8358</v>
      </c>
      <c r="B5998" s="1">
        <v>45867</v>
      </c>
      <c r="C5998" t="s">
        <v>8359</v>
      </c>
      <c r="D5998" t="s">
        <v>39</v>
      </c>
      <c r="E5998" t="s">
        <v>101</v>
      </c>
      <c r="F5998" t="s">
        <v>102</v>
      </c>
      <c r="G5998" t="s">
        <v>24</v>
      </c>
      <c r="H5998" t="s">
        <v>103</v>
      </c>
      <c r="I5998" t="s">
        <v>76</v>
      </c>
      <c r="J5998" t="s">
        <v>45</v>
      </c>
      <c r="K5998">
        <v>2</v>
      </c>
      <c r="L5998">
        <v>120</v>
      </c>
      <c r="M5998">
        <v>0.1</v>
      </c>
      <c r="N5998">
        <v>216</v>
      </c>
      <c r="O5998">
        <v>60</v>
      </c>
      <c r="P5998" t="s">
        <v>28</v>
      </c>
      <c r="Q5998" t="s">
        <v>91</v>
      </c>
      <c r="R5998" t="s">
        <v>30</v>
      </c>
      <c r="S5998">
        <v>2.5</v>
      </c>
      <c r="T5998">
        <f>YEAR(tblOrders[[#This Row],[Order Date]])</f>
        <v>2025</v>
      </c>
      <c r="U5998" t="str">
        <f>TEXT(tblOrders[[#This Row],[Order Date]],"mmm-yyyy")</f>
        <v>Jul-2025</v>
      </c>
      <c r="V5998" s="4">
        <f>tblOrders[[#This Row],[Profit]]/tblOrders[[#This Row],[Sales Amount]]</f>
        <v>0.27777777777777779</v>
      </c>
      <c r="W5998" t="str">
        <f>VLOOKUP(tblOrders[[#This Row],[City]],CityRegion,2,0)</f>
        <v>South</v>
      </c>
      <c r="X5998" t="str">
        <f>VLOOKUP(tblOrders[[#This Row],[City]],lookups!A:C,3,0)</f>
        <v>Kerala</v>
      </c>
    </row>
    <row r="5999" spans="1:24" x14ac:dyDescent="0.25">
      <c r="A5999" t="s">
        <v>8360</v>
      </c>
      <c r="B5999" s="1">
        <v>45771</v>
      </c>
      <c r="C5999" t="s">
        <v>2752</v>
      </c>
      <c r="D5999" t="s">
        <v>21</v>
      </c>
      <c r="E5999" t="s">
        <v>40</v>
      </c>
      <c r="F5999" t="s">
        <v>41</v>
      </c>
      <c r="G5999" t="s">
        <v>42</v>
      </c>
      <c r="H5999" t="s">
        <v>43</v>
      </c>
      <c r="I5999" t="s">
        <v>70</v>
      </c>
      <c r="J5999" t="s">
        <v>34</v>
      </c>
      <c r="K5999">
        <v>2</v>
      </c>
      <c r="L5999">
        <v>18</v>
      </c>
      <c r="M5999">
        <v>0.1</v>
      </c>
      <c r="N5999">
        <v>32.4</v>
      </c>
      <c r="O5999">
        <v>14.4</v>
      </c>
      <c r="P5999" t="s">
        <v>28</v>
      </c>
      <c r="Q5999" t="s">
        <v>46</v>
      </c>
      <c r="R5999" t="s">
        <v>36</v>
      </c>
      <c r="S5999">
        <v>3.7</v>
      </c>
      <c r="T5999">
        <f>YEAR(tblOrders[[#This Row],[Order Date]])</f>
        <v>2025</v>
      </c>
      <c r="U5999" t="str">
        <f>TEXT(tblOrders[[#This Row],[Order Date]],"mmm-yyyy")</f>
        <v>Apr-2025</v>
      </c>
      <c r="V5999" s="4">
        <f>tblOrders[[#This Row],[Profit]]/tblOrders[[#This Row],[Sales Amount]]</f>
        <v>0.44444444444444448</v>
      </c>
      <c r="W5999" t="str">
        <f>VLOOKUP(tblOrders[[#This Row],[City]],CityRegion,2,0)</f>
        <v>South</v>
      </c>
      <c r="X5999" t="str">
        <f>VLOOKUP(tblOrders[[#This Row],[City]],lookups!A:C,3,0)</f>
        <v>Telengana</v>
      </c>
    </row>
    <row r="6000" spans="1:24" x14ac:dyDescent="0.25">
      <c r="A6000" t="s">
        <v>8361</v>
      </c>
      <c r="B6000" s="1">
        <v>45869</v>
      </c>
      <c r="C6000" t="s">
        <v>486</v>
      </c>
      <c r="D6000" t="s">
        <v>21</v>
      </c>
      <c r="E6000" t="s">
        <v>108</v>
      </c>
      <c r="F6000" t="s">
        <v>109</v>
      </c>
      <c r="G6000" t="s">
        <v>62</v>
      </c>
      <c r="H6000" t="s">
        <v>110</v>
      </c>
      <c r="I6000" t="s">
        <v>84</v>
      </c>
      <c r="J6000" t="s">
        <v>34</v>
      </c>
      <c r="K6000">
        <v>1</v>
      </c>
      <c r="L6000">
        <v>110</v>
      </c>
      <c r="M6000">
        <v>0.1</v>
      </c>
      <c r="N6000">
        <v>99</v>
      </c>
      <c r="O6000">
        <v>31</v>
      </c>
      <c r="P6000" t="s">
        <v>28</v>
      </c>
      <c r="Q6000" t="s">
        <v>86</v>
      </c>
      <c r="R6000" t="s">
        <v>36</v>
      </c>
      <c r="S6000">
        <v>3.8</v>
      </c>
      <c r="T6000">
        <f>YEAR(tblOrders[[#This Row],[Order Date]])</f>
        <v>2025</v>
      </c>
      <c r="U6000" t="str">
        <f>TEXT(tblOrders[[#This Row],[Order Date]],"mmm-yyyy")</f>
        <v>Jul-2025</v>
      </c>
      <c r="V6000" s="4">
        <f>tblOrders[[#This Row],[Profit]]/tblOrders[[#This Row],[Sales Amount]]</f>
        <v>0.31313131313131315</v>
      </c>
      <c r="W6000" t="str">
        <f>VLOOKUP(tblOrders[[#This Row],[City]],CityRegion,2,0)</f>
        <v>West</v>
      </c>
      <c r="X6000" t="str">
        <f>VLOOKUP(tblOrders[[#This Row],[City]],lookups!A:C,3,0)</f>
        <v>Maharashtra</v>
      </c>
    </row>
    <row r="6001" spans="1:24" x14ac:dyDescent="0.25">
      <c r="A6001" t="s">
        <v>8362</v>
      </c>
      <c r="B6001" s="1">
        <v>46003</v>
      </c>
      <c r="C6001" t="s">
        <v>8363</v>
      </c>
      <c r="D6001" t="s">
        <v>21</v>
      </c>
      <c r="E6001" t="s">
        <v>22</v>
      </c>
      <c r="F6001" t="s">
        <v>23</v>
      </c>
      <c r="G6001" t="s">
        <v>24</v>
      </c>
      <c r="H6001" t="s">
        <v>25</v>
      </c>
      <c r="I6001" t="s">
        <v>44</v>
      </c>
      <c r="J6001" t="s">
        <v>45</v>
      </c>
      <c r="K6001">
        <v>3</v>
      </c>
      <c r="L6001">
        <v>190</v>
      </c>
      <c r="M6001">
        <v>0</v>
      </c>
      <c r="N6001">
        <v>570</v>
      </c>
      <c r="O6001">
        <v>195</v>
      </c>
      <c r="P6001" t="s">
        <v>28</v>
      </c>
      <c r="Q6001" t="s">
        <v>91</v>
      </c>
      <c r="R6001" t="s">
        <v>36</v>
      </c>
      <c r="S6001">
        <v>4.0999999999999996</v>
      </c>
      <c r="T6001">
        <f>YEAR(tblOrders[[#This Row],[Order Date]])</f>
        <v>2025</v>
      </c>
      <c r="U6001" t="str">
        <f>TEXT(tblOrders[[#This Row],[Order Date]],"mmm-yyyy")</f>
        <v>Dec-2025</v>
      </c>
      <c r="V6001" s="4">
        <f>tblOrders[[#This Row],[Profit]]/tblOrders[[#This Row],[Sales Amount]]</f>
        <v>0.34210526315789475</v>
      </c>
      <c r="W6001" t="str">
        <f>VLOOKUP(tblOrders[[#This Row],[City]],CityRegion,2,0)</f>
        <v>South</v>
      </c>
      <c r="X6001" t="str">
        <f>VLOOKUP(tblOrders[[#This Row],[City]],lookups!A:C,3,0)</f>
        <v>Kerala</v>
      </c>
    </row>
    <row r="6002" spans="1:24" x14ac:dyDescent="0.25">
      <c r="A6002" t="s">
        <v>8364</v>
      </c>
      <c r="B6002" s="1">
        <v>45782</v>
      </c>
      <c r="C6002" t="s">
        <v>8365</v>
      </c>
      <c r="D6002" t="s">
        <v>39</v>
      </c>
      <c r="E6002" t="s">
        <v>55</v>
      </c>
      <c r="F6002" t="s">
        <v>56</v>
      </c>
      <c r="G6002" t="s">
        <v>24</v>
      </c>
      <c r="H6002" t="s">
        <v>51</v>
      </c>
      <c r="I6002" t="s">
        <v>44</v>
      </c>
      <c r="J6002" t="s">
        <v>27</v>
      </c>
      <c r="K6002">
        <v>5</v>
      </c>
      <c r="L6002">
        <v>42</v>
      </c>
      <c r="M6002">
        <v>0.05</v>
      </c>
      <c r="N6002">
        <v>199.5</v>
      </c>
      <c r="O6002">
        <v>79.5</v>
      </c>
      <c r="P6002" t="s">
        <v>28</v>
      </c>
      <c r="Q6002" t="s">
        <v>35</v>
      </c>
      <c r="R6002" t="s">
        <v>36</v>
      </c>
      <c r="S6002">
        <v>4.3</v>
      </c>
      <c r="T6002">
        <f>YEAR(tblOrders[[#This Row],[Order Date]])</f>
        <v>2025</v>
      </c>
      <c r="U6002" t="str">
        <f>TEXT(tblOrders[[#This Row],[Order Date]],"mmm-yyyy")</f>
        <v>May-2025</v>
      </c>
      <c r="V6002" s="4">
        <f>tblOrders[[#This Row],[Profit]]/tblOrders[[#This Row],[Sales Amount]]</f>
        <v>0.39849624060150374</v>
      </c>
      <c r="W6002" t="str">
        <f>VLOOKUP(tblOrders[[#This Row],[City]],CityRegion,2,0)</f>
        <v>South</v>
      </c>
      <c r="X6002" t="str">
        <f>VLOOKUP(tblOrders[[#This Row],[City]],lookups!A:C,3,0)</f>
        <v>Kerala</v>
      </c>
    </row>
    <row r="6003" spans="1:24" x14ac:dyDescent="0.25">
      <c r="A6003" t="s">
        <v>8366</v>
      </c>
      <c r="B6003" s="1">
        <v>45713</v>
      </c>
      <c r="C6003" t="s">
        <v>4495</v>
      </c>
      <c r="D6003" t="s">
        <v>21</v>
      </c>
      <c r="E6003" t="s">
        <v>40</v>
      </c>
      <c r="F6003" t="s">
        <v>41</v>
      </c>
      <c r="G6003" t="s">
        <v>42</v>
      </c>
      <c r="H6003" t="s">
        <v>43</v>
      </c>
      <c r="I6003" t="s">
        <v>44</v>
      </c>
      <c r="J6003" t="s">
        <v>45</v>
      </c>
      <c r="K6003">
        <v>1</v>
      </c>
      <c r="L6003">
        <v>18</v>
      </c>
      <c r="M6003">
        <v>0.15</v>
      </c>
      <c r="N6003">
        <v>15.3</v>
      </c>
      <c r="O6003">
        <v>6.3</v>
      </c>
      <c r="P6003" t="s">
        <v>28</v>
      </c>
      <c r="Q6003" t="s">
        <v>29</v>
      </c>
      <c r="R6003" t="s">
        <v>36</v>
      </c>
      <c r="S6003">
        <v>2.9</v>
      </c>
      <c r="T6003">
        <f>YEAR(tblOrders[[#This Row],[Order Date]])</f>
        <v>2025</v>
      </c>
      <c r="U6003" t="str">
        <f>TEXT(tblOrders[[#This Row],[Order Date]],"mmm-yyyy")</f>
        <v>Feb-2025</v>
      </c>
      <c r="V6003" s="4">
        <f>tblOrders[[#This Row],[Profit]]/tblOrders[[#This Row],[Sales Amount]]</f>
        <v>0.41176470588235292</v>
      </c>
      <c r="W6003" t="str">
        <f>VLOOKUP(tblOrders[[#This Row],[City]],CityRegion,2,0)</f>
        <v>South</v>
      </c>
      <c r="X6003" t="str">
        <f>VLOOKUP(tblOrders[[#This Row],[City]],lookups!A:C,3,0)</f>
        <v>Kerala</v>
      </c>
    </row>
    <row r="6004" spans="1:24" x14ac:dyDescent="0.25">
      <c r="A6004" t="s">
        <v>8367</v>
      </c>
      <c r="B6004" s="1">
        <v>45673</v>
      </c>
      <c r="C6004" t="s">
        <v>2945</v>
      </c>
      <c r="D6004" t="s">
        <v>21</v>
      </c>
      <c r="E6004" t="s">
        <v>55</v>
      </c>
      <c r="F6004" t="s">
        <v>56</v>
      </c>
      <c r="G6004" t="s">
        <v>24</v>
      </c>
      <c r="H6004" t="s">
        <v>51</v>
      </c>
      <c r="I6004" t="s">
        <v>139</v>
      </c>
      <c r="J6004" t="s">
        <v>34</v>
      </c>
      <c r="K6004">
        <v>1</v>
      </c>
      <c r="L6004">
        <v>42</v>
      </c>
      <c r="M6004">
        <v>0.2</v>
      </c>
      <c r="N6004">
        <v>33.6</v>
      </c>
      <c r="O6004">
        <v>9.6</v>
      </c>
      <c r="P6004" t="s">
        <v>111</v>
      </c>
      <c r="Q6004" t="s">
        <v>35</v>
      </c>
      <c r="R6004" t="s">
        <v>30</v>
      </c>
      <c r="S6004">
        <v>4</v>
      </c>
      <c r="T6004">
        <f>YEAR(tblOrders[[#This Row],[Order Date]])</f>
        <v>2025</v>
      </c>
      <c r="U6004" t="str">
        <f>TEXT(tblOrders[[#This Row],[Order Date]],"mmm-yyyy")</f>
        <v>Jan-2025</v>
      </c>
      <c r="V6004" s="4">
        <f>tblOrders[[#This Row],[Profit]]/tblOrders[[#This Row],[Sales Amount]]</f>
        <v>0.2857142857142857</v>
      </c>
      <c r="W6004" t="str">
        <f>VLOOKUP(tblOrders[[#This Row],[City]],CityRegion,2,0)</f>
        <v>South</v>
      </c>
      <c r="X6004" t="str">
        <f>VLOOKUP(tblOrders[[#This Row],[City]],lookups!A:C,3,0)</f>
        <v>Tamil Nadu</v>
      </c>
    </row>
    <row r="6005" spans="1:24" x14ac:dyDescent="0.25">
      <c r="A6005" t="s">
        <v>8368</v>
      </c>
      <c r="B6005" s="1">
        <v>45732</v>
      </c>
      <c r="C6005" t="s">
        <v>1136</v>
      </c>
      <c r="D6005" t="s">
        <v>39</v>
      </c>
      <c r="E6005" t="s">
        <v>22</v>
      </c>
      <c r="F6005" t="s">
        <v>23</v>
      </c>
      <c r="G6005" t="s">
        <v>24</v>
      </c>
      <c r="H6005" t="s">
        <v>25</v>
      </c>
      <c r="I6005" t="s">
        <v>130</v>
      </c>
      <c r="J6005" t="s">
        <v>27</v>
      </c>
      <c r="K6005">
        <v>1</v>
      </c>
      <c r="L6005">
        <v>190</v>
      </c>
      <c r="M6005">
        <v>0.1</v>
      </c>
      <c r="N6005">
        <v>171</v>
      </c>
      <c r="O6005">
        <v>46</v>
      </c>
      <c r="P6005" t="s">
        <v>85</v>
      </c>
      <c r="Q6005" t="s">
        <v>35</v>
      </c>
      <c r="R6005" t="s">
        <v>30</v>
      </c>
      <c r="S6005">
        <v>3.5</v>
      </c>
      <c r="T6005">
        <f>YEAR(tblOrders[[#This Row],[Order Date]])</f>
        <v>2025</v>
      </c>
      <c r="U6005" t="str">
        <f>TEXT(tblOrders[[#This Row],[Order Date]],"mmm-yyyy")</f>
        <v>Mar-2025</v>
      </c>
      <c r="V6005" s="4">
        <f>tblOrders[[#This Row],[Profit]]/tblOrders[[#This Row],[Sales Amount]]</f>
        <v>0.26900584795321636</v>
      </c>
      <c r="W6005" t="str">
        <f>VLOOKUP(tblOrders[[#This Row],[City]],CityRegion,2,0)</f>
        <v>West</v>
      </c>
      <c r="X6005" t="str">
        <f>VLOOKUP(tblOrders[[#This Row],[City]],lookups!A:C,3,0)</f>
        <v>Maharashtra</v>
      </c>
    </row>
    <row r="6006" spans="1:24" x14ac:dyDescent="0.25">
      <c r="A6006" t="s">
        <v>8369</v>
      </c>
      <c r="B6006" s="1">
        <v>45830</v>
      </c>
      <c r="C6006" t="s">
        <v>3555</v>
      </c>
      <c r="D6006" t="s">
        <v>21</v>
      </c>
      <c r="E6006" t="s">
        <v>73</v>
      </c>
      <c r="F6006" t="s">
        <v>74</v>
      </c>
      <c r="G6006" t="s">
        <v>68</v>
      </c>
      <c r="H6006" t="s">
        <v>75</v>
      </c>
      <c r="I6006" t="s">
        <v>26</v>
      </c>
      <c r="J6006" t="s">
        <v>27</v>
      </c>
      <c r="K6006">
        <v>5</v>
      </c>
      <c r="L6006">
        <v>65</v>
      </c>
      <c r="M6006">
        <v>0</v>
      </c>
      <c r="N6006">
        <v>325</v>
      </c>
      <c r="O6006">
        <v>135</v>
      </c>
      <c r="P6006" t="s">
        <v>111</v>
      </c>
      <c r="Q6006" t="s">
        <v>91</v>
      </c>
      <c r="R6006" t="s">
        <v>30</v>
      </c>
      <c r="S6006">
        <v>4.7</v>
      </c>
      <c r="T6006">
        <f>YEAR(tblOrders[[#This Row],[Order Date]])</f>
        <v>2025</v>
      </c>
      <c r="U6006" t="str">
        <f>TEXT(tblOrders[[#This Row],[Order Date]],"mmm-yyyy")</f>
        <v>Jun-2025</v>
      </c>
      <c r="V6006" s="4">
        <f>tblOrders[[#This Row],[Profit]]/tblOrders[[#This Row],[Sales Amount]]</f>
        <v>0.41538461538461541</v>
      </c>
      <c r="W6006" t="str">
        <f>VLOOKUP(tblOrders[[#This Row],[City]],CityRegion,2,0)</f>
        <v>South</v>
      </c>
      <c r="X6006" t="str">
        <f>VLOOKUP(tblOrders[[#This Row],[City]],lookups!A:C,3,0)</f>
        <v>Karnataka</v>
      </c>
    </row>
    <row r="6007" spans="1:24" x14ac:dyDescent="0.25">
      <c r="A6007" t="s">
        <v>8370</v>
      </c>
      <c r="B6007" s="1">
        <v>45776</v>
      </c>
      <c r="C6007" t="s">
        <v>410</v>
      </c>
      <c r="D6007" t="s">
        <v>21</v>
      </c>
      <c r="E6007" t="s">
        <v>101</v>
      </c>
      <c r="F6007" t="s">
        <v>102</v>
      </c>
      <c r="G6007" t="s">
        <v>24</v>
      </c>
      <c r="H6007" t="s">
        <v>103</v>
      </c>
      <c r="I6007" t="s">
        <v>26</v>
      </c>
      <c r="J6007" t="s">
        <v>34</v>
      </c>
      <c r="K6007">
        <v>4</v>
      </c>
      <c r="L6007">
        <v>120</v>
      </c>
      <c r="M6007">
        <v>0.1</v>
      </c>
      <c r="N6007">
        <v>432</v>
      </c>
      <c r="O6007">
        <v>120</v>
      </c>
      <c r="P6007" t="s">
        <v>85</v>
      </c>
      <c r="Q6007" t="s">
        <v>91</v>
      </c>
      <c r="R6007" t="s">
        <v>36</v>
      </c>
      <c r="S6007">
        <v>3.8</v>
      </c>
      <c r="T6007">
        <f>YEAR(tblOrders[[#This Row],[Order Date]])</f>
        <v>2025</v>
      </c>
      <c r="U6007" t="str">
        <f>TEXT(tblOrders[[#This Row],[Order Date]],"mmm-yyyy")</f>
        <v>Apr-2025</v>
      </c>
      <c r="V6007" s="4">
        <f>tblOrders[[#This Row],[Profit]]/tblOrders[[#This Row],[Sales Amount]]</f>
        <v>0.27777777777777779</v>
      </c>
      <c r="W6007" t="str">
        <f>VLOOKUP(tblOrders[[#This Row],[City]],CityRegion,2,0)</f>
        <v>South</v>
      </c>
      <c r="X6007" t="str">
        <f>VLOOKUP(tblOrders[[#This Row],[City]],lookups!A:C,3,0)</f>
        <v>Karnataka</v>
      </c>
    </row>
    <row r="6008" spans="1:24" x14ac:dyDescent="0.25">
      <c r="A6008" t="s">
        <v>8371</v>
      </c>
      <c r="B6008" s="1">
        <v>45742</v>
      </c>
      <c r="C6008" t="s">
        <v>8372</v>
      </c>
      <c r="D6008" t="s">
        <v>21</v>
      </c>
      <c r="E6008" t="s">
        <v>22</v>
      </c>
      <c r="F6008" t="s">
        <v>23</v>
      </c>
      <c r="G6008" t="s">
        <v>24</v>
      </c>
      <c r="H6008" t="s">
        <v>25</v>
      </c>
      <c r="I6008" t="s">
        <v>52</v>
      </c>
      <c r="J6008" t="s">
        <v>45</v>
      </c>
      <c r="K6008">
        <v>3</v>
      </c>
      <c r="L6008">
        <v>190</v>
      </c>
      <c r="M6008">
        <v>0.2</v>
      </c>
      <c r="N6008">
        <v>456</v>
      </c>
      <c r="O6008">
        <v>81</v>
      </c>
      <c r="P6008" t="s">
        <v>28</v>
      </c>
      <c r="Q6008" t="s">
        <v>86</v>
      </c>
      <c r="R6008" t="s">
        <v>30</v>
      </c>
      <c r="S6008">
        <v>4.3</v>
      </c>
      <c r="T6008">
        <f>YEAR(tblOrders[[#This Row],[Order Date]])</f>
        <v>2025</v>
      </c>
      <c r="U6008" t="str">
        <f>TEXT(tblOrders[[#This Row],[Order Date]],"mmm-yyyy")</f>
        <v>Mar-2025</v>
      </c>
      <c r="V6008" s="4">
        <f>tblOrders[[#This Row],[Profit]]/tblOrders[[#This Row],[Sales Amount]]</f>
        <v>0.17763157894736842</v>
      </c>
      <c r="W6008" t="str">
        <f>VLOOKUP(tblOrders[[#This Row],[City]],CityRegion,2,0)</f>
        <v>South</v>
      </c>
      <c r="X6008" t="str">
        <f>VLOOKUP(tblOrders[[#This Row],[City]],lookups!A:C,3,0)</f>
        <v>Kerala</v>
      </c>
    </row>
    <row r="6009" spans="1:24" x14ac:dyDescent="0.25">
      <c r="A6009" t="s">
        <v>8373</v>
      </c>
      <c r="B6009" s="1">
        <v>45965</v>
      </c>
      <c r="C6009" t="s">
        <v>3191</v>
      </c>
      <c r="D6009" t="s">
        <v>39</v>
      </c>
      <c r="E6009" t="s">
        <v>79</v>
      </c>
      <c r="F6009" t="s">
        <v>80</v>
      </c>
      <c r="G6009" t="s">
        <v>68</v>
      </c>
      <c r="H6009" t="s">
        <v>81</v>
      </c>
      <c r="I6009" t="s">
        <v>33</v>
      </c>
      <c r="J6009" t="s">
        <v>27</v>
      </c>
      <c r="K6009">
        <v>4</v>
      </c>
      <c r="L6009">
        <v>799</v>
      </c>
      <c r="M6009">
        <v>0</v>
      </c>
      <c r="N6009">
        <v>3196</v>
      </c>
      <c r="O6009">
        <v>716</v>
      </c>
      <c r="P6009" t="s">
        <v>111</v>
      </c>
      <c r="Q6009" t="s">
        <v>29</v>
      </c>
      <c r="R6009" t="s">
        <v>30</v>
      </c>
      <c r="S6009">
        <v>4.5</v>
      </c>
      <c r="T6009">
        <f>YEAR(tblOrders[[#This Row],[Order Date]])</f>
        <v>2025</v>
      </c>
      <c r="U6009" t="str">
        <f>TEXT(tblOrders[[#This Row],[Order Date]],"mmm-yyyy")</f>
        <v>Nov-2025</v>
      </c>
      <c r="V6009" s="4">
        <f>tblOrders[[#This Row],[Profit]]/tblOrders[[#This Row],[Sales Amount]]</f>
        <v>0.22403003754693368</v>
      </c>
      <c r="W6009" t="str">
        <f>VLOOKUP(tblOrders[[#This Row],[City]],CityRegion,2,0)</f>
        <v>North</v>
      </c>
      <c r="X6009" t="str">
        <f>VLOOKUP(tblOrders[[#This Row],[City]],lookups!A:C,3,0)</f>
        <v>Delhi</v>
      </c>
    </row>
    <row r="6010" spans="1:24" x14ac:dyDescent="0.25">
      <c r="A6010" t="s">
        <v>8374</v>
      </c>
      <c r="B6010" s="1">
        <v>45927</v>
      </c>
      <c r="C6010" t="s">
        <v>4798</v>
      </c>
      <c r="D6010" t="s">
        <v>21</v>
      </c>
      <c r="E6010" t="s">
        <v>55</v>
      </c>
      <c r="F6010" t="s">
        <v>56</v>
      </c>
      <c r="G6010" t="s">
        <v>24</v>
      </c>
      <c r="H6010" t="s">
        <v>51</v>
      </c>
      <c r="I6010" t="s">
        <v>57</v>
      </c>
      <c r="J6010" t="s">
        <v>45</v>
      </c>
      <c r="K6010">
        <v>3</v>
      </c>
      <c r="L6010">
        <v>42</v>
      </c>
      <c r="M6010">
        <v>0.2</v>
      </c>
      <c r="N6010">
        <v>100.8</v>
      </c>
      <c r="O6010">
        <v>28.8</v>
      </c>
      <c r="P6010" t="s">
        <v>28</v>
      </c>
      <c r="Q6010" t="s">
        <v>29</v>
      </c>
      <c r="R6010" t="s">
        <v>36</v>
      </c>
      <c r="S6010">
        <v>3.4</v>
      </c>
      <c r="T6010">
        <f>YEAR(tblOrders[[#This Row],[Order Date]])</f>
        <v>2025</v>
      </c>
      <c r="U6010" t="str">
        <f>TEXT(tblOrders[[#This Row],[Order Date]],"mmm-yyyy")</f>
        <v>Sep-2025</v>
      </c>
      <c r="V6010" s="4">
        <f>tblOrders[[#This Row],[Profit]]/tblOrders[[#This Row],[Sales Amount]]</f>
        <v>0.28571428571428575</v>
      </c>
      <c r="W6010" t="str">
        <f>VLOOKUP(tblOrders[[#This Row],[City]],CityRegion,2,0)</f>
        <v>South</v>
      </c>
      <c r="X6010" t="str">
        <f>VLOOKUP(tblOrders[[#This Row],[City]],lookups!A:C,3,0)</f>
        <v>Kerala</v>
      </c>
    </row>
    <row r="6011" spans="1:24" x14ac:dyDescent="0.25">
      <c r="A6011" t="s">
        <v>8375</v>
      </c>
      <c r="B6011" s="1">
        <v>45741</v>
      </c>
      <c r="C6011" t="s">
        <v>938</v>
      </c>
      <c r="D6011" t="s">
        <v>21</v>
      </c>
      <c r="E6011" t="s">
        <v>73</v>
      </c>
      <c r="F6011" t="s">
        <v>74</v>
      </c>
      <c r="G6011" t="s">
        <v>68</v>
      </c>
      <c r="H6011" t="s">
        <v>75</v>
      </c>
      <c r="I6011" t="s">
        <v>57</v>
      </c>
      <c r="J6011" t="s">
        <v>34</v>
      </c>
      <c r="K6011">
        <v>2</v>
      </c>
      <c r="L6011">
        <v>65</v>
      </c>
      <c r="M6011">
        <v>0</v>
      </c>
      <c r="N6011">
        <v>130</v>
      </c>
      <c r="O6011">
        <v>54</v>
      </c>
      <c r="P6011" t="s">
        <v>85</v>
      </c>
      <c r="Q6011" t="s">
        <v>46</v>
      </c>
      <c r="R6011" t="s">
        <v>36</v>
      </c>
      <c r="S6011">
        <v>4.8</v>
      </c>
      <c r="T6011">
        <f>YEAR(tblOrders[[#This Row],[Order Date]])</f>
        <v>2025</v>
      </c>
      <c r="U6011" t="str">
        <f>TEXT(tblOrders[[#This Row],[Order Date]],"mmm-yyyy")</f>
        <v>Mar-2025</v>
      </c>
      <c r="V6011" s="4">
        <f>tblOrders[[#This Row],[Profit]]/tblOrders[[#This Row],[Sales Amount]]</f>
        <v>0.41538461538461541</v>
      </c>
      <c r="W6011" t="str">
        <f>VLOOKUP(tblOrders[[#This Row],[City]],CityRegion,2,0)</f>
        <v>South</v>
      </c>
      <c r="X6011" t="str">
        <f>VLOOKUP(tblOrders[[#This Row],[City]],lookups!A:C,3,0)</f>
        <v>Kerala</v>
      </c>
    </row>
    <row r="6012" spans="1:24" x14ac:dyDescent="0.25">
      <c r="A6012" t="s">
        <v>8376</v>
      </c>
      <c r="B6012" s="1">
        <v>45923</v>
      </c>
      <c r="C6012" t="s">
        <v>1301</v>
      </c>
      <c r="D6012" t="s">
        <v>21</v>
      </c>
      <c r="E6012" t="s">
        <v>55</v>
      </c>
      <c r="F6012" t="s">
        <v>56</v>
      </c>
      <c r="G6012" t="s">
        <v>24</v>
      </c>
      <c r="H6012" t="s">
        <v>51</v>
      </c>
      <c r="I6012" t="s">
        <v>70</v>
      </c>
      <c r="J6012" t="s">
        <v>34</v>
      </c>
      <c r="K6012">
        <v>2</v>
      </c>
      <c r="L6012">
        <v>42</v>
      </c>
      <c r="M6012">
        <v>0</v>
      </c>
      <c r="N6012">
        <v>84</v>
      </c>
      <c r="O6012">
        <v>36</v>
      </c>
      <c r="P6012" t="s">
        <v>148</v>
      </c>
      <c r="Q6012" t="s">
        <v>91</v>
      </c>
      <c r="R6012" t="s">
        <v>36</v>
      </c>
      <c r="S6012">
        <v>2.9</v>
      </c>
      <c r="T6012">
        <f>YEAR(tblOrders[[#This Row],[Order Date]])</f>
        <v>2025</v>
      </c>
      <c r="U6012" t="str">
        <f>TEXT(tblOrders[[#This Row],[Order Date]],"mmm-yyyy")</f>
        <v>Sep-2025</v>
      </c>
      <c r="V6012" s="4">
        <f>tblOrders[[#This Row],[Profit]]/tblOrders[[#This Row],[Sales Amount]]</f>
        <v>0.42857142857142855</v>
      </c>
      <c r="W6012" t="str">
        <f>VLOOKUP(tblOrders[[#This Row],[City]],CityRegion,2,0)</f>
        <v>South</v>
      </c>
      <c r="X6012" t="str">
        <f>VLOOKUP(tblOrders[[#This Row],[City]],lookups!A:C,3,0)</f>
        <v>Telengana</v>
      </c>
    </row>
    <row r="6013" spans="1:24" x14ac:dyDescent="0.25">
      <c r="A6013" t="s">
        <v>8377</v>
      </c>
      <c r="B6013" s="1">
        <v>45913</v>
      </c>
      <c r="C6013" t="s">
        <v>2726</v>
      </c>
      <c r="D6013" t="s">
        <v>21</v>
      </c>
      <c r="E6013" t="s">
        <v>60</v>
      </c>
      <c r="F6013" t="s">
        <v>61</v>
      </c>
      <c r="G6013" t="s">
        <v>62</v>
      </c>
      <c r="H6013" t="s">
        <v>63</v>
      </c>
      <c r="I6013" t="s">
        <v>52</v>
      </c>
      <c r="J6013" t="s">
        <v>27</v>
      </c>
      <c r="K6013">
        <v>2</v>
      </c>
      <c r="L6013">
        <v>45</v>
      </c>
      <c r="M6013">
        <v>0</v>
      </c>
      <c r="N6013">
        <v>90</v>
      </c>
      <c r="O6013">
        <v>38</v>
      </c>
      <c r="P6013" t="s">
        <v>28</v>
      </c>
      <c r="Q6013" t="s">
        <v>46</v>
      </c>
      <c r="R6013" t="s">
        <v>36</v>
      </c>
      <c r="S6013">
        <v>3.4</v>
      </c>
      <c r="T6013">
        <f>YEAR(tblOrders[[#This Row],[Order Date]])</f>
        <v>2025</v>
      </c>
      <c r="U6013" t="str">
        <f>TEXT(tblOrders[[#This Row],[Order Date]],"mmm-yyyy")</f>
        <v>Sep-2025</v>
      </c>
      <c r="V6013" s="4">
        <f>tblOrders[[#This Row],[Profit]]/tblOrders[[#This Row],[Sales Amount]]</f>
        <v>0.42222222222222222</v>
      </c>
      <c r="W6013" t="str">
        <f>VLOOKUP(tblOrders[[#This Row],[City]],CityRegion,2,0)</f>
        <v>South</v>
      </c>
      <c r="X6013" t="str">
        <f>VLOOKUP(tblOrders[[#This Row],[City]],lookups!A:C,3,0)</f>
        <v>Kerala</v>
      </c>
    </row>
    <row r="6014" spans="1:24" x14ac:dyDescent="0.25">
      <c r="A6014" t="s">
        <v>8378</v>
      </c>
      <c r="B6014" s="1">
        <v>45766</v>
      </c>
      <c r="C6014" t="s">
        <v>1811</v>
      </c>
      <c r="D6014" t="s">
        <v>21</v>
      </c>
      <c r="E6014" t="s">
        <v>101</v>
      </c>
      <c r="F6014" t="s">
        <v>102</v>
      </c>
      <c r="G6014" t="s">
        <v>24</v>
      </c>
      <c r="H6014" t="s">
        <v>103</v>
      </c>
      <c r="I6014" t="s">
        <v>52</v>
      </c>
      <c r="J6014" t="s">
        <v>34</v>
      </c>
      <c r="K6014">
        <v>2</v>
      </c>
      <c r="L6014">
        <v>120</v>
      </c>
      <c r="M6014">
        <v>0</v>
      </c>
      <c r="N6014">
        <v>240</v>
      </c>
      <c r="O6014">
        <v>84</v>
      </c>
      <c r="P6014" t="s">
        <v>85</v>
      </c>
      <c r="Q6014" t="s">
        <v>86</v>
      </c>
      <c r="R6014" t="s">
        <v>30</v>
      </c>
      <c r="S6014">
        <v>4.3</v>
      </c>
      <c r="T6014">
        <f>YEAR(tblOrders[[#This Row],[Order Date]])</f>
        <v>2025</v>
      </c>
      <c r="U6014" t="str">
        <f>TEXT(tblOrders[[#This Row],[Order Date]],"mmm-yyyy")</f>
        <v>Apr-2025</v>
      </c>
      <c r="V6014" s="4">
        <f>tblOrders[[#This Row],[Profit]]/tblOrders[[#This Row],[Sales Amount]]</f>
        <v>0.35</v>
      </c>
      <c r="W6014" t="str">
        <f>VLOOKUP(tblOrders[[#This Row],[City]],CityRegion,2,0)</f>
        <v>South</v>
      </c>
      <c r="X6014" t="str">
        <f>VLOOKUP(tblOrders[[#This Row],[City]],lookups!A:C,3,0)</f>
        <v>Kerala</v>
      </c>
    </row>
    <row r="6015" spans="1:24" x14ac:dyDescent="0.25">
      <c r="A6015" t="s">
        <v>8379</v>
      </c>
      <c r="B6015" s="1">
        <v>45951</v>
      </c>
      <c r="C6015" t="s">
        <v>3286</v>
      </c>
      <c r="D6015" t="s">
        <v>21</v>
      </c>
      <c r="E6015" t="s">
        <v>101</v>
      </c>
      <c r="F6015" t="s">
        <v>102</v>
      </c>
      <c r="G6015" t="s">
        <v>24</v>
      </c>
      <c r="H6015" t="s">
        <v>103</v>
      </c>
      <c r="I6015" t="s">
        <v>130</v>
      </c>
      <c r="J6015" t="s">
        <v>27</v>
      </c>
      <c r="K6015">
        <v>2</v>
      </c>
      <c r="L6015">
        <v>120</v>
      </c>
      <c r="M6015">
        <v>0.05</v>
      </c>
      <c r="N6015">
        <v>228</v>
      </c>
      <c r="O6015">
        <v>72</v>
      </c>
      <c r="P6015" t="s">
        <v>28</v>
      </c>
      <c r="Q6015" t="s">
        <v>86</v>
      </c>
      <c r="R6015" t="s">
        <v>36</v>
      </c>
      <c r="S6015">
        <v>5</v>
      </c>
      <c r="T6015">
        <f>YEAR(tblOrders[[#This Row],[Order Date]])</f>
        <v>2025</v>
      </c>
      <c r="U6015" t="str">
        <f>TEXT(tblOrders[[#This Row],[Order Date]],"mmm-yyyy")</f>
        <v>Oct-2025</v>
      </c>
      <c r="V6015" s="4">
        <f>tblOrders[[#This Row],[Profit]]/tblOrders[[#This Row],[Sales Amount]]</f>
        <v>0.31578947368421051</v>
      </c>
      <c r="W6015" t="str">
        <f>VLOOKUP(tblOrders[[#This Row],[City]],CityRegion,2,0)</f>
        <v>West</v>
      </c>
      <c r="X6015" t="str">
        <f>VLOOKUP(tblOrders[[#This Row],[City]],lookups!A:C,3,0)</f>
        <v>Maharashtra</v>
      </c>
    </row>
    <row r="6016" spans="1:24" x14ac:dyDescent="0.25">
      <c r="A6016" t="s">
        <v>8380</v>
      </c>
      <c r="B6016" s="1">
        <v>46020</v>
      </c>
      <c r="C6016" t="s">
        <v>1101</v>
      </c>
      <c r="D6016" t="s">
        <v>21</v>
      </c>
      <c r="E6016" t="s">
        <v>22</v>
      </c>
      <c r="F6016" t="s">
        <v>23</v>
      </c>
      <c r="G6016" t="s">
        <v>24</v>
      </c>
      <c r="H6016" t="s">
        <v>25</v>
      </c>
      <c r="I6016" t="s">
        <v>70</v>
      </c>
      <c r="J6016" t="s">
        <v>34</v>
      </c>
      <c r="K6016">
        <v>3</v>
      </c>
      <c r="L6016">
        <v>190</v>
      </c>
      <c r="M6016">
        <v>0.1</v>
      </c>
      <c r="N6016">
        <v>513</v>
      </c>
      <c r="O6016">
        <v>138</v>
      </c>
      <c r="P6016" t="s">
        <v>28</v>
      </c>
      <c r="Q6016" t="s">
        <v>86</v>
      </c>
      <c r="R6016" t="s">
        <v>36</v>
      </c>
      <c r="S6016">
        <v>4.5</v>
      </c>
      <c r="T6016">
        <f>YEAR(tblOrders[[#This Row],[Order Date]])</f>
        <v>2025</v>
      </c>
      <c r="U6016" t="str">
        <f>TEXT(tblOrders[[#This Row],[Order Date]],"mmm-yyyy")</f>
        <v>Dec-2025</v>
      </c>
      <c r="V6016" s="4">
        <f>tblOrders[[#This Row],[Profit]]/tblOrders[[#This Row],[Sales Amount]]</f>
        <v>0.26900584795321636</v>
      </c>
      <c r="W6016" t="str">
        <f>VLOOKUP(tblOrders[[#This Row],[City]],CityRegion,2,0)</f>
        <v>South</v>
      </c>
      <c r="X6016" t="str">
        <f>VLOOKUP(tblOrders[[#This Row],[City]],lookups!A:C,3,0)</f>
        <v>Telengana</v>
      </c>
    </row>
    <row r="6017" spans="1:24" x14ac:dyDescent="0.25">
      <c r="A6017" t="s">
        <v>8381</v>
      </c>
      <c r="B6017" s="1">
        <v>45667</v>
      </c>
      <c r="C6017" t="s">
        <v>5730</v>
      </c>
      <c r="D6017" t="s">
        <v>39</v>
      </c>
      <c r="E6017" t="s">
        <v>49</v>
      </c>
      <c r="F6017" t="s">
        <v>50</v>
      </c>
      <c r="G6017" t="s">
        <v>24</v>
      </c>
      <c r="H6017" t="s">
        <v>51</v>
      </c>
      <c r="I6017" t="s">
        <v>130</v>
      </c>
      <c r="J6017" t="s">
        <v>34</v>
      </c>
      <c r="K6017">
        <v>1</v>
      </c>
      <c r="L6017">
        <v>85</v>
      </c>
      <c r="M6017">
        <v>0.05</v>
      </c>
      <c r="N6017">
        <v>80.75</v>
      </c>
      <c r="O6017">
        <v>28.75</v>
      </c>
      <c r="P6017" t="s">
        <v>28</v>
      </c>
      <c r="Q6017" t="s">
        <v>46</v>
      </c>
      <c r="R6017" t="s">
        <v>36</v>
      </c>
      <c r="S6017">
        <v>3.1</v>
      </c>
      <c r="T6017">
        <f>YEAR(tblOrders[[#This Row],[Order Date]])</f>
        <v>2025</v>
      </c>
      <c r="U6017" t="str">
        <f>TEXT(tblOrders[[#This Row],[Order Date]],"mmm-yyyy")</f>
        <v>Jan-2025</v>
      </c>
      <c r="V6017" s="4">
        <f>tblOrders[[#This Row],[Profit]]/tblOrders[[#This Row],[Sales Amount]]</f>
        <v>0.35603715170278638</v>
      </c>
      <c r="W6017" t="str">
        <f>VLOOKUP(tblOrders[[#This Row],[City]],CityRegion,2,0)</f>
        <v>West</v>
      </c>
      <c r="X6017" t="str">
        <f>VLOOKUP(tblOrders[[#This Row],[City]],lookups!A:C,3,0)</f>
        <v>Maharashtra</v>
      </c>
    </row>
    <row r="6018" spans="1:24" x14ac:dyDescent="0.25">
      <c r="A6018" t="s">
        <v>8382</v>
      </c>
      <c r="B6018" s="1">
        <v>45805</v>
      </c>
      <c r="C6018" t="s">
        <v>6775</v>
      </c>
      <c r="D6018" t="s">
        <v>21</v>
      </c>
      <c r="E6018" t="s">
        <v>94</v>
      </c>
      <c r="F6018" t="s">
        <v>95</v>
      </c>
      <c r="G6018" t="s">
        <v>68</v>
      </c>
      <c r="H6018" t="s">
        <v>96</v>
      </c>
      <c r="I6018" t="s">
        <v>52</v>
      </c>
      <c r="J6018" t="s">
        <v>45</v>
      </c>
      <c r="K6018">
        <v>1</v>
      </c>
      <c r="L6018">
        <v>89</v>
      </c>
      <c r="M6018">
        <v>0.15</v>
      </c>
      <c r="N6018">
        <v>75.650000000000006</v>
      </c>
      <c r="O6018">
        <v>20.65</v>
      </c>
      <c r="P6018" t="s">
        <v>28</v>
      </c>
      <c r="Q6018" t="s">
        <v>46</v>
      </c>
      <c r="R6018" t="s">
        <v>36</v>
      </c>
      <c r="S6018">
        <v>3.9</v>
      </c>
      <c r="T6018">
        <f>YEAR(tblOrders[[#This Row],[Order Date]])</f>
        <v>2025</v>
      </c>
      <c r="U6018" t="str">
        <f>TEXT(tblOrders[[#This Row],[Order Date]],"mmm-yyyy")</f>
        <v>May-2025</v>
      </c>
      <c r="V6018" s="4">
        <f>tblOrders[[#This Row],[Profit]]/tblOrders[[#This Row],[Sales Amount]]</f>
        <v>0.27296761401189684</v>
      </c>
      <c r="W6018" t="str">
        <f>VLOOKUP(tblOrders[[#This Row],[City]],CityRegion,2,0)</f>
        <v>South</v>
      </c>
      <c r="X6018" t="str">
        <f>VLOOKUP(tblOrders[[#This Row],[City]],lookups!A:C,3,0)</f>
        <v>Kerala</v>
      </c>
    </row>
    <row r="6019" spans="1:24" x14ac:dyDescent="0.25">
      <c r="A6019" t="s">
        <v>8383</v>
      </c>
      <c r="B6019" s="1">
        <v>45977</v>
      </c>
      <c r="C6019" t="s">
        <v>2652</v>
      </c>
      <c r="D6019" t="s">
        <v>21</v>
      </c>
      <c r="E6019" t="s">
        <v>101</v>
      </c>
      <c r="F6019" t="s">
        <v>102</v>
      </c>
      <c r="G6019" t="s">
        <v>24</v>
      </c>
      <c r="H6019" t="s">
        <v>103</v>
      </c>
      <c r="I6019" t="s">
        <v>84</v>
      </c>
      <c r="J6019" t="s">
        <v>34</v>
      </c>
      <c r="K6019">
        <v>2</v>
      </c>
      <c r="L6019">
        <v>120</v>
      </c>
      <c r="M6019">
        <v>0.2</v>
      </c>
      <c r="N6019">
        <v>192</v>
      </c>
      <c r="O6019">
        <v>36</v>
      </c>
      <c r="P6019" t="s">
        <v>28</v>
      </c>
      <c r="Q6019" t="s">
        <v>35</v>
      </c>
      <c r="R6019" t="s">
        <v>36</v>
      </c>
      <c r="S6019">
        <v>4.5999999999999996</v>
      </c>
      <c r="T6019">
        <f>YEAR(tblOrders[[#This Row],[Order Date]])</f>
        <v>2025</v>
      </c>
      <c r="U6019" t="str">
        <f>TEXT(tblOrders[[#This Row],[Order Date]],"mmm-yyyy")</f>
        <v>Nov-2025</v>
      </c>
      <c r="V6019" s="4">
        <f>tblOrders[[#This Row],[Profit]]/tblOrders[[#This Row],[Sales Amount]]</f>
        <v>0.1875</v>
      </c>
      <c r="W6019" t="str">
        <f>VLOOKUP(tblOrders[[#This Row],[City]],CityRegion,2,0)</f>
        <v>West</v>
      </c>
      <c r="X6019" t="str">
        <f>VLOOKUP(tblOrders[[#This Row],[City]],lookups!A:C,3,0)</f>
        <v>Maharashtra</v>
      </c>
    </row>
    <row r="6020" spans="1:24" x14ac:dyDescent="0.25">
      <c r="A6020" t="s">
        <v>8384</v>
      </c>
      <c r="B6020" s="1">
        <v>45852</v>
      </c>
      <c r="C6020" t="s">
        <v>1210</v>
      </c>
      <c r="D6020" t="s">
        <v>21</v>
      </c>
      <c r="E6020" t="s">
        <v>55</v>
      </c>
      <c r="F6020" t="s">
        <v>56</v>
      </c>
      <c r="G6020" t="s">
        <v>24</v>
      </c>
      <c r="H6020" t="s">
        <v>51</v>
      </c>
      <c r="I6020" t="s">
        <v>130</v>
      </c>
      <c r="J6020" t="s">
        <v>34</v>
      </c>
      <c r="K6020">
        <v>5</v>
      </c>
      <c r="L6020">
        <v>42</v>
      </c>
      <c r="M6020">
        <v>0.15</v>
      </c>
      <c r="N6020">
        <v>178.5</v>
      </c>
      <c r="O6020">
        <v>58.5</v>
      </c>
      <c r="P6020" t="s">
        <v>111</v>
      </c>
      <c r="Q6020" t="s">
        <v>91</v>
      </c>
      <c r="R6020" t="s">
        <v>36</v>
      </c>
      <c r="S6020">
        <v>3.3</v>
      </c>
      <c r="T6020">
        <f>YEAR(tblOrders[[#This Row],[Order Date]])</f>
        <v>2025</v>
      </c>
      <c r="U6020" t="str">
        <f>TEXT(tblOrders[[#This Row],[Order Date]],"mmm-yyyy")</f>
        <v>Jul-2025</v>
      </c>
      <c r="V6020" s="4">
        <f>tblOrders[[#This Row],[Profit]]/tblOrders[[#This Row],[Sales Amount]]</f>
        <v>0.32773109243697479</v>
      </c>
      <c r="W6020" t="str">
        <f>VLOOKUP(tblOrders[[#This Row],[City]],CityRegion,2,0)</f>
        <v>West</v>
      </c>
      <c r="X6020" t="str">
        <f>VLOOKUP(tblOrders[[#This Row],[City]],lookups!A:C,3,0)</f>
        <v>Maharashtra</v>
      </c>
    </row>
    <row r="6021" spans="1:24" x14ac:dyDescent="0.25">
      <c r="A6021" t="s">
        <v>8385</v>
      </c>
      <c r="B6021" s="1">
        <v>45782</v>
      </c>
      <c r="C6021" t="s">
        <v>107</v>
      </c>
      <c r="D6021" t="s">
        <v>39</v>
      </c>
      <c r="E6021" t="s">
        <v>79</v>
      </c>
      <c r="F6021" t="s">
        <v>80</v>
      </c>
      <c r="G6021" t="s">
        <v>68</v>
      </c>
      <c r="H6021" t="s">
        <v>81</v>
      </c>
      <c r="I6021" t="s">
        <v>76</v>
      </c>
      <c r="J6021" t="s">
        <v>34</v>
      </c>
      <c r="K6021">
        <v>3</v>
      </c>
      <c r="L6021">
        <v>799</v>
      </c>
      <c r="M6021">
        <v>0.1</v>
      </c>
      <c r="N6021">
        <v>2157.3000000000002</v>
      </c>
      <c r="O6021">
        <v>297.3</v>
      </c>
      <c r="P6021" t="s">
        <v>28</v>
      </c>
      <c r="Q6021" t="s">
        <v>29</v>
      </c>
      <c r="R6021" t="s">
        <v>36</v>
      </c>
      <c r="S6021">
        <v>3.4</v>
      </c>
      <c r="T6021">
        <f>YEAR(tblOrders[[#This Row],[Order Date]])</f>
        <v>2025</v>
      </c>
      <c r="U6021" t="str">
        <f>TEXT(tblOrders[[#This Row],[Order Date]],"mmm-yyyy")</f>
        <v>May-2025</v>
      </c>
      <c r="V6021" s="4">
        <f>tblOrders[[#This Row],[Profit]]/tblOrders[[#This Row],[Sales Amount]]</f>
        <v>0.13781115282992629</v>
      </c>
      <c r="W6021" t="str">
        <f>VLOOKUP(tblOrders[[#This Row],[City]],CityRegion,2,0)</f>
        <v>South</v>
      </c>
      <c r="X6021" t="str">
        <f>VLOOKUP(tblOrders[[#This Row],[City]],lookups!A:C,3,0)</f>
        <v>Kerala</v>
      </c>
    </row>
    <row r="6022" spans="1:24" x14ac:dyDescent="0.25">
      <c r="A6022" t="s">
        <v>8386</v>
      </c>
      <c r="B6022" s="1">
        <v>45744</v>
      </c>
      <c r="C6022" t="s">
        <v>824</v>
      </c>
      <c r="D6022" t="s">
        <v>21</v>
      </c>
      <c r="E6022" t="s">
        <v>108</v>
      </c>
      <c r="F6022" t="s">
        <v>109</v>
      </c>
      <c r="G6022" t="s">
        <v>62</v>
      </c>
      <c r="H6022" t="s">
        <v>110</v>
      </c>
      <c r="I6022" t="s">
        <v>33</v>
      </c>
      <c r="J6022" t="s">
        <v>45</v>
      </c>
      <c r="K6022">
        <v>5</v>
      </c>
      <c r="L6022">
        <v>110</v>
      </c>
      <c r="M6022">
        <v>0.15</v>
      </c>
      <c r="N6022">
        <v>467.5</v>
      </c>
      <c r="O6022">
        <v>127.5</v>
      </c>
      <c r="P6022" t="s">
        <v>28</v>
      </c>
      <c r="Q6022" t="s">
        <v>86</v>
      </c>
      <c r="R6022" t="s">
        <v>36</v>
      </c>
      <c r="S6022">
        <v>4.8</v>
      </c>
      <c r="T6022">
        <f>YEAR(tblOrders[[#This Row],[Order Date]])</f>
        <v>2025</v>
      </c>
      <c r="U6022" t="str">
        <f>TEXT(tblOrders[[#This Row],[Order Date]],"mmm-yyyy")</f>
        <v>Mar-2025</v>
      </c>
      <c r="V6022" s="4">
        <f>tblOrders[[#This Row],[Profit]]/tblOrders[[#This Row],[Sales Amount]]</f>
        <v>0.27272727272727271</v>
      </c>
      <c r="W6022" t="str">
        <f>VLOOKUP(tblOrders[[#This Row],[City]],CityRegion,2,0)</f>
        <v>North</v>
      </c>
      <c r="X6022" t="str">
        <f>VLOOKUP(tblOrders[[#This Row],[City]],lookups!A:C,3,0)</f>
        <v>Delhi</v>
      </c>
    </row>
    <row r="6023" spans="1:24" x14ac:dyDescent="0.25">
      <c r="A6023" t="s">
        <v>8387</v>
      </c>
      <c r="B6023" s="1">
        <v>45802</v>
      </c>
      <c r="C6023" t="s">
        <v>4961</v>
      </c>
      <c r="D6023" t="s">
        <v>21</v>
      </c>
      <c r="E6023" t="s">
        <v>49</v>
      </c>
      <c r="F6023" t="s">
        <v>50</v>
      </c>
      <c r="G6023" t="s">
        <v>24</v>
      </c>
      <c r="H6023" t="s">
        <v>51</v>
      </c>
      <c r="I6023" t="s">
        <v>130</v>
      </c>
      <c r="J6023" t="s">
        <v>34</v>
      </c>
      <c r="K6023">
        <v>5</v>
      </c>
      <c r="L6023">
        <v>85</v>
      </c>
      <c r="M6023">
        <v>0.15</v>
      </c>
      <c r="N6023">
        <v>361.25</v>
      </c>
      <c r="O6023">
        <v>101.25</v>
      </c>
      <c r="P6023" t="s">
        <v>111</v>
      </c>
      <c r="Q6023" t="s">
        <v>86</v>
      </c>
      <c r="R6023" t="s">
        <v>36</v>
      </c>
      <c r="S6023">
        <v>2.6</v>
      </c>
      <c r="T6023">
        <f>YEAR(tblOrders[[#This Row],[Order Date]])</f>
        <v>2025</v>
      </c>
      <c r="U6023" t="str">
        <f>TEXT(tblOrders[[#This Row],[Order Date]],"mmm-yyyy")</f>
        <v>May-2025</v>
      </c>
      <c r="V6023" s="4">
        <f>tblOrders[[#This Row],[Profit]]/tblOrders[[#This Row],[Sales Amount]]</f>
        <v>0.28027681660899656</v>
      </c>
      <c r="W6023" t="str">
        <f>VLOOKUP(tblOrders[[#This Row],[City]],CityRegion,2,0)</f>
        <v>West</v>
      </c>
      <c r="X6023" t="str">
        <f>VLOOKUP(tblOrders[[#This Row],[City]],lookups!A:C,3,0)</f>
        <v>Maharashtra</v>
      </c>
    </row>
    <row r="6024" spans="1:24" x14ac:dyDescent="0.25">
      <c r="A6024" t="s">
        <v>8388</v>
      </c>
      <c r="B6024" s="1">
        <v>45927</v>
      </c>
      <c r="C6024" t="s">
        <v>4558</v>
      </c>
      <c r="D6024" t="s">
        <v>39</v>
      </c>
      <c r="E6024" t="s">
        <v>73</v>
      </c>
      <c r="F6024" t="s">
        <v>74</v>
      </c>
      <c r="G6024" t="s">
        <v>68</v>
      </c>
      <c r="H6024" t="s">
        <v>75</v>
      </c>
      <c r="I6024" t="s">
        <v>26</v>
      </c>
      <c r="J6024" t="s">
        <v>27</v>
      </c>
      <c r="K6024">
        <v>3</v>
      </c>
      <c r="L6024">
        <v>65</v>
      </c>
      <c r="M6024">
        <v>0.1</v>
      </c>
      <c r="N6024">
        <v>175.5</v>
      </c>
      <c r="O6024">
        <v>61.5</v>
      </c>
      <c r="P6024" t="s">
        <v>28</v>
      </c>
      <c r="Q6024" t="s">
        <v>29</v>
      </c>
      <c r="R6024" t="s">
        <v>30</v>
      </c>
      <c r="S6024">
        <v>3.2</v>
      </c>
      <c r="T6024">
        <f>YEAR(tblOrders[[#This Row],[Order Date]])</f>
        <v>2025</v>
      </c>
      <c r="U6024" t="str">
        <f>TEXT(tblOrders[[#This Row],[Order Date]],"mmm-yyyy")</f>
        <v>Sep-2025</v>
      </c>
      <c r="V6024" s="4">
        <f>tblOrders[[#This Row],[Profit]]/tblOrders[[#This Row],[Sales Amount]]</f>
        <v>0.3504273504273504</v>
      </c>
      <c r="W6024" t="str">
        <f>VLOOKUP(tblOrders[[#This Row],[City]],CityRegion,2,0)</f>
        <v>South</v>
      </c>
      <c r="X6024" t="str">
        <f>VLOOKUP(tblOrders[[#This Row],[City]],lookups!A:C,3,0)</f>
        <v>Karnataka</v>
      </c>
    </row>
    <row r="6025" spans="1:24" x14ac:dyDescent="0.25">
      <c r="A6025" t="s">
        <v>8389</v>
      </c>
      <c r="B6025" s="1">
        <v>45660</v>
      </c>
      <c r="C6025" t="s">
        <v>3929</v>
      </c>
      <c r="D6025" t="s">
        <v>21</v>
      </c>
      <c r="E6025" t="s">
        <v>55</v>
      </c>
      <c r="F6025" t="s">
        <v>56</v>
      </c>
      <c r="G6025" t="s">
        <v>24</v>
      </c>
      <c r="H6025" t="s">
        <v>51</v>
      </c>
      <c r="I6025" t="s">
        <v>33</v>
      </c>
      <c r="J6025" t="s">
        <v>27</v>
      </c>
      <c r="K6025">
        <v>4</v>
      </c>
      <c r="L6025">
        <v>42</v>
      </c>
      <c r="M6025">
        <v>0.2</v>
      </c>
      <c r="N6025">
        <v>134.4</v>
      </c>
      <c r="O6025">
        <v>38.4</v>
      </c>
      <c r="P6025" t="s">
        <v>28</v>
      </c>
      <c r="Q6025" t="s">
        <v>29</v>
      </c>
      <c r="R6025" t="s">
        <v>30</v>
      </c>
      <c r="S6025">
        <v>4.7</v>
      </c>
      <c r="T6025">
        <f>YEAR(tblOrders[[#This Row],[Order Date]])</f>
        <v>2025</v>
      </c>
      <c r="U6025" t="str">
        <f>TEXT(tblOrders[[#This Row],[Order Date]],"mmm-yyyy")</f>
        <v>Jan-2025</v>
      </c>
      <c r="V6025" s="4">
        <f>tblOrders[[#This Row],[Profit]]/tblOrders[[#This Row],[Sales Amount]]</f>
        <v>0.2857142857142857</v>
      </c>
      <c r="W6025" t="str">
        <f>VLOOKUP(tblOrders[[#This Row],[City]],CityRegion,2,0)</f>
        <v>North</v>
      </c>
      <c r="X6025" t="str">
        <f>VLOOKUP(tblOrders[[#This Row],[City]],lookups!A:C,3,0)</f>
        <v>Delhi</v>
      </c>
    </row>
    <row r="6026" spans="1:24" x14ac:dyDescent="0.25">
      <c r="A6026" t="s">
        <v>8390</v>
      </c>
      <c r="B6026" s="1">
        <v>45704</v>
      </c>
      <c r="C6026" t="s">
        <v>4329</v>
      </c>
      <c r="D6026" t="s">
        <v>21</v>
      </c>
      <c r="E6026" t="s">
        <v>40</v>
      </c>
      <c r="F6026" t="s">
        <v>41</v>
      </c>
      <c r="G6026" t="s">
        <v>42</v>
      </c>
      <c r="H6026" t="s">
        <v>43</v>
      </c>
      <c r="I6026" t="s">
        <v>130</v>
      </c>
      <c r="J6026" t="s">
        <v>34</v>
      </c>
      <c r="K6026">
        <v>5</v>
      </c>
      <c r="L6026">
        <v>18</v>
      </c>
      <c r="M6026">
        <v>0.1</v>
      </c>
      <c r="N6026">
        <v>81</v>
      </c>
      <c r="O6026">
        <v>36</v>
      </c>
      <c r="P6026" t="s">
        <v>148</v>
      </c>
      <c r="Q6026" t="s">
        <v>91</v>
      </c>
      <c r="R6026" t="s">
        <v>36</v>
      </c>
      <c r="S6026">
        <v>3.7</v>
      </c>
      <c r="T6026">
        <f>YEAR(tblOrders[[#This Row],[Order Date]])</f>
        <v>2025</v>
      </c>
      <c r="U6026" t="str">
        <f>TEXT(tblOrders[[#This Row],[Order Date]],"mmm-yyyy")</f>
        <v>Feb-2025</v>
      </c>
      <c r="V6026" s="4">
        <f>tblOrders[[#This Row],[Profit]]/tblOrders[[#This Row],[Sales Amount]]</f>
        <v>0.44444444444444442</v>
      </c>
      <c r="W6026" t="str">
        <f>VLOOKUP(tblOrders[[#This Row],[City]],CityRegion,2,0)</f>
        <v>West</v>
      </c>
      <c r="X6026" t="str">
        <f>VLOOKUP(tblOrders[[#This Row],[City]],lookups!A:C,3,0)</f>
        <v>Maharashtra</v>
      </c>
    </row>
    <row r="6027" spans="1:24" x14ac:dyDescent="0.25">
      <c r="A6027" t="s">
        <v>8391</v>
      </c>
      <c r="B6027" s="1">
        <v>45895</v>
      </c>
      <c r="C6027" t="s">
        <v>4451</v>
      </c>
      <c r="D6027" t="s">
        <v>21</v>
      </c>
      <c r="E6027" t="s">
        <v>60</v>
      </c>
      <c r="F6027" t="s">
        <v>61</v>
      </c>
      <c r="G6027" t="s">
        <v>62</v>
      </c>
      <c r="H6027" t="s">
        <v>63</v>
      </c>
      <c r="I6027" t="s">
        <v>26</v>
      </c>
      <c r="J6027" t="s">
        <v>27</v>
      </c>
      <c r="K6027">
        <v>3</v>
      </c>
      <c r="L6027">
        <v>45</v>
      </c>
      <c r="M6027">
        <v>0.15</v>
      </c>
      <c r="N6027">
        <v>114.75</v>
      </c>
      <c r="O6027">
        <v>36.75</v>
      </c>
      <c r="P6027" t="s">
        <v>28</v>
      </c>
      <c r="Q6027" t="s">
        <v>46</v>
      </c>
      <c r="R6027" t="s">
        <v>30</v>
      </c>
      <c r="S6027">
        <v>3.9</v>
      </c>
      <c r="T6027">
        <f>YEAR(tblOrders[[#This Row],[Order Date]])</f>
        <v>2025</v>
      </c>
      <c r="U6027" t="str">
        <f>TEXT(tblOrders[[#This Row],[Order Date]],"mmm-yyyy")</f>
        <v>Aug-2025</v>
      </c>
      <c r="V6027" s="4">
        <f>tblOrders[[#This Row],[Profit]]/tblOrders[[#This Row],[Sales Amount]]</f>
        <v>0.3202614379084967</v>
      </c>
      <c r="W6027" t="str">
        <f>VLOOKUP(tblOrders[[#This Row],[City]],CityRegion,2,0)</f>
        <v>South</v>
      </c>
      <c r="X6027" t="str">
        <f>VLOOKUP(tblOrders[[#This Row],[City]],lookups!A:C,3,0)</f>
        <v>Karnataka</v>
      </c>
    </row>
    <row r="6028" spans="1:24" x14ac:dyDescent="0.25">
      <c r="A6028" t="s">
        <v>8392</v>
      </c>
      <c r="B6028" s="1">
        <v>45898</v>
      </c>
      <c r="C6028" t="s">
        <v>3754</v>
      </c>
      <c r="D6028" t="s">
        <v>21</v>
      </c>
      <c r="E6028" t="s">
        <v>73</v>
      </c>
      <c r="F6028" t="s">
        <v>74</v>
      </c>
      <c r="G6028" t="s">
        <v>68</v>
      </c>
      <c r="H6028" t="s">
        <v>75</v>
      </c>
      <c r="I6028" t="s">
        <v>76</v>
      </c>
      <c r="J6028" t="s">
        <v>34</v>
      </c>
      <c r="K6028">
        <v>1</v>
      </c>
      <c r="L6028">
        <v>65</v>
      </c>
      <c r="M6028">
        <v>0.05</v>
      </c>
      <c r="N6028">
        <v>61.75</v>
      </c>
      <c r="O6028">
        <v>23.75</v>
      </c>
      <c r="P6028" t="s">
        <v>28</v>
      </c>
      <c r="Q6028" t="s">
        <v>86</v>
      </c>
      <c r="R6028" t="s">
        <v>30</v>
      </c>
      <c r="S6028">
        <v>4.9000000000000004</v>
      </c>
      <c r="T6028">
        <f>YEAR(tblOrders[[#This Row],[Order Date]])</f>
        <v>2025</v>
      </c>
      <c r="U6028" t="str">
        <f>TEXT(tblOrders[[#This Row],[Order Date]],"mmm-yyyy")</f>
        <v>Aug-2025</v>
      </c>
      <c r="V6028" s="4">
        <f>tblOrders[[#This Row],[Profit]]/tblOrders[[#This Row],[Sales Amount]]</f>
        <v>0.38461538461538464</v>
      </c>
      <c r="W6028" t="str">
        <f>VLOOKUP(tblOrders[[#This Row],[City]],CityRegion,2,0)</f>
        <v>South</v>
      </c>
      <c r="X6028" t="str">
        <f>VLOOKUP(tblOrders[[#This Row],[City]],lookups!A:C,3,0)</f>
        <v>Kerala</v>
      </c>
    </row>
    <row r="6029" spans="1:24" x14ac:dyDescent="0.25">
      <c r="A6029" t="s">
        <v>8393</v>
      </c>
      <c r="B6029" s="1">
        <v>45975</v>
      </c>
      <c r="C6029" t="s">
        <v>522</v>
      </c>
      <c r="D6029" t="s">
        <v>39</v>
      </c>
      <c r="E6029" t="s">
        <v>79</v>
      </c>
      <c r="F6029" t="s">
        <v>80</v>
      </c>
      <c r="G6029" t="s">
        <v>68</v>
      </c>
      <c r="H6029" t="s">
        <v>81</v>
      </c>
      <c r="I6029" t="s">
        <v>76</v>
      </c>
      <c r="J6029" t="s">
        <v>34</v>
      </c>
      <c r="K6029">
        <v>4</v>
      </c>
      <c r="L6029">
        <v>799</v>
      </c>
      <c r="M6029">
        <v>0.15</v>
      </c>
      <c r="N6029">
        <v>2716.6</v>
      </c>
      <c r="O6029">
        <v>236.6</v>
      </c>
      <c r="P6029" t="s">
        <v>28</v>
      </c>
      <c r="Q6029" t="s">
        <v>46</v>
      </c>
      <c r="R6029" t="s">
        <v>30</v>
      </c>
      <c r="S6029">
        <v>2.9</v>
      </c>
      <c r="T6029">
        <f>YEAR(tblOrders[[#This Row],[Order Date]])</f>
        <v>2025</v>
      </c>
      <c r="U6029" t="str">
        <f>TEXT(tblOrders[[#This Row],[Order Date]],"mmm-yyyy")</f>
        <v>Nov-2025</v>
      </c>
      <c r="V6029" s="4">
        <f>tblOrders[[#This Row],[Profit]]/tblOrders[[#This Row],[Sales Amount]]</f>
        <v>8.7094161819921967E-2</v>
      </c>
      <c r="W6029" t="str">
        <f>VLOOKUP(tblOrders[[#This Row],[City]],CityRegion,2,0)</f>
        <v>South</v>
      </c>
      <c r="X6029" t="str">
        <f>VLOOKUP(tblOrders[[#This Row],[City]],lookups!A:C,3,0)</f>
        <v>Kerala</v>
      </c>
    </row>
    <row r="6030" spans="1:24" x14ac:dyDescent="0.25">
      <c r="A6030" t="s">
        <v>8394</v>
      </c>
      <c r="B6030" s="1">
        <v>45777</v>
      </c>
      <c r="C6030" t="s">
        <v>1070</v>
      </c>
      <c r="D6030" t="s">
        <v>21</v>
      </c>
      <c r="E6030" t="s">
        <v>22</v>
      </c>
      <c r="F6030" t="s">
        <v>23</v>
      </c>
      <c r="G6030" t="s">
        <v>24</v>
      </c>
      <c r="H6030" t="s">
        <v>25</v>
      </c>
      <c r="I6030" t="s">
        <v>33</v>
      </c>
      <c r="J6030" t="s">
        <v>34</v>
      </c>
      <c r="K6030">
        <v>3</v>
      </c>
      <c r="L6030">
        <v>190</v>
      </c>
      <c r="M6030">
        <v>0.15</v>
      </c>
      <c r="N6030">
        <v>484.5</v>
      </c>
      <c r="O6030">
        <v>109.5</v>
      </c>
      <c r="P6030" t="s">
        <v>28</v>
      </c>
      <c r="Q6030" t="s">
        <v>35</v>
      </c>
      <c r="R6030" t="s">
        <v>36</v>
      </c>
      <c r="S6030">
        <v>4.4000000000000004</v>
      </c>
      <c r="T6030">
        <f>YEAR(tblOrders[[#This Row],[Order Date]])</f>
        <v>2025</v>
      </c>
      <c r="U6030" t="str">
        <f>TEXT(tblOrders[[#This Row],[Order Date]],"mmm-yyyy")</f>
        <v>Apr-2025</v>
      </c>
      <c r="V6030" s="4">
        <f>tblOrders[[#This Row],[Profit]]/tblOrders[[#This Row],[Sales Amount]]</f>
        <v>0.2260061919504644</v>
      </c>
      <c r="W6030" t="str">
        <f>VLOOKUP(tblOrders[[#This Row],[City]],CityRegion,2,0)</f>
        <v>North</v>
      </c>
      <c r="X6030" t="str">
        <f>VLOOKUP(tblOrders[[#This Row],[City]],lookups!A:C,3,0)</f>
        <v>Delhi</v>
      </c>
    </row>
    <row r="6031" spans="1:24" x14ac:dyDescent="0.25">
      <c r="A6031" t="s">
        <v>8395</v>
      </c>
      <c r="B6031" s="1">
        <v>45815</v>
      </c>
      <c r="C6031" t="s">
        <v>6769</v>
      </c>
      <c r="D6031" t="s">
        <v>21</v>
      </c>
      <c r="E6031" t="s">
        <v>108</v>
      </c>
      <c r="F6031" t="s">
        <v>109</v>
      </c>
      <c r="G6031" t="s">
        <v>62</v>
      </c>
      <c r="H6031" t="s">
        <v>110</v>
      </c>
      <c r="I6031" t="s">
        <v>52</v>
      </c>
      <c r="J6031" t="s">
        <v>34</v>
      </c>
      <c r="K6031">
        <v>2</v>
      </c>
      <c r="L6031">
        <v>110</v>
      </c>
      <c r="M6031">
        <v>0.1</v>
      </c>
      <c r="N6031">
        <v>198</v>
      </c>
      <c r="O6031">
        <v>62</v>
      </c>
      <c r="P6031" t="s">
        <v>28</v>
      </c>
      <c r="Q6031" t="s">
        <v>91</v>
      </c>
      <c r="R6031" t="s">
        <v>30</v>
      </c>
      <c r="S6031">
        <v>4.8</v>
      </c>
      <c r="T6031">
        <f>YEAR(tblOrders[[#This Row],[Order Date]])</f>
        <v>2025</v>
      </c>
      <c r="U6031" t="str">
        <f>TEXT(tblOrders[[#This Row],[Order Date]],"mmm-yyyy")</f>
        <v>Jun-2025</v>
      </c>
      <c r="V6031" s="4">
        <f>tblOrders[[#This Row],[Profit]]/tblOrders[[#This Row],[Sales Amount]]</f>
        <v>0.31313131313131315</v>
      </c>
      <c r="W6031" t="str">
        <f>VLOOKUP(tblOrders[[#This Row],[City]],CityRegion,2,0)</f>
        <v>South</v>
      </c>
      <c r="X6031" t="str">
        <f>VLOOKUP(tblOrders[[#This Row],[City]],lookups!A:C,3,0)</f>
        <v>Kerala</v>
      </c>
    </row>
    <row r="6032" spans="1:24" x14ac:dyDescent="0.25">
      <c r="A6032" t="s">
        <v>8396</v>
      </c>
      <c r="B6032" s="1">
        <v>45962</v>
      </c>
      <c r="C6032" t="s">
        <v>2443</v>
      </c>
      <c r="D6032" t="s">
        <v>39</v>
      </c>
      <c r="E6032" t="s">
        <v>60</v>
      </c>
      <c r="F6032" t="s">
        <v>61</v>
      </c>
      <c r="G6032" t="s">
        <v>62</v>
      </c>
      <c r="H6032" t="s">
        <v>63</v>
      </c>
      <c r="I6032" t="s">
        <v>44</v>
      </c>
      <c r="J6032" t="s">
        <v>34</v>
      </c>
      <c r="K6032">
        <v>1</v>
      </c>
      <c r="L6032">
        <v>45</v>
      </c>
      <c r="M6032">
        <v>0</v>
      </c>
      <c r="N6032">
        <v>45</v>
      </c>
      <c r="O6032">
        <v>19</v>
      </c>
      <c r="P6032" t="s">
        <v>28</v>
      </c>
      <c r="Q6032" t="s">
        <v>91</v>
      </c>
      <c r="R6032" t="s">
        <v>36</v>
      </c>
      <c r="S6032">
        <v>3.6</v>
      </c>
      <c r="T6032">
        <f>YEAR(tblOrders[[#This Row],[Order Date]])</f>
        <v>2025</v>
      </c>
      <c r="U6032" t="str">
        <f>TEXT(tblOrders[[#This Row],[Order Date]],"mmm-yyyy")</f>
        <v>Nov-2025</v>
      </c>
      <c r="V6032" s="4">
        <f>tblOrders[[#This Row],[Profit]]/tblOrders[[#This Row],[Sales Amount]]</f>
        <v>0.42222222222222222</v>
      </c>
      <c r="W6032" t="str">
        <f>VLOOKUP(tblOrders[[#This Row],[City]],CityRegion,2,0)</f>
        <v>South</v>
      </c>
      <c r="X6032" t="str">
        <f>VLOOKUP(tblOrders[[#This Row],[City]],lookups!A:C,3,0)</f>
        <v>Kerala</v>
      </c>
    </row>
    <row r="6033" spans="1:24" x14ac:dyDescent="0.25">
      <c r="A6033" t="s">
        <v>8397</v>
      </c>
      <c r="B6033" s="1">
        <v>45941</v>
      </c>
      <c r="C6033" t="s">
        <v>3072</v>
      </c>
      <c r="D6033" t="s">
        <v>39</v>
      </c>
      <c r="E6033" t="s">
        <v>55</v>
      </c>
      <c r="F6033" t="s">
        <v>56</v>
      </c>
      <c r="G6033" t="s">
        <v>24</v>
      </c>
      <c r="H6033" t="s">
        <v>51</v>
      </c>
      <c r="I6033" t="s">
        <v>70</v>
      </c>
      <c r="J6033" t="s">
        <v>45</v>
      </c>
      <c r="K6033">
        <v>4</v>
      </c>
      <c r="L6033">
        <v>42</v>
      </c>
      <c r="M6033">
        <v>0.2</v>
      </c>
      <c r="N6033">
        <v>134.4</v>
      </c>
      <c r="O6033">
        <v>38.4</v>
      </c>
      <c r="P6033" t="s">
        <v>28</v>
      </c>
      <c r="Q6033" t="s">
        <v>91</v>
      </c>
      <c r="R6033" t="s">
        <v>36</v>
      </c>
      <c r="S6033">
        <v>4.4000000000000004</v>
      </c>
      <c r="T6033">
        <f>YEAR(tblOrders[[#This Row],[Order Date]])</f>
        <v>2025</v>
      </c>
      <c r="U6033" t="str">
        <f>TEXT(tblOrders[[#This Row],[Order Date]],"mmm-yyyy")</f>
        <v>Oct-2025</v>
      </c>
      <c r="V6033" s="4">
        <f>tblOrders[[#This Row],[Profit]]/tblOrders[[#This Row],[Sales Amount]]</f>
        <v>0.2857142857142857</v>
      </c>
      <c r="W6033" t="str">
        <f>VLOOKUP(tblOrders[[#This Row],[City]],CityRegion,2,0)</f>
        <v>South</v>
      </c>
      <c r="X6033" t="str">
        <f>VLOOKUP(tblOrders[[#This Row],[City]],lookups!A:C,3,0)</f>
        <v>Telengana</v>
      </c>
    </row>
    <row r="6034" spans="1:24" x14ac:dyDescent="0.25">
      <c r="A6034" t="s">
        <v>8398</v>
      </c>
      <c r="B6034" s="1">
        <v>45809</v>
      </c>
      <c r="C6034" t="s">
        <v>4399</v>
      </c>
      <c r="D6034" t="s">
        <v>39</v>
      </c>
      <c r="E6034" t="s">
        <v>66</v>
      </c>
      <c r="F6034" t="s">
        <v>67</v>
      </c>
      <c r="G6034" t="s">
        <v>68</v>
      </c>
      <c r="H6034" t="s">
        <v>69</v>
      </c>
      <c r="I6034" t="s">
        <v>139</v>
      </c>
      <c r="J6034" t="s">
        <v>27</v>
      </c>
      <c r="K6034">
        <v>2</v>
      </c>
      <c r="L6034">
        <v>149</v>
      </c>
      <c r="M6034">
        <v>0.1</v>
      </c>
      <c r="N6034">
        <v>268.2</v>
      </c>
      <c r="O6034">
        <v>78.2</v>
      </c>
      <c r="P6034" t="s">
        <v>85</v>
      </c>
      <c r="Q6034" t="s">
        <v>46</v>
      </c>
      <c r="R6034" t="s">
        <v>30</v>
      </c>
      <c r="S6034">
        <v>3.6</v>
      </c>
      <c r="T6034">
        <f>YEAR(tblOrders[[#This Row],[Order Date]])</f>
        <v>2025</v>
      </c>
      <c r="U6034" t="str">
        <f>TEXT(tblOrders[[#This Row],[Order Date]],"mmm-yyyy")</f>
        <v>Jun-2025</v>
      </c>
      <c r="V6034" s="4">
        <f>tblOrders[[#This Row],[Profit]]/tblOrders[[#This Row],[Sales Amount]]</f>
        <v>0.29157345264727819</v>
      </c>
      <c r="W6034" t="str">
        <f>VLOOKUP(tblOrders[[#This Row],[City]],CityRegion,2,0)</f>
        <v>South</v>
      </c>
      <c r="X6034" t="str">
        <f>VLOOKUP(tblOrders[[#This Row],[City]],lookups!A:C,3,0)</f>
        <v>Tamil Nadu</v>
      </c>
    </row>
    <row r="6035" spans="1:24" x14ac:dyDescent="0.25">
      <c r="A6035" t="s">
        <v>8399</v>
      </c>
      <c r="B6035" s="1">
        <v>45749</v>
      </c>
      <c r="C6035" t="s">
        <v>4295</v>
      </c>
      <c r="D6035" t="s">
        <v>39</v>
      </c>
      <c r="E6035" t="s">
        <v>101</v>
      </c>
      <c r="F6035" t="s">
        <v>102</v>
      </c>
      <c r="G6035" t="s">
        <v>24</v>
      </c>
      <c r="H6035" t="s">
        <v>103</v>
      </c>
      <c r="I6035" t="s">
        <v>130</v>
      </c>
      <c r="J6035" t="s">
        <v>45</v>
      </c>
      <c r="K6035">
        <v>4</v>
      </c>
      <c r="L6035">
        <v>120</v>
      </c>
      <c r="M6035">
        <v>0.2</v>
      </c>
      <c r="N6035">
        <v>384</v>
      </c>
      <c r="O6035">
        <v>72</v>
      </c>
      <c r="P6035" t="s">
        <v>111</v>
      </c>
      <c r="Q6035" t="s">
        <v>46</v>
      </c>
      <c r="R6035" t="s">
        <v>36</v>
      </c>
      <c r="S6035">
        <v>4.4000000000000004</v>
      </c>
      <c r="T6035">
        <f>YEAR(tblOrders[[#This Row],[Order Date]])</f>
        <v>2025</v>
      </c>
      <c r="U6035" t="str">
        <f>TEXT(tblOrders[[#This Row],[Order Date]],"mmm-yyyy")</f>
        <v>Apr-2025</v>
      </c>
      <c r="V6035" s="4">
        <f>tblOrders[[#This Row],[Profit]]/tblOrders[[#This Row],[Sales Amount]]</f>
        <v>0.1875</v>
      </c>
      <c r="W6035" t="str">
        <f>VLOOKUP(tblOrders[[#This Row],[City]],CityRegion,2,0)</f>
        <v>West</v>
      </c>
      <c r="X6035" t="str">
        <f>VLOOKUP(tblOrders[[#This Row],[City]],lookups!A:C,3,0)</f>
        <v>Maharashtra</v>
      </c>
    </row>
    <row r="6036" spans="1:24" x14ac:dyDescent="0.25">
      <c r="A6036" t="s">
        <v>8400</v>
      </c>
      <c r="B6036" s="1">
        <v>45818</v>
      </c>
      <c r="C6036" t="s">
        <v>1671</v>
      </c>
      <c r="D6036" t="s">
        <v>21</v>
      </c>
      <c r="E6036" t="s">
        <v>114</v>
      </c>
      <c r="F6036" t="s">
        <v>115</v>
      </c>
      <c r="G6036" t="s">
        <v>42</v>
      </c>
      <c r="H6036" t="s">
        <v>116</v>
      </c>
      <c r="I6036" t="s">
        <v>70</v>
      </c>
      <c r="J6036" t="s">
        <v>34</v>
      </c>
      <c r="K6036">
        <v>5</v>
      </c>
      <c r="L6036">
        <v>12</v>
      </c>
      <c r="M6036">
        <v>0.1</v>
      </c>
      <c r="N6036">
        <v>54</v>
      </c>
      <c r="O6036">
        <v>24</v>
      </c>
      <c r="P6036" t="s">
        <v>28</v>
      </c>
      <c r="Q6036" t="s">
        <v>29</v>
      </c>
      <c r="R6036" t="s">
        <v>123</v>
      </c>
      <c r="S6036">
        <v>4.0999999999999996</v>
      </c>
      <c r="T6036">
        <f>YEAR(tblOrders[[#This Row],[Order Date]])</f>
        <v>2025</v>
      </c>
      <c r="U6036" t="str">
        <f>TEXT(tblOrders[[#This Row],[Order Date]],"mmm-yyyy")</f>
        <v>Jun-2025</v>
      </c>
      <c r="V6036" s="4">
        <f>tblOrders[[#This Row],[Profit]]/tblOrders[[#This Row],[Sales Amount]]</f>
        <v>0.44444444444444442</v>
      </c>
      <c r="W6036" t="str">
        <f>VLOOKUP(tblOrders[[#This Row],[City]],CityRegion,2,0)</f>
        <v>South</v>
      </c>
      <c r="X6036" t="str">
        <f>VLOOKUP(tblOrders[[#This Row],[City]],lookups!A:C,3,0)</f>
        <v>Telengana</v>
      </c>
    </row>
    <row r="6037" spans="1:24" x14ac:dyDescent="0.25">
      <c r="A6037" t="s">
        <v>8401</v>
      </c>
      <c r="B6037" s="1">
        <v>45772</v>
      </c>
      <c r="C6037" t="s">
        <v>977</v>
      </c>
      <c r="D6037" t="s">
        <v>39</v>
      </c>
      <c r="E6037" t="s">
        <v>101</v>
      </c>
      <c r="F6037" t="s">
        <v>102</v>
      </c>
      <c r="G6037" t="s">
        <v>24</v>
      </c>
      <c r="H6037" t="s">
        <v>103</v>
      </c>
      <c r="I6037" t="s">
        <v>57</v>
      </c>
      <c r="J6037" t="s">
        <v>27</v>
      </c>
      <c r="K6037">
        <v>2</v>
      </c>
      <c r="L6037">
        <v>120</v>
      </c>
      <c r="M6037">
        <v>0.15</v>
      </c>
      <c r="N6037">
        <v>204</v>
      </c>
      <c r="O6037">
        <v>48</v>
      </c>
      <c r="P6037" t="s">
        <v>28</v>
      </c>
      <c r="Q6037" t="s">
        <v>35</v>
      </c>
      <c r="R6037" t="s">
        <v>36</v>
      </c>
      <c r="S6037">
        <v>3.3</v>
      </c>
      <c r="T6037">
        <f>YEAR(tblOrders[[#This Row],[Order Date]])</f>
        <v>2025</v>
      </c>
      <c r="U6037" t="str">
        <f>TEXT(tblOrders[[#This Row],[Order Date]],"mmm-yyyy")</f>
        <v>Apr-2025</v>
      </c>
      <c r="V6037" s="4">
        <f>tblOrders[[#This Row],[Profit]]/tblOrders[[#This Row],[Sales Amount]]</f>
        <v>0.23529411764705882</v>
      </c>
      <c r="W6037" t="str">
        <f>VLOOKUP(tblOrders[[#This Row],[City]],CityRegion,2,0)</f>
        <v>South</v>
      </c>
      <c r="X6037" t="str">
        <f>VLOOKUP(tblOrders[[#This Row],[City]],lookups!A:C,3,0)</f>
        <v>Kerala</v>
      </c>
    </row>
    <row r="6038" spans="1:24" x14ac:dyDescent="0.25">
      <c r="A6038" t="s">
        <v>8402</v>
      </c>
      <c r="B6038" s="1">
        <v>45689</v>
      </c>
      <c r="C6038" t="s">
        <v>5430</v>
      </c>
      <c r="D6038" t="s">
        <v>21</v>
      </c>
      <c r="E6038" t="s">
        <v>55</v>
      </c>
      <c r="F6038" t="s">
        <v>56</v>
      </c>
      <c r="G6038" t="s">
        <v>24</v>
      </c>
      <c r="H6038" t="s">
        <v>51</v>
      </c>
      <c r="I6038" t="s">
        <v>33</v>
      </c>
      <c r="J6038" t="s">
        <v>27</v>
      </c>
      <c r="K6038">
        <v>2</v>
      </c>
      <c r="L6038">
        <v>42</v>
      </c>
      <c r="M6038">
        <v>0.05</v>
      </c>
      <c r="N6038">
        <v>79.8</v>
      </c>
      <c r="O6038">
        <v>31.8</v>
      </c>
      <c r="P6038" t="s">
        <v>28</v>
      </c>
      <c r="Q6038" t="s">
        <v>29</v>
      </c>
      <c r="R6038" t="s">
        <v>123</v>
      </c>
      <c r="S6038">
        <v>4</v>
      </c>
      <c r="T6038">
        <f>YEAR(tblOrders[[#This Row],[Order Date]])</f>
        <v>2025</v>
      </c>
      <c r="U6038" t="str">
        <f>TEXT(tblOrders[[#This Row],[Order Date]],"mmm-yyyy")</f>
        <v>Feb-2025</v>
      </c>
      <c r="V6038" s="4">
        <f>tblOrders[[#This Row],[Profit]]/tblOrders[[#This Row],[Sales Amount]]</f>
        <v>0.39849624060150379</v>
      </c>
      <c r="W6038" t="str">
        <f>VLOOKUP(tblOrders[[#This Row],[City]],CityRegion,2,0)</f>
        <v>North</v>
      </c>
      <c r="X6038" t="str">
        <f>VLOOKUP(tblOrders[[#This Row],[City]],lookups!A:C,3,0)</f>
        <v>Delhi</v>
      </c>
    </row>
    <row r="6039" spans="1:24" x14ac:dyDescent="0.25">
      <c r="A6039" t="s">
        <v>8403</v>
      </c>
      <c r="B6039" s="1">
        <v>45831</v>
      </c>
      <c r="C6039" t="s">
        <v>1787</v>
      </c>
      <c r="D6039" t="s">
        <v>39</v>
      </c>
      <c r="E6039" t="s">
        <v>66</v>
      </c>
      <c r="F6039" t="s">
        <v>67</v>
      </c>
      <c r="G6039" t="s">
        <v>68</v>
      </c>
      <c r="H6039" t="s">
        <v>69</v>
      </c>
      <c r="I6039" t="s">
        <v>84</v>
      </c>
      <c r="J6039" t="s">
        <v>27</v>
      </c>
      <c r="K6039">
        <v>2</v>
      </c>
      <c r="L6039">
        <v>149</v>
      </c>
      <c r="M6039">
        <v>0</v>
      </c>
      <c r="N6039">
        <v>298</v>
      </c>
      <c r="O6039">
        <v>108</v>
      </c>
      <c r="P6039" t="s">
        <v>28</v>
      </c>
      <c r="Q6039" t="s">
        <v>86</v>
      </c>
      <c r="R6039" t="s">
        <v>36</v>
      </c>
      <c r="S6039">
        <v>3.9</v>
      </c>
      <c r="T6039">
        <f>YEAR(tblOrders[[#This Row],[Order Date]])</f>
        <v>2025</v>
      </c>
      <c r="U6039" t="str">
        <f>TEXT(tblOrders[[#This Row],[Order Date]],"mmm-yyyy")</f>
        <v>Jun-2025</v>
      </c>
      <c r="V6039" s="4">
        <f>tblOrders[[#This Row],[Profit]]/tblOrders[[#This Row],[Sales Amount]]</f>
        <v>0.36241610738255031</v>
      </c>
      <c r="W6039" t="str">
        <f>VLOOKUP(tblOrders[[#This Row],[City]],CityRegion,2,0)</f>
        <v>West</v>
      </c>
      <c r="X6039" t="str">
        <f>VLOOKUP(tblOrders[[#This Row],[City]],lookups!A:C,3,0)</f>
        <v>Maharashtra</v>
      </c>
    </row>
    <row r="6040" spans="1:24" x14ac:dyDescent="0.25">
      <c r="A6040" t="s">
        <v>8404</v>
      </c>
      <c r="B6040" s="1">
        <v>45671</v>
      </c>
      <c r="C6040" t="s">
        <v>8405</v>
      </c>
      <c r="D6040" t="s">
        <v>39</v>
      </c>
      <c r="E6040" t="s">
        <v>40</v>
      </c>
      <c r="F6040" t="s">
        <v>41</v>
      </c>
      <c r="G6040" t="s">
        <v>42</v>
      </c>
      <c r="H6040" t="s">
        <v>43</v>
      </c>
      <c r="I6040" t="s">
        <v>84</v>
      </c>
      <c r="J6040" t="s">
        <v>45</v>
      </c>
      <c r="K6040">
        <v>2</v>
      </c>
      <c r="L6040">
        <v>18</v>
      </c>
      <c r="M6040">
        <v>0</v>
      </c>
      <c r="N6040">
        <v>36</v>
      </c>
      <c r="O6040">
        <v>18</v>
      </c>
      <c r="P6040" t="s">
        <v>28</v>
      </c>
      <c r="Q6040" t="s">
        <v>29</v>
      </c>
      <c r="R6040" t="s">
        <v>36</v>
      </c>
      <c r="S6040">
        <v>3.3</v>
      </c>
      <c r="T6040">
        <f>YEAR(tblOrders[[#This Row],[Order Date]])</f>
        <v>2025</v>
      </c>
      <c r="U6040" t="str">
        <f>TEXT(tblOrders[[#This Row],[Order Date]],"mmm-yyyy")</f>
        <v>Jan-2025</v>
      </c>
      <c r="V6040" s="4">
        <f>tblOrders[[#This Row],[Profit]]/tblOrders[[#This Row],[Sales Amount]]</f>
        <v>0.5</v>
      </c>
      <c r="W6040" t="str">
        <f>VLOOKUP(tblOrders[[#This Row],[City]],CityRegion,2,0)</f>
        <v>West</v>
      </c>
      <c r="X6040" t="str">
        <f>VLOOKUP(tblOrders[[#This Row],[City]],lookups!A:C,3,0)</f>
        <v>Maharashtra</v>
      </c>
    </row>
    <row r="6041" spans="1:24" x14ac:dyDescent="0.25">
      <c r="A6041" t="s">
        <v>8406</v>
      </c>
      <c r="B6041" s="1">
        <v>45823</v>
      </c>
      <c r="C6041" t="s">
        <v>3262</v>
      </c>
      <c r="D6041" t="s">
        <v>21</v>
      </c>
      <c r="E6041" t="s">
        <v>40</v>
      </c>
      <c r="F6041" t="s">
        <v>41</v>
      </c>
      <c r="G6041" t="s">
        <v>42</v>
      </c>
      <c r="H6041" t="s">
        <v>43</v>
      </c>
      <c r="I6041" t="s">
        <v>57</v>
      </c>
      <c r="J6041" t="s">
        <v>45</v>
      </c>
      <c r="K6041">
        <v>1</v>
      </c>
      <c r="L6041">
        <v>18</v>
      </c>
      <c r="M6041">
        <v>0</v>
      </c>
      <c r="N6041">
        <v>18</v>
      </c>
      <c r="O6041">
        <v>9</v>
      </c>
      <c r="P6041" t="s">
        <v>28</v>
      </c>
      <c r="Q6041" t="s">
        <v>29</v>
      </c>
      <c r="R6041" t="s">
        <v>30</v>
      </c>
      <c r="S6041">
        <v>4.9000000000000004</v>
      </c>
      <c r="T6041">
        <f>YEAR(tblOrders[[#This Row],[Order Date]])</f>
        <v>2025</v>
      </c>
      <c r="U6041" t="str">
        <f>TEXT(tblOrders[[#This Row],[Order Date]],"mmm-yyyy")</f>
        <v>Jun-2025</v>
      </c>
      <c r="V6041" s="4">
        <f>tblOrders[[#This Row],[Profit]]/tblOrders[[#This Row],[Sales Amount]]</f>
        <v>0.5</v>
      </c>
      <c r="W6041" t="str">
        <f>VLOOKUP(tblOrders[[#This Row],[City]],CityRegion,2,0)</f>
        <v>South</v>
      </c>
      <c r="X6041" t="str">
        <f>VLOOKUP(tblOrders[[#This Row],[City]],lookups!A:C,3,0)</f>
        <v>Kerala</v>
      </c>
    </row>
    <row r="6042" spans="1:24" x14ac:dyDescent="0.25">
      <c r="A6042" t="s">
        <v>8407</v>
      </c>
      <c r="B6042" s="1">
        <v>45960</v>
      </c>
      <c r="C6042" t="s">
        <v>8408</v>
      </c>
      <c r="D6042" t="s">
        <v>21</v>
      </c>
      <c r="E6042" t="s">
        <v>40</v>
      </c>
      <c r="F6042" t="s">
        <v>41</v>
      </c>
      <c r="G6042" t="s">
        <v>42</v>
      </c>
      <c r="H6042" t="s">
        <v>43</v>
      </c>
      <c r="I6042" t="s">
        <v>130</v>
      </c>
      <c r="J6042" t="s">
        <v>45</v>
      </c>
      <c r="K6042">
        <v>2</v>
      </c>
      <c r="L6042">
        <v>18</v>
      </c>
      <c r="M6042">
        <v>0</v>
      </c>
      <c r="N6042">
        <v>36</v>
      </c>
      <c r="O6042">
        <v>18</v>
      </c>
      <c r="P6042" t="s">
        <v>28</v>
      </c>
      <c r="Q6042" t="s">
        <v>35</v>
      </c>
      <c r="R6042" t="s">
        <v>36</v>
      </c>
      <c r="S6042">
        <v>3.6</v>
      </c>
      <c r="T6042">
        <f>YEAR(tblOrders[[#This Row],[Order Date]])</f>
        <v>2025</v>
      </c>
      <c r="U6042" t="str">
        <f>TEXT(tblOrders[[#This Row],[Order Date]],"mmm-yyyy")</f>
        <v>Oct-2025</v>
      </c>
      <c r="V6042" s="4">
        <f>tblOrders[[#This Row],[Profit]]/tblOrders[[#This Row],[Sales Amount]]</f>
        <v>0.5</v>
      </c>
      <c r="W6042" t="str">
        <f>VLOOKUP(tblOrders[[#This Row],[City]],CityRegion,2,0)</f>
        <v>West</v>
      </c>
      <c r="X6042" t="str">
        <f>VLOOKUP(tblOrders[[#This Row],[City]],lookups!A:C,3,0)</f>
        <v>Maharashtra</v>
      </c>
    </row>
    <row r="6043" spans="1:24" x14ac:dyDescent="0.25">
      <c r="A6043" t="s">
        <v>8409</v>
      </c>
      <c r="B6043" s="1">
        <v>45851</v>
      </c>
      <c r="C6043" t="s">
        <v>1260</v>
      </c>
      <c r="D6043" t="s">
        <v>21</v>
      </c>
      <c r="E6043" t="s">
        <v>101</v>
      </c>
      <c r="F6043" t="s">
        <v>102</v>
      </c>
      <c r="G6043" t="s">
        <v>24</v>
      </c>
      <c r="H6043" t="s">
        <v>103</v>
      </c>
      <c r="I6043" t="s">
        <v>76</v>
      </c>
      <c r="J6043" t="s">
        <v>27</v>
      </c>
      <c r="K6043">
        <v>2</v>
      </c>
      <c r="L6043">
        <v>120</v>
      </c>
      <c r="M6043">
        <v>0.15</v>
      </c>
      <c r="N6043">
        <v>204</v>
      </c>
      <c r="O6043">
        <v>48</v>
      </c>
      <c r="P6043" t="s">
        <v>28</v>
      </c>
      <c r="Q6043" t="s">
        <v>29</v>
      </c>
      <c r="R6043" t="s">
        <v>36</v>
      </c>
      <c r="S6043">
        <v>4.5</v>
      </c>
      <c r="T6043">
        <f>YEAR(tblOrders[[#This Row],[Order Date]])</f>
        <v>2025</v>
      </c>
      <c r="U6043" t="str">
        <f>TEXT(tblOrders[[#This Row],[Order Date]],"mmm-yyyy")</f>
        <v>Jul-2025</v>
      </c>
      <c r="V6043" s="4">
        <f>tblOrders[[#This Row],[Profit]]/tblOrders[[#This Row],[Sales Amount]]</f>
        <v>0.23529411764705882</v>
      </c>
      <c r="W6043" t="str">
        <f>VLOOKUP(tblOrders[[#This Row],[City]],CityRegion,2,0)</f>
        <v>South</v>
      </c>
      <c r="X6043" t="str">
        <f>VLOOKUP(tblOrders[[#This Row],[City]],lookups!A:C,3,0)</f>
        <v>Kerala</v>
      </c>
    </row>
    <row r="6044" spans="1:24" x14ac:dyDescent="0.25">
      <c r="A6044" t="s">
        <v>8410</v>
      </c>
      <c r="B6044" s="1">
        <v>45902</v>
      </c>
      <c r="C6044" t="s">
        <v>8411</v>
      </c>
      <c r="D6044" t="s">
        <v>39</v>
      </c>
      <c r="E6044" t="s">
        <v>49</v>
      </c>
      <c r="F6044" t="s">
        <v>50</v>
      </c>
      <c r="G6044" t="s">
        <v>24</v>
      </c>
      <c r="H6044" t="s">
        <v>51</v>
      </c>
      <c r="I6044" t="s">
        <v>70</v>
      </c>
      <c r="J6044" t="s">
        <v>34</v>
      </c>
      <c r="K6044">
        <v>2</v>
      </c>
      <c r="L6044">
        <v>85</v>
      </c>
      <c r="M6044">
        <v>0.1</v>
      </c>
      <c r="N6044">
        <v>153</v>
      </c>
      <c r="O6044">
        <v>49</v>
      </c>
      <c r="P6044" t="s">
        <v>28</v>
      </c>
      <c r="Q6044" t="s">
        <v>91</v>
      </c>
      <c r="R6044" t="s">
        <v>36</v>
      </c>
      <c r="S6044">
        <v>4.5</v>
      </c>
      <c r="T6044">
        <f>YEAR(tblOrders[[#This Row],[Order Date]])</f>
        <v>2025</v>
      </c>
      <c r="U6044" t="str">
        <f>TEXT(tblOrders[[#This Row],[Order Date]],"mmm-yyyy")</f>
        <v>Sep-2025</v>
      </c>
      <c r="V6044" s="4">
        <f>tblOrders[[#This Row],[Profit]]/tblOrders[[#This Row],[Sales Amount]]</f>
        <v>0.3202614379084967</v>
      </c>
      <c r="W6044" t="str">
        <f>VLOOKUP(tblOrders[[#This Row],[City]],CityRegion,2,0)</f>
        <v>South</v>
      </c>
      <c r="X6044" t="str">
        <f>VLOOKUP(tblOrders[[#This Row],[City]],lookups!A:C,3,0)</f>
        <v>Telengana</v>
      </c>
    </row>
    <row r="6045" spans="1:24" x14ac:dyDescent="0.25">
      <c r="A6045" t="s">
        <v>8412</v>
      </c>
      <c r="B6045" s="1">
        <v>45865</v>
      </c>
      <c r="C6045" t="s">
        <v>4717</v>
      </c>
      <c r="D6045" t="s">
        <v>21</v>
      </c>
      <c r="E6045" t="s">
        <v>66</v>
      </c>
      <c r="F6045" t="s">
        <v>67</v>
      </c>
      <c r="G6045" t="s">
        <v>68</v>
      </c>
      <c r="H6045" t="s">
        <v>69</v>
      </c>
      <c r="I6045" t="s">
        <v>57</v>
      </c>
      <c r="J6045" t="s">
        <v>45</v>
      </c>
      <c r="K6045">
        <v>1</v>
      </c>
      <c r="L6045">
        <v>149</v>
      </c>
      <c r="M6045">
        <v>0.2</v>
      </c>
      <c r="N6045">
        <v>119.2</v>
      </c>
      <c r="O6045">
        <v>24.2</v>
      </c>
      <c r="P6045" t="s">
        <v>28</v>
      </c>
      <c r="Q6045" t="s">
        <v>46</v>
      </c>
      <c r="R6045" t="s">
        <v>30</v>
      </c>
      <c r="S6045">
        <v>3.5</v>
      </c>
      <c r="T6045">
        <f>YEAR(tblOrders[[#This Row],[Order Date]])</f>
        <v>2025</v>
      </c>
      <c r="U6045" t="str">
        <f>TEXT(tblOrders[[#This Row],[Order Date]],"mmm-yyyy")</f>
        <v>Jul-2025</v>
      </c>
      <c r="V6045" s="4">
        <f>tblOrders[[#This Row],[Profit]]/tblOrders[[#This Row],[Sales Amount]]</f>
        <v>0.2030201342281879</v>
      </c>
      <c r="W6045" t="str">
        <f>VLOOKUP(tblOrders[[#This Row],[City]],CityRegion,2,0)</f>
        <v>South</v>
      </c>
      <c r="X6045" t="str">
        <f>VLOOKUP(tblOrders[[#This Row],[City]],lookups!A:C,3,0)</f>
        <v>Kerala</v>
      </c>
    </row>
    <row r="6046" spans="1:24" x14ac:dyDescent="0.25">
      <c r="A6046" t="s">
        <v>8413</v>
      </c>
      <c r="B6046" s="1">
        <v>45983</v>
      </c>
      <c r="C6046" t="s">
        <v>2574</v>
      </c>
      <c r="D6046" t="s">
        <v>21</v>
      </c>
      <c r="E6046" t="s">
        <v>60</v>
      </c>
      <c r="F6046" t="s">
        <v>61</v>
      </c>
      <c r="G6046" t="s">
        <v>62</v>
      </c>
      <c r="H6046" t="s">
        <v>63</v>
      </c>
      <c r="I6046" t="s">
        <v>26</v>
      </c>
      <c r="J6046" t="s">
        <v>27</v>
      </c>
      <c r="K6046">
        <v>1</v>
      </c>
      <c r="L6046">
        <v>45</v>
      </c>
      <c r="M6046">
        <v>0</v>
      </c>
      <c r="N6046">
        <v>45</v>
      </c>
      <c r="O6046">
        <v>19</v>
      </c>
      <c r="P6046" t="s">
        <v>28</v>
      </c>
      <c r="Q6046" t="s">
        <v>86</v>
      </c>
      <c r="R6046" t="s">
        <v>30</v>
      </c>
      <c r="S6046">
        <v>3.4</v>
      </c>
      <c r="T6046">
        <f>YEAR(tblOrders[[#This Row],[Order Date]])</f>
        <v>2025</v>
      </c>
      <c r="U6046" t="str">
        <f>TEXT(tblOrders[[#This Row],[Order Date]],"mmm-yyyy")</f>
        <v>Nov-2025</v>
      </c>
      <c r="V6046" s="4">
        <f>tblOrders[[#This Row],[Profit]]/tblOrders[[#This Row],[Sales Amount]]</f>
        <v>0.42222222222222222</v>
      </c>
      <c r="W6046" t="str">
        <f>VLOOKUP(tblOrders[[#This Row],[City]],CityRegion,2,0)</f>
        <v>South</v>
      </c>
      <c r="X6046" t="str">
        <f>VLOOKUP(tblOrders[[#This Row],[City]],lookups!A:C,3,0)</f>
        <v>Karnataka</v>
      </c>
    </row>
    <row r="6047" spans="1:24" x14ac:dyDescent="0.25">
      <c r="A6047" t="s">
        <v>8414</v>
      </c>
      <c r="B6047" s="1">
        <v>45781</v>
      </c>
      <c r="C6047" t="s">
        <v>118</v>
      </c>
      <c r="D6047" t="s">
        <v>21</v>
      </c>
      <c r="E6047" t="s">
        <v>73</v>
      </c>
      <c r="F6047" t="s">
        <v>74</v>
      </c>
      <c r="G6047" t="s">
        <v>68</v>
      </c>
      <c r="H6047" t="s">
        <v>75</v>
      </c>
      <c r="I6047" t="s">
        <v>130</v>
      </c>
      <c r="J6047" t="s">
        <v>27</v>
      </c>
      <c r="K6047">
        <v>2</v>
      </c>
      <c r="L6047">
        <v>65</v>
      </c>
      <c r="M6047">
        <v>0.1</v>
      </c>
      <c r="N6047">
        <v>117</v>
      </c>
      <c r="O6047">
        <v>41</v>
      </c>
      <c r="P6047" t="s">
        <v>148</v>
      </c>
      <c r="Q6047" t="s">
        <v>35</v>
      </c>
      <c r="R6047" t="s">
        <v>36</v>
      </c>
      <c r="S6047">
        <v>2.8</v>
      </c>
      <c r="T6047">
        <f>YEAR(tblOrders[[#This Row],[Order Date]])</f>
        <v>2025</v>
      </c>
      <c r="U6047" t="str">
        <f>TEXT(tblOrders[[#This Row],[Order Date]],"mmm-yyyy")</f>
        <v>May-2025</v>
      </c>
      <c r="V6047" s="4">
        <f>tblOrders[[#This Row],[Profit]]/tblOrders[[#This Row],[Sales Amount]]</f>
        <v>0.3504273504273504</v>
      </c>
      <c r="W6047" t="str">
        <f>VLOOKUP(tblOrders[[#This Row],[City]],CityRegion,2,0)</f>
        <v>West</v>
      </c>
      <c r="X6047" t="str">
        <f>VLOOKUP(tblOrders[[#This Row],[City]],lookups!A:C,3,0)</f>
        <v>Maharashtra</v>
      </c>
    </row>
    <row r="6048" spans="1:24" x14ac:dyDescent="0.25">
      <c r="A6048" t="s">
        <v>8415</v>
      </c>
      <c r="B6048" s="1">
        <v>45772</v>
      </c>
      <c r="C6048" t="s">
        <v>1169</v>
      </c>
      <c r="D6048" t="s">
        <v>39</v>
      </c>
      <c r="E6048" t="s">
        <v>49</v>
      </c>
      <c r="F6048" t="s">
        <v>50</v>
      </c>
      <c r="G6048" t="s">
        <v>24</v>
      </c>
      <c r="H6048" t="s">
        <v>51</v>
      </c>
      <c r="I6048" t="s">
        <v>57</v>
      </c>
      <c r="J6048" t="s">
        <v>27</v>
      </c>
      <c r="K6048">
        <v>3</v>
      </c>
      <c r="L6048">
        <v>85</v>
      </c>
      <c r="M6048">
        <v>0.2</v>
      </c>
      <c r="N6048">
        <v>204</v>
      </c>
      <c r="O6048">
        <v>48</v>
      </c>
      <c r="P6048" t="s">
        <v>28</v>
      </c>
      <c r="Q6048" t="s">
        <v>29</v>
      </c>
      <c r="R6048" t="s">
        <v>36</v>
      </c>
      <c r="S6048">
        <v>4.9000000000000004</v>
      </c>
      <c r="T6048">
        <f>YEAR(tblOrders[[#This Row],[Order Date]])</f>
        <v>2025</v>
      </c>
      <c r="U6048" t="str">
        <f>TEXT(tblOrders[[#This Row],[Order Date]],"mmm-yyyy")</f>
        <v>Apr-2025</v>
      </c>
      <c r="V6048" s="4">
        <f>tblOrders[[#This Row],[Profit]]/tblOrders[[#This Row],[Sales Amount]]</f>
        <v>0.23529411764705882</v>
      </c>
      <c r="W6048" t="str">
        <f>VLOOKUP(tblOrders[[#This Row],[City]],CityRegion,2,0)</f>
        <v>South</v>
      </c>
      <c r="X6048" t="str">
        <f>VLOOKUP(tblOrders[[#This Row],[City]],lookups!A:C,3,0)</f>
        <v>Kerala</v>
      </c>
    </row>
    <row r="6049" spans="1:24" x14ac:dyDescent="0.25">
      <c r="A6049" t="s">
        <v>8416</v>
      </c>
      <c r="B6049" s="1">
        <v>45980</v>
      </c>
      <c r="C6049" t="s">
        <v>5293</v>
      </c>
      <c r="D6049" t="s">
        <v>21</v>
      </c>
      <c r="E6049" t="s">
        <v>73</v>
      </c>
      <c r="F6049" t="s">
        <v>74</v>
      </c>
      <c r="G6049" t="s">
        <v>68</v>
      </c>
      <c r="H6049" t="s">
        <v>75</v>
      </c>
      <c r="I6049" t="s">
        <v>26</v>
      </c>
      <c r="J6049" t="s">
        <v>45</v>
      </c>
      <c r="K6049">
        <v>3</v>
      </c>
      <c r="L6049">
        <v>65</v>
      </c>
      <c r="M6049">
        <v>0</v>
      </c>
      <c r="N6049">
        <v>195</v>
      </c>
      <c r="O6049">
        <v>81</v>
      </c>
      <c r="P6049" t="s">
        <v>111</v>
      </c>
      <c r="Q6049" t="s">
        <v>46</v>
      </c>
      <c r="R6049" t="s">
        <v>123</v>
      </c>
      <c r="S6049">
        <v>3.5</v>
      </c>
      <c r="T6049">
        <f>YEAR(tblOrders[[#This Row],[Order Date]])</f>
        <v>2025</v>
      </c>
      <c r="U6049" t="str">
        <f>TEXT(tblOrders[[#This Row],[Order Date]],"mmm-yyyy")</f>
        <v>Nov-2025</v>
      </c>
      <c r="V6049" s="4">
        <f>tblOrders[[#This Row],[Profit]]/tblOrders[[#This Row],[Sales Amount]]</f>
        <v>0.41538461538461541</v>
      </c>
      <c r="W6049" t="str">
        <f>VLOOKUP(tblOrders[[#This Row],[City]],CityRegion,2,0)</f>
        <v>South</v>
      </c>
      <c r="X6049" t="str">
        <f>VLOOKUP(tblOrders[[#This Row],[City]],lookups!A:C,3,0)</f>
        <v>Karnataka</v>
      </c>
    </row>
    <row r="6050" spans="1:24" x14ac:dyDescent="0.25">
      <c r="A6050" t="s">
        <v>8417</v>
      </c>
      <c r="B6050" s="1">
        <v>45885</v>
      </c>
      <c r="C6050" t="s">
        <v>1425</v>
      </c>
      <c r="D6050" t="s">
        <v>21</v>
      </c>
      <c r="E6050" t="s">
        <v>108</v>
      </c>
      <c r="F6050" t="s">
        <v>109</v>
      </c>
      <c r="G6050" t="s">
        <v>62</v>
      </c>
      <c r="H6050" t="s">
        <v>110</v>
      </c>
      <c r="I6050" t="s">
        <v>33</v>
      </c>
      <c r="J6050" t="s">
        <v>45</v>
      </c>
      <c r="K6050">
        <v>5</v>
      </c>
      <c r="L6050">
        <v>110</v>
      </c>
      <c r="M6050">
        <v>0</v>
      </c>
      <c r="N6050">
        <v>550</v>
      </c>
      <c r="O6050">
        <v>210</v>
      </c>
      <c r="P6050" t="s">
        <v>28</v>
      </c>
      <c r="Q6050" t="s">
        <v>29</v>
      </c>
      <c r="R6050" t="s">
        <v>36</v>
      </c>
      <c r="S6050">
        <v>4.5</v>
      </c>
      <c r="T6050">
        <f>YEAR(tblOrders[[#This Row],[Order Date]])</f>
        <v>2025</v>
      </c>
      <c r="U6050" t="str">
        <f>TEXT(tblOrders[[#This Row],[Order Date]],"mmm-yyyy")</f>
        <v>Aug-2025</v>
      </c>
      <c r="V6050" s="4">
        <f>tblOrders[[#This Row],[Profit]]/tblOrders[[#This Row],[Sales Amount]]</f>
        <v>0.38181818181818183</v>
      </c>
      <c r="W6050" t="str">
        <f>VLOOKUP(tblOrders[[#This Row],[City]],CityRegion,2,0)</f>
        <v>North</v>
      </c>
      <c r="X6050" t="str">
        <f>VLOOKUP(tblOrders[[#This Row],[City]],lookups!A:C,3,0)</f>
        <v>Delhi</v>
      </c>
    </row>
    <row r="6051" spans="1:24" x14ac:dyDescent="0.25">
      <c r="A6051" t="s">
        <v>8418</v>
      </c>
      <c r="B6051" s="1">
        <v>45739</v>
      </c>
      <c r="C6051" t="s">
        <v>2218</v>
      </c>
      <c r="D6051" t="s">
        <v>21</v>
      </c>
      <c r="E6051" t="s">
        <v>73</v>
      </c>
      <c r="F6051" t="s">
        <v>74</v>
      </c>
      <c r="G6051" t="s">
        <v>68</v>
      </c>
      <c r="H6051" t="s">
        <v>75</v>
      </c>
      <c r="I6051" t="s">
        <v>130</v>
      </c>
      <c r="J6051" t="s">
        <v>27</v>
      </c>
      <c r="K6051">
        <v>4</v>
      </c>
      <c r="L6051">
        <v>65</v>
      </c>
      <c r="M6051">
        <v>0.05</v>
      </c>
      <c r="N6051">
        <v>247</v>
      </c>
      <c r="O6051">
        <v>95</v>
      </c>
      <c r="P6051" t="s">
        <v>28</v>
      </c>
      <c r="Q6051" t="s">
        <v>86</v>
      </c>
      <c r="R6051" t="s">
        <v>36</v>
      </c>
      <c r="S6051">
        <v>4.5999999999999996</v>
      </c>
      <c r="T6051">
        <f>YEAR(tblOrders[[#This Row],[Order Date]])</f>
        <v>2025</v>
      </c>
      <c r="U6051" t="str">
        <f>TEXT(tblOrders[[#This Row],[Order Date]],"mmm-yyyy")</f>
        <v>Mar-2025</v>
      </c>
      <c r="V6051" s="4">
        <f>tblOrders[[#This Row],[Profit]]/tblOrders[[#This Row],[Sales Amount]]</f>
        <v>0.38461538461538464</v>
      </c>
      <c r="W6051" t="str">
        <f>VLOOKUP(tblOrders[[#This Row],[City]],CityRegion,2,0)</f>
        <v>West</v>
      </c>
      <c r="X6051" t="str">
        <f>VLOOKUP(tblOrders[[#This Row],[City]],lookups!A:C,3,0)</f>
        <v>Maharashtra</v>
      </c>
    </row>
    <row r="6052" spans="1:24" x14ac:dyDescent="0.25">
      <c r="A6052" t="s">
        <v>8419</v>
      </c>
      <c r="B6052" s="1">
        <v>45722</v>
      </c>
      <c r="C6052" t="s">
        <v>4253</v>
      </c>
      <c r="D6052" t="s">
        <v>21</v>
      </c>
      <c r="E6052" t="s">
        <v>40</v>
      </c>
      <c r="F6052" t="s">
        <v>41</v>
      </c>
      <c r="G6052" t="s">
        <v>42</v>
      </c>
      <c r="H6052" t="s">
        <v>43</v>
      </c>
      <c r="I6052" t="s">
        <v>84</v>
      </c>
      <c r="J6052" t="s">
        <v>45</v>
      </c>
      <c r="K6052">
        <v>4</v>
      </c>
      <c r="L6052">
        <v>18</v>
      </c>
      <c r="M6052">
        <v>0.2</v>
      </c>
      <c r="N6052">
        <v>57.6</v>
      </c>
      <c r="O6052">
        <v>21.6</v>
      </c>
      <c r="P6052" t="s">
        <v>28</v>
      </c>
      <c r="Q6052" t="s">
        <v>35</v>
      </c>
      <c r="R6052" t="s">
        <v>30</v>
      </c>
      <c r="S6052">
        <v>2.6</v>
      </c>
      <c r="T6052">
        <f>YEAR(tblOrders[[#This Row],[Order Date]])</f>
        <v>2025</v>
      </c>
      <c r="U6052" t="str">
        <f>TEXT(tblOrders[[#This Row],[Order Date]],"mmm-yyyy")</f>
        <v>Mar-2025</v>
      </c>
      <c r="V6052" s="4">
        <f>tblOrders[[#This Row],[Profit]]/tblOrders[[#This Row],[Sales Amount]]</f>
        <v>0.375</v>
      </c>
      <c r="W6052" t="str">
        <f>VLOOKUP(tblOrders[[#This Row],[City]],CityRegion,2,0)</f>
        <v>West</v>
      </c>
      <c r="X6052" t="str">
        <f>VLOOKUP(tblOrders[[#This Row],[City]],lookups!A:C,3,0)</f>
        <v>Maharashtra</v>
      </c>
    </row>
    <row r="6053" spans="1:24" x14ac:dyDescent="0.25">
      <c r="A6053" t="s">
        <v>8420</v>
      </c>
      <c r="B6053" s="1">
        <v>45811</v>
      </c>
      <c r="C6053" t="s">
        <v>1792</v>
      </c>
      <c r="D6053" t="s">
        <v>21</v>
      </c>
      <c r="E6053" t="s">
        <v>73</v>
      </c>
      <c r="F6053" t="s">
        <v>74</v>
      </c>
      <c r="G6053" t="s">
        <v>68</v>
      </c>
      <c r="H6053" t="s">
        <v>75</v>
      </c>
      <c r="I6053" t="s">
        <v>44</v>
      </c>
      <c r="J6053" t="s">
        <v>45</v>
      </c>
      <c r="K6053">
        <v>1</v>
      </c>
      <c r="L6053">
        <v>65</v>
      </c>
      <c r="M6053">
        <v>0.2</v>
      </c>
      <c r="N6053">
        <v>52</v>
      </c>
      <c r="O6053">
        <v>14</v>
      </c>
      <c r="P6053" t="s">
        <v>28</v>
      </c>
      <c r="Q6053" t="s">
        <v>29</v>
      </c>
      <c r="R6053" t="s">
        <v>30</v>
      </c>
      <c r="S6053">
        <v>4.0999999999999996</v>
      </c>
      <c r="T6053">
        <f>YEAR(tblOrders[[#This Row],[Order Date]])</f>
        <v>2025</v>
      </c>
      <c r="U6053" t="str">
        <f>TEXT(tblOrders[[#This Row],[Order Date]],"mmm-yyyy")</f>
        <v>Jun-2025</v>
      </c>
      <c r="V6053" s="4">
        <f>tblOrders[[#This Row],[Profit]]/tblOrders[[#This Row],[Sales Amount]]</f>
        <v>0.26923076923076922</v>
      </c>
      <c r="W6053" t="str">
        <f>VLOOKUP(tblOrders[[#This Row],[City]],CityRegion,2,0)</f>
        <v>South</v>
      </c>
      <c r="X6053" t="str">
        <f>VLOOKUP(tblOrders[[#This Row],[City]],lookups!A:C,3,0)</f>
        <v>Kerala</v>
      </c>
    </row>
    <row r="6054" spans="1:24" x14ac:dyDescent="0.25">
      <c r="A6054" t="s">
        <v>8421</v>
      </c>
      <c r="B6054" s="1">
        <v>45681</v>
      </c>
      <c r="C6054" t="s">
        <v>59</v>
      </c>
      <c r="D6054" t="s">
        <v>39</v>
      </c>
      <c r="E6054" t="s">
        <v>73</v>
      </c>
      <c r="F6054" t="s">
        <v>74</v>
      </c>
      <c r="G6054" t="s">
        <v>68</v>
      </c>
      <c r="H6054" t="s">
        <v>75</v>
      </c>
      <c r="I6054" t="s">
        <v>33</v>
      </c>
      <c r="J6054" t="s">
        <v>45</v>
      </c>
      <c r="K6054">
        <v>1</v>
      </c>
      <c r="L6054">
        <v>65</v>
      </c>
      <c r="M6054">
        <v>0.05</v>
      </c>
      <c r="N6054">
        <v>61.75</v>
      </c>
      <c r="O6054">
        <v>23.75</v>
      </c>
      <c r="P6054" t="s">
        <v>28</v>
      </c>
      <c r="Q6054" t="s">
        <v>91</v>
      </c>
      <c r="R6054" t="s">
        <v>30</v>
      </c>
      <c r="S6054">
        <v>2.5</v>
      </c>
      <c r="T6054">
        <f>YEAR(tblOrders[[#This Row],[Order Date]])</f>
        <v>2025</v>
      </c>
      <c r="U6054" t="str">
        <f>TEXT(tblOrders[[#This Row],[Order Date]],"mmm-yyyy")</f>
        <v>Jan-2025</v>
      </c>
      <c r="V6054" s="4">
        <f>tblOrders[[#This Row],[Profit]]/tblOrders[[#This Row],[Sales Amount]]</f>
        <v>0.38461538461538464</v>
      </c>
      <c r="W6054" t="str">
        <f>VLOOKUP(tblOrders[[#This Row],[City]],CityRegion,2,0)</f>
        <v>North</v>
      </c>
      <c r="X6054" t="str">
        <f>VLOOKUP(tblOrders[[#This Row],[City]],lookups!A:C,3,0)</f>
        <v>Delhi</v>
      </c>
    </row>
    <row r="6055" spans="1:24" x14ac:dyDescent="0.25">
      <c r="A6055" t="s">
        <v>8422</v>
      </c>
      <c r="B6055" s="1">
        <v>45682</v>
      </c>
      <c r="C6055" t="s">
        <v>1972</v>
      </c>
      <c r="D6055" t="s">
        <v>21</v>
      </c>
      <c r="E6055" t="s">
        <v>49</v>
      </c>
      <c r="F6055" t="s">
        <v>50</v>
      </c>
      <c r="G6055" t="s">
        <v>24</v>
      </c>
      <c r="H6055" t="s">
        <v>51</v>
      </c>
      <c r="I6055" t="s">
        <v>26</v>
      </c>
      <c r="J6055" t="s">
        <v>27</v>
      </c>
      <c r="K6055">
        <v>5</v>
      </c>
      <c r="L6055">
        <v>85</v>
      </c>
      <c r="M6055">
        <v>0.2</v>
      </c>
      <c r="N6055">
        <v>340</v>
      </c>
      <c r="O6055">
        <v>80</v>
      </c>
      <c r="P6055" t="s">
        <v>28</v>
      </c>
      <c r="Q6055" t="s">
        <v>29</v>
      </c>
      <c r="R6055" t="s">
        <v>36</v>
      </c>
      <c r="S6055">
        <v>3.4</v>
      </c>
      <c r="T6055">
        <f>YEAR(tblOrders[[#This Row],[Order Date]])</f>
        <v>2025</v>
      </c>
      <c r="U6055" t="str">
        <f>TEXT(tblOrders[[#This Row],[Order Date]],"mmm-yyyy")</f>
        <v>Jan-2025</v>
      </c>
      <c r="V6055" s="4">
        <f>tblOrders[[#This Row],[Profit]]/tblOrders[[#This Row],[Sales Amount]]</f>
        <v>0.23529411764705882</v>
      </c>
      <c r="W6055" t="str">
        <f>VLOOKUP(tblOrders[[#This Row],[City]],CityRegion,2,0)</f>
        <v>South</v>
      </c>
      <c r="X6055" t="str">
        <f>VLOOKUP(tblOrders[[#This Row],[City]],lookups!A:C,3,0)</f>
        <v>Karnataka</v>
      </c>
    </row>
    <row r="6056" spans="1:24" x14ac:dyDescent="0.25">
      <c r="A6056" t="s">
        <v>8423</v>
      </c>
      <c r="B6056" s="1">
        <v>45720</v>
      </c>
      <c r="C6056" t="s">
        <v>363</v>
      </c>
      <c r="D6056" t="s">
        <v>21</v>
      </c>
      <c r="E6056" t="s">
        <v>79</v>
      </c>
      <c r="F6056" t="s">
        <v>80</v>
      </c>
      <c r="G6056" t="s">
        <v>68</v>
      </c>
      <c r="H6056" t="s">
        <v>81</v>
      </c>
      <c r="I6056" t="s">
        <v>70</v>
      </c>
      <c r="J6056" t="s">
        <v>27</v>
      </c>
      <c r="K6056">
        <v>1</v>
      </c>
      <c r="L6056">
        <v>799</v>
      </c>
      <c r="M6056">
        <v>0.15</v>
      </c>
      <c r="N6056">
        <v>679.15</v>
      </c>
      <c r="O6056">
        <v>59.15</v>
      </c>
      <c r="P6056" t="s">
        <v>28</v>
      </c>
      <c r="Q6056" t="s">
        <v>29</v>
      </c>
      <c r="R6056" t="s">
        <v>30</v>
      </c>
      <c r="S6056">
        <v>2.7</v>
      </c>
      <c r="T6056">
        <f>YEAR(tblOrders[[#This Row],[Order Date]])</f>
        <v>2025</v>
      </c>
      <c r="U6056" t="str">
        <f>TEXT(tblOrders[[#This Row],[Order Date]],"mmm-yyyy")</f>
        <v>Mar-2025</v>
      </c>
      <c r="V6056" s="4">
        <f>tblOrders[[#This Row],[Profit]]/tblOrders[[#This Row],[Sales Amount]]</f>
        <v>8.7094161819921967E-2</v>
      </c>
      <c r="W6056" t="str">
        <f>VLOOKUP(tblOrders[[#This Row],[City]],CityRegion,2,0)</f>
        <v>South</v>
      </c>
      <c r="X6056" t="str">
        <f>VLOOKUP(tblOrders[[#This Row],[City]],lookups!A:C,3,0)</f>
        <v>Telengana</v>
      </c>
    </row>
    <row r="6057" spans="1:24" x14ac:dyDescent="0.25">
      <c r="A6057" t="s">
        <v>8424</v>
      </c>
      <c r="B6057" s="1">
        <v>45737</v>
      </c>
      <c r="C6057" t="s">
        <v>5825</v>
      </c>
      <c r="D6057" t="s">
        <v>39</v>
      </c>
      <c r="E6057" t="s">
        <v>55</v>
      </c>
      <c r="F6057" t="s">
        <v>56</v>
      </c>
      <c r="G6057" t="s">
        <v>24</v>
      </c>
      <c r="H6057" t="s">
        <v>51</v>
      </c>
      <c r="I6057" t="s">
        <v>26</v>
      </c>
      <c r="J6057" t="s">
        <v>27</v>
      </c>
      <c r="K6057">
        <v>5</v>
      </c>
      <c r="L6057">
        <v>42</v>
      </c>
      <c r="M6057">
        <v>0.2</v>
      </c>
      <c r="N6057">
        <v>168</v>
      </c>
      <c r="O6057">
        <v>48</v>
      </c>
      <c r="P6057" t="s">
        <v>28</v>
      </c>
      <c r="Q6057" t="s">
        <v>29</v>
      </c>
      <c r="R6057" t="s">
        <v>30</v>
      </c>
      <c r="S6057">
        <v>2.9</v>
      </c>
      <c r="T6057">
        <f>YEAR(tblOrders[[#This Row],[Order Date]])</f>
        <v>2025</v>
      </c>
      <c r="U6057" t="str">
        <f>TEXT(tblOrders[[#This Row],[Order Date]],"mmm-yyyy")</f>
        <v>Mar-2025</v>
      </c>
      <c r="V6057" s="4">
        <f>tblOrders[[#This Row],[Profit]]/tblOrders[[#This Row],[Sales Amount]]</f>
        <v>0.2857142857142857</v>
      </c>
      <c r="W6057" t="str">
        <f>VLOOKUP(tblOrders[[#This Row],[City]],CityRegion,2,0)</f>
        <v>South</v>
      </c>
      <c r="X6057" t="str">
        <f>VLOOKUP(tblOrders[[#This Row],[City]],lookups!A:C,3,0)</f>
        <v>Karnataka</v>
      </c>
    </row>
    <row r="6058" spans="1:24" x14ac:dyDescent="0.25">
      <c r="A6058" t="s">
        <v>8425</v>
      </c>
      <c r="B6058" s="1">
        <v>45952</v>
      </c>
      <c r="C6058" t="s">
        <v>5759</v>
      </c>
      <c r="D6058" t="s">
        <v>21</v>
      </c>
      <c r="E6058" t="s">
        <v>40</v>
      </c>
      <c r="F6058" t="s">
        <v>41</v>
      </c>
      <c r="G6058" t="s">
        <v>42</v>
      </c>
      <c r="H6058" t="s">
        <v>43</v>
      </c>
      <c r="I6058" t="s">
        <v>139</v>
      </c>
      <c r="J6058" t="s">
        <v>34</v>
      </c>
      <c r="K6058">
        <v>3</v>
      </c>
      <c r="L6058">
        <v>18</v>
      </c>
      <c r="M6058">
        <v>0.1</v>
      </c>
      <c r="N6058">
        <v>48.6</v>
      </c>
      <c r="O6058">
        <v>21.6</v>
      </c>
      <c r="P6058" t="s">
        <v>28</v>
      </c>
      <c r="Q6058" t="s">
        <v>91</v>
      </c>
      <c r="R6058" t="s">
        <v>36</v>
      </c>
      <c r="S6058">
        <v>4.5999999999999996</v>
      </c>
      <c r="T6058">
        <f>YEAR(tblOrders[[#This Row],[Order Date]])</f>
        <v>2025</v>
      </c>
      <c r="U6058" t="str">
        <f>TEXT(tblOrders[[#This Row],[Order Date]],"mmm-yyyy")</f>
        <v>Oct-2025</v>
      </c>
      <c r="V6058" s="4">
        <f>tblOrders[[#This Row],[Profit]]/tblOrders[[#This Row],[Sales Amount]]</f>
        <v>0.44444444444444448</v>
      </c>
      <c r="W6058" t="str">
        <f>VLOOKUP(tblOrders[[#This Row],[City]],CityRegion,2,0)</f>
        <v>South</v>
      </c>
      <c r="X6058" t="str">
        <f>VLOOKUP(tblOrders[[#This Row],[City]],lookups!A:C,3,0)</f>
        <v>Tamil Nadu</v>
      </c>
    </row>
    <row r="6059" spans="1:24" x14ac:dyDescent="0.25">
      <c r="A6059" t="s">
        <v>8426</v>
      </c>
      <c r="B6059" s="1">
        <v>45847</v>
      </c>
      <c r="C6059" t="s">
        <v>6551</v>
      </c>
      <c r="D6059" t="s">
        <v>21</v>
      </c>
      <c r="E6059" t="s">
        <v>40</v>
      </c>
      <c r="F6059" t="s">
        <v>41</v>
      </c>
      <c r="G6059" t="s">
        <v>42</v>
      </c>
      <c r="H6059" t="s">
        <v>43</v>
      </c>
      <c r="I6059" t="s">
        <v>139</v>
      </c>
      <c r="J6059" t="s">
        <v>27</v>
      </c>
      <c r="K6059">
        <v>2</v>
      </c>
      <c r="L6059">
        <v>18</v>
      </c>
      <c r="M6059">
        <v>0.1</v>
      </c>
      <c r="N6059">
        <v>32.4</v>
      </c>
      <c r="O6059">
        <v>14.4</v>
      </c>
      <c r="P6059" t="s">
        <v>111</v>
      </c>
      <c r="Q6059" t="s">
        <v>29</v>
      </c>
      <c r="R6059" t="s">
        <v>30</v>
      </c>
      <c r="S6059">
        <v>3.2</v>
      </c>
      <c r="T6059">
        <f>YEAR(tblOrders[[#This Row],[Order Date]])</f>
        <v>2025</v>
      </c>
      <c r="U6059" t="str">
        <f>TEXT(tblOrders[[#This Row],[Order Date]],"mmm-yyyy")</f>
        <v>Jul-2025</v>
      </c>
      <c r="V6059" s="4">
        <f>tblOrders[[#This Row],[Profit]]/tblOrders[[#This Row],[Sales Amount]]</f>
        <v>0.44444444444444448</v>
      </c>
      <c r="W6059" t="str">
        <f>VLOOKUP(tblOrders[[#This Row],[City]],CityRegion,2,0)</f>
        <v>South</v>
      </c>
      <c r="X6059" t="str">
        <f>VLOOKUP(tblOrders[[#This Row],[City]],lookups!A:C,3,0)</f>
        <v>Tamil Nadu</v>
      </c>
    </row>
    <row r="6060" spans="1:24" x14ac:dyDescent="0.25">
      <c r="A6060" t="s">
        <v>8427</v>
      </c>
      <c r="B6060" s="1">
        <v>45963</v>
      </c>
      <c r="C6060" t="s">
        <v>5925</v>
      </c>
      <c r="D6060" t="s">
        <v>21</v>
      </c>
      <c r="E6060" t="s">
        <v>60</v>
      </c>
      <c r="F6060" t="s">
        <v>61</v>
      </c>
      <c r="G6060" t="s">
        <v>62</v>
      </c>
      <c r="H6060" t="s">
        <v>63</v>
      </c>
      <c r="I6060" t="s">
        <v>57</v>
      </c>
      <c r="J6060" t="s">
        <v>45</v>
      </c>
      <c r="K6060">
        <v>5</v>
      </c>
      <c r="L6060">
        <v>45</v>
      </c>
      <c r="M6060">
        <v>0.2</v>
      </c>
      <c r="N6060">
        <v>180</v>
      </c>
      <c r="O6060">
        <v>50</v>
      </c>
      <c r="P6060" t="s">
        <v>28</v>
      </c>
      <c r="Q6060" t="s">
        <v>86</v>
      </c>
      <c r="R6060" t="s">
        <v>36</v>
      </c>
      <c r="S6060">
        <v>4.9000000000000004</v>
      </c>
      <c r="T6060">
        <f>YEAR(tblOrders[[#This Row],[Order Date]])</f>
        <v>2025</v>
      </c>
      <c r="U6060" t="str">
        <f>TEXT(tblOrders[[#This Row],[Order Date]],"mmm-yyyy")</f>
        <v>Nov-2025</v>
      </c>
      <c r="V6060" s="4">
        <f>tblOrders[[#This Row],[Profit]]/tblOrders[[#This Row],[Sales Amount]]</f>
        <v>0.27777777777777779</v>
      </c>
      <c r="W6060" t="str">
        <f>VLOOKUP(tblOrders[[#This Row],[City]],CityRegion,2,0)</f>
        <v>South</v>
      </c>
      <c r="X6060" t="str">
        <f>VLOOKUP(tblOrders[[#This Row],[City]],lookups!A:C,3,0)</f>
        <v>Kerala</v>
      </c>
    </row>
    <row r="6061" spans="1:24" x14ac:dyDescent="0.25">
      <c r="A6061" t="s">
        <v>8428</v>
      </c>
      <c r="B6061" s="1">
        <v>45726</v>
      </c>
      <c r="C6061" t="s">
        <v>1411</v>
      </c>
      <c r="D6061" t="s">
        <v>39</v>
      </c>
      <c r="E6061" t="s">
        <v>55</v>
      </c>
      <c r="F6061" t="s">
        <v>56</v>
      </c>
      <c r="G6061" t="s">
        <v>24</v>
      </c>
      <c r="H6061" t="s">
        <v>51</v>
      </c>
      <c r="I6061" t="s">
        <v>84</v>
      </c>
      <c r="J6061" t="s">
        <v>27</v>
      </c>
      <c r="K6061">
        <v>3</v>
      </c>
      <c r="L6061">
        <v>42</v>
      </c>
      <c r="M6061">
        <v>0.1</v>
      </c>
      <c r="N6061">
        <v>113.4</v>
      </c>
      <c r="O6061">
        <v>41.4</v>
      </c>
      <c r="P6061" t="s">
        <v>28</v>
      </c>
      <c r="Q6061" t="s">
        <v>86</v>
      </c>
      <c r="R6061" t="s">
        <v>36</v>
      </c>
      <c r="S6061">
        <v>2.8</v>
      </c>
      <c r="T6061">
        <f>YEAR(tblOrders[[#This Row],[Order Date]])</f>
        <v>2025</v>
      </c>
      <c r="U6061" t="str">
        <f>TEXT(tblOrders[[#This Row],[Order Date]],"mmm-yyyy")</f>
        <v>Mar-2025</v>
      </c>
      <c r="V6061" s="4">
        <f>tblOrders[[#This Row],[Profit]]/tblOrders[[#This Row],[Sales Amount]]</f>
        <v>0.36507936507936506</v>
      </c>
      <c r="W6061" t="str">
        <f>VLOOKUP(tblOrders[[#This Row],[City]],CityRegion,2,0)</f>
        <v>West</v>
      </c>
      <c r="X6061" t="str">
        <f>VLOOKUP(tblOrders[[#This Row],[City]],lookups!A:C,3,0)</f>
        <v>Maharashtra</v>
      </c>
    </row>
    <row r="6062" spans="1:24" x14ac:dyDescent="0.25">
      <c r="A6062" t="s">
        <v>8429</v>
      </c>
      <c r="B6062" s="1">
        <v>45928</v>
      </c>
      <c r="C6062" t="s">
        <v>309</v>
      </c>
      <c r="D6062" t="s">
        <v>21</v>
      </c>
      <c r="E6062" t="s">
        <v>73</v>
      </c>
      <c r="F6062" t="s">
        <v>74</v>
      </c>
      <c r="G6062" t="s">
        <v>68</v>
      </c>
      <c r="H6062" t="s">
        <v>75</v>
      </c>
      <c r="I6062" t="s">
        <v>70</v>
      </c>
      <c r="J6062" t="s">
        <v>45</v>
      </c>
      <c r="K6062">
        <v>5</v>
      </c>
      <c r="L6062">
        <v>65</v>
      </c>
      <c r="M6062">
        <v>0.15</v>
      </c>
      <c r="N6062">
        <v>276.25</v>
      </c>
      <c r="O6062">
        <v>86.25</v>
      </c>
      <c r="P6062" t="s">
        <v>28</v>
      </c>
      <c r="Q6062" t="s">
        <v>46</v>
      </c>
      <c r="R6062" t="s">
        <v>36</v>
      </c>
      <c r="S6062">
        <v>4.0999999999999996</v>
      </c>
      <c r="T6062">
        <f>YEAR(tblOrders[[#This Row],[Order Date]])</f>
        <v>2025</v>
      </c>
      <c r="U6062" t="str">
        <f>TEXT(tblOrders[[#This Row],[Order Date]],"mmm-yyyy")</f>
        <v>Sep-2025</v>
      </c>
      <c r="V6062" s="4">
        <f>tblOrders[[#This Row],[Profit]]/tblOrders[[#This Row],[Sales Amount]]</f>
        <v>0.31221719457013575</v>
      </c>
      <c r="W6062" t="str">
        <f>VLOOKUP(tblOrders[[#This Row],[City]],CityRegion,2,0)</f>
        <v>South</v>
      </c>
      <c r="X6062" t="str">
        <f>VLOOKUP(tblOrders[[#This Row],[City]],lookups!A:C,3,0)</f>
        <v>Telengana</v>
      </c>
    </row>
    <row r="6063" spans="1:24" x14ac:dyDescent="0.25">
      <c r="A6063" t="s">
        <v>8430</v>
      </c>
      <c r="B6063" s="1">
        <v>45908</v>
      </c>
      <c r="C6063" t="s">
        <v>5256</v>
      </c>
      <c r="D6063" t="s">
        <v>21</v>
      </c>
      <c r="E6063" t="s">
        <v>73</v>
      </c>
      <c r="F6063" t="s">
        <v>74</v>
      </c>
      <c r="G6063" t="s">
        <v>68</v>
      </c>
      <c r="H6063" t="s">
        <v>75</v>
      </c>
      <c r="I6063" t="s">
        <v>76</v>
      </c>
      <c r="J6063" t="s">
        <v>34</v>
      </c>
      <c r="K6063">
        <v>5</v>
      </c>
      <c r="L6063">
        <v>65</v>
      </c>
      <c r="M6063">
        <v>0.15</v>
      </c>
      <c r="N6063">
        <v>276.25</v>
      </c>
      <c r="O6063">
        <v>86.25</v>
      </c>
      <c r="P6063" t="s">
        <v>148</v>
      </c>
      <c r="Q6063" t="s">
        <v>86</v>
      </c>
      <c r="R6063" t="s">
        <v>36</v>
      </c>
      <c r="S6063">
        <v>4.8</v>
      </c>
      <c r="T6063">
        <f>YEAR(tblOrders[[#This Row],[Order Date]])</f>
        <v>2025</v>
      </c>
      <c r="U6063" t="str">
        <f>TEXT(tblOrders[[#This Row],[Order Date]],"mmm-yyyy")</f>
        <v>Sep-2025</v>
      </c>
      <c r="V6063" s="4">
        <f>tblOrders[[#This Row],[Profit]]/tblOrders[[#This Row],[Sales Amount]]</f>
        <v>0.31221719457013575</v>
      </c>
      <c r="W6063" t="str">
        <f>VLOOKUP(tblOrders[[#This Row],[City]],CityRegion,2,0)</f>
        <v>South</v>
      </c>
      <c r="X6063" t="str">
        <f>VLOOKUP(tblOrders[[#This Row],[City]],lookups!A:C,3,0)</f>
        <v>Kerala</v>
      </c>
    </row>
    <row r="6064" spans="1:24" x14ac:dyDescent="0.25">
      <c r="A6064" t="s">
        <v>8431</v>
      </c>
      <c r="B6064" s="1">
        <v>45860</v>
      </c>
      <c r="C6064" t="s">
        <v>6878</v>
      </c>
      <c r="D6064" t="s">
        <v>21</v>
      </c>
      <c r="E6064" t="s">
        <v>108</v>
      </c>
      <c r="F6064" t="s">
        <v>109</v>
      </c>
      <c r="G6064" t="s">
        <v>62</v>
      </c>
      <c r="H6064" t="s">
        <v>110</v>
      </c>
      <c r="I6064" t="s">
        <v>33</v>
      </c>
      <c r="J6064" t="s">
        <v>27</v>
      </c>
      <c r="K6064">
        <v>1</v>
      </c>
      <c r="L6064">
        <v>110</v>
      </c>
      <c r="M6064">
        <v>0</v>
      </c>
      <c r="N6064">
        <v>110</v>
      </c>
      <c r="O6064">
        <v>42</v>
      </c>
      <c r="P6064" t="s">
        <v>28</v>
      </c>
      <c r="Q6064" t="s">
        <v>29</v>
      </c>
      <c r="R6064" t="s">
        <v>36</v>
      </c>
      <c r="S6064">
        <v>4.0999999999999996</v>
      </c>
      <c r="T6064">
        <f>YEAR(tblOrders[[#This Row],[Order Date]])</f>
        <v>2025</v>
      </c>
      <c r="U6064" t="str">
        <f>TEXT(tblOrders[[#This Row],[Order Date]],"mmm-yyyy")</f>
        <v>Jul-2025</v>
      </c>
      <c r="V6064" s="4">
        <f>tblOrders[[#This Row],[Profit]]/tblOrders[[#This Row],[Sales Amount]]</f>
        <v>0.38181818181818183</v>
      </c>
      <c r="W6064" t="str">
        <f>VLOOKUP(tblOrders[[#This Row],[City]],CityRegion,2,0)</f>
        <v>North</v>
      </c>
      <c r="X6064" t="str">
        <f>VLOOKUP(tblOrders[[#This Row],[City]],lookups!A:C,3,0)</f>
        <v>Delhi</v>
      </c>
    </row>
    <row r="6065" spans="1:24" x14ac:dyDescent="0.25">
      <c r="A6065" t="s">
        <v>8432</v>
      </c>
      <c r="B6065" s="1">
        <v>45876</v>
      </c>
      <c r="C6065" t="s">
        <v>1650</v>
      </c>
      <c r="D6065" t="s">
        <v>21</v>
      </c>
      <c r="E6065" t="s">
        <v>60</v>
      </c>
      <c r="F6065" t="s">
        <v>61</v>
      </c>
      <c r="G6065" t="s">
        <v>62</v>
      </c>
      <c r="H6065" t="s">
        <v>63</v>
      </c>
      <c r="I6065" t="s">
        <v>33</v>
      </c>
      <c r="J6065" t="s">
        <v>45</v>
      </c>
      <c r="K6065">
        <v>5</v>
      </c>
      <c r="L6065">
        <v>45</v>
      </c>
      <c r="M6065">
        <v>0</v>
      </c>
      <c r="N6065">
        <v>225</v>
      </c>
      <c r="O6065">
        <v>95</v>
      </c>
      <c r="P6065" t="s">
        <v>28</v>
      </c>
      <c r="Q6065" t="s">
        <v>86</v>
      </c>
      <c r="R6065" t="s">
        <v>36</v>
      </c>
      <c r="S6065">
        <v>4.8</v>
      </c>
      <c r="T6065">
        <f>YEAR(tblOrders[[#This Row],[Order Date]])</f>
        <v>2025</v>
      </c>
      <c r="U6065" t="str">
        <f>TEXT(tblOrders[[#This Row],[Order Date]],"mmm-yyyy")</f>
        <v>Aug-2025</v>
      </c>
      <c r="V6065" s="4">
        <f>tblOrders[[#This Row],[Profit]]/tblOrders[[#This Row],[Sales Amount]]</f>
        <v>0.42222222222222222</v>
      </c>
      <c r="W6065" t="str">
        <f>VLOOKUP(tblOrders[[#This Row],[City]],CityRegion,2,0)</f>
        <v>North</v>
      </c>
      <c r="X6065" t="str">
        <f>VLOOKUP(tblOrders[[#This Row],[City]],lookups!A:C,3,0)</f>
        <v>Delhi</v>
      </c>
    </row>
    <row r="6066" spans="1:24" x14ac:dyDescent="0.25">
      <c r="A6066" t="s">
        <v>8433</v>
      </c>
      <c r="B6066" s="1">
        <v>45685</v>
      </c>
      <c r="C6066" t="s">
        <v>701</v>
      </c>
      <c r="D6066" t="s">
        <v>21</v>
      </c>
      <c r="E6066" t="s">
        <v>94</v>
      </c>
      <c r="F6066" t="s">
        <v>95</v>
      </c>
      <c r="G6066" t="s">
        <v>68</v>
      </c>
      <c r="H6066" t="s">
        <v>96</v>
      </c>
      <c r="I6066" t="s">
        <v>76</v>
      </c>
      <c r="J6066" t="s">
        <v>27</v>
      </c>
      <c r="K6066">
        <v>5</v>
      </c>
      <c r="L6066">
        <v>89</v>
      </c>
      <c r="M6066">
        <v>0.15</v>
      </c>
      <c r="N6066">
        <v>378.25</v>
      </c>
      <c r="O6066">
        <v>103.25</v>
      </c>
      <c r="P6066" t="s">
        <v>28</v>
      </c>
      <c r="Q6066" t="s">
        <v>29</v>
      </c>
      <c r="R6066" t="s">
        <v>36</v>
      </c>
      <c r="S6066">
        <v>3.1</v>
      </c>
      <c r="T6066">
        <f>YEAR(tblOrders[[#This Row],[Order Date]])</f>
        <v>2025</v>
      </c>
      <c r="U6066" t="str">
        <f>TEXT(tblOrders[[#This Row],[Order Date]],"mmm-yyyy")</f>
        <v>Jan-2025</v>
      </c>
      <c r="V6066" s="4">
        <f>tblOrders[[#This Row],[Profit]]/tblOrders[[#This Row],[Sales Amount]]</f>
        <v>0.2729676140118969</v>
      </c>
      <c r="W6066" t="str">
        <f>VLOOKUP(tblOrders[[#This Row],[City]],CityRegion,2,0)</f>
        <v>South</v>
      </c>
      <c r="X6066" t="str">
        <f>VLOOKUP(tblOrders[[#This Row],[City]],lookups!A:C,3,0)</f>
        <v>Kerala</v>
      </c>
    </row>
    <row r="6067" spans="1:24" x14ac:dyDescent="0.25">
      <c r="A6067" t="s">
        <v>8434</v>
      </c>
      <c r="B6067" s="1">
        <v>45747</v>
      </c>
      <c r="C6067" t="s">
        <v>7568</v>
      </c>
      <c r="D6067" t="s">
        <v>21</v>
      </c>
      <c r="E6067" t="s">
        <v>73</v>
      </c>
      <c r="F6067" t="s">
        <v>74</v>
      </c>
      <c r="G6067" t="s">
        <v>68</v>
      </c>
      <c r="H6067" t="s">
        <v>75</v>
      </c>
      <c r="I6067" t="s">
        <v>84</v>
      </c>
      <c r="J6067" t="s">
        <v>45</v>
      </c>
      <c r="K6067">
        <v>1</v>
      </c>
      <c r="L6067">
        <v>65</v>
      </c>
      <c r="M6067">
        <v>0.1</v>
      </c>
      <c r="N6067">
        <v>58.5</v>
      </c>
      <c r="O6067">
        <v>20.5</v>
      </c>
      <c r="P6067" t="s">
        <v>28</v>
      </c>
      <c r="Q6067" t="s">
        <v>35</v>
      </c>
      <c r="R6067" t="s">
        <v>36</v>
      </c>
      <c r="S6067">
        <v>4.0999999999999996</v>
      </c>
      <c r="T6067">
        <f>YEAR(tblOrders[[#This Row],[Order Date]])</f>
        <v>2025</v>
      </c>
      <c r="U6067" t="str">
        <f>TEXT(tblOrders[[#This Row],[Order Date]],"mmm-yyyy")</f>
        <v>Mar-2025</v>
      </c>
      <c r="V6067" s="4">
        <f>tblOrders[[#This Row],[Profit]]/tblOrders[[#This Row],[Sales Amount]]</f>
        <v>0.3504273504273504</v>
      </c>
      <c r="W6067" t="str">
        <f>VLOOKUP(tblOrders[[#This Row],[City]],CityRegion,2,0)</f>
        <v>West</v>
      </c>
      <c r="X6067" t="str">
        <f>VLOOKUP(tblOrders[[#This Row],[City]],lookups!A:C,3,0)</f>
        <v>Maharashtra</v>
      </c>
    </row>
    <row r="6068" spans="1:24" x14ac:dyDescent="0.25">
      <c r="A6068" t="s">
        <v>8435</v>
      </c>
      <c r="B6068" s="1">
        <v>45761</v>
      </c>
      <c r="C6068" t="s">
        <v>902</v>
      </c>
      <c r="D6068" t="s">
        <v>21</v>
      </c>
      <c r="E6068" t="s">
        <v>108</v>
      </c>
      <c r="F6068" t="s">
        <v>109</v>
      </c>
      <c r="G6068" t="s">
        <v>62</v>
      </c>
      <c r="H6068" t="s">
        <v>110</v>
      </c>
      <c r="I6068" t="s">
        <v>76</v>
      </c>
      <c r="J6068" t="s">
        <v>34</v>
      </c>
      <c r="K6068">
        <v>1</v>
      </c>
      <c r="L6068">
        <v>110</v>
      </c>
      <c r="M6068">
        <v>0.15</v>
      </c>
      <c r="N6068">
        <v>93.5</v>
      </c>
      <c r="O6068">
        <v>25.5</v>
      </c>
      <c r="P6068" t="s">
        <v>28</v>
      </c>
      <c r="Q6068" t="s">
        <v>35</v>
      </c>
      <c r="R6068" t="s">
        <v>36</v>
      </c>
      <c r="S6068">
        <v>3.4</v>
      </c>
      <c r="T6068">
        <f>YEAR(tblOrders[[#This Row],[Order Date]])</f>
        <v>2025</v>
      </c>
      <c r="U6068" t="str">
        <f>TEXT(tblOrders[[#This Row],[Order Date]],"mmm-yyyy")</f>
        <v>Apr-2025</v>
      </c>
      <c r="V6068" s="4">
        <f>tblOrders[[#This Row],[Profit]]/tblOrders[[#This Row],[Sales Amount]]</f>
        <v>0.27272727272727271</v>
      </c>
      <c r="W6068" t="str">
        <f>VLOOKUP(tblOrders[[#This Row],[City]],CityRegion,2,0)</f>
        <v>South</v>
      </c>
      <c r="X6068" t="str">
        <f>VLOOKUP(tblOrders[[#This Row],[City]],lookups!A:C,3,0)</f>
        <v>Kerala</v>
      </c>
    </row>
    <row r="6069" spans="1:24" x14ac:dyDescent="0.25">
      <c r="A6069" t="s">
        <v>8436</v>
      </c>
      <c r="B6069" s="1">
        <v>45743</v>
      </c>
      <c r="C6069" t="s">
        <v>7772</v>
      </c>
      <c r="D6069" t="s">
        <v>21</v>
      </c>
      <c r="E6069" t="s">
        <v>66</v>
      </c>
      <c r="F6069" t="s">
        <v>67</v>
      </c>
      <c r="G6069" t="s">
        <v>68</v>
      </c>
      <c r="H6069" t="s">
        <v>69</v>
      </c>
      <c r="I6069" t="s">
        <v>84</v>
      </c>
      <c r="J6069" t="s">
        <v>45</v>
      </c>
      <c r="K6069">
        <v>4</v>
      </c>
      <c r="L6069">
        <v>149</v>
      </c>
      <c r="M6069">
        <v>0</v>
      </c>
      <c r="N6069">
        <v>596</v>
      </c>
      <c r="O6069">
        <v>216</v>
      </c>
      <c r="P6069" t="s">
        <v>28</v>
      </c>
      <c r="Q6069" t="s">
        <v>46</v>
      </c>
      <c r="R6069" t="s">
        <v>30</v>
      </c>
      <c r="S6069">
        <v>4.3</v>
      </c>
      <c r="T6069">
        <f>YEAR(tblOrders[[#This Row],[Order Date]])</f>
        <v>2025</v>
      </c>
      <c r="U6069" t="str">
        <f>TEXT(tblOrders[[#This Row],[Order Date]],"mmm-yyyy")</f>
        <v>Mar-2025</v>
      </c>
      <c r="V6069" s="4">
        <f>tblOrders[[#This Row],[Profit]]/tblOrders[[#This Row],[Sales Amount]]</f>
        <v>0.36241610738255031</v>
      </c>
      <c r="W6069" t="str">
        <f>VLOOKUP(tblOrders[[#This Row],[City]],CityRegion,2,0)</f>
        <v>West</v>
      </c>
      <c r="X6069" t="str">
        <f>VLOOKUP(tblOrders[[#This Row],[City]],lookups!A:C,3,0)</f>
        <v>Maharashtra</v>
      </c>
    </row>
    <row r="6070" spans="1:24" x14ac:dyDescent="0.25">
      <c r="A6070" t="s">
        <v>8437</v>
      </c>
      <c r="B6070" s="1">
        <v>45964</v>
      </c>
      <c r="C6070" t="s">
        <v>5927</v>
      </c>
      <c r="D6070" t="s">
        <v>21</v>
      </c>
      <c r="E6070" t="s">
        <v>40</v>
      </c>
      <c r="F6070" t="s">
        <v>41</v>
      </c>
      <c r="G6070" t="s">
        <v>42</v>
      </c>
      <c r="H6070" t="s">
        <v>43</v>
      </c>
      <c r="I6070" t="s">
        <v>130</v>
      </c>
      <c r="J6070" t="s">
        <v>45</v>
      </c>
      <c r="K6070">
        <v>3</v>
      </c>
      <c r="L6070">
        <v>18</v>
      </c>
      <c r="M6070">
        <v>0.1</v>
      </c>
      <c r="N6070">
        <v>48.6</v>
      </c>
      <c r="O6070">
        <v>21.6</v>
      </c>
      <c r="P6070" t="s">
        <v>28</v>
      </c>
      <c r="Q6070" t="s">
        <v>86</v>
      </c>
      <c r="R6070" t="s">
        <v>36</v>
      </c>
      <c r="S6070">
        <v>3.9</v>
      </c>
      <c r="T6070">
        <f>YEAR(tblOrders[[#This Row],[Order Date]])</f>
        <v>2025</v>
      </c>
      <c r="U6070" t="str">
        <f>TEXT(tblOrders[[#This Row],[Order Date]],"mmm-yyyy")</f>
        <v>Nov-2025</v>
      </c>
      <c r="V6070" s="4">
        <f>tblOrders[[#This Row],[Profit]]/tblOrders[[#This Row],[Sales Amount]]</f>
        <v>0.44444444444444448</v>
      </c>
      <c r="W6070" t="str">
        <f>VLOOKUP(tblOrders[[#This Row],[City]],CityRegion,2,0)</f>
        <v>West</v>
      </c>
      <c r="X6070" t="str">
        <f>VLOOKUP(tblOrders[[#This Row],[City]],lookups!A:C,3,0)</f>
        <v>Maharashtra</v>
      </c>
    </row>
    <row r="6071" spans="1:24" x14ac:dyDescent="0.25">
      <c r="A6071" t="s">
        <v>8438</v>
      </c>
      <c r="B6071" s="1">
        <v>45778</v>
      </c>
      <c r="C6071" t="s">
        <v>6995</v>
      </c>
      <c r="D6071" t="s">
        <v>21</v>
      </c>
      <c r="E6071" t="s">
        <v>40</v>
      </c>
      <c r="F6071" t="s">
        <v>41</v>
      </c>
      <c r="G6071" t="s">
        <v>42</v>
      </c>
      <c r="H6071" t="s">
        <v>43</v>
      </c>
      <c r="I6071" t="s">
        <v>76</v>
      </c>
      <c r="J6071" t="s">
        <v>27</v>
      </c>
      <c r="K6071">
        <v>4</v>
      </c>
      <c r="L6071">
        <v>18</v>
      </c>
      <c r="M6071">
        <v>0.2</v>
      </c>
      <c r="N6071">
        <v>57.6</v>
      </c>
      <c r="O6071">
        <v>21.6</v>
      </c>
      <c r="P6071" t="s">
        <v>28</v>
      </c>
      <c r="Q6071" t="s">
        <v>35</v>
      </c>
      <c r="R6071" t="s">
        <v>36</v>
      </c>
      <c r="S6071">
        <v>2.6</v>
      </c>
      <c r="T6071">
        <f>YEAR(tblOrders[[#This Row],[Order Date]])</f>
        <v>2025</v>
      </c>
      <c r="U6071" t="str">
        <f>TEXT(tblOrders[[#This Row],[Order Date]],"mmm-yyyy")</f>
        <v>May-2025</v>
      </c>
      <c r="V6071" s="4">
        <f>tblOrders[[#This Row],[Profit]]/tblOrders[[#This Row],[Sales Amount]]</f>
        <v>0.375</v>
      </c>
      <c r="W6071" t="str">
        <f>VLOOKUP(tblOrders[[#This Row],[City]],CityRegion,2,0)</f>
        <v>South</v>
      </c>
      <c r="X6071" t="str">
        <f>VLOOKUP(tblOrders[[#This Row],[City]],lookups!A:C,3,0)</f>
        <v>Kerala</v>
      </c>
    </row>
    <row r="6072" spans="1:24" x14ac:dyDescent="0.25">
      <c r="A6072" t="s">
        <v>8439</v>
      </c>
      <c r="B6072" s="1">
        <v>45665</v>
      </c>
      <c r="C6072" t="s">
        <v>2338</v>
      </c>
      <c r="D6072" t="s">
        <v>39</v>
      </c>
      <c r="E6072" t="s">
        <v>49</v>
      </c>
      <c r="F6072" t="s">
        <v>50</v>
      </c>
      <c r="G6072" t="s">
        <v>24</v>
      </c>
      <c r="H6072" t="s">
        <v>51</v>
      </c>
      <c r="I6072" t="s">
        <v>70</v>
      </c>
      <c r="J6072" t="s">
        <v>45</v>
      </c>
      <c r="K6072">
        <v>1</v>
      </c>
      <c r="L6072">
        <v>85</v>
      </c>
      <c r="M6072">
        <v>0.1</v>
      </c>
      <c r="N6072">
        <v>76.5</v>
      </c>
      <c r="O6072">
        <v>24.5</v>
      </c>
      <c r="P6072" t="s">
        <v>28</v>
      </c>
      <c r="Q6072" t="s">
        <v>91</v>
      </c>
      <c r="R6072" t="s">
        <v>36</v>
      </c>
      <c r="S6072">
        <v>4</v>
      </c>
      <c r="T6072">
        <f>YEAR(tblOrders[[#This Row],[Order Date]])</f>
        <v>2025</v>
      </c>
      <c r="U6072" t="str">
        <f>TEXT(tblOrders[[#This Row],[Order Date]],"mmm-yyyy")</f>
        <v>Jan-2025</v>
      </c>
      <c r="V6072" s="4">
        <f>tblOrders[[#This Row],[Profit]]/tblOrders[[#This Row],[Sales Amount]]</f>
        <v>0.3202614379084967</v>
      </c>
      <c r="W6072" t="str">
        <f>VLOOKUP(tblOrders[[#This Row],[City]],CityRegion,2,0)</f>
        <v>South</v>
      </c>
      <c r="X6072" t="str">
        <f>VLOOKUP(tblOrders[[#This Row],[City]],lookups!A:C,3,0)</f>
        <v>Telengana</v>
      </c>
    </row>
    <row r="6073" spans="1:24" x14ac:dyDescent="0.25">
      <c r="A6073" t="s">
        <v>8440</v>
      </c>
      <c r="B6073" s="1">
        <v>45782</v>
      </c>
      <c r="C6073" t="s">
        <v>8441</v>
      </c>
      <c r="D6073" t="s">
        <v>21</v>
      </c>
      <c r="E6073" t="s">
        <v>66</v>
      </c>
      <c r="F6073" t="s">
        <v>67</v>
      </c>
      <c r="G6073" t="s">
        <v>68</v>
      </c>
      <c r="H6073" t="s">
        <v>69</v>
      </c>
      <c r="I6073" t="s">
        <v>52</v>
      </c>
      <c r="J6073" t="s">
        <v>45</v>
      </c>
      <c r="K6073">
        <v>1</v>
      </c>
      <c r="L6073">
        <v>149</v>
      </c>
      <c r="M6073">
        <v>0.15</v>
      </c>
      <c r="N6073">
        <v>126.65</v>
      </c>
      <c r="O6073">
        <v>31.65</v>
      </c>
      <c r="P6073" t="s">
        <v>85</v>
      </c>
      <c r="Q6073" t="s">
        <v>91</v>
      </c>
      <c r="R6073" t="s">
        <v>36</v>
      </c>
      <c r="S6073">
        <v>3.5</v>
      </c>
      <c r="T6073">
        <f>YEAR(tblOrders[[#This Row],[Order Date]])</f>
        <v>2025</v>
      </c>
      <c r="U6073" t="str">
        <f>TEXT(tblOrders[[#This Row],[Order Date]],"mmm-yyyy")</f>
        <v>May-2025</v>
      </c>
      <c r="V6073" s="4">
        <f>tblOrders[[#This Row],[Profit]]/tblOrders[[#This Row],[Sales Amount]]</f>
        <v>0.24990130280300038</v>
      </c>
      <c r="W6073" t="str">
        <f>VLOOKUP(tblOrders[[#This Row],[City]],CityRegion,2,0)</f>
        <v>South</v>
      </c>
      <c r="X6073" t="str">
        <f>VLOOKUP(tblOrders[[#This Row],[City]],lookups!A:C,3,0)</f>
        <v>Kerala</v>
      </c>
    </row>
    <row r="6074" spans="1:24" x14ac:dyDescent="0.25">
      <c r="A6074" t="s">
        <v>8442</v>
      </c>
      <c r="B6074" s="1">
        <v>45711</v>
      </c>
      <c r="C6074" t="s">
        <v>4459</v>
      </c>
      <c r="D6074" t="s">
        <v>21</v>
      </c>
      <c r="E6074" t="s">
        <v>108</v>
      </c>
      <c r="F6074" t="s">
        <v>109</v>
      </c>
      <c r="G6074" t="s">
        <v>62</v>
      </c>
      <c r="H6074" t="s">
        <v>110</v>
      </c>
      <c r="I6074" t="s">
        <v>52</v>
      </c>
      <c r="J6074" t="s">
        <v>27</v>
      </c>
      <c r="K6074">
        <v>4</v>
      </c>
      <c r="L6074">
        <v>110</v>
      </c>
      <c r="M6074">
        <v>0.15</v>
      </c>
      <c r="N6074">
        <v>374</v>
      </c>
      <c r="O6074">
        <v>102</v>
      </c>
      <c r="P6074" t="s">
        <v>28</v>
      </c>
      <c r="Q6074" t="s">
        <v>91</v>
      </c>
      <c r="R6074" t="s">
        <v>36</v>
      </c>
      <c r="S6074">
        <v>2.8</v>
      </c>
      <c r="T6074">
        <f>YEAR(tblOrders[[#This Row],[Order Date]])</f>
        <v>2025</v>
      </c>
      <c r="U6074" t="str">
        <f>TEXT(tblOrders[[#This Row],[Order Date]],"mmm-yyyy")</f>
        <v>Feb-2025</v>
      </c>
      <c r="V6074" s="4">
        <f>tblOrders[[#This Row],[Profit]]/tblOrders[[#This Row],[Sales Amount]]</f>
        <v>0.27272727272727271</v>
      </c>
      <c r="W6074" t="str">
        <f>VLOOKUP(tblOrders[[#This Row],[City]],CityRegion,2,0)</f>
        <v>South</v>
      </c>
      <c r="X6074" t="str">
        <f>VLOOKUP(tblOrders[[#This Row],[City]],lookups!A:C,3,0)</f>
        <v>Kerala</v>
      </c>
    </row>
    <row r="6075" spans="1:24" x14ac:dyDescent="0.25">
      <c r="A6075" t="s">
        <v>8443</v>
      </c>
      <c r="B6075" s="1">
        <v>45935</v>
      </c>
      <c r="C6075" t="s">
        <v>6137</v>
      </c>
      <c r="D6075" t="s">
        <v>21</v>
      </c>
      <c r="E6075" t="s">
        <v>66</v>
      </c>
      <c r="F6075" t="s">
        <v>67</v>
      </c>
      <c r="G6075" t="s">
        <v>68</v>
      </c>
      <c r="H6075" t="s">
        <v>69</v>
      </c>
      <c r="I6075" t="s">
        <v>139</v>
      </c>
      <c r="J6075" t="s">
        <v>27</v>
      </c>
      <c r="K6075">
        <v>4</v>
      </c>
      <c r="L6075">
        <v>149</v>
      </c>
      <c r="M6075">
        <v>0</v>
      </c>
      <c r="N6075">
        <v>596</v>
      </c>
      <c r="O6075">
        <v>216</v>
      </c>
      <c r="P6075" t="s">
        <v>111</v>
      </c>
      <c r="Q6075" t="s">
        <v>46</v>
      </c>
      <c r="R6075" t="s">
        <v>36</v>
      </c>
      <c r="S6075">
        <v>4</v>
      </c>
      <c r="T6075">
        <f>YEAR(tblOrders[[#This Row],[Order Date]])</f>
        <v>2025</v>
      </c>
      <c r="U6075" t="str">
        <f>TEXT(tblOrders[[#This Row],[Order Date]],"mmm-yyyy")</f>
        <v>Oct-2025</v>
      </c>
      <c r="V6075" s="4">
        <f>tblOrders[[#This Row],[Profit]]/tblOrders[[#This Row],[Sales Amount]]</f>
        <v>0.36241610738255031</v>
      </c>
      <c r="W6075" t="str">
        <f>VLOOKUP(tblOrders[[#This Row],[City]],CityRegion,2,0)</f>
        <v>South</v>
      </c>
      <c r="X6075" t="str">
        <f>VLOOKUP(tblOrders[[#This Row],[City]],lookups!A:C,3,0)</f>
        <v>Tamil Nadu</v>
      </c>
    </row>
    <row r="6076" spans="1:24" x14ac:dyDescent="0.25">
      <c r="A6076" t="s">
        <v>8444</v>
      </c>
      <c r="B6076" s="1">
        <v>45674</v>
      </c>
      <c r="C6076" t="s">
        <v>7819</v>
      </c>
      <c r="D6076" t="s">
        <v>21</v>
      </c>
      <c r="E6076" t="s">
        <v>49</v>
      </c>
      <c r="F6076" t="s">
        <v>50</v>
      </c>
      <c r="G6076" t="s">
        <v>24</v>
      </c>
      <c r="H6076" t="s">
        <v>51</v>
      </c>
      <c r="I6076" t="s">
        <v>57</v>
      </c>
      <c r="J6076" t="s">
        <v>27</v>
      </c>
      <c r="K6076">
        <v>3</v>
      </c>
      <c r="L6076">
        <v>85</v>
      </c>
      <c r="M6076">
        <v>0</v>
      </c>
      <c r="N6076">
        <v>255</v>
      </c>
      <c r="O6076">
        <v>99</v>
      </c>
      <c r="P6076" t="s">
        <v>28</v>
      </c>
      <c r="Q6076" t="s">
        <v>46</v>
      </c>
      <c r="R6076" t="s">
        <v>36</v>
      </c>
      <c r="S6076">
        <v>4.7</v>
      </c>
      <c r="T6076">
        <f>YEAR(tblOrders[[#This Row],[Order Date]])</f>
        <v>2025</v>
      </c>
      <c r="U6076" t="str">
        <f>TEXT(tblOrders[[#This Row],[Order Date]],"mmm-yyyy")</f>
        <v>Jan-2025</v>
      </c>
      <c r="V6076" s="4">
        <f>tblOrders[[#This Row],[Profit]]/tblOrders[[#This Row],[Sales Amount]]</f>
        <v>0.38823529411764707</v>
      </c>
      <c r="W6076" t="str">
        <f>VLOOKUP(tblOrders[[#This Row],[City]],CityRegion,2,0)</f>
        <v>South</v>
      </c>
      <c r="X6076" t="str">
        <f>VLOOKUP(tblOrders[[#This Row],[City]],lookups!A:C,3,0)</f>
        <v>Kerala</v>
      </c>
    </row>
    <row r="6077" spans="1:24" x14ac:dyDescent="0.25">
      <c r="A6077" t="s">
        <v>8445</v>
      </c>
      <c r="B6077" s="1">
        <v>45808</v>
      </c>
      <c r="C6077" t="s">
        <v>8048</v>
      </c>
      <c r="D6077" t="s">
        <v>39</v>
      </c>
      <c r="E6077" t="s">
        <v>79</v>
      </c>
      <c r="F6077" t="s">
        <v>80</v>
      </c>
      <c r="G6077" t="s">
        <v>68</v>
      </c>
      <c r="H6077" t="s">
        <v>81</v>
      </c>
      <c r="I6077" t="s">
        <v>70</v>
      </c>
      <c r="J6077" t="s">
        <v>34</v>
      </c>
      <c r="K6077">
        <v>2</v>
      </c>
      <c r="L6077">
        <v>799</v>
      </c>
      <c r="M6077">
        <v>0.05</v>
      </c>
      <c r="N6077">
        <v>1518.1</v>
      </c>
      <c r="O6077">
        <v>278.10000000000002</v>
      </c>
      <c r="P6077" t="s">
        <v>28</v>
      </c>
      <c r="Q6077" t="s">
        <v>46</v>
      </c>
      <c r="R6077" t="s">
        <v>36</v>
      </c>
      <c r="S6077">
        <v>3</v>
      </c>
      <c r="T6077">
        <f>YEAR(tblOrders[[#This Row],[Order Date]])</f>
        <v>2025</v>
      </c>
      <c r="U6077" t="str">
        <f>TEXT(tblOrders[[#This Row],[Order Date]],"mmm-yyyy")</f>
        <v>May-2025</v>
      </c>
      <c r="V6077" s="4">
        <f>tblOrders[[#This Row],[Profit]]/tblOrders[[#This Row],[Sales Amount]]</f>
        <v>0.18318951320729862</v>
      </c>
      <c r="W6077" t="str">
        <f>VLOOKUP(tblOrders[[#This Row],[City]],CityRegion,2,0)</f>
        <v>South</v>
      </c>
      <c r="X6077" t="str">
        <f>VLOOKUP(tblOrders[[#This Row],[City]],lookups!A:C,3,0)</f>
        <v>Telengana</v>
      </c>
    </row>
    <row r="6078" spans="1:24" x14ac:dyDescent="0.25">
      <c r="A6078" t="s">
        <v>8446</v>
      </c>
      <c r="B6078" s="1">
        <v>45914</v>
      </c>
      <c r="C6078" t="s">
        <v>7342</v>
      </c>
      <c r="D6078" t="s">
        <v>39</v>
      </c>
      <c r="E6078" t="s">
        <v>108</v>
      </c>
      <c r="F6078" t="s">
        <v>109</v>
      </c>
      <c r="G6078" t="s">
        <v>62</v>
      </c>
      <c r="H6078" t="s">
        <v>110</v>
      </c>
      <c r="I6078" t="s">
        <v>76</v>
      </c>
      <c r="J6078" t="s">
        <v>34</v>
      </c>
      <c r="K6078">
        <v>3</v>
      </c>
      <c r="L6078">
        <v>110</v>
      </c>
      <c r="M6078">
        <v>0</v>
      </c>
      <c r="N6078">
        <v>330</v>
      </c>
      <c r="O6078">
        <v>126</v>
      </c>
      <c r="P6078" t="s">
        <v>28</v>
      </c>
      <c r="Q6078" t="s">
        <v>91</v>
      </c>
      <c r="R6078" t="s">
        <v>36</v>
      </c>
      <c r="S6078">
        <v>4.0999999999999996</v>
      </c>
      <c r="T6078">
        <f>YEAR(tblOrders[[#This Row],[Order Date]])</f>
        <v>2025</v>
      </c>
      <c r="U6078" t="str">
        <f>TEXT(tblOrders[[#This Row],[Order Date]],"mmm-yyyy")</f>
        <v>Sep-2025</v>
      </c>
      <c r="V6078" s="4">
        <f>tblOrders[[#This Row],[Profit]]/tblOrders[[#This Row],[Sales Amount]]</f>
        <v>0.38181818181818183</v>
      </c>
      <c r="W6078" t="str">
        <f>VLOOKUP(tblOrders[[#This Row],[City]],CityRegion,2,0)</f>
        <v>South</v>
      </c>
      <c r="X6078" t="str">
        <f>VLOOKUP(tblOrders[[#This Row],[City]],lookups!A:C,3,0)</f>
        <v>Kerala</v>
      </c>
    </row>
    <row r="6079" spans="1:24" x14ac:dyDescent="0.25">
      <c r="A6079" t="s">
        <v>8447</v>
      </c>
      <c r="B6079" s="1">
        <v>45848</v>
      </c>
      <c r="C6079" t="s">
        <v>8448</v>
      </c>
      <c r="D6079" t="s">
        <v>21</v>
      </c>
      <c r="E6079" t="s">
        <v>94</v>
      </c>
      <c r="F6079" t="s">
        <v>95</v>
      </c>
      <c r="G6079" t="s">
        <v>68</v>
      </c>
      <c r="H6079" t="s">
        <v>96</v>
      </c>
      <c r="I6079" t="s">
        <v>26</v>
      </c>
      <c r="J6079" t="s">
        <v>34</v>
      </c>
      <c r="K6079">
        <v>2</v>
      </c>
      <c r="L6079">
        <v>89</v>
      </c>
      <c r="M6079">
        <v>0.1</v>
      </c>
      <c r="N6079">
        <v>160.19999999999999</v>
      </c>
      <c r="O6079">
        <v>50.2</v>
      </c>
      <c r="P6079" t="s">
        <v>28</v>
      </c>
      <c r="Q6079" t="s">
        <v>46</v>
      </c>
      <c r="R6079" t="s">
        <v>123</v>
      </c>
      <c r="S6079">
        <v>4.4000000000000004</v>
      </c>
      <c r="T6079">
        <f>YEAR(tblOrders[[#This Row],[Order Date]])</f>
        <v>2025</v>
      </c>
      <c r="U6079" t="str">
        <f>TEXT(tblOrders[[#This Row],[Order Date]],"mmm-yyyy")</f>
        <v>Jul-2025</v>
      </c>
      <c r="V6079" s="4">
        <f>tblOrders[[#This Row],[Profit]]/tblOrders[[#This Row],[Sales Amount]]</f>
        <v>0.31335830212234711</v>
      </c>
      <c r="W6079" t="str">
        <f>VLOOKUP(tblOrders[[#This Row],[City]],CityRegion,2,0)</f>
        <v>South</v>
      </c>
      <c r="X6079" t="str">
        <f>VLOOKUP(tblOrders[[#This Row],[City]],lookups!A:C,3,0)</f>
        <v>Karnataka</v>
      </c>
    </row>
    <row r="6080" spans="1:24" x14ac:dyDescent="0.25">
      <c r="A6080" t="s">
        <v>8449</v>
      </c>
      <c r="B6080" s="1">
        <v>45666</v>
      </c>
      <c r="C6080" t="s">
        <v>2036</v>
      </c>
      <c r="D6080" t="s">
        <v>39</v>
      </c>
      <c r="E6080" t="s">
        <v>108</v>
      </c>
      <c r="F6080" t="s">
        <v>109</v>
      </c>
      <c r="G6080" t="s">
        <v>62</v>
      </c>
      <c r="H6080" t="s">
        <v>110</v>
      </c>
      <c r="I6080" t="s">
        <v>26</v>
      </c>
      <c r="J6080" t="s">
        <v>34</v>
      </c>
      <c r="K6080">
        <v>4</v>
      </c>
      <c r="L6080">
        <v>110</v>
      </c>
      <c r="M6080">
        <v>0</v>
      </c>
      <c r="N6080">
        <v>440</v>
      </c>
      <c r="O6080">
        <v>168</v>
      </c>
      <c r="P6080" t="s">
        <v>28</v>
      </c>
      <c r="Q6080" t="s">
        <v>86</v>
      </c>
      <c r="R6080" t="s">
        <v>30</v>
      </c>
      <c r="S6080">
        <v>2.8</v>
      </c>
      <c r="T6080">
        <f>YEAR(tblOrders[[#This Row],[Order Date]])</f>
        <v>2025</v>
      </c>
      <c r="U6080" t="str">
        <f>TEXT(tblOrders[[#This Row],[Order Date]],"mmm-yyyy")</f>
        <v>Jan-2025</v>
      </c>
      <c r="V6080" s="4">
        <f>tblOrders[[#This Row],[Profit]]/tblOrders[[#This Row],[Sales Amount]]</f>
        <v>0.38181818181818183</v>
      </c>
      <c r="W6080" t="str">
        <f>VLOOKUP(tblOrders[[#This Row],[City]],CityRegion,2,0)</f>
        <v>South</v>
      </c>
      <c r="X6080" t="str">
        <f>VLOOKUP(tblOrders[[#This Row],[City]],lookups!A:C,3,0)</f>
        <v>Karnataka</v>
      </c>
    </row>
    <row r="6081" spans="1:24" x14ac:dyDescent="0.25">
      <c r="A6081" t="s">
        <v>8450</v>
      </c>
      <c r="B6081" s="1">
        <v>45883</v>
      </c>
      <c r="C6081" t="s">
        <v>682</v>
      </c>
      <c r="D6081" t="s">
        <v>21</v>
      </c>
      <c r="E6081" t="s">
        <v>114</v>
      </c>
      <c r="F6081" t="s">
        <v>115</v>
      </c>
      <c r="G6081" t="s">
        <v>42</v>
      </c>
      <c r="H6081" t="s">
        <v>116</v>
      </c>
      <c r="I6081" t="s">
        <v>57</v>
      </c>
      <c r="J6081" t="s">
        <v>34</v>
      </c>
      <c r="K6081">
        <v>2</v>
      </c>
      <c r="L6081">
        <v>12</v>
      </c>
      <c r="M6081">
        <v>0.15</v>
      </c>
      <c r="N6081">
        <v>20.399999999999999</v>
      </c>
      <c r="O6081">
        <v>8.4</v>
      </c>
      <c r="P6081" t="s">
        <v>28</v>
      </c>
      <c r="Q6081" t="s">
        <v>29</v>
      </c>
      <c r="R6081" t="s">
        <v>36</v>
      </c>
      <c r="S6081">
        <v>4.4000000000000004</v>
      </c>
      <c r="T6081">
        <f>YEAR(tblOrders[[#This Row],[Order Date]])</f>
        <v>2025</v>
      </c>
      <c r="U6081" t="str">
        <f>TEXT(tblOrders[[#This Row],[Order Date]],"mmm-yyyy")</f>
        <v>Aug-2025</v>
      </c>
      <c r="V6081" s="4">
        <f>tblOrders[[#This Row],[Profit]]/tblOrders[[#This Row],[Sales Amount]]</f>
        <v>0.41176470588235298</v>
      </c>
      <c r="W6081" t="str">
        <f>VLOOKUP(tblOrders[[#This Row],[City]],CityRegion,2,0)</f>
        <v>South</v>
      </c>
      <c r="X6081" t="str">
        <f>VLOOKUP(tblOrders[[#This Row],[City]],lookups!A:C,3,0)</f>
        <v>Kerala</v>
      </c>
    </row>
    <row r="6082" spans="1:24" x14ac:dyDescent="0.25">
      <c r="A6082" t="s">
        <v>8451</v>
      </c>
      <c r="B6082" s="1">
        <v>45775</v>
      </c>
      <c r="C6082" t="s">
        <v>2974</v>
      </c>
      <c r="D6082" t="s">
        <v>21</v>
      </c>
      <c r="E6082" t="s">
        <v>114</v>
      </c>
      <c r="F6082" t="s">
        <v>115</v>
      </c>
      <c r="G6082" t="s">
        <v>42</v>
      </c>
      <c r="H6082" t="s">
        <v>116</v>
      </c>
      <c r="I6082" t="s">
        <v>70</v>
      </c>
      <c r="J6082" t="s">
        <v>34</v>
      </c>
      <c r="K6082">
        <v>3</v>
      </c>
      <c r="L6082">
        <v>12</v>
      </c>
      <c r="M6082">
        <v>0.2</v>
      </c>
      <c r="N6082">
        <v>28.8</v>
      </c>
      <c r="O6082">
        <v>10.8</v>
      </c>
      <c r="P6082" t="s">
        <v>28</v>
      </c>
      <c r="Q6082" t="s">
        <v>35</v>
      </c>
      <c r="R6082" t="s">
        <v>36</v>
      </c>
      <c r="S6082">
        <v>4</v>
      </c>
      <c r="T6082">
        <f>YEAR(tblOrders[[#This Row],[Order Date]])</f>
        <v>2025</v>
      </c>
      <c r="U6082" t="str">
        <f>TEXT(tblOrders[[#This Row],[Order Date]],"mmm-yyyy")</f>
        <v>Apr-2025</v>
      </c>
      <c r="V6082" s="4">
        <f>tblOrders[[#This Row],[Profit]]/tblOrders[[#This Row],[Sales Amount]]</f>
        <v>0.375</v>
      </c>
      <c r="W6082" t="str">
        <f>VLOOKUP(tblOrders[[#This Row],[City]],CityRegion,2,0)</f>
        <v>South</v>
      </c>
      <c r="X6082" t="str">
        <f>VLOOKUP(tblOrders[[#This Row],[City]],lookups!A:C,3,0)</f>
        <v>Telengana</v>
      </c>
    </row>
    <row r="6083" spans="1:24" x14ac:dyDescent="0.25">
      <c r="A6083" t="s">
        <v>8452</v>
      </c>
      <c r="B6083" s="1">
        <v>45883</v>
      </c>
      <c r="C6083" t="s">
        <v>5216</v>
      </c>
      <c r="D6083" t="s">
        <v>39</v>
      </c>
      <c r="E6083" t="s">
        <v>60</v>
      </c>
      <c r="F6083" t="s">
        <v>61</v>
      </c>
      <c r="G6083" t="s">
        <v>62</v>
      </c>
      <c r="H6083" t="s">
        <v>63</v>
      </c>
      <c r="I6083" t="s">
        <v>57</v>
      </c>
      <c r="J6083" t="s">
        <v>34</v>
      </c>
      <c r="K6083">
        <v>4</v>
      </c>
      <c r="L6083">
        <v>45</v>
      </c>
      <c r="M6083">
        <v>0.1</v>
      </c>
      <c r="N6083">
        <v>162</v>
      </c>
      <c r="O6083">
        <v>58</v>
      </c>
      <c r="P6083" t="s">
        <v>28</v>
      </c>
      <c r="Q6083" t="s">
        <v>46</v>
      </c>
      <c r="R6083" t="s">
        <v>36</v>
      </c>
      <c r="S6083">
        <v>3.4</v>
      </c>
      <c r="T6083">
        <f>YEAR(tblOrders[[#This Row],[Order Date]])</f>
        <v>2025</v>
      </c>
      <c r="U6083" t="str">
        <f>TEXT(tblOrders[[#This Row],[Order Date]],"mmm-yyyy")</f>
        <v>Aug-2025</v>
      </c>
      <c r="V6083" s="4">
        <f>tblOrders[[#This Row],[Profit]]/tblOrders[[#This Row],[Sales Amount]]</f>
        <v>0.35802469135802467</v>
      </c>
      <c r="W6083" t="str">
        <f>VLOOKUP(tblOrders[[#This Row],[City]],CityRegion,2,0)</f>
        <v>South</v>
      </c>
      <c r="X6083" t="str">
        <f>VLOOKUP(tblOrders[[#This Row],[City]],lookups!A:C,3,0)</f>
        <v>Kerala</v>
      </c>
    </row>
    <row r="6084" spans="1:24" x14ac:dyDescent="0.25">
      <c r="A6084" t="s">
        <v>8453</v>
      </c>
      <c r="B6084" s="1">
        <v>45926</v>
      </c>
      <c r="C6084" t="s">
        <v>3880</v>
      </c>
      <c r="D6084" t="s">
        <v>39</v>
      </c>
      <c r="E6084" t="s">
        <v>22</v>
      </c>
      <c r="F6084" t="s">
        <v>23</v>
      </c>
      <c r="G6084" t="s">
        <v>24</v>
      </c>
      <c r="H6084" t="s">
        <v>25</v>
      </c>
      <c r="I6084" t="s">
        <v>33</v>
      </c>
      <c r="J6084" t="s">
        <v>27</v>
      </c>
      <c r="K6084">
        <v>1</v>
      </c>
      <c r="L6084">
        <v>190</v>
      </c>
      <c r="M6084">
        <v>0</v>
      </c>
      <c r="N6084">
        <v>190</v>
      </c>
      <c r="O6084">
        <v>65</v>
      </c>
      <c r="P6084" t="s">
        <v>28</v>
      </c>
      <c r="Q6084" t="s">
        <v>91</v>
      </c>
      <c r="R6084" t="s">
        <v>36</v>
      </c>
      <c r="S6084">
        <v>3</v>
      </c>
      <c r="T6084">
        <f>YEAR(tblOrders[[#This Row],[Order Date]])</f>
        <v>2025</v>
      </c>
      <c r="U6084" t="str">
        <f>TEXT(tblOrders[[#This Row],[Order Date]],"mmm-yyyy")</f>
        <v>Sep-2025</v>
      </c>
      <c r="V6084" s="4">
        <f>tblOrders[[#This Row],[Profit]]/tblOrders[[#This Row],[Sales Amount]]</f>
        <v>0.34210526315789475</v>
      </c>
      <c r="W6084" t="str">
        <f>VLOOKUP(tblOrders[[#This Row],[City]],CityRegion,2,0)</f>
        <v>North</v>
      </c>
      <c r="X6084" t="str">
        <f>VLOOKUP(tblOrders[[#This Row],[City]],lookups!A:C,3,0)</f>
        <v>Delhi</v>
      </c>
    </row>
    <row r="6085" spans="1:24" x14ac:dyDescent="0.25">
      <c r="A6085" t="s">
        <v>8454</v>
      </c>
      <c r="B6085" s="1">
        <v>45874</v>
      </c>
      <c r="C6085" t="s">
        <v>757</v>
      </c>
      <c r="D6085" t="s">
        <v>39</v>
      </c>
      <c r="E6085" t="s">
        <v>49</v>
      </c>
      <c r="F6085" t="s">
        <v>50</v>
      </c>
      <c r="G6085" t="s">
        <v>24</v>
      </c>
      <c r="H6085" t="s">
        <v>51</v>
      </c>
      <c r="I6085" t="s">
        <v>26</v>
      </c>
      <c r="J6085" t="s">
        <v>34</v>
      </c>
      <c r="K6085">
        <v>2</v>
      </c>
      <c r="L6085">
        <v>85</v>
      </c>
      <c r="M6085">
        <v>0.2</v>
      </c>
      <c r="N6085">
        <v>136</v>
      </c>
      <c r="O6085">
        <v>32</v>
      </c>
      <c r="P6085" t="s">
        <v>111</v>
      </c>
      <c r="Q6085" t="s">
        <v>91</v>
      </c>
      <c r="R6085" t="s">
        <v>36</v>
      </c>
      <c r="S6085">
        <v>3.3</v>
      </c>
      <c r="T6085">
        <f>YEAR(tblOrders[[#This Row],[Order Date]])</f>
        <v>2025</v>
      </c>
      <c r="U6085" t="str">
        <f>TEXT(tblOrders[[#This Row],[Order Date]],"mmm-yyyy")</f>
        <v>Aug-2025</v>
      </c>
      <c r="V6085" s="4">
        <f>tblOrders[[#This Row],[Profit]]/tblOrders[[#This Row],[Sales Amount]]</f>
        <v>0.23529411764705882</v>
      </c>
      <c r="W6085" t="str">
        <f>VLOOKUP(tblOrders[[#This Row],[City]],CityRegion,2,0)</f>
        <v>South</v>
      </c>
      <c r="X6085" t="str">
        <f>VLOOKUP(tblOrders[[#This Row],[City]],lookups!A:C,3,0)</f>
        <v>Karnataka</v>
      </c>
    </row>
    <row r="6086" spans="1:24" x14ac:dyDescent="0.25">
      <c r="A6086" t="s">
        <v>8455</v>
      </c>
      <c r="B6086" s="1">
        <v>45741</v>
      </c>
      <c r="C6086" t="s">
        <v>3585</v>
      </c>
      <c r="D6086" t="s">
        <v>21</v>
      </c>
      <c r="E6086" t="s">
        <v>73</v>
      </c>
      <c r="F6086" t="s">
        <v>74</v>
      </c>
      <c r="G6086" t="s">
        <v>68</v>
      </c>
      <c r="H6086" t="s">
        <v>75</v>
      </c>
      <c r="I6086" t="s">
        <v>130</v>
      </c>
      <c r="J6086" t="s">
        <v>34</v>
      </c>
      <c r="K6086">
        <v>4</v>
      </c>
      <c r="L6086">
        <v>65</v>
      </c>
      <c r="M6086">
        <v>0.05</v>
      </c>
      <c r="N6086">
        <v>247</v>
      </c>
      <c r="O6086">
        <v>95</v>
      </c>
      <c r="P6086" t="s">
        <v>28</v>
      </c>
      <c r="Q6086" t="s">
        <v>86</v>
      </c>
      <c r="R6086" t="s">
        <v>36</v>
      </c>
      <c r="S6086">
        <v>4.4000000000000004</v>
      </c>
      <c r="T6086">
        <f>YEAR(tblOrders[[#This Row],[Order Date]])</f>
        <v>2025</v>
      </c>
      <c r="U6086" t="str">
        <f>TEXT(tblOrders[[#This Row],[Order Date]],"mmm-yyyy")</f>
        <v>Mar-2025</v>
      </c>
      <c r="V6086" s="4">
        <f>tblOrders[[#This Row],[Profit]]/tblOrders[[#This Row],[Sales Amount]]</f>
        <v>0.38461538461538464</v>
      </c>
      <c r="W6086" t="str">
        <f>VLOOKUP(tblOrders[[#This Row],[City]],CityRegion,2,0)</f>
        <v>West</v>
      </c>
      <c r="X6086" t="str">
        <f>VLOOKUP(tblOrders[[#This Row],[City]],lookups!A:C,3,0)</f>
        <v>Maharashtra</v>
      </c>
    </row>
    <row r="6087" spans="1:24" x14ac:dyDescent="0.25">
      <c r="A6087" t="s">
        <v>8456</v>
      </c>
      <c r="B6087" s="1">
        <v>45676</v>
      </c>
      <c r="C6087" t="s">
        <v>2220</v>
      </c>
      <c r="D6087" t="s">
        <v>21</v>
      </c>
      <c r="E6087" t="s">
        <v>108</v>
      </c>
      <c r="F6087" t="s">
        <v>109</v>
      </c>
      <c r="G6087" t="s">
        <v>62</v>
      </c>
      <c r="H6087" t="s">
        <v>110</v>
      </c>
      <c r="I6087" t="s">
        <v>26</v>
      </c>
      <c r="J6087" t="s">
        <v>34</v>
      </c>
      <c r="K6087">
        <v>1</v>
      </c>
      <c r="L6087">
        <v>110</v>
      </c>
      <c r="M6087">
        <v>0</v>
      </c>
      <c r="N6087">
        <v>110</v>
      </c>
      <c r="O6087">
        <v>42</v>
      </c>
      <c r="P6087" t="s">
        <v>28</v>
      </c>
      <c r="Q6087" t="s">
        <v>46</v>
      </c>
      <c r="R6087" t="s">
        <v>36</v>
      </c>
      <c r="S6087">
        <v>3.4</v>
      </c>
      <c r="T6087">
        <f>YEAR(tblOrders[[#This Row],[Order Date]])</f>
        <v>2025</v>
      </c>
      <c r="U6087" t="str">
        <f>TEXT(tblOrders[[#This Row],[Order Date]],"mmm-yyyy")</f>
        <v>Jan-2025</v>
      </c>
      <c r="V6087" s="4">
        <f>tblOrders[[#This Row],[Profit]]/tblOrders[[#This Row],[Sales Amount]]</f>
        <v>0.38181818181818183</v>
      </c>
      <c r="W6087" t="str">
        <f>VLOOKUP(tblOrders[[#This Row],[City]],CityRegion,2,0)</f>
        <v>South</v>
      </c>
      <c r="X6087" t="str">
        <f>VLOOKUP(tblOrders[[#This Row],[City]],lookups!A:C,3,0)</f>
        <v>Karnataka</v>
      </c>
    </row>
    <row r="6088" spans="1:24" x14ac:dyDescent="0.25">
      <c r="A6088" t="s">
        <v>8457</v>
      </c>
      <c r="B6088" s="1">
        <v>45946</v>
      </c>
      <c r="C6088" t="s">
        <v>6168</v>
      </c>
      <c r="D6088" t="s">
        <v>21</v>
      </c>
      <c r="E6088" t="s">
        <v>79</v>
      </c>
      <c r="F6088" t="s">
        <v>80</v>
      </c>
      <c r="G6088" t="s">
        <v>68</v>
      </c>
      <c r="H6088" t="s">
        <v>81</v>
      </c>
      <c r="I6088" t="s">
        <v>139</v>
      </c>
      <c r="J6088" t="s">
        <v>45</v>
      </c>
      <c r="K6088">
        <v>1</v>
      </c>
      <c r="L6088">
        <v>799</v>
      </c>
      <c r="M6088">
        <v>0.05</v>
      </c>
      <c r="N6088">
        <v>759.05</v>
      </c>
      <c r="O6088">
        <v>139.05000000000001</v>
      </c>
      <c r="P6088" t="s">
        <v>28</v>
      </c>
      <c r="Q6088" t="s">
        <v>35</v>
      </c>
      <c r="R6088" t="s">
        <v>36</v>
      </c>
      <c r="S6088">
        <v>4</v>
      </c>
      <c r="T6088">
        <f>YEAR(tblOrders[[#This Row],[Order Date]])</f>
        <v>2025</v>
      </c>
      <c r="U6088" t="str">
        <f>TEXT(tblOrders[[#This Row],[Order Date]],"mmm-yyyy")</f>
        <v>Oct-2025</v>
      </c>
      <c r="V6088" s="4">
        <f>tblOrders[[#This Row],[Profit]]/tblOrders[[#This Row],[Sales Amount]]</f>
        <v>0.18318951320729862</v>
      </c>
      <c r="W6088" t="str">
        <f>VLOOKUP(tblOrders[[#This Row],[City]],CityRegion,2,0)</f>
        <v>South</v>
      </c>
      <c r="X6088" t="str">
        <f>VLOOKUP(tblOrders[[#This Row],[City]],lookups!A:C,3,0)</f>
        <v>Tamil Nadu</v>
      </c>
    </row>
    <row r="6089" spans="1:24" x14ac:dyDescent="0.25">
      <c r="A6089" t="s">
        <v>8458</v>
      </c>
      <c r="B6089" s="1">
        <v>45949</v>
      </c>
      <c r="C6089" t="s">
        <v>8459</v>
      </c>
      <c r="D6089" t="s">
        <v>21</v>
      </c>
      <c r="E6089" t="s">
        <v>49</v>
      </c>
      <c r="F6089" t="s">
        <v>50</v>
      </c>
      <c r="G6089" t="s">
        <v>24</v>
      </c>
      <c r="H6089" t="s">
        <v>51</v>
      </c>
      <c r="I6089" t="s">
        <v>130</v>
      </c>
      <c r="J6089" t="s">
        <v>45</v>
      </c>
      <c r="K6089">
        <v>5</v>
      </c>
      <c r="L6089">
        <v>85</v>
      </c>
      <c r="M6089">
        <v>0</v>
      </c>
      <c r="N6089">
        <v>425</v>
      </c>
      <c r="O6089">
        <v>165</v>
      </c>
      <c r="P6089" t="s">
        <v>28</v>
      </c>
      <c r="Q6089" t="s">
        <v>91</v>
      </c>
      <c r="R6089" t="s">
        <v>123</v>
      </c>
      <c r="S6089">
        <v>3.7</v>
      </c>
      <c r="T6089">
        <f>YEAR(tblOrders[[#This Row],[Order Date]])</f>
        <v>2025</v>
      </c>
      <c r="U6089" t="str">
        <f>TEXT(tblOrders[[#This Row],[Order Date]],"mmm-yyyy")</f>
        <v>Oct-2025</v>
      </c>
      <c r="V6089" s="4">
        <f>tblOrders[[#This Row],[Profit]]/tblOrders[[#This Row],[Sales Amount]]</f>
        <v>0.38823529411764707</v>
      </c>
      <c r="W6089" t="str">
        <f>VLOOKUP(tblOrders[[#This Row],[City]],CityRegion,2,0)</f>
        <v>West</v>
      </c>
      <c r="X6089" t="str">
        <f>VLOOKUP(tblOrders[[#This Row],[City]],lookups!A:C,3,0)</f>
        <v>Maharashtra</v>
      </c>
    </row>
    <row r="6090" spans="1:24" x14ac:dyDescent="0.25">
      <c r="A6090" t="s">
        <v>8460</v>
      </c>
      <c r="B6090" s="1">
        <v>45799</v>
      </c>
      <c r="C6090" t="s">
        <v>6027</v>
      </c>
      <c r="D6090" t="s">
        <v>39</v>
      </c>
      <c r="E6090" t="s">
        <v>94</v>
      </c>
      <c r="F6090" t="s">
        <v>95</v>
      </c>
      <c r="G6090" t="s">
        <v>68</v>
      </c>
      <c r="H6090" t="s">
        <v>96</v>
      </c>
      <c r="I6090" t="s">
        <v>44</v>
      </c>
      <c r="J6090" t="s">
        <v>34</v>
      </c>
      <c r="K6090">
        <v>1</v>
      </c>
      <c r="L6090">
        <v>89</v>
      </c>
      <c r="M6090">
        <v>0</v>
      </c>
      <c r="N6090">
        <v>89</v>
      </c>
      <c r="O6090">
        <v>34</v>
      </c>
      <c r="P6090" t="s">
        <v>28</v>
      </c>
      <c r="Q6090" t="s">
        <v>86</v>
      </c>
      <c r="R6090" t="s">
        <v>123</v>
      </c>
      <c r="S6090">
        <v>3.1</v>
      </c>
      <c r="T6090">
        <f>YEAR(tblOrders[[#This Row],[Order Date]])</f>
        <v>2025</v>
      </c>
      <c r="U6090" t="str">
        <f>TEXT(tblOrders[[#This Row],[Order Date]],"mmm-yyyy")</f>
        <v>May-2025</v>
      </c>
      <c r="V6090" s="4">
        <f>tblOrders[[#This Row],[Profit]]/tblOrders[[#This Row],[Sales Amount]]</f>
        <v>0.38202247191011235</v>
      </c>
      <c r="W6090" t="str">
        <f>VLOOKUP(tblOrders[[#This Row],[City]],CityRegion,2,0)</f>
        <v>South</v>
      </c>
      <c r="X6090" t="str">
        <f>VLOOKUP(tblOrders[[#This Row],[City]],lookups!A:C,3,0)</f>
        <v>Kerala</v>
      </c>
    </row>
    <row r="6091" spans="1:24" x14ac:dyDescent="0.25">
      <c r="A6091" t="s">
        <v>8461</v>
      </c>
      <c r="B6091" s="1">
        <v>45800</v>
      </c>
      <c r="C6091" t="s">
        <v>1483</v>
      </c>
      <c r="D6091" t="s">
        <v>39</v>
      </c>
      <c r="E6091" t="s">
        <v>114</v>
      </c>
      <c r="F6091" t="s">
        <v>115</v>
      </c>
      <c r="G6091" t="s">
        <v>42</v>
      </c>
      <c r="H6091" t="s">
        <v>116</v>
      </c>
      <c r="I6091" t="s">
        <v>84</v>
      </c>
      <c r="J6091" t="s">
        <v>27</v>
      </c>
      <c r="K6091">
        <v>1</v>
      </c>
      <c r="L6091">
        <v>12</v>
      </c>
      <c r="M6091">
        <v>0.2</v>
      </c>
      <c r="N6091">
        <v>9.6</v>
      </c>
      <c r="O6091">
        <v>3.6</v>
      </c>
      <c r="P6091" t="s">
        <v>28</v>
      </c>
      <c r="Q6091" t="s">
        <v>35</v>
      </c>
      <c r="R6091" t="s">
        <v>36</v>
      </c>
      <c r="S6091">
        <v>3.9</v>
      </c>
      <c r="T6091">
        <f>YEAR(tblOrders[[#This Row],[Order Date]])</f>
        <v>2025</v>
      </c>
      <c r="U6091" t="str">
        <f>TEXT(tblOrders[[#This Row],[Order Date]],"mmm-yyyy")</f>
        <v>May-2025</v>
      </c>
      <c r="V6091" s="4">
        <f>tblOrders[[#This Row],[Profit]]/tblOrders[[#This Row],[Sales Amount]]</f>
        <v>0.375</v>
      </c>
      <c r="W6091" t="str">
        <f>VLOOKUP(tblOrders[[#This Row],[City]],CityRegion,2,0)</f>
        <v>West</v>
      </c>
      <c r="X6091" t="str">
        <f>VLOOKUP(tblOrders[[#This Row],[City]],lookups!A:C,3,0)</f>
        <v>Maharashtra</v>
      </c>
    </row>
    <row r="6092" spans="1:24" x14ac:dyDescent="0.25">
      <c r="A6092" t="s">
        <v>8462</v>
      </c>
      <c r="B6092" s="1">
        <v>45834</v>
      </c>
      <c r="C6092" t="s">
        <v>2789</v>
      </c>
      <c r="D6092" t="s">
        <v>21</v>
      </c>
      <c r="E6092" t="s">
        <v>40</v>
      </c>
      <c r="F6092" t="s">
        <v>41</v>
      </c>
      <c r="G6092" t="s">
        <v>42</v>
      </c>
      <c r="H6092" t="s">
        <v>43</v>
      </c>
      <c r="I6092" t="s">
        <v>84</v>
      </c>
      <c r="J6092" t="s">
        <v>27</v>
      </c>
      <c r="K6092">
        <v>4</v>
      </c>
      <c r="L6092">
        <v>18</v>
      </c>
      <c r="M6092">
        <v>0.1</v>
      </c>
      <c r="N6092">
        <v>64.8</v>
      </c>
      <c r="O6092">
        <v>28.8</v>
      </c>
      <c r="P6092" t="s">
        <v>111</v>
      </c>
      <c r="Q6092" t="s">
        <v>86</v>
      </c>
      <c r="R6092" t="s">
        <v>36</v>
      </c>
      <c r="S6092">
        <v>3</v>
      </c>
      <c r="T6092">
        <f>YEAR(tblOrders[[#This Row],[Order Date]])</f>
        <v>2025</v>
      </c>
      <c r="U6092" t="str">
        <f>TEXT(tblOrders[[#This Row],[Order Date]],"mmm-yyyy")</f>
        <v>Jun-2025</v>
      </c>
      <c r="V6092" s="4">
        <f>tblOrders[[#This Row],[Profit]]/tblOrders[[#This Row],[Sales Amount]]</f>
        <v>0.44444444444444448</v>
      </c>
      <c r="W6092" t="str">
        <f>VLOOKUP(tblOrders[[#This Row],[City]],CityRegion,2,0)</f>
        <v>West</v>
      </c>
      <c r="X6092" t="str">
        <f>VLOOKUP(tblOrders[[#This Row],[City]],lookups!A:C,3,0)</f>
        <v>Maharashtra</v>
      </c>
    </row>
    <row r="6093" spans="1:24" x14ac:dyDescent="0.25">
      <c r="A6093" t="s">
        <v>8463</v>
      </c>
      <c r="B6093" s="1">
        <v>45995</v>
      </c>
      <c r="C6093" t="s">
        <v>4981</v>
      </c>
      <c r="D6093" t="s">
        <v>21</v>
      </c>
      <c r="E6093" t="s">
        <v>101</v>
      </c>
      <c r="F6093" t="s">
        <v>102</v>
      </c>
      <c r="G6093" t="s">
        <v>24</v>
      </c>
      <c r="H6093" t="s">
        <v>103</v>
      </c>
      <c r="I6093" t="s">
        <v>52</v>
      </c>
      <c r="J6093" t="s">
        <v>45</v>
      </c>
      <c r="K6093">
        <v>4</v>
      </c>
      <c r="L6093">
        <v>120</v>
      </c>
      <c r="M6093">
        <v>0.1</v>
      </c>
      <c r="N6093">
        <v>432</v>
      </c>
      <c r="O6093">
        <v>120</v>
      </c>
      <c r="P6093" t="s">
        <v>28</v>
      </c>
      <c r="Q6093" t="s">
        <v>46</v>
      </c>
      <c r="R6093" t="s">
        <v>30</v>
      </c>
      <c r="S6093">
        <v>4.0999999999999996</v>
      </c>
      <c r="T6093">
        <f>YEAR(tblOrders[[#This Row],[Order Date]])</f>
        <v>2025</v>
      </c>
      <c r="U6093" t="str">
        <f>TEXT(tblOrders[[#This Row],[Order Date]],"mmm-yyyy")</f>
        <v>Dec-2025</v>
      </c>
      <c r="V6093" s="4">
        <f>tblOrders[[#This Row],[Profit]]/tblOrders[[#This Row],[Sales Amount]]</f>
        <v>0.27777777777777779</v>
      </c>
      <c r="W6093" t="str">
        <f>VLOOKUP(tblOrders[[#This Row],[City]],CityRegion,2,0)</f>
        <v>South</v>
      </c>
      <c r="X6093" t="str">
        <f>VLOOKUP(tblOrders[[#This Row],[City]],lookups!A:C,3,0)</f>
        <v>Kerala</v>
      </c>
    </row>
    <row r="6094" spans="1:24" x14ac:dyDescent="0.25">
      <c r="A6094" t="s">
        <v>8464</v>
      </c>
      <c r="B6094" s="1">
        <v>45735</v>
      </c>
      <c r="C6094" t="s">
        <v>7238</v>
      </c>
      <c r="D6094" t="s">
        <v>21</v>
      </c>
      <c r="E6094" t="s">
        <v>94</v>
      </c>
      <c r="F6094" t="s">
        <v>95</v>
      </c>
      <c r="G6094" t="s">
        <v>68</v>
      </c>
      <c r="H6094" t="s">
        <v>96</v>
      </c>
      <c r="I6094" t="s">
        <v>70</v>
      </c>
      <c r="J6094" t="s">
        <v>27</v>
      </c>
      <c r="K6094">
        <v>1</v>
      </c>
      <c r="L6094">
        <v>89</v>
      </c>
      <c r="M6094">
        <v>0.1</v>
      </c>
      <c r="N6094">
        <v>80.099999999999994</v>
      </c>
      <c r="O6094">
        <v>25.1</v>
      </c>
      <c r="P6094" t="s">
        <v>28</v>
      </c>
      <c r="Q6094" t="s">
        <v>86</v>
      </c>
      <c r="R6094" t="s">
        <v>36</v>
      </c>
      <c r="S6094">
        <v>3.4</v>
      </c>
      <c r="T6094">
        <f>YEAR(tblOrders[[#This Row],[Order Date]])</f>
        <v>2025</v>
      </c>
      <c r="U6094" t="str">
        <f>TEXT(tblOrders[[#This Row],[Order Date]],"mmm-yyyy")</f>
        <v>Mar-2025</v>
      </c>
      <c r="V6094" s="4">
        <f>tblOrders[[#This Row],[Profit]]/tblOrders[[#This Row],[Sales Amount]]</f>
        <v>0.31335830212234711</v>
      </c>
      <c r="W6094" t="str">
        <f>VLOOKUP(tblOrders[[#This Row],[City]],CityRegion,2,0)</f>
        <v>South</v>
      </c>
      <c r="X6094" t="str">
        <f>VLOOKUP(tblOrders[[#This Row],[City]],lookups!A:C,3,0)</f>
        <v>Telengana</v>
      </c>
    </row>
    <row r="6095" spans="1:24" x14ac:dyDescent="0.25">
      <c r="A6095" t="s">
        <v>8465</v>
      </c>
      <c r="B6095" s="1">
        <v>45840</v>
      </c>
      <c r="C6095" t="s">
        <v>2267</v>
      </c>
      <c r="D6095" t="s">
        <v>21</v>
      </c>
      <c r="E6095" t="s">
        <v>49</v>
      </c>
      <c r="F6095" t="s">
        <v>50</v>
      </c>
      <c r="G6095" t="s">
        <v>24</v>
      </c>
      <c r="H6095" t="s">
        <v>51</v>
      </c>
      <c r="I6095" t="s">
        <v>84</v>
      </c>
      <c r="J6095" t="s">
        <v>34</v>
      </c>
      <c r="K6095">
        <v>4</v>
      </c>
      <c r="L6095">
        <v>85</v>
      </c>
      <c r="M6095">
        <v>0.05</v>
      </c>
      <c r="N6095">
        <v>323</v>
      </c>
      <c r="O6095">
        <v>115</v>
      </c>
      <c r="P6095" t="s">
        <v>28</v>
      </c>
      <c r="Q6095" t="s">
        <v>86</v>
      </c>
      <c r="R6095" t="s">
        <v>36</v>
      </c>
      <c r="S6095">
        <v>3.6</v>
      </c>
      <c r="T6095">
        <f>YEAR(tblOrders[[#This Row],[Order Date]])</f>
        <v>2025</v>
      </c>
      <c r="U6095" t="str">
        <f>TEXT(tblOrders[[#This Row],[Order Date]],"mmm-yyyy")</f>
        <v>Jul-2025</v>
      </c>
      <c r="V6095" s="4">
        <f>tblOrders[[#This Row],[Profit]]/tblOrders[[#This Row],[Sales Amount]]</f>
        <v>0.35603715170278638</v>
      </c>
      <c r="W6095" t="str">
        <f>VLOOKUP(tblOrders[[#This Row],[City]],CityRegion,2,0)</f>
        <v>West</v>
      </c>
      <c r="X6095" t="str">
        <f>VLOOKUP(tblOrders[[#This Row],[City]],lookups!A:C,3,0)</f>
        <v>Maharashtra</v>
      </c>
    </row>
    <row r="6096" spans="1:24" x14ac:dyDescent="0.25">
      <c r="A6096" t="s">
        <v>8466</v>
      </c>
      <c r="B6096" s="1">
        <v>45733</v>
      </c>
      <c r="C6096" t="s">
        <v>1193</v>
      </c>
      <c r="D6096" t="s">
        <v>21</v>
      </c>
      <c r="E6096" t="s">
        <v>108</v>
      </c>
      <c r="F6096" t="s">
        <v>109</v>
      </c>
      <c r="G6096" t="s">
        <v>62</v>
      </c>
      <c r="H6096" t="s">
        <v>110</v>
      </c>
      <c r="I6096" t="s">
        <v>84</v>
      </c>
      <c r="J6096" t="s">
        <v>45</v>
      </c>
      <c r="K6096">
        <v>4</v>
      </c>
      <c r="L6096">
        <v>110</v>
      </c>
      <c r="M6096">
        <v>0.2</v>
      </c>
      <c r="N6096">
        <v>352</v>
      </c>
      <c r="O6096">
        <v>80</v>
      </c>
      <c r="P6096" t="s">
        <v>111</v>
      </c>
      <c r="Q6096" t="s">
        <v>46</v>
      </c>
      <c r="R6096" t="s">
        <v>36</v>
      </c>
      <c r="S6096">
        <v>4.5</v>
      </c>
      <c r="T6096">
        <f>YEAR(tblOrders[[#This Row],[Order Date]])</f>
        <v>2025</v>
      </c>
      <c r="U6096" t="str">
        <f>TEXT(tblOrders[[#This Row],[Order Date]],"mmm-yyyy")</f>
        <v>Mar-2025</v>
      </c>
      <c r="V6096" s="4">
        <f>tblOrders[[#This Row],[Profit]]/tblOrders[[#This Row],[Sales Amount]]</f>
        <v>0.22727272727272727</v>
      </c>
      <c r="W6096" t="str">
        <f>VLOOKUP(tblOrders[[#This Row],[City]],CityRegion,2,0)</f>
        <v>West</v>
      </c>
      <c r="X6096" t="str">
        <f>VLOOKUP(tblOrders[[#This Row],[City]],lookups!A:C,3,0)</f>
        <v>Maharashtra</v>
      </c>
    </row>
    <row r="6097" spans="1:24" x14ac:dyDescent="0.25">
      <c r="A6097" t="s">
        <v>8467</v>
      </c>
      <c r="B6097" s="1">
        <v>45683</v>
      </c>
      <c r="C6097" t="s">
        <v>4240</v>
      </c>
      <c r="D6097" t="s">
        <v>39</v>
      </c>
      <c r="E6097" t="s">
        <v>73</v>
      </c>
      <c r="F6097" t="s">
        <v>74</v>
      </c>
      <c r="G6097" t="s">
        <v>68</v>
      </c>
      <c r="H6097" t="s">
        <v>75</v>
      </c>
      <c r="I6097" t="s">
        <v>84</v>
      </c>
      <c r="J6097" t="s">
        <v>27</v>
      </c>
      <c r="K6097">
        <v>5</v>
      </c>
      <c r="L6097">
        <v>65</v>
      </c>
      <c r="M6097">
        <v>0.1</v>
      </c>
      <c r="N6097">
        <v>292.5</v>
      </c>
      <c r="O6097">
        <v>102.5</v>
      </c>
      <c r="P6097" t="s">
        <v>111</v>
      </c>
      <c r="Q6097" t="s">
        <v>29</v>
      </c>
      <c r="R6097" t="s">
        <v>36</v>
      </c>
      <c r="S6097">
        <v>2.8</v>
      </c>
      <c r="T6097">
        <f>YEAR(tblOrders[[#This Row],[Order Date]])</f>
        <v>2025</v>
      </c>
      <c r="U6097" t="str">
        <f>TEXT(tblOrders[[#This Row],[Order Date]],"mmm-yyyy")</f>
        <v>Jan-2025</v>
      </c>
      <c r="V6097" s="4">
        <f>tblOrders[[#This Row],[Profit]]/tblOrders[[#This Row],[Sales Amount]]</f>
        <v>0.3504273504273504</v>
      </c>
      <c r="W6097" t="str">
        <f>VLOOKUP(tblOrders[[#This Row],[City]],CityRegion,2,0)</f>
        <v>West</v>
      </c>
      <c r="X6097" t="str">
        <f>VLOOKUP(tblOrders[[#This Row],[City]],lookups!A:C,3,0)</f>
        <v>Maharashtra</v>
      </c>
    </row>
    <row r="6098" spans="1:24" x14ac:dyDescent="0.25">
      <c r="A6098" t="s">
        <v>8468</v>
      </c>
      <c r="B6098" s="1">
        <v>45976</v>
      </c>
      <c r="C6098" t="s">
        <v>4690</v>
      </c>
      <c r="D6098" t="s">
        <v>21</v>
      </c>
      <c r="E6098" t="s">
        <v>94</v>
      </c>
      <c r="F6098" t="s">
        <v>95</v>
      </c>
      <c r="G6098" t="s">
        <v>68</v>
      </c>
      <c r="H6098" t="s">
        <v>96</v>
      </c>
      <c r="I6098" t="s">
        <v>84</v>
      </c>
      <c r="J6098" t="s">
        <v>45</v>
      </c>
      <c r="K6098">
        <v>3</v>
      </c>
      <c r="L6098">
        <v>89</v>
      </c>
      <c r="M6098">
        <v>0</v>
      </c>
      <c r="N6098">
        <v>267</v>
      </c>
      <c r="O6098">
        <v>102</v>
      </c>
      <c r="P6098" t="s">
        <v>111</v>
      </c>
      <c r="Q6098" t="s">
        <v>46</v>
      </c>
      <c r="R6098" t="s">
        <v>36</v>
      </c>
      <c r="S6098">
        <v>3.2</v>
      </c>
      <c r="T6098">
        <f>YEAR(tblOrders[[#This Row],[Order Date]])</f>
        <v>2025</v>
      </c>
      <c r="U6098" t="str">
        <f>TEXT(tblOrders[[#This Row],[Order Date]],"mmm-yyyy")</f>
        <v>Nov-2025</v>
      </c>
      <c r="V6098" s="4">
        <f>tblOrders[[#This Row],[Profit]]/tblOrders[[#This Row],[Sales Amount]]</f>
        <v>0.38202247191011235</v>
      </c>
      <c r="W6098" t="str">
        <f>VLOOKUP(tblOrders[[#This Row],[City]],CityRegion,2,0)</f>
        <v>West</v>
      </c>
      <c r="X6098" t="str">
        <f>VLOOKUP(tblOrders[[#This Row],[City]],lookups!A:C,3,0)</f>
        <v>Maharashtra</v>
      </c>
    </row>
    <row r="6099" spans="1:24" x14ac:dyDescent="0.25">
      <c r="A6099" t="s">
        <v>8469</v>
      </c>
      <c r="B6099" s="1">
        <v>45974</v>
      </c>
      <c r="C6099" t="s">
        <v>6353</v>
      </c>
      <c r="D6099" t="s">
        <v>21</v>
      </c>
      <c r="E6099" t="s">
        <v>101</v>
      </c>
      <c r="F6099" t="s">
        <v>102</v>
      </c>
      <c r="G6099" t="s">
        <v>24</v>
      </c>
      <c r="H6099" t="s">
        <v>103</v>
      </c>
      <c r="I6099" t="s">
        <v>139</v>
      </c>
      <c r="J6099" t="s">
        <v>45</v>
      </c>
      <c r="K6099">
        <v>2</v>
      </c>
      <c r="L6099">
        <v>120</v>
      </c>
      <c r="M6099">
        <v>0.15</v>
      </c>
      <c r="N6099">
        <v>204</v>
      </c>
      <c r="O6099">
        <v>48</v>
      </c>
      <c r="P6099" t="s">
        <v>28</v>
      </c>
      <c r="Q6099" t="s">
        <v>35</v>
      </c>
      <c r="R6099" t="s">
        <v>123</v>
      </c>
      <c r="S6099">
        <v>4.9000000000000004</v>
      </c>
      <c r="T6099">
        <f>YEAR(tblOrders[[#This Row],[Order Date]])</f>
        <v>2025</v>
      </c>
      <c r="U6099" t="str">
        <f>TEXT(tblOrders[[#This Row],[Order Date]],"mmm-yyyy")</f>
        <v>Nov-2025</v>
      </c>
      <c r="V6099" s="4">
        <f>tblOrders[[#This Row],[Profit]]/tblOrders[[#This Row],[Sales Amount]]</f>
        <v>0.23529411764705882</v>
      </c>
      <c r="W6099" t="str">
        <f>VLOOKUP(tblOrders[[#This Row],[City]],CityRegion,2,0)</f>
        <v>South</v>
      </c>
      <c r="X6099" t="str">
        <f>VLOOKUP(tblOrders[[#This Row],[City]],lookups!A:C,3,0)</f>
        <v>Tamil Nadu</v>
      </c>
    </row>
    <row r="6100" spans="1:24" x14ac:dyDescent="0.25">
      <c r="A6100" t="s">
        <v>8470</v>
      </c>
      <c r="B6100" s="1">
        <v>45807</v>
      </c>
      <c r="C6100" t="s">
        <v>6282</v>
      </c>
      <c r="D6100" t="s">
        <v>21</v>
      </c>
      <c r="E6100" t="s">
        <v>60</v>
      </c>
      <c r="F6100" t="s">
        <v>61</v>
      </c>
      <c r="G6100" t="s">
        <v>62</v>
      </c>
      <c r="H6100" t="s">
        <v>63</v>
      </c>
      <c r="I6100" t="s">
        <v>33</v>
      </c>
      <c r="J6100" t="s">
        <v>27</v>
      </c>
      <c r="K6100">
        <v>3</v>
      </c>
      <c r="L6100">
        <v>45</v>
      </c>
      <c r="M6100">
        <v>0.05</v>
      </c>
      <c r="N6100">
        <v>128.25</v>
      </c>
      <c r="O6100">
        <v>50.25</v>
      </c>
      <c r="P6100" t="s">
        <v>111</v>
      </c>
      <c r="Q6100" t="s">
        <v>91</v>
      </c>
      <c r="R6100" t="s">
        <v>36</v>
      </c>
      <c r="S6100">
        <v>4.4000000000000004</v>
      </c>
      <c r="T6100">
        <f>YEAR(tblOrders[[#This Row],[Order Date]])</f>
        <v>2025</v>
      </c>
      <c r="U6100" t="str">
        <f>TEXT(tblOrders[[#This Row],[Order Date]],"mmm-yyyy")</f>
        <v>May-2025</v>
      </c>
      <c r="V6100" s="4">
        <f>tblOrders[[#This Row],[Profit]]/tblOrders[[#This Row],[Sales Amount]]</f>
        <v>0.391812865497076</v>
      </c>
      <c r="W6100" t="str">
        <f>VLOOKUP(tblOrders[[#This Row],[City]],CityRegion,2,0)</f>
        <v>North</v>
      </c>
      <c r="X6100" t="str">
        <f>VLOOKUP(tblOrders[[#This Row],[City]],lookups!A:C,3,0)</f>
        <v>Delhi</v>
      </c>
    </row>
    <row r="6101" spans="1:24" x14ac:dyDescent="0.25">
      <c r="A6101" t="s">
        <v>8471</v>
      </c>
      <c r="B6101" s="1">
        <v>45918</v>
      </c>
      <c r="C6101" t="s">
        <v>7213</v>
      </c>
      <c r="D6101" t="s">
        <v>39</v>
      </c>
      <c r="E6101" t="s">
        <v>94</v>
      </c>
      <c r="F6101" t="s">
        <v>95</v>
      </c>
      <c r="G6101" t="s">
        <v>68</v>
      </c>
      <c r="H6101" t="s">
        <v>96</v>
      </c>
      <c r="I6101" t="s">
        <v>26</v>
      </c>
      <c r="J6101" t="s">
        <v>34</v>
      </c>
      <c r="K6101">
        <v>3</v>
      </c>
      <c r="L6101">
        <v>89</v>
      </c>
      <c r="M6101">
        <v>0.1</v>
      </c>
      <c r="N6101">
        <v>240.3</v>
      </c>
      <c r="O6101">
        <v>75.3</v>
      </c>
      <c r="P6101" t="s">
        <v>28</v>
      </c>
      <c r="Q6101" t="s">
        <v>46</v>
      </c>
      <c r="R6101" t="s">
        <v>36</v>
      </c>
      <c r="S6101">
        <v>4.4000000000000004</v>
      </c>
      <c r="T6101">
        <f>YEAR(tblOrders[[#This Row],[Order Date]])</f>
        <v>2025</v>
      </c>
      <c r="U6101" t="str">
        <f>TEXT(tblOrders[[#This Row],[Order Date]],"mmm-yyyy")</f>
        <v>Sep-2025</v>
      </c>
      <c r="V6101" s="4">
        <f>tblOrders[[#This Row],[Profit]]/tblOrders[[#This Row],[Sales Amount]]</f>
        <v>0.31335830212234705</v>
      </c>
      <c r="W6101" t="str">
        <f>VLOOKUP(tblOrders[[#This Row],[City]],CityRegion,2,0)</f>
        <v>South</v>
      </c>
      <c r="X6101" t="str">
        <f>VLOOKUP(tblOrders[[#This Row],[City]],lookups!A:C,3,0)</f>
        <v>Karnataka</v>
      </c>
    </row>
    <row r="6102" spans="1:24" x14ac:dyDescent="0.25">
      <c r="A6102" t="s">
        <v>8472</v>
      </c>
      <c r="B6102" s="1">
        <v>45902</v>
      </c>
      <c r="C6102" t="s">
        <v>2080</v>
      </c>
      <c r="D6102" t="s">
        <v>21</v>
      </c>
      <c r="E6102" t="s">
        <v>55</v>
      </c>
      <c r="F6102" t="s">
        <v>56</v>
      </c>
      <c r="G6102" t="s">
        <v>24</v>
      </c>
      <c r="H6102" t="s">
        <v>51</v>
      </c>
      <c r="I6102" t="s">
        <v>44</v>
      </c>
      <c r="J6102" t="s">
        <v>34</v>
      </c>
      <c r="K6102">
        <v>2</v>
      </c>
      <c r="L6102">
        <v>42</v>
      </c>
      <c r="M6102">
        <v>0.15</v>
      </c>
      <c r="N6102">
        <v>71.400000000000006</v>
      </c>
      <c r="O6102">
        <v>23.4</v>
      </c>
      <c r="P6102" t="s">
        <v>85</v>
      </c>
      <c r="Q6102" t="s">
        <v>35</v>
      </c>
      <c r="R6102" t="s">
        <v>36</v>
      </c>
      <c r="S6102">
        <v>3.9</v>
      </c>
      <c r="T6102">
        <f>YEAR(tblOrders[[#This Row],[Order Date]])</f>
        <v>2025</v>
      </c>
      <c r="U6102" t="str">
        <f>TEXT(tblOrders[[#This Row],[Order Date]],"mmm-yyyy")</f>
        <v>Sep-2025</v>
      </c>
      <c r="V6102" s="4">
        <f>tblOrders[[#This Row],[Profit]]/tblOrders[[#This Row],[Sales Amount]]</f>
        <v>0.32773109243697474</v>
      </c>
      <c r="W6102" t="str">
        <f>VLOOKUP(tblOrders[[#This Row],[City]],CityRegion,2,0)</f>
        <v>South</v>
      </c>
      <c r="X6102" t="str">
        <f>VLOOKUP(tblOrders[[#This Row],[City]],lookups!A:C,3,0)</f>
        <v>Kerala</v>
      </c>
    </row>
    <row r="6103" spans="1:24" x14ac:dyDescent="0.25">
      <c r="A6103" t="s">
        <v>8473</v>
      </c>
      <c r="B6103" s="1">
        <v>45818</v>
      </c>
      <c r="C6103" t="s">
        <v>150</v>
      </c>
      <c r="D6103" t="s">
        <v>21</v>
      </c>
      <c r="E6103" t="s">
        <v>101</v>
      </c>
      <c r="F6103" t="s">
        <v>102</v>
      </c>
      <c r="G6103" t="s">
        <v>24</v>
      </c>
      <c r="H6103" t="s">
        <v>103</v>
      </c>
      <c r="I6103" t="s">
        <v>84</v>
      </c>
      <c r="J6103" t="s">
        <v>34</v>
      </c>
      <c r="K6103">
        <v>5</v>
      </c>
      <c r="L6103">
        <v>120</v>
      </c>
      <c r="M6103">
        <v>0.05</v>
      </c>
      <c r="N6103">
        <v>570</v>
      </c>
      <c r="O6103">
        <v>180</v>
      </c>
      <c r="P6103" t="s">
        <v>28</v>
      </c>
      <c r="Q6103" t="s">
        <v>46</v>
      </c>
      <c r="R6103" t="s">
        <v>36</v>
      </c>
      <c r="S6103">
        <v>3.9</v>
      </c>
      <c r="T6103">
        <f>YEAR(tblOrders[[#This Row],[Order Date]])</f>
        <v>2025</v>
      </c>
      <c r="U6103" t="str">
        <f>TEXT(tblOrders[[#This Row],[Order Date]],"mmm-yyyy")</f>
        <v>Jun-2025</v>
      </c>
      <c r="V6103" s="4">
        <f>tblOrders[[#This Row],[Profit]]/tblOrders[[#This Row],[Sales Amount]]</f>
        <v>0.31578947368421051</v>
      </c>
      <c r="W6103" t="str">
        <f>VLOOKUP(tblOrders[[#This Row],[City]],CityRegion,2,0)</f>
        <v>West</v>
      </c>
      <c r="X6103" t="str">
        <f>VLOOKUP(tblOrders[[#This Row],[City]],lookups!A:C,3,0)</f>
        <v>Maharashtra</v>
      </c>
    </row>
    <row r="6104" spans="1:24" x14ac:dyDescent="0.25">
      <c r="A6104" t="s">
        <v>8474</v>
      </c>
      <c r="B6104" s="1">
        <v>46007</v>
      </c>
      <c r="C6104" t="s">
        <v>83</v>
      </c>
      <c r="D6104" t="s">
        <v>21</v>
      </c>
      <c r="E6104" t="s">
        <v>49</v>
      </c>
      <c r="F6104" t="s">
        <v>50</v>
      </c>
      <c r="G6104" t="s">
        <v>24</v>
      </c>
      <c r="H6104" t="s">
        <v>51</v>
      </c>
      <c r="I6104" t="s">
        <v>84</v>
      </c>
      <c r="J6104" t="s">
        <v>27</v>
      </c>
      <c r="K6104">
        <v>5</v>
      </c>
      <c r="L6104">
        <v>85</v>
      </c>
      <c r="M6104">
        <v>0.15</v>
      </c>
      <c r="N6104">
        <v>361.25</v>
      </c>
      <c r="O6104">
        <v>101.25</v>
      </c>
      <c r="P6104" t="s">
        <v>28</v>
      </c>
      <c r="Q6104" t="s">
        <v>35</v>
      </c>
      <c r="R6104" t="s">
        <v>36</v>
      </c>
      <c r="S6104">
        <v>4.7</v>
      </c>
      <c r="T6104">
        <f>YEAR(tblOrders[[#This Row],[Order Date]])</f>
        <v>2025</v>
      </c>
      <c r="U6104" t="str">
        <f>TEXT(tblOrders[[#This Row],[Order Date]],"mmm-yyyy")</f>
        <v>Dec-2025</v>
      </c>
      <c r="V6104" s="4">
        <f>tblOrders[[#This Row],[Profit]]/tblOrders[[#This Row],[Sales Amount]]</f>
        <v>0.28027681660899656</v>
      </c>
      <c r="W6104" t="str">
        <f>VLOOKUP(tblOrders[[#This Row],[City]],CityRegion,2,0)</f>
        <v>West</v>
      </c>
      <c r="X6104" t="str">
        <f>VLOOKUP(tblOrders[[#This Row],[City]],lookups!A:C,3,0)</f>
        <v>Maharashtra</v>
      </c>
    </row>
    <row r="6105" spans="1:24" x14ac:dyDescent="0.25">
      <c r="A6105" t="s">
        <v>8475</v>
      </c>
      <c r="B6105" s="1">
        <v>45762</v>
      </c>
      <c r="C6105" t="s">
        <v>361</v>
      </c>
      <c r="D6105" t="s">
        <v>21</v>
      </c>
      <c r="E6105" t="s">
        <v>108</v>
      </c>
      <c r="F6105" t="s">
        <v>109</v>
      </c>
      <c r="G6105" t="s">
        <v>62</v>
      </c>
      <c r="H6105" t="s">
        <v>110</v>
      </c>
      <c r="I6105" t="s">
        <v>44</v>
      </c>
      <c r="J6105" t="s">
        <v>34</v>
      </c>
      <c r="K6105">
        <v>4</v>
      </c>
      <c r="L6105">
        <v>110</v>
      </c>
      <c r="M6105">
        <v>0.05</v>
      </c>
      <c r="N6105">
        <v>418</v>
      </c>
      <c r="O6105">
        <v>146</v>
      </c>
      <c r="P6105" t="s">
        <v>28</v>
      </c>
      <c r="Q6105" t="s">
        <v>86</v>
      </c>
      <c r="R6105" t="s">
        <v>123</v>
      </c>
      <c r="S6105">
        <v>2.8</v>
      </c>
      <c r="T6105">
        <f>YEAR(tblOrders[[#This Row],[Order Date]])</f>
        <v>2025</v>
      </c>
      <c r="U6105" t="str">
        <f>TEXT(tblOrders[[#This Row],[Order Date]],"mmm-yyyy")</f>
        <v>Apr-2025</v>
      </c>
      <c r="V6105" s="4">
        <f>tblOrders[[#This Row],[Profit]]/tblOrders[[#This Row],[Sales Amount]]</f>
        <v>0.34928229665071769</v>
      </c>
      <c r="W6105" t="str">
        <f>VLOOKUP(tblOrders[[#This Row],[City]],CityRegion,2,0)</f>
        <v>South</v>
      </c>
      <c r="X6105" t="str">
        <f>VLOOKUP(tblOrders[[#This Row],[City]],lookups!A:C,3,0)</f>
        <v>Kerala</v>
      </c>
    </row>
    <row r="6106" spans="1:24" x14ac:dyDescent="0.25">
      <c r="A6106" t="s">
        <v>8476</v>
      </c>
      <c r="B6106" s="1">
        <v>45893</v>
      </c>
      <c r="C6106" t="s">
        <v>7331</v>
      </c>
      <c r="D6106" t="s">
        <v>21</v>
      </c>
      <c r="E6106" t="s">
        <v>79</v>
      </c>
      <c r="F6106" t="s">
        <v>80</v>
      </c>
      <c r="G6106" t="s">
        <v>68</v>
      </c>
      <c r="H6106" t="s">
        <v>81</v>
      </c>
      <c r="I6106" t="s">
        <v>57</v>
      </c>
      <c r="J6106" t="s">
        <v>27</v>
      </c>
      <c r="K6106">
        <v>1</v>
      </c>
      <c r="L6106">
        <v>799</v>
      </c>
      <c r="M6106">
        <v>0.05</v>
      </c>
      <c r="N6106">
        <v>759.05</v>
      </c>
      <c r="O6106">
        <v>139.05000000000001</v>
      </c>
      <c r="P6106" t="s">
        <v>28</v>
      </c>
      <c r="Q6106" t="s">
        <v>91</v>
      </c>
      <c r="R6106" t="s">
        <v>36</v>
      </c>
      <c r="S6106">
        <v>4.5999999999999996</v>
      </c>
      <c r="T6106">
        <f>YEAR(tblOrders[[#This Row],[Order Date]])</f>
        <v>2025</v>
      </c>
      <c r="U6106" t="str">
        <f>TEXT(tblOrders[[#This Row],[Order Date]],"mmm-yyyy")</f>
        <v>Aug-2025</v>
      </c>
      <c r="V6106" s="4">
        <f>tblOrders[[#This Row],[Profit]]/tblOrders[[#This Row],[Sales Amount]]</f>
        <v>0.18318951320729862</v>
      </c>
      <c r="W6106" t="str">
        <f>VLOOKUP(tblOrders[[#This Row],[City]],CityRegion,2,0)</f>
        <v>South</v>
      </c>
      <c r="X6106" t="str">
        <f>VLOOKUP(tblOrders[[#This Row],[City]],lookups!A:C,3,0)</f>
        <v>Kerala</v>
      </c>
    </row>
    <row r="6107" spans="1:24" x14ac:dyDescent="0.25">
      <c r="A6107" t="s">
        <v>8477</v>
      </c>
      <c r="B6107" s="1">
        <v>45912</v>
      </c>
      <c r="C6107" t="s">
        <v>8478</v>
      </c>
      <c r="D6107" t="s">
        <v>39</v>
      </c>
      <c r="E6107" t="s">
        <v>94</v>
      </c>
      <c r="F6107" t="s">
        <v>95</v>
      </c>
      <c r="G6107" t="s">
        <v>68</v>
      </c>
      <c r="H6107" t="s">
        <v>96</v>
      </c>
      <c r="I6107" t="s">
        <v>52</v>
      </c>
      <c r="J6107" t="s">
        <v>34</v>
      </c>
      <c r="K6107">
        <v>4</v>
      </c>
      <c r="L6107">
        <v>89</v>
      </c>
      <c r="M6107">
        <v>0.2</v>
      </c>
      <c r="N6107">
        <v>284.8</v>
      </c>
      <c r="O6107">
        <v>64.8</v>
      </c>
      <c r="P6107" t="s">
        <v>28</v>
      </c>
      <c r="Q6107" t="s">
        <v>29</v>
      </c>
      <c r="R6107" t="s">
        <v>123</v>
      </c>
      <c r="S6107">
        <v>3.4</v>
      </c>
      <c r="T6107">
        <f>YEAR(tblOrders[[#This Row],[Order Date]])</f>
        <v>2025</v>
      </c>
      <c r="U6107" t="str">
        <f>TEXT(tblOrders[[#This Row],[Order Date]],"mmm-yyyy")</f>
        <v>Sep-2025</v>
      </c>
      <c r="V6107" s="4">
        <f>tblOrders[[#This Row],[Profit]]/tblOrders[[#This Row],[Sales Amount]]</f>
        <v>0.22752808988764042</v>
      </c>
      <c r="W6107" t="str">
        <f>VLOOKUP(tblOrders[[#This Row],[City]],CityRegion,2,0)</f>
        <v>South</v>
      </c>
      <c r="X6107" t="str">
        <f>VLOOKUP(tblOrders[[#This Row],[City]],lookups!A:C,3,0)</f>
        <v>Kerala</v>
      </c>
    </row>
    <row r="6108" spans="1:24" x14ac:dyDescent="0.25">
      <c r="A6108" t="s">
        <v>8479</v>
      </c>
      <c r="B6108" s="1">
        <v>45721</v>
      </c>
      <c r="C6108" t="s">
        <v>8480</v>
      </c>
      <c r="D6108" t="s">
        <v>21</v>
      </c>
      <c r="E6108" t="s">
        <v>108</v>
      </c>
      <c r="F6108" t="s">
        <v>109</v>
      </c>
      <c r="G6108" t="s">
        <v>62</v>
      </c>
      <c r="H6108" t="s">
        <v>110</v>
      </c>
      <c r="I6108" t="s">
        <v>44</v>
      </c>
      <c r="J6108" t="s">
        <v>27</v>
      </c>
      <c r="K6108">
        <v>2</v>
      </c>
      <c r="L6108">
        <v>110</v>
      </c>
      <c r="M6108">
        <v>0.05</v>
      </c>
      <c r="N6108">
        <v>209</v>
      </c>
      <c r="O6108">
        <v>73</v>
      </c>
      <c r="P6108" t="s">
        <v>28</v>
      </c>
      <c r="Q6108" t="s">
        <v>91</v>
      </c>
      <c r="R6108" t="s">
        <v>36</v>
      </c>
      <c r="S6108">
        <v>4</v>
      </c>
      <c r="T6108">
        <f>YEAR(tblOrders[[#This Row],[Order Date]])</f>
        <v>2025</v>
      </c>
      <c r="U6108" t="str">
        <f>TEXT(tblOrders[[#This Row],[Order Date]],"mmm-yyyy")</f>
        <v>Mar-2025</v>
      </c>
      <c r="V6108" s="4">
        <f>tblOrders[[#This Row],[Profit]]/tblOrders[[#This Row],[Sales Amount]]</f>
        <v>0.34928229665071769</v>
      </c>
      <c r="W6108" t="str">
        <f>VLOOKUP(tblOrders[[#This Row],[City]],CityRegion,2,0)</f>
        <v>South</v>
      </c>
      <c r="X6108" t="str">
        <f>VLOOKUP(tblOrders[[#This Row],[City]],lookups!A:C,3,0)</f>
        <v>Kerala</v>
      </c>
    </row>
    <row r="6109" spans="1:24" x14ac:dyDescent="0.25">
      <c r="A6109" t="s">
        <v>8481</v>
      </c>
      <c r="B6109" s="1">
        <v>45810</v>
      </c>
      <c r="C6109" t="s">
        <v>3339</v>
      </c>
      <c r="D6109" t="s">
        <v>21</v>
      </c>
      <c r="E6109" t="s">
        <v>40</v>
      </c>
      <c r="F6109" t="s">
        <v>41</v>
      </c>
      <c r="G6109" t="s">
        <v>42</v>
      </c>
      <c r="H6109" t="s">
        <v>43</v>
      </c>
      <c r="I6109" t="s">
        <v>33</v>
      </c>
      <c r="J6109" t="s">
        <v>27</v>
      </c>
      <c r="K6109">
        <v>2</v>
      </c>
      <c r="L6109">
        <v>18</v>
      </c>
      <c r="M6109">
        <v>0.1</v>
      </c>
      <c r="N6109">
        <v>32.4</v>
      </c>
      <c r="O6109">
        <v>14.4</v>
      </c>
      <c r="P6109" t="s">
        <v>85</v>
      </c>
      <c r="Q6109" t="s">
        <v>35</v>
      </c>
      <c r="R6109" t="s">
        <v>36</v>
      </c>
      <c r="S6109">
        <v>3.9</v>
      </c>
      <c r="T6109">
        <f>YEAR(tblOrders[[#This Row],[Order Date]])</f>
        <v>2025</v>
      </c>
      <c r="U6109" t="str">
        <f>TEXT(tblOrders[[#This Row],[Order Date]],"mmm-yyyy")</f>
        <v>Jun-2025</v>
      </c>
      <c r="V6109" s="4">
        <f>tblOrders[[#This Row],[Profit]]/tblOrders[[#This Row],[Sales Amount]]</f>
        <v>0.44444444444444448</v>
      </c>
      <c r="W6109" t="str">
        <f>VLOOKUP(tblOrders[[#This Row],[City]],CityRegion,2,0)</f>
        <v>North</v>
      </c>
      <c r="X6109" t="str">
        <f>VLOOKUP(tblOrders[[#This Row],[City]],lookups!A:C,3,0)</f>
        <v>Delhi</v>
      </c>
    </row>
    <row r="6110" spans="1:24" x14ac:dyDescent="0.25">
      <c r="A6110" t="s">
        <v>8482</v>
      </c>
      <c r="B6110" s="1">
        <v>45974</v>
      </c>
      <c r="C6110" t="s">
        <v>7372</v>
      </c>
      <c r="D6110" t="s">
        <v>21</v>
      </c>
      <c r="E6110" t="s">
        <v>55</v>
      </c>
      <c r="F6110" t="s">
        <v>56</v>
      </c>
      <c r="G6110" t="s">
        <v>24</v>
      </c>
      <c r="H6110" t="s">
        <v>51</v>
      </c>
      <c r="I6110" t="s">
        <v>33</v>
      </c>
      <c r="J6110" t="s">
        <v>27</v>
      </c>
      <c r="K6110">
        <v>3</v>
      </c>
      <c r="L6110">
        <v>42</v>
      </c>
      <c r="M6110">
        <v>0.15</v>
      </c>
      <c r="N6110">
        <v>107.1</v>
      </c>
      <c r="O6110">
        <v>35.1</v>
      </c>
      <c r="P6110" t="s">
        <v>28</v>
      </c>
      <c r="Q6110" t="s">
        <v>91</v>
      </c>
      <c r="R6110" t="s">
        <v>36</v>
      </c>
      <c r="S6110">
        <v>4.4000000000000004</v>
      </c>
      <c r="T6110">
        <f>YEAR(tblOrders[[#This Row],[Order Date]])</f>
        <v>2025</v>
      </c>
      <c r="U6110" t="str">
        <f>TEXT(tblOrders[[#This Row],[Order Date]],"mmm-yyyy")</f>
        <v>Nov-2025</v>
      </c>
      <c r="V6110" s="4">
        <f>tblOrders[[#This Row],[Profit]]/tblOrders[[#This Row],[Sales Amount]]</f>
        <v>0.32773109243697485</v>
      </c>
      <c r="W6110" t="str">
        <f>VLOOKUP(tblOrders[[#This Row],[City]],CityRegion,2,0)</f>
        <v>North</v>
      </c>
      <c r="X6110" t="str">
        <f>VLOOKUP(tblOrders[[#This Row],[City]],lookups!A:C,3,0)</f>
        <v>Delhi</v>
      </c>
    </row>
    <row r="6111" spans="1:24" x14ac:dyDescent="0.25">
      <c r="A6111" t="s">
        <v>8483</v>
      </c>
      <c r="B6111" s="1">
        <v>45970</v>
      </c>
      <c r="C6111" t="s">
        <v>2393</v>
      </c>
      <c r="D6111" t="s">
        <v>21</v>
      </c>
      <c r="E6111" t="s">
        <v>108</v>
      </c>
      <c r="F6111" t="s">
        <v>109</v>
      </c>
      <c r="G6111" t="s">
        <v>62</v>
      </c>
      <c r="H6111" t="s">
        <v>110</v>
      </c>
      <c r="I6111" t="s">
        <v>76</v>
      </c>
      <c r="J6111" t="s">
        <v>45</v>
      </c>
      <c r="K6111">
        <v>5</v>
      </c>
      <c r="L6111">
        <v>110</v>
      </c>
      <c r="M6111">
        <v>0.2</v>
      </c>
      <c r="N6111">
        <v>440</v>
      </c>
      <c r="O6111">
        <v>100</v>
      </c>
      <c r="P6111" t="s">
        <v>28</v>
      </c>
      <c r="Q6111" t="s">
        <v>29</v>
      </c>
      <c r="R6111" t="s">
        <v>36</v>
      </c>
      <c r="S6111">
        <v>2.7</v>
      </c>
      <c r="T6111">
        <f>YEAR(tblOrders[[#This Row],[Order Date]])</f>
        <v>2025</v>
      </c>
      <c r="U6111" t="str">
        <f>TEXT(tblOrders[[#This Row],[Order Date]],"mmm-yyyy")</f>
        <v>Nov-2025</v>
      </c>
      <c r="V6111" s="4">
        <f>tblOrders[[#This Row],[Profit]]/tblOrders[[#This Row],[Sales Amount]]</f>
        <v>0.22727272727272727</v>
      </c>
      <c r="W6111" t="str">
        <f>VLOOKUP(tblOrders[[#This Row],[City]],CityRegion,2,0)</f>
        <v>South</v>
      </c>
      <c r="X6111" t="str">
        <f>VLOOKUP(tblOrders[[#This Row],[City]],lookups!A:C,3,0)</f>
        <v>Kerala</v>
      </c>
    </row>
    <row r="6112" spans="1:24" x14ac:dyDescent="0.25">
      <c r="A6112" t="s">
        <v>8484</v>
      </c>
      <c r="B6112" s="1">
        <v>45940</v>
      </c>
      <c r="C6112" t="s">
        <v>1386</v>
      </c>
      <c r="D6112" t="s">
        <v>21</v>
      </c>
      <c r="E6112" t="s">
        <v>55</v>
      </c>
      <c r="F6112" t="s">
        <v>56</v>
      </c>
      <c r="G6112" t="s">
        <v>24</v>
      </c>
      <c r="H6112" t="s">
        <v>51</v>
      </c>
      <c r="I6112" t="s">
        <v>139</v>
      </c>
      <c r="J6112" t="s">
        <v>34</v>
      </c>
      <c r="K6112">
        <v>4</v>
      </c>
      <c r="L6112">
        <v>42</v>
      </c>
      <c r="M6112">
        <v>0.1</v>
      </c>
      <c r="N6112">
        <v>151.19999999999999</v>
      </c>
      <c r="O6112">
        <v>55.2</v>
      </c>
      <c r="P6112" t="s">
        <v>28</v>
      </c>
      <c r="Q6112" t="s">
        <v>35</v>
      </c>
      <c r="R6112" t="s">
        <v>36</v>
      </c>
      <c r="S6112">
        <v>3.1</v>
      </c>
      <c r="T6112">
        <f>YEAR(tblOrders[[#This Row],[Order Date]])</f>
        <v>2025</v>
      </c>
      <c r="U6112" t="str">
        <f>TEXT(tblOrders[[#This Row],[Order Date]],"mmm-yyyy")</f>
        <v>Oct-2025</v>
      </c>
      <c r="V6112" s="4">
        <f>tblOrders[[#This Row],[Profit]]/tblOrders[[#This Row],[Sales Amount]]</f>
        <v>0.36507936507936511</v>
      </c>
      <c r="W6112" t="str">
        <f>VLOOKUP(tblOrders[[#This Row],[City]],CityRegion,2,0)</f>
        <v>South</v>
      </c>
      <c r="X6112" t="str">
        <f>VLOOKUP(tblOrders[[#This Row],[City]],lookups!A:C,3,0)</f>
        <v>Tamil Nadu</v>
      </c>
    </row>
    <row r="6113" spans="1:24" x14ac:dyDescent="0.25">
      <c r="A6113" t="s">
        <v>8485</v>
      </c>
      <c r="B6113" s="1">
        <v>45965</v>
      </c>
      <c r="C6113" t="s">
        <v>3943</v>
      </c>
      <c r="D6113" t="s">
        <v>39</v>
      </c>
      <c r="E6113" t="s">
        <v>55</v>
      </c>
      <c r="F6113" t="s">
        <v>56</v>
      </c>
      <c r="G6113" t="s">
        <v>24</v>
      </c>
      <c r="H6113" t="s">
        <v>51</v>
      </c>
      <c r="I6113" t="s">
        <v>44</v>
      </c>
      <c r="J6113" t="s">
        <v>45</v>
      </c>
      <c r="K6113">
        <v>3</v>
      </c>
      <c r="L6113">
        <v>42</v>
      </c>
      <c r="M6113">
        <v>0.05</v>
      </c>
      <c r="N6113">
        <v>119.7</v>
      </c>
      <c r="O6113">
        <v>47.7</v>
      </c>
      <c r="P6113" t="s">
        <v>28</v>
      </c>
      <c r="Q6113" t="s">
        <v>46</v>
      </c>
      <c r="R6113" t="s">
        <v>36</v>
      </c>
      <c r="S6113">
        <v>3.1</v>
      </c>
      <c r="T6113">
        <f>YEAR(tblOrders[[#This Row],[Order Date]])</f>
        <v>2025</v>
      </c>
      <c r="U6113" t="str">
        <f>TEXT(tblOrders[[#This Row],[Order Date]],"mmm-yyyy")</f>
        <v>Nov-2025</v>
      </c>
      <c r="V6113" s="4">
        <f>tblOrders[[#This Row],[Profit]]/tblOrders[[#This Row],[Sales Amount]]</f>
        <v>0.39849624060150379</v>
      </c>
      <c r="W6113" t="str">
        <f>VLOOKUP(tblOrders[[#This Row],[City]],CityRegion,2,0)</f>
        <v>South</v>
      </c>
      <c r="X6113" t="str">
        <f>VLOOKUP(tblOrders[[#This Row],[City]],lookups!A:C,3,0)</f>
        <v>Kerala</v>
      </c>
    </row>
    <row r="6114" spans="1:24" x14ac:dyDescent="0.25">
      <c r="A6114" t="s">
        <v>8486</v>
      </c>
      <c r="B6114" s="1">
        <v>45757</v>
      </c>
      <c r="C6114" t="s">
        <v>575</v>
      </c>
      <c r="D6114" t="s">
        <v>21</v>
      </c>
      <c r="E6114" t="s">
        <v>40</v>
      </c>
      <c r="F6114" t="s">
        <v>41</v>
      </c>
      <c r="G6114" t="s">
        <v>42</v>
      </c>
      <c r="H6114" t="s">
        <v>43</v>
      </c>
      <c r="I6114" t="s">
        <v>44</v>
      </c>
      <c r="J6114" t="s">
        <v>34</v>
      </c>
      <c r="K6114">
        <v>2</v>
      </c>
      <c r="L6114">
        <v>18</v>
      </c>
      <c r="M6114">
        <v>0.15</v>
      </c>
      <c r="N6114">
        <v>30.6</v>
      </c>
      <c r="O6114">
        <v>12.6</v>
      </c>
      <c r="P6114" t="s">
        <v>28</v>
      </c>
      <c r="Q6114" t="s">
        <v>29</v>
      </c>
      <c r="R6114" t="s">
        <v>36</v>
      </c>
      <c r="S6114">
        <v>4</v>
      </c>
      <c r="T6114">
        <f>YEAR(tblOrders[[#This Row],[Order Date]])</f>
        <v>2025</v>
      </c>
      <c r="U6114" t="str">
        <f>TEXT(tblOrders[[#This Row],[Order Date]],"mmm-yyyy")</f>
        <v>Apr-2025</v>
      </c>
      <c r="V6114" s="4">
        <f>tblOrders[[#This Row],[Profit]]/tblOrders[[#This Row],[Sales Amount]]</f>
        <v>0.41176470588235292</v>
      </c>
      <c r="W6114" t="str">
        <f>VLOOKUP(tblOrders[[#This Row],[City]],CityRegion,2,0)</f>
        <v>South</v>
      </c>
      <c r="X6114" t="str">
        <f>VLOOKUP(tblOrders[[#This Row],[City]],lookups!A:C,3,0)</f>
        <v>Kerala</v>
      </c>
    </row>
    <row r="6115" spans="1:24" x14ac:dyDescent="0.25">
      <c r="A6115" t="s">
        <v>8487</v>
      </c>
      <c r="B6115" s="1">
        <v>45741</v>
      </c>
      <c r="C6115" t="s">
        <v>8488</v>
      </c>
      <c r="D6115" t="s">
        <v>21</v>
      </c>
      <c r="E6115" t="s">
        <v>101</v>
      </c>
      <c r="F6115" t="s">
        <v>102</v>
      </c>
      <c r="G6115" t="s">
        <v>24</v>
      </c>
      <c r="H6115" t="s">
        <v>103</v>
      </c>
      <c r="I6115" t="s">
        <v>33</v>
      </c>
      <c r="J6115" t="s">
        <v>34</v>
      </c>
      <c r="K6115">
        <v>2</v>
      </c>
      <c r="L6115">
        <v>120</v>
      </c>
      <c r="M6115">
        <v>0.15</v>
      </c>
      <c r="N6115">
        <v>204</v>
      </c>
      <c r="O6115">
        <v>48</v>
      </c>
      <c r="P6115" t="s">
        <v>28</v>
      </c>
      <c r="Q6115" t="s">
        <v>46</v>
      </c>
      <c r="R6115" t="s">
        <v>30</v>
      </c>
      <c r="S6115">
        <v>4.8</v>
      </c>
      <c r="T6115">
        <f>YEAR(tblOrders[[#This Row],[Order Date]])</f>
        <v>2025</v>
      </c>
      <c r="U6115" t="str">
        <f>TEXT(tblOrders[[#This Row],[Order Date]],"mmm-yyyy")</f>
        <v>Mar-2025</v>
      </c>
      <c r="V6115" s="4">
        <f>tblOrders[[#This Row],[Profit]]/tblOrders[[#This Row],[Sales Amount]]</f>
        <v>0.23529411764705882</v>
      </c>
      <c r="W6115" t="str">
        <f>VLOOKUP(tblOrders[[#This Row],[City]],CityRegion,2,0)</f>
        <v>North</v>
      </c>
      <c r="X6115" t="str">
        <f>VLOOKUP(tblOrders[[#This Row],[City]],lookups!A:C,3,0)</f>
        <v>Delhi</v>
      </c>
    </row>
    <row r="6116" spans="1:24" x14ac:dyDescent="0.25">
      <c r="A6116" t="s">
        <v>8489</v>
      </c>
      <c r="B6116" s="1">
        <v>45712</v>
      </c>
      <c r="C6116" t="s">
        <v>3059</v>
      </c>
      <c r="D6116" t="s">
        <v>39</v>
      </c>
      <c r="E6116" t="s">
        <v>108</v>
      </c>
      <c r="F6116" t="s">
        <v>109</v>
      </c>
      <c r="G6116" t="s">
        <v>62</v>
      </c>
      <c r="H6116" t="s">
        <v>110</v>
      </c>
      <c r="I6116" t="s">
        <v>76</v>
      </c>
      <c r="J6116" t="s">
        <v>45</v>
      </c>
      <c r="K6116">
        <v>2</v>
      </c>
      <c r="L6116">
        <v>110</v>
      </c>
      <c r="M6116">
        <v>0</v>
      </c>
      <c r="N6116">
        <v>220</v>
      </c>
      <c r="O6116">
        <v>84</v>
      </c>
      <c r="P6116" t="s">
        <v>28</v>
      </c>
      <c r="Q6116" t="s">
        <v>46</v>
      </c>
      <c r="R6116" t="s">
        <v>36</v>
      </c>
      <c r="S6116">
        <v>3</v>
      </c>
      <c r="T6116">
        <f>YEAR(tblOrders[[#This Row],[Order Date]])</f>
        <v>2025</v>
      </c>
      <c r="U6116" t="str">
        <f>TEXT(tblOrders[[#This Row],[Order Date]],"mmm-yyyy")</f>
        <v>Feb-2025</v>
      </c>
      <c r="V6116" s="4">
        <f>tblOrders[[#This Row],[Profit]]/tblOrders[[#This Row],[Sales Amount]]</f>
        <v>0.38181818181818183</v>
      </c>
      <c r="W6116" t="str">
        <f>VLOOKUP(tblOrders[[#This Row],[City]],CityRegion,2,0)</f>
        <v>South</v>
      </c>
      <c r="X6116" t="str">
        <f>VLOOKUP(tblOrders[[#This Row],[City]],lookups!A:C,3,0)</f>
        <v>Kerala</v>
      </c>
    </row>
    <row r="6117" spans="1:24" x14ac:dyDescent="0.25">
      <c r="A6117" t="s">
        <v>8490</v>
      </c>
      <c r="B6117" s="1">
        <v>45714</v>
      </c>
      <c r="C6117" t="s">
        <v>164</v>
      </c>
      <c r="D6117" t="s">
        <v>21</v>
      </c>
      <c r="E6117" t="s">
        <v>60</v>
      </c>
      <c r="F6117" t="s">
        <v>61</v>
      </c>
      <c r="G6117" t="s">
        <v>62</v>
      </c>
      <c r="H6117" t="s">
        <v>63</v>
      </c>
      <c r="I6117" t="s">
        <v>130</v>
      </c>
      <c r="J6117" t="s">
        <v>45</v>
      </c>
      <c r="K6117">
        <v>1</v>
      </c>
      <c r="L6117">
        <v>45</v>
      </c>
      <c r="M6117">
        <v>0.15</v>
      </c>
      <c r="N6117">
        <v>38.25</v>
      </c>
      <c r="O6117">
        <v>12.25</v>
      </c>
      <c r="P6117" t="s">
        <v>28</v>
      </c>
      <c r="Q6117" t="s">
        <v>35</v>
      </c>
      <c r="R6117" t="s">
        <v>36</v>
      </c>
      <c r="S6117">
        <v>3.3</v>
      </c>
      <c r="T6117">
        <f>YEAR(tblOrders[[#This Row],[Order Date]])</f>
        <v>2025</v>
      </c>
      <c r="U6117" t="str">
        <f>TEXT(tblOrders[[#This Row],[Order Date]],"mmm-yyyy")</f>
        <v>Feb-2025</v>
      </c>
      <c r="V6117" s="4">
        <f>tblOrders[[#This Row],[Profit]]/tblOrders[[#This Row],[Sales Amount]]</f>
        <v>0.3202614379084967</v>
      </c>
      <c r="W6117" t="str">
        <f>VLOOKUP(tblOrders[[#This Row],[City]],CityRegion,2,0)</f>
        <v>West</v>
      </c>
      <c r="X6117" t="str">
        <f>VLOOKUP(tblOrders[[#This Row],[City]],lookups!A:C,3,0)</f>
        <v>Maharashtra</v>
      </c>
    </row>
    <row r="6118" spans="1:24" x14ac:dyDescent="0.25">
      <c r="A6118" t="s">
        <v>8491</v>
      </c>
      <c r="B6118" s="1">
        <v>45847</v>
      </c>
      <c r="C6118" t="s">
        <v>239</v>
      </c>
      <c r="D6118" t="s">
        <v>21</v>
      </c>
      <c r="E6118" t="s">
        <v>114</v>
      </c>
      <c r="F6118" t="s">
        <v>115</v>
      </c>
      <c r="G6118" t="s">
        <v>42</v>
      </c>
      <c r="H6118" t="s">
        <v>116</v>
      </c>
      <c r="I6118" t="s">
        <v>26</v>
      </c>
      <c r="J6118" t="s">
        <v>34</v>
      </c>
      <c r="K6118">
        <v>2</v>
      </c>
      <c r="L6118">
        <v>12</v>
      </c>
      <c r="M6118">
        <v>0.15</v>
      </c>
      <c r="N6118">
        <v>20.399999999999999</v>
      </c>
      <c r="O6118">
        <v>8.4</v>
      </c>
      <c r="P6118" t="s">
        <v>28</v>
      </c>
      <c r="Q6118" t="s">
        <v>91</v>
      </c>
      <c r="R6118" t="s">
        <v>36</v>
      </c>
      <c r="S6118">
        <v>4.5999999999999996</v>
      </c>
      <c r="T6118">
        <f>YEAR(tblOrders[[#This Row],[Order Date]])</f>
        <v>2025</v>
      </c>
      <c r="U6118" t="str">
        <f>TEXT(tblOrders[[#This Row],[Order Date]],"mmm-yyyy")</f>
        <v>Jul-2025</v>
      </c>
      <c r="V6118" s="4">
        <f>tblOrders[[#This Row],[Profit]]/tblOrders[[#This Row],[Sales Amount]]</f>
        <v>0.41176470588235298</v>
      </c>
      <c r="W6118" t="str">
        <f>VLOOKUP(tblOrders[[#This Row],[City]],CityRegion,2,0)</f>
        <v>South</v>
      </c>
      <c r="X6118" t="str">
        <f>VLOOKUP(tblOrders[[#This Row],[City]],lookups!A:C,3,0)</f>
        <v>Karnataka</v>
      </c>
    </row>
    <row r="6119" spans="1:24" x14ac:dyDescent="0.25">
      <c r="A6119" t="s">
        <v>8492</v>
      </c>
      <c r="B6119" s="1">
        <v>45864</v>
      </c>
      <c r="C6119" t="s">
        <v>1871</v>
      </c>
      <c r="D6119" t="s">
        <v>39</v>
      </c>
      <c r="E6119" t="s">
        <v>73</v>
      </c>
      <c r="F6119" t="s">
        <v>74</v>
      </c>
      <c r="G6119" t="s">
        <v>68</v>
      </c>
      <c r="H6119" t="s">
        <v>75</v>
      </c>
      <c r="I6119" t="s">
        <v>70</v>
      </c>
      <c r="J6119" t="s">
        <v>34</v>
      </c>
      <c r="K6119">
        <v>3</v>
      </c>
      <c r="L6119">
        <v>65</v>
      </c>
      <c r="M6119">
        <v>0.2</v>
      </c>
      <c r="N6119">
        <v>156</v>
      </c>
      <c r="O6119">
        <v>42</v>
      </c>
      <c r="P6119" t="s">
        <v>111</v>
      </c>
      <c r="Q6119" t="s">
        <v>29</v>
      </c>
      <c r="R6119" t="s">
        <v>36</v>
      </c>
      <c r="S6119">
        <v>3.4</v>
      </c>
      <c r="T6119">
        <f>YEAR(tblOrders[[#This Row],[Order Date]])</f>
        <v>2025</v>
      </c>
      <c r="U6119" t="str">
        <f>TEXT(tblOrders[[#This Row],[Order Date]],"mmm-yyyy")</f>
        <v>Jul-2025</v>
      </c>
      <c r="V6119" s="4">
        <f>tblOrders[[#This Row],[Profit]]/tblOrders[[#This Row],[Sales Amount]]</f>
        <v>0.26923076923076922</v>
      </c>
      <c r="W6119" t="str">
        <f>VLOOKUP(tblOrders[[#This Row],[City]],CityRegion,2,0)</f>
        <v>South</v>
      </c>
      <c r="X6119" t="str">
        <f>VLOOKUP(tblOrders[[#This Row],[City]],lookups!A:C,3,0)</f>
        <v>Telengana</v>
      </c>
    </row>
    <row r="6120" spans="1:24" x14ac:dyDescent="0.25">
      <c r="A6120" t="s">
        <v>8493</v>
      </c>
      <c r="B6120" s="1">
        <v>45668</v>
      </c>
      <c r="C6120" t="s">
        <v>4276</v>
      </c>
      <c r="D6120" t="s">
        <v>21</v>
      </c>
      <c r="E6120" t="s">
        <v>40</v>
      </c>
      <c r="F6120" t="s">
        <v>41</v>
      </c>
      <c r="G6120" t="s">
        <v>42</v>
      </c>
      <c r="H6120" t="s">
        <v>43</v>
      </c>
      <c r="I6120" t="s">
        <v>33</v>
      </c>
      <c r="J6120" t="s">
        <v>45</v>
      </c>
      <c r="K6120">
        <v>1</v>
      </c>
      <c r="L6120">
        <v>18</v>
      </c>
      <c r="M6120">
        <v>0.2</v>
      </c>
      <c r="N6120">
        <v>14.4</v>
      </c>
      <c r="O6120">
        <v>5.4</v>
      </c>
      <c r="P6120" t="s">
        <v>28</v>
      </c>
      <c r="Q6120" t="s">
        <v>86</v>
      </c>
      <c r="R6120" t="s">
        <v>36</v>
      </c>
      <c r="S6120">
        <v>4.7</v>
      </c>
      <c r="T6120">
        <f>YEAR(tblOrders[[#This Row],[Order Date]])</f>
        <v>2025</v>
      </c>
      <c r="U6120" t="str">
        <f>TEXT(tblOrders[[#This Row],[Order Date]],"mmm-yyyy")</f>
        <v>Jan-2025</v>
      </c>
      <c r="V6120" s="4">
        <f>tblOrders[[#This Row],[Profit]]/tblOrders[[#This Row],[Sales Amount]]</f>
        <v>0.375</v>
      </c>
      <c r="W6120" t="str">
        <f>VLOOKUP(tblOrders[[#This Row],[City]],CityRegion,2,0)</f>
        <v>North</v>
      </c>
      <c r="X6120" t="str">
        <f>VLOOKUP(tblOrders[[#This Row],[City]],lookups!A:C,3,0)</f>
        <v>Delhi</v>
      </c>
    </row>
    <row r="6121" spans="1:24" x14ac:dyDescent="0.25">
      <c r="A6121" t="s">
        <v>8494</v>
      </c>
      <c r="B6121" s="1">
        <v>45968</v>
      </c>
      <c r="C6121" t="s">
        <v>2172</v>
      </c>
      <c r="D6121" t="s">
        <v>21</v>
      </c>
      <c r="E6121" t="s">
        <v>108</v>
      </c>
      <c r="F6121" t="s">
        <v>109</v>
      </c>
      <c r="G6121" t="s">
        <v>62</v>
      </c>
      <c r="H6121" t="s">
        <v>110</v>
      </c>
      <c r="I6121" t="s">
        <v>84</v>
      </c>
      <c r="J6121" t="s">
        <v>34</v>
      </c>
      <c r="K6121">
        <v>3</v>
      </c>
      <c r="L6121">
        <v>110</v>
      </c>
      <c r="M6121">
        <v>0.05</v>
      </c>
      <c r="N6121">
        <v>313.5</v>
      </c>
      <c r="O6121">
        <v>109.5</v>
      </c>
      <c r="P6121" t="s">
        <v>28</v>
      </c>
      <c r="Q6121" t="s">
        <v>29</v>
      </c>
      <c r="R6121" t="s">
        <v>36</v>
      </c>
      <c r="S6121">
        <v>3.2</v>
      </c>
      <c r="T6121">
        <f>YEAR(tblOrders[[#This Row],[Order Date]])</f>
        <v>2025</v>
      </c>
      <c r="U6121" t="str">
        <f>TEXT(tblOrders[[#This Row],[Order Date]],"mmm-yyyy")</f>
        <v>Nov-2025</v>
      </c>
      <c r="V6121" s="4">
        <f>tblOrders[[#This Row],[Profit]]/tblOrders[[#This Row],[Sales Amount]]</f>
        <v>0.34928229665071769</v>
      </c>
      <c r="W6121" t="str">
        <f>VLOOKUP(tblOrders[[#This Row],[City]],CityRegion,2,0)</f>
        <v>West</v>
      </c>
      <c r="X6121" t="str">
        <f>VLOOKUP(tblOrders[[#This Row],[City]],lookups!A:C,3,0)</f>
        <v>Maharashtra</v>
      </c>
    </row>
    <row r="6122" spans="1:24" x14ac:dyDescent="0.25">
      <c r="A6122" t="s">
        <v>8495</v>
      </c>
      <c r="B6122" s="1">
        <v>46013</v>
      </c>
      <c r="C6122" t="s">
        <v>573</v>
      </c>
      <c r="D6122" t="s">
        <v>21</v>
      </c>
      <c r="E6122" t="s">
        <v>101</v>
      </c>
      <c r="F6122" t="s">
        <v>102</v>
      </c>
      <c r="G6122" t="s">
        <v>24</v>
      </c>
      <c r="H6122" t="s">
        <v>103</v>
      </c>
      <c r="I6122" t="s">
        <v>57</v>
      </c>
      <c r="J6122" t="s">
        <v>45</v>
      </c>
      <c r="K6122">
        <v>3</v>
      </c>
      <c r="L6122">
        <v>120</v>
      </c>
      <c r="M6122">
        <v>0.15</v>
      </c>
      <c r="N6122">
        <v>306</v>
      </c>
      <c r="O6122">
        <v>72</v>
      </c>
      <c r="P6122" t="s">
        <v>28</v>
      </c>
      <c r="Q6122" t="s">
        <v>35</v>
      </c>
      <c r="R6122" t="s">
        <v>36</v>
      </c>
      <c r="S6122">
        <v>3.4</v>
      </c>
      <c r="T6122">
        <f>YEAR(tblOrders[[#This Row],[Order Date]])</f>
        <v>2025</v>
      </c>
      <c r="U6122" t="str">
        <f>TEXT(tblOrders[[#This Row],[Order Date]],"mmm-yyyy")</f>
        <v>Dec-2025</v>
      </c>
      <c r="V6122" s="4">
        <f>tblOrders[[#This Row],[Profit]]/tblOrders[[#This Row],[Sales Amount]]</f>
        <v>0.23529411764705882</v>
      </c>
      <c r="W6122" t="str">
        <f>VLOOKUP(tblOrders[[#This Row],[City]],CityRegion,2,0)</f>
        <v>South</v>
      </c>
      <c r="X6122" t="str">
        <f>VLOOKUP(tblOrders[[#This Row],[City]],lookups!A:C,3,0)</f>
        <v>Kerala</v>
      </c>
    </row>
    <row r="6123" spans="1:24" x14ac:dyDescent="0.25">
      <c r="A6123" t="s">
        <v>8496</v>
      </c>
      <c r="B6123" s="1">
        <v>45791</v>
      </c>
      <c r="C6123" t="s">
        <v>1607</v>
      </c>
      <c r="D6123" t="s">
        <v>39</v>
      </c>
      <c r="E6123" t="s">
        <v>79</v>
      </c>
      <c r="F6123" t="s">
        <v>80</v>
      </c>
      <c r="G6123" t="s">
        <v>68</v>
      </c>
      <c r="H6123" t="s">
        <v>81</v>
      </c>
      <c r="I6123" t="s">
        <v>44</v>
      </c>
      <c r="J6123" t="s">
        <v>34</v>
      </c>
      <c r="K6123">
        <v>1</v>
      </c>
      <c r="L6123">
        <v>799</v>
      </c>
      <c r="M6123">
        <v>0.15</v>
      </c>
      <c r="N6123">
        <v>679.15</v>
      </c>
      <c r="O6123">
        <v>59.15</v>
      </c>
      <c r="P6123" t="s">
        <v>28</v>
      </c>
      <c r="Q6123" t="s">
        <v>91</v>
      </c>
      <c r="R6123" t="s">
        <v>30</v>
      </c>
      <c r="S6123">
        <v>4.7</v>
      </c>
      <c r="T6123">
        <f>YEAR(tblOrders[[#This Row],[Order Date]])</f>
        <v>2025</v>
      </c>
      <c r="U6123" t="str">
        <f>TEXT(tblOrders[[#This Row],[Order Date]],"mmm-yyyy")</f>
        <v>May-2025</v>
      </c>
      <c r="V6123" s="4">
        <f>tblOrders[[#This Row],[Profit]]/tblOrders[[#This Row],[Sales Amount]]</f>
        <v>8.7094161819921967E-2</v>
      </c>
      <c r="W6123" t="str">
        <f>VLOOKUP(tblOrders[[#This Row],[City]],CityRegion,2,0)</f>
        <v>South</v>
      </c>
      <c r="X6123" t="str">
        <f>VLOOKUP(tblOrders[[#This Row],[City]],lookups!A:C,3,0)</f>
        <v>Kerala</v>
      </c>
    </row>
    <row r="6124" spans="1:24" x14ac:dyDescent="0.25">
      <c r="A6124" t="s">
        <v>8497</v>
      </c>
      <c r="B6124" s="1">
        <v>45921</v>
      </c>
      <c r="C6124" t="s">
        <v>2947</v>
      </c>
      <c r="D6124" t="s">
        <v>21</v>
      </c>
      <c r="E6124" t="s">
        <v>94</v>
      </c>
      <c r="F6124" t="s">
        <v>95</v>
      </c>
      <c r="G6124" t="s">
        <v>68</v>
      </c>
      <c r="H6124" t="s">
        <v>96</v>
      </c>
      <c r="I6124" t="s">
        <v>130</v>
      </c>
      <c r="J6124" t="s">
        <v>45</v>
      </c>
      <c r="K6124">
        <v>5</v>
      </c>
      <c r="L6124">
        <v>89</v>
      </c>
      <c r="M6124">
        <v>0.15</v>
      </c>
      <c r="N6124">
        <v>378.25</v>
      </c>
      <c r="O6124">
        <v>103.25</v>
      </c>
      <c r="P6124" t="s">
        <v>28</v>
      </c>
      <c r="Q6124" t="s">
        <v>46</v>
      </c>
      <c r="R6124" t="s">
        <v>36</v>
      </c>
      <c r="S6124">
        <v>4.5999999999999996</v>
      </c>
      <c r="T6124">
        <f>YEAR(tblOrders[[#This Row],[Order Date]])</f>
        <v>2025</v>
      </c>
      <c r="U6124" t="str">
        <f>TEXT(tblOrders[[#This Row],[Order Date]],"mmm-yyyy")</f>
        <v>Sep-2025</v>
      </c>
      <c r="V6124" s="4">
        <f>tblOrders[[#This Row],[Profit]]/tblOrders[[#This Row],[Sales Amount]]</f>
        <v>0.2729676140118969</v>
      </c>
      <c r="W6124" t="str">
        <f>VLOOKUP(tblOrders[[#This Row],[City]],CityRegion,2,0)</f>
        <v>West</v>
      </c>
      <c r="X6124" t="str">
        <f>VLOOKUP(tblOrders[[#This Row],[City]],lookups!A:C,3,0)</f>
        <v>Maharashtra</v>
      </c>
    </row>
    <row r="6125" spans="1:24" x14ac:dyDescent="0.25">
      <c r="A6125" t="s">
        <v>8498</v>
      </c>
      <c r="B6125" s="1">
        <v>46012</v>
      </c>
      <c r="C6125" t="s">
        <v>8499</v>
      </c>
      <c r="D6125" t="s">
        <v>39</v>
      </c>
      <c r="E6125" t="s">
        <v>49</v>
      </c>
      <c r="F6125" t="s">
        <v>50</v>
      </c>
      <c r="G6125" t="s">
        <v>24</v>
      </c>
      <c r="H6125" t="s">
        <v>51</v>
      </c>
      <c r="I6125" t="s">
        <v>57</v>
      </c>
      <c r="J6125" t="s">
        <v>34</v>
      </c>
      <c r="K6125">
        <v>4</v>
      </c>
      <c r="L6125">
        <v>85</v>
      </c>
      <c r="M6125">
        <v>0.1</v>
      </c>
      <c r="N6125">
        <v>306</v>
      </c>
      <c r="O6125">
        <v>98</v>
      </c>
      <c r="P6125" t="s">
        <v>111</v>
      </c>
      <c r="Q6125" t="s">
        <v>29</v>
      </c>
      <c r="R6125" t="s">
        <v>30</v>
      </c>
      <c r="S6125">
        <v>3.1</v>
      </c>
      <c r="T6125">
        <f>YEAR(tblOrders[[#This Row],[Order Date]])</f>
        <v>2025</v>
      </c>
      <c r="U6125" t="str">
        <f>TEXT(tblOrders[[#This Row],[Order Date]],"mmm-yyyy")</f>
        <v>Dec-2025</v>
      </c>
      <c r="V6125" s="4">
        <f>tblOrders[[#This Row],[Profit]]/tblOrders[[#This Row],[Sales Amount]]</f>
        <v>0.3202614379084967</v>
      </c>
      <c r="W6125" t="str">
        <f>VLOOKUP(tblOrders[[#This Row],[City]],CityRegion,2,0)</f>
        <v>South</v>
      </c>
      <c r="X6125" t="str">
        <f>VLOOKUP(tblOrders[[#This Row],[City]],lookups!A:C,3,0)</f>
        <v>Kerala</v>
      </c>
    </row>
    <row r="6126" spans="1:24" x14ac:dyDescent="0.25">
      <c r="A6126" t="s">
        <v>8500</v>
      </c>
      <c r="B6126" s="1">
        <v>45852</v>
      </c>
      <c r="C6126" t="s">
        <v>2682</v>
      </c>
      <c r="D6126" t="s">
        <v>21</v>
      </c>
      <c r="E6126" t="s">
        <v>108</v>
      </c>
      <c r="F6126" t="s">
        <v>109</v>
      </c>
      <c r="G6126" t="s">
        <v>62</v>
      </c>
      <c r="H6126" t="s">
        <v>110</v>
      </c>
      <c r="I6126" t="s">
        <v>33</v>
      </c>
      <c r="J6126" t="s">
        <v>34</v>
      </c>
      <c r="K6126">
        <v>2</v>
      </c>
      <c r="L6126">
        <v>110</v>
      </c>
      <c r="M6126">
        <v>0.15</v>
      </c>
      <c r="N6126">
        <v>187</v>
      </c>
      <c r="O6126">
        <v>51</v>
      </c>
      <c r="P6126" t="s">
        <v>148</v>
      </c>
      <c r="Q6126" t="s">
        <v>46</v>
      </c>
      <c r="R6126" t="s">
        <v>36</v>
      </c>
      <c r="S6126">
        <v>3.9</v>
      </c>
      <c r="T6126">
        <f>YEAR(tblOrders[[#This Row],[Order Date]])</f>
        <v>2025</v>
      </c>
      <c r="U6126" t="str">
        <f>TEXT(tblOrders[[#This Row],[Order Date]],"mmm-yyyy")</f>
        <v>Jul-2025</v>
      </c>
      <c r="V6126" s="4">
        <f>tblOrders[[#This Row],[Profit]]/tblOrders[[#This Row],[Sales Amount]]</f>
        <v>0.27272727272727271</v>
      </c>
      <c r="W6126" t="str">
        <f>VLOOKUP(tblOrders[[#This Row],[City]],CityRegion,2,0)</f>
        <v>North</v>
      </c>
      <c r="X6126" t="str">
        <f>VLOOKUP(tblOrders[[#This Row],[City]],lookups!A:C,3,0)</f>
        <v>Delhi</v>
      </c>
    </row>
    <row r="6127" spans="1:24" x14ac:dyDescent="0.25">
      <c r="A6127" t="s">
        <v>8501</v>
      </c>
      <c r="B6127" s="1">
        <v>45704</v>
      </c>
      <c r="C6127" t="s">
        <v>168</v>
      </c>
      <c r="D6127" t="s">
        <v>21</v>
      </c>
      <c r="E6127" t="s">
        <v>114</v>
      </c>
      <c r="F6127" t="s">
        <v>115</v>
      </c>
      <c r="G6127" t="s">
        <v>42</v>
      </c>
      <c r="H6127" t="s">
        <v>116</v>
      </c>
      <c r="I6127" t="s">
        <v>139</v>
      </c>
      <c r="J6127" t="s">
        <v>27</v>
      </c>
      <c r="K6127">
        <v>2</v>
      </c>
      <c r="L6127">
        <v>12</v>
      </c>
      <c r="M6127">
        <v>0.15</v>
      </c>
      <c r="N6127">
        <v>20.399999999999999</v>
      </c>
      <c r="O6127">
        <v>8.4</v>
      </c>
      <c r="P6127" t="s">
        <v>28</v>
      </c>
      <c r="Q6127" t="s">
        <v>35</v>
      </c>
      <c r="R6127" t="s">
        <v>123</v>
      </c>
      <c r="S6127">
        <v>3.1</v>
      </c>
      <c r="T6127">
        <f>YEAR(tblOrders[[#This Row],[Order Date]])</f>
        <v>2025</v>
      </c>
      <c r="U6127" t="str">
        <f>TEXT(tblOrders[[#This Row],[Order Date]],"mmm-yyyy")</f>
        <v>Feb-2025</v>
      </c>
      <c r="V6127" s="4">
        <f>tblOrders[[#This Row],[Profit]]/tblOrders[[#This Row],[Sales Amount]]</f>
        <v>0.41176470588235298</v>
      </c>
      <c r="W6127" t="str">
        <f>VLOOKUP(tblOrders[[#This Row],[City]],CityRegion,2,0)</f>
        <v>South</v>
      </c>
      <c r="X6127" t="str">
        <f>VLOOKUP(tblOrders[[#This Row],[City]],lookups!A:C,3,0)</f>
        <v>Tamil Nadu</v>
      </c>
    </row>
    <row r="6128" spans="1:24" x14ac:dyDescent="0.25">
      <c r="A6128" t="s">
        <v>8502</v>
      </c>
      <c r="B6128" s="1">
        <v>45930</v>
      </c>
      <c r="C6128" t="s">
        <v>4250</v>
      </c>
      <c r="D6128" t="s">
        <v>39</v>
      </c>
      <c r="E6128" t="s">
        <v>66</v>
      </c>
      <c r="F6128" t="s">
        <v>67</v>
      </c>
      <c r="G6128" t="s">
        <v>68</v>
      </c>
      <c r="H6128" t="s">
        <v>69</v>
      </c>
      <c r="I6128" t="s">
        <v>52</v>
      </c>
      <c r="J6128" t="s">
        <v>34</v>
      </c>
      <c r="K6128">
        <v>2</v>
      </c>
      <c r="L6128">
        <v>149</v>
      </c>
      <c r="M6128">
        <v>0</v>
      </c>
      <c r="N6128">
        <v>298</v>
      </c>
      <c r="O6128">
        <v>108</v>
      </c>
      <c r="P6128" t="s">
        <v>85</v>
      </c>
      <c r="Q6128" t="s">
        <v>86</v>
      </c>
      <c r="R6128" t="s">
        <v>30</v>
      </c>
      <c r="S6128">
        <v>2.8</v>
      </c>
      <c r="T6128">
        <f>YEAR(tblOrders[[#This Row],[Order Date]])</f>
        <v>2025</v>
      </c>
      <c r="U6128" t="str">
        <f>TEXT(tblOrders[[#This Row],[Order Date]],"mmm-yyyy")</f>
        <v>Sep-2025</v>
      </c>
      <c r="V6128" s="4">
        <f>tblOrders[[#This Row],[Profit]]/tblOrders[[#This Row],[Sales Amount]]</f>
        <v>0.36241610738255031</v>
      </c>
      <c r="W6128" t="str">
        <f>VLOOKUP(tblOrders[[#This Row],[City]],CityRegion,2,0)</f>
        <v>South</v>
      </c>
      <c r="X6128" t="str">
        <f>VLOOKUP(tblOrders[[#This Row],[City]],lookups!A:C,3,0)</f>
        <v>Kerala</v>
      </c>
    </row>
    <row r="6129" spans="1:24" x14ac:dyDescent="0.25">
      <c r="A6129" t="s">
        <v>8503</v>
      </c>
      <c r="B6129" s="1">
        <v>45971</v>
      </c>
      <c r="C6129" t="s">
        <v>5734</v>
      </c>
      <c r="D6129" t="s">
        <v>39</v>
      </c>
      <c r="E6129" t="s">
        <v>101</v>
      </c>
      <c r="F6129" t="s">
        <v>102</v>
      </c>
      <c r="G6129" t="s">
        <v>24</v>
      </c>
      <c r="H6129" t="s">
        <v>103</v>
      </c>
      <c r="I6129" t="s">
        <v>33</v>
      </c>
      <c r="J6129" t="s">
        <v>34</v>
      </c>
      <c r="K6129">
        <v>2</v>
      </c>
      <c r="L6129">
        <v>120</v>
      </c>
      <c r="M6129">
        <v>0.05</v>
      </c>
      <c r="N6129">
        <v>228</v>
      </c>
      <c r="O6129">
        <v>72</v>
      </c>
      <c r="P6129" t="s">
        <v>28</v>
      </c>
      <c r="Q6129" t="s">
        <v>29</v>
      </c>
      <c r="R6129" t="s">
        <v>30</v>
      </c>
      <c r="S6129">
        <v>4.4000000000000004</v>
      </c>
      <c r="T6129">
        <f>YEAR(tblOrders[[#This Row],[Order Date]])</f>
        <v>2025</v>
      </c>
      <c r="U6129" t="str">
        <f>TEXT(tblOrders[[#This Row],[Order Date]],"mmm-yyyy")</f>
        <v>Nov-2025</v>
      </c>
      <c r="V6129" s="4">
        <f>tblOrders[[#This Row],[Profit]]/tblOrders[[#This Row],[Sales Amount]]</f>
        <v>0.31578947368421051</v>
      </c>
      <c r="W6129" t="str">
        <f>VLOOKUP(tblOrders[[#This Row],[City]],CityRegion,2,0)</f>
        <v>North</v>
      </c>
      <c r="X6129" t="str">
        <f>VLOOKUP(tblOrders[[#This Row],[City]],lookups!A:C,3,0)</f>
        <v>Delhi</v>
      </c>
    </row>
    <row r="6130" spans="1:24" x14ac:dyDescent="0.25">
      <c r="A6130" t="s">
        <v>8504</v>
      </c>
      <c r="B6130" s="1">
        <v>45686</v>
      </c>
      <c r="C6130" t="s">
        <v>8505</v>
      </c>
      <c r="D6130" t="s">
        <v>21</v>
      </c>
      <c r="E6130" t="s">
        <v>114</v>
      </c>
      <c r="F6130" t="s">
        <v>115</v>
      </c>
      <c r="G6130" t="s">
        <v>42</v>
      </c>
      <c r="H6130" t="s">
        <v>116</v>
      </c>
      <c r="I6130" t="s">
        <v>76</v>
      </c>
      <c r="J6130" t="s">
        <v>45</v>
      </c>
      <c r="K6130">
        <v>5</v>
      </c>
      <c r="L6130">
        <v>12</v>
      </c>
      <c r="M6130">
        <v>0.1</v>
      </c>
      <c r="N6130">
        <v>54</v>
      </c>
      <c r="O6130">
        <v>24</v>
      </c>
      <c r="P6130" t="s">
        <v>28</v>
      </c>
      <c r="Q6130" t="s">
        <v>91</v>
      </c>
      <c r="R6130" t="s">
        <v>30</v>
      </c>
      <c r="S6130">
        <v>4</v>
      </c>
      <c r="T6130">
        <f>YEAR(tblOrders[[#This Row],[Order Date]])</f>
        <v>2025</v>
      </c>
      <c r="U6130" t="str">
        <f>TEXT(tblOrders[[#This Row],[Order Date]],"mmm-yyyy")</f>
        <v>Jan-2025</v>
      </c>
      <c r="V6130" s="4">
        <f>tblOrders[[#This Row],[Profit]]/tblOrders[[#This Row],[Sales Amount]]</f>
        <v>0.44444444444444442</v>
      </c>
      <c r="W6130" t="str">
        <f>VLOOKUP(tblOrders[[#This Row],[City]],CityRegion,2,0)</f>
        <v>South</v>
      </c>
      <c r="X6130" t="str">
        <f>VLOOKUP(tblOrders[[#This Row],[City]],lookups!A:C,3,0)</f>
        <v>Kerala</v>
      </c>
    </row>
    <row r="6131" spans="1:24" x14ac:dyDescent="0.25">
      <c r="A6131" t="s">
        <v>8506</v>
      </c>
      <c r="B6131" s="1">
        <v>46000</v>
      </c>
      <c r="C6131" t="s">
        <v>356</v>
      </c>
      <c r="D6131" t="s">
        <v>21</v>
      </c>
      <c r="E6131" t="s">
        <v>94</v>
      </c>
      <c r="F6131" t="s">
        <v>95</v>
      </c>
      <c r="G6131" t="s">
        <v>68</v>
      </c>
      <c r="H6131" t="s">
        <v>96</v>
      </c>
      <c r="I6131" t="s">
        <v>84</v>
      </c>
      <c r="J6131" t="s">
        <v>34</v>
      </c>
      <c r="K6131">
        <v>4</v>
      </c>
      <c r="L6131">
        <v>89</v>
      </c>
      <c r="M6131">
        <v>0.2</v>
      </c>
      <c r="N6131">
        <v>284.8</v>
      </c>
      <c r="O6131">
        <v>64.8</v>
      </c>
      <c r="P6131" t="s">
        <v>28</v>
      </c>
      <c r="Q6131" t="s">
        <v>86</v>
      </c>
      <c r="R6131" t="s">
        <v>123</v>
      </c>
      <c r="S6131">
        <v>3.6</v>
      </c>
      <c r="T6131">
        <f>YEAR(tblOrders[[#This Row],[Order Date]])</f>
        <v>2025</v>
      </c>
      <c r="U6131" t="str">
        <f>TEXT(tblOrders[[#This Row],[Order Date]],"mmm-yyyy")</f>
        <v>Dec-2025</v>
      </c>
      <c r="V6131" s="4">
        <f>tblOrders[[#This Row],[Profit]]/tblOrders[[#This Row],[Sales Amount]]</f>
        <v>0.22752808988764042</v>
      </c>
      <c r="W6131" t="str">
        <f>VLOOKUP(tblOrders[[#This Row],[City]],CityRegion,2,0)</f>
        <v>West</v>
      </c>
      <c r="X6131" t="str">
        <f>VLOOKUP(tblOrders[[#This Row],[City]],lookups!A:C,3,0)</f>
        <v>Maharashtra</v>
      </c>
    </row>
    <row r="6132" spans="1:24" x14ac:dyDescent="0.25">
      <c r="A6132" t="s">
        <v>8507</v>
      </c>
      <c r="B6132" s="1">
        <v>45756</v>
      </c>
      <c r="C6132" t="s">
        <v>5428</v>
      </c>
      <c r="D6132" t="s">
        <v>21</v>
      </c>
      <c r="E6132" t="s">
        <v>40</v>
      </c>
      <c r="F6132" t="s">
        <v>41</v>
      </c>
      <c r="G6132" t="s">
        <v>42</v>
      </c>
      <c r="H6132" t="s">
        <v>43</v>
      </c>
      <c r="I6132" t="s">
        <v>70</v>
      </c>
      <c r="J6132" t="s">
        <v>45</v>
      </c>
      <c r="K6132">
        <v>4</v>
      </c>
      <c r="L6132">
        <v>18</v>
      </c>
      <c r="M6132">
        <v>0.2</v>
      </c>
      <c r="N6132">
        <v>57.6</v>
      </c>
      <c r="O6132">
        <v>21.6</v>
      </c>
      <c r="P6132" t="s">
        <v>148</v>
      </c>
      <c r="Q6132" t="s">
        <v>86</v>
      </c>
      <c r="R6132" t="s">
        <v>36</v>
      </c>
      <c r="S6132">
        <v>3.9</v>
      </c>
      <c r="T6132">
        <f>YEAR(tblOrders[[#This Row],[Order Date]])</f>
        <v>2025</v>
      </c>
      <c r="U6132" t="str">
        <f>TEXT(tblOrders[[#This Row],[Order Date]],"mmm-yyyy")</f>
        <v>Apr-2025</v>
      </c>
      <c r="V6132" s="4">
        <f>tblOrders[[#This Row],[Profit]]/tblOrders[[#This Row],[Sales Amount]]</f>
        <v>0.375</v>
      </c>
      <c r="W6132" t="str">
        <f>VLOOKUP(tblOrders[[#This Row],[City]],CityRegion,2,0)</f>
        <v>South</v>
      </c>
      <c r="X6132" t="str">
        <f>VLOOKUP(tblOrders[[#This Row],[City]],lookups!A:C,3,0)</f>
        <v>Telengana</v>
      </c>
    </row>
    <row r="6133" spans="1:24" x14ac:dyDescent="0.25">
      <c r="A6133" t="s">
        <v>8508</v>
      </c>
      <c r="B6133" s="1">
        <v>45882</v>
      </c>
      <c r="C6133" t="s">
        <v>391</v>
      </c>
      <c r="D6133" t="s">
        <v>39</v>
      </c>
      <c r="E6133" t="s">
        <v>114</v>
      </c>
      <c r="F6133" t="s">
        <v>115</v>
      </c>
      <c r="G6133" t="s">
        <v>42</v>
      </c>
      <c r="H6133" t="s">
        <v>116</v>
      </c>
      <c r="I6133" t="s">
        <v>33</v>
      </c>
      <c r="J6133" t="s">
        <v>45</v>
      </c>
      <c r="K6133">
        <v>2</v>
      </c>
      <c r="L6133">
        <v>12</v>
      </c>
      <c r="M6133">
        <v>0.1</v>
      </c>
      <c r="N6133">
        <v>21.6</v>
      </c>
      <c r="O6133">
        <v>9.6</v>
      </c>
      <c r="P6133" t="s">
        <v>28</v>
      </c>
      <c r="Q6133" t="s">
        <v>91</v>
      </c>
      <c r="R6133" t="s">
        <v>123</v>
      </c>
      <c r="S6133">
        <v>2.9</v>
      </c>
      <c r="T6133">
        <f>YEAR(tblOrders[[#This Row],[Order Date]])</f>
        <v>2025</v>
      </c>
      <c r="U6133" t="str">
        <f>TEXT(tblOrders[[#This Row],[Order Date]],"mmm-yyyy")</f>
        <v>Aug-2025</v>
      </c>
      <c r="V6133" s="4">
        <f>tblOrders[[#This Row],[Profit]]/tblOrders[[#This Row],[Sales Amount]]</f>
        <v>0.44444444444444442</v>
      </c>
      <c r="W6133" t="str">
        <f>VLOOKUP(tblOrders[[#This Row],[City]],CityRegion,2,0)</f>
        <v>North</v>
      </c>
      <c r="X6133" t="str">
        <f>VLOOKUP(tblOrders[[#This Row],[City]],lookups!A:C,3,0)</f>
        <v>Delhi</v>
      </c>
    </row>
    <row r="6134" spans="1:24" x14ac:dyDescent="0.25">
      <c r="A6134" t="s">
        <v>8509</v>
      </c>
      <c r="B6134" s="1">
        <v>45954</v>
      </c>
      <c r="C6134" t="s">
        <v>2595</v>
      </c>
      <c r="D6134" t="s">
        <v>21</v>
      </c>
      <c r="E6134" t="s">
        <v>40</v>
      </c>
      <c r="F6134" t="s">
        <v>41</v>
      </c>
      <c r="G6134" t="s">
        <v>42</v>
      </c>
      <c r="H6134" t="s">
        <v>43</v>
      </c>
      <c r="I6134" t="s">
        <v>26</v>
      </c>
      <c r="J6134" t="s">
        <v>34</v>
      </c>
      <c r="K6134">
        <v>4</v>
      </c>
      <c r="L6134">
        <v>18</v>
      </c>
      <c r="M6134">
        <v>0</v>
      </c>
      <c r="N6134">
        <v>72</v>
      </c>
      <c r="O6134">
        <v>36</v>
      </c>
      <c r="P6134" t="s">
        <v>85</v>
      </c>
      <c r="Q6134" t="s">
        <v>86</v>
      </c>
      <c r="R6134" t="s">
        <v>36</v>
      </c>
      <c r="S6134">
        <v>4.2</v>
      </c>
      <c r="T6134">
        <f>YEAR(tblOrders[[#This Row],[Order Date]])</f>
        <v>2025</v>
      </c>
      <c r="U6134" t="str">
        <f>TEXT(tblOrders[[#This Row],[Order Date]],"mmm-yyyy")</f>
        <v>Oct-2025</v>
      </c>
      <c r="V6134" s="4">
        <f>tblOrders[[#This Row],[Profit]]/tblOrders[[#This Row],[Sales Amount]]</f>
        <v>0.5</v>
      </c>
      <c r="W6134" t="str">
        <f>VLOOKUP(tblOrders[[#This Row],[City]],CityRegion,2,0)</f>
        <v>South</v>
      </c>
      <c r="X6134" t="str">
        <f>VLOOKUP(tblOrders[[#This Row],[City]],lookups!A:C,3,0)</f>
        <v>Karnataka</v>
      </c>
    </row>
    <row r="6135" spans="1:24" x14ac:dyDescent="0.25">
      <c r="A6135" t="s">
        <v>8510</v>
      </c>
      <c r="B6135" s="1">
        <v>45934</v>
      </c>
      <c r="C6135" t="s">
        <v>4026</v>
      </c>
      <c r="D6135" t="s">
        <v>21</v>
      </c>
      <c r="E6135" t="s">
        <v>108</v>
      </c>
      <c r="F6135" t="s">
        <v>109</v>
      </c>
      <c r="G6135" t="s">
        <v>62</v>
      </c>
      <c r="H6135" t="s">
        <v>110</v>
      </c>
      <c r="I6135" t="s">
        <v>26</v>
      </c>
      <c r="J6135" t="s">
        <v>45</v>
      </c>
      <c r="K6135">
        <v>3</v>
      </c>
      <c r="L6135">
        <v>110</v>
      </c>
      <c r="M6135">
        <v>0.2</v>
      </c>
      <c r="N6135">
        <v>264</v>
      </c>
      <c r="O6135">
        <v>60</v>
      </c>
      <c r="P6135" t="s">
        <v>28</v>
      </c>
      <c r="Q6135" t="s">
        <v>29</v>
      </c>
      <c r="R6135" t="s">
        <v>36</v>
      </c>
      <c r="S6135">
        <v>4.2</v>
      </c>
      <c r="T6135">
        <f>YEAR(tblOrders[[#This Row],[Order Date]])</f>
        <v>2025</v>
      </c>
      <c r="U6135" t="str">
        <f>TEXT(tblOrders[[#This Row],[Order Date]],"mmm-yyyy")</f>
        <v>Oct-2025</v>
      </c>
      <c r="V6135" s="4">
        <f>tblOrders[[#This Row],[Profit]]/tblOrders[[#This Row],[Sales Amount]]</f>
        <v>0.22727272727272727</v>
      </c>
      <c r="W6135" t="str">
        <f>VLOOKUP(tblOrders[[#This Row],[City]],CityRegion,2,0)</f>
        <v>South</v>
      </c>
      <c r="X6135" t="str">
        <f>VLOOKUP(tblOrders[[#This Row],[City]],lookups!A:C,3,0)</f>
        <v>Karnataka</v>
      </c>
    </row>
    <row r="6136" spans="1:24" x14ac:dyDescent="0.25">
      <c r="A6136" t="s">
        <v>8511</v>
      </c>
      <c r="B6136" s="1">
        <v>45960</v>
      </c>
      <c r="C6136" t="s">
        <v>4101</v>
      </c>
      <c r="D6136" t="s">
        <v>21</v>
      </c>
      <c r="E6136" t="s">
        <v>60</v>
      </c>
      <c r="F6136" t="s">
        <v>61</v>
      </c>
      <c r="G6136" t="s">
        <v>62</v>
      </c>
      <c r="H6136" t="s">
        <v>63</v>
      </c>
      <c r="I6136" t="s">
        <v>33</v>
      </c>
      <c r="J6136" t="s">
        <v>27</v>
      </c>
      <c r="K6136">
        <v>4</v>
      </c>
      <c r="L6136">
        <v>45</v>
      </c>
      <c r="M6136">
        <v>0.2</v>
      </c>
      <c r="N6136">
        <v>144</v>
      </c>
      <c r="O6136">
        <v>40</v>
      </c>
      <c r="P6136" t="s">
        <v>85</v>
      </c>
      <c r="Q6136" t="s">
        <v>86</v>
      </c>
      <c r="R6136" t="s">
        <v>36</v>
      </c>
      <c r="S6136">
        <v>3.4</v>
      </c>
      <c r="T6136">
        <f>YEAR(tblOrders[[#This Row],[Order Date]])</f>
        <v>2025</v>
      </c>
      <c r="U6136" t="str">
        <f>TEXT(tblOrders[[#This Row],[Order Date]],"mmm-yyyy")</f>
        <v>Oct-2025</v>
      </c>
      <c r="V6136" s="4">
        <f>tblOrders[[#This Row],[Profit]]/tblOrders[[#This Row],[Sales Amount]]</f>
        <v>0.27777777777777779</v>
      </c>
      <c r="W6136" t="str">
        <f>VLOOKUP(tblOrders[[#This Row],[City]],CityRegion,2,0)</f>
        <v>North</v>
      </c>
      <c r="X6136" t="str">
        <f>VLOOKUP(tblOrders[[#This Row],[City]],lookups!A:C,3,0)</f>
        <v>Delhi</v>
      </c>
    </row>
    <row r="6137" spans="1:24" x14ac:dyDescent="0.25">
      <c r="A6137" t="s">
        <v>8512</v>
      </c>
      <c r="B6137" s="1">
        <v>45734</v>
      </c>
      <c r="C6137" t="s">
        <v>6615</v>
      </c>
      <c r="D6137" t="s">
        <v>21</v>
      </c>
      <c r="E6137" t="s">
        <v>66</v>
      </c>
      <c r="F6137" t="s">
        <v>67</v>
      </c>
      <c r="G6137" t="s">
        <v>68</v>
      </c>
      <c r="H6137" t="s">
        <v>69</v>
      </c>
      <c r="I6137" t="s">
        <v>70</v>
      </c>
      <c r="J6137" t="s">
        <v>34</v>
      </c>
      <c r="K6137">
        <v>2</v>
      </c>
      <c r="L6137">
        <v>149</v>
      </c>
      <c r="M6137">
        <v>0.15</v>
      </c>
      <c r="N6137">
        <v>253.3</v>
      </c>
      <c r="O6137">
        <v>63.3</v>
      </c>
      <c r="P6137" t="s">
        <v>28</v>
      </c>
      <c r="Q6137" t="s">
        <v>29</v>
      </c>
      <c r="R6137" t="s">
        <v>30</v>
      </c>
      <c r="S6137">
        <v>3.6</v>
      </c>
      <c r="T6137">
        <f>YEAR(tblOrders[[#This Row],[Order Date]])</f>
        <v>2025</v>
      </c>
      <c r="U6137" t="str">
        <f>TEXT(tblOrders[[#This Row],[Order Date]],"mmm-yyyy")</f>
        <v>Mar-2025</v>
      </c>
      <c r="V6137" s="4">
        <f>tblOrders[[#This Row],[Profit]]/tblOrders[[#This Row],[Sales Amount]]</f>
        <v>0.24990130280300038</v>
      </c>
      <c r="W6137" t="str">
        <f>VLOOKUP(tblOrders[[#This Row],[City]],CityRegion,2,0)</f>
        <v>South</v>
      </c>
      <c r="X6137" t="str">
        <f>VLOOKUP(tblOrders[[#This Row],[City]],lookups!A:C,3,0)</f>
        <v>Telengana</v>
      </c>
    </row>
    <row r="6138" spans="1:24" x14ac:dyDescent="0.25">
      <c r="A6138" t="s">
        <v>8513</v>
      </c>
      <c r="B6138" s="1">
        <v>46005</v>
      </c>
      <c r="C6138" t="s">
        <v>1465</v>
      </c>
      <c r="D6138" t="s">
        <v>21</v>
      </c>
      <c r="E6138" t="s">
        <v>49</v>
      </c>
      <c r="F6138" t="s">
        <v>50</v>
      </c>
      <c r="G6138" t="s">
        <v>24</v>
      </c>
      <c r="H6138" t="s">
        <v>51</v>
      </c>
      <c r="I6138" t="s">
        <v>33</v>
      </c>
      <c r="J6138" t="s">
        <v>45</v>
      </c>
      <c r="K6138">
        <v>4</v>
      </c>
      <c r="L6138">
        <v>85</v>
      </c>
      <c r="M6138">
        <v>0.05</v>
      </c>
      <c r="N6138">
        <v>323</v>
      </c>
      <c r="O6138">
        <v>115</v>
      </c>
      <c r="P6138" t="s">
        <v>85</v>
      </c>
      <c r="Q6138" t="s">
        <v>91</v>
      </c>
      <c r="R6138" t="s">
        <v>36</v>
      </c>
      <c r="S6138">
        <v>4.3</v>
      </c>
      <c r="T6138">
        <f>YEAR(tblOrders[[#This Row],[Order Date]])</f>
        <v>2025</v>
      </c>
      <c r="U6138" t="str">
        <f>TEXT(tblOrders[[#This Row],[Order Date]],"mmm-yyyy")</f>
        <v>Dec-2025</v>
      </c>
      <c r="V6138" s="4">
        <f>tblOrders[[#This Row],[Profit]]/tblOrders[[#This Row],[Sales Amount]]</f>
        <v>0.35603715170278638</v>
      </c>
      <c r="W6138" t="str">
        <f>VLOOKUP(tblOrders[[#This Row],[City]],CityRegion,2,0)</f>
        <v>North</v>
      </c>
      <c r="X6138" t="str">
        <f>VLOOKUP(tblOrders[[#This Row],[City]],lookups!A:C,3,0)</f>
        <v>Delhi</v>
      </c>
    </row>
    <row r="6139" spans="1:24" x14ac:dyDescent="0.25">
      <c r="A6139" t="s">
        <v>8514</v>
      </c>
      <c r="B6139" s="1">
        <v>45773</v>
      </c>
      <c r="C6139" t="s">
        <v>6878</v>
      </c>
      <c r="D6139" t="s">
        <v>21</v>
      </c>
      <c r="E6139" t="s">
        <v>73</v>
      </c>
      <c r="F6139" t="s">
        <v>74</v>
      </c>
      <c r="G6139" t="s">
        <v>68</v>
      </c>
      <c r="H6139" t="s">
        <v>75</v>
      </c>
      <c r="I6139" t="s">
        <v>52</v>
      </c>
      <c r="J6139" t="s">
        <v>45</v>
      </c>
      <c r="K6139">
        <v>1</v>
      </c>
      <c r="L6139">
        <v>65</v>
      </c>
      <c r="M6139">
        <v>0.1</v>
      </c>
      <c r="N6139">
        <v>58.5</v>
      </c>
      <c r="O6139">
        <v>20.5</v>
      </c>
      <c r="P6139" t="s">
        <v>28</v>
      </c>
      <c r="Q6139" t="s">
        <v>91</v>
      </c>
      <c r="R6139" t="s">
        <v>36</v>
      </c>
      <c r="S6139">
        <v>2.6</v>
      </c>
      <c r="T6139">
        <f>YEAR(tblOrders[[#This Row],[Order Date]])</f>
        <v>2025</v>
      </c>
      <c r="U6139" t="str">
        <f>TEXT(tblOrders[[#This Row],[Order Date]],"mmm-yyyy")</f>
        <v>Apr-2025</v>
      </c>
      <c r="V6139" s="4">
        <f>tblOrders[[#This Row],[Profit]]/tblOrders[[#This Row],[Sales Amount]]</f>
        <v>0.3504273504273504</v>
      </c>
      <c r="W6139" t="str">
        <f>VLOOKUP(tblOrders[[#This Row],[City]],CityRegion,2,0)</f>
        <v>South</v>
      </c>
      <c r="X6139" t="str">
        <f>VLOOKUP(tblOrders[[#This Row],[City]],lookups!A:C,3,0)</f>
        <v>Kerala</v>
      </c>
    </row>
    <row r="6140" spans="1:24" x14ac:dyDescent="0.25">
      <c r="A6140" t="s">
        <v>8515</v>
      </c>
      <c r="B6140" s="1">
        <v>45690</v>
      </c>
      <c r="C6140" t="s">
        <v>2450</v>
      </c>
      <c r="D6140" t="s">
        <v>39</v>
      </c>
      <c r="E6140" t="s">
        <v>40</v>
      </c>
      <c r="F6140" t="s">
        <v>41</v>
      </c>
      <c r="G6140" t="s">
        <v>42</v>
      </c>
      <c r="H6140" t="s">
        <v>43</v>
      </c>
      <c r="I6140" t="s">
        <v>70</v>
      </c>
      <c r="J6140" t="s">
        <v>34</v>
      </c>
      <c r="K6140">
        <v>2</v>
      </c>
      <c r="L6140">
        <v>18</v>
      </c>
      <c r="M6140">
        <v>0.1</v>
      </c>
      <c r="N6140">
        <v>32.4</v>
      </c>
      <c r="O6140">
        <v>14.4</v>
      </c>
      <c r="P6140" t="s">
        <v>28</v>
      </c>
      <c r="Q6140" t="s">
        <v>35</v>
      </c>
      <c r="R6140" t="s">
        <v>36</v>
      </c>
      <c r="S6140">
        <v>2.8</v>
      </c>
      <c r="T6140">
        <f>YEAR(tblOrders[[#This Row],[Order Date]])</f>
        <v>2025</v>
      </c>
      <c r="U6140" t="str">
        <f>TEXT(tblOrders[[#This Row],[Order Date]],"mmm-yyyy")</f>
        <v>Feb-2025</v>
      </c>
      <c r="V6140" s="4">
        <f>tblOrders[[#This Row],[Profit]]/tblOrders[[#This Row],[Sales Amount]]</f>
        <v>0.44444444444444448</v>
      </c>
      <c r="W6140" t="str">
        <f>VLOOKUP(tblOrders[[#This Row],[City]],CityRegion,2,0)</f>
        <v>South</v>
      </c>
      <c r="X6140" t="str">
        <f>VLOOKUP(tblOrders[[#This Row],[City]],lookups!A:C,3,0)</f>
        <v>Telengana</v>
      </c>
    </row>
    <row r="6141" spans="1:24" x14ac:dyDescent="0.25">
      <c r="A6141" t="s">
        <v>8516</v>
      </c>
      <c r="B6141" s="1">
        <v>45775</v>
      </c>
      <c r="C6141" t="s">
        <v>3585</v>
      </c>
      <c r="D6141" t="s">
        <v>39</v>
      </c>
      <c r="E6141" t="s">
        <v>55</v>
      </c>
      <c r="F6141" t="s">
        <v>56</v>
      </c>
      <c r="G6141" t="s">
        <v>24</v>
      </c>
      <c r="H6141" t="s">
        <v>51</v>
      </c>
      <c r="I6141" t="s">
        <v>84</v>
      </c>
      <c r="J6141" t="s">
        <v>34</v>
      </c>
      <c r="K6141">
        <v>2</v>
      </c>
      <c r="L6141">
        <v>42</v>
      </c>
      <c r="M6141">
        <v>0.2</v>
      </c>
      <c r="N6141">
        <v>67.2</v>
      </c>
      <c r="O6141">
        <v>19.2</v>
      </c>
      <c r="P6141" t="s">
        <v>28</v>
      </c>
      <c r="Q6141" t="s">
        <v>86</v>
      </c>
      <c r="R6141" t="s">
        <v>36</v>
      </c>
      <c r="S6141">
        <v>4</v>
      </c>
      <c r="T6141">
        <f>YEAR(tblOrders[[#This Row],[Order Date]])</f>
        <v>2025</v>
      </c>
      <c r="U6141" t="str">
        <f>TEXT(tblOrders[[#This Row],[Order Date]],"mmm-yyyy")</f>
        <v>Apr-2025</v>
      </c>
      <c r="V6141" s="4">
        <f>tblOrders[[#This Row],[Profit]]/tblOrders[[#This Row],[Sales Amount]]</f>
        <v>0.2857142857142857</v>
      </c>
      <c r="W6141" t="str">
        <f>VLOOKUP(tblOrders[[#This Row],[City]],CityRegion,2,0)</f>
        <v>West</v>
      </c>
      <c r="X6141" t="str">
        <f>VLOOKUP(tblOrders[[#This Row],[City]],lookups!A:C,3,0)</f>
        <v>Maharashtra</v>
      </c>
    </row>
    <row r="6142" spans="1:24" x14ac:dyDescent="0.25">
      <c r="A6142" t="s">
        <v>8517</v>
      </c>
      <c r="B6142" s="1">
        <v>45804</v>
      </c>
      <c r="C6142" t="s">
        <v>550</v>
      </c>
      <c r="D6142" t="s">
        <v>21</v>
      </c>
      <c r="E6142" t="s">
        <v>22</v>
      </c>
      <c r="F6142" t="s">
        <v>23</v>
      </c>
      <c r="G6142" t="s">
        <v>24</v>
      </c>
      <c r="H6142" t="s">
        <v>25</v>
      </c>
      <c r="I6142" t="s">
        <v>57</v>
      </c>
      <c r="J6142" t="s">
        <v>34</v>
      </c>
      <c r="K6142">
        <v>5</v>
      </c>
      <c r="L6142">
        <v>190</v>
      </c>
      <c r="M6142">
        <v>0.05</v>
      </c>
      <c r="N6142">
        <v>902.5</v>
      </c>
      <c r="O6142">
        <v>277.5</v>
      </c>
      <c r="P6142" t="s">
        <v>28</v>
      </c>
      <c r="Q6142" t="s">
        <v>35</v>
      </c>
      <c r="R6142" t="s">
        <v>36</v>
      </c>
      <c r="S6142">
        <v>4.8</v>
      </c>
      <c r="T6142">
        <f>YEAR(tblOrders[[#This Row],[Order Date]])</f>
        <v>2025</v>
      </c>
      <c r="U6142" t="str">
        <f>TEXT(tblOrders[[#This Row],[Order Date]],"mmm-yyyy")</f>
        <v>May-2025</v>
      </c>
      <c r="V6142" s="4">
        <f>tblOrders[[#This Row],[Profit]]/tblOrders[[#This Row],[Sales Amount]]</f>
        <v>0.30747922437673131</v>
      </c>
      <c r="W6142" t="str">
        <f>VLOOKUP(tblOrders[[#This Row],[City]],CityRegion,2,0)</f>
        <v>South</v>
      </c>
      <c r="X6142" t="str">
        <f>VLOOKUP(tblOrders[[#This Row],[City]],lookups!A:C,3,0)</f>
        <v>Kerala</v>
      </c>
    </row>
    <row r="6143" spans="1:24" x14ac:dyDescent="0.25">
      <c r="A6143" t="s">
        <v>8518</v>
      </c>
      <c r="B6143" s="1">
        <v>45822</v>
      </c>
      <c r="C6143" t="s">
        <v>1890</v>
      </c>
      <c r="D6143" t="s">
        <v>21</v>
      </c>
      <c r="E6143" t="s">
        <v>55</v>
      </c>
      <c r="F6143" t="s">
        <v>56</v>
      </c>
      <c r="G6143" t="s">
        <v>24</v>
      </c>
      <c r="H6143" t="s">
        <v>51</v>
      </c>
      <c r="I6143" t="s">
        <v>57</v>
      </c>
      <c r="J6143" t="s">
        <v>34</v>
      </c>
      <c r="K6143">
        <v>3</v>
      </c>
      <c r="L6143">
        <v>42</v>
      </c>
      <c r="M6143">
        <v>0</v>
      </c>
      <c r="N6143">
        <v>126</v>
      </c>
      <c r="O6143">
        <v>54</v>
      </c>
      <c r="P6143" t="s">
        <v>28</v>
      </c>
      <c r="Q6143" t="s">
        <v>91</v>
      </c>
      <c r="R6143" t="s">
        <v>36</v>
      </c>
      <c r="S6143">
        <v>3.1</v>
      </c>
      <c r="T6143">
        <f>YEAR(tblOrders[[#This Row],[Order Date]])</f>
        <v>2025</v>
      </c>
      <c r="U6143" t="str">
        <f>TEXT(tblOrders[[#This Row],[Order Date]],"mmm-yyyy")</f>
        <v>Jun-2025</v>
      </c>
      <c r="V6143" s="4">
        <f>tblOrders[[#This Row],[Profit]]/tblOrders[[#This Row],[Sales Amount]]</f>
        <v>0.42857142857142855</v>
      </c>
      <c r="W6143" t="str">
        <f>VLOOKUP(tblOrders[[#This Row],[City]],CityRegion,2,0)</f>
        <v>South</v>
      </c>
      <c r="X6143" t="str">
        <f>VLOOKUP(tblOrders[[#This Row],[City]],lookups!A:C,3,0)</f>
        <v>Kerala</v>
      </c>
    </row>
    <row r="6144" spans="1:24" x14ac:dyDescent="0.25">
      <c r="A6144" t="s">
        <v>8519</v>
      </c>
      <c r="B6144" s="1">
        <v>45756</v>
      </c>
      <c r="C6144" t="s">
        <v>8520</v>
      </c>
      <c r="D6144" t="s">
        <v>21</v>
      </c>
      <c r="E6144" t="s">
        <v>114</v>
      </c>
      <c r="F6144" t="s">
        <v>115</v>
      </c>
      <c r="G6144" t="s">
        <v>42</v>
      </c>
      <c r="H6144" t="s">
        <v>116</v>
      </c>
      <c r="I6144" t="s">
        <v>84</v>
      </c>
      <c r="J6144" t="s">
        <v>45</v>
      </c>
      <c r="K6144">
        <v>1</v>
      </c>
      <c r="L6144">
        <v>12</v>
      </c>
      <c r="M6144">
        <v>0</v>
      </c>
      <c r="N6144">
        <v>12</v>
      </c>
      <c r="O6144">
        <v>6</v>
      </c>
      <c r="P6144" t="s">
        <v>111</v>
      </c>
      <c r="Q6144" t="s">
        <v>91</v>
      </c>
      <c r="R6144" t="s">
        <v>36</v>
      </c>
      <c r="S6144">
        <v>4.2</v>
      </c>
      <c r="T6144">
        <f>YEAR(tblOrders[[#This Row],[Order Date]])</f>
        <v>2025</v>
      </c>
      <c r="U6144" t="str">
        <f>TEXT(tblOrders[[#This Row],[Order Date]],"mmm-yyyy")</f>
        <v>Apr-2025</v>
      </c>
      <c r="V6144" s="4">
        <f>tblOrders[[#This Row],[Profit]]/tblOrders[[#This Row],[Sales Amount]]</f>
        <v>0.5</v>
      </c>
      <c r="W6144" t="str">
        <f>VLOOKUP(tblOrders[[#This Row],[City]],CityRegion,2,0)</f>
        <v>West</v>
      </c>
      <c r="X6144" t="str">
        <f>VLOOKUP(tblOrders[[#This Row],[City]],lookups!A:C,3,0)</f>
        <v>Maharashtra</v>
      </c>
    </row>
    <row r="6145" spans="1:24" x14ac:dyDescent="0.25">
      <c r="A6145" t="s">
        <v>8521</v>
      </c>
      <c r="B6145" s="1">
        <v>45847</v>
      </c>
      <c r="C6145" t="s">
        <v>1114</v>
      </c>
      <c r="D6145" t="s">
        <v>39</v>
      </c>
      <c r="E6145" t="s">
        <v>108</v>
      </c>
      <c r="F6145" t="s">
        <v>109</v>
      </c>
      <c r="G6145" t="s">
        <v>62</v>
      </c>
      <c r="H6145" t="s">
        <v>110</v>
      </c>
      <c r="I6145" t="s">
        <v>33</v>
      </c>
      <c r="J6145" t="s">
        <v>34</v>
      </c>
      <c r="K6145">
        <v>5</v>
      </c>
      <c r="L6145">
        <v>110</v>
      </c>
      <c r="M6145">
        <v>0.05</v>
      </c>
      <c r="N6145">
        <v>522.5</v>
      </c>
      <c r="O6145">
        <v>182.5</v>
      </c>
      <c r="P6145" t="s">
        <v>28</v>
      </c>
      <c r="Q6145" t="s">
        <v>46</v>
      </c>
      <c r="R6145" t="s">
        <v>36</v>
      </c>
      <c r="S6145">
        <v>4.9000000000000004</v>
      </c>
      <c r="T6145">
        <f>YEAR(tblOrders[[#This Row],[Order Date]])</f>
        <v>2025</v>
      </c>
      <c r="U6145" t="str">
        <f>TEXT(tblOrders[[#This Row],[Order Date]],"mmm-yyyy")</f>
        <v>Jul-2025</v>
      </c>
      <c r="V6145" s="4">
        <f>tblOrders[[#This Row],[Profit]]/tblOrders[[#This Row],[Sales Amount]]</f>
        <v>0.34928229665071769</v>
      </c>
      <c r="W6145" t="str">
        <f>VLOOKUP(tblOrders[[#This Row],[City]],CityRegion,2,0)</f>
        <v>North</v>
      </c>
      <c r="X6145" t="str">
        <f>VLOOKUP(tblOrders[[#This Row],[City]],lookups!A:C,3,0)</f>
        <v>Delhi</v>
      </c>
    </row>
    <row r="6146" spans="1:24" x14ac:dyDescent="0.25">
      <c r="A6146" t="s">
        <v>8522</v>
      </c>
      <c r="B6146" s="1">
        <v>45966</v>
      </c>
      <c r="C6146" t="s">
        <v>4004</v>
      </c>
      <c r="D6146" t="s">
        <v>21</v>
      </c>
      <c r="E6146" t="s">
        <v>108</v>
      </c>
      <c r="F6146" t="s">
        <v>109</v>
      </c>
      <c r="G6146" t="s">
        <v>62</v>
      </c>
      <c r="H6146" t="s">
        <v>110</v>
      </c>
      <c r="I6146" t="s">
        <v>26</v>
      </c>
      <c r="J6146" t="s">
        <v>27</v>
      </c>
      <c r="K6146">
        <v>3</v>
      </c>
      <c r="L6146">
        <v>110</v>
      </c>
      <c r="M6146">
        <v>0</v>
      </c>
      <c r="N6146">
        <v>330</v>
      </c>
      <c r="O6146">
        <v>126</v>
      </c>
      <c r="P6146" t="s">
        <v>148</v>
      </c>
      <c r="Q6146" t="s">
        <v>91</v>
      </c>
      <c r="R6146" t="s">
        <v>36</v>
      </c>
      <c r="S6146">
        <v>3.6</v>
      </c>
      <c r="T6146">
        <f>YEAR(tblOrders[[#This Row],[Order Date]])</f>
        <v>2025</v>
      </c>
      <c r="U6146" t="str">
        <f>TEXT(tblOrders[[#This Row],[Order Date]],"mmm-yyyy")</f>
        <v>Nov-2025</v>
      </c>
      <c r="V6146" s="4">
        <f>tblOrders[[#This Row],[Profit]]/tblOrders[[#This Row],[Sales Amount]]</f>
        <v>0.38181818181818183</v>
      </c>
      <c r="W6146" t="str">
        <f>VLOOKUP(tblOrders[[#This Row],[City]],CityRegion,2,0)</f>
        <v>South</v>
      </c>
      <c r="X6146" t="str">
        <f>VLOOKUP(tblOrders[[#This Row],[City]],lookups!A:C,3,0)</f>
        <v>Karnataka</v>
      </c>
    </row>
    <row r="6147" spans="1:24" x14ac:dyDescent="0.25">
      <c r="A6147" t="s">
        <v>8523</v>
      </c>
      <c r="B6147" s="1">
        <v>45820</v>
      </c>
      <c r="C6147" t="s">
        <v>5230</v>
      </c>
      <c r="D6147" t="s">
        <v>21</v>
      </c>
      <c r="E6147" t="s">
        <v>114</v>
      </c>
      <c r="F6147" t="s">
        <v>115</v>
      </c>
      <c r="G6147" t="s">
        <v>42</v>
      </c>
      <c r="H6147" t="s">
        <v>116</v>
      </c>
      <c r="I6147" t="s">
        <v>139</v>
      </c>
      <c r="J6147" t="s">
        <v>45</v>
      </c>
      <c r="K6147">
        <v>3</v>
      </c>
      <c r="L6147">
        <v>12</v>
      </c>
      <c r="M6147">
        <v>0.2</v>
      </c>
      <c r="N6147">
        <v>28.8</v>
      </c>
      <c r="O6147">
        <v>10.8</v>
      </c>
      <c r="P6147" t="s">
        <v>28</v>
      </c>
      <c r="Q6147" t="s">
        <v>86</v>
      </c>
      <c r="R6147" t="s">
        <v>30</v>
      </c>
      <c r="S6147">
        <v>4.5999999999999996</v>
      </c>
      <c r="T6147">
        <f>YEAR(tblOrders[[#This Row],[Order Date]])</f>
        <v>2025</v>
      </c>
      <c r="U6147" t="str">
        <f>TEXT(tblOrders[[#This Row],[Order Date]],"mmm-yyyy")</f>
        <v>Jun-2025</v>
      </c>
      <c r="V6147" s="4">
        <f>tblOrders[[#This Row],[Profit]]/tblOrders[[#This Row],[Sales Amount]]</f>
        <v>0.375</v>
      </c>
      <c r="W6147" t="str">
        <f>VLOOKUP(tblOrders[[#This Row],[City]],CityRegion,2,0)</f>
        <v>South</v>
      </c>
      <c r="X6147" t="str">
        <f>VLOOKUP(tblOrders[[#This Row],[City]],lookups!A:C,3,0)</f>
        <v>Tamil Nadu</v>
      </c>
    </row>
    <row r="6148" spans="1:24" x14ac:dyDescent="0.25">
      <c r="A6148" t="s">
        <v>8524</v>
      </c>
      <c r="B6148" s="1">
        <v>45914</v>
      </c>
      <c r="C6148" t="s">
        <v>8525</v>
      </c>
      <c r="D6148" t="s">
        <v>39</v>
      </c>
      <c r="E6148" t="s">
        <v>40</v>
      </c>
      <c r="F6148" t="s">
        <v>41</v>
      </c>
      <c r="G6148" t="s">
        <v>42</v>
      </c>
      <c r="H6148" t="s">
        <v>43</v>
      </c>
      <c r="I6148" t="s">
        <v>76</v>
      </c>
      <c r="J6148" t="s">
        <v>45</v>
      </c>
      <c r="K6148">
        <v>2</v>
      </c>
      <c r="L6148">
        <v>18</v>
      </c>
      <c r="M6148">
        <v>0.05</v>
      </c>
      <c r="N6148">
        <v>34.200000000000003</v>
      </c>
      <c r="O6148">
        <v>16.2</v>
      </c>
      <c r="P6148" t="s">
        <v>28</v>
      </c>
      <c r="Q6148" t="s">
        <v>29</v>
      </c>
      <c r="R6148" t="s">
        <v>30</v>
      </c>
      <c r="S6148">
        <v>3.2</v>
      </c>
      <c r="T6148">
        <f>YEAR(tblOrders[[#This Row],[Order Date]])</f>
        <v>2025</v>
      </c>
      <c r="U6148" t="str">
        <f>TEXT(tblOrders[[#This Row],[Order Date]],"mmm-yyyy")</f>
        <v>Sep-2025</v>
      </c>
      <c r="V6148" s="4">
        <f>tblOrders[[#This Row],[Profit]]/tblOrders[[#This Row],[Sales Amount]]</f>
        <v>0.47368421052631571</v>
      </c>
      <c r="W6148" t="str">
        <f>VLOOKUP(tblOrders[[#This Row],[City]],CityRegion,2,0)</f>
        <v>South</v>
      </c>
      <c r="X6148" t="str">
        <f>VLOOKUP(tblOrders[[#This Row],[City]],lookups!A:C,3,0)</f>
        <v>Kerala</v>
      </c>
    </row>
    <row r="6149" spans="1:24" x14ac:dyDescent="0.25">
      <c r="A6149" t="s">
        <v>8526</v>
      </c>
      <c r="B6149" s="1">
        <v>45860</v>
      </c>
      <c r="C6149" t="s">
        <v>4349</v>
      </c>
      <c r="D6149" t="s">
        <v>21</v>
      </c>
      <c r="E6149" t="s">
        <v>114</v>
      </c>
      <c r="F6149" t="s">
        <v>115</v>
      </c>
      <c r="G6149" t="s">
        <v>42</v>
      </c>
      <c r="H6149" t="s">
        <v>116</v>
      </c>
      <c r="I6149" t="s">
        <v>33</v>
      </c>
      <c r="J6149" t="s">
        <v>45</v>
      </c>
      <c r="K6149">
        <v>5</v>
      </c>
      <c r="L6149">
        <v>12</v>
      </c>
      <c r="M6149">
        <v>0.05</v>
      </c>
      <c r="N6149">
        <v>57</v>
      </c>
      <c r="O6149">
        <v>27</v>
      </c>
      <c r="P6149" t="s">
        <v>28</v>
      </c>
      <c r="Q6149" t="s">
        <v>86</v>
      </c>
      <c r="R6149" t="s">
        <v>30</v>
      </c>
      <c r="S6149">
        <v>4.0999999999999996</v>
      </c>
      <c r="T6149">
        <f>YEAR(tblOrders[[#This Row],[Order Date]])</f>
        <v>2025</v>
      </c>
      <c r="U6149" t="str">
        <f>TEXT(tblOrders[[#This Row],[Order Date]],"mmm-yyyy")</f>
        <v>Jul-2025</v>
      </c>
      <c r="V6149" s="4">
        <f>tblOrders[[#This Row],[Profit]]/tblOrders[[#This Row],[Sales Amount]]</f>
        <v>0.47368421052631576</v>
      </c>
      <c r="W6149" t="str">
        <f>VLOOKUP(tblOrders[[#This Row],[City]],CityRegion,2,0)</f>
        <v>North</v>
      </c>
      <c r="X6149" t="str">
        <f>VLOOKUP(tblOrders[[#This Row],[City]],lookups!A:C,3,0)</f>
        <v>Delhi</v>
      </c>
    </row>
    <row r="6150" spans="1:24" x14ac:dyDescent="0.25">
      <c r="A6150" t="s">
        <v>8527</v>
      </c>
      <c r="B6150" s="1">
        <v>45744</v>
      </c>
      <c r="C6150" t="s">
        <v>2931</v>
      </c>
      <c r="D6150" t="s">
        <v>21</v>
      </c>
      <c r="E6150" t="s">
        <v>66</v>
      </c>
      <c r="F6150" t="s">
        <v>67</v>
      </c>
      <c r="G6150" t="s">
        <v>68</v>
      </c>
      <c r="H6150" t="s">
        <v>69</v>
      </c>
      <c r="I6150" t="s">
        <v>130</v>
      </c>
      <c r="J6150" t="s">
        <v>27</v>
      </c>
      <c r="K6150">
        <v>2</v>
      </c>
      <c r="L6150">
        <v>149</v>
      </c>
      <c r="M6150">
        <v>0.2</v>
      </c>
      <c r="N6150">
        <v>238.4</v>
      </c>
      <c r="O6150">
        <v>48.4</v>
      </c>
      <c r="P6150" t="s">
        <v>28</v>
      </c>
      <c r="Q6150" t="s">
        <v>91</v>
      </c>
      <c r="R6150" t="s">
        <v>36</v>
      </c>
      <c r="S6150">
        <v>3.8</v>
      </c>
      <c r="T6150">
        <f>YEAR(tblOrders[[#This Row],[Order Date]])</f>
        <v>2025</v>
      </c>
      <c r="U6150" t="str">
        <f>TEXT(tblOrders[[#This Row],[Order Date]],"mmm-yyyy")</f>
        <v>Mar-2025</v>
      </c>
      <c r="V6150" s="4">
        <f>tblOrders[[#This Row],[Profit]]/tblOrders[[#This Row],[Sales Amount]]</f>
        <v>0.2030201342281879</v>
      </c>
      <c r="W6150" t="str">
        <f>VLOOKUP(tblOrders[[#This Row],[City]],CityRegion,2,0)</f>
        <v>West</v>
      </c>
      <c r="X6150" t="str">
        <f>VLOOKUP(tblOrders[[#This Row],[City]],lookups!A:C,3,0)</f>
        <v>Maharashtra</v>
      </c>
    </row>
    <row r="6151" spans="1:24" x14ac:dyDescent="0.25">
      <c r="A6151" t="s">
        <v>8528</v>
      </c>
      <c r="B6151" s="1">
        <v>45678</v>
      </c>
      <c r="C6151" t="s">
        <v>530</v>
      </c>
      <c r="D6151" t="s">
        <v>21</v>
      </c>
      <c r="E6151" t="s">
        <v>114</v>
      </c>
      <c r="F6151" t="s">
        <v>115</v>
      </c>
      <c r="G6151" t="s">
        <v>42</v>
      </c>
      <c r="H6151" t="s">
        <v>116</v>
      </c>
      <c r="I6151" t="s">
        <v>57</v>
      </c>
      <c r="J6151" t="s">
        <v>34</v>
      </c>
      <c r="K6151">
        <v>5</v>
      </c>
      <c r="L6151">
        <v>12</v>
      </c>
      <c r="M6151">
        <v>0.1</v>
      </c>
      <c r="N6151">
        <v>54</v>
      </c>
      <c r="O6151">
        <v>24</v>
      </c>
      <c r="P6151" t="s">
        <v>85</v>
      </c>
      <c r="Q6151" t="s">
        <v>86</v>
      </c>
      <c r="R6151" t="s">
        <v>30</v>
      </c>
      <c r="S6151">
        <v>4.0999999999999996</v>
      </c>
      <c r="T6151">
        <f>YEAR(tblOrders[[#This Row],[Order Date]])</f>
        <v>2025</v>
      </c>
      <c r="U6151" t="str">
        <f>TEXT(tblOrders[[#This Row],[Order Date]],"mmm-yyyy")</f>
        <v>Jan-2025</v>
      </c>
      <c r="V6151" s="4">
        <f>tblOrders[[#This Row],[Profit]]/tblOrders[[#This Row],[Sales Amount]]</f>
        <v>0.44444444444444442</v>
      </c>
      <c r="W6151" t="str">
        <f>VLOOKUP(tblOrders[[#This Row],[City]],CityRegion,2,0)</f>
        <v>South</v>
      </c>
      <c r="X6151" t="str">
        <f>VLOOKUP(tblOrders[[#This Row],[City]],lookups!A:C,3,0)</f>
        <v>Kerala</v>
      </c>
    </row>
    <row r="6152" spans="1:24" x14ac:dyDescent="0.25">
      <c r="A6152" t="s">
        <v>8529</v>
      </c>
      <c r="B6152" s="1">
        <v>45999</v>
      </c>
      <c r="C6152" t="s">
        <v>3292</v>
      </c>
      <c r="D6152" t="s">
        <v>21</v>
      </c>
      <c r="E6152" t="s">
        <v>114</v>
      </c>
      <c r="F6152" t="s">
        <v>115</v>
      </c>
      <c r="G6152" t="s">
        <v>42</v>
      </c>
      <c r="H6152" t="s">
        <v>116</v>
      </c>
      <c r="I6152" t="s">
        <v>44</v>
      </c>
      <c r="J6152" t="s">
        <v>34</v>
      </c>
      <c r="K6152">
        <v>1</v>
      </c>
      <c r="L6152">
        <v>12</v>
      </c>
      <c r="M6152">
        <v>0</v>
      </c>
      <c r="N6152">
        <v>12</v>
      </c>
      <c r="O6152">
        <v>6</v>
      </c>
      <c r="P6152" t="s">
        <v>28</v>
      </c>
      <c r="Q6152" t="s">
        <v>91</v>
      </c>
      <c r="R6152" t="s">
        <v>36</v>
      </c>
      <c r="S6152">
        <v>3.6</v>
      </c>
      <c r="T6152">
        <f>YEAR(tblOrders[[#This Row],[Order Date]])</f>
        <v>2025</v>
      </c>
      <c r="U6152" t="str">
        <f>TEXT(tblOrders[[#This Row],[Order Date]],"mmm-yyyy")</f>
        <v>Dec-2025</v>
      </c>
      <c r="V6152" s="4">
        <f>tblOrders[[#This Row],[Profit]]/tblOrders[[#This Row],[Sales Amount]]</f>
        <v>0.5</v>
      </c>
      <c r="W6152" t="str">
        <f>VLOOKUP(tblOrders[[#This Row],[City]],CityRegion,2,0)</f>
        <v>South</v>
      </c>
      <c r="X6152" t="str">
        <f>VLOOKUP(tblOrders[[#This Row],[City]],lookups!A:C,3,0)</f>
        <v>Kerala</v>
      </c>
    </row>
    <row r="6153" spans="1:24" x14ac:dyDescent="0.25">
      <c r="A6153" t="s">
        <v>8530</v>
      </c>
      <c r="B6153" s="1">
        <v>45942</v>
      </c>
      <c r="C6153" t="s">
        <v>1468</v>
      </c>
      <c r="D6153" t="s">
        <v>21</v>
      </c>
      <c r="E6153" t="s">
        <v>22</v>
      </c>
      <c r="F6153" t="s">
        <v>23</v>
      </c>
      <c r="G6153" t="s">
        <v>24</v>
      </c>
      <c r="H6153" t="s">
        <v>25</v>
      </c>
      <c r="I6153" t="s">
        <v>84</v>
      </c>
      <c r="J6153" t="s">
        <v>45</v>
      </c>
      <c r="K6153">
        <v>1</v>
      </c>
      <c r="L6153">
        <v>190</v>
      </c>
      <c r="M6153">
        <v>0.2</v>
      </c>
      <c r="N6153">
        <v>152</v>
      </c>
      <c r="O6153">
        <v>27</v>
      </c>
      <c r="P6153" t="s">
        <v>28</v>
      </c>
      <c r="Q6153" t="s">
        <v>86</v>
      </c>
      <c r="R6153" t="s">
        <v>30</v>
      </c>
      <c r="S6153">
        <v>3.6</v>
      </c>
      <c r="T6153">
        <f>YEAR(tblOrders[[#This Row],[Order Date]])</f>
        <v>2025</v>
      </c>
      <c r="U6153" t="str">
        <f>TEXT(tblOrders[[#This Row],[Order Date]],"mmm-yyyy")</f>
        <v>Oct-2025</v>
      </c>
      <c r="V6153" s="4">
        <f>tblOrders[[#This Row],[Profit]]/tblOrders[[#This Row],[Sales Amount]]</f>
        <v>0.17763157894736842</v>
      </c>
      <c r="W6153" t="str">
        <f>VLOOKUP(tblOrders[[#This Row],[City]],CityRegion,2,0)</f>
        <v>West</v>
      </c>
      <c r="X6153" t="str">
        <f>VLOOKUP(tblOrders[[#This Row],[City]],lookups!A:C,3,0)</f>
        <v>Maharashtra</v>
      </c>
    </row>
    <row r="6154" spans="1:24" x14ac:dyDescent="0.25">
      <c r="A6154" t="s">
        <v>8531</v>
      </c>
      <c r="B6154" s="1">
        <v>46005</v>
      </c>
      <c r="C6154" t="s">
        <v>1603</v>
      </c>
      <c r="D6154" t="s">
        <v>21</v>
      </c>
      <c r="E6154" t="s">
        <v>79</v>
      </c>
      <c r="F6154" t="s">
        <v>80</v>
      </c>
      <c r="G6154" t="s">
        <v>68</v>
      </c>
      <c r="H6154" t="s">
        <v>81</v>
      </c>
      <c r="I6154" t="s">
        <v>57</v>
      </c>
      <c r="J6154" t="s">
        <v>34</v>
      </c>
      <c r="K6154">
        <v>4</v>
      </c>
      <c r="L6154">
        <v>799</v>
      </c>
      <c r="M6154">
        <v>0.2</v>
      </c>
      <c r="N6154">
        <v>2556.8000000000002</v>
      </c>
      <c r="O6154">
        <v>76.8</v>
      </c>
      <c r="P6154" t="s">
        <v>28</v>
      </c>
      <c r="Q6154" t="s">
        <v>35</v>
      </c>
      <c r="R6154" t="s">
        <v>36</v>
      </c>
      <c r="S6154">
        <v>4.4000000000000004</v>
      </c>
      <c r="T6154">
        <f>YEAR(tblOrders[[#This Row],[Order Date]])</f>
        <v>2025</v>
      </c>
      <c r="U6154" t="str">
        <f>TEXT(tblOrders[[#This Row],[Order Date]],"mmm-yyyy")</f>
        <v>Dec-2025</v>
      </c>
      <c r="V6154" s="4">
        <f>tblOrders[[#This Row],[Profit]]/tblOrders[[#This Row],[Sales Amount]]</f>
        <v>3.0037546933667079E-2</v>
      </c>
      <c r="W6154" t="str">
        <f>VLOOKUP(tblOrders[[#This Row],[City]],CityRegion,2,0)</f>
        <v>South</v>
      </c>
      <c r="X6154" t="str">
        <f>VLOOKUP(tblOrders[[#This Row],[City]],lookups!A:C,3,0)</f>
        <v>Kerala</v>
      </c>
    </row>
    <row r="6155" spans="1:24" x14ac:dyDescent="0.25">
      <c r="A6155" t="s">
        <v>8532</v>
      </c>
      <c r="B6155" s="1">
        <v>45973</v>
      </c>
      <c r="C6155" t="s">
        <v>8488</v>
      </c>
      <c r="D6155" t="s">
        <v>21</v>
      </c>
      <c r="E6155" t="s">
        <v>79</v>
      </c>
      <c r="F6155" t="s">
        <v>80</v>
      </c>
      <c r="G6155" t="s">
        <v>68</v>
      </c>
      <c r="H6155" t="s">
        <v>81</v>
      </c>
      <c r="I6155" t="s">
        <v>130</v>
      </c>
      <c r="J6155" t="s">
        <v>27</v>
      </c>
      <c r="K6155">
        <v>2</v>
      </c>
      <c r="L6155">
        <v>799</v>
      </c>
      <c r="M6155">
        <v>0.1</v>
      </c>
      <c r="N6155">
        <v>1438.2</v>
      </c>
      <c r="O6155">
        <v>198.2</v>
      </c>
      <c r="P6155" t="s">
        <v>28</v>
      </c>
      <c r="Q6155" t="s">
        <v>35</v>
      </c>
      <c r="R6155" t="s">
        <v>36</v>
      </c>
      <c r="S6155">
        <v>3.4</v>
      </c>
      <c r="T6155">
        <f>YEAR(tblOrders[[#This Row],[Order Date]])</f>
        <v>2025</v>
      </c>
      <c r="U6155" t="str">
        <f>TEXT(tblOrders[[#This Row],[Order Date]],"mmm-yyyy")</f>
        <v>Nov-2025</v>
      </c>
      <c r="V6155" s="4">
        <f>tblOrders[[#This Row],[Profit]]/tblOrders[[#This Row],[Sales Amount]]</f>
        <v>0.13781115282992629</v>
      </c>
      <c r="W6155" t="str">
        <f>VLOOKUP(tblOrders[[#This Row],[City]],CityRegion,2,0)</f>
        <v>West</v>
      </c>
      <c r="X6155" t="str">
        <f>VLOOKUP(tblOrders[[#This Row],[City]],lookups!A:C,3,0)</f>
        <v>Maharashtra</v>
      </c>
    </row>
    <row r="6156" spans="1:24" x14ac:dyDescent="0.25">
      <c r="A6156" t="s">
        <v>8533</v>
      </c>
      <c r="B6156" s="1">
        <v>45901</v>
      </c>
      <c r="C6156" t="s">
        <v>5466</v>
      </c>
      <c r="D6156" t="s">
        <v>21</v>
      </c>
      <c r="E6156" t="s">
        <v>66</v>
      </c>
      <c r="F6156" t="s">
        <v>67</v>
      </c>
      <c r="G6156" t="s">
        <v>68</v>
      </c>
      <c r="H6156" t="s">
        <v>69</v>
      </c>
      <c r="I6156" t="s">
        <v>52</v>
      </c>
      <c r="J6156" t="s">
        <v>45</v>
      </c>
      <c r="K6156">
        <v>4</v>
      </c>
      <c r="L6156">
        <v>149</v>
      </c>
      <c r="M6156">
        <v>0.2</v>
      </c>
      <c r="N6156">
        <v>476.8</v>
      </c>
      <c r="O6156">
        <v>96.8</v>
      </c>
      <c r="P6156" t="s">
        <v>148</v>
      </c>
      <c r="Q6156" t="s">
        <v>29</v>
      </c>
      <c r="R6156" t="s">
        <v>30</v>
      </c>
      <c r="S6156">
        <v>5</v>
      </c>
      <c r="T6156">
        <f>YEAR(tblOrders[[#This Row],[Order Date]])</f>
        <v>2025</v>
      </c>
      <c r="U6156" t="str">
        <f>TEXT(tblOrders[[#This Row],[Order Date]],"mmm-yyyy")</f>
        <v>Sep-2025</v>
      </c>
      <c r="V6156" s="4">
        <f>tblOrders[[#This Row],[Profit]]/tblOrders[[#This Row],[Sales Amount]]</f>
        <v>0.2030201342281879</v>
      </c>
      <c r="W6156" t="str">
        <f>VLOOKUP(tblOrders[[#This Row],[City]],CityRegion,2,0)</f>
        <v>South</v>
      </c>
      <c r="X6156" t="str">
        <f>VLOOKUP(tblOrders[[#This Row],[City]],lookups!A:C,3,0)</f>
        <v>Kerala</v>
      </c>
    </row>
    <row r="6157" spans="1:24" x14ac:dyDescent="0.25">
      <c r="A6157" t="s">
        <v>8534</v>
      </c>
      <c r="B6157" s="1">
        <v>45754</v>
      </c>
      <c r="C6157" t="s">
        <v>8094</v>
      </c>
      <c r="D6157" t="s">
        <v>21</v>
      </c>
      <c r="E6157" t="s">
        <v>49</v>
      </c>
      <c r="F6157" t="s">
        <v>50</v>
      </c>
      <c r="G6157" t="s">
        <v>24</v>
      </c>
      <c r="H6157" t="s">
        <v>51</v>
      </c>
      <c r="I6157" t="s">
        <v>33</v>
      </c>
      <c r="J6157" t="s">
        <v>45</v>
      </c>
      <c r="K6157">
        <v>5</v>
      </c>
      <c r="L6157">
        <v>85</v>
      </c>
      <c r="M6157">
        <v>0</v>
      </c>
      <c r="N6157">
        <v>425</v>
      </c>
      <c r="O6157">
        <v>165</v>
      </c>
      <c r="P6157" t="s">
        <v>28</v>
      </c>
      <c r="Q6157" t="s">
        <v>35</v>
      </c>
      <c r="R6157" t="s">
        <v>36</v>
      </c>
      <c r="S6157">
        <v>3</v>
      </c>
      <c r="T6157">
        <f>YEAR(tblOrders[[#This Row],[Order Date]])</f>
        <v>2025</v>
      </c>
      <c r="U6157" t="str">
        <f>TEXT(tblOrders[[#This Row],[Order Date]],"mmm-yyyy")</f>
        <v>Apr-2025</v>
      </c>
      <c r="V6157" s="4">
        <f>tblOrders[[#This Row],[Profit]]/tblOrders[[#This Row],[Sales Amount]]</f>
        <v>0.38823529411764707</v>
      </c>
      <c r="W6157" t="str">
        <f>VLOOKUP(tblOrders[[#This Row],[City]],CityRegion,2,0)</f>
        <v>North</v>
      </c>
      <c r="X6157" t="str">
        <f>VLOOKUP(tblOrders[[#This Row],[City]],lookups!A:C,3,0)</f>
        <v>Delhi</v>
      </c>
    </row>
    <row r="6158" spans="1:24" x14ac:dyDescent="0.25">
      <c r="A6158" t="s">
        <v>8535</v>
      </c>
      <c r="B6158" s="1">
        <v>45994</v>
      </c>
      <c r="C6158" t="s">
        <v>1305</v>
      </c>
      <c r="D6158" t="s">
        <v>21</v>
      </c>
      <c r="E6158" t="s">
        <v>49</v>
      </c>
      <c r="F6158" t="s">
        <v>50</v>
      </c>
      <c r="G6158" t="s">
        <v>24</v>
      </c>
      <c r="H6158" t="s">
        <v>51</v>
      </c>
      <c r="I6158" t="s">
        <v>139</v>
      </c>
      <c r="J6158" t="s">
        <v>34</v>
      </c>
      <c r="K6158">
        <v>5</v>
      </c>
      <c r="L6158">
        <v>85</v>
      </c>
      <c r="M6158">
        <v>0.2</v>
      </c>
      <c r="N6158">
        <v>340</v>
      </c>
      <c r="O6158">
        <v>80</v>
      </c>
      <c r="P6158" t="s">
        <v>28</v>
      </c>
      <c r="Q6158" t="s">
        <v>86</v>
      </c>
      <c r="R6158" t="s">
        <v>36</v>
      </c>
      <c r="S6158">
        <v>5</v>
      </c>
      <c r="T6158">
        <f>YEAR(tblOrders[[#This Row],[Order Date]])</f>
        <v>2025</v>
      </c>
      <c r="U6158" t="str">
        <f>TEXT(tblOrders[[#This Row],[Order Date]],"mmm-yyyy")</f>
        <v>Dec-2025</v>
      </c>
      <c r="V6158" s="4">
        <f>tblOrders[[#This Row],[Profit]]/tblOrders[[#This Row],[Sales Amount]]</f>
        <v>0.23529411764705882</v>
      </c>
      <c r="W6158" t="str">
        <f>VLOOKUP(tblOrders[[#This Row],[City]],CityRegion,2,0)</f>
        <v>South</v>
      </c>
      <c r="X6158" t="str">
        <f>VLOOKUP(tblOrders[[#This Row],[City]],lookups!A:C,3,0)</f>
        <v>Tamil Nadu</v>
      </c>
    </row>
    <row r="6159" spans="1:24" x14ac:dyDescent="0.25">
      <c r="A6159" t="s">
        <v>8536</v>
      </c>
      <c r="B6159" s="1">
        <v>45726</v>
      </c>
      <c r="C6159" t="s">
        <v>4661</v>
      </c>
      <c r="D6159" t="s">
        <v>21</v>
      </c>
      <c r="E6159" t="s">
        <v>79</v>
      </c>
      <c r="F6159" t="s">
        <v>80</v>
      </c>
      <c r="G6159" t="s">
        <v>68</v>
      </c>
      <c r="H6159" t="s">
        <v>81</v>
      </c>
      <c r="I6159" t="s">
        <v>33</v>
      </c>
      <c r="J6159" t="s">
        <v>45</v>
      </c>
      <c r="K6159">
        <v>5</v>
      </c>
      <c r="L6159">
        <v>799</v>
      </c>
      <c r="M6159">
        <v>0.2</v>
      </c>
      <c r="N6159">
        <v>3196</v>
      </c>
      <c r="O6159">
        <v>96</v>
      </c>
      <c r="P6159" t="s">
        <v>28</v>
      </c>
      <c r="Q6159" t="s">
        <v>29</v>
      </c>
      <c r="R6159" t="s">
        <v>30</v>
      </c>
      <c r="S6159">
        <v>3.1</v>
      </c>
      <c r="T6159">
        <f>YEAR(tblOrders[[#This Row],[Order Date]])</f>
        <v>2025</v>
      </c>
      <c r="U6159" t="str">
        <f>TEXT(tblOrders[[#This Row],[Order Date]],"mmm-yyyy")</f>
        <v>Mar-2025</v>
      </c>
      <c r="V6159" s="4">
        <f>tblOrders[[#This Row],[Profit]]/tblOrders[[#This Row],[Sales Amount]]</f>
        <v>3.0037546933667083E-2</v>
      </c>
      <c r="W6159" t="str">
        <f>VLOOKUP(tblOrders[[#This Row],[City]],CityRegion,2,0)</f>
        <v>North</v>
      </c>
      <c r="X6159" t="str">
        <f>VLOOKUP(tblOrders[[#This Row],[City]],lookups!A:C,3,0)</f>
        <v>Delhi</v>
      </c>
    </row>
    <row r="6160" spans="1:24" x14ac:dyDescent="0.25">
      <c r="A6160" t="s">
        <v>8537</v>
      </c>
      <c r="B6160" s="1">
        <v>45959</v>
      </c>
      <c r="C6160" t="s">
        <v>2158</v>
      </c>
      <c r="D6160" t="s">
        <v>21</v>
      </c>
      <c r="E6160" t="s">
        <v>101</v>
      </c>
      <c r="F6160" t="s">
        <v>102</v>
      </c>
      <c r="G6160" t="s">
        <v>24</v>
      </c>
      <c r="H6160" t="s">
        <v>103</v>
      </c>
      <c r="I6160" t="s">
        <v>44</v>
      </c>
      <c r="J6160" t="s">
        <v>45</v>
      </c>
      <c r="K6160">
        <v>3</v>
      </c>
      <c r="L6160">
        <v>120</v>
      </c>
      <c r="M6160">
        <v>0.05</v>
      </c>
      <c r="N6160">
        <v>342</v>
      </c>
      <c r="O6160">
        <v>108</v>
      </c>
      <c r="P6160" t="s">
        <v>28</v>
      </c>
      <c r="Q6160" t="s">
        <v>29</v>
      </c>
      <c r="R6160" t="s">
        <v>36</v>
      </c>
      <c r="S6160">
        <v>3.8</v>
      </c>
      <c r="T6160">
        <f>YEAR(tblOrders[[#This Row],[Order Date]])</f>
        <v>2025</v>
      </c>
      <c r="U6160" t="str">
        <f>TEXT(tblOrders[[#This Row],[Order Date]],"mmm-yyyy")</f>
        <v>Oct-2025</v>
      </c>
      <c r="V6160" s="4">
        <f>tblOrders[[#This Row],[Profit]]/tblOrders[[#This Row],[Sales Amount]]</f>
        <v>0.31578947368421051</v>
      </c>
      <c r="W6160" t="str">
        <f>VLOOKUP(tblOrders[[#This Row],[City]],CityRegion,2,0)</f>
        <v>South</v>
      </c>
      <c r="X6160" t="str">
        <f>VLOOKUP(tblOrders[[#This Row],[City]],lookups!A:C,3,0)</f>
        <v>Kerala</v>
      </c>
    </row>
    <row r="6161" spans="1:24" x14ac:dyDescent="0.25">
      <c r="A6161" t="s">
        <v>8538</v>
      </c>
      <c r="B6161" s="1">
        <v>45695</v>
      </c>
      <c r="C6161" t="s">
        <v>7587</v>
      </c>
      <c r="D6161" t="s">
        <v>39</v>
      </c>
      <c r="E6161" t="s">
        <v>49</v>
      </c>
      <c r="F6161" t="s">
        <v>50</v>
      </c>
      <c r="G6161" t="s">
        <v>24</v>
      </c>
      <c r="H6161" t="s">
        <v>51</v>
      </c>
      <c r="I6161" t="s">
        <v>52</v>
      </c>
      <c r="J6161" t="s">
        <v>34</v>
      </c>
      <c r="K6161">
        <v>3</v>
      </c>
      <c r="L6161">
        <v>85</v>
      </c>
      <c r="M6161">
        <v>0.2</v>
      </c>
      <c r="N6161">
        <v>204</v>
      </c>
      <c r="O6161">
        <v>48</v>
      </c>
      <c r="P6161" t="s">
        <v>28</v>
      </c>
      <c r="Q6161" t="s">
        <v>35</v>
      </c>
      <c r="R6161" t="s">
        <v>36</v>
      </c>
      <c r="S6161">
        <v>4.5</v>
      </c>
      <c r="T6161">
        <f>YEAR(tblOrders[[#This Row],[Order Date]])</f>
        <v>2025</v>
      </c>
      <c r="U6161" t="str">
        <f>TEXT(tblOrders[[#This Row],[Order Date]],"mmm-yyyy")</f>
        <v>Feb-2025</v>
      </c>
      <c r="V6161" s="4">
        <f>tblOrders[[#This Row],[Profit]]/tblOrders[[#This Row],[Sales Amount]]</f>
        <v>0.23529411764705882</v>
      </c>
      <c r="W6161" t="str">
        <f>VLOOKUP(tblOrders[[#This Row],[City]],CityRegion,2,0)</f>
        <v>South</v>
      </c>
      <c r="X6161" t="str">
        <f>VLOOKUP(tblOrders[[#This Row],[City]],lookups!A:C,3,0)</f>
        <v>Kerala</v>
      </c>
    </row>
    <row r="6162" spans="1:24" x14ac:dyDescent="0.25">
      <c r="A6162" t="s">
        <v>8539</v>
      </c>
      <c r="B6162" s="1">
        <v>45842</v>
      </c>
      <c r="C6162" t="s">
        <v>1051</v>
      </c>
      <c r="D6162" t="s">
        <v>21</v>
      </c>
      <c r="E6162" t="s">
        <v>55</v>
      </c>
      <c r="F6162" t="s">
        <v>56</v>
      </c>
      <c r="G6162" t="s">
        <v>24</v>
      </c>
      <c r="H6162" t="s">
        <v>51</v>
      </c>
      <c r="I6162" t="s">
        <v>33</v>
      </c>
      <c r="J6162" t="s">
        <v>34</v>
      </c>
      <c r="K6162">
        <v>4</v>
      </c>
      <c r="L6162">
        <v>42</v>
      </c>
      <c r="M6162">
        <v>0.05</v>
      </c>
      <c r="N6162">
        <v>159.6</v>
      </c>
      <c r="O6162">
        <v>63.6</v>
      </c>
      <c r="P6162" t="s">
        <v>111</v>
      </c>
      <c r="Q6162" t="s">
        <v>35</v>
      </c>
      <c r="R6162" t="s">
        <v>36</v>
      </c>
      <c r="S6162">
        <v>3.1</v>
      </c>
      <c r="T6162">
        <f>YEAR(tblOrders[[#This Row],[Order Date]])</f>
        <v>2025</v>
      </c>
      <c r="U6162" t="str">
        <f>TEXT(tblOrders[[#This Row],[Order Date]],"mmm-yyyy")</f>
        <v>Jul-2025</v>
      </c>
      <c r="V6162" s="4">
        <f>tblOrders[[#This Row],[Profit]]/tblOrders[[#This Row],[Sales Amount]]</f>
        <v>0.39849624060150379</v>
      </c>
      <c r="W6162" t="str">
        <f>VLOOKUP(tblOrders[[#This Row],[City]],CityRegion,2,0)</f>
        <v>North</v>
      </c>
      <c r="X6162" t="str">
        <f>VLOOKUP(tblOrders[[#This Row],[City]],lookups!A:C,3,0)</f>
        <v>Delhi</v>
      </c>
    </row>
    <row r="6163" spans="1:24" x14ac:dyDescent="0.25">
      <c r="A6163" t="s">
        <v>8540</v>
      </c>
      <c r="B6163" s="1">
        <v>45828</v>
      </c>
      <c r="C6163" t="s">
        <v>6168</v>
      </c>
      <c r="D6163" t="s">
        <v>39</v>
      </c>
      <c r="E6163" t="s">
        <v>101</v>
      </c>
      <c r="F6163" t="s">
        <v>102</v>
      </c>
      <c r="G6163" t="s">
        <v>24</v>
      </c>
      <c r="H6163" t="s">
        <v>103</v>
      </c>
      <c r="I6163" t="s">
        <v>130</v>
      </c>
      <c r="J6163" t="s">
        <v>34</v>
      </c>
      <c r="K6163">
        <v>1</v>
      </c>
      <c r="L6163">
        <v>120</v>
      </c>
      <c r="M6163">
        <v>0</v>
      </c>
      <c r="N6163">
        <v>120</v>
      </c>
      <c r="O6163">
        <v>42</v>
      </c>
      <c r="P6163" t="s">
        <v>28</v>
      </c>
      <c r="Q6163" t="s">
        <v>86</v>
      </c>
      <c r="R6163" t="s">
        <v>36</v>
      </c>
      <c r="S6163">
        <v>3.3</v>
      </c>
      <c r="T6163">
        <f>YEAR(tblOrders[[#This Row],[Order Date]])</f>
        <v>2025</v>
      </c>
      <c r="U6163" t="str">
        <f>TEXT(tblOrders[[#This Row],[Order Date]],"mmm-yyyy")</f>
        <v>Jun-2025</v>
      </c>
      <c r="V6163" s="4">
        <f>tblOrders[[#This Row],[Profit]]/tblOrders[[#This Row],[Sales Amount]]</f>
        <v>0.35</v>
      </c>
      <c r="W6163" t="str">
        <f>VLOOKUP(tblOrders[[#This Row],[City]],CityRegion,2,0)</f>
        <v>West</v>
      </c>
      <c r="X6163" t="str">
        <f>VLOOKUP(tblOrders[[#This Row],[City]],lookups!A:C,3,0)</f>
        <v>Maharashtra</v>
      </c>
    </row>
    <row r="6164" spans="1:24" x14ac:dyDescent="0.25">
      <c r="A6164" t="s">
        <v>8541</v>
      </c>
      <c r="B6164" s="1">
        <v>45897</v>
      </c>
      <c r="C6164" t="s">
        <v>1136</v>
      </c>
      <c r="D6164" t="s">
        <v>21</v>
      </c>
      <c r="E6164" t="s">
        <v>79</v>
      </c>
      <c r="F6164" t="s">
        <v>80</v>
      </c>
      <c r="G6164" t="s">
        <v>68</v>
      </c>
      <c r="H6164" t="s">
        <v>81</v>
      </c>
      <c r="I6164" t="s">
        <v>44</v>
      </c>
      <c r="J6164" t="s">
        <v>34</v>
      </c>
      <c r="K6164">
        <v>5</v>
      </c>
      <c r="L6164">
        <v>799</v>
      </c>
      <c r="M6164">
        <v>0.2</v>
      </c>
      <c r="N6164">
        <v>3196</v>
      </c>
      <c r="O6164">
        <v>96</v>
      </c>
      <c r="P6164" t="s">
        <v>28</v>
      </c>
      <c r="Q6164" t="s">
        <v>35</v>
      </c>
      <c r="R6164" t="s">
        <v>36</v>
      </c>
      <c r="S6164">
        <v>3</v>
      </c>
      <c r="T6164">
        <f>YEAR(tblOrders[[#This Row],[Order Date]])</f>
        <v>2025</v>
      </c>
      <c r="U6164" t="str">
        <f>TEXT(tblOrders[[#This Row],[Order Date]],"mmm-yyyy")</f>
        <v>Aug-2025</v>
      </c>
      <c r="V6164" s="4">
        <f>tblOrders[[#This Row],[Profit]]/tblOrders[[#This Row],[Sales Amount]]</f>
        <v>3.0037546933667083E-2</v>
      </c>
      <c r="W6164" t="str">
        <f>VLOOKUP(tblOrders[[#This Row],[City]],CityRegion,2,0)</f>
        <v>South</v>
      </c>
      <c r="X6164" t="str">
        <f>VLOOKUP(tblOrders[[#This Row],[City]],lookups!A:C,3,0)</f>
        <v>Kerala</v>
      </c>
    </row>
    <row r="6165" spans="1:24" x14ac:dyDescent="0.25">
      <c r="A6165" t="s">
        <v>8542</v>
      </c>
      <c r="B6165" s="1">
        <v>45999</v>
      </c>
      <c r="C6165" t="s">
        <v>107</v>
      </c>
      <c r="D6165" t="s">
        <v>21</v>
      </c>
      <c r="E6165" t="s">
        <v>73</v>
      </c>
      <c r="F6165" t="s">
        <v>74</v>
      </c>
      <c r="G6165" t="s">
        <v>68</v>
      </c>
      <c r="H6165" t="s">
        <v>75</v>
      </c>
      <c r="I6165" t="s">
        <v>130</v>
      </c>
      <c r="J6165" t="s">
        <v>27</v>
      </c>
      <c r="K6165">
        <v>3</v>
      </c>
      <c r="L6165">
        <v>65</v>
      </c>
      <c r="M6165">
        <v>0.15</v>
      </c>
      <c r="N6165">
        <v>165.75</v>
      </c>
      <c r="O6165">
        <v>51.75</v>
      </c>
      <c r="P6165" t="s">
        <v>28</v>
      </c>
      <c r="Q6165" t="s">
        <v>29</v>
      </c>
      <c r="R6165" t="s">
        <v>30</v>
      </c>
      <c r="S6165">
        <v>3.6</v>
      </c>
      <c r="T6165">
        <f>YEAR(tblOrders[[#This Row],[Order Date]])</f>
        <v>2025</v>
      </c>
      <c r="U6165" t="str">
        <f>TEXT(tblOrders[[#This Row],[Order Date]],"mmm-yyyy")</f>
        <v>Dec-2025</v>
      </c>
      <c r="V6165" s="4">
        <f>tblOrders[[#This Row],[Profit]]/tblOrders[[#This Row],[Sales Amount]]</f>
        <v>0.31221719457013575</v>
      </c>
      <c r="W6165" t="str">
        <f>VLOOKUP(tblOrders[[#This Row],[City]],CityRegion,2,0)</f>
        <v>West</v>
      </c>
      <c r="X6165" t="str">
        <f>VLOOKUP(tblOrders[[#This Row],[City]],lookups!A:C,3,0)</f>
        <v>Maharashtra</v>
      </c>
    </row>
    <row r="6166" spans="1:24" x14ac:dyDescent="0.25">
      <c r="A6166" t="s">
        <v>8543</v>
      </c>
      <c r="B6166" s="1">
        <v>45920</v>
      </c>
      <c r="C6166" t="s">
        <v>335</v>
      </c>
      <c r="D6166" t="s">
        <v>21</v>
      </c>
      <c r="E6166" t="s">
        <v>101</v>
      </c>
      <c r="F6166" t="s">
        <v>102</v>
      </c>
      <c r="G6166" t="s">
        <v>24</v>
      </c>
      <c r="H6166" t="s">
        <v>103</v>
      </c>
      <c r="I6166" t="s">
        <v>130</v>
      </c>
      <c r="J6166" t="s">
        <v>27</v>
      </c>
      <c r="K6166">
        <v>2</v>
      </c>
      <c r="L6166">
        <v>120</v>
      </c>
      <c r="M6166">
        <v>0.15</v>
      </c>
      <c r="N6166">
        <v>204</v>
      </c>
      <c r="O6166">
        <v>48</v>
      </c>
      <c r="P6166" t="s">
        <v>28</v>
      </c>
      <c r="Q6166" t="s">
        <v>46</v>
      </c>
      <c r="R6166" t="s">
        <v>36</v>
      </c>
      <c r="S6166">
        <v>3.2</v>
      </c>
      <c r="T6166">
        <f>YEAR(tblOrders[[#This Row],[Order Date]])</f>
        <v>2025</v>
      </c>
      <c r="U6166" t="str">
        <f>TEXT(tblOrders[[#This Row],[Order Date]],"mmm-yyyy")</f>
        <v>Sep-2025</v>
      </c>
      <c r="V6166" s="4">
        <f>tblOrders[[#This Row],[Profit]]/tblOrders[[#This Row],[Sales Amount]]</f>
        <v>0.23529411764705882</v>
      </c>
      <c r="W6166" t="str">
        <f>VLOOKUP(tblOrders[[#This Row],[City]],CityRegion,2,0)</f>
        <v>West</v>
      </c>
      <c r="X6166" t="str">
        <f>VLOOKUP(tblOrders[[#This Row],[City]],lookups!A:C,3,0)</f>
        <v>Maharashtra</v>
      </c>
    </row>
    <row r="6167" spans="1:24" x14ac:dyDescent="0.25">
      <c r="A6167" t="s">
        <v>8544</v>
      </c>
      <c r="B6167" s="1">
        <v>45833</v>
      </c>
      <c r="C6167" t="s">
        <v>1659</v>
      </c>
      <c r="D6167" t="s">
        <v>39</v>
      </c>
      <c r="E6167" t="s">
        <v>101</v>
      </c>
      <c r="F6167" t="s">
        <v>102</v>
      </c>
      <c r="G6167" t="s">
        <v>24</v>
      </c>
      <c r="H6167" t="s">
        <v>103</v>
      </c>
      <c r="I6167" t="s">
        <v>130</v>
      </c>
      <c r="J6167" t="s">
        <v>27</v>
      </c>
      <c r="K6167">
        <v>4</v>
      </c>
      <c r="L6167">
        <v>120</v>
      </c>
      <c r="M6167">
        <v>0.15</v>
      </c>
      <c r="N6167">
        <v>408</v>
      </c>
      <c r="O6167">
        <v>96</v>
      </c>
      <c r="P6167" t="s">
        <v>28</v>
      </c>
      <c r="Q6167" t="s">
        <v>35</v>
      </c>
      <c r="R6167" t="s">
        <v>36</v>
      </c>
      <c r="S6167">
        <v>3.4</v>
      </c>
      <c r="T6167">
        <f>YEAR(tblOrders[[#This Row],[Order Date]])</f>
        <v>2025</v>
      </c>
      <c r="U6167" t="str">
        <f>TEXT(tblOrders[[#This Row],[Order Date]],"mmm-yyyy")</f>
        <v>Jun-2025</v>
      </c>
      <c r="V6167" s="4">
        <f>tblOrders[[#This Row],[Profit]]/tblOrders[[#This Row],[Sales Amount]]</f>
        <v>0.23529411764705882</v>
      </c>
      <c r="W6167" t="str">
        <f>VLOOKUP(tblOrders[[#This Row],[City]],CityRegion,2,0)</f>
        <v>West</v>
      </c>
      <c r="X6167" t="str">
        <f>VLOOKUP(tblOrders[[#This Row],[City]],lookups!A:C,3,0)</f>
        <v>Maharashtra</v>
      </c>
    </row>
    <row r="6168" spans="1:24" x14ac:dyDescent="0.25">
      <c r="A6168" t="s">
        <v>8545</v>
      </c>
      <c r="B6168" s="1">
        <v>45857</v>
      </c>
      <c r="C6168" t="s">
        <v>1927</v>
      </c>
      <c r="D6168" t="s">
        <v>21</v>
      </c>
      <c r="E6168" t="s">
        <v>101</v>
      </c>
      <c r="F6168" t="s">
        <v>102</v>
      </c>
      <c r="G6168" t="s">
        <v>24</v>
      </c>
      <c r="H6168" t="s">
        <v>103</v>
      </c>
      <c r="I6168" t="s">
        <v>57</v>
      </c>
      <c r="J6168" t="s">
        <v>34</v>
      </c>
      <c r="K6168">
        <v>2</v>
      </c>
      <c r="L6168">
        <v>120</v>
      </c>
      <c r="M6168">
        <v>0</v>
      </c>
      <c r="N6168">
        <v>240</v>
      </c>
      <c r="O6168">
        <v>84</v>
      </c>
      <c r="P6168" t="s">
        <v>28</v>
      </c>
      <c r="Q6168" t="s">
        <v>35</v>
      </c>
      <c r="R6168" t="s">
        <v>123</v>
      </c>
      <c r="S6168">
        <v>4.9000000000000004</v>
      </c>
      <c r="T6168">
        <f>YEAR(tblOrders[[#This Row],[Order Date]])</f>
        <v>2025</v>
      </c>
      <c r="U6168" t="str">
        <f>TEXT(tblOrders[[#This Row],[Order Date]],"mmm-yyyy")</f>
        <v>Jul-2025</v>
      </c>
      <c r="V6168" s="4">
        <f>tblOrders[[#This Row],[Profit]]/tblOrders[[#This Row],[Sales Amount]]</f>
        <v>0.35</v>
      </c>
      <c r="W6168" t="str">
        <f>VLOOKUP(tblOrders[[#This Row],[City]],CityRegion,2,0)</f>
        <v>South</v>
      </c>
      <c r="X6168" t="str">
        <f>VLOOKUP(tblOrders[[#This Row],[City]],lookups!A:C,3,0)</f>
        <v>Kerala</v>
      </c>
    </row>
    <row r="6169" spans="1:24" x14ac:dyDescent="0.25">
      <c r="A6169" t="s">
        <v>8546</v>
      </c>
      <c r="B6169" s="1">
        <v>45835</v>
      </c>
      <c r="C6169" t="s">
        <v>363</v>
      </c>
      <c r="D6169" t="s">
        <v>21</v>
      </c>
      <c r="E6169" t="s">
        <v>101</v>
      </c>
      <c r="F6169" t="s">
        <v>102</v>
      </c>
      <c r="G6169" t="s">
        <v>24</v>
      </c>
      <c r="H6169" t="s">
        <v>103</v>
      </c>
      <c r="I6169" t="s">
        <v>84</v>
      </c>
      <c r="J6169" t="s">
        <v>45</v>
      </c>
      <c r="K6169">
        <v>2</v>
      </c>
      <c r="L6169">
        <v>120</v>
      </c>
      <c r="M6169">
        <v>0.1</v>
      </c>
      <c r="N6169">
        <v>216</v>
      </c>
      <c r="O6169">
        <v>60</v>
      </c>
      <c r="P6169" t="s">
        <v>28</v>
      </c>
      <c r="Q6169" t="s">
        <v>86</v>
      </c>
      <c r="R6169" t="s">
        <v>30</v>
      </c>
      <c r="S6169">
        <v>3</v>
      </c>
      <c r="T6169">
        <f>YEAR(tblOrders[[#This Row],[Order Date]])</f>
        <v>2025</v>
      </c>
      <c r="U6169" t="str">
        <f>TEXT(tblOrders[[#This Row],[Order Date]],"mmm-yyyy")</f>
        <v>Jun-2025</v>
      </c>
      <c r="V6169" s="4">
        <f>tblOrders[[#This Row],[Profit]]/tblOrders[[#This Row],[Sales Amount]]</f>
        <v>0.27777777777777779</v>
      </c>
      <c r="W6169" t="str">
        <f>VLOOKUP(tblOrders[[#This Row],[City]],CityRegion,2,0)</f>
        <v>West</v>
      </c>
      <c r="X6169" t="str">
        <f>VLOOKUP(tblOrders[[#This Row],[City]],lookups!A:C,3,0)</f>
        <v>Maharashtra</v>
      </c>
    </row>
    <row r="6170" spans="1:24" x14ac:dyDescent="0.25">
      <c r="A6170" t="s">
        <v>8547</v>
      </c>
      <c r="B6170" s="1">
        <v>45949</v>
      </c>
      <c r="C6170" t="s">
        <v>1650</v>
      </c>
      <c r="D6170" t="s">
        <v>39</v>
      </c>
      <c r="E6170" t="s">
        <v>94</v>
      </c>
      <c r="F6170" t="s">
        <v>95</v>
      </c>
      <c r="G6170" t="s">
        <v>68</v>
      </c>
      <c r="H6170" t="s">
        <v>96</v>
      </c>
      <c r="I6170" t="s">
        <v>84</v>
      </c>
      <c r="J6170" t="s">
        <v>27</v>
      </c>
      <c r="K6170">
        <v>2</v>
      </c>
      <c r="L6170">
        <v>89</v>
      </c>
      <c r="M6170">
        <v>0.1</v>
      </c>
      <c r="N6170">
        <v>160.19999999999999</v>
      </c>
      <c r="O6170">
        <v>50.2</v>
      </c>
      <c r="P6170" t="s">
        <v>28</v>
      </c>
      <c r="Q6170" t="s">
        <v>86</v>
      </c>
      <c r="R6170" t="s">
        <v>30</v>
      </c>
      <c r="S6170">
        <v>4.0999999999999996</v>
      </c>
      <c r="T6170">
        <f>YEAR(tblOrders[[#This Row],[Order Date]])</f>
        <v>2025</v>
      </c>
      <c r="U6170" t="str">
        <f>TEXT(tblOrders[[#This Row],[Order Date]],"mmm-yyyy")</f>
        <v>Oct-2025</v>
      </c>
      <c r="V6170" s="4">
        <f>tblOrders[[#This Row],[Profit]]/tblOrders[[#This Row],[Sales Amount]]</f>
        <v>0.31335830212234711</v>
      </c>
      <c r="W6170" t="str">
        <f>VLOOKUP(tblOrders[[#This Row],[City]],CityRegion,2,0)</f>
        <v>West</v>
      </c>
      <c r="X6170" t="str">
        <f>VLOOKUP(tblOrders[[#This Row],[City]],lookups!A:C,3,0)</f>
        <v>Maharashtra</v>
      </c>
    </row>
    <row r="6171" spans="1:24" x14ac:dyDescent="0.25">
      <c r="A6171" t="s">
        <v>8548</v>
      </c>
      <c r="B6171" s="1">
        <v>45674</v>
      </c>
      <c r="C6171" t="s">
        <v>6551</v>
      </c>
      <c r="D6171" t="s">
        <v>39</v>
      </c>
      <c r="E6171" t="s">
        <v>49</v>
      </c>
      <c r="F6171" t="s">
        <v>50</v>
      </c>
      <c r="G6171" t="s">
        <v>24</v>
      </c>
      <c r="H6171" t="s">
        <v>51</v>
      </c>
      <c r="I6171" t="s">
        <v>76</v>
      </c>
      <c r="J6171" t="s">
        <v>45</v>
      </c>
      <c r="K6171">
        <v>1</v>
      </c>
      <c r="L6171">
        <v>85</v>
      </c>
      <c r="M6171">
        <v>0</v>
      </c>
      <c r="N6171">
        <v>85</v>
      </c>
      <c r="O6171">
        <v>33</v>
      </c>
      <c r="P6171" t="s">
        <v>85</v>
      </c>
      <c r="Q6171" t="s">
        <v>29</v>
      </c>
      <c r="R6171" t="s">
        <v>30</v>
      </c>
      <c r="S6171">
        <v>4.2</v>
      </c>
      <c r="T6171">
        <f>YEAR(tblOrders[[#This Row],[Order Date]])</f>
        <v>2025</v>
      </c>
      <c r="U6171" t="str">
        <f>TEXT(tblOrders[[#This Row],[Order Date]],"mmm-yyyy")</f>
        <v>Jan-2025</v>
      </c>
      <c r="V6171" s="4">
        <f>tblOrders[[#This Row],[Profit]]/tblOrders[[#This Row],[Sales Amount]]</f>
        <v>0.38823529411764707</v>
      </c>
      <c r="W6171" t="str">
        <f>VLOOKUP(tblOrders[[#This Row],[City]],CityRegion,2,0)</f>
        <v>South</v>
      </c>
      <c r="X6171" t="str">
        <f>VLOOKUP(tblOrders[[#This Row],[City]],lookups!A:C,3,0)</f>
        <v>Kerala</v>
      </c>
    </row>
    <row r="6172" spans="1:24" x14ac:dyDescent="0.25">
      <c r="A6172" t="s">
        <v>8549</v>
      </c>
      <c r="B6172" s="1">
        <v>45846</v>
      </c>
      <c r="C6172" t="s">
        <v>2243</v>
      </c>
      <c r="D6172" t="s">
        <v>21</v>
      </c>
      <c r="E6172" t="s">
        <v>55</v>
      </c>
      <c r="F6172" t="s">
        <v>56</v>
      </c>
      <c r="G6172" t="s">
        <v>24</v>
      </c>
      <c r="H6172" t="s">
        <v>51</v>
      </c>
      <c r="I6172" t="s">
        <v>33</v>
      </c>
      <c r="J6172" t="s">
        <v>45</v>
      </c>
      <c r="K6172">
        <v>3</v>
      </c>
      <c r="L6172">
        <v>42</v>
      </c>
      <c r="M6172">
        <v>0.05</v>
      </c>
      <c r="N6172">
        <v>119.7</v>
      </c>
      <c r="O6172">
        <v>47.7</v>
      </c>
      <c r="P6172" t="s">
        <v>28</v>
      </c>
      <c r="Q6172" t="s">
        <v>29</v>
      </c>
      <c r="R6172" t="s">
        <v>36</v>
      </c>
      <c r="S6172">
        <v>4.5</v>
      </c>
      <c r="T6172">
        <f>YEAR(tblOrders[[#This Row],[Order Date]])</f>
        <v>2025</v>
      </c>
      <c r="U6172" t="str">
        <f>TEXT(tblOrders[[#This Row],[Order Date]],"mmm-yyyy")</f>
        <v>Jul-2025</v>
      </c>
      <c r="V6172" s="4">
        <f>tblOrders[[#This Row],[Profit]]/tblOrders[[#This Row],[Sales Amount]]</f>
        <v>0.39849624060150379</v>
      </c>
      <c r="W6172" t="str">
        <f>VLOOKUP(tblOrders[[#This Row],[City]],CityRegion,2,0)</f>
        <v>North</v>
      </c>
      <c r="X6172" t="str">
        <f>VLOOKUP(tblOrders[[#This Row],[City]],lookups!A:C,3,0)</f>
        <v>Delhi</v>
      </c>
    </row>
    <row r="6173" spans="1:24" x14ac:dyDescent="0.25">
      <c r="A6173" t="s">
        <v>8550</v>
      </c>
      <c r="B6173" s="1">
        <v>45840</v>
      </c>
      <c r="C6173" t="s">
        <v>985</v>
      </c>
      <c r="D6173" t="s">
        <v>21</v>
      </c>
      <c r="E6173" t="s">
        <v>49</v>
      </c>
      <c r="F6173" t="s">
        <v>50</v>
      </c>
      <c r="G6173" t="s">
        <v>24</v>
      </c>
      <c r="H6173" t="s">
        <v>51</v>
      </c>
      <c r="I6173" t="s">
        <v>57</v>
      </c>
      <c r="J6173" t="s">
        <v>27</v>
      </c>
      <c r="K6173">
        <v>4</v>
      </c>
      <c r="L6173">
        <v>85</v>
      </c>
      <c r="M6173">
        <v>0.15</v>
      </c>
      <c r="N6173">
        <v>289</v>
      </c>
      <c r="O6173">
        <v>81</v>
      </c>
      <c r="P6173" t="s">
        <v>28</v>
      </c>
      <c r="Q6173" t="s">
        <v>46</v>
      </c>
      <c r="R6173" t="s">
        <v>30</v>
      </c>
      <c r="S6173">
        <v>3.2</v>
      </c>
      <c r="T6173">
        <f>YEAR(tblOrders[[#This Row],[Order Date]])</f>
        <v>2025</v>
      </c>
      <c r="U6173" t="str">
        <f>TEXT(tblOrders[[#This Row],[Order Date]],"mmm-yyyy")</f>
        <v>Jul-2025</v>
      </c>
      <c r="V6173" s="4">
        <f>tblOrders[[#This Row],[Profit]]/tblOrders[[#This Row],[Sales Amount]]</f>
        <v>0.28027681660899656</v>
      </c>
      <c r="W6173" t="str">
        <f>VLOOKUP(tblOrders[[#This Row],[City]],CityRegion,2,0)</f>
        <v>South</v>
      </c>
      <c r="X6173" t="str">
        <f>VLOOKUP(tblOrders[[#This Row],[City]],lookups!A:C,3,0)</f>
        <v>Kerala</v>
      </c>
    </row>
    <row r="6174" spans="1:24" x14ac:dyDescent="0.25">
      <c r="A6174" t="s">
        <v>8551</v>
      </c>
      <c r="B6174" s="1">
        <v>45955</v>
      </c>
      <c r="C6174" t="s">
        <v>1927</v>
      </c>
      <c r="D6174" t="s">
        <v>21</v>
      </c>
      <c r="E6174" t="s">
        <v>79</v>
      </c>
      <c r="F6174" t="s">
        <v>80</v>
      </c>
      <c r="G6174" t="s">
        <v>68</v>
      </c>
      <c r="H6174" t="s">
        <v>81</v>
      </c>
      <c r="I6174" t="s">
        <v>33</v>
      </c>
      <c r="J6174" t="s">
        <v>27</v>
      </c>
      <c r="K6174">
        <v>2</v>
      </c>
      <c r="L6174">
        <v>799</v>
      </c>
      <c r="M6174">
        <v>0</v>
      </c>
      <c r="N6174">
        <v>1598</v>
      </c>
      <c r="O6174">
        <v>358</v>
      </c>
      <c r="P6174" t="s">
        <v>28</v>
      </c>
      <c r="Q6174" t="s">
        <v>35</v>
      </c>
      <c r="R6174" t="s">
        <v>36</v>
      </c>
      <c r="S6174">
        <v>4</v>
      </c>
      <c r="T6174">
        <f>YEAR(tblOrders[[#This Row],[Order Date]])</f>
        <v>2025</v>
      </c>
      <c r="U6174" t="str">
        <f>TEXT(tblOrders[[#This Row],[Order Date]],"mmm-yyyy")</f>
        <v>Oct-2025</v>
      </c>
      <c r="V6174" s="4">
        <f>tblOrders[[#This Row],[Profit]]/tblOrders[[#This Row],[Sales Amount]]</f>
        <v>0.22403003754693368</v>
      </c>
      <c r="W6174" t="str">
        <f>VLOOKUP(tblOrders[[#This Row],[City]],CityRegion,2,0)</f>
        <v>North</v>
      </c>
      <c r="X6174" t="str">
        <f>VLOOKUP(tblOrders[[#This Row],[City]],lookups!A:C,3,0)</f>
        <v>Delhi</v>
      </c>
    </row>
    <row r="6175" spans="1:24" x14ac:dyDescent="0.25">
      <c r="A6175" t="s">
        <v>8552</v>
      </c>
      <c r="B6175" s="1">
        <v>46020</v>
      </c>
      <c r="C6175" t="s">
        <v>3697</v>
      </c>
      <c r="D6175" t="s">
        <v>21</v>
      </c>
      <c r="E6175" t="s">
        <v>114</v>
      </c>
      <c r="F6175" t="s">
        <v>115</v>
      </c>
      <c r="G6175" t="s">
        <v>42</v>
      </c>
      <c r="H6175" t="s">
        <v>116</v>
      </c>
      <c r="I6175" t="s">
        <v>26</v>
      </c>
      <c r="J6175" t="s">
        <v>45</v>
      </c>
      <c r="K6175">
        <v>1</v>
      </c>
      <c r="L6175">
        <v>12</v>
      </c>
      <c r="M6175">
        <v>0.15</v>
      </c>
      <c r="N6175">
        <v>10.199999999999999</v>
      </c>
      <c r="O6175">
        <v>4.2</v>
      </c>
      <c r="P6175" t="s">
        <v>28</v>
      </c>
      <c r="Q6175" t="s">
        <v>29</v>
      </c>
      <c r="R6175" t="s">
        <v>36</v>
      </c>
      <c r="S6175">
        <v>3.4</v>
      </c>
      <c r="T6175">
        <f>YEAR(tblOrders[[#This Row],[Order Date]])</f>
        <v>2025</v>
      </c>
      <c r="U6175" t="str">
        <f>TEXT(tblOrders[[#This Row],[Order Date]],"mmm-yyyy")</f>
        <v>Dec-2025</v>
      </c>
      <c r="V6175" s="4">
        <f>tblOrders[[#This Row],[Profit]]/tblOrders[[#This Row],[Sales Amount]]</f>
        <v>0.41176470588235298</v>
      </c>
      <c r="W6175" t="str">
        <f>VLOOKUP(tblOrders[[#This Row],[City]],CityRegion,2,0)</f>
        <v>South</v>
      </c>
      <c r="X6175" t="str">
        <f>VLOOKUP(tblOrders[[#This Row],[City]],lookups!A:C,3,0)</f>
        <v>Karnataka</v>
      </c>
    </row>
    <row r="6176" spans="1:24" x14ac:dyDescent="0.25">
      <c r="A6176" t="s">
        <v>8553</v>
      </c>
      <c r="B6176" s="1">
        <v>45783</v>
      </c>
      <c r="C6176" t="s">
        <v>2044</v>
      </c>
      <c r="D6176" t="s">
        <v>21</v>
      </c>
      <c r="E6176" t="s">
        <v>73</v>
      </c>
      <c r="F6176" t="s">
        <v>74</v>
      </c>
      <c r="G6176" t="s">
        <v>68</v>
      </c>
      <c r="H6176" t="s">
        <v>75</v>
      </c>
      <c r="I6176" t="s">
        <v>130</v>
      </c>
      <c r="J6176" t="s">
        <v>45</v>
      </c>
      <c r="K6176">
        <v>4</v>
      </c>
      <c r="L6176">
        <v>65</v>
      </c>
      <c r="M6176">
        <v>0.2</v>
      </c>
      <c r="N6176">
        <v>208</v>
      </c>
      <c r="O6176">
        <v>56</v>
      </c>
      <c r="P6176" t="s">
        <v>28</v>
      </c>
      <c r="Q6176" t="s">
        <v>35</v>
      </c>
      <c r="R6176" t="s">
        <v>36</v>
      </c>
      <c r="S6176">
        <v>3.5</v>
      </c>
      <c r="T6176">
        <f>YEAR(tblOrders[[#This Row],[Order Date]])</f>
        <v>2025</v>
      </c>
      <c r="U6176" t="str">
        <f>TEXT(tblOrders[[#This Row],[Order Date]],"mmm-yyyy")</f>
        <v>May-2025</v>
      </c>
      <c r="V6176" s="4">
        <f>tblOrders[[#This Row],[Profit]]/tblOrders[[#This Row],[Sales Amount]]</f>
        <v>0.26923076923076922</v>
      </c>
      <c r="W6176" t="str">
        <f>VLOOKUP(tblOrders[[#This Row],[City]],CityRegion,2,0)</f>
        <v>West</v>
      </c>
      <c r="X6176" t="str">
        <f>VLOOKUP(tblOrders[[#This Row],[City]],lookups!A:C,3,0)</f>
        <v>Maharashtra</v>
      </c>
    </row>
    <row r="6177" spans="1:24" x14ac:dyDescent="0.25">
      <c r="A6177" t="s">
        <v>8554</v>
      </c>
      <c r="B6177" s="1">
        <v>45934</v>
      </c>
      <c r="C6177" t="s">
        <v>1811</v>
      </c>
      <c r="D6177" t="s">
        <v>21</v>
      </c>
      <c r="E6177" t="s">
        <v>55</v>
      </c>
      <c r="F6177" t="s">
        <v>56</v>
      </c>
      <c r="G6177" t="s">
        <v>24</v>
      </c>
      <c r="H6177" t="s">
        <v>51</v>
      </c>
      <c r="I6177" t="s">
        <v>130</v>
      </c>
      <c r="J6177" t="s">
        <v>34</v>
      </c>
      <c r="K6177">
        <v>5</v>
      </c>
      <c r="L6177">
        <v>42</v>
      </c>
      <c r="M6177">
        <v>0</v>
      </c>
      <c r="N6177">
        <v>210</v>
      </c>
      <c r="O6177">
        <v>90</v>
      </c>
      <c r="P6177" t="s">
        <v>28</v>
      </c>
      <c r="Q6177" t="s">
        <v>35</v>
      </c>
      <c r="R6177" t="s">
        <v>30</v>
      </c>
      <c r="S6177">
        <v>4.0999999999999996</v>
      </c>
      <c r="T6177">
        <f>YEAR(tblOrders[[#This Row],[Order Date]])</f>
        <v>2025</v>
      </c>
      <c r="U6177" t="str">
        <f>TEXT(tblOrders[[#This Row],[Order Date]],"mmm-yyyy")</f>
        <v>Oct-2025</v>
      </c>
      <c r="V6177" s="4">
        <f>tblOrders[[#This Row],[Profit]]/tblOrders[[#This Row],[Sales Amount]]</f>
        <v>0.42857142857142855</v>
      </c>
      <c r="W6177" t="str">
        <f>VLOOKUP(tblOrders[[#This Row],[City]],CityRegion,2,0)</f>
        <v>West</v>
      </c>
      <c r="X6177" t="str">
        <f>VLOOKUP(tblOrders[[#This Row],[City]],lookups!A:C,3,0)</f>
        <v>Maharashtra</v>
      </c>
    </row>
    <row r="6178" spans="1:24" x14ac:dyDescent="0.25">
      <c r="A6178" t="s">
        <v>8555</v>
      </c>
      <c r="B6178" s="1">
        <v>45766</v>
      </c>
      <c r="C6178" t="s">
        <v>7411</v>
      </c>
      <c r="D6178" t="s">
        <v>39</v>
      </c>
      <c r="E6178" t="s">
        <v>108</v>
      </c>
      <c r="F6178" t="s">
        <v>109</v>
      </c>
      <c r="G6178" t="s">
        <v>62</v>
      </c>
      <c r="H6178" t="s">
        <v>110</v>
      </c>
      <c r="I6178" t="s">
        <v>84</v>
      </c>
      <c r="J6178" t="s">
        <v>34</v>
      </c>
      <c r="K6178">
        <v>3</v>
      </c>
      <c r="L6178">
        <v>110</v>
      </c>
      <c r="M6178">
        <v>0.15</v>
      </c>
      <c r="N6178">
        <v>280.5</v>
      </c>
      <c r="O6178">
        <v>76.5</v>
      </c>
      <c r="P6178" t="s">
        <v>28</v>
      </c>
      <c r="Q6178" t="s">
        <v>35</v>
      </c>
      <c r="R6178" t="s">
        <v>36</v>
      </c>
      <c r="S6178">
        <v>4.5</v>
      </c>
      <c r="T6178">
        <f>YEAR(tblOrders[[#This Row],[Order Date]])</f>
        <v>2025</v>
      </c>
      <c r="U6178" t="str">
        <f>TEXT(tblOrders[[#This Row],[Order Date]],"mmm-yyyy")</f>
        <v>Apr-2025</v>
      </c>
      <c r="V6178" s="4">
        <f>tblOrders[[#This Row],[Profit]]/tblOrders[[#This Row],[Sales Amount]]</f>
        <v>0.27272727272727271</v>
      </c>
      <c r="W6178" t="str">
        <f>VLOOKUP(tblOrders[[#This Row],[City]],CityRegion,2,0)</f>
        <v>West</v>
      </c>
      <c r="X6178" t="str">
        <f>VLOOKUP(tblOrders[[#This Row],[City]],lookups!A:C,3,0)</f>
        <v>Maharashtra</v>
      </c>
    </row>
    <row r="6179" spans="1:24" x14ac:dyDescent="0.25">
      <c r="A6179" t="s">
        <v>8556</v>
      </c>
      <c r="B6179" s="1">
        <v>45954</v>
      </c>
      <c r="C6179" t="s">
        <v>3288</v>
      </c>
      <c r="D6179" t="s">
        <v>39</v>
      </c>
      <c r="E6179" t="s">
        <v>60</v>
      </c>
      <c r="F6179" t="s">
        <v>61</v>
      </c>
      <c r="G6179" t="s">
        <v>62</v>
      </c>
      <c r="H6179" t="s">
        <v>63</v>
      </c>
      <c r="I6179" t="s">
        <v>57</v>
      </c>
      <c r="J6179" t="s">
        <v>45</v>
      </c>
      <c r="K6179">
        <v>3</v>
      </c>
      <c r="L6179">
        <v>45</v>
      </c>
      <c r="M6179">
        <v>0</v>
      </c>
      <c r="N6179">
        <v>135</v>
      </c>
      <c r="O6179">
        <v>57</v>
      </c>
      <c r="P6179" t="s">
        <v>111</v>
      </c>
      <c r="Q6179" t="s">
        <v>35</v>
      </c>
      <c r="R6179" t="s">
        <v>30</v>
      </c>
      <c r="S6179">
        <v>3</v>
      </c>
      <c r="T6179">
        <f>YEAR(tblOrders[[#This Row],[Order Date]])</f>
        <v>2025</v>
      </c>
      <c r="U6179" t="str">
        <f>TEXT(tblOrders[[#This Row],[Order Date]],"mmm-yyyy")</f>
        <v>Oct-2025</v>
      </c>
      <c r="V6179" s="4">
        <f>tblOrders[[#This Row],[Profit]]/tblOrders[[#This Row],[Sales Amount]]</f>
        <v>0.42222222222222222</v>
      </c>
      <c r="W6179" t="str">
        <f>VLOOKUP(tblOrders[[#This Row],[City]],CityRegion,2,0)</f>
        <v>South</v>
      </c>
      <c r="X6179" t="str">
        <f>VLOOKUP(tblOrders[[#This Row],[City]],lookups!A:C,3,0)</f>
        <v>Kerala</v>
      </c>
    </row>
    <row r="6180" spans="1:24" x14ac:dyDescent="0.25">
      <c r="A6180" t="s">
        <v>8557</v>
      </c>
      <c r="B6180" s="1">
        <v>45753</v>
      </c>
      <c r="C6180" t="s">
        <v>508</v>
      </c>
      <c r="D6180" t="s">
        <v>21</v>
      </c>
      <c r="E6180" t="s">
        <v>108</v>
      </c>
      <c r="F6180" t="s">
        <v>109</v>
      </c>
      <c r="G6180" t="s">
        <v>62</v>
      </c>
      <c r="H6180" t="s">
        <v>110</v>
      </c>
      <c r="I6180" t="s">
        <v>57</v>
      </c>
      <c r="J6180" t="s">
        <v>34</v>
      </c>
      <c r="K6180">
        <v>1</v>
      </c>
      <c r="L6180">
        <v>110</v>
      </c>
      <c r="M6180">
        <v>0.1</v>
      </c>
      <c r="N6180">
        <v>99</v>
      </c>
      <c r="O6180">
        <v>31</v>
      </c>
      <c r="P6180" t="s">
        <v>28</v>
      </c>
      <c r="Q6180" t="s">
        <v>29</v>
      </c>
      <c r="R6180" t="s">
        <v>36</v>
      </c>
      <c r="S6180">
        <v>3.6</v>
      </c>
      <c r="T6180">
        <f>YEAR(tblOrders[[#This Row],[Order Date]])</f>
        <v>2025</v>
      </c>
      <c r="U6180" t="str">
        <f>TEXT(tblOrders[[#This Row],[Order Date]],"mmm-yyyy")</f>
        <v>Apr-2025</v>
      </c>
      <c r="V6180" s="4">
        <f>tblOrders[[#This Row],[Profit]]/tblOrders[[#This Row],[Sales Amount]]</f>
        <v>0.31313131313131315</v>
      </c>
      <c r="W6180" t="str">
        <f>VLOOKUP(tblOrders[[#This Row],[City]],CityRegion,2,0)</f>
        <v>South</v>
      </c>
      <c r="X6180" t="str">
        <f>VLOOKUP(tblOrders[[#This Row],[City]],lookups!A:C,3,0)</f>
        <v>Kerala</v>
      </c>
    </row>
    <row r="6181" spans="1:24" x14ac:dyDescent="0.25">
      <c r="A6181" t="s">
        <v>8558</v>
      </c>
      <c r="B6181" s="1">
        <v>46022</v>
      </c>
      <c r="C6181" t="s">
        <v>2248</v>
      </c>
      <c r="D6181" t="s">
        <v>39</v>
      </c>
      <c r="E6181" t="s">
        <v>22</v>
      </c>
      <c r="F6181" t="s">
        <v>23</v>
      </c>
      <c r="G6181" t="s">
        <v>24</v>
      </c>
      <c r="H6181" t="s">
        <v>25</v>
      </c>
      <c r="I6181" t="s">
        <v>139</v>
      </c>
      <c r="J6181" t="s">
        <v>34</v>
      </c>
      <c r="K6181">
        <v>2</v>
      </c>
      <c r="L6181">
        <v>190</v>
      </c>
      <c r="M6181">
        <v>0.05</v>
      </c>
      <c r="N6181">
        <v>361</v>
      </c>
      <c r="O6181">
        <v>111</v>
      </c>
      <c r="P6181" t="s">
        <v>111</v>
      </c>
      <c r="Q6181" t="s">
        <v>46</v>
      </c>
      <c r="R6181" t="s">
        <v>36</v>
      </c>
      <c r="S6181">
        <v>4.2</v>
      </c>
      <c r="T6181">
        <f>YEAR(tblOrders[[#This Row],[Order Date]])</f>
        <v>2025</v>
      </c>
      <c r="U6181" t="str">
        <f>TEXT(tblOrders[[#This Row],[Order Date]],"mmm-yyyy")</f>
        <v>Dec-2025</v>
      </c>
      <c r="V6181" s="4">
        <f>tblOrders[[#This Row],[Profit]]/tblOrders[[#This Row],[Sales Amount]]</f>
        <v>0.30747922437673131</v>
      </c>
      <c r="W6181" t="str">
        <f>VLOOKUP(tblOrders[[#This Row],[City]],CityRegion,2,0)</f>
        <v>South</v>
      </c>
      <c r="X6181" t="str">
        <f>VLOOKUP(tblOrders[[#This Row],[City]],lookups!A:C,3,0)</f>
        <v>Tamil Nadu</v>
      </c>
    </row>
    <row r="6182" spans="1:24" x14ac:dyDescent="0.25">
      <c r="A6182" t="s">
        <v>8559</v>
      </c>
      <c r="B6182" s="1">
        <v>45822</v>
      </c>
      <c r="C6182" t="s">
        <v>3587</v>
      </c>
      <c r="D6182" t="s">
        <v>39</v>
      </c>
      <c r="E6182" t="s">
        <v>49</v>
      </c>
      <c r="F6182" t="s">
        <v>50</v>
      </c>
      <c r="G6182" t="s">
        <v>24</v>
      </c>
      <c r="H6182" t="s">
        <v>51</v>
      </c>
      <c r="I6182" t="s">
        <v>70</v>
      </c>
      <c r="J6182" t="s">
        <v>34</v>
      </c>
      <c r="K6182">
        <v>5</v>
      </c>
      <c r="L6182">
        <v>85</v>
      </c>
      <c r="M6182">
        <v>0.1</v>
      </c>
      <c r="N6182">
        <v>382.5</v>
      </c>
      <c r="O6182">
        <v>122.5</v>
      </c>
      <c r="P6182" t="s">
        <v>28</v>
      </c>
      <c r="Q6182" t="s">
        <v>29</v>
      </c>
      <c r="R6182" t="s">
        <v>30</v>
      </c>
      <c r="S6182">
        <v>4.7</v>
      </c>
      <c r="T6182">
        <f>YEAR(tblOrders[[#This Row],[Order Date]])</f>
        <v>2025</v>
      </c>
      <c r="U6182" t="str">
        <f>TEXT(tblOrders[[#This Row],[Order Date]],"mmm-yyyy")</f>
        <v>Jun-2025</v>
      </c>
      <c r="V6182" s="4">
        <f>tblOrders[[#This Row],[Profit]]/tblOrders[[#This Row],[Sales Amount]]</f>
        <v>0.3202614379084967</v>
      </c>
      <c r="W6182" t="str">
        <f>VLOOKUP(tblOrders[[#This Row],[City]],CityRegion,2,0)</f>
        <v>South</v>
      </c>
      <c r="X6182" t="str">
        <f>VLOOKUP(tblOrders[[#This Row],[City]],lookups!A:C,3,0)</f>
        <v>Telengana</v>
      </c>
    </row>
    <row r="6183" spans="1:24" x14ac:dyDescent="0.25">
      <c r="A6183" t="s">
        <v>8560</v>
      </c>
      <c r="B6183" s="1">
        <v>46012</v>
      </c>
      <c r="C6183" t="s">
        <v>1347</v>
      </c>
      <c r="D6183" t="s">
        <v>21</v>
      </c>
      <c r="E6183" t="s">
        <v>101</v>
      </c>
      <c r="F6183" t="s">
        <v>102</v>
      </c>
      <c r="G6183" t="s">
        <v>24</v>
      </c>
      <c r="H6183" t="s">
        <v>103</v>
      </c>
      <c r="I6183" t="s">
        <v>70</v>
      </c>
      <c r="J6183" t="s">
        <v>27</v>
      </c>
      <c r="K6183">
        <v>1</v>
      </c>
      <c r="L6183">
        <v>120</v>
      </c>
      <c r="M6183">
        <v>0.1</v>
      </c>
      <c r="N6183">
        <v>108</v>
      </c>
      <c r="O6183">
        <v>30</v>
      </c>
      <c r="P6183" t="s">
        <v>28</v>
      </c>
      <c r="Q6183" t="s">
        <v>46</v>
      </c>
      <c r="R6183" t="s">
        <v>30</v>
      </c>
      <c r="S6183">
        <v>3.1</v>
      </c>
      <c r="T6183">
        <f>YEAR(tblOrders[[#This Row],[Order Date]])</f>
        <v>2025</v>
      </c>
      <c r="U6183" t="str">
        <f>TEXT(tblOrders[[#This Row],[Order Date]],"mmm-yyyy")</f>
        <v>Dec-2025</v>
      </c>
      <c r="V6183" s="4">
        <f>tblOrders[[#This Row],[Profit]]/tblOrders[[#This Row],[Sales Amount]]</f>
        <v>0.27777777777777779</v>
      </c>
      <c r="W6183" t="str">
        <f>VLOOKUP(tblOrders[[#This Row],[City]],CityRegion,2,0)</f>
        <v>South</v>
      </c>
      <c r="X6183" t="str">
        <f>VLOOKUP(tblOrders[[#This Row],[City]],lookups!A:C,3,0)</f>
        <v>Telengana</v>
      </c>
    </row>
    <row r="6184" spans="1:24" x14ac:dyDescent="0.25">
      <c r="A6184" t="s">
        <v>8561</v>
      </c>
      <c r="B6184" s="1">
        <v>45992</v>
      </c>
      <c r="C6184" t="s">
        <v>3544</v>
      </c>
      <c r="D6184" t="s">
        <v>39</v>
      </c>
      <c r="E6184" t="s">
        <v>73</v>
      </c>
      <c r="F6184" t="s">
        <v>74</v>
      </c>
      <c r="G6184" t="s">
        <v>68</v>
      </c>
      <c r="H6184" t="s">
        <v>75</v>
      </c>
      <c r="I6184" t="s">
        <v>44</v>
      </c>
      <c r="J6184" t="s">
        <v>34</v>
      </c>
      <c r="K6184">
        <v>5</v>
      </c>
      <c r="L6184">
        <v>65</v>
      </c>
      <c r="M6184">
        <v>0.2</v>
      </c>
      <c r="N6184">
        <v>260</v>
      </c>
      <c r="O6184">
        <v>70</v>
      </c>
      <c r="P6184" t="s">
        <v>111</v>
      </c>
      <c r="Q6184" t="s">
        <v>86</v>
      </c>
      <c r="R6184" t="s">
        <v>36</v>
      </c>
      <c r="S6184">
        <v>4.5</v>
      </c>
      <c r="T6184">
        <f>YEAR(tblOrders[[#This Row],[Order Date]])</f>
        <v>2025</v>
      </c>
      <c r="U6184" t="str">
        <f>TEXT(tblOrders[[#This Row],[Order Date]],"mmm-yyyy")</f>
        <v>Dec-2025</v>
      </c>
      <c r="V6184" s="4">
        <f>tblOrders[[#This Row],[Profit]]/tblOrders[[#This Row],[Sales Amount]]</f>
        <v>0.26923076923076922</v>
      </c>
      <c r="W6184" t="str">
        <f>VLOOKUP(tblOrders[[#This Row],[City]],CityRegion,2,0)</f>
        <v>South</v>
      </c>
      <c r="X6184" t="str">
        <f>VLOOKUP(tblOrders[[#This Row],[City]],lookups!A:C,3,0)</f>
        <v>Kerala</v>
      </c>
    </row>
    <row r="6185" spans="1:24" x14ac:dyDescent="0.25">
      <c r="A6185" t="s">
        <v>8562</v>
      </c>
      <c r="B6185" s="1">
        <v>45862</v>
      </c>
      <c r="C6185" t="s">
        <v>4173</v>
      </c>
      <c r="D6185" t="s">
        <v>21</v>
      </c>
      <c r="E6185" t="s">
        <v>49</v>
      </c>
      <c r="F6185" t="s">
        <v>50</v>
      </c>
      <c r="G6185" t="s">
        <v>24</v>
      </c>
      <c r="H6185" t="s">
        <v>51</v>
      </c>
      <c r="I6185" t="s">
        <v>139</v>
      </c>
      <c r="J6185" t="s">
        <v>45</v>
      </c>
      <c r="K6185">
        <v>3</v>
      </c>
      <c r="L6185">
        <v>85</v>
      </c>
      <c r="M6185">
        <v>0.2</v>
      </c>
      <c r="N6185">
        <v>204</v>
      </c>
      <c r="O6185">
        <v>48</v>
      </c>
      <c r="P6185" t="s">
        <v>28</v>
      </c>
      <c r="Q6185" t="s">
        <v>86</v>
      </c>
      <c r="R6185" t="s">
        <v>36</v>
      </c>
      <c r="S6185">
        <v>4.5999999999999996</v>
      </c>
      <c r="T6185">
        <f>YEAR(tblOrders[[#This Row],[Order Date]])</f>
        <v>2025</v>
      </c>
      <c r="U6185" t="str">
        <f>TEXT(tblOrders[[#This Row],[Order Date]],"mmm-yyyy")</f>
        <v>Jul-2025</v>
      </c>
      <c r="V6185" s="4">
        <f>tblOrders[[#This Row],[Profit]]/tblOrders[[#This Row],[Sales Amount]]</f>
        <v>0.23529411764705882</v>
      </c>
      <c r="W6185" t="str">
        <f>VLOOKUP(tblOrders[[#This Row],[City]],CityRegion,2,0)</f>
        <v>South</v>
      </c>
      <c r="X6185" t="str">
        <f>VLOOKUP(tblOrders[[#This Row],[City]],lookups!A:C,3,0)</f>
        <v>Tamil Nadu</v>
      </c>
    </row>
    <row r="6186" spans="1:24" x14ac:dyDescent="0.25">
      <c r="A6186" t="s">
        <v>8563</v>
      </c>
      <c r="B6186" s="1">
        <v>45749</v>
      </c>
      <c r="C6186" t="s">
        <v>154</v>
      </c>
      <c r="D6186" t="s">
        <v>21</v>
      </c>
      <c r="E6186" t="s">
        <v>66</v>
      </c>
      <c r="F6186" t="s">
        <v>67</v>
      </c>
      <c r="G6186" t="s">
        <v>68</v>
      </c>
      <c r="H6186" t="s">
        <v>69</v>
      </c>
      <c r="I6186" t="s">
        <v>26</v>
      </c>
      <c r="J6186" t="s">
        <v>27</v>
      </c>
      <c r="K6186">
        <v>5</v>
      </c>
      <c r="L6186">
        <v>149</v>
      </c>
      <c r="M6186">
        <v>0.05</v>
      </c>
      <c r="N6186">
        <v>707.75</v>
      </c>
      <c r="O6186">
        <v>232.75</v>
      </c>
      <c r="P6186" t="s">
        <v>28</v>
      </c>
      <c r="Q6186" t="s">
        <v>86</v>
      </c>
      <c r="R6186" t="s">
        <v>36</v>
      </c>
      <c r="S6186">
        <v>4.3</v>
      </c>
      <c r="T6186">
        <f>YEAR(tblOrders[[#This Row],[Order Date]])</f>
        <v>2025</v>
      </c>
      <c r="U6186" t="str">
        <f>TEXT(tblOrders[[#This Row],[Order Date]],"mmm-yyyy")</f>
        <v>Apr-2025</v>
      </c>
      <c r="V6186" s="4">
        <f>tblOrders[[#This Row],[Profit]]/tblOrders[[#This Row],[Sales Amount]]</f>
        <v>0.32885906040268459</v>
      </c>
      <c r="W6186" t="str">
        <f>VLOOKUP(tblOrders[[#This Row],[City]],CityRegion,2,0)</f>
        <v>South</v>
      </c>
      <c r="X6186" t="str">
        <f>VLOOKUP(tblOrders[[#This Row],[City]],lookups!A:C,3,0)</f>
        <v>Karnataka</v>
      </c>
    </row>
    <row r="6187" spans="1:24" x14ac:dyDescent="0.25">
      <c r="A6187" t="s">
        <v>8564</v>
      </c>
      <c r="B6187" s="1">
        <v>45926</v>
      </c>
      <c r="C6187" t="s">
        <v>8565</v>
      </c>
      <c r="D6187" t="s">
        <v>21</v>
      </c>
      <c r="E6187" t="s">
        <v>66</v>
      </c>
      <c r="F6187" t="s">
        <v>67</v>
      </c>
      <c r="G6187" t="s">
        <v>68</v>
      </c>
      <c r="H6187" t="s">
        <v>69</v>
      </c>
      <c r="I6187" t="s">
        <v>130</v>
      </c>
      <c r="J6187" t="s">
        <v>34</v>
      </c>
      <c r="K6187">
        <v>3</v>
      </c>
      <c r="L6187">
        <v>149</v>
      </c>
      <c r="M6187">
        <v>0</v>
      </c>
      <c r="N6187">
        <v>447</v>
      </c>
      <c r="O6187">
        <v>162</v>
      </c>
      <c r="P6187" t="s">
        <v>28</v>
      </c>
      <c r="Q6187" t="s">
        <v>91</v>
      </c>
      <c r="R6187" t="s">
        <v>36</v>
      </c>
      <c r="S6187">
        <v>3.7</v>
      </c>
      <c r="T6187">
        <f>YEAR(tblOrders[[#This Row],[Order Date]])</f>
        <v>2025</v>
      </c>
      <c r="U6187" t="str">
        <f>TEXT(tblOrders[[#This Row],[Order Date]],"mmm-yyyy")</f>
        <v>Sep-2025</v>
      </c>
      <c r="V6187" s="4">
        <f>tblOrders[[#This Row],[Profit]]/tblOrders[[#This Row],[Sales Amount]]</f>
        <v>0.36241610738255031</v>
      </c>
      <c r="W6187" t="str">
        <f>VLOOKUP(tblOrders[[#This Row],[City]],CityRegion,2,0)</f>
        <v>West</v>
      </c>
      <c r="X6187" t="str">
        <f>VLOOKUP(tblOrders[[#This Row],[City]],lookups!A:C,3,0)</f>
        <v>Maharashtra</v>
      </c>
    </row>
    <row r="6188" spans="1:24" x14ac:dyDescent="0.25">
      <c r="A6188" t="s">
        <v>8566</v>
      </c>
      <c r="B6188" s="1">
        <v>46011</v>
      </c>
      <c r="C6188" t="s">
        <v>8567</v>
      </c>
      <c r="D6188" t="s">
        <v>21</v>
      </c>
      <c r="E6188" t="s">
        <v>66</v>
      </c>
      <c r="F6188" t="s">
        <v>67</v>
      </c>
      <c r="G6188" t="s">
        <v>68</v>
      </c>
      <c r="H6188" t="s">
        <v>69</v>
      </c>
      <c r="I6188" t="s">
        <v>52</v>
      </c>
      <c r="J6188" t="s">
        <v>27</v>
      </c>
      <c r="K6188">
        <v>1</v>
      </c>
      <c r="L6188">
        <v>149</v>
      </c>
      <c r="M6188">
        <v>0.1</v>
      </c>
      <c r="N6188">
        <v>134.1</v>
      </c>
      <c r="O6188">
        <v>39.1</v>
      </c>
      <c r="P6188" t="s">
        <v>111</v>
      </c>
      <c r="Q6188" t="s">
        <v>29</v>
      </c>
      <c r="R6188" t="s">
        <v>36</v>
      </c>
      <c r="S6188">
        <v>4.5</v>
      </c>
      <c r="T6188">
        <f>YEAR(tblOrders[[#This Row],[Order Date]])</f>
        <v>2025</v>
      </c>
      <c r="U6188" t="str">
        <f>TEXT(tblOrders[[#This Row],[Order Date]],"mmm-yyyy")</f>
        <v>Dec-2025</v>
      </c>
      <c r="V6188" s="4">
        <f>tblOrders[[#This Row],[Profit]]/tblOrders[[#This Row],[Sales Amount]]</f>
        <v>0.29157345264727819</v>
      </c>
      <c r="W6188" t="str">
        <f>VLOOKUP(tblOrders[[#This Row],[City]],CityRegion,2,0)</f>
        <v>South</v>
      </c>
      <c r="X6188" t="str">
        <f>VLOOKUP(tblOrders[[#This Row],[City]],lookups!A:C,3,0)</f>
        <v>Kerala</v>
      </c>
    </row>
    <row r="6189" spans="1:24" x14ac:dyDescent="0.25">
      <c r="A6189" t="s">
        <v>8568</v>
      </c>
      <c r="B6189" s="1">
        <v>45726</v>
      </c>
      <c r="C6189" t="s">
        <v>2250</v>
      </c>
      <c r="D6189" t="s">
        <v>21</v>
      </c>
      <c r="E6189" t="s">
        <v>94</v>
      </c>
      <c r="F6189" t="s">
        <v>95</v>
      </c>
      <c r="G6189" t="s">
        <v>68</v>
      </c>
      <c r="H6189" t="s">
        <v>96</v>
      </c>
      <c r="I6189" t="s">
        <v>130</v>
      </c>
      <c r="J6189" t="s">
        <v>45</v>
      </c>
      <c r="K6189">
        <v>2</v>
      </c>
      <c r="L6189">
        <v>89</v>
      </c>
      <c r="M6189">
        <v>0.2</v>
      </c>
      <c r="N6189">
        <v>142.4</v>
      </c>
      <c r="O6189">
        <v>32.4</v>
      </c>
      <c r="P6189" t="s">
        <v>28</v>
      </c>
      <c r="Q6189" t="s">
        <v>29</v>
      </c>
      <c r="R6189" t="s">
        <v>36</v>
      </c>
      <c r="S6189">
        <v>3.8</v>
      </c>
      <c r="T6189">
        <f>YEAR(tblOrders[[#This Row],[Order Date]])</f>
        <v>2025</v>
      </c>
      <c r="U6189" t="str">
        <f>TEXT(tblOrders[[#This Row],[Order Date]],"mmm-yyyy")</f>
        <v>Mar-2025</v>
      </c>
      <c r="V6189" s="4">
        <f>tblOrders[[#This Row],[Profit]]/tblOrders[[#This Row],[Sales Amount]]</f>
        <v>0.22752808988764042</v>
      </c>
      <c r="W6189" t="str">
        <f>VLOOKUP(tblOrders[[#This Row],[City]],CityRegion,2,0)</f>
        <v>West</v>
      </c>
      <c r="X6189" t="str">
        <f>VLOOKUP(tblOrders[[#This Row],[City]],lookups!A:C,3,0)</f>
        <v>Maharashtra</v>
      </c>
    </row>
    <row r="6190" spans="1:24" x14ac:dyDescent="0.25">
      <c r="A6190" t="s">
        <v>8569</v>
      </c>
      <c r="B6190" s="1">
        <v>45757</v>
      </c>
      <c r="C6190" t="s">
        <v>1049</v>
      </c>
      <c r="D6190" t="s">
        <v>21</v>
      </c>
      <c r="E6190" t="s">
        <v>55</v>
      </c>
      <c r="F6190" t="s">
        <v>56</v>
      </c>
      <c r="G6190" t="s">
        <v>24</v>
      </c>
      <c r="H6190" t="s">
        <v>51</v>
      </c>
      <c r="I6190" t="s">
        <v>76</v>
      </c>
      <c r="J6190" t="s">
        <v>45</v>
      </c>
      <c r="K6190">
        <v>1</v>
      </c>
      <c r="L6190">
        <v>42</v>
      </c>
      <c r="M6190">
        <v>0.15</v>
      </c>
      <c r="N6190">
        <v>35.700000000000003</v>
      </c>
      <c r="O6190">
        <v>11.7</v>
      </c>
      <c r="P6190" t="s">
        <v>148</v>
      </c>
      <c r="Q6190" t="s">
        <v>86</v>
      </c>
      <c r="R6190" t="s">
        <v>36</v>
      </c>
      <c r="S6190">
        <v>3.4</v>
      </c>
      <c r="T6190">
        <f>YEAR(tblOrders[[#This Row],[Order Date]])</f>
        <v>2025</v>
      </c>
      <c r="U6190" t="str">
        <f>TEXT(tblOrders[[#This Row],[Order Date]],"mmm-yyyy")</f>
        <v>Apr-2025</v>
      </c>
      <c r="V6190" s="4">
        <f>tblOrders[[#This Row],[Profit]]/tblOrders[[#This Row],[Sales Amount]]</f>
        <v>0.32773109243697474</v>
      </c>
      <c r="W6190" t="str">
        <f>VLOOKUP(tblOrders[[#This Row],[City]],CityRegion,2,0)</f>
        <v>South</v>
      </c>
      <c r="X6190" t="str">
        <f>VLOOKUP(tblOrders[[#This Row],[City]],lookups!A:C,3,0)</f>
        <v>Kerala</v>
      </c>
    </row>
    <row r="6191" spans="1:24" x14ac:dyDescent="0.25">
      <c r="A6191" t="s">
        <v>8570</v>
      </c>
      <c r="B6191" s="1">
        <v>45805</v>
      </c>
      <c r="C6191" t="s">
        <v>1161</v>
      </c>
      <c r="D6191" t="s">
        <v>21</v>
      </c>
      <c r="E6191" t="s">
        <v>22</v>
      </c>
      <c r="F6191" t="s">
        <v>23</v>
      </c>
      <c r="G6191" t="s">
        <v>24</v>
      </c>
      <c r="H6191" t="s">
        <v>25</v>
      </c>
      <c r="I6191" t="s">
        <v>130</v>
      </c>
      <c r="J6191" t="s">
        <v>34</v>
      </c>
      <c r="K6191">
        <v>5</v>
      </c>
      <c r="L6191">
        <v>190</v>
      </c>
      <c r="M6191">
        <v>0.2</v>
      </c>
      <c r="N6191">
        <v>760</v>
      </c>
      <c r="O6191">
        <v>135</v>
      </c>
      <c r="P6191" t="s">
        <v>28</v>
      </c>
      <c r="Q6191" t="s">
        <v>35</v>
      </c>
      <c r="R6191" t="s">
        <v>30</v>
      </c>
      <c r="S6191">
        <v>3.2</v>
      </c>
      <c r="T6191">
        <f>YEAR(tblOrders[[#This Row],[Order Date]])</f>
        <v>2025</v>
      </c>
      <c r="U6191" t="str">
        <f>TEXT(tblOrders[[#This Row],[Order Date]],"mmm-yyyy")</f>
        <v>May-2025</v>
      </c>
      <c r="V6191" s="4">
        <f>tblOrders[[#This Row],[Profit]]/tblOrders[[#This Row],[Sales Amount]]</f>
        <v>0.17763157894736842</v>
      </c>
      <c r="W6191" t="str">
        <f>VLOOKUP(tblOrders[[#This Row],[City]],CityRegion,2,0)</f>
        <v>West</v>
      </c>
      <c r="X6191" t="str">
        <f>VLOOKUP(tblOrders[[#This Row],[City]],lookups!A:C,3,0)</f>
        <v>Maharashtra</v>
      </c>
    </row>
    <row r="6192" spans="1:24" x14ac:dyDescent="0.25">
      <c r="A6192" t="s">
        <v>8571</v>
      </c>
      <c r="B6192" s="1">
        <v>45768</v>
      </c>
      <c r="C6192" t="s">
        <v>379</v>
      </c>
      <c r="D6192" t="s">
        <v>21</v>
      </c>
      <c r="E6192" t="s">
        <v>114</v>
      </c>
      <c r="F6192" t="s">
        <v>115</v>
      </c>
      <c r="G6192" t="s">
        <v>42</v>
      </c>
      <c r="H6192" t="s">
        <v>116</v>
      </c>
      <c r="I6192" t="s">
        <v>139</v>
      </c>
      <c r="J6192" t="s">
        <v>45</v>
      </c>
      <c r="K6192">
        <v>2</v>
      </c>
      <c r="L6192">
        <v>12</v>
      </c>
      <c r="M6192">
        <v>0.05</v>
      </c>
      <c r="N6192">
        <v>22.8</v>
      </c>
      <c r="O6192">
        <v>10.8</v>
      </c>
      <c r="P6192" t="s">
        <v>28</v>
      </c>
      <c r="Q6192" t="s">
        <v>35</v>
      </c>
      <c r="R6192" t="s">
        <v>123</v>
      </c>
      <c r="S6192">
        <v>2.8</v>
      </c>
      <c r="T6192">
        <f>YEAR(tblOrders[[#This Row],[Order Date]])</f>
        <v>2025</v>
      </c>
      <c r="U6192" t="str">
        <f>TEXT(tblOrders[[#This Row],[Order Date]],"mmm-yyyy")</f>
        <v>Apr-2025</v>
      </c>
      <c r="V6192" s="4">
        <f>tblOrders[[#This Row],[Profit]]/tblOrders[[#This Row],[Sales Amount]]</f>
        <v>0.47368421052631582</v>
      </c>
      <c r="W6192" t="str">
        <f>VLOOKUP(tblOrders[[#This Row],[City]],CityRegion,2,0)</f>
        <v>South</v>
      </c>
      <c r="X6192" t="str">
        <f>VLOOKUP(tblOrders[[#This Row],[City]],lookups!A:C,3,0)</f>
        <v>Tamil Nadu</v>
      </c>
    </row>
    <row r="6193" spans="1:24" x14ac:dyDescent="0.25">
      <c r="A6193" t="s">
        <v>8572</v>
      </c>
      <c r="B6193" s="1">
        <v>45842</v>
      </c>
      <c r="C6193" t="s">
        <v>749</v>
      </c>
      <c r="D6193" t="s">
        <v>21</v>
      </c>
      <c r="E6193" t="s">
        <v>40</v>
      </c>
      <c r="F6193" t="s">
        <v>41</v>
      </c>
      <c r="G6193" t="s">
        <v>42</v>
      </c>
      <c r="H6193" t="s">
        <v>43</v>
      </c>
      <c r="I6193" t="s">
        <v>26</v>
      </c>
      <c r="J6193" t="s">
        <v>27</v>
      </c>
      <c r="K6193">
        <v>4</v>
      </c>
      <c r="L6193">
        <v>18</v>
      </c>
      <c r="M6193">
        <v>0.15</v>
      </c>
      <c r="N6193">
        <v>61.2</v>
      </c>
      <c r="O6193">
        <v>25.2</v>
      </c>
      <c r="P6193" t="s">
        <v>111</v>
      </c>
      <c r="Q6193" t="s">
        <v>35</v>
      </c>
      <c r="R6193" t="s">
        <v>36</v>
      </c>
      <c r="S6193">
        <v>2.8</v>
      </c>
      <c r="T6193">
        <f>YEAR(tblOrders[[#This Row],[Order Date]])</f>
        <v>2025</v>
      </c>
      <c r="U6193" t="str">
        <f>TEXT(tblOrders[[#This Row],[Order Date]],"mmm-yyyy")</f>
        <v>Jul-2025</v>
      </c>
      <c r="V6193" s="4">
        <f>tblOrders[[#This Row],[Profit]]/tblOrders[[#This Row],[Sales Amount]]</f>
        <v>0.41176470588235292</v>
      </c>
      <c r="W6193" t="str">
        <f>VLOOKUP(tblOrders[[#This Row],[City]],CityRegion,2,0)</f>
        <v>South</v>
      </c>
      <c r="X6193" t="str">
        <f>VLOOKUP(tblOrders[[#This Row],[City]],lookups!A:C,3,0)</f>
        <v>Karnataka</v>
      </c>
    </row>
    <row r="6194" spans="1:24" x14ac:dyDescent="0.25">
      <c r="A6194" t="s">
        <v>8573</v>
      </c>
      <c r="B6194" s="1">
        <v>45750</v>
      </c>
      <c r="C6194" t="s">
        <v>4643</v>
      </c>
      <c r="D6194" t="s">
        <v>21</v>
      </c>
      <c r="E6194" t="s">
        <v>66</v>
      </c>
      <c r="F6194" t="s">
        <v>67</v>
      </c>
      <c r="G6194" t="s">
        <v>68</v>
      </c>
      <c r="H6194" t="s">
        <v>69</v>
      </c>
      <c r="I6194" t="s">
        <v>84</v>
      </c>
      <c r="J6194" t="s">
        <v>27</v>
      </c>
      <c r="K6194">
        <v>5</v>
      </c>
      <c r="L6194">
        <v>149</v>
      </c>
      <c r="M6194">
        <v>0.1</v>
      </c>
      <c r="N6194">
        <v>670.5</v>
      </c>
      <c r="O6194">
        <v>195.5</v>
      </c>
      <c r="P6194" t="s">
        <v>85</v>
      </c>
      <c r="Q6194" t="s">
        <v>29</v>
      </c>
      <c r="R6194" t="s">
        <v>36</v>
      </c>
      <c r="S6194">
        <v>4.4000000000000004</v>
      </c>
      <c r="T6194">
        <f>YEAR(tblOrders[[#This Row],[Order Date]])</f>
        <v>2025</v>
      </c>
      <c r="U6194" t="str">
        <f>TEXT(tblOrders[[#This Row],[Order Date]],"mmm-yyyy")</f>
        <v>Apr-2025</v>
      </c>
      <c r="V6194" s="4">
        <f>tblOrders[[#This Row],[Profit]]/tblOrders[[#This Row],[Sales Amount]]</f>
        <v>0.29157345264727813</v>
      </c>
      <c r="W6194" t="str">
        <f>VLOOKUP(tblOrders[[#This Row],[City]],CityRegion,2,0)</f>
        <v>West</v>
      </c>
      <c r="X6194" t="str">
        <f>VLOOKUP(tblOrders[[#This Row],[City]],lookups!A:C,3,0)</f>
        <v>Maharashtra</v>
      </c>
    </row>
    <row r="6195" spans="1:24" x14ac:dyDescent="0.25">
      <c r="A6195" t="s">
        <v>8574</v>
      </c>
      <c r="B6195" s="1">
        <v>45745</v>
      </c>
      <c r="C6195" t="s">
        <v>3611</v>
      </c>
      <c r="D6195" t="s">
        <v>21</v>
      </c>
      <c r="E6195" t="s">
        <v>108</v>
      </c>
      <c r="F6195" t="s">
        <v>109</v>
      </c>
      <c r="G6195" t="s">
        <v>62</v>
      </c>
      <c r="H6195" t="s">
        <v>110</v>
      </c>
      <c r="I6195" t="s">
        <v>130</v>
      </c>
      <c r="J6195" t="s">
        <v>45</v>
      </c>
      <c r="K6195">
        <v>3</v>
      </c>
      <c r="L6195">
        <v>110</v>
      </c>
      <c r="M6195">
        <v>0.2</v>
      </c>
      <c r="N6195">
        <v>264</v>
      </c>
      <c r="O6195">
        <v>60</v>
      </c>
      <c r="P6195" t="s">
        <v>28</v>
      </c>
      <c r="Q6195" t="s">
        <v>46</v>
      </c>
      <c r="R6195" t="s">
        <v>30</v>
      </c>
      <c r="S6195">
        <v>3</v>
      </c>
      <c r="T6195">
        <f>YEAR(tblOrders[[#This Row],[Order Date]])</f>
        <v>2025</v>
      </c>
      <c r="U6195" t="str">
        <f>TEXT(tblOrders[[#This Row],[Order Date]],"mmm-yyyy")</f>
        <v>Mar-2025</v>
      </c>
      <c r="V6195" s="4">
        <f>tblOrders[[#This Row],[Profit]]/tblOrders[[#This Row],[Sales Amount]]</f>
        <v>0.22727272727272727</v>
      </c>
      <c r="W6195" t="str">
        <f>VLOOKUP(tblOrders[[#This Row],[City]],CityRegion,2,0)</f>
        <v>West</v>
      </c>
      <c r="X6195" t="str">
        <f>VLOOKUP(tblOrders[[#This Row],[City]],lookups!A:C,3,0)</f>
        <v>Maharashtra</v>
      </c>
    </row>
    <row r="6196" spans="1:24" x14ac:dyDescent="0.25">
      <c r="A6196" t="s">
        <v>8575</v>
      </c>
      <c r="B6196" s="1">
        <v>45802</v>
      </c>
      <c r="C6196" t="s">
        <v>1225</v>
      </c>
      <c r="D6196" t="s">
        <v>39</v>
      </c>
      <c r="E6196" t="s">
        <v>40</v>
      </c>
      <c r="F6196" t="s">
        <v>41</v>
      </c>
      <c r="G6196" t="s">
        <v>42</v>
      </c>
      <c r="H6196" t="s">
        <v>43</v>
      </c>
      <c r="I6196" t="s">
        <v>33</v>
      </c>
      <c r="J6196" t="s">
        <v>45</v>
      </c>
      <c r="K6196">
        <v>3</v>
      </c>
      <c r="L6196">
        <v>18</v>
      </c>
      <c r="M6196">
        <v>0.2</v>
      </c>
      <c r="N6196">
        <v>43.2</v>
      </c>
      <c r="O6196">
        <v>16.2</v>
      </c>
      <c r="P6196" t="s">
        <v>28</v>
      </c>
      <c r="Q6196" t="s">
        <v>29</v>
      </c>
      <c r="R6196" t="s">
        <v>36</v>
      </c>
      <c r="S6196">
        <v>2.9</v>
      </c>
      <c r="T6196">
        <f>YEAR(tblOrders[[#This Row],[Order Date]])</f>
        <v>2025</v>
      </c>
      <c r="U6196" t="str">
        <f>TEXT(tblOrders[[#This Row],[Order Date]],"mmm-yyyy")</f>
        <v>May-2025</v>
      </c>
      <c r="V6196" s="4">
        <f>tblOrders[[#This Row],[Profit]]/tblOrders[[#This Row],[Sales Amount]]</f>
        <v>0.37499999999999994</v>
      </c>
      <c r="W6196" t="str">
        <f>VLOOKUP(tblOrders[[#This Row],[City]],CityRegion,2,0)</f>
        <v>North</v>
      </c>
      <c r="X6196" t="str">
        <f>VLOOKUP(tblOrders[[#This Row],[City]],lookups!A:C,3,0)</f>
        <v>Delhi</v>
      </c>
    </row>
    <row r="6197" spans="1:24" x14ac:dyDescent="0.25">
      <c r="A6197" t="s">
        <v>8576</v>
      </c>
      <c r="B6197" s="1">
        <v>45857</v>
      </c>
      <c r="C6197" t="s">
        <v>3723</v>
      </c>
      <c r="D6197" t="s">
        <v>21</v>
      </c>
      <c r="E6197" t="s">
        <v>101</v>
      </c>
      <c r="F6197" t="s">
        <v>102</v>
      </c>
      <c r="G6197" t="s">
        <v>24</v>
      </c>
      <c r="H6197" t="s">
        <v>103</v>
      </c>
      <c r="I6197" t="s">
        <v>26</v>
      </c>
      <c r="J6197" t="s">
        <v>34</v>
      </c>
      <c r="K6197">
        <v>4</v>
      </c>
      <c r="L6197">
        <v>120</v>
      </c>
      <c r="M6197">
        <v>0.05</v>
      </c>
      <c r="N6197">
        <v>456</v>
      </c>
      <c r="O6197">
        <v>144</v>
      </c>
      <c r="P6197" t="s">
        <v>28</v>
      </c>
      <c r="Q6197" t="s">
        <v>35</v>
      </c>
      <c r="R6197" t="s">
        <v>123</v>
      </c>
      <c r="S6197">
        <v>4.2</v>
      </c>
      <c r="T6197">
        <f>YEAR(tblOrders[[#This Row],[Order Date]])</f>
        <v>2025</v>
      </c>
      <c r="U6197" t="str">
        <f>TEXT(tblOrders[[#This Row],[Order Date]],"mmm-yyyy")</f>
        <v>Jul-2025</v>
      </c>
      <c r="V6197" s="4">
        <f>tblOrders[[#This Row],[Profit]]/tblOrders[[#This Row],[Sales Amount]]</f>
        <v>0.31578947368421051</v>
      </c>
      <c r="W6197" t="str">
        <f>VLOOKUP(tblOrders[[#This Row],[City]],CityRegion,2,0)</f>
        <v>South</v>
      </c>
      <c r="X6197" t="str">
        <f>VLOOKUP(tblOrders[[#This Row],[City]],lookups!A:C,3,0)</f>
        <v>Karnataka</v>
      </c>
    </row>
    <row r="6198" spans="1:24" x14ac:dyDescent="0.25">
      <c r="A6198" t="s">
        <v>8577</v>
      </c>
      <c r="B6198" s="1">
        <v>45925</v>
      </c>
      <c r="C6198" t="s">
        <v>8578</v>
      </c>
      <c r="D6198" t="s">
        <v>39</v>
      </c>
      <c r="E6198" t="s">
        <v>49</v>
      </c>
      <c r="F6198" t="s">
        <v>50</v>
      </c>
      <c r="G6198" t="s">
        <v>24</v>
      </c>
      <c r="H6198" t="s">
        <v>51</v>
      </c>
      <c r="I6198" t="s">
        <v>57</v>
      </c>
      <c r="J6198" t="s">
        <v>27</v>
      </c>
      <c r="K6198">
        <v>1</v>
      </c>
      <c r="L6198">
        <v>85</v>
      </c>
      <c r="M6198">
        <v>0.1</v>
      </c>
      <c r="N6198">
        <v>76.5</v>
      </c>
      <c r="O6198">
        <v>24.5</v>
      </c>
      <c r="P6198" t="s">
        <v>85</v>
      </c>
      <c r="Q6198" t="s">
        <v>91</v>
      </c>
      <c r="R6198" t="s">
        <v>30</v>
      </c>
      <c r="S6198">
        <v>4.4000000000000004</v>
      </c>
      <c r="T6198">
        <f>YEAR(tblOrders[[#This Row],[Order Date]])</f>
        <v>2025</v>
      </c>
      <c r="U6198" t="str">
        <f>TEXT(tblOrders[[#This Row],[Order Date]],"mmm-yyyy")</f>
        <v>Sep-2025</v>
      </c>
      <c r="V6198" s="4">
        <f>tblOrders[[#This Row],[Profit]]/tblOrders[[#This Row],[Sales Amount]]</f>
        <v>0.3202614379084967</v>
      </c>
      <c r="W6198" t="str">
        <f>VLOOKUP(tblOrders[[#This Row],[City]],CityRegion,2,0)</f>
        <v>South</v>
      </c>
      <c r="X6198" t="str">
        <f>VLOOKUP(tblOrders[[#This Row],[City]],lookups!A:C,3,0)</f>
        <v>Kerala</v>
      </c>
    </row>
    <row r="6199" spans="1:24" x14ac:dyDescent="0.25">
      <c r="A6199" t="s">
        <v>8579</v>
      </c>
      <c r="B6199" s="1">
        <v>45858</v>
      </c>
      <c r="C6199" t="s">
        <v>5052</v>
      </c>
      <c r="D6199" t="s">
        <v>21</v>
      </c>
      <c r="E6199" t="s">
        <v>114</v>
      </c>
      <c r="F6199" t="s">
        <v>115</v>
      </c>
      <c r="G6199" t="s">
        <v>42</v>
      </c>
      <c r="H6199" t="s">
        <v>116</v>
      </c>
      <c r="I6199" t="s">
        <v>139</v>
      </c>
      <c r="J6199" t="s">
        <v>45</v>
      </c>
      <c r="K6199">
        <v>1</v>
      </c>
      <c r="L6199">
        <v>12</v>
      </c>
      <c r="M6199">
        <v>0</v>
      </c>
      <c r="N6199">
        <v>12</v>
      </c>
      <c r="O6199">
        <v>6</v>
      </c>
      <c r="P6199" t="s">
        <v>28</v>
      </c>
      <c r="Q6199" t="s">
        <v>35</v>
      </c>
      <c r="R6199" t="s">
        <v>36</v>
      </c>
      <c r="S6199">
        <v>3.2</v>
      </c>
      <c r="T6199">
        <f>YEAR(tblOrders[[#This Row],[Order Date]])</f>
        <v>2025</v>
      </c>
      <c r="U6199" t="str">
        <f>TEXT(tblOrders[[#This Row],[Order Date]],"mmm-yyyy")</f>
        <v>Jul-2025</v>
      </c>
      <c r="V6199" s="4">
        <f>tblOrders[[#This Row],[Profit]]/tblOrders[[#This Row],[Sales Amount]]</f>
        <v>0.5</v>
      </c>
      <c r="W6199" t="str">
        <f>VLOOKUP(tblOrders[[#This Row],[City]],CityRegion,2,0)</f>
        <v>South</v>
      </c>
      <c r="X6199" t="str">
        <f>VLOOKUP(tblOrders[[#This Row],[City]],lookups!A:C,3,0)</f>
        <v>Tamil Nadu</v>
      </c>
    </row>
    <row r="6200" spans="1:24" x14ac:dyDescent="0.25">
      <c r="A6200" t="s">
        <v>8580</v>
      </c>
      <c r="B6200" s="1">
        <v>45926</v>
      </c>
      <c r="C6200" t="s">
        <v>8581</v>
      </c>
      <c r="D6200" t="s">
        <v>21</v>
      </c>
      <c r="E6200" t="s">
        <v>60</v>
      </c>
      <c r="F6200" t="s">
        <v>61</v>
      </c>
      <c r="G6200" t="s">
        <v>62</v>
      </c>
      <c r="H6200" t="s">
        <v>63</v>
      </c>
      <c r="I6200" t="s">
        <v>52</v>
      </c>
      <c r="J6200" t="s">
        <v>27</v>
      </c>
      <c r="K6200">
        <v>4</v>
      </c>
      <c r="L6200">
        <v>45</v>
      </c>
      <c r="M6200">
        <v>0.15</v>
      </c>
      <c r="N6200">
        <v>153</v>
      </c>
      <c r="O6200">
        <v>49</v>
      </c>
      <c r="P6200" t="s">
        <v>28</v>
      </c>
      <c r="Q6200" t="s">
        <v>91</v>
      </c>
      <c r="R6200" t="s">
        <v>36</v>
      </c>
      <c r="S6200">
        <v>2.5</v>
      </c>
      <c r="T6200">
        <f>YEAR(tblOrders[[#This Row],[Order Date]])</f>
        <v>2025</v>
      </c>
      <c r="U6200" t="str">
        <f>TEXT(tblOrders[[#This Row],[Order Date]],"mmm-yyyy")</f>
        <v>Sep-2025</v>
      </c>
      <c r="V6200" s="4">
        <f>tblOrders[[#This Row],[Profit]]/tblOrders[[#This Row],[Sales Amount]]</f>
        <v>0.3202614379084967</v>
      </c>
      <c r="W6200" t="str">
        <f>VLOOKUP(tblOrders[[#This Row],[City]],CityRegion,2,0)</f>
        <v>South</v>
      </c>
      <c r="X6200" t="str">
        <f>VLOOKUP(tblOrders[[#This Row],[City]],lookups!A:C,3,0)</f>
        <v>Kerala</v>
      </c>
    </row>
    <row r="6201" spans="1:24" x14ac:dyDescent="0.25">
      <c r="A6201" t="s">
        <v>8582</v>
      </c>
      <c r="B6201" s="1">
        <v>45857</v>
      </c>
      <c r="C6201" t="s">
        <v>989</v>
      </c>
      <c r="D6201" t="s">
        <v>39</v>
      </c>
      <c r="E6201" t="s">
        <v>79</v>
      </c>
      <c r="F6201" t="s">
        <v>80</v>
      </c>
      <c r="G6201" t="s">
        <v>68</v>
      </c>
      <c r="H6201" t="s">
        <v>81</v>
      </c>
      <c r="I6201" t="s">
        <v>130</v>
      </c>
      <c r="J6201" t="s">
        <v>45</v>
      </c>
      <c r="K6201">
        <v>1</v>
      </c>
      <c r="L6201">
        <v>799</v>
      </c>
      <c r="M6201">
        <v>0.15</v>
      </c>
      <c r="N6201">
        <v>679.15</v>
      </c>
      <c r="O6201">
        <v>59.15</v>
      </c>
      <c r="P6201" t="s">
        <v>111</v>
      </c>
      <c r="Q6201" t="s">
        <v>91</v>
      </c>
      <c r="R6201" t="s">
        <v>36</v>
      </c>
      <c r="S6201">
        <v>3.4</v>
      </c>
      <c r="T6201">
        <f>YEAR(tblOrders[[#This Row],[Order Date]])</f>
        <v>2025</v>
      </c>
      <c r="U6201" t="str">
        <f>TEXT(tblOrders[[#This Row],[Order Date]],"mmm-yyyy")</f>
        <v>Jul-2025</v>
      </c>
      <c r="V6201" s="4">
        <f>tblOrders[[#This Row],[Profit]]/tblOrders[[#This Row],[Sales Amount]]</f>
        <v>8.7094161819921967E-2</v>
      </c>
      <c r="W6201" t="str">
        <f>VLOOKUP(tblOrders[[#This Row],[City]],CityRegion,2,0)</f>
        <v>West</v>
      </c>
      <c r="X6201" t="str">
        <f>VLOOKUP(tblOrders[[#This Row],[City]],lookups!A:C,3,0)</f>
        <v>Maharashtra</v>
      </c>
    </row>
    <row r="6202" spans="1:24" x14ac:dyDescent="0.25">
      <c r="A6202" t="s">
        <v>8583</v>
      </c>
      <c r="B6202" s="1">
        <v>45724</v>
      </c>
      <c r="C6202" t="s">
        <v>3162</v>
      </c>
      <c r="D6202" t="s">
        <v>21</v>
      </c>
      <c r="E6202" t="s">
        <v>73</v>
      </c>
      <c r="F6202" t="s">
        <v>74</v>
      </c>
      <c r="G6202" t="s">
        <v>68</v>
      </c>
      <c r="H6202" t="s">
        <v>75</v>
      </c>
      <c r="I6202" t="s">
        <v>70</v>
      </c>
      <c r="J6202" t="s">
        <v>27</v>
      </c>
      <c r="K6202">
        <v>3</v>
      </c>
      <c r="L6202">
        <v>65</v>
      </c>
      <c r="M6202">
        <v>0.05</v>
      </c>
      <c r="N6202">
        <v>185.25</v>
      </c>
      <c r="O6202">
        <v>71.25</v>
      </c>
      <c r="P6202" t="s">
        <v>28</v>
      </c>
      <c r="Q6202" t="s">
        <v>86</v>
      </c>
      <c r="R6202" t="s">
        <v>36</v>
      </c>
      <c r="S6202">
        <v>3.2</v>
      </c>
      <c r="T6202">
        <f>YEAR(tblOrders[[#This Row],[Order Date]])</f>
        <v>2025</v>
      </c>
      <c r="U6202" t="str">
        <f>TEXT(tblOrders[[#This Row],[Order Date]],"mmm-yyyy")</f>
        <v>Mar-2025</v>
      </c>
      <c r="V6202" s="4">
        <f>tblOrders[[#This Row],[Profit]]/tblOrders[[#This Row],[Sales Amount]]</f>
        <v>0.38461538461538464</v>
      </c>
      <c r="W6202" t="str">
        <f>VLOOKUP(tblOrders[[#This Row],[City]],CityRegion,2,0)</f>
        <v>South</v>
      </c>
      <c r="X6202" t="str">
        <f>VLOOKUP(tblOrders[[#This Row],[City]],lookups!A:C,3,0)</f>
        <v>Telengana</v>
      </c>
    </row>
    <row r="6203" spans="1:24" x14ac:dyDescent="0.25">
      <c r="A6203" t="s">
        <v>8584</v>
      </c>
      <c r="B6203" s="1">
        <v>45862</v>
      </c>
      <c r="C6203" t="s">
        <v>4462</v>
      </c>
      <c r="D6203" t="s">
        <v>21</v>
      </c>
      <c r="E6203" t="s">
        <v>94</v>
      </c>
      <c r="F6203" t="s">
        <v>95</v>
      </c>
      <c r="G6203" t="s">
        <v>68</v>
      </c>
      <c r="H6203" t="s">
        <v>96</v>
      </c>
      <c r="I6203" t="s">
        <v>84</v>
      </c>
      <c r="J6203" t="s">
        <v>34</v>
      </c>
      <c r="K6203">
        <v>4</v>
      </c>
      <c r="L6203">
        <v>89</v>
      </c>
      <c r="M6203">
        <v>0.2</v>
      </c>
      <c r="N6203">
        <v>284.8</v>
      </c>
      <c r="O6203">
        <v>64.8</v>
      </c>
      <c r="P6203" t="s">
        <v>85</v>
      </c>
      <c r="Q6203" t="s">
        <v>86</v>
      </c>
      <c r="R6203" t="s">
        <v>30</v>
      </c>
      <c r="S6203">
        <v>3.4</v>
      </c>
      <c r="T6203">
        <f>YEAR(tblOrders[[#This Row],[Order Date]])</f>
        <v>2025</v>
      </c>
      <c r="U6203" t="str">
        <f>TEXT(tblOrders[[#This Row],[Order Date]],"mmm-yyyy")</f>
        <v>Jul-2025</v>
      </c>
      <c r="V6203" s="4">
        <f>tblOrders[[#This Row],[Profit]]/tblOrders[[#This Row],[Sales Amount]]</f>
        <v>0.22752808988764042</v>
      </c>
      <c r="W6203" t="str">
        <f>VLOOKUP(tblOrders[[#This Row],[City]],CityRegion,2,0)</f>
        <v>West</v>
      </c>
      <c r="X6203" t="str">
        <f>VLOOKUP(tblOrders[[#This Row],[City]],lookups!A:C,3,0)</f>
        <v>Maharashtra</v>
      </c>
    </row>
    <row r="6204" spans="1:24" x14ac:dyDescent="0.25">
      <c r="A6204" t="s">
        <v>8585</v>
      </c>
      <c r="B6204" s="1">
        <v>45893</v>
      </c>
      <c r="C6204" t="s">
        <v>3499</v>
      </c>
      <c r="D6204" t="s">
        <v>39</v>
      </c>
      <c r="E6204" t="s">
        <v>49</v>
      </c>
      <c r="F6204" t="s">
        <v>50</v>
      </c>
      <c r="G6204" t="s">
        <v>24</v>
      </c>
      <c r="H6204" t="s">
        <v>51</v>
      </c>
      <c r="I6204" t="s">
        <v>44</v>
      </c>
      <c r="J6204" t="s">
        <v>34</v>
      </c>
      <c r="K6204">
        <v>2</v>
      </c>
      <c r="L6204">
        <v>85</v>
      </c>
      <c r="M6204">
        <v>0.15</v>
      </c>
      <c r="N6204">
        <v>144.5</v>
      </c>
      <c r="O6204">
        <v>40.5</v>
      </c>
      <c r="P6204" t="s">
        <v>28</v>
      </c>
      <c r="Q6204" t="s">
        <v>91</v>
      </c>
      <c r="R6204" t="s">
        <v>36</v>
      </c>
      <c r="S6204">
        <v>4.7</v>
      </c>
      <c r="T6204">
        <f>YEAR(tblOrders[[#This Row],[Order Date]])</f>
        <v>2025</v>
      </c>
      <c r="U6204" t="str">
        <f>TEXT(tblOrders[[#This Row],[Order Date]],"mmm-yyyy")</f>
        <v>Aug-2025</v>
      </c>
      <c r="V6204" s="4">
        <f>tblOrders[[#This Row],[Profit]]/tblOrders[[#This Row],[Sales Amount]]</f>
        <v>0.28027681660899656</v>
      </c>
      <c r="W6204" t="str">
        <f>VLOOKUP(tblOrders[[#This Row],[City]],CityRegion,2,0)</f>
        <v>South</v>
      </c>
      <c r="X6204" t="str">
        <f>VLOOKUP(tblOrders[[#This Row],[City]],lookups!A:C,3,0)</f>
        <v>Kerala</v>
      </c>
    </row>
    <row r="6205" spans="1:24" x14ac:dyDescent="0.25">
      <c r="A6205" t="s">
        <v>8586</v>
      </c>
      <c r="B6205" s="1">
        <v>46016</v>
      </c>
      <c r="C6205" t="s">
        <v>2386</v>
      </c>
      <c r="D6205" t="s">
        <v>21</v>
      </c>
      <c r="E6205" t="s">
        <v>114</v>
      </c>
      <c r="F6205" t="s">
        <v>115</v>
      </c>
      <c r="G6205" t="s">
        <v>42</v>
      </c>
      <c r="H6205" t="s">
        <v>116</v>
      </c>
      <c r="I6205" t="s">
        <v>26</v>
      </c>
      <c r="J6205" t="s">
        <v>27</v>
      </c>
      <c r="K6205">
        <v>5</v>
      </c>
      <c r="L6205">
        <v>12</v>
      </c>
      <c r="M6205">
        <v>0</v>
      </c>
      <c r="N6205">
        <v>60</v>
      </c>
      <c r="O6205">
        <v>30</v>
      </c>
      <c r="P6205" t="s">
        <v>28</v>
      </c>
      <c r="Q6205" t="s">
        <v>35</v>
      </c>
      <c r="R6205" t="s">
        <v>30</v>
      </c>
      <c r="S6205">
        <v>4.3</v>
      </c>
      <c r="T6205">
        <f>YEAR(tblOrders[[#This Row],[Order Date]])</f>
        <v>2025</v>
      </c>
      <c r="U6205" t="str">
        <f>TEXT(tblOrders[[#This Row],[Order Date]],"mmm-yyyy")</f>
        <v>Dec-2025</v>
      </c>
      <c r="V6205" s="4">
        <f>tblOrders[[#This Row],[Profit]]/tblOrders[[#This Row],[Sales Amount]]</f>
        <v>0.5</v>
      </c>
      <c r="W6205" t="str">
        <f>VLOOKUP(tblOrders[[#This Row],[City]],CityRegion,2,0)</f>
        <v>South</v>
      </c>
      <c r="X6205" t="str">
        <f>VLOOKUP(tblOrders[[#This Row],[City]],lookups!A:C,3,0)</f>
        <v>Karnataka</v>
      </c>
    </row>
    <row r="6206" spans="1:24" x14ac:dyDescent="0.25">
      <c r="A6206" t="s">
        <v>8587</v>
      </c>
      <c r="B6206" s="1">
        <v>45809</v>
      </c>
      <c r="C6206" t="s">
        <v>3188</v>
      </c>
      <c r="D6206" t="s">
        <v>21</v>
      </c>
      <c r="E6206" t="s">
        <v>114</v>
      </c>
      <c r="F6206" t="s">
        <v>115</v>
      </c>
      <c r="G6206" t="s">
        <v>42</v>
      </c>
      <c r="H6206" t="s">
        <v>116</v>
      </c>
      <c r="I6206" t="s">
        <v>70</v>
      </c>
      <c r="J6206" t="s">
        <v>34</v>
      </c>
      <c r="K6206">
        <v>2</v>
      </c>
      <c r="L6206">
        <v>12</v>
      </c>
      <c r="M6206">
        <v>0.15</v>
      </c>
      <c r="N6206">
        <v>20.399999999999999</v>
      </c>
      <c r="O6206">
        <v>8.4</v>
      </c>
      <c r="P6206" t="s">
        <v>28</v>
      </c>
      <c r="Q6206" t="s">
        <v>91</v>
      </c>
      <c r="R6206" t="s">
        <v>36</v>
      </c>
      <c r="S6206">
        <v>3.9</v>
      </c>
      <c r="T6206">
        <f>YEAR(tblOrders[[#This Row],[Order Date]])</f>
        <v>2025</v>
      </c>
      <c r="U6206" t="str">
        <f>TEXT(tblOrders[[#This Row],[Order Date]],"mmm-yyyy")</f>
        <v>Jun-2025</v>
      </c>
      <c r="V6206" s="4">
        <f>tblOrders[[#This Row],[Profit]]/tblOrders[[#This Row],[Sales Amount]]</f>
        <v>0.41176470588235298</v>
      </c>
      <c r="W6206" t="str">
        <f>VLOOKUP(tblOrders[[#This Row],[City]],CityRegion,2,0)</f>
        <v>South</v>
      </c>
      <c r="X6206" t="str">
        <f>VLOOKUP(tblOrders[[#This Row],[City]],lookups!A:C,3,0)</f>
        <v>Telengana</v>
      </c>
    </row>
    <row r="6207" spans="1:24" x14ac:dyDescent="0.25">
      <c r="A6207" t="s">
        <v>8588</v>
      </c>
      <c r="B6207" s="1">
        <v>45682</v>
      </c>
      <c r="C6207" t="s">
        <v>2783</v>
      </c>
      <c r="D6207" t="s">
        <v>21</v>
      </c>
      <c r="E6207" t="s">
        <v>40</v>
      </c>
      <c r="F6207" t="s">
        <v>41</v>
      </c>
      <c r="G6207" t="s">
        <v>42</v>
      </c>
      <c r="H6207" t="s">
        <v>43</v>
      </c>
      <c r="I6207" t="s">
        <v>84</v>
      </c>
      <c r="J6207" t="s">
        <v>34</v>
      </c>
      <c r="K6207">
        <v>1</v>
      </c>
      <c r="L6207">
        <v>18</v>
      </c>
      <c r="M6207">
        <v>0</v>
      </c>
      <c r="N6207">
        <v>18</v>
      </c>
      <c r="O6207">
        <v>9</v>
      </c>
      <c r="P6207" t="s">
        <v>28</v>
      </c>
      <c r="Q6207" t="s">
        <v>35</v>
      </c>
      <c r="R6207" t="s">
        <v>36</v>
      </c>
      <c r="S6207">
        <v>2.9</v>
      </c>
      <c r="T6207">
        <f>YEAR(tblOrders[[#This Row],[Order Date]])</f>
        <v>2025</v>
      </c>
      <c r="U6207" t="str">
        <f>TEXT(tblOrders[[#This Row],[Order Date]],"mmm-yyyy")</f>
        <v>Jan-2025</v>
      </c>
      <c r="V6207" s="4">
        <f>tblOrders[[#This Row],[Profit]]/tblOrders[[#This Row],[Sales Amount]]</f>
        <v>0.5</v>
      </c>
      <c r="W6207" t="str">
        <f>VLOOKUP(tblOrders[[#This Row],[City]],CityRegion,2,0)</f>
        <v>West</v>
      </c>
      <c r="X6207" t="str">
        <f>VLOOKUP(tblOrders[[#This Row],[City]],lookups!A:C,3,0)</f>
        <v>Maharashtra</v>
      </c>
    </row>
    <row r="6208" spans="1:24" x14ac:dyDescent="0.25">
      <c r="A6208" t="s">
        <v>8589</v>
      </c>
      <c r="B6208" s="1">
        <v>45680</v>
      </c>
      <c r="C6208" t="s">
        <v>1616</v>
      </c>
      <c r="D6208" t="s">
        <v>21</v>
      </c>
      <c r="E6208" t="s">
        <v>40</v>
      </c>
      <c r="F6208" t="s">
        <v>41</v>
      </c>
      <c r="G6208" t="s">
        <v>42</v>
      </c>
      <c r="H6208" t="s">
        <v>43</v>
      </c>
      <c r="I6208" t="s">
        <v>139</v>
      </c>
      <c r="J6208" t="s">
        <v>27</v>
      </c>
      <c r="K6208">
        <v>4</v>
      </c>
      <c r="L6208">
        <v>18</v>
      </c>
      <c r="M6208">
        <v>0.15</v>
      </c>
      <c r="N6208">
        <v>61.2</v>
      </c>
      <c r="O6208">
        <v>25.2</v>
      </c>
      <c r="P6208" t="s">
        <v>111</v>
      </c>
      <c r="Q6208" t="s">
        <v>29</v>
      </c>
      <c r="R6208" t="s">
        <v>36</v>
      </c>
      <c r="S6208">
        <v>4.8</v>
      </c>
      <c r="T6208">
        <f>YEAR(tblOrders[[#This Row],[Order Date]])</f>
        <v>2025</v>
      </c>
      <c r="U6208" t="str">
        <f>TEXT(tblOrders[[#This Row],[Order Date]],"mmm-yyyy")</f>
        <v>Jan-2025</v>
      </c>
      <c r="V6208" s="4">
        <f>tblOrders[[#This Row],[Profit]]/tblOrders[[#This Row],[Sales Amount]]</f>
        <v>0.41176470588235292</v>
      </c>
      <c r="W6208" t="str">
        <f>VLOOKUP(tblOrders[[#This Row],[City]],CityRegion,2,0)</f>
        <v>South</v>
      </c>
      <c r="X6208" t="str">
        <f>VLOOKUP(tblOrders[[#This Row],[City]],lookups!A:C,3,0)</f>
        <v>Tamil Nadu</v>
      </c>
    </row>
    <row r="6209" spans="1:24" x14ac:dyDescent="0.25">
      <c r="A6209" t="s">
        <v>8590</v>
      </c>
      <c r="B6209" s="1">
        <v>45788</v>
      </c>
      <c r="C6209" t="s">
        <v>7881</v>
      </c>
      <c r="D6209" t="s">
        <v>21</v>
      </c>
      <c r="E6209" t="s">
        <v>108</v>
      </c>
      <c r="F6209" t="s">
        <v>109</v>
      </c>
      <c r="G6209" t="s">
        <v>62</v>
      </c>
      <c r="H6209" t="s">
        <v>110</v>
      </c>
      <c r="I6209" t="s">
        <v>52</v>
      </c>
      <c r="J6209" t="s">
        <v>45</v>
      </c>
      <c r="K6209">
        <v>3</v>
      </c>
      <c r="L6209">
        <v>110</v>
      </c>
      <c r="M6209">
        <v>0.2</v>
      </c>
      <c r="N6209">
        <v>264</v>
      </c>
      <c r="O6209">
        <v>60</v>
      </c>
      <c r="P6209" t="s">
        <v>28</v>
      </c>
      <c r="Q6209" t="s">
        <v>46</v>
      </c>
      <c r="R6209" t="s">
        <v>36</v>
      </c>
      <c r="S6209">
        <v>2.9</v>
      </c>
      <c r="T6209">
        <f>YEAR(tblOrders[[#This Row],[Order Date]])</f>
        <v>2025</v>
      </c>
      <c r="U6209" t="str">
        <f>TEXT(tblOrders[[#This Row],[Order Date]],"mmm-yyyy")</f>
        <v>May-2025</v>
      </c>
      <c r="V6209" s="4">
        <f>tblOrders[[#This Row],[Profit]]/tblOrders[[#This Row],[Sales Amount]]</f>
        <v>0.22727272727272727</v>
      </c>
      <c r="W6209" t="str">
        <f>VLOOKUP(tblOrders[[#This Row],[City]],CityRegion,2,0)</f>
        <v>South</v>
      </c>
      <c r="X6209" t="str">
        <f>VLOOKUP(tblOrders[[#This Row],[City]],lookups!A:C,3,0)</f>
        <v>Kerala</v>
      </c>
    </row>
    <row r="6210" spans="1:24" x14ac:dyDescent="0.25">
      <c r="A6210" t="s">
        <v>8591</v>
      </c>
      <c r="B6210" s="1">
        <v>45864</v>
      </c>
      <c r="C6210" t="s">
        <v>1067</v>
      </c>
      <c r="D6210" t="s">
        <v>21</v>
      </c>
      <c r="E6210" t="s">
        <v>101</v>
      </c>
      <c r="F6210" t="s">
        <v>102</v>
      </c>
      <c r="G6210" t="s">
        <v>24</v>
      </c>
      <c r="H6210" t="s">
        <v>103</v>
      </c>
      <c r="I6210" t="s">
        <v>130</v>
      </c>
      <c r="J6210" t="s">
        <v>34</v>
      </c>
      <c r="K6210">
        <v>3</v>
      </c>
      <c r="L6210">
        <v>120</v>
      </c>
      <c r="M6210">
        <v>0.05</v>
      </c>
      <c r="N6210">
        <v>342</v>
      </c>
      <c r="O6210">
        <v>108</v>
      </c>
      <c r="P6210" t="s">
        <v>85</v>
      </c>
      <c r="Q6210" t="s">
        <v>46</v>
      </c>
      <c r="R6210" t="s">
        <v>30</v>
      </c>
      <c r="S6210">
        <v>2.7</v>
      </c>
      <c r="T6210">
        <f>YEAR(tblOrders[[#This Row],[Order Date]])</f>
        <v>2025</v>
      </c>
      <c r="U6210" t="str">
        <f>TEXT(tblOrders[[#This Row],[Order Date]],"mmm-yyyy")</f>
        <v>Jul-2025</v>
      </c>
      <c r="V6210" s="4">
        <f>tblOrders[[#This Row],[Profit]]/tblOrders[[#This Row],[Sales Amount]]</f>
        <v>0.31578947368421051</v>
      </c>
      <c r="W6210" t="str">
        <f>VLOOKUP(tblOrders[[#This Row],[City]],CityRegion,2,0)</f>
        <v>West</v>
      </c>
      <c r="X6210" t="str">
        <f>VLOOKUP(tblOrders[[#This Row],[City]],lookups!A:C,3,0)</f>
        <v>Maharashtra</v>
      </c>
    </row>
    <row r="6211" spans="1:24" x14ac:dyDescent="0.25">
      <c r="A6211" t="s">
        <v>8592</v>
      </c>
      <c r="B6211" s="1">
        <v>45660</v>
      </c>
      <c r="C6211" t="s">
        <v>3652</v>
      </c>
      <c r="D6211" t="s">
        <v>39</v>
      </c>
      <c r="E6211" t="s">
        <v>94</v>
      </c>
      <c r="F6211" t="s">
        <v>95</v>
      </c>
      <c r="G6211" t="s">
        <v>68</v>
      </c>
      <c r="H6211" t="s">
        <v>96</v>
      </c>
      <c r="I6211" t="s">
        <v>26</v>
      </c>
      <c r="J6211" t="s">
        <v>45</v>
      </c>
      <c r="K6211">
        <v>5</v>
      </c>
      <c r="L6211">
        <v>89</v>
      </c>
      <c r="M6211">
        <v>0.15</v>
      </c>
      <c r="N6211">
        <v>378.25</v>
      </c>
      <c r="O6211">
        <v>103.25</v>
      </c>
      <c r="P6211" t="s">
        <v>28</v>
      </c>
      <c r="Q6211" t="s">
        <v>91</v>
      </c>
      <c r="R6211" t="s">
        <v>123</v>
      </c>
      <c r="S6211">
        <v>3.4</v>
      </c>
      <c r="T6211">
        <f>YEAR(tblOrders[[#This Row],[Order Date]])</f>
        <v>2025</v>
      </c>
      <c r="U6211" t="str">
        <f>TEXT(tblOrders[[#This Row],[Order Date]],"mmm-yyyy")</f>
        <v>Jan-2025</v>
      </c>
      <c r="V6211" s="4">
        <f>tblOrders[[#This Row],[Profit]]/tblOrders[[#This Row],[Sales Amount]]</f>
        <v>0.2729676140118969</v>
      </c>
      <c r="W6211" t="str">
        <f>VLOOKUP(tblOrders[[#This Row],[City]],CityRegion,2,0)</f>
        <v>South</v>
      </c>
      <c r="X6211" t="str">
        <f>VLOOKUP(tblOrders[[#This Row],[City]],lookups!A:C,3,0)</f>
        <v>Karnataka</v>
      </c>
    </row>
    <row r="6212" spans="1:24" x14ac:dyDescent="0.25">
      <c r="A6212" t="s">
        <v>8593</v>
      </c>
      <c r="B6212" s="1">
        <v>45851</v>
      </c>
      <c r="C6212" t="s">
        <v>154</v>
      </c>
      <c r="D6212" t="s">
        <v>21</v>
      </c>
      <c r="E6212" t="s">
        <v>108</v>
      </c>
      <c r="F6212" t="s">
        <v>109</v>
      </c>
      <c r="G6212" t="s">
        <v>62</v>
      </c>
      <c r="H6212" t="s">
        <v>110</v>
      </c>
      <c r="I6212" t="s">
        <v>52</v>
      </c>
      <c r="J6212" t="s">
        <v>45</v>
      </c>
      <c r="K6212">
        <v>1</v>
      </c>
      <c r="L6212">
        <v>110</v>
      </c>
      <c r="M6212">
        <v>0.15</v>
      </c>
      <c r="N6212">
        <v>93.5</v>
      </c>
      <c r="O6212">
        <v>25.5</v>
      </c>
      <c r="P6212" t="s">
        <v>28</v>
      </c>
      <c r="Q6212" t="s">
        <v>35</v>
      </c>
      <c r="R6212" t="s">
        <v>36</v>
      </c>
      <c r="S6212">
        <v>4.0999999999999996</v>
      </c>
      <c r="T6212">
        <f>YEAR(tblOrders[[#This Row],[Order Date]])</f>
        <v>2025</v>
      </c>
      <c r="U6212" t="str">
        <f>TEXT(tblOrders[[#This Row],[Order Date]],"mmm-yyyy")</f>
        <v>Jul-2025</v>
      </c>
      <c r="V6212" s="4">
        <f>tblOrders[[#This Row],[Profit]]/tblOrders[[#This Row],[Sales Amount]]</f>
        <v>0.27272727272727271</v>
      </c>
      <c r="W6212" t="str">
        <f>VLOOKUP(tblOrders[[#This Row],[City]],CityRegion,2,0)</f>
        <v>South</v>
      </c>
      <c r="X6212" t="str">
        <f>VLOOKUP(tblOrders[[#This Row],[City]],lookups!A:C,3,0)</f>
        <v>Kerala</v>
      </c>
    </row>
    <row r="6213" spans="1:24" x14ac:dyDescent="0.25">
      <c r="A6213" t="s">
        <v>8594</v>
      </c>
      <c r="B6213" s="1">
        <v>45783</v>
      </c>
      <c r="C6213" t="s">
        <v>798</v>
      </c>
      <c r="D6213" t="s">
        <v>21</v>
      </c>
      <c r="E6213" t="s">
        <v>94</v>
      </c>
      <c r="F6213" t="s">
        <v>95</v>
      </c>
      <c r="G6213" t="s">
        <v>68</v>
      </c>
      <c r="H6213" t="s">
        <v>96</v>
      </c>
      <c r="I6213" t="s">
        <v>33</v>
      </c>
      <c r="J6213" t="s">
        <v>27</v>
      </c>
      <c r="K6213">
        <v>5</v>
      </c>
      <c r="L6213">
        <v>89</v>
      </c>
      <c r="M6213">
        <v>0.2</v>
      </c>
      <c r="N6213">
        <v>356</v>
      </c>
      <c r="O6213">
        <v>81</v>
      </c>
      <c r="P6213" t="s">
        <v>85</v>
      </c>
      <c r="Q6213" t="s">
        <v>86</v>
      </c>
      <c r="R6213" t="s">
        <v>36</v>
      </c>
      <c r="S6213">
        <v>3</v>
      </c>
      <c r="T6213">
        <f>YEAR(tblOrders[[#This Row],[Order Date]])</f>
        <v>2025</v>
      </c>
      <c r="U6213" t="str">
        <f>TEXT(tblOrders[[#This Row],[Order Date]],"mmm-yyyy")</f>
        <v>May-2025</v>
      </c>
      <c r="V6213" s="4">
        <f>tblOrders[[#This Row],[Profit]]/tblOrders[[#This Row],[Sales Amount]]</f>
        <v>0.22752808988764045</v>
      </c>
      <c r="W6213" t="str">
        <f>VLOOKUP(tblOrders[[#This Row],[City]],CityRegion,2,0)</f>
        <v>North</v>
      </c>
      <c r="X6213" t="str">
        <f>VLOOKUP(tblOrders[[#This Row],[City]],lookups!A:C,3,0)</f>
        <v>Delhi</v>
      </c>
    </row>
    <row r="6214" spans="1:24" x14ac:dyDescent="0.25">
      <c r="A6214" t="s">
        <v>8595</v>
      </c>
      <c r="B6214" s="1">
        <v>45928</v>
      </c>
      <c r="C6214" t="s">
        <v>4464</v>
      </c>
      <c r="D6214" t="s">
        <v>21</v>
      </c>
      <c r="E6214" t="s">
        <v>114</v>
      </c>
      <c r="F6214" t="s">
        <v>115</v>
      </c>
      <c r="G6214" t="s">
        <v>42</v>
      </c>
      <c r="H6214" t="s">
        <v>116</v>
      </c>
      <c r="I6214" t="s">
        <v>84</v>
      </c>
      <c r="J6214" t="s">
        <v>27</v>
      </c>
      <c r="K6214">
        <v>4</v>
      </c>
      <c r="L6214">
        <v>12</v>
      </c>
      <c r="M6214">
        <v>0.05</v>
      </c>
      <c r="N6214">
        <v>45.6</v>
      </c>
      <c r="O6214">
        <v>21.6</v>
      </c>
      <c r="P6214" t="s">
        <v>28</v>
      </c>
      <c r="Q6214" t="s">
        <v>46</v>
      </c>
      <c r="R6214" t="s">
        <v>123</v>
      </c>
      <c r="S6214">
        <v>3.7</v>
      </c>
      <c r="T6214">
        <f>YEAR(tblOrders[[#This Row],[Order Date]])</f>
        <v>2025</v>
      </c>
      <c r="U6214" t="str">
        <f>TEXT(tblOrders[[#This Row],[Order Date]],"mmm-yyyy")</f>
        <v>Sep-2025</v>
      </c>
      <c r="V6214" s="4">
        <f>tblOrders[[#This Row],[Profit]]/tblOrders[[#This Row],[Sales Amount]]</f>
        <v>0.47368421052631582</v>
      </c>
      <c r="W6214" t="str">
        <f>VLOOKUP(tblOrders[[#This Row],[City]],CityRegion,2,0)</f>
        <v>West</v>
      </c>
      <c r="X6214" t="str">
        <f>VLOOKUP(tblOrders[[#This Row],[City]],lookups!A:C,3,0)</f>
        <v>Maharashtra</v>
      </c>
    </row>
    <row r="6215" spans="1:24" x14ac:dyDescent="0.25">
      <c r="A6215" t="s">
        <v>8596</v>
      </c>
      <c r="B6215" s="1">
        <v>45759</v>
      </c>
      <c r="C6215" t="s">
        <v>7111</v>
      </c>
      <c r="D6215" t="s">
        <v>21</v>
      </c>
      <c r="E6215" t="s">
        <v>108</v>
      </c>
      <c r="F6215" t="s">
        <v>109</v>
      </c>
      <c r="G6215" t="s">
        <v>62</v>
      </c>
      <c r="H6215" t="s">
        <v>110</v>
      </c>
      <c r="I6215" t="s">
        <v>26</v>
      </c>
      <c r="J6215" t="s">
        <v>27</v>
      </c>
      <c r="K6215">
        <v>5</v>
      </c>
      <c r="L6215">
        <v>110</v>
      </c>
      <c r="M6215">
        <v>0.05</v>
      </c>
      <c r="N6215">
        <v>522.5</v>
      </c>
      <c r="O6215">
        <v>182.5</v>
      </c>
      <c r="P6215" t="s">
        <v>28</v>
      </c>
      <c r="Q6215" t="s">
        <v>46</v>
      </c>
      <c r="R6215" t="s">
        <v>30</v>
      </c>
      <c r="S6215">
        <v>4.5999999999999996</v>
      </c>
      <c r="T6215">
        <f>YEAR(tblOrders[[#This Row],[Order Date]])</f>
        <v>2025</v>
      </c>
      <c r="U6215" t="str">
        <f>TEXT(tblOrders[[#This Row],[Order Date]],"mmm-yyyy")</f>
        <v>Apr-2025</v>
      </c>
      <c r="V6215" s="4">
        <f>tblOrders[[#This Row],[Profit]]/tblOrders[[#This Row],[Sales Amount]]</f>
        <v>0.34928229665071769</v>
      </c>
      <c r="W6215" t="str">
        <f>VLOOKUP(tblOrders[[#This Row],[City]],CityRegion,2,0)</f>
        <v>South</v>
      </c>
      <c r="X6215" t="str">
        <f>VLOOKUP(tblOrders[[#This Row],[City]],lookups!A:C,3,0)</f>
        <v>Karnataka</v>
      </c>
    </row>
    <row r="6216" spans="1:24" x14ac:dyDescent="0.25">
      <c r="A6216" t="s">
        <v>8597</v>
      </c>
      <c r="B6216" s="1">
        <v>45962</v>
      </c>
      <c r="C6216" t="s">
        <v>7097</v>
      </c>
      <c r="D6216" t="s">
        <v>39</v>
      </c>
      <c r="E6216" t="s">
        <v>66</v>
      </c>
      <c r="F6216" t="s">
        <v>67</v>
      </c>
      <c r="G6216" t="s">
        <v>68</v>
      </c>
      <c r="H6216" t="s">
        <v>69</v>
      </c>
      <c r="I6216" t="s">
        <v>57</v>
      </c>
      <c r="J6216" t="s">
        <v>45</v>
      </c>
      <c r="K6216">
        <v>3</v>
      </c>
      <c r="L6216">
        <v>149</v>
      </c>
      <c r="M6216">
        <v>0.05</v>
      </c>
      <c r="N6216">
        <v>424.65</v>
      </c>
      <c r="O6216">
        <v>139.65</v>
      </c>
      <c r="P6216" t="s">
        <v>28</v>
      </c>
      <c r="Q6216" t="s">
        <v>29</v>
      </c>
      <c r="R6216" t="s">
        <v>36</v>
      </c>
      <c r="S6216">
        <v>2.6</v>
      </c>
      <c r="T6216">
        <f>YEAR(tblOrders[[#This Row],[Order Date]])</f>
        <v>2025</v>
      </c>
      <c r="U6216" t="str">
        <f>TEXT(tblOrders[[#This Row],[Order Date]],"mmm-yyyy")</f>
        <v>Nov-2025</v>
      </c>
      <c r="V6216" s="4">
        <f>tblOrders[[#This Row],[Profit]]/tblOrders[[#This Row],[Sales Amount]]</f>
        <v>0.32885906040268459</v>
      </c>
      <c r="W6216" t="str">
        <f>VLOOKUP(tblOrders[[#This Row],[City]],CityRegion,2,0)</f>
        <v>South</v>
      </c>
      <c r="X6216" t="str">
        <f>VLOOKUP(tblOrders[[#This Row],[City]],lookups!A:C,3,0)</f>
        <v>Kerala</v>
      </c>
    </row>
    <row r="6217" spans="1:24" x14ac:dyDescent="0.25">
      <c r="A6217" t="s">
        <v>8598</v>
      </c>
      <c r="B6217" s="1">
        <v>45883</v>
      </c>
      <c r="C6217" t="s">
        <v>3358</v>
      </c>
      <c r="D6217" t="s">
        <v>21</v>
      </c>
      <c r="E6217" t="s">
        <v>73</v>
      </c>
      <c r="F6217" t="s">
        <v>74</v>
      </c>
      <c r="G6217" t="s">
        <v>68</v>
      </c>
      <c r="H6217" t="s">
        <v>75</v>
      </c>
      <c r="I6217" t="s">
        <v>52</v>
      </c>
      <c r="J6217" t="s">
        <v>45</v>
      </c>
      <c r="K6217">
        <v>3</v>
      </c>
      <c r="L6217">
        <v>65</v>
      </c>
      <c r="M6217">
        <v>0.15</v>
      </c>
      <c r="N6217">
        <v>165.75</v>
      </c>
      <c r="O6217">
        <v>51.75</v>
      </c>
      <c r="P6217" t="s">
        <v>111</v>
      </c>
      <c r="Q6217" t="s">
        <v>91</v>
      </c>
      <c r="R6217" t="s">
        <v>30</v>
      </c>
      <c r="S6217">
        <v>4.2</v>
      </c>
      <c r="T6217">
        <f>YEAR(tblOrders[[#This Row],[Order Date]])</f>
        <v>2025</v>
      </c>
      <c r="U6217" t="str">
        <f>TEXT(tblOrders[[#This Row],[Order Date]],"mmm-yyyy")</f>
        <v>Aug-2025</v>
      </c>
      <c r="V6217" s="4">
        <f>tblOrders[[#This Row],[Profit]]/tblOrders[[#This Row],[Sales Amount]]</f>
        <v>0.31221719457013575</v>
      </c>
      <c r="W6217" t="str">
        <f>VLOOKUP(tblOrders[[#This Row],[City]],CityRegion,2,0)</f>
        <v>South</v>
      </c>
      <c r="X6217" t="str">
        <f>VLOOKUP(tblOrders[[#This Row],[City]],lookups!A:C,3,0)</f>
        <v>Kerala</v>
      </c>
    </row>
    <row r="6218" spans="1:24" x14ac:dyDescent="0.25">
      <c r="A6218" t="s">
        <v>8599</v>
      </c>
      <c r="B6218" s="1">
        <v>45738</v>
      </c>
      <c r="C6218" t="s">
        <v>5177</v>
      </c>
      <c r="D6218" t="s">
        <v>39</v>
      </c>
      <c r="E6218" t="s">
        <v>40</v>
      </c>
      <c r="F6218" t="s">
        <v>41</v>
      </c>
      <c r="G6218" t="s">
        <v>42</v>
      </c>
      <c r="H6218" t="s">
        <v>43</v>
      </c>
      <c r="I6218" t="s">
        <v>26</v>
      </c>
      <c r="J6218" t="s">
        <v>27</v>
      </c>
      <c r="K6218">
        <v>5</v>
      </c>
      <c r="L6218">
        <v>18</v>
      </c>
      <c r="M6218">
        <v>0.1</v>
      </c>
      <c r="N6218">
        <v>81</v>
      </c>
      <c r="O6218">
        <v>36</v>
      </c>
      <c r="P6218" t="s">
        <v>28</v>
      </c>
      <c r="Q6218" t="s">
        <v>86</v>
      </c>
      <c r="R6218" t="s">
        <v>36</v>
      </c>
      <c r="S6218">
        <v>4.0999999999999996</v>
      </c>
      <c r="T6218">
        <f>YEAR(tblOrders[[#This Row],[Order Date]])</f>
        <v>2025</v>
      </c>
      <c r="U6218" t="str">
        <f>TEXT(tblOrders[[#This Row],[Order Date]],"mmm-yyyy")</f>
        <v>Mar-2025</v>
      </c>
      <c r="V6218" s="4">
        <f>tblOrders[[#This Row],[Profit]]/tblOrders[[#This Row],[Sales Amount]]</f>
        <v>0.44444444444444442</v>
      </c>
      <c r="W6218" t="str">
        <f>VLOOKUP(tblOrders[[#This Row],[City]],CityRegion,2,0)</f>
        <v>South</v>
      </c>
      <c r="X6218" t="str">
        <f>VLOOKUP(tblOrders[[#This Row],[City]],lookups!A:C,3,0)</f>
        <v>Karnataka</v>
      </c>
    </row>
    <row r="6219" spans="1:24" x14ac:dyDescent="0.25">
      <c r="A6219" t="s">
        <v>8600</v>
      </c>
      <c r="B6219" s="1">
        <v>45671</v>
      </c>
      <c r="C6219" t="s">
        <v>6570</v>
      </c>
      <c r="D6219" t="s">
        <v>39</v>
      </c>
      <c r="E6219" t="s">
        <v>55</v>
      </c>
      <c r="F6219" t="s">
        <v>56</v>
      </c>
      <c r="G6219" t="s">
        <v>24</v>
      </c>
      <c r="H6219" t="s">
        <v>51</v>
      </c>
      <c r="I6219" t="s">
        <v>84</v>
      </c>
      <c r="J6219" t="s">
        <v>45</v>
      </c>
      <c r="K6219">
        <v>5</v>
      </c>
      <c r="L6219">
        <v>42</v>
      </c>
      <c r="M6219">
        <v>0.05</v>
      </c>
      <c r="N6219">
        <v>199.5</v>
      </c>
      <c r="O6219">
        <v>79.5</v>
      </c>
      <c r="P6219" t="s">
        <v>28</v>
      </c>
      <c r="Q6219" t="s">
        <v>86</v>
      </c>
      <c r="R6219" t="s">
        <v>30</v>
      </c>
      <c r="S6219">
        <v>3.4</v>
      </c>
      <c r="T6219">
        <f>YEAR(tblOrders[[#This Row],[Order Date]])</f>
        <v>2025</v>
      </c>
      <c r="U6219" t="str">
        <f>TEXT(tblOrders[[#This Row],[Order Date]],"mmm-yyyy")</f>
        <v>Jan-2025</v>
      </c>
      <c r="V6219" s="4">
        <f>tblOrders[[#This Row],[Profit]]/tblOrders[[#This Row],[Sales Amount]]</f>
        <v>0.39849624060150374</v>
      </c>
      <c r="W6219" t="str">
        <f>VLOOKUP(tblOrders[[#This Row],[City]],CityRegion,2,0)</f>
        <v>West</v>
      </c>
      <c r="X6219" t="str">
        <f>VLOOKUP(tblOrders[[#This Row],[City]],lookups!A:C,3,0)</f>
        <v>Maharashtra</v>
      </c>
    </row>
    <row r="6220" spans="1:24" x14ac:dyDescent="0.25">
      <c r="A6220" t="s">
        <v>8601</v>
      </c>
      <c r="B6220" s="1">
        <v>45818</v>
      </c>
      <c r="C6220" t="s">
        <v>3589</v>
      </c>
      <c r="D6220" t="s">
        <v>21</v>
      </c>
      <c r="E6220" t="s">
        <v>108</v>
      </c>
      <c r="F6220" t="s">
        <v>109</v>
      </c>
      <c r="G6220" t="s">
        <v>62</v>
      </c>
      <c r="H6220" t="s">
        <v>110</v>
      </c>
      <c r="I6220" t="s">
        <v>130</v>
      </c>
      <c r="J6220" t="s">
        <v>45</v>
      </c>
      <c r="K6220">
        <v>2</v>
      </c>
      <c r="L6220">
        <v>110</v>
      </c>
      <c r="M6220">
        <v>0.2</v>
      </c>
      <c r="N6220">
        <v>176</v>
      </c>
      <c r="O6220">
        <v>40</v>
      </c>
      <c r="P6220" t="s">
        <v>28</v>
      </c>
      <c r="Q6220" t="s">
        <v>29</v>
      </c>
      <c r="R6220" t="s">
        <v>30</v>
      </c>
      <c r="S6220">
        <v>2.9</v>
      </c>
      <c r="T6220">
        <f>YEAR(tblOrders[[#This Row],[Order Date]])</f>
        <v>2025</v>
      </c>
      <c r="U6220" t="str">
        <f>TEXT(tblOrders[[#This Row],[Order Date]],"mmm-yyyy")</f>
        <v>Jun-2025</v>
      </c>
      <c r="V6220" s="4">
        <f>tblOrders[[#This Row],[Profit]]/tblOrders[[#This Row],[Sales Amount]]</f>
        <v>0.22727272727272727</v>
      </c>
      <c r="W6220" t="str">
        <f>VLOOKUP(tblOrders[[#This Row],[City]],CityRegion,2,0)</f>
        <v>West</v>
      </c>
      <c r="X6220" t="str">
        <f>VLOOKUP(tblOrders[[#This Row],[City]],lookups!A:C,3,0)</f>
        <v>Maharashtra</v>
      </c>
    </row>
    <row r="6221" spans="1:24" x14ac:dyDescent="0.25">
      <c r="A6221" t="s">
        <v>8602</v>
      </c>
      <c r="B6221" s="1">
        <v>46005</v>
      </c>
      <c r="C6221" t="s">
        <v>4394</v>
      </c>
      <c r="D6221" t="s">
        <v>21</v>
      </c>
      <c r="E6221" t="s">
        <v>49</v>
      </c>
      <c r="F6221" t="s">
        <v>50</v>
      </c>
      <c r="G6221" t="s">
        <v>24</v>
      </c>
      <c r="H6221" t="s">
        <v>51</v>
      </c>
      <c r="I6221" t="s">
        <v>130</v>
      </c>
      <c r="J6221" t="s">
        <v>45</v>
      </c>
      <c r="K6221">
        <v>2</v>
      </c>
      <c r="L6221">
        <v>85</v>
      </c>
      <c r="M6221">
        <v>0.2</v>
      </c>
      <c r="N6221">
        <v>136</v>
      </c>
      <c r="O6221">
        <v>32</v>
      </c>
      <c r="P6221" t="s">
        <v>28</v>
      </c>
      <c r="Q6221" t="s">
        <v>86</v>
      </c>
      <c r="R6221" t="s">
        <v>36</v>
      </c>
      <c r="S6221">
        <v>4.0999999999999996</v>
      </c>
      <c r="T6221">
        <f>YEAR(tblOrders[[#This Row],[Order Date]])</f>
        <v>2025</v>
      </c>
      <c r="U6221" t="str">
        <f>TEXT(tblOrders[[#This Row],[Order Date]],"mmm-yyyy")</f>
        <v>Dec-2025</v>
      </c>
      <c r="V6221" s="4">
        <f>tblOrders[[#This Row],[Profit]]/tblOrders[[#This Row],[Sales Amount]]</f>
        <v>0.23529411764705882</v>
      </c>
      <c r="W6221" t="str">
        <f>VLOOKUP(tblOrders[[#This Row],[City]],CityRegion,2,0)</f>
        <v>West</v>
      </c>
      <c r="X6221" t="str">
        <f>VLOOKUP(tblOrders[[#This Row],[City]],lookups!A:C,3,0)</f>
        <v>Maharashtra</v>
      </c>
    </row>
    <row r="6222" spans="1:24" x14ac:dyDescent="0.25">
      <c r="A6222" t="s">
        <v>8603</v>
      </c>
      <c r="B6222" s="1">
        <v>45837</v>
      </c>
      <c r="C6222" t="s">
        <v>552</v>
      </c>
      <c r="D6222" t="s">
        <v>21</v>
      </c>
      <c r="E6222" t="s">
        <v>22</v>
      </c>
      <c r="F6222" t="s">
        <v>23</v>
      </c>
      <c r="G6222" t="s">
        <v>24</v>
      </c>
      <c r="H6222" t="s">
        <v>25</v>
      </c>
      <c r="I6222" t="s">
        <v>57</v>
      </c>
      <c r="J6222" t="s">
        <v>34</v>
      </c>
      <c r="K6222">
        <v>3</v>
      </c>
      <c r="L6222">
        <v>190</v>
      </c>
      <c r="M6222">
        <v>0.1</v>
      </c>
      <c r="N6222">
        <v>513</v>
      </c>
      <c r="O6222">
        <v>138</v>
      </c>
      <c r="P6222" t="s">
        <v>148</v>
      </c>
      <c r="Q6222" t="s">
        <v>86</v>
      </c>
      <c r="R6222" t="s">
        <v>36</v>
      </c>
      <c r="S6222">
        <v>3.3</v>
      </c>
      <c r="T6222">
        <f>YEAR(tblOrders[[#This Row],[Order Date]])</f>
        <v>2025</v>
      </c>
      <c r="U6222" t="str">
        <f>TEXT(tblOrders[[#This Row],[Order Date]],"mmm-yyyy")</f>
        <v>Jun-2025</v>
      </c>
      <c r="V6222" s="4">
        <f>tblOrders[[#This Row],[Profit]]/tblOrders[[#This Row],[Sales Amount]]</f>
        <v>0.26900584795321636</v>
      </c>
      <c r="W6222" t="str">
        <f>VLOOKUP(tblOrders[[#This Row],[City]],CityRegion,2,0)</f>
        <v>South</v>
      </c>
      <c r="X6222" t="str">
        <f>VLOOKUP(tblOrders[[#This Row],[City]],lookups!A:C,3,0)</f>
        <v>Kerala</v>
      </c>
    </row>
    <row r="6223" spans="1:24" x14ac:dyDescent="0.25">
      <c r="A6223" t="s">
        <v>8604</v>
      </c>
      <c r="B6223" s="1">
        <v>45666</v>
      </c>
      <c r="C6223" t="s">
        <v>7229</v>
      </c>
      <c r="D6223" t="s">
        <v>39</v>
      </c>
      <c r="E6223" t="s">
        <v>40</v>
      </c>
      <c r="F6223" t="s">
        <v>41</v>
      </c>
      <c r="G6223" t="s">
        <v>42</v>
      </c>
      <c r="H6223" t="s">
        <v>43</v>
      </c>
      <c r="I6223" t="s">
        <v>76</v>
      </c>
      <c r="J6223" t="s">
        <v>27</v>
      </c>
      <c r="K6223">
        <v>3</v>
      </c>
      <c r="L6223">
        <v>18</v>
      </c>
      <c r="M6223">
        <v>0</v>
      </c>
      <c r="N6223">
        <v>54</v>
      </c>
      <c r="O6223">
        <v>27</v>
      </c>
      <c r="P6223" t="s">
        <v>111</v>
      </c>
      <c r="Q6223" t="s">
        <v>91</v>
      </c>
      <c r="R6223" t="s">
        <v>36</v>
      </c>
      <c r="S6223">
        <v>2.9</v>
      </c>
      <c r="T6223">
        <f>YEAR(tblOrders[[#This Row],[Order Date]])</f>
        <v>2025</v>
      </c>
      <c r="U6223" t="str">
        <f>TEXT(tblOrders[[#This Row],[Order Date]],"mmm-yyyy")</f>
        <v>Jan-2025</v>
      </c>
      <c r="V6223" s="4">
        <f>tblOrders[[#This Row],[Profit]]/tblOrders[[#This Row],[Sales Amount]]</f>
        <v>0.5</v>
      </c>
      <c r="W6223" t="str">
        <f>VLOOKUP(tblOrders[[#This Row],[City]],CityRegion,2,0)</f>
        <v>South</v>
      </c>
      <c r="X6223" t="str">
        <f>VLOOKUP(tblOrders[[#This Row],[City]],lookups!A:C,3,0)</f>
        <v>Kerala</v>
      </c>
    </row>
    <row r="6224" spans="1:24" x14ac:dyDescent="0.25">
      <c r="A6224" t="s">
        <v>8605</v>
      </c>
      <c r="B6224" s="1">
        <v>45795</v>
      </c>
      <c r="C6224" t="s">
        <v>5061</v>
      </c>
      <c r="D6224" t="s">
        <v>39</v>
      </c>
      <c r="E6224" t="s">
        <v>49</v>
      </c>
      <c r="F6224" t="s">
        <v>50</v>
      </c>
      <c r="G6224" t="s">
        <v>24</v>
      </c>
      <c r="H6224" t="s">
        <v>51</v>
      </c>
      <c r="I6224" t="s">
        <v>52</v>
      </c>
      <c r="J6224" t="s">
        <v>27</v>
      </c>
      <c r="K6224">
        <v>3</v>
      </c>
      <c r="L6224">
        <v>85</v>
      </c>
      <c r="M6224">
        <v>0.1</v>
      </c>
      <c r="N6224">
        <v>229.5</v>
      </c>
      <c r="O6224">
        <v>73.5</v>
      </c>
      <c r="P6224" t="s">
        <v>148</v>
      </c>
      <c r="Q6224" t="s">
        <v>29</v>
      </c>
      <c r="R6224" t="s">
        <v>36</v>
      </c>
      <c r="S6224">
        <v>3.2</v>
      </c>
      <c r="T6224">
        <f>YEAR(tblOrders[[#This Row],[Order Date]])</f>
        <v>2025</v>
      </c>
      <c r="U6224" t="str">
        <f>TEXT(tblOrders[[#This Row],[Order Date]],"mmm-yyyy")</f>
        <v>May-2025</v>
      </c>
      <c r="V6224" s="4">
        <f>tblOrders[[#This Row],[Profit]]/tblOrders[[#This Row],[Sales Amount]]</f>
        <v>0.3202614379084967</v>
      </c>
      <c r="W6224" t="str">
        <f>VLOOKUP(tblOrders[[#This Row],[City]],CityRegion,2,0)</f>
        <v>South</v>
      </c>
      <c r="X6224" t="str">
        <f>VLOOKUP(tblOrders[[#This Row],[City]],lookups!A:C,3,0)</f>
        <v>Kerala</v>
      </c>
    </row>
    <row r="6225" spans="1:24" x14ac:dyDescent="0.25">
      <c r="A6225" t="s">
        <v>8606</v>
      </c>
      <c r="B6225" s="1">
        <v>45974</v>
      </c>
      <c r="C6225" t="s">
        <v>2321</v>
      </c>
      <c r="D6225" t="s">
        <v>21</v>
      </c>
      <c r="E6225" t="s">
        <v>114</v>
      </c>
      <c r="F6225" t="s">
        <v>115</v>
      </c>
      <c r="G6225" t="s">
        <v>42</v>
      </c>
      <c r="H6225" t="s">
        <v>116</v>
      </c>
      <c r="I6225" t="s">
        <v>76</v>
      </c>
      <c r="J6225" t="s">
        <v>27</v>
      </c>
      <c r="K6225">
        <v>4</v>
      </c>
      <c r="L6225">
        <v>12</v>
      </c>
      <c r="M6225">
        <v>0.15</v>
      </c>
      <c r="N6225">
        <v>40.799999999999997</v>
      </c>
      <c r="O6225">
        <v>16.8</v>
      </c>
      <c r="P6225" t="s">
        <v>28</v>
      </c>
      <c r="Q6225" t="s">
        <v>46</v>
      </c>
      <c r="R6225" t="s">
        <v>36</v>
      </c>
      <c r="S6225">
        <v>3.3</v>
      </c>
      <c r="T6225">
        <f>YEAR(tblOrders[[#This Row],[Order Date]])</f>
        <v>2025</v>
      </c>
      <c r="U6225" t="str">
        <f>TEXT(tblOrders[[#This Row],[Order Date]],"mmm-yyyy")</f>
        <v>Nov-2025</v>
      </c>
      <c r="V6225" s="4">
        <f>tblOrders[[#This Row],[Profit]]/tblOrders[[#This Row],[Sales Amount]]</f>
        <v>0.41176470588235298</v>
      </c>
      <c r="W6225" t="str">
        <f>VLOOKUP(tblOrders[[#This Row],[City]],CityRegion,2,0)</f>
        <v>South</v>
      </c>
      <c r="X6225" t="str">
        <f>VLOOKUP(tblOrders[[#This Row],[City]],lookups!A:C,3,0)</f>
        <v>Kerala</v>
      </c>
    </row>
    <row r="6226" spans="1:24" x14ac:dyDescent="0.25">
      <c r="A6226" t="s">
        <v>8607</v>
      </c>
      <c r="B6226" s="1">
        <v>45742</v>
      </c>
      <c r="C6226" t="s">
        <v>1423</v>
      </c>
      <c r="D6226" t="s">
        <v>21</v>
      </c>
      <c r="E6226" t="s">
        <v>73</v>
      </c>
      <c r="F6226" t="s">
        <v>74</v>
      </c>
      <c r="G6226" t="s">
        <v>68</v>
      </c>
      <c r="H6226" t="s">
        <v>75</v>
      </c>
      <c r="I6226" t="s">
        <v>57</v>
      </c>
      <c r="J6226" t="s">
        <v>27</v>
      </c>
      <c r="K6226">
        <v>2</v>
      </c>
      <c r="L6226">
        <v>65</v>
      </c>
      <c r="M6226">
        <v>0.2</v>
      </c>
      <c r="N6226">
        <v>104</v>
      </c>
      <c r="O6226">
        <v>28</v>
      </c>
      <c r="P6226" t="s">
        <v>28</v>
      </c>
      <c r="Q6226" t="s">
        <v>29</v>
      </c>
      <c r="R6226" t="s">
        <v>123</v>
      </c>
      <c r="S6226">
        <v>4.5</v>
      </c>
      <c r="T6226">
        <f>YEAR(tblOrders[[#This Row],[Order Date]])</f>
        <v>2025</v>
      </c>
      <c r="U6226" t="str">
        <f>TEXT(tblOrders[[#This Row],[Order Date]],"mmm-yyyy")</f>
        <v>Mar-2025</v>
      </c>
      <c r="V6226" s="4">
        <f>tblOrders[[#This Row],[Profit]]/tblOrders[[#This Row],[Sales Amount]]</f>
        <v>0.26923076923076922</v>
      </c>
      <c r="W6226" t="str">
        <f>VLOOKUP(tblOrders[[#This Row],[City]],CityRegion,2,0)</f>
        <v>South</v>
      </c>
      <c r="X6226" t="str">
        <f>VLOOKUP(tblOrders[[#This Row],[City]],lookups!A:C,3,0)</f>
        <v>Kerala</v>
      </c>
    </row>
    <row r="6227" spans="1:24" x14ac:dyDescent="0.25">
      <c r="A6227" t="s">
        <v>8608</v>
      </c>
      <c r="B6227" s="1">
        <v>46018</v>
      </c>
      <c r="C6227" t="s">
        <v>8609</v>
      </c>
      <c r="D6227" t="s">
        <v>39</v>
      </c>
      <c r="E6227" t="s">
        <v>94</v>
      </c>
      <c r="F6227" t="s">
        <v>95</v>
      </c>
      <c r="G6227" t="s">
        <v>68</v>
      </c>
      <c r="H6227" t="s">
        <v>96</v>
      </c>
      <c r="I6227" t="s">
        <v>52</v>
      </c>
      <c r="J6227" t="s">
        <v>27</v>
      </c>
      <c r="K6227">
        <v>1</v>
      </c>
      <c r="L6227">
        <v>89</v>
      </c>
      <c r="M6227">
        <v>0.15</v>
      </c>
      <c r="N6227">
        <v>75.650000000000006</v>
      </c>
      <c r="O6227">
        <v>20.65</v>
      </c>
      <c r="P6227" t="s">
        <v>85</v>
      </c>
      <c r="Q6227" t="s">
        <v>46</v>
      </c>
      <c r="R6227" t="s">
        <v>36</v>
      </c>
      <c r="S6227">
        <v>4.8</v>
      </c>
      <c r="T6227">
        <f>YEAR(tblOrders[[#This Row],[Order Date]])</f>
        <v>2025</v>
      </c>
      <c r="U6227" t="str">
        <f>TEXT(tblOrders[[#This Row],[Order Date]],"mmm-yyyy")</f>
        <v>Dec-2025</v>
      </c>
      <c r="V6227" s="4">
        <f>tblOrders[[#This Row],[Profit]]/tblOrders[[#This Row],[Sales Amount]]</f>
        <v>0.27296761401189684</v>
      </c>
      <c r="W6227" t="str">
        <f>VLOOKUP(tblOrders[[#This Row],[City]],CityRegion,2,0)</f>
        <v>South</v>
      </c>
      <c r="X6227" t="str">
        <f>VLOOKUP(tblOrders[[#This Row],[City]],lookups!A:C,3,0)</f>
        <v>Kerala</v>
      </c>
    </row>
    <row r="6228" spans="1:24" x14ac:dyDescent="0.25">
      <c r="A6228" t="s">
        <v>8610</v>
      </c>
      <c r="B6228" s="1">
        <v>45763</v>
      </c>
      <c r="C6228" t="s">
        <v>622</v>
      </c>
      <c r="D6228" t="s">
        <v>21</v>
      </c>
      <c r="E6228" t="s">
        <v>94</v>
      </c>
      <c r="F6228" t="s">
        <v>95</v>
      </c>
      <c r="G6228" t="s">
        <v>68</v>
      </c>
      <c r="H6228" t="s">
        <v>96</v>
      </c>
      <c r="I6228" t="s">
        <v>44</v>
      </c>
      <c r="J6228" t="s">
        <v>34</v>
      </c>
      <c r="K6228">
        <v>5</v>
      </c>
      <c r="L6228">
        <v>89</v>
      </c>
      <c r="M6228">
        <v>0.05</v>
      </c>
      <c r="N6228">
        <v>422.75</v>
      </c>
      <c r="O6228">
        <v>147.75</v>
      </c>
      <c r="P6228" t="s">
        <v>28</v>
      </c>
      <c r="Q6228" t="s">
        <v>35</v>
      </c>
      <c r="R6228" t="s">
        <v>123</v>
      </c>
      <c r="S6228">
        <v>3.6</v>
      </c>
      <c r="T6228">
        <f>YEAR(tblOrders[[#This Row],[Order Date]])</f>
        <v>2025</v>
      </c>
      <c r="U6228" t="str">
        <f>TEXT(tblOrders[[#This Row],[Order Date]],"mmm-yyyy")</f>
        <v>Apr-2025</v>
      </c>
      <c r="V6228" s="4">
        <f>tblOrders[[#This Row],[Profit]]/tblOrders[[#This Row],[Sales Amount]]</f>
        <v>0.34949733885274986</v>
      </c>
      <c r="W6228" t="str">
        <f>VLOOKUP(tblOrders[[#This Row],[City]],CityRegion,2,0)</f>
        <v>South</v>
      </c>
      <c r="X6228" t="str">
        <f>VLOOKUP(tblOrders[[#This Row],[City]],lookups!A:C,3,0)</f>
        <v>Kerala</v>
      </c>
    </row>
    <row r="6229" spans="1:24" x14ac:dyDescent="0.25">
      <c r="A6229" t="s">
        <v>8611</v>
      </c>
      <c r="B6229" s="1">
        <v>45694</v>
      </c>
      <c r="C6229" t="s">
        <v>1169</v>
      </c>
      <c r="D6229" t="s">
        <v>21</v>
      </c>
      <c r="E6229" t="s">
        <v>101</v>
      </c>
      <c r="F6229" t="s">
        <v>102</v>
      </c>
      <c r="G6229" t="s">
        <v>24</v>
      </c>
      <c r="H6229" t="s">
        <v>103</v>
      </c>
      <c r="I6229" t="s">
        <v>139</v>
      </c>
      <c r="J6229" t="s">
        <v>45</v>
      </c>
      <c r="K6229">
        <v>1</v>
      </c>
      <c r="L6229">
        <v>120</v>
      </c>
      <c r="M6229">
        <v>0</v>
      </c>
      <c r="N6229">
        <v>120</v>
      </c>
      <c r="O6229">
        <v>42</v>
      </c>
      <c r="P6229" t="s">
        <v>111</v>
      </c>
      <c r="Q6229" t="s">
        <v>29</v>
      </c>
      <c r="R6229" t="s">
        <v>123</v>
      </c>
      <c r="S6229">
        <v>2.8</v>
      </c>
      <c r="T6229">
        <f>YEAR(tblOrders[[#This Row],[Order Date]])</f>
        <v>2025</v>
      </c>
      <c r="U6229" t="str">
        <f>TEXT(tblOrders[[#This Row],[Order Date]],"mmm-yyyy")</f>
        <v>Feb-2025</v>
      </c>
      <c r="V6229" s="4">
        <f>tblOrders[[#This Row],[Profit]]/tblOrders[[#This Row],[Sales Amount]]</f>
        <v>0.35</v>
      </c>
      <c r="W6229" t="str">
        <f>VLOOKUP(tblOrders[[#This Row],[City]],CityRegion,2,0)</f>
        <v>South</v>
      </c>
      <c r="X6229" t="str">
        <f>VLOOKUP(tblOrders[[#This Row],[City]],lookups!A:C,3,0)</f>
        <v>Tamil Nadu</v>
      </c>
    </row>
    <row r="6230" spans="1:24" x14ac:dyDescent="0.25">
      <c r="A6230" t="s">
        <v>8612</v>
      </c>
      <c r="B6230" s="1">
        <v>45671</v>
      </c>
      <c r="C6230" t="s">
        <v>2092</v>
      </c>
      <c r="D6230" t="s">
        <v>21</v>
      </c>
      <c r="E6230" t="s">
        <v>66</v>
      </c>
      <c r="F6230" t="s">
        <v>67</v>
      </c>
      <c r="G6230" t="s">
        <v>68</v>
      </c>
      <c r="H6230" t="s">
        <v>69</v>
      </c>
      <c r="I6230" t="s">
        <v>52</v>
      </c>
      <c r="J6230" t="s">
        <v>27</v>
      </c>
      <c r="K6230">
        <v>2</v>
      </c>
      <c r="L6230">
        <v>149</v>
      </c>
      <c r="M6230">
        <v>0.15</v>
      </c>
      <c r="N6230">
        <v>253.3</v>
      </c>
      <c r="O6230">
        <v>63.3</v>
      </c>
      <c r="P6230" t="s">
        <v>28</v>
      </c>
      <c r="Q6230" t="s">
        <v>46</v>
      </c>
      <c r="R6230" t="s">
        <v>30</v>
      </c>
      <c r="S6230">
        <v>2.6</v>
      </c>
      <c r="T6230">
        <f>YEAR(tblOrders[[#This Row],[Order Date]])</f>
        <v>2025</v>
      </c>
      <c r="U6230" t="str">
        <f>TEXT(tblOrders[[#This Row],[Order Date]],"mmm-yyyy")</f>
        <v>Jan-2025</v>
      </c>
      <c r="V6230" s="4">
        <f>tblOrders[[#This Row],[Profit]]/tblOrders[[#This Row],[Sales Amount]]</f>
        <v>0.24990130280300038</v>
      </c>
      <c r="W6230" t="str">
        <f>VLOOKUP(tblOrders[[#This Row],[City]],CityRegion,2,0)</f>
        <v>South</v>
      </c>
      <c r="X6230" t="str">
        <f>VLOOKUP(tblOrders[[#This Row],[City]],lookups!A:C,3,0)</f>
        <v>Kerala</v>
      </c>
    </row>
    <row r="6231" spans="1:24" x14ac:dyDescent="0.25">
      <c r="A6231" t="s">
        <v>8613</v>
      </c>
      <c r="B6231" s="1">
        <v>45716</v>
      </c>
      <c r="C6231" t="s">
        <v>2190</v>
      </c>
      <c r="D6231" t="s">
        <v>21</v>
      </c>
      <c r="E6231" t="s">
        <v>108</v>
      </c>
      <c r="F6231" t="s">
        <v>109</v>
      </c>
      <c r="G6231" t="s">
        <v>62</v>
      </c>
      <c r="H6231" t="s">
        <v>110</v>
      </c>
      <c r="I6231" t="s">
        <v>130</v>
      </c>
      <c r="J6231" t="s">
        <v>27</v>
      </c>
      <c r="K6231">
        <v>1</v>
      </c>
      <c r="L6231">
        <v>110</v>
      </c>
      <c r="M6231">
        <v>0.1</v>
      </c>
      <c r="N6231">
        <v>99</v>
      </c>
      <c r="O6231">
        <v>31</v>
      </c>
      <c r="P6231" t="s">
        <v>28</v>
      </c>
      <c r="Q6231" t="s">
        <v>91</v>
      </c>
      <c r="R6231" t="s">
        <v>36</v>
      </c>
      <c r="S6231">
        <v>3.3</v>
      </c>
      <c r="T6231">
        <f>YEAR(tblOrders[[#This Row],[Order Date]])</f>
        <v>2025</v>
      </c>
      <c r="U6231" t="str">
        <f>TEXT(tblOrders[[#This Row],[Order Date]],"mmm-yyyy")</f>
        <v>Feb-2025</v>
      </c>
      <c r="V6231" s="4">
        <f>tblOrders[[#This Row],[Profit]]/tblOrders[[#This Row],[Sales Amount]]</f>
        <v>0.31313131313131315</v>
      </c>
      <c r="W6231" t="str">
        <f>VLOOKUP(tblOrders[[#This Row],[City]],CityRegion,2,0)</f>
        <v>West</v>
      </c>
      <c r="X6231" t="str">
        <f>VLOOKUP(tblOrders[[#This Row],[City]],lookups!A:C,3,0)</f>
        <v>Maharashtra</v>
      </c>
    </row>
    <row r="6232" spans="1:24" x14ac:dyDescent="0.25">
      <c r="A6232" t="s">
        <v>8614</v>
      </c>
      <c r="B6232" s="1">
        <v>45765</v>
      </c>
      <c r="C6232" t="s">
        <v>2502</v>
      </c>
      <c r="D6232" t="s">
        <v>21</v>
      </c>
      <c r="E6232" t="s">
        <v>22</v>
      </c>
      <c r="F6232" t="s">
        <v>23</v>
      </c>
      <c r="G6232" t="s">
        <v>24</v>
      </c>
      <c r="H6232" t="s">
        <v>25</v>
      </c>
      <c r="I6232" t="s">
        <v>26</v>
      </c>
      <c r="J6232" t="s">
        <v>34</v>
      </c>
      <c r="K6232">
        <v>2</v>
      </c>
      <c r="L6232">
        <v>190</v>
      </c>
      <c r="M6232">
        <v>0.15</v>
      </c>
      <c r="N6232">
        <v>323</v>
      </c>
      <c r="O6232">
        <v>73</v>
      </c>
      <c r="P6232" t="s">
        <v>28</v>
      </c>
      <c r="Q6232" t="s">
        <v>46</v>
      </c>
      <c r="R6232" t="s">
        <v>30</v>
      </c>
      <c r="S6232">
        <v>4.7</v>
      </c>
      <c r="T6232">
        <f>YEAR(tblOrders[[#This Row],[Order Date]])</f>
        <v>2025</v>
      </c>
      <c r="U6232" t="str">
        <f>TEXT(tblOrders[[#This Row],[Order Date]],"mmm-yyyy")</f>
        <v>Apr-2025</v>
      </c>
      <c r="V6232" s="4">
        <f>tblOrders[[#This Row],[Profit]]/tblOrders[[#This Row],[Sales Amount]]</f>
        <v>0.2260061919504644</v>
      </c>
      <c r="W6232" t="str">
        <f>VLOOKUP(tblOrders[[#This Row],[City]],CityRegion,2,0)</f>
        <v>South</v>
      </c>
      <c r="X6232" t="str">
        <f>VLOOKUP(tblOrders[[#This Row],[City]],lookups!A:C,3,0)</f>
        <v>Karnataka</v>
      </c>
    </row>
    <row r="6233" spans="1:24" x14ac:dyDescent="0.25">
      <c r="A6233" t="s">
        <v>8615</v>
      </c>
      <c r="B6233" s="1">
        <v>46016</v>
      </c>
      <c r="C6233" t="s">
        <v>291</v>
      </c>
      <c r="D6233" t="s">
        <v>21</v>
      </c>
      <c r="E6233" t="s">
        <v>49</v>
      </c>
      <c r="F6233" t="s">
        <v>50</v>
      </c>
      <c r="G6233" t="s">
        <v>24</v>
      </c>
      <c r="H6233" t="s">
        <v>51</v>
      </c>
      <c r="I6233" t="s">
        <v>70</v>
      </c>
      <c r="J6233" t="s">
        <v>27</v>
      </c>
      <c r="K6233">
        <v>5</v>
      </c>
      <c r="L6233">
        <v>85</v>
      </c>
      <c r="M6233">
        <v>0.2</v>
      </c>
      <c r="N6233">
        <v>340</v>
      </c>
      <c r="O6233">
        <v>80</v>
      </c>
      <c r="P6233" t="s">
        <v>28</v>
      </c>
      <c r="Q6233" t="s">
        <v>86</v>
      </c>
      <c r="R6233" t="s">
        <v>36</v>
      </c>
      <c r="S6233">
        <v>2.6</v>
      </c>
      <c r="T6233">
        <f>YEAR(tblOrders[[#This Row],[Order Date]])</f>
        <v>2025</v>
      </c>
      <c r="U6233" t="str">
        <f>TEXT(tblOrders[[#This Row],[Order Date]],"mmm-yyyy")</f>
        <v>Dec-2025</v>
      </c>
      <c r="V6233" s="4">
        <f>tblOrders[[#This Row],[Profit]]/tblOrders[[#This Row],[Sales Amount]]</f>
        <v>0.23529411764705882</v>
      </c>
      <c r="W6233" t="str">
        <f>VLOOKUP(tblOrders[[#This Row],[City]],CityRegion,2,0)</f>
        <v>South</v>
      </c>
      <c r="X6233" t="str">
        <f>VLOOKUP(tblOrders[[#This Row],[City]],lookups!A:C,3,0)</f>
        <v>Telengana</v>
      </c>
    </row>
    <row r="6234" spans="1:24" x14ac:dyDescent="0.25">
      <c r="A6234" t="s">
        <v>8616</v>
      </c>
      <c r="B6234" s="1">
        <v>45948</v>
      </c>
      <c r="C6234" t="s">
        <v>3997</v>
      </c>
      <c r="D6234" t="s">
        <v>39</v>
      </c>
      <c r="E6234" t="s">
        <v>55</v>
      </c>
      <c r="F6234" t="s">
        <v>56</v>
      </c>
      <c r="G6234" t="s">
        <v>24</v>
      </c>
      <c r="H6234" t="s">
        <v>51</v>
      </c>
      <c r="I6234" t="s">
        <v>26</v>
      </c>
      <c r="J6234" t="s">
        <v>45</v>
      </c>
      <c r="K6234">
        <v>1</v>
      </c>
      <c r="L6234">
        <v>42</v>
      </c>
      <c r="M6234">
        <v>0.1</v>
      </c>
      <c r="N6234">
        <v>37.799999999999997</v>
      </c>
      <c r="O6234">
        <v>13.8</v>
      </c>
      <c r="P6234" t="s">
        <v>28</v>
      </c>
      <c r="Q6234" t="s">
        <v>46</v>
      </c>
      <c r="R6234" t="s">
        <v>123</v>
      </c>
      <c r="S6234">
        <v>2.5</v>
      </c>
      <c r="T6234">
        <f>YEAR(tblOrders[[#This Row],[Order Date]])</f>
        <v>2025</v>
      </c>
      <c r="U6234" t="str">
        <f>TEXT(tblOrders[[#This Row],[Order Date]],"mmm-yyyy")</f>
        <v>Oct-2025</v>
      </c>
      <c r="V6234" s="4">
        <f>tblOrders[[#This Row],[Profit]]/tblOrders[[#This Row],[Sales Amount]]</f>
        <v>0.36507936507936511</v>
      </c>
      <c r="W6234" t="str">
        <f>VLOOKUP(tblOrders[[#This Row],[City]],CityRegion,2,0)</f>
        <v>South</v>
      </c>
      <c r="X6234" t="str">
        <f>VLOOKUP(tblOrders[[#This Row],[City]],lookups!A:C,3,0)</f>
        <v>Karnataka</v>
      </c>
    </row>
    <row r="6235" spans="1:24" x14ac:dyDescent="0.25">
      <c r="A6235" t="s">
        <v>8617</v>
      </c>
      <c r="B6235" s="1">
        <v>46018</v>
      </c>
      <c r="C6235" t="s">
        <v>3495</v>
      </c>
      <c r="D6235" t="s">
        <v>21</v>
      </c>
      <c r="E6235" t="s">
        <v>55</v>
      </c>
      <c r="F6235" t="s">
        <v>56</v>
      </c>
      <c r="G6235" t="s">
        <v>24</v>
      </c>
      <c r="H6235" t="s">
        <v>51</v>
      </c>
      <c r="I6235" t="s">
        <v>84</v>
      </c>
      <c r="J6235" t="s">
        <v>34</v>
      </c>
      <c r="K6235">
        <v>1</v>
      </c>
      <c r="L6235">
        <v>42</v>
      </c>
      <c r="M6235">
        <v>0.05</v>
      </c>
      <c r="N6235">
        <v>39.9</v>
      </c>
      <c r="O6235">
        <v>15.9</v>
      </c>
      <c r="P6235" t="s">
        <v>111</v>
      </c>
      <c r="Q6235" t="s">
        <v>29</v>
      </c>
      <c r="R6235" t="s">
        <v>30</v>
      </c>
      <c r="S6235">
        <v>3.4</v>
      </c>
      <c r="T6235">
        <f>YEAR(tblOrders[[#This Row],[Order Date]])</f>
        <v>2025</v>
      </c>
      <c r="U6235" t="str">
        <f>TEXT(tblOrders[[#This Row],[Order Date]],"mmm-yyyy")</f>
        <v>Dec-2025</v>
      </c>
      <c r="V6235" s="4">
        <f>tblOrders[[#This Row],[Profit]]/tblOrders[[#This Row],[Sales Amount]]</f>
        <v>0.39849624060150379</v>
      </c>
      <c r="W6235" t="str">
        <f>VLOOKUP(tblOrders[[#This Row],[City]],CityRegion,2,0)</f>
        <v>West</v>
      </c>
      <c r="X6235" t="str">
        <f>VLOOKUP(tblOrders[[#This Row],[City]],lookups!A:C,3,0)</f>
        <v>Maharashtra</v>
      </c>
    </row>
    <row r="6236" spans="1:24" x14ac:dyDescent="0.25">
      <c r="A6236" t="s">
        <v>8618</v>
      </c>
      <c r="B6236" s="1">
        <v>45784</v>
      </c>
      <c r="C6236" t="s">
        <v>2243</v>
      </c>
      <c r="D6236" t="s">
        <v>21</v>
      </c>
      <c r="E6236" t="s">
        <v>60</v>
      </c>
      <c r="F6236" t="s">
        <v>61</v>
      </c>
      <c r="G6236" t="s">
        <v>62</v>
      </c>
      <c r="H6236" t="s">
        <v>63</v>
      </c>
      <c r="I6236" t="s">
        <v>130</v>
      </c>
      <c r="J6236" t="s">
        <v>27</v>
      </c>
      <c r="K6236">
        <v>5</v>
      </c>
      <c r="L6236">
        <v>45</v>
      </c>
      <c r="M6236">
        <v>0.1</v>
      </c>
      <c r="N6236">
        <v>202.5</v>
      </c>
      <c r="O6236">
        <v>72.5</v>
      </c>
      <c r="P6236" t="s">
        <v>28</v>
      </c>
      <c r="Q6236" t="s">
        <v>29</v>
      </c>
      <c r="R6236" t="s">
        <v>30</v>
      </c>
      <c r="S6236">
        <v>4.7</v>
      </c>
      <c r="T6236">
        <f>YEAR(tblOrders[[#This Row],[Order Date]])</f>
        <v>2025</v>
      </c>
      <c r="U6236" t="str">
        <f>TEXT(tblOrders[[#This Row],[Order Date]],"mmm-yyyy")</f>
        <v>May-2025</v>
      </c>
      <c r="V6236" s="4">
        <f>tblOrders[[#This Row],[Profit]]/tblOrders[[#This Row],[Sales Amount]]</f>
        <v>0.35802469135802467</v>
      </c>
      <c r="W6236" t="str">
        <f>VLOOKUP(tblOrders[[#This Row],[City]],CityRegion,2,0)</f>
        <v>West</v>
      </c>
      <c r="X6236" t="str">
        <f>VLOOKUP(tblOrders[[#This Row],[City]],lookups!A:C,3,0)</f>
        <v>Maharashtra</v>
      </c>
    </row>
    <row r="6237" spans="1:24" x14ac:dyDescent="0.25">
      <c r="A6237" t="s">
        <v>8619</v>
      </c>
      <c r="B6237" s="1">
        <v>45760</v>
      </c>
      <c r="C6237" t="s">
        <v>3709</v>
      </c>
      <c r="D6237" t="s">
        <v>21</v>
      </c>
      <c r="E6237" t="s">
        <v>79</v>
      </c>
      <c r="F6237" t="s">
        <v>80</v>
      </c>
      <c r="G6237" t="s">
        <v>68</v>
      </c>
      <c r="H6237" t="s">
        <v>81</v>
      </c>
      <c r="I6237" t="s">
        <v>130</v>
      </c>
      <c r="J6237" t="s">
        <v>45</v>
      </c>
      <c r="K6237">
        <v>2</v>
      </c>
      <c r="L6237">
        <v>799</v>
      </c>
      <c r="M6237">
        <v>0.1</v>
      </c>
      <c r="N6237">
        <v>1438.2</v>
      </c>
      <c r="O6237">
        <v>198.2</v>
      </c>
      <c r="P6237" t="s">
        <v>28</v>
      </c>
      <c r="Q6237" t="s">
        <v>29</v>
      </c>
      <c r="R6237" t="s">
        <v>30</v>
      </c>
      <c r="S6237">
        <v>4.3</v>
      </c>
      <c r="T6237">
        <f>YEAR(tblOrders[[#This Row],[Order Date]])</f>
        <v>2025</v>
      </c>
      <c r="U6237" t="str">
        <f>TEXT(tblOrders[[#This Row],[Order Date]],"mmm-yyyy")</f>
        <v>Apr-2025</v>
      </c>
      <c r="V6237" s="4">
        <f>tblOrders[[#This Row],[Profit]]/tblOrders[[#This Row],[Sales Amount]]</f>
        <v>0.13781115282992629</v>
      </c>
      <c r="W6237" t="str">
        <f>VLOOKUP(tblOrders[[#This Row],[City]],CityRegion,2,0)</f>
        <v>West</v>
      </c>
      <c r="X6237" t="str">
        <f>VLOOKUP(tblOrders[[#This Row],[City]],lookups!A:C,3,0)</f>
        <v>Maharashtra</v>
      </c>
    </row>
    <row r="6238" spans="1:24" x14ac:dyDescent="0.25">
      <c r="A6238" t="s">
        <v>8620</v>
      </c>
      <c r="B6238" s="1">
        <v>45932</v>
      </c>
      <c r="C6238" t="s">
        <v>2838</v>
      </c>
      <c r="D6238" t="s">
        <v>21</v>
      </c>
      <c r="E6238" t="s">
        <v>22</v>
      </c>
      <c r="F6238" t="s">
        <v>23</v>
      </c>
      <c r="G6238" t="s">
        <v>24</v>
      </c>
      <c r="H6238" t="s">
        <v>25</v>
      </c>
      <c r="I6238" t="s">
        <v>26</v>
      </c>
      <c r="J6238" t="s">
        <v>27</v>
      </c>
      <c r="K6238">
        <v>4</v>
      </c>
      <c r="L6238">
        <v>190</v>
      </c>
      <c r="M6238">
        <v>0.1</v>
      </c>
      <c r="N6238">
        <v>684</v>
      </c>
      <c r="O6238">
        <v>184</v>
      </c>
      <c r="P6238" t="s">
        <v>28</v>
      </c>
      <c r="Q6238" t="s">
        <v>46</v>
      </c>
      <c r="R6238" t="s">
        <v>36</v>
      </c>
      <c r="S6238">
        <v>2.8</v>
      </c>
      <c r="T6238">
        <f>YEAR(tblOrders[[#This Row],[Order Date]])</f>
        <v>2025</v>
      </c>
      <c r="U6238" t="str">
        <f>TEXT(tblOrders[[#This Row],[Order Date]],"mmm-yyyy")</f>
        <v>Oct-2025</v>
      </c>
      <c r="V6238" s="4">
        <f>tblOrders[[#This Row],[Profit]]/tblOrders[[#This Row],[Sales Amount]]</f>
        <v>0.26900584795321636</v>
      </c>
      <c r="W6238" t="str">
        <f>VLOOKUP(tblOrders[[#This Row],[City]],CityRegion,2,0)</f>
        <v>South</v>
      </c>
      <c r="X6238" t="str">
        <f>VLOOKUP(tblOrders[[#This Row],[City]],lookups!A:C,3,0)</f>
        <v>Karnataka</v>
      </c>
    </row>
    <row r="6239" spans="1:24" x14ac:dyDescent="0.25">
      <c r="A6239" t="s">
        <v>8621</v>
      </c>
      <c r="B6239" s="1">
        <v>45858</v>
      </c>
      <c r="C6239" t="s">
        <v>769</v>
      </c>
      <c r="D6239" t="s">
        <v>21</v>
      </c>
      <c r="E6239" t="s">
        <v>49</v>
      </c>
      <c r="F6239" t="s">
        <v>50</v>
      </c>
      <c r="G6239" t="s">
        <v>24</v>
      </c>
      <c r="H6239" t="s">
        <v>51</v>
      </c>
      <c r="I6239" t="s">
        <v>57</v>
      </c>
      <c r="J6239" t="s">
        <v>27</v>
      </c>
      <c r="K6239">
        <v>2</v>
      </c>
      <c r="L6239">
        <v>85</v>
      </c>
      <c r="M6239">
        <v>0.05</v>
      </c>
      <c r="N6239">
        <v>161.5</v>
      </c>
      <c r="O6239">
        <v>57.5</v>
      </c>
      <c r="P6239" t="s">
        <v>111</v>
      </c>
      <c r="Q6239" t="s">
        <v>35</v>
      </c>
      <c r="R6239" t="s">
        <v>36</v>
      </c>
      <c r="S6239">
        <v>3.7</v>
      </c>
      <c r="T6239">
        <f>YEAR(tblOrders[[#This Row],[Order Date]])</f>
        <v>2025</v>
      </c>
      <c r="U6239" t="str">
        <f>TEXT(tblOrders[[#This Row],[Order Date]],"mmm-yyyy")</f>
        <v>Jul-2025</v>
      </c>
      <c r="V6239" s="4">
        <f>tblOrders[[#This Row],[Profit]]/tblOrders[[#This Row],[Sales Amount]]</f>
        <v>0.35603715170278638</v>
      </c>
      <c r="W6239" t="str">
        <f>VLOOKUP(tblOrders[[#This Row],[City]],CityRegion,2,0)</f>
        <v>South</v>
      </c>
      <c r="X6239" t="str">
        <f>VLOOKUP(tblOrders[[#This Row],[City]],lookups!A:C,3,0)</f>
        <v>Kerala</v>
      </c>
    </row>
    <row r="6240" spans="1:24" x14ac:dyDescent="0.25">
      <c r="A6240" t="s">
        <v>8622</v>
      </c>
      <c r="B6240" s="1">
        <v>46022</v>
      </c>
      <c r="C6240" t="s">
        <v>168</v>
      </c>
      <c r="D6240" t="s">
        <v>39</v>
      </c>
      <c r="E6240" t="s">
        <v>108</v>
      </c>
      <c r="F6240" t="s">
        <v>109</v>
      </c>
      <c r="G6240" t="s">
        <v>62</v>
      </c>
      <c r="H6240" t="s">
        <v>110</v>
      </c>
      <c r="I6240" t="s">
        <v>70</v>
      </c>
      <c r="J6240" t="s">
        <v>45</v>
      </c>
      <c r="K6240">
        <v>5</v>
      </c>
      <c r="L6240">
        <v>110</v>
      </c>
      <c r="M6240">
        <v>0</v>
      </c>
      <c r="N6240">
        <v>550</v>
      </c>
      <c r="O6240">
        <v>210</v>
      </c>
      <c r="P6240" t="s">
        <v>28</v>
      </c>
      <c r="Q6240" t="s">
        <v>86</v>
      </c>
      <c r="R6240" t="s">
        <v>36</v>
      </c>
      <c r="S6240">
        <v>3.9</v>
      </c>
      <c r="T6240">
        <f>YEAR(tblOrders[[#This Row],[Order Date]])</f>
        <v>2025</v>
      </c>
      <c r="U6240" t="str">
        <f>TEXT(tblOrders[[#This Row],[Order Date]],"mmm-yyyy")</f>
        <v>Dec-2025</v>
      </c>
      <c r="V6240" s="4">
        <f>tblOrders[[#This Row],[Profit]]/tblOrders[[#This Row],[Sales Amount]]</f>
        <v>0.38181818181818183</v>
      </c>
      <c r="W6240" t="str">
        <f>VLOOKUP(tblOrders[[#This Row],[City]],CityRegion,2,0)</f>
        <v>South</v>
      </c>
      <c r="X6240" t="str">
        <f>VLOOKUP(tblOrders[[#This Row],[City]],lookups!A:C,3,0)</f>
        <v>Telengana</v>
      </c>
    </row>
    <row r="6241" spans="1:24" x14ac:dyDescent="0.25">
      <c r="A6241" t="s">
        <v>8623</v>
      </c>
      <c r="B6241" s="1">
        <v>45861</v>
      </c>
      <c r="C6241" t="s">
        <v>6387</v>
      </c>
      <c r="D6241" t="s">
        <v>39</v>
      </c>
      <c r="E6241" t="s">
        <v>73</v>
      </c>
      <c r="F6241" t="s">
        <v>74</v>
      </c>
      <c r="G6241" t="s">
        <v>68</v>
      </c>
      <c r="H6241" t="s">
        <v>75</v>
      </c>
      <c r="I6241" t="s">
        <v>26</v>
      </c>
      <c r="J6241" t="s">
        <v>34</v>
      </c>
      <c r="K6241">
        <v>4</v>
      </c>
      <c r="L6241">
        <v>65</v>
      </c>
      <c r="M6241">
        <v>0.05</v>
      </c>
      <c r="N6241">
        <v>247</v>
      </c>
      <c r="O6241">
        <v>95</v>
      </c>
      <c r="P6241" t="s">
        <v>111</v>
      </c>
      <c r="Q6241" t="s">
        <v>29</v>
      </c>
      <c r="R6241" t="s">
        <v>36</v>
      </c>
      <c r="S6241">
        <v>3.5</v>
      </c>
      <c r="T6241">
        <f>YEAR(tblOrders[[#This Row],[Order Date]])</f>
        <v>2025</v>
      </c>
      <c r="U6241" t="str">
        <f>TEXT(tblOrders[[#This Row],[Order Date]],"mmm-yyyy")</f>
        <v>Jul-2025</v>
      </c>
      <c r="V6241" s="4">
        <f>tblOrders[[#This Row],[Profit]]/tblOrders[[#This Row],[Sales Amount]]</f>
        <v>0.38461538461538464</v>
      </c>
      <c r="W6241" t="str">
        <f>VLOOKUP(tblOrders[[#This Row],[City]],CityRegion,2,0)</f>
        <v>South</v>
      </c>
      <c r="X6241" t="str">
        <f>VLOOKUP(tblOrders[[#This Row],[City]],lookups!A:C,3,0)</f>
        <v>Karnataka</v>
      </c>
    </row>
    <row r="6242" spans="1:24" x14ac:dyDescent="0.25">
      <c r="A6242" t="s">
        <v>8624</v>
      </c>
      <c r="B6242" s="1">
        <v>45968</v>
      </c>
      <c r="C6242" t="s">
        <v>6677</v>
      </c>
      <c r="D6242" t="s">
        <v>21</v>
      </c>
      <c r="E6242" t="s">
        <v>101</v>
      </c>
      <c r="F6242" t="s">
        <v>102</v>
      </c>
      <c r="G6242" t="s">
        <v>24</v>
      </c>
      <c r="H6242" t="s">
        <v>103</v>
      </c>
      <c r="I6242" t="s">
        <v>57</v>
      </c>
      <c r="J6242" t="s">
        <v>27</v>
      </c>
      <c r="K6242">
        <v>2</v>
      </c>
      <c r="L6242">
        <v>120</v>
      </c>
      <c r="M6242">
        <v>0.2</v>
      </c>
      <c r="N6242">
        <v>192</v>
      </c>
      <c r="O6242">
        <v>36</v>
      </c>
      <c r="P6242" t="s">
        <v>28</v>
      </c>
      <c r="Q6242" t="s">
        <v>86</v>
      </c>
      <c r="R6242" t="s">
        <v>36</v>
      </c>
      <c r="S6242">
        <v>3.3</v>
      </c>
      <c r="T6242">
        <f>YEAR(tblOrders[[#This Row],[Order Date]])</f>
        <v>2025</v>
      </c>
      <c r="U6242" t="str">
        <f>TEXT(tblOrders[[#This Row],[Order Date]],"mmm-yyyy")</f>
        <v>Nov-2025</v>
      </c>
      <c r="V6242" s="4">
        <f>tblOrders[[#This Row],[Profit]]/tblOrders[[#This Row],[Sales Amount]]</f>
        <v>0.1875</v>
      </c>
      <c r="W6242" t="str">
        <f>VLOOKUP(tblOrders[[#This Row],[City]],CityRegion,2,0)</f>
        <v>South</v>
      </c>
      <c r="X6242" t="str">
        <f>VLOOKUP(tblOrders[[#This Row],[City]],lookups!A:C,3,0)</f>
        <v>Kerala</v>
      </c>
    </row>
    <row r="6243" spans="1:24" x14ac:dyDescent="0.25">
      <c r="A6243" t="s">
        <v>8625</v>
      </c>
      <c r="B6243" s="1">
        <v>45787</v>
      </c>
      <c r="C6243" t="s">
        <v>1375</v>
      </c>
      <c r="D6243" t="s">
        <v>21</v>
      </c>
      <c r="E6243" t="s">
        <v>108</v>
      </c>
      <c r="F6243" t="s">
        <v>109</v>
      </c>
      <c r="G6243" t="s">
        <v>62</v>
      </c>
      <c r="H6243" t="s">
        <v>110</v>
      </c>
      <c r="I6243" t="s">
        <v>44</v>
      </c>
      <c r="J6243" t="s">
        <v>45</v>
      </c>
      <c r="K6243">
        <v>1</v>
      </c>
      <c r="L6243">
        <v>110</v>
      </c>
      <c r="M6243">
        <v>0.15</v>
      </c>
      <c r="N6243">
        <v>93.5</v>
      </c>
      <c r="O6243">
        <v>25.5</v>
      </c>
      <c r="P6243" t="s">
        <v>28</v>
      </c>
      <c r="Q6243" t="s">
        <v>29</v>
      </c>
      <c r="R6243" t="s">
        <v>36</v>
      </c>
      <c r="S6243">
        <v>3</v>
      </c>
      <c r="T6243">
        <f>YEAR(tblOrders[[#This Row],[Order Date]])</f>
        <v>2025</v>
      </c>
      <c r="U6243" t="str">
        <f>TEXT(tblOrders[[#This Row],[Order Date]],"mmm-yyyy")</f>
        <v>May-2025</v>
      </c>
      <c r="V6243" s="4">
        <f>tblOrders[[#This Row],[Profit]]/tblOrders[[#This Row],[Sales Amount]]</f>
        <v>0.27272727272727271</v>
      </c>
      <c r="W6243" t="str">
        <f>VLOOKUP(tblOrders[[#This Row],[City]],CityRegion,2,0)</f>
        <v>South</v>
      </c>
      <c r="X6243" t="str">
        <f>VLOOKUP(tblOrders[[#This Row],[City]],lookups!A:C,3,0)</f>
        <v>Kerala</v>
      </c>
    </row>
    <row r="6244" spans="1:24" x14ac:dyDescent="0.25">
      <c r="A6244" t="s">
        <v>8626</v>
      </c>
      <c r="B6244" s="1">
        <v>46013</v>
      </c>
      <c r="C6244" t="s">
        <v>6630</v>
      </c>
      <c r="D6244" t="s">
        <v>39</v>
      </c>
      <c r="E6244" t="s">
        <v>49</v>
      </c>
      <c r="F6244" t="s">
        <v>50</v>
      </c>
      <c r="G6244" t="s">
        <v>24</v>
      </c>
      <c r="H6244" t="s">
        <v>51</v>
      </c>
      <c r="I6244" t="s">
        <v>26</v>
      </c>
      <c r="J6244" t="s">
        <v>45</v>
      </c>
      <c r="K6244">
        <v>5</v>
      </c>
      <c r="L6244">
        <v>85</v>
      </c>
      <c r="M6244">
        <v>0</v>
      </c>
      <c r="N6244">
        <v>425</v>
      </c>
      <c r="O6244">
        <v>165</v>
      </c>
      <c r="P6244" t="s">
        <v>28</v>
      </c>
      <c r="Q6244" t="s">
        <v>46</v>
      </c>
      <c r="R6244" t="s">
        <v>30</v>
      </c>
      <c r="S6244">
        <v>2.9</v>
      </c>
      <c r="T6244">
        <f>YEAR(tblOrders[[#This Row],[Order Date]])</f>
        <v>2025</v>
      </c>
      <c r="U6244" t="str">
        <f>TEXT(tblOrders[[#This Row],[Order Date]],"mmm-yyyy")</f>
        <v>Dec-2025</v>
      </c>
      <c r="V6244" s="4">
        <f>tblOrders[[#This Row],[Profit]]/tblOrders[[#This Row],[Sales Amount]]</f>
        <v>0.38823529411764707</v>
      </c>
      <c r="W6244" t="str">
        <f>VLOOKUP(tblOrders[[#This Row],[City]],CityRegion,2,0)</f>
        <v>South</v>
      </c>
      <c r="X6244" t="str">
        <f>VLOOKUP(tblOrders[[#This Row],[City]],lookups!A:C,3,0)</f>
        <v>Karnataka</v>
      </c>
    </row>
    <row r="6245" spans="1:24" x14ac:dyDescent="0.25">
      <c r="A6245" t="s">
        <v>8627</v>
      </c>
      <c r="B6245" s="1">
        <v>45874</v>
      </c>
      <c r="C6245" t="s">
        <v>6827</v>
      </c>
      <c r="D6245" t="s">
        <v>21</v>
      </c>
      <c r="E6245" t="s">
        <v>79</v>
      </c>
      <c r="F6245" t="s">
        <v>80</v>
      </c>
      <c r="G6245" t="s">
        <v>68</v>
      </c>
      <c r="H6245" t="s">
        <v>81</v>
      </c>
      <c r="I6245" t="s">
        <v>57</v>
      </c>
      <c r="J6245" t="s">
        <v>45</v>
      </c>
      <c r="K6245">
        <v>2</v>
      </c>
      <c r="L6245">
        <v>799</v>
      </c>
      <c r="M6245">
        <v>0.15</v>
      </c>
      <c r="N6245">
        <v>1358.3</v>
      </c>
      <c r="O6245">
        <v>118.3</v>
      </c>
      <c r="P6245" t="s">
        <v>28</v>
      </c>
      <c r="Q6245" t="s">
        <v>46</v>
      </c>
      <c r="R6245" t="s">
        <v>36</v>
      </c>
      <c r="S6245">
        <v>3.8</v>
      </c>
      <c r="T6245">
        <f>YEAR(tblOrders[[#This Row],[Order Date]])</f>
        <v>2025</v>
      </c>
      <c r="U6245" t="str">
        <f>TEXT(tblOrders[[#This Row],[Order Date]],"mmm-yyyy")</f>
        <v>Aug-2025</v>
      </c>
      <c r="V6245" s="4">
        <f>tblOrders[[#This Row],[Profit]]/tblOrders[[#This Row],[Sales Amount]]</f>
        <v>8.7094161819921967E-2</v>
      </c>
      <c r="W6245" t="str">
        <f>VLOOKUP(tblOrders[[#This Row],[City]],CityRegion,2,0)</f>
        <v>South</v>
      </c>
      <c r="X6245" t="str">
        <f>VLOOKUP(tblOrders[[#This Row],[City]],lookups!A:C,3,0)</f>
        <v>Kerala</v>
      </c>
    </row>
    <row r="6246" spans="1:24" x14ac:dyDescent="0.25">
      <c r="A6246" t="s">
        <v>8628</v>
      </c>
      <c r="B6246" s="1">
        <v>45694</v>
      </c>
      <c r="C6246" t="s">
        <v>4958</v>
      </c>
      <c r="D6246" t="s">
        <v>21</v>
      </c>
      <c r="E6246" t="s">
        <v>94</v>
      </c>
      <c r="F6246" t="s">
        <v>95</v>
      </c>
      <c r="G6246" t="s">
        <v>68</v>
      </c>
      <c r="H6246" t="s">
        <v>96</v>
      </c>
      <c r="I6246" t="s">
        <v>130</v>
      </c>
      <c r="J6246" t="s">
        <v>45</v>
      </c>
      <c r="K6246">
        <v>5</v>
      </c>
      <c r="L6246">
        <v>89</v>
      </c>
      <c r="M6246">
        <v>0.2</v>
      </c>
      <c r="N6246">
        <v>356</v>
      </c>
      <c r="O6246">
        <v>81</v>
      </c>
      <c r="P6246" t="s">
        <v>28</v>
      </c>
      <c r="Q6246" t="s">
        <v>86</v>
      </c>
      <c r="R6246" t="s">
        <v>36</v>
      </c>
      <c r="S6246">
        <v>2.8</v>
      </c>
      <c r="T6246">
        <f>YEAR(tblOrders[[#This Row],[Order Date]])</f>
        <v>2025</v>
      </c>
      <c r="U6246" t="str">
        <f>TEXT(tblOrders[[#This Row],[Order Date]],"mmm-yyyy")</f>
        <v>Feb-2025</v>
      </c>
      <c r="V6246" s="4">
        <f>tblOrders[[#This Row],[Profit]]/tblOrders[[#This Row],[Sales Amount]]</f>
        <v>0.22752808988764045</v>
      </c>
      <c r="W6246" t="str">
        <f>VLOOKUP(tblOrders[[#This Row],[City]],CityRegion,2,0)</f>
        <v>West</v>
      </c>
      <c r="X6246" t="str">
        <f>VLOOKUP(tblOrders[[#This Row],[City]],lookups!A:C,3,0)</f>
        <v>Maharashtra</v>
      </c>
    </row>
    <row r="6247" spans="1:24" x14ac:dyDescent="0.25">
      <c r="A6247" t="s">
        <v>8629</v>
      </c>
      <c r="B6247" s="1">
        <v>45869</v>
      </c>
      <c r="C6247" t="s">
        <v>3510</v>
      </c>
      <c r="D6247" t="s">
        <v>21</v>
      </c>
      <c r="E6247" t="s">
        <v>66</v>
      </c>
      <c r="F6247" t="s">
        <v>67</v>
      </c>
      <c r="G6247" t="s">
        <v>68</v>
      </c>
      <c r="H6247" t="s">
        <v>69</v>
      </c>
      <c r="I6247" t="s">
        <v>33</v>
      </c>
      <c r="J6247" t="s">
        <v>27</v>
      </c>
      <c r="K6247">
        <v>5</v>
      </c>
      <c r="L6247">
        <v>149</v>
      </c>
      <c r="M6247">
        <v>0</v>
      </c>
      <c r="N6247">
        <v>745</v>
      </c>
      <c r="O6247">
        <v>270</v>
      </c>
      <c r="P6247" t="s">
        <v>28</v>
      </c>
      <c r="Q6247" t="s">
        <v>29</v>
      </c>
      <c r="R6247" t="s">
        <v>30</v>
      </c>
      <c r="S6247">
        <v>4.5999999999999996</v>
      </c>
      <c r="T6247">
        <f>YEAR(tblOrders[[#This Row],[Order Date]])</f>
        <v>2025</v>
      </c>
      <c r="U6247" t="str">
        <f>TEXT(tblOrders[[#This Row],[Order Date]],"mmm-yyyy")</f>
        <v>Jul-2025</v>
      </c>
      <c r="V6247" s="4">
        <f>tblOrders[[#This Row],[Profit]]/tblOrders[[#This Row],[Sales Amount]]</f>
        <v>0.36241610738255031</v>
      </c>
      <c r="W6247" t="str">
        <f>VLOOKUP(tblOrders[[#This Row],[City]],CityRegion,2,0)</f>
        <v>North</v>
      </c>
      <c r="X6247" t="str">
        <f>VLOOKUP(tblOrders[[#This Row],[City]],lookups!A:C,3,0)</f>
        <v>Delhi</v>
      </c>
    </row>
    <row r="6248" spans="1:24" x14ac:dyDescent="0.25">
      <c r="A6248" t="s">
        <v>8630</v>
      </c>
      <c r="B6248" s="1">
        <v>45852</v>
      </c>
      <c r="C6248" t="s">
        <v>4434</v>
      </c>
      <c r="D6248" t="s">
        <v>21</v>
      </c>
      <c r="E6248" t="s">
        <v>40</v>
      </c>
      <c r="F6248" t="s">
        <v>41</v>
      </c>
      <c r="G6248" t="s">
        <v>42</v>
      </c>
      <c r="H6248" t="s">
        <v>43</v>
      </c>
      <c r="I6248" t="s">
        <v>130</v>
      </c>
      <c r="J6248" t="s">
        <v>34</v>
      </c>
      <c r="K6248">
        <v>4</v>
      </c>
      <c r="L6248">
        <v>18</v>
      </c>
      <c r="M6248">
        <v>0.1</v>
      </c>
      <c r="N6248">
        <v>64.8</v>
      </c>
      <c r="O6248">
        <v>28.8</v>
      </c>
      <c r="P6248" t="s">
        <v>28</v>
      </c>
      <c r="Q6248" t="s">
        <v>91</v>
      </c>
      <c r="R6248" t="s">
        <v>36</v>
      </c>
      <c r="S6248">
        <v>3.4</v>
      </c>
      <c r="T6248">
        <f>YEAR(tblOrders[[#This Row],[Order Date]])</f>
        <v>2025</v>
      </c>
      <c r="U6248" t="str">
        <f>TEXT(tblOrders[[#This Row],[Order Date]],"mmm-yyyy")</f>
        <v>Jul-2025</v>
      </c>
      <c r="V6248" s="4">
        <f>tblOrders[[#This Row],[Profit]]/tblOrders[[#This Row],[Sales Amount]]</f>
        <v>0.44444444444444448</v>
      </c>
      <c r="W6248" t="str">
        <f>VLOOKUP(tblOrders[[#This Row],[City]],CityRegion,2,0)</f>
        <v>West</v>
      </c>
      <c r="X6248" t="str">
        <f>VLOOKUP(tblOrders[[#This Row],[City]],lookups!A:C,3,0)</f>
        <v>Maharashtra</v>
      </c>
    </row>
    <row r="6249" spans="1:24" x14ac:dyDescent="0.25">
      <c r="A6249" t="s">
        <v>8631</v>
      </c>
      <c r="B6249" s="1">
        <v>45969</v>
      </c>
      <c r="C6249" t="s">
        <v>8632</v>
      </c>
      <c r="D6249" t="s">
        <v>21</v>
      </c>
      <c r="E6249" t="s">
        <v>101</v>
      </c>
      <c r="F6249" t="s">
        <v>102</v>
      </c>
      <c r="G6249" t="s">
        <v>24</v>
      </c>
      <c r="H6249" t="s">
        <v>103</v>
      </c>
      <c r="I6249" t="s">
        <v>130</v>
      </c>
      <c r="J6249" t="s">
        <v>27</v>
      </c>
      <c r="K6249">
        <v>4</v>
      </c>
      <c r="L6249">
        <v>120</v>
      </c>
      <c r="M6249">
        <v>0.2</v>
      </c>
      <c r="N6249">
        <v>384</v>
      </c>
      <c r="O6249">
        <v>72</v>
      </c>
      <c r="P6249" t="s">
        <v>28</v>
      </c>
      <c r="Q6249" t="s">
        <v>91</v>
      </c>
      <c r="R6249" t="s">
        <v>30</v>
      </c>
      <c r="S6249">
        <v>2.7</v>
      </c>
      <c r="T6249">
        <f>YEAR(tblOrders[[#This Row],[Order Date]])</f>
        <v>2025</v>
      </c>
      <c r="U6249" t="str">
        <f>TEXT(tblOrders[[#This Row],[Order Date]],"mmm-yyyy")</f>
        <v>Nov-2025</v>
      </c>
      <c r="V6249" s="4">
        <f>tblOrders[[#This Row],[Profit]]/tblOrders[[#This Row],[Sales Amount]]</f>
        <v>0.1875</v>
      </c>
      <c r="W6249" t="str">
        <f>VLOOKUP(tblOrders[[#This Row],[City]],CityRegion,2,0)</f>
        <v>West</v>
      </c>
      <c r="X6249" t="str">
        <f>VLOOKUP(tblOrders[[#This Row],[City]],lookups!A:C,3,0)</f>
        <v>Maharashtra</v>
      </c>
    </row>
    <row r="6250" spans="1:24" x14ac:dyDescent="0.25">
      <c r="A6250" t="s">
        <v>8633</v>
      </c>
      <c r="B6250" s="1">
        <v>45888</v>
      </c>
      <c r="C6250" t="s">
        <v>4983</v>
      </c>
      <c r="D6250" t="s">
        <v>21</v>
      </c>
      <c r="E6250" t="s">
        <v>101</v>
      </c>
      <c r="F6250" t="s">
        <v>102</v>
      </c>
      <c r="G6250" t="s">
        <v>24</v>
      </c>
      <c r="H6250" t="s">
        <v>103</v>
      </c>
      <c r="I6250" t="s">
        <v>44</v>
      </c>
      <c r="J6250" t="s">
        <v>45</v>
      </c>
      <c r="K6250">
        <v>2</v>
      </c>
      <c r="L6250">
        <v>120</v>
      </c>
      <c r="M6250">
        <v>0.1</v>
      </c>
      <c r="N6250">
        <v>216</v>
      </c>
      <c r="O6250">
        <v>60</v>
      </c>
      <c r="P6250" t="s">
        <v>28</v>
      </c>
      <c r="Q6250" t="s">
        <v>35</v>
      </c>
      <c r="R6250" t="s">
        <v>30</v>
      </c>
      <c r="S6250">
        <v>4.0999999999999996</v>
      </c>
      <c r="T6250">
        <f>YEAR(tblOrders[[#This Row],[Order Date]])</f>
        <v>2025</v>
      </c>
      <c r="U6250" t="str">
        <f>TEXT(tblOrders[[#This Row],[Order Date]],"mmm-yyyy")</f>
        <v>Aug-2025</v>
      </c>
      <c r="V6250" s="4">
        <f>tblOrders[[#This Row],[Profit]]/tblOrders[[#This Row],[Sales Amount]]</f>
        <v>0.27777777777777779</v>
      </c>
      <c r="W6250" t="str">
        <f>VLOOKUP(tblOrders[[#This Row],[City]],CityRegion,2,0)</f>
        <v>South</v>
      </c>
      <c r="X6250" t="str">
        <f>VLOOKUP(tblOrders[[#This Row],[City]],lookups!A:C,3,0)</f>
        <v>Kerala</v>
      </c>
    </row>
    <row r="6251" spans="1:24" x14ac:dyDescent="0.25">
      <c r="A6251" t="s">
        <v>8634</v>
      </c>
      <c r="B6251" s="1">
        <v>45873</v>
      </c>
      <c r="C6251" t="s">
        <v>5244</v>
      </c>
      <c r="D6251" t="s">
        <v>21</v>
      </c>
      <c r="E6251" t="s">
        <v>108</v>
      </c>
      <c r="F6251" t="s">
        <v>109</v>
      </c>
      <c r="G6251" t="s">
        <v>62</v>
      </c>
      <c r="H6251" t="s">
        <v>110</v>
      </c>
      <c r="I6251" t="s">
        <v>84</v>
      </c>
      <c r="J6251" t="s">
        <v>34</v>
      </c>
      <c r="K6251">
        <v>5</v>
      </c>
      <c r="L6251">
        <v>110</v>
      </c>
      <c r="M6251">
        <v>0.1</v>
      </c>
      <c r="N6251">
        <v>495</v>
      </c>
      <c r="O6251">
        <v>155</v>
      </c>
      <c r="P6251" t="s">
        <v>28</v>
      </c>
      <c r="Q6251" t="s">
        <v>91</v>
      </c>
      <c r="R6251" t="s">
        <v>36</v>
      </c>
      <c r="S6251">
        <v>3.4</v>
      </c>
      <c r="T6251">
        <f>YEAR(tblOrders[[#This Row],[Order Date]])</f>
        <v>2025</v>
      </c>
      <c r="U6251" t="str">
        <f>TEXT(tblOrders[[#This Row],[Order Date]],"mmm-yyyy")</f>
        <v>Aug-2025</v>
      </c>
      <c r="V6251" s="4">
        <f>tblOrders[[#This Row],[Profit]]/tblOrders[[#This Row],[Sales Amount]]</f>
        <v>0.31313131313131315</v>
      </c>
      <c r="W6251" t="str">
        <f>VLOOKUP(tblOrders[[#This Row],[City]],CityRegion,2,0)</f>
        <v>West</v>
      </c>
      <c r="X6251" t="str">
        <f>VLOOKUP(tblOrders[[#This Row],[City]],lookups!A:C,3,0)</f>
        <v>Maharashtra</v>
      </c>
    </row>
    <row r="6252" spans="1:24" x14ac:dyDescent="0.25">
      <c r="A6252" t="s">
        <v>8635</v>
      </c>
      <c r="B6252" s="1">
        <v>45896</v>
      </c>
      <c r="C6252" t="s">
        <v>5629</v>
      </c>
      <c r="D6252" t="s">
        <v>21</v>
      </c>
      <c r="E6252" t="s">
        <v>55</v>
      </c>
      <c r="F6252" t="s">
        <v>56</v>
      </c>
      <c r="G6252" t="s">
        <v>24</v>
      </c>
      <c r="H6252" t="s">
        <v>51</v>
      </c>
      <c r="I6252" t="s">
        <v>130</v>
      </c>
      <c r="J6252" t="s">
        <v>27</v>
      </c>
      <c r="K6252">
        <v>4</v>
      </c>
      <c r="L6252">
        <v>42</v>
      </c>
      <c r="M6252">
        <v>0.05</v>
      </c>
      <c r="N6252">
        <v>159.6</v>
      </c>
      <c r="O6252">
        <v>63.6</v>
      </c>
      <c r="P6252" t="s">
        <v>111</v>
      </c>
      <c r="Q6252" t="s">
        <v>35</v>
      </c>
      <c r="R6252" t="s">
        <v>30</v>
      </c>
      <c r="S6252">
        <v>4.5999999999999996</v>
      </c>
      <c r="T6252">
        <f>YEAR(tblOrders[[#This Row],[Order Date]])</f>
        <v>2025</v>
      </c>
      <c r="U6252" t="str">
        <f>TEXT(tblOrders[[#This Row],[Order Date]],"mmm-yyyy")</f>
        <v>Aug-2025</v>
      </c>
      <c r="V6252" s="4">
        <f>tblOrders[[#This Row],[Profit]]/tblOrders[[#This Row],[Sales Amount]]</f>
        <v>0.39849624060150379</v>
      </c>
      <c r="W6252" t="str">
        <f>VLOOKUP(tblOrders[[#This Row],[City]],CityRegion,2,0)</f>
        <v>West</v>
      </c>
      <c r="X6252" t="str">
        <f>VLOOKUP(tblOrders[[#This Row],[City]],lookups!A:C,3,0)</f>
        <v>Maharashtra</v>
      </c>
    </row>
    <row r="6253" spans="1:24" x14ac:dyDescent="0.25">
      <c r="A6253" t="s">
        <v>8636</v>
      </c>
      <c r="B6253" s="1">
        <v>45750</v>
      </c>
      <c r="C6253" t="s">
        <v>4200</v>
      </c>
      <c r="D6253" t="s">
        <v>21</v>
      </c>
      <c r="E6253" t="s">
        <v>108</v>
      </c>
      <c r="F6253" t="s">
        <v>109</v>
      </c>
      <c r="G6253" t="s">
        <v>62</v>
      </c>
      <c r="H6253" t="s">
        <v>110</v>
      </c>
      <c r="I6253" t="s">
        <v>130</v>
      </c>
      <c r="J6253" t="s">
        <v>45</v>
      </c>
      <c r="K6253">
        <v>1</v>
      </c>
      <c r="L6253">
        <v>110</v>
      </c>
      <c r="M6253">
        <v>0.2</v>
      </c>
      <c r="N6253">
        <v>88</v>
      </c>
      <c r="O6253">
        <v>20</v>
      </c>
      <c r="P6253" t="s">
        <v>28</v>
      </c>
      <c r="Q6253" t="s">
        <v>35</v>
      </c>
      <c r="R6253" t="s">
        <v>30</v>
      </c>
      <c r="S6253">
        <v>3.7</v>
      </c>
      <c r="T6253">
        <f>YEAR(tblOrders[[#This Row],[Order Date]])</f>
        <v>2025</v>
      </c>
      <c r="U6253" t="str">
        <f>TEXT(tblOrders[[#This Row],[Order Date]],"mmm-yyyy")</f>
        <v>Apr-2025</v>
      </c>
      <c r="V6253" s="4">
        <f>tblOrders[[#This Row],[Profit]]/tblOrders[[#This Row],[Sales Amount]]</f>
        <v>0.22727272727272727</v>
      </c>
      <c r="W6253" t="str">
        <f>VLOOKUP(tblOrders[[#This Row],[City]],CityRegion,2,0)</f>
        <v>West</v>
      </c>
      <c r="X6253" t="str">
        <f>VLOOKUP(tblOrders[[#This Row],[City]],lookups!A:C,3,0)</f>
        <v>Maharashtra</v>
      </c>
    </row>
    <row r="6254" spans="1:24" x14ac:dyDescent="0.25">
      <c r="A6254" t="s">
        <v>8637</v>
      </c>
      <c r="B6254" s="1">
        <v>45829</v>
      </c>
      <c r="C6254" t="s">
        <v>4101</v>
      </c>
      <c r="D6254" t="s">
        <v>21</v>
      </c>
      <c r="E6254" t="s">
        <v>55</v>
      </c>
      <c r="F6254" t="s">
        <v>56</v>
      </c>
      <c r="G6254" t="s">
        <v>24</v>
      </c>
      <c r="H6254" t="s">
        <v>51</v>
      </c>
      <c r="I6254" t="s">
        <v>70</v>
      </c>
      <c r="J6254" t="s">
        <v>27</v>
      </c>
      <c r="K6254">
        <v>5</v>
      </c>
      <c r="L6254">
        <v>42</v>
      </c>
      <c r="M6254">
        <v>0.1</v>
      </c>
      <c r="N6254">
        <v>189</v>
      </c>
      <c r="O6254">
        <v>69</v>
      </c>
      <c r="P6254" t="s">
        <v>28</v>
      </c>
      <c r="Q6254" t="s">
        <v>46</v>
      </c>
      <c r="R6254" t="s">
        <v>36</v>
      </c>
      <c r="S6254">
        <v>4</v>
      </c>
      <c r="T6254">
        <f>YEAR(tblOrders[[#This Row],[Order Date]])</f>
        <v>2025</v>
      </c>
      <c r="U6254" t="str">
        <f>TEXT(tblOrders[[#This Row],[Order Date]],"mmm-yyyy")</f>
        <v>Jun-2025</v>
      </c>
      <c r="V6254" s="4">
        <f>tblOrders[[#This Row],[Profit]]/tblOrders[[#This Row],[Sales Amount]]</f>
        <v>0.36507936507936506</v>
      </c>
      <c r="W6254" t="str">
        <f>VLOOKUP(tblOrders[[#This Row],[City]],CityRegion,2,0)</f>
        <v>South</v>
      </c>
      <c r="X6254" t="str">
        <f>VLOOKUP(tblOrders[[#This Row],[City]],lookups!A:C,3,0)</f>
        <v>Telengana</v>
      </c>
    </row>
    <row r="6255" spans="1:24" x14ac:dyDescent="0.25">
      <c r="A6255" t="s">
        <v>8638</v>
      </c>
      <c r="B6255" s="1">
        <v>45793</v>
      </c>
      <c r="C6255" t="s">
        <v>5779</v>
      </c>
      <c r="D6255" t="s">
        <v>21</v>
      </c>
      <c r="E6255" t="s">
        <v>40</v>
      </c>
      <c r="F6255" t="s">
        <v>41</v>
      </c>
      <c r="G6255" t="s">
        <v>42</v>
      </c>
      <c r="H6255" t="s">
        <v>43</v>
      </c>
      <c r="I6255" t="s">
        <v>57</v>
      </c>
      <c r="J6255" t="s">
        <v>27</v>
      </c>
      <c r="K6255">
        <v>2</v>
      </c>
      <c r="L6255">
        <v>18</v>
      </c>
      <c r="M6255">
        <v>0.1</v>
      </c>
      <c r="N6255">
        <v>32.4</v>
      </c>
      <c r="O6255">
        <v>14.4</v>
      </c>
      <c r="P6255" t="s">
        <v>28</v>
      </c>
      <c r="Q6255" t="s">
        <v>29</v>
      </c>
      <c r="R6255" t="s">
        <v>36</v>
      </c>
      <c r="S6255">
        <v>3.6</v>
      </c>
      <c r="T6255">
        <f>YEAR(tblOrders[[#This Row],[Order Date]])</f>
        <v>2025</v>
      </c>
      <c r="U6255" t="str">
        <f>TEXT(tblOrders[[#This Row],[Order Date]],"mmm-yyyy")</f>
        <v>May-2025</v>
      </c>
      <c r="V6255" s="4">
        <f>tblOrders[[#This Row],[Profit]]/tblOrders[[#This Row],[Sales Amount]]</f>
        <v>0.44444444444444448</v>
      </c>
      <c r="W6255" t="str">
        <f>VLOOKUP(tblOrders[[#This Row],[City]],CityRegion,2,0)</f>
        <v>South</v>
      </c>
      <c r="X6255" t="str">
        <f>VLOOKUP(tblOrders[[#This Row],[City]],lookups!A:C,3,0)</f>
        <v>Kerala</v>
      </c>
    </row>
    <row r="6256" spans="1:24" x14ac:dyDescent="0.25">
      <c r="A6256" t="s">
        <v>8639</v>
      </c>
      <c r="B6256" s="1">
        <v>45703</v>
      </c>
      <c r="C6256" t="s">
        <v>8094</v>
      </c>
      <c r="D6256" t="s">
        <v>39</v>
      </c>
      <c r="E6256" t="s">
        <v>66</v>
      </c>
      <c r="F6256" t="s">
        <v>67</v>
      </c>
      <c r="G6256" t="s">
        <v>68</v>
      </c>
      <c r="H6256" t="s">
        <v>69</v>
      </c>
      <c r="I6256" t="s">
        <v>139</v>
      </c>
      <c r="J6256" t="s">
        <v>45</v>
      </c>
      <c r="K6256">
        <v>2</v>
      </c>
      <c r="L6256">
        <v>149</v>
      </c>
      <c r="M6256">
        <v>0.05</v>
      </c>
      <c r="N6256">
        <v>283.10000000000002</v>
      </c>
      <c r="O6256">
        <v>93.1</v>
      </c>
      <c r="P6256" t="s">
        <v>28</v>
      </c>
      <c r="Q6256" t="s">
        <v>35</v>
      </c>
      <c r="R6256" t="s">
        <v>36</v>
      </c>
      <c r="S6256">
        <v>3.8</v>
      </c>
      <c r="T6256">
        <f>YEAR(tblOrders[[#This Row],[Order Date]])</f>
        <v>2025</v>
      </c>
      <c r="U6256" t="str">
        <f>TEXT(tblOrders[[#This Row],[Order Date]],"mmm-yyyy")</f>
        <v>Feb-2025</v>
      </c>
      <c r="V6256" s="4">
        <f>tblOrders[[#This Row],[Profit]]/tblOrders[[#This Row],[Sales Amount]]</f>
        <v>0.32885906040268453</v>
      </c>
      <c r="W6256" t="str">
        <f>VLOOKUP(tblOrders[[#This Row],[City]],CityRegion,2,0)</f>
        <v>South</v>
      </c>
      <c r="X6256" t="str">
        <f>VLOOKUP(tblOrders[[#This Row],[City]],lookups!A:C,3,0)</f>
        <v>Tamil Nadu</v>
      </c>
    </row>
    <row r="6257" spans="1:24" x14ac:dyDescent="0.25">
      <c r="A6257" t="s">
        <v>8640</v>
      </c>
      <c r="B6257" s="1">
        <v>45736</v>
      </c>
      <c r="C6257" t="s">
        <v>1863</v>
      </c>
      <c r="D6257" t="s">
        <v>21</v>
      </c>
      <c r="E6257" t="s">
        <v>55</v>
      </c>
      <c r="F6257" t="s">
        <v>56</v>
      </c>
      <c r="G6257" t="s">
        <v>24</v>
      </c>
      <c r="H6257" t="s">
        <v>51</v>
      </c>
      <c r="I6257" t="s">
        <v>52</v>
      </c>
      <c r="J6257" t="s">
        <v>45</v>
      </c>
      <c r="K6257">
        <v>2</v>
      </c>
      <c r="L6257">
        <v>42</v>
      </c>
      <c r="M6257">
        <v>0.2</v>
      </c>
      <c r="N6257">
        <v>67.2</v>
      </c>
      <c r="O6257">
        <v>19.2</v>
      </c>
      <c r="P6257" t="s">
        <v>28</v>
      </c>
      <c r="Q6257" t="s">
        <v>91</v>
      </c>
      <c r="R6257" t="s">
        <v>36</v>
      </c>
      <c r="S6257">
        <v>4.5999999999999996</v>
      </c>
      <c r="T6257">
        <f>YEAR(tblOrders[[#This Row],[Order Date]])</f>
        <v>2025</v>
      </c>
      <c r="U6257" t="str">
        <f>TEXT(tblOrders[[#This Row],[Order Date]],"mmm-yyyy")</f>
        <v>Mar-2025</v>
      </c>
      <c r="V6257" s="4">
        <f>tblOrders[[#This Row],[Profit]]/tblOrders[[#This Row],[Sales Amount]]</f>
        <v>0.2857142857142857</v>
      </c>
      <c r="W6257" t="str">
        <f>VLOOKUP(tblOrders[[#This Row],[City]],CityRegion,2,0)</f>
        <v>South</v>
      </c>
      <c r="X6257" t="str">
        <f>VLOOKUP(tblOrders[[#This Row],[City]],lookups!A:C,3,0)</f>
        <v>Kerala</v>
      </c>
    </row>
    <row r="6258" spans="1:24" x14ac:dyDescent="0.25">
      <c r="A6258" t="s">
        <v>8641</v>
      </c>
      <c r="B6258" s="1">
        <v>45709</v>
      </c>
      <c r="C6258" t="s">
        <v>1402</v>
      </c>
      <c r="D6258" t="s">
        <v>39</v>
      </c>
      <c r="E6258" t="s">
        <v>66</v>
      </c>
      <c r="F6258" t="s">
        <v>67</v>
      </c>
      <c r="G6258" t="s">
        <v>68</v>
      </c>
      <c r="H6258" t="s">
        <v>69</v>
      </c>
      <c r="I6258" t="s">
        <v>26</v>
      </c>
      <c r="J6258" t="s">
        <v>27</v>
      </c>
      <c r="K6258">
        <v>3</v>
      </c>
      <c r="L6258">
        <v>149</v>
      </c>
      <c r="M6258">
        <v>0.2</v>
      </c>
      <c r="N6258">
        <v>357.6</v>
      </c>
      <c r="O6258">
        <v>72.599999999999994</v>
      </c>
      <c r="P6258" t="s">
        <v>111</v>
      </c>
      <c r="Q6258" t="s">
        <v>35</v>
      </c>
      <c r="R6258" t="s">
        <v>36</v>
      </c>
      <c r="S6258">
        <v>4.3</v>
      </c>
      <c r="T6258">
        <f>YEAR(tblOrders[[#This Row],[Order Date]])</f>
        <v>2025</v>
      </c>
      <c r="U6258" t="str">
        <f>TEXT(tblOrders[[#This Row],[Order Date]],"mmm-yyyy")</f>
        <v>Feb-2025</v>
      </c>
      <c r="V6258" s="4">
        <f>tblOrders[[#This Row],[Profit]]/tblOrders[[#This Row],[Sales Amount]]</f>
        <v>0.2030201342281879</v>
      </c>
      <c r="W6258" t="str">
        <f>VLOOKUP(tblOrders[[#This Row],[City]],CityRegion,2,0)</f>
        <v>South</v>
      </c>
      <c r="X6258" t="str">
        <f>VLOOKUP(tblOrders[[#This Row],[City]],lookups!A:C,3,0)</f>
        <v>Karnataka</v>
      </c>
    </row>
    <row r="6259" spans="1:24" x14ac:dyDescent="0.25">
      <c r="A6259" t="s">
        <v>8642</v>
      </c>
      <c r="B6259" s="1">
        <v>45726</v>
      </c>
      <c r="C6259" t="s">
        <v>2836</v>
      </c>
      <c r="D6259" t="s">
        <v>39</v>
      </c>
      <c r="E6259" t="s">
        <v>94</v>
      </c>
      <c r="F6259" t="s">
        <v>95</v>
      </c>
      <c r="G6259" t="s">
        <v>68</v>
      </c>
      <c r="H6259" t="s">
        <v>96</v>
      </c>
      <c r="I6259" t="s">
        <v>70</v>
      </c>
      <c r="J6259" t="s">
        <v>27</v>
      </c>
      <c r="K6259">
        <v>3</v>
      </c>
      <c r="L6259">
        <v>89</v>
      </c>
      <c r="M6259">
        <v>0.2</v>
      </c>
      <c r="N6259">
        <v>213.6</v>
      </c>
      <c r="O6259">
        <v>48.6</v>
      </c>
      <c r="P6259" t="s">
        <v>28</v>
      </c>
      <c r="Q6259" t="s">
        <v>29</v>
      </c>
      <c r="R6259" t="s">
        <v>36</v>
      </c>
      <c r="S6259">
        <v>2.6</v>
      </c>
      <c r="T6259">
        <f>YEAR(tblOrders[[#This Row],[Order Date]])</f>
        <v>2025</v>
      </c>
      <c r="U6259" t="str">
        <f>TEXT(tblOrders[[#This Row],[Order Date]],"mmm-yyyy")</f>
        <v>Mar-2025</v>
      </c>
      <c r="V6259" s="4">
        <f>tblOrders[[#This Row],[Profit]]/tblOrders[[#This Row],[Sales Amount]]</f>
        <v>0.22752808988764045</v>
      </c>
      <c r="W6259" t="str">
        <f>VLOOKUP(tblOrders[[#This Row],[City]],CityRegion,2,0)</f>
        <v>South</v>
      </c>
      <c r="X6259" t="str">
        <f>VLOOKUP(tblOrders[[#This Row],[City]],lookups!A:C,3,0)</f>
        <v>Telengana</v>
      </c>
    </row>
    <row r="6260" spans="1:24" x14ac:dyDescent="0.25">
      <c r="A6260" t="s">
        <v>8643</v>
      </c>
      <c r="B6260" s="1">
        <v>45836</v>
      </c>
      <c r="C6260" t="s">
        <v>3246</v>
      </c>
      <c r="D6260" t="s">
        <v>39</v>
      </c>
      <c r="E6260" t="s">
        <v>79</v>
      </c>
      <c r="F6260" t="s">
        <v>80</v>
      </c>
      <c r="G6260" t="s">
        <v>68</v>
      </c>
      <c r="H6260" t="s">
        <v>81</v>
      </c>
      <c r="I6260" t="s">
        <v>33</v>
      </c>
      <c r="J6260" t="s">
        <v>34</v>
      </c>
      <c r="K6260">
        <v>5</v>
      </c>
      <c r="L6260">
        <v>799</v>
      </c>
      <c r="M6260">
        <v>0.05</v>
      </c>
      <c r="N6260">
        <v>3795.25</v>
      </c>
      <c r="O6260">
        <v>695.25</v>
      </c>
      <c r="P6260" t="s">
        <v>28</v>
      </c>
      <c r="Q6260" t="s">
        <v>29</v>
      </c>
      <c r="R6260" t="s">
        <v>36</v>
      </c>
      <c r="S6260">
        <v>4.8</v>
      </c>
      <c r="T6260">
        <f>YEAR(tblOrders[[#This Row],[Order Date]])</f>
        <v>2025</v>
      </c>
      <c r="U6260" t="str">
        <f>TEXT(tblOrders[[#This Row],[Order Date]],"mmm-yyyy")</f>
        <v>Jun-2025</v>
      </c>
      <c r="V6260" s="4">
        <f>tblOrders[[#This Row],[Profit]]/tblOrders[[#This Row],[Sales Amount]]</f>
        <v>0.18318951320729859</v>
      </c>
      <c r="W6260" t="str">
        <f>VLOOKUP(tblOrders[[#This Row],[City]],CityRegion,2,0)</f>
        <v>North</v>
      </c>
      <c r="X6260" t="str">
        <f>VLOOKUP(tblOrders[[#This Row],[City]],lookups!A:C,3,0)</f>
        <v>Delhi</v>
      </c>
    </row>
    <row r="6261" spans="1:24" x14ac:dyDescent="0.25">
      <c r="A6261" t="s">
        <v>8644</v>
      </c>
      <c r="B6261" s="1">
        <v>45938</v>
      </c>
      <c r="C6261" t="s">
        <v>2172</v>
      </c>
      <c r="D6261" t="s">
        <v>39</v>
      </c>
      <c r="E6261" t="s">
        <v>101</v>
      </c>
      <c r="F6261" t="s">
        <v>102</v>
      </c>
      <c r="G6261" t="s">
        <v>24</v>
      </c>
      <c r="H6261" t="s">
        <v>103</v>
      </c>
      <c r="I6261" t="s">
        <v>33</v>
      </c>
      <c r="J6261" t="s">
        <v>45</v>
      </c>
      <c r="K6261">
        <v>5</v>
      </c>
      <c r="L6261">
        <v>120</v>
      </c>
      <c r="M6261">
        <v>0.1</v>
      </c>
      <c r="N6261">
        <v>540</v>
      </c>
      <c r="O6261">
        <v>150</v>
      </c>
      <c r="P6261" t="s">
        <v>28</v>
      </c>
      <c r="Q6261" t="s">
        <v>91</v>
      </c>
      <c r="R6261" t="s">
        <v>30</v>
      </c>
      <c r="S6261">
        <v>3.8</v>
      </c>
      <c r="T6261">
        <f>YEAR(tblOrders[[#This Row],[Order Date]])</f>
        <v>2025</v>
      </c>
      <c r="U6261" t="str">
        <f>TEXT(tblOrders[[#This Row],[Order Date]],"mmm-yyyy")</f>
        <v>Oct-2025</v>
      </c>
      <c r="V6261" s="4">
        <f>tblOrders[[#This Row],[Profit]]/tblOrders[[#This Row],[Sales Amount]]</f>
        <v>0.27777777777777779</v>
      </c>
      <c r="W6261" t="str">
        <f>VLOOKUP(tblOrders[[#This Row],[City]],CityRegion,2,0)</f>
        <v>North</v>
      </c>
      <c r="X6261" t="str">
        <f>VLOOKUP(tblOrders[[#This Row],[City]],lookups!A:C,3,0)</f>
        <v>Delhi</v>
      </c>
    </row>
    <row r="6262" spans="1:24" x14ac:dyDescent="0.25">
      <c r="A6262" t="s">
        <v>8645</v>
      </c>
      <c r="B6262" s="1">
        <v>45691</v>
      </c>
      <c r="C6262" t="s">
        <v>4105</v>
      </c>
      <c r="D6262" t="s">
        <v>21</v>
      </c>
      <c r="E6262" t="s">
        <v>49</v>
      </c>
      <c r="F6262" t="s">
        <v>50</v>
      </c>
      <c r="G6262" t="s">
        <v>24</v>
      </c>
      <c r="H6262" t="s">
        <v>51</v>
      </c>
      <c r="I6262" t="s">
        <v>52</v>
      </c>
      <c r="J6262" t="s">
        <v>27</v>
      </c>
      <c r="K6262">
        <v>4</v>
      </c>
      <c r="L6262">
        <v>85</v>
      </c>
      <c r="M6262">
        <v>0.05</v>
      </c>
      <c r="N6262">
        <v>323</v>
      </c>
      <c r="O6262">
        <v>115</v>
      </c>
      <c r="P6262" t="s">
        <v>28</v>
      </c>
      <c r="Q6262" t="s">
        <v>46</v>
      </c>
      <c r="R6262" t="s">
        <v>30</v>
      </c>
      <c r="S6262">
        <v>4.8</v>
      </c>
      <c r="T6262">
        <f>YEAR(tblOrders[[#This Row],[Order Date]])</f>
        <v>2025</v>
      </c>
      <c r="U6262" t="str">
        <f>TEXT(tblOrders[[#This Row],[Order Date]],"mmm-yyyy")</f>
        <v>Feb-2025</v>
      </c>
      <c r="V6262" s="4">
        <f>tblOrders[[#This Row],[Profit]]/tblOrders[[#This Row],[Sales Amount]]</f>
        <v>0.35603715170278638</v>
      </c>
      <c r="W6262" t="str">
        <f>VLOOKUP(tblOrders[[#This Row],[City]],CityRegion,2,0)</f>
        <v>South</v>
      </c>
      <c r="X6262" t="str">
        <f>VLOOKUP(tblOrders[[#This Row],[City]],lookups!A:C,3,0)</f>
        <v>Kerala</v>
      </c>
    </row>
    <row r="6263" spans="1:24" x14ac:dyDescent="0.25">
      <c r="A6263" t="s">
        <v>8646</v>
      </c>
      <c r="B6263" s="1">
        <v>45970</v>
      </c>
      <c r="C6263" t="s">
        <v>7610</v>
      </c>
      <c r="D6263" t="s">
        <v>21</v>
      </c>
      <c r="E6263" t="s">
        <v>22</v>
      </c>
      <c r="F6263" t="s">
        <v>23</v>
      </c>
      <c r="G6263" t="s">
        <v>24</v>
      </c>
      <c r="H6263" t="s">
        <v>25</v>
      </c>
      <c r="I6263" t="s">
        <v>139</v>
      </c>
      <c r="J6263" t="s">
        <v>27</v>
      </c>
      <c r="K6263">
        <v>1</v>
      </c>
      <c r="L6263">
        <v>190</v>
      </c>
      <c r="M6263">
        <v>0.15</v>
      </c>
      <c r="N6263">
        <v>161.5</v>
      </c>
      <c r="O6263">
        <v>36.5</v>
      </c>
      <c r="P6263" t="s">
        <v>28</v>
      </c>
      <c r="Q6263" t="s">
        <v>46</v>
      </c>
      <c r="R6263" t="s">
        <v>36</v>
      </c>
      <c r="S6263">
        <v>3.2</v>
      </c>
      <c r="T6263">
        <f>YEAR(tblOrders[[#This Row],[Order Date]])</f>
        <v>2025</v>
      </c>
      <c r="U6263" t="str">
        <f>TEXT(tblOrders[[#This Row],[Order Date]],"mmm-yyyy")</f>
        <v>Nov-2025</v>
      </c>
      <c r="V6263" s="4">
        <f>tblOrders[[#This Row],[Profit]]/tblOrders[[#This Row],[Sales Amount]]</f>
        <v>0.2260061919504644</v>
      </c>
      <c r="W6263" t="str">
        <f>VLOOKUP(tblOrders[[#This Row],[City]],CityRegion,2,0)</f>
        <v>South</v>
      </c>
      <c r="X6263" t="str">
        <f>VLOOKUP(tblOrders[[#This Row],[City]],lookups!A:C,3,0)</f>
        <v>Tamil Nadu</v>
      </c>
    </row>
    <row r="6264" spans="1:24" x14ac:dyDescent="0.25">
      <c r="A6264" t="s">
        <v>8647</v>
      </c>
      <c r="B6264" s="1">
        <v>45971</v>
      </c>
      <c r="C6264" t="s">
        <v>5336</v>
      </c>
      <c r="D6264" t="s">
        <v>21</v>
      </c>
      <c r="E6264" t="s">
        <v>108</v>
      </c>
      <c r="F6264" t="s">
        <v>109</v>
      </c>
      <c r="G6264" t="s">
        <v>62</v>
      </c>
      <c r="H6264" t="s">
        <v>110</v>
      </c>
      <c r="I6264" t="s">
        <v>57</v>
      </c>
      <c r="J6264" t="s">
        <v>45</v>
      </c>
      <c r="K6264">
        <v>1</v>
      </c>
      <c r="L6264">
        <v>110</v>
      </c>
      <c r="M6264">
        <v>0.05</v>
      </c>
      <c r="N6264">
        <v>104.5</v>
      </c>
      <c r="O6264">
        <v>36.5</v>
      </c>
      <c r="P6264" t="s">
        <v>28</v>
      </c>
      <c r="Q6264" t="s">
        <v>29</v>
      </c>
      <c r="R6264" t="s">
        <v>30</v>
      </c>
      <c r="S6264">
        <v>3</v>
      </c>
      <c r="T6264">
        <f>YEAR(tblOrders[[#This Row],[Order Date]])</f>
        <v>2025</v>
      </c>
      <c r="U6264" t="str">
        <f>TEXT(tblOrders[[#This Row],[Order Date]],"mmm-yyyy")</f>
        <v>Nov-2025</v>
      </c>
      <c r="V6264" s="4">
        <f>tblOrders[[#This Row],[Profit]]/tblOrders[[#This Row],[Sales Amount]]</f>
        <v>0.34928229665071769</v>
      </c>
      <c r="W6264" t="str">
        <f>VLOOKUP(tblOrders[[#This Row],[City]],CityRegion,2,0)</f>
        <v>South</v>
      </c>
      <c r="X6264" t="str">
        <f>VLOOKUP(tblOrders[[#This Row],[City]],lookups!A:C,3,0)</f>
        <v>Kerala</v>
      </c>
    </row>
    <row r="6265" spans="1:24" x14ac:dyDescent="0.25">
      <c r="A6265" t="s">
        <v>8648</v>
      </c>
      <c r="B6265" s="1">
        <v>45810</v>
      </c>
      <c r="C6265" t="s">
        <v>699</v>
      </c>
      <c r="D6265" t="s">
        <v>21</v>
      </c>
      <c r="E6265" t="s">
        <v>79</v>
      </c>
      <c r="F6265" t="s">
        <v>80</v>
      </c>
      <c r="G6265" t="s">
        <v>68</v>
      </c>
      <c r="H6265" t="s">
        <v>81</v>
      </c>
      <c r="I6265" t="s">
        <v>130</v>
      </c>
      <c r="J6265" t="s">
        <v>27</v>
      </c>
      <c r="K6265">
        <v>1</v>
      </c>
      <c r="L6265">
        <v>799</v>
      </c>
      <c r="M6265">
        <v>0.05</v>
      </c>
      <c r="N6265">
        <v>759.05</v>
      </c>
      <c r="O6265">
        <v>139.05000000000001</v>
      </c>
      <c r="P6265" t="s">
        <v>28</v>
      </c>
      <c r="Q6265" t="s">
        <v>86</v>
      </c>
      <c r="R6265" t="s">
        <v>36</v>
      </c>
      <c r="S6265">
        <v>4.9000000000000004</v>
      </c>
      <c r="T6265">
        <f>YEAR(tblOrders[[#This Row],[Order Date]])</f>
        <v>2025</v>
      </c>
      <c r="U6265" t="str">
        <f>TEXT(tblOrders[[#This Row],[Order Date]],"mmm-yyyy")</f>
        <v>Jun-2025</v>
      </c>
      <c r="V6265" s="4">
        <f>tblOrders[[#This Row],[Profit]]/tblOrders[[#This Row],[Sales Amount]]</f>
        <v>0.18318951320729862</v>
      </c>
      <c r="W6265" t="str">
        <f>VLOOKUP(tblOrders[[#This Row],[City]],CityRegion,2,0)</f>
        <v>West</v>
      </c>
      <c r="X6265" t="str">
        <f>VLOOKUP(tblOrders[[#This Row],[City]],lookups!A:C,3,0)</f>
        <v>Maharashtra</v>
      </c>
    </row>
    <row r="6266" spans="1:24" x14ac:dyDescent="0.25">
      <c r="A6266" t="s">
        <v>8649</v>
      </c>
      <c r="B6266" s="1">
        <v>45818</v>
      </c>
      <c r="C6266" t="s">
        <v>8567</v>
      </c>
      <c r="D6266" t="s">
        <v>39</v>
      </c>
      <c r="E6266" t="s">
        <v>114</v>
      </c>
      <c r="F6266" t="s">
        <v>115</v>
      </c>
      <c r="G6266" t="s">
        <v>42</v>
      </c>
      <c r="H6266" t="s">
        <v>116</v>
      </c>
      <c r="I6266" t="s">
        <v>57</v>
      </c>
      <c r="J6266" t="s">
        <v>27</v>
      </c>
      <c r="K6266">
        <v>5</v>
      </c>
      <c r="L6266">
        <v>12</v>
      </c>
      <c r="M6266">
        <v>0.1</v>
      </c>
      <c r="N6266">
        <v>54</v>
      </c>
      <c r="O6266">
        <v>24</v>
      </c>
      <c r="P6266" t="s">
        <v>148</v>
      </c>
      <c r="Q6266" t="s">
        <v>46</v>
      </c>
      <c r="R6266" t="s">
        <v>36</v>
      </c>
      <c r="S6266">
        <v>4.5</v>
      </c>
      <c r="T6266">
        <f>YEAR(tblOrders[[#This Row],[Order Date]])</f>
        <v>2025</v>
      </c>
      <c r="U6266" t="str">
        <f>TEXT(tblOrders[[#This Row],[Order Date]],"mmm-yyyy")</f>
        <v>Jun-2025</v>
      </c>
      <c r="V6266" s="4">
        <f>tblOrders[[#This Row],[Profit]]/tblOrders[[#This Row],[Sales Amount]]</f>
        <v>0.44444444444444442</v>
      </c>
      <c r="W6266" t="str">
        <f>VLOOKUP(tblOrders[[#This Row],[City]],CityRegion,2,0)</f>
        <v>South</v>
      </c>
      <c r="X6266" t="str">
        <f>VLOOKUP(tblOrders[[#This Row],[City]],lookups!A:C,3,0)</f>
        <v>Kerala</v>
      </c>
    </row>
    <row r="6267" spans="1:24" x14ac:dyDescent="0.25">
      <c r="A6267" t="s">
        <v>8650</v>
      </c>
      <c r="B6267" s="1">
        <v>45669</v>
      </c>
      <c r="C6267" t="s">
        <v>757</v>
      </c>
      <c r="D6267" t="s">
        <v>21</v>
      </c>
      <c r="E6267" t="s">
        <v>114</v>
      </c>
      <c r="F6267" t="s">
        <v>115</v>
      </c>
      <c r="G6267" t="s">
        <v>42</v>
      </c>
      <c r="H6267" t="s">
        <v>116</v>
      </c>
      <c r="I6267" t="s">
        <v>33</v>
      </c>
      <c r="J6267" t="s">
        <v>34</v>
      </c>
      <c r="K6267">
        <v>2</v>
      </c>
      <c r="L6267">
        <v>12</v>
      </c>
      <c r="M6267">
        <v>0.1</v>
      </c>
      <c r="N6267">
        <v>21.6</v>
      </c>
      <c r="O6267">
        <v>9.6</v>
      </c>
      <c r="P6267" t="s">
        <v>28</v>
      </c>
      <c r="Q6267" t="s">
        <v>46</v>
      </c>
      <c r="R6267" t="s">
        <v>36</v>
      </c>
      <c r="S6267">
        <v>4.4000000000000004</v>
      </c>
      <c r="T6267">
        <f>YEAR(tblOrders[[#This Row],[Order Date]])</f>
        <v>2025</v>
      </c>
      <c r="U6267" t="str">
        <f>TEXT(tblOrders[[#This Row],[Order Date]],"mmm-yyyy")</f>
        <v>Jan-2025</v>
      </c>
      <c r="V6267" s="4">
        <f>tblOrders[[#This Row],[Profit]]/tblOrders[[#This Row],[Sales Amount]]</f>
        <v>0.44444444444444442</v>
      </c>
      <c r="W6267" t="str">
        <f>VLOOKUP(tblOrders[[#This Row],[City]],CityRegion,2,0)</f>
        <v>North</v>
      </c>
      <c r="X6267" t="str">
        <f>VLOOKUP(tblOrders[[#This Row],[City]],lookups!A:C,3,0)</f>
        <v>Delhi</v>
      </c>
    </row>
    <row r="6268" spans="1:24" x14ac:dyDescent="0.25">
      <c r="A6268" t="s">
        <v>8651</v>
      </c>
      <c r="B6268" s="1">
        <v>45977</v>
      </c>
      <c r="C6268" t="s">
        <v>8652</v>
      </c>
      <c r="D6268" t="s">
        <v>21</v>
      </c>
      <c r="E6268" t="s">
        <v>40</v>
      </c>
      <c r="F6268" t="s">
        <v>41</v>
      </c>
      <c r="G6268" t="s">
        <v>42</v>
      </c>
      <c r="H6268" t="s">
        <v>43</v>
      </c>
      <c r="I6268" t="s">
        <v>52</v>
      </c>
      <c r="J6268" t="s">
        <v>27</v>
      </c>
      <c r="K6268">
        <v>3</v>
      </c>
      <c r="L6268">
        <v>18</v>
      </c>
      <c r="M6268">
        <v>0.1</v>
      </c>
      <c r="N6268">
        <v>48.6</v>
      </c>
      <c r="O6268">
        <v>21.6</v>
      </c>
      <c r="P6268" t="s">
        <v>28</v>
      </c>
      <c r="Q6268" t="s">
        <v>86</v>
      </c>
      <c r="R6268" t="s">
        <v>30</v>
      </c>
      <c r="S6268">
        <v>2.7</v>
      </c>
      <c r="T6268">
        <f>YEAR(tblOrders[[#This Row],[Order Date]])</f>
        <v>2025</v>
      </c>
      <c r="U6268" t="str">
        <f>TEXT(tblOrders[[#This Row],[Order Date]],"mmm-yyyy")</f>
        <v>Nov-2025</v>
      </c>
      <c r="V6268" s="4">
        <f>tblOrders[[#This Row],[Profit]]/tblOrders[[#This Row],[Sales Amount]]</f>
        <v>0.44444444444444448</v>
      </c>
      <c r="W6268" t="str">
        <f>VLOOKUP(tblOrders[[#This Row],[City]],CityRegion,2,0)</f>
        <v>South</v>
      </c>
      <c r="X6268" t="str">
        <f>VLOOKUP(tblOrders[[#This Row],[City]],lookups!A:C,3,0)</f>
        <v>Kerala</v>
      </c>
    </row>
    <row r="6269" spans="1:24" x14ac:dyDescent="0.25">
      <c r="A6269" t="s">
        <v>8653</v>
      </c>
      <c r="B6269" s="1">
        <v>45976</v>
      </c>
      <c r="C6269" t="s">
        <v>2126</v>
      </c>
      <c r="D6269" t="s">
        <v>39</v>
      </c>
      <c r="E6269" t="s">
        <v>94</v>
      </c>
      <c r="F6269" t="s">
        <v>95</v>
      </c>
      <c r="G6269" t="s">
        <v>68</v>
      </c>
      <c r="H6269" t="s">
        <v>96</v>
      </c>
      <c r="I6269" t="s">
        <v>44</v>
      </c>
      <c r="J6269" t="s">
        <v>34</v>
      </c>
      <c r="K6269">
        <v>3</v>
      </c>
      <c r="L6269">
        <v>89</v>
      </c>
      <c r="M6269">
        <v>0.2</v>
      </c>
      <c r="N6269">
        <v>213.6</v>
      </c>
      <c r="O6269">
        <v>48.6</v>
      </c>
      <c r="P6269" t="s">
        <v>28</v>
      </c>
      <c r="Q6269" t="s">
        <v>29</v>
      </c>
      <c r="R6269" t="s">
        <v>36</v>
      </c>
      <c r="S6269">
        <v>2.8</v>
      </c>
      <c r="T6269">
        <f>YEAR(tblOrders[[#This Row],[Order Date]])</f>
        <v>2025</v>
      </c>
      <c r="U6269" t="str">
        <f>TEXT(tblOrders[[#This Row],[Order Date]],"mmm-yyyy")</f>
        <v>Nov-2025</v>
      </c>
      <c r="V6269" s="4">
        <f>tblOrders[[#This Row],[Profit]]/tblOrders[[#This Row],[Sales Amount]]</f>
        <v>0.22752808988764045</v>
      </c>
      <c r="W6269" t="str">
        <f>VLOOKUP(tblOrders[[#This Row],[City]],CityRegion,2,0)</f>
        <v>South</v>
      </c>
      <c r="X6269" t="str">
        <f>VLOOKUP(tblOrders[[#This Row],[City]],lookups!A:C,3,0)</f>
        <v>Kerala</v>
      </c>
    </row>
    <row r="6270" spans="1:24" x14ac:dyDescent="0.25">
      <c r="A6270" t="s">
        <v>8654</v>
      </c>
      <c r="B6270" s="1">
        <v>45750</v>
      </c>
      <c r="C6270" t="s">
        <v>1108</v>
      </c>
      <c r="D6270" t="s">
        <v>39</v>
      </c>
      <c r="E6270" t="s">
        <v>40</v>
      </c>
      <c r="F6270" t="s">
        <v>41</v>
      </c>
      <c r="G6270" t="s">
        <v>42</v>
      </c>
      <c r="H6270" t="s">
        <v>43</v>
      </c>
      <c r="I6270" t="s">
        <v>57</v>
      </c>
      <c r="J6270" t="s">
        <v>45</v>
      </c>
      <c r="K6270">
        <v>2</v>
      </c>
      <c r="L6270">
        <v>18</v>
      </c>
      <c r="M6270">
        <v>0.15</v>
      </c>
      <c r="N6270">
        <v>30.6</v>
      </c>
      <c r="O6270">
        <v>12.6</v>
      </c>
      <c r="P6270" t="s">
        <v>28</v>
      </c>
      <c r="Q6270" t="s">
        <v>35</v>
      </c>
      <c r="R6270" t="s">
        <v>30</v>
      </c>
      <c r="S6270">
        <v>3.7</v>
      </c>
      <c r="T6270">
        <f>YEAR(tblOrders[[#This Row],[Order Date]])</f>
        <v>2025</v>
      </c>
      <c r="U6270" t="str">
        <f>TEXT(tblOrders[[#This Row],[Order Date]],"mmm-yyyy")</f>
        <v>Apr-2025</v>
      </c>
      <c r="V6270" s="4">
        <f>tblOrders[[#This Row],[Profit]]/tblOrders[[#This Row],[Sales Amount]]</f>
        <v>0.41176470588235292</v>
      </c>
      <c r="W6270" t="str">
        <f>VLOOKUP(tblOrders[[#This Row],[City]],CityRegion,2,0)</f>
        <v>South</v>
      </c>
      <c r="X6270" t="str">
        <f>VLOOKUP(tblOrders[[#This Row],[City]],lookups!A:C,3,0)</f>
        <v>Kerala</v>
      </c>
    </row>
    <row r="6271" spans="1:24" x14ac:dyDescent="0.25">
      <c r="A6271" t="s">
        <v>8655</v>
      </c>
      <c r="B6271" s="1">
        <v>46016</v>
      </c>
      <c r="C6271" t="s">
        <v>3592</v>
      </c>
      <c r="D6271" t="s">
        <v>21</v>
      </c>
      <c r="E6271" t="s">
        <v>55</v>
      </c>
      <c r="F6271" t="s">
        <v>56</v>
      </c>
      <c r="G6271" t="s">
        <v>24</v>
      </c>
      <c r="H6271" t="s">
        <v>51</v>
      </c>
      <c r="I6271" t="s">
        <v>26</v>
      </c>
      <c r="J6271" t="s">
        <v>34</v>
      </c>
      <c r="K6271">
        <v>4</v>
      </c>
      <c r="L6271">
        <v>42</v>
      </c>
      <c r="M6271">
        <v>0.1</v>
      </c>
      <c r="N6271">
        <v>151.19999999999999</v>
      </c>
      <c r="O6271">
        <v>55.2</v>
      </c>
      <c r="P6271" t="s">
        <v>28</v>
      </c>
      <c r="Q6271" t="s">
        <v>35</v>
      </c>
      <c r="R6271" t="s">
        <v>36</v>
      </c>
      <c r="S6271">
        <v>2.7</v>
      </c>
      <c r="T6271">
        <f>YEAR(tblOrders[[#This Row],[Order Date]])</f>
        <v>2025</v>
      </c>
      <c r="U6271" t="str">
        <f>TEXT(tblOrders[[#This Row],[Order Date]],"mmm-yyyy")</f>
        <v>Dec-2025</v>
      </c>
      <c r="V6271" s="4">
        <f>tblOrders[[#This Row],[Profit]]/tblOrders[[#This Row],[Sales Amount]]</f>
        <v>0.36507936507936511</v>
      </c>
      <c r="W6271" t="str">
        <f>VLOOKUP(tblOrders[[#This Row],[City]],CityRegion,2,0)</f>
        <v>South</v>
      </c>
      <c r="X6271" t="str">
        <f>VLOOKUP(tblOrders[[#This Row],[City]],lookups!A:C,3,0)</f>
        <v>Karnataka</v>
      </c>
    </row>
    <row r="6272" spans="1:24" x14ac:dyDescent="0.25">
      <c r="A6272" t="s">
        <v>8656</v>
      </c>
      <c r="B6272" s="1">
        <v>45936</v>
      </c>
      <c r="C6272" t="s">
        <v>2779</v>
      </c>
      <c r="D6272" t="s">
        <v>21</v>
      </c>
      <c r="E6272" t="s">
        <v>101</v>
      </c>
      <c r="F6272" t="s">
        <v>102</v>
      </c>
      <c r="G6272" t="s">
        <v>24</v>
      </c>
      <c r="H6272" t="s">
        <v>103</v>
      </c>
      <c r="I6272" t="s">
        <v>70</v>
      </c>
      <c r="J6272" t="s">
        <v>45</v>
      </c>
      <c r="K6272">
        <v>3</v>
      </c>
      <c r="L6272">
        <v>120</v>
      </c>
      <c r="M6272">
        <v>0</v>
      </c>
      <c r="N6272">
        <v>360</v>
      </c>
      <c r="O6272">
        <v>126</v>
      </c>
      <c r="P6272" t="s">
        <v>28</v>
      </c>
      <c r="Q6272" t="s">
        <v>86</v>
      </c>
      <c r="R6272" t="s">
        <v>36</v>
      </c>
      <c r="S6272">
        <v>3.6</v>
      </c>
      <c r="T6272">
        <f>YEAR(tblOrders[[#This Row],[Order Date]])</f>
        <v>2025</v>
      </c>
      <c r="U6272" t="str">
        <f>TEXT(tblOrders[[#This Row],[Order Date]],"mmm-yyyy")</f>
        <v>Oct-2025</v>
      </c>
      <c r="V6272" s="4">
        <f>tblOrders[[#This Row],[Profit]]/tblOrders[[#This Row],[Sales Amount]]</f>
        <v>0.35</v>
      </c>
      <c r="W6272" t="str">
        <f>VLOOKUP(tblOrders[[#This Row],[City]],CityRegion,2,0)</f>
        <v>South</v>
      </c>
      <c r="X6272" t="str">
        <f>VLOOKUP(tblOrders[[#This Row],[City]],lookups!A:C,3,0)</f>
        <v>Telengana</v>
      </c>
    </row>
    <row r="6273" spans="1:24" x14ac:dyDescent="0.25">
      <c r="A6273" t="s">
        <v>8657</v>
      </c>
      <c r="B6273" s="1">
        <v>46005</v>
      </c>
      <c r="C6273" t="s">
        <v>5769</v>
      </c>
      <c r="D6273" t="s">
        <v>39</v>
      </c>
      <c r="E6273" t="s">
        <v>114</v>
      </c>
      <c r="F6273" t="s">
        <v>115</v>
      </c>
      <c r="G6273" t="s">
        <v>42</v>
      </c>
      <c r="H6273" t="s">
        <v>116</v>
      </c>
      <c r="I6273" t="s">
        <v>139</v>
      </c>
      <c r="J6273" t="s">
        <v>27</v>
      </c>
      <c r="K6273">
        <v>3</v>
      </c>
      <c r="L6273">
        <v>12</v>
      </c>
      <c r="M6273">
        <v>0.2</v>
      </c>
      <c r="N6273">
        <v>28.8</v>
      </c>
      <c r="O6273">
        <v>10.8</v>
      </c>
      <c r="P6273" t="s">
        <v>28</v>
      </c>
      <c r="Q6273" t="s">
        <v>91</v>
      </c>
      <c r="R6273" t="s">
        <v>36</v>
      </c>
      <c r="S6273">
        <v>5</v>
      </c>
      <c r="T6273">
        <f>YEAR(tblOrders[[#This Row],[Order Date]])</f>
        <v>2025</v>
      </c>
      <c r="U6273" t="str">
        <f>TEXT(tblOrders[[#This Row],[Order Date]],"mmm-yyyy")</f>
        <v>Dec-2025</v>
      </c>
      <c r="V6273" s="4">
        <f>tblOrders[[#This Row],[Profit]]/tblOrders[[#This Row],[Sales Amount]]</f>
        <v>0.375</v>
      </c>
      <c r="W6273" t="str">
        <f>VLOOKUP(tblOrders[[#This Row],[City]],CityRegion,2,0)</f>
        <v>South</v>
      </c>
      <c r="X6273" t="str">
        <f>VLOOKUP(tblOrders[[#This Row],[City]],lookups!A:C,3,0)</f>
        <v>Tamil Nadu</v>
      </c>
    </row>
    <row r="6274" spans="1:24" x14ac:dyDescent="0.25">
      <c r="A6274" t="s">
        <v>8658</v>
      </c>
      <c r="B6274" s="1">
        <v>45783</v>
      </c>
      <c r="C6274" t="s">
        <v>188</v>
      </c>
      <c r="D6274" t="s">
        <v>39</v>
      </c>
      <c r="E6274" t="s">
        <v>40</v>
      </c>
      <c r="F6274" t="s">
        <v>41</v>
      </c>
      <c r="G6274" t="s">
        <v>42</v>
      </c>
      <c r="H6274" t="s">
        <v>43</v>
      </c>
      <c r="I6274" t="s">
        <v>130</v>
      </c>
      <c r="J6274" t="s">
        <v>27</v>
      </c>
      <c r="K6274">
        <v>3</v>
      </c>
      <c r="L6274">
        <v>18</v>
      </c>
      <c r="M6274">
        <v>0</v>
      </c>
      <c r="N6274">
        <v>54</v>
      </c>
      <c r="O6274">
        <v>27</v>
      </c>
      <c r="P6274" t="s">
        <v>28</v>
      </c>
      <c r="Q6274" t="s">
        <v>35</v>
      </c>
      <c r="R6274" t="s">
        <v>30</v>
      </c>
      <c r="S6274">
        <v>4</v>
      </c>
      <c r="T6274">
        <f>YEAR(tblOrders[[#This Row],[Order Date]])</f>
        <v>2025</v>
      </c>
      <c r="U6274" t="str">
        <f>TEXT(tblOrders[[#This Row],[Order Date]],"mmm-yyyy")</f>
        <v>May-2025</v>
      </c>
      <c r="V6274" s="4">
        <f>tblOrders[[#This Row],[Profit]]/tblOrders[[#This Row],[Sales Amount]]</f>
        <v>0.5</v>
      </c>
      <c r="W6274" t="str">
        <f>VLOOKUP(tblOrders[[#This Row],[City]],CityRegion,2,0)</f>
        <v>West</v>
      </c>
      <c r="X6274" t="str">
        <f>VLOOKUP(tblOrders[[#This Row],[City]],lookups!A:C,3,0)</f>
        <v>Maharashtra</v>
      </c>
    </row>
    <row r="6275" spans="1:24" x14ac:dyDescent="0.25">
      <c r="A6275" t="s">
        <v>8659</v>
      </c>
      <c r="B6275" s="1">
        <v>45787</v>
      </c>
      <c r="C6275" t="s">
        <v>7863</v>
      </c>
      <c r="D6275" t="s">
        <v>39</v>
      </c>
      <c r="E6275" t="s">
        <v>55</v>
      </c>
      <c r="F6275" t="s">
        <v>56</v>
      </c>
      <c r="G6275" t="s">
        <v>24</v>
      </c>
      <c r="H6275" t="s">
        <v>51</v>
      </c>
      <c r="I6275" t="s">
        <v>76</v>
      </c>
      <c r="J6275" t="s">
        <v>27</v>
      </c>
      <c r="K6275">
        <v>1</v>
      </c>
      <c r="L6275">
        <v>42</v>
      </c>
      <c r="M6275">
        <v>0</v>
      </c>
      <c r="N6275">
        <v>42</v>
      </c>
      <c r="O6275">
        <v>18</v>
      </c>
      <c r="P6275" t="s">
        <v>28</v>
      </c>
      <c r="Q6275" t="s">
        <v>35</v>
      </c>
      <c r="R6275" t="s">
        <v>123</v>
      </c>
      <c r="S6275">
        <v>4.2</v>
      </c>
      <c r="T6275">
        <f>YEAR(tblOrders[[#This Row],[Order Date]])</f>
        <v>2025</v>
      </c>
      <c r="U6275" t="str">
        <f>TEXT(tblOrders[[#This Row],[Order Date]],"mmm-yyyy")</f>
        <v>May-2025</v>
      </c>
      <c r="V6275" s="4">
        <f>tblOrders[[#This Row],[Profit]]/tblOrders[[#This Row],[Sales Amount]]</f>
        <v>0.42857142857142855</v>
      </c>
      <c r="W6275" t="str">
        <f>VLOOKUP(tblOrders[[#This Row],[City]],CityRegion,2,0)</f>
        <v>South</v>
      </c>
      <c r="X6275" t="str">
        <f>VLOOKUP(tblOrders[[#This Row],[City]],lookups!A:C,3,0)</f>
        <v>Kerala</v>
      </c>
    </row>
    <row r="6276" spans="1:24" x14ac:dyDescent="0.25">
      <c r="A6276" t="s">
        <v>8660</v>
      </c>
      <c r="B6276" s="1">
        <v>45671</v>
      </c>
      <c r="C6276" t="s">
        <v>5809</v>
      </c>
      <c r="D6276" t="s">
        <v>21</v>
      </c>
      <c r="E6276" t="s">
        <v>60</v>
      </c>
      <c r="F6276" t="s">
        <v>61</v>
      </c>
      <c r="G6276" t="s">
        <v>62</v>
      </c>
      <c r="H6276" t="s">
        <v>63</v>
      </c>
      <c r="I6276" t="s">
        <v>139</v>
      </c>
      <c r="J6276" t="s">
        <v>27</v>
      </c>
      <c r="K6276">
        <v>1</v>
      </c>
      <c r="L6276">
        <v>45</v>
      </c>
      <c r="M6276">
        <v>0.1</v>
      </c>
      <c r="N6276">
        <v>40.5</v>
      </c>
      <c r="O6276">
        <v>14.5</v>
      </c>
      <c r="P6276" t="s">
        <v>28</v>
      </c>
      <c r="Q6276" t="s">
        <v>91</v>
      </c>
      <c r="R6276" t="s">
        <v>36</v>
      </c>
      <c r="S6276">
        <v>2.9</v>
      </c>
      <c r="T6276">
        <f>YEAR(tblOrders[[#This Row],[Order Date]])</f>
        <v>2025</v>
      </c>
      <c r="U6276" t="str">
        <f>TEXT(tblOrders[[#This Row],[Order Date]],"mmm-yyyy")</f>
        <v>Jan-2025</v>
      </c>
      <c r="V6276" s="4">
        <f>tblOrders[[#This Row],[Profit]]/tblOrders[[#This Row],[Sales Amount]]</f>
        <v>0.35802469135802467</v>
      </c>
      <c r="W6276" t="str">
        <f>VLOOKUP(tblOrders[[#This Row],[City]],CityRegion,2,0)</f>
        <v>South</v>
      </c>
      <c r="X6276" t="str">
        <f>VLOOKUP(tblOrders[[#This Row],[City]],lookups!A:C,3,0)</f>
        <v>Tamil Nadu</v>
      </c>
    </row>
    <row r="6277" spans="1:24" x14ac:dyDescent="0.25">
      <c r="A6277" t="s">
        <v>8661</v>
      </c>
      <c r="B6277" s="1">
        <v>45953</v>
      </c>
      <c r="C6277" t="s">
        <v>1607</v>
      </c>
      <c r="D6277" t="s">
        <v>21</v>
      </c>
      <c r="E6277" t="s">
        <v>66</v>
      </c>
      <c r="F6277" t="s">
        <v>67</v>
      </c>
      <c r="G6277" t="s">
        <v>68</v>
      </c>
      <c r="H6277" t="s">
        <v>69</v>
      </c>
      <c r="I6277" t="s">
        <v>57</v>
      </c>
      <c r="J6277" t="s">
        <v>45</v>
      </c>
      <c r="K6277">
        <v>2</v>
      </c>
      <c r="L6277">
        <v>149</v>
      </c>
      <c r="M6277">
        <v>0.2</v>
      </c>
      <c r="N6277">
        <v>238.4</v>
      </c>
      <c r="O6277">
        <v>48.4</v>
      </c>
      <c r="P6277" t="s">
        <v>28</v>
      </c>
      <c r="Q6277" t="s">
        <v>86</v>
      </c>
      <c r="R6277" t="s">
        <v>36</v>
      </c>
      <c r="S6277">
        <v>3</v>
      </c>
      <c r="T6277">
        <f>YEAR(tblOrders[[#This Row],[Order Date]])</f>
        <v>2025</v>
      </c>
      <c r="U6277" t="str">
        <f>TEXT(tblOrders[[#This Row],[Order Date]],"mmm-yyyy")</f>
        <v>Oct-2025</v>
      </c>
      <c r="V6277" s="4">
        <f>tblOrders[[#This Row],[Profit]]/tblOrders[[#This Row],[Sales Amount]]</f>
        <v>0.2030201342281879</v>
      </c>
      <c r="W6277" t="str">
        <f>VLOOKUP(tblOrders[[#This Row],[City]],CityRegion,2,0)</f>
        <v>South</v>
      </c>
      <c r="X6277" t="str">
        <f>VLOOKUP(tblOrders[[#This Row],[City]],lookups!A:C,3,0)</f>
        <v>Kerala</v>
      </c>
    </row>
    <row r="6278" spans="1:24" x14ac:dyDescent="0.25">
      <c r="A6278" t="s">
        <v>8662</v>
      </c>
      <c r="B6278" s="1">
        <v>45818</v>
      </c>
      <c r="C6278" t="s">
        <v>8663</v>
      </c>
      <c r="D6278" t="s">
        <v>21</v>
      </c>
      <c r="E6278" t="s">
        <v>73</v>
      </c>
      <c r="F6278" t="s">
        <v>74</v>
      </c>
      <c r="G6278" t="s">
        <v>68</v>
      </c>
      <c r="H6278" t="s">
        <v>75</v>
      </c>
      <c r="I6278" t="s">
        <v>52</v>
      </c>
      <c r="J6278" t="s">
        <v>34</v>
      </c>
      <c r="K6278">
        <v>5</v>
      </c>
      <c r="L6278">
        <v>65</v>
      </c>
      <c r="M6278">
        <v>0.05</v>
      </c>
      <c r="N6278">
        <v>308.75</v>
      </c>
      <c r="O6278">
        <v>118.75</v>
      </c>
      <c r="P6278" t="s">
        <v>28</v>
      </c>
      <c r="Q6278" t="s">
        <v>29</v>
      </c>
      <c r="R6278" t="s">
        <v>30</v>
      </c>
      <c r="S6278">
        <v>4.5</v>
      </c>
      <c r="T6278">
        <f>YEAR(tblOrders[[#This Row],[Order Date]])</f>
        <v>2025</v>
      </c>
      <c r="U6278" t="str">
        <f>TEXT(tblOrders[[#This Row],[Order Date]],"mmm-yyyy")</f>
        <v>Jun-2025</v>
      </c>
      <c r="V6278" s="4">
        <f>tblOrders[[#This Row],[Profit]]/tblOrders[[#This Row],[Sales Amount]]</f>
        <v>0.38461538461538464</v>
      </c>
      <c r="W6278" t="str">
        <f>VLOOKUP(tblOrders[[#This Row],[City]],CityRegion,2,0)</f>
        <v>South</v>
      </c>
      <c r="X6278" t="str">
        <f>VLOOKUP(tblOrders[[#This Row],[City]],lookups!A:C,3,0)</f>
        <v>Kerala</v>
      </c>
    </row>
    <row r="6279" spans="1:24" x14ac:dyDescent="0.25">
      <c r="A6279" t="s">
        <v>8664</v>
      </c>
      <c r="B6279" s="1">
        <v>45714</v>
      </c>
      <c r="C6279" t="s">
        <v>8480</v>
      </c>
      <c r="D6279" t="s">
        <v>21</v>
      </c>
      <c r="E6279" t="s">
        <v>60</v>
      </c>
      <c r="F6279" t="s">
        <v>61</v>
      </c>
      <c r="G6279" t="s">
        <v>62</v>
      </c>
      <c r="H6279" t="s">
        <v>63</v>
      </c>
      <c r="I6279" t="s">
        <v>84</v>
      </c>
      <c r="J6279" t="s">
        <v>34</v>
      </c>
      <c r="K6279">
        <v>2</v>
      </c>
      <c r="L6279">
        <v>45</v>
      </c>
      <c r="M6279">
        <v>0.15</v>
      </c>
      <c r="N6279">
        <v>76.5</v>
      </c>
      <c r="O6279">
        <v>24.5</v>
      </c>
      <c r="P6279" t="s">
        <v>28</v>
      </c>
      <c r="Q6279" t="s">
        <v>35</v>
      </c>
      <c r="R6279" t="s">
        <v>36</v>
      </c>
      <c r="S6279">
        <v>3</v>
      </c>
      <c r="T6279">
        <f>YEAR(tblOrders[[#This Row],[Order Date]])</f>
        <v>2025</v>
      </c>
      <c r="U6279" t="str">
        <f>TEXT(tblOrders[[#This Row],[Order Date]],"mmm-yyyy")</f>
        <v>Feb-2025</v>
      </c>
      <c r="V6279" s="4">
        <f>tblOrders[[#This Row],[Profit]]/tblOrders[[#This Row],[Sales Amount]]</f>
        <v>0.3202614379084967</v>
      </c>
      <c r="W6279" t="str">
        <f>VLOOKUP(tblOrders[[#This Row],[City]],CityRegion,2,0)</f>
        <v>West</v>
      </c>
      <c r="X6279" t="str">
        <f>VLOOKUP(tblOrders[[#This Row],[City]],lookups!A:C,3,0)</f>
        <v>Maharashtra</v>
      </c>
    </row>
    <row r="6280" spans="1:24" x14ac:dyDescent="0.25">
      <c r="A6280" t="s">
        <v>8665</v>
      </c>
      <c r="B6280" s="1">
        <v>45855</v>
      </c>
      <c r="C6280" t="s">
        <v>3748</v>
      </c>
      <c r="D6280" t="s">
        <v>39</v>
      </c>
      <c r="E6280" t="s">
        <v>60</v>
      </c>
      <c r="F6280" t="s">
        <v>61</v>
      </c>
      <c r="G6280" t="s">
        <v>62</v>
      </c>
      <c r="H6280" t="s">
        <v>63</v>
      </c>
      <c r="I6280" t="s">
        <v>44</v>
      </c>
      <c r="J6280" t="s">
        <v>45</v>
      </c>
      <c r="K6280">
        <v>2</v>
      </c>
      <c r="L6280">
        <v>45</v>
      </c>
      <c r="M6280">
        <v>0.05</v>
      </c>
      <c r="N6280">
        <v>85.5</v>
      </c>
      <c r="O6280">
        <v>33.5</v>
      </c>
      <c r="P6280" t="s">
        <v>28</v>
      </c>
      <c r="Q6280" t="s">
        <v>86</v>
      </c>
      <c r="R6280" t="s">
        <v>36</v>
      </c>
      <c r="S6280">
        <v>3.6</v>
      </c>
      <c r="T6280">
        <f>YEAR(tblOrders[[#This Row],[Order Date]])</f>
        <v>2025</v>
      </c>
      <c r="U6280" t="str">
        <f>TEXT(tblOrders[[#This Row],[Order Date]],"mmm-yyyy")</f>
        <v>Jul-2025</v>
      </c>
      <c r="V6280" s="4">
        <f>tblOrders[[#This Row],[Profit]]/tblOrders[[#This Row],[Sales Amount]]</f>
        <v>0.391812865497076</v>
      </c>
      <c r="W6280" t="str">
        <f>VLOOKUP(tblOrders[[#This Row],[City]],CityRegion,2,0)</f>
        <v>South</v>
      </c>
      <c r="X6280" t="str">
        <f>VLOOKUP(tblOrders[[#This Row],[City]],lookups!A:C,3,0)</f>
        <v>Kerala</v>
      </c>
    </row>
    <row r="6281" spans="1:24" x14ac:dyDescent="0.25">
      <c r="A6281" t="s">
        <v>8666</v>
      </c>
      <c r="B6281" s="1">
        <v>45900</v>
      </c>
      <c r="C6281" t="s">
        <v>1223</v>
      </c>
      <c r="D6281" t="s">
        <v>39</v>
      </c>
      <c r="E6281" t="s">
        <v>40</v>
      </c>
      <c r="F6281" t="s">
        <v>41</v>
      </c>
      <c r="G6281" t="s">
        <v>42</v>
      </c>
      <c r="H6281" t="s">
        <v>43</v>
      </c>
      <c r="I6281" t="s">
        <v>139</v>
      </c>
      <c r="J6281" t="s">
        <v>27</v>
      </c>
      <c r="K6281">
        <v>5</v>
      </c>
      <c r="L6281">
        <v>18</v>
      </c>
      <c r="M6281">
        <v>0.1</v>
      </c>
      <c r="N6281">
        <v>81</v>
      </c>
      <c r="O6281">
        <v>36</v>
      </c>
      <c r="P6281" t="s">
        <v>111</v>
      </c>
      <c r="Q6281" t="s">
        <v>91</v>
      </c>
      <c r="R6281" t="s">
        <v>36</v>
      </c>
      <c r="S6281">
        <v>3.8</v>
      </c>
      <c r="T6281">
        <f>YEAR(tblOrders[[#This Row],[Order Date]])</f>
        <v>2025</v>
      </c>
      <c r="U6281" t="str">
        <f>TEXT(tblOrders[[#This Row],[Order Date]],"mmm-yyyy")</f>
        <v>Aug-2025</v>
      </c>
      <c r="V6281" s="4">
        <f>tblOrders[[#This Row],[Profit]]/tblOrders[[#This Row],[Sales Amount]]</f>
        <v>0.44444444444444442</v>
      </c>
      <c r="W6281" t="str">
        <f>VLOOKUP(tblOrders[[#This Row],[City]],CityRegion,2,0)</f>
        <v>South</v>
      </c>
      <c r="X6281" t="str">
        <f>VLOOKUP(tblOrders[[#This Row],[City]],lookups!A:C,3,0)</f>
        <v>Tamil Nadu</v>
      </c>
    </row>
    <row r="6282" spans="1:24" x14ac:dyDescent="0.25">
      <c r="A6282" t="s">
        <v>8667</v>
      </c>
      <c r="B6282" s="1">
        <v>45677</v>
      </c>
      <c r="C6282" t="s">
        <v>5300</v>
      </c>
      <c r="D6282" t="s">
        <v>21</v>
      </c>
      <c r="E6282" t="s">
        <v>40</v>
      </c>
      <c r="F6282" t="s">
        <v>41</v>
      </c>
      <c r="G6282" t="s">
        <v>42</v>
      </c>
      <c r="H6282" t="s">
        <v>43</v>
      </c>
      <c r="I6282" t="s">
        <v>26</v>
      </c>
      <c r="J6282" t="s">
        <v>27</v>
      </c>
      <c r="K6282">
        <v>5</v>
      </c>
      <c r="L6282">
        <v>18</v>
      </c>
      <c r="M6282">
        <v>0.1</v>
      </c>
      <c r="N6282">
        <v>81</v>
      </c>
      <c r="O6282">
        <v>36</v>
      </c>
      <c r="P6282" t="s">
        <v>28</v>
      </c>
      <c r="Q6282" t="s">
        <v>46</v>
      </c>
      <c r="R6282" t="s">
        <v>36</v>
      </c>
      <c r="S6282">
        <v>3.7</v>
      </c>
      <c r="T6282">
        <f>YEAR(tblOrders[[#This Row],[Order Date]])</f>
        <v>2025</v>
      </c>
      <c r="U6282" t="str">
        <f>TEXT(tblOrders[[#This Row],[Order Date]],"mmm-yyyy")</f>
        <v>Jan-2025</v>
      </c>
      <c r="V6282" s="4">
        <f>tblOrders[[#This Row],[Profit]]/tblOrders[[#This Row],[Sales Amount]]</f>
        <v>0.44444444444444442</v>
      </c>
      <c r="W6282" t="str">
        <f>VLOOKUP(tblOrders[[#This Row],[City]],CityRegion,2,0)</f>
        <v>South</v>
      </c>
      <c r="X6282" t="str">
        <f>VLOOKUP(tblOrders[[#This Row],[City]],lookups!A:C,3,0)</f>
        <v>Karnataka</v>
      </c>
    </row>
    <row r="6283" spans="1:24" x14ac:dyDescent="0.25">
      <c r="A6283" t="s">
        <v>8668</v>
      </c>
      <c r="B6283" s="1">
        <v>45801</v>
      </c>
      <c r="C6283" t="s">
        <v>138</v>
      </c>
      <c r="D6283" t="s">
        <v>39</v>
      </c>
      <c r="E6283" t="s">
        <v>108</v>
      </c>
      <c r="F6283" t="s">
        <v>109</v>
      </c>
      <c r="G6283" t="s">
        <v>62</v>
      </c>
      <c r="H6283" t="s">
        <v>110</v>
      </c>
      <c r="I6283" t="s">
        <v>130</v>
      </c>
      <c r="J6283" t="s">
        <v>27</v>
      </c>
      <c r="K6283">
        <v>4</v>
      </c>
      <c r="L6283">
        <v>110</v>
      </c>
      <c r="M6283">
        <v>0.15</v>
      </c>
      <c r="N6283">
        <v>374</v>
      </c>
      <c r="O6283">
        <v>102</v>
      </c>
      <c r="P6283" t="s">
        <v>111</v>
      </c>
      <c r="Q6283" t="s">
        <v>35</v>
      </c>
      <c r="R6283" t="s">
        <v>36</v>
      </c>
      <c r="S6283">
        <v>3.7</v>
      </c>
      <c r="T6283">
        <f>YEAR(tblOrders[[#This Row],[Order Date]])</f>
        <v>2025</v>
      </c>
      <c r="U6283" t="str">
        <f>TEXT(tblOrders[[#This Row],[Order Date]],"mmm-yyyy")</f>
        <v>May-2025</v>
      </c>
      <c r="V6283" s="4">
        <f>tblOrders[[#This Row],[Profit]]/tblOrders[[#This Row],[Sales Amount]]</f>
        <v>0.27272727272727271</v>
      </c>
      <c r="W6283" t="str">
        <f>VLOOKUP(tblOrders[[#This Row],[City]],CityRegion,2,0)</f>
        <v>West</v>
      </c>
      <c r="X6283" t="str">
        <f>VLOOKUP(tblOrders[[#This Row],[City]],lookups!A:C,3,0)</f>
        <v>Maharashtra</v>
      </c>
    </row>
    <row r="6284" spans="1:24" x14ac:dyDescent="0.25">
      <c r="A6284" t="s">
        <v>8669</v>
      </c>
      <c r="B6284" s="1">
        <v>45981</v>
      </c>
      <c r="C6284" t="s">
        <v>8670</v>
      </c>
      <c r="D6284" t="s">
        <v>39</v>
      </c>
      <c r="E6284" t="s">
        <v>22</v>
      </c>
      <c r="F6284" t="s">
        <v>23</v>
      </c>
      <c r="G6284" t="s">
        <v>24</v>
      </c>
      <c r="H6284" t="s">
        <v>25</v>
      </c>
      <c r="I6284" t="s">
        <v>70</v>
      </c>
      <c r="J6284" t="s">
        <v>45</v>
      </c>
      <c r="K6284">
        <v>2</v>
      </c>
      <c r="L6284">
        <v>190</v>
      </c>
      <c r="M6284">
        <v>0.05</v>
      </c>
      <c r="N6284">
        <v>361</v>
      </c>
      <c r="O6284">
        <v>111</v>
      </c>
      <c r="P6284" t="s">
        <v>28</v>
      </c>
      <c r="Q6284" t="s">
        <v>46</v>
      </c>
      <c r="R6284" t="s">
        <v>36</v>
      </c>
      <c r="S6284">
        <v>4.8</v>
      </c>
      <c r="T6284">
        <f>YEAR(tblOrders[[#This Row],[Order Date]])</f>
        <v>2025</v>
      </c>
      <c r="U6284" t="str">
        <f>TEXT(tblOrders[[#This Row],[Order Date]],"mmm-yyyy")</f>
        <v>Nov-2025</v>
      </c>
      <c r="V6284" s="4">
        <f>tblOrders[[#This Row],[Profit]]/tblOrders[[#This Row],[Sales Amount]]</f>
        <v>0.30747922437673131</v>
      </c>
      <c r="W6284" t="str">
        <f>VLOOKUP(tblOrders[[#This Row],[City]],CityRegion,2,0)</f>
        <v>South</v>
      </c>
      <c r="X6284" t="str">
        <f>VLOOKUP(tblOrders[[#This Row],[City]],lookups!A:C,3,0)</f>
        <v>Telengana</v>
      </c>
    </row>
    <row r="6285" spans="1:24" x14ac:dyDescent="0.25">
      <c r="A6285" t="s">
        <v>8671</v>
      </c>
      <c r="B6285" s="1">
        <v>45839</v>
      </c>
      <c r="C6285" t="s">
        <v>291</v>
      </c>
      <c r="D6285" t="s">
        <v>21</v>
      </c>
      <c r="E6285" t="s">
        <v>114</v>
      </c>
      <c r="F6285" t="s">
        <v>115</v>
      </c>
      <c r="G6285" t="s">
        <v>42</v>
      </c>
      <c r="H6285" t="s">
        <v>116</v>
      </c>
      <c r="I6285" t="s">
        <v>44</v>
      </c>
      <c r="J6285" t="s">
        <v>34</v>
      </c>
      <c r="K6285">
        <v>2</v>
      </c>
      <c r="L6285">
        <v>12</v>
      </c>
      <c r="M6285">
        <v>0.2</v>
      </c>
      <c r="N6285">
        <v>19.2</v>
      </c>
      <c r="O6285">
        <v>7.2</v>
      </c>
      <c r="P6285" t="s">
        <v>111</v>
      </c>
      <c r="Q6285" t="s">
        <v>29</v>
      </c>
      <c r="R6285" t="s">
        <v>36</v>
      </c>
      <c r="S6285">
        <v>3.3</v>
      </c>
      <c r="T6285">
        <f>YEAR(tblOrders[[#This Row],[Order Date]])</f>
        <v>2025</v>
      </c>
      <c r="U6285" t="str">
        <f>TEXT(tblOrders[[#This Row],[Order Date]],"mmm-yyyy")</f>
        <v>Jul-2025</v>
      </c>
      <c r="V6285" s="4">
        <f>tblOrders[[#This Row],[Profit]]/tblOrders[[#This Row],[Sales Amount]]</f>
        <v>0.375</v>
      </c>
      <c r="W6285" t="str">
        <f>VLOOKUP(tblOrders[[#This Row],[City]],CityRegion,2,0)</f>
        <v>South</v>
      </c>
      <c r="X6285" t="str">
        <f>VLOOKUP(tblOrders[[#This Row],[City]],lookups!A:C,3,0)</f>
        <v>Kerala</v>
      </c>
    </row>
    <row r="6286" spans="1:24" x14ac:dyDescent="0.25">
      <c r="A6286" t="s">
        <v>8672</v>
      </c>
      <c r="B6286" s="1">
        <v>46022</v>
      </c>
      <c r="C6286" t="s">
        <v>3041</v>
      </c>
      <c r="D6286" t="s">
        <v>39</v>
      </c>
      <c r="E6286" t="s">
        <v>114</v>
      </c>
      <c r="F6286" t="s">
        <v>115</v>
      </c>
      <c r="G6286" t="s">
        <v>42</v>
      </c>
      <c r="H6286" t="s">
        <v>116</v>
      </c>
      <c r="I6286" t="s">
        <v>52</v>
      </c>
      <c r="J6286" t="s">
        <v>45</v>
      </c>
      <c r="K6286">
        <v>2</v>
      </c>
      <c r="L6286">
        <v>12</v>
      </c>
      <c r="M6286">
        <v>0.05</v>
      </c>
      <c r="N6286">
        <v>22.8</v>
      </c>
      <c r="O6286">
        <v>10.8</v>
      </c>
      <c r="P6286" t="s">
        <v>111</v>
      </c>
      <c r="Q6286" t="s">
        <v>46</v>
      </c>
      <c r="R6286" t="s">
        <v>36</v>
      </c>
      <c r="S6286">
        <v>3.3</v>
      </c>
      <c r="T6286">
        <f>YEAR(tblOrders[[#This Row],[Order Date]])</f>
        <v>2025</v>
      </c>
      <c r="U6286" t="str">
        <f>TEXT(tblOrders[[#This Row],[Order Date]],"mmm-yyyy")</f>
        <v>Dec-2025</v>
      </c>
      <c r="V6286" s="4">
        <f>tblOrders[[#This Row],[Profit]]/tblOrders[[#This Row],[Sales Amount]]</f>
        <v>0.47368421052631582</v>
      </c>
      <c r="W6286" t="str">
        <f>VLOOKUP(tblOrders[[#This Row],[City]],CityRegion,2,0)</f>
        <v>South</v>
      </c>
      <c r="X6286" t="str">
        <f>VLOOKUP(tblOrders[[#This Row],[City]],lookups!A:C,3,0)</f>
        <v>Kerala</v>
      </c>
    </row>
    <row r="6287" spans="1:24" x14ac:dyDescent="0.25">
      <c r="A6287" t="s">
        <v>8673</v>
      </c>
      <c r="B6287" s="1">
        <v>45783</v>
      </c>
      <c r="C6287" t="s">
        <v>5583</v>
      </c>
      <c r="D6287" t="s">
        <v>39</v>
      </c>
      <c r="E6287" t="s">
        <v>66</v>
      </c>
      <c r="F6287" t="s">
        <v>67</v>
      </c>
      <c r="G6287" t="s">
        <v>68</v>
      </c>
      <c r="H6287" t="s">
        <v>69</v>
      </c>
      <c r="I6287" t="s">
        <v>76</v>
      </c>
      <c r="J6287" t="s">
        <v>34</v>
      </c>
      <c r="K6287">
        <v>1</v>
      </c>
      <c r="L6287">
        <v>149</v>
      </c>
      <c r="M6287">
        <v>0.2</v>
      </c>
      <c r="N6287">
        <v>119.2</v>
      </c>
      <c r="O6287">
        <v>24.2</v>
      </c>
      <c r="P6287" t="s">
        <v>28</v>
      </c>
      <c r="Q6287" t="s">
        <v>86</v>
      </c>
      <c r="R6287" t="s">
        <v>30</v>
      </c>
      <c r="S6287">
        <v>4.5</v>
      </c>
      <c r="T6287">
        <f>YEAR(tblOrders[[#This Row],[Order Date]])</f>
        <v>2025</v>
      </c>
      <c r="U6287" t="str">
        <f>TEXT(tblOrders[[#This Row],[Order Date]],"mmm-yyyy")</f>
        <v>May-2025</v>
      </c>
      <c r="V6287" s="4">
        <f>tblOrders[[#This Row],[Profit]]/tblOrders[[#This Row],[Sales Amount]]</f>
        <v>0.2030201342281879</v>
      </c>
      <c r="W6287" t="str">
        <f>VLOOKUP(tblOrders[[#This Row],[City]],CityRegion,2,0)</f>
        <v>South</v>
      </c>
      <c r="X6287" t="str">
        <f>VLOOKUP(tblOrders[[#This Row],[City]],lookups!A:C,3,0)</f>
        <v>Kerala</v>
      </c>
    </row>
    <row r="6288" spans="1:24" x14ac:dyDescent="0.25">
      <c r="A6288" t="s">
        <v>8674</v>
      </c>
      <c r="B6288" s="1">
        <v>45848</v>
      </c>
      <c r="C6288" t="s">
        <v>5633</v>
      </c>
      <c r="D6288" t="s">
        <v>21</v>
      </c>
      <c r="E6288" t="s">
        <v>101</v>
      </c>
      <c r="F6288" t="s">
        <v>102</v>
      </c>
      <c r="G6288" t="s">
        <v>24</v>
      </c>
      <c r="H6288" t="s">
        <v>103</v>
      </c>
      <c r="I6288" t="s">
        <v>139</v>
      </c>
      <c r="J6288" t="s">
        <v>34</v>
      </c>
      <c r="K6288">
        <v>2</v>
      </c>
      <c r="L6288">
        <v>120</v>
      </c>
      <c r="M6288">
        <v>0.05</v>
      </c>
      <c r="N6288">
        <v>228</v>
      </c>
      <c r="O6288">
        <v>72</v>
      </c>
      <c r="P6288" t="s">
        <v>111</v>
      </c>
      <c r="Q6288" t="s">
        <v>86</v>
      </c>
      <c r="R6288" t="s">
        <v>36</v>
      </c>
      <c r="S6288">
        <v>2.7</v>
      </c>
      <c r="T6288">
        <f>YEAR(tblOrders[[#This Row],[Order Date]])</f>
        <v>2025</v>
      </c>
      <c r="U6288" t="str">
        <f>TEXT(tblOrders[[#This Row],[Order Date]],"mmm-yyyy")</f>
        <v>Jul-2025</v>
      </c>
      <c r="V6288" s="4">
        <f>tblOrders[[#This Row],[Profit]]/tblOrders[[#This Row],[Sales Amount]]</f>
        <v>0.31578947368421051</v>
      </c>
      <c r="W6288" t="str">
        <f>VLOOKUP(tblOrders[[#This Row],[City]],CityRegion,2,0)</f>
        <v>South</v>
      </c>
      <c r="X6288" t="str">
        <f>VLOOKUP(tblOrders[[#This Row],[City]],lookups!A:C,3,0)</f>
        <v>Tamil Nadu</v>
      </c>
    </row>
    <row r="6289" spans="1:24" x14ac:dyDescent="0.25">
      <c r="A6289" t="s">
        <v>8675</v>
      </c>
      <c r="B6289" s="1">
        <v>45838</v>
      </c>
      <c r="C6289" t="s">
        <v>2915</v>
      </c>
      <c r="D6289" t="s">
        <v>21</v>
      </c>
      <c r="E6289" t="s">
        <v>114</v>
      </c>
      <c r="F6289" t="s">
        <v>115</v>
      </c>
      <c r="G6289" t="s">
        <v>42</v>
      </c>
      <c r="H6289" t="s">
        <v>116</v>
      </c>
      <c r="I6289" t="s">
        <v>52</v>
      </c>
      <c r="J6289" t="s">
        <v>45</v>
      </c>
      <c r="K6289">
        <v>2</v>
      </c>
      <c r="L6289">
        <v>12</v>
      </c>
      <c r="M6289">
        <v>0.2</v>
      </c>
      <c r="N6289">
        <v>19.2</v>
      </c>
      <c r="O6289">
        <v>7.2</v>
      </c>
      <c r="P6289" t="s">
        <v>28</v>
      </c>
      <c r="Q6289" t="s">
        <v>91</v>
      </c>
      <c r="R6289" t="s">
        <v>30</v>
      </c>
      <c r="S6289">
        <v>3.1</v>
      </c>
      <c r="T6289">
        <f>YEAR(tblOrders[[#This Row],[Order Date]])</f>
        <v>2025</v>
      </c>
      <c r="U6289" t="str">
        <f>TEXT(tblOrders[[#This Row],[Order Date]],"mmm-yyyy")</f>
        <v>Jun-2025</v>
      </c>
      <c r="V6289" s="4">
        <f>tblOrders[[#This Row],[Profit]]/tblOrders[[#This Row],[Sales Amount]]</f>
        <v>0.375</v>
      </c>
      <c r="W6289" t="str">
        <f>VLOOKUP(tblOrders[[#This Row],[City]],CityRegion,2,0)</f>
        <v>South</v>
      </c>
      <c r="X6289" t="str">
        <f>VLOOKUP(tblOrders[[#This Row],[City]],lookups!A:C,3,0)</f>
        <v>Kerala</v>
      </c>
    </row>
    <row r="6290" spans="1:24" x14ac:dyDescent="0.25">
      <c r="A6290" t="s">
        <v>8676</v>
      </c>
      <c r="B6290" s="1">
        <v>45702</v>
      </c>
      <c r="C6290" t="s">
        <v>5516</v>
      </c>
      <c r="D6290" t="s">
        <v>39</v>
      </c>
      <c r="E6290" t="s">
        <v>108</v>
      </c>
      <c r="F6290" t="s">
        <v>109</v>
      </c>
      <c r="G6290" t="s">
        <v>62</v>
      </c>
      <c r="H6290" t="s">
        <v>110</v>
      </c>
      <c r="I6290" t="s">
        <v>84</v>
      </c>
      <c r="J6290" t="s">
        <v>27</v>
      </c>
      <c r="K6290">
        <v>3</v>
      </c>
      <c r="L6290">
        <v>110</v>
      </c>
      <c r="M6290">
        <v>0.2</v>
      </c>
      <c r="N6290">
        <v>264</v>
      </c>
      <c r="O6290">
        <v>60</v>
      </c>
      <c r="P6290" t="s">
        <v>28</v>
      </c>
      <c r="Q6290" t="s">
        <v>91</v>
      </c>
      <c r="R6290" t="s">
        <v>30</v>
      </c>
      <c r="S6290">
        <v>5</v>
      </c>
      <c r="T6290">
        <f>YEAR(tblOrders[[#This Row],[Order Date]])</f>
        <v>2025</v>
      </c>
      <c r="U6290" t="str">
        <f>TEXT(tblOrders[[#This Row],[Order Date]],"mmm-yyyy")</f>
        <v>Feb-2025</v>
      </c>
      <c r="V6290" s="4">
        <f>tblOrders[[#This Row],[Profit]]/tblOrders[[#This Row],[Sales Amount]]</f>
        <v>0.22727272727272727</v>
      </c>
      <c r="W6290" t="str">
        <f>VLOOKUP(tblOrders[[#This Row],[City]],CityRegion,2,0)</f>
        <v>West</v>
      </c>
      <c r="X6290" t="str">
        <f>VLOOKUP(tblOrders[[#This Row],[City]],lookups!A:C,3,0)</f>
        <v>Maharashtra</v>
      </c>
    </row>
    <row r="6291" spans="1:24" x14ac:dyDescent="0.25">
      <c r="A6291" t="s">
        <v>8677</v>
      </c>
      <c r="B6291" s="1">
        <v>45809</v>
      </c>
      <c r="C6291" t="s">
        <v>983</v>
      </c>
      <c r="D6291" t="s">
        <v>21</v>
      </c>
      <c r="E6291" t="s">
        <v>94</v>
      </c>
      <c r="F6291" t="s">
        <v>95</v>
      </c>
      <c r="G6291" t="s">
        <v>68</v>
      </c>
      <c r="H6291" t="s">
        <v>96</v>
      </c>
      <c r="I6291" t="s">
        <v>84</v>
      </c>
      <c r="J6291" t="s">
        <v>45</v>
      </c>
      <c r="K6291">
        <v>4</v>
      </c>
      <c r="L6291">
        <v>89</v>
      </c>
      <c r="M6291">
        <v>0.05</v>
      </c>
      <c r="N6291">
        <v>338.2</v>
      </c>
      <c r="O6291">
        <v>118.2</v>
      </c>
      <c r="P6291" t="s">
        <v>28</v>
      </c>
      <c r="Q6291" t="s">
        <v>35</v>
      </c>
      <c r="R6291" t="s">
        <v>30</v>
      </c>
      <c r="S6291">
        <v>4.2</v>
      </c>
      <c r="T6291">
        <f>YEAR(tblOrders[[#This Row],[Order Date]])</f>
        <v>2025</v>
      </c>
      <c r="U6291" t="str">
        <f>TEXT(tblOrders[[#This Row],[Order Date]],"mmm-yyyy")</f>
        <v>Jun-2025</v>
      </c>
      <c r="V6291" s="4">
        <f>tblOrders[[#This Row],[Profit]]/tblOrders[[#This Row],[Sales Amount]]</f>
        <v>0.34949733885274986</v>
      </c>
      <c r="W6291" t="str">
        <f>VLOOKUP(tblOrders[[#This Row],[City]],CityRegion,2,0)</f>
        <v>West</v>
      </c>
      <c r="X6291" t="str">
        <f>VLOOKUP(tblOrders[[#This Row],[City]],lookups!A:C,3,0)</f>
        <v>Maharashtra</v>
      </c>
    </row>
    <row r="6292" spans="1:24" x14ac:dyDescent="0.25">
      <c r="A6292" t="s">
        <v>8678</v>
      </c>
      <c r="B6292" s="1">
        <v>45767</v>
      </c>
      <c r="C6292" t="s">
        <v>2869</v>
      </c>
      <c r="D6292" t="s">
        <v>39</v>
      </c>
      <c r="E6292" t="s">
        <v>73</v>
      </c>
      <c r="F6292" t="s">
        <v>74</v>
      </c>
      <c r="G6292" t="s">
        <v>68</v>
      </c>
      <c r="H6292" t="s">
        <v>75</v>
      </c>
      <c r="I6292" t="s">
        <v>130</v>
      </c>
      <c r="J6292" t="s">
        <v>45</v>
      </c>
      <c r="K6292">
        <v>3</v>
      </c>
      <c r="L6292">
        <v>65</v>
      </c>
      <c r="M6292">
        <v>0.15</v>
      </c>
      <c r="N6292">
        <v>165.75</v>
      </c>
      <c r="O6292">
        <v>51.75</v>
      </c>
      <c r="P6292" t="s">
        <v>28</v>
      </c>
      <c r="Q6292" t="s">
        <v>35</v>
      </c>
      <c r="R6292" t="s">
        <v>123</v>
      </c>
      <c r="S6292">
        <v>3.5</v>
      </c>
      <c r="T6292">
        <f>YEAR(tblOrders[[#This Row],[Order Date]])</f>
        <v>2025</v>
      </c>
      <c r="U6292" t="str">
        <f>TEXT(tblOrders[[#This Row],[Order Date]],"mmm-yyyy")</f>
        <v>Apr-2025</v>
      </c>
      <c r="V6292" s="4">
        <f>tblOrders[[#This Row],[Profit]]/tblOrders[[#This Row],[Sales Amount]]</f>
        <v>0.31221719457013575</v>
      </c>
      <c r="W6292" t="str">
        <f>VLOOKUP(tblOrders[[#This Row],[City]],CityRegion,2,0)</f>
        <v>West</v>
      </c>
      <c r="X6292" t="str">
        <f>VLOOKUP(tblOrders[[#This Row],[City]],lookups!A:C,3,0)</f>
        <v>Maharashtra</v>
      </c>
    </row>
    <row r="6293" spans="1:24" x14ac:dyDescent="0.25">
      <c r="A6293" t="s">
        <v>8679</v>
      </c>
      <c r="B6293" s="1">
        <v>46004</v>
      </c>
      <c r="C6293" t="s">
        <v>5300</v>
      </c>
      <c r="D6293" t="s">
        <v>39</v>
      </c>
      <c r="E6293" t="s">
        <v>101</v>
      </c>
      <c r="F6293" t="s">
        <v>102</v>
      </c>
      <c r="G6293" t="s">
        <v>24</v>
      </c>
      <c r="H6293" t="s">
        <v>103</v>
      </c>
      <c r="I6293" t="s">
        <v>84</v>
      </c>
      <c r="J6293" t="s">
        <v>34</v>
      </c>
      <c r="K6293">
        <v>3</v>
      </c>
      <c r="L6293">
        <v>120</v>
      </c>
      <c r="M6293">
        <v>0.2</v>
      </c>
      <c r="N6293">
        <v>288</v>
      </c>
      <c r="O6293">
        <v>54</v>
      </c>
      <c r="P6293" t="s">
        <v>111</v>
      </c>
      <c r="Q6293" t="s">
        <v>46</v>
      </c>
      <c r="R6293" t="s">
        <v>36</v>
      </c>
      <c r="S6293">
        <v>4.8</v>
      </c>
      <c r="T6293">
        <f>YEAR(tblOrders[[#This Row],[Order Date]])</f>
        <v>2025</v>
      </c>
      <c r="U6293" t="str">
        <f>TEXT(tblOrders[[#This Row],[Order Date]],"mmm-yyyy")</f>
        <v>Dec-2025</v>
      </c>
      <c r="V6293" s="4">
        <f>tblOrders[[#This Row],[Profit]]/tblOrders[[#This Row],[Sales Amount]]</f>
        <v>0.1875</v>
      </c>
      <c r="W6293" t="str">
        <f>VLOOKUP(tblOrders[[#This Row],[City]],CityRegion,2,0)</f>
        <v>West</v>
      </c>
      <c r="X6293" t="str">
        <f>VLOOKUP(tblOrders[[#This Row],[City]],lookups!A:C,3,0)</f>
        <v>Maharashtra</v>
      </c>
    </row>
    <row r="6294" spans="1:24" x14ac:dyDescent="0.25">
      <c r="A6294" t="s">
        <v>8680</v>
      </c>
      <c r="B6294" s="1">
        <v>45938</v>
      </c>
      <c r="C6294" t="s">
        <v>1669</v>
      </c>
      <c r="D6294" t="s">
        <v>21</v>
      </c>
      <c r="E6294" t="s">
        <v>49</v>
      </c>
      <c r="F6294" t="s">
        <v>50</v>
      </c>
      <c r="G6294" t="s">
        <v>24</v>
      </c>
      <c r="H6294" t="s">
        <v>51</v>
      </c>
      <c r="I6294" t="s">
        <v>70</v>
      </c>
      <c r="J6294" t="s">
        <v>27</v>
      </c>
      <c r="K6294">
        <v>5</v>
      </c>
      <c r="L6294">
        <v>85</v>
      </c>
      <c r="M6294">
        <v>0</v>
      </c>
      <c r="N6294">
        <v>425</v>
      </c>
      <c r="O6294">
        <v>165</v>
      </c>
      <c r="P6294" t="s">
        <v>148</v>
      </c>
      <c r="Q6294" t="s">
        <v>46</v>
      </c>
      <c r="R6294" t="s">
        <v>30</v>
      </c>
      <c r="S6294">
        <v>4.7</v>
      </c>
      <c r="T6294">
        <f>YEAR(tblOrders[[#This Row],[Order Date]])</f>
        <v>2025</v>
      </c>
      <c r="U6294" t="str">
        <f>TEXT(tblOrders[[#This Row],[Order Date]],"mmm-yyyy")</f>
        <v>Oct-2025</v>
      </c>
      <c r="V6294" s="4">
        <f>tblOrders[[#This Row],[Profit]]/tblOrders[[#This Row],[Sales Amount]]</f>
        <v>0.38823529411764707</v>
      </c>
      <c r="W6294" t="str">
        <f>VLOOKUP(tblOrders[[#This Row],[City]],CityRegion,2,0)</f>
        <v>South</v>
      </c>
      <c r="X6294" t="str">
        <f>VLOOKUP(tblOrders[[#This Row],[City]],lookups!A:C,3,0)</f>
        <v>Telengana</v>
      </c>
    </row>
    <row r="6295" spans="1:24" x14ac:dyDescent="0.25">
      <c r="A6295" t="s">
        <v>8681</v>
      </c>
      <c r="B6295" s="1">
        <v>45926</v>
      </c>
      <c r="C6295" t="s">
        <v>7363</v>
      </c>
      <c r="D6295" t="s">
        <v>39</v>
      </c>
      <c r="E6295" t="s">
        <v>79</v>
      </c>
      <c r="F6295" t="s">
        <v>80</v>
      </c>
      <c r="G6295" t="s">
        <v>68</v>
      </c>
      <c r="H6295" t="s">
        <v>81</v>
      </c>
      <c r="I6295" t="s">
        <v>52</v>
      </c>
      <c r="J6295" t="s">
        <v>34</v>
      </c>
      <c r="K6295">
        <v>2</v>
      </c>
      <c r="L6295">
        <v>799</v>
      </c>
      <c r="M6295">
        <v>0.1</v>
      </c>
      <c r="N6295">
        <v>1438.2</v>
      </c>
      <c r="O6295">
        <v>198.2</v>
      </c>
      <c r="P6295" t="s">
        <v>28</v>
      </c>
      <c r="Q6295" t="s">
        <v>29</v>
      </c>
      <c r="R6295" t="s">
        <v>36</v>
      </c>
      <c r="S6295">
        <v>3.6</v>
      </c>
      <c r="T6295">
        <f>YEAR(tblOrders[[#This Row],[Order Date]])</f>
        <v>2025</v>
      </c>
      <c r="U6295" t="str">
        <f>TEXT(tblOrders[[#This Row],[Order Date]],"mmm-yyyy")</f>
        <v>Sep-2025</v>
      </c>
      <c r="V6295" s="4">
        <f>tblOrders[[#This Row],[Profit]]/tblOrders[[#This Row],[Sales Amount]]</f>
        <v>0.13781115282992629</v>
      </c>
      <c r="W6295" t="str">
        <f>VLOOKUP(tblOrders[[#This Row],[City]],CityRegion,2,0)</f>
        <v>South</v>
      </c>
      <c r="X6295" t="str">
        <f>VLOOKUP(tblOrders[[#This Row],[City]],lookups!A:C,3,0)</f>
        <v>Kerala</v>
      </c>
    </row>
    <row r="6296" spans="1:24" x14ac:dyDescent="0.25">
      <c r="A6296" t="s">
        <v>8682</v>
      </c>
      <c r="B6296" s="1">
        <v>45945</v>
      </c>
      <c r="C6296" t="s">
        <v>5516</v>
      </c>
      <c r="D6296" t="s">
        <v>21</v>
      </c>
      <c r="E6296" t="s">
        <v>60</v>
      </c>
      <c r="F6296" t="s">
        <v>61</v>
      </c>
      <c r="G6296" t="s">
        <v>62</v>
      </c>
      <c r="H6296" t="s">
        <v>63</v>
      </c>
      <c r="I6296" t="s">
        <v>84</v>
      </c>
      <c r="J6296" t="s">
        <v>27</v>
      </c>
      <c r="K6296">
        <v>1</v>
      </c>
      <c r="L6296">
        <v>45</v>
      </c>
      <c r="M6296">
        <v>0.1</v>
      </c>
      <c r="N6296">
        <v>40.5</v>
      </c>
      <c r="O6296">
        <v>14.5</v>
      </c>
      <c r="P6296" t="s">
        <v>111</v>
      </c>
      <c r="Q6296" t="s">
        <v>91</v>
      </c>
      <c r="R6296" t="s">
        <v>36</v>
      </c>
      <c r="S6296">
        <v>3.6</v>
      </c>
      <c r="T6296">
        <f>YEAR(tblOrders[[#This Row],[Order Date]])</f>
        <v>2025</v>
      </c>
      <c r="U6296" t="str">
        <f>TEXT(tblOrders[[#This Row],[Order Date]],"mmm-yyyy")</f>
        <v>Oct-2025</v>
      </c>
      <c r="V6296" s="4">
        <f>tblOrders[[#This Row],[Profit]]/tblOrders[[#This Row],[Sales Amount]]</f>
        <v>0.35802469135802467</v>
      </c>
      <c r="W6296" t="str">
        <f>VLOOKUP(tblOrders[[#This Row],[City]],CityRegion,2,0)</f>
        <v>West</v>
      </c>
      <c r="X6296" t="str">
        <f>VLOOKUP(tblOrders[[#This Row],[City]],lookups!A:C,3,0)</f>
        <v>Maharashtra</v>
      </c>
    </row>
    <row r="6297" spans="1:24" x14ac:dyDescent="0.25">
      <c r="A6297" t="s">
        <v>8683</v>
      </c>
      <c r="B6297" s="1">
        <v>45772</v>
      </c>
      <c r="C6297" t="s">
        <v>2980</v>
      </c>
      <c r="D6297" t="s">
        <v>39</v>
      </c>
      <c r="E6297" t="s">
        <v>108</v>
      </c>
      <c r="F6297" t="s">
        <v>109</v>
      </c>
      <c r="G6297" t="s">
        <v>62</v>
      </c>
      <c r="H6297" t="s">
        <v>110</v>
      </c>
      <c r="I6297" t="s">
        <v>52</v>
      </c>
      <c r="J6297" t="s">
        <v>45</v>
      </c>
      <c r="K6297">
        <v>1</v>
      </c>
      <c r="L6297">
        <v>110</v>
      </c>
      <c r="M6297">
        <v>0.05</v>
      </c>
      <c r="N6297">
        <v>104.5</v>
      </c>
      <c r="O6297">
        <v>36.5</v>
      </c>
      <c r="P6297" t="s">
        <v>28</v>
      </c>
      <c r="Q6297" t="s">
        <v>46</v>
      </c>
      <c r="R6297" t="s">
        <v>123</v>
      </c>
      <c r="S6297">
        <v>4.4000000000000004</v>
      </c>
      <c r="T6297">
        <f>YEAR(tblOrders[[#This Row],[Order Date]])</f>
        <v>2025</v>
      </c>
      <c r="U6297" t="str">
        <f>TEXT(tblOrders[[#This Row],[Order Date]],"mmm-yyyy")</f>
        <v>Apr-2025</v>
      </c>
      <c r="V6297" s="4">
        <f>tblOrders[[#This Row],[Profit]]/tblOrders[[#This Row],[Sales Amount]]</f>
        <v>0.34928229665071769</v>
      </c>
      <c r="W6297" t="str">
        <f>VLOOKUP(tblOrders[[#This Row],[City]],CityRegion,2,0)</f>
        <v>South</v>
      </c>
      <c r="X6297" t="str">
        <f>VLOOKUP(tblOrders[[#This Row],[City]],lookups!A:C,3,0)</f>
        <v>Kerala</v>
      </c>
    </row>
    <row r="6298" spans="1:24" x14ac:dyDescent="0.25">
      <c r="A6298" t="s">
        <v>8684</v>
      </c>
      <c r="B6298" s="1">
        <v>45886</v>
      </c>
      <c r="C6298" t="s">
        <v>490</v>
      </c>
      <c r="D6298" t="s">
        <v>21</v>
      </c>
      <c r="E6298" t="s">
        <v>108</v>
      </c>
      <c r="F6298" t="s">
        <v>109</v>
      </c>
      <c r="G6298" t="s">
        <v>62</v>
      </c>
      <c r="H6298" t="s">
        <v>110</v>
      </c>
      <c r="I6298" t="s">
        <v>57</v>
      </c>
      <c r="J6298" t="s">
        <v>27</v>
      </c>
      <c r="K6298">
        <v>5</v>
      </c>
      <c r="L6298">
        <v>110</v>
      </c>
      <c r="M6298">
        <v>0.2</v>
      </c>
      <c r="N6298">
        <v>440</v>
      </c>
      <c r="O6298">
        <v>100</v>
      </c>
      <c r="P6298" t="s">
        <v>148</v>
      </c>
      <c r="Q6298" t="s">
        <v>29</v>
      </c>
      <c r="R6298" t="s">
        <v>36</v>
      </c>
      <c r="S6298">
        <v>2.9</v>
      </c>
      <c r="T6298">
        <f>YEAR(tblOrders[[#This Row],[Order Date]])</f>
        <v>2025</v>
      </c>
      <c r="U6298" t="str">
        <f>TEXT(tblOrders[[#This Row],[Order Date]],"mmm-yyyy")</f>
        <v>Aug-2025</v>
      </c>
      <c r="V6298" s="4">
        <f>tblOrders[[#This Row],[Profit]]/tblOrders[[#This Row],[Sales Amount]]</f>
        <v>0.22727272727272727</v>
      </c>
      <c r="W6298" t="str">
        <f>VLOOKUP(tblOrders[[#This Row],[City]],CityRegion,2,0)</f>
        <v>South</v>
      </c>
      <c r="X6298" t="str">
        <f>VLOOKUP(tblOrders[[#This Row],[City]],lookups!A:C,3,0)</f>
        <v>Kerala</v>
      </c>
    </row>
    <row r="6299" spans="1:24" x14ac:dyDescent="0.25">
      <c r="A6299" t="s">
        <v>8685</v>
      </c>
      <c r="B6299" s="1">
        <v>45857</v>
      </c>
      <c r="C6299" t="s">
        <v>1116</v>
      </c>
      <c r="D6299" t="s">
        <v>39</v>
      </c>
      <c r="E6299" t="s">
        <v>66</v>
      </c>
      <c r="F6299" t="s">
        <v>67</v>
      </c>
      <c r="G6299" t="s">
        <v>68</v>
      </c>
      <c r="H6299" t="s">
        <v>69</v>
      </c>
      <c r="I6299" t="s">
        <v>76</v>
      </c>
      <c r="J6299" t="s">
        <v>27</v>
      </c>
      <c r="K6299">
        <v>5</v>
      </c>
      <c r="L6299">
        <v>149</v>
      </c>
      <c r="M6299">
        <v>0.15</v>
      </c>
      <c r="N6299">
        <v>633.25</v>
      </c>
      <c r="O6299">
        <v>158.25</v>
      </c>
      <c r="P6299" t="s">
        <v>28</v>
      </c>
      <c r="Q6299" t="s">
        <v>29</v>
      </c>
      <c r="R6299" t="s">
        <v>36</v>
      </c>
      <c r="S6299">
        <v>2.9</v>
      </c>
      <c r="T6299">
        <f>YEAR(tblOrders[[#This Row],[Order Date]])</f>
        <v>2025</v>
      </c>
      <c r="U6299" t="str">
        <f>TEXT(tblOrders[[#This Row],[Order Date]],"mmm-yyyy")</f>
        <v>Jul-2025</v>
      </c>
      <c r="V6299" s="4">
        <f>tblOrders[[#This Row],[Profit]]/tblOrders[[#This Row],[Sales Amount]]</f>
        <v>0.24990130280300041</v>
      </c>
      <c r="W6299" t="str">
        <f>VLOOKUP(tblOrders[[#This Row],[City]],CityRegion,2,0)</f>
        <v>South</v>
      </c>
      <c r="X6299" t="str">
        <f>VLOOKUP(tblOrders[[#This Row],[City]],lookups!A:C,3,0)</f>
        <v>Kerala</v>
      </c>
    </row>
    <row r="6300" spans="1:24" x14ac:dyDescent="0.25">
      <c r="A6300" t="s">
        <v>8686</v>
      </c>
      <c r="B6300" s="1">
        <v>45716</v>
      </c>
      <c r="C6300" t="s">
        <v>1129</v>
      </c>
      <c r="D6300" t="s">
        <v>21</v>
      </c>
      <c r="E6300" t="s">
        <v>40</v>
      </c>
      <c r="F6300" t="s">
        <v>41</v>
      </c>
      <c r="G6300" t="s">
        <v>42</v>
      </c>
      <c r="H6300" t="s">
        <v>43</v>
      </c>
      <c r="I6300" t="s">
        <v>130</v>
      </c>
      <c r="J6300" t="s">
        <v>34</v>
      </c>
      <c r="K6300">
        <v>2</v>
      </c>
      <c r="L6300">
        <v>18</v>
      </c>
      <c r="M6300">
        <v>0</v>
      </c>
      <c r="N6300">
        <v>36</v>
      </c>
      <c r="O6300">
        <v>18</v>
      </c>
      <c r="P6300" t="s">
        <v>28</v>
      </c>
      <c r="Q6300" t="s">
        <v>86</v>
      </c>
      <c r="R6300" t="s">
        <v>123</v>
      </c>
      <c r="S6300">
        <v>4.4000000000000004</v>
      </c>
      <c r="T6300">
        <f>YEAR(tblOrders[[#This Row],[Order Date]])</f>
        <v>2025</v>
      </c>
      <c r="U6300" t="str">
        <f>TEXT(tblOrders[[#This Row],[Order Date]],"mmm-yyyy")</f>
        <v>Feb-2025</v>
      </c>
      <c r="V6300" s="4">
        <f>tblOrders[[#This Row],[Profit]]/tblOrders[[#This Row],[Sales Amount]]</f>
        <v>0.5</v>
      </c>
      <c r="W6300" t="str">
        <f>VLOOKUP(tblOrders[[#This Row],[City]],CityRegion,2,0)</f>
        <v>West</v>
      </c>
      <c r="X6300" t="str">
        <f>VLOOKUP(tblOrders[[#This Row],[City]],lookups!A:C,3,0)</f>
        <v>Maharashtra</v>
      </c>
    </row>
    <row r="6301" spans="1:24" x14ac:dyDescent="0.25">
      <c r="A6301" t="s">
        <v>8687</v>
      </c>
      <c r="B6301" s="1">
        <v>45664</v>
      </c>
      <c r="C6301" t="s">
        <v>6763</v>
      </c>
      <c r="D6301" t="s">
        <v>21</v>
      </c>
      <c r="E6301" t="s">
        <v>108</v>
      </c>
      <c r="F6301" t="s">
        <v>109</v>
      </c>
      <c r="G6301" t="s">
        <v>62</v>
      </c>
      <c r="H6301" t="s">
        <v>110</v>
      </c>
      <c r="I6301" t="s">
        <v>84</v>
      </c>
      <c r="J6301" t="s">
        <v>34</v>
      </c>
      <c r="K6301">
        <v>2</v>
      </c>
      <c r="L6301">
        <v>110</v>
      </c>
      <c r="M6301">
        <v>0.2</v>
      </c>
      <c r="N6301">
        <v>176</v>
      </c>
      <c r="O6301">
        <v>40</v>
      </c>
      <c r="P6301" t="s">
        <v>28</v>
      </c>
      <c r="Q6301" t="s">
        <v>29</v>
      </c>
      <c r="R6301" t="s">
        <v>36</v>
      </c>
      <c r="S6301">
        <v>4.2</v>
      </c>
      <c r="T6301">
        <f>YEAR(tblOrders[[#This Row],[Order Date]])</f>
        <v>2025</v>
      </c>
      <c r="U6301" t="str">
        <f>TEXT(tblOrders[[#This Row],[Order Date]],"mmm-yyyy")</f>
        <v>Jan-2025</v>
      </c>
      <c r="V6301" s="4">
        <f>tblOrders[[#This Row],[Profit]]/tblOrders[[#This Row],[Sales Amount]]</f>
        <v>0.22727272727272727</v>
      </c>
      <c r="W6301" t="str">
        <f>VLOOKUP(tblOrders[[#This Row],[City]],CityRegion,2,0)</f>
        <v>West</v>
      </c>
      <c r="X6301" t="str">
        <f>VLOOKUP(tblOrders[[#This Row],[City]],lookups!A:C,3,0)</f>
        <v>Maharashtra</v>
      </c>
    </row>
    <row r="6302" spans="1:24" x14ac:dyDescent="0.25">
      <c r="A6302" t="s">
        <v>8688</v>
      </c>
      <c r="B6302" s="1">
        <v>46000</v>
      </c>
      <c r="C6302" t="s">
        <v>735</v>
      </c>
      <c r="D6302" t="s">
        <v>39</v>
      </c>
      <c r="E6302" t="s">
        <v>60</v>
      </c>
      <c r="F6302" t="s">
        <v>61</v>
      </c>
      <c r="G6302" t="s">
        <v>62</v>
      </c>
      <c r="H6302" t="s">
        <v>63</v>
      </c>
      <c r="I6302" t="s">
        <v>84</v>
      </c>
      <c r="J6302" t="s">
        <v>34</v>
      </c>
      <c r="K6302">
        <v>4</v>
      </c>
      <c r="L6302">
        <v>45</v>
      </c>
      <c r="M6302">
        <v>0.2</v>
      </c>
      <c r="N6302">
        <v>144</v>
      </c>
      <c r="O6302">
        <v>40</v>
      </c>
      <c r="P6302" t="s">
        <v>28</v>
      </c>
      <c r="Q6302" t="s">
        <v>91</v>
      </c>
      <c r="R6302" t="s">
        <v>36</v>
      </c>
      <c r="S6302">
        <v>3.3</v>
      </c>
      <c r="T6302">
        <f>YEAR(tblOrders[[#This Row],[Order Date]])</f>
        <v>2025</v>
      </c>
      <c r="U6302" t="str">
        <f>TEXT(tblOrders[[#This Row],[Order Date]],"mmm-yyyy")</f>
        <v>Dec-2025</v>
      </c>
      <c r="V6302" s="4">
        <f>tblOrders[[#This Row],[Profit]]/tblOrders[[#This Row],[Sales Amount]]</f>
        <v>0.27777777777777779</v>
      </c>
      <c r="W6302" t="str">
        <f>VLOOKUP(tblOrders[[#This Row],[City]],CityRegion,2,0)</f>
        <v>West</v>
      </c>
      <c r="X6302" t="str">
        <f>VLOOKUP(tblOrders[[#This Row],[City]],lookups!A:C,3,0)</f>
        <v>Maharashtra</v>
      </c>
    </row>
    <row r="6303" spans="1:24" x14ac:dyDescent="0.25">
      <c r="A6303" t="s">
        <v>8689</v>
      </c>
      <c r="B6303" s="1">
        <v>45755</v>
      </c>
      <c r="C6303" t="s">
        <v>6117</v>
      </c>
      <c r="D6303" t="s">
        <v>21</v>
      </c>
      <c r="E6303" t="s">
        <v>60</v>
      </c>
      <c r="F6303" t="s">
        <v>61</v>
      </c>
      <c r="G6303" t="s">
        <v>62</v>
      </c>
      <c r="H6303" t="s">
        <v>63</v>
      </c>
      <c r="I6303" t="s">
        <v>76</v>
      </c>
      <c r="J6303" t="s">
        <v>45</v>
      </c>
      <c r="K6303">
        <v>2</v>
      </c>
      <c r="L6303">
        <v>45</v>
      </c>
      <c r="M6303">
        <v>0.2</v>
      </c>
      <c r="N6303">
        <v>72</v>
      </c>
      <c r="O6303">
        <v>20</v>
      </c>
      <c r="P6303" t="s">
        <v>28</v>
      </c>
      <c r="Q6303" t="s">
        <v>86</v>
      </c>
      <c r="R6303" t="s">
        <v>123</v>
      </c>
      <c r="S6303">
        <v>4.9000000000000004</v>
      </c>
      <c r="T6303">
        <f>YEAR(tblOrders[[#This Row],[Order Date]])</f>
        <v>2025</v>
      </c>
      <c r="U6303" t="str">
        <f>TEXT(tblOrders[[#This Row],[Order Date]],"mmm-yyyy")</f>
        <v>Apr-2025</v>
      </c>
      <c r="V6303" s="4">
        <f>tblOrders[[#This Row],[Profit]]/tblOrders[[#This Row],[Sales Amount]]</f>
        <v>0.27777777777777779</v>
      </c>
      <c r="W6303" t="str">
        <f>VLOOKUP(tblOrders[[#This Row],[City]],CityRegion,2,0)</f>
        <v>South</v>
      </c>
      <c r="X6303" t="str">
        <f>VLOOKUP(tblOrders[[#This Row],[City]],lookups!A:C,3,0)</f>
        <v>Kerala</v>
      </c>
    </row>
    <row r="6304" spans="1:24" x14ac:dyDescent="0.25">
      <c r="A6304" t="s">
        <v>8690</v>
      </c>
      <c r="B6304" s="1">
        <v>45915</v>
      </c>
      <c r="C6304" t="s">
        <v>1491</v>
      </c>
      <c r="D6304" t="s">
        <v>21</v>
      </c>
      <c r="E6304" t="s">
        <v>94</v>
      </c>
      <c r="F6304" t="s">
        <v>95</v>
      </c>
      <c r="G6304" t="s">
        <v>68</v>
      </c>
      <c r="H6304" t="s">
        <v>96</v>
      </c>
      <c r="I6304" t="s">
        <v>57</v>
      </c>
      <c r="J6304" t="s">
        <v>34</v>
      </c>
      <c r="K6304">
        <v>4</v>
      </c>
      <c r="L6304">
        <v>89</v>
      </c>
      <c r="M6304">
        <v>0.1</v>
      </c>
      <c r="N6304">
        <v>320.39999999999998</v>
      </c>
      <c r="O6304">
        <v>100.4</v>
      </c>
      <c r="P6304" t="s">
        <v>28</v>
      </c>
      <c r="Q6304" t="s">
        <v>29</v>
      </c>
      <c r="R6304" t="s">
        <v>36</v>
      </c>
      <c r="S6304">
        <v>3.9</v>
      </c>
      <c r="T6304">
        <f>YEAR(tblOrders[[#This Row],[Order Date]])</f>
        <v>2025</v>
      </c>
      <c r="U6304" t="str">
        <f>TEXT(tblOrders[[#This Row],[Order Date]],"mmm-yyyy")</f>
        <v>Sep-2025</v>
      </c>
      <c r="V6304" s="4">
        <f>tblOrders[[#This Row],[Profit]]/tblOrders[[#This Row],[Sales Amount]]</f>
        <v>0.31335830212234711</v>
      </c>
      <c r="W6304" t="str">
        <f>VLOOKUP(tblOrders[[#This Row],[City]],CityRegion,2,0)</f>
        <v>South</v>
      </c>
      <c r="X6304" t="str">
        <f>VLOOKUP(tblOrders[[#This Row],[City]],lookups!A:C,3,0)</f>
        <v>Kerala</v>
      </c>
    </row>
    <row r="6305" spans="1:24" x14ac:dyDescent="0.25">
      <c r="A6305" t="s">
        <v>8691</v>
      </c>
      <c r="B6305" s="1">
        <v>45988</v>
      </c>
      <c r="C6305" t="s">
        <v>1134</v>
      </c>
      <c r="D6305" t="s">
        <v>39</v>
      </c>
      <c r="E6305" t="s">
        <v>108</v>
      </c>
      <c r="F6305" t="s">
        <v>109</v>
      </c>
      <c r="G6305" t="s">
        <v>62</v>
      </c>
      <c r="H6305" t="s">
        <v>110</v>
      </c>
      <c r="I6305" t="s">
        <v>130</v>
      </c>
      <c r="J6305" t="s">
        <v>34</v>
      </c>
      <c r="K6305">
        <v>2</v>
      </c>
      <c r="L6305">
        <v>110</v>
      </c>
      <c r="M6305">
        <v>0.1</v>
      </c>
      <c r="N6305">
        <v>198</v>
      </c>
      <c r="O6305">
        <v>62</v>
      </c>
      <c r="P6305" t="s">
        <v>28</v>
      </c>
      <c r="Q6305" t="s">
        <v>29</v>
      </c>
      <c r="R6305" t="s">
        <v>36</v>
      </c>
      <c r="S6305">
        <v>3.8</v>
      </c>
      <c r="T6305">
        <f>YEAR(tblOrders[[#This Row],[Order Date]])</f>
        <v>2025</v>
      </c>
      <c r="U6305" t="str">
        <f>TEXT(tblOrders[[#This Row],[Order Date]],"mmm-yyyy")</f>
        <v>Nov-2025</v>
      </c>
      <c r="V6305" s="4">
        <f>tblOrders[[#This Row],[Profit]]/tblOrders[[#This Row],[Sales Amount]]</f>
        <v>0.31313131313131315</v>
      </c>
      <c r="W6305" t="str">
        <f>VLOOKUP(tblOrders[[#This Row],[City]],CityRegion,2,0)</f>
        <v>West</v>
      </c>
      <c r="X6305" t="str">
        <f>VLOOKUP(tblOrders[[#This Row],[City]],lookups!A:C,3,0)</f>
        <v>Maharashtra</v>
      </c>
    </row>
    <row r="6306" spans="1:24" x14ac:dyDescent="0.25">
      <c r="A6306" t="s">
        <v>8692</v>
      </c>
      <c r="B6306" s="1">
        <v>45961</v>
      </c>
      <c r="C6306" t="s">
        <v>98</v>
      </c>
      <c r="D6306" t="s">
        <v>21</v>
      </c>
      <c r="E6306" t="s">
        <v>22</v>
      </c>
      <c r="F6306" t="s">
        <v>23</v>
      </c>
      <c r="G6306" t="s">
        <v>24</v>
      </c>
      <c r="H6306" t="s">
        <v>25</v>
      </c>
      <c r="I6306" t="s">
        <v>70</v>
      </c>
      <c r="J6306" t="s">
        <v>27</v>
      </c>
      <c r="K6306">
        <v>3</v>
      </c>
      <c r="L6306">
        <v>190</v>
      </c>
      <c r="M6306">
        <v>0</v>
      </c>
      <c r="N6306">
        <v>570</v>
      </c>
      <c r="O6306">
        <v>195</v>
      </c>
      <c r="P6306" t="s">
        <v>28</v>
      </c>
      <c r="Q6306" t="s">
        <v>35</v>
      </c>
      <c r="R6306" t="s">
        <v>36</v>
      </c>
      <c r="S6306">
        <v>3</v>
      </c>
      <c r="T6306">
        <f>YEAR(tblOrders[[#This Row],[Order Date]])</f>
        <v>2025</v>
      </c>
      <c r="U6306" t="str">
        <f>TEXT(tblOrders[[#This Row],[Order Date]],"mmm-yyyy")</f>
        <v>Oct-2025</v>
      </c>
      <c r="V6306" s="4">
        <f>tblOrders[[#This Row],[Profit]]/tblOrders[[#This Row],[Sales Amount]]</f>
        <v>0.34210526315789475</v>
      </c>
      <c r="W6306" t="str">
        <f>VLOOKUP(tblOrders[[#This Row],[City]],CityRegion,2,0)</f>
        <v>South</v>
      </c>
      <c r="X6306" t="str">
        <f>VLOOKUP(tblOrders[[#This Row],[City]],lookups!A:C,3,0)</f>
        <v>Telengana</v>
      </c>
    </row>
    <row r="6307" spans="1:24" x14ac:dyDescent="0.25">
      <c r="A6307" t="s">
        <v>8693</v>
      </c>
      <c r="B6307" s="1">
        <v>45859</v>
      </c>
      <c r="C6307" t="s">
        <v>1414</v>
      </c>
      <c r="D6307" t="s">
        <v>21</v>
      </c>
      <c r="E6307" t="s">
        <v>49</v>
      </c>
      <c r="F6307" t="s">
        <v>50</v>
      </c>
      <c r="G6307" t="s">
        <v>24</v>
      </c>
      <c r="H6307" t="s">
        <v>51</v>
      </c>
      <c r="I6307" t="s">
        <v>139</v>
      </c>
      <c r="J6307" t="s">
        <v>34</v>
      </c>
      <c r="K6307">
        <v>3</v>
      </c>
      <c r="L6307">
        <v>85</v>
      </c>
      <c r="M6307">
        <v>0.05</v>
      </c>
      <c r="N6307">
        <v>242.25</v>
      </c>
      <c r="O6307">
        <v>86.25</v>
      </c>
      <c r="P6307" t="s">
        <v>111</v>
      </c>
      <c r="Q6307" t="s">
        <v>29</v>
      </c>
      <c r="R6307" t="s">
        <v>36</v>
      </c>
      <c r="S6307">
        <v>3.3</v>
      </c>
      <c r="T6307">
        <f>YEAR(tblOrders[[#This Row],[Order Date]])</f>
        <v>2025</v>
      </c>
      <c r="U6307" t="str">
        <f>TEXT(tblOrders[[#This Row],[Order Date]],"mmm-yyyy")</f>
        <v>Jul-2025</v>
      </c>
      <c r="V6307" s="4">
        <f>tblOrders[[#This Row],[Profit]]/tblOrders[[#This Row],[Sales Amount]]</f>
        <v>0.35603715170278638</v>
      </c>
      <c r="W6307" t="str">
        <f>VLOOKUP(tblOrders[[#This Row],[City]],CityRegion,2,0)</f>
        <v>South</v>
      </c>
      <c r="X6307" t="str">
        <f>VLOOKUP(tblOrders[[#This Row],[City]],lookups!A:C,3,0)</f>
        <v>Tamil Nadu</v>
      </c>
    </row>
    <row r="6308" spans="1:24" x14ac:dyDescent="0.25">
      <c r="A6308" t="s">
        <v>8694</v>
      </c>
      <c r="B6308" s="1">
        <v>45669</v>
      </c>
      <c r="C6308" t="s">
        <v>923</v>
      </c>
      <c r="D6308" t="s">
        <v>21</v>
      </c>
      <c r="E6308" t="s">
        <v>40</v>
      </c>
      <c r="F6308" t="s">
        <v>41</v>
      </c>
      <c r="G6308" t="s">
        <v>42</v>
      </c>
      <c r="H6308" t="s">
        <v>43</v>
      </c>
      <c r="I6308" t="s">
        <v>33</v>
      </c>
      <c r="J6308" t="s">
        <v>27</v>
      </c>
      <c r="K6308">
        <v>5</v>
      </c>
      <c r="L6308">
        <v>18</v>
      </c>
      <c r="M6308">
        <v>0.15</v>
      </c>
      <c r="N6308">
        <v>76.5</v>
      </c>
      <c r="O6308">
        <v>31.5</v>
      </c>
      <c r="P6308" t="s">
        <v>28</v>
      </c>
      <c r="Q6308" t="s">
        <v>86</v>
      </c>
      <c r="R6308" t="s">
        <v>30</v>
      </c>
      <c r="S6308">
        <v>2.5</v>
      </c>
      <c r="T6308">
        <f>YEAR(tblOrders[[#This Row],[Order Date]])</f>
        <v>2025</v>
      </c>
      <c r="U6308" t="str">
        <f>TEXT(tblOrders[[#This Row],[Order Date]],"mmm-yyyy")</f>
        <v>Jan-2025</v>
      </c>
      <c r="V6308" s="4">
        <f>tblOrders[[#This Row],[Profit]]/tblOrders[[#This Row],[Sales Amount]]</f>
        <v>0.41176470588235292</v>
      </c>
      <c r="W6308" t="str">
        <f>VLOOKUP(tblOrders[[#This Row],[City]],CityRegion,2,0)</f>
        <v>North</v>
      </c>
      <c r="X6308" t="str">
        <f>VLOOKUP(tblOrders[[#This Row],[City]],lookups!A:C,3,0)</f>
        <v>Delhi</v>
      </c>
    </row>
    <row r="6309" spans="1:24" x14ac:dyDescent="0.25">
      <c r="A6309" t="s">
        <v>8695</v>
      </c>
      <c r="B6309" s="1">
        <v>45808</v>
      </c>
      <c r="C6309" t="s">
        <v>1225</v>
      </c>
      <c r="D6309" t="s">
        <v>21</v>
      </c>
      <c r="E6309" t="s">
        <v>55</v>
      </c>
      <c r="F6309" t="s">
        <v>56</v>
      </c>
      <c r="G6309" t="s">
        <v>24</v>
      </c>
      <c r="H6309" t="s">
        <v>51</v>
      </c>
      <c r="I6309" t="s">
        <v>33</v>
      </c>
      <c r="J6309" t="s">
        <v>45</v>
      </c>
      <c r="K6309">
        <v>1</v>
      </c>
      <c r="L6309">
        <v>42</v>
      </c>
      <c r="M6309">
        <v>0.2</v>
      </c>
      <c r="N6309">
        <v>33.6</v>
      </c>
      <c r="O6309">
        <v>9.6</v>
      </c>
      <c r="P6309" t="s">
        <v>28</v>
      </c>
      <c r="Q6309" t="s">
        <v>86</v>
      </c>
      <c r="R6309" t="s">
        <v>30</v>
      </c>
      <c r="S6309">
        <v>3</v>
      </c>
      <c r="T6309">
        <f>YEAR(tblOrders[[#This Row],[Order Date]])</f>
        <v>2025</v>
      </c>
      <c r="U6309" t="str">
        <f>TEXT(tblOrders[[#This Row],[Order Date]],"mmm-yyyy")</f>
        <v>May-2025</v>
      </c>
      <c r="V6309" s="4">
        <f>tblOrders[[#This Row],[Profit]]/tblOrders[[#This Row],[Sales Amount]]</f>
        <v>0.2857142857142857</v>
      </c>
      <c r="W6309" t="str">
        <f>VLOOKUP(tblOrders[[#This Row],[City]],CityRegion,2,0)</f>
        <v>North</v>
      </c>
      <c r="X6309" t="str">
        <f>VLOOKUP(tblOrders[[#This Row],[City]],lookups!A:C,3,0)</f>
        <v>Delhi</v>
      </c>
    </row>
    <row r="6310" spans="1:24" x14ac:dyDescent="0.25">
      <c r="A6310" t="s">
        <v>8696</v>
      </c>
      <c r="B6310" s="1">
        <v>45923</v>
      </c>
      <c r="C6310" t="s">
        <v>2162</v>
      </c>
      <c r="D6310" t="s">
        <v>21</v>
      </c>
      <c r="E6310" t="s">
        <v>40</v>
      </c>
      <c r="F6310" t="s">
        <v>41</v>
      </c>
      <c r="G6310" t="s">
        <v>42</v>
      </c>
      <c r="H6310" t="s">
        <v>43</v>
      </c>
      <c r="I6310" t="s">
        <v>84</v>
      </c>
      <c r="J6310" t="s">
        <v>27</v>
      </c>
      <c r="K6310">
        <v>3</v>
      </c>
      <c r="L6310">
        <v>18</v>
      </c>
      <c r="M6310">
        <v>0</v>
      </c>
      <c r="N6310">
        <v>54</v>
      </c>
      <c r="O6310">
        <v>27</v>
      </c>
      <c r="P6310" t="s">
        <v>28</v>
      </c>
      <c r="Q6310" t="s">
        <v>29</v>
      </c>
      <c r="R6310" t="s">
        <v>36</v>
      </c>
      <c r="S6310">
        <v>4.0999999999999996</v>
      </c>
      <c r="T6310">
        <f>YEAR(tblOrders[[#This Row],[Order Date]])</f>
        <v>2025</v>
      </c>
      <c r="U6310" t="str">
        <f>TEXT(tblOrders[[#This Row],[Order Date]],"mmm-yyyy")</f>
        <v>Sep-2025</v>
      </c>
      <c r="V6310" s="4">
        <f>tblOrders[[#This Row],[Profit]]/tblOrders[[#This Row],[Sales Amount]]</f>
        <v>0.5</v>
      </c>
      <c r="W6310" t="str">
        <f>VLOOKUP(tblOrders[[#This Row],[City]],CityRegion,2,0)</f>
        <v>West</v>
      </c>
      <c r="X6310" t="str">
        <f>VLOOKUP(tblOrders[[#This Row],[City]],lookups!A:C,3,0)</f>
        <v>Maharashtra</v>
      </c>
    </row>
    <row r="6311" spans="1:24" x14ac:dyDescent="0.25">
      <c r="A6311" t="s">
        <v>8697</v>
      </c>
      <c r="B6311" s="1">
        <v>45973</v>
      </c>
      <c r="C6311" t="s">
        <v>1589</v>
      </c>
      <c r="D6311" t="s">
        <v>39</v>
      </c>
      <c r="E6311" t="s">
        <v>94</v>
      </c>
      <c r="F6311" t="s">
        <v>95</v>
      </c>
      <c r="G6311" t="s">
        <v>68</v>
      </c>
      <c r="H6311" t="s">
        <v>96</v>
      </c>
      <c r="I6311" t="s">
        <v>26</v>
      </c>
      <c r="J6311" t="s">
        <v>45</v>
      </c>
      <c r="K6311">
        <v>5</v>
      </c>
      <c r="L6311">
        <v>89</v>
      </c>
      <c r="M6311">
        <v>0.1</v>
      </c>
      <c r="N6311">
        <v>400.5</v>
      </c>
      <c r="O6311">
        <v>125.5</v>
      </c>
      <c r="P6311" t="s">
        <v>28</v>
      </c>
      <c r="Q6311" t="s">
        <v>29</v>
      </c>
      <c r="R6311" t="s">
        <v>36</v>
      </c>
      <c r="S6311">
        <v>3.4</v>
      </c>
      <c r="T6311">
        <f>YEAR(tblOrders[[#This Row],[Order Date]])</f>
        <v>2025</v>
      </c>
      <c r="U6311" t="str">
        <f>TEXT(tblOrders[[#This Row],[Order Date]],"mmm-yyyy")</f>
        <v>Nov-2025</v>
      </c>
      <c r="V6311" s="4">
        <f>tblOrders[[#This Row],[Profit]]/tblOrders[[#This Row],[Sales Amount]]</f>
        <v>0.31335830212234705</v>
      </c>
      <c r="W6311" t="str">
        <f>VLOOKUP(tblOrders[[#This Row],[City]],CityRegion,2,0)</f>
        <v>South</v>
      </c>
      <c r="X6311" t="str">
        <f>VLOOKUP(tblOrders[[#This Row],[City]],lookups!A:C,3,0)</f>
        <v>Karnataka</v>
      </c>
    </row>
    <row r="6312" spans="1:24" x14ac:dyDescent="0.25">
      <c r="A6312" t="s">
        <v>8698</v>
      </c>
      <c r="B6312" s="1">
        <v>45794</v>
      </c>
      <c r="C6312" t="s">
        <v>2871</v>
      </c>
      <c r="D6312" t="s">
        <v>21</v>
      </c>
      <c r="E6312" t="s">
        <v>22</v>
      </c>
      <c r="F6312" t="s">
        <v>23</v>
      </c>
      <c r="G6312" t="s">
        <v>24</v>
      </c>
      <c r="H6312" t="s">
        <v>25</v>
      </c>
      <c r="I6312" t="s">
        <v>84</v>
      </c>
      <c r="J6312" t="s">
        <v>27</v>
      </c>
      <c r="K6312">
        <v>3</v>
      </c>
      <c r="L6312">
        <v>190</v>
      </c>
      <c r="M6312">
        <v>0.1</v>
      </c>
      <c r="N6312">
        <v>513</v>
      </c>
      <c r="O6312">
        <v>138</v>
      </c>
      <c r="P6312" t="s">
        <v>28</v>
      </c>
      <c r="Q6312" t="s">
        <v>29</v>
      </c>
      <c r="R6312" t="s">
        <v>36</v>
      </c>
      <c r="S6312">
        <v>4.3</v>
      </c>
      <c r="T6312">
        <f>YEAR(tblOrders[[#This Row],[Order Date]])</f>
        <v>2025</v>
      </c>
      <c r="U6312" t="str">
        <f>TEXT(tblOrders[[#This Row],[Order Date]],"mmm-yyyy")</f>
        <v>May-2025</v>
      </c>
      <c r="V6312" s="4">
        <f>tblOrders[[#This Row],[Profit]]/tblOrders[[#This Row],[Sales Amount]]</f>
        <v>0.26900584795321636</v>
      </c>
      <c r="W6312" t="str">
        <f>VLOOKUP(tblOrders[[#This Row],[City]],CityRegion,2,0)</f>
        <v>West</v>
      </c>
      <c r="X6312" t="str">
        <f>VLOOKUP(tblOrders[[#This Row],[City]],lookups!A:C,3,0)</f>
        <v>Maharashtra</v>
      </c>
    </row>
    <row r="6313" spans="1:24" x14ac:dyDescent="0.25">
      <c r="A6313" t="s">
        <v>8699</v>
      </c>
      <c r="B6313" s="1">
        <v>45888</v>
      </c>
      <c r="C6313" t="s">
        <v>4029</v>
      </c>
      <c r="D6313" t="s">
        <v>21</v>
      </c>
      <c r="E6313" t="s">
        <v>108</v>
      </c>
      <c r="F6313" t="s">
        <v>109</v>
      </c>
      <c r="G6313" t="s">
        <v>62</v>
      </c>
      <c r="H6313" t="s">
        <v>110</v>
      </c>
      <c r="I6313" t="s">
        <v>76</v>
      </c>
      <c r="J6313" t="s">
        <v>34</v>
      </c>
      <c r="K6313">
        <v>3</v>
      </c>
      <c r="L6313">
        <v>110</v>
      </c>
      <c r="M6313">
        <v>0</v>
      </c>
      <c r="N6313">
        <v>330</v>
      </c>
      <c r="O6313">
        <v>126</v>
      </c>
      <c r="P6313" t="s">
        <v>85</v>
      </c>
      <c r="Q6313" t="s">
        <v>35</v>
      </c>
      <c r="R6313" t="s">
        <v>123</v>
      </c>
      <c r="S6313">
        <v>4.5</v>
      </c>
      <c r="T6313">
        <f>YEAR(tblOrders[[#This Row],[Order Date]])</f>
        <v>2025</v>
      </c>
      <c r="U6313" t="str">
        <f>TEXT(tblOrders[[#This Row],[Order Date]],"mmm-yyyy")</f>
        <v>Aug-2025</v>
      </c>
      <c r="V6313" s="4">
        <f>tblOrders[[#This Row],[Profit]]/tblOrders[[#This Row],[Sales Amount]]</f>
        <v>0.38181818181818183</v>
      </c>
      <c r="W6313" t="str">
        <f>VLOOKUP(tblOrders[[#This Row],[City]],CityRegion,2,0)</f>
        <v>South</v>
      </c>
      <c r="X6313" t="str">
        <f>VLOOKUP(tblOrders[[#This Row],[City]],lookups!A:C,3,0)</f>
        <v>Kerala</v>
      </c>
    </row>
    <row r="6314" spans="1:24" x14ac:dyDescent="0.25">
      <c r="A6314" t="s">
        <v>8700</v>
      </c>
      <c r="B6314" s="1">
        <v>45825</v>
      </c>
      <c r="C6314" t="s">
        <v>391</v>
      </c>
      <c r="D6314" t="s">
        <v>39</v>
      </c>
      <c r="E6314" t="s">
        <v>114</v>
      </c>
      <c r="F6314" t="s">
        <v>115</v>
      </c>
      <c r="G6314" t="s">
        <v>42</v>
      </c>
      <c r="H6314" t="s">
        <v>116</v>
      </c>
      <c r="I6314" t="s">
        <v>130</v>
      </c>
      <c r="J6314" t="s">
        <v>27</v>
      </c>
      <c r="K6314">
        <v>5</v>
      </c>
      <c r="L6314">
        <v>12</v>
      </c>
      <c r="M6314">
        <v>0.2</v>
      </c>
      <c r="N6314">
        <v>48</v>
      </c>
      <c r="O6314">
        <v>18</v>
      </c>
      <c r="P6314" t="s">
        <v>28</v>
      </c>
      <c r="Q6314" t="s">
        <v>91</v>
      </c>
      <c r="R6314" t="s">
        <v>30</v>
      </c>
      <c r="S6314">
        <v>4.9000000000000004</v>
      </c>
      <c r="T6314">
        <f>YEAR(tblOrders[[#This Row],[Order Date]])</f>
        <v>2025</v>
      </c>
      <c r="U6314" t="str">
        <f>TEXT(tblOrders[[#This Row],[Order Date]],"mmm-yyyy")</f>
        <v>Jun-2025</v>
      </c>
      <c r="V6314" s="4">
        <f>tblOrders[[#This Row],[Profit]]/tblOrders[[#This Row],[Sales Amount]]</f>
        <v>0.375</v>
      </c>
      <c r="W6314" t="str">
        <f>VLOOKUP(tblOrders[[#This Row],[City]],CityRegion,2,0)</f>
        <v>West</v>
      </c>
      <c r="X6314" t="str">
        <f>VLOOKUP(tblOrders[[#This Row],[City]],lookups!A:C,3,0)</f>
        <v>Maharashtra</v>
      </c>
    </row>
    <row r="6315" spans="1:24" x14ac:dyDescent="0.25">
      <c r="A6315" t="s">
        <v>8701</v>
      </c>
      <c r="B6315" s="1">
        <v>45698</v>
      </c>
      <c r="C6315" t="s">
        <v>1932</v>
      </c>
      <c r="D6315" t="s">
        <v>39</v>
      </c>
      <c r="E6315" t="s">
        <v>66</v>
      </c>
      <c r="F6315" t="s">
        <v>67</v>
      </c>
      <c r="G6315" t="s">
        <v>68</v>
      </c>
      <c r="H6315" t="s">
        <v>69</v>
      </c>
      <c r="I6315" t="s">
        <v>44</v>
      </c>
      <c r="J6315" t="s">
        <v>27</v>
      </c>
      <c r="K6315">
        <v>3</v>
      </c>
      <c r="L6315">
        <v>149</v>
      </c>
      <c r="M6315">
        <v>0.1</v>
      </c>
      <c r="N6315">
        <v>402.3</v>
      </c>
      <c r="O6315">
        <v>117.3</v>
      </c>
      <c r="P6315" t="s">
        <v>28</v>
      </c>
      <c r="Q6315" t="s">
        <v>29</v>
      </c>
      <c r="R6315" t="s">
        <v>123</v>
      </c>
      <c r="S6315">
        <v>2.7</v>
      </c>
      <c r="T6315">
        <f>YEAR(tblOrders[[#This Row],[Order Date]])</f>
        <v>2025</v>
      </c>
      <c r="U6315" t="str">
        <f>TEXT(tblOrders[[#This Row],[Order Date]],"mmm-yyyy")</f>
        <v>Feb-2025</v>
      </c>
      <c r="V6315" s="4">
        <f>tblOrders[[#This Row],[Profit]]/tblOrders[[#This Row],[Sales Amount]]</f>
        <v>0.29157345264727813</v>
      </c>
      <c r="W6315" t="str">
        <f>VLOOKUP(tblOrders[[#This Row],[City]],CityRegion,2,0)</f>
        <v>South</v>
      </c>
      <c r="X6315" t="str">
        <f>VLOOKUP(tblOrders[[#This Row],[City]],lookups!A:C,3,0)</f>
        <v>Kerala</v>
      </c>
    </row>
    <row r="6316" spans="1:24" x14ac:dyDescent="0.25">
      <c r="A6316" t="s">
        <v>8702</v>
      </c>
      <c r="B6316" s="1">
        <v>45901</v>
      </c>
      <c r="C6316" t="s">
        <v>410</v>
      </c>
      <c r="D6316" t="s">
        <v>39</v>
      </c>
      <c r="E6316" t="s">
        <v>66</v>
      </c>
      <c r="F6316" t="s">
        <v>67</v>
      </c>
      <c r="G6316" t="s">
        <v>68</v>
      </c>
      <c r="H6316" t="s">
        <v>69</v>
      </c>
      <c r="I6316" t="s">
        <v>52</v>
      </c>
      <c r="J6316" t="s">
        <v>45</v>
      </c>
      <c r="K6316">
        <v>4</v>
      </c>
      <c r="L6316">
        <v>149</v>
      </c>
      <c r="M6316">
        <v>0.1</v>
      </c>
      <c r="N6316">
        <v>536.4</v>
      </c>
      <c r="O6316">
        <v>156.4</v>
      </c>
      <c r="P6316" t="s">
        <v>28</v>
      </c>
      <c r="Q6316" t="s">
        <v>35</v>
      </c>
      <c r="R6316" t="s">
        <v>36</v>
      </c>
      <c r="S6316">
        <v>4.9000000000000004</v>
      </c>
      <c r="T6316">
        <f>YEAR(tblOrders[[#This Row],[Order Date]])</f>
        <v>2025</v>
      </c>
      <c r="U6316" t="str">
        <f>TEXT(tblOrders[[#This Row],[Order Date]],"mmm-yyyy")</f>
        <v>Sep-2025</v>
      </c>
      <c r="V6316" s="4">
        <f>tblOrders[[#This Row],[Profit]]/tblOrders[[#This Row],[Sales Amount]]</f>
        <v>0.29157345264727819</v>
      </c>
      <c r="W6316" t="str">
        <f>VLOOKUP(tblOrders[[#This Row],[City]],CityRegion,2,0)</f>
        <v>South</v>
      </c>
      <c r="X6316" t="str">
        <f>VLOOKUP(tblOrders[[#This Row],[City]],lookups!A:C,3,0)</f>
        <v>Kerala</v>
      </c>
    </row>
    <row r="6317" spans="1:24" x14ac:dyDescent="0.25">
      <c r="A6317" t="s">
        <v>8703</v>
      </c>
      <c r="B6317" s="1">
        <v>45806</v>
      </c>
      <c r="C6317" t="s">
        <v>4924</v>
      </c>
      <c r="D6317" t="s">
        <v>39</v>
      </c>
      <c r="E6317" t="s">
        <v>114</v>
      </c>
      <c r="F6317" t="s">
        <v>115</v>
      </c>
      <c r="G6317" t="s">
        <v>42</v>
      </c>
      <c r="H6317" t="s">
        <v>116</v>
      </c>
      <c r="I6317" t="s">
        <v>52</v>
      </c>
      <c r="J6317" t="s">
        <v>45</v>
      </c>
      <c r="K6317">
        <v>4</v>
      </c>
      <c r="L6317">
        <v>12</v>
      </c>
      <c r="M6317">
        <v>0</v>
      </c>
      <c r="N6317">
        <v>48</v>
      </c>
      <c r="O6317">
        <v>24</v>
      </c>
      <c r="P6317" t="s">
        <v>111</v>
      </c>
      <c r="Q6317" t="s">
        <v>35</v>
      </c>
      <c r="R6317" t="s">
        <v>36</v>
      </c>
      <c r="S6317">
        <v>3.5</v>
      </c>
      <c r="T6317">
        <f>YEAR(tblOrders[[#This Row],[Order Date]])</f>
        <v>2025</v>
      </c>
      <c r="U6317" t="str">
        <f>TEXT(tblOrders[[#This Row],[Order Date]],"mmm-yyyy")</f>
        <v>May-2025</v>
      </c>
      <c r="V6317" s="4">
        <f>tblOrders[[#This Row],[Profit]]/tblOrders[[#This Row],[Sales Amount]]</f>
        <v>0.5</v>
      </c>
      <c r="W6317" t="str">
        <f>VLOOKUP(tblOrders[[#This Row],[City]],CityRegion,2,0)</f>
        <v>South</v>
      </c>
      <c r="X6317" t="str">
        <f>VLOOKUP(tblOrders[[#This Row],[City]],lookups!A:C,3,0)</f>
        <v>Kerala</v>
      </c>
    </row>
    <row r="6318" spans="1:24" x14ac:dyDescent="0.25">
      <c r="A6318" t="s">
        <v>8704</v>
      </c>
      <c r="B6318" s="1">
        <v>45911</v>
      </c>
      <c r="C6318" t="s">
        <v>494</v>
      </c>
      <c r="D6318" t="s">
        <v>21</v>
      </c>
      <c r="E6318" t="s">
        <v>79</v>
      </c>
      <c r="F6318" t="s">
        <v>80</v>
      </c>
      <c r="G6318" t="s">
        <v>68</v>
      </c>
      <c r="H6318" t="s">
        <v>81</v>
      </c>
      <c r="I6318" t="s">
        <v>130</v>
      </c>
      <c r="J6318" t="s">
        <v>27</v>
      </c>
      <c r="K6318">
        <v>3</v>
      </c>
      <c r="L6318">
        <v>799</v>
      </c>
      <c r="M6318">
        <v>0</v>
      </c>
      <c r="N6318">
        <v>2397</v>
      </c>
      <c r="O6318">
        <v>537</v>
      </c>
      <c r="P6318" t="s">
        <v>28</v>
      </c>
      <c r="Q6318" t="s">
        <v>91</v>
      </c>
      <c r="R6318" t="s">
        <v>36</v>
      </c>
      <c r="S6318">
        <v>3.4</v>
      </c>
      <c r="T6318">
        <f>YEAR(tblOrders[[#This Row],[Order Date]])</f>
        <v>2025</v>
      </c>
      <c r="U6318" t="str">
        <f>TEXT(tblOrders[[#This Row],[Order Date]],"mmm-yyyy")</f>
        <v>Sep-2025</v>
      </c>
      <c r="V6318" s="4">
        <f>tblOrders[[#This Row],[Profit]]/tblOrders[[#This Row],[Sales Amount]]</f>
        <v>0.22403003754693368</v>
      </c>
      <c r="W6318" t="str">
        <f>VLOOKUP(tblOrders[[#This Row],[City]],CityRegion,2,0)</f>
        <v>West</v>
      </c>
      <c r="X6318" t="str">
        <f>VLOOKUP(tblOrders[[#This Row],[City]],lookups!A:C,3,0)</f>
        <v>Maharashtra</v>
      </c>
    </row>
    <row r="6319" spans="1:24" x14ac:dyDescent="0.25">
      <c r="A6319" t="s">
        <v>8705</v>
      </c>
      <c r="B6319" s="1">
        <v>45969</v>
      </c>
      <c r="C6319" t="s">
        <v>1022</v>
      </c>
      <c r="D6319" t="s">
        <v>21</v>
      </c>
      <c r="E6319" t="s">
        <v>66</v>
      </c>
      <c r="F6319" t="s">
        <v>67</v>
      </c>
      <c r="G6319" t="s">
        <v>68</v>
      </c>
      <c r="H6319" t="s">
        <v>69</v>
      </c>
      <c r="I6319" t="s">
        <v>84</v>
      </c>
      <c r="J6319" t="s">
        <v>45</v>
      </c>
      <c r="K6319">
        <v>4</v>
      </c>
      <c r="L6319">
        <v>149</v>
      </c>
      <c r="M6319">
        <v>0.2</v>
      </c>
      <c r="N6319">
        <v>476.8</v>
      </c>
      <c r="O6319">
        <v>96.8</v>
      </c>
      <c r="P6319" t="s">
        <v>28</v>
      </c>
      <c r="Q6319" t="s">
        <v>91</v>
      </c>
      <c r="R6319" t="s">
        <v>30</v>
      </c>
      <c r="S6319">
        <v>4.5999999999999996</v>
      </c>
      <c r="T6319">
        <f>YEAR(tblOrders[[#This Row],[Order Date]])</f>
        <v>2025</v>
      </c>
      <c r="U6319" t="str">
        <f>TEXT(tblOrders[[#This Row],[Order Date]],"mmm-yyyy")</f>
        <v>Nov-2025</v>
      </c>
      <c r="V6319" s="4">
        <f>tblOrders[[#This Row],[Profit]]/tblOrders[[#This Row],[Sales Amount]]</f>
        <v>0.2030201342281879</v>
      </c>
      <c r="W6319" t="str">
        <f>VLOOKUP(tblOrders[[#This Row],[City]],CityRegion,2,0)</f>
        <v>West</v>
      </c>
      <c r="X6319" t="str">
        <f>VLOOKUP(tblOrders[[#This Row],[City]],lookups!A:C,3,0)</f>
        <v>Maharashtra</v>
      </c>
    </row>
    <row r="6320" spans="1:24" x14ac:dyDescent="0.25">
      <c r="A6320" t="s">
        <v>8706</v>
      </c>
      <c r="B6320" s="1">
        <v>45739</v>
      </c>
      <c r="C6320" t="s">
        <v>8707</v>
      </c>
      <c r="D6320" t="s">
        <v>21</v>
      </c>
      <c r="E6320" t="s">
        <v>40</v>
      </c>
      <c r="F6320" t="s">
        <v>41</v>
      </c>
      <c r="G6320" t="s">
        <v>42</v>
      </c>
      <c r="H6320" t="s">
        <v>43</v>
      </c>
      <c r="I6320" t="s">
        <v>57</v>
      </c>
      <c r="J6320" t="s">
        <v>27</v>
      </c>
      <c r="K6320">
        <v>5</v>
      </c>
      <c r="L6320">
        <v>18</v>
      </c>
      <c r="M6320">
        <v>0.2</v>
      </c>
      <c r="N6320">
        <v>72</v>
      </c>
      <c r="O6320">
        <v>27</v>
      </c>
      <c r="P6320" t="s">
        <v>85</v>
      </c>
      <c r="Q6320" t="s">
        <v>35</v>
      </c>
      <c r="R6320" t="s">
        <v>36</v>
      </c>
      <c r="S6320">
        <v>4.3</v>
      </c>
      <c r="T6320">
        <f>YEAR(tblOrders[[#This Row],[Order Date]])</f>
        <v>2025</v>
      </c>
      <c r="U6320" t="str">
        <f>TEXT(tblOrders[[#This Row],[Order Date]],"mmm-yyyy")</f>
        <v>Mar-2025</v>
      </c>
      <c r="V6320" s="4">
        <f>tblOrders[[#This Row],[Profit]]/tblOrders[[#This Row],[Sales Amount]]</f>
        <v>0.375</v>
      </c>
      <c r="W6320" t="str">
        <f>VLOOKUP(tblOrders[[#This Row],[City]],CityRegion,2,0)</f>
        <v>South</v>
      </c>
      <c r="X6320" t="str">
        <f>VLOOKUP(tblOrders[[#This Row],[City]],lookups!A:C,3,0)</f>
        <v>Kerala</v>
      </c>
    </row>
    <row r="6321" spans="1:24" x14ac:dyDescent="0.25">
      <c r="A6321" t="s">
        <v>8708</v>
      </c>
      <c r="B6321" s="1">
        <v>45888</v>
      </c>
      <c r="C6321" t="s">
        <v>2591</v>
      </c>
      <c r="D6321" t="s">
        <v>39</v>
      </c>
      <c r="E6321" t="s">
        <v>55</v>
      </c>
      <c r="F6321" t="s">
        <v>56</v>
      </c>
      <c r="G6321" t="s">
        <v>24</v>
      </c>
      <c r="H6321" t="s">
        <v>51</v>
      </c>
      <c r="I6321" t="s">
        <v>70</v>
      </c>
      <c r="J6321" t="s">
        <v>27</v>
      </c>
      <c r="K6321">
        <v>2</v>
      </c>
      <c r="L6321">
        <v>42</v>
      </c>
      <c r="M6321">
        <v>0</v>
      </c>
      <c r="N6321">
        <v>84</v>
      </c>
      <c r="O6321">
        <v>36</v>
      </c>
      <c r="P6321" t="s">
        <v>28</v>
      </c>
      <c r="Q6321" t="s">
        <v>86</v>
      </c>
      <c r="R6321" t="s">
        <v>30</v>
      </c>
      <c r="S6321">
        <v>3.2</v>
      </c>
      <c r="T6321">
        <f>YEAR(tblOrders[[#This Row],[Order Date]])</f>
        <v>2025</v>
      </c>
      <c r="U6321" t="str">
        <f>TEXT(tblOrders[[#This Row],[Order Date]],"mmm-yyyy")</f>
        <v>Aug-2025</v>
      </c>
      <c r="V6321" s="4">
        <f>tblOrders[[#This Row],[Profit]]/tblOrders[[#This Row],[Sales Amount]]</f>
        <v>0.42857142857142855</v>
      </c>
      <c r="W6321" t="str">
        <f>VLOOKUP(tblOrders[[#This Row],[City]],CityRegion,2,0)</f>
        <v>South</v>
      </c>
      <c r="X6321" t="str">
        <f>VLOOKUP(tblOrders[[#This Row],[City]],lookups!A:C,3,0)</f>
        <v>Telengana</v>
      </c>
    </row>
    <row r="6322" spans="1:24" x14ac:dyDescent="0.25">
      <c r="A6322" t="s">
        <v>8709</v>
      </c>
      <c r="B6322" s="1">
        <v>45693</v>
      </c>
      <c r="C6322" t="s">
        <v>2208</v>
      </c>
      <c r="D6322" t="s">
        <v>21</v>
      </c>
      <c r="E6322" t="s">
        <v>108</v>
      </c>
      <c r="F6322" t="s">
        <v>109</v>
      </c>
      <c r="G6322" t="s">
        <v>62</v>
      </c>
      <c r="H6322" t="s">
        <v>110</v>
      </c>
      <c r="I6322" t="s">
        <v>57</v>
      </c>
      <c r="J6322" t="s">
        <v>27</v>
      </c>
      <c r="K6322">
        <v>3</v>
      </c>
      <c r="L6322">
        <v>110</v>
      </c>
      <c r="M6322">
        <v>0.05</v>
      </c>
      <c r="N6322">
        <v>313.5</v>
      </c>
      <c r="O6322">
        <v>109.5</v>
      </c>
      <c r="P6322" t="s">
        <v>28</v>
      </c>
      <c r="Q6322" t="s">
        <v>46</v>
      </c>
      <c r="R6322" t="s">
        <v>36</v>
      </c>
      <c r="S6322">
        <v>4.5999999999999996</v>
      </c>
      <c r="T6322">
        <f>YEAR(tblOrders[[#This Row],[Order Date]])</f>
        <v>2025</v>
      </c>
      <c r="U6322" t="str">
        <f>TEXT(tblOrders[[#This Row],[Order Date]],"mmm-yyyy")</f>
        <v>Feb-2025</v>
      </c>
      <c r="V6322" s="4">
        <f>tblOrders[[#This Row],[Profit]]/tblOrders[[#This Row],[Sales Amount]]</f>
        <v>0.34928229665071769</v>
      </c>
      <c r="W6322" t="str">
        <f>VLOOKUP(tblOrders[[#This Row],[City]],CityRegion,2,0)</f>
        <v>South</v>
      </c>
      <c r="X6322" t="str">
        <f>VLOOKUP(tblOrders[[#This Row],[City]],lookups!A:C,3,0)</f>
        <v>Kerala</v>
      </c>
    </row>
    <row r="6323" spans="1:24" x14ac:dyDescent="0.25">
      <c r="A6323" t="s">
        <v>8710</v>
      </c>
      <c r="B6323" s="1">
        <v>45843</v>
      </c>
      <c r="C6323" t="s">
        <v>590</v>
      </c>
      <c r="D6323" t="s">
        <v>21</v>
      </c>
      <c r="E6323" t="s">
        <v>108</v>
      </c>
      <c r="F6323" t="s">
        <v>109</v>
      </c>
      <c r="G6323" t="s">
        <v>62</v>
      </c>
      <c r="H6323" t="s">
        <v>110</v>
      </c>
      <c r="I6323" t="s">
        <v>57</v>
      </c>
      <c r="J6323" t="s">
        <v>45</v>
      </c>
      <c r="K6323">
        <v>1</v>
      </c>
      <c r="L6323">
        <v>110</v>
      </c>
      <c r="M6323">
        <v>0.05</v>
      </c>
      <c r="N6323">
        <v>104.5</v>
      </c>
      <c r="O6323">
        <v>36.5</v>
      </c>
      <c r="P6323" t="s">
        <v>28</v>
      </c>
      <c r="Q6323" t="s">
        <v>46</v>
      </c>
      <c r="R6323" t="s">
        <v>30</v>
      </c>
      <c r="S6323">
        <v>4.5</v>
      </c>
      <c r="T6323">
        <f>YEAR(tblOrders[[#This Row],[Order Date]])</f>
        <v>2025</v>
      </c>
      <c r="U6323" t="str">
        <f>TEXT(tblOrders[[#This Row],[Order Date]],"mmm-yyyy")</f>
        <v>Jul-2025</v>
      </c>
      <c r="V6323" s="4">
        <f>tblOrders[[#This Row],[Profit]]/tblOrders[[#This Row],[Sales Amount]]</f>
        <v>0.34928229665071769</v>
      </c>
      <c r="W6323" t="str">
        <f>VLOOKUP(tblOrders[[#This Row],[City]],CityRegion,2,0)</f>
        <v>South</v>
      </c>
      <c r="X6323" t="str">
        <f>VLOOKUP(tblOrders[[#This Row],[City]],lookups!A:C,3,0)</f>
        <v>Kerala</v>
      </c>
    </row>
    <row r="6324" spans="1:24" x14ac:dyDescent="0.25">
      <c r="A6324" t="s">
        <v>8711</v>
      </c>
      <c r="B6324" s="1">
        <v>46012</v>
      </c>
      <c r="C6324" t="s">
        <v>4092</v>
      </c>
      <c r="D6324" t="s">
        <v>39</v>
      </c>
      <c r="E6324" t="s">
        <v>22</v>
      </c>
      <c r="F6324" t="s">
        <v>23</v>
      </c>
      <c r="G6324" t="s">
        <v>24</v>
      </c>
      <c r="H6324" t="s">
        <v>25</v>
      </c>
      <c r="I6324" t="s">
        <v>33</v>
      </c>
      <c r="J6324" t="s">
        <v>27</v>
      </c>
      <c r="K6324">
        <v>3</v>
      </c>
      <c r="L6324">
        <v>190</v>
      </c>
      <c r="M6324">
        <v>0.15</v>
      </c>
      <c r="N6324">
        <v>484.5</v>
      </c>
      <c r="O6324">
        <v>109.5</v>
      </c>
      <c r="P6324" t="s">
        <v>28</v>
      </c>
      <c r="Q6324" t="s">
        <v>35</v>
      </c>
      <c r="R6324" t="s">
        <v>36</v>
      </c>
      <c r="S6324">
        <v>3.3</v>
      </c>
      <c r="T6324">
        <f>YEAR(tblOrders[[#This Row],[Order Date]])</f>
        <v>2025</v>
      </c>
      <c r="U6324" t="str">
        <f>TEXT(tblOrders[[#This Row],[Order Date]],"mmm-yyyy")</f>
        <v>Dec-2025</v>
      </c>
      <c r="V6324" s="4">
        <f>tblOrders[[#This Row],[Profit]]/tblOrders[[#This Row],[Sales Amount]]</f>
        <v>0.2260061919504644</v>
      </c>
      <c r="W6324" t="str">
        <f>VLOOKUP(tblOrders[[#This Row],[City]],CityRegion,2,0)</f>
        <v>North</v>
      </c>
      <c r="X6324" t="str">
        <f>VLOOKUP(tblOrders[[#This Row],[City]],lookups!A:C,3,0)</f>
        <v>Delhi</v>
      </c>
    </row>
    <row r="6325" spans="1:24" x14ac:dyDescent="0.25">
      <c r="A6325" t="s">
        <v>8712</v>
      </c>
      <c r="B6325" s="1">
        <v>45995</v>
      </c>
      <c r="C6325" t="s">
        <v>1414</v>
      </c>
      <c r="D6325" t="s">
        <v>39</v>
      </c>
      <c r="E6325" t="s">
        <v>108</v>
      </c>
      <c r="F6325" t="s">
        <v>109</v>
      </c>
      <c r="G6325" t="s">
        <v>62</v>
      </c>
      <c r="H6325" t="s">
        <v>110</v>
      </c>
      <c r="I6325" t="s">
        <v>76</v>
      </c>
      <c r="J6325" t="s">
        <v>27</v>
      </c>
      <c r="K6325">
        <v>2</v>
      </c>
      <c r="L6325">
        <v>110</v>
      </c>
      <c r="M6325">
        <v>0</v>
      </c>
      <c r="N6325">
        <v>220</v>
      </c>
      <c r="O6325">
        <v>84</v>
      </c>
      <c r="P6325" t="s">
        <v>28</v>
      </c>
      <c r="Q6325" t="s">
        <v>35</v>
      </c>
      <c r="R6325" t="s">
        <v>30</v>
      </c>
      <c r="S6325">
        <v>3.5</v>
      </c>
      <c r="T6325">
        <f>YEAR(tblOrders[[#This Row],[Order Date]])</f>
        <v>2025</v>
      </c>
      <c r="U6325" t="str">
        <f>TEXT(tblOrders[[#This Row],[Order Date]],"mmm-yyyy")</f>
        <v>Dec-2025</v>
      </c>
      <c r="V6325" s="4">
        <f>tblOrders[[#This Row],[Profit]]/tblOrders[[#This Row],[Sales Amount]]</f>
        <v>0.38181818181818183</v>
      </c>
      <c r="W6325" t="str">
        <f>VLOOKUP(tblOrders[[#This Row],[City]],CityRegion,2,0)</f>
        <v>South</v>
      </c>
      <c r="X6325" t="str">
        <f>VLOOKUP(tblOrders[[#This Row],[City]],lookups!A:C,3,0)</f>
        <v>Kerala</v>
      </c>
    </row>
    <row r="6326" spans="1:24" x14ac:dyDescent="0.25">
      <c r="A6326" t="s">
        <v>8713</v>
      </c>
      <c r="B6326" s="1">
        <v>45945</v>
      </c>
      <c r="C6326" t="s">
        <v>1087</v>
      </c>
      <c r="D6326" t="s">
        <v>21</v>
      </c>
      <c r="E6326" t="s">
        <v>79</v>
      </c>
      <c r="F6326" t="s">
        <v>80</v>
      </c>
      <c r="G6326" t="s">
        <v>68</v>
      </c>
      <c r="H6326" t="s">
        <v>81</v>
      </c>
      <c r="I6326" t="s">
        <v>70</v>
      </c>
      <c r="J6326" t="s">
        <v>27</v>
      </c>
      <c r="K6326">
        <v>5</v>
      </c>
      <c r="L6326">
        <v>799</v>
      </c>
      <c r="M6326">
        <v>0.15</v>
      </c>
      <c r="N6326">
        <v>3395.75</v>
      </c>
      <c r="O6326">
        <v>295.75</v>
      </c>
      <c r="P6326" t="s">
        <v>28</v>
      </c>
      <c r="Q6326" t="s">
        <v>35</v>
      </c>
      <c r="R6326" t="s">
        <v>36</v>
      </c>
      <c r="S6326">
        <v>2.7</v>
      </c>
      <c r="T6326">
        <f>YEAR(tblOrders[[#This Row],[Order Date]])</f>
        <v>2025</v>
      </c>
      <c r="U6326" t="str">
        <f>TEXT(tblOrders[[#This Row],[Order Date]],"mmm-yyyy")</f>
        <v>Oct-2025</v>
      </c>
      <c r="V6326" s="4">
        <f>tblOrders[[#This Row],[Profit]]/tblOrders[[#This Row],[Sales Amount]]</f>
        <v>8.7094161819921967E-2</v>
      </c>
      <c r="W6326" t="str">
        <f>VLOOKUP(tblOrders[[#This Row],[City]],CityRegion,2,0)</f>
        <v>South</v>
      </c>
      <c r="X6326" t="str">
        <f>VLOOKUP(tblOrders[[#This Row],[City]],lookups!A:C,3,0)</f>
        <v>Telengana</v>
      </c>
    </row>
    <row r="6327" spans="1:24" x14ac:dyDescent="0.25">
      <c r="A6327" t="s">
        <v>8714</v>
      </c>
      <c r="B6327" s="1">
        <v>45759</v>
      </c>
      <c r="C6327" t="s">
        <v>4597</v>
      </c>
      <c r="D6327" t="s">
        <v>21</v>
      </c>
      <c r="E6327" t="s">
        <v>40</v>
      </c>
      <c r="F6327" t="s">
        <v>41</v>
      </c>
      <c r="G6327" t="s">
        <v>42</v>
      </c>
      <c r="H6327" t="s">
        <v>43</v>
      </c>
      <c r="I6327" t="s">
        <v>84</v>
      </c>
      <c r="J6327" t="s">
        <v>45</v>
      </c>
      <c r="K6327">
        <v>5</v>
      </c>
      <c r="L6327">
        <v>18</v>
      </c>
      <c r="M6327">
        <v>0.05</v>
      </c>
      <c r="N6327">
        <v>85.5</v>
      </c>
      <c r="O6327">
        <v>40.5</v>
      </c>
      <c r="P6327" t="s">
        <v>28</v>
      </c>
      <c r="Q6327" t="s">
        <v>29</v>
      </c>
      <c r="R6327" t="s">
        <v>36</v>
      </c>
      <c r="S6327">
        <v>2.7</v>
      </c>
      <c r="T6327">
        <f>YEAR(tblOrders[[#This Row],[Order Date]])</f>
        <v>2025</v>
      </c>
      <c r="U6327" t="str">
        <f>TEXT(tblOrders[[#This Row],[Order Date]],"mmm-yyyy")</f>
        <v>Apr-2025</v>
      </c>
      <c r="V6327" s="4">
        <f>tblOrders[[#This Row],[Profit]]/tblOrders[[#This Row],[Sales Amount]]</f>
        <v>0.47368421052631576</v>
      </c>
      <c r="W6327" t="str">
        <f>VLOOKUP(tblOrders[[#This Row],[City]],CityRegion,2,0)</f>
        <v>West</v>
      </c>
      <c r="X6327" t="str">
        <f>VLOOKUP(tblOrders[[#This Row],[City]],lookups!A:C,3,0)</f>
        <v>Maharashtra</v>
      </c>
    </row>
    <row r="6328" spans="1:24" x14ac:dyDescent="0.25">
      <c r="A6328" t="s">
        <v>8715</v>
      </c>
      <c r="B6328" s="1">
        <v>45778</v>
      </c>
      <c r="C6328" t="s">
        <v>4333</v>
      </c>
      <c r="D6328" t="s">
        <v>21</v>
      </c>
      <c r="E6328" t="s">
        <v>49</v>
      </c>
      <c r="F6328" t="s">
        <v>50</v>
      </c>
      <c r="G6328" t="s">
        <v>24</v>
      </c>
      <c r="H6328" t="s">
        <v>51</v>
      </c>
      <c r="I6328" t="s">
        <v>33</v>
      </c>
      <c r="J6328" t="s">
        <v>27</v>
      </c>
      <c r="K6328">
        <v>1</v>
      </c>
      <c r="L6328">
        <v>85</v>
      </c>
      <c r="M6328">
        <v>0.05</v>
      </c>
      <c r="N6328">
        <v>80.75</v>
      </c>
      <c r="O6328">
        <v>28.75</v>
      </c>
      <c r="P6328" t="s">
        <v>28</v>
      </c>
      <c r="Q6328" t="s">
        <v>91</v>
      </c>
      <c r="R6328" t="s">
        <v>36</v>
      </c>
      <c r="S6328">
        <v>3.9</v>
      </c>
      <c r="T6328">
        <f>YEAR(tblOrders[[#This Row],[Order Date]])</f>
        <v>2025</v>
      </c>
      <c r="U6328" t="str">
        <f>TEXT(tblOrders[[#This Row],[Order Date]],"mmm-yyyy")</f>
        <v>May-2025</v>
      </c>
      <c r="V6328" s="4">
        <f>tblOrders[[#This Row],[Profit]]/tblOrders[[#This Row],[Sales Amount]]</f>
        <v>0.35603715170278638</v>
      </c>
      <c r="W6328" t="str">
        <f>VLOOKUP(tblOrders[[#This Row],[City]],CityRegion,2,0)</f>
        <v>North</v>
      </c>
      <c r="X6328" t="str">
        <f>VLOOKUP(tblOrders[[#This Row],[City]],lookups!A:C,3,0)</f>
        <v>Delhi</v>
      </c>
    </row>
    <row r="6329" spans="1:24" x14ac:dyDescent="0.25">
      <c r="A6329" t="s">
        <v>8716</v>
      </c>
      <c r="B6329" s="1">
        <v>45963</v>
      </c>
      <c r="C6329" t="s">
        <v>202</v>
      </c>
      <c r="D6329" t="s">
        <v>39</v>
      </c>
      <c r="E6329" t="s">
        <v>73</v>
      </c>
      <c r="F6329" t="s">
        <v>74</v>
      </c>
      <c r="G6329" t="s">
        <v>68</v>
      </c>
      <c r="H6329" t="s">
        <v>75</v>
      </c>
      <c r="I6329" t="s">
        <v>44</v>
      </c>
      <c r="J6329" t="s">
        <v>27</v>
      </c>
      <c r="K6329">
        <v>2</v>
      </c>
      <c r="L6329">
        <v>65</v>
      </c>
      <c r="M6329">
        <v>0</v>
      </c>
      <c r="N6329">
        <v>130</v>
      </c>
      <c r="O6329">
        <v>54</v>
      </c>
      <c r="P6329" t="s">
        <v>28</v>
      </c>
      <c r="Q6329" t="s">
        <v>29</v>
      </c>
      <c r="R6329" t="s">
        <v>30</v>
      </c>
      <c r="S6329">
        <v>2.9</v>
      </c>
      <c r="T6329">
        <f>YEAR(tblOrders[[#This Row],[Order Date]])</f>
        <v>2025</v>
      </c>
      <c r="U6329" t="str">
        <f>TEXT(tblOrders[[#This Row],[Order Date]],"mmm-yyyy")</f>
        <v>Nov-2025</v>
      </c>
      <c r="V6329" s="4">
        <f>tblOrders[[#This Row],[Profit]]/tblOrders[[#This Row],[Sales Amount]]</f>
        <v>0.41538461538461541</v>
      </c>
      <c r="W6329" t="str">
        <f>VLOOKUP(tblOrders[[#This Row],[City]],CityRegion,2,0)</f>
        <v>South</v>
      </c>
      <c r="X6329" t="str">
        <f>VLOOKUP(tblOrders[[#This Row],[City]],lookups!A:C,3,0)</f>
        <v>Kerala</v>
      </c>
    </row>
    <row r="6330" spans="1:24" x14ac:dyDescent="0.25">
      <c r="A6330" t="s">
        <v>8717</v>
      </c>
      <c r="B6330" s="1">
        <v>45932</v>
      </c>
      <c r="C6330" t="s">
        <v>315</v>
      </c>
      <c r="D6330" t="s">
        <v>21</v>
      </c>
      <c r="E6330" t="s">
        <v>73</v>
      </c>
      <c r="F6330" t="s">
        <v>74</v>
      </c>
      <c r="G6330" t="s">
        <v>68</v>
      </c>
      <c r="H6330" t="s">
        <v>75</v>
      </c>
      <c r="I6330" t="s">
        <v>139</v>
      </c>
      <c r="J6330" t="s">
        <v>45</v>
      </c>
      <c r="K6330">
        <v>1</v>
      </c>
      <c r="L6330">
        <v>65</v>
      </c>
      <c r="M6330">
        <v>0.05</v>
      </c>
      <c r="N6330">
        <v>61.75</v>
      </c>
      <c r="O6330">
        <v>23.75</v>
      </c>
      <c r="P6330" t="s">
        <v>148</v>
      </c>
      <c r="Q6330" t="s">
        <v>86</v>
      </c>
      <c r="R6330" t="s">
        <v>36</v>
      </c>
      <c r="S6330">
        <v>3.8</v>
      </c>
      <c r="T6330">
        <f>YEAR(tblOrders[[#This Row],[Order Date]])</f>
        <v>2025</v>
      </c>
      <c r="U6330" t="str">
        <f>TEXT(tblOrders[[#This Row],[Order Date]],"mmm-yyyy")</f>
        <v>Oct-2025</v>
      </c>
      <c r="V6330" s="4">
        <f>tblOrders[[#This Row],[Profit]]/tblOrders[[#This Row],[Sales Amount]]</f>
        <v>0.38461538461538464</v>
      </c>
      <c r="W6330" t="str">
        <f>VLOOKUP(tblOrders[[#This Row],[City]],CityRegion,2,0)</f>
        <v>South</v>
      </c>
      <c r="X6330" t="str">
        <f>VLOOKUP(tblOrders[[#This Row],[City]],lookups!A:C,3,0)</f>
        <v>Tamil Nadu</v>
      </c>
    </row>
    <row r="6331" spans="1:24" x14ac:dyDescent="0.25">
      <c r="A6331" t="s">
        <v>8718</v>
      </c>
      <c r="B6331" s="1">
        <v>45882</v>
      </c>
      <c r="C6331" t="s">
        <v>3074</v>
      </c>
      <c r="D6331" t="s">
        <v>21</v>
      </c>
      <c r="E6331" t="s">
        <v>114</v>
      </c>
      <c r="F6331" t="s">
        <v>115</v>
      </c>
      <c r="G6331" t="s">
        <v>42</v>
      </c>
      <c r="H6331" t="s">
        <v>116</v>
      </c>
      <c r="I6331" t="s">
        <v>70</v>
      </c>
      <c r="J6331" t="s">
        <v>27</v>
      </c>
      <c r="K6331">
        <v>2</v>
      </c>
      <c r="L6331">
        <v>12</v>
      </c>
      <c r="M6331">
        <v>0.15</v>
      </c>
      <c r="N6331">
        <v>20.399999999999999</v>
      </c>
      <c r="O6331">
        <v>8.4</v>
      </c>
      <c r="P6331" t="s">
        <v>28</v>
      </c>
      <c r="Q6331" t="s">
        <v>29</v>
      </c>
      <c r="R6331" t="s">
        <v>36</v>
      </c>
      <c r="S6331">
        <v>3.1</v>
      </c>
      <c r="T6331">
        <f>YEAR(tblOrders[[#This Row],[Order Date]])</f>
        <v>2025</v>
      </c>
      <c r="U6331" t="str">
        <f>TEXT(tblOrders[[#This Row],[Order Date]],"mmm-yyyy")</f>
        <v>Aug-2025</v>
      </c>
      <c r="V6331" s="4">
        <f>tblOrders[[#This Row],[Profit]]/tblOrders[[#This Row],[Sales Amount]]</f>
        <v>0.41176470588235298</v>
      </c>
      <c r="W6331" t="str">
        <f>VLOOKUP(tblOrders[[#This Row],[City]],CityRegion,2,0)</f>
        <v>South</v>
      </c>
      <c r="X6331" t="str">
        <f>VLOOKUP(tblOrders[[#This Row],[City]],lookups!A:C,3,0)</f>
        <v>Telengana</v>
      </c>
    </row>
    <row r="6332" spans="1:24" x14ac:dyDescent="0.25">
      <c r="A6332" t="s">
        <v>8719</v>
      </c>
      <c r="B6332" s="1">
        <v>46014</v>
      </c>
      <c r="C6332" t="s">
        <v>891</v>
      </c>
      <c r="D6332" t="s">
        <v>21</v>
      </c>
      <c r="E6332" t="s">
        <v>40</v>
      </c>
      <c r="F6332" t="s">
        <v>41</v>
      </c>
      <c r="G6332" t="s">
        <v>42</v>
      </c>
      <c r="H6332" t="s">
        <v>43</v>
      </c>
      <c r="I6332" t="s">
        <v>130</v>
      </c>
      <c r="J6332" t="s">
        <v>45</v>
      </c>
      <c r="K6332">
        <v>3</v>
      </c>
      <c r="L6332">
        <v>18</v>
      </c>
      <c r="M6332">
        <v>0.05</v>
      </c>
      <c r="N6332">
        <v>51.3</v>
      </c>
      <c r="O6332">
        <v>24.3</v>
      </c>
      <c r="P6332" t="s">
        <v>28</v>
      </c>
      <c r="Q6332" t="s">
        <v>46</v>
      </c>
      <c r="R6332" t="s">
        <v>30</v>
      </c>
      <c r="S6332">
        <v>3.1</v>
      </c>
      <c r="T6332">
        <f>YEAR(tblOrders[[#This Row],[Order Date]])</f>
        <v>2025</v>
      </c>
      <c r="U6332" t="str">
        <f>TEXT(tblOrders[[#This Row],[Order Date]],"mmm-yyyy")</f>
        <v>Dec-2025</v>
      </c>
      <c r="V6332" s="4">
        <f>tblOrders[[#This Row],[Profit]]/tblOrders[[#This Row],[Sales Amount]]</f>
        <v>0.47368421052631582</v>
      </c>
      <c r="W6332" t="str">
        <f>VLOOKUP(tblOrders[[#This Row],[City]],CityRegion,2,0)</f>
        <v>West</v>
      </c>
      <c r="X6332" t="str">
        <f>VLOOKUP(tblOrders[[#This Row],[City]],lookups!A:C,3,0)</f>
        <v>Maharashtra</v>
      </c>
    </row>
    <row r="6333" spans="1:24" x14ac:dyDescent="0.25">
      <c r="A6333" t="s">
        <v>8720</v>
      </c>
      <c r="B6333" s="1">
        <v>45822</v>
      </c>
      <c r="C6333" t="s">
        <v>1718</v>
      </c>
      <c r="D6333" t="s">
        <v>39</v>
      </c>
      <c r="E6333" t="s">
        <v>73</v>
      </c>
      <c r="F6333" t="s">
        <v>74</v>
      </c>
      <c r="G6333" t="s">
        <v>68</v>
      </c>
      <c r="H6333" t="s">
        <v>75</v>
      </c>
      <c r="I6333" t="s">
        <v>130</v>
      </c>
      <c r="J6333" t="s">
        <v>34</v>
      </c>
      <c r="K6333">
        <v>4</v>
      </c>
      <c r="L6333">
        <v>65</v>
      </c>
      <c r="M6333">
        <v>0</v>
      </c>
      <c r="N6333">
        <v>260</v>
      </c>
      <c r="O6333">
        <v>108</v>
      </c>
      <c r="P6333" t="s">
        <v>148</v>
      </c>
      <c r="Q6333" t="s">
        <v>86</v>
      </c>
      <c r="R6333" t="s">
        <v>30</v>
      </c>
      <c r="S6333">
        <v>3.2</v>
      </c>
      <c r="T6333">
        <f>YEAR(tblOrders[[#This Row],[Order Date]])</f>
        <v>2025</v>
      </c>
      <c r="U6333" t="str">
        <f>TEXT(tblOrders[[#This Row],[Order Date]],"mmm-yyyy")</f>
        <v>Jun-2025</v>
      </c>
      <c r="V6333" s="4">
        <f>tblOrders[[#This Row],[Profit]]/tblOrders[[#This Row],[Sales Amount]]</f>
        <v>0.41538461538461541</v>
      </c>
      <c r="W6333" t="str">
        <f>VLOOKUP(tblOrders[[#This Row],[City]],CityRegion,2,0)</f>
        <v>West</v>
      </c>
      <c r="X6333" t="str">
        <f>VLOOKUP(tblOrders[[#This Row],[City]],lookups!A:C,3,0)</f>
        <v>Maharashtra</v>
      </c>
    </row>
    <row r="6334" spans="1:24" x14ac:dyDescent="0.25">
      <c r="A6334" t="s">
        <v>8721</v>
      </c>
      <c r="B6334" s="1">
        <v>45976</v>
      </c>
      <c r="C6334" t="s">
        <v>608</v>
      </c>
      <c r="D6334" t="s">
        <v>21</v>
      </c>
      <c r="E6334" t="s">
        <v>79</v>
      </c>
      <c r="F6334" t="s">
        <v>80</v>
      </c>
      <c r="G6334" t="s">
        <v>68</v>
      </c>
      <c r="H6334" t="s">
        <v>81</v>
      </c>
      <c r="I6334" t="s">
        <v>33</v>
      </c>
      <c r="J6334" t="s">
        <v>34</v>
      </c>
      <c r="K6334">
        <v>5</v>
      </c>
      <c r="L6334">
        <v>799</v>
      </c>
      <c r="M6334">
        <v>0.1</v>
      </c>
      <c r="N6334">
        <v>3595.5</v>
      </c>
      <c r="O6334">
        <v>495.5</v>
      </c>
      <c r="P6334" t="s">
        <v>28</v>
      </c>
      <c r="Q6334" t="s">
        <v>91</v>
      </c>
      <c r="R6334" t="s">
        <v>30</v>
      </c>
      <c r="S6334">
        <v>2.9</v>
      </c>
      <c r="T6334">
        <f>YEAR(tblOrders[[#This Row],[Order Date]])</f>
        <v>2025</v>
      </c>
      <c r="U6334" t="str">
        <f>TEXT(tblOrders[[#This Row],[Order Date]],"mmm-yyyy")</f>
        <v>Nov-2025</v>
      </c>
      <c r="V6334" s="4">
        <f>tblOrders[[#This Row],[Profit]]/tblOrders[[#This Row],[Sales Amount]]</f>
        <v>0.13781115282992629</v>
      </c>
      <c r="W6334" t="str">
        <f>VLOOKUP(tblOrders[[#This Row],[City]],CityRegion,2,0)</f>
        <v>North</v>
      </c>
      <c r="X6334" t="str">
        <f>VLOOKUP(tblOrders[[#This Row],[City]],lookups!A:C,3,0)</f>
        <v>Delhi</v>
      </c>
    </row>
    <row r="6335" spans="1:24" x14ac:dyDescent="0.25">
      <c r="A6335" t="s">
        <v>8722</v>
      </c>
      <c r="B6335" s="1">
        <v>45924</v>
      </c>
      <c r="C6335" t="s">
        <v>1760</v>
      </c>
      <c r="D6335" t="s">
        <v>39</v>
      </c>
      <c r="E6335" t="s">
        <v>101</v>
      </c>
      <c r="F6335" t="s">
        <v>102</v>
      </c>
      <c r="G6335" t="s">
        <v>24</v>
      </c>
      <c r="H6335" t="s">
        <v>103</v>
      </c>
      <c r="I6335" t="s">
        <v>26</v>
      </c>
      <c r="J6335" t="s">
        <v>45</v>
      </c>
      <c r="K6335">
        <v>4</v>
      </c>
      <c r="L6335">
        <v>120</v>
      </c>
      <c r="M6335">
        <v>0.2</v>
      </c>
      <c r="N6335">
        <v>384</v>
      </c>
      <c r="O6335">
        <v>72</v>
      </c>
      <c r="P6335" t="s">
        <v>28</v>
      </c>
      <c r="Q6335" t="s">
        <v>91</v>
      </c>
      <c r="R6335" t="s">
        <v>36</v>
      </c>
      <c r="S6335">
        <v>4.7</v>
      </c>
      <c r="T6335">
        <f>YEAR(tblOrders[[#This Row],[Order Date]])</f>
        <v>2025</v>
      </c>
      <c r="U6335" t="str">
        <f>TEXT(tblOrders[[#This Row],[Order Date]],"mmm-yyyy")</f>
        <v>Sep-2025</v>
      </c>
      <c r="V6335" s="4">
        <f>tblOrders[[#This Row],[Profit]]/tblOrders[[#This Row],[Sales Amount]]</f>
        <v>0.1875</v>
      </c>
      <c r="W6335" t="str">
        <f>VLOOKUP(tblOrders[[#This Row],[City]],CityRegion,2,0)</f>
        <v>South</v>
      </c>
      <c r="X6335" t="str">
        <f>VLOOKUP(tblOrders[[#This Row],[City]],lookups!A:C,3,0)</f>
        <v>Karnataka</v>
      </c>
    </row>
    <row r="6336" spans="1:24" x14ac:dyDescent="0.25">
      <c r="A6336" t="s">
        <v>8723</v>
      </c>
      <c r="B6336" s="1">
        <v>45801</v>
      </c>
      <c r="C6336" t="s">
        <v>1673</v>
      </c>
      <c r="D6336" t="s">
        <v>21</v>
      </c>
      <c r="E6336" t="s">
        <v>49</v>
      </c>
      <c r="F6336" t="s">
        <v>50</v>
      </c>
      <c r="G6336" t="s">
        <v>24</v>
      </c>
      <c r="H6336" t="s">
        <v>51</v>
      </c>
      <c r="I6336" t="s">
        <v>139</v>
      </c>
      <c r="J6336" t="s">
        <v>45</v>
      </c>
      <c r="K6336">
        <v>4</v>
      </c>
      <c r="L6336">
        <v>85</v>
      </c>
      <c r="M6336">
        <v>0</v>
      </c>
      <c r="N6336">
        <v>340</v>
      </c>
      <c r="O6336">
        <v>132</v>
      </c>
      <c r="P6336" t="s">
        <v>28</v>
      </c>
      <c r="Q6336" t="s">
        <v>46</v>
      </c>
      <c r="R6336" t="s">
        <v>123</v>
      </c>
      <c r="S6336">
        <v>3.9</v>
      </c>
      <c r="T6336">
        <f>YEAR(tblOrders[[#This Row],[Order Date]])</f>
        <v>2025</v>
      </c>
      <c r="U6336" t="str">
        <f>TEXT(tblOrders[[#This Row],[Order Date]],"mmm-yyyy")</f>
        <v>May-2025</v>
      </c>
      <c r="V6336" s="4">
        <f>tblOrders[[#This Row],[Profit]]/tblOrders[[#This Row],[Sales Amount]]</f>
        <v>0.38823529411764707</v>
      </c>
      <c r="W6336" t="str">
        <f>VLOOKUP(tblOrders[[#This Row],[City]],CityRegion,2,0)</f>
        <v>South</v>
      </c>
      <c r="X6336" t="str">
        <f>VLOOKUP(tblOrders[[#This Row],[City]],lookups!A:C,3,0)</f>
        <v>Tamil Nadu</v>
      </c>
    </row>
    <row r="6337" spans="1:24" x14ac:dyDescent="0.25">
      <c r="A6337" t="s">
        <v>8724</v>
      </c>
      <c r="B6337" s="1">
        <v>45869</v>
      </c>
      <c r="C6337" t="s">
        <v>1679</v>
      </c>
      <c r="D6337" t="s">
        <v>21</v>
      </c>
      <c r="E6337" t="s">
        <v>79</v>
      </c>
      <c r="F6337" t="s">
        <v>80</v>
      </c>
      <c r="G6337" t="s">
        <v>68</v>
      </c>
      <c r="H6337" t="s">
        <v>81</v>
      </c>
      <c r="I6337" t="s">
        <v>76</v>
      </c>
      <c r="J6337" t="s">
        <v>27</v>
      </c>
      <c r="K6337">
        <v>1</v>
      </c>
      <c r="L6337">
        <v>799</v>
      </c>
      <c r="M6337">
        <v>0.05</v>
      </c>
      <c r="N6337">
        <v>759.05</v>
      </c>
      <c r="O6337">
        <v>139.05000000000001</v>
      </c>
      <c r="P6337" t="s">
        <v>148</v>
      </c>
      <c r="Q6337" t="s">
        <v>35</v>
      </c>
      <c r="R6337" t="s">
        <v>123</v>
      </c>
      <c r="S6337">
        <v>4.0999999999999996</v>
      </c>
      <c r="T6337">
        <f>YEAR(tblOrders[[#This Row],[Order Date]])</f>
        <v>2025</v>
      </c>
      <c r="U6337" t="str">
        <f>TEXT(tblOrders[[#This Row],[Order Date]],"mmm-yyyy")</f>
        <v>Jul-2025</v>
      </c>
      <c r="V6337" s="4">
        <f>tblOrders[[#This Row],[Profit]]/tblOrders[[#This Row],[Sales Amount]]</f>
        <v>0.18318951320729862</v>
      </c>
      <c r="W6337" t="str">
        <f>VLOOKUP(tblOrders[[#This Row],[City]],CityRegion,2,0)</f>
        <v>South</v>
      </c>
      <c r="X6337" t="str">
        <f>VLOOKUP(tblOrders[[#This Row],[City]],lookups!A:C,3,0)</f>
        <v>Kerala</v>
      </c>
    </row>
    <row r="6338" spans="1:24" x14ac:dyDescent="0.25">
      <c r="A6338" t="s">
        <v>8725</v>
      </c>
      <c r="B6338" s="1">
        <v>45931</v>
      </c>
      <c r="C6338" t="s">
        <v>6068</v>
      </c>
      <c r="D6338" t="s">
        <v>21</v>
      </c>
      <c r="E6338" t="s">
        <v>114</v>
      </c>
      <c r="F6338" t="s">
        <v>115</v>
      </c>
      <c r="G6338" t="s">
        <v>42</v>
      </c>
      <c r="H6338" t="s">
        <v>116</v>
      </c>
      <c r="I6338" t="s">
        <v>52</v>
      </c>
      <c r="J6338" t="s">
        <v>45</v>
      </c>
      <c r="K6338">
        <v>2</v>
      </c>
      <c r="L6338">
        <v>12</v>
      </c>
      <c r="M6338">
        <v>0.05</v>
      </c>
      <c r="N6338">
        <v>22.8</v>
      </c>
      <c r="O6338">
        <v>10.8</v>
      </c>
      <c r="P6338" t="s">
        <v>111</v>
      </c>
      <c r="Q6338" t="s">
        <v>91</v>
      </c>
      <c r="R6338" t="s">
        <v>36</v>
      </c>
      <c r="S6338">
        <v>4.9000000000000004</v>
      </c>
      <c r="T6338">
        <f>YEAR(tblOrders[[#This Row],[Order Date]])</f>
        <v>2025</v>
      </c>
      <c r="U6338" t="str">
        <f>TEXT(tblOrders[[#This Row],[Order Date]],"mmm-yyyy")</f>
        <v>Oct-2025</v>
      </c>
      <c r="V6338" s="4">
        <f>tblOrders[[#This Row],[Profit]]/tblOrders[[#This Row],[Sales Amount]]</f>
        <v>0.47368421052631582</v>
      </c>
      <c r="W6338" t="str">
        <f>VLOOKUP(tblOrders[[#This Row],[City]],CityRegion,2,0)</f>
        <v>South</v>
      </c>
      <c r="X6338" t="str">
        <f>VLOOKUP(tblOrders[[#This Row],[City]],lookups!A:C,3,0)</f>
        <v>Kerala</v>
      </c>
    </row>
    <row r="6339" spans="1:24" x14ac:dyDescent="0.25">
      <c r="A6339" t="s">
        <v>8726</v>
      </c>
      <c r="B6339" s="1">
        <v>45704</v>
      </c>
      <c r="C6339" t="s">
        <v>3072</v>
      </c>
      <c r="D6339" t="s">
        <v>39</v>
      </c>
      <c r="E6339" t="s">
        <v>73</v>
      </c>
      <c r="F6339" t="s">
        <v>74</v>
      </c>
      <c r="G6339" t="s">
        <v>68</v>
      </c>
      <c r="H6339" t="s">
        <v>75</v>
      </c>
      <c r="I6339" t="s">
        <v>44</v>
      </c>
      <c r="J6339" t="s">
        <v>27</v>
      </c>
      <c r="K6339">
        <v>1</v>
      </c>
      <c r="L6339">
        <v>65</v>
      </c>
      <c r="M6339">
        <v>0.2</v>
      </c>
      <c r="N6339">
        <v>52</v>
      </c>
      <c r="O6339">
        <v>14</v>
      </c>
      <c r="P6339" t="s">
        <v>28</v>
      </c>
      <c r="Q6339" t="s">
        <v>35</v>
      </c>
      <c r="R6339" t="s">
        <v>36</v>
      </c>
      <c r="S6339">
        <v>3.6</v>
      </c>
      <c r="T6339">
        <f>YEAR(tblOrders[[#This Row],[Order Date]])</f>
        <v>2025</v>
      </c>
      <c r="U6339" t="str">
        <f>TEXT(tblOrders[[#This Row],[Order Date]],"mmm-yyyy")</f>
        <v>Feb-2025</v>
      </c>
      <c r="V6339" s="4">
        <f>tblOrders[[#This Row],[Profit]]/tblOrders[[#This Row],[Sales Amount]]</f>
        <v>0.26923076923076922</v>
      </c>
      <c r="W6339" t="str">
        <f>VLOOKUP(tblOrders[[#This Row],[City]],CityRegion,2,0)</f>
        <v>South</v>
      </c>
      <c r="X6339" t="str">
        <f>VLOOKUP(tblOrders[[#This Row],[City]],lookups!A:C,3,0)</f>
        <v>Kerala</v>
      </c>
    </row>
    <row r="6340" spans="1:24" x14ac:dyDescent="0.25">
      <c r="A6340" t="s">
        <v>8727</v>
      </c>
      <c r="B6340" s="1">
        <v>45928</v>
      </c>
      <c r="C6340" t="s">
        <v>8728</v>
      </c>
      <c r="D6340" t="s">
        <v>39</v>
      </c>
      <c r="E6340" t="s">
        <v>66</v>
      </c>
      <c r="F6340" t="s">
        <v>67</v>
      </c>
      <c r="G6340" t="s">
        <v>68</v>
      </c>
      <c r="H6340" t="s">
        <v>69</v>
      </c>
      <c r="I6340" t="s">
        <v>33</v>
      </c>
      <c r="J6340" t="s">
        <v>34</v>
      </c>
      <c r="K6340">
        <v>4</v>
      </c>
      <c r="L6340">
        <v>149</v>
      </c>
      <c r="M6340">
        <v>0</v>
      </c>
      <c r="N6340">
        <v>596</v>
      </c>
      <c r="O6340">
        <v>216</v>
      </c>
      <c r="P6340" t="s">
        <v>28</v>
      </c>
      <c r="Q6340" t="s">
        <v>46</v>
      </c>
      <c r="R6340" t="s">
        <v>30</v>
      </c>
      <c r="S6340">
        <v>2.9</v>
      </c>
      <c r="T6340">
        <f>YEAR(tblOrders[[#This Row],[Order Date]])</f>
        <v>2025</v>
      </c>
      <c r="U6340" t="str">
        <f>TEXT(tblOrders[[#This Row],[Order Date]],"mmm-yyyy")</f>
        <v>Sep-2025</v>
      </c>
      <c r="V6340" s="4">
        <f>tblOrders[[#This Row],[Profit]]/tblOrders[[#This Row],[Sales Amount]]</f>
        <v>0.36241610738255031</v>
      </c>
      <c r="W6340" t="str">
        <f>VLOOKUP(tblOrders[[#This Row],[City]],CityRegion,2,0)</f>
        <v>North</v>
      </c>
      <c r="X6340" t="str">
        <f>VLOOKUP(tblOrders[[#This Row],[City]],lookups!A:C,3,0)</f>
        <v>Delhi</v>
      </c>
    </row>
    <row r="6341" spans="1:24" x14ac:dyDescent="0.25">
      <c r="A6341" t="s">
        <v>8729</v>
      </c>
      <c r="B6341" s="1">
        <v>45788</v>
      </c>
      <c r="C6341" t="s">
        <v>1720</v>
      </c>
      <c r="D6341" t="s">
        <v>39</v>
      </c>
      <c r="E6341" t="s">
        <v>22</v>
      </c>
      <c r="F6341" t="s">
        <v>23</v>
      </c>
      <c r="G6341" t="s">
        <v>24</v>
      </c>
      <c r="H6341" t="s">
        <v>25</v>
      </c>
      <c r="I6341" t="s">
        <v>52</v>
      </c>
      <c r="J6341" t="s">
        <v>45</v>
      </c>
      <c r="K6341">
        <v>5</v>
      </c>
      <c r="L6341">
        <v>190</v>
      </c>
      <c r="M6341">
        <v>0</v>
      </c>
      <c r="N6341">
        <v>950</v>
      </c>
      <c r="O6341">
        <v>325</v>
      </c>
      <c r="P6341" t="s">
        <v>85</v>
      </c>
      <c r="Q6341" t="s">
        <v>46</v>
      </c>
      <c r="R6341" t="s">
        <v>36</v>
      </c>
      <c r="S6341">
        <v>4</v>
      </c>
      <c r="T6341">
        <f>YEAR(tblOrders[[#This Row],[Order Date]])</f>
        <v>2025</v>
      </c>
      <c r="U6341" t="str">
        <f>TEXT(tblOrders[[#This Row],[Order Date]],"mmm-yyyy")</f>
        <v>May-2025</v>
      </c>
      <c r="V6341" s="4">
        <f>tblOrders[[#This Row],[Profit]]/tblOrders[[#This Row],[Sales Amount]]</f>
        <v>0.34210526315789475</v>
      </c>
      <c r="W6341" t="str">
        <f>VLOOKUP(tblOrders[[#This Row],[City]],CityRegion,2,0)</f>
        <v>South</v>
      </c>
      <c r="X6341" t="str">
        <f>VLOOKUP(tblOrders[[#This Row],[City]],lookups!A:C,3,0)</f>
        <v>Kerala</v>
      </c>
    </row>
    <row r="6342" spans="1:24" x14ac:dyDescent="0.25">
      <c r="A6342" t="s">
        <v>8730</v>
      </c>
      <c r="B6342" s="1">
        <v>45689</v>
      </c>
      <c r="C6342" t="s">
        <v>4192</v>
      </c>
      <c r="D6342" t="s">
        <v>21</v>
      </c>
      <c r="E6342" t="s">
        <v>94</v>
      </c>
      <c r="F6342" t="s">
        <v>95</v>
      </c>
      <c r="G6342" t="s">
        <v>68</v>
      </c>
      <c r="H6342" t="s">
        <v>96</v>
      </c>
      <c r="I6342" t="s">
        <v>70</v>
      </c>
      <c r="J6342" t="s">
        <v>34</v>
      </c>
      <c r="K6342">
        <v>4</v>
      </c>
      <c r="L6342">
        <v>89</v>
      </c>
      <c r="M6342">
        <v>0</v>
      </c>
      <c r="N6342">
        <v>356</v>
      </c>
      <c r="O6342">
        <v>136</v>
      </c>
      <c r="P6342" t="s">
        <v>28</v>
      </c>
      <c r="Q6342" t="s">
        <v>46</v>
      </c>
      <c r="R6342" t="s">
        <v>36</v>
      </c>
      <c r="S6342">
        <v>3.5</v>
      </c>
      <c r="T6342">
        <f>YEAR(tblOrders[[#This Row],[Order Date]])</f>
        <v>2025</v>
      </c>
      <c r="U6342" t="str">
        <f>TEXT(tblOrders[[#This Row],[Order Date]],"mmm-yyyy")</f>
        <v>Feb-2025</v>
      </c>
      <c r="V6342" s="4">
        <f>tblOrders[[#This Row],[Profit]]/tblOrders[[#This Row],[Sales Amount]]</f>
        <v>0.38202247191011235</v>
      </c>
      <c r="W6342" t="str">
        <f>VLOOKUP(tblOrders[[#This Row],[City]],CityRegion,2,0)</f>
        <v>South</v>
      </c>
      <c r="X6342" t="str">
        <f>VLOOKUP(tblOrders[[#This Row],[City]],lookups!A:C,3,0)</f>
        <v>Telengana</v>
      </c>
    </row>
    <row r="6343" spans="1:24" x14ac:dyDescent="0.25">
      <c r="A6343" t="s">
        <v>8731</v>
      </c>
      <c r="B6343" s="1">
        <v>45775</v>
      </c>
      <c r="C6343" t="s">
        <v>1043</v>
      </c>
      <c r="D6343" t="s">
        <v>39</v>
      </c>
      <c r="E6343" t="s">
        <v>94</v>
      </c>
      <c r="F6343" t="s">
        <v>95</v>
      </c>
      <c r="G6343" t="s">
        <v>68</v>
      </c>
      <c r="H6343" t="s">
        <v>96</v>
      </c>
      <c r="I6343" t="s">
        <v>130</v>
      </c>
      <c r="J6343" t="s">
        <v>45</v>
      </c>
      <c r="K6343">
        <v>3</v>
      </c>
      <c r="L6343">
        <v>89</v>
      </c>
      <c r="M6343">
        <v>0</v>
      </c>
      <c r="N6343">
        <v>267</v>
      </c>
      <c r="O6343">
        <v>102</v>
      </c>
      <c r="P6343" t="s">
        <v>148</v>
      </c>
      <c r="Q6343" t="s">
        <v>86</v>
      </c>
      <c r="R6343" t="s">
        <v>36</v>
      </c>
      <c r="S6343">
        <v>4.8</v>
      </c>
      <c r="T6343">
        <f>YEAR(tblOrders[[#This Row],[Order Date]])</f>
        <v>2025</v>
      </c>
      <c r="U6343" t="str">
        <f>TEXT(tblOrders[[#This Row],[Order Date]],"mmm-yyyy")</f>
        <v>Apr-2025</v>
      </c>
      <c r="V6343" s="4">
        <f>tblOrders[[#This Row],[Profit]]/tblOrders[[#This Row],[Sales Amount]]</f>
        <v>0.38202247191011235</v>
      </c>
      <c r="W6343" t="str">
        <f>VLOOKUP(tblOrders[[#This Row],[City]],CityRegion,2,0)</f>
        <v>West</v>
      </c>
      <c r="X6343" t="str">
        <f>VLOOKUP(tblOrders[[#This Row],[City]],lookups!A:C,3,0)</f>
        <v>Maharashtra</v>
      </c>
    </row>
    <row r="6344" spans="1:24" x14ac:dyDescent="0.25">
      <c r="A6344" t="s">
        <v>8732</v>
      </c>
      <c r="B6344" s="1">
        <v>45955</v>
      </c>
      <c r="C6344" t="s">
        <v>577</v>
      </c>
      <c r="D6344" t="s">
        <v>21</v>
      </c>
      <c r="E6344" t="s">
        <v>49</v>
      </c>
      <c r="F6344" t="s">
        <v>50</v>
      </c>
      <c r="G6344" t="s">
        <v>24</v>
      </c>
      <c r="H6344" t="s">
        <v>51</v>
      </c>
      <c r="I6344" t="s">
        <v>57</v>
      </c>
      <c r="J6344" t="s">
        <v>27</v>
      </c>
      <c r="K6344">
        <v>3</v>
      </c>
      <c r="L6344">
        <v>85</v>
      </c>
      <c r="M6344">
        <v>0.15</v>
      </c>
      <c r="N6344">
        <v>216.75</v>
      </c>
      <c r="O6344">
        <v>60.75</v>
      </c>
      <c r="P6344" t="s">
        <v>28</v>
      </c>
      <c r="Q6344" t="s">
        <v>35</v>
      </c>
      <c r="R6344" t="s">
        <v>36</v>
      </c>
      <c r="S6344">
        <v>4.2</v>
      </c>
      <c r="T6344">
        <f>YEAR(tblOrders[[#This Row],[Order Date]])</f>
        <v>2025</v>
      </c>
      <c r="U6344" t="str">
        <f>TEXT(tblOrders[[#This Row],[Order Date]],"mmm-yyyy")</f>
        <v>Oct-2025</v>
      </c>
      <c r="V6344" s="4">
        <f>tblOrders[[#This Row],[Profit]]/tblOrders[[#This Row],[Sales Amount]]</f>
        <v>0.28027681660899656</v>
      </c>
      <c r="W6344" t="str">
        <f>VLOOKUP(tblOrders[[#This Row],[City]],CityRegion,2,0)</f>
        <v>South</v>
      </c>
      <c r="X6344" t="str">
        <f>VLOOKUP(tblOrders[[#This Row],[City]],lookups!A:C,3,0)</f>
        <v>Kerala</v>
      </c>
    </row>
    <row r="6345" spans="1:24" x14ac:dyDescent="0.25">
      <c r="A6345" t="s">
        <v>8733</v>
      </c>
      <c r="B6345" s="1">
        <v>45755</v>
      </c>
      <c r="C6345" t="s">
        <v>3951</v>
      </c>
      <c r="D6345" t="s">
        <v>21</v>
      </c>
      <c r="E6345" t="s">
        <v>94</v>
      </c>
      <c r="F6345" t="s">
        <v>95</v>
      </c>
      <c r="G6345" t="s">
        <v>68</v>
      </c>
      <c r="H6345" t="s">
        <v>96</v>
      </c>
      <c r="I6345" t="s">
        <v>139</v>
      </c>
      <c r="J6345" t="s">
        <v>45</v>
      </c>
      <c r="K6345">
        <v>3</v>
      </c>
      <c r="L6345">
        <v>89</v>
      </c>
      <c r="M6345">
        <v>0.2</v>
      </c>
      <c r="N6345">
        <v>213.6</v>
      </c>
      <c r="O6345">
        <v>48.6</v>
      </c>
      <c r="P6345" t="s">
        <v>28</v>
      </c>
      <c r="Q6345" t="s">
        <v>35</v>
      </c>
      <c r="R6345" t="s">
        <v>36</v>
      </c>
      <c r="S6345">
        <v>3.5</v>
      </c>
      <c r="T6345">
        <f>YEAR(tblOrders[[#This Row],[Order Date]])</f>
        <v>2025</v>
      </c>
      <c r="U6345" t="str">
        <f>TEXT(tblOrders[[#This Row],[Order Date]],"mmm-yyyy")</f>
        <v>Apr-2025</v>
      </c>
      <c r="V6345" s="4">
        <f>tblOrders[[#This Row],[Profit]]/tblOrders[[#This Row],[Sales Amount]]</f>
        <v>0.22752808988764045</v>
      </c>
      <c r="W6345" t="str">
        <f>VLOOKUP(tblOrders[[#This Row],[City]],CityRegion,2,0)</f>
        <v>South</v>
      </c>
      <c r="X6345" t="str">
        <f>VLOOKUP(tblOrders[[#This Row],[City]],lookups!A:C,3,0)</f>
        <v>Tamil Nadu</v>
      </c>
    </row>
    <row r="6346" spans="1:24" x14ac:dyDescent="0.25">
      <c r="A6346" t="s">
        <v>8734</v>
      </c>
      <c r="B6346" s="1">
        <v>45826</v>
      </c>
      <c r="C6346" t="s">
        <v>749</v>
      </c>
      <c r="D6346" t="s">
        <v>39</v>
      </c>
      <c r="E6346" t="s">
        <v>55</v>
      </c>
      <c r="F6346" t="s">
        <v>56</v>
      </c>
      <c r="G6346" t="s">
        <v>24</v>
      </c>
      <c r="H6346" t="s">
        <v>51</v>
      </c>
      <c r="I6346" t="s">
        <v>26</v>
      </c>
      <c r="J6346" t="s">
        <v>34</v>
      </c>
      <c r="K6346">
        <v>3</v>
      </c>
      <c r="L6346">
        <v>42</v>
      </c>
      <c r="M6346">
        <v>0.1</v>
      </c>
      <c r="N6346">
        <v>113.4</v>
      </c>
      <c r="O6346">
        <v>41.4</v>
      </c>
      <c r="P6346" t="s">
        <v>148</v>
      </c>
      <c r="Q6346" t="s">
        <v>86</v>
      </c>
      <c r="R6346" t="s">
        <v>30</v>
      </c>
      <c r="S6346">
        <v>3.1</v>
      </c>
      <c r="T6346">
        <f>YEAR(tblOrders[[#This Row],[Order Date]])</f>
        <v>2025</v>
      </c>
      <c r="U6346" t="str">
        <f>TEXT(tblOrders[[#This Row],[Order Date]],"mmm-yyyy")</f>
        <v>Jun-2025</v>
      </c>
      <c r="V6346" s="4">
        <f>tblOrders[[#This Row],[Profit]]/tblOrders[[#This Row],[Sales Amount]]</f>
        <v>0.36507936507936506</v>
      </c>
      <c r="W6346" t="str">
        <f>VLOOKUP(tblOrders[[#This Row],[City]],CityRegion,2,0)</f>
        <v>South</v>
      </c>
      <c r="X6346" t="str">
        <f>VLOOKUP(tblOrders[[#This Row],[City]],lookups!A:C,3,0)</f>
        <v>Karnataka</v>
      </c>
    </row>
    <row r="6347" spans="1:24" x14ac:dyDescent="0.25">
      <c r="A6347" t="s">
        <v>8735</v>
      </c>
      <c r="B6347" s="1">
        <v>45756</v>
      </c>
      <c r="C6347" t="s">
        <v>2379</v>
      </c>
      <c r="D6347" t="s">
        <v>21</v>
      </c>
      <c r="E6347" t="s">
        <v>55</v>
      </c>
      <c r="F6347" t="s">
        <v>56</v>
      </c>
      <c r="G6347" t="s">
        <v>24</v>
      </c>
      <c r="H6347" t="s">
        <v>51</v>
      </c>
      <c r="I6347" t="s">
        <v>130</v>
      </c>
      <c r="J6347" t="s">
        <v>45</v>
      </c>
      <c r="K6347">
        <v>2</v>
      </c>
      <c r="L6347">
        <v>42</v>
      </c>
      <c r="M6347">
        <v>0.05</v>
      </c>
      <c r="N6347">
        <v>79.8</v>
      </c>
      <c r="O6347">
        <v>31.8</v>
      </c>
      <c r="P6347" t="s">
        <v>111</v>
      </c>
      <c r="Q6347" t="s">
        <v>35</v>
      </c>
      <c r="R6347" t="s">
        <v>123</v>
      </c>
      <c r="S6347">
        <v>4</v>
      </c>
      <c r="T6347">
        <f>YEAR(tblOrders[[#This Row],[Order Date]])</f>
        <v>2025</v>
      </c>
      <c r="U6347" t="str">
        <f>TEXT(tblOrders[[#This Row],[Order Date]],"mmm-yyyy")</f>
        <v>Apr-2025</v>
      </c>
      <c r="V6347" s="4">
        <f>tblOrders[[#This Row],[Profit]]/tblOrders[[#This Row],[Sales Amount]]</f>
        <v>0.39849624060150379</v>
      </c>
      <c r="W6347" t="str">
        <f>VLOOKUP(tblOrders[[#This Row],[City]],CityRegion,2,0)</f>
        <v>West</v>
      </c>
      <c r="X6347" t="str">
        <f>VLOOKUP(tblOrders[[#This Row],[City]],lookups!A:C,3,0)</f>
        <v>Maharashtra</v>
      </c>
    </row>
    <row r="6348" spans="1:24" x14ac:dyDescent="0.25">
      <c r="A6348" t="s">
        <v>8736</v>
      </c>
      <c r="B6348" s="1">
        <v>45715</v>
      </c>
      <c r="C6348" t="s">
        <v>4069</v>
      </c>
      <c r="D6348" t="s">
        <v>39</v>
      </c>
      <c r="E6348" t="s">
        <v>55</v>
      </c>
      <c r="F6348" t="s">
        <v>56</v>
      </c>
      <c r="G6348" t="s">
        <v>24</v>
      </c>
      <c r="H6348" t="s">
        <v>51</v>
      </c>
      <c r="I6348" t="s">
        <v>52</v>
      </c>
      <c r="J6348" t="s">
        <v>45</v>
      </c>
      <c r="K6348">
        <v>4</v>
      </c>
      <c r="L6348">
        <v>42</v>
      </c>
      <c r="M6348">
        <v>0.1</v>
      </c>
      <c r="N6348">
        <v>151.19999999999999</v>
      </c>
      <c r="O6348">
        <v>55.2</v>
      </c>
      <c r="P6348" t="s">
        <v>28</v>
      </c>
      <c r="Q6348" t="s">
        <v>35</v>
      </c>
      <c r="R6348" t="s">
        <v>36</v>
      </c>
      <c r="S6348">
        <v>3.2</v>
      </c>
      <c r="T6348">
        <f>YEAR(tblOrders[[#This Row],[Order Date]])</f>
        <v>2025</v>
      </c>
      <c r="U6348" t="str">
        <f>TEXT(tblOrders[[#This Row],[Order Date]],"mmm-yyyy")</f>
        <v>Feb-2025</v>
      </c>
      <c r="V6348" s="4">
        <f>tblOrders[[#This Row],[Profit]]/tblOrders[[#This Row],[Sales Amount]]</f>
        <v>0.36507936507936511</v>
      </c>
      <c r="W6348" t="str">
        <f>VLOOKUP(tblOrders[[#This Row],[City]],CityRegion,2,0)</f>
        <v>South</v>
      </c>
      <c r="X6348" t="str">
        <f>VLOOKUP(tblOrders[[#This Row],[City]],lookups!A:C,3,0)</f>
        <v>Kerala</v>
      </c>
    </row>
    <row r="6349" spans="1:24" x14ac:dyDescent="0.25">
      <c r="A6349" t="s">
        <v>8737</v>
      </c>
      <c r="B6349" s="1">
        <v>45772</v>
      </c>
      <c r="C6349" t="s">
        <v>8738</v>
      </c>
      <c r="D6349" t="s">
        <v>39</v>
      </c>
      <c r="E6349" t="s">
        <v>66</v>
      </c>
      <c r="F6349" t="s">
        <v>67</v>
      </c>
      <c r="G6349" t="s">
        <v>68</v>
      </c>
      <c r="H6349" t="s">
        <v>69</v>
      </c>
      <c r="I6349" t="s">
        <v>130</v>
      </c>
      <c r="J6349" t="s">
        <v>27</v>
      </c>
      <c r="K6349">
        <v>4</v>
      </c>
      <c r="L6349">
        <v>149</v>
      </c>
      <c r="M6349">
        <v>0</v>
      </c>
      <c r="N6349">
        <v>596</v>
      </c>
      <c r="O6349">
        <v>216</v>
      </c>
      <c r="P6349" t="s">
        <v>28</v>
      </c>
      <c r="Q6349" t="s">
        <v>91</v>
      </c>
      <c r="R6349" t="s">
        <v>36</v>
      </c>
      <c r="S6349">
        <v>2.6</v>
      </c>
      <c r="T6349">
        <f>YEAR(tblOrders[[#This Row],[Order Date]])</f>
        <v>2025</v>
      </c>
      <c r="U6349" t="str">
        <f>TEXT(tblOrders[[#This Row],[Order Date]],"mmm-yyyy")</f>
        <v>Apr-2025</v>
      </c>
      <c r="V6349" s="4">
        <f>tblOrders[[#This Row],[Profit]]/tblOrders[[#This Row],[Sales Amount]]</f>
        <v>0.36241610738255031</v>
      </c>
      <c r="W6349" t="str">
        <f>VLOOKUP(tblOrders[[#This Row],[City]],CityRegion,2,0)</f>
        <v>West</v>
      </c>
      <c r="X6349" t="str">
        <f>VLOOKUP(tblOrders[[#This Row],[City]],lookups!A:C,3,0)</f>
        <v>Maharashtra</v>
      </c>
    </row>
    <row r="6350" spans="1:24" x14ac:dyDescent="0.25">
      <c r="A6350" t="s">
        <v>8739</v>
      </c>
      <c r="B6350" s="1">
        <v>45909</v>
      </c>
      <c r="C6350" t="s">
        <v>4798</v>
      </c>
      <c r="D6350" t="s">
        <v>21</v>
      </c>
      <c r="E6350" t="s">
        <v>66</v>
      </c>
      <c r="F6350" t="s">
        <v>67</v>
      </c>
      <c r="G6350" t="s">
        <v>68</v>
      </c>
      <c r="H6350" t="s">
        <v>69</v>
      </c>
      <c r="I6350" t="s">
        <v>57</v>
      </c>
      <c r="J6350" t="s">
        <v>27</v>
      </c>
      <c r="K6350">
        <v>3</v>
      </c>
      <c r="L6350">
        <v>149</v>
      </c>
      <c r="M6350">
        <v>0.2</v>
      </c>
      <c r="N6350">
        <v>357.6</v>
      </c>
      <c r="O6350">
        <v>72.599999999999994</v>
      </c>
      <c r="P6350" t="s">
        <v>28</v>
      </c>
      <c r="Q6350" t="s">
        <v>29</v>
      </c>
      <c r="R6350" t="s">
        <v>36</v>
      </c>
      <c r="S6350">
        <v>3.9</v>
      </c>
      <c r="T6350">
        <f>YEAR(tblOrders[[#This Row],[Order Date]])</f>
        <v>2025</v>
      </c>
      <c r="U6350" t="str">
        <f>TEXT(tblOrders[[#This Row],[Order Date]],"mmm-yyyy")</f>
        <v>Sep-2025</v>
      </c>
      <c r="V6350" s="4">
        <f>tblOrders[[#This Row],[Profit]]/tblOrders[[#This Row],[Sales Amount]]</f>
        <v>0.2030201342281879</v>
      </c>
      <c r="W6350" t="str">
        <f>VLOOKUP(tblOrders[[#This Row],[City]],CityRegion,2,0)</f>
        <v>South</v>
      </c>
      <c r="X6350" t="str">
        <f>VLOOKUP(tblOrders[[#This Row],[City]],lookups!A:C,3,0)</f>
        <v>Kerala</v>
      </c>
    </row>
    <row r="6351" spans="1:24" x14ac:dyDescent="0.25">
      <c r="A6351" t="s">
        <v>8740</v>
      </c>
      <c r="B6351" s="1">
        <v>45929</v>
      </c>
      <c r="C6351" t="s">
        <v>2080</v>
      </c>
      <c r="D6351" t="s">
        <v>21</v>
      </c>
      <c r="E6351" t="s">
        <v>66</v>
      </c>
      <c r="F6351" t="s">
        <v>67</v>
      </c>
      <c r="G6351" t="s">
        <v>68</v>
      </c>
      <c r="H6351" t="s">
        <v>69</v>
      </c>
      <c r="I6351" t="s">
        <v>84</v>
      </c>
      <c r="J6351" t="s">
        <v>27</v>
      </c>
      <c r="K6351">
        <v>2</v>
      </c>
      <c r="L6351">
        <v>149</v>
      </c>
      <c r="M6351">
        <v>0</v>
      </c>
      <c r="N6351">
        <v>298</v>
      </c>
      <c r="O6351">
        <v>108</v>
      </c>
      <c r="P6351" t="s">
        <v>28</v>
      </c>
      <c r="Q6351" t="s">
        <v>91</v>
      </c>
      <c r="R6351" t="s">
        <v>36</v>
      </c>
      <c r="S6351">
        <v>2.6</v>
      </c>
      <c r="T6351">
        <f>YEAR(tblOrders[[#This Row],[Order Date]])</f>
        <v>2025</v>
      </c>
      <c r="U6351" t="str">
        <f>TEXT(tblOrders[[#This Row],[Order Date]],"mmm-yyyy")</f>
        <v>Sep-2025</v>
      </c>
      <c r="V6351" s="4">
        <f>tblOrders[[#This Row],[Profit]]/tblOrders[[#This Row],[Sales Amount]]</f>
        <v>0.36241610738255031</v>
      </c>
      <c r="W6351" t="str">
        <f>VLOOKUP(tblOrders[[#This Row],[City]],CityRegion,2,0)</f>
        <v>West</v>
      </c>
      <c r="X6351" t="str">
        <f>VLOOKUP(tblOrders[[#This Row],[City]],lookups!A:C,3,0)</f>
        <v>Maharashtra</v>
      </c>
    </row>
    <row r="6352" spans="1:24" x14ac:dyDescent="0.25">
      <c r="A6352" t="s">
        <v>8741</v>
      </c>
      <c r="B6352" s="1">
        <v>45931</v>
      </c>
      <c r="C6352" t="s">
        <v>2865</v>
      </c>
      <c r="D6352" t="s">
        <v>21</v>
      </c>
      <c r="E6352" t="s">
        <v>22</v>
      </c>
      <c r="F6352" t="s">
        <v>23</v>
      </c>
      <c r="G6352" t="s">
        <v>24</v>
      </c>
      <c r="H6352" t="s">
        <v>25</v>
      </c>
      <c r="I6352" t="s">
        <v>57</v>
      </c>
      <c r="J6352" t="s">
        <v>45</v>
      </c>
      <c r="K6352">
        <v>1</v>
      </c>
      <c r="L6352">
        <v>190</v>
      </c>
      <c r="M6352">
        <v>0.05</v>
      </c>
      <c r="N6352">
        <v>180.5</v>
      </c>
      <c r="O6352">
        <v>55.5</v>
      </c>
      <c r="P6352" t="s">
        <v>28</v>
      </c>
      <c r="Q6352" t="s">
        <v>86</v>
      </c>
      <c r="R6352" t="s">
        <v>36</v>
      </c>
      <c r="S6352">
        <v>3.3</v>
      </c>
      <c r="T6352">
        <f>YEAR(tblOrders[[#This Row],[Order Date]])</f>
        <v>2025</v>
      </c>
      <c r="U6352" t="str">
        <f>TEXT(tblOrders[[#This Row],[Order Date]],"mmm-yyyy")</f>
        <v>Oct-2025</v>
      </c>
      <c r="V6352" s="4">
        <f>tblOrders[[#This Row],[Profit]]/tblOrders[[#This Row],[Sales Amount]]</f>
        <v>0.30747922437673131</v>
      </c>
      <c r="W6352" t="str">
        <f>VLOOKUP(tblOrders[[#This Row],[City]],CityRegion,2,0)</f>
        <v>South</v>
      </c>
      <c r="X6352" t="str">
        <f>VLOOKUP(tblOrders[[#This Row],[City]],lookups!A:C,3,0)</f>
        <v>Kerala</v>
      </c>
    </row>
    <row r="6353" spans="1:24" x14ac:dyDescent="0.25">
      <c r="A6353" t="s">
        <v>8742</v>
      </c>
      <c r="B6353" s="1">
        <v>46013</v>
      </c>
      <c r="C6353" t="s">
        <v>259</v>
      </c>
      <c r="D6353" t="s">
        <v>39</v>
      </c>
      <c r="E6353" t="s">
        <v>114</v>
      </c>
      <c r="F6353" t="s">
        <v>115</v>
      </c>
      <c r="G6353" t="s">
        <v>42</v>
      </c>
      <c r="H6353" t="s">
        <v>116</v>
      </c>
      <c r="I6353" t="s">
        <v>130</v>
      </c>
      <c r="J6353" t="s">
        <v>27</v>
      </c>
      <c r="K6353">
        <v>1</v>
      </c>
      <c r="L6353">
        <v>12</v>
      </c>
      <c r="M6353">
        <v>0.05</v>
      </c>
      <c r="N6353">
        <v>11.4</v>
      </c>
      <c r="O6353">
        <v>5.4</v>
      </c>
      <c r="P6353" t="s">
        <v>28</v>
      </c>
      <c r="Q6353" t="s">
        <v>46</v>
      </c>
      <c r="R6353" t="s">
        <v>30</v>
      </c>
      <c r="S6353">
        <v>2.9</v>
      </c>
      <c r="T6353">
        <f>YEAR(tblOrders[[#This Row],[Order Date]])</f>
        <v>2025</v>
      </c>
      <c r="U6353" t="str">
        <f>TEXT(tblOrders[[#This Row],[Order Date]],"mmm-yyyy")</f>
        <v>Dec-2025</v>
      </c>
      <c r="V6353" s="4">
        <f>tblOrders[[#This Row],[Profit]]/tblOrders[[#This Row],[Sales Amount]]</f>
        <v>0.47368421052631582</v>
      </c>
      <c r="W6353" t="str">
        <f>VLOOKUP(tblOrders[[#This Row],[City]],CityRegion,2,0)</f>
        <v>West</v>
      </c>
      <c r="X6353" t="str">
        <f>VLOOKUP(tblOrders[[#This Row],[City]],lookups!A:C,3,0)</f>
        <v>Maharashtra</v>
      </c>
    </row>
    <row r="6354" spans="1:24" x14ac:dyDescent="0.25">
      <c r="A6354" t="s">
        <v>8743</v>
      </c>
      <c r="B6354" s="1">
        <v>45968</v>
      </c>
      <c r="C6354" t="s">
        <v>4894</v>
      </c>
      <c r="D6354" t="s">
        <v>39</v>
      </c>
      <c r="E6354" t="s">
        <v>101</v>
      </c>
      <c r="F6354" t="s">
        <v>102</v>
      </c>
      <c r="G6354" t="s">
        <v>24</v>
      </c>
      <c r="H6354" t="s">
        <v>103</v>
      </c>
      <c r="I6354" t="s">
        <v>26</v>
      </c>
      <c r="J6354" t="s">
        <v>45</v>
      </c>
      <c r="K6354">
        <v>3</v>
      </c>
      <c r="L6354">
        <v>120</v>
      </c>
      <c r="M6354">
        <v>0.1</v>
      </c>
      <c r="N6354">
        <v>324</v>
      </c>
      <c r="O6354">
        <v>90</v>
      </c>
      <c r="P6354" t="s">
        <v>148</v>
      </c>
      <c r="Q6354" t="s">
        <v>46</v>
      </c>
      <c r="R6354" t="s">
        <v>30</v>
      </c>
      <c r="S6354">
        <v>4.8</v>
      </c>
      <c r="T6354">
        <f>YEAR(tblOrders[[#This Row],[Order Date]])</f>
        <v>2025</v>
      </c>
      <c r="U6354" t="str">
        <f>TEXT(tblOrders[[#This Row],[Order Date]],"mmm-yyyy")</f>
        <v>Nov-2025</v>
      </c>
      <c r="V6354" s="4">
        <f>tblOrders[[#This Row],[Profit]]/tblOrders[[#This Row],[Sales Amount]]</f>
        <v>0.27777777777777779</v>
      </c>
      <c r="W6354" t="str">
        <f>VLOOKUP(tblOrders[[#This Row],[City]],CityRegion,2,0)</f>
        <v>South</v>
      </c>
      <c r="X6354" t="str">
        <f>VLOOKUP(tblOrders[[#This Row],[City]],lookups!A:C,3,0)</f>
        <v>Karnataka</v>
      </c>
    </row>
    <row r="6355" spans="1:24" x14ac:dyDescent="0.25">
      <c r="A6355" t="s">
        <v>8744</v>
      </c>
      <c r="B6355" s="1">
        <v>45884</v>
      </c>
      <c r="C6355" t="s">
        <v>8488</v>
      </c>
      <c r="D6355" t="s">
        <v>39</v>
      </c>
      <c r="E6355" t="s">
        <v>49</v>
      </c>
      <c r="F6355" t="s">
        <v>50</v>
      </c>
      <c r="G6355" t="s">
        <v>24</v>
      </c>
      <c r="H6355" t="s">
        <v>51</v>
      </c>
      <c r="I6355" t="s">
        <v>33</v>
      </c>
      <c r="J6355" t="s">
        <v>27</v>
      </c>
      <c r="K6355">
        <v>5</v>
      </c>
      <c r="L6355">
        <v>85</v>
      </c>
      <c r="M6355">
        <v>0.2</v>
      </c>
      <c r="N6355">
        <v>340</v>
      </c>
      <c r="O6355">
        <v>80</v>
      </c>
      <c r="P6355" t="s">
        <v>148</v>
      </c>
      <c r="Q6355" t="s">
        <v>29</v>
      </c>
      <c r="R6355" t="s">
        <v>30</v>
      </c>
      <c r="S6355">
        <v>2.9</v>
      </c>
      <c r="T6355">
        <f>YEAR(tblOrders[[#This Row],[Order Date]])</f>
        <v>2025</v>
      </c>
      <c r="U6355" t="str">
        <f>TEXT(tblOrders[[#This Row],[Order Date]],"mmm-yyyy")</f>
        <v>Aug-2025</v>
      </c>
      <c r="V6355" s="4">
        <f>tblOrders[[#This Row],[Profit]]/tblOrders[[#This Row],[Sales Amount]]</f>
        <v>0.23529411764705882</v>
      </c>
      <c r="W6355" t="str">
        <f>VLOOKUP(tblOrders[[#This Row],[City]],CityRegion,2,0)</f>
        <v>North</v>
      </c>
      <c r="X6355" t="str">
        <f>VLOOKUP(tblOrders[[#This Row],[City]],lookups!A:C,3,0)</f>
        <v>Delhi</v>
      </c>
    </row>
    <row r="6356" spans="1:24" x14ac:dyDescent="0.25">
      <c r="A6356" t="s">
        <v>8745</v>
      </c>
      <c r="B6356" s="1">
        <v>45709</v>
      </c>
      <c r="C6356" t="s">
        <v>2905</v>
      </c>
      <c r="D6356" t="s">
        <v>21</v>
      </c>
      <c r="E6356" t="s">
        <v>66</v>
      </c>
      <c r="F6356" t="s">
        <v>67</v>
      </c>
      <c r="G6356" t="s">
        <v>68</v>
      </c>
      <c r="H6356" t="s">
        <v>69</v>
      </c>
      <c r="I6356" t="s">
        <v>130</v>
      </c>
      <c r="J6356" t="s">
        <v>27</v>
      </c>
      <c r="K6356">
        <v>2</v>
      </c>
      <c r="L6356">
        <v>149</v>
      </c>
      <c r="M6356">
        <v>0.2</v>
      </c>
      <c r="N6356">
        <v>238.4</v>
      </c>
      <c r="O6356">
        <v>48.4</v>
      </c>
      <c r="P6356" t="s">
        <v>28</v>
      </c>
      <c r="Q6356" t="s">
        <v>29</v>
      </c>
      <c r="R6356" t="s">
        <v>30</v>
      </c>
      <c r="S6356">
        <v>3.8</v>
      </c>
      <c r="T6356">
        <f>YEAR(tblOrders[[#This Row],[Order Date]])</f>
        <v>2025</v>
      </c>
      <c r="U6356" t="str">
        <f>TEXT(tblOrders[[#This Row],[Order Date]],"mmm-yyyy")</f>
        <v>Feb-2025</v>
      </c>
      <c r="V6356" s="4">
        <f>tblOrders[[#This Row],[Profit]]/tblOrders[[#This Row],[Sales Amount]]</f>
        <v>0.2030201342281879</v>
      </c>
      <c r="W6356" t="str">
        <f>VLOOKUP(tblOrders[[#This Row],[City]],CityRegion,2,0)</f>
        <v>West</v>
      </c>
      <c r="X6356" t="str">
        <f>VLOOKUP(tblOrders[[#This Row],[City]],lookups!A:C,3,0)</f>
        <v>Maharashtra</v>
      </c>
    </row>
    <row r="6357" spans="1:24" x14ac:dyDescent="0.25">
      <c r="A6357" t="s">
        <v>8746</v>
      </c>
      <c r="B6357" s="1">
        <v>45920</v>
      </c>
      <c r="C6357" t="s">
        <v>885</v>
      </c>
      <c r="D6357" t="s">
        <v>39</v>
      </c>
      <c r="E6357" t="s">
        <v>114</v>
      </c>
      <c r="F6357" t="s">
        <v>115</v>
      </c>
      <c r="G6357" t="s">
        <v>42</v>
      </c>
      <c r="H6357" t="s">
        <v>116</v>
      </c>
      <c r="I6357" t="s">
        <v>139</v>
      </c>
      <c r="J6357" t="s">
        <v>34</v>
      </c>
      <c r="K6357">
        <v>2</v>
      </c>
      <c r="L6357">
        <v>12</v>
      </c>
      <c r="M6357">
        <v>0.2</v>
      </c>
      <c r="N6357">
        <v>19.2</v>
      </c>
      <c r="O6357">
        <v>7.2</v>
      </c>
      <c r="P6357" t="s">
        <v>28</v>
      </c>
      <c r="Q6357" t="s">
        <v>46</v>
      </c>
      <c r="R6357" t="s">
        <v>30</v>
      </c>
      <c r="S6357">
        <v>3.4</v>
      </c>
      <c r="T6357">
        <f>YEAR(tblOrders[[#This Row],[Order Date]])</f>
        <v>2025</v>
      </c>
      <c r="U6357" t="str">
        <f>TEXT(tblOrders[[#This Row],[Order Date]],"mmm-yyyy")</f>
        <v>Sep-2025</v>
      </c>
      <c r="V6357" s="4">
        <f>tblOrders[[#This Row],[Profit]]/tblOrders[[#This Row],[Sales Amount]]</f>
        <v>0.375</v>
      </c>
      <c r="W6357" t="str">
        <f>VLOOKUP(tblOrders[[#This Row],[City]],CityRegion,2,0)</f>
        <v>South</v>
      </c>
      <c r="X6357" t="str">
        <f>VLOOKUP(tblOrders[[#This Row],[City]],lookups!A:C,3,0)</f>
        <v>Tamil Nadu</v>
      </c>
    </row>
    <row r="6358" spans="1:24" x14ac:dyDescent="0.25">
      <c r="A6358" t="s">
        <v>8747</v>
      </c>
      <c r="B6358" s="1">
        <v>46018</v>
      </c>
      <c r="C6358" t="s">
        <v>2770</v>
      </c>
      <c r="D6358" t="s">
        <v>21</v>
      </c>
      <c r="E6358" t="s">
        <v>40</v>
      </c>
      <c r="F6358" t="s">
        <v>41</v>
      </c>
      <c r="G6358" t="s">
        <v>42</v>
      </c>
      <c r="H6358" t="s">
        <v>43</v>
      </c>
      <c r="I6358" t="s">
        <v>33</v>
      </c>
      <c r="J6358" t="s">
        <v>45</v>
      </c>
      <c r="K6358">
        <v>2</v>
      </c>
      <c r="L6358">
        <v>18</v>
      </c>
      <c r="M6358">
        <v>0.1</v>
      </c>
      <c r="N6358">
        <v>32.4</v>
      </c>
      <c r="O6358">
        <v>14.4</v>
      </c>
      <c r="P6358" t="s">
        <v>28</v>
      </c>
      <c r="Q6358" t="s">
        <v>91</v>
      </c>
      <c r="R6358" t="s">
        <v>36</v>
      </c>
      <c r="S6358">
        <v>4.4000000000000004</v>
      </c>
      <c r="T6358">
        <f>YEAR(tblOrders[[#This Row],[Order Date]])</f>
        <v>2025</v>
      </c>
      <c r="U6358" t="str">
        <f>TEXT(tblOrders[[#This Row],[Order Date]],"mmm-yyyy")</f>
        <v>Dec-2025</v>
      </c>
      <c r="V6358" s="4">
        <f>tblOrders[[#This Row],[Profit]]/tblOrders[[#This Row],[Sales Amount]]</f>
        <v>0.44444444444444448</v>
      </c>
      <c r="W6358" t="str">
        <f>VLOOKUP(tblOrders[[#This Row],[City]],CityRegion,2,0)</f>
        <v>North</v>
      </c>
      <c r="X6358" t="str">
        <f>VLOOKUP(tblOrders[[#This Row],[City]],lookups!A:C,3,0)</f>
        <v>Delhi</v>
      </c>
    </row>
    <row r="6359" spans="1:24" x14ac:dyDescent="0.25">
      <c r="A6359" t="s">
        <v>8748</v>
      </c>
      <c r="B6359" s="1">
        <v>45912</v>
      </c>
      <c r="C6359" t="s">
        <v>8749</v>
      </c>
      <c r="D6359" t="s">
        <v>39</v>
      </c>
      <c r="E6359" t="s">
        <v>49</v>
      </c>
      <c r="F6359" t="s">
        <v>50</v>
      </c>
      <c r="G6359" t="s">
        <v>24</v>
      </c>
      <c r="H6359" t="s">
        <v>51</v>
      </c>
      <c r="I6359" t="s">
        <v>57</v>
      </c>
      <c r="J6359" t="s">
        <v>45</v>
      </c>
      <c r="K6359">
        <v>2</v>
      </c>
      <c r="L6359">
        <v>85</v>
      </c>
      <c r="M6359">
        <v>0.2</v>
      </c>
      <c r="N6359">
        <v>136</v>
      </c>
      <c r="O6359">
        <v>32</v>
      </c>
      <c r="P6359" t="s">
        <v>28</v>
      </c>
      <c r="Q6359" t="s">
        <v>29</v>
      </c>
      <c r="R6359" t="s">
        <v>36</v>
      </c>
      <c r="S6359">
        <v>5</v>
      </c>
      <c r="T6359">
        <f>YEAR(tblOrders[[#This Row],[Order Date]])</f>
        <v>2025</v>
      </c>
      <c r="U6359" t="str">
        <f>TEXT(tblOrders[[#This Row],[Order Date]],"mmm-yyyy")</f>
        <v>Sep-2025</v>
      </c>
      <c r="V6359" s="4">
        <f>tblOrders[[#This Row],[Profit]]/tblOrders[[#This Row],[Sales Amount]]</f>
        <v>0.23529411764705882</v>
      </c>
      <c r="W6359" t="str">
        <f>VLOOKUP(tblOrders[[#This Row],[City]],CityRegion,2,0)</f>
        <v>South</v>
      </c>
      <c r="X6359" t="str">
        <f>VLOOKUP(tblOrders[[#This Row],[City]],lookups!A:C,3,0)</f>
        <v>Kerala</v>
      </c>
    </row>
    <row r="6360" spans="1:24" x14ac:dyDescent="0.25">
      <c r="A6360" t="s">
        <v>8750</v>
      </c>
      <c r="B6360" s="1">
        <v>45859</v>
      </c>
      <c r="C6360" t="s">
        <v>1991</v>
      </c>
      <c r="D6360" t="s">
        <v>21</v>
      </c>
      <c r="E6360" t="s">
        <v>40</v>
      </c>
      <c r="F6360" t="s">
        <v>41</v>
      </c>
      <c r="G6360" t="s">
        <v>42</v>
      </c>
      <c r="H6360" t="s">
        <v>43</v>
      </c>
      <c r="I6360" t="s">
        <v>52</v>
      </c>
      <c r="J6360" t="s">
        <v>45</v>
      </c>
      <c r="K6360">
        <v>5</v>
      </c>
      <c r="L6360">
        <v>18</v>
      </c>
      <c r="M6360">
        <v>0.05</v>
      </c>
      <c r="N6360">
        <v>85.5</v>
      </c>
      <c r="O6360">
        <v>40.5</v>
      </c>
      <c r="P6360" t="s">
        <v>28</v>
      </c>
      <c r="Q6360" t="s">
        <v>29</v>
      </c>
      <c r="R6360" t="s">
        <v>36</v>
      </c>
      <c r="S6360">
        <v>4</v>
      </c>
      <c r="T6360">
        <f>YEAR(tblOrders[[#This Row],[Order Date]])</f>
        <v>2025</v>
      </c>
      <c r="U6360" t="str">
        <f>TEXT(tblOrders[[#This Row],[Order Date]],"mmm-yyyy")</f>
        <v>Jul-2025</v>
      </c>
      <c r="V6360" s="4">
        <f>tblOrders[[#This Row],[Profit]]/tblOrders[[#This Row],[Sales Amount]]</f>
        <v>0.47368421052631576</v>
      </c>
      <c r="W6360" t="str">
        <f>VLOOKUP(tblOrders[[#This Row],[City]],CityRegion,2,0)</f>
        <v>South</v>
      </c>
      <c r="X6360" t="str">
        <f>VLOOKUP(tblOrders[[#This Row],[City]],lookups!A:C,3,0)</f>
        <v>Kerala</v>
      </c>
    </row>
    <row r="6361" spans="1:24" x14ac:dyDescent="0.25">
      <c r="A6361" t="s">
        <v>8751</v>
      </c>
      <c r="B6361" s="1">
        <v>45682</v>
      </c>
      <c r="C6361" t="s">
        <v>2931</v>
      </c>
      <c r="D6361" t="s">
        <v>21</v>
      </c>
      <c r="E6361" t="s">
        <v>79</v>
      </c>
      <c r="F6361" t="s">
        <v>80</v>
      </c>
      <c r="G6361" t="s">
        <v>68</v>
      </c>
      <c r="H6361" t="s">
        <v>81</v>
      </c>
      <c r="I6361" t="s">
        <v>33</v>
      </c>
      <c r="J6361" t="s">
        <v>27</v>
      </c>
      <c r="K6361">
        <v>3</v>
      </c>
      <c r="L6361">
        <v>799</v>
      </c>
      <c r="M6361">
        <v>0.1</v>
      </c>
      <c r="N6361">
        <v>2157.3000000000002</v>
      </c>
      <c r="O6361">
        <v>297.3</v>
      </c>
      <c r="P6361" t="s">
        <v>28</v>
      </c>
      <c r="Q6361" t="s">
        <v>86</v>
      </c>
      <c r="R6361" t="s">
        <v>36</v>
      </c>
      <c r="S6361">
        <v>3.7</v>
      </c>
      <c r="T6361">
        <f>YEAR(tblOrders[[#This Row],[Order Date]])</f>
        <v>2025</v>
      </c>
      <c r="U6361" t="str">
        <f>TEXT(tblOrders[[#This Row],[Order Date]],"mmm-yyyy")</f>
        <v>Jan-2025</v>
      </c>
      <c r="V6361" s="4">
        <f>tblOrders[[#This Row],[Profit]]/tblOrders[[#This Row],[Sales Amount]]</f>
        <v>0.13781115282992629</v>
      </c>
      <c r="W6361" t="str">
        <f>VLOOKUP(tblOrders[[#This Row],[City]],CityRegion,2,0)</f>
        <v>North</v>
      </c>
      <c r="X6361" t="str">
        <f>VLOOKUP(tblOrders[[#This Row],[City]],lookups!A:C,3,0)</f>
        <v>Delhi</v>
      </c>
    </row>
    <row r="6362" spans="1:24" x14ac:dyDescent="0.25">
      <c r="A6362" t="s">
        <v>8752</v>
      </c>
      <c r="B6362" s="1">
        <v>45658</v>
      </c>
      <c r="C6362" t="s">
        <v>3951</v>
      </c>
      <c r="D6362" t="s">
        <v>39</v>
      </c>
      <c r="E6362" t="s">
        <v>60</v>
      </c>
      <c r="F6362" t="s">
        <v>61</v>
      </c>
      <c r="G6362" t="s">
        <v>62</v>
      </c>
      <c r="H6362" t="s">
        <v>63</v>
      </c>
      <c r="I6362" t="s">
        <v>44</v>
      </c>
      <c r="J6362" t="s">
        <v>27</v>
      </c>
      <c r="K6362">
        <v>1</v>
      </c>
      <c r="L6362">
        <v>45</v>
      </c>
      <c r="M6362">
        <v>0.1</v>
      </c>
      <c r="N6362">
        <v>40.5</v>
      </c>
      <c r="O6362">
        <v>14.5</v>
      </c>
      <c r="P6362" t="s">
        <v>28</v>
      </c>
      <c r="Q6362" t="s">
        <v>35</v>
      </c>
      <c r="R6362" t="s">
        <v>36</v>
      </c>
      <c r="S6362">
        <v>4</v>
      </c>
      <c r="T6362">
        <f>YEAR(tblOrders[[#This Row],[Order Date]])</f>
        <v>2025</v>
      </c>
      <c r="U6362" t="str">
        <f>TEXT(tblOrders[[#This Row],[Order Date]],"mmm-yyyy")</f>
        <v>Jan-2025</v>
      </c>
      <c r="V6362" s="4">
        <f>tblOrders[[#This Row],[Profit]]/tblOrders[[#This Row],[Sales Amount]]</f>
        <v>0.35802469135802467</v>
      </c>
      <c r="W6362" t="str">
        <f>VLOOKUP(tblOrders[[#This Row],[City]],CityRegion,2,0)</f>
        <v>South</v>
      </c>
      <c r="X6362" t="str">
        <f>VLOOKUP(tblOrders[[#This Row],[City]],lookups!A:C,3,0)</f>
        <v>Kerala</v>
      </c>
    </row>
    <row r="6363" spans="1:24" x14ac:dyDescent="0.25">
      <c r="A6363" t="s">
        <v>8753</v>
      </c>
      <c r="B6363" s="1">
        <v>45712</v>
      </c>
      <c r="C6363" t="s">
        <v>4321</v>
      </c>
      <c r="D6363" t="s">
        <v>39</v>
      </c>
      <c r="E6363" t="s">
        <v>55</v>
      </c>
      <c r="F6363" t="s">
        <v>56</v>
      </c>
      <c r="G6363" t="s">
        <v>24</v>
      </c>
      <c r="H6363" t="s">
        <v>51</v>
      </c>
      <c r="I6363" t="s">
        <v>70</v>
      </c>
      <c r="J6363" t="s">
        <v>45</v>
      </c>
      <c r="K6363">
        <v>5</v>
      </c>
      <c r="L6363">
        <v>42</v>
      </c>
      <c r="M6363">
        <v>0</v>
      </c>
      <c r="N6363">
        <v>210</v>
      </c>
      <c r="O6363">
        <v>90</v>
      </c>
      <c r="P6363" t="s">
        <v>28</v>
      </c>
      <c r="Q6363" t="s">
        <v>91</v>
      </c>
      <c r="R6363" t="s">
        <v>36</v>
      </c>
      <c r="S6363">
        <v>3.2</v>
      </c>
      <c r="T6363">
        <f>YEAR(tblOrders[[#This Row],[Order Date]])</f>
        <v>2025</v>
      </c>
      <c r="U6363" t="str">
        <f>TEXT(tblOrders[[#This Row],[Order Date]],"mmm-yyyy")</f>
        <v>Feb-2025</v>
      </c>
      <c r="V6363" s="4">
        <f>tblOrders[[#This Row],[Profit]]/tblOrders[[#This Row],[Sales Amount]]</f>
        <v>0.42857142857142855</v>
      </c>
      <c r="W6363" t="str">
        <f>VLOOKUP(tblOrders[[#This Row],[City]],CityRegion,2,0)</f>
        <v>South</v>
      </c>
      <c r="X6363" t="str">
        <f>VLOOKUP(tblOrders[[#This Row],[City]],lookups!A:C,3,0)</f>
        <v>Telengana</v>
      </c>
    </row>
    <row r="6364" spans="1:24" x14ac:dyDescent="0.25">
      <c r="A6364" t="s">
        <v>8754</v>
      </c>
      <c r="B6364" s="1">
        <v>45702</v>
      </c>
      <c r="C6364" t="s">
        <v>5723</v>
      </c>
      <c r="D6364" t="s">
        <v>21</v>
      </c>
      <c r="E6364" t="s">
        <v>73</v>
      </c>
      <c r="F6364" t="s">
        <v>74</v>
      </c>
      <c r="G6364" t="s">
        <v>68</v>
      </c>
      <c r="H6364" t="s">
        <v>75</v>
      </c>
      <c r="I6364" t="s">
        <v>139</v>
      </c>
      <c r="J6364" t="s">
        <v>27</v>
      </c>
      <c r="K6364">
        <v>5</v>
      </c>
      <c r="L6364">
        <v>65</v>
      </c>
      <c r="M6364">
        <v>0.15</v>
      </c>
      <c r="N6364">
        <v>276.25</v>
      </c>
      <c r="O6364">
        <v>86.25</v>
      </c>
      <c r="P6364" t="s">
        <v>28</v>
      </c>
      <c r="Q6364" t="s">
        <v>91</v>
      </c>
      <c r="R6364" t="s">
        <v>30</v>
      </c>
      <c r="S6364">
        <v>3.6</v>
      </c>
      <c r="T6364">
        <f>YEAR(tblOrders[[#This Row],[Order Date]])</f>
        <v>2025</v>
      </c>
      <c r="U6364" t="str">
        <f>TEXT(tblOrders[[#This Row],[Order Date]],"mmm-yyyy")</f>
        <v>Feb-2025</v>
      </c>
      <c r="V6364" s="4">
        <f>tblOrders[[#This Row],[Profit]]/tblOrders[[#This Row],[Sales Amount]]</f>
        <v>0.31221719457013575</v>
      </c>
      <c r="W6364" t="str">
        <f>VLOOKUP(tblOrders[[#This Row],[City]],CityRegion,2,0)</f>
        <v>South</v>
      </c>
      <c r="X6364" t="str">
        <f>VLOOKUP(tblOrders[[#This Row],[City]],lookups!A:C,3,0)</f>
        <v>Tamil Nadu</v>
      </c>
    </row>
    <row r="6365" spans="1:24" x14ac:dyDescent="0.25">
      <c r="A6365" t="s">
        <v>8755</v>
      </c>
      <c r="B6365" s="1">
        <v>45823</v>
      </c>
      <c r="C6365" t="s">
        <v>2214</v>
      </c>
      <c r="D6365" t="s">
        <v>21</v>
      </c>
      <c r="E6365" t="s">
        <v>55</v>
      </c>
      <c r="F6365" t="s">
        <v>56</v>
      </c>
      <c r="G6365" t="s">
        <v>24</v>
      </c>
      <c r="H6365" t="s">
        <v>51</v>
      </c>
      <c r="I6365" t="s">
        <v>57</v>
      </c>
      <c r="J6365" t="s">
        <v>34</v>
      </c>
      <c r="K6365">
        <v>5</v>
      </c>
      <c r="L6365">
        <v>42</v>
      </c>
      <c r="M6365">
        <v>0</v>
      </c>
      <c r="N6365">
        <v>210</v>
      </c>
      <c r="O6365">
        <v>90</v>
      </c>
      <c r="P6365" t="s">
        <v>28</v>
      </c>
      <c r="Q6365" t="s">
        <v>91</v>
      </c>
      <c r="R6365" t="s">
        <v>36</v>
      </c>
      <c r="S6365">
        <v>3.9</v>
      </c>
      <c r="T6365">
        <f>YEAR(tblOrders[[#This Row],[Order Date]])</f>
        <v>2025</v>
      </c>
      <c r="U6365" t="str">
        <f>TEXT(tblOrders[[#This Row],[Order Date]],"mmm-yyyy")</f>
        <v>Jun-2025</v>
      </c>
      <c r="V6365" s="4">
        <f>tblOrders[[#This Row],[Profit]]/tblOrders[[#This Row],[Sales Amount]]</f>
        <v>0.42857142857142855</v>
      </c>
      <c r="W6365" t="str">
        <f>VLOOKUP(tblOrders[[#This Row],[City]],CityRegion,2,0)</f>
        <v>South</v>
      </c>
      <c r="X6365" t="str">
        <f>VLOOKUP(tblOrders[[#This Row],[City]],lookups!A:C,3,0)</f>
        <v>Kerala</v>
      </c>
    </row>
    <row r="6366" spans="1:24" x14ac:dyDescent="0.25">
      <c r="A6366" t="s">
        <v>8756</v>
      </c>
      <c r="B6366" s="1">
        <v>45998</v>
      </c>
      <c r="C6366" t="s">
        <v>1667</v>
      </c>
      <c r="D6366" t="s">
        <v>21</v>
      </c>
      <c r="E6366" t="s">
        <v>101</v>
      </c>
      <c r="F6366" t="s">
        <v>102</v>
      </c>
      <c r="G6366" t="s">
        <v>24</v>
      </c>
      <c r="H6366" t="s">
        <v>103</v>
      </c>
      <c r="I6366" t="s">
        <v>130</v>
      </c>
      <c r="J6366" t="s">
        <v>27</v>
      </c>
      <c r="K6366">
        <v>4</v>
      </c>
      <c r="L6366">
        <v>120</v>
      </c>
      <c r="M6366">
        <v>0</v>
      </c>
      <c r="N6366">
        <v>480</v>
      </c>
      <c r="O6366">
        <v>168</v>
      </c>
      <c r="P6366" t="s">
        <v>28</v>
      </c>
      <c r="Q6366" t="s">
        <v>29</v>
      </c>
      <c r="R6366" t="s">
        <v>30</v>
      </c>
      <c r="S6366">
        <v>4</v>
      </c>
      <c r="T6366">
        <f>YEAR(tblOrders[[#This Row],[Order Date]])</f>
        <v>2025</v>
      </c>
      <c r="U6366" t="str">
        <f>TEXT(tblOrders[[#This Row],[Order Date]],"mmm-yyyy")</f>
        <v>Dec-2025</v>
      </c>
      <c r="V6366" s="4">
        <f>tblOrders[[#This Row],[Profit]]/tblOrders[[#This Row],[Sales Amount]]</f>
        <v>0.35</v>
      </c>
      <c r="W6366" t="str">
        <f>VLOOKUP(tblOrders[[#This Row],[City]],CityRegion,2,0)</f>
        <v>West</v>
      </c>
      <c r="X6366" t="str">
        <f>VLOOKUP(tblOrders[[#This Row],[City]],lookups!A:C,3,0)</f>
        <v>Maharashtra</v>
      </c>
    </row>
    <row r="6367" spans="1:24" x14ac:dyDescent="0.25">
      <c r="A6367" t="s">
        <v>8757</v>
      </c>
      <c r="B6367" s="1">
        <v>45804</v>
      </c>
      <c r="C6367" t="s">
        <v>6008</v>
      </c>
      <c r="D6367" t="s">
        <v>39</v>
      </c>
      <c r="E6367" t="s">
        <v>79</v>
      </c>
      <c r="F6367" t="s">
        <v>80</v>
      </c>
      <c r="G6367" t="s">
        <v>68</v>
      </c>
      <c r="H6367" t="s">
        <v>81</v>
      </c>
      <c r="I6367" t="s">
        <v>57</v>
      </c>
      <c r="J6367" t="s">
        <v>27</v>
      </c>
      <c r="K6367">
        <v>3</v>
      </c>
      <c r="L6367">
        <v>799</v>
      </c>
      <c r="M6367">
        <v>0.2</v>
      </c>
      <c r="N6367">
        <v>1917.6</v>
      </c>
      <c r="O6367">
        <v>57.6</v>
      </c>
      <c r="P6367" t="s">
        <v>28</v>
      </c>
      <c r="Q6367" t="s">
        <v>46</v>
      </c>
      <c r="R6367" t="s">
        <v>36</v>
      </c>
      <c r="S6367">
        <v>3.9</v>
      </c>
      <c r="T6367">
        <f>YEAR(tblOrders[[#This Row],[Order Date]])</f>
        <v>2025</v>
      </c>
      <c r="U6367" t="str">
        <f>TEXT(tblOrders[[#This Row],[Order Date]],"mmm-yyyy")</f>
        <v>May-2025</v>
      </c>
      <c r="V6367" s="4">
        <f>tblOrders[[#This Row],[Profit]]/tblOrders[[#This Row],[Sales Amount]]</f>
        <v>3.0037546933667086E-2</v>
      </c>
      <c r="W6367" t="str">
        <f>VLOOKUP(tblOrders[[#This Row],[City]],CityRegion,2,0)</f>
        <v>South</v>
      </c>
      <c r="X6367" t="str">
        <f>VLOOKUP(tblOrders[[#This Row],[City]],lookups!A:C,3,0)</f>
        <v>Kerala</v>
      </c>
    </row>
    <row r="6368" spans="1:24" x14ac:dyDescent="0.25">
      <c r="A6368" t="s">
        <v>8758</v>
      </c>
      <c r="B6368" s="1">
        <v>45827</v>
      </c>
      <c r="C6368" t="s">
        <v>6775</v>
      </c>
      <c r="D6368" t="s">
        <v>21</v>
      </c>
      <c r="E6368" t="s">
        <v>101</v>
      </c>
      <c r="F6368" t="s">
        <v>102</v>
      </c>
      <c r="G6368" t="s">
        <v>24</v>
      </c>
      <c r="H6368" t="s">
        <v>103</v>
      </c>
      <c r="I6368" t="s">
        <v>76</v>
      </c>
      <c r="J6368" t="s">
        <v>45</v>
      </c>
      <c r="K6368">
        <v>1</v>
      </c>
      <c r="L6368">
        <v>120</v>
      </c>
      <c r="M6368">
        <v>0.2</v>
      </c>
      <c r="N6368">
        <v>96</v>
      </c>
      <c r="O6368">
        <v>18</v>
      </c>
      <c r="P6368" t="s">
        <v>28</v>
      </c>
      <c r="Q6368" t="s">
        <v>35</v>
      </c>
      <c r="R6368" t="s">
        <v>36</v>
      </c>
      <c r="S6368">
        <v>3.5</v>
      </c>
      <c r="T6368">
        <f>YEAR(tblOrders[[#This Row],[Order Date]])</f>
        <v>2025</v>
      </c>
      <c r="U6368" t="str">
        <f>TEXT(tblOrders[[#This Row],[Order Date]],"mmm-yyyy")</f>
        <v>Jun-2025</v>
      </c>
      <c r="V6368" s="4">
        <f>tblOrders[[#This Row],[Profit]]/tblOrders[[#This Row],[Sales Amount]]</f>
        <v>0.1875</v>
      </c>
      <c r="W6368" t="str">
        <f>VLOOKUP(tblOrders[[#This Row],[City]],CityRegion,2,0)</f>
        <v>South</v>
      </c>
      <c r="X6368" t="str">
        <f>VLOOKUP(tblOrders[[#This Row],[City]],lookups!A:C,3,0)</f>
        <v>Kerala</v>
      </c>
    </row>
    <row r="6369" spans="1:24" x14ac:dyDescent="0.25">
      <c r="A6369" t="s">
        <v>8759</v>
      </c>
      <c r="B6369" s="1">
        <v>45865</v>
      </c>
      <c r="C6369" t="s">
        <v>4312</v>
      </c>
      <c r="D6369" t="s">
        <v>39</v>
      </c>
      <c r="E6369" t="s">
        <v>94</v>
      </c>
      <c r="F6369" t="s">
        <v>95</v>
      </c>
      <c r="G6369" t="s">
        <v>68</v>
      </c>
      <c r="H6369" t="s">
        <v>96</v>
      </c>
      <c r="I6369" t="s">
        <v>44</v>
      </c>
      <c r="J6369" t="s">
        <v>45</v>
      </c>
      <c r="K6369">
        <v>5</v>
      </c>
      <c r="L6369">
        <v>89</v>
      </c>
      <c r="M6369">
        <v>0.05</v>
      </c>
      <c r="N6369">
        <v>422.75</v>
      </c>
      <c r="O6369">
        <v>147.75</v>
      </c>
      <c r="P6369" t="s">
        <v>28</v>
      </c>
      <c r="Q6369" t="s">
        <v>91</v>
      </c>
      <c r="R6369" t="s">
        <v>123</v>
      </c>
      <c r="S6369">
        <v>3.6</v>
      </c>
      <c r="T6369">
        <f>YEAR(tblOrders[[#This Row],[Order Date]])</f>
        <v>2025</v>
      </c>
      <c r="U6369" t="str">
        <f>TEXT(tblOrders[[#This Row],[Order Date]],"mmm-yyyy")</f>
        <v>Jul-2025</v>
      </c>
      <c r="V6369" s="4">
        <f>tblOrders[[#This Row],[Profit]]/tblOrders[[#This Row],[Sales Amount]]</f>
        <v>0.34949733885274986</v>
      </c>
      <c r="W6369" t="str">
        <f>VLOOKUP(tblOrders[[#This Row],[City]],CityRegion,2,0)</f>
        <v>South</v>
      </c>
      <c r="X6369" t="str">
        <f>VLOOKUP(tblOrders[[#This Row],[City]],lookups!A:C,3,0)</f>
        <v>Kerala</v>
      </c>
    </row>
    <row r="6370" spans="1:24" x14ac:dyDescent="0.25">
      <c r="A6370" t="s">
        <v>8760</v>
      </c>
      <c r="B6370" s="1">
        <v>45903</v>
      </c>
      <c r="C6370" t="s">
        <v>4046</v>
      </c>
      <c r="D6370" t="s">
        <v>21</v>
      </c>
      <c r="E6370" t="s">
        <v>49</v>
      </c>
      <c r="F6370" t="s">
        <v>50</v>
      </c>
      <c r="G6370" t="s">
        <v>24</v>
      </c>
      <c r="H6370" t="s">
        <v>51</v>
      </c>
      <c r="I6370" t="s">
        <v>33</v>
      </c>
      <c r="J6370" t="s">
        <v>27</v>
      </c>
      <c r="K6370">
        <v>5</v>
      </c>
      <c r="L6370">
        <v>85</v>
      </c>
      <c r="M6370">
        <v>0.2</v>
      </c>
      <c r="N6370">
        <v>340</v>
      </c>
      <c r="O6370">
        <v>80</v>
      </c>
      <c r="P6370" t="s">
        <v>28</v>
      </c>
      <c r="Q6370" t="s">
        <v>35</v>
      </c>
      <c r="R6370" t="s">
        <v>36</v>
      </c>
      <c r="S6370">
        <v>3</v>
      </c>
      <c r="T6370">
        <f>YEAR(tblOrders[[#This Row],[Order Date]])</f>
        <v>2025</v>
      </c>
      <c r="U6370" t="str">
        <f>TEXT(tblOrders[[#This Row],[Order Date]],"mmm-yyyy")</f>
        <v>Sep-2025</v>
      </c>
      <c r="V6370" s="4">
        <f>tblOrders[[#This Row],[Profit]]/tblOrders[[#This Row],[Sales Amount]]</f>
        <v>0.23529411764705882</v>
      </c>
      <c r="W6370" t="str">
        <f>VLOOKUP(tblOrders[[#This Row],[City]],CityRegion,2,0)</f>
        <v>North</v>
      </c>
      <c r="X6370" t="str">
        <f>VLOOKUP(tblOrders[[#This Row],[City]],lookups!A:C,3,0)</f>
        <v>Delhi</v>
      </c>
    </row>
    <row r="6371" spans="1:24" x14ac:dyDescent="0.25">
      <c r="A6371" t="s">
        <v>8761</v>
      </c>
      <c r="B6371" s="1">
        <v>45878</v>
      </c>
      <c r="C6371" t="s">
        <v>1834</v>
      </c>
      <c r="D6371" t="s">
        <v>21</v>
      </c>
      <c r="E6371" t="s">
        <v>40</v>
      </c>
      <c r="F6371" t="s">
        <v>41</v>
      </c>
      <c r="G6371" t="s">
        <v>42</v>
      </c>
      <c r="H6371" t="s">
        <v>43</v>
      </c>
      <c r="I6371" t="s">
        <v>70</v>
      </c>
      <c r="J6371" t="s">
        <v>34</v>
      </c>
      <c r="K6371">
        <v>5</v>
      </c>
      <c r="L6371">
        <v>18</v>
      </c>
      <c r="M6371">
        <v>0.15</v>
      </c>
      <c r="N6371">
        <v>76.5</v>
      </c>
      <c r="O6371">
        <v>31.5</v>
      </c>
      <c r="P6371" t="s">
        <v>28</v>
      </c>
      <c r="Q6371" t="s">
        <v>91</v>
      </c>
      <c r="R6371" t="s">
        <v>30</v>
      </c>
      <c r="S6371">
        <v>4.0999999999999996</v>
      </c>
      <c r="T6371">
        <f>YEAR(tblOrders[[#This Row],[Order Date]])</f>
        <v>2025</v>
      </c>
      <c r="U6371" t="str">
        <f>TEXT(tblOrders[[#This Row],[Order Date]],"mmm-yyyy")</f>
        <v>Aug-2025</v>
      </c>
      <c r="V6371" s="4">
        <f>tblOrders[[#This Row],[Profit]]/tblOrders[[#This Row],[Sales Amount]]</f>
        <v>0.41176470588235292</v>
      </c>
      <c r="W6371" t="str">
        <f>VLOOKUP(tblOrders[[#This Row],[City]],CityRegion,2,0)</f>
        <v>South</v>
      </c>
      <c r="X6371" t="str">
        <f>VLOOKUP(tblOrders[[#This Row],[City]],lookups!A:C,3,0)</f>
        <v>Telengana</v>
      </c>
    </row>
    <row r="6372" spans="1:24" x14ac:dyDescent="0.25">
      <c r="A6372" t="s">
        <v>8762</v>
      </c>
      <c r="B6372" s="1">
        <v>45701</v>
      </c>
      <c r="C6372" t="s">
        <v>2478</v>
      </c>
      <c r="D6372" t="s">
        <v>39</v>
      </c>
      <c r="E6372" t="s">
        <v>101</v>
      </c>
      <c r="F6372" t="s">
        <v>102</v>
      </c>
      <c r="G6372" t="s">
        <v>24</v>
      </c>
      <c r="H6372" t="s">
        <v>103</v>
      </c>
      <c r="I6372" t="s">
        <v>26</v>
      </c>
      <c r="J6372" t="s">
        <v>27</v>
      </c>
      <c r="K6372">
        <v>1</v>
      </c>
      <c r="L6372">
        <v>120</v>
      </c>
      <c r="M6372">
        <v>0.1</v>
      </c>
      <c r="N6372">
        <v>108</v>
      </c>
      <c r="O6372">
        <v>30</v>
      </c>
      <c r="P6372" t="s">
        <v>28</v>
      </c>
      <c r="Q6372" t="s">
        <v>86</v>
      </c>
      <c r="R6372" t="s">
        <v>36</v>
      </c>
      <c r="S6372">
        <v>3</v>
      </c>
      <c r="T6372">
        <f>YEAR(tblOrders[[#This Row],[Order Date]])</f>
        <v>2025</v>
      </c>
      <c r="U6372" t="str">
        <f>TEXT(tblOrders[[#This Row],[Order Date]],"mmm-yyyy")</f>
        <v>Feb-2025</v>
      </c>
      <c r="V6372" s="4">
        <f>tblOrders[[#This Row],[Profit]]/tblOrders[[#This Row],[Sales Amount]]</f>
        <v>0.27777777777777779</v>
      </c>
      <c r="W6372" t="str">
        <f>VLOOKUP(tblOrders[[#This Row],[City]],CityRegion,2,0)</f>
        <v>South</v>
      </c>
      <c r="X6372" t="str">
        <f>VLOOKUP(tblOrders[[#This Row],[City]],lookups!A:C,3,0)</f>
        <v>Karnataka</v>
      </c>
    </row>
    <row r="6373" spans="1:24" x14ac:dyDescent="0.25">
      <c r="A6373" t="s">
        <v>8763</v>
      </c>
      <c r="B6373" s="1">
        <v>45995</v>
      </c>
      <c r="C6373" t="s">
        <v>6995</v>
      </c>
      <c r="D6373" t="s">
        <v>21</v>
      </c>
      <c r="E6373" t="s">
        <v>40</v>
      </c>
      <c r="F6373" t="s">
        <v>41</v>
      </c>
      <c r="G6373" t="s">
        <v>42</v>
      </c>
      <c r="H6373" t="s">
        <v>43</v>
      </c>
      <c r="I6373" t="s">
        <v>57</v>
      </c>
      <c r="J6373" t="s">
        <v>34</v>
      </c>
      <c r="K6373">
        <v>2</v>
      </c>
      <c r="L6373">
        <v>18</v>
      </c>
      <c r="M6373">
        <v>0.15</v>
      </c>
      <c r="N6373">
        <v>30.6</v>
      </c>
      <c r="O6373">
        <v>12.6</v>
      </c>
      <c r="P6373" t="s">
        <v>28</v>
      </c>
      <c r="Q6373" t="s">
        <v>35</v>
      </c>
      <c r="R6373" t="s">
        <v>36</v>
      </c>
      <c r="S6373">
        <v>3.7</v>
      </c>
      <c r="T6373">
        <f>YEAR(tblOrders[[#This Row],[Order Date]])</f>
        <v>2025</v>
      </c>
      <c r="U6373" t="str">
        <f>TEXT(tblOrders[[#This Row],[Order Date]],"mmm-yyyy")</f>
        <v>Dec-2025</v>
      </c>
      <c r="V6373" s="4">
        <f>tblOrders[[#This Row],[Profit]]/tblOrders[[#This Row],[Sales Amount]]</f>
        <v>0.41176470588235292</v>
      </c>
      <c r="W6373" t="str">
        <f>VLOOKUP(tblOrders[[#This Row],[City]],CityRegion,2,0)</f>
        <v>South</v>
      </c>
      <c r="X6373" t="str">
        <f>VLOOKUP(tblOrders[[#This Row],[City]],lookups!A:C,3,0)</f>
        <v>Kerala</v>
      </c>
    </row>
    <row r="6374" spans="1:24" x14ac:dyDescent="0.25">
      <c r="A6374" t="s">
        <v>8764</v>
      </c>
      <c r="B6374" s="1">
        <v>45798</v>
      </c>
      <c r="C6374" t="s">
        <v>2533</v>
      </c>
      <c r="D6374" t="s">
        <v>21</v>
      </c>
      <c r="E6374" t="s">
        <v>108</v>
      </c>
      <c r="F6374" t="s">
        <v>109</v>
      </c>
      <c r="G6374" t="s">
        <v>62</v>
      </c>
      <c r="H6374" t="s">
        <v>110</v>
      </c>
      <c r="I6374" t="s">
        <v>139</v>
      </c>
      <c r="J6374" t="s">
        <v>34</v>
      </c>
      <c r="K6374">
        <v>4</v>
      </c>
      <c r="L6374">
        <v>110</v>
      </c>
      <c r="M6374">
        <v>0.05</v>
      </c>
      <c r="N6374">
        <v>418</v>
      </c>
      <c r="O6374">
        <v>146</v>
      </c>
      <c r="P6374" t="s">
        <v>28</v>
      </c>
      <c r="Q6374" t="s">
        <v>29</v>
      </c>
      <c r="R6374" t="s">
        <v>36</v>
      </c>
      <c r="S6374">
        <v>2.9</v>
      </c>
      <c r="T6374">
        <f>YEAR(tblOrders[[#This Row],[Order Date]])</f>
        <v>2025</v>
      </c>
      <c r="U6374" t="str">
        <f>TEXT(tblOrders[[#This Row],[Order Date]],"mmm-yyyy")</f>
        <v>May-2025</v>
      </c>
      <c r="V6374" s="4">
        <f>tblOrders[[#This Row],[Profit]]/tblOrders[[#This Row],[Sales Amount]]</f>
        <v>0.34928229665071769</v>
      </c>
      <c r="W6374" t="str">
        <f>VLOOKUP(tblOrders[[#This Row],[City]],CityRegion,2,0)</f>
        <v>South</v>
      </c>
      <c r="X6374" t="str">
        <f>VLOOKUP(tblOrders[[#This Row],[City]],lookups!A:C,3,0)</f>
        <v>Tamil Nadu</v>
      </c>
    </row>
    <row r="6375" spans="1:24" x14ac:dyDescent="0.25">
      <c r="A6375" t="s">
        <v>8765</v>
      </c>
      <c r="B6375" s="1">
        <v>45846</v>
      </c>
      <c r="C6375" t="s">
        <v>6428</v>
      </c>
      <c r="D6375" t="s">
        <v>21</v>
      </c>
      <c r="E6375" t="s">
        <v>73</v>
      </c>
      <c r="F6375" t="s">
        <v>74</v>
      </c>
      <c r="G6375" t="s">
        <v>68</v>
      </c>
      <c r="H6375" t="s">
        <v>75</v>
      </c>
      <c r="I6375" t="s">
        <v>26</v>
      </c>
      <c r="J6375" t="s">
        <v>34</v>
      </c>
      <c r="K6375">
        <v>5</v>
      </c>
      <c r="L6375">
        <v>65</v>
      </c>
      <c r="M6375">
        <v>0.1</v>
      </c>
      <c r="N6375">
        <v>292.5</v>
      </c>
      <c r="O6375">
        <v>102.5</v>
      </c>
      <c r="P6375" t="s">
        <v>28</v>
      </c>
      <c r="Q6375" t="s">
        <v>86</v>
      </c>
      <c r="R6375" t="s">
        <v>36</v>
      </c>
      <c r="S6375">
        <v>3.5</v>
      </c>
      <c r="T6375">
        <f>YEAR(tblOrders[[#This Row],[Order Date]])</f>
        <v>2025</v>
      </c>
      <c r="U6375" t="str">
        <f>TEXT(tblOrders[[#This Row],[Order Date]],"mmm-yyyy")</f>
        <v>Jul-2025</v>
      </c>
      <c r="V6375" s="4">
        <f>tblOrders[[#This Row],[Profit]]/tblOrders[[#This Row],[Sales Amount]]</f>
        <v>0.3504273504273504</v>
      </c>
      <c r="W6375" t="str">
        <f>VLOOKUP(tblOrders[[#This Row],[City]],CityRegion,2,0)</f>
        <v>South</v>
      </c>
      <c r="X6375" t="str">
        <f>VLOOKUP(tblOrders[[#This Row],[City]],lookups!A:C,3,0)</f>
        <v>Karnataka</v>
      </c>
    </row>
    <row r="6376" spans="1:24" x14ac:dyDescent="0.25">
      <c r="A6376" t="s">
        <v>8766</v>
      </c>
      <c r="B6376" s="1">
        <v>45893</v>
      </c>
      <c r="C6376" t="s">
        <v>1932</v>
      </c>
      <c r="D6376" t="s">
        <v>21</v>
      </c>
      <c r="E6376" t="s">
        <v>101</v>
      </c>
      <c r="F6376" t="s">
        <v>102</v>
      </c>
      <c r="G6376" t="s">
        <v>24</v>
      </c>
      <c r="H6376" t="s">
        <v>103</v>
      </c>
      <c r="I6376" t="s">
        <v>44</v>
      </c>
      <c r="J6376" t="s">
        <v>45</v>
      </c>
      <c r="K6376">
        <v>1</v>
      </c>
      <c r="L6376">
        <v>120</v>
      </c>
      <c r="M6376">
        <v>0</v>
      </c>
      <c r="N6376">
        <v>120</v>
      </c>
      <c r="O6376">
        <v>42</v>
      </c>
      <c r="P6376" t="s">
        <v>28</v>
      </c>
      <c r="Q6376" t="s">
        <v>86</v>
      </c>
      <c r="R6376" t="s">
        <v>30</v>
      </c>
      <c r="S6376">
        <v>4</v>
      </c>
      <c r="T6376">
        <f>YEAR(tblOrders[[#This Row],[Order Date]])</f>
        <v>2025</v>
      </c>
      <c r="U6376" t="str">
        <f>TEXT(tblOrders[[#This Row],[Order Date]],"mmm-yyyy")</f>
        <v>Aug-2025</v>
      </c>
      <c r="V6376" s="4">
        <f>tblOrders[[#This Row],[Profit]]/tblOrders[[#This Row],[Sales Amount]]</f>
        <v>0.35</v>
      </c>
      <c r="W6376" t="str">
        <f>VLOOKUP(tblOrders[[#This Row],[City]],CityRegion,2,0)</f>
        <v>South</v>
      </c>
      <c r="X6376" t="str">
        <f>VLOOKUP(tblOrders[[#This Row],[City]],lookups!A:C,3,0)</f>
        <v>Kerala</v>
      </c>
    </row>
    <row r="6377" spans="1:24" x14ac:dyDescent="0.25">
      <c r="A6377" t="s">
        <v>8767</v>
      </c>
      <c r="B6377" s="1">
        <v>45979</v>
      </c>
      <c r="C6377" t="s">
        <v>2961</v>
      </c>
      <c r="D6377" t="s">
        <v>21</v>
      </c>
      <c r="E6377" t="s">
        <v>79</v>
      </c>
      <c r="F6377" t="s">
        <v>80</v>
      </c>
      <c r="G6377" t="s">
        <v>68</v>
      </c>
      <c r="H6377" t="s">
        <v>81</v>
      </c>
      <c r="I6377" t="s">
        <v>70</v>
      </c>
      <c r="J6377" t="s">
        <v>45</v>
      </c>
      <c r="K6377">
        <v>4</v>
      </c>
      <c r="L6377">
        <v>799</v>
      </c>
      <c r="M6377">
        <v>0.05</v>
      </c>
      <c r="N6377">
        <v>3036.2</v>
      </c>
      <c r="O6377">
        <v>556.20000000000005</v>
      </c>
      <c r="P6377" t="s">
        <v>111</v>
      </c>
      <c r="Q6377" t="s">
        <v>46</v>
      </c>
      <c r="R6377" t="s">
        <v>36</v>
      </c>
      <c r="S6377">
        <v>3.1</v>
      </c>
      <c r="T6377">
        <f>YEAR(tblOrders[[#This Row],[Order Date]])</f>
        <v>2025</v>
      </c>
      <c r="U6377" t="str">
        <f>TEXT(tblOrders[[#This Row],[Order Date]],"mmm-yyyy")</f>
        <v>Nov-2025</v>
      </c>
      <c r="V6377" s="4">
        <f>tblOrders[[#This Row],[Profit]]/tblOrders[[#This Row],[Sales Amount]]</f>
        <v>0.18318951320729862</v>
      </c>
      <c r="W6377" t="str">
        <f>VLOOKUP(tblOrders[[#This Row],[City]],CityRegion,2,0)</f>
        <v>South</v>
      </c>
      <c r="X6377" t="str">
        <f>VLOOKUP(tblOrders[[#This Row],[City]],lookups!A:C,3,0)</f>
        <v>Telengana</v>
      </c>
    </row>
    <row r="6378" spans="1:24" x14ac:dyDescent="0.25">
      <c r="A6378" t="s">
        <v>8768</v>
      </c>
      <c r="B6378" s="1">
        <v>45912</v>
      </c>
      <c r="C6378" t="s">
        <v>4477</v>
      </c>
      <c r="D6378" t="s">
        <v>21</v>
      </c>
      <c r="E6378" t="s">
        <v>66</v>
      </c>
      <c r="F6378" t="s">
        <v>67</v>
      </c>
      <c r="G6378" t="s">
        <v>68</v>
      </c>
      <c r="H6378" t="s">
        <v>69</v>
      </c>
      <c r="I6378" t="s">
        <v>130</v>
      </c>
      <c r="J6378" t="s">
        <v>34</v>
      </c>
      <c r="K6378">
        <v>1</v>
      </c>
      <c r="L6378">
        <v>149</v>
      </c>
      <c r="M6378">
        <v>0.05</v>
      </c>
      <c r="N6378">
        <v>141.55000000000001</v>
      </c>
      <c r="O6378">
        <v>46.55</v>
      </c>
      <c r="P6378" t="s">
        <v>28</v>
      </c>
      <c r="Q6378" t="s">
        <v>46</v>
      </c>
      <c r="R6378" t="s">
        <v>36</v>
      </c>
      <c r="S6378">
        <v>3.7</v>
      </c>
      <c r="T6378">
        <f>YEAR(tblOrders[[#This Row],[Order Date]])</f>
        <v>2025</v>
      </c>
      <c r="U6378" t="str">
        <f>TEXT(tblOrders[[#This Row],[Order Date]],"mmm-yyyy")</f>
        <v>Sep-2025</v>
      </c>
      <c r="V6378" s="4">
        <f>tblOrders[[#This Row],[Profit]]/tblOrders[[#This Row],[Sales Amount]]</f>
        <v>0.32885906040268453</v>
      </c>
      <c r="W6378" t="str">
        <f>VLOOKUP(tblOrders[[#This Row],[City]],CityRegion,2,0)</f>
        <v>West</v>
      </c>
      <c r="X6378" t="str">
        <f>VLOOKUP(tblOrders[[#This Row],[City]],lookups!A:C,3,0)</f>
        <v>Maharashtra</v>
      </c>
    </row>
    <row r="6379" spans="1:24" x14ac:dyDescent="0.25">
      <c r="A6379" t="s">
        <v>8769</v>
      </c>
      <c r="B6379" s="1">
        <v>45808</v>
      </c>
      <c r="C6379" t="s">
        <v>5325</v>
      </c>
      <c r="D6379" t="s">
        <v>21</v>
      </c>
      <c r="E6379" t="s">
        <v>66</v>
      </c>
      <c r="F6379" t="s">
        <v>67</v>
      </c>
      <c r="G6379" t="s">
        <v>68</v>
      </c>
      <c r="H6379" t="s">
        <v>69</v>
      </c>
      <c r="I6379" t="s">
        <v>44</v>
      </c>
      <c r="J6379" t="s">
        <v>34</v>
      </c>
      <c r="K6379">
        <v>2</v>
      </c>
      <c r="L6379">
        <v>149</v>
      </c>
      <c r="M6379">
        <v>0.1</v>
      </c>
      <c r="N6379">
        <v>268.2</v>
      </c>
      <c r="O6379">
        <v>78.2</v>
      </c>
      <c r="P6379" t="s">
        <v>28</v>
      </c>
      <c r="Q6379" t="s">
        <v>46</v>
      </c>
      <c r="R6379" t="s">
        <v>36</v>
      </c>
      <c r="S6379">
        <v>3.7</v>
      </c>
      <c r="T6379">
        <f>YEAR(tblOrders[[#This Row],[Order Date]])</f>
        <v>2025</v>
      </c>
      <c r="U6379" t="str">
        <f>TEXT(tblOrders[[#This Row],[Order Date]],"mmm-yyyy")</f>
        <v>May-2025</v>
      </c>
      <c r="V6379" s="4">
        <f>tblOrders[[#This Row],[Profit]]/tblOrders[[#This Row],[Sales Amount]]</f>
        <v>0.29157345264727819</v>
      </c>
      <c r="W6379" t="str">
        <f>VLOOKUP(tblOrders[[#This Row],[City]],CityRegion,2,0)</f>
        <v>South</v>
      </c>
      <c r="X6379" t="str">
        <f>VLOOKUP(tblOrders[[#This Row],[City]],lookups!A:C,3,0)</f>
        <v>Kerala</v>
      </c>
    </row>
    <row r="6380" spans="1:24" x14ac:dyDescent="0.25">
      <c r="A6380" t="s">
        <v>8770</v>
      </c>
      <c r="B6380" s="1">
        <v>45736</v>
      </c>
      <c r="C6380" t="s">
        <v>2492</v>
      </c>
      <c r="D6380" t="s">
        <v>21</v>
      </c>
      <c r="E6380" t="s">
        <v>22</v>
      </c>
      <c r="F6380" t="s">
        <v>23</v>
      </c>
      <c r="G6380" t="s">
        <v>24</v>
      </c>
      <c r="H6380" t="s">
        <v>25</v>
      </c>
      <c r="I6380" t="s">
        <v>52</v>
      </c>
      <c r="J6380" t="s">
        <v>27</v>
      </c>
      <c r="K6380">
        <v>2</v>
      </c>
      <c r="L6380">
        <v>190</v>
      </c>
      <c r="M6380">
        <v>0.2</v>
      </c>
      <c r="N6380">
        <v>304</v>
      </c>
      <c r="O6380">
        <v>54</v>
      </c>
      <c r="P6380" t="s">
        <v>28</v>
      </c>
      <c r="Q6380" t="s">
        <v>86</v>
      </c>
      <c r="R6380" t="s">
        <v>30</v>
      </c>
      <c r="S6380">
        <v>3.1</v>
      </c>
      <c r="T6380">
        <f>YEAR(tblOrders[[#This Row],[Order Date]])</f>
        <v>2025</v>
      </c>
      <c r="U6380" t="str">
        <f>TEXT(tblOrders[[#This Row],[Order Date]],"mmm-yyyy")</f>
        <v>Mar-2025</v>
      </c>
      <c r="V6380" s="4">
        <f>tblOrders[[#This Row],[Profit]]/tblOrders[[#This Row],[Sales Amount]]</f>
        <v>0.17763157894736842</v>
      </c>
      <c r="W6380" t="str">
        <f>VLOOKUP(tblOrders[[#This Row],[City]],CityRegion,2,0)</f>
        <v>South</v>
      </c>
      <c r="X6380" t="str">
        <f>VLOOKUP(tblOrders[[#This Row],[City]],lookups!A:C,3,0)</f>
        <v>Kerala</v>
      </c>
    </row>
    <row r="6381" spans="1:24" x14ac:dyDescent="0.25">
      <c r="A6381" t="s">
        <v>8771</v>
      </c>
      <c r="B6381" s="1">
        <v>45986</v>
      </c>
      <c r="C6381" t="s">
        <v>1612</v>
      </c>
      <c r="D6381" t="s">
        <v>39</v>
      </c>
      <c r="E6381" t="s">
        <v>40</v>
      </c>
      <c r="F6381" t="s">
        <v>41</v>
      </c>
      <c r="G6381" t="s">
        <v>42</v>
      </c>
      <c r="H6381" t="s">
        <v>43</v>
      </c>
      <c r="I6381" t="s">
        <v>76</v>
      </c>
      <c r="J6381" t="s">
        <v>34</v>
      </c>
      <c r="K6381">
        <v>4</v>
      </c>
      <c r="L6381">
        <v>18</v>
      </c>
      <c r="M6381">
        <v>0.2</v>
      </c>
      <c r="N6381">
        <v>57.6</v>
      </c>
      <c r="O6381">
        <v>21.6</v>
      </c>
      <c r="P6381" t="s">
        <v>28</v>
      </c>
      <c r="Q6381" t="s">
        <v>91</v>
      </c>
      <c r="R6381" t="s">
        <v>36</v>
      </c>
      <c r="S6381">
        <v>4.5999999999999996</v>
      </c>
      <c r="T6381">
        <f>YEAR(tblOrders[[#This Row],[Order Date]])</f>
        <v>2025</v>
      </c>
      <c r="U6381" t="str">
        <f>TEXT(tblOrders[[#This Row],[Order Date]],"mmm-yyyy")</f>
        <v>Nov-2025</v>
      </c>
      <c r="V6381" s="4">
        <f>tblOrders[[#This Row],[Profit]]/tblOrders[[#This Row],[Sales Amount]]</f>
        <v>0.375</v>
      </c>
      <c r="W6381" t="str">
        <f>VLOOKUP(tblOrders[[#This Row],[City]],CityRegion,2,0)</f>
        <v>South</v>
      </c>
      <c r="X6381" t="str">
        <f>VLOOKUP(tblOrders[[#This Row],[City]],lookups!A:C,3,0)</f>
        <v>Kerala</v>
      </c>
    </row>
    <row r="6382" spans="1:24" x14ac:dyDescent="0.25">
      <c r="A6382" t="s">
        <v>8772</v>
      </c>
      <c r="B6382" s="1">
        <v>45862</v>
      </c>
      <c r="C6382" t="s">
        <v>2695</v>
      </c>
      <c r="D6382" t="s">
        <v>39</v>
      </c>
      <c r="E6382" t="s">
        <v>55</v>
      </c>
      <c r="F6382" t="s">
        <v>56</v>
      </c>
      <c r="G6382" t="s">
        <v>24</v>
      </c>
      <c r="H6382" t="s">
        <v>51</v>
      </c>
      <c r="I6382" t="s">
        <v>76</v>
      </c>
      <c r="J6382" t="s">
        <v>34</v>
      </c>
      <c r="K6382">
        <v>1</v>
      </c>
      <c r="L6382">
        <v>42</v>
      </c>
      <c r="M6382">
        <v>0.2</v>
      </c>
      <c r="N6382">
        <v>33.6</v>
      </c>
      <c r="O6382">
        <v>9.6</v>
      </c>
      <c r="P6382" t="s">
        <v>28</v>
      </c>
      <c r="Q6382" t="s">
        <v>29</v>
      </c>
      <c r="R6382" t="s">
        <v>36</v>
      </c>
      <c r="S6382">
        <v>5</v>
      </c>
      <c r="T6382">
        <f>YEAR(tblOrders[[#This Row],[Order Date]])</f>
        <v>2025</v>
      </c>
      <c r="U6382" t="str">
        <f>TEXT(tblOrders[[#This Row],[Order Date]],"mmm-yyyy")</f>
        <v>Jul-2025</v>
      </c>
      <c r="V6382" s="4">
        <f>tblOrders[[#This Row],[Profit]]/tblOrders[[#This Row],[Sales Amount]]</f>
        <v>0.2857142857142857</v>
      </c>
      <c r="W6382" t="str">
        <f>VLOOKUP(tblOrders[[#This Row],[City]],CityRegion,2,0)</f>
        <v>South</v>
      </c>
      <c r="X6382" t="str">
        <f>VLOOKUP(tblOrders[[#This Row],[City]],lookups!A:C,3,0)</f>
        <v>Kerala</v>
      </c>
    </row>
    <row r="6383" spans="1:24" x14ac:dyDescent="0.25">
      <c r="A6383" t="s">
        <v>8773</v>
      </c>
      <c r="B6383" s="1">
        <v>45993</v>
      </c>
      <c r="C6383" t="s">
        <v>1584</v>
      </c>
      <c r="D6383" t="s">
        <v>39</v>
      </c>
      <c r="E6383" t="s">
        <v>55</v>
      </c>
      <c r="F6383" t="s">
        <v>56</v>
      </c>
      <c r="G6383" t="s">
        <v>24</v>
      </c>
      <c r="H6383" t="s">
        <v>51</v>
      </c>
      <c r="I6383" t="s">
        <v>44</v>
      </c>
      <c r="J6383" t="s">
        <v>45</v>
      </c>
      <c r="K6383">
        <v>4</v>
      </c>
      <c r="L6383">
        <v>42</v>
      </c>
      <c r="M6383">
        <v>0</v>
      </c>
      <c r="N6383">
        <v>168</v>
      </c>
      <c r="O6383">
        <v>72</v>
      </c>
      <c r="P6383" t="s">
        <v>28</v>
      </c>
      <c r="Q6383" t="s">
        <v>46</v>
      </c>
      <c r="R6383" t="s">
        <v>36</v>
      </c>
      <c r="S6383">
        <v>4.0999999999999996</v>
      </c>
      <c r="T6383">
        <f>YEAR(tblOrders[[#This Row],[Order Date]])</f>
        <v>2025</v>
      </c>
      <c r="U6383" t="str">
        <f>TEXT(tblOrders[[#This Row],[Order Date]],"mmm-yyyy")</f>
        <v>Dec-2025</v>
      </c>
      <c r="V6383" s="4">
        <f>tblOrders[[#This Row],[Profit]]/tblOrders[[#This Row],[Sales Amount]]</f>
        <v>0.42857142857142855</v>
      </c>
      <c r="W6383" t="str">
        <f>VLOOKUP(tblOrders[[#This Row],[City]],CityRegion,2,0)</f>
        <v>South</v>
      </c>
      <c r="X6383" t="str">
        <f>VLOOKUP(tblOrders[[#This Row],[City]],lookups!A:C,3,0)</f>
        <v>Kerala</v>
      </c>
    </row>
    <row r="6384" spans="1:24" x14ac:dyDescent="0.25">
      <c r="A6384" t="s">
        <v>8774</v>
      </c>
      <c r="B6384" s="1">
        <v>45719</v>
      </c>
      <c r="C6384" t="s">
        <v>2405</v>
      </c>
      <c r="D6384" t="s">
        <v>21</v>
      </c>
      <c r="E6384" t="s">
        <v>66</v>
      </c>
      <c r="F6384" t="s">
        <v>67</v>
      </c>
      <c r="G6384" t="s">
        <v>68</v>
      </c>
      <c r="H6384" t="s">
        <v>69</v>
      </c>
      <c r="I6384" t="s">
        <v>33</v>
      </c>
      <c r="J6384" t="s">
        <v>34</v>
      </c>
      <c r="K6384">
        <v>2</v>
      </c>
      <c r="L6384">
        <v>149</v>
      </c>
      <c r="M6384">
        <v>0.05</v>
      </c>
      <c r="N6384">
        <v>283.10000000000002</v>
      </c>
      <c r="O6384">
        <v>93.1</v>
      </c>
      <c r="P6384" t="s">
        <v>28</v>
      </c>
      <c r="Q6384" t="s">
        <v>91</v>
      </c>
      <c r="R6384" t="s">
        <v>30</v>
      </c>
      <c r="S6384">
        <v>2.7</v>
      </c>
      <c r="T6384">
        <f>YEAR(tblOrders[[#This Row],[Order Date]])</f>
        <v>2025</v>
      </c>
      <c r="U6384" t="str">
        <f>TEXT(tblOrders[[#This Row],[Order Date]],"mmm-yyyy")</f>
        <v>Mar-2025</v>
      </c>
      <c r="V6384" s="4">
        <f>tblOrders[[#This Row],[Profit]]/tblOrders[[#This Row],[Sales Amount]]</f>
        <v>0.32885906040268453</v>
      </c>
      <c r="W6384" t="str">
        <f>VLOOKUP(tblOrders[[#This Row],[City]],CityRegion,2,0)</f>
        <v>North</v>
      </c>
      <c r="X6384" t="str">
        <f>VLOOKUP(tblOrders[[#This Row],[City]],lookups!A:C,3,0)</f>
        <v>Delhi</v>
      </c>
    </row>
    <row r="6385" spans="1:24" x14ac:dyDescent="0.25">
      <c r="A6385" t="s">
        <v>8775</v>
      </c>
      <c r="B6385" s="1">
        <v>45664</v>
      </c>
      <c r="C6385" t="s">
        <v>2915</v>
      </c>
      <c r="D6385" t="s">
        <v>39</v>
      </c>
      <c r="E6385" t="s">
        <v>114</v>
      </c>
      <c r="F6385" t="s">
        <v>115</v>
      </c>
      <c r="G6385" t="s">
        <v>42</v>
      </c>
      <c r="H6385" t="s">
        <v>116</v>
      </c>
      <c r="I6385" t="s">
        <v>44</v>
      </c>
      <c r="J6385" t="s">
        <v>34</v>
      </c>
      <c r="K6385">
        <v>5</v>
      </c>
      <c r="L6385">
        <v>12</v>
      </c>
      <c r="M6385">
        <v>0.15</v>
      </c>
      <c r="N6385">
        <v>51</v>
      </c>
      <c r="O6385">
        <v>21</v>
      </c>
      <c r="P6385" t="s">
        <v>28</v>
      </c>
      <c r="Q6385" t="s">
        <v>29</v>
      </c>
      <c r="R6385" t="s">
        <v>36</v>
      </c>
      <c r="S6385">
        <v>2.6</v>
      </c>
      <c r="T6385">
        <f>YEAR(tblOrders[[#This Row],[Order Date]])</f>
        <v>2025</v>
      </c>
      <c r="U6385" t="str">
        <f>TEXT(tblOrders[[#This Row],[Order Date]],"mmm-yyyy")</f>
        <v>Jan-2025</v>
      </c>
      <c r="V6385" s="4">
        <f>tblOrders[[#This Row],[Profit]]/tblOrders[[#This Row],[Sales Amount]]</f>
        <v>0.41176470588235292</v>
      </c>
      <c r="W6385" t="str">
        <f>VLOOKUP(tblOrders[[#This Row],[City]],CityRegion,2,0)</f>
        <v>South</v>
      </c>
      <c r="X6385" t="str">
        <f>VLOOKUP(tblOrders[[#This Row],[City]],lookups!A:C,3,0)</f>
        <v>Kerala</v>
      </c>
    </row>
    <row r="6386" spans="1:24" x14ac:dyDescent="0.25">
      <c r="A6386" t="s">
        <v>8776</v>
      </c>
      <c r="B6386" s="1">
        <v>46008</v>
      </c>
      <c r="C6386" t="s">
        <v>322</v>
      </c>
      <c r="D6386" t="s">
        <v>21</v>
      </c>
      <c r="E6386" t="s">
        <v>108</v>
      </c>
      <c r="F6386" t="s">
        <v>109</v>
      </c>
      <c r="G6386" t="s">
        <v>62</v>
      </c>
      <c r="H6386" t="s">
        <v>110</v>
      </c>
      <c r="I6386" t="s">
        <v>70</v>
      </c>
      <c r="J6386" t="s">
        <v>27</v>
      </c>
      <c r="K6386">
        <v>5</v>
      </c>
      <c r="L6386">
        <v>110</v>
      </c>
      <c r="M6386">
        <v>0.05</v>
      </c>
      <c r="N6386">
        <v>522.5</v>
      </c>
      <c r="O6386">
        <v>182.5</v>
      </c>
      <c r="P6386" t="s">
        <v>28</v>
      </c>
      <c r="Q6386" t="s">
        <v>35</v>
      </c>
      <c r="R6386" t="s">
        <v>36</v>
      </c>
      <c r="S6386">
        <v>2.9</v>
      </c>
      <c r="T6386">
        <f>YEAR(tblOrders[[#This Row],[Order Date]])</f>
        <v>2025</v>
      </c>
      <c r="U6386" t="str">
        <f>TEXT(tblOrders[[#This Row],[Order Date]],"mmm-yyyy")</f>
        <v>Dec-2025</v>
      </c>
      <c r="V6386" s="4">
        <f>tblOrders[[#This Row],[Profit]]/tblOrders[[#This Row],[Sales Amount]]</f>
        <v>0.34928229665071769</v>
      </c>
      <c r="W6386" t="str">
        <f>VLOOKUP(tblOrders[[#This Row],[City]],CityRegion,2,0)</f>
        <v>South</v>
      </c>
      <c r="X6386" t="str">
        <f>VLOOKUP(tblOrders[[#This Row],[City]],lookups!A:C,3,0)</f>
        <v>Telengana</v>
      </c>
    </row>
    <row r="6387" spans="1:24" x14ac:dyDescent="0.25">
      <c r="A6387" t="s">
        <v>8777</v>
      </c>
      <c r="B6387" s="1">
        <v>45843</v>
      </c>
      <c r="C6387" t="s">
        <v>6473</v>
      </c>
      <c r="D6387" t="s">
        <v>21</v>
      </c>
      <c r="E6387" t="s">
        <v>114</v>
      </c>
      <c r="F6387" t="s">
        <v>115</v>
      </c>
      <c r="G6387" t="s">
        <v>42</v>
      </c>
      <c r="H6387" t="s">
        <v>116</v>
      </c>
      <c r="I6387" t="s">
        <v>70</v>
      </c>
      <c r="J6387" t="s">
        <v>34</v>
      </c>
      <c r="K6387">
        <v>1</v>
      </c>
      <c r="L6387">
        <v>12</v>
      </c>
      <c r="M6387">
        <v>0.1</v>
      </c>
      <c r="N6387">
        <v>10.8</v>
      </c>
      <c r="O6387">
        <v>4.8</v>
      </c>
      <c r="P6387" t="s">
        <v>28</v>
      </c>
      <c r="Q6387" t="s">
        <v>86</v>
      </c>
      <c r="R6387" t="s">
        <v>36</v>
      </c>
      <c r="S6387">
        <v>4.5</v>
      </c>
      <c r="T6387">
        <f>YEAR(tblOrders[[#This Row],[Order Date]])</f>
        <v>2025</v>
      </c>
      <c r="U6387" t="str">
        <f>TEXT(tblOrders[[#This Row],[Order Date]],"mmm-yyyy")</f>
        <v>Jul-2025</v>
      </c>
      <c r="V6387" s="4">
        <f>tblOrders[[#This Row],[Profit]]/tblOrders[[#This Row],[Sales Amount]]</f>
        <v>0.44444444444444442</v>
      </c>
      <c r="W6387" t="str">
        <f>VLOOKUP(tblOrders[[#This Row],[City]],CityRegion,2,0)</f>
        <v>South</v>
      </c>
      <c r="X6387" t="str">
        <f>VLOOKUP(tblOrders[[#This Row],[City]],lookups!A:C,3,0)</f>
        <v>Telengana</v>
      </c>
    </row>
    <row r="6388" spans="1:24" x14ac:dyDescent="0.25">
      <c r="A6388" t="s">
        <v>8778</v>
      </c>
      <c r="B6388" s="1">
        <v>45666</v>
      </c>
      <c r="C6388" t="s">
        <v>1764</v>
      </c>
      <c r="D6388" t="s">
        <v>21</v>
      </c>
      <c r="E6388" t="s">
        <v>79</v>
      </c>
      <c r="F6388" t="s">
        <v>80</v>
      </c>
      <c r="G6388" t="s">
        <v>68</v>
      </c>
      <c r="H6388" t="s">
        <v>81</v>
      </c>
      <c r="I6388" t="s">
        <v>84</v>
      </c>
      <c r="J6388" t="s">
        <v>45</v>
      </c>
      <c r="K6388">
        <v>4</v>
      </c>
      <c r="L6388">
        <v>799</v>
      </c>
      <c r="M6388">
        <v>0.1</v>
      </c>
      <c r="N6388">
        <v>2876.4</v>
      </c>
      <c r="O6388">
        <v>396.4</v>
      </c>
      <c r="P6388" t="s">
        <v>28</v>
      </c>
      <c r="Q6388" t="s">
        <v>46</v>
      </c>
      <c r="R6388" t="s">
        <v>36</v>
      </c>
      <c r="S6388">
        <v>3.2</v>
      </c>
      <c r="T6388">
        <f>YEAR(tblOrders[[#This Row],[Order Date]])</f>
        <v>2025</v>
      </c>
      <c r="U6388" t="str">
        <f>TEXT(tblOrders[[#This Row],[Order Date]],"mmm-yyyy")</f>
        <v>Jan-2025</v>
      </c>
      <c r="V6388" s="4">
        <f>tblOrders[[#This Row],[Profit]]/tblOrders[[#This Row],[Sales Amount]]</f>
        <v>0.13781115282992629</v>
      </c>
      <c r="W6388" t="str">
        <f>VLOOKUP(tblOrders[[#This Row],[City]],CityRegion,2,0)</f>
        <v>West</v>
      </c>
      <c r="X6388" t="str">
        <f>VLOOKUP(tblOrders[[#This Row],[City]],lookups!A:C,3,0)</f>
        <v>Maharashtra</v>
      </c>
    </row>
    <row r="6389" spans="1:24" x14ac:dyDescent="0.25">
      <c r="A6389" t="s">
        <v>8779</v>
      </c>
      <c r="B6389" s="1">
        <v>46010</v>
      </c>
      <c r="C6389" t="s">
        <v>3265</v>
      </c>
      <c r="D6389" t="s">
        <v>21</v>
      </c>
      <c r="E6389" t="s">
        <v>108</v>
      </c>
      <c r="F6389" t="s">
        <v>109</v>
      </c>
      <c r="G6389" t="s">
        <v>62</v>
      </c>
      <c r="H6389" t="s">
        <v>110</v>
      </c>
      <c r="I6389" t="s">
        <v>76</v>
      </c>
      <c r="J6389" t="s">
        <v>27</v>
      </c>
      <c r="K6389">
        <v>3</v>
      </c>
      <c r="L6389">
        <v>110</v>
      </c>
      <c r="M6389">
        <v>0.05</v>
      </c>
      <c r="N6389">
        <v>313.5</v>
      </c>
      <c r="O6389">
        <v>109.5</v>
      </c>
      <c r="P6389" t="s">
        <v>28</v>
      </c>
      <c r="Q6389" t="s">
        <v>46</v>
      </c>
      <c r="R6389" t="s">
        <v>36</v>
      </c>
      <c r="S6389">
        <v>2.6</v>
      </c>
      <c r="T6389">
        <f>YEAR(tblOrders[[#This Row],[Order Date]])</f>
        <v>2025</v>
      </c>
      <c r="U6389" t="str">
        <f>TEXT(tblOrders[[#This Row],[Order Date]],"mmm-yyyy")</f>
        <v>Dec-2025</v>
      </c>
      <c r="V6389" s="4">
        <f>tblOrders[[#This Row],[Profit]]/tblOrders[[#This Row],[Sales Amount]]</f>
        <v>0.34928229665071769</v>
      </c>
      <c r="W6389" t="str">
        <f>VLOOKUP(tblOrders[[#This Row],[City]],CityRegion,2,0)</f>
        <v>South</v>
      </c>
      <c r="X6389" t="str">
        <f>VLOOKUP(tblOrders[[#This Row],[City]],lookups!A:C,3,0)</f>
        <v>Kerala</v>
      </c>
    </row>
    <row r="6390" spans="1:24" x14ac:dyDescent="0.25">
      <c r="A6390" t="s">
        <v>8780</v>
      </c>
      <c r="B6390" s="1">
        <v>46002</v>
      </c>
      <c r="C6390" t="s">
        <v>7102</v>
      </c>
      <c r="D6390" t="s">
        <v>39</v>
      </c>
      <c r="E6390" t="s">
        <v>108</v>
      </c>
      <c r="F6390" t="s">
        <v>109</v>
      </c>
      <c r="G6390" t="s">
        <v>62</v>
      </c>
      <c r="H6390" t="s">
        <v>110</v>
      </c>
      <c r="I6390" t="s">
        <v>130</v>
      </c>
      <c r="J6390" t="s">
        <v>34</v>
      </c>
      <c r="K6390">
        <v>4</v>
      </c>
      <c r="L6390">
        <v>110</v>
      </c>
      <c r="M6390">
        <v>0.1</v>
      </c>
      <c r="N6390">
        <v>396</v>
      </c>
      <c r="O6390">
        <v>124</v>
      </c>
      <c r="P6390" t="s">
        <v>85</v>
      </c>
      <c r="Q6390" t="s">
        <v>46</v>
      </c>
      <c r="R6390" t="s">
        <v>36</v>
      </c>
      <c r="S6390">
        <v>3.9</v>
      </c>
      <c r="T6390">
        <f>YEAR(tblOrders[[#This Row],[Order Date]])</f>
        <v>2025</v>
      </c>
      <c r="U6390" t="str">
        <f>TEXT(tblOrders[[#This Row],[Order Date]],"mmm-yyyy")</f>
        <v>Dec-2025</v>
      </c>
      <c r="V6390" s="4">
        <f>tblOrders[[#This Row],[Profit]]/tblOrders[[#This Row],[Sales Amount]]</f>
        <v>0.31313131313131315</v>
      </c>
      <c r="W6390" t="str">
        <f>VLOOKUP(tblOrders[[#This Row],[City]],CityRegion,2,0)</f>
        <v>West</v>
      </c>
      <c r="X6390" t="str">
        <f>VLOOKUP(tblOrders[[#This Row],[City]],lookups!A:C,3,0)</f>
        <v>Maharashtra</v>
      </c>
    </row>
    <row r="6391" spans="1:24" x14ac:dyDescent="0.25">
      <c r="A6391" t="s">
        <v>8781</v>
      </c>
      <c r="B6391" s="1">
        <v>45880</v>
      </c>
      <c r="C6391" t="s">
        <v>255</v>
      </c>
      <c r="D6391" t="s">
        <v>21</v>
      </c>
      <c r="E6391" t="s">
        <v>66</v>
      </c>
      <c r="F6391" t="s">
        <v>67</v>
      </c>
      <c r="G6391" t="s">
        <v>68</v>
      </c>
      <c r="H6391" t="s">
        <v>69</v>
      </c>
      <c r="I6391" t="s">
        <v>33</v>
      </c>
      <c r="J6391" t="s">
        <v>34</v>
      </c>
      <c r="K6391">
        <v>5</v>
      </c>
      <c r="L6391">
        <v>149</v>
      </c>
      <c r="M6391">
        <v>0.2</v>
      </c>
      <c r="N6391">
        <v>596</v>
      </c>
      <c r="O6391">
        <v>121</v>
      </c>
      <c r="P6391" t="s">
        <v>28</v>
      </c>
      <c r="Q6391" t="s">
        <v>46</v>
      </c>
      <c r="R6391" t="s">
        <v>36</v>
      </c>
      <c r="S6391">
        <v>3.4</v>
      </c>
      <c r="T6391">
        <f>YEAR(tblOrders[[#This Row],[Order Date]])</f>
        <v>2025</v>
      </c>
      <c r="U6391" t="str">
        <f>TEXT(tblOrders[[#This Row],[Order Date]],"mmm-yyyy")</f>
        <v>Aug-2025</v>
      </c>
      <c r="V6391" s="4">
        <f>tblOrders[[#This Row],[Profit]]/tblOrders[[#This Row],[Sales Amount]]</f>
        <v>0.20302013422818793</v>
      </c>
      <c r="W6391" t="str">
        <f>VLOOKUP(tblOrders[[#This Row],[City]],CityRegion,2,0)</f>
        <v>North</v>
      </c>
      <c r="X6391" t="str">
        <f>VLOOKUP(tblOrders[[#This Row],[City]],lookups!A:C,3,0)</f>
        <v>Delhi</v>
      </c>
    </row>
    <row r="6392" spans="1:24" x14ac:dyDescent="0.25">
      <c r="A6392" t="s">
        <v>8782</v>
      </c>
      <c r="B6392" s="1">
        <v>45901</v>
      </c>
      <c r="C6392" t="s">
        <v>5254</v>
      </c>
      <c r="D6392" t="s">
        <v>21</v>
      </c>
      <c r="E6392" t="s">
        <v>49</v>
      </c>
      <c r="F6392" t="s">
        <v>50</v>
      </c>
      <c r="G6392" t="s">
        <v>24</v>
      </c>
      <c r="H6392" t="s">
        <v>51</v>
      </c>
      <c r="I6392" t="s">
        <v>57</v>
      </c>
      <c r="J6392" t="s">
        <v>45</v>
      </c>
      <c r="K6392">
        <v>4</v>
      </c>
      <c r="L6392">
        <v>85</v>
      </c>
      <c r="M6392">
        <v>0</v>
      </c>
      <c r="N6392">
        <v>340</v>
      </c>
      <c r="O6392">
        <v>132</v>
      </c>
      <c r="P6392" t="s">
        <v>111</v>
      </c>
      <c r="Q6392" t="s">
        <v>86</v>
      </c>
      <c r="R6392" t="s">
        <v>30</v>
      </c>
      <c r="S6392">
        <v>4.4000000000000004</v>
      </c>
      <c r="T6392">
        <f>YEAR(tblOrders[[#This Row],[Order Date]])</f>
        <v>2025</v>
      </c>
      <c r="U6392" t="str">
        <f>TEXT(tblOrders[[#This Row],[Order Date]],"mmm-yyyy")</f>
        <v>Sep-2025</v>
      </c>
      <c r="V6392" s="4">
        <f>tblOrders[[#This Row],[Profit]]/tblOrders[[#This Row],[Sales Amount]]</f>
        <v>0.38823529411764707</v>
      </c>
      <c r="W6392" t="str">
        <f>VLOOKUP(tblOrders[[#This Row],[City]],CityRegion,2,0)</f>
        <v>South</v>
      </c>
      <c r="X6392" t="str">
        <f>VLOOKUP(tblOrders[[#This Row],[City]],lookups!A:C,3,0)</f>
        <v>Kerala</v>
      </c>
    </row>
    <row r="6393" spans="1:24" x14ac:dyDescent="0.25">
      <c r="A6393" t="s">
        <v>8783</v>
      </c>
      <c r="B6393" s="1">
        <v>45806</v>
      </c>
      <c r="C6393" t="s">
        <v>1063</v>
      </c>
      <c r="D6393" t="s">
        <v>21</v>
      </c>
      <c r="E6393" t="s">
        <v>60</v>
      </c>
      <c r="F6393" t="s">
        <v>61</v>
      </c>
      <c r="G6393" t="s">
        <v>62</v>
      </c>
      <c r="H6393" t="s">
        <v>63</v>
      </c>
      <c r="I6393" t="s">
        <v>52</v>
      </c>
      <c r="J6393" t="s">
        <v>34</v>
      </c>
      <c r="K6393">
        <v>5</v>
      </c>
      <c r="L6393">
        <v>45</v>
      </c>
      <c r="M6393">
        <v>0.2</v>
      </c>
      <c r="N6393">
        <v>180</v>
      </c>
      <c r="O6393">
        <v>50</v>
      </c>
      <c r="P6393" t="s">
        <v>28</v>
      </c>
      <c r="Q6393" t="s">
        <v>46</v>
      </c>
      <c r="R6393" t="s">
        <v>36</v>
      </c>
      <c r="S6393">
        <v>3.8</v>
      </c>
      <c r="T6393">
        <f>YEAR(tblOrders[[#This Row],[Order Date]])</f>
        <v>2025</v>
      </c>
      <c r="U6393" t="str">
        <f>TEXT(tblOrders[[#This Row],[Order Date]],"mmm-yyyy")</f>
        <v>May-2025</v>
      </c>
      <c r="V6393" s="4">
        <f>tblOrders[[#This Row],[Profit]]/tblOrders[[#This Row],[Sales Amount]]</f>
        <v>0.27777777777777779</v>
      </c>
      <c r="W6393" t="str">
        <f>VLOOKUP(tblOrders[[#This Row],[City]],CityRegion,2,0)</f>
        <v>South</v>
      </c>
      <c r="X6393" t="str">
        <f>VLOOKUP(tblOrders[[#This Row],[City]],lookups!A:C,3,0)</f>
        <v>Kerala</v>
      </c>
    </row>
    <row r="6394" spans="1:24" x14ac:dyDescent="0.25">
      <c r="A6394" t="s">
        <v>8784</v>
      </c>
      <c r="B6394" s="1">
        <v>45793</v>
      </c>
      <c r="C6394" t="s">
        <v>2166</v>
      </c>
      <c r="D6394" t="s">
        <v>21</v>
      </c>
      <c r="E6394" t="s">
        <v>55</v>
      </c>
      <c r="F6394" t="s">
        <v>56</v>
      </c>
      <c r="G6394" t="s">
        <v>24</v>
      </c>
      <c r="H6394" t="s">
        <v>51</v>
      </c>
      <c r="I6394" t="s">
        <v>52</v>
      </c>
      <c r="J6394" t="s">
        <v>45</v>
      </c>
      <c r="K6394">
        <v>4</v>
      </c>
      <c r="L6394">
        <v>42</v>
      </c>
      <c r="M6394">
        <v>0.15</v>
      </c>
      <c r="N6394">
        <v>142.80000000000001</v>
      </c>
      <c r="O6394">
        <v>46.8</v>
      </c>
      <c r="P6394" t="s">
        <v>28</v>
      </c>
      <c r="Q6394" t="s">
        <v>46</v>
      </c>
      <c r="R6394" t="s">
        <v>30</v>
      </c>
      <c r="S6394">
        <v>3</v>
      </c>
      <c r="T6394">
        <f>YEAR(tblOrders[[#This Row],[Order Date]])</f>
        <v>2025</v>
      </c>
      <c r="U6394" t="str">
        <f>TEXT(tblOrders[[#This Row],[Order Date]],"mmm-yyyy")</f>
        <v>May-2025</v>
      </c>
      <c r="V6394" s="4">
        <f>tblOrders[[#This Row],[Profit]]/tblOrders[[#This Row],[Sales Amount]]</f>
        <v>0.32773109243697474</v>
      </c>
      <c r="W6394" t="str">
        <f>VLOOKUP(tblOrders[[#This Row],[City]],CityRegion,2,0)</f>
        <v>South</v>
      </c>
      <c r="X6394" t="str">
        <f>VLOOKUP(tblOrders[[#This Row],[City]],lookups!A:C,3,0)</f>
        <v>Kerala</v>
      </c>
    </row>
    <row r="6395" spans="1:24" x14ac:dyDescent="0.25">
      <c r="A6395" t="s">
        <v>8785</v>
      </c>
      <c r="B6395" s="1">
        <v>45922</v>
      </c>
      <c r="C6395" t="s">
        <v>1299</v>
      </c>
      <c r="D6395" t="s">
        <v>21</v>
      </c>
      <c r="E6395" t="s">
        <v>60</v>
      </c>
      <c r="F6395" t="s">
        <v>61</v>
      </c>
      <c r="G6395" t="s">
        <v>62</v>
      </c>
      <c r="H6395" t="s">
        <v>63</v>
      </c>
      <c r="I6395" t="s">
        <v>33</v>
      </c>
      <c r="J6395" t="s">
        <v>34</v>
      </c>
      <c r="K6395">
        <v>4</v>
      </c>
      <c r="L6395">
        <v>45</v>
      </c>
      <c r="M6395">
        <v>0.05</v>
      </c>
      <c r="N6395">
        <v>171</v>
      </c>
      <c r="O6395">
        <v>67</v>
      </c>
      <c r="P6395" t="s">
        <v>28</v>
      </c>
      <c r="Q6395" t="s">
        <v>91</v>
      </c>
      <c r="R6395" t="s">
        <v>36</v>
      </c>
      <c r="S6395">
        <v>3</v>
      </c>
      <c r="T6395">
        <f>YEAR(tblOrders[[#This Row],[Order Date]])</f>
        <v>2025</v>
      </c>
      <c r="U6395" t="str">
        <f>TEXT(tblOrders[[#This Row],[Order Date]],"mmm-yyyy")</f>
        <v>Sep-2025</v>
      </c>
      <c r="V6395" s="4">
        <f>tblOrders[[#This Row],[Profit]]/tblOrders[[#This Row],[Sales Amount]]</f>
        <v>0.391812865497076</v>
      </c>
      <c r="W6395" t="str">
        <f>VLOOKUP(tblOrders[[#This Row],[City]],CityRegion,2,0)</f>
        <v>North</v>
      </c>
      <c r="X6395" t="str">
        <f>VLOOKUP(tblOrders[[#This Row],[City]],lookups!A:C,3,0)</f>
        <v>Delhi</v>
      </c>
    </row>
    <row r="6396" spans="1:24" x14ac:dyDescent="0.25">
      <c r="A6396" t="s">
        <v>8786</v>
      </c>
      <c r="B6396" s="1">
        <v>45666</v>
      </c>
      <c r="C6396" t="s">
        <v>5849</v>
      </c>
      <c r="D6396" t="s">
        <v>39</v>
      </c>
      <c r="E6396" t="s">
        <v>108</v>
      </c>
      <c r="F6396" t="s">
        <v>109</v>
      </c>
      <c r="G6396" t="s">
        <v>62</v>
      </c>
      <c r="H6396" t="s">
        <v>110</v>
      </c>
      <c r="I6396" t="s">
        <v>44</v>
      </c>
      <c r="J6396" t="s">
        <v>34</v>
      </c>
      <c r="K6396">
        <v>5</v>
      </c>
      <c r="L6396">
        <v>110</v>
      </c>
      <c r="M6396">
        <v>0.05</v>
      </c>
      <c r="N6396">
        <v>522.5</v>
      </c>
      <c r="O6396">
        <v>182.5</v>
      </c>
      <c r="P6396" t="s">
        <v>111</v>
      </c>
      <c r="Q6396" t="s">
        <v>29</v>
      </c>
      <c r="R6396" t="s">
        <v>36</v>
      </c>
      <c r="S6396">
        <v>3</v>
      </c>
      <c r="T6396">
        <f>YEAR(tblOrders[[#This Row],[Order Date]])</f>
        <v>2025</v>
      </c>
      <c r="U6396" t="str">
        <f>TEXT(tblOrders[[#This Row],[Order Date]],"mmm-yyyy")</f>
        <v>Jan-2025</v>
      </c>
      <c r="V6396" s="4">
        <f>tblOrders[[#This Row],[Profit]]/tblOrders[[#This Row],[Sales Amount]]</f>
        <v>0.34928229665071769</v>
      </c>
      <c r="W6396" t="str">
        <f>VLOOKUP(tblOrders[[#This Row],[City]],CityRegion,2,0)</f>
        <v>South</v>
      </c>
      <c r="X6396" t="str">
        <f>VLOOKUP(tblOrders[[#This Row],[City]],lookups!A:C,3,0)</f>
        <v>Kerala</v>
      </c>
    </row>
    <row r="6397" spans="1:24" x14ac:dyDescent="0.25">
      <c r="A6397" t="s">
        <v>8787</v>
      </c>
      <c r="B6397" s="1">
        <v>45679</v>
      </c>
      <c r="C6397" t="s">
        <v>7993</v>
      </c>
      <c r="D6397" t="s">
        <v>21</v>
      </c>
      <c r="E6397" t="s">
        <v>55</v>
      </c>
      <c r="F6397" t="s">
        <v>56</v>
      </c>
      <c r="G6397" t="s">
        <v>24</v>
      </c>
      <c r="H6397" t="s">
        <v>51</v>
      </c>
      <c r="I6397" t="s">
        <v>76</v>
      </c>
      <c r="J6397" t="s">
        <v>27</v>
      </c>
      <c r="K6397">
        <v>3</v>
      </c>
      <c r="L6397">
        <v>42</v>
      </c>
      <c r="M6397">
        <v>0</v>
      </c>
      <c r="N6397">
        <v>126</v>
      </c>
      <c r="O6397">
        <v>54</v>
      </c>
      <c r="P6397" t="s">
        <v>28</v>
      </c>
      <c r="Q6397" t="s">
        <v>29</v>
      </c>
      <c r="R6397" t="s">
        <v>30</v>
      </c>
      <c r="S6397">
        <v>3.6</v>
      </c>
      <c r="T6397">
        <f>YEAR(tblOrders[[#This Row],[Order Date]])</f>
        <v>2025</v>
      </c>
      <c r="U6397" t="str">
        <f>TEXT(tblOrders[[#This Row],[Order Date]],"mmm-yyyy")</f>
        <v>Jan-2025</v>
      </c>
      <c r="V6397" s="4">
        <f>tblOrders[[#This Row],[Profit]]/tblOrders[[#This Row],[Sales Amount]]</f>
        <v>0.42857142857142855</v>
      </c>
      <c r="W6397" t="str">
        <f>VLOOKUP(tblOrders[[#This Row],[City]],CityRegion,2,0)</f>
        <v>South</v>
      </c>
      <c r="X6397" t="str">
        <f>VLOOKUP(tblOrders[[#This Row],[City]],lookups!A:C,3,0)</f>
        <v>Kerala</v>
      </c>
    </row>
    <row r="6398" spans="1:24" x14ac:dyDescent="0.25">
      <c r="A6398" t="s">
        <v>8788</v>
      </c>
      <c r="B6398" s="1">
        <v>45725</v>
      </c>
      <c r="C6398" t="s">
        <v>8789</v>
      </c>
      <c r="D6398" t="s">
        <v>21</v>
      </c>
      <c r="E6398" t="s">
        <v>55</v>
      </c>
      <c r="F6398" t="s">
        <v>56</v>
      </c>
      <c r="G6398" t="s">
        <v>24</v>
      </c>
      <c r="H6398" t="s">
        <v>51</v>
      </c>
      <c r="I6398" t="s">
        <v>76</v>
      </c>
      <c r="J6398" t="s">
        <v>45</v>
      </c>
      <c r="K6398">
        <v>4</v>
      </c>
      <c r="L6398">
        <v>42</v>
      </c>
      <c r="M6398">
        <v>0.15</v>
      </c>
      <c r="N6398">
        <v>142.80000000000001</v>
      </c>
      <c r="O6398">
        <v>46.8</v>
      </c>
      <c r="P6398" t="s">
        <v>28</v>
      </c>
      <c r="Q6398" t="s">
        <v>86</v>
      </c>
      <c r="R6398" t="s">
        <v>36</v>
      </c>
      <c r="S6398">
        <v>4.8</v>
      </c>
      <c r="T6398">
        <f>YEAR(tblOrders[[#This Row],[Order Date]])</f>
        <v>2025</v>
      </c>
      <c r="U6398" t="str">
        <f>TEXT(tblOrders[[#This Row],[Order Date]],"mmm-yyyy")</f>
        <v>Mar-2025</v>
      </c>
      <c r="V6398" s="4">
        <f>tblOrders[[#This Row],[Profit]]/tblOrders[[#This Row],[Sales Amount]]</f>
        <v>0.32773109243697474</v>
      </c>
      <c r="W6398" t="str">
        <f>VLOOKUP(tblOrders[[#This Row],[City]],CityRegion,2,0)</f>
        <v>South</v>
      </c>
      <c r="X6398" t="str">
        <f>VLOOKUP(tblOrders[[#This Row],[City]],lookups!A:C,3,0)</f>
        <v>Kerala</v>
      </c>
    </row>
    <row r="6399" spans="1:24" x14ac:dyDescent="0.25">
      <c r="A6399" t="s">
        <v>8790</v>
      </c>
      <c r="B6399" s="1">
        <v>45858</v>
      </c>
      <c r="C6399" t="s">
        <v>3967</v>
      </c>
      <c r="D6399" t="s">
        <v>39</v>
      </c>
      <c r="E6399" t="s">
        <v>79</v>
      </c>
      <c r="F6399" t="s">
        <v>80</v>
      </c>
      <c r="G6399" t="s">
        <v>68</v>
      </c>
      <c r="H6399" t="s">
        <v>81</v>
      </c>
      <c r="I6399" t="s">
        <v>70</v>
      </c>
      <c r="J6399" t="s">
        <v>34</v>
      </c>
      <c r="K6399">
        <v>2</v>
      </c>
      <c r="L6399">
        <v>799</v>
      </c>
      <c r="M6399">
        <v>0.05</v>
      </c>
      <c r="N6399">
        <v>1518.1</v>
      </c>
      <c r="O6399">
        <v>278.10000000000002</v>
      </c>
      <c r="P6399" t="s">
        <v>28</v>
      </c>
      <c r="Q6399" t="s">
        <v>46</v>
      </c>
      <c r="R6399" t="s">
        <v>36</v>
      </c>
      <c r="S6399">
        <v>4.5</v>
      </c>
      <c r="T6399">
        <f>YEAR(tblOrders[[#This Row],[Order Date]])</f>
        <v>2025</v>
      </c>
      <c r="U6399" t="str">
        <f>TEXT(tblOrders[[#This Row],[Order Date]],"mmm-yyyy")</f>
        <v>Jul-2025</v>
      </c>
      <c r="V6399" s="4">
        <f>tblOrders[[#This Row],[Profit]]/tblOrders[[#This Row],[Sales Amount]]</f>
        <v>0.18318951320729862</v>
      </c>
      <c r="W6399" t="str">
        <f>VLOOKUP(tblOrders[[#This Row],[City]],CityRegion,2,0)</f>
        <v>South</v>
      </c>
      <c r="X6399" t="str">
        <f>VLOOKUP(tblOrders[[#This Row],[City]],lookups!A:C,3,0)</f>
        <v>Telengana</v>
      </c>
    </row>
    <row r="6400" spans="1:24" x14ac:dyDescent="0.25">
      <c r="A6400" t="s">
        <v>8791</v>
      </c>
      <c r="B6400" s="1">
        <v>46021</v>
      </c>
      <c r="C6400" t="s">
        <v>867</v>
      </c>
      <c r="D6400" t="s">
        <v>21</v>
      </c>
      <c r="E6400" t="s">
        <v>22</v>
      </c>
      <c r="F6400" t="s">
        <v>23</v>
      </c>
      <c r="G6400" t="s">
        <v>24</v>
      </c>
      <c r="H6400" t="s">
        <v>25</v>
      </c>
      <c r="I6400" t="s">
        <v>33</v>
      </c>
      <c r="J6400" t="s">
        <v>45</v>
      </c>
      <c r="K6400">
        <v>3</v>
      </c>
      <c r="L6400">
        <v>190</v>
      </c>
      <c r="M6400">
        <v>0</v>
      </c>
      <c r="N6400">
        <v>570</v>
      </c>
      <c r="O6400">
        <v>195</v>
      </c>
      <c r="P6400" t="s">
        <v>28</v>
      </c>
      <c r="Q6400" t="s">
        <v>29</v>
      </c>
      <c r="R6400" t="s">
        <v>123</v>
      </c>
      <c r="S6400">
        <v>3.5</v>
      </c>
      <c r="T6400">
        <f>YEAR(tblOrders[[#This Row],[Order Date]])</f>
        <v>2025</v>
      </c>
      <c r="U6400" t="str">
        <f>TEXT(tblOrders[[#This Row],[Order Date]],"mmm-yyyy")</f>
        <v>Dec-2025</v>
      </c>
      <c r="V6400" s="4">
        <f>tblOrders[[#This Row],[Profit]]/tblOrders[[#This Row],[Sales Amount]]</f>
        <v>0.34210526315789475</v>
      </c>
      <c r="W6400" t="str">
        <f>VLOOKUP(tblOrders[[#This Row],[City]],CityRegion,2,0)</f>
        <v>North</v>
      </c>
      <c r="X6400" t="str">
        <f>VLOOKUP(tblOrders[[#This Row],[City]],lookups!A:C,3,0)</f>
        <v>Delhi</v>
      </c>
    </row>
    <row r="6401" spans="1:24" x14ac:dyDescent="0.25">
      <c r="A6401" t="s">
        <v>8792</v>
      </c>
      <c r="B6401" s="1">
        <v>45784</v>
      </c>
      <c r="C6401" t="s">
        <v>3380</v>
      </c>
      <c r="D6401" t="s">
        <v>21</v>
      </c>
      <c r="E6401" t="s">
        <v>60</v>
      </c>
      <c r="F6401" t="s">
        <v>61</v>
      </c>
      <c r="G6401" t="s">
        <v>62</v>
      </c>
      <c r="H6401" t="s">
        <v>63</v>
      </c>
      <c r="I6401" t="s">
        <v>130</v>
      </c>
      <c r="J6401" t="s">
        <v>45</v>
      </c>
      <c r="K6401">
        <v>1</v>
      </c>
      <c r="L6401">
        <v>45</v>
      </c>
      <c r="M6401">
        <v>0.1</v>
      </c>
      <c r="N6401">
        <v>40.5</v>
      </c>
      <c r="O6401">
        <v>14.5</v>
      </c>
      <c r="P6401" t="s">
        <v>111</v>
      </c>
      <c r="Q6401" t="s">
        <v>46</v>
      </c>
      <c r="R6401" t="s">
        <v>30</v>
      </c>
      <c r="S6401">
        <v>2.8</v>
      </c>
      <c r="T6401">
        <f>YEAR(tblOrders[[#This Row],[Order Date]])</f>
        <v>2025</v>
      </c>
      <c r="U6401" t="str">
        <f>TEXT(tblOrders[[#This Row],[Order Date]],"mmm-yyyy")</f>
        <v>May-2025</v>
      </c>
      <c r="V6401" s="4">
        <f>tblOrders[[#This Row],[Profit]]/tblOrders[[#This Row],[Sales Amount]]</f>
        <v>0.35802469135802467</v>
      </c>
      <c r="W6401" t="str">
        <f>VLOOKUP(tblOrders[[#This Row],[City]],CityRegion,2,0)</f>
        <v>West</v>
      </c>
      <c r="X6401" t="str">
        <f>VLOOKUP(tblOrders[[#This Row],[City]],lookups!A:C,3,0)</f>
        <v>Maharashtra</v>
      </c>
    </row>
    <row r="6402" spans="1:24" x14ac:dyDescent="0.25">
      <c r="A6402" t="s">
        <v>8793</v>
      </c>
      <c r="B6402" s="1">
        <v>45828</v>
      </c>
      <c r="C6402" t="s">
        <v>2880</v>
      </c>
      <c r="D6402" t="s">
        <v>39</v>
      </c>
      <c r="E6402" t="s">
        <v>40</v>
      </c>
      <c r="F6402" t="s">
        <v>41</v>
      </c>
      <c r="G6402" t="s">
        <v>42</v>
      </c>
      <c r="H6402" t="s">
        <v>43</v>
      </c>
      <c r="I6402" t="s">
        <v>130</v>
      </c>
      <c r="J6402" t="s">
        <v>45</v>
      </c>
      <c r="K6402">
        <v>1</v>
      </c>
      <c r="L6402">
        <v>18</v>
      </c>
      <c r="M6402">
        <v>0.2</v>
      </c>
      <c r="N6402">
        <v>14.4</v>
      </c>
      <c r="O6402">
        <v>5.4</v>
      </c>
      <c r="P6402" t="s">
        <v>28</v>
      </c>
      <c r="Q6402" t="s">
        <v>91</v>
      </c>
      <c r="R6402" t="s">
        <v>30</v>
      </c>
      <c r="S6402">
        <v>4.7</v>
      </c>
      <c r="T6402">
        <f>YEAR(tblOrders[[#This Row],[Order Date]])</f>
        <v>2025</v>
      </c>
      <c r="U6402" t="str">
        <f>TEXT(tblOrders[[#This Row],[Order Date]],"mmm-yyyy")</f>
        <v>Jun-2025</v>
      </c>
      <c r="V6402" s="4">
        <f>tblOrders[[#This Row],[Profit]]/tblOrders[[#This Row],[Sales Amount]]</f>
        <v>0.375</v>
      </c>
      <c r="W6402" t="str">
        <f>VLOOKUP(tblOrders[[#This Row],[City]],CityRegion,2,0)</f>
        <v>West</v>
      </c>
      <c r="X6402" t="str">
        <f>VLOOKUP(tblOrders[[#This Row],[City]],lookups!A:C,3,0)</f>
        <v>Maharashtra</v>
      </c>
    </row>
    <row r="6403" spans="1:24" x14ac:dyDescent="0.25">
      <c r="A6403" t="s">
        <v>8794</v>
      </c>
      <c r="B6403" s="1">
        <v>45770</v>
      </c>
      <c r="C6403" t="s">
        <v>5057</v>
      </c>
      <c r="D6403" t="s">
        <v>21</v>
      </c>
      <c r="E6403" t="s">
        <v>114</v>
      </c>
      <c r="F6403" t="s">
        <v>115</v>
      </c>
      <c r="G6403" t="s">
        <v>42</v>
      </c>
      <c r="H6403" t="s">
        <v>116</v>
      </c>
      <c r="I6403" t="s">
        <v>84</v>
      </c>
      <c r="J6403" t="s">
        <v>45</v>
      </c>
      <c r="K6403">
        <v>2</v>
      </c>
      <c r="L6403">
        <v>12</v>
      </c>
      <c r="M6403">
        <v>0.05</v>
      </c>
      <c r="N6403">
        <v>22.8</v>
      </c>
      <c r="O6403">
        <v>10.8</v>
      </c>
      <c r="P6403" t="s">
        <v>28</v>
      </c>
      <c r="Q6403" t="s">
        <v>29</v>
      </c>
      <c r="R6403" t="s">
        <v>36</v>
      </c>
      <c r="S6403">
        <v>4</v>
      </c>
      <c r="T6403">
        <f>YEAR(tblOrders[[#This Row],[Order Date]])</f>
        <v>2025</v>
      </c>
      <c r="U6403" t="str">
        <f>TEXT(tblOrders[[#This Row],[Order Date]],"mmm-yyyy")</f>
        <v>Apr-2025</v>
      </c>
      <c r="V6403" s="4">
        <f>tblOrders[[#This Row],[Profit]]/tblOrders[[#This Row],[Sales Amount]]</f>
        <v>0.47368421052631582</v>
      </c>
      <c r="W6403" t="str">
        <f>VLOOKUP(tblOrders[[#This Row],[City]],CityRegion,2,0)</f>
        <v>West</v>
      </c>
      <c r="X6403" t="str">
        <f>VLOOKUP(tblOrders[[#This Row],[City]],lookups!A:C,3,0)</f>
        <v>Maharashtra</v>
      </c>
    </row>
    <row r="6404" spans="1:24" x14ac:dyDescent="0.25">
      <c r="A6404" t="s">
        <v>8795</v>
      </c>
      <c r="B6404" s="1">
        <v>45810</v>
      </c>
      <c r="C6404" t="s">
        <v>8796</v>
      </c>
      <c r="D6404" t="s">
        <v>21</v>
      </c>
      <c r="E6404" t="s">
        <v>60</v>
      </c>
      <c r="F6404" t="s">
        <v>61</v>
      </c>
      <c r="G6404" t="s">
        <v>62</v>
      </c>
      <c r="H6404" t="s">
        <v>63</v>
      </c>
      <c r="I6404" t="s">
        <v>130</v>
      </c>
      <c r="J6404" t="s">
        <v>45</v>
      </c>
      <c r="K6404">
        <v>3</v>
      </c>
      <c r="L6404">
        <v>45</v>
      </c>
      <c r="M6404">
        <v>0.15</v>
      </c>
      <c r="N6404">
        <v>114.75</v>
      </c>
      <c r="O6404">
        <v>36.75</v>
      </c>
      <c r="P6404" t="s">
        <v>28</v>
      </c>
      <c r="Q6404" t="s">
        <v>86</v>
      </c>
      <c r="R6404" t="s">
        <v>36</v>
      </c>
      <c r="S6404">
        <v>3.1</v>
      </c>
      <c r="T6404">
        <f>YEAR(tblOrders[[#This Row],[Order Date]])</f>
        <v>2025</v>
      </c>
      <c r="U6404" t="str">
        <f>TEXT(tblOrders[[#This Row],[Order Date]],"mmm-yyyy")</f>
        <v>Jun-2025</v>
      </c>
      <c r="V6404" s="4">
        <f>tblOrders[[#This Row],[Profit]]/tblOrders[[#This Row],[Sales Amount]]</f>
        <v>0.3202614379084967</v>
      </c>
      <c r="W6404" t="str">
        <f>VLOOKUP(tblOrders[[#This Row],[City]],CityRegion,2,0)</f>
        <v>West</v>
      </c>
      <c r="X6404" t="str">
        <f>VLOOKUP(tblOrders[[#This Row],[City]],lookups!A:C,3,0)</f>
        <v>Maharashtra</v>
      </c>
    </row>
    <row r="6405" spans="1:24" x14ac:dyDescent="0.25">
      <c r="A6405" t="s">
        <v>8797</v>
      </c>
      <c r="B6405" s="1">
        <v>45777</v>
      </c>
      <c r="C6405" t="s">
        <v>4780</v>
      </c>
      <c r="D6405" t="s">
        <v>21</v>
      </c>
      <c r="E6405" t="s">
        <v>22</v>
      </c>
      <c r="F6405" t="s">
        <v>23</v>
      </c>
      <c r="G6405" t="s">
        <v>24</v>
      </c>
      <c r="H6405" t="s">
        <v>25</v>
      </c>
      <c r="I6405" t="s">
        <v>70</v>
      </c>
      <c r="J6405" t="s">
        <v>34</v>
      </c>
      <c r="K6405">
        <v>5</v>
      </c>
      <c r="L6405">
        <v>190</v>
      </c>
      <c r="M6405">
        <v>0.05</v>
      </c>
      <c r="N6405">
        <v>902.5</v>
      </c>
      <c r="O6405">
        <v>277.5</v>
      </c>
      <c r="P6405" t="s">
        <v>111</v>
      </c>
      <c r="Q6405" t="s">
        <v>86</v>
      </c>
      <c r="R6405" t="s">
        <v>30</v>
      </c>
      <c r="S6405">
        <v>4.5999999999999996</v>
      </c>
      <c r="T6405">
        <f>YEAR(tblOrders[[#This Row],[Order Date]])</f>
        <v>2025</v>
      </c>
      <c r="U6405" t="str">
        <f>TEXT(tblOrders[[#This Row],[Order Date]],"mmm-yyyy")</f>
        <v>Apr-2025</v>
      </c>
      <c r="V6405" s="4">
        <f>tblOrders[[#This Row],[Profit]]/tblOrders[[#This Row],[Sales Amount]]</f>
        <v>0.30747922437673131</v>
      </c>
      <c r="W6405" t="str">
        <f>VLOOKUP(tblOrders[[#This Row],[City]],CityRegion,2,0)</f>
        <v>South</v>
      </c>
      <c r="X6405" t="str">
        <f>VLOOKUP(tblOrders[[#This Row],[City]],lookups!A:C,3,0)</f>
        <v>Telengana</v>
      </c>
    </row>
    <row r="6406" spans="1:24" x14ac:dyDescent="0.25">
      <c r="A6406" t="s">
        <v>8798</v>
      </c>
      <c r="B6406" s="1">
        <v>45992</v>
      </c>
      <c r="C6406" t="s">
        <v>2889</v>
      </c>
      <c r="D6406" t="s">
        <v>21</v>
      </c>
      <c r="E6406" t="s">
        <v>49</v>
      </c>
      <c r="F6406" t="s">
        <v>50</v>
      </c>
      <c r="G6406" t="s">
        <v>24</v>
      </c>
      <c r="H6406" t="s">
        <v>51</v>
      </c>
      <c r="I6406" t="s">
        <v>52</v>
      </c>
      <c r="J6406" t="s">
        <v>34</v>
      </c>
      <c r="K6406">
        <v>2</v>
      </c>
      <c r="L6406">
        <v>85</v>
      </c>
      <c r="M6406">
        <v>0.05</v>
      </c>
      <c r="N6406">
        <v>161.5</v>
      </c>
      <c r="O6406">
        <v>57.5</v>
      </c>
      <c r="P6406" t="s">
        <v>28</v>
      </c>
      <c r="Q6406" t="s">
        <v>86</v>
      </c>
      <c r="R6406" t="s">
        <v>36</v>
      </c>
      <c r="S6406">
        <v>4.5</v>
      </c>
      <c r="T6406">
        <f>YEAR(tblOrders[[#This Row],[Order Date]])</f>
        <v>2025</v>
      </c>
      <c r="U6406" t="str">
        <f>TEXT(tblOrders[[#This Row],[Order Date]],"mmm-yyyy")</f>
        <v>Dec-2025</v>
      </c>
      <c r="V6406" s="4">
        <f>tblOrders[[#This Row],[Profit]]/tblOrders[[#This Row],[Sales Amount]]</f>
        <v>0.35603715170278638</v>
      </c>
      <c r="W6406" t="str">
        <f>VLOOKUP(tblOrders[[#This Row],[City]],CityRegion,2,0)</f>
        <v>South</v>
      </c>
      <c r="X6406" t="str">
        <f>VLOOKUP(tblOrders[[#This Row],[City]],lookups!A:C,3,0)</f>
        <v>Kerala</v>
      </c>
    </row>
    <row r="6407" spans="1:24" x14ac:dyDescent="0.25">
      <c r="A6407" t="s">
        <v>8799</v>
      </c>
      <c r="B6407" s="1">
        <v>45814</v>
      </c>
      <c r="C6407" t="s">
        <v>2391</v>
      </c>
      <c r="D6407" t="s">
        <v>21</v>
      </c>
      <c r="E6407" t="s">
        <v>114</v>
      </c>
      <c r="F6407" t="s">
        <v>115</v>
      </c>
      <c r="G6407" t="s">
        <v>42</v>
      </c>
      <c r="H6407" t="s">
        <v>116</v>
      </c>
      <c r="I6407" t="s">
        <v>52</v>
      </c>
      <c r="J6407" t="s">
        <v>27</v>
      </c>
      <c r="K6407">
        <v>5</v>
      </c>
      <c r="L6407">
        <v>12</v>
      </c>
      <c r="M6407">
        <v>0</v>
      </c>
      <c r="N6407">
        <v>60</v>
      </c>
      <c r="O6407">
        <v>30</v>
      </c>
      <c r="P6407" t="s">
        <v>111</v>
      </c>
      <c r="Q6407" t="s">
        <v>29</v>
      </c>
      <c r="R6407" t="s">
        <v>36</v>
      </c>
      <c r="S6407">
        <v>4.3</v>
      </c>
      <c r="T6407">
        <f>YEAR(tblOrders[[#This Row],[Order Date]])</f>
        <v>2025</v>
      </c>
      <c r="U6407" t="str">
        <f>TEXT(tblOrders[[#This Row],[Order Date]],"mmm-yyyy")</f>
        <v>Jun-2025</v>
      </c>
      <c r="V6407" s="4">
        <f>tblOrders[[#This Row],[Profit]]/tblOrders[[#This Row],[Sales Amount]]</f>
        <v>0.5</v>
      </c>
      <c r="W6407" t="str">
        <f>VLOOKUP(tblOrders[[#This Row],[City]],CityRegion,2,0)</f>
        <v>South</v>
      </c>
      <c r="X6407" t="str">
        <f>VLOOKUP(tblOrders[[#This Row],[City]],lookups!A:C,3,0)</f>
        <v>Kerala</v>
      </c>
    </row>
    <row r="6408" spans="1:24" x14ac:dyDescent="0.25">
      <c r="A6408" t="s">
        <v>8800</v>
      </c>
      <c r="B6408" s="1">
        <v>45714</v>
      </c>
      <c r="C6408" t="s">
        <v>836</v>
      </c>
      <c r="D6408" t="s">
        <v>21</v>
      </c>
      <c r="E6408" t="s">
        <v>55</v>
      </c>
      <c r="F6408" t="s">
        <v>56</v>
      </c>
      <c r="G6408" t="s">
        <v>24</v>
      </c>
      <c r="H6408" t="s">
        <v>51</v>
      </c>
      <c r="I6408" t="s">
        <v>76</v>
      </c>
      <c r="J6408" t="s">
        <v>27</v>
      </c>
      <c r="K6408">
        <v>2</v>
      </c>
      <c r="L6408">
        <v>42</v>
      </c>
      <c r="M6408">
        <v>0.15</v>
      </c>
      <c r="N6408">
        <v>71.400000000000006</v>
      </c>
      <c r="O6408">
        <v>23.4</v>
      </c>
      <c r="P6408" t="s">
        <v>28</v>
      </c>
      <c r="Q6408" t="s">
        <v>91</v>
      </c>
      <c r="R6408" t="s">
        <v>30</v>
      </c>
      <c r="S6408">
        <v>2.9</v>
      </c>
      <c r="T6408">
        <f>YEAR(tblOrders[[#This Row],[Order Date]])</f>
        <v>2025</v>
      </c>
      <c r="U6408" t="str">
        <f>TEXT(tblOrders[[#This Row],[Order Date]],"mmm-yyyy")</f>
        <v>Feb-2025</v>
      </c>
      <c r="V6408" s="4">
        <f>tblOrders[[#This Row],[Profit]]/tblOrders[[#This Row],[Sales Amount]]</f>
        <v>0.32773109243697474</v>
      </c>
      <c r="W6408" t="str">
        <f>VLOOKUP(tblOrders[[#This Row],[City]],CityRegion,2,0)</f>
        <v>South</v>
      </c>
      <c r="X6408" t="str">
        <f>VLOOKUP(tblOrders[[#This Row],[City]],lookups!A:C,3,0)</f>
        <v>Kerala</v>
      </c>
    </row>
    <row r="6409" spans="1:24" x14ac:dyDescent="0.25">
      <c r="A6409" t="s">
        <v>8801</v>
      </c>
      <c r="B6409" s="1">
        <v>45712</v>
      </c>
      <c r="C6409" t="s">
        <v>3312</v>
      </c>
      <c r="D6409" t="s">
        <v>21</v>
      </c>
      <c r="E6409" t="s">
        <v>114</v>
      </c>
      <c r="F6409" t="s">
        <v>115</v>
      </c>
      <c r="G6409" t="s">
        <v>42</v>
      </c>
      <c r="H6409" t="s">
        <v>116</v>
      </c>
      <c r="I6409" t="s">
        <v>52</v>
      </c>
      <c r="J6409" t="s">
        <v>34</v>
      </c>
      <c r="K6409">
        <v>4</v>
      </c>
      <c r="L6409">
        <v>12</v>
      </c>
      <c r="M6409">
        <v>0.15</v>
      </c>
      <c r="N6409">
        <v>40.799999999999997</v>
      </c>
      <c r="O6409">
        <v>16.8</v>
      </c>
      <c r="P6409" t="s">
        <v>28</v>
      </c>
      <c r="Q6409" t="s">
        <v>46</v>
      </c>
      <c r="R6409" t="s">
        <v>30</v>
      </c>
      <c r="S6409">
        <v>2.6</v>
      </c>
      <c r="T6409">
        <f>YEAR(tblOrders[[#This Row],[Order Date]])</f>
        <v>2025</v>
      </c>
      <c r="U6409" t="str">
        <f>TEXT(tblOrders[[#This Row],[Order Date]],"mmm-yyyy")</f>
        <v>Feb-2025</v>
      </c>
      <c r="V6409" s="4">
        <f>tblOrders[[#This Row],[Profit]]/tblOrders[[#This Row],[Sales Amount]]</f>
        <v>0.41176470588235298</v>
      </c>
      <c r="W6409" t="str">
        <f>VLOOKUP(tblOrders[[#This Row],[City]],CityRegion,2,0)</f>
        <v>South</v>
      </c>
      <c r="X6409" t="str">
        <f>VLOOKUP(tblOrders[[#This Row],[City]],lookups!A:C,3,0)</f>
        <v>Kerala</v>
      </c>
    </row>
    <row r="6410" spans="1:24" x14ac:dyDescent="0.25">
      <c r="A6410" t="s">
        <v>8802</v>
      </c>
      <c r="B6410" s="1">
        <v>45866</v>
      </c>
      <c r="C6410" t="s">
        <v>8349</v>
      </c>
      <c r="D6410" t="s">
        <v>21</v>
      </c>
      <c r="E6410" t="s">
        <v>79</v>
      </c>
      <c r="F6410" t="s">
        <v>80</v>
      </c>
      <c r="G6410" t="s">
        <v>68</v>
      </c>
      <c r="H6410" t="s">
        <v>81</v>
      </c>
      <c r="I6410" t="s">
        <v>139</v>
      </c>
      <c r="J6410" t="s">
        <v>34</v>
      </c>
      <c r="K6410">
        <v>3</v>
      </c>
      <c r="L6410">
        <v>799</v>
      </c>
      <c r="M6410">
        <v>0.05</v>
      </c>
      <c r="N6410">
        <v>2277.15</v>
      </c>
      <c r="O6410">
        <v>417.15</v>
      </c>
      <c r="P6410" t="s">
        <v>28</v>
      </c>
      <c r="Q6410" t="s">
        <v>86</v>
      </c>
      <c r="R6410" t="s">
        <v>36</v>
      </c>
      <c r="S6410">
        <v>4.0999999999999996</v>
      </c>
      <c r="T6410">
        <f>YEAR(tblOrders[[#This Row],[Order Date]])</f>
        <v>2025</v>
      </c>
      <c r="U6410" t="str">
        <f>TEXT(tblOrders[[#This Row],[Order Date]],"mmm-yyyy")</f>
        <v>Jul-2025</v>
      </c>
      <c r="V6410" s="4">
        <f>tblOrders[[#This Row],[Profit]]/tblOrders[[#This Row],[Sales Amount]]</f>
        <v>0.18318951320729859</v>
      </c>
      <c r="W6410" t="str">
        <f>VLOOKUP(tblOrders[[#This Row],[City]],CityRegion,2,0)</f>
        <v>South</v>
      </c>
      <c r="X6410" t="str">
        <f>VLOOKUP(tblOrders[[#This Row],[City]],lookups!A:C,3,0)</f>
        <v>Tamil Nadu</v>
      </c>
    </row>
    <row r="6411" spans="1:24" x14ac:dyDescent="0.25">
      <c r="A6411" t="s">
        <v>8803</v>
      </c>
      <c r="B6411" s="1">
        <v>45929</v>
      </c>
      <c r="C6411" t="s">
        <v>2992</v>
      </c>
      <c r="D6411" t="s">
        <v>39</v>
      </c>
      <c r="E6411" t="s">
        <v>22</v>
      </c>
      <c r="F6411" t="s">
        <v>23</v>
      </c>
      <c r="G6411" t="s">
        <v>24</v>
      </c>
      <c r="H6411" t="s">
        <v>25</v>
      </c>
      <c r="I6411" t="s">
        <v>33</v>
      </c>
      <c r="J6411" t="s">
        <v>34</v>
      </c>
      <c r="K6411">
        <v>3</v>
      </c>
      <c r="L6411">
        <v>190</v>
      </c>
      <c r="M6411">
        <v>0.1</v>
      </c>
      <c r="N6411">
        <v>513</v>
      </c>
      <c r="O6411">
        <v>138</v>
      </c>
      <c r="P6411" t="s">
        <v>28</v>
      </c>
      <c r="Q6411" t="s">
        <v>86</v>
      </c>
      <c r="R6411" t="s">
        <v>30</v>
      </c>
      <c r="S6411">
        <v>4</v>
      </c>
      <c r="T6411">
        <f>YEAR(tblOrders[[#This Row],[Order Date]])</f>
        <v>2025</v>
      </c>
      <c r="U6411" t="str">
        <f>TEXT(tblOrders[[#This Row],[Order Date]],"mmm-yyyy")</f>
        <v>Sep-2025</v>
      </c>
      <c r="V6411" s="4">
        <f>tblOrders[[#This Row],[Profit]]/tblOrders[[#This Row],[Sales Amount]]</f>
        <v>0.26900584795321636</v>
      </c>
      <c r="W6411" t="str">
        <f>VLOOKUP(tblOrders[[#This Row],[City]],CityRegion,2,0)</f>
        <v>North</v>
      </c>
      <c r="X6411" t="str">
        <f>VLOOKUP(tblOrders[[#This Row],[City]],lookups!A:C,3,0)</f>
        <v>Delhi</v>
      </c>
    </row>
    <row r="6412" spans="1:24" x14ac:dyDescent="0.25">
      <c r="A6412" t="s">
        <v>8804</v>
      </c>
      <c r="B6412" s="1">
        <v>45735</v>
      </c>
      <c r="C6412" t="s">
        <v>1764</v>
      </c>
      <c r="D6412" t="s">
        <v>21</v>
      </c>
      <c r="E6412" t="s">
        <v>108</v>
      </c>
      <c r="F6412" t="s">
        <v>109</v>
      </c>
      <c r="G6412" t="s">
        <v>62</v>
      </c>
      <c r="H6412" t="s">
        <v>110</v>
      </c>
      <c r="I6412" t="s">
        <v>44</v>
      </c>
      <c r="J6412" t="s">
        <v>45</v>
      </c>
      <c r="K6412">
        <v>3</v>
      </c>
      <c r="L6412">
        <v>110</v>
      </c>
      <c r="M6412">
        <v>0</v>
      </c>
      <c r="N6412">
        <v>330</v>
      </c>
      <c r="O6412">
        <v>126</v>
      </c>
      <c r="P6412" t="s">
        <v>28</v>
      </c>
      <c r="Q6412" t="s">
        <v>86</v>
      </c>
      <c r="R6412" t="s">
        <v>36</v>
      </c>
      <c r="S6412">
        <v>3.4</v>
      </c>
      <c r="T6412">
        <f>YEAR(tblOrders[[#This Row],[Order Date]])</f>
        <v>2025</v>
      </c>
      <c r="U6412" t="str">
        <f>TEXT(tblOrders[[#This Row],[Order Date]],"mmm-yyyy")</f>
        <v>Mar-2025</v>
      </c>
      <c r="V6412" s="4">
        <f>tblOrders[[#This Row],[Profit]]/tblOrders[[#This Row],[Sales Amount]]</f>
        <v>0.38181818181818183</v>
      </c>
      <c r="W6412" t="str">
        <f>VLOOKUP(tblOrders[[#This Row],[City]],CityRegion,2,0)</f>
        <v>South</v>
      </c>
      <c r="X6412" t="str">
        <f>VLOOKUP(tblOrders[[#This Row],[City]],lookups!A:C,3,0)</f>
        <v>Kerala</v>
      </c>
    </row>
    <row r="6413" spans="1:24" x14ac:dyDescent="0.25">
      <c r="A6413" t="s">
        <v>8805</v>
      </c>
      <c r="B6413" s="1">
        <v>45660</v>
      </c>
      <c r="C6413" t="s">
        <v>2021</v>
      </c>
      <c r="D6413" t="s">
        <v>39</v>
      </c>
      <c r="E6413" t="s">
        <v>101</v>
      </c>
      <c r="F6413" t="s">
        <v>102</v>
      </c>
      <c r="G6413" t="s">
        <v>24</v>
      </c>
      <c r="H6413" t="s">
        <v>103</v>
      </c>
      <c r="I6413" t="s">
        <v>33</v>
      </c>
      <c r="J6413" t="s">
        <v>34</v>
      </c>
      <c r="K6413">
        <v>3</v>
      </c>
      <c r="L6413">
        <v>120</v>
      </c>
      <c r="M6413">
        <v>0</v>
      </c>
      <c r="N6413">
        <v>360</v>
      </c>
      <c r="O6413">
        <v>126</v>
      </c>
      <c r="P6413" t="s">
        <v>28</v>
      </c>
      <c r="Q6413" t="s">
        <v>86</v>
      </c>
      <c r="R6413" t="s">
        <v>30</v>
      </c>
      <c r="S6413">
        <v>4.0999999999999996</v>
      </c>
      <c r="T6413">
        <f>YEAR(tblOrders[[#This Row],[Order Date]])</f>
        <v>2025</v>
      </c>
      <c r="U6413" t="str">
        <f>TEXT(tblOrders[[#This Row],[Order Date]],"mmm-yyyy")</f>
        <v>Jan-2025</v>
      </c>
      <c r="V6413" s="4">
        <f>tblOrders[[#This Row],[Profit]]/tblOrders[[#This Row],[Sales Amount]]</f>
        <v>0.35</v>
      </c>
      <c r="W6413" t="str">
        <f>VLOOKUP(tblOrders[[#This Row],[City]],CityRegion,2,0)</f>
        <v>North</v>
      </c>
      <c r="X6413" t="str">
        <f>VLOOKUP(tblOrders[[#This Row],[City]],lookups!A:C,3,0)</f>
        <v>Delhi</v>
      </c>
    </row>
    <row r="6414" spans="1:24" x14ac:dyDescent="0.25">
      <c r="A6414" t="s">
        <v>8806</v>
      </c>
      <c r="B6414" s="1">
        <v>45693</v>
      </c>
      <c r="C6414" t="s">
        <v>2342</v>
      </c>
      <c r="D6414" t="s">
        <v>21</v>
      </c>
      <c r="E6414" t="s">
        <v>114</v>
      </c>
      <c r="F6414" t="s">
        <v>115</v>
      </c>
      <c r="G6414" t="s">
        <v>42</v>
      </c>
      <c r="H6414" t="s">
        <v>116</v>
      </c>
      <c r="I6414" t="s">
        <v>139</v>
      </c>
      <c r="J6414" t="s">
        <v>34</v>
      </c>
      <c r="K6414">
        <v>1</v>
      </c>
      <c r="L6414">
        <v>12</v>
      </c>
      <c r="M6414">
        <v>0</v>
      </c>
      <c r="N6414">
        <v>12</v>
      </c>
      <c r="O6414">
        <v>6</v>
      </c>
      <c r="P6414" t="s">
        <v>28</v>
      </c>
      <c r="Q6414" t="s">
        <v>86</v>
      </c>
      <c r="R6414" t="s">
        <v>36</v>
      </c>
      <c r="S6414">
        <v>3.7</v>
      </c>
      <c r="T6414">
        <f>YEAR(tblOrders[[#This Row],[Order Date]])</f>
        <v>2025</v>
      </c>
      <c r="U6414" t="str">
        <f>TEXT(tblOrders[[#This Row],[Order Date]],"mmm-yyyy")</f>
        <v>Feb-2025</v>
      </c>
      <c r="V6414" s="4">
        <f>tblOrders[[#This Row],[Profit]]/tblOrders[[#This Row],[Sales Amount]]</f>
        <v>0.5</v>
      </c>
      <c r="W6414" t="str">
        <f>VLOOKUP(tblOrders[[#This Row],[City]],CityRegion,2,0)</f>
        <v>South</v>
      </c>
      <c r="X6414" t="str">
        <f>VLOOKUP(tblOrders[[#This Row],[City]],lookups!A:C,3,0)</f>
        <v>Tamil Nadu</v>
      </c>
    </row>
    <row r="6415" spans="1:24" x14ac:dyDescent="0.25">
      <c r="A6415" t="s">
        <v>8807</v>
      </c>
      <c r="B6415" s="1">
        <v>45881</v>
      </c>
      <c r="C6415" t="s">
        <v>2690</v>
      </c>
      <c r="D6415" t="s">
        <v>21</v>
      </c>
      <c r="E6415" t="s">
        <v>94</v>
      </c>
      <c r="F6415" t="s">
        <v>95</v>
      </c>
      <c r="G6415" t="s">
        <v>68</v>
      </c>
      <c r="H6415" t="s">
        <v>96</v>
      </c>
      <c r="I6415" t="s">
        <v>26</v>
      </c>
      <c r="J6415" t="s">
        <v>34</v>
      </c>
      <c r="K6415">
        <v>5</v>
      </c>
      <c r="L6415">
        <v>89</v>
      </c>
      <c r="M6415">
        <v>0.1</v>
      </c>
      <c r="N6415">
        <v>400.5</v>
      </c>
      <c r="O6415">
        <v>125.5</v>
      </c>
      <c r="P6415" t="s">
        <v>28</v>
      </c>
      <c r="Q6415" t="s">
        <v>29</v>
      </c>
      <c r="R6415" t="s">
        <v>36</v>
      </c>
      <c r="S6415">
        <v>3.8</v>
      </c>
      <c r="T6415">
        <f>YEAR(tblOrders[[#This Row],[Order Date]])</f>
        <v>2025</v>
      </c>
      <c r="U6415" t="str">
        <f>TEXT(tblOrders[[#This Row],[Order Date]],"mmm-yyyy")</f>
        <v>Aug-2025</v>
      </c>
      <c r="V6415" s="4">
        <f>tblOrders[[#This Row],[Profit]]/tblOrders[[#This Row],[Sales Amount]]</f>
        <v>0.31335830212234705</v>
      </c>
      <c r="W6415" t="str">
        <f>VLOOKUP(tblOrders[[#This Row],[City]],CityRegion,2,0)</f>
        <v>South</v>
      </c>
      <c r="X6415" t="str">
        <f>VLOOKUP(tblOrders[[#This Row],[City]],lookups!A:C,3,0)</f>
        <v>Karnataka</v>
      </c>
    </row>
    <row r="6416" spans="1:24" x14ac:dyDescent="0.25">
      <c r="A6416" t="s">
        <v>8808</v>
      </c>
      <c r="B6416" s="1">
        <v>45724</v>
      </c>
      <c r="C6416" t="s">
        <v>1072</v>
      </c>
      <c r="D6416" t="s">
        <v>21</v>
      </c>
      <c r="E6416" t="s">
        <v>66</v>
      </c>
      <c r="F6416" t="s">
        <v>67</v>
      </c>
      <c r="G6416" t="s">
        <v>68</v>
      </c>
      <c r="H6416" t="s">
        <v>69</v>
      </c>
      <c r="I6416" t="s">
        <v>130</v>
      </c>
      <c r="J6416" t="s">
        <v>27</v>
      </c>
      <c r="K6416">
        <v>5</v>
      </c>
      <c r="L6416">
        <v>149</v>
      </c>
      <c r="M6416">
        <v>0</v>
      </c>
      <c r="N6416">
        <v>745</v>
      </c>
      <c r="O6416">
        <v>270</v>
      </c>
      <c r="P6416" t="s">
        <v>28</v>
      </c>
      <c r="Q6416" t="s">
        <v>29</v>
      </c>
      <c r="R6416" t="s">
        <v>36</v>
      </c>
      <c r="S6416">
        <v>2.7</v>
      </c>
      <c r="T6416">
        <f>YEAR(tblOrders[[#This Row],[Order Date]])</f>
        <v>2025</v>
      </c>
      <c r="U6416" t="str">
        <f>TEXT(tblOrders[[#This Row],[Order Date]],"mmm-yyyy")</f>
        <v>Mar-2025</v>
      </c>
      <c r="V6416" s="4">
        <f>tblOrders[[#This Row],[Profit]]/tblOrders[[#This Row],[Sales Amount]]</f>
        <v>0.36241610738255031</v>
      </c>
      <c r="W6416" t="str">
        <f>VLOOKUP(tblOrders[[#This Row],[City]],CityRegion,2,0)</f>
        <v>West</v>
      </c>
      <c r="X6416" t="str">
        <f>VLOOKUP(tblOrders[[#This Row],[City]],lookups!A:C,3,0)</f>
        <v>Maharashtra</v>
      </c>
    </row>
    <row r="6417" spans="1:24" x14ac:dyDescent="0.25">
      <c r="A6417" t="s">
        <v>8809</v>
      </c>
      <c r="B6417" s="1">
        <v>45709</v>
      </c>
      <c r="C6417" t="s">
        <v>1445</v>
      </c>
      <c r="D6417" t="s">
        <v>21</v>
      </c>
      <c r="E6417" t="s">
        <v>94</v>
      </c>
      <c r="F6417" t="s">
        <v>95</v>
      </c>
      <c r="G6417" t="s">
        <v>68</v>
      </c>
      <c r="H6417" t="s">
        <v>96</v>
      </c>
      <c r="I6417" t="s">
        <v>57</v>
      </c>
      <c r="J6417" t="s">
        <v>27</v>
      </c>
      <c r="K6417">
        <v>4</v>
      </c>
      <c r="L6417">
        <v>89</v>
      </c>
      <c r="M6417">
        <v>0</v>
      </c>
      <c r="N6417">
        <v>356</v>
      </c>
      <c r="O6417">
        <v>136</v>
      </c>
      <c r="P6417" t="s">
        <v>28</v>
      </c>
      <c r="Q6417" t="s">
        <v>35</v>
      </c>
      <c r="R6417" t="s">
        <v>36</v>
      </c>
      <c r="S6417">
        <v>3.2</v>
      </c>
      <c r="T6417">
        <f>YEAR(tblOrders[[#This Row],[Order Date]])</f>
        <v>2025</v>
      </c>
      <c r="U6417" t="str">
        <f>TEXT(tblOrders[[#This Row],[Order Date]],"mmm-yyyy")</f>
        <v>Feb-2025</v>
      </c>
      <c r="V6417" s="4">
        <f>tblOrders[[#This Row],[Profit]]/tblOrders[[#This Row],[Sales Amount]]</f>
        <v>0.38202247191011235</v>
      </c>
      <c r="W6417" t="str">
        <f>VLOOKUP(tblOrders[[#This Row],[City]],CityRegion,2,0)</f>
        <v>South</v>
      </c>
      <c r="X6417" t="str">
        <f>VLOOKUP(tblOrders[[#This Row],[City]],lookups!A:C,3,0)</f>
        <v>Kerala</v>
      </c>
    </row>
    <row r="6418" spans="1:24" x14ac:dyDescent="0.25">
      <c r="A6418" t="s">
        <v>8810</v>
      </c>
      <c r="B6418" s="1">
        <v>45757</v>
      </c>
      <c r="C6418" t="s">
        <v>8811</v>
      </c>
      <c r="D6418" t="s">
        <v>39</v>
      </c>
      <c r="E6418" t="s">
        <v>22</v>
      </c>
      <c r="F6418" t="s">
        <v>23</v>
      </c>
      <c r="G6418" t="s">
        <v>24</v>
      </c>
      <c r="H6418" t="s">
        <v>25</v>
      </c>
      <c r="I6418" t="s">
        <v>76</v>
      </c>
      <c r="J6418" t="s">
        <v>34</v>
      </c>
      <c r="K6418">
        <v>2</v>
      </c>
      <c r="L6418">
        <v>190</v>
      </c>
      <c r="M6418">
        <v>0.05</v>
      </c>
      <c r="N6418">
        <v>361</v>
      </c>
      <c r="O6418">
        <v>111</v>
      </c>
      <c r="P6418" t="s">
        <v>28</v>
      </c>
      <c r="Q6418" t="s">
        <v>35</v>
      </c>
      <c r="R6418" t="s">
        <v>36</v>
      </c>
      <c r="S6418">
        <v>2.5</v>
      </c>
      <c r="T6418">
        <f>YEAR(tblOrders[[#This Row],[Order Date]])</f>
        <v>2025</v>
      </c>
      <c r="U6418" t="str">
        <f>TEXT(tblOrders[[#This Row],[Order Date]],"mmm-yyyy")</f>
        <v>Apr-2025</v>
      </c>
      <c r="V6418" s="4">
        <f>tblOrders[[#This Row],[Profit]]/tblOrders[[#This Row],[Sales Amount]]</f>
        <v>0.30747922437673131</v>
      </c>
      <c r="W6418" t="str">
        <f>VLOOKUP(tblOrders[[#This Row],[City]],CityRegion,2,0)</f>
        <v>South</v>
      </c>
      <c r="X6418" t="str">
        <f>VLOOKUP(tblOrders[[#This Row],[City]],lookups!A:C,3,0)</f>
        <v>Kerala</v>
      </c>
    </row>
    <row r="6419" spans="1:24" x14ac:dyDescent="0.25">
      <c r="A6419" t="s">
        <v>8812</v>
      </c>
      <c r="B6419" s="1">
        <v>45689</v>
      </c>
      <c r="C6419" t="s">
        <v>5585</v>
      </c>
      <c r="D6419" t="s">
        <v>39</v>
      </c>
      <c r="E6419" t="s">
        <v>79</v>
      </c>
      <c r="F6419" t="s">
        <v>80</v>
      </c>
      <c r="G6419" t="s">
        <v>68</v>
      </c>
      <c r="H6419" t="s">
        <v>81</v>
      </c>
      <c r="I6419" t="s">
        <v>57</v>
      </c>
      <c r="J6419" t="s">
        <v>34</v>
      </c>
      <c r="K6419">
        <v>4</v>
      </c>
      <c r="L6419">
        <v>799</v>
      </c>
      <c r="M6419">
        <v>0.1</v>
      </c>
      <c r="N6419">
        <v>2876.4</v>
      </c>
      <c r="O6419">
        <v>396.4</v>
      </c>
      <c r="P6419" t="s">
        <v>28</v>
      </c>
      <c r="Q6419" t="s">
        <v>29</v>
      </c>
      <c r="R6419" t="s">
        <v>36</v>
      </c>
      <c r="S6419">
        <v>4.9000000000000004</v>
      </c>
      <c r="T6419">
        <f>YEAR(tblOrders[[#This Row],[Order Date]])</f>
        <v>2025</v>
      </c>
      <c r="U6419" t="str">
        <f>TEXT(tblOrders[[#This Row],[Order Date]],"mmm-yyyy")</f>
        <v>Feb-2025</v>
      </c>
      <c r="V6419" s="4">
        <f>tblOrders[[#This Row],[Profit]]/tblOrders[[#This Row],[Sales Amount]]</f>
        <v>0.13781115282992629</v>
      </c>
      <c r="W6419" t="str">
        <f>VLOOKUP(tblOrders[[#This Row],[City]],CityRegion,2,0)</f>
        <v>South</v>
      </c>
      <c r="X6419" t="str">
        <f>VLOOKUP(tblOrders[[#This Row],[City]],lookups!A:C,3,0)</f>
        <v>Kerala</v>
      </c>
    </row>
    <row r="6420" spans="1:24" x14ac:dyDescent="0.25">
      <c r="A6420" t="s">
        <v>8813</v>
      </c>
      <c r="B6420" s="1">
        <v>45840</v>
      </c>
      <c r="C6420" t="s">
        <v>4011</v>
      </c>
      <c r="D6420" t="s">
        <v>21</v>
      </c>
      <c r="E6420" t="s">
        <v>22</v>
      </c>
      <c r="F6420" t="s">
        <v>23</v>
      </c>
      <c r="G6420" t="s">
        <v>24</v>
      </c>
      <c r="H6420" t="s">
        <v>25</v>
      </c>
      <c r="I6420" t="s">
        <v>84</v>
      </c>
      <c r="J6420" t="s">
        <v>34</v>
      </c>
      <c r="K6420">
        <v>5</v>
      </c>
      <c r="L6420">
        <v>190</v>
      </c>
      <c r="M6420">
        <v>0</v>
      </c>
      <c r="N6420">
        <v>950</v>
      </c>
      <c r="O6420">
        <v>325</v>
      </c>
      <c r="P6420" t="s">
        <v>111</v>
      </c>
      <c r="Q6420" t="s">
        <v>91</v>
      </c>
      <c r="R6420" t="s">
        <v>36</v>
      </c>
      <c r="S6420">
        <v>4.2</v>
      </c>
      <c r="T6420">
        <f>YEAR(tblOrders[[#This Row],[Order Date]])</f>
        <v>2025</v>
      </c>
      <c r="U6420" t="str">
        <f>TEXT(tblOrders[[#This Row],[Order Date]],"mmm-yyyy")</f>
        <v>Jul-2025</v>
      </c>
      <c r="V6420" s="4">
        <f>tblOrders[[#This Row],[Profit]]/tblOrders[[#This Row],[Sales Amount]]</f>
        <v>0.34210526315789475</v>
      </c>
      <c r="W6420" t="str">
        <f>VLOOKUP(tblOrders[[#This Row],[City]],CityRegion,2,0)</f>
        <v>West</v>
      </c>
      <c r="X6420" t="str">
        <f>VLOOKUP(tblOrders[[#This Row],[City]],lookups!A:C,3,0)</f>
        <v>Maharashtra</v>
      </c>
    </row>
    <row r="6421" spans="1:24" x14ac:dyDescent="0.25">
      <c r="A6421" t="s">
        <v>8814</v>
      </c>
      <c r="B6421" s="1">
        <v>45661</v>
      </c>
      <c r="C6421" t="s">
        <v>3699</v>
      </c>
      <c r="D6421" t="s">
        <v>39</v>
      </c>
      <c r="E6421" t="s">
        <v>22</v>
      </c>
      <c r="F6421" t="s">
        <v>23</v>
      </c>
      <c r="G6421" t="s">
        <v>24</v>
      </c>
      <c r="H6421" t="s">
        <v>25</v>
      </c>
      <c r="I6421" t="s">
        <v>139</v>
      </c>
      <c r="J6421" t="s">
        <v>27</v>
      </c>
      <c r="K6421">
        <v>1</v>
      </c>
      <c r="L6421">
        <v>190</v>
      </c>
      <c r="M6421">
        <v>0.05</v>
      </c>
      <c r="N6421">
        <v>180.5</v>
      </c>
      <c r="O6421">
        <v>55.5</v>
      </c>
      <c r="P6421" t="s">
        <v>28</v>
      </c>
      <c r="Q6421" t="s">
        <v>29</v>
      </c>
      <c r="R6421" t="s">
        <v>36</v>
      </c>
      <c r="S6421">
        <v>4.4000000000000004</v>
      </c>
      <c r="T6421">
        <f>YEAR(tblOrders[[#This Row],[Order Date]])</f>
        <v>2025</v>
      </c>
      <c r="U6421" t="str">
        <f>TEXT(tblOrders[[#This Row],[Order Date]],"mmm-yyyy")</f>
        <v>Jan-2025</v>
      </c>
      <c r="V6421" s="4">
        <f>tblOrders[[#This Row],[Profit]]/tblOrders[[#This Row],[Sales Amount]]</f>
        <v>0.30747922437673131</v>
      </c>
      <c r="W6421" t="str">
        <f>VLOOKUP(tblOrders[[#This Row],[City]],CityRegion,2,0)</f>
        <v>South</v>
      </c>
      <c r="X6421" t="str">
        <f>VLOOKUP(tblOrders[[#This Row],[City]],lookups!A:C,3,0)</f>
        <v>Tamil Nadu</v>
      </c>
    </row>
    <row r="6422" spans="1:24" x14ac:dyDescent="0.25">
      <c r="A6422" t="s">
        <v>8815</v>
      </c>
      <c r="B6422" s="1">
        <v>45981</v>
      </c>
      <c r="C6422" t="s">
        <v>1798</v>
      </c>
      <c r="D6422" t="s">
        <v>21</v>
      </c>
      <c r="E6422" t="s">
        <v>73</v>
      </c>
      <c r="F6422" t="s">
        <v>74</v>
      </c>
      <c r="G6422" t="s">
        <v>68</v>
      </c>
      <c r="H6422" t="s">
        <v>75</v>
      </c>
      <c r="I6422" t="s">
        <v>57</v>
      </c>
      <c r="J6422" t="s">
        <v>27</v>
      </c>
      <c r="K6422">
        <v>3</v>
      </c>
      <c r="L6422">
        <v>65</v>
      </c>
      <c r="M6422">
        <v>0.1</v>
      </c>
      <c r="N6422">
        <v>175.5</v>
      </c>
      <c r="O6422">
        <v>61.5</v>
      </c>
      <c r="P6422" t="s">
        <v>28</v>
      </c>
      <c r="Q6422" t="s">
        <v>29</v>
      </c>
      <c r="R6422" t="s">
        <v>30</v>
      </c>
      <c r="S6422">
        <v>3.9</v>
      </c>
      <c r="T6422">
        <f>YEAR(tblOrders[[#This Row],[Order Date]])</f>
        <v>2025</v>
      </c>
      <c r="U6422" t="str">
        <f>TEXT(tblOrders[[#This Row],[Order Date]],"mmm-yyyy")</f>
        <v>Nov-2025</v>
      </c>
      <c r="V6422" s="4">
        <f>tblOrders[[#This Row],[Profit]]/tblOrders[[#This Row],[Sales Amount]]</f>
        <v>0.3504273504273504</v>
      </c>
      <c r="W6422" t="str">
        <f>VLOOKUP(tblOrders[[#This Row],[City]],CityRegion,2,0)</f>
        <v>South</v>
      </c>
      <c r="X6422" t="str">
        <f>VLOOKUP(tblOrders[[#This Row],[City]],lookups!A:C,3,0)</f>
        <v>Kerala</v>
      </c>
    </row>
    <row r="6423" spans="1:24" x14ac:dyDescent="0.25">
      <c r="A6423" t="s">
        <v>8816</v>
      </c>
      <c r="B6423" s="1">
        <v>45959</v>
      </c>
      <c r="C6423" t="s">
        <v>5849</v>
      </c>
      <c r="D6423" t="s">
        <v>21</v>
      </c>
      <c r="E6423" t="s">
        <v>79</v>
      </c>
      <c r="F6423" t="s">
        <v>80</v>
      </c>
      <c r="G6423" t="s">
        <v>68</v>
      </c>
      <c r="H6423" t="s">
        <v>81</v>
      </c>
      <c r="I6423" t="s">
        <v>26</v>
      </c>
      <c r="J6423" t="s">
        <v>27</v>
      </c>
      <c r="K6423">
        <v>2</v>
      </c>
      <c r="L6423">
        <v>799</v>
      </c>
      <c r="M6423">
        <v>0.05</v>
      </c>
      <c r="N6423">
        <v>1518.1</v>
      </c>
      <c r="O6423">
        <v>278.10000000000002</v>
      </c>
      <c r="P6423" t="s">
        <v>111</v>
      </c>
      <c r="Q6423" t="s">
        <v>35</v>
      </c>
      <c r="R6423" t="s">
        <v>36</v>
      </c>
      <c r="S6423">
        <v>2.7</v>
      </c>
      <c r="T6423">
        <f>YEAR(tblOrders[[#This Row],[Order Date]])</f>
        <v>2025</v>
      </c>
      <c r="U6423" t="str">
        <f>TEXT(tblOrders[[#This Row],[Order Date]],"mmm-yyyy")</f>
        <v>Oct-2025</v>
      </c>
      <c r="V6423" s="4">
        <f>tblOrders[[#This Row],[Profit]]/tblOrders[[#This Row],[Sales Amount]]</f>
        <v>0.18318951320729862</v>
      </c>
      <c r="W6423" t="str">
        <f>VLOOKUP(tblOrders[[#This Row],[City]],CityRegion,2,0)</f>
        <v>South</v>
      </c>
      <c r="X6423" t="str">
        <f>VLOOKUP(tblOrders[[#This Row],[City]],lookups!A:C,3,0)</f>
        <v>Karnataka</v>
      </c>
    </row>
    <row r="6424" spans="1:24" x14ac:dyDescent="0.25">
      <c r="A6424" t="s">
        <v>8817</v>
      </c>
      <c r="B6424" s="1">
        <v>45926</v>
      </c>
      <c r="C6424" t="s">
        <v>7672</v>
      </c>
      <c r="D6424" t="s">
        <v>39</v>
      </c>
      <c r="E6424" t="s">
        <v>114</v>
      </c>
      <c r="F6424" t="s">
        <v>115</v>
      </c>
      <c r="G6424" t="s">
        <v>42</v>
      </c>
      <c r="H6424" t="s">
        <v>116</v>
      </c>
      <c r="I6424" t="s">
        <v>52</v>
      </c>
      <c r="J6424" t="s">
        <v>27</v>
      </c>
      <c r="K6424">
        <v>4</v>
      </c>
      <c r="L6424">
        <v>12</v>
      </c>
      <c r="M6424">
        <v>0.15</v>
      </c>
      <c r="N6424">
        <v>40.799999999999997</v>
      </c>
      <c r="O6424">
        <v>16.8</v>
      </c>
      <c r="P6424" t="s">
        <v>111</v>
      </c>
      <c r="Q6424" t="s">
        <v>35</v>
      </c>
      <c r="R6424" t="s">
        <v>123</v>
      </c>
      <c r="S6424">
        <v>3.3</v>
      </c>
      <c r="T6424">
        <f>YEAR(tblOrders[[#This Row],[Order Date]])</f>
        <v>2025</v>
      </c>
      <c r="U6424" t="str">
        <f>TEXT(tblOrders[[#This Row],[Order Date]],"mmm-yyyy")</f>
        <v>Sep-2025</v>
      </c>
      <c r="V6424" s="4">
        <f>tblOrders[[#This Row],[Profit]]/tblOrders[[#This Row],[Sales Amount]]</f>
        <v>0.41176470588235298</v>
      </c>
      <c r="W6424" t="str">
        <f>VLOOKUP(tblOrders[[#This Row],[City]],CityRegion,2,0)</f>
        <v>South</v>
      </c>
      <c r="X6424" t="str">
        <f>VLOOKUP(tblOrders[[#This Row],[City]],lookups!A:C,3,0)</f>
        <v>Kerala</v>
      </c>
    </row>
    <row r="6425" spans="1:24" x14ac:dyDescent="0.25">
      <c r="A6425" t="s">
        <v>8818</v>
      </c>
      <c r="B6425" s="1">
        <v>45991</v>
      </c>
      <c r="C6425" t="s">
        <v>8819</v>
      </c>
      <c r="D6425" t="s">
        <v>21</v>
      </c>
      <c r="E6425" t="s">
        <v>22</v>
      </c>
      <c r="F6425" t="s">
        <v>23</v>
      </c>
      <c r="G6425" t="s">
        <v>24</v>
      </c>
      <c r="H6425" t="s">
        <v>25</v>
      </c>
      <c r="I6425" t="s">
        <v>70</v>
      </c>
      <c r="J6425" t="s">
        <v>34</v>
      </c>
      <c r="K6425">
        <v>1</v>
      </c>
      <c r="L6425">
        <v>190</v>
      </c>
      <c r="M6425">
        <v>0.1</v>
      </c>
      <c r="N6425">
        <v>171</v>
      </c>
      <c r="O6425">
        <v>46</v>
      </c>
      <c r="P6425" t="s">
        <v>28</v>
      </c>
      <c r="Q6425" t="s">
        <v>91</v>
      </c>
      <c r="R6425" t="s">
        <v>30</v>
      </c>
      <c r="S6425">
        <v>4.8</v>
      </c>
      <c r="T6425">
        <f>YEAR(tblOrders[[#This Row],[Order Date]])</f>
        <v>2025</v>
      </c>
      <c r="U6425" t="str">
        <f>TEXT(tblOrders[[#This Row],[Order Date]],"mmm-yyyy")</f>
        <v>Nov-2025</v>
      </c>
      <c r="V6425" s="4">
        <f>tblOrders[[#This Row],[Profit]]/tblOrders[[#This Row],[Sales Amount]]</f>
        <v>0.26900584795321636</v>
      </c>
      <c r="W6425" t="str">
        <f>VLOOKUP(tblOrders[[#This Row],[City]],CityRegion,2,0)</f>
        <v>South</v>
      </c>
      <c r="X6425" t="str">
        <f>VLOOKUP(tblOrders[[#This Row],[City]],lookups!A:C,3,0)</f>
        <v>Telengana</v>
      </c>
    </row>
    <row r="6426" spans="1:24" x14ac:dyDescent="0.25">
      <c r="A6426" t="s">
        <v>8820</v>
      </c>
      <c r="B6426" s="1">
        <v>45660</v>
      </c>
      <c r="C6426" t="s">
        <v>4383</v>
      </c>
      <c r="D6426" t="s">
        <v>39</v>
      </c>
      <c r="E6426" t="s">
        <v>60</v>
      </c>
      <c r="F6426" t="s">
        <v>61</v>
      </c>
      <c r="G6426" t="s">
        <v>62</v>
      </c>
      <c r="H6426" t="s">
        <v>63</v>
      </c>
      <c r="I6426" t="s">
        <v>57</v>
      </c>
      <c r="J6426" t="s">
        <v>45</v>
      </c>
      <c r="K6426">
        <v>4</v>
      </c>
      <c r="L6426">
        <v>45</v>
      </c>
      <c r="M6426">
        <v>0.15</v>
      </c>
      <c r="N6426">
        <v>153</v>
      </c>
      <c r="O6426">
        <v>49</v>
      </c>
      <c r="P6426" t="s">
        <v>28</v>
      </c>
      <c r="Q6426" t="s">
        <v>86</v>
      </c>
      <c r="R6426" t="s">
        <v>30</v>
      </c>
      <c r="S6426">
        <v>3.5</v>
      </c>
      <c r="T6426">
        <f>YEAR(tblOrders[[#This Row],[Order Date]])</f>
        <v>2025</v>
      </c>
      <c r="U6426" t="str">
        <f>TEXT(tblOrders[[#This Row],[Order Date]],"mmm-yyyy")</f>
        <v>Jan-2025</v>
      </c>
      <c r="V6426" s="4">
        <f>tblOrders[[#This Row],[Profit]]/tblOrders[[#This Row],[Sales Amount]]</f>
        <v>0.3202614379084967</v>
      </c>
      <c r="W6426" t="str">
        <f>VLOOKUP(tblOrders[[#This Row],[City]],CityRegion,2,0)</f>
        <v>South</v>
      </c>
      <c r="X6426" t="str">
        <f>VLOOKUP(tblOrders[[#This Row],[City]],lookups!A:C,3,0)</f>
        <v>Kerala</v>
      </c>
    </row>
    <row r="6427" spans="1:24" x14ac:dyDescent="0.25">
      <c r="A6427" t="s">
        <v>8821</v>
      </c>
      <c r="B6427" s="1">
        <v>45930</v>
      </c>
      <c r="C6427" t="s">
        <v>588</v>
      </c>
      <c r="D6427" t="s">
        <v>21</v>
      </c>
      <c r="E6427" t="s">
        <v>108</v>
      </c>
      <c r="F6427" t="s">
        <v>109</v>
      </c>
      <c r="G6427" t="s">
        <v>62</v>
      </c>
      <c r="H6427" t="s">
        <v>110</v>
      </c>
      <c r="I6427" t="s">
        <v>52</v>
      </c>
      <c r="J6427" t="s">
        <v>27</v>
      </c>
      <c r="K6427">
        <v>4</v>
      </c>
      <c r="L6427">
        <v>110</v>
      </c>
      <c r="M6427">
        <v>0.2</v>
      </c>
      <c r="N6427">
        <v>352</v>
      </c>
      <c r="O6427">
        <v>80</v>
      </c>
      <c r="P6427" t="s">
        <v>28</v>
      </c>
      <c r="Q6427" t="s">
        <v>46</v>
      </c>
      <c r="R6427" t="s">
        <v>30</v>
      </c>
      <c r="S6427">
        <v>4.2</v>
      </c>
      <c r="T6427">
        <f>YEAR(tblOrders[[#This Row],[Order Date]])</f>
        <v>2025</v>
      </c>
      <c r="U6427" t="str">
        <f>TEXT(tblOrders[[#This Row],[Order Date]],"mmm-yyyy")</f>
        <v>Sep-2025</v>
      </c>
      <c r="V6427" s="4">
        <f>tblOrders[[#This Row],[Profit]]/tblOrders[[#This Row],[Sales Amount]]</f>
        <v>0.22727272727272727</v>
      </c>
      <c r="W6427" t="str">
        <f>VLOOKUP(tblOrders[[#This Row],[City]],CityRegion,2,0)</f>
        <v>South</v>
      </c>
      <c r="X6427" t="str">
        <f>VLOOKUP(tblOrders[[#This Row],[City]],lookups!A:C,3,0)</f>
        <v>Kerala</v>
      </c>
    </row>
    <row r="6428" spans="1:24" x14ac:dyDescent="0.25">
      <c r="A6428" t="s">
        <v>8822</v>
      </c>
      <c r="B6428" s="1">
        <v>45701</v>
      </c>
      <c r="C6428" t="s">
        <v>1316</v>
      </c>
      <c r="D6428" t="s">
        <v>21</v>
      </c>
      <c r="E6428" t="s">
        <v>94</v>
      </c>
      <c r="F6428" t="s">
        <v>95</v>
      </c>
      <c r="G6428" t="s">
        <v>68</v>
      </c>
      <c r="H6428" t="s">
        <v>96</v>
      </c>
      <c r="I6428" t="s">
        <v>139</v>
      </c>
      <c r="J6428" t="s">
        <v>45</v>
      </c>
      <c r="K6428">
        <v>3</v>
      </c>
      <c r="L6428">
        <v>89</v>
      </c>
      <c r="M6428">
        <v>0.05</v>
      </c>
      <c r="N6428">
        <v>253.65</v>
      </c>
      <c r="O6428">
        <v>88.65</v>
      </c>
      <c r="P6428" t="s">
        <v>28</v>
      </c>
      <c r="Q6428" t="s">
        <v>35</v>
      </c>
      <c r="R6428" t="s">
        <v>36</v>
      </c>
      <c r="S6428">
        <v>2.7</v>
      </c>
      <c r="T6428">
        <f>YEAR(tblOrders[[#This Row],[Order Date]])</f>
        <v>2025</v>
      </c>
      <c r="U6428" t="str">
        <f>TEXT(tblOrders[[#This Row],[Order Date]],"mmm-yyyy")</f>
        <v>Feb-2025</v>
      </c>
      <c r="V6428" s="4">
        <f>tblOrders[[#This Row],[Profit]]/tblOrders[[#This Row],[Sales Amount]]</f>
        <v>0.34949733885274986</v>
      </c>
      <c r="W6428" t="str">
        <f>VLOOKUP(tblOrders[[#This Row],[City]],CityRegion,2,0)</f>
        <v>South</v>
      </c>
      <c r="X6428" t="str">
        <f>VLOOKUP(tblOrders[[#This Row],[City]],lookups!A:C,3,0)</f>
        <v>Tamil Nadu</v>
      </c>
    </row>
    <row r="6429" spans="1:24" x14ac:dyDescent="0.25">
      <c r="A6429" t="s">
        <v>8823</v>
      </c>
      <c r="B6429" s="1">
        <v>45997</v>
      </c>
      <c r="C6429" t="s">
        <v>2886</v>
      </c>
      <c r="D6429" t="s">
        <v>21</v>
      </c>
      <c r="E6429" t="s">
        <v>49</v>
      </c>
      <c r="F6429" t="s">
        <v>50</v>
      </c>
      <c r="G6429" t="s">
        <v>24</v>
      </c>
      <c r="H6429" t="s">
        <v>51</v>
      </c>
      <c r="I6429" t="s">
        <v>130</v>
      </c>
      <c r="J6429" t="s">
        <v>27</v>
      </c>
      <c r="K6429">
        <v>4</v>
      </c>
      <c r="L6429">
        <v>85</v>
      </c>
      <c r="M6429">
        <v>0.2</v>
      </c>
      <c r="N6429">
        <v>272</v>
      </c>
      <c r="O6429">
        <v>64</v>
      </c>
      <c r="P6429" t="s">
        <v>28</v>
      </c>
      <c r="Q6429" t="s">
        <v>35</v>
      </c>
      <c r="R6429" t="s">
        <v>36</v>
      </c>
      <c r="S6429">
        <v>4.9000000000000004</v>
      </c>
      <c r="T6429">
        <f>YEAR(tblOrders[[#This Row],[Order Date]])</f>
        <v>2025</v>
      </c>
      <c r="U6429" t="str">
        <f>TEXT(tblOrders[[#This Row],[Order Date]],"mmm-yyyy")</f>
        <v>Dec-2025</v>
      </c>
      <c r="V6429" s="4">
        <f>tblOrders[[#This Row],[Profit]]/tblOrders[[#This Row],[Sales Amount]]</f>
        <v>0.23529411764705882</v>
      </c>
      <c r="W6429" t="str">
        <f>VLOOKUP(tblOrders[[#This Row],[City]],CityRegion,2,0)</f>
        <v>West</v>
      </c>
      <c r="X6429" t="str">
        <f>VLOOKUP(tblOrders[[#This Row],[City]],lookups!A:C,3,0)</f>
        <v>Maharashtra</v>
      </c>
    </row>
    <row r="6430" spans="1:24" x14ac:dyDescent="0.25">
      <c r="A6430" t="s">
        <v>8824</v>
      </c>
      <c r="B6430" s="1">
        <v>45801</v>
      </c>
      <c r="C6430" t="s">
        <v>1295</v>
      </c>
      <c r="D6430" t="s">
        <v>39</v>
      </c>
      <c r="E6430" t="s">
        <v>73</v>
      </c>
      <c r="F6430" t="s">
        <v>74</v>
      </c>
      <c r="G6430" t="s">
        <v>68</v>
      </c>
      <c r="H6430" t="s">
        <v>75</v>
      </c>
      <c r="I6430" t="s">
        <v>130</v>
      </c>
      <c r="J6430" t="s">
        <v>34</v>
      </c>
      <c r="K6430">
        <v>5</v>
      </c>
      <c r="L6430">
        <v>65</v>
      </c>
      <c r="M6430">
        <v>0.05</v>
      </c>
      <c r="N6430">
        <v>308.75</v>
      </c>
      <c r="O6430">
        <v>118.75</v>
      </c>
      <c r="P6430" t="s">
        <v>28</v>
      </c>
      <c r="Q6430" t="s">
        <v>29</v>
      </c>
      <c r="R6430" t="s">
        <v>36</v>
      </c>
      <c r="S6430">
        <v>4.8</v>
      </c>
      <c r="T6430">
        <f>YEAR(tblOrders[[#This Row],[Order Date]])</f>
        <v>2025</v>
      </c>
      <c r="U6430" t="str">
        <f>TEXT(tblOrders[[#This Row],[Order Date]],"mmm-yyyy")</f>
        <v>May-2025</v>
      </c>
      <c r="V6430" s="4">
        <f>tblOrders[[#This Row],[Profit]]/tblOrders[[#This Row],[Sales Amount]]</f>
        <v>0.38461538461538464</v>
      </c>
      <c r="W6430" t="str">
        <f>VLOOKUP(tblOrders[[#This Row],[City]],CityRegion,2,0)</f>
        <v>West</v>
      </c>
      <c r="X6430" t="str">
        <f>VLOOKUP(tblOrders[[#This Row],[City]],lookups!A:C,3,0)</f>
        <v>Maharashtra</v>
      </c>
    </row>
    <row r="6431" spans="1:24" x14ac:dyDescent="0.25">
      <c r="A6431" t="s">
        <v>8825</v>
      </c>
      <c r="B6431" s="1">
        <v>45907</v>
      </c>
      <c r="C6431" t="s">
        <v>8738</v>
      </c>
      <c r="D6431" t="s">
        <v>21</v>
      </c>
      <c r="E6431" t="s">
        <v>49</v>
      </c>
      <c r="F6431" t="s">
        <v>50</v>
      </c>
      <c r="G6431" t="s">
        <v>24</v>
      </c>
      <c r="H6431" t="s">
        <v>51</v>
      </c>
      <c r="I6431" t="s">
        <v>52</v>
      </c>
      <c r="J6431" t="s">
        <v>34</v>
      </c>
      <c r="K6431">
        <v>1</v>
      </c>
      <c r="L6431">
        <v>85</v>
      </c>
      <c r="M6431">
        <v>0</v>
      </c>
      <c r="N6431">
        <v>85</v>
      </c>
      <c r="O6431">
        <v>33</v>
      </c>
      <c r="P6431" t="s">
        <v>28</v>
      </c>
      <c r="Q6431" t="s">
        <v>29</v>
      </c>
      <c r="R6431" t="s">
        <v>36</v>
      </c>
      <c r="S6431">
        <v>4.4000000000000004</v>
      </c>
      <c r="T6431">
        <f>YEAR(tblOrders[[#This Row],[Order Date]])</f>
        <v>2025</v>
      </c>
      <c r="U6431" t="str">
        <f>TEXT(tblOrders[[#This Row],[Order Date]],"mmm-yyyy")</f>
        <v>Sep-2025</v>
      </c>
      <c r="V6431" s="4">
        <f>tblOrders[[#This Row],[Profit]]/tblOrders[[#This Row],[Sales Amount]]</f>
        <v>0.38823529411764707</v>
      </c>
      <c r="W6431" t="str">
        <f>VLOOKUP(tblOrders[[#This Row],[City]],CityRegion,2,0)</f>
        <v>South</v>
      </c>
      <c r="X6431" t="str">
        <f>VLOOKUP(tblOrders[[#This Row],[City]],lookups!A:C,3,0)</f>
        <v>Kerala</v>
      </c>
    </row>
    <row r="6432" spans="1:24" x14ac:dyDescent="0.25">
      <c r="A6432" t="s">
        <v>8826</v>
      </c>
      <c r="B6432" s="1">
        <v>45793</v>
      </c>
      <c r="C6432" t="s">
        <v>1922</v>
      </c>
      <c r="D6432" t="s">
        <v>39</v>
      </c>
      <c r="E6432" t="s">
        <v>60</v>
      </c>
      <c r="F6432" t="s">
        <v>61</v>
      </c>
      <c r="G6432" t="s">
        <v>62</v>
      </c>
      <c r="H6432" t="s">
        <v>63</v>
      </c>
      <c r="I6432" t="s">
        <v>76</v>
      </c>
      <c r="J6432" t="s">
        <v>45</v>
      </c>
      <c r="K6432">
        <v>2</v>
      </c>
      <c r="L6432">
        <v>45</v>
      </c>
      <c r="M6432">
        <v>0.05</v>
      </c>
      <c r="N6432">
        <v>85.5</v>
      </c>
      <c r="O6432">
        <v>33.5</v>
      </c>
      <c r="P6432" t="s">
        <v>28</v>
      </c>
      <c r="Q6432" t="s">
        <v>46</v>
      </c>
      <c r="R6432" t="s">
        <v>36</v>
      </c>
      <c r="S6432">
        <v>4.9000000000000004</v>
      </c>
      <c r="T6432">
        <f>YEAR(tblOrders[[#This Row],[Order Date]])</f>
        <v>2025</v>
      </c>
      <c r="U6432" t="str">
        <f>TEXT(tblOrders[[#This Row],[Order Date]],"mmm-yyyy")</f>
        <v>May-2025</v>
      </c>
      <c r="V6432" s="4">
        <f>tblOrders[[#This Row],[Profit]]/tblOrders[[#This Row],[Sales Amount]]</f>
        <v>0.391812865497076</v>
      </c>
      <c r="W6432" t="str">
        <f>VLOOKUP(tblOrders[[#This Row],[City]],CityRegion,2,0)</f>
        <v>South</v>
      </c>
      <c r="X6432" t="str">
        <f>VLOOKUP(tblOrders[[#This Row],[City]],lookups!A:C,3,0)</f>
        <v>Kerala</v>
      </c>
    </row>
    <row r="6433" spans="1:24" x14ac:dyDescent="0.25">
      <c r="A6433" t="s">
        <v>8827</v>
      </c>
      <c r="B6433" s="1">
        <v>45976</v>
      </c>
      <c r="C6433" t="s">
        <v>6532</v>
      </c>
      <c r="D6433" t="s">
        <v>21</v>
      </c>
      <c r="E6433" t="s">
        <v>94</v>
      </c>
      <c r="F6433" t="s">
        <v>95</v>
      </c>
      <c r="G6433" t="s">
        <v>68</v>
      </c>
      <c r="H6433" t="s">
        <v>96</v>
      </c>
      <c r="I6433" t="s">
        <v>139</v>
      </c>
      <c r="J6433" t="s">
        <v>34</v>
      </c>
      <c r="K6433">
        <v>5</v>
      </c>
      <c r="L6433">
        <v>89</v>
      </c>
      <c r="M6433">
        <v>0</v>
      </c>
      <c r="N6433">
        <v>445</v>
      </c>
      <c r="O6433">
        <v>170</v>
      </c>
      <c r="P6433" t="s">
        <v>148</v>
      </c>
      <c r="Q6433" t="s">
        <v>29</v>
      </c>
      <c r="R6433" t="s">
        <v>36</v>
      </c>
      <c r="S6433">
        <v>4.2</v>
      </c>
      <c r="T6433">
        <f>YEAR(tblOrders[[#This Row],[Order Date]])</f>
        <v>2025</v>
      </c>
      <c r="U6433" t="str">
        <f>TEXT(tblOrders[[#This Row],[Order Date]],"mmm-yyyy")</f>
        <v>Nov-2025</v>
      </c>
      <c r="V6433" s="4">
        <f>tblOrders[[#This Row],[Profit]]/tblOrders[[#This Row],[Sales Amount]]</f>
        <v>0.38202247191011235</v>
      </c>
      <c r="W6433" t="str">
        <f>VLOOKUP(tblOrders[[#This Row],[City]],CityRegion,2,0)</f>
        <v>South</v>
      </c>
      <c r="X6433" t="str">
        <f>VLOOKUP(tblOrders[[#This Row],[City]],lookups!A:C,3,0)</f>
        <v>Tamil Nadu</v>
      </c>
    </row>
    <row r="6434" spans="1:24" x14ac:dyDescent="0.25">
      <c r="A6434" t="s">
        <v>8828</v>
      </c>
      <c r="B6434" s="1">
        <v>45961</v>
      </c>
      <c r="C6434" t="s">
        <v>691</v>
      </c>
      <c r="D6434" t="s">
        <v>21</v>
      </c>
      <c r="E6434" t="s">
        <v>49</v>
      </c>
      <c r="F6434" t="s">
        <v>50</v>
      </c>
      <c r="G6434" t="s">
        <v>24</v>
      </c>
      <c r="H6434" t="s">
        <v>51</v>
      </c>
      <c r="I6434" t="s">
        <v>33</v>
      </c>
      <c r="J6434" t="s">
        <v>27</v>
      </c>
      <c r="K6434">
        <v>2</v>
      </c>
      <c r="L6434">
        <v>85</v>
      </c>
      <c r="M6434">
        <v>0.2</v>
      </c>
      <c r="N6434">
        <v>136</v>
      </c>
      <c r="O6434">
        <v>32</v>
      </c>
      <c r="P6434" t="s">
        <v>111</v>
      </c>
      <c r="Q6434" t="s">
        <v>91</v>
      </c>
      <c r="R6434" t="s">
        <v>36</v>
      </c>
      <c r="S6434">
        <v>3.9</v>
      </c>
      <c r="T6434">
        <f>YEAR(tblOrders[[#This Row],[Order Date]])</f>
        <v>2025</v>
      </c>
      <c r="U6434" t="str">
        <f>TEXT(tblOrders[[#This Row],[Order Date]],"mmm-yyyy")</f>
        <v>Oct-2025</v>
      </c>
      <c r="V6434" s="4">
        <f>tblOrders[[#This Row],[Profit]]/tblOrders[[#This Row],[Sales Amount]]</f>
        <v>0.23529411764705882</v>
      </c>
      <c r="W6434" t="str">
        <f>VLOOKUP(tblOrders[[#This Row],[City]],CityRegion,2,0)</f>
        <v>North</v>
      </c>
      <c r="X6434" t="str">
        <f>VLOOKUP(tblOrders[[#This Row],[City]],lookups!A:C,3,0)</f>
        <v>Delhi</v>
      </c>
    </row>
    <row r="6435" spans="1:24" x14ac:dyDescent="0.25">
      <c r="A6435" t="s">
        <v>8829</v>
      </c>
      <c r="B6435" s="1">
        <v>45836</v>
      </c>
      <c r="C6435" t="s">
        <v>870</v>
      </c>
      <c r="D6435" t="s">
        <v>21</v>
      </c>
      <c r="E6435" t="s">
        <v>60</v>
      </c>
      <c r="F6435" t="s">
        <v>61</v>
      </c>
      <c r="G6435" t="s">
        <v>62</v>
      </c>
      <c r="H6435" t="s">
        <v>63</v>
      </c>
      <c r="I6435" t="s">
        <v>76</v>
      </c>
      <c r="J6435" t="s">
        <v>27</v>
      </c>
      <c r="K6435">
        <v>2</v>
      </c>
      <c r="L6435">
        <v>45</v>
      </c>
      <c r="M6435">
        <v>0.2</v>
      </c>
      <c r="N6435">
        <v>72</v>
      </c>
      <c r="O6435">
        <v>20</v>
      </c>
      <c r="P6435" t="s">
        <v>28</v>
      </c>
      <c r="Q6435" t="s">
        <v>35</v>
      </c>
      <c r="R6435" t="s">
        <v>36</v>
      </c>
      <c r="S6435">
        <v>3.3</v>
      </c>
      <c r="T6435">
        <f>YEAR(tblOrders[[#This Row],[Order Date]])</f>
        <v>2025</v>
      </c>
      <c r="U6435" t="str">
        <f>TEXT(tblOrders[[#This Row],[Order Date]],"mmm-yyyy")</f>
        <v>Jun-2025</v>
      </c>
      <c r="V6435" s="4">
        <f>tblOrders[[#This Row],[Profit]]/tblOrders[[#This Row],[Sales Amount]]</f>
        <v>0.27777777777777779</v>
      </c>
      <c r="W6435" t="str">
        <f>VLOOKUP(tblOrders[[#This Row],[City]],CityRegion,2,0)</f>
        <v>South</v>
      </c>
      <c r="X6435" t="str">
        <f>VLOOKUP(tblOrders[[#This Row],[City]],lookups!A:C,3,0)</f>
        <v>Kerala</v>
      </c>
    </row>
    <row r="6436" spans="1:24" x14ac:dyDescent="0.25">
      <c r="A6436" t="s">
        <v>8830</v>
      </c>
      <c r="B6436" s="1">
        <v>45701</v>
      </c>
      <c r="C6436" t="s">
        <v>8831</v>
      </c>
      <c r="D6436" t="s">
        <v>21</v>
      </c>
      <c r="E6436" t="s">
        <v>22</v>
      </c>
      <c r="F6436" t="s">
        <v>23</v>
      </c>
      <c r="G6436" t="s">
        <v>24</v>
      </c>
      <c r="H6436" t="s">
        <v>25</v>
      </c>
      <c r="I6436" t="s">
        <v>70</v>
      </c>
      <c r="J6436" t="s">
        <v>27</v>
      </c>
      <c r="K6436">
        <v>4</v>
      </c>
      <c r="L6436">
        <v>190</v>
      </c>
      <c r="M6436">
        <v>0.2</v>
      </c>
      <c r="N6436">
        <v>608</v>
      </c>
      <c r="O6436">
        <v>108</v>
      </c>
      <c r="P6436" t="s">
        <v>28</v>
      </c>
      <c r="Q6436" t="s">
        <v>35</v>
      </c>
      <c r="R6436" t="s">
        <v>36</v>
      </c>
      <c r="S6436">
        <v>3.3</v>
      </c>
      <c r="T6436">
        <f>YEAR(tblOrders[[#This Row],[Order Date]])</f>
        <v>2025</v>
      </c>
      <c r="U6436" t="str">
        <f>TEXT(tblOrders[[#This Row],[Order Date]],"mmm-yyyy")</f>
        <v>Feb-2025</v>
      </c>
      <c r="V6436" s="4">
        <f>tblOrders[[#This Row],[Profit]]/tblOrders[[#This Row],[Sales Amount]]</f>
        <v>0.17763157894736842</v>
      </c>
      <c r="W6436" t="str">
        <f>VLOOKUP(tblOrders[[#This Row],[City]],CityRegion,2,0)</f>
        <v>South</v>
      </c>
      <c r="X6436" t="str">
        <f>VLOOKUP(tblOrders[[#This Row],[City]],lookups!A:C,3,0)</f>
        <v>Telengana</v>
      </c>
    </row>
    <row r="6437" spans="1:24" x14ac:dyDescent="0.25">
      <c r="A6437" t="s">
        <v>8832</v>
      </c>
      <c r="B6437" s="1">
        <v>45944</v>
      </c>
      <c r="C6437" t="s">
        <v>4185</v>
      </c>
      <c r="D6437" t="s">
        <v>21</v>
      </c>
      <c r="E6437" t="s">
        <v>40</v>
      </c>
      <c r="F6437" t="s">
        <v>41</v>
      </c>
      <c r="G6437" t="s">
        <v>42</v>
      </c>
      <c r="H6437" t="s">
        <v>43</v>
      </c>
      <c r="I6437" t="s">
        <v>139</v>
      </c>
      <c r="J6437" t="s">
        <v>45</v>
      </c>
      <c r="K6437">
        <v>5</v>
      </c>
      <c r="L6437">
        <v>18</v>
      </c>
      <c r="M6437">
        <v>0.05</v>
      </c>
      <c r="N6437">
        <v>85.5</v>
      </c>
      <c r="O6437">
        <v>40.5</v>
      </c>
      <c r="P6437" t="s">
        <v>28</v>
      </c>
      <c r="Q6437" t="s">
        <v>91</v>
      </c>
      <c r="R6437" t="s">
        <v>30</v>
      </c>
      <c r="S6437">
        <v>3.1</v>
      </c>
      <c r="T6437">
        <f>YEAR(tblOrders[[#This Row],[Order Date]])</f>
        <v>2025</v>
      </c>
      <c r="U6437" t="str">
        <f>TEXT(tblOrders[[#This Row],[Order Date]],"mmm-yyyy")</f>
        <v>Oct-2025</v>
      </c>
      <c r="V6437" s="4">
        <f>tblOrders[[#This Row],[Profit]]/tblOrders[[#This Row],[Sales Amount]]</f>
        <v>0.47368421052631576</v>
      </c>
      <c r="W6437" t="str">
        <f>VLOOKUP(tblOrders[[#This Row],[City]],CityRegion,2,0)</f>
        <v>South</v>
      </c>
      <c r="X6437" t="str">
        <f>VLOOKUP(tblOrders[[#This Row],[City]],lookups!A:C,3,0)</f>
        <v>Tamil Nadu</v>
      </c>
    </row>
    <row r="6438" spans="1:24" x14ac:dyDescent="0.25">
      <c r="A6438" t="s">
        <v>8833</v>
      </c>
      <c r="B6438" s="1">
        <v>45689</v>
      </c>
      <c r="C6438" t="s">
        <v>618</v>
      </c>
      <c r="D6438" t="s">
        <v>21</v>
      </c>
      <c r="E6438" t="s">
        <v>60</v>
      </c>
      <c r="F6438" t="s">
        <v>61</v>
      </c>
      <c r="G6438" t="s">
        <v>62</v>
      </c>
      <c r="H6438" t="s">
        <v>63</v>
      </c>
      <c r="I6438" t="s">
        <v>44</v>
      </c>
      <c r="J6438" t="s">
        <v>45</v>
      </c>
      <c r="K6438">
        <v>4</v>
      </c>
      <c r="L6438">
        <v>45</v>
      </c>
      <c r="M6438">
        <v>0.1</v>
      </c>
      <c r="N6438">
        <v>162</v>
      </c>
      <c r="O6438">
        <v>58</v>
      </c>
      <c r="P6438" t="s">
        <v>28</v>
      </c>
      <c r="Q6438" t="s">
        <v>86</v>
      </c>
      <c r="R6438" t="s">
        <v>36</v>
      </c>
      <c r="S6438">
        <v>2.8</v>
      </c>
      <c r="T6438">
        <f>YEAR(tblOrders[[#This Row],[Order Date]])</f>
        <v>2025</v>
      </c>
      <c r="U6438" t="str">
        <f>TEXT(tblOrders[[#This Row],[Order Date]],"mmm-yyyy")</f>
        <v>Feb-2025</v>
      </c>
      <c r="V6438" s="4">
        <f>tblOrders[[#This Row],[Profit]]/tblOrders[[#This Row],[Sales Amount]]</f>
        <v>0.35802469135802467</v>
      </c>
      <c r="W6438" t="str">
        <f>VLOOKUP(tblOrders[[#This Row],[City]],CityRegion,2,0)</f>
        <v>South</v>
      </c>
      <c r="X6438" t="str">
        <f>VLOOKUP(tblOrders[[#This Row],[City]],lookups!A:C,3,0)</f>
        <v>Kerala</v>
      </c>
    </row>
    <row r="6439" spans="1:24" x14ac:dyDescent="0.25">
      <c r="A6439" t="s">
        <v>8834</v>
      </c>
      <c r="B6439" s="1">
        <v>45758</v>
      </c>
      <c r="C6439" t="s">
        <v>2240</v>
      </c>
      <c r="D6439" t="s">
        <v>21</v>
      </c>
      <c r="E6439" t="s">
        <v>94</v>
      </c>
      <c r="F6439" t="s">
        <v>95</v>
      </c>
      <c r="G6439" t="s">
        <v>68</v>
      </c>
      <c r="H6439" t="s">
        <v>96</v>
      </c>
      <c r="I6439" t="s">
        <v>44</v>
      </c>
      <c r="J6439" t="s">
        <v>27</v>
      </c>
      <c r="K6439">
        <v>5</v>
      </c>
      <c r="L6439">
        <v>89</v>
      </c>
      <c r="M6439">
        <v>0.15</v>
      </c>
      <c r="N6439">
        <v>378.25</v>
      </c>
      <c r="O6439">
        <v>103.25</v>
      </c>
      <c r="P6439" t="s">
        <v>111</v>
      </c>
      <c r="Q6439" t="s">
        <v>91</v>
      </c>
      <c r="R6439" t="s">
        <v>36</v>
      </c>
      <c r="S6439">
        <v>4.2</v>
      </c>
      <c r="T6439">
        <f>YEAR(tblOrders[[#This Row],[Order Date]])</f>
        <v>2025</v>
      </c>
      <c r="U6439" t="str">
        <f>TEXT(tblOrders[[#This Row],[Order Date]],"mmm-yyyy")</f>
        <v>Apr-2025</v>
      </c>
      <c r="V6439" s="4">
        <f>tblOrders[[#This Row],[Profit]]/tblOrders[[#This Row],[Sales Amount]]</f>
        <v>0.2729676140118969</v>
      </c>
      <c r="W6439" t="str">
        <f>VLOOKUP(tblOrders[[#This Row],[City]],CityRegion,2,0)</f>
        <v>South</v>
      </c>
      <c r="X6439" t="str">
        <f>VLOOKUP(tblOrders[[#This Row],[City]],lookups!A:C,3,0)</f>
        <v>Kerala</v>
      </c>
    </row>
    <row r="6440" spans="1:24" x14ac:dyDescent="0.25">
      <c r="A6440" t="s">
        <v>8835</v>
      </c>
      <c r="B6440" s="1">
        <v>45777</v>
      </c>
      <c r="C6440" t="s">
        <v>695</v>
      </c>
      <c r="D6440" t="s">
        <v>39</v>
      </c>
      <c r="E6440" t="s">
        <v>79</v>
      </c>
      <c r="F6440" t="s">
        <v>80</v>
      </c>
      <c r="G6440" t="s">
        <v>68</v>
      </c>
      <c r="H6440" t="s">
        <v>81</v>
      </c>
      <c r="I6440" t="s">
        <v>70</v>
      </c>
      <c r="J6440" t="s">
        <v>34</v>
      </c>
      <c r="K6440">
        <v>2</v>
      </c>
      <c r="L6440">
        <v>799</v>
      </c>
      <c r="M6440">
        <v>0.2</v>
      </c>
      <c r="N6440">
        <v>1278.4000000000001</v>
      </c>
      <c r="O6440">
        <v>38.4</v>
      </c>
      <c r="P6440" t="s">
        <v>28</v>
      </c>
      <c r="Q6440" t="s">
        <v>86</v>
      </c>
      <c r="R6440" t="s">
        <v>30</v>
      </c>
      <c r="S6440">
        <v>3</v>
      </c>
      <c r="T6440">
        <f>YEAR(tblOrders[[#This Row],[Order Date]])</f>
        <v>2025</v>
      </c>
      <c r="U6440" t="str">
        <f>TEXT(tblOrders[[#This Row],[Order Date]],"mmm-yyyy")</f>
        <v>Apr-2025</v>
      </c>
      <c r="V6440" s="4">
        <f>tblOrders[[#This Row],[Profit]]/tblOrders[[#This Row],[Sales Amount]]</f>
        <v>3.0037546933667079E-2</v>
      </c>
      <c r="W6440" t="str">
        <f>VLOOKUP(tblOrders[[#This Row],[City]],CityRegion,2,0)</f>
        <v>South</v>
      </c>
      <c r="X6440" t="str">
        <f>VLOOKUP(tblOrders[[#This Row],[City]],lookups!A:C,3,0)</f>
        <v>Telengana</v>
      </c>
    </row>
    <row r="6441" spans="1:24" x14ac:dyDescent="0.25">
      <c r="A6441" t="s">
        <v>8836</v>
      </c>
      <c r="B6441" s="1">
        <v>45939</v>
      </c>
      <c r="C6441" t="s">
        <v>7229</v>
      </c>
      <c r="D6441" t="s">
        <v>39</v>
      </c>
      <c r="E6441" t="s">
        <v>40</v>
      </c>
      <c r="F6441" t="s">
        <v>41</v>
      </c>
      <c r="G6441" t="s">
        <v>42</v>
      </c>
      <c r="H6441" t="s">
        <v>43</v>
      </c>
      <c r="I6441" t="s">
        <v>130</v>
      </c>
      <c r="J6441" t="s">
        <v>45</v>
      </c>
      <c r="K6441">
        <v>4</v>
      </c>
      <c r="L6441">
        <v>18</v>
      </c>
      <c r="M6441">
        <v>0.05</v>
      </c>
      <c r="N6441">
        <v>68.400000000000006</v>
      </c>
      <c r="O6441">
        <v>32.4</v>
      </c>
      <c r="P6441" t="s">
        <v>111</v>
      </c>
      <c r="Q6441" t="s">
        <v>29</v>
      </c>
      <c r="R6441" t="s">
        <v>36</v>
      </c>
      <c r="S6441">
        <v>3.6</v>
      </c>
      <c r="T6441">
        <f>YEAR(tblOrders[[#This Row],[Order Date]])</f>
        <v>2025</v>
      </c>
      <c r="U6441" t="str">
        <f>TEXT(tblOrders[[#This Row],[Order Date]],"mmm-yyyy")</f>
        <v>Oct-2025</v>
      </c>
      <c r="V6441" s="4">
        <f>tblOrders[[#This Row],[Profit]]/tblOrders[[#This Row],[Sales Amount]]</f>
        <v>0.47368421052631571</v>
      </c>
      <c r="W6441" t="str">
        <f>VLOOKUP(tblOrders[[#This Row],[City]],CityRegion,2,0)</f>
        <v>West</v>
      </c>
      <c r="X6441" t="str">
        <f>VLOOKUP(tblOrders[[#This Row],[City]],lookups!A:C,3,0)</f>
        <v>Maharashtra</v>
      </c>
    </row>
    <row r="6442" spans="1:24" x14ac:dyDescent="0.25">
      <c r="A6442" t="s">
        <v>8837</v>
      </c>
      <c r="B6442" s="1">
        <v>45926</v>
      </c>
      <c r="C6442" t="s">
        <v>4621</v>
      </c>
      <c r="D6442" t="s">
        <v>21</v>
      </c>
      <c r="E6442" t="s">
        <v>55</v>
      </c>
      <c r="F6442" t="s">
        <v>56</v>
      </c>
      <c r="G6442" t="s">
        <v>24</v>
      </c>
      <c r="H6442" t="s">
        <v>51</v>
      </c>
      <c r="I6442" t="s">
        <v>26</v>
      </c>
      <c r="J6442" t="s">
        <v>45</v>
      </c>
      <c r="K6442">
        <v>2</v>
      </c>
      <c r="L6442">
        <v>42</v>
      </c>
      <c r="M6442">
        <v>0.1</v>
      </c>
      <c r="N6442">
        <v>75.599999999999994</v>
      </c>
      <c r="O6442">
        <v>27.6</v>
      </c>
      <c r="P6442" t="s">
        <v>28</v>
      </c>
      <c r="Q6442" t="s">
        <v>46</v>
      </c>
      <c r="R6442" t="s">
        <v>36</v>
      </c>
      <c r="S6442">
        <v>2.8</v>
      </c>
      <c r="T6442">
        <f>YEAR(tblOrders[[#This Row],[Order Date]])</f>
        <v>2025</v>
      </c>
      <c r="U6442" t="str">
        <f>TEXT(tblOrders[[#This Row],[Order Date]],"mmm-yyyy")</f>
        <v>Sep-2025</v>
      </c>
      <c r="V6442" s="4">
        <f>tblOrders[[#This Row],[Profit]]/tblOrders[[#This Row],[Sales Amount]]</f>
        <v>0.36507936507936511</v>
      </c>
      <c r="W6442" t="str">
        <f>VLOOKUP(tblOrders[[#This Row],[City]],CityRegion,2,0)</f>
        <v>South</v>
      </c>
      <c r="X6442" t="str">
        <f>VLOOKUP(tblOrders[[#This Row],[City]],lookups!A:C,3,0)</f>
        <v>Karnataka</v>
      </c>
    </row>
    <row r="6443" spans="1:24" x14ac:dyDescent="0.25">
      <c r="A6443" t="s">
        <v>8838</v>
      </c>
      <c r="B6443" s="1">
        <v>45974</v>
      </c>
      <c r="C6443" t="s">
        <v>4358</v>
      </c>
      <c r="D6443" t="s">
        <v>39</v>
      </c>
      <c r="E6443" t="s">
        <v>108</v>
      </c>
      <c r="F6443" t="s">
        <v>109</v>
      </c>
      <c r="G6443" t="s">
        <v>62</v>
      </c>
      <c r="H6443" t="s">
        <v>110</v>
      </c>
      <c r="I6443" t="s">
        <v>57</v>
      </c>
      <c r="J6443" t="s">
        <v>34</v>
      </c>
      <c r="K6443">
        <v>5</v>
      </c>
      <c r="L6443">
        <v>110</v>
      </c>
      <c r="M6443">
        <v>0.1</v>
      </c>
      <c r="N6443">
        <v>495</v>
      </c>
      <c r="O6443">
        <v>155</v>
      </c>
      <c r="P6443" t="s">
        <v>111</v>
      </c>
      <c r="Q6443" t="s">
        <v>86</v>
      </c>
      <c r="R6443" t="s">
        <v>36</v>
      </c>
      <c r="S6443">
        <v>3.2</v>
      </c>
      <c r="T6443">
        <f>YEAR(tblOrders[[#This Row],[Order Date]])</f>
        <v>2025</v>
      </c>
      <c r="U6443" t="str">
        <f>TEXT(tblOrders[[#This Row],[Order Date]],"mmm-yyyy")</f>
        <v>Nov-2025</v>
      </c>
      <c r="V6443" s="4">
        <f>tblOrders[[#This Row],[Profit]]/tblOrders[[#This Row],[Sales Amount]]</f>
        <v>0.31313131313131315</v>
      </c>
      <c r="W6443" t="str">
        <f>VLOOKUP(tblOrders[[#This Row],[City]],CityRegion,2,0)</f>
        <v>South</v>
      </c>
      <c r="X6443" t="str">
        <f>VLOOKUP(tblOrders[[#This Row],[City]],lookups!A:C,3,0)</f>
        <v>Kerala</v>
      </c>
    </row>
    <row r="6444" spans="1:24" x14ac:dyDescent="0.25">
      <c r="A6444" t="s">
        <v>8839</v>
      </c>
      <c r="B6444" s="1">
        <v>45803</v>
      </c>
      <c r="C6444" t="s">
        <v>1032</v>
      </c>
      <c r="D6444" t="s">
        <v>21</v>
      </c>
      <c r="E6444" t="s">
        <v>40</v>
      </c>
      <c r="F6444" t="s">
        <v>41</v>
      </c>
      <c r="G6444" t="s">
        <v>42</v>
      </c>
      <c r="H6444" t="s">
        <v>43</v>
      </c>
      <c r="I6444" t="s">
        <v>139</v>
      </c>
      <c r="J6444" t="s">
        <v>34</v>
      </c>
      <c r="K6444">
        <v>3</v>
      </c>
      <c r="L6444">
        <v>18</v>
      </c>
      <c r="M6444">
        <v>0.2</v>
      </c>
      <c r="N6444">
        <v>43.2</v>
      </c>
      <c r="O6444">
        <v>16.2</v>
      </c>
      <c r="P6444" t="s">
        <v>28</v>
      </c>
      <c r="Q6444" t="s">
        <v>35</v>
      </c>
      <c r="R6444" t="s">
        <v>36</v>
      </c>
      <c r="S6444">
        <v>4.5</v>
      </c>
      <c r="T6444">
        <f>YEAR(tblOrders[[#This Row],[Order Date]])</f>
        <v>2025</v>
      </c>
      <c r="U6444" t="str">
        <f>TEXT(tblOrders[[#This Row],[Order Date]],"mmm-yyyy")</f>
        <v>May-2025</v>
      </c>
      <c r="V6444" s="4">
        <f>tblOrders[[#This Row],[Profit]]/tblOrders[[#This Row],[Sales Amount]]</f>
        <v>0.37499999999999994</v>
      </c>
      <c r="W6444" t="str">
        <f>VLOOKUP(tblOrders[[#This Row],[City]],CityRegion,2,0)</f>
        <v>South</v>
      </c>
      <c r="X6444" t="str">
        <f>VLOOKUP(tblOrders[[#This Row],[City]],lookups!A:C,3,0)</f>
        <v>Tamil Nadu</v>
      </c>
    </row>
    <row r="6445" spans="1:24" x14ac:dyDescent="0.25">
      <c r="A6445" t="s">
        <v>8840</v>
      </c>
      <c r="B6445" s="1">
        <v>45905</v>
      </c>
      <c r="C6445" t="s">
        <v>6027</v>
      </c>
      <c r="D6445" t="s">
        <v>21</v>
      </c>
      <c r="E6445" t="s">
        <v>73</v>
      </c>
      <c r="F6445" t="s">
        <v>74</v>
      </c>
      <c r="G6445" t="s">
        <v>68</v>
      </c>
      <c r="H6445" t="s">
        <v>75</v>
      </c>
      <c r="I6445" t="s">
        <v>57</v>
      </c>
      <c r="J6445" t="s">
        <v>34</v>
      </c>
      <c r="K6445">
        <v>3</v>
      </c>
      <c r="L6445">
        <v>65</v>
      </c>
      <c r="M6445">
        <v>0.1</v>
      </c>
      <c r="N6445">
        <v>175.5</v>
      </c>
      <c r="O6445">
        <v>61.5</v>
      </c>
      <c r="P6445" t="s">
        <v>28</v>
      </c>
      <c r="Q6445" t="s">
        <v>91</v>
      </c>
      <c r="R6445" t="s">
        <v>36</v>
      </c>
      <c r="S6445">
        <v>2.8</v>
      </c>
      <c r="T6445">
        <f>YEAR(tblOrders[[#This Row],[Order Date]])</f>
        <v>2025</v>
      </c>
      <c r="U6445" t="str">
        <f>TEXT(tblOrders[[#This Row],[Order Date]],"mmm-yyyy")</f>
        <v>Sep-2025</v>
      </c>
      <c r="V6445" s="4">
        <f>tblOrders[[#This Row],[Profit]]/tblOrders[[#This Row],[Sales Amount]]</f>
        <v>0.3504273504273504</v>
      </c>
      <c r="W6445" t="str">
        <f>VLOOKUP(tblOrders[[#This Row],[City]],CityRegion,2,0)</f>
        <v>South</v>
      </c>
      <c r="X6445" t="str">
        <f>VLOOKUP(tblOrders[[#This Row],[City]],lookups!A:C,3,0)</f>
        <v>Kerala</v>
      </c>
    </row>
    <row r="6446" spans="1:24" x14ac:dyDescent="0.25">
      <c r="A6446" t="s">
        <v>8841</v>
      </c>
      <c r="B6446" s="1">
        <v>45753</v>
      </c>
      <c r="C6446" t="s">
        <v>3754</v>
      </c>
      <c r="D6446" t="s">
        <v>21</v>
      </c>
      <c r="E6446" t="s">
        <v>60</v>
      </c>
      <c r="F6446" t="s">
        <v>61</v>
      </c>
      <c r="G6446" t="s">
        <v>62</v>
      </c>
      <c r="H6446" t="s">
        <v>63</v>
      </c>
      <c r="I6446" t="s">
        <v>33</v>
      </c>
      <c r="J6446" t="s">
        <v>45</v>
      </c>
      <c r="K6446">
        <v>3</v>
      </c>
      <c r="L6446">
        <v>45</v>
      </c>
      <c r="M6446">
        <v>0.05</v>
      </c>
      <c r="N6446">
        <v>128.25</v>
      </c>
      <c r="O6446">
        <v>50.25</v>
      </c>
      <c r="P6446" t="s">
        <v>28</v>
      </c>
      <c r="Q6446" t="s">
        <v>91</v>
      </c>
      <c r="R6446" t="s">
        <v>36</v>
      </c>
      <c r="S6446">
        <v>3.7</v>
      </c>
      <c r="T6446">
        <f>YEAR(tblOrders[[#This Row],[Order Date]])</f>
        <v>2025</v>
      </c>
      <c r="U6446" t="str">
        <f>TEXT(tblOrders[[#This Row],[Order Date]],"mmm-yyyy")</f>
        <v>Apr-2025</v>
      </c>
      <c r="V6446" s="4">
        <f>tblOrders[[#This Row],[Profit]]/tblOrders[[#This Row],[Sales Amount]]</f>
        <v>0.391812865497076</v>
      </c>
      <c r="W6446" t="str">
        <f>VLOOKUP(tblOrders[[#This Row],[City]],CityRegion,2,0)</f>
        <v>North</v>
      </c>
      <c r="X6446" t="str">
        <f>VLOOKUP(tblOrders[[#This Row],[City]],lookups!A:C,3,0)</f>
        <v>Delhi</v>
      </c>
    </row>
    <row r="6447" spans="1:24" x14ac:dyDescent="0.25">
      <c r="A6447" t="s">
        <v>8842</v>
      </c>
      <c r="B6447" s="1">
        <v>45937</v>
      </c>
      <c r="C6447" t="s">
        <v>3197</v>
      </c>
      <c r="D6447" t="s">
        <v>39</v>
      </c>
      <c r="E6447" t="s">
        <v>101</v>
      </c>
      <c r="F6447" t="s">
        <v>102</v>
      </c>
      <c r="G6447" t="s">
        <v>24</v>
      </c>
      <c r="H6447" t="s">
        <v>103</v>
      </c>
      <c r="I6447" t="s">
        <v>76</v>
      </c>
      <c r="J6447" t="s">
        <v>34</v>
      </c>
      <c r="K6447">
        <v>4</v>
      </c>
      <c r="L6447">
        <v>120</v>
      </c>
      <c r="M6447">
        <v>0.15</v>
      </c>
      <c r="N6447">
        <v>408</v>
      </c>
      <c r="O6447">
        <v>96</v>
      </c>
      <c r="P6447" t="s">
        <v>28</v>
      </c>
      <c r="Q6447" t="s">
        <v>86</v>
      </c>
      <c r="R6447" t="s">
        <v>36</v>
      </c>
      <c r="S6447">
        <v>2.6</v>
      </c>
      <c r="T6447">
        <f>YEAR(tblOrders[[#This Row],[Order Date]])</f>
        <v>2025</v>
      </c>
      <c r="U6447" t="str">
        <f>TEXT(tblOrders[[#This Row],[Order Date]],"mmm-yyyy")</f>
        <v>Oct-2025</v>
      </c>
      <c r="V6447" s="4">
        <f>tblOrders[[#This Row],[Profit]]/tblOrders[[#This Row],[Sales Amount]]</f>
        <v>0.23529411764705882</v>
      </c>
      <c r="W6447" t="str">
        <f>VLOOKUP(tblOrders[[#This Row],[City]],CityRegion,2,0)</f>
        <v>South</v>
      </c>
      <c r="X6447" t="str">
        <f>VLOOKUP(tblOrders[[#This Row],[City]],lookups!A:C,3,0)</f>
        <v>Kerala</v>
      </c>
    </row>
    <row r="6448" spans="1:24" x14ac:dyDescent="0.25">
      <c r="A6448" t="s">
        <v>8843</v>
      </c>
      <c r="B6448" s="1">
        <v>45788</v>
      </c>
      <c r="C6448" t="s">
        <v>4972</v>
      </c>
      <c r="D6448" t="s">
        <v>21</v>
      </c>
      <c r="E6448" t="s">
        <v>73</v>
      </c>
      <c r="F6448" t="s">
        <v>74</v>
      </c>
      <c r="G6448" t="s">
        <v>68</v>
      </c>
      <c r="H6448" t="s">
        <v>75</v>
      </c>
      <c r="I6448" t="s">
        <v>84</v>
      </c>
      <c r="J6448" t="s">
        <v>27</v>
      </c>
      <c r="K6448">
        <v>5</v>
      </c>
      <c r="L6448">
        <v>65</v>
      </c>
      <c r="M6448">
        <v>0</v>
      </c>
      <c r="N6448">
        <v>325</v>
      </c>
      <c r="O6448">
        <v>135</v>
      </c>
      <c r="P6448" t="s">
        <v>28</v>
      </c>
      <c r="Q6448" t="s">
        <v>35</v>
      </c>
      <c r="R6448" t="s">
        <v>36</v>
      </c>
      <c r="S6448">
        <v>3.4</v>
      </c>
      <c r="T6448">
        <f>YEAR(tblOrders[[#This Row],[Order Date]])</f>
        <v>2025</v>
      </c>
      <c r="U6448" t="str">
        <f>TEXT(tblOrders[[#This Row],[Order Date]],"mmm-yyyy")</f>
        <v>May-2025</v>
      </c>
      <c r="V6448" s="4">
        <f>tblOrders[[#This Row],[Profit]]/tblOrders[[#This Row],[Sales Amount]]</f>
        <v>0.41538461538461541</v>
      </c>
      <c r="W6448" t="str">
        <f>VLOOKUP(tblOrders[[#This Row],[City]],CityRegion,2,0)</f>
        <v>West</v>
      </c>
      <c r="X6448" t="str">
        <f>VLOOKUP(tblOrders[[#This Row],[City]],lookups!A:C,3,0)</f>
        <v>Maharashtra</v>
      </c>
    </row>
    <row r="6449" spans="1:24" x14ac:dyDescent="0.25">
      <c r="A6449" t="s">
        <v>8844</v>
      </c>
      <c r="B6449" s="1">
        <v>45852</v>
      </c>
      <c r="C6449" t="s">
        <v>3167</v>
      </c>
      <c r="D6449" t="s">
        <v>21</v>
      </c>
      <c r="E6449" t="s">
        <v>55</v>
      </c>
      <c r="F6449" t="s">
        <v>56</v>
      </c>
      <c r="G6449" t="s">
        <v>24</v>
      </c>
      <c r="H6449" t="s">
        <v>51</v>
      </c>
      <c r="I6449" t="s">
        <v>26</v>
      </c>
      <c r="J6449" t="s">
        <v>34</v>
      </c>
      <c r="K6449">
        <v>3</v>
      </c>
      <c r="L6449">
        <v>42</v>
      </c>
      <c r="M6449">
        <v>0.05</v>
      </c>
      <c r="N6449">
        <v>119.7</v>
      </c>
      <c r="O6449">
        <v>47.7</v>
      </c>
      <c r="P6449" t="s">
        <v>28</v>
      </c>
      <c r="Q6449" t="s">
        <v>91</v>
      </c>
      <c r="R6449" t="s">
        <v>123</v>
      </c>
      <c r="S6449">
        <v>3.9</v>
      </c>
      <c r="T6449">
        <f>YEAR(tblOrders[[#This Row],[Order Date]])</f>
        <v>2025</v>
      </c>
      <c r="U6449" t="str">
        <f>TEXT(tblOrders[[#This Row],[Order Date]],"mmm-yyyy")</f>
        <v>Jul-2025</v>
      </c>
      <c r="V6449" s="4">
        <f>tblOrders[[#This Row],[Profit]]/tblOrders[[#This Row],[Sales Amount]]</f>
        <v>0.39849624060150379</v>
      </c>
      <c r="W6449" t="str">
        <f>VLOOKUP(tblOrders[[#This Row],[City]],CityRegion,2,0)</f>
        <v>South</v>
      </c>
      <c r="X6449" t="str">
        <f>VLOOKUP(tblOrders[[#This Row],[City]],lookups!A:C,3,0)</f>
        <v>Karnataka</v>
      </c>
    </row>
    <row r="6450" spans="1:24" x14ac:dyDescent="0.25">
      <c r="A6450" t="s">
        <v>8845</v>
      </c>
      <c r="B6450" s="1">
        <v>45729</v>
      </c>
      <c r="C6450" t="s">
        <v>996</v>
      </c>
      <c r="D6450" t="s">
        <v>21</v>
      </c>
      <c r="E6450" t="s">
        <v>40</v>
      </c>
      <c r="F6450" t="s">
        <v>41</v>
      </c>
      <c r="G6450" t="s">
        <v>42</v>
      </c>
      <c r="H6450" t="s">
        <v>43</v>
      </c>
      <c r="I6450" t="s">
        <v>57</v>
      </c>
      <c r="J6450" t="s">
        <v>27</v>
      </c>
      <c r="K6450">
        <v>2</v>
      </c>
      <c r="L6450">
        <v>18</v>
      </c>
      <c r="M6450">
        <v>0.2</v>
      </c>
      <c r="N6450">
        <v>28.8</v>
      </c>
      <c r="O6450">
        <v>10.8</v>
      </c>
      <c r="P6450" t="s">
        <v>28</v>
      </c>
      <c r="Q6450" t="s">
        <v>46</v>
      </c>
      <c r="R6450" t="s">
        <v>36</v>
      </c>
      <c r="S6450">
        <v>3.9</v>
      </c>
      <c r="T6450">
        <f>YEAR(tblOrders[[#This Row],[Order Date]])</f>
        <v>2025</v>
      </c>
      <c r="U6450" t="str">
        <f>TEXT(tblOrders[[#This Row],[Order Date]],"mmm-yyyy")</f>
        <v>Mar-2025</v>
      </c>
      <c r="V6450" s="4">
        <f>tblOrders[[#This Row],[Profit]]/tblOrders[[#This Row],[Sales Amount]]</f>
        <v>0.375</v>
      </c>
      <c r="W6450" t="str">
        <f>VLOOKUP(tblOrders[[#This Row],[City]],CityRegion,2,0)</f>
        <v>South</v>
      </c>
      <c r="X6450" t="str">
        <f>VLOOKUP(tblOrders[[#This Row],[City]],lookups!A:C,3,0)</f>
        <v>Kerala</v>
      </c>
    </row>
    <row r="6451" spans="1:24" x14ac:dyDescent="0.25">
      <c r="A6451" t="s">
        <v>8846</v>
      </c>
      <c r="B6451" s="1">
        <v>45674</v>
      </c>
      <c r="C6451" t="s">
        <v>8847</v>
      </c>
      <c r="D6451" t="s">
        <v>39</v>
      </c>
      <c r="E6451" t="s">
        <v>73</v>
      </c>
      <c r="F6451" t="s">
        <v>74</v>
      </c>
      <c r="G6451" t="s">
        <v>68</v>
      </c>
      <c r="H6451" t="s">
        <v>75</v>
      </c>
      <c r="I6451" t="s">
        <v>70</v>
      </c>
      <c r="J6451" t="s">
        <v>34</v>
      </c>
      <c r="K6451">
        <v>1</v>
      </c>
      <c r="L6451">
        <v>65</v>
      </c>
      <c r="M6451">
        <v>0.15</v>
      </c>
      <c r="N6451">
        <v>55.25</v>
      </c>
      <c r="O6451">
        <v>17.25</v>
      </c>
      <c r="P6451" t="s">
        <v>85</v>
      </c>
      <c r="Q6451" t="s">
        <v>29</v>
      </c>
      <c r="R6451" t="s">
        <v>36</v>
      </c>
      <c r="S6451">
        <v>4</v>
      </c>
      <c r="T6451">
        <f>YEAR(tblOrders[[#This Row],[Order Date]])</f>
        <v>2025</v>
      </c>
      <c r="U6451" t="str">
        <f>TEXT(tblOrders[[#This Row],[Order Date]],"mmm-yyyy")</f>
        <v>Jan-2025</v>
      </c>
      <c r="V6451" s="4">
        <f>tblOrders[[#This Row],[Profit]]/tblOrders[[#This Row],[Sales Amount]]</f>
        <v>0.31221719457013575</v>
      </c>
      <c r="W6451" t="str">
        <f>VLOOKUP(tblOrders[[#This Row],[City]],CityRegion,2,0)</f>
        <v>South</v>
      </c>
      <c r="X6451" t="str">
        <f>VLOOKUP(tblOrders[[#This Row],[City]],lookups!A:C,3,0)</f>
        <v>Telengana</v>
      </c>
    </row>
    <row r="6452" spans="1:24" x14ac:dyDescent="0.25">
      <c r="A6452" t="s">
        <v>8848</v>
      </c>
      <c r="B6452" s="1">
        <v>45778</v>
      </c>
      <c r="C6452" t="s">
        <v>1382</v>
      </c>
      <c r="D6452" t="s">
        <v>21</v>
      </c>
      <c r="E6452" t="s">
        <v>79</v>
      </c>
      <c r="F6452" t="s">
        <v>80</v>
      </c>
      <c r="G6452" t="s">
        <v>68</v>
      </c>
      <c r="H6452" t="s">
        <v>81</v>
      </c>
      <c r="I6452" t="s">
        <v>52</v>
      </c>
      <c r="J6452" t="s">
        <v>45</v>
      </c>
      <c r="K6452">
        <v>3</v>
      </c>
      <c r="L6452">
        <v>799</v>
      </c>
      <c r="M6452">
        <v>0.2</v>
      </c>
      <c r="N6452">
        <v>1917.6</v>
      </c>
      <c r="O6452">
        <v>57.6</v>
      </c>
      <c r="P6452" t="s">
        <v>85</v>
      </c>
      <c r="Q6452" t="s">
        <v>46</v>
      </c>
      <c r="R6452" t="s">
        <v>36</v>
      </c>
      <c r="S6452">
        <v>4.9000000000000004</v>
      </c>
      <c r="T6452">
        <f>YEAR(tblOrders[[#This Row],[Order Date]])</f>
        <v>2025</v>
      </c>
      <c r="U6452" t="str">
        <f>TEXT(tblOrders[[#This Row],[Order Date]],"mmm-yyyy")</f>
        <v>May-2025</v>
      </c>
      <c r="V6452" s="4">
        <f>tblOrders[[#This Row],[Profit]]/tblOrders[[#This Row],[Sales Amount]]</f>
        <v>3.0037546933667086E-2</v>
      </c>
      <c r="W6452" t="str">
        <f>VLOOKUP(tblOrders[[#This Row],[City]],CityRegion,2,0)</f>
        <v>South</v>
      </c>
      <c r="X6452" t="str">
        <f>VLOOKUP(tblOrders[[#This Row],[City]],lookups!A:C,3,0)</f>
        <v>Kerala</v>
      </c>
    </row>
    <row r="6453" spans="1:24" x14ac:dyDescent="0.25">
      <c r="A6453" t="s">
        <v>8849</v>
      </c>
      <c r="B6453" s="1">
        <v>45970</v>
      </c>
      <c r="C6453" t="s">
        <v>1677</v>
      </c>
      <c r="D6453" t="s">
        <v>21</v>
      </c>
      <c r="E6453" t="s">
        <v>108</v>
      </c>
      <c r="F6453" t="s">
        <v>109</v>
      </c>
      <c r="G6453" t="s">
        <v>62</v>
      </c>
      <c r="H6453" t="s">
        <v>110</v>
      </c>
      <c r="I6453" t="s">
        <v>84</v>
      </c>
      <c r="J6453" t="s">
        <v>34</v>
      </c>
      <c r="K6453">
        <v>4</v>
      </c>
      <c r="L6453">
        <v>110</v>
      </c>
      <c r="M6453">
        <v>0.05</v>
      </c>
      <c r="N6453">
        <v>418</v>
      </c>
      <c r="O6453">
        <v>146</v>
      </c>
      <c r="P6453" t="s">
        <v>28</v>
      </c>
      <c r="Q6453" t="s">
        <v>91</v>
      </c>
      <c r="R6453" t="s">
        <v>123</v>
      </c>
      <c r="S6453">
        <v>2.6</v>
      </c>
      <c r="T6453">
        <f>YEAR(tblOrders[[#This Row],[Order Date]])</f>
        <v>2025</v>
      </c>
      <c r="U6453" t="str">
        <f>TEXT(tblOrders[[#This Row],[Order Date]],"mmm-yyyy")</f>
        <v>Nov-2025</v>
      </c>
      <c r="V6453" s="4">
        <f>tblOrders[[#This Row],[Profit]]/tblOrders[[#This Row],[Sales Amount]]</f>
        <v>0.34928229665071769</v>
      </c>
      <c r="W6453" t="str">
        <f>VLOOKUP(tblOrders[[#This Row],[City]],CityRegion,2,0)</f>
        <v>West</v>
      </c>
      <c r="X6453" t="str">
        <f>VLOOKUP(tblOrders[[#This Row],[City]],lookups!A:C,3,0)</f>
        <v>Maharashtra</v>
      </c>
    </row>
    <row r="6454" spans="1:24" x14ac:dyDescent="0.25">
      <c r="A6454" t="s">
        <v>8850</v>
      </c>
      <c r="B6454" s="1">
        <v>45913</v>
      </c>
      <c r="C6454" t="s">
        <v>8565</v>
      </c>
      <c r="D6454" t="s">
        <v>39</v>
      </c>
      <c r="E6454" t="s">
        <v>55</v>
      </c>
      <c r="F6454" t="s">
        <v>56</v>
      </c>
      <c r="G6454" t="s">
        <v>24</v>
      </c>
      <c r="H6454" t="s">
        <v>51</v>
      </c>
      <c r="I6454" t="s">
        <v>57</v>
      </c>
      <c r="J6454" t="s">
        <v>34</v>
      </c>
      <c r="K6454">
        <v>4</v>
      </c>
      <c r="L6454">
        <v>42</v>
      </c>
      <c r="M6454">
        <v>0.1</v>
      </c>
      <c r="N6454">
        <v>151.19999999999999</v>
      </c>
      <c r="O6454">
        <v>55.2</v>
      </c>
      <c r="P6454" t="s">
        <v>28</v>
      </c>
      <c r="Q6454" t="s">
        <v>91</v>
      </c>
      <c r="R6454" t="s">
        <v>36</v>
      </c>
      <c r="S6454">
        <v>4.9000000000000004</v>
      </c>
      <c r="T6454">
        <f>YEAR(tblOrders[[#This Row],[Order Date]])</f>
        <v>2025</v>
      </c>
      <c r="U6454" t="str">
        <f>TEXT(tblOrders[[#This Row],[Order Date]],"mmm-yyyy")</f>
        <v>Sep-2025</v>
      </c>
      <c r="V6454" s="4">
        <f>tblOrders[[#This Row],[Profit]]/tblOrders[[#This Row],[Sales Amount]]</f>
        <v>0.36507936507936511</v>
      </c>
      <c r="W6454" t="str">
        <f>VLOOKUP(tblOrders[[#This Row],[City]],CityRegion,2,0)</f>
        <v>South</v>
      </c>
      <c r="X6454" t="str">
        <f>VLOOKUP(tblOrders[[#This Row],[City]],lookups!A:C,3,0)</f>
        <v>Kerala</v>
      </c>
    </row>
    <row r="6455" spans="1:24" x14ac:dyDescent="0.25">
      <c r="A6455" t="s">
        <v>8851</v>
      </c>
      <c r="B6455" s="1">
        <v>45978</v>
      </c>
      <c r="C6455" t="s">
        <v>4387</v>
      </c>
      <c r="D6455" t="s">
        <v>39</v>
      </c>
      <c r="E6455" t="s">
        <v>66</v>
      </c>
      <c r="F6455" t="s">
        <v>67</v>
      </c>
      <c r="G6455" t="s">
        <v>68</v>
      </c>
      <c r="H6455" t="s">
        <v>69</v>
      </c>
      <c r="I6455" t="s">
        <v>70</v>
      </c>
      <c r="J6455" t="s">
        <v>34</v>
      </c>
      <c r="K6455">
        <v>4</v>
      </c>
      <c r="L6455">
        <v>149</v>
      </c>
      <c r="M6455">
        <v>0</v>
      </c>
      <c r="N6455">
        <v>596</v>
      </c>
      <c r="O6455">
        <v>216</v>
      </c>
      <c r="P6455" t="s">
        <v>28</v>
      </c>
      <c r="Q6455" t="s">
        <v>86</v>
      </c>
      <c r="R6455" t="s">
        <v>30</v>
      </c>
      <c r="S6455">
        <v>3.4</v>
      </c>
      <c r="T6455">
        <f>YEAR(tblOrders[[#This Row],[Order Date]])</f>
        <v>2025</v>
      </c>
      <c r="U6455" t="str">
        <f>TEXT(tblOrders[[#This Row],[Order Date]],"mmm-yyyy")</f>
        <v>Nov-2025</v>
      </c>
      <c r="V6455" s="4">
        <f>tblOrders[[#This Row],[Profit]]/tblOrders[[#This Row],[Sales Amount]]</f>
        <v>0.36241610738255031</v>
      </c>
      <c r="W6455" t="str">
        <f>VLOOKUP(tblOrders[[#This Row],[City]],CityRegion,2,0)</f>
        <v>South</v>
      </c>
      <c r="X6455" t="str">
        <f>VLOOKUP(tblOrders[[#This Row],[City]],lookups!A:C,3,0)</f>
        <v>Telengana</v>
      </c>
    </row>
    <row r="6456" spans="1:24" x14ac:dyDescent="0.25">
      <c r="A6456" t="s">
        <v>8852</v>
      </c>
      <c r="B6456" s="1">
        <v>45932</v>
      </c>
      <c r="C6456" t="s">
        <v>1055</v>
      </c>
      <c r="D6456" t="s">
        <v>21</v>
      </c>
      <c r="E6456" t="s">
        <v>79</v>
      </c>
      <c r="F6456" t="s">
        <v>80</v>
      </c>
      <c r="G6456" t="s">
        <v>68</v>
      </c>
      <c r="H6456" t="s">
        <v>81</v>
      </c>
      <c r="I6456" t="s">
        <v>33</v>
      </c>
      <c r="J6456" t="s">
        <v>45</v>
      </c>
      <c r="K6456">
        <v>5</v>
      </c>
      <c r="L6456">
        <v>799</v>
      </c>
      <c r="M6456">
        <v>0.1</v>
      </c>
      <c r="N6456">
        <v>3595.5</v>
      </c>
      <c r="O6456">
        <v>495.5</v>
      </c>
      <c r="P6456" t="s">
        <v>28</v>
      </c>
      <c r="Q6456" t="s">
        <v>35</v>
      </c>
      <c r="R6456" t="s">
        <v>30</v>
      </c>
      <c r="S6456">
        <v>4.4000000000000004</v>
      </c>
      <c r="T6456">
        <f>YEAR(tblOrders[[#This Row],[Order Date]])</f>
        <v>2025</v>
      </c>
      <c r="U6456" t="str">
        <f>TEXT(tblOrders[[#This Row],[Order Date]],"mmm-yyyy")</f>
        <v>Oct-2025</v>
      </c>
      <c r="V6456" s="4">
        <f>tblOrders[[#This Row],[Profit]]/tblOrders[[#This Row],[Sales Amount]]</f>
        <v>0.13781115282992629</v>
      </c>
      <c r="W6456" t="str">
        <f>VLOOKUP(tblOrders[[#This Row],[City]],CityRegion,2,0)</f>
        <v>North</v>
      </c>
      <c r="X6456" t="str">
        <f>VLOOKUP(tblOrders[[#This Row],[City]],lookups!A:C,3,0)</f>
        <v>Delhi</v>
      </c>
    </row>
    <row r="6457" spans="1:24" x14ac:dyDescent="0.25">
      <c r="A6457" t="s">
        <v>8853</v>
      </c>
      <c r="B6457" s="1">
        <v>45931</v>
      </c>
      <c r="C6457" t="s">
        <v>850</v>
      </c>
      <c r="D6457" t="s">
        <v>21</v>
      </c>
      <c r="E6457" t="s">
        <v>60</v>
      </c>
      <c r="F6457" t="s">
        <v>61</v>
      </c>
      <c r="G6457" t="s">
        <v>62</v>
      </c>
      <c r="H6457" t="s">
        <v>63</v>
      </c>
      <c r="I6457" t="s">
        <v>76</v>
      </c>
      <c r="J6457" t="s">
        <v>34</v>
      </c>
      <c r="K6457">
        <v>4</v>
      </c>
      <c r="L6457">
        <v>45</v>
      </c>
      <c r="M6457">
        <v>0.05</v>
      </c>
      <c r="N6457">
        <v>171</v>
      </c>
      <c r="O6457">
        <v>67</v>
      </c>
      <c r="P6457" t="s">
        <v>28</v>
      </c>
      <c r="Q6457" t="s">
        <v>46</v>
      </c>
      <c r="R6457" t="s">
        <v>36</v>
      </c>
      <c r="S6457">
        <v>2.5</v>
      </c>
      <c r="T6457">
        <f>YEAR(tblOrders[[#This Row],[Order Date]])</f>
        <v>2025</v>
      </c>
      <c r="U6457" t="str">
        <f>TEXT(tblOrders[[#This Row],[Order Date]],"mmm-yyyy")</f>
        <v>Oct-2025</v>
      </c>
      <c r="V6457" s="4">
        <f>tblOrders[[#This Row],[Profit]]/tblOrders[[#This Row],[Sales Amount]]</f>
        <v>0.391812865497076</v>
      </c>
      <c r="W6457" t="str">
        <f>VLOOKUP(tblOrders[[#This Row],[City]],CityRegion,2,0)</f>
        <v>South</v>
      </c>
      <c r="X6457" t="str">
        <f>VLOOKUP(tblOrders[[#This Row],[City]],lookups!A:C,3,0)</f>
        <v>Kerala</v>
      </c>
    </row>
    <row r="6458" spans="1:24" x14ac:dyDescent="0.25">
      <c r="A6458" t="s">
        <v>8854</v>
      </c>
      <c r="B6458" s="1">
        <v>45861</v>
      </c>
      <c r="C6458" t="s">
        <v>7063</v>
      </c>
      <c r="D6458" t="s">
        <v>21</v>
      </c>
      <c r="E6458" t="s">
        <v>73</v>
      </c>
      <c r="F6458" t="s">
        <v>74</v>
      </c>
      <c r="G6458" t="s">
        <v>68</v>
      </c>
      <c r="H6458" t="s">
        <v>75</v>
      </c>
      <c r="I6458" t="s">
        <v>70</v>
      </c>
      <c r="J6458" t="s">
        <v>34</v>
      </c>
      <c r="K6458">
        <v>5</v>
      </c>
      <c r="L6458">
        <v>65</v>
      </c>
      <c r="M6458">
        <v>0.2</v>
      </c>
      <c r="N6458">
        <v>260</v>
      </c>
      <c r="O6458">
        <v>70</v>
      </c>
      <c r="P6458" t="s">
        <v>28</v>
      </c>
      <c r="Q6458" t="s">
        <v>46</v>
      </c>
      <c r="R6458" t="s">
        <v>30</v>
      </c>
      <c r="S6458">
        <v>4.5</v>
      </c>
      <c r="T6458">
        <f>YEAR(tblOrders[[#This Row],[Order Date]])</f>
        <v>2025</v>
      </c>
      <c r="U6458" t="str">
        <f>TEXT(tblOrders[[#This Row],[Order Date]],"mmm-yyyy")</f>
        <v>Jul-2025</v>
      </c>
      <c r="V6458" s="4">
        <f>tblOrders[[#This Row],[Profit]]/tblOrders[[#This Row],[Sales Amount]]</f>
        <v>0.26923076923076922</v>
      </c>
      <c r="W6458" t="str">
        <f>VLOOKUP(tblOrders[[#This Row],[City]],CityRegion,2,0)</f>
        <v>South</v>
      </c>
      <c r="X6458" t="str">
        <f>VLOOKUP(tblOrders[[#This Row],[City]],lookups!A:C,3,0)</f>
        <v>Telengana</v>
      </c>
    </row>
    <row r="6459" spans="1:24" x14ac:dyDescent="0.25">
      <c r="A6459" t="s">
        <v>8855</v>
      </c>
      <c r="B6459" s="1">
        <v>45955</v>
      </c>
      <c r="C6459" t="s">
        <v>1792</v>
      </c>
      <c r="D6459" t="s">
        <v>21</v>
      </c>
      <c r="E6459" t="s">
        <v>101</v>
      </c>
      <c r="F6459" t="s">
        <v>102</v>
      </c>
      <c r="G6459" t="s">
        <v>24</v>
      </c>
      <c r="H6459" t="s">
        <v>103</v>
      </c>
      <c r="I6459" t="s">
        <v>52</v>
      </c>
      <c r="J6459" t="s">
        <v>27</v>
      </c>
      <c r="K6459">
        <v>2</v>
      </c>
      <c r="L6459">
        <v>120</v>
      </c>
      <c r="M6459">
        <v>0.05</v>
      </c>
      <c r="N6459">
        <v>228</v>
      </c>
      <c r="O6459">
        <v>72</v>
      </c>
      <c r="P6459" t="s">
        <v>28</v>
      </c>
      <c r="Q6459" t="s">
        <v>35</v>
      </c>
      <c r="R6459" t="s">
        <v>123</v>
      </c>
      <c r="S6459">
        <v>3.3</v>
      </c>
      <c r="T6459">
        <f>YEAR(tblOrders[[#This Row],[Order Date]])</f>
        <v>2025</v>
      </c>
      <c r="U6459" t="str">
        <f>TEXT(tblOrders[[#This Row],[Order Date]],"mmm-yyyy")</f>
        <v>Oct-2025</v>
      </c>
      <c r="V6459" s="4">
        <f>tblOrders[[#This Row],[Profit]]/tblOrders[[#This Row],[Sales Amount]]</f>
        <v>0.31578947368421051</v>
      </c>
      <c r="W6459" t="str">
        <f>VLOOKUP(tblOrders[[#This Row],[City]],CityRegion,2,0)</f>
        <v>South</v>
      </c>
      <c r="X6459" t="str">
        <f>VLOOKUP(tblOrders[[#This Row],[City]],lookups!A:C,3,0)</f>
        <v>Kerala</v>
      </c>
    </row>
    <row r="6460" spans="1:24" x14ac:dyDescent="0.25">
      <c r="A6460" t="s">
        <v>8856</v>
      </c>
      <c r="B6460" s="1">
        <v>45684</v>
      </c>
      <c r="C6460" t="s">
        <v>2684</v>
      </c>
      <c r="D6460" t="s">
        <v>21</v>
      </c>
      <c r="E6460" t="s">
        <v>49</v>
      </c>
      <c r="F6460" t="s">
        <v>50</v>
      </c>
      <c r="G6460" t="s">
        <v>24</v>
      </c>
      <c r="H6460" t="s">
        <v>51</v>
      </c>
      <c r="I6460" t="s">
        <v>139</v>
      </c>
      <c r="J6460" t="s">
        <v>45</v>
      </c>
      <c r="K6460">
        <v>4</v>
      </c>
      <c r="L6460">
        <v>85</v>
      </c>
      <c r="M6460">
        <v>0.1</v>
      </c>
      <c r="N6460">
        <v>306</v>
      </c>
      <c r="O6460">
        <v>98</v>
      </c>
      <c r="P6460" t="s">
        <v>28</v>
      </c>
      <c r="Q6460" t="s">
        <v>46</v>
      </c>
      <c r="R6460" t="s">
        <v>36</v>
      </c>
      <c r="S6460">
        <v>2.6</v>
      </c>
      <c r="T6460">
        <f>YEAR(tblOrders[[#This Row],[Order Date]])</f>
        <v>2025</v>
      </c>
      <c r="U6460" t="str">
        <f>TEXT(tblOrders[[#This Row],[Order Date]],"mmm-yyyy")</f>
        <v>Jan-2025</v>
      </c>
      <c r="V6460" s="4">
        <f>tblOrders[[#This Row],[Profit]]/tblOrders[[#This Row],[Sales Amount]]</f>
        <v>0.3202614379084967</v>
      </c>
      <c r="W6460" t="str">
        <f>VLOOKUP(tblOrders[[#This Row],[City]],CityRegion,2,0)</f>
        <v>South</v>
      </c>
      <c r="X6460" t="str">
        <f>VLOOKUP(tblOrders[[#This Row],[City]],lookups!A:C,3,0)</f>
        <v>Tamil Nadu</v>
      </c>
    </row>
    <row r="6461" spans="1:24" x14ac:dyDescent="0.25">
      <c r="A6461" t="s">
        <v>8857</v>
      </c>
      <c r="B6461" s="1">
        <v>46009</v>
      </c>
      <c r="C6461" t="s">
        <v>8858</v>
      </c>
      <c r="D6461" t="s">
        <v>21</v>
      </c>
      <c r="E6461" t="s">
        <v>79</v>
      </c>
      <c r="F6461" t="s">
        <v>80</v>
      </c>
      <c r="G6461" t="s">
        <v>68</v>
      </c>
      <c r="H6461" t="s">
        <v>81</v>
      </c>
      <c r="I6461" t="s">
        <v>57</v>
      </c>
      <c r="J6461" t="s">
        <v>27</v>
      </c>
      <c r="K6461">
        <v>5</v>
      </c>
      <c r="L6461">
        <v>799</v>
      </c>
      <c r="M6461">
        <v>0.05</v>
      </c>
      <c r="N6461">
        <v>3795.25</v>
      </c>
      <c r="O6461">
        <v>695.25</v>
      </c>
      <c r="P6461" t="s">
        <v>28</v>
      </c>
      <c r="Q6461" t="s">
        <v>35</v>
      </c>
      <c r="R6461" t="s">
        <v>30</v>
      </c>
      <c r="S6461">
        <v>3.3</v>
      </c>
      <c r="T6461">
        <f>YEAR(tblOrders[[#This Row],[Order Date]])</f>
        <v>2025</v>
      </c>
      <c r="U6461" t="str">
        <f>TEXT(tblOrders[[#This Row],[Order Date]],"mmm-yyyy")</f>
        <v>Dec-2025</v>
      </c>
      <c r="V6461" s="4">
        <f>tblOrders[[#This Row],[Profit]]/tblOrders[[#This Row],[Sales Amount]]</f>
        <v>0.18318951320729859</v>
      </c>
      <c r="W6461" t="str">
        <f>VLOOKUP(tblOrders[[#This Row],[City]],CityRegion,2,0)</f>
        <v>South</v>
      </c>
      <c r="X6461" t="str">
        <f>VLOOKUP(tblOrders[[#This Row],[City]],lookups!A:C,3,0)</f>
        <v>Kerala</v>
      </c>
    </row>
    <row r="6462" spans="1:24" x14ac:dyDescent="0.25">
      <c r="A6462" t="s">
        <v>8859</v>
      </c>
      <c r="B6462" s="1">
        <v>46019</v>
      </c>
      <c r="C6462" t="s">
        <v>2809</v>
      </c>
      <c r="D6462" t="s">
        <v>39</v>
      </c>
      <c r="E6462" t="s">
        <v>79</v>
      </c>
      <c r="F6462" t="s">
        <v>80</v>
      </c>
      <c r="G6462" t="s">
        <v>68</v>
      </c>
      <c r="H6462" t="s">
        <v>81</v>
      </c>
      <c r="I6462" t="s">
        <v>70</v>
      </c>
      <c r="J6462" t="s">
        <v>45</v>
      </c>
      <c r="K6462">
        <v>5</v>
      </c>
      <c r="L6462">
        <v>799</v>
      </c>
      <c r="M6462">
        <v>0</v>
      </c>
      <c r="N6462">
        <v>3995</v>
      </c>
      <c r="O6462">
        <v>895</v>
      </c>
      <c r="P6462" t="s">
        <v>28</v>
      </c>
      <c r="Q6462" t="s">
        <v>91</v>
      </c>
      <c r="R6462" t="s">
        <v>36</v>
      </c>
      <c r="S6462">
        <v>4.4000000000000004</v>
      </c>
      <c r="T6462">
        <f>YEAR(tblOrders[[#This Row],[Order Date]])</f>
        <v>2025</v>
      </c>
      <c r="U6462" t="str">
        <f>TEXT(tblOrders[[#This Row],[Order Date]],"mmm-yyyy")</f>
        <v>Dec-2025</v>
      </c>
      <c r="V6462" s="4">
        <f>tblOrders[[#This Row],[Profit]]/tblOrders[[#This Row],[Sales Amount]]</f>
        <v>0.22403003754693368</v>
      </c>
      <c r="W6462" t="str">
        <f>VLOOKUP(tblOrders[[#This Row],[City]],CityRegion,2,0)</f>
        <v>South</v>
      </c>
      <c r="X6462" t="str">
        <f>VLOOKUP(tblOrders[[#This Row],[City]],lookups!A:C,3,0)</f>
        <v>Telengana</v>
      </c>
    </row>
    <row r="6463" spans="1:24" x14ac:dyDescent="0.25">
      <c r="A6463" t="s">
        <v>8860</v>
      </c>
      <c r="B6463" s="1">
        <v>46000</v>
      </c>
      <c r="C6463" t="s">
        <v>3433</v>
      </c>
      <c r="D6463" t="s">
        <v>21</v>
      </c>
      <c r="E6463" t="s">
        <v>108</v>
      </c>
      <c r="F6463" t="s">
        <v>109</v>
      </c>
      <c r="G6463" t="s">
        <v>62</v>
      </c>
      <c r="H6463" t="s">
        <v>110</v>
      </c>
      <c r="I6463" t="s">
        <v>76</v>
      </c>
      <c r="J6463" t="s">
        <v>45</v>
      </c>
      <c r="K6463">
        <v>5</v>
      </c>
      <c r="L6463">
        <v>110</v>
      </c>
      <c r="M6463">
        <v>0.2</v>
      </c>
      <c r="N6463">
        <v>440</v>
      </c>
      <c r="O6463">
        <v>100</v>
      </c>
      <c r="P6463" t="s">
        <v>28</v>
      </c>
      <c r="Q6463" t="s">
        <v>91</v>
      </c>
      <c r="R6463" t="s">
        <v>36</v>
      </c>
      <c r="S6463">
        <v>3.3</v>
      </c>
      <c r="T6463">
        <f>YEAR(tblOrders[[#This Row],[Order Date]])</f>
        <v>2025</v>
      </c>
      <c r="U6463" t="str">
        <f>TEXT(tblOrders[[#This Row],[Order Date]],"mmm-yyyy")</f>
        <v>Dec-2025</v>
      </c>
      <c r="V6463" s="4">
        <f>tblOrders[[#This Row],[Profit]]/tblOrders[[#This Row],[Sales Amount]]</f>
        <v>0.22727272727272727</v>
      </c>
      <c r="W6463" t="str">
        <f>VLOOKUP(tblOrders[[#This Row],[City]],CityRegion,2,0)</f>
        <v>South</v>
      </c>
      <c r="X6463" t="str">
        <f>VLOOKUP(tblOrders[[#This Row],[City]],lookups!A:C,3,0)</f>
        <v>Kerala</v>
      </c>
    </row>
    <row r="6464" spans="1:24" x14ac:dyDescent="0.25">
      <c r="A6464" t="s">
        <v>8861</v>
      </c>
      <c r="B6464" s="1">
        <v>45865</v>
      </c>
      <c r="C6464" t="s">
        <v>8117</v>
      </c>
      <c r="D6464" t="s">
        <v>21</v>
      </c>
      <c r="E6464" t="s">
        <v>94</v>
      </c>
      <c r="F6464" t="s">
        <v>95</v>
      </c>
      <c r="G6464" t="s">
        <v>68</v>
      </c>
      <c r="H6464" t="s">
        <v>96</v>
      </c>
      <c r="I6464" t="s">
        <v>26</v>
      </c>
      <c r="J6464" t="s">
        <v>45</v>
      </c>
      <c r="K6464">
        <v>1</v>
      </c>
      <c r="L6464">
        <v>89</v>
      </c>
      <c r="M6464">
        <v>0.2</v>
      </c>
      <c r="N6464">
        <v>71.2</v>
      </c>
      <c r="O6464">
        <v>16.2</v>
      </c>
      <c r="P6464" t="s">
        <v>28</v>
      </c>
      <c r="Q6464" t="s">
        <v>86</v>
      </c>
      <c r="R6464" t="s">
        <v>36</v>
      </c>
      <c r="S6464">
        <v>4.8</v>
      </c>
      <c r="T6464">
        <f>YEAR(tblOrders[[#This Row],[Order Date]])</f>
        <v>2025</v>
      </c>
      <c r="U6464" t="str">
        <f>TEXT(tblOrders[[#This Row],[Order Date]],"mmm-yyyy")</f>
        <v>Jul-2025</v>
      </c>
      <c r="V6464" s="4">
        <f>tblOrders[[#This Row],[Profit]]/tblOrders[[#This Row],[Sales Amount]]</f>
        <v>0.22752808988764042</v>
      </c>
      <c r="W6464" t="str">
        <f>VLOOKUP(tblOrders[[#This Row],[City]],CityRegion,2,0)</f>
        <v>South</v>
      </c>
      <c r="X6464" t="str">
        <f>VLOOKUP(tblOrders[[#This Row],[City]],lookups!A:C,3,0)</f>
        <v>Karnataka</v>
      </c>
    </row>
    <row r="6465" spans="1:24" x14ac:dyDescent="0.25">
      <c r="A6465" t="s">
        <v>8862</v>
      </c>
      <c r="B6465" s="1">
        <v>45904</v>
      </c>
      <c r="C6465" t="s">
        <v>3473</v>
      </c>
      <c r="D6465" t="s">
        <v>21</v>
      </c>
      <c r="E6465" t="s">
        <v>40</v>
      </c>
      <c r="F6465" t="s">
        <v>41</v>
      </c>
      <c r="G6465" t="s">
        <v>42</v>
      </c>
      <c r="H6465" t="s">
        <v>43</v>
      </c>
      <c r="I6465" t="s">
        <v>76</v>
      </c>
      <c r="J6465" t="s">
        <v>45</v>
      </c>
      <c r="K6465">
        <v>2</v>
      </c>
      <c r="L6465">
        <v>18</v>
      </c>
      <c r="M6465">
        <v>0.2</v>
      </c>
      <c r="N6465">
        <v>28.8</v>
      </c>
      <c r="O6465">
        <v>10.8</v>
      </c>
      <c r="P6465" t="s">
        <v>28</v>
      </c>
      <c r="Q6465" t="s">
        <v>91</v>
      </c>
      <c r="R6465" t="s">
        <v>123</v>
      </c>
      <c r="S6465">
        <v>4.5999999999999996</v>
      </c>
      <c r="T6465">
        <f>YEAR(tblOrders[[#This Row],[Order Date]])</f>
        <v>2025</v>
      </c>
      <c r="U6465" t="str">
        <f>TEXT(tblOrders[[#This Row],[Order Date]],"mmm-yyyy")</f>
        <v>Sep-2025</v>
      </c>
      <c r="V6465" s="4">
        <f>tblOrders[[#This Row],[Profit]]/tblOrders[[#This Row],[Sales Amount]]</f>
        <v>0.375</v>
      </c>
      <c r="W6465" t="str">
        <f>VLOOKUP(tblOrders[[#This Row],[City]],CityRegion,2,0)</f>
        <v>South</v>
      </c>
      <c r="X6465" t="str">
        <f>VLOOKUP(tblOrders[[#This Row],[City]],lookups!A:C,3,0)</f>
        <v>Kerala</v>
      </c>
    </row>
    <row r="6466" spans="1:24" x14ac:dyDescent="0.25">
      <c r="A6466" t="s">
        <v>8863</v>
      </c>
      <c r="B6466" s="1">
        <v>45837</v>
      </c>
      <c r="C6466" t="s">
        <v>1295</v>
      </c>
      <c r="D6466" t="s">
        <v>39</v>
      </c>
      <c r="E6466" t="s">
        <v>55</v>
      </c>
      <c r="F6466" t="s">
        <v>56</v>
      </c>
      <c r="G6466" t="s">
        <v>24</v>
      </c>
      <c r="H6466" t="s">
        <v>51</v>
      </c>
      <c r="I6466" t="s">
        <v>76</v>
      </c>
      <c r="J6466" t="s">
        <v>45</v>
      </c>
      <c r="K6466">
        <v>2</v>
      </c>
      <c r="L6466">
        <v>42</v>
      </c>
      <c r="M6466">
        <v>0.05</v>
      </c>
      <c r="N6466">
        <v>79.8</v>
      </c>
      <c r="O6466">
        <v>31.8</v>
      </c>
      <c r="P6466" t="s">
        <v>28</v>
      </c>
      <c r="Q6466" t="s">
        <v>91</v>
      </c>
      <c r="R6466" t="s">
        <v>36</v>
      </c>
      <c r="S6466">
        <v>4.5999999999999996</v>
      </c>
      <c r="T6466">
        <f>YEAR(tblOrders[[#This Row],[Order Date]])</f>
        <v>2025</v>
      </c>
      <c r="U6466" t="str">
        <f>TEXT(tblOrders[[#This Row],[Order Date]],"mmm-yyyy")</f>
        <v>Jun-2025</v>
      </c>
      <c r="V6466" s="4">
        <f>tblOrders[[#This Row],[Profit]]/tblOrders[[#This Row],[Sales Amount]]</f>
        <v>0.39849624060150379</v>
      </c>
      <c r="W6466" t="str">
        <f>VLOOKUP(tblOrders[[#This Row],[City]],CityRegion,2,0)</f>
        <v>South</v>
      </c>
      <c r="X6466" t="str">
        <f>VLOOKUP(tblOrders[[#This Row],[City]],lookups!A:C,3,0)</f>
        <v>Kerala</v>
      </c>
    </row>
    <row r="6467" spans="1:24" x14ac:dyDescent="0.25">
      <c r="A6467" t="s">
        <v>8864</v>
      </c>
      <c r="B6467" s="1">
        <v>45717</v>
      </c>
      <c r="C6467" t="s">
        <v>1093</v>
      </c>
      <c r="D6467" t="s">
        <v>21</v>
      </c>
      <c r="E6467" t="s">
        <v>66</v>
      </c>
      <c r="F6467" t="s">
        <v>67</v>
      </c>
      <c r="G6467" t="s">
        <v>68</v>
      </c>
      <c r="H6467" t="s">
        <v>69</v>
      </c>
      <c r="I6467" t="s">
        <v>26</v>
      </c>
      <c r="J6467" t="s">
        <v>34</v>
      </c>
      <c r="K6467">
        <v>1</v>
      </c>
      <c r="L6467">
        <v>149</v>
      </c>
      <c r="M6467">
        <v>0</v>
      </c>
      <c r="N6467">
        <v>149</v>
      </c>
      <c r="O6467">
        <v>54</v>
      </c>
      <c r="P6467" t="s">
        <v>28</v>
      </c>
      <c r="Q6467" t="s">
        <v>46</v>
      </c>
      <c r="R6467" t="s">
        <v>36</v>
      </c>
      <c r="S6467">
        <v>4.3</v>
      </c>
      <c r="T6467">
        <f>YEAR(tblOrders[[#This Row],[Order Date]])</f>
        <v>2025</v>
      </c>
      <c r="U6467" t="str">
        <f>TEXT(tblOrders[[#This Row],[Order Date]],"mmm-yyyy")</f>
        <v>Mar-2025</v>
      </c>
      <c r="V6467" s="4">
        <f>tblOrders[[#This Row],[Profit]]/tblOrders[[#This Row],[Sales Amount]]</f>
        <v>0.36241610738255031</v>
      </c>
      <c r="W6467" t="str">
        <f>VLOOKUP(tblOrders[[#This Row],[City]],CityRegion,2,0)</f>
        <v>South</v>
      </c>
      <c r="X6467" t="str">
        <f>VLOOKUP(tblOrders[[#This Row],[City]],lookups!A:C,3,0)</f>
        <v>Karnataka</v>
      </c>
    </row>
    <row r="6468" spans="1:24" x14ac:dyDescent="0.25">
      <c r="A6468" t="s">
        <v>8865</v>
      </c>
      <c r="B6468" s="1">
        <v>45990</v>
      </c>
      <c r="C6468" t="s">
        <v>858</v>
      </c>
      <c r="D6468" t="s">
        <v>39</v>
      </c>
      <c r="E6468" t="s">
        <v>73</v>
      </c>
      <c r="F6468" t="s">
        <v>74</v>
      </c>
      <c r="G6468" t="s">
        <v>68</v>
      </c>
      <c r="H6468" t="s">
        <v>75</v>
      </c>
      <c r="I6468" t="s">
        <v>33</v>
      </c>
      <c r="J6468" t="s">
        <v>34</v>
      </c>
      <c r="K6468">
        <v>3</v>
      </c>
      <c r="L6468">
        <v>65</v>
      </c>
      <c r="M6468">
        <v>0</v>
      </c>
      <c r="N6468">
        <v>195</v>
      </c>
      <c r="O6468">
        <v>81</v>
      </c>
      <c r="P6468" t="s">
        <v>28</v>
      </c>
      <c r="Q6468" t="s">
        <v>91</v>
      </c>
      <c r="R6468" t="s">
        <v>36</v>
      </c>
      <c r="S6468">
        <v>3.5</v>
      </c>
      <c r="T6468">
        <f>YEAR(tblOrders[[#This Row],[Order Date]])</f>
        <v>2025</v>
      </c>
      <c r="U6468" t="str">
        <f>TEXT(tblOrders[[#This Row],[Order Date]],"mmm-yyyy")</f>
        <v>Nov-2025</v>
      </c>
      <c r="V6468" s="4">
        <f>tblOrders[[#This Row],[Profit]]/tblOrders[[#This Row],[Sales Amount]]</f>
        <v>0.41538461538461541</v>
      </c>
      <c r="W6468" t="str">
        <f>VLOOKUP(tblOrders[[#This Row],[City]],CityRegion,2,0)</f>
        <v>North</v>
      </c>
      <c r="X6468" t="str">
        <f>VLOOKUP(tblOrders[[#This Row],[City]],lookups!A:C,3,0)</f>
        <v>Delhi</v>
      </c>
    </row>
    <row r="6469" spans="1:24" x14ac:dyDescent="0.25">
      <c r="A6469" t="s">
        <v>8866</v>
      </c>
      <c r="B6469" s="1">
        <v>45986</v>
      </c>
      <c r="C6469" t="s">
        <v>2620</v>
      </c>
      <c r="D6469" t="s">
        <v>39</v>
      </c>
      <c r="E6469" t="s">
        <v>114</v>
      </c>
      <c r="F6469" t="s">
        <v>115</v>
      </c>
      <c r="G6469" t="s">
        <v>42</v>
      </c>
      <c r="H6469" t="s">
        <v>116</v>
      </c>
      <c r="I6469" t="s">
        <v>57</v>
      </c>
      <c r="J6469" t="s">
        <v>27</v>
      </c>
      <c r="K6469">
        <v>5</v>
      </c>
      <c r="L6469">
        <v>12</v>
      </c>
      <c r="M6469">
        <v>0.15</v>
      </c>
      <c r="N6469">
        <v>51</v>
      </c>
      <c r="O6469">
        <v>21</v>
      </c>
      <c r="P6469" t="s">
        <v>28</v>
      </c>
      <c r="Q6469" t="s">
        <v>29</v>
      </c>
      <c r="R6469" t="s">
        <v>123</v>
      </c>
      <c r="S6469">
        <v>4</v>
      </c>
      <c r="T6469">
        <f>YEAR(tblOrders[[#This Row],[Order Date]])</f>
        <v>2025</v>
      </c>
      <c r="U6469" t="str">
        <f>TEXT(tblOrders[[#This Row],[Order Date]],"mmm-yyyy")</f>
        <v>Nov-2025</v>
      </c>
      <c r="V6469" s="4">
        <f>tblOrders[[#This Row],[Profit]]/tblOrders[[#This Row],[Sales Amount]]</f>
        <v>0.41176470588235292</v>
      </c>
      <c r="W6469" t="str">
        <f>VLOOKUP(tblOrders[[#This Row],[City]],CityRegion,2,0)</f>
        <v>South</v>
      </c>
      <c r="X6469" t="str">
        <f>VLOOKUP(tblOrders[[#This Row],[City]],lookups!A:C,3,0)</f>
        <v>Kerala</v>
      </c>
    </row>
    <row r="6470" spans="1:24" x14ac:dyDescent="0.25">
      <c r="A6470" t="s">
        <v>8867</v>
      </c>
      <c r="B6470" s="1">
        <v>45966</v>
      </c>
      <c r="C6470" t="s">
        <v>3948</v>
      </c>
      <c r="D6470" t="s">
        <v>39</v>
      </c>
      <c r="E6470" t="s">
        <v>55</v>
      </c>
      <c r="F6470" t="s">
        <v>56</v>
      </c>
      <c r="G6470" t="s">
        <v>24</v>
      </c>
      <c r="H6470" t="s">
        <v>51</v>
      </c>
      <c r="I6470" t="s">
        <v>84</v>
      </c>
      <c r="J6470" t="s">
        <v>27</v>
      </c>
      <c r="K6470">
        <v>3</v>
      </c>
      <c r="L6470">
        <v>42</v>
      </c>
      <c r="M6470">
        <v>0.2</v>
      </c>
      <c r="N6470">
        <v>100.8</v>
      </c>
      <c r="O6470">
        <v>28.8</v>
      </c>
      <c r="P6470" t="s">
        <v>28</v>
      </c>
      <c r="Q6470" t="s">
        <v>86</v>
      </c>
      <c r="R6470" t="s">
        <v>36</v>
      </c>
      <c r="S6470">
        <v>4.8</v>
      </c>
      <c r="T6470">
        <f>YEAR(tblOrders[[#This Row],[Order Date]])</f>
        <v>2025</v>
      </c>
      <c r="U6470" t="str">
        <f>TEXT(tblOrders[[#This Row],[Order Date]],"mmm-yyyy")</f>
        <v>Nov-2025</v>
      </c>
      <c r="V6470" s="4">
        <f>tblOrders[[#This Row],[Profit]]/tblOrders[[#This Row],[Sales Amount]]</f>
        <v>0.28571428571428575</v>
      </c>
      <c r="W6470" t="str">
        <f>VLOOKUP(tblOrders[[#This Row],[City]],CityRegion,2,0)</f>
        <v>West</v>
      </c>
      <c r="X6470" t="str">
        <f>VLOOKUP(tblOrders[[#This Row],[City]],lookups!A:C,3,0)</f>
        <v>Maharashtra</v>
      </c>
    </row>
    <row r="6471" spans="1:24" x14ac:dyDescent="0.25">
      <c r="A6471" t="s">
        <v>8868</v>
      </c>
      <c r="B6471" s="1">
        <v>45775</v>
      </c>
      <c r="C6471" t="s">
        <v>6875</v>
      </c>
      <c r="D6471" t="s">
        <v>39</v>
      </c>
      <c r="E6471" t="s">
        <v>94</v>
      </c>
      <c r="F6471" t="s">
        <v>95</v>
      </c>
      <c r="G6471" t="s">
        <v>68</v>
      </c>
      <c r="H6471" t="s">
        <v>96</v>
      </c>
      <c r="I6471" t="s">
        <v>84</v>
      </c>
      <c r="J6471" t="s">
        <v>27</v>
      </c>
      <c r="K6471">
        <v>5</v>
      </c>
      <c r="L6471">
        <v>89</v>
      </c>
      <c r="M6471">
        <v>0.15</v>
      </c>
      <c r="N6471">
        <v>378.25</v>
      </c>
      <c r="O6471">
        <v>103.25</v>
      </c>
      <c r="P6471" t="s">
        <v>28</v>
      </c>
      <c r="Q6471" t="s">
        <v>29</v>
      </c>
      <c r="R6471" t="s">
        <v>30</v>
      </c>
      <c r="S6471">
        <v>4.5999999999999996</v>
      </c>
      <c r="T6471">
        <f>YEAR(tblOrders[[#This Row],[Order Date]])</f>
        <v>2025</v>
      </c>
      <c r="U6471" t="str">
        <f>TEXT(tblOrders[[#This Row],[Order Date]],"mmm-yyyy")</f>
        <v>Apr-2025</v>
      </c>
      <c r="V6471" s="4">
        <f>tblOrders[[#This Row],[Profit]]/tblOrders[[#This Row],[Sales Amount]]</f>
        <v>0.2729676140118969</v>
      </c>
      <c r="W6471" t="str">
        <f>VLOOKUP(tblOrders[[#This Row],[City]],CityRegion,2,0)</f>
        <v>West</v>
      </c>
      <c r="X6471" t="str">
        <f>VLOOKUP(tblOrders[[#This Row],[City]],lookups!A:C,3,0)</f>
        <v>Maharashtra</v>
      </c>
    </row>
    <row r="6472" spans="1:24" x14ac:dyDescent="0.25">
      <c r="A6472" t="s">
        <v>8869</v>
      </c>
      <c r="B6472" s="1">
        <v>45737</v>
      </c>
      <c r="C6472" t="s">
        <v>2245</v>
      </c>
      <c r="D6472" t="s">
        <v>21</v>
      </c>
      <c r="E6472" t="s">
        <v>101</v>
      </c>
      <c r="F6472" t="s">
        <v>102</v>
      </c>
      <c r="G6472" t="s">
        <v>24</v>
      </c>
      <c r="H6472" t="s">
        <v>103</v>
      </c>
      <c r="I6472" t="s">
        <v>26</v>
      </c>
      <c r="J6472" t="s">
        <v>45</v>
      </c>
      <c r="K6472">
        <v>4</v>
      </c>
      <c r="L6472">
        <v>120</v>
      </c>
      <c r="M6472">
        <v>0.15</v>
      </c>
      <c r="N6472">
        <v>408</v>
      </c>
      <c r="O6472">
        <v>96</v>
      </c>
      <c r="P6472" t="s">
        <v>28</v>
      </c>
      <c r="Q6472" t="s">
        <v>91</v>
      </c>
      <c r="R6472" t="s">
        <v>30</v>
      </c>
      <c r="S6472">
        <v>4.2</v>
      </c>
      <c r="T6472">
        <f>YEAR(tblOrders[[#This Row],[Order Date]])</f>
        <v>2025</v>
      </c>
      <c r="U6472" t="str">
        <f>TEXT(tblOrders[[#This Row],[Order Date]],"mmm-yyyy")</f>
        <v>Mar-2025</v>
      </c>
      <c r="V6472" s="4">
        <f>tblOrders[[#This Row],[Profit]]/tblOrders[[#This Row],[Sales Amount]]</f>
        <v>0.23529411764705882</v>
      </c>
      <c r="W6472" t="str">
        <f>VLOOKUP(tblOrders[[#This Row],[City]],CityRegion,2,0)</f>
        <v>South</v>
      </c>
      <c r="X6472" t="str">
        <f>VLOOKUP(tblOrders[[#This Row],[City]],lookups!A:C,3,0)</f>
        <v>Karnataka</v>
      </c>
    </row>
    <row r="6473" spans="1:24" x14ac:dyDescent="0.25">
      <c r="A6473" t="s">
        <v>8870</v>
      </c>
      <c r="B6473" s="1">
        <v>45762</v>
      </c>
      <c r="C6473" t="s">
        <v>7376</v>
      </c>
      <c r="D6473" t="s">
        <v>39</v>
      </c>
      <c r="E6473" t="s">
        <v>55</v>
      </c>
      <c r="F6473" t="s">
        <v>56</v>
      </c>
      <c r="G6473" t="s">
        <v>24</v>
      </c>
      <c r="H6473" t="s">
        <v>51</v>
      </c>
      <c r="I6473" t="s">
        <v>33</v>
      </c>
      <c r="J6473" t="s">
        <v>27</v>
      </c>
      <c r="K6473">
        <v>4</v>
      </c>
      <c r="L6473">
        <v>42</v>
      </c>
      <c r="M6473">
        <v>0.05</v>
      </c>
      <c r="N6473">
        <v>159.6</v>
      </c>
      <c r="O6473">
        <v>63.6</v>
      </c>
      <c r="P6473" t="s">
        <v>28</v>
      </c>
      <c r="Q6473" t="s">
        <v>29</v>
      </c>
      <c r="R6473" t="s">
        <v>123</v>
      </c>
      <c r="S6473">
        <v>3.3</v>
      </c>
      <c r="T6473">
        <f>YEAR(tblOrders[[#This Row],[Order Date]])</f>
        <v>2025</v>
      </c>
      <c r="U6473" t="str">
        <f>TEXT(tblOrders[[#This Row],[Order Date]],"mmm-yyyy")</f>
        <v>Apr-2025</v>
      </c>
      <c r="V6473" s="4">
        <f>tblOrders[[#This Row],[Profit]]/tblOrders[[#This Row],[Sales Amount]]</f>
        <v>0.39849624060150379</v>
      </c>
      <c r="W6473" t="str">
        <f>VLOOKUP(tblOrders[[#This Row],[City]],CityRegion,2,0)</f>
        <v>North</v>
      </c>
      <c r="X6473" t="str">
        <f>VLOOKUP(tblOrders[[#This Row],[City]],lookups!A:C,3,0)</f>
        <v>Delhi</v>
      </c>
    </row>
    <row r="6474" spans="1:24" x14ac:dyDescent="0.25">
      <c r="A6474" t="s">
        <v>8871</v>
      </c>
      <c r="B6474" s="1">
        <v>45766</v>
      </c>
      <c r="C6474" t="s">
        <v>4537</v>
      </c>
      <c r="D6474" t="s">
        <v>39</v>
      </c>
      <c r="E6474" t="s">
        <v>79</v>
      </c>
      <c r="F6474" t="s">
        <v>80</v>
      </c>
      <c r="G6474" t="s">
        <v>68</v>
      </c>
      <c r="H6474" t="s">
        <v>81</v>
      </c>
      <c r="I6474" t="s">
        <v>26</v>
      </c>
      <c r="J6474" t="s">
        <v>45</v>
      </c>
      <c r="K6474">
        <v>4</v>
      </c>
      <c r="L6474">
        <v>799</v>
      </c>
      <c r="M6474">
        <v>0.2</v>
      </c>
      <c r="N6474">
        <v>2556.8000000000002</v>
      </c>
      <c r="O6474">
        <v>76.8</v>
      </c>
      <c r="P6474" t="s">
        <v>28</v>
      </c>
      <c r="Q6474" t="s">
        <v>46</v>
      </c>
      <c r="R6474" t="s">
        <v>30</v>
      </c>
      <c r="S6474">
        <v>4.5999999999999996</v>
      </c>
      <c r="T6474">
        <f>YEAR(tblOrders[[#This Row],[Order Date]])</f>
        <v>2025</v>
      </c>
      <c r="U6474" t="str">
        <f>TEXT(tblOrders[[#This Row],[Order Date]],"mmm-yyyy")</f>
        <v>Apr-2025</v>
      </c>
      <c r="V6474" s="4">
        <f>tblOrders[[#This Row],[Profit]]/tblOrders[[#This Row],[Sales Amount]]</f>
        <v>3.0037546933667079E-2</v>
      </c>
      <c r="W6474" t="str">
        <f>VLOOKUP(tblOrders[[#This Row],[City]],CityRegion,2,0)</f>
        <v>South</v>
      </c>
      <c r="X6474" t="str">
        <f>VLOOKUP(tblOrders[[#This Row],[City]],lookups!A:C,3,0)</f>
        <v>Karnataka</v>
      </c>
    </row>
    <row r="6475" spans="1:24" x14ac:dyDescent="0.25">
      <c r="A6475" t="s">
        <v>8872</v>
      </c>
      <c r="B6475" s="1">
        <v>45737</v>
      </c>
      <c r="C6475" t="s">
        <v>4922</v>
      </c>
      <c r="D6475" t="s">
        <v>39</v>
      </c>
      <c r="E6475" t="s">
        <v>60</v>
      </c>
      <c r="F6475" t="s">
        <v>61</v>
      </c>
      <c r="G6475" t="s">
        <v>62</v>
      </c>
      <c r="H6475" t="s">
        <v>63</v>
      </c>
      <c r="I6475" t="s">
        <v>130</v>
      </c>
      <c r="J6475" t="s">
        <v>27</v>
      </c>
      <c r="K6475">
        <v>4</v>
      </c>
      <c r="L6475">
        <v>45</v>
      </c>
      <c r="M6475">
        <v>0</v>
      </c>
      <c r="N6475">
        <v>180</v>
      </c>
      <c r="O6475">
        <v>76</v>
      </c>
      <c r="P6475" t="s">
        <v>28</v>
      </c>
      <c r="Q6475" t="s">
        <v>46</v>
      </c>
      <c r="R6475" t="s">
        <v>36</v>
      </c>
      <c r="S6475">
        <v>2.8</v>
      </c>
      <c r="T6475">
        <f>YEAR(tblOrders[[#This Row],[Order Date]])</f>
        <v>2025</v>
      </c>
      <c r="U6475" t="str">
        <f>TEXT(tblOrders[[#This Row],[Order Date]],"mmm-yyyy")</f>
        <v>Mar-2025</v>
      </c>
      <c r="V6475" s="4">
        <f>tblOrders[[#This Row],[Profit]]/tblOrders[[#This Row],[Sales Amount]]</f>
        <v>0.42222222222222222</v>
      </c>
      <c r="W6475" t="str">
        <f>VLOOKUP(tblOrders[[#This Row],[City]],CityRegion,2,0)</f>
        <v>West</v>
      </c>
      <c r="X6475" t="str">
        <f>VLOOKUP(tblOrders[[#This Row],[City]],lookups!A:C,3,0)</f>
        <v>Maharashtra</v>
      </c>
    </row>
    <row r="6476" spans="1:24" x14ac:dyDescent="0.25">
      <c r="A6476" t="s">
        <v>8873</v>
      </c>
      <c r="B6476" s="1">
        <v>45763</v>
      </c>
      <c r="C6476" t="s">
        <v>6309</v>
      </c>
      <c r="D6476" t="s">
        <v>21</v>
      </c>
      <c r="E6476" t="s">
        <v>101</v>
      </c>
      <c r="F6476" t="s">
        <v>102</v>
      </c>
      <c r="G6476" t="s">
        <v>24</v>
      </c>
      <c r="H6476" t="s">
        <v>103</v>
      </c>
      <c r="I6476" t="s">
        <v>130</v>
      </c>
      <c r="J6476" t="s">
        <v>45</v>
      </c>
      <c r="K6476">
        <v>1</v>
      </c>
      <c r="L6476">
        <v>120</v>
      </c>
      <c r="M6476">
        <v>0.05</v>
      </c>
      <c r="N6476">
        <v>114</v>
      </c>
      <c r="O6476">
        <v>36</v>
      </c>
      <c r="P6476" t="s">
        <v>85</v>
      </c>
      <c r="Q6476" t="s">
        <v>91</v>
      </c>
      <c r="R6476" t="s">
        <v>36</v>
      </c>
      <c r="S6476">
        <v>4.9000000000000004</v>
      </c>
      <c r="T6476">
        <f>YEAR(tblOrders[[#This Row],[Order Date]])</f>
        <v>2025</v>
      </c>
      <c r="U6476" t="str">
        <f>TEXT(tblOrders[[#This Row],[Order Date]],"mmm-yyyy")</f>
        <v>Apr-2025</v>
      </c>
      <c r="V6476" s="4">
        <f>tblOrders[[#This Row],[Profit]]/tblOrders[[#This Row],[Sales Amount]]</f>
        <v>0.31578947368421051</v>
      </c>
      <c r="W6476" t="str">
        <f>VLOOKUP(tblOrders[[#This Row],[City]],CityRegion,2,0)</f>
        <v>West</v>
      </c>
      <c r="X6476" t="str">
        <f>VLOOKUP(tblOrders[[#This Row],[City]],lookups!A:C,3,0)</f>
        <v>Maharashtra</v>
      </c>
    </row>
    <row r="6477" spans="1:24" x14ac:dyDescent="0.25">
      <c r="A6477" t="s">
        <v>8874</v>
      </c>
      <c r="B6477" s="1">
        <v>45870</v>
      </c>
      <c r="C6477" t="s">
        <v>1099</v>
      </c>
      <c r="D6477" t="s">
        <v>21</v>
      </c>
      <c r="E6477" t="s">
        <v>66</v>
      </c>
      <c r="F6477" t="s">
        <v>67</v>
      </c>
      <c r="G6477" t="s">
        <v>68</v>
      </c>
      <c r="H6477" t="s">
        <v>69</v>
      </c>
      <c r="I6477" t="s">
        <v>33</v>
      </c>
      <c r="J6477" t="s">
        <v>34</v>
      </c>
      <c r="K6477">
        <v>4</v>
      </c>
      <c r="L6477">
        <v>149</v>
      </c>
      <c r="M6477">
        <v>0.2</v>
      </c>
      <c r="N6477">
        <v>476.8</v>
      </c>
      <c r="O6477">
        <v>96.8</v>
      </c>
      <c r="P6477" t="s">
        <v>28</v>
      </c>
      <c r="Q6477" t="s">
        <v>86</v>
      </c>
      <c r="R6477" t="s">
        <v>36</v>
      </c>
      <c r="S6477">
        <v>4.9000000000000004</v>
      </c>
      <c r="T6477">
        <f>YEAR(tblOrders[[#This Row],[Order Date]])</f>
        <v>2025</v>
      </c>
      <c r="U6477" t="str">
        <f>TEXT(tblOrders[[#This Row],[Order Date]],"mmm-yyyy")</f>
        <v>Aug-2025</v>
      </c>
      <c r="V6477" s="4">
        <f>tblOrders[[#This Row],[Profit]]/tblOrders[[#This Row],[Sales Amount]]</f>
        <v>0.2030201342281879</v>
      </c>
      <c r="W6477" t="str">
        <f>VLOOKUP(tblOrders[[#This Row],[City]],CityRegion,2,0)</f>
        <v>North</v>
      </c>
      <c r="X6477" t="str">
        <f>VLOOKUP(tblOrders[[#This Row],[City]],lookups!A:C,3,0)</f>
        <v>Delhi</v>
      </c>
    </row>
    <row r="6478" spans="1:24" x14ac:dyDescent="0.25">
      <c r="A6478" t="s">
        <v>8875</v>
      </c>
      <c r="B6478" s="1">
        <v>45706</v>
      </c>
      <c r="C6478" t="s">
        <v>5200</v>
      </c>
      <c r="D6478" t="s">
        <v>21</v>
      </c>
      <c r="E6478" t="s">
        <v>94</v>
      </c>
      <c r="F6478" t="s">
        <v>95</v>
      </c>
      <c r="G6478" t="s">
        <v>68</v>
      </c>
      <c r="H6478" t="s">
        <v>96</v>
      </c>
      <c r="I6478" t="s">
        <v>70</v>
      </c>
      <c r="J6478" t="s">
        <v>45</v>
      </c>
      <c r="K6478">
        <v>3</v>
      </c>
      <c r="L6478">
        <v>89</v>
      </c>
      <c r="M6478">
        <v>0.1</v>
      </c>
      <c r="N6478">
        <v>240.3</v>
      </c>
      <c r="O6478">
        <v>75.3</v>
      </c>
      <c r="P6478" t="s">
        <v>111</v>
      </c>
      <c r="Q6478" t="s">
        <v>86</v>
      </c>
      <c r="R6478" t="s">
        <v>36</v>
      </c>
      <c r="S6478">
        <v>3.5</v>
      </c>
      <c r="T6478">
        <f>YEAR(tblOrders[[#This Row],[Order Date]])</f>
        <v>2025</v>
      </c>
      <c r="U6478" t="str">
        <f>TEXT(tblOrders[[#This Row],[Order Date]],"mmm-yyyy")</f>
        <v>Feb-2025</v>
      </c>
      <c r="V6478" s="4">
        <f>tblOrders[[#This Row],[Profit]]/tblOrders[[#This Row],[Sales Amount]]</f>
        <v>0.31335830212234705</v>
      </c>
      <c r="W6478" t="str">
        <f>VLOOKUP(tblOrders[[#This Row],[City]],CityRegion,2,0)</f>
        <v>South</v>
      </c>
      <c r="X6478" t="str">
        <f>VLOOKUP(tblOrders[[#This Row],[City]],lookups!A:C,3,0)</f>
        <v>Telengana</v>
      </c>
    </row>
    <row r="6479" spans="1:24" x14ac:dyDescent="0.25">
      <c r="A6479" t="s">
        <v>8876</v>
      </c>
      <c r="B6479" s="1">
        <v>45860</v>
      </c>
      <c r="C6479" t="s">
        <v>1587</v>
      </c>
      <c r="D6479" t="s">
        <v>21</v>
      </c>
      <c r="E6479" t="s">
        <v>66</v>
      </c>
      <c r="F6479" t="s">
        <v>67</v>
      </c>
      <c r="G6479" t="s">
        <v>68</v>
      </c>
      <c r="H6479" t="s">
        <v>69</v>
      </c>
      <c r="I6479" t="s">
        <v>26</v>
      </c>
      <c r="J6479" t="s">
        <v>34</v>
      </c>
      <c r="K6479">
        <v>5</v>
      </c>
      <c r="L6479">
        <v>149</v>
      </c>
      <c r="M6479">
        <v>0.1</v>
      </c>
      <c r="N6479">
        <v>670.5</v>
      </c>
      <c r="O6479">
        <v>195.5</v>
      </c>
      <c r="P6479" t="s">
        <v>28</v>
      </c>
      <c r="Q6479" t="s">
        <v>91</v>
      </c>
      <c r="R6479" t="s">
        <v>36</v>
      </c>
      <c r="S6479">
        <v>4.5999999999999996</v>
      </c>
      <c r="T6479">
        <f>YEAR(tblOrders[[#This Row],[Order Date]])</f>
        <v>2025</v>
      </c>
      <c r="U6479" t="str">
        <f>TEXT(tblOrders[[#This Row],[Order Date]],"mmm-yyyy")</f>
        <v>Jul-2025</v>
      </c>
      <c r="V6479" s="4">
        <f>tblOrders[[#This Row],[Profit]]/tblOrders[[#This Row],[Sales Amount]]</f>
        <v>0.29157345264727813</v>
      </c>
      <c r="W6479" t="str">
        <f>VLOOKUP(tblOrders[[#This Row],[City]],CityRegion,2,0)</f>
        <v>South</v>
      </c>
      <c r="X6479" t="str">
        <f>VLOOKUP(tblOrders[[#This Row],[City]],lookups!A:C,3,0)</f>
        <v>Karnataka</v>
      </c>
    </row>
    <row r="6480" spans="1:24" x14ac:dyDescent="0.25">
      <c r="A6480" t="s">
        <v>8877</v>
      </c>
      <c r="B6480" s="1">
        <v>45840</v>
      </c>
      <c r="C6480" t="s">
        <v>1297</v>
      </c>
      <c r="D6480" t="s">
        <v>21</v>
      </c>
      <c r="E6480" t="s">
        <v>55</v>
      </c>
      <c r="F6480" t="s">
        <v>56</v>
      </c>
      <c r="G6480" t="s">
        <v>24</v>
      </c>
      <c r="H6480" t="s">
        <v>51</v>
      </c>
      <c r="I6480" t="s">
        <v>33</v>
      </c>
      <c r="J6480" t="s">
        <v>34</v>
      </c>
      <c r="K6480">
        <v>4</v>
      </c>
      <c r="L6480">
        <v>42</v>
      </c>
      <c r="M6480">
        <v>0.2</v>
      </c>
      <c r="N6480">
        <v>134.4</v>
      </c>
      <c r="O6480">
        <v>38.4</v>
      </c>
      <c r="P6480" t="s">
        <v>28</v>
      </c>
      <c r="Q6480" t="s">
        <v>86</v>
      </c>
      <c r="R6480" t="s">
        <v>123</v>
      </c>
      <c r="S6480">
        <v>4.5</v>
      </c>
      <c r="T6480">
        <f>YEAR(tblOrders[[#This Row],[Order Date]])</f>
        <v>2025</v>
      </c>
      <c r="U6480" t="str">
        <f>TEXT(tblOrders[[#This Row],[Order Date]],"mmm-yyyy")</f>
        <v>Jul-2025</v>
      </c>
      <c r="V6480" s="4">
        <f>tblOrders[[#This Row],[Profit]]/tblOrders[[#This Row],[Sales Amount]]</f>
        <v>0.2857142857142857</v>
      </c>
      <c r="W6480" t="str">
        <f>VLOOKUP(tblOrders[[#This Row],[City]],CityRegion,2,0)</f>
        <v>North</v>
      </c>
      <c r="X6480" t="str">
        <f>VLOOKUP(tblOrders[[#This Row],[City]],lookups!A:C,3,0)</f>
        <v>Delhi</v>
      </c>
    </row>
    <row r="6481" spans="1:24" x14ac:dyDescent="0.25">
      <c r="A6481" t="s">
        <v>8878</v>
      </c>
      <c r="B6481" s="1">
        <v>45960</v>
      </c>
      <c r="C6481" t="s">
        <v>8879</v>
      </c>
      <c r="D6481" t="s">
        <v>21</v>
      </c>
      <c r="E6481" t="s">
        <v>49</v>
      </c>
      <c r="F6481" t="s">
        <v>50</v>
      </c>
      <c r="G6481" t="s">
        <v>24</v>
      </c>
      <c r="H6481" t="s">
        <v>51</v>
      </c>
      <c r="I6481" t="s">
        <v>57</v>
      </c>
      <c r="J6481" t="s">
        <v>45</v>
      </c>
      <c r="K6481">
        <v>4</v>
      </c>
      <c r="L6481">
        <v>85</v>
      </c>
      <c r="M6481">
        <v>0.1</v>
      </c>
      <c r="N6481">
        <v>306</v>
      </c>
      <c r="O6481">
        <v>98</v>
      </c>
      <c r="P6481" t="s">
        <v>28</v>
      </c>
      <c r="Q6481" t="s">
        <v>91</v>
      </c>
      <c r="R6481" t="s">
        <v>36</v>
      </c>
      <c r="S6481">
        <v>2.6</v>
      </c>
      <c r="T6481">
        <f>YEAR(tblOrders[[#This Row],[Order Date]])</f>
        <v>2025</v>
      </c>
      <c r="U6481" t="str">
        <f>TEXT(tblOrders[[#This Row],[Order Date]],"mmm-yyyy")</f>
        <v>Oct-2025</v>
      </c>
      <c r="V6481" s="4">
        <f>tblOrders[[#This Row],[Profit]]/tblOrders[[#This Row],[Sales Amount]]</f>
        <v>0.3202614379084967</v>
      </c>
      <c r="W6481" t="str">
        <f>VLOOKUP(tblOrders[[#This Row],[City]],CityRegion,2,0)</f>
        <v>South</v>
      </c>
      <c r="X6481" t="str">
        <f>VLOOKUP(tblOrders[[#This Row],[City]],lookups!A:C,3,0)</f>
        <v>Kerala</v>
      </c>
    </row>
    <row r="6482" spans="1:24" x14ac:dyDescent="0.25">
      <c r="A6482" t="s">
        <v>8880</v>
      </c>
      <c r="B6482" s="1">
        <v>45833</v>
      </c>
      <c r="C6482" t="s">
        <v>1509</v>
      </c>
      <c r="D6482" t="s">
        <v>39</v>
      </c>
      <c r="E6482" t="s">
        <v>79</v>
      </c>
      <c r="F6482" t="s">
        <v>80</v>
      </c>
      <c r="G6482" t="s">
        <v>68</v>
      </c>
      <c r="H6482" t="s">
        <v>81</v>
      </c>
      <c r="I6482" t="s">
        <v>33</v>
      </c>
      <c r="J6482" t="s">
        <v>34</v>
      </c>
      <c r="K6482">
        <v>3</v>
      </c>
      <c r="L6482">
        <v>799</v>
      </c>
      <c r="M6482">
        <v>0.2</v>
      </c>
      <c r="N6482">
        <v>1917.6</v>
      </c>
      <c r="O6482">
        <v>57.6</v>
      </c>
      <c r="P6482" t="s">
        <v>28</v>
      </c>
      <c r="Q6482" t="s">
        <v>35</v>
      </c>
      <c r="R6482" t="s">
        <v>30</v>
      </c>
      <c r="S6482">
        <v>4.8</v>
      </c>
      <c r="T6482">
        <f>YEAR(tblOrders[[#This Row],[Order Date]])</f>
        <v>2025</v>
      </c>
      <c r="U6482" t="str">
        <f>TEXT(tblOrders[[#This Row],[Order Date]],"mmm-yyyy")</f>
        <v>Jun-2025</v>
      </c>
      <c r="V6482" s="4">
        <f>tblOrders[[#This Row],[Profit]]/tblOrders[[#This Row],[Sales Amount]]</f>
        <v>3.0037546933667086E-2</v>
      </c>
      <c r="W6482" t="str">
        <f>VLOOKUP(tblOrders[[#This Row],[City]],CityRegion,2,0)</f>
        <v>North</v>
      </c>
      <c r="X6482" t="str">
        <f>VLOOKUP(tblOrders[[#This Row],[City]],lookups!A:C,3,0)</f>
        <v>Delhi</v>
      </c>
    </row>
    <row r="6483" spans="1:24" x14ac:dyDescent="0.25">
      <c r="A6483" t="s">
        <v>8881</v>
      </c>
      <c r="B6483" s="1">
        <v>45740</v>
      </c>
      <c r="C6483" t="s">
        <v>8882</v>
      </c>
      <c r="D6483" t="s">
        <v>21</v>
      </c>
      <c r="E6483" t="s">
        <v>114</v>
      </c>
      <c r="F6483" t="s">
        <v>115</v>
      </c>
      <c r="G6483" t="s">
        <v>42</v>
      </c>
      <c r="H6483" t="s">
        <v>116</v>
      </c>
      <c r="I6483" t="s">
        <v>70</v>
      </c>
      <c r="J6483" t="s">
        <v>27</v>
      </c>
      <c r="K6483">
        <v>1</v>
      </c>
      <c r="L6483">
        <v>12</v>
      </c>
      <c r="M6483">
        <v>0.1</v>
      </c>
      <c r="N6483">
        <v>10.8</v>
      </c>
      <c r="O6483">
        <v>4.8</v>
      </c>
      <c r="P6483" t="s">
        <v>28</v>
      </c>
      <c r="Q6483" t="s">
        <v>35</v>
      </c>
      <c r="R6483" t="s">
        <v>36</v>
      </c>
      <c r="S6483">
        <v>4.3</v>
      </c>
      <c r="T6483">
        <f>YEAR(tblOrders[[#This Row],[Order Date]])</f>
        <v>2025</v>
      </c>
      <c r="U6483" t="str">
        <f>TEXT(tblOrders[[#This Row],[Order Date]],"mmm-yyyy")</f>
        <v>Mar-2025</v>
      </c>
      <c r="V6483" s="4">
        <f>tblOrders[[#This Row],[Profit]]/tblOrders[[#This Row],[Sales Amount]]</f>
        <v>0.44444444444444442</v>
      </c>
      <c r="W6483" t="str">
        <f>VLOOKUP(tblOrders[[#This Row],[City]],CityRegion,2,0)</f>
        <v>South</v>
      </c>
      <c r="X6483" t="str">
        <f>VLOOKUP(tblOrders[[#This Row],[City]],lookups!A:C,3,0)</f>
        <v>Telengana</v>
      </c>
    </row>
    <row r="6484" spans="1:24" x14ac:dyDescent="0.25">
      <c r="A6484" t="s">
        <v>8883</v>
      </c>
      <c r="B6484" s="1">
        <v>45943</v>
      </c>
      <c r="C6484" t="s">
        <v>2688</v>
      </c>
      <c r="D6484" t="s">
        <v>39</v>
      </c>
      <c r="E6484" t="s">
        <v>49</v>
      </c>
      <c r="F6484" t="s">
        <v>50</v>
      </c>
      <c r="G6484" t="s">
        <v>24</v>
      </c>
      <c r="H6484" t="s">
        <v>51</v>
      </c>
      <c r="I6484" t="s">
        <v>76</v>
      </c>
      <c r="J6484" t="s">
        <v>45</v>
      </c>
      <c r="K6484">
        <v>3</v>
      </c>
      <c r="L6484">
        <v>85</v>
      </c>
      <c r="M6484">
        <v>0.1</v>
      </c>
      <c r="N6484">
        <v>229.5</v>
      </c>
      <c r="O6484">
        <v>73.5</v>
      </c>
      <c r="P6484" t="s">
        <v>28</v>
      </c>
      <c r="Q6484" t="s">
        <v>29</v>
      </c>
      <c r="R6484" t="s">
        <v>36</v>
      </c>
      <c r="S6484">
        <v>4.5</v>
      </c>
      <c r="T6484">
        <f>YEAR(tblOrders[[#This Row],[Order Date]])</f>
        <v>2025</v>
      </c>
      <c r="U6484" t="str">
        <f>TEXT(tblOrders[[#This Row],[Order Date]],"mmm-yyyy")</f>
        <v>Oct-2025</v>
      </c>
      <c r="V6484" s="4">
        <f>tblOrders[[#This Row],[Profit]]/tblOrders[[#This Row],[Sales Amount]]</f>
        <v>0.3202614379084967</v>
      </c>
      <c r="W6484" t="str">
        <f>VLOOKUP(tblOrders[[#This Row],[City]],CityRegion,2,0)</f>
        <v>South</v>
      </c>
      <c r="X6484" t="str">
        <f>VLOOKUP(tblOrders[[#This Row],[City]],lookups!A:C,3,0)</f>
        <v>Kerala</v>
      </c>
    </row>
    <row r="6485" spans="1:24" x14ac:dyDescent="0.25">
      <c r="A6485" t="s">
        <v>8884</v>
      </c>
      <c r="B6485" s="1">
        <v>45707</v>
      </c>
      <c r="C6485" t="s">
        <v>8885</v>
      </c>
      <c r="D6485" t="s">
        <v>21</v>
      </c>
      <c r="E6485" t="s">
        <v>40</v>
      </c>
      <c r="F6485" t="s">
        <v>41</v>
      </c>
      <c r="G6485" t="s">
        <v>42</v>
      </c>
      <c r="H6485" t="s">
        <v>43</v>
      </c>
      <c r="I6485" t="s">
        <v>33</v>
      </c>
      <c r="J6485" t="s">
        <v>45</v>
      </c>
      <c r="K6485">
        <v>4</v>
      </c>
      <c r="L6485">
        <v>18</v>
      </c>
      <c r="M6485">
        <v>0</v>
      </c>
      <c r="N6485">
        <v>72</v>
      </c>
      <c r="O6485">
        <v>36</v>
      </c>
      <c r="P6485" t="s">
        <v>28</v>
      </c>
      <c r="Q6485" t="s">
        <v>91</v>
      </c>
      <c r="R6485" t="s">
        <v>36</v>
      </c>
      <c r="S6485">
        <v>4.7</v>
      </c>
      <c r="T6485">
        <f>YEAR(tblOrders[[#This Row],[Order Date]])</f>
        <v>2025</v>
      </c>
      <c r="U6485" t="str">
        <f>TEXT(tblOrders[[#This Row],[Order Date]],"mmm-yyyy")</f>
        <v>Feb-2025</v>
      </c>
      <c r="V6485" s="4">
        <f>tblOrders[[#This Row],[Profit]]/tblOrders[[#This Row],[Sales Amount]]</f>
        <v>0.5</v>
      </c>
      <c r="W6485" t="str">
        <f>VLOOKUP(tblOrders[[#This Row],[City]],CityRegion,2,0)</f>
        <v>North</v>
      </c>
      <c r="X6485" t="str">
        <f>VLOOKUP(tblOrders[[#This Row],[City]],lookups!A:C,3,0)</f>
        <v>Delhi</v>
      </c>
    </row>
    <row r="6486" spans="1:24" x14ac:dyDescent="0.25">
      <c r="A6486" t="s">
        <v>8886</v>
      </c>
      <c r="B6486" s="1">
        <v>45943</v>
      </c>
      <c r="C6486" t="s">
        <v>749</v>
      </c>
      <c r="D6486" t="s">
        <v>21</v>
      </c>
      <c r="E6486" t="s">
        <v>94</v>
      </c>
      <c r="F6486" t="s">
        <v>95</v>
      </c>
      <c r="G6486" t="s">
        <v>68</v>
      </c>
      <c r="H6486" t="s">
        <v>96</v>
      </c>
      <c r="I6486" t="s">
        <v>33</v>
      </c>
      <c r="J6486" t="s">
        <v>27</v>
      </c>
      <c r="K6486">
        <v>2</v>
      </c>
      <c r="L6486">
        <v>89</v>
      </c>
      <c r="M6486">
        <v>0</v>
      </c>
      <c r="N6486">
        <v>178</v>
      </c>
      <c r="O6486">
        <v>68</v>
      </c>
      <c r="P6486" t="s">
        <v>111</v>
      </c>
      <c r="Q6486" t="s">
        <v>91</v>
      </c>
      <c r="R6486" t="s">
        <v>36</v>
      </c>
      <c r="S6486">
        <v>4.7</v>
      </c>
      <c r="T6486">
        <f>YEAR(tblOrders[[#This Row],[Order Date]])</f>
        <v>2025</v>
      </c>
      <c r="U6486" t="str">
        <f>TEXT(tblOrders[[#This Row],[Order Date]],"mmm-yyyy")</f>
        <v>Oct-2025</v>
      </c>
      <c r="V6486" s="4">
        <f>tblOrders[[#This Row],[Profit]]/tblOrders[[#This Row],[Sales Amount]]</f>
        <v>0.38202247191011235</v>
      </c>
      <c r="W6486" t="str">
        <f>VLOOKUP(tblOrders[[#This Row],[City]],CityRegion,2,0)</f>
        <v>North</v>
      </c>
      <c r="X6486" t="str">
        <f>VLOOKUP(tblOrders[[#This Row],[City]],lookups!A:C,3,0)</f>
        <v>Delhi</v>
      </c>
    </row>
    <row r="6487" spans="1:24" x14ac:dyDescent="0.25">
      <c r="A6487" t="s">
        <v>8887</v>
      </c>
      <c r="B6487" s="1">
        <v>45816</v>
      </c>
      <c r="C6487" t="s">
        <v>1692</v>
      </c>
      <c r="D6487" t="s">
        <v>21</v>
      </c>
      <c r="E6487" t="s">
        <v>73</v>
      </c>
      <c r="F6487" t="s">
        <v>74</v>
      </c>
      <c r="G6487" t="s">
        <v>68</v>
      </c>
      <c r="H6487" t="s">
        <v>75</v>
      </c>
      <c r="I6487" t="s">
        <v>76</v>
      </c>
      <c r="J6487" t="s">
        <v>27</v>
      </c>
      <c r="K6487">
        <v>2</v>
      </c>
      <c r="L6487">
        <v>65</v>
      </c>
      <c r="M6487">
        <v>0</v>
      </c>
      <c r="N6487">
        <v>130</v>
      </c>
      <c r="O6487">
        <v>54</v>
      </c>
      <c r="P6487" t="s">
        <v>111</v>
      </c>
      <c r="Q6487" t="s">
        <v>35</v>
      </c>
      <c r="R6487" t="s">
        <v>36</v>
      </c>
      <c r="S6487">
        <v>3.6</v>
      </c>
      <c r="T6487">
        <f>YEAR(tblOrders[[#This Row],[Order Date]])</f>
        <v>2025</v>
      </c>
      <c r="U6487" t="str">
        <f>TEXT(tblOrders[[#This Row],[Order Date]],"mmm-yyyy")</f>
        <v>Jun-2025</v>
      </c>
      <c r="V6487" s="4">
        <f>tblOrders[[#This Row],[Profit]]/tblOrders[[#This Row],[Sales Amount]]</f>
        <v>0.41538461538461541</v>
      </c>
      <c r="W6487" t="str">
        <f>VLOOKUP(tblOrders[[#This Row],[City]],CityRegion,2,0)</f>
        <v>South</v>
      </c>
      <c r="X6487" t="str">
        <f>VLOOKUP(tblOrders[[#This Row],[City]],lookups!A:C,3,0)</f>
        <v>Kerala</v>
      </c>
    </row>
    <row r="6488" spans="1:24" x14ac:dyDescent="0.25">
      <c r="A6488" t="s">
        <v>8888</v>
      </c>
      <c r="B6488" s="1">
        <v>45838</v>
      </c>
      <c r="C6488" t="s">
        <v>2078</v>
      </c>
      <c r="D6488" t="s">
        <v>39</v>
      </c>
      <c r="E6488" t="s">
        <v>114</v>
      </c>
      <c r="F6488" t="s">
        <v>115</v>
      </c>
      <c r="G6488" t="s">
        <v>42</v>
      </c>
      <c r="H6488" t="s">
        <v>116</v>
      </c>
      <c r="I6488" t="s">
        <v>33</v>
      </c>
      <c r="J6488" t="s">
        <v>34</v>
      </c>
      <c r="K6488">
        <v>4</v>
      </c>
      <c r="L6488">
        <v>12</v>
      </c>
      <c r="M6488">
        <v>0.05</v>
      </c>
      <c r="N6488">
        <v>45.6</v>
      </c>
      <c r="O6488">
        <v>21.6</v>
      </c>
      <c r="P6488" t="s">
        <v>28</v>
      </c>
      <c r="Q6488" t="s">
        <v>29</v>
      </c>
      <c r="R6488" t="s">
        <v>36</v>
      </c>
      <c r="S6488">
        <v>3.1</v>
      </c>
      <c r="T6488">
        <f>YEAR(tblOrders[[#This Row],[Order Date]])</f>
        <v>2025</v>
      </c>
      <c r="U6488" t="str">
        <f>TEXT(tblOrders[[#This Row],[Order Date]],"mmm-yyyy")</f>
        <v>Jun-2025</v>
      </c>
      <c r="V6488" s="4">
        <f>tblOrders[[#This Row],[Profit]]/tblOrders[[#This Row],[Sales Amount]]</f>
        <v>0.47368421052631582</v>
      </c>
      <c r="W6488" t="str">
        <f>VLOOKUP(tblOrders[[#This Row],[City]],CityRegion,2,0)</f>
        <v>North</v>
      </c>
      <c r="X6488" t="str">
        <f>VLOOKUP(tblOrders[[#This Row],[City]],lookups!A:C,3,0)</f>
        <v>Delhi</v>
      </c>
    </row>
    <row r="6489" spans="1:24" x14ac:dyDescent="0.25">
      <c r="A6489" t="s">
        <v>8889</v>
      </c>
      <c r="B6489" s="1">
        <v>45874</v>
      </c>
      <c r="C6489" t="s">
        <v>5054</v>
      </c>
      <c r="D6489" t="s">
        <v>21</v>
      </c>
      <c r="E6489" t="s">
        <v>108</v>
      </c>
      <c r="F6489" t="s">
        <v>109</v>
      </c>
      <c r="G6489" t="s">
        <v>62</v>
      </c>
      <c r="H6489" t="s">
        <v>110</v>
      </c>
      <c r="I6489" t="s">
        <v>84</v>
      </c>
      <c r="J6489" t="s">
        <v>34</v>
      </c>
      <c r="K6489">
        <v>4</v>
      </c>
      <c r="L6489">
        <v>110</v>
      </c>
      <c r="M6489">
        <v>0.1</v>
      </c>
      <c r="N6489">
        <v>396</v>
      </c>
      <c r="O6489">
        <v>124</v>
      </c>
      <c r="P6489" t="s">
        <v>28</v>
      </c>
      <c r="Q6489" t="s">
        <v>46</v>
      </c>
      <c r="R6489" t="s">
        <v>30</v>
      </c>
      <c r="S6489">
        <v>4.5999999999999996</v>
      </c>
      <c r="T6489">
        <f>YEAR(tblOrders[[#This Row],[Order Date]])</f>
        <v>2025</v>
      </c>
      <c r="U6489" t="str">
        <f>TEXT(tblOrders[[#This Row],[Order Date]],"mmm-yyyy")</f>
        <v>Aug-2025</v>
      </c>
      <c r="V6489" s="4">
        <f>tblOrders[[#This Row],[Profit]]/tblOrders[[#This Row],[Sales Amount]]</f>
        <v>0.31313131313131315</v>
      </c>
      <c r="W6489" t="str">
        <f>VLOOKUP(tblOrders[[#This Row],[City]],CityRegion,2,0)</f>
        <v>West</v>
      </c>
      <c r="X6489" t="str">
        <f>VLOOKUP(tblOrders[[#This Row],[City]],lookups!A:C,3,0)</f>
        <v>Maharashtra</v>
      </c>
    </row>
    <row r="6490" spans="1:24" x14ac:dyDescent="0.25">
      <c r="A6490" t="s">
        <v>8890</v>
      </c>
      <c r="B6490" s="1">
        <v>45972</v>
      </c>
      <c r="C6490" t="s">
        <v>618</v>
      </c>
      <c r="D6490" t="s">
        <v>21</v>
      </c>
      <c r="E6490" t="s">
        <v>101</v>
      </c>
      <c r="F6490" t="s">
        <v>102</v>
      </c>
      <c r="G6490" t="s">
        <v>24</v>
      </c>
      <c r="H6490" t="s">
        <v>103</v>
      </c>
      <c r="I6490" t="s">
        <v>57</v>
      </c>
      <c r="J6490" t="s">
        <v>34</v>
      </c>
      <c r="K6490">
        <v>1</v>
      </c>
      <c r="L6490">
        <v>120</v>
      </c>
      <c r="M6490">
        <v>0.1</v>
      </c>
      <c r="N6490">
        <v>108</v>
      </c>
      <c r="O6490">
        <v>30</v>
      </c>
      <c r="P6490" t="s">
        <v>28</v>
      </c>
      <c r="Q6490" t="s">
        <v>29</v>
      </c>
      <c r="R6490" t="s">
        <v>30</v>
      </c>
      <c r="S6490">
        <v>3.7</v>
      </c>
      <c r="T6490">
        <f>YEAR(tblOrders[[#This Row],[Order Date]])</f>
        <v>2025</v>
      </c>
      <c r="U6490" t="str">
        <f>TEXT(tblOrders[[#This Row],[Order Date]],"mmm-yyyy")</f>
        <v>Nov-2025</v>
      </c>
      <c r="V6490" s="4">
        <f>tblOrders[[#This Row],[Profit]]/tblOrders[[#This Row],[Sales Amount]]</f>
        <v>0.27777777777777779</v>
      </c>
      <c r="W6490" t="str">
        <f>VLOOKUP(tblOrders[[#This Row],[City]],CityRegion,2,0)</f>
        <v>South</v>
      </c>
      <c r="X6490" t="str">
        <f>VLOOKUP(tblOrders[[#This Row],[City]],lookups!A:C,3,0)</f>
        <v>Kerala</v>
      </c>
    </row>
    <row r="6491" spans="1:24" x14ac:dyDescent="0.25">
      <c r="A6491" t="s">
        <v>8891</v>
      </c>
      <c r="B6491" s="1">
        <v>45897</v>
      </c>
      <c r="C6491" t="s">
        <v>200</v>
      </c>
      <c r="D6491" t="s">
        <v>21</v>
      </c>
      <c r="E6491" t="s">
        <v>49</v>
      </c>
      <c r="F6491" t="s">
        <v>50</v>
      </c>
      <c r="G6491" t="s">
        <v>24</v>
      </c>
      <c r="H6491" t="s">
        <v>51</v>
      </c>
      <c r="I6491" t="s">
        <v>57</v>
      </c>
      <c r="J6491" t="s">
        <v>27</v>
      </c>
      <c r="K6491">
        <v>4</v>
      </c>
      <c r="L6491">
        <v>85</v>
      </c>
      <c r="M6491">
        <v>0.05</v>
      </c>
      <c r="N6491">
        <v>323</v>
      </c>
      <c r="O6491">
        <v>115</v>
      </c>
      <c r="P6491" t="s">
        <v>28</v>
      </c>
      <c r="Q6491" t="s">
        <v>86</v>
      </c>
      <c r="R6491" t="s">
        <v>36</v>
      </c>
      <c r="S6491">
        <v>4.2</v>
      </c>
      <c r="T6491">
        <f>YEAR(tblOrders[[#This Row],[Order Date]])</f>
        <v>2025</v>
      </c>
      <c r="U6491" t="str">
        <f>TEXT(tblOrders[[#This Row],[Order Date]],"mmm-yyyy")</f>
        <v>Aug-2025</v>
      </c>
      <c r="V6491" s="4">
        <f>tblOrders[[#This Row],[Profit]]/tblOrders[[#This Row],[Sales Amount]]</f>
        <v>0.35603715170278638</v>
      </c>
      <c r="W6491" t="str">
        <f>VLOOKUP(tblOrders[[#This Row],[City]],CityRegion,2,0)</f>
        <v>South</v>
      </c>
      <c r="X6491" t="str">
        <f>VLOOKUP(tblOrders[[#This Row],[City]],lookups!A:C,3,0)</f>
        <v>Kerala</v>
      </c>
    </row>
    <row r="6492" spans="1:24" x14ac:dyDescent="0.25">
      <c r="A6492" t="s">
        <v>8892</v>
      </c>
      <c r="B6492" s="1">
        <v>45903</v>
      </c>
      <c r="C6492" t="s">
        <v>1260</v>
      </c>
      <c r="D6492" t="s">
        <v>21</v>
      </c>
      <c r="E6492" t="s">
        <v>55</v>
      </c>
      <c r="F6492" t="s">
        <v>56</v>
      </c>
      <c r="G6492" t="s">
        <v>24</v>
      </c>
      <c r="H6492" t="s">
        <v>51</v>
      </c>
      <c r="I6492" t="s">
        <v>130</v>
      </c>
      <c r="J6492" t="s">
        <v>34</v>
      </c>
      <c r="K6492">
        <v>1</v>
      </c>
      <c r="L6492">
        <v>42</v>
      </c>
      <c r="M6492">
        <v>0.05</v>
      </c>
      <c r="N6492">
        <v>39.9</v>
      </c>
      <c r="O6492">
        <v>15.9</v>
      </c>
      <c r="P6492" t="s">
        <v>28</v>
      </c>
      <c r="Q6492" t="s">
        <v>86</v>
      </c>
      <c r="R6492" t="s">
        <v>30</v>
      </c>
      <c r="S6492">
        <v>4.9000000000000004</v>
      </c>
      <c r="T6492">
        <f>YEAR(tblOrders[[#This Row],[Order Date]])</f>
        <v>2025</v>
      </c>
      <c r="U6492" t="str">
        <f>TEXT(tblOrders[[#This Row],[Order Date]],"mmm-yyyy")</f>
        <v>Sep-2025</v>
      </c>
      <c r="V6492" s="4">
        <f>tblOrders[[#This Row],[Profit]]/tblOrders[[#This Row],[Sales Amount]]</f>
        <v>0.39849624060150379</v>
      </c>
      <c r="W6492" t="str">
        <f>VLOOKUP(tblOrders[[#This Row],[City]],CityRegion,2,0)</f>
        <v>West</v>
      </c>
      <c r="X6492" t="str">
        <f>VLOOKUP(tblOrders[[#This Row],[City]],lookups!A:C,3,0)</f>
        <v>Maharashtra</v>
      </c>
    </row>
    <row r="6493" spans="1:24" x14ac:dyDescent="0.25">
      <c r="A6493" t="s">
        <v>8893</v>
      </c>
      <c r="B6493" s="1">
        <v>45939</v>
      </c>
      <c r="C6493" t="s">
        <v>3859</v>
      </c>
      <c r="D6493" t="s">
        <v>21</v>
      </c>
      <c r="E6493" t="s">
        <v>22</v>
      </c>
      <c r="F6493" t="s">
        <v>23</v>
      </c>
      <c r="G6493" t="s">
        <v>24</v>
      </c>
      <c r="H6493" t="s">
        <v>25</v>
      </c>
      <c r="I6493" t="s">
        <v>139</v>
      </c>
      <c r="J6493" t="s">
        <v>45</v>
      </c>
      <c r="K6493">
        <v>3</v>
      </c>
      <c r="L6493">
        <v>190</v>
      </c>
      <c r="M6493">
        <v>0.1</v>
      </c>
      <c r="N6493">
        <v>513</v>
      </c>
      <c r="O6493">
        <v>138</v>
      </c>
      <c r="P6493" t="s">
        <v>28</v>
      </c>
      <c r="Q6493" t="s">
        <v>35</v>
      </c>
      <c r="R6493" t="s">
        <v>30</v>
      </c>
      <c r="S6493">
        <v>3.9</v>
      </c>
      <c r="T6493">
        <f>YEAR(tblOrders[[#This Row],[Order Date]])</f>
        <v>2025</v>
      </c>
      <c r="U6493" t="str">
        <f>TEXT(tblOrders[[#This Row],[Order Date]],"mmm-yyyy")</f>
        <v>Oct-2025</v>
      </c>
      <c r="V6493" s="4">
        <f>tblOrders[[#This Row],[Profit]]/tblOrders[[#This Row],[Sales Amount]]</f>
        <v>0.26900584795321636</v>
      </c>
      <c r="W6493" t="str">
        <f>VLOOKUP(tblOrders[[#This Row],[City]],CityRegion,2,0)</f>
        <v>South</v>
      </c>
      <c r="X6493" t="str">
        <f>VLOOKUP(tblOrders[[#This Row],[City]],lookups!A:C,3,0)</f>
        <v>Tamil Nadu</v>
      </c>
    </row>
    <row r="6494" spans="1:24" x14ac:dyDescent="0.25">
      <c r="A6494" t="s">
        <v>8894</v>
      </c>
      <c r="B6494" s="1">
        <v>45718</v>
      </c>
      <c r="C6494" t="s">
        <v>7819</v>
      </c>
      <c r="D6494" t="s">
        <v>39</v>
      </c>
      <c r="E6494" t="s">
        <v>79</v>
      </c>
      <c r="F6494" t="s">
        <v>80</v>
      </c>
      <c r="G6494" t="s">
        <v>68</v>
      </c>
      <c r="H6494" t="s">
        <v>81</v>
      </c>
      <c r="I6494" t="s">
        <v>139</v>
      </c>
      <c r="J6494" t="s">
        <v>27</v>
      </c>
      <c r="K6494">
        <v>2</v>
      </c>
      <c r="L6494">
        <v>799</v>
      </c>
      <c r="M6494">
        <v>0.15</v>
      </c>
      <c r="N6494">
        <v>1358.3</v>
      </c>
      <c r="O6494">
        <v>118.3</v>
      </c>
      <c r="P6494" t="s">
        <v>28</v>
      </c>
      <c r="Q6494" t="s">
        <v>46</v>
      </c>
      <c r="R6494" t="s">
        <v>36</v>
      </c>
      <c r="S6494">
        <v>3.1</v>
      </c>
      <c r="T6494">
        <f>YEAR(tblOrders[[#This Row],[Order Date]])</f>
        <v>2025</v>
      </c>
      <c r="U6494" t="str">
        <f>TEXT(tblOrders[[#This Row],[Order Date]],"mmm-yyyy")</f>
        <v>Mar-2025</v>
      </c>
      <c r="V6494" s="4">
        <f>tblOrders[[#This Row],[Profit]]/tblOrders[[#This Row],[Sales Amount]]</f>
        <v>8.7094161819921967E-2</v>
      </c>
      <c r="W6494" t="str">
        <f>VLOOKUP(tblOrders[[#This Row],[City]],CityRegion,2,0)</f>
        <v>South</v>
      </c>
      <c r="X6494" t="str">
        <f>VLOOKUP(tblOrders[[#This Row],[City]],lookups!A:C,3,0)</f>
        <v>Tamil Nadu</v>
      </c>
    </row>
    <row r="6495" spans="1:24" x14ac:dyDescent="0.25">
      <c r="A6495" t="s">
        <v>8895</v>
      </c>
      <c r="B6495" s="1">
        <v>45986</v>
      </c>
      <c r="C6495" t="s">
        <v>536</v>
      </c>
      <c r="D6495" t="s">
        <v>39</v>
      </c>
      <c r="E6495" t="s">
        <v>73</v>
      </c>
      <c r="F6495" t="s">
        <v>74</v>
      </c>
      <c r="G6495" t="s">
        <v>68</v>
      </c>
      <c r="H6495" t="s">
        <v>75</v>
      </c>
      <c r="I6495" t="s">
        <v>139</v>
      </c>
      <c r="J6495" t="s">
        <v>34</v>
      </c>
      <c r="K6495">
        <v>5</v>
      </c>
      <c r="L6495">
        <v>65</v>
      </c>
      <c r="M6495">
        <v>0.2</v>
      </c>
      <c r="N6495">
        <v>260</v>
      </c>
      <c r="O6495">
        <v>70</v>
      </c>
      <c r="P6495" t="s">
        <v>28</v>
      </c>
      <c r="Q6495" t="s">
        <v>86</v>
      </c>
      <c r="R6495" t="s">
        <v>30</v>
      </c>
      <c r="S6495">
        <v>2.8</v>
      </c>
      <c r="T6495">
        <f>YEAR(tblOrders[[#This Row],[Order Date]])</f>
        <v>2025</v>
      </c>
      <c r="U6495" t="str">
        <f>TEXT(tblOrders[[#This Row],[Order Date]],"mmm-yyyy")</f>
        <v>Nov-2025</v>
      </c>
      <c r="V6495" s="4">
        <f>tblOrders[[#This Row],[Profit]]/tblOrders[[#This Row],[Sales Amount]]</f>
        <v>0.26923076923076922</v>
      </c>
      <c r="W6495" t="str">
        <f>VLOOKUP(tblOrders[[#This Row],[City]],CityRegion,2,0)</f>
        <v>South</v>
      </c>
      <c r="X6495" t="str">
        <f>VLOOKUP(tblOrders[[#This Row],[City]],lookups!A:C,3,0)</f>
        <v>Tamil Nadu</v>
      </c>
    </row>
    <row r="6496" spans="1:24" x14ac:dyDescent="0.25">
      <c r="A6496" t="s">
        <v>8896</v>
      </c>
      <c r="B6496" s="1">
        <v>45997</v>
      </c>
      <c r="C6496" t="s">
        <v>2202</v>
      </c>
      <c r="D6496" t="s">
        <v>21</v>
      </c>
      <c r="E6496" t="s">
        <v>114</v>
      </c>
      <c r="F6496" t="s">
        <v>115</v>
      </c>
      <c r="G6496" t="s">
        <v>42</v>
      </c>
      <c r="H6496" t="s">
        <v>116</v>
      </c>
      <c r="I6496" t="s">
        <v>130</v>
      </c>
      <c r="J6496" t="s">
        <v>27</v>
      </c>
      <c r="K6496">
        <v>4</v>
      </c>
      <c r="L6496">
        <v>12</v>
      </c>
      <c r="M6496">
        <v>0.15</v>
      </c>
      <c r="N6496">
        <v>40.799999999999997</v>
      </c>
      <c r="O6496">
        <v>16.8</v>
      </c>
      <c r="P6496" t="s">
        <v>28</v>
      </c>
      <c r="Q6496" t="s">
        <v>86</v>
      </c>
      <c r="R6496" t="s">
        <v>30</v>
      </c>
      <c r="S6496">
        <v>3.3</v>
      </c>
      <c r="T6496">
        <f>YEAR(tblOrders[[#This Row],[Order Date]])</f>
        <v>2025</v>
      </c>
      <c r="U6496" t="str">
        <f>TEXT(tblOrders[[#This Row],[Order Date]],"mmm-yyyy")</f>
        <v>Dec-2025</v>
      </c>
      <c r="V6496" s="4">
        <f>tblOrders[[#This Row],[Profit]]/tblOrders[[#This Row],[Sales Amount]]</f>
        <v>0.41176470588235298</v>
      </c>
      <c r="W6496" t="str">
        <f>VLOOKUP(tblOrders[[#This Row],[City]],CityRegion,2,0)</f>
        <v>West</v>
      </c>
      <c r="X6496" t="str">
        <f>VLOOKUP(tblOrders[[#This Row],[City]],lookups!A:C,3,0)</f>
        <v>Maharashtra</v>
      </c>
    </row>
    <row r="6497" spans="1:24" x14ac:dyDescent="0.25">
      <c r="A6497" t="s">
        <v>8897</v>
      </c>
      <c r="B6497" s="1">
        <v>45849</v>
      </c>
      <c r="C6497" t="s">
        <v>913</v>
      </c>
      <c r="D6497" t="s">
        <v>21</v>
      </c>
      <c r="E6497" t="s">
        <v>22</v>
      </c>
      <c r="F6497" t="s">
        <v>23</v>
      </c>
      <c r="G6497" t="s">
        <v>24</v>
      </c>
      <c r="H6497" t="s">
        <v>25</v>
      </c>
      <c r="I6497" t="s">
        <v>84</v>
      </c>
      <c r="J6497" t="s">
        <v>27</v>
      </c>
      <c r="K6497">
        <v>1</v>
      </c>
      <c r="L6497">
        <v>190</v>
      </c>
      <c r="M6497">
        <v>0.15</v>
      </c>
      <c r="N6497">
        <v>161.5</v>
      </c>
      <c r="O6497">
        <v>36.5</v>
      </c>
      <c r="P6497" t="s">
        <v>28</v>
      </c>
      <c r="Q6497" t="s">
        <v>35</v>
      </c>
      <c r="R6497" t="s">
        <v>30</v>
      </c>
      <c r="S6497">
        <v>5</v>
      </c>
      <c r="T6497">
        <f>YEAR(tblOrders[[#This Row],[Order Date]])</f>
        <v>2025</v>
      </c>
      <c r="U6497" t="str">
        <f>TEXT(tblOrders[[#This Row],[Order Date]],"mmm-yyyy")</f>
        <v>Jul-2025</v>
      </c>
      <c r="V6497" s="4">
        <f>tblOrders[[#This Row],[Profit]]/tblOrders[[#This Row],[Sales Amount]]</f>
        <v>0.2260061919504644</v>
      </c>
      <c r="W6497" t="str">
        <f>VLOOKUP(tblOrders[[#This Row],[City]],CityRegion,2,0)</f>
        <v>West</v>
      </c>
      <c r="X6497" t="str">
        <f>VLOOKUP(tblOrders[[#This Row],[City]],lookups!A:C,3,0)</f>
        <v>Maharashtra</v>
      </c>
    </row>
    <row r="6498" spans="1:24" x14ac:dyDescent="0.25">
      <c r="A6498" t="s">
        <v>8898</v>
      </c>
      <c r="B6498" s="1">
        <v>45925</v>
      </c>
      <c r="C6498" t="s">
        <v>5029</v>
      </c>
      <c r="D6498" t="s">
        <v>39</v>
      </c>
      <c r="E6498" t="s">
        <v>101</v>
      </c>
      <c r="F6498" t="s">
        <v>102</v>
      </c>
      <c r="G6498" t="s">
        <v>24</v>
      </c>
      <c r="H6498" t="s">
        <v>103</v>
      </c>
      <c r="I6498" t="s">
        <v>76</v>
      </c>
      <c r="J6498" t="s">
        <v>27</v>
      </c>
      <c r="K6498">
        <v>1</v>
      </c>
      <c r="L6498">
        <v>120</v>
      </c>
      <c r="M6498">
        <v>0.15</v>
      </c>
      <c r="N6498">
        <v>102</v>
      </c>
      <c r="O6498">
        <v>24</v>
      </c>
      <c r="P6498" t="s">
        <v>28</v>
      </c>
      <c r="Q6498" t="s">
        <v>46</v>
      </c>
      <c r="R6498" t="s">
        <v>36</v>
      </c>
      <c r="S6498">
        <v>2.7</v>
      </c>
      <c r="T6498">
        <f>YEAR(tblOrders[[#This Row],[Order Date]])</f>
        <v>2025</v>
      </c>
      <c r="U6498" t="str">
        <f>TEXT(tblOrders[[#This Row],[Order Date]],"mmm-yyyy")</f>
        <v>Sep-2025</v>
      </c>
      <c r="V6498" s="4">
        <f>tblOrders[[#This Row],[Profit]]/tblOrders[[#This Row],[Sales Amount]]</f>
        <v>0.23529411764705882</v>
      </c>
      <c r="W6498" t="str">
        <f>VLOOKUP(tblOrders[[#This Row],[City]],CityRegion,2,0)</f>
        <v>South</v>
      </c>
      <c r="X6498" t="str">
        <f>VLOOKUP(tblOrders[[#This Row],[City]],lookups!A:C,3,0)</f>
        <v>Kerala</v>
      </c>
    </row>
    <row r="6499" spans="1:24" x14ac:dyDescent="0.25">
      <c r="A6499" t="s">
        <v>8899</v>
      </c>
      <c r="B6499" s="1">
        <v>45904</v>
      </c>
      <c r="C6499" t="s">
        <v>8363</v>
      </c>
      <c r="D6499" t="s">
        <v>21</v>
      </c>
      <c r="E6499" t="s">
        <v>55</v>
      </c>
      <c r="F6499" t="s">
        <v>56</v>
      </c>
      <c r="G6499" t="s">
        <v>24</v>
      </c>
      <c r="H6499" t="s">
        <v>51</v>
      </c>
      <c r="I6499" t="s">
        <v>57</v>
      </c>
      <c r="J6499" t="s">
        <v>34</v>
      </c>
      <c r="K6499">
        <v>5</v>
      </c>
      <c r="L6499">
        <v>42</v>
      </c>
      <c r="M6499">
        <v>0</v>
      </c>
      <c r="N6499">
        <v>210</v>
      </c>
      <c r="O6499">
        <v>90</v>
      </c>
      <c r="P6499" t="s">
        <v>28</v>
      </c>
      <c r="Q6499" t="s">
        <v>29</v>
      </c>
      <c r="R6499" t="s">
        <v>36</v>
      </c>
      <c r="S6499">
        <v>2.8</v>
      </c>
      <c r="T6499">
        <f>YEAR(tblOrders[[#This Row],[Order Date]])</f>
        <v>2025</v>
      </c>
      <c r="U6499" t="str">
        <f>TEXT(tblOrders[[#This Row],[Order Date]],"mmm-yyyy")</f>
        <v>Sep-2025</v>
      </c>
      <c r="V6499" s="4">
        <f>tblOrders[[#This Row],[Profit]]/tblOrders[[#This Row],[Sales Amount]]</f>
        <v>0.42857142857142855</v>
      </c>
      <c r="W6499" t="str">
        <f>VLOOKUP(tblOrders[[#This Row],[City]],CityRegion,2,0)</f>
        <v>South</v>
      </c>
      <c r="X6499" t="str">
        <f>VLOOKUP(tblOrders[[#This Row],[City]],lookups!A:C,3,0)</f>
        <v>Kerala</v>
      </c>
    </row>
    <row r="6500" spans="1:24" x14ac:dyDescent="0.25">
      <c r="A6500" t="s">
        <v>8900</v>
      </c>
      <c r="B6500" s="1">
        <v>45867</v>
      </c>
      <c r="C6500" t="s">
        <v>7108</v>
      </c>
      <c r="D6500" t="s">
        <v>21</v>
      </c>
      <c r="E6500" t="s">
        <v>108</v>
      </c>
      <c r="F6500" t="s">
        <v>109</v>
      </c>
      <c r="G6500" t="s">
        <v>62</v>
      </c>
      <c r="H6500" t="s">
        <v>110</v>
      </c>
      <c r="I6500" t="s">
        <v>76</v>
      </c>
      <c r="J6500" t="s">
        <v>27</v>
      </c>
      <c r="K6500">
        <v>3</v>
      </c>
      <c r="L6500">
        <v>110</v>
      </c>
      <c r="M6500">
        <v>0.05</v>
      </c>
      <c r="N6500">
        <v>313.5</v>
      </c>
      <c r="O6500">
        <v>109.5</v>
      </c>
      <c r="P6500" t="s">
        <v>28</v>
      </c>
      <c r="Q6500" t="s">
        <v>35</v>
      </c>
      <c r="R6500" t="s">
        <v>36</v>
      </c>
      <c r="S6500">
        <v>4.0999999999999996</v>
      </c>
      <c r="T6500">
        <f>YEAR(tblOrders[[#This Row],[Order Date]])</f>
        <v>2025</v>
      </c>
      <c r="U6500" t="str">
        <f>TEXT(tblOrders[[#This Row],[Order Date]],"mmm-yyyy")</f>
        <v>Jul-2025</v>
      </c>
      <c r="V6500" s="4">
        <f>tblOrders[[#This Row],[Profit]]/tblOrders[[#This Row],[Sales Amount]]</f>
        <v>0.34928229665071769</v>
      </c>
      <c r="W6500" t="str">
        <f>VLOOKUP(tblOrders[[#This Row],[City]],CityRegion,2,0)</f>
        <v>South</v>
      </c>
      <c r="X6500" t="str">
        <f>VLOOKUP(tblOrders[[#This Row],[City]],lookups!A:C,3,0)</f>
        <v>Kerala</v>
      </c>
    </row>
    <row r="6501" spans="1:24" x14ac:dyDescent="0.25">
      <c r="A6501" t="s">
        <v>8901</v>
      </c>
      <c r="B6501" s="1">
        <v>45744</v>
      </c>
      <c r="C6501" t="s">
        <v>2420</v>
      </c>
      <c r="D6501" t="s">
        <v>21</v>
      </c>
      <c r="E6501" t="s">
        <v>55</v>
      </c>
      <c r="F6501" t="s">
        <v>56</v>
      </c>
      <c r="G6501" t="s">
        <v>24</v>
      </c>
      <c r="H6501" t="s">
        <v>51</v>
      </c>
      <c r="I6501" t="s">
        <v>84</v>
      </c>
      <c r="J6501" t="s">
        <v>45</v>
      </c>
      <c r="K6501">
        <v>5</v>
      </c>
      <c r="L6501">
        <v>42</v>
      </c>
      <c r="M6501">
        <v>0</v>
      </c>
      <c r="N6501">
        <v>210</v>
      </c>
      <c r="O6501">
        <v>90</v>
      </c>
      <c r="P6501" t="s">
        <v>28</v>
      </c>
      <c r="Q6501" t="s">
        <v>91</v>
      </c>
      <c r="R6501" t="s">
        <v>36</v>
      </c>
      <c r="S6501">
        <v>3.5</v>
      </c>
      <c r="T6501">
        <f>YEAR(tblOrders[[#This Row],[Order Date]])</f>
        <v>2025</v>
      </c>
      <c r="U6501" t="str">
        <f>TEXT(tblOrders[[#This Row],[Order Date]],"mmm-yyyy")</f>
        <v>Mar-2025</v>
      </c>
      <c r="V6501" s="4">
        <f>tblOrders[[#This Row],[Profit]]/tblOrders[[#This Row],[Sales Amount]]</f>
        <v>0.42857142857142855</v>
      </c>
      <c r="W6501" t="str">
        <f>VLOOKUP(tblOrders[[#This Row],[City]],CityRegion,2,0)</f>
        <v>West</v>
      </c>
      <c r="X6501" t="str">
        <f>VLOOKUP(tblOrders[[#This Row],[City]],lookups!A:C,3,0)</f>
        <v>Maharashtra</v>
      </c>
    </row>
    <row r="6502" spans="1:24" x14ac:dyDescent="0.25">
      <c r="A6502" t="s">
        <v>8902</v>
      </c>
      <c r="B6502" s="1">
        <v>45755</v>
      </c>
      <c r="C6502" t="s">
        <v>6944</v>
      </c>
      <c r="D6502" t="s">
        <v>21</v>
      </c>
      <c r="E6502" t="s">
        <v>108</v>
      </c>
      <c r="F6502" t="s">
        <v>109</v>
      </c>
      <c r="G6502" t="s">
        <v>62</v>
      </c>
      <c r="H6502" t="s">
        <v>110</v>
      </c>
      <c r="I6502" t="s">
        <v>57</v>
      </c>
      <c r="J6502" t="s">
        <v>27</v>
      </c>
      <c r="K6502">
        <v>4</v>
      </c>
      <c r="L6502">
        <v>110</v>
      </c>
      <c r="M6502">
        <v>0.1</v>
      </c>
      <c r="N6502">
        <v>396</v>
      </c>
      <c r="O6502">
        <v>124</v>
      </c>
      <c r="P6502" t="s">
        <v>148</v>
      </c>
      <c r="Q6502" t="s">
        <v>86</v>
      </c>
      <c r="R6502" t="s">
        <v>30</v>
      </c>
      <c r="S6502">
        <v>4.8</v>
      </c>
      <c r="T6502">
        <f>YEAR(tblOrders[[#This Row],[Order Date]])</f>
        <v>2025</v>
      </c>
      <c r="U6502" t="str">
        <f>TEXT(tblOrders[[#This Row],[Order Date]],"mmm-yyyy")</f>
        <v>Apr-2025</v>
      </c>
      <c r="V6502" s="4">
        <f>tblOrders[[#This Row],[Profit]]/tblOrders[[#This Row],[Sales Amount]]</f>
        <v>0.31313131313131315</v>
      </c>
      <c r="W6502" t="str">
        <f>VLOOKUP(tblOrders[[#This Row],[City]],CityRegion,2,0)</f>
        <v>South</v>
      </c>
      <c r="X6502" t="str">
        <f>VLOOKUP(tblOrders[[#This Row],[City]],lookups!A:C,3,0)</f>
        <v>Kerala</v>
      </c>
    </row>
    <row r="6503" spans="1:24" x14ac:dyDescent="0.25">
      <c r="A6503" t="s">
        <v>8903</v>
      </c>
      <c r="B6503" s="1">
        <v>45792</v>
      </c>
      <c r="C6503" t="s">
        <v>1970</v>
      </c>
      <c r="D6503" t="s">
        <v>21</v>
      </c>
      <c r="E6503" t="s">
        <v>22</v>
      </c>
      <c r="F6503" t="s">
        <v>23</v>
      </c>
      <c r="G6503" t="s">
        <v>24</v>
      </c>
      <c r="H6503" t="s">
        <v>25</v>
      </c>
      <c r="I6503" t="s">
        <v>130</v>
      </c>
      <c r="J6503" t="s">
        <v>27</v>
      </c>
      <c r="K6503">
        <v>1</v>
      </c>
      <c r="L6503">
        <v>190</v>
      </c>
      <c r="M6503">
        <v>0.2</v>
      </c>
      <c r="N6503">
        <v>152</v>
      </c>
      <c r="O6503">
        <v>27</v>
      </c>
      <c r="P6503" t="s">
        <v>28</v>
      </c>
      <c r="Q6503" t="s">
        <v>46</v>
      </c>
      <c r="R6503" t="s">
        <v>36</v>
      </c>
      <c r="S6503">
        <v>2.6</v>
      </c>
      <c r="T6503">
        <f>YEAR(tblOrders[[#This Row],[Order Date]])</f>
        <v>2025</v>
      </c>
      <c r="U6503" t="str">
        <f>TEXT(tblOrders[[#This Row],[Order Date]],"mmm-yyyy")</f>
        <v>May-2025</v>
      </c>
      <c r="V6503" s="4">
        <f>tblOrders[[#This Row],[Profit]]/tblOrders[[#This Row],[Sales Amount]]</f>
        <v>0.17763157894736842</v>
      </c>
      <c r="W6503" t="str">
        <f>VLOOKUP(tblOrders[[#This Row],[City]],CityRegion,2,0)</f>
        <v>West</v>
      </c>
      <c r="X6503" t="str">
        <f>VLOOKUP(tblOrders[[#This Row],[City]],lookups!A:C,3,0)</f>
        <v>Maharashtra</v>
      </c>
    </row>
    <row r="6504" spans="1:24" x14ac:dyDescent="0.25">
      <c r="A6504" t="s">
        <v>8904</v>
      </c>
      <c r="B6504" s="1">
        <v>45677</v>
      </c>
      <c r="C6504" t="s">
        <v>7365</v>
      </c>
      <c r="D6504" t="s">
        <v>21</v>
      </c>
      <c r="E6504" t="s">
        <v>22</v>
      </c>
      <c r="F6504" t="s">
        <v>23</v>
      </c>
      <c r="G6504" t="s">
        <v>24</v>
      </c>
      <c r="H6504" t="s">
        <v>25</v>
      </c>
      <c r="I6504" t="s">
        <v>76</v>
      </c>
      <c r="J6504" t="s">
        <v>34</v>
      </c>
      <c r="K6504">
        <v>2</v>
      </c>
      <c r="L6504">
        <v>190</v>
      </c>
      <c r="M6504">
        <v>0.15</v>
      </c>
      <c r="N6504">
        <v>323</v>
      </c>
      <c r="O6504">
        <v>73</v>
      </c>
      <c r="P6504" t="s">
        <v>28</v>
      </c>
      <c r="Q6504" t="s">
        <v>91</v>
      </c>
      <c r="R6504" t="s">
        <v>36</v>
      </c>
      <c r="S6504">
        <v>2.5</v>
      </c>
      <c r="T6504">
        <f>YEAR(tblOrders[[#This Row],[Order Date]])</f>
        <v>2025</v>
      </c>
      <c r="U6504" t="str">
        <f>TEXT(tblOrders[[#This Row],[Order Date]],"mmm-yyyy")</f>
        <v>Jan-2025</v>
      </c>
      <c r="V6504" s="4">
        <f>tblOrders[[#This Row],[Profit]]/tblOrders[[#This Row],[Sales Amount]]</f>
        <v>0.2260061919504644</v>
      </c>
      <c r="W6504" t="str">
        <f>VLOOKUP(tblOrders[[#This Row],[City]],CityRegion,2,0)</f>
        <v>South</v>
      </c>
      <c r="X6504" t="str">
        <f>VLOOKUP(tblOrders[[#This Row],[City]],lookups!A:C,3,0)</f>
        <v>Kerala</v>
      </c>
    </row>
    <row r="6505" spans="1:24" x14ac:dyDescent="0.25">
      <c r="A6505" t="s">
        <v>8905</v>
      </c>
      <c r="B6505" s="1">
        <v>45720</v>
      </c>
      <c r="C6505" t="s">
        <v>455</v>
      </c>
      <c r="D6505" t="s">
        <v>21</v>
      </c>
      <c r="E6505" t="s">
        <v>60</v>
      </c>
      <c r="F6505" t="s">
        <v>61</v>
      </c>
      <c r="G6505" t="s">
        <v>62</v>
      </c>
      <c r="H6505" t="s">
        <v>63</v>
      </c>
      <c r="I6505" t="s">
        <v>57</v>
      </c>
      <c r="J6505" t="s">
        <v>34</v>
      </c>
      <c r="K6505">
        <v>3</v>
      </c>
      <c r="L6505">
        <v>45</v>
      </c>
      <c r="M6505">
        <v>0.1</v>
      </c>
      <c r="N6505">
        <v>121.5</v>
      </c>
      <c r="O6505">
        <v>43.5</v>
      </c>
      <c r="P6505" t="s">
        <v>28</v>
      </c>
      <c r="Q6505" t="s">
        <v>35</v>
      </c>
      <c r="R6505" t="s">
        <v>30</v>
      </c>
      <c r="S6505">
        <v>3.4</v>
      </c>
      <c r="T6505">
        <f>YEAR(tblOrders[[#This Row],[Order Date]])</f>
        <v>2025</v>
      </c>
      <c r="U6505" t="str">
        <f>TEXT(tblOrders[[#This Row],[Order Date]],"mmm-yyyy")</f>
        <v>Mar-2025</v>
      </c>
      <c r="V6505" s="4">
        <f>tblOrders[[#This Row],[Profit]]/tblOrders[[#This Row],[Sales Amount]]</f>
        <v>0.35802469135802467</v>
      </c>
      <c r="W6505" t="str">
        <f>VLOOKUP(tblOrders[[#This Row],[City]],CityRegion,2,0)</f>
        <v>South</v>
      </c>
      <c r="X6505" t="str">
        <f>VLOOKUP(tblOrders[[#This Row],[City]],lookups!A:C,3,0)</f>
        <v>Kerala</v>
      </c>
    </row>
    <row r="6506" spans="1:24" x14ac:dyDescent="0.25">
      <c r="A6506" t="s">
        <v>8906</v>
      </c>
      <c r="B6506" s="1">
        <v>46020</v>
      </c>
      <c r="C6506" t="s">
        <v>6527</v>
      </c>
      <c r="D6506" t="s">
        <v>39</v>
      </c>
      <c r="E6506" t="s">
        <v>55</v>
      </c>
      <c r="F6506" t="s">
        <v>56</v>
      </c>
      <c r="G6506" t="s">
        <v>24</v>
      </c>
      <c r="H6506" t="s">
        <v>51</v>
      </c>
      <c r="I6506" t="s">
        <v>84</v>
      </c>
      <c r="J6506" t="s">
        <v>27</v>
      </c>
      <c r="K6506">
        <v>4</v>
      </c>
      <c r="L6506">
        <v>42</v>
      </c>
      <c r="M6506">
        <v>0</v>
      </c>
      <c r="N6506">
        <v>168</v>
      </c>
      <c r="O6506">
        <v>72</v>
      </c>
      <c r="P6506" t="s">
        <v>28</v>
      </c>
      <c r="Q6506" t="s">
        <v>35</v>
      </c>
      <c r="R6506" t="s">
        <v>36</v>
      </c>
      <c r="S6506">
        <v>4.7</v>
      </c>
      <c r="T6506">
        <f>YEAR(tblOrders[[#This Row],[Order Date]])</f>
        <v>2025</v>
      </c>
      <c r="U6506" t="str">
        <f>TEXT(tblOrders[[#This Row],[Order Date]],"mmm-yyyy")</f>
        <v>Dec-2025</v>
      </c>
      <c r="V6506" s="4">
        <f>tblOrders[[#This Row],[Profit]]/tblOrders[[#This Row],[Sales Amount]]</f>
        <v>0.42857142857142855</v>
      </c>
      <c r="W6506" t="str">
        <f>VLOOKUP(tblOrders[[#This Row],[City]],CityRegion,2,0)</f>
        <v>West</v>
      </c>
      <c r="X6506" t="str">
        <f>VLOOKUP(tblOrders[[#This Row],[City]],lookups!A:C,3,0)</f>
        <v>Maharashtra</v>
      </c>
    </row>
    <row r="6507" spans="1:24" x14ac:dyDescent="0.25">
      <c r="A6507" t="s">
        <v>8907</v>
      </c>
      <c r="B6507" s="1">
        <v>45793</v>
      </c>
      <c r="C6507" t="s">
        <v>4766</v>
      </c>
      <c r="D6507" t="s">
        <v>21</v>
      </c>
      <c r="E6507" t="s">
        <v>79</v>
      </c>
      <c r="F6507" t="s">
        <v>80</v>
      </c>
      <c r="G6507" t="s">
        <v>68</v>
      </c>
      <c r="H6507" t="s">
        <v>81</v>
      </c>
      <c r="I6507" t="s">
        <v>57</v>
      </c>
      <c r="J6507" t="s">
        <v>27</v>
      </c>
      <c r="K6507">
        <v>2</v>
      </c>
      <c r="L6507">
        <v>799</v>
      </c>
      <c r="M6507">
        <v>0.15</v>
      </c>
      <c r="N6507">
        <v>1358.3</v>
      </c>
      <c r="O6507">
        <v>118.3</v>
      </c>
      <c r="P6507" t="s">
        <v>28</v>
      </c>
      <c r="Q6507" t="s">
        <v>46</v>
      </c>
      <c r="R6507" t="s">
        <v>36</v>
      </c>
      <c r="S6507">
        <v>4.4000000000000004</v>
      </c>
      <c r="T6507">
        <f>YEAR(tblOrders[[#This Row],[Order Date]])</f>
        <v>2025</v>
      </c>
      <c r="U6507" t="str">
        <f>TEXT(tblOrders[[#This Row],[Order Date]],"mmm-yyyy")</f>
        <v>May-2025</v>
      </c>
      <c r="V6507" s="4">
        <f>tblOrders[[#This Row],[Profit]]/tblOrders[[#This Row],[Sales Amount]]</f>
        <v>8.7094161819921967E-2</v>
      </c>
      <c r="W6507" t="str">
        <f>VLOOKUP(tblOrders[[#This Row],[City]],CityRegion,2,0)</f>
        <v>South</v>
      </c>
      <c r="X6507" t="str">
        <f>VLOOKUP(tblOrders[[#This Row],[City]],lookups!A:C,3,0)</f>
        <v>Kerala</v>
      </c>
    </row>
    <row r="6508" spans="1:24" x14ac:dyDescent="0.25">
      <c r="A6508" t="s">
        <v>8908</v>
      </c>
      <c r="B6508" s="1">
        <v>45712</v>
      </c>
      <c r="C6508" t="s">
        <v>6296</v>
      </c>
      <c r="D6508" t="s">
        <v>39</v>
      </c>
      <c r="E6508" t="s">
        <v>60</v>
      </c>
      <c r="F6508" t="s">
        <v>61</v>
      </c>
      <c r="G6508" t="s">
        <v>62</v>
      </c>
      <c r="H6508" t="s">
        <v>63</v>
      </c>
      <c r="I6508" t="s">
        <v>26</v>
      </c>
      <c r="J6508" t="s">
        <v>27</v>
      </c>
      <c r="K6508">
        <v>3</v>
      </c>
      <c r="L6508">
        <v>45</v>
      </c>
      <c r="M6508">
        <v>0.2</v>
      </c>
      <c r="N6508">
        <v>108</v>
      </c>
      <c r="O6508">
        <v>30</v>
      </c>
      <c r="P6508" t="s">
        <v>111</v>
      </c>
      <c r="Q6508" t="s">
        <v>46</v>
      </c>
      <c r="R6508" t="s">
        <v>36</v>
      </c>
      <c r="S6508">
        <v>2.5</v>
      </c>
      <c r="T6508">
        <f>YEAR(tblOrders[[#This Row],[Order Date]])</f>
        <v>2025</v>
      </c>
      <c r="U6508" t="str">
        <f>TEXT(tblOrders[[#This Row],[Order Date]],"mmm-yyyy")</f>
        <v>Feb-2025</v>
      </c>
      <c r="V6508" s="4">
        <f>tblOrders[[#This Row],[Profit]]/tblOrders[[#This Row],[Sales Amount]]</f>
        <v>0.27777777777777779</v>
      </c>
      <c r="W6508" t="str">
        <f>VLOOKUP(tblOrders[[#This Row],[City]],CityRegion,2,0)</f>
        <v>South</v>
      </c>
      <c r="X6508" t="str">
        <f>VLOOKUP(tblOrders[[#This Row],[City]],lookups!A:C,3,0)</f>
        <v>Karnataka</v>
      </c>
    </row>
    <row r="6509" spans="1:24" x14ac:dyDescent="0.25">
      <c r="A6509" t="s">
        <v>8909</v>
      </c>
      <c r="B6509" s="1">
        <v>45762</v>
      </c>
      <c r="C6509" t="s">
        <v>5828</v>
      </c>
      <c r="D6509" t="s">
        <v>39</v>
      </c>
      <c r="E6509" t="s">
        <v>55</v>
      </c>
      <c r="F6509" t="s">
        <v>56</v>
      </c>
      <c r="G6509" t="s">
        <v>24</v>
      </c>
      <c r="H6509" t="s">
        <v>51</v>
      </c>
      <c r="I6509" t="s">
        <v>76</v>
      </c>
      <c r="J6509" t="s">
        <v>27</v>
      </c>
      <c r="K6509">
        <v>2</v>
      </c>
      <c r="L6509">
        <v>42</v>
      </c>
      <c r="M6509">
        <v>0.2</v>
      </c>
      <c r="N6509">
        <v>67.2</v>
      </c>
      <c r="O6509">
        <v>19.2</v>
      </c>
      <c r="P6509" t="s">
        <v>28</v>
      </c>
      <c r="Q6509" t="s">
        <v>46</v>
      </c>
      <c r="R6509" t="s">
        <v>30</v>
      </c>
      <c r="S6509">
        <v>4</v>
      </c>
      <c r="T6509">
        <f>YEAR(tblOrders[[#This Row],[Order Date]])</f>
        <v>2025</v>
      </c>
      <c r="U6509" t="str">
        <f>TEXT(tblOrders[[#This Row],[Order Date]],"mmm-yyyy")</f>
        <v>Apr-2025</v>
      </c>
      <c r="V6509" s="4">
        <f>tblOrders[[#This Row],[Profit]]/tblOrders[[#This Row],[Sales Amount]]</f>
        <v>0.2857142857142857</v>
      </c>
      <c r="W6509" t="str">
        <f>VLOOKUP(tblOrders[[#This Row],[City]],CityRegion,2,0)</f>
        <v>South</v>
      </c>
      <c r="X6509" t="str">
        <f>VLOOKUP(tblOrders[[#This Row],[City]],lookups!A:C,3,0)</f>
        <v>Kerala</v>
      </c>
    </row>
    <row r="6510" spans="1:24" x14ac:dyDescent="0.25">
      <c r="A6510" t="s">
        <v>8910</v>
      </c>
      <c r="B6510" s="1">
        <v>45885</v>
      </c>
      <c r="C6510" t="s">
        <v>4159</v>
      </c>
      <c r="D6510" t="s">
        <v>39</v>
      </c>
      <c r="E6510" t="s">
        <v>114</v>
      </c>
      <c r="F6510" t="s">
        <v>115</v>
      </c>
      <c r="G6510" t="s">
        <v>42</v>
      </c>
      <c r="H6510" t="s">
        <v>116</v>
      </c>
      <c r="I6510" t="s">
        <v>52</v>
      </c>
      <c r="J6510" t="s">
        <v>27</v>
      </c>
      <c r="K6510">
        <v>1</v>
      </c>
      <c r="L6510">
        <v>12</v>
      </c>
      <c r="M6510">
        <v>0.2</v>
      </c>
      <c r="N6510">
        <v>9.6</v>
      </c>
      <c r="O6510">
        <v>3.6</v>
      </c>
      <c r="P6510" t="s">
        <v>28</v>
      </c>
      <c r="Q6510" t="s">
        <v>86</v>
      </c>
      <c r="R6510" t="s">
        <v>30</v>
      </c>
      <c r="S6510">
        <v>4.0999999999999996</v>
      </c>
      <c r="T6510">
        <f>YEAR(tblOrders[[#This Row],[Order Date]])</f>
        <v>2025</v>
      </c>
      <c r="U6510" t="str">
        <f>TEXT(tblOrders[[#This Row],[Order Date]],"mmm-yyyy")</f>
        <v>Aug-2025</v>
      </c>
      <c r="V6510" s="4">
        <f>tblOrders[[#This Row],[Profit]]/tblOrders[[#This Row],[Sales Amount]]</f>
        <v>0.375</v>
      </c>
      <c r="W6510" t="str">
        <f>VLOOKUP(tblOrders[[#This Row],[City]],CityRegion,2,0)</f>
        <v>South</v>
      </c>
      <c r="X6510" t="str">
        <f>VLOOKUP(tblOrders[[#This Row],[City]],lookups!A:C,3,0)</f>
        <v>Kerala</v>
      </c>
    </row>
    <row r="6511" spans="1:24" x14ac:dyDescent="0.25">
      <c r="A6511" t="s">
        <v>8911</v>
      </c>
      <c r="B6511" s="1">
        <v>45811</v>
      </c>
      <c r="C6511" t="s">
        <v>4196</v>
      </c>
      <c r="D6511" t="s">
        <v>21</v>
      </c>
      <c r="E6511" t="s">
        <v>22</v>
      </c>
      <c r="F6511" t="s">
        <v>23</v>
      </c>
      <c r="G6511" t="s">
        <v>24</v>
      </c>
      <c r="H6511" t="s">
        <v>25</v>
      </c>
      <c r="I6511" t="s">
        <v>76</v>
      </c>
      <c r="J6511" t="s">
        <v>27</v>
      </c>
      <c r="K6511">
        <v>2</v>
      </c>
      <c r="L6511">
        <v>190</v>
      </c>
      <c r="M6511">
        <v>0.1</v>
      </c>
      <c r="N6511">
        <v>342</v>
      </c>
      <c r="O6511">
        <v>92</v>
      </c>
      <c r="P6511" t="s">
        <v>28</v>
      </c>
      <c r="Q6511" t="s">
        <v>35</v>
      </c>
      <c r="R6511" t="s">
        <v>36</v>
      </c>
      <c r="S6511">
        <v>2.9</v>
      </c>
      <c r="T6511">
        <f>YEAR(tblOrders[[#This Row],[Order Date]])</f>
        <v>2025</v>
      </c>
      <c r="U6511" t="str">
        <f>TEXT(tblOrders[[#This Row],[Order Date]],"mmm-yyyy")</f>
        <v>Jun-2025</v>
      </c>
      <c r="V6511" s="4">
        <f>tblOrders[[#This Row],[Profit]]/tblOrders[[#This Row],[Sales Amount]]</f>
        <v>0.26900584795321636</v>
      </c>
      <c r="W6511" t="str">
        <f>VLOOKUP(tblOrders[[#This Row],[City]],CityRegion,2,0)</f>
        <v>South</v>
      </c>
      <c r="X6511" t="str">
        <f>VLOOKUP(tblOrders[[#This Row],[City]],lookups!A:C,3,0)</f>
        <v>Kerala</v>
      </c>
    </row>
    <row r="6512" spans="1:24" x14ac:dyDescent="0.25">
      <c r="A6512" t="s">
        <v>8912</v>
      </c>
      <c r="B6512" s="1">
        <v>45921</v>
      </c>
      <c r="C6512" t="s">
        <v>5088</v>
      </c>
      <c r="D6512" t="s">
        <v>39</v>
      </c>
      <c r="E6512" t="s">
        <v>108</v>
      </c>
      <c r="F6512" t="s">
        <v>109</v>
      </c>
      <c r="G6512" t="s">
        <v>62</v>
      </c>
      <c r="H6512" t="s">
        <v>110</v>
      </c>
      <c r="I6512" t="s">
        <v>26</v>
      </c>
      <c r="J6512" t="s">
        <v>27</v>
      </c>
      <c r="K6512">
        <v>4</v>
      </c>
      <c r="L6512">
        <v>110</v>
      </c>
      <c r="M6512">
        <v>0</v>
      </c>
      <c r="N6512">
        <v>440</v>
      </c>
      <c r="O6512">
        <v>168</v>
      </c>
      <c r="P6512" t="s">
        <v>148</v>
      </c>
      <c r="Q6512" t="s">
        <v>86</v>
      </c>
      <c r="R6512" t="s">
        <v>123</v>
      </c>
      <c r="S6512">
        <v>3.5</v>
      </c>
      <c r="T6512">
        <f>YEAR(tblOrders[[#This Row],[Order Date]])</f>
        <v>2025</v>
      </c>
      <c r="U6512" t="str">
        <f>TEXT(tblOrders[[#This Row],[Order Date]],"mmm-yyyy")</f>
        <v>Sep-2025</v>
      </c>
      <c r="V6512" s="4">
        <f>tblOrders[[#This Row],[Profit]]/tblOrders[[#This Row],[Sales Amount]]</f>
        <v>0.38181818181818183</v>
      </c>
      <c r="W6512" t="str">
        <f>VLOOKUP(tblOrders[[#This Row],[City]],CityRegion,2,0)</f>
        <v>South</v>
      </c>
      <c r="X6512" t="str">
        <f>VLOOKUP(tblOrders[[#This Row],[City]],lookups!A:C,3,0)</f>
        <v>Karnataka</v>
      </c>
    </row>
    <row r="6513" spans="1:24" x14ac:dyDescent="0.25">
      <c r="A6513" t="s">
        <v>8913</v>
      </c>
      <c r="B6513" s="1">
        <v>45899</v>
      </c>
      <c r="C6513" t="s">
        <v>7918</v>
      </c>
      <c r="D6513" t="s">
        <v>39</v>
      </c>
      <c r="E6513" t="s">
        <v>114</v>
      </c>
      <c r="F6513" t="s">
        <v>115</v>
      </c>
      <c r="G6513" t="s">
        <v>42</v>
      </c>
      <c r="H6513" t="s">
        <v>116</v>
      </c>
      <c r="I6513" t="s">
        <v>57</v>
      </c>
      <c r="J6513" t="s">
        <v>27</v>
      </c>
      <c r="K6513">
        <v>5</v>
      </c>
      <c r="L6513">
        <v>12</v>
      </c>
      <c r="M6513">
        <v>0.1</v>
      </c>
      <c r="N6513">
        <v>54</v>
      </c>
      <c r="O6513">
        <v>24</v>
      </c>
      <c r="P6513" t="s">
        <v>28</v>
      </c>
      <c r="Q6513" t="s">
        <v>91</v>
      </c>
      <c r="R6513" t="s">
        <v>123</v>
      </c>
      <c r="S6513">
        <v>2.9</v>
      </c>
      <c r="T6513">
        <f>YEAR(tblOrders[[#This Row],[Order Date]])</f>
        <v>2025</v>
      </c>
      <c r="U6513" t="str">
        <f>TEXT(tblOrders[[#This Row],[Order Date]],"mmm-yyyy")</f>
        <v>Aug-2025</v>
      </c>
      <c r="V6513" s="4">
        <f>tblOrders[[#This Row],[Profit]]/tblOrders[[#This Row],[Sales Amount]]</f>
        <v>0.44444444444444442</v>
      </c>
      <c r="W6513" t="str">
        <f>VLOOKUP(tblOrders[[#This Row],[City]],CityRegion,2,0)</f>
        <v>South</v>
      </c>
      <c r="X6513" t="str">
        <f>VLOOKUP(tblOrders[[#This Row],[City]],lookups!A:C,3,0)</f>
        <v>Kerala</v>
      </c>
    </row>
    <row r="6514" spans="1:24" x14ac:dyDescent="0.25">
      <c r="A6514" t="s">
        <v>8914</v>
      </c>
      <c r="B6514" s="1">
        <v>45714</v>
      </c>
      <c r="C6514" t="s">
        <v>8915</v>
      </c>
      <c r="D6514" t="s">
        <v>21</v>
      </c>
      <c r="E6514" t="s">
        <v>94</v>
      </c>
      <c r="F6514" t="s">
        <v>95</v>
      </c>
      <c r="G6514" t="s">
        <v>68</v>
      </c>
      <c r="H6514" t="s">
        <v>96</v>
      </c>
      <c r="I6514" t="s">
        <v>130</v>
      </c>
      <c r="J6514" t="s">
        <v>34</v>
      </c>
      <c r="K6514">
        <v>3</v>
      </c>
      <c r="L6514">
        <v>89</v>
      </c>
      <c r="M6514">
        <v>0.1</v>
      </c>
      <c r="N6514">
        <v>240.3</v>
      </c>
      <c r="O6514">
        <v>75.3</v>
      </c>
      <c r="P6514" t="s">
        <v>148</v>
      </c>
      <c r="Q6514" t="s">
        <v>35</v>
      </c>
      <c r="R6514" t="s">
        <v>36</v>
      </c>
      <c r="S6514">
        <v>3</v>
      </c>
      <c r="T6514">
        <f>YEAR(tblOrders[[#This Row],[Order Date]])</f>
        <v>2025</v>
      </c>
      <c r="U6514" t="str">
        <f>TEXT(tblOrders[[#This Row],[Order Date]],"mmm-yyyy")</f>
        <v>Feb-2025</v>
      </c>
      <c r="V6514" s="4">
        <f>tblOrders[[#This Row],[Profit]]/tblOrders[[#This Row],[Sales Amount]]</f>
        <v>0.31335830212234705</v>
      </c>
      <c r="W6514" t="str">
        <f>VLOOKUP(tblOrders[[#This Row],[City]],CityRegion,2,0)</f>
        <v>West</v>
      </c>
      <c r="X6514" t="str">
        <f>VLOOKUP(tblOrders[[#This Row],[City]],lookups!A:C,3,0)</f>
        <v>Maharashtra</v>
      </c>
    </row>
    <row r="6515" spans="1:24" x14ac:dyDescent="0.25">
      <c r="A6515" t="s">
        <v>8916</v>
      </c>
      <c r="B6515" s="1">
        <v>45994</v>
      </c>
      <c r="C6515" t="s">
        <v>259</v>
      </c>
      <c r="D6515" t="s">
        <v>39</v>
      </c>
      <c r="E6515" t="s">
        <v>73</v>
      </c>
      <c r="F6515" t="s">
        <v>74</v>
      </c>
      <c r="G6515" t="s">
        <v>68</v>
      </c>
      <c r="H6515" t="s">
        <v>75</v>
      </c>
      <c r="I6515" t="s">
        <v>44</v>
      </c>
      <c r="J6515" t="s">
        <v>45</v>
      </c>
      <c r="K6515">
        <v>2</v>
      </c>
      <c r="L6515">
        <v>65</v>
      </c>
      <c r="M6515">
        <v>0.15</v>
      </c>
      <c r="N6515">
        <v>110.5</v>
      </c>
      <c r="O6515">
        <v>34.5</v>
      </c>
      <c r="P6515" t="s">
        <v>28</v>
      </c>
      <c r="Q6515" t="s">
        <v>35</v>
      </c>
      <c r="R6515" t="s">
        <v>36</v>
      </c>
      <c r="S6515">
        <v>4.8</v>
      </c>
      <c r="T6515">
        <f>YEAR(tblOrders[[#This Row],[Order Date]])</f>
        <v>2025</v>
      </c>
      <c r="U6515" t="str">
        <f>TEXT(tblOrders[[#This Row],[Order Date]],"mmm-yyyy")</f>
        <v>Dec-2025</v>
      </c>
      <c r="V6515" s="4">
        <f>tblOrders[[#This Row],[Profit]]/tblOrders[[#This Row],[Sales Amount]]</f>
        <v>0.31221719457013575</v>
      </c>
      <c r="W6515" t="str">
        <f>VLOOKUP(tblOrders[[#This Row],[City]],CityRegion,2,0)</f>
        <v>South</v>
      </c>
      <c r="X6515" t="str">
        <f>VLOOKUP(tblOrders[[#This Row],[City]],lookups!A:C,3,0)</f>
        <v>Kerala</v>
      </c>
    </row>
    <row r="6516" spans="1:24" x14ac:dyDescent="0.25">
      <c r="A6516" t="s">
        <v>8917</v>
      </c>
      <c r="B6516" s="1">
        <v>45689</v>
      </c>
      <c r="C6516" t="s">
        <v>3544</v>
      </c>
      <c r="D6516" t="s">
        <v>21</v>
      </c>
      <c r="E6516" t="s">
        <v>60</v>
      </c>
      <c r="F6516" t="s">
        <v>61</v>
      </c>
      <c r="G6516" t="s">
        <v>62</v>
      </c>
      <c r="H6516" t="s">
        <v>63</v>
      </c>
      <c r="I6516" t="s">
        <v>84</v>
      </c>
      <c r="J6516" t="s">
        <v>27</v>
      </c>
      <c r="K6516">
        <v>3</v>
      </c>
      <c r="L6516">
        <v>45</v>
      </c>
      <c r="M6516">
        <v>0.15</v>
      </c>
      <c r="N6516">
        <v>114.75</v>
      </c>
      <c r="O6516">
        <v>36.75</v>
      </c>
      <c r="P6516" t="s">
        <v>28</v>
      </c>
      <c r="Q6516" t="s">
        <v>29</v>
      </c>
      <c r="R6516" t="s">
        <v>30</v>
      </c>
      <c r="S6516">
        <v>4.3</v>
      </c>
      <c r="T6516">
        <f>YEAR(tblOrders[[#This Row],[Order Date]])</f>
        <v>2025</v>
      </c>
      <c r="U6516" t="str">
        <f>TEXT(tblOrders[[#This Row],[Order Date]],"mmm-yyyy")</f>
        <v>Feb-2025</v>
      </c>
      <c r="V6516" s="4">
        <f>tblOrders[[#This Row],[Profit]]/tblOrders[[#This Row],[Sales Amount]]</f>
        <v>0.3202614379084967</v>
      </c>
      <c r="W6516" t="str">
        <f>VLOOKUP(tblOrders[[#This Row],[City]],CityRegion,2,0)</f>
        <v>West</v>
      </c>
      <c r="X6516" t="str">
        <f>VLOOKUP(tblOrders[[#This Row],[City]],lookups!A:C,3,0)</f>
        <v>Maharashtra</v>
      </c>
    </row>
    <row r="6517" spans="1:24" x14ac:dyDescent="0.25">
      <c r="A6517" t="s">
        <v>8918</v>
      </c>
      <c r="B6517" s="1">
        <v>45867</v>
      </c>
      <c r="C6517" t="s">
        <v>7672</v>
      </c>
      <c r="D6517" t="s">
        <v>39</v>
      </c>
      <c r="E6517" t="s">
        <v>60</v>
      </c>
      <c r="F6517" t="s">
        <v>61</v>
      </c>
      <c r="G6517" t="s">
        <v>62</v>
      </c>
      <c r="H6517" t="s">
        <v>63</v>
      </c>
      <c r="I6517" t="s">
        <v>26</v>
      </c>
      <c r="J6517" t="s">
        <v>45</v>
      </c>
      <c r="K6517">
        <v>1</v>
      </c>
      <c r="L6517">
        <v>45</v>
      </c>
      <c r="M6517">
        <v>0.2</v>
      </c>
      <c r="N6517">
        <v>36</v>
      </c>
      <c r="O6517">
        <v>10</v>
      </c>
      <c r="P6517" t="s">
        <v>28</v>
      </c>
      <c r="Q6517" t="s">
        <v>29</v>
      </c>
      <c r="R6517" t="s">
        <v>123</v>
      </c>
      <c r="S6517">
        <v>2.9</v>
      </c>
      <c r="T6517">
        <f>YEAR(tblOrders[[#This Row],[Order Date]])</f>
        <v>2025</v>
      </c>
      <c r="U6517" t="str">
        <f>TEXT(tblOrders[[#This Row],[Order Date]],"mmm-yyyy")</f>
        <v>Jul-2025</v>
      </c>
      <c r="V6517" s="4">
        <f>tblOrders[[#This Row],[Profit]]/tblOrders[[#This Row],[Sales Amount]]</f>
        <v>0.27777777777777779</v>
      </c>
      <c r="W6517" t="str">
        <f>VLOOKUP(tblOrders[[#This Row],[City]],CityRegion,2,0)</f>
        <v>South</v>
      </c>
      <c r="X6517" t="str">
        <f>VLOOKUP(tblOrders[[#This Row],[City]],lookups!A:C,3,0)</f>
        <v>Karnataka</v>
      </c>
    </row>
    <row r="6518" spans="1:24" x14ac:dyDescent="0.25">
      <c r="A6518" t="s">
        <v>8919</v>
      </c>
      <c r="B6518" s="1">
        <v>46012</v>
      </c>
      <c r="C6518" t="s">
        <v>2287</v>
      </c>
      <c r="D6518" t="s">
        <v>39</v>
      </c>
      <c r="E6518" t="s">
        <v>60</v>
      </c>
      <c r="F6518" t="s">
        <v>61</v>
      </c>
      <c r="G6518" t="s">
        <v>62</v>
      </c>
      <c r="H6518" t="s">
        <v>63</v>
      </c>
      <c r="I6518" t="s">
        <v>84</v>
      </c>
      <c r="J6518" t="s">
        <v>45</v>
      </c>
      <c r="K6518">
        <v>5</v>
      </c>
      <c r="L6518">
        <v>45</v>
      </c>
      <c r="M6518">
        <v>0.15</v>
      </c>
      <c r="N6518">
        <v>191.25</v>
      </c>
      <c r="O6518">
        <v>61.25</v>
      </c>
      <c r="P6518" t="s">
        <v>28</v>
      </c>
      <c r="Q6518" t="s">
        <v>86</v>
      </c>
      <c r="R6518" t="s">
        <v>30</v>
      </c>
      <c r="S6518">
        <v>4</v>
      </c>
      <c r="T6518">
        <f>YEAR(tblOrders[[#This Row],[Order Date]])</f>
        <v>2025</v>
      </c>
      <c r="U6518" t="str">
        <f>TEXT(tblOrders[[#This Row],[Order Date]],"mmm-yyyy")</f>
        <v>Dec-2025</v>
      </c>
      <c r="V6518" s="4">
        <f>tblOrders[[#This Row],[Profit]]/tblOrders[[#This Row],[Sales Amount]]</f>
        <v>0.3202614379084967</v>
      </c>
      <c r="W6518" t="str">
        <f>VLOOKUP(tblOrders[[#This Row],[City]],CityRegion,2,0)</f>
        <v>West</v>
      </c>
      <c r="X6518" t="str">
        <f>VLOOKUP(tblOrders[[#This Row],[City]],lookups!A:C,3,0)</f>
        <v>Maharashtra</v>
      </c>
    </row>
    <row r="6519" spans="1:24" x14ac:dyDescent="0.25">
      <c r="A6519" t="s">
        <v>8920</v>
      </c>
      <c r="B6519" s="1">
        <v>46009</v>
      </c>
      <c r="C6519" t="s">
        <v>2717</v>
      </c>
      <c r="D6519" t="s">
        <v>21</v>
      </c>
      <c r="E6519" t="s">
        <v>49</v>
      </c>
      <c r="F6519" t="s">
        <v>50</v>
      </c>
      <c r="G6519" t="s">
        <v>24</v>
      </c>
      <c r="H6519" t="s">
        <v>51</v>
      </c>
      <c r="I6519" t="s">
        <v>84</v>
      </c>
      <c r="J6519" t="s">
        <v>45</v>
      </c>
      <c r="K6519">
        <v>4</v>
      </c>
      <c r="L6519">
        <v>85</v>
      </c>
      <c r="M6519">
        <v>0.1</v>
      </c>
      <c r="N6519">
        <v>306</v>
      </c>
      <c r="O6519">
        <v>98</v>
      </c>
      <c r="P6519" t="s">
        <v>28</v>
      </c>
      <c r="Q6519" t="s">
        <v>86</v>
      </c>
      <c r="R6519" t="s">
        <v>30</v>
      </c>
      <c r="S6519">
        <v>4.7</v>
      </c>
      <c r="T6519">
        <f>YEAR(tblOrders[[#This Row],[Order Date]])</f>
        <v>2025</v>
      </c>
      <c r="U6519" t="str">
        <f>TEXT(tblOrders[[#This Row],[Order Date]],"mmm-yyyy")</f>
        <v>Dec-2025</v>
      </c>
      <c r="V6519" s="4">
        <f>tblOrders[[#This Row],[Profit]]/tblOrders[[#This Row],[Sales Amount]]</f>
        <v>0.3202614379084967</v>
      </c>
      <c r="W6519" t="str">
        <f>VLOOKUP(tblOrders[[#This Row],[City]],CityRegion,2,0)</f>
        <v>West</v>
      </c>
      <c r="X6519" t="str">
        <f>VLOOKUP(tblOrders[[#This Row],[City]],lookups!A:C,3,0)</f>
        <v>Maharashtra</v>
      </c>
    </row>
    <row r="6520" spans="1:24" x14ac:dyDescent="0.25">
      <c r="A6520" t="s">
        <v>8921</v>
      </c>
      <c r="B6520" s="1">
        <v>45943</v>
      </c>
      <c r="C6520" t="s">
        <v>6256</v>
      </c>
      <c r="D6520" t="s">
        <v>21</v>
      </c>
      <c r="E6520" t="s">
        <v>66</v>
      </c>
      <c r="F6520" t="s">
        <v>67</v>
      </c>
      <c r="G6520" t="s">
        <v>68</v>
      </c>
      <c r="H6520" t="s">
        <v>69</v>
      </c>
      <c r="I6520" t="s">
        <v>139</v>
      </c>
      <c r="J6520" t="s">
        <v>45</v>
      </c>
      <c r="K6520">
        <v>2</v>
      </c>
      <c r="L6520">
        <v>149</v>
      </c>
      <c r="M6520">
        <v>0.1</v>
      </c>
      <c r="N6520">
        <v>268.2</v>
      </c>
      <c r="O6520">
        <v>78.2</v>
      </c>
      <c r="P6520" t="s">
        <v>28</v>
      </c>
      <c r="Q6520" t="s">
        <v>29</v>
      </c>
      <c r="R6520" t="s">
        <v>30</v>
      </c>
      <c r="S6520">
        <v>3.5</v>
      </c>
      <c r="T6520">
        <f>YEAR(tblOrders[[#This Row],[Order Date]])</f>
        <v>2025</v>
      </c>
      <c r="U6520" t="str">
        <f>TEXT(tblOrders[[#This Row],[Order Date]],"mmm-yyyy")</f>
        <v>Oct-2025</v>
      </c>
      <c r="V6520" s="4">
        <f>tblOrders[[#This Row],[Profit]]/tblOrders[[#This Row],[Sales Amount]]</f>
        <v>0.29157345264727819</v>
      </c>
      <c r="W6520" t="str">
        <f>VLOOKUP(tblOrders[[#This Row],[City]],CityRegion,2,0)</f>
        <v>South</v>
      </c>
      <c r="X6520" t="str">
        <f>VLOOKUP(tblOrders[[#This Row],[City]],lookups!A:C,3,0)</f>
        <v>Tamil Nadu</v>
      </c>
    </row>
    <row r="6521" spans="1:24" x14ac:dyDescent="0.25">
      <c r="A6521" t="s">
        <v>8922</v>
      </c>
      <c r="B6521" s="1">
        <v>45843</v>
      </c>
      <c r="C6521" t="s">
        <v>987</v>
      </c>
      <c r="D6521" t="s">
        <v>21</v>
      </c>
      <c r="E6521" t="s">
        <v>22</v>
      </c>
      <c r="F6521" t="s">
        <v>23</v>
      </c>
      <c r="G6521" t="s">
        <v>24</v>
      </c>
      <c r="H6521" t="s">
        <v>25</v>
      </c>
      <c r="I6521" t="s">
        <v>139</v>
      </c>
      <c r="J6521" t="s">
        <v>45</v>
      </c>
      <c r="K6521">
        <v>1</v>
      </c>
      <c r="L6521">
        <v>190</v>
      </c>
      <c r="M6521">
        <v>0.15</v>
      </c>
      <c r="N6521">
        <v>161.5</v>
      </c>
      <c r="O6521">
        <v>36.5</v>
      </c>
      <c r="P6521" t="s">
        <v>28</v>
      </c>
      <c r="Q6521" t="s">
        <v>35</v>
      </c>
      <c r="R6521" t="s">
        <v>30</v>
      </c>
      <c r="S6521">
        <v>4.3</v>
      </c>
      <c r="T6521">
        <f>YEAR(tblOrders[[#This Row],[Order Date]])</f>
        <v>2025</v>
      </c>
      <c r="U6521" t="str">
        <f>TEXT(tblOrders[[#This Row],[Order Date]],"mmm-yyyy")</f>
        <v>Jul-2025</v>
      </c>
      <c r="V6521" s="4">
        <f>tblOrders[[#This Row],[Profit]]/tblOrders[[#This Row],[Sales Amount]]</f>
        <v>0.2260061919504644</v>
      </c>
      <c r="W6521" t="str">
        <f>VLOOKUP(tblOrders[[#This Row],[City]],CityRegion,2,0)</f>
        <v>South</v>
      </c>
      <c r="X6521" t="str">
        <f>VLOOKUP(tblOrders[[#This Row],[City]],lookups!A:C,3,0)</f>
        <v>Tamil Nadu</v>
      </c>
    </row>
    <row r="6522" spans="1:24" x14ac:dyDescent="0.25">
      <c r="A6522" t="s">
        <v>8923</v>
      </c>
      <c r="B6522" s="1">
        <v>45781</v>
      </c>
      <c r="C6522" t="s">
        <v>8924</v>
      </c>
      <c r="D6522" t="s">
        <v>21</v>
      </c>
      <c r="E6522" t="s">
        <v>60</v>
      </c>
      <c r="F6522" t="s">
        <v>61</v>
      </c>
      <c r="G6522" t="s">
        <v>62</v>
      </c>
      <c r="H6522" t="s">
        <v>63</v>
      </c>
      <c r="I6522" t="s">
        <v>57</v>
      </c>
      <c r="J6522" t="s">
        <v>34</v>
      </c>
      <c r="K6522">
        <v>1</v>
      </c>
      <c r="L6522">
        <v>45</v>
      </c>
      <c r="M6522">
        <v>0.15</v>
      </c>
      <c r="N6522">
        <v>38.25</v>
      </c>
      <c r="O6522">
        <v>12.25</v>
      </c>
      <c r="P6522" t="s">
        <v>28</v>
      </c>
      <c r="Q6522" t="s">
        <v>29</v>
      </c>
      <c r="R6522" t="s">
        <v>36</v>
      </c>
      <c r="S6522">
        <v>4.8</v>
      </c>
      <c r="T6522">
        <f>YEAR(tblOrders[[#This Row],[Order Date]])</f>
        <v>2025</v>
      </c>
      <c r="U6522" t="str">
        <f>TEXT(tblOrders[[#This Row],[Order Date]],"mmm-yyyy")</f>
        <v>May-2025</v>
      </c>
      <c r="V6522" s="4">
        <f>tblOrders[[#This Row],[Profit]]/tblOrders[[#This Row],[Sales Amount]]</f>
        <v>0.3202614379084967</v>
      </c>
      <c r="W6522" t="str">
        <f>VLOOKUP(tblOrders[[#This Row],[City]],CityRegion,2,0)</f>
        <v>South</v>
      </c>
      <c r="X6522" t="str">
        <f>VLOOKUP(tblOrders[[#This Row],[City]],lookups!A:C,3,0)</f>
        <v>Kerala</v>
      </c>
    </row>
    <row r="6523" spans="1:24" x14ac:dyDescent="0.25">
      <c r="A6523" t="s">
        <v>8925</v>
      </c>
      <c r="B6523" s="1">
        <v>45746</v>
      </c>
      <c r="C6523" t="s">
        <v>301</v>
      </c>
      <c r="D6523" t="s">
        <v>21</v>
      </c>
      <c r="E6523" t="s">
        <v>108</v>
      </c>
      <c r="F6523" t="s">
        <v>109</v>
      </c>
      <c r="G6523" t="s">
        <v>62</v>
      </c>
      <c r="H6523" t="s">
        <v>110</v>
      </c>
      <c r="I6523" t="s">
        <v>70</v>
      </c>
      <c r="J6523" t="s">
        <v>34</v>
      </c>
      <c r="K6523">
        <v>2</v>
      </c>
      <c r="L6523">
        <v>110</v>
      </c>
      <c r="M6523">
        <v>0.05</v>
      </c>
      <c r="N6523">
        <v>209</v>
      </c>
      <c r="O6523">
        <v>73</v>
      </c>
      <c r="P6523" t="s">
        <v>28</v>
      </c>
      <c r="Q6523" t="s">
        <v>46</v>
      </c>
      <c r="R6523" t="s">
        <v>36</v>
      </c>
      <c r="S6523">
        <v>4.0999999999999996</v>
      </c>
      <c r="T6523">
        <f>YEAR(tblOrders[[#This Row],[Order Date]])</f>
        <v>2025</v>
      </c>
      <c r="U6523" t="str">
        <f>TEXT(tblOrders[[#This Row],[Order Date]],"mmm-yyyy")</f>
        <v>Mar-2025</v>
      </c>
      <c r="V6523" s="4">
        <f>tblOrders[[#This Row],[Profit]]/tblOrders[[#This Row],[Sales Amount]]</f>
        <v>0.34928229665071769</v>
      </c>
      <c r="W6523" t="str">
        <f>VLOOKUP(tblOrders[[#This Row],[City]],CityRegion,2,0)</f>
        <v>South</v>
      </c>
      <c r="X6523" t="str">
        <f>VLOOKUP(tblOrders[[#This Row],[City]],lookups!A:C,3,0)</f>
        <v>Telengana</v>
      </c>
    </row>
    <row r="6524" spans="1:24" x14ac:dyDescent="0.25">
      <c r="A6524" t="s">
        <v>8926</v>
      </c>
      <c r="B6524" s="1">
        <v>45788</v>
      </c>
      <c r="C6524" t="s">
        <v>3197</v>
      </c>
      <c r="D6524" t="s">
        <v>39</v>
      </c>
      <c r="E6524" t="s">
        <v>114</v>
      </c>
      <c r="F6524" t="s">
        <v>115</v>
      </c>
      <c r="G6524" t="s">
        <v>42</v>
      </c>
      <c r="H6524" t="s">
        <v>116</v>
      </c>
      <c r="I6524" t="s">
        <v>84</v>
      </c>
      <c r="J6524" t="s">
        <v>34</v>
      </c>
      <c r="K6524">
        <v>1</v>
      </c>
      <c r="L6524">
        <v>12</v>
      </c>
      <c r="M6524">
        <v>0.1</v>
      </c>
      <c r="N6524">
        <v>10.8</v>
      </c>
      <c r="O6524">
        <v>4.8</v>
      </c>
      <c r="P6524" t="s">
        <v>28</v>
      </c>
      <c r="Q6524" t="s">
        <v>35</v>
      </c>
      <c r="R6524" t="s">
        <v>36</v>
      </c>
      <c r="S6524">
        <v>3.5</v>
      </c>
      <c r="T6524">
        <f>YEAR(tblOrders[[#This Row],[Order Date]])</f>
        <v>2025</v>
      </c>
      <c r="U6524" t="str">
        <f>TEXT(tblOrders[[#This Row],[Order Date]],"mmm-yyyy")</f>
        <v>May-2025</v>
      </c>
      <c r="V6524" s="4">
        <f>tblOrders[[#This Row],[Profit]]/tblOrders[[#This Row],[Sales Amount]]</f>
        <v>0.44444444444444442</v>
      </c>
      <c r="W6524" t="str">
        <f>VLOOKUP(tblOrders[[#This Row],[City]],CityRegion,2,0)</f>
        <v>West</v>
      </c>
      <c r="X6524" t="str">
        <f>VLOOKUP(tblOrders[[#This Row],[City]],lookups!A:C,3,0)</f>
        <v>Maharashtra</v>
      </c>
    </row>
    <row r="6525" spans="1:24" x14ac:dyDescent="0.25">
      <c r="A6525" t="s">
        <v>8927</v>
      </c>
      <c r="B6525" s="1">
        <v>45804</v>
      </c>
      <c r="C6525" t="s">
        <v>500</v>
      </c>
      <c r="D6525" t="s">
        <v>39</v>
      </c>
      <c r="E6525" t="s">
        <v>22</v>
      </c>
      <c r="F6525" t="s">
        <v>23</v>
      </c>
      <c r="G6525" t="s">
        <v>24</v>
      </c>
      <c r="H6525" t="s">
        <v>25</v>
      </c>
      <c r="I6525" t="s">
        <v>84</v>
      </c>
      <c r="J6525" t="s">
        <v>45</v>
      </c>
      <c r="K6525">
        <v>3</v>
      </c>
      <c r="L6525">
        <v>190</v>
      </c>
      <c r="M6525">
        <v>0.2</v>
      </c>
      <c r="N6525">
        <v>456</v>
      </c>
      <c r="O6525">
        <v>81</v>
      </c>
      <c r="P6525" t="s">
        <v>28</v>
      </c>
      <c r="Q6525" t="s">
        <v>91</v>
      </c>
      <c r="R6525" t="s">
        <v>36</v>
      </c>
      <c r="S6525">
        <v>2.7</v>
      </c>
      <c r="T6525">
        <f>YEAR(tblOrders[[#This Row],[Order Date]])</f>
        <v>2025</v>
      </c>
      <c r="U6525" t="str">
        <f>TEXT(tblOrders[[#This Row],[Order Date]],"mmm-yyyy")</f>
        <v>May-2025</v>
      </c>
      <c r="V6525" s="4">
        <f>tblOrders[[#This Row],[Profit]]/tblOrders[[#This Row],[Sales Amount]]</f>
        <v>0.17763157894736842</v>
      </c>
      <c r="W6525" t="str">
        <f>VLOOKUP(tblOrders[[#This Row],[City]],CityRegion,2,0)</f>
        <v>West</v>
      </c>
      <c r="X6525" t="str">
        <f>VLOOKUP(tblOrders[[#This Row],[City]],lookups!A:C,3,0)</f>
        <v>Maharashtra</v>
      </c>
    </row>
    <row r="6526" spans="1:24" x14ac:dyDescent="0.25">
      <c r="A6526" t="s">
        <v>8928</v>
      </c>
      <c r="B6526" s="1">
        <v>45688</v>
      </c>
      <c r="C6526" t="s">
        <v>3874</v>
      </c>
      <c r="D6526" t="s">
        <v>39</v>
      </c>
      <c r="E6526" t="s">
        <v>73</v>
      </c>
      <c r="F6526" t="s">
        <v>74</v>
      </c>
      <c r="G6526" t="s">
        <v>68</v>
      </c>
      <c r="H6526" t="s">
        <v>75</v>
      </c>
      <c r="I6526" t="s">
        <v>84</v>
      </c>
      <c r="J6526" t="s">
        <v>34</v>
      </c>
      <c r="K6526">
        <v>5</v>
      </c>
      <c r="L6526">
        <v>65</v>
      </c>
      <c r="M6526">
        <v>0.15</v>
      </c>
      <c r="N6526">
        <v>276.25</v>
      </c>
      <c r="O6526">
        <v>86.25</v>
      </c>
      <c r="P6526" t="s">
        <v>28</v>
      </c>
      <c r="Q6526" t="s">
        <v>35</v>
      </c>
      <c r="R6526" t="s">
        <v>30</v>
      </c>
      <c r="S6526">
        <v>2.6</v>
      </c>
      <c r="T6526">
        <f>YEAR(tblOrders[[#This Row],[Order Date]])</f>
        <v>2025</v>
      </c>
      <c r="U6526" t="str">
        <f>TEXT(tblOrders[[#This Row],[Order Date]],"mmm-yyyy")</f>
        <v>Jan-2025</v>
      </c>
      <c r="V6526" s="4">
        <f>tblOrders[[#This Row],[Profit]]/tblOrders[[#This Row],[Sales Amount]]</f>
        <v>0.31221719457013575</v>
      </c>
      <c r="W6526" t="str">
        <f>VLOOKUP(tblOrders[[#This Row],[City]],CityRegion,2,0)</f>
        <v>West</v>
      </c>
      <c r="X6526" t="str">
        <f>VLOOKUP(tblOrders[[#This Row],[City]],lookups!A:C,3,0)</f>
        <v>Maharashtra</v>
      </c>
    </row>
    <row r="6527" spans="1:24" x14ac:dyDescent="0.25">
      <c r="A6527" t="s">
        <v>8929</v>
      </c>
      <c r="B6527" s="1">
        <v>45821</v>
      </c>
      <c r="C6527" t="s">
        <v>3008</v>
      </c>
      <c r="D6527" t="s">
        <v>21</v>
      </c>
      <c r="E6527" t="s">
        <v>114</v>
      </c>
      <c r="F6527" t="s">
        <v>115</v>
      </c>
      <c r="G6527" t="s">
        <v>42</v>
      </c>
      <c r="H6527" t="s">
        <v>116</v>
      </c>
      <c r="I6527" t="s">
        <v>52</v>
      </c>
      <c r="J6527" t="s">
        <v>34</v>
      </c>
      <c r="K6527">
        <v>4</v>
      </c>
      <c r="L6527">
        <v>12</v>
      </c>
      <c r="M6527">
        <v>0</v>
      </c>
      <c r="N6527">
        <v>48</v>
      </c>
      <c r="O6527">
        <v>24</v>
      </c>
      <c r="P6527" t="s">
        <v>28</v>
      </c>
      <c r="Q6527" t="s">
        <v>86</v>
      </c>
      <c r="R6527" t="s">
        <v>30</v>
      </c>
      <c r="S6527">
        <v>2.7</v>
      </c>
      <c r="T6527">
        <f>YEAR(tblOrders[[#This Row],[Order Date]])</f>
        <v>2025</v>
      </c>
      <c r="U6527" t="str">
        <f>TEXT(tblOrders[[#This Row],[Order Date]],"mmm-yyyy")</f>
        <v>Jun-2025</v>
      </c>
      <c r="V6527" s="4">
        <f>tblOrders[[#This Row],[Profit]]/tblOrders[[#This Row],[Sales Amount]]</f>
        <v>0.5</v>
      </c>
      <c r="W6527" t="str">
        <f>VLOOKUP(tblOrders[[#This Row],[City]],CityRegion,2,0)</f>
        <v>South</v>
      </c>
      <c r="X6527" t="str">
        <f>VLOOKUP(tblOrders[[#This Row],[City]],lookups!A:C,3,0)</f>
        <v>Kerala</v>
      </c>
    </row>
    <row r="6528" spans="1:24" x14ac:dyDescent="0.25">
      <c r="A6528" t="s">
        <v>8930</v>
      </c>
      <c r="B6528" s="1">
        <v>45858</v>
      </c>
      <c r="C6528" t="s">
        <v>2407</v>
      </c>
      <c r="D6528" t="s">
        <v>21</v>
      </c>
      <c r="E6528" t="s">
        <v>94</v>
      </c>
      <c r="F6528" t="s">
        <v>95</v>
      </c>
      <c r="G6528" t="s">
        <v>68</v>
      </c>
      <c r="H6528" t="s">
        <v>96</v>
      </c>
      <c r="I6528" t="s">
        <v>76</v>
      </c>
      <c r="J6528" t="s">
        <v>34</v>
      </c>
      <c r="K6528">
        <v>2</v>
      </c>
      <c r="L6528">
        <v>89</v>
      </c>
      <c r="M6528">
        <v>0.1</v>
      </c>
      <c r="N6528">
        <v>160.19999999999999</v>
      </c>
      <c r="O6528">
        <v>50.2</v>
      </c>
      <c r="P6528" t="s">
        <v>28</v>
      </c>
      <c r="Q6528" t="s">
        <v>35</v>
      </c>
      <c r="R6528" t="s">
        <v>36</v>
      </c>
      <c r="S6528">
        <v>2.8</v>
      </c>
      <c r="T6528">
        <f>YEAR(tblOrders[[#This Row],[Order Date]])</f>
        <v>2025</v>
      </c>
      <c r="U6528" t="str">
        <f>TEXT(tblOrders[[#This Row],[Order Date]],"mmm-yyyy")</f>
        <v>Jul-2025</v>
      </c>
      <c r="V6528" s="4">
        <f>tblOrders[[#This Row],[Profit]]/tblOrders[[#This Row],[Sales Amount]]</f>
        <v>0.31335830212234711</v>
      </c>
      <c r="W6528" t="str">
        <f>VLOOKUP(tblOrders[[#This Row],[City]],CityRegion,2,0)</f>
        <v>South</v>
      </c>
      <c r="X6528" t="str">
        <f>VLOOKUP(tblOrders[[#This Row],[City]],lookups!A:C,3,0)</f>
        <v>Kerala</v>
      </c>
    </row>
    <row r="6529" spans="1:24" x14ac:dyDescent="0.25">
      <c r="A6529" t="s">
        <v>8931</v>
      </c>
      <c r="B6529" s="1">
        <v>45921</v>
      </c>
      <c r="C6529" t="s">
        <v>2382</v>
      </c>
      <c r="D6529" t="s">
        <v>39</v>
      </c>
      <c r="E6529" t="s">
        <v>79</v>
      </c>
      <c r="F6529" t="s">
        <v>80</v>
      </c>
      <c r="G6529" t="s">
        <v>68</v>
      </c>
      <c r="H6529" t="s">
        <v>81</v>
      </c>
      <c r="I6529" t="s">
        <v>33</v>
      </c>
      <c r="J6529" t="s">
        <v>34</v>
      </c>
      <c r="K6529">
        <v>3</v>
      </c>
      <c r="L6529">
        <v>799</v>
      </c>
      <c r="M6529">
        <v>0.05</v>
      </c>
      <c r="N6529">
        <v>2277.15</v>
      </c>
      <c r="O6529">
        <v>417.15</v>
      </c>
      <c r="P6529" t="s">
        <v>28</v>
      </c>
      <c r="Q6529" t="s">
        <v>86</v>
      </c>
      <c r="R6529" t="s">
        <v>36</v>
      </c>
      <c r="S6529">
        <v>4.2</v>
      </c>
      <c r="T6529">
        <f>YEAR(tblOrders[[#This Row],[Order Date]])</f>
        <v>2025</v>
      </c>
      <c r="U6529" t="str">
        <f>TEXT(tblOrders[[#This Row],[Order Date]],"mmm-yyyy")</f>
        <v>Sep-2025</v>
      </c>
      <c r="V6529" s="4">
        <f>tblOrders[[#This Row],[Profit]]/tblOrders[[#This Row],[Sales Amount]]</f>
        <v>0.18318951320729859</v>
      </c>
      <c r="W6529" t="str">
        <f>VLOOKUP(tblOrders[[#This Row],[City]],CityRegion,2,0)</f>
        <v>North</v>
      </c>
      <c r="X6529" t="str">
        <f>VLOOKUP(tblOrders[[#This Row],[City]],lookups!A:C,3,0)</f>
        <v>Delhi</v>
      </c>
    </row>
    <row r="6530" spans="1:24" x14ac:dyDescent="0.25">
      <c r="A6530" t="s">
        <v>8932</v>
      </c>
      <c r="B6530" s="1">
        <v>45894</v>
      </c>
      <c r="C6530" t="s">
        <v>2429</v>
      </c>
      <c r="D6530" t="s">
        <v>39</v>
      </c>
      <c r="E6530" t="s">
        <v>73</v>
      </c>
      <c r="F6530" t="s">
        <v>74</v>
      </c>
      <c r="G6530" t="s">
        <v>68</v>
      </c>
      <c r="H6530" t="s">
        <v>75</v>
      </c>
      <c r="I6530" t="s">
        <v>76</v>
      </c>
      <c r="J6530" t="s">
        <v>34</v>
      </c>
      <c r="K6530">
        <v>5</v>
      </c>
      <c r="L6530">
        <v>65</v>
      </c>
      <c r="M6530">
        <v>0.15</v>
      </c>
      <c r="N6530">
        <v>276.25</v>
      </c>
      <c r="O6530">
        <v>86.25</v>
      </c>
      <c r="P6530" t="s">
        <v>28</v>
      </c>
      <c r="Q6530" t="s">
        <v>35</v>
      </c>
      <c r="R6530" t="s">
        <v>36</v>
      </c>
      <c r="S6530">
        <v>4.3</v>
      </c>
      <c r="T6530">
        <f>YEAR(tblOrders[[#This Row],[Order Date]])</f>
        <v>2025</v>
      </c>
      <c r="U6530" t="str">
        <f>TEXT(tblOrders[[#This Row],[Order Date]],"mmm-yyyy")</f>
        <v>Aug-2025</v>
      </c>
      <c r="V6530" s="4">
        <f>tblOrders[[#This Row],[Profit]]/tblOrders[[#This Row],[Sales Amount]]</f>
        <v>0.31221719457013575</v>
      </c>
      <c r="W6530" t="str">
        <f>VLOOKUP(tblOrders[[#This Row],[City]],CityRegion,2,0)</f>
        <v>South</v>
      </c>
      <c r="X6530" t="str">
        <f>VLOOKUP(tblOrders[[#This Row],[City]],lookups!A:C,3,0)</f>
        <v>Kerala</v>
      </c>
    </row>
    <row r="6531" spans="1:24" x14ac:dyDescent="0.25">
      <c r="A6531" t="s">
        <v>8933</v>
      </c>
      <c r="B6531" s="1">
        <v>45856</v>
      </c>
      <c r="C6531" t="s">
        <v>6027</v>
      </c>
      <c r="D6531" t="s">
        <v>21</v>
      </c>
      <c r="E6531" t="s">
        <v>22</v>
      </c>
      <c r="F6531" t="s">
        <v>23</v>
      </c>
      <c r="G6531" t="s">
        <v>24</v>
      </c>
      <c r="H6531" t="s">
        <v>25</v>
      </c>
      <c r="I6531" t="s">
        <v>70</v>
      </c>
      <c r="J6531" t="s">
        <v>34</v>
      </c>
      <c r="K6531">
        <v>2</v>
      </c>
      <c r="L6531">
        <v>190</v>
      </c>
      <c r="M6531">
        <v>0.15</v>
      </c>
      <c r="N6531">
        <v>323</v>
      </c>
      <c r="O6531">
        <v>73</v>
      </c>
      <c r="P6531" t="s">
        <v>148</v>
      </c>
      <c r="Q6531" t="s">
        <v>35</v>
      </c>
      <c r="R6531" t="s">
        <v>30</v>
      </c>
      <c r="S6531">
        <v>4.0999999999999996</v>
      </c>
      <c r="T6531">
        <f>YEAR(tblOrders[[#This Row],[Order Date]])</f>
        <v>2025</v>
      </c>
      <c r="U6531" t="str">
        <f>TEXT(tblOrders[[#This Row],[Order Date]],"mmm-yyyy")</f>
        <v>Jul-2025</v>
      </c>
      <c r="V6531" s="4">
        <f>tblOrders[[#This Row],[Profit]]/tblOrders[[#This Row],[Sales Amount]]</f>
        <v>0.2260061919504644</v>
      </c>
      <c r="W6531" t="str">
        <f>VLOOKUP(tblOrders[[#This Row],[City]],CityRegion,2,0)</f>
        <v>South</v>
      </c>
      <c r="X6531" t="str">
        <f>VLOOKUP(tblOrders[[#This Row],[City]],lookups!A:C,3,0)</f>
        <v>Telengana</v>
      </c>
    </row>
    <row r="6532" spans="1:24" x14ac:dyDescent="0.25">
      <c r="A6532" t="s">
        <v>8934</v>
      </c>
      <c r="B6532" s="1">
        <v>45969</v>
      </c>
      <c r="C6532" t="s">
        <v>307</v>
      </c>
      <c r="D6532" t="s">
        <v>21</v>
      </c>
      <c r="E6532" t="s">
        <v>79</v>
      </c>
      <c r="F6532" t="s">
        <v>80</v>
      </c>
      <c r="G6532" t="s">
        <v>68</v>
      </c>
      <c r="H6532" t="s">
        <v>81</v>
      </c>
      <c r="I6532" t="s">
        <v>57</v>
      </c>
      <c r="J6532" t="s">
        <v>27</v>
      </c>
      <c r="K6532">
        <v>2</v>
      </c>
      <c r="L6532">
        <v>799</v>
      </c>
      <c r="M6532">
        <v>0.1</v>
      </c>
      <c r="N6532">
        <v>1438.2</v>
      </c>
      <c r="O6532">
        <v>198.2</v>
      </c>
      <c r="P6532" t="s">
        <v>28</v>
      </c>
      <c r="Q6532" t="s">
        <v>35</v>
      </c>
      <c r="R6532" t="s">
        <v>36</v>
      </c>
      <c r="S6532">
        <v>3.7</v>
      </c>
      <c r="T6532">
        <f>YEAR(tblOrders[[#This Row],[Order Date]])</f>
        <v>2025</v>
      </c>
      <c r="U6532" t="str">
        <f>TEXT(tblOrders[[#This Row],[Order Date]],"mmm-yyyy")</f>
        <v>Nov-2025</v>
      </c>
      <c r="V6532" s="4">
        <f>tblOrders[[#This Row],[Profit]]/tblOrders[[#This Row],[Sales Amount]]</f>
        <v>0.13781115282992629</v>
      </c>
      <c r="W6532" t="str">
        <f>VLOOKUP(tblOrders[[#This Row],[City]],CityRegion,2,0)</f>
        <v>South</v>
      </c>
      <c r="X6532" t="str">
        <f>VLOOKUP(tblOrders[[#This Row],[City]],lookups!A:C,3,0)</f>
        <v>Kerala</v>
      </c>
    </row>
    <row r="6533" spans="1:24" x14ac:dyDescent="0.25">
      <c r="A6533" t="s">
        <v>8935</v>
      </c>
      <c r="B6533" s="1">
        <v>46019</v>
      </c>
      <c r="C6533" t="s">
        <v>2789</v>
      </c>
      <c r="D6533" t="s">
        <v>21</v>
      </c>
      <c r="E6533" t="s">
        <v>114</v>
      </c>
      <c r="F6533" t="s">
        <v>115</v>
      </c>
      <c r="G6533" t="s">
        <v>42</v>
      </c>
      <c r="H6533" t="s">
        <v>116</v>
      </c>
      <c r="I6533" t="s">
        <v>130</v>
      </c>
      <c r="J6533" t="s">
        <v>34</v>
      </c>
      <c r="K6533">
        <v>3</v>
      </c>
      <c r="L6533">
        <v>12</v>
      </c>
      <c r="M6533">
        <v>0.15</v>
      </c>
      <c r="N6533">
        <v>30.6</v>
      </c>
      <c r="O6533">
        <v>12.6</v>
      </c>
      <c r="P6533" t="s">
        <v>28</v>
      </c>
      <c r="Q6533" t="s">
        <v>46</v>
      </c>
      <c r="R6533" t="s">
        <v>36</v>
      </c>
      <c r="S6533">
        <v>3.4</v>
      </c>
      <c r="T6533">
        <f>YEAR(tblOrders[[#This Row],[Order Date]])</f>
        <v>2025</v>
      </c>
      <c r="U6533" t="str">
        <f>TEXT(tblOrders[[#This Row],[Order Date]],"mmm-yyyy")</f>
        <v>Dec-2025</v>
      </c>
      <c r="V6533" s="4">
        <f>tblOrders[[#This Row],[Profit]]/tblOrders[[#This Row],[Sales Amount]]</f>
        <v>0.41176470588235292</v>
      </c>
      <c r="W6533" t="str">
        <f>VLOOKUP(tblOrders[[#This Row],[City]],CityRegion,2,0)</f>
        <v>West</v>
      </c>
      <c r="X6533" t="str">
        <f>VLOOKUP(tblOrders[[#This Row],[City]],lookups!A:C,3,0)</f>
        <v>Maharashtra</v>
      </c>
    </row>
    <row r="6534" spans="1:24" x14ac:dyDescent="0.25">
      <c r="A6534" t="s">
        <v>8936</v>
      </c>
      <c r="B6534" s="1">
        <v>45740</v>
      </c>
      <c r="C6534" t="s">
        <v>156</v>
      </c>
      <c r="D6534" t="s">
        <v>21</v>
      </c>
      <c r="E6534" t="s">
        <v>66</v>
      </c>
      <c r="F6534" t="s">
        <v>67</v>
      </c>
      <c r="G6534" t="s">
        <v>68</v>
      </c>
      <c r="H6534" t="s">
        <v>69</v>
      </c>
      <c r="I6534" t="s">
        <v>130</v>
      </c>
      <c r="J6534" t="s">
        <v>27</v>
      </c>
      <c r="K6534">
        <v>2</v>
      </c>
      <c r="L6534">
        <v>149</v>
      </c>
      <c r="M6534">
        <v>0</v>
      </c>
      <c r="N6534">
        <v>298</v>
      </c>
      <c r="O6534">
        <v>108</v>
      </c>
      <c r="P6534" t="s">
        <v>28</v>
      </c>
      <c r="Q6534" t="s">
        <v>86</v>
      </c>
      <c r="R6534" t="s">
        <v>36</v>
      </c>
      <c r="S6534">
        <v>3.5</v>
      </c>
      <c r="T6534">
        <f>YEAR(tblOrders[[#This Row],[Order Date]])</f>
        <v>2025</v>
      </c>
      <c r="U6534" t="str">
        <f>TEXT(tblOrders[[#This Row],[Order Date]],"mmm-yyyy")</f>
        <v>Mar-2025</v>
      </c>
      <c r="V6534" s="4">
        <f>tblOrders[[#This Row],[Profit]]/tblOrders[[#This Row],[Sales Amount]]</f>
        <v>0.36241610738255031</v>
      </c>
      <c r="W6534" t="str">
        <f>VLOOKUP(tblOrders[[#This Row],[City]],CityRegion,2,0)</f>
        <v>West</v>
      </c>
      <c r="X6534" t="str">
        <f>VLOOKUP(tblOrders[[#This Row],[City]],lookups!A:C,3,0)</f>
        <v>Maharashtra</v>
      </c>
    </row>
    <row r="6535" spans="1:24" x14ac:dyDescent="0.25">
      <c r="A6535" t="s">
        <v>8937</v>
      </c>
      <c r="B6535" s="1">
        <v>46005</v>
      </c>
      <c r="C6535" t="s">
        <v>1885</v>
      </c>
      <c r="D6535" t="s">
        <v>21</v>
      </c>
      <c r="E6535" t="s">
        <v>114</v>
      </c>
      <c r="F6535" t="s">
        <v>115</v>
      </c>
      <c r="G6535" t="s">
        <v>42</v>
      </c>
      <c r="H6535" t="s">
        <v>116</v>
      </c>
      <c r="I6535" t="s">
        <v>130</v>
      </c>
      <c r="J6535" t="s">
        <v>34</v>
      </c>
      <c r="K6535">
        <v>1</v>
      </c>
      <c r="L6535">
        <v>12</v>
      </c>
      <c r="M6535">
        <v>0</v>
      </c>
      <c r="N6535">
        <v>12</v>
      </c>
      <c r="O6535">
        <v>6</v>
      </c>
      <c r="P6535" t="s">
        <v>28</v>
      </c>
      <c r="Q6535" t="s">
        <v>91</v>
      </c>
      <c r="R6535" t="s">
        <v>30</v>
      </c>
      <c r="S6535">
        <v>4.3</v>
      </c>
      <c r="T6535">
        <f>YEAR(tblOrders[[#This Row],[Order Date]])</f>
        <v>2025</v>
      </c>
      <c r="U6535" t="str">
        <f>TEXT(tblOrders[[#This Row],[Order Date]],"mmm-yyyy")</f>
        <v>Dec-2025</v>
      </c>
      <c r="V6535" s="4">
        <f>tblOrders[[#This Row],[Profit]]/tblOrders[[#This Row],[Sales Amount]]</f>
        <v>0.5</v>
      </c>
      <c r="W6535" t="str">
        <f>VLOOKUP(tblOrders[[#This Row],[City]],CityRegion,2,0)</f>
        <v>West</v>
      </c>
      <c r="X6535" t="str">
        <f>VLOOKUP(tblOrders[[#This Row],[City]],lookups!A:C,3,0)</f>
        <v>Maharashtra</v>
      </c>
    </row>
    <row r="6536" spans="1:24" x14ac:dyDescent="0.25">
      <c r="A6536" t="s">
        <v>8938</v>
      </c>
      <c r="B6536" s="1">
        <v>45852</v>
      </c>
      <c r="C6536" t="s">
        <v>2202</v>
      </c>
      <c r="D6536" t="s">
        <v>21</v>
      </c>
      <c r="E6536" t="s">
        <v>49</v>
      </c>
      <c r="F6536" t="s">
        <v>50</v>
      </c>
      <c r="G6536" t="s">
        <v>24</v>
      </c>
      <c r="H6536" t="s">
        <v>51</v>
      </c>
      <c r="I6536" t="s">
        <v>130</v>
      </c>
      <c r="J6536" t="s">
        <v>34</v>
      </c>
      <c r="K6536">
        <v>4</v>
      </c>
      <c r="L6536">
        <v>85</v>
      </c>
      <c r="M6536">
        <v>0.1</v>
      </c>
      <c r="N6536">
        <v>306</v>
      </c>
      <c r="O6536">
        <v>98</v>
      </c>
      <c r="P6536" t="s">
        <v>28</v>
      </c>
      <c r="Q6536" t="s">
        <v>91</v>
      </c>
      <c r="R6536" t="s">
        <v>36</v>
      </c>
      <c r="S6536">
        <v>3.8</v>
      </c>
      <c r="T6536">
        <f>YEAR(tblOrders[[#This Row],[Order Date]])</f>
        <v>2025</v>
      </c>
      <c r="U6536" t="str">
        <f>TEXT(tblOrders[[#This Row],[Order Date]],"mmm-yyyy")</f>
        <v>Jul-2025</v>
      </c>
      <c r="V6536" s="4">
        <f>tblOrders[[#This Row],[Profit]]/tblOrders[[#This Row],[Sales Amount]]</f>
        <v>0.3202614379084967</v>
      </c>
      <c r="W6536" t="str">
        <f>VLOOKUP(tblOrders[[#This Row],[City]],CityRegion,2,0)</f>
        <v>West</v>
      </c>
      <c r="X6536" t="str">
        <f>VLOOKUP(tblOrders[[#This Row],[City]],lookups!A:C,3,0)</f>
        <v>Maharashtra</v>
      </c>
    </row>
    <row r="6537" spans="1:24" x14ac:dyDescent="0.25">
      <c r="A6537" t="s">
        <v>8939</v>
      </c>
      <c r="B6537" s="1">
        <v>45779</v>
      </c>
      <c r="C6537" t="s">
        <v>170</v>
      </c>
      <c r="D6537" t="s">
        <v>21</v>
      </c>
      <c r="E6537" t="s">
        <v>94</v>
      </c>
      <c r="F6537" t="s">
        <v>95</v>
      </c>
      <c r="G6537" t="s">
        <v>68</v>
      </c>
      <c r="H6537" t="s">
        <v>96</v>
      </c>
      <c r="I6537" t="s">
        <v>130</v>
      </c>
      <c r="J6537" t="s">
        <v>34</v>
      </c>
      <c r="K6537">
        <v>2</v>
      </c>
      <c r="L6537">
        <v>89</v>
      </c>
      <c r="M6537">
        <v>0</v>
      </c>
      <c r="N6537">
        <v>178</v>
      </c>
      <c r="O6537">
        <v>68</v>
      </c>
      <c r="P6537" t="s">
        <v>28</v>
      </c>
      <c r="Q6537" t="s">
        <v>35</v>
      </c>
      <c r="R6537" t="s">
        <v>36</v>
      </c>
      <c r="S6537">
        <v>4.0999999999999996</v>
      </c>
      <c r="T6537">
        <f>YEAR(tblOrders[[#This Row],[Order Date]])</f>
        <v>2025</v>
      </c>
      <c r="U6537" t="str">
        <f>TEXT(tblOrders[[#This Row],[Order Date]],"mmm-yyyy")</f>
        <v>May-2025</v>
      </c>
      <c r="V6537" s="4">
        <f>tblOrders[[#This Row],[Profit]]/tblOrders[[#This Row],[Sales Amount]]</f>
        <v>0.38202247191011235</v>
      </c>
      <c r="W6537" t="str">
        <f>VLOOKUP(tblOrders[[#This Row],[City]],CityRegion,2,0)</f>
        <v>West</v>
      </c>
      <c r="X6537" t="str">
        <f>VLOOKUP(tblOrders[[#This Row],[City]],lookups!A:C,3,0)</f>
        <v>Maharashtra</v>
      </c>
    </row>
    <row r="6538" spans="1:24" x14ac:dyDescent="0.25">
      <c r="A6538" t="s">
        <v>8940</v>
      </c>
      <c r="B6538" s="1">
        <v>45691</v>
      </c>
      <c r="C6538" t="s">
        <v>1301</v>
      </c>
      <c r="D6538" t="s">
        <v>39</v>
      </c>
      <c r="E6538" t="s">
        <v>79</v>
      </c>
      <c r="F6538" t="s">
        <v>80</v>
      </c>
      <c r="G6538" t="s">
        <v>68</v>
      </c>
      <c r="H6538" t="s">
        <v>81</v>
      </c>
      <c r="I6538" t="s">
        <v>26</v>
      </c>
      <c r="J6538" t="s">
        <v>45</v>
      </c>
      <c r="K6538">
        <v>1</v>
      </c>
      <c r="L6538">
        <v>799</v>
      </c>
      <c r="M6538">
        <v>0.1</v>
      </c>
      <c r="N6538">
        <v>719.1</v>
      </c>
      <c r="O6538">
        <v>99.1</v>
      </c>
      <c r="P6538" t="s">
        <v>28</v>
      </c>
      <c r="Q6538" t="s">
        <v>29</v>
      </c>
      <c r="R6538" t="s">
        <v>36</v>
      </c>
      <c r="S6538">
        <v>3.9</v>
      </c>
      <c r="T6538">
        <f>YEAR(tblOrders[[#This Row],[Order Date]])</f>
        <v>2025</v>
      </c>
      <c r="U6538" t="str">
        <f>TEXT(tblOrders[[#This Row],[Order Date]],"mmm-yyyy")</f>
        <v>Feb-2025</v>
      </c>
      <c r="V6538" s="4">
        <f>tblOrders[[#This Row],[Profit]]/tblOrders[[#This Row],[Sales Amount]]</f>
        <v>0.13781115282992629</v>
      </c>
      <c r="W6538" t="str">
        <f>VLOOKUP(tblOrders[[#This Row],[City]],CityRegion,2,0)</f>
        <v>South</v>
      </c>
      <c r="X6538" t="str">
        <f>VLOOKUP(tblOrders[[#This Row],[City]],lookups!A:C,3,0)</f>
        <v>Karnataka</v>
      </c>
    </row>
    <row r="6539" spans="1:24" x14ac:dyDescent="0.25">
      <c r="A6539" t="s">
        <v>8941</v>
      </c>
      <c r="B6539" s="1">
        <v>45840</v>
      </c>
      <c r="C6539" t="s">
        <v>3524</v>
      </c>
      <c r="D6539" t="s">
        <v>39</v>
      </c>
      <c r="E6539" t="s">
        <v>22</v>
      </c>
      <c r="F6539" t="s">
        <v>23</v>
      </c>
      <c r="G6539" t="s">
        <v>24</v>
      </c>
      <c r="H6539" t="s">
        <v>25</v>
      </c>
      <c r="I6539" t="s">
        <v>84</v>
      </c>
      <c r="J6539" t="s">
        <v>27</v>
      </c>
      <c r="K6539">
        <v>4</v>
      </c>
      <c r="L6539">
        <v>190</v>
      </c>
      <c r="M6539">
        <v>0.15</v>
      </c>
      <c r="N6539">
        <v>646</v>
      </c>
      <c r="O6539">
        <v>146</v>
      </c>
      <c r="P6539" t="s">
        <v>28</v>
      </c>
      <c r="Q6539" t="s">
        <v>29</v>
      </c>
      <c r="R6539" t="s">
        <v>36</v>
      </c>
      <c r="S6539">
        <v>3.7</v>
      </c>
      <c r="T6539">
        <f>YEAR(tblOrders[[#This Row],[Order Date]])</f>
        <v>2025</v>
      </c>
      <c r="U6539" t="str">
        <f>TEXT(tblOrders[[#This Row],[Order Date]],"mmm-yyyy")</f>
        <v>Jul-2025</v>
      </c>
      <c r="V6539" s="4">
        <f>tblOrders[[#This Row],[Profit]]/tblOrders[[#This Row],[Sales Amount]]</f>
        <v>0.2260061919504644</v>
      </c>
      <c r="W6539" t="str">
        <f>VLOOKUP(tblOrders[[#This Row],[City]],CityRegion,2,0)</f>
        <v>West</v>
      </c>
      <c r="X6539" t="str">
        <f>VLOOKUP(tblOrders[[#This Row],[City]],lookups!A:C,3,0)</f>
        <v>Maharashtra</v>
      </c>
    </row>
    <row r="6540" spans="1:24" x14ac:dyDescent="0.25">
      <c r="A6540" t="s">
        <v>8942</v>
      </c>
      <c r="B6540" s="1">
        <v>45763</v>
      </c>
      <c r="C6540" t="s">
        <v>2210</v>
      </c>
      <c r="D6540" t="s">
        <v>21</v>
      </c>
      <c r="E6540" t="s">
        <v>60</v>
      </c>
      <c r="F6540" t="s">
        <v>61</v>
      </c>
      <c r="G6540" t="s">
        <v>62</v>
      </c>
      <c r="H6540" t="s">
        <v>63</v>
      </c>
      <c r="I6540" t="s">
        <v>52</v>
      </c>
      <c r="J6540" t="s">
        <v>27</v>
      </c>
      <c r="K6540">
        <v>4</v>
      </c>
      <c r="L6540">
        <v>45</v>
      </c>
      <c r="M6540">
        <v>0.05</v>
      </c>
      <c r="N6540">
        <v>171</v>
      </c>
      <c r="O6540">
        <v>67</v>
      </c>
      <c r="P6540" t="s">
        <v>28</v>
      </c>
      <c r="Q6540" t="s">
        <v>86</v>
      </c>
      <c r="R6540" t="s">
        <v>30</v>
      </c>
      <c r="S6540">
        <v>2.9</v>
      </c>
      <c r="T6540">
        <f>YEAR(tblOrders[[#This Row],[Order Date]])</f>
        <v>2025</v>
      </c>
      <c r="U6540" t="str">
        <f>TEXT(tblOrders[[#This Row],[Order Date]],"mmm-yyyy")</f>
        <v>Apr-2025</v>
      </c>
      <c r="V6540" s="4">
        <f>tblOrders[[#This Row],[Profit]]/tblOrders[[#This Row],[Sales Amount]]</f>
        <v>0.391812865497076</v>
      </c>
      <c r="W6540" t="str">
        <f>VLOOKUP(tblOrders[[#This Row],[City]],CityRegion,2,0)</f>
        <v>South</v>
      </c>
      <c r="X6540" t="str">
        <f>VLOOKUP(tblOrders[[#This Row],[City]],lookups!A:C,3,0)</f>
        <v>Kerala</v>
      </c>
    </row>
    <row r="6541" spans="1:24" x14ac:dyDescent="0.25">
      <c r="A6541" t="s">
        <v>8943</v>
      </c>
      <c r="B6541" s="1">
        <v>45948</v>
      </c>
      <c r="C6541" t="s">
        <v>1650</v>
      </c>
      <c r="D6541" t="s">
        <v>21</v>
      </c>
      <c r="E6541" t="s">
        <v>79</v>
      </c>
      <c r="F6541" t="s">
        <v>80</v>
      </c>
      <c r="G6541" t="s">
        <v>68</v>
      </c>
      <c r="H6541" t="s">
        <v>81</v>
      </c>
      <c r="I6541" t="s">
        <v>84</v>
      </c>
      <c r="J6541" t="s">
        <v>34</v>
      </c>
      <c r="K6541">
        <v>2</v>
      </c>
      <c r="L6541">
        <v>799</v>
      </c>
      <c r="M6541">
        <v>0</v>
      </c>
      <c r="N6541">
        <v>1598</v>
      </c>
      <c r="O6541">
        <v>358</v>
      </c>
      <c r="P6541" t="s">
        <v>28</v>
      </c>
      <c r="Q6541" t="s">
        <v>91</v>
      </c>
      <c r="R6541" t="s">
        <v>30</v>
      </c>
      <c r="S6541">
        <v>4.9000000000000004</v>
      </c>
      <c r="T6541">
        <f>YEAR(tblOrders[[#This Row],[Order Date]])</f>
        <v>2025</v>
      </c>
      <c r="U6541" t="str">
        <f>TEXT(tblOrders[[#This Row],[Order Date]],"mmm-yyyy")</f>
        <v>Oct-2025</v>
      </c>
      <c r="V6541" s="4">
        <f>tblOrders[[#This Row],[Profit]]/tblOrders[[#This Row],[Sales Amount]]</f>
        <v>0.22403003754693368</v>
      </c>
      <c r="W6541" t="str">
        <f>VLOOKUP(tblOrders[[#This Row],[City]],CityRegion,2,0)</f>
        <v>West</v>
      </c>
      <c r="X6541" t="str">
        <f>VLOOKUP(tblOrders[[#This Row],[City]],lookups!A:C,3,0)</f>
        <v>Maharashtra</v>
      </c>
    </row>
    <row r="6542" spans="1:24" x14ac:dyDescent="0.25">
      <c r="A6542" t="s">
        <v>8944</v>
      </c>
      <c r="B6542" s="1">
        <v>45989</v>
      </c>
      <c r="C6542" t="s">
        <v>7050</v>
      </c>
      <c r="D6542" t="s">
        <v>21</v>
      </c>
      <c r="E6542" t="s">
        <v>101</v>
      </c>
      <c r="F6542" t="s">
        <v>102</v>
      </c>
      <c r="G6542" t="s">
        <v>24</v>
      </c>
      <c r="H6542" t="s">
        <v>103</v>
      </c>
      <c r="I6542" t="s">
        <v>26</v>
      </c>
      <c r="J6542" t="s">
        <v>34</v>
      </c>
      <c r="K6542">
        <v>5</v>
      </c>
      <c r="L6542">
        <v>120</v>
      </c>
      <c r="M6542">
        <v>0</v>
      </c>
      <c r="N6542">
        <v>600</v>
      </c>
      <c r="O6542">
        <v>210</v>
      </c>
      <c r="P6542" t="s">
        <v>28</v>
      </c>
      <c r="Q6542" t="s">
        <v>86</v>
      </c>
      <c r="R6542" t="s">
        <v>36</v>
      </c>
      <c r="S6542">
        <v>4.2</v>
      </c>
      <c r="T6542">
        <f>YEAR(tblOrders[[#This Row],[Order Date]])</f>
        <v>2025</v>
      </c>
      <c r="U6542" t="str">
        <f>TEXT(tblOrders[[#This Row],[Order Date]],"mmm-yyyy")</f>
        <v>Nov-2025</v>
      </c>
      <c r="V6542" s="4">
        <f>tblOrders[[#This Row],[Profit]]/tblOrders[[#This Row],[Sales Amount]]</f>
        <v>0.35</v>
      </c>
      <c r="W6542" t="str">
        <f>VLOOKUP(tblOrders[[#This Row],[City]],CityRegion,2,0)</f>
        <v>South</v>
      </c>
      <c r="X6542" t="str">
        <f>VLOOKUP(tblOrders[[#This Row],[City]],lookups!A:C,3,0)</f>
        <v>Karnataka</v>
      </c>
    </row>
    <row r="6543" spans="1:24" x14ac:dyDescent="0.25">
      <c r="A6543" t="s">
        <v>8945</v>
      </c>
      <c r="B6543" s="1">
        <v>45757</v>
      </c>
      <c r="C6543" t="s">
        <v>8946</v>
      </c>
      <c r="D6543" t="s">
        <v>21</v>
      </c>
      <c r="E6543" t="s">
        <v>108</v>
      </c>
      <c r="F6543" t="s">
        <v>109</v>
      </c>
      <c r="G6543" t="s">
        <v>62</v>
      </c>
      <c r="H6543" t="s">
        <v>110</v>
      </c>
      <c r="I6543" t="s">
        <v>57</v>
      </c>
      <c r="J6543" t="s">
        <v>45</v>
      </c>
      <c r="K6543">
        <v>3</v>
      </c>
      <c r="L6543">
        <v>110</v>
      </c>
      <c r="M6543">
        <v>0.1</v>
      </c>
      <c r="N6543">
        <v>297</v>
      </c>
      <c r="O6543">
        <v>93</v>
      </c>
      <c r="P6543" t="s">
        <v>28</v>
      </c>
      <c r="Q6543" t="s">
        <v>35</v>
      </c>
      <c r="R6543" t="s">
        <v>30</v>
      </c>
      <c r="S6543">
        <v>2.9</v>
      </c>
      <c r="T6543">
        <f>YEAR(tblOrders[[#This Row],[Order Date]])</f>
        <v>2025</v>
      </c>
      <c r="U6543" t="str">
        <f>TEXT(tblOrders[[#This Row],[Order Date]],"mmm-yyyy")</f>
        <v>Apr-2025</v>
      </c>
      <c r="V6543" s="4">
        <f>tblOrders[[#This Row],[Profit]]/tblOrders[[#This Row],[Sales Amount]]</f>
        <v>0.31313131313131315</v>
      </c>
      <c r="W6543" t="str">
        <f>VLOOKUP(tblOrders[[#This Row],[City]],CityRegion,2,0)</f>
        <v>South</v>
      </c>
      <c r="X6543" t="str">
        <f>VLOOKUP(tblOrders[[#This Row],[City]],lookups!A:C,3,0)</f>
        <v>Kerala</v>
      </c>
    </row>
    <row r="6544" spans="1:24" x14ac:dyDescent="0.25">
      <c r="A6544" t="s">
        <v>8947</v>
      </c>
      <c r="B6544" s="1">
        <v>45947</v>
      </c>
      <c r="C6544" t="s">
        <v>3072</v>
      </c>
      <c r="D6544" t="s">
        <v>21</v>
      </c>
      <c r="E6544" t="s">
        <v>94</v>
      </c>
      <c r="F6544" t="s">
        <v>95</v>
      </c>
      <c r="G6544" t="s">
        <v>68</v>
      </c>
      <c r="H6544" t="s">
        <v>96</v>
      </c>
      <c r="I6544" t="s">
        <v>33</v>
      </c>
      <c r="J6544" t="s">
        <v>34</v>
      </c>
      <c r="K6544">
        <v>5</v>
      </c>
      <c r="L6544">
        <v>89</v>
      </c>
      <c r="M6544">
        <v>0.2</v>
      </c>
      <c r="N6544">
        <v>356</v>
      </c>
      <c r="O6544">
        <v>81</v>
      </c>
      <c r="P6544" t="s">
        <v>28</v>
      </c>
      <c r="Q6544" t="s">
        <v>91</v>
      </c>
      <c r="R6544" t="s">
        <v>30</v>
      </c>
      <c r="S6544">
        <v>4.4000000000000004</v>
      </c>
      <c r="T6544">
        <f>YEAR(tblOrders[[#This Row],[Order Date]])</f>
        <v>2025</v>
      </c>
      <c r="U6544" t="str">
        <f>TEXT(tblOrders[[#This Row],[Order Date]],"mmm-yyyy")</f>
        <v>Oct-2025</v>
      </c>
      <c r="V6544" s="4">
        <f>tblOrders[[#This Row],[Profit]]/tblOrders[[#This Row],[Sales Amount]]</f>
        <v>0.22752808988764045</v>
      </c>
      <c r="W6544" t="str">
        <f>VLOOKUP(tblOrders[[#This Row],[City]],CityRegion,2,0)</f>
        <v>North</v>
      </c>
      <c r="X6544" t="str">
        <f>VLOOKUP(tblOrders[[#This Row],[City]],lookups!A:C,3,0)</f>
        <v>Delhi</v>
      </c>
    </row>
    <row r="6545" spans="1:24" x14ac:dyDescent="0.25">
      <c r="A6545" t="s">
        <v>8948</v>
      </c>
      <c r="B6545" s="1">
        <v>45769</v>
      </c>
      <c r="C6545" t="s">
        <v>4434</v>
      </c>
      <c r="D6545" t="s">
        <v>39</v>
      </c>
      <c r="E6545" t="s">
        <v>94</v>
      </c>
      <c r="F6545" t="s">
        <v>95</v>
      </c>
      <c r="G6545" t="s">
        <v>68</v>
      </c>
      <c r="H6545" t="s">
        <v>96</v>
      </c>
      <c r="I6545" t="s">
        <v>84</v>
      </c>
      <c r="J6545" t="s">
        <v>45</v>
      </c>
      <c r="K6545">
        <v>5</v>
      </c>
      <c r="L6545">
        <v>89</v>
      </c>
      <c r="M6545">
        <v>0.15</v>
      </c>
      <c r="N6545">
        <v>378.25</v>
      </c>
      <c r="O6545">
        <v>103.25</v>
      </c>
      <c r="P6545" t="s">
        <v>28</v>
      </c>
      <c r="Q6545" t="s">
        <v>91</v>
      </c>
      <c r="R6545" t="s">
        <v>30</v>
      </c>
      <c r="S6545">
        <v>2.9</v>
      </c>
      <c r="T6545">
        <f>YEAR(tblOrders[[#This Row],[Order Date]])</f>
        <v>2025</v>
      </c>
      <c r="U6545" t="str">
        <f>TEXT(tblOrders[[#This Row],[Order Date]],"mmm-yyyy")</f>
        <v>Apr-2025</v>
      </c>
      <c r="V6545" s="4">
        <f>tblOrders[[#This Row],[Profit]]/tblOrders[[#This Row],[Sales Amount]]</f>
        <v>0.2729676140118969</v>
      </c>
      <c r="W6545" t="str">
        <f>VLOOKUP(tblOrders[[#This Row],[City]],CityRegion,2,0)</f>
        <v>West</v>
      </c>
      <c r="X6545" t="str">
        <f>VLOOKUP(tblOrders[[#This Row],[City]],lookups!A:C,3,0)</f>
        <v>Maharashtra</v>
      </c>
    </row>
    <row r="6546" spans="1:24" x14ac:dyDescent="0.25">
      <c r="A6546" t="s">
        <v>8949</v>
      </c>
      <c r="B6546" s="1">
        <v>45874</v>
      </c>
      <c r="C6546" t="s">
        <v>2572</v>
      </c>
      <c r="D6546" t="s">
        <v>21</v>
      </c>
      <c r="E6546" t="s">
        <v>73</v>
      </c>
      <c r="F6546" t="s">
        <v>74</v>
      </c>
      <c r="G6546" t="s">
        <v>68</v>
      </c>
      <c r="H6546" t="s">
        <v>75</v>
      </c>
      <c r="I6546" t="s">
        <v>44</v>
      </c>
      <c r="J6546" t="s">
        <v>34</v>
      </c>
      <c r="K6546">
        <v>1</v>
      </c>
      <c r="L6546">
        <v>65</v>
      </c>
      <c r="M6546">
        <v>0.2</v>
      </c>
      <c r="N6546">
        <v>52</v>
      </c>
      <c r="O6546">
        <v>14</v>
      </c>
      <c r="P6546" t="s">
        <v>85</v>
      </c>
      <c r="Q6546" t="s">
        <v>29</v>
      </c>
      <c r="R6546" t="s">
        <v>36</v>
      </c>
      <c r="S6546">
        <v>4.0999999999999996</v>
      </c>
      <c r="T6546">
        <f>YEAR(tblOrders[[#This Row],[Order Date]])</f>
        <v>2025</v>
      </c>
      <c r="U6546" t="str">
        <f>TEXT(tblOrders[[#This Row],[Order Date]],"mmm-yyyy")</f>
        <v>Aug-2025</v>
      </c>
      <c r="V6546" s="4">
        <f>tblOrders[[#This Row],[Profit]]/tblOrders[[#This Row],[Sales Amount]]</f>
        <v>0.26923076923076922</v>
      </c>
      <c r="W6546" t="str">
        <f>VLOOKUP(tblOrders[[#This Row],[City]],CityRegion,2,0)</f>
        <v>South</v>
      </c>
      <c r="X6546" t="str">
        <f>VLOOKUP(tblOrders[[#This Row],[City]],lookups!A:C,3,0)</f>
        <v>Kerala</v>
      </c>
    </row>
    <row r="6547" spans="1:24" x14ac:dyDescent="0.25">
      <c r="A6547" t="s">
        <v>8950</v>
      </c>
      <c r="B6547" s="1">
        <v>45845</v>
      </c>
      <c r="C6547" t="s">
        <v>1752</v>
      </c>
      <c r="D6547" t="s">
        <v>21</v>
      </c>
      <c r="E6547" t="s">
        <v>101</v>
      </c>
      <c r="F6547" t="s">
        <v>102</v>
      </c>
      <c r="G6547" t="s">
        <v>24</v>
      </c>
      <c r="H6547" t="s">
        <v>103</v>
      </c>
      <c r="I6547" t="s">
        <v>33</v>
      </c>
      <c r="J6547" t="s">
        <v>45</v>
      </c>
      <c r="K6547">
        <v>3</v>
      </c>
      <c r="L6547">
        <v>120</v>
      </c>
      <c r="M6547">
        <v>0.15</v>
      </c>
      <c r="N6547">
        <v>306</v>
      </c>
      <c r="O6547">
        <v>72</v>
      </c>
      <c r="P6547" t="s">
        <v>85</v>
      </c>
      <c r="Q6547" t="s">
        <v>35</v>
      </c>
      <c r="R6547" t="s">
        <v>36</v>
      </c>
      <c r="S6547">
        <v>3.5</v>
      </c>
      <c r="T6547">
        <f>YEAR(tblOrders[[#This Row],[Order Date]])</f>
        <v>2025</v>
      </c>
      <c r="U6547" t="str">
        <f>TEXT(tblOrders[[#This Row],[Order Date]],"mmm-yyyy")</f>
        <v>Jul-2025</v>
      </c>
      <c r="V6547" s="4">
        <f>tblOrders[[#This Row],[Profit]]/tblOrders[[#This Row],[Sales Amount]]</f>
        <v>0.23529411764705882</v>
      </c>
      <c r="W6547" t="str">
        <f>VLOOKUP(tblOrders[[#This Row],[City]],CityRegion,2,0)</f>
        <v>North</v>
      </c>
      <c r="X6547" t="str">
        <f>VLOOKUP(tblOrders[[#This Row],[City]],lookups!A:C,3,0)</f>
        <v>Delhi</v>
      </c>
    </row>
    <row r="6548" spans="1:24" x14ac:dyDescent="0.25">
      <c r="A6548" t="s">
        <v>8951</v>
      </c>
      <c r="B6548" s="1">
        <v>45712</v>
      </c>
      <c r="C6548" t="s">
        <v>2874</v>
      </c>
      <c r="D6548" t="s">
        <v>39</v>
      </c>
      <c r="E6548" t="s">
        <v>94</v>
      </c>
      <c r="F6548" t="s">
        <v>95</v>
      </c>
      <c r="G6548" t="s">
        <v>68</v>
      </c>
      <c r="H6548" t="s">
        <v>96</v>
      </c>
      <c r="I6548" t="s">
        <v>52</v>
      </c>
      <c r="J6548" t="s">
        <v>34</v>
      </c>
      <c r="K6548">
        <v>2</v>
      </c>
      <c r="L6548">
        <v>89</v>
      </c>
      <c r="M6548">
        <v>0.05</v>
      </c>
      <c r="N6548">
        <v>169.1</v>
      </c>
      <c r="O6548">
        <v>59.1</v>
      </c>
      <c r="P6548" t="s">
        <v>28</v>
      </c>
      <c r="Q6548" t="s">
        <v>35</v>
      </c>
      <c r="R6548" t="s">
        <v>30</v>
      </c>
      <c r="S6548">
        <v>4.8</v>
      </c>
      <c r="T6548">
        <f>YEAR(tblOrders[[#This Row],[Order Date]])</f>
        <v>2025</v>
      </c>
      <c r="U6548" t="str">
        <f>TEXT(tblOrders[[#This Row],[Order Date]],"mmm-yyyy")</f>
        <v>Feb-2025</v>
      </c>
      <c r="V6548" s="4">
        <f>tblOrders[[#This Row],[Profit]]/tblOrders[[#This Row],[Sales Amount]]</f>
        <v>0.34949733885274986</v>
      </c>
      <c r="W6548" t="str">
        <f>VLOOKUP(tblOrders[[#This Row],[City]],CityRegion,2,0)</f>
        <v>South</v>
      </c>
      <c r="X6548" t="str">
        <f>VLOOKUP(tblOrders[[#This Row],[City]],lookups!A:C,3,0)</f>
        <v>Kerala</v>
      </c>
    </row>
    <row r="6549" spans="1:24" x14ac:dyDescent="0.25">
      <c r="A6549" t="s">
        <v>8952</v>
      </c>
      <c r="B6549" s="1">
        <v>45910</v>
      </c>
      <c r="C6549" t="s">
        <v>3039</v>
      </c>
      <c r="D6549" t="s">
        <v>21</v>
      </c>
      <c r="E6549" t="s">
        <v>101</v>
      </c>
      <c r="F6549" t="s">
        <v>102</v>
      </c>
      <c r="G6549" t="s">
        <v>24</v>
      </c>
      <c r="H6549" t="s">
        <v>103</v>
      </c>
      <c r="I6549" t="s">
        <v>44</v>
      </c>
      <c r="J6549" t="s">
        <v>27</v>
      </c>
      <c r="K6549">
        <v>4</v>
      </c>
      <c r="L6549">
        <v>120</v>
      </c>
      <c r="M6549">
        <v>0.05</v>
      </c>
      <c r="N6549">
        <v>456</v>
      </c>
      <c r="O6549">
        <v>144</v>
      </c>
      <c r="P6549" t="s">
        <v>28</v>
      </c>
      <c r="Q6549" t="s">
        <v>86</v>
      </c>
      <c r="R6549" t="s">
        <v>36</v>
      </c>
      <c r="S6549">
        <v>2.8</v>
      </c>
      <c r="T6549">
        <f>YEAR(tblOrders[[#This Row],[Order Date]])</f>
        <v>2025</v>
      </c>
      <c r="U6549" t="str">
        <f>TEXT(tblOrders[[#This Row],[Order Date]],"mmm-yyyy")</f>
        <v>Sep-2025</v>
      </c>
      <c r="V6549" s="4">
        <f>tblOrders[[#This Row],[Profit]]/tblOrders[[#This Row],[Sales Amount]]</f>
        <v>0.31578947368421051</v>
      </c>
      <c r="W6549" t="str">
        <f>VLOOKUP(tblOrders[[#This Row],[City]],CityRegion,2,0)</f>
        <v>South</v>
      </c>
      <c r="X6549" t="str">
        <f>VLOOKUP(tblOrders[[#This Row],[City]],lookups!A:C,3,0)</f>
        <v>Kerala</v>
      </c>
    </row>
    <row r="6550" spans="1:24" x14ac:dyDescent="0.25">
      <c r="A6550" t="s">
        <v>8953</v>
      </c>
      <c r="B6550" s="1">
        <v>45993</v>
      </c>
      <c r="C6550" t="s">
        <v>1948</v>
      </c>
      <c r="D6550" t="s">
        <v>21</v>
      </c>
      <c r="E6550" t="s">
        <v>79</v>
      </c>
      <c r="F6550" t="s">
        <v>80</v>
      </c>
      <c r="G6550" t="s">
        <v>68</v>
      </c>
      <c r="H6550" t="s">
        <v>81</v>
      </c>
      <c r="I6550" t="s">
        <v>26</v>
      </c>
      <c r="J6550" t="s">
        <v>45</v>
      </c>
      <c r="K6550">
        <v>4</v>
      </c>
      <c r="L6550">
        <v>799</v>
      </c>
      <c r="M6550">
        <v>0.1</v>
      </c>
      <c r="N6550">
        <v>2876.4</v>
      </c>
      <c r="O6550">
        <v>396.4</v>
      </c>
      <c r="P6550" t="s">
        <v>28</v>
      </c>
      <c r="Q6550" t="s">
        <v>91</v>
      </c>
      <c r="R6550" t="s">
        <v>36</v>
      </c>
      <c r="S6550">
        <v>4.0999999999999996</v>
      </c>
      <c r="T6550">
        <f>YEAR(tblOrders[[#This Row],[Order Date]])</f>
        <v>2025</v>
      </c>
      <c r="U6550" t="str">
        <f>TEXT(tblOrders[[#This Row],[Order Date]],"mmm-yyyy")</f>
        <v>Dec-2025</v>
      </c>
      <c r="V6550" s="4">
        <f>tblOrders[[#This Row],[Profit]]/tblOrders[[#This Row],[Sales Amount]]</f>
        <v>0.13781115282992629</v>
      </c>
      <c r="W6550" t="str">
        <f>VLOOKUP(tblOrders[[#This Row],[City]],CityRegion,2,0)</f>
        <v>South</v>
      </c>
      <c r="X6550" t="str">
        <f>VLOOKUP(tblOrders[[#This Row],[City]],lookups!A:C,3,0)</f>
        <v>Karnataka</v>
      </c>
    </row>
    <row r="6551" spans="1:24" x14ac:dyDescent="0.25">
      <c r="A6551" t="s">
        <v>8954</v>
      </c>
      <c r="B6551" s="1">
        <v>45725</v>
      </c>
      <c r="C6551" t="s">
        <v>363</v>
      </c>
      <c r="D6551" t="s">
        <v>39</v>
      </c>
      <c r="E6551" t="s">
        <v>22</v>
      </c>
      <c r="F6551" t="s">
        <v>23</v>
      </c>
      <c r="G6551" t="s">
        <v>24</v>
      </c>
      <c r="H6551" t="s">
        <v>25</v>
      </c>
      <c r="I6551" t="s">
        <v>139</v>
      </c>
      <c r="J6551" t="s">
        <v>45</v>
      </c>
      <c r="K6551">
        <v>2</v>
      </c>
      <c r="L6551">
        <v>190</v>
      </c>
      <c r="M6551">
        <v>0.2</v>
      </c>
      <c r="N6551">
        <v>304</v>
      </c>
      <c r="O6551">
        <v>54</v>
      </c>
      <c r="P6551" t="s">
        <v>28</v>
      </c>
      <c r="Q6551" t="s">
        <v>91</v>
      </c>
      <c r="R6551" t="s">
        <v>30</v>
      </c>
      <c r="S6551">
        <v>4.8</v>
      </c>
      <c r="T6551">
        <f>YEAR(tblOrders[[#This Row],[Order Date]])</f>
        <v>2025</v>
      </c>
      <c r="U6551" t="str">
        <f>TEXT(tblOrders[[#This Row],[Order Date]],"mmm-yyyy")</f>
        <v>Mar-2025</v>
      </c>
      <c r="V6551" s="4">
        <f>tblOrders[[#This Row],[Profit]]/tblOrders[[#This Row],[Sales Amount]]</f>
        <v>0.17763157894736842</v>
      </c>
      <c r="W6551" t="str">
        <f>VLOOKUP(tblOrders[[#This Row],[City]],CityRegion,2,0)</f>
        <v>South</v>
      </c>
      <c r="X6551" t="str">
        <f>VLOOKUP(tblOrders[[#This Row],[City]],lookups!A:C,3,0)</f>
        <v>Tamil Nadu</v>
      </c>
    </row>
    <row r="6552" spans="1:24" x14ac:dyDescent="0.25">
      <c r="A6552" t="s">
        <v>8955</v>
      </c>
      <c r="B6552" s="1">
        <v>45958</v>
      </c>
      <c r="C6552" t="s">
        <v>1934</v>
      </c>
      <c r="D6552" t="s">
        <v>21</v>
      </c>
      <c r="E6552" t="s">
        <v>66</v>
      </c>
      <c r="F6552" t="s">
        <v>67</v>
      </c>
      <c r="G6552" t="s">
        <v>68</v>
      </c>
      <c r="H6552" t="s">
        <v>69</v>
      </c>
      <c r="I6552" t="s">
        <v>139</v>
      </c>
      <c r="J6552" t="s">
        <v>27</v>
      </c>
      <c r="K6552">
        <v>2</v>
      </c>
      <c r="L6552">
        <v>149</v>
      </c>
      <c r="M6552">
        <v>0.2</v>
      </c>
      <c r="N6552">
        <v>238.4</v>
      </c>
      <c r="O6552">
        <v>48.4</v>
      </c>
      <c r="P6552" t="s">
        <v>111</v>
      </c>
      <c r="Q6552" t="s">
        <v>86</v>
      </c>
      <c r="R6552" t="s">
        <v>30</v>
      </c>
      <c r="S6552">
        <v>4.5999999999999996</v>
      </c>
      <c r="T6552">
        <f>YEAR(tblOrders[[#This Row],[Order Date]])</f>
        <v>2025</v>
      </c>
      <c r="U6552" t="str">
        <f>TEXT(tblOrders[[#This Row],[Order Date]],"mmm-yyyy")</f>
        <v>Oct-2025</v>
      </c>
      <c r="V6552" s="4">
        <f>tblOrders[[#This Row],[Profit]]/tblOrders[[#This Row],[Sales Amount]]</f>
        <v>0.2030201342281879</v>
      </c>
      <c r="W6552" t="str">
        <f>VLOOKUP(tblOrders[[#This Row],[City]],CityRegion,2,0)</f>
        <v>South</v>
      </c>
      <c r="X6552" t="str">
        <f>VLOOKUP(tblOrders[[#This Row],[City]],lookups!A:C,3,0)</f>
        <v>Tamil Nadu</v>
      </c>
    </row>
    <row r="6553" spans="1:24" x14ac:dyDescent="0.25">
      <c r="A6553" t="s">
        <v>8956</v>
      </c>
      <c r="B6553" s="1">
        <v>45895</v>
      </c>
      <c r="C6553" t="s">
        <v>2142</v>
      </c>
      <c r="D6553" t="s">
        <v>21</v>
      </c>
      <c r="E6553" t="s">
        <v>49</v>
      </c>
      <c r="F6553" t="s">
        <v>50</v>
      </c>
      <c r="G6553" t="s">
        <v>24</v>
      </c>
      <c r="H6553" t="s">
        <v>51</v>
      </c>
      <c r="I6553" t="s">
        <v>130</v>
      </c>
      <c r="J6553" t="s">
        <v>27</v>
      </c>
      <c r="K6553">
        <v>1</v>
      </c>
      <c r="L6553">
        <v>85</v>
      </c>
      <c r="M6553">
        <v>0.05</v>
      </c>
      <c r="N6553">
        <v>80.75</v>
      </c>
      <c r="O6553">
        <v>28.75</v>
      </c>
      <c r="P6553" t="s">
        <v>111</v>
      </c>
      <c r="Q6553" t="s">
        <v>86</v>
      </c>
      <c r="R6553" t="s">
        <v>36</v>
      </c>
      <c r="S6553">
        <v>3.9</v>
      </c>
      <c r="T6553">
        <f>YEAR(tblOrders[[#This Row],[Order Date]])</f>
        <v>2025</v>
      </c>
      <c r="U6553" t="str">
        <f>TEXT(tblOrders[[#This Row],[Order Date]],"mmm-yyyy")</f>
        <v>Aug-2025</v>
      </c>
      <c r="V6553" s="4">
        <f>tblOrders[[#This Row],[Profit]]/tblOrders[[#This Row],[Sales Amount]]</f>
        <v>0.35603715170278638</v>
      </c>
      <c r="W6553" t="str">
        <f>VLOOKUP(tblOrders[[#This Row],[City]],CityRegion,2,0)</f>
        <v>West</v>
      </c>
      <c r="X6553" t="str">
        <f>VLOOKUP(tblOrders[[#This Row],[City]],lookups!A:C,3,0)</f>
        <v>Maharashtra</v>
      </c>
    </row>
    <row r="6554" spans="1:24" x14ac:dyDescent="0.25">
      <c r="A6554" t="s">
        <v>8957</v>
      </c>
      <c r="B6554" s="1">
        <v>45867</v>
      </c>
      <c r="C6554" t="s">
        <v>4014</v>
      </c>
      <c r="D6554" t="s">
        <v>39</v>
      </c>
      <c r="E6554" t="s">
        <v>79</v>
      </c>
      <c r="F6554" t="s">
        <v>80</v>
      </c>
      <c r="G6554" t="s">
        <v>68</v>
      </c>
      <c r="H6554" t="s">
        <v>81</v>
      </c>
      <c r="I6554" t="s">
        <v>44</v>
      </c>
      <c r="J6554" t="s">
        <v>27</v>
      </c>
      <c r="K6554">
        <v>2</v>
      </c>
      <c r="L6554">
        <v>799</v>
      </c>
      <c r="M6554">
        <v>0.2</v>
      </c>
      <c r="N6554">
        <v>1278.4000000000001</v>
      </c>
      <c r="O6554">
        <v>38.4</v>
      </c>
      <c r="P6554" t="s">
        <v>28</v>
      </c>
      <c r="Q6554" t="s">
        <v>91</v>
      </c>
      <c r="R6554" t="s">
        <v>36</v>
      </c>
      <c r="S6554">
        <v>4.3</v>
      </c>
      <c r="T6554">
        <f>YEAR(tblOrders[[#This Row],[Order Date]])</f>
        <v>2025</v>
      </c>
      <c r="U6554" t="str">
        <f>TEXT(tblOrders[[#This Row],[Order Date]],"mmm-yyyy")</f>
        <v>Jul-2025</v>
      </c>
      <c r="V6554" s="4">
        <f>tblOrders[[#This Row],[Profit]]/tblOrders[[#This Row],[Sales Amount]]</f>
        <v>3.0037546933667079E-2</v>
      </c>
      <c r="W6554" t="str">
        <f>VLOOKUP(tblOrders[[#This Row],[City]],CityRegion,2,0)</f>
        <v>South</v>
      </c>
      <c r="X6554" t="str">
        <f>VLOOKUP(tblOrders[[#This Row],[City]],lookups!A:C,3,0)</f>
        <v>Kerala</v>
      </c>
    </row>
    <row r="6555" spans="1:24" x14ac:dyDescent="0.25">
      <c r="A6555" t="s">
        <v>8958</v>
      </c>
      <c r="B6555" s="1">
        <v>45793</v>
      </c>
      <c r="C6555" t="s">
        <v>4120</v>
      </c>
      <c r="D6555" t="s">
        <v>21</v>
      </c>
      <c r="E6555" t="s">
        <v>49</v>
      </c>
      <c r="F6555" t="s">
        <v>50</v>
      </c>
      <c r="G6555" t="s">
        <v>24</v>
      </c>
      <c r="H6555" t="s">
        <v>51</v>
      </c>
      <c r="I6555" t="s">
        <v>52</v>
      </c>
      <c r="J6555" t="s">
        <v>45</v>
      </c>
      <c r="K6555">
        <v>4</v>
      </c>
      <c r="L6555">
        <v>85</v>
      </c>
      <c r="M6555">
        <v>0</v>
      </c>
      <c r="N6555">
        <v>340</v>
      </c>
      <c r="O6555">
        <v>132</v>
      </c>
      <c r="P6555" t="s">
        <v>28</v>
      </c>
      <c r="Q6555" t="s">
        <v>91</v>
      </c>
      <c r="R6555" t="s">
        <v>36</v>
      </c>
      <c r="S6555">
        <v>3.9</v>
      </c>
      <c r="T6555">
        <f>YEAR(tblOrders[[#This Row],[Order Date]])</f>
        <v>2025</v>
      </c>
      <c r="U6555" t="str">
        <f>TEXT(tblOrders[[#This Row],[Order Date]],"mmm-yyyy")</f>
        <v>May-2025</v>
      </c>
      <c r="V6555" s="4">
        <f>tblOrders[[#This Row],[Profit]]/tblOrders[[#This Row],[Sales Amount]]</f>
        <v>0.38823529411764707</v>
      </c>
      <c r="W6555" t="str">
        <f>VLOOKUP(tblOrders[[#This Row],[City]],CityRegion,2,0)</f>
        <v>South</v>
      </c>
      <c r="X6555" t="str">
        <f>VLOOKUP(tblOrders[[#This Row],[City]],lookups!A:C,3,0)</f>
        <v>Kerala</v>
      </c>
    </row>
    <row r="6556" spans="1:24" x14ac:dyDescent="0.25">
      <c r="A6556" t="s">
        <v>8959</v>
      </c>
      <c r="B6556" s="1">
        <v>45976</v>
      </c>
      <c r="C6556" t="s">
        <v>5599</v>
      </c>
      <c r="D6556" t="s">
        <v>39</v>
      </c>
      <c r="E6556" t="s">
        <v>114</v>
      </c>
      <c r="F6556" t="s">
        <v>115</v>
      </c>
      <c r="G6556" t="s">
        <v>42</v>
      </c>
      <c r="H6556" t="s">
        <v>116</v>
      </c>
      <c r="I6556" t="s">
        <v>52</v>
      </c>
      <c r="J6556" t="s">
        <v>45</v>
      </c>
      <c r="K6556">
        <v>3</v>
      </c>
      <c r="L6556">
        <v>12</v>
      </c>
      <c r="M6556">
        <v>0.05</v>
      </c>
      <c r="N6556">
        <v>34.200000000000003</v>
      </c>
      <c r="O6556">
        <v>16.2</v>
      </c>
      <c r="P6556" t="s">
        <v>28</v>
      </c>
      <c r="Q6556" t="s">
        <v>35</v>
      </c>
      <c r="R6556" t="s">
        <v>36</v>
      </c>
      <c r="S6556">
        <v>4</v>
      </c>
      <c r="T6556">
        <f>YEAR(tblOrders[[#This Row],[Order Date]])</f>
        <v>2025</v>
      </c>
      <c r="U6556" t="str">
        <f>TEXT(tblOrders[[#This Row],[Order Date]],"mmm-yyyy")</f>
        <v>Nov-2025</v>
      </c>
      <c r="V6556" s="4">
        <f>tblOrders[[#This Row],[Profit]]/tblOrders[[#This Row],[Sales Amount]]</f>
        <v>0.47368421052631571</v>
      </c>
      <c r="W6556" t="str">
        <f>VLOOKUP(tblOrders[[#This Row],[City]],CityRegion,2,0)</f>
        <v>South</v>
      </c>
      <c r="X6556" t="str">
        <f>VLOOKUP(tblOrders[[#This Row],[City]],lookups!A:C,3,0)</f>
        <v>Kerala</v>
      </c>
    </row>
    <row r="6557" spans="1:24" x14ac:dyDescent="0.25">
      <c r="A6557" t="s">
        <v>8960</v>
      </c>
      <c r="B6557" s="1">
        <v>46014</v>
      </c>
      <c r="C6557" t="s">
        <v>2264</v>
      </c>
      <c r="D6557" t="s">
        <v>39</v>
      </c>
      <c r="E6557" t="s">
        <v>73</v>
      </c>
      <c r="F6557" t="s">
        <v>74</v>
      </c>
      <c r="G6557" t="s">
        <v>68</v>
      </c>
      <c r="H6557" t="s">
        <v>75</v>
      </c>
      <c r="I6557" t="s">
        <v>76</v>
      </c>
      <c r="J6557" t="s">
        <v>27</v>
      </c>
      <c r="K6557">
        <v>5</v>
      </c>
      <c r="L6557">
        <v>65</v>
      </c>
      <c r="M6557">
        <v>0.15</v>
      </c>
      <c r="N6557">
        <v>276.25</v>
      </c>
      <c r="O6557">
        <v>86.25</v>
      </c>
      <c r="P6557" t="s">
        <v>28</v>
      </c>
      <c r="Q6557" t="s">
        <v>86</v>
      </c>
      <c r="R6557" t="s">
        <v>36</v>
      </c>
      <c r="S6557">
        <v>2.6</v>
      </c>
      <c r="T6557">
        <f>YEAR(tblOrders[[#This Row],[Order Date]])</f>
        <v>2025</v>
      </c>
      <c r="U6557" t="str">
        <f>TEXT(tblOrders[[#This Row],[Order Date]],"mmm-yyyy")</f>
        <v>Dec-2025</v>
      </c>
      <c r="V6557" s="4">
        <f>tblOrders[[#This Row],[Profit]]/tblOrders[[#This Row],[Sales Amount]]</f>
        <v>0.31221719457013575</v>
      </c>
      <c r="W6557" t="str">
        <f>VLOOKUP(tblOrders[[#This Row],[City]],CityRegion,2,0)</f>
        <v>South</v>
      </c>
      <c r="X6557" t="str">
        <f>VLOOKUP(tblOrders[[#This Row],[City]],lookups!A:C,3,0)</f>
        <v>Kerala</v>
      </c>
    </row>
    <row r="6558" spans="1:24" x14ac:dyDescent="0.25">
      <c r="A6558" t="s">
        <v>8961</v>
      </c>
      <c r="B6558" s="1">
        <v>45822</v>
      </c>
      <c r="C6558" t="s">
        <v>8632</v>
      </c>
      <c r="D6558" t="s">
        <v>21</v>
      </c>
      <c r="E6558" t="s">
        <v>101</v>
      </c>
      <c r="F6558" t="s">
        <v>102</v>
      </c>
      <c r="G6558" t="s">
        <v>24</v>
      </c>
      <c r="H6558" t="s">
        <v>103</v>
      </c>
      <c r="I6558" t="s">
        <v>52</v>
      </c>
      <c r="J6558" t="s">
        <v>45</v>
      </c>
      <c r="K6558">
        <v>2</v>
      </c>
      <c r="L6558">
        <v>120</v>
      </c>
      <c r="M6558">
        <v>0</v>
      </c>
      <c r="N6558">
        <v>240</v>
      </c>
      <c r="O6558">
        <v>84</v>
      </c>
      <c r="P6558" t="s">
        <v>28</v>
      </c>
      <c r="Q6558" t="s">
        <v>86</v>
      </c>
      <c r="R6558" t="s">
        <v>30</v>
      </c>
      <c r="S6558">
        <v>3.4</v>
      </c>
      <c r="T6558">
        <f>YEAR(tblOrders[[#This Row],[Order Date]])</f>
        <v>2025</v>
      </c>
      <c r="U6558" t="str">
        <f>TEXT(tblOrders[[#This Row],[Order Date]],"mmm-yyyy")</f>
        <v>Jun-2025</v>
      </c>
      <c r="V6558" s="4">
        <f>tblOrders[[#This Row],[Profit]]/tblOrders[[#This Row],[Sales Amount]]</f>
        <v>0.35</v>
      </c>
      <c r="W6558" t="str">
        <f>VLOOKUP(tblOrders[[#This Row],[City]],CityRegion,2,0)</f>
        <v>South</v>
      </c>
      <c r="X6558" t="str">
        <f>VLOOKUP(tblOrders[[#This Row],[City]],lookups!A:C,3,0)</f>
        <v>Kerala</v>
      </c>
    </row>
    <row r="6559" spans="1:24" x14ac:dyDescent="0.25">
      <c r="A6559" t="s">
        <v>8962</v>
      </c>
      <c r="B6559" s="1">
        <v>45683</v>
      </c>
      <c r="C6559" t="s">
        <v>6137</v>
      </c>
      <c r="D6559" t="s">
        <v>39</v>
      </c>
      <c r="E6559" t="s">
        <v>40</v>
      </c>
      <c r="F6559" t="s">
        <v>41</v>
      </c>
      <c r="G6559" t="s">
        <v>42</v>
      </c>
      <c r="H6559" t="s">
        <v>43</v>
      </c>
      <c r="I6559" t="s">
        <v>44</v>
      </c>
      <c r="J6559" t="s">
        <v>34</v>
      </c>
      <c r="K6559">
        <v>1</v>
      </c>
      <c r="L6559">
        <v>18</v>
      </c>
      <c r="M6559">
        <v>0.15</v>
      </c>
      <c r="N6559">
        <v>15.3</v>
      </c>
      <c r="O6559">
        <v>6.3</v>
      </c>
      <c r="P6559" t="s">
        <v>85</v>
      </c>
      <c r="Q6559" t="s">
        <v>46</v>
      </c>
      <c r="R6559" t="s">
        <v>30</v>
      </c>
      <c r="S6559">
        <v>4.3</v>
      </c>
      <c r="T6559">
        <f>YEAR(tblOrders[[#This Row],[Order Date]])</f>
        <v>2025</v>
      </c>
      <c r="U6559" t="str">
        <f>TEXT(tblOrders[[#This Row],[Order Date]],"mmm-yyyy")</f>
        <v>Jan-2025</v>
      </c>
      <c r="V6559" s="4">
        <f>tblOrders[[#This Row],[Profit]]/tblOrders[[#This Row],[Sales Amount]]</f>
        <v>0.41176470588235292</v>
      </c>
      <c r="W6559" t="str">
        <f>VLOOKUP(tblOrders[[#This Row],[City]],CityRegion,2,0)</f>
        <v>South</v>
      </c>
      <c r="X6559" t="str">
        <f>VLOOKUP(tblOrders[[#This Row],[City]],lookups!A:C,3,0)</f>
        <v>Kerala</v>
      </c>
    </row>
    <row r="6560" spans="1:24" x14ac:dyDescent="0.25">
      <c r="A6560" t="s">
        <v>8963</v>
      </c>
      <c r="B6560" s="1">
        <v>45870</v>
      </c>
      <c r="C6560" t="s">
        <v>6256</v>
      </c>
      <c r="D6560" t="s">
        <v>39</v>
      </c>
      <c r="E6560" t="s">
        <v>55</v>
      </c>
      <c r="F6560" t="s">
        <v>56</v>
      </c>
      <c r="G6560" t="s">
        <v>24</v>
      </c>
      <c r="H6560" t="s">
        <v>51</v>
      </c>
      <c r="I6560" t="s">
        <v>84</v>
      </c>
      <c r="J6560" t="s">
        <v>27</v>
      </c>
      <c r="K6560">
        <v>5</v>
      </c>
      <c r="L6560">
        <v>42</v>
      </c>
      <c r="M6560">
        <v>0.1</v>
      </c>
      <c r="N6560">
        <v>189</v>
      </c>
      <c r="O6560">
        <v>69</v>
      </c>
      <c r="P6560" t="s">
        <v>28</v>
      </c>
      <c r="Q6560" t="s">
        <v>29</v>
      </c>
      <c r="R6560" t="s">
        <v>36</v>
      </c>
      <c r="S6560">
        <v>4.0999999999999996</v>
      </c>
      <c r="T6560">
        <f>YEAR(tblOrders[[#This Row],[Order Date]])</f>
        <v>2025</v>
      </c>
      <c r="U6560" t="str">
        <f>TEXT(tblOrders[[#This Row],[Order Date]],"mmm-yyyy")</f>
        <v>Aug-2025</v>
      </c>
      <c r="V6560" s="4">
        <f>tblOrders[[#This Row],[Profit]]/tblOrders[[#This Row],[Sales Amount]]</f>
        <v>0.36507936507936506</v>
      </c>
      <c r="W6560" t="str">
        <f>VLOOKUP(tblOrders[[#This Row],[City]],CityRegion,2,0)</f>
        <v>West</v>
      </c>
      <c r="X6560" t="str">
        <f>VLOOKUP(tblOrders[[#This Row],[City]],lookups!A:C,3,0)</f>
        <v>Maharashtra</v>
      </c>
    </row>
    <row r="6561" spans="1:24" x14ac:dyDescent="0.25">
      <c r="A6561" t="s">
        <v>8964</v>
      </c>
      <c r="B6561" s="1">
        <v>45916</v>
      </c>
      <c r="C6561" t="s">
        <v>127</v>
      </c>
      <c r="D6561" t="s">
        <v>39</v>
      </c>
      <c r="E6561" t="s">
        <v>73</v>
      </c>
      <c r="F6561" t="s">
        <v>74</v>
      </c>
      <c r="G6561" t="s">
        <v>68</v>
      </c>
      <c r="H6561" t="s">
        <v>75</v>
      </c>
      <c r="I6561" t="s">
        <v>44</v>
      </c>
      <c r="J6561" t="s">
        <v>27</v>
      </c>
      <c r="K6561">
        <v>1</v>
      </c>
      <c r="L6561">
        <v>65</v>
      </c>
      <c r="M6561">
        <v>0.2</v>
      </c>
      <c r="N6561">
        <v>52</v>
      </c>
      <c r="O6561">
        <v>14</v>
      </c>
      <c r="P6561" t="s">
        <v>111</v>
      </c>
      <c r="Q6561" t="s">
        <v>35</v>
      </c>
      <c r="R6561" t="s">
        <v>36</v>
      </c>
      <c r="S6561">
        <v>2.6</v>
      </c>
      <c r="T6561">
        <f>YEAR(tblOrders[[#This Row],[Order Date]])</f>
        <v>2025</v>
      </c>
      <c r="U6561" t="str">
        <f>TEXT(tblOrders[[#This Row],[Order Date]],"mmm-yyyy")</f>
        <v>Sep-2025</v>
      </c>
      <c r="V6561" s="4">
        <f>tblOrders[[#This Row],[Profit]]/tblOrders[[#This Row],[Sales Amount]]</f>
        <v>0.26923076923076922</v>
      </c>
      <c r="W6561" t="str">
        <f>VLOOKUP(tblOrders[[#This Row],[City]],CityRegion,2,0)</f>
        <v>South</v>
      </c>
      <c r="X6561" t="str">
        <f>VLOOKUP(tblOrders[[#This Row],[City]],lookups!A:C,3,0)</f>
        <v>Kerala</v>
      </c>
    </row>
    <row r="6562" spans="1:24" x14ac:dyDescent="0.25">
      <c r="A6562" t="s">
        <v>8965</v>
      </c>
      <c r="B6562" s="1">
        <v>45717</v>
      </c>
      <c r="C6562" t="s">
        <v>5133</v>
      </c>
      <c r="D6562" t="s">
        <v>39</v>
      </c>
      <c r="E6562" t="s">
        <v>49</v>
      </c>
      <c r="F6562" t="s">
        <v>50</v>
      </c>
      <c r="G6562" t="s">
        <v>24</v>
      </c>
      <c r="H6562" t="s">
        <v>51</v>
      </c>
      <c r="I6562" t="s">
        <v>70</v>
      </c>
      <c r="J6562" t="s">
        <v>34</v>
      </c>
      <c r="K6562">
        <v>4</v>
      </c>
      <c r="L6562">
        <v>85</v>
      </c>
      <c r="M6562">
        <v>0</v>
      </c>
      <c r="N6562">
        <v>340</v>
      </c>
      <c r="O6562">
        <v>132</v>
      </c>
      <c r="P6562" t="s">
        <v>28</v>
      </c>
      <c r="Q6562" t="s">
        <v>86</v>
      </c>
      <c r="R6562" t="s">
        <v>36</v>
      </c>
      <c r="S6562">
        <v>4.5</v>
      </c>
      <c r="T6562">
        <f>YEAR(tblOrders[[#This Row],[Order Date]])</f>
        <v>2025</v>
      </c>
      <c r="U6562" t="str">
        <f>TEXT(tblOrders[[#This Row],[Order Date]],"mmm-yyyy")</f>
        <v>Mar-2025</v>
      </c>
      <c r="V6562" s="4">
        <f>tblOrders[[#This Row],[Profit]]/tblOrders[[#This Row],[Sales Amount]]</f>
        <v>0.38823529411764707</v>
      </c>
      <c r="W6562" t="str">
        <f>VLOOKUP(tblOrders[[#This Row],[City]],CityRegion,2,0)</f>
        <v>South</v>
      </c>
      <c r="X6562" t="str">
        <f>VLOOKUP(tblOrders[[#This Row],[City]],lookups!A:C,3,0)</f>
        <v>Telengana</v>
      </c>
    </row>
    <row r="6563" spans="1:24" x14ac:dyDescent="0.25">
      <c r="A6563" t="s">
        <v>8966</v>
      </c>
      <c r="B6563" s="1">
        <v>45663</v>
      </c>
      <c r="C6563" t="s">
        <v>3589</v>
      </c>
      <c r="D6563" t="s">
        <v>39</v>
      </c>
      <c r="E6563" t="s">
        <v>108</v>
      </c>
      <c r="F6563" t="s">
        <v>109</v>
      </c>
      <c r="G6563" t="s">
        <v>62</v>
      </c>
      <c r="H6563" t="s">
        <v>110</v>
      </c>
      <c r="I6563" t="s">
        <v>84</v>
      </c>
      <c r="J6563" t="s">
        <v>45</v>
      </c>
      <c r="K6563">
        <v>2</v>
      </c>
      <c r="L6563">
        <v>110</v>
      </c>
      <c r="M6563">
        <v>0.1</v>
      </c>
      <c r="N6563">
        <v>198</v>
      </c>
      <c r="O6563">
        <v>62</v>
      </c>
      <c r="P6563" t="s">
        <v>28</v>
      </c>
      <c r="Q6563" t="s">
        <v>86</v>
      </c>
      <c r="R6563" t="s">
        <v>30</v>
      </c>
      <c r="S6563">
        <v>2.8</v>
      </c>
      <c r="T6563">
        <f>YEAR(tblOrders[[#This Row],[Order Date]])</f>
        <v>2025</v>
      </c>
      <c r="U6563" t="str">
        <f>TEXT(tblOrders[[#This Row],[Order Date]],"mmm-yyyy")</f>
        <v>Jan-2025</v>
      </c>
      <c r="V6563" s="4">
        <f>tblOrders[[#This Row],[Profit]]/tblOrders[[#This Row],[Sales Amount]]</f>
        <v>0.31313131313131315</v>
      </c>
      <c r="W6563" t="str">
        <f>VLOOKUP(tblOrders[[#This Row],[City]],CityRegion,2,0)</f>
        <v>West</v>
      </c>
      <c r="X6563" t="str">
        <f>VLOOKUP(tblOrders[[#This Row],[City]],lookups!A:C,3,0)</f>
        <v>Maharashtra</v>
      </c>
    </row>
    <row r="6564" spans="1:24" x14ac:dyDescent="0.25">
      <c r="A6564" t="s">
        <v>8967</v>
      </c>
      <c r="B6564" s="1">
        <v>45921</v>
      </c>
      <c r="C6564" t="s">
        <v>138</v>
      </c>
      <c r="D6564" t="s">
        <v>21</v>
      </c>
      <c r="E6564" t="s">
        <v>73</v>
      </c>
      <c r="F6564" t="s">
        <v>74</v>
      </c>
      <c r="G6564" t="s">
        <v>68</v>
      </c>
      <c r="H6564" t="s">
        <v>75</v>
      </c>
      <c r="I6564" t="s">
        <v>52</v>
      </c>
      <c r="J6564" t="s">
        <v>27</v>
      </c>
      <c r="K6564">
        <v>3</v>
      </c>
      <c r="L6564">
        <v>65</v>
      </c>
      <c r="M6564">
        <v>0</v>
      </c>
      <c r="N6564">
        <v>195</v>
      </c>
      <c r="O6564">
        <v>81</v>
      </c>
      <c r="P6564" t="s">
        <v>28</v>
      </c>
      <c r="Q6564" t="s">
        <v>86</v>
      </c>
      <c r="R6564" t="s">
        <v>36</v>
      </c>
      <c r="S6564">
        <v>4.5</v>
      </c>
      <c r="T6564">
        <f>YEAR(tblOrders[[#This Row],[Order Date]])</f>
        <v>2025</v>
      </c>
      <c r="U6564" t="str">
        <f>TEXT(tblOrders[[#This Row],[Order Date]],"mmm-yyyy")</f>
        <v>Sep-2025</v>
      </c>
      <c r="V6564" s="4">
        <f>tblOrders[[#This Row],[Profit]]/tblOrders[[#This Row],[Sales Amount]]</f>
        <v>0.41538461538461541</v>
      </c>
      <c r="W6564" t="str">
        <f>VLOOKUP(tblOrders[[#This Row],[City]],CityRegion,2,0)</f>
        <v>South</v>
      </c>
      <c r="X6564" t="str">
        <f>VLOOKUP(tblOrders[[#This Row],[City]],lookups!A:C,3,0)</f>
        <v>Kerala</v>
      </c>
    </row>
    <row r="6565" spans="1:24" x14ac:dyDescent="0.25">
      <c r="A6565" t="s">
        <v>8968</v>
      </c>
      <c r="B6565" s="1">
        <v>45809</v>
      </c>
      <c r="C6565" t="s">
        <v>975</v>
      </c>
      <c r="D6565" t="s">
        <v>21</v>
      </c>
      <c r="E6565" t="s">
        <v>114</v>
      </c>
      <c r="F6565" t="s">
        <v>115</v>
      </c>
      <c r="G6565" t="s">
        <v>42</v>
      </c>
      <c r="H6565" t="s">
        <v>116</v>
      </c>
      <c r="I6565" t="s">
        <v>44</v>
      </c>
      <c r="J6565" t="s">
        <v>34</v>
      </c>
      <c r="K6565">
        <v>5</v>
      </c>
      <c r="L6565">
        <v>12</v>
      </c>
      <c r="M6565">
        <v>0.2</v>
      </c>
      <c r="N6565">
        <v>48</v>
      </c>
      <c r="O6565">
        <v>18</v>
      </c>
      <c r="P6565" t="s">
        <v>28</v>
      </c>
      <c r="Q6565" t="s">
        <v>35</v>
      </c>
      <c r="R6565" t="s">
        <v>30</v>
      </c>
      <c r="S6565">
        <v>3.7</v>
      </c>
      <c r="T6565">
        <f>YEAR(tblOrders[[#This Row],[Order Date]])</f>
        <v>2025</v>
      </c>
      <c r="U6565" t="str">
        <f>TEXT(tblOrders[[#This Row],[Order Date]],"mmm-yyyy")</f>
        <v>Jun-2025</v>
      </c>
      <c r="V6565" s="4">
        <f>tblOrders[[#This Row],[Profit]]/tblOrders[[#This Row],[Sales Amount]]</f>
        <v>0.375</v>
      </c>
      <c r="W6565" t="str">
        <f>VLOOKUP(tblOrders[[#This Row],[City]],CityRegion,2,0)</f>
        <v>South</v>
      </c>
      <c r="X6565" t="str">
        <f>VLOOKUP(tblOrders[[#This Row],[City]],lookups!A:C,3,0)</f>
        <v>Kerala</v>
      </c>
    </row>
    <row r="6566" spans="1:24" x14ac:dyDescent="0.25">
      <c r="A6566" t="s">
        <v>8969</v>
      </c>
      <c r="B6566" s="1">
        <v>45927</v>
      </c>
      <c r="C6566" t="s">
        <v>5136</v>
      </c>
      <c r="D6566" t="s">
        <v>21</v>
      </c>
      <c r="E6566" t="s">
        <v>79</v>
      </c>
      <c r="F6566" t="s">
        <v>80</v>
      </c>
      <c r="G6566" t="s">
        <v>68</v>
      </c>
      <c r="H6566" t="s">
        <v>81</v>
      </c>
      <c r="I6566" t="s">
        <v>76</v>
      </c>
      <c r="J6566" t="s">
        <v>27</v>
      </c>
      <c r="K6566">
        <v>4</v>
      </c>
      <c r="L6566">
        <v>799</v>
      </c>
      <c r="M6566">
        <v>0.2</v>
      </c>
      <c r="N6566">
        <v>2556.8000000000002</v>
      </c>
      <c r="O6566">
        <v>76.8</v>
      </c>
      <c r="P6566" t="s">
        <v>28</v>
      </c>
      <c r="Q6566" t="s">
        <v>46</v>
      </c>
      <c r="R6566" t="s">
        <v>30</v>
      </c>
      <c r="S6566">
        <v>3.9</v>
      </c>
      <c r="T6566">
        <f>YEAR(tblOrders[[#This Row],[Order Date]])</f>
        <v>2025</v>
      </c>
      <c r="U6566" t="str">
        <f>TEXT(tblOrders[[#This Row],[Order Date]],"mmm-yyyy")</f>
        <v>Sep-2025</v>
      </c>
      <c r="V6566" s="4">
        <f>tblOrders[[#This Row],[Profit]]/tblOrders[[#This Row],[Sales Amount]]</f>
        <v>3.0037546933667079E-2</v>
      </c>
      <c r="W6566" t="str">
        <f>VLOOKUP(tblOrders[[#This Row],[City]],CityRegion,2,0)</f>
        <v>South</v>
      </c>
      <c r="X6566" t="str">
        <f>VLOOKUP(tblOrders[[#This Row],[City]],lookups!A:C,3,0)</f>
        <v>Kerala</v>
      </c>
    </row>
    <row r="6567" spans="1:24" x14ac:dyDescent="0.25">
      <c r="A6567" t="s">
        <v>8970</v>
      </c>
      <c r="B6567" s="1">
        <v>45682</v>
      </c>
      <c r="C6567" t="s">
        <v>8971</v>
      </c>
      <c r="D6567" t="s">
        <v>39</v>
      </c>
      <c r="E6567" t="s">
        <v>22</v>
      </c>
      <c r="F6567" t="s">
        <v>23</v>
      </c>
      <c r="G6567" t="s">
        <v>24</v>
      </c>
      <c r="H6567" t="s">
        <v>25</v>
      </c>
      <c r="I6567" t="s">
        <v>57</v>
      </c>
      <c r="J6567" t="s">
        <v>34</v>
      </c>
      <c r="K6567">
        <v>5</v>
      </c>
      <c r="L6567">
        <v>190</v>
      </c>
      <c r="M6567">
        <v>0.2</v>
      </c>
      <c r="N6567">
        <v>760</v>
      </c>
      <c r="O6567">
        <v>135</v>
      </c>
      <c r="P6567" t="s">
        <v>28</v>
      </c>
      <c r="Q6567" t="s">
        <v>46</v>
      </c>
      <c r="R6567" t="s">
        <v>30</v>
      </c>
      <c r="S6567">
        <v>4.5</v>
      </c>
      <c r="T6567">
        <f>YEAR(tblOrders[[#This Row],[Order Date]])</f>
        <v>2025</v>
      </c>
      <c r="U6567" t="str">
        <f>TEXT(tblOrders[[#This Row],[Order Date]],"mmm-yyyy")</f>
        <v>Jan-2025</v>
      </c>
      <c r="V6567" s="4">
        <f>tblOrders[[#This Row],[Profit]]/tblOrders[[#This Row],[Sales Amount]]</f>
        <v>0.17763157894736842</v>
      </c>
      <c r="W6567" t="str">
        <f>VLOOKUP(tblOrders[[#This Row],[City]],CityRegion,2,0)</f>
        <v>South</v>
      </c>
      <c r="X6567" t="str">
        <f>VLOOKUP(tblOrders[[#This Row],[City]],lookups!A:C,3,0)</f>
        <v>Kerala</v>
      </c>
    </row>
    <row r="6568" spans="1:24" x14ac:dyDescent="0.25">
      <c r="A6568" t="s">
        <v>8972</v>
      </c>
      <c r="B6568" s="1">
        <v>45791</v>
      </c>
      <c r="C6568" t="s">
        <v>8973</v>
      </c>
      <c r="D6568" t="s">
        <v>21</v>
      </c>
      <c r="E6568" t="s">
        <v>94</v>
      </c>
      <c r="F6568" t="s">
        <v>95</v>
      </c>
      <c r="G6568" t="s">
        <v>68</v>
      </c>
      <c r="H6568" t="s">
        <v>96</v>
      </c>
      <c r="I6568" t="s">
        <v>52</v>
      </c>
      <c r="J6568" t="s">
        <v>27</v>
      </c>
      <c r="K6568">
        <v>2</v>
      </c>
      <c r="L6568">
        <v>89</v>
      </c>
      <c r="M6568">
        <v>0.2</v>
      </c>
      <c r="N6568">
        <v>142.4</v>
      </c>
      <c r="O6568">
        <v>32.4</v>
      </c>
      <c r="P6568" t="s">
        <v>28</v>
      </c>
      <c r="Q6568" t="s">
        <v>46</v>
      </c>
      <c r="R6568" t="s">
        <v>36</v>
      </c>
      <c r="S6568">
        <v>4.5</v>
      </c>
      <c r="T6568">
        <f>YEAR(tblOrders[[#This Row],[Order Date]])</f>
        <v>2025</v>
      </c>
      <c r="U6568" t="str">
        <f>TEXT(tblOrders[[#This Row],[Order Date]],"mmm-yyyy")</f>
        <v>May-2025</v>
      </c>
      <c r="V6568" s="4">
        <f>tblOrders[[#This Row],[Profit]]/tblOrders[[#This Row],[Sales Amount]]</f>
        <v>0.22752808988764042</v>
      </c>
      <c r="W6568" t="str">
        <f>VLOOKUP(tblOrders[[#This Row],[City]],CityRegion,2,0)</f>
        <v>South</v>
      </c>
      <c r="X6568" t="str">
        <f>VLOOKUP(tblOrders[[#This Row],[City]],lookups!A:C,3,0)</f>
        <v>Kerala</v>
      </c>
    </row>
    <row r="6569" spans="1:24" x14ac:dyDescent="0.25">
      <c r="A6569" t="s">
        <v>8974</v>
      </c>
      <c r="B6569" s="1">
        <v>45720</v>
      </c>
      <c r="C6569" t="s">
        <v>3415</v>
      </c>
      <c r="D6569" t="s">
        <v>21</v>
      </c>
      <c r="E6569" t="s">
        <v>40</v>
      </c>
      <c r="F6569" t="s">
        <v>41</v>
      </c>
      <c r="G6569" t="s">
        <v>42</v>
      </c>
      <c r="H6569" t="s">
        <v>43</v>
      </c>
      <c r="I6569" t="s">
        <v>44</v>
      </c>
      <c r="J6569" t="s">
        <v>27</v>
      </c>
      <c r="K6569">
        <v>3</v>
      </c>
      <c r="L6569">
        <v>18</v>
      </c>
      <c r="M6569">
        <v>0.1</v>
      </c>
      <c r="N6569">
        <v>48.6</v>
      </c>
      <c r="O6569">
        <v>21.6</v>
      </c>
      <c r="P6569" t="s">
        <v>28</v>
      </c>
      <c r="Q6569" t="s">
        <v>91</v>
      </c>
      <c r="R6569" t="s">
        <v>36</v>
      </c>
      <c r="S6569">
        <v>3</v>
      </c>
      <c r="T6569">
        <f>YEAR(tblOrders[[#This Row],[Order Date]])</f>
        <v>2025</v>
      </c>
      <c r="U6569" t="str">
        <f>TEXT(tblOrders[[#This Row],[Order Date]],"mmm-yyyy")</f>
        <v>Mar-2025</v>
      </c>
      <c r="V6569" s="4">
        <f>tblOrders[[#This Row],[Profit]]/tblOrders[[#This Row],[Sales Amount]]</f>
        <v>0.44444444444444448</v>
      </c>
      <c r="W6569" t="str">
        <f>VLOOKUP(tblOrders[[#This Row],[City]],CityRegion,2,0)</f>
        <v>South</v>
      </c>
      <c r="X6569" t="str">
        <f>VLOOKUP(tblOrders[[#This Row],[City]],lookups!A:C,3,0)</f>
        <v>Kerala</v>
      </c>
    </row>
    <row r="6570" spans="1:24" x14ac:dyDescent="0.25">
      <c r="A6570" t="s">
        <v>8975</v>
      </c>
      <c r="B6570" s="1">
        <v>45910</v>
      </c>
      <c r="C6570" t="s">
        <v>4773</v>
      </c>
      <c r="D6570" t="s">
        <v>21</v>
      </c>
      <c r="E6570" t="s">
        <v>94</v>
      </c>
      <c r="F6570" t="s">
        <v>95</v>
      </c>
      <c r="G6570" t="s">
        <v>68</v>
      </c>
      <c r="H6570" t="s">
        <v>96</v>
      </c>
      <c r="I6570" t="s">
        <v>139</v>
      </c>
      <c r="J6570" t="s">
        <v>34</v>
      </c>
      <c r="K6570">
        <v>5</v>
      </c>
      <c r="L6570">
        <v>89</v>
      </c>
      <c r="M6570">
        <v>0.2</v>
      </c>
      <c r="N6570">
        <v>356</v>
      </c>
      <c r="O6570">
        <v>81</v>
      </c>
      <c r="P6570" t="s">
        <v>28</v>
      </c>
      <c r="Q6570" t="s">
        <v>46</v>
      </c>
      <c r="R6570" t="s">
        <v>36</v>
      </c>
      <c r="S6570">
        <v>3.2</v>
      </c>
      <c r="T6570">
        <f>YEAR(tblOrders[[#This Row],[Order Date]])</f>
        <v>2025</v>
      </c>
      <c r="U6570" t="str">
        <f>TEXT(tblOrders[[#This Row],[Order Date]],"mmm-yyyy")</f>
        <v>Sep-2025</v>
      </c>
      <c r="V6570" s="4">
        <f>tblOrders[[#This Row],[Profit]]/tblOrders[[#This Row],[Sales Amount]]</f>
        <v>0.22752808988764045</v>
      </c>
      <c r="W6570" t="str">
        <f>VLOOKUP(tblOrders[[#This Row],[City]],CityRegion,2,0)</f>
        <v>South</v>
      </c>
      <c r="X6570" t="str">
        <f>VLOOKUP(tblOrders[[#This Row],[City]],lookups!A:C,3,0)</f>
        <v>Tamil Nadu</v>
      </c>
    </row>
    <row r="6571" spans="1:24" x14ac:dyDescent="0.25">
      <c r="A6571" t="s">
        <v>8976</v>
      </c>
      <c r="B6571" s="1">
        <v>45805</v>
      </c>
      <c r="C6571" t="s">
        <v>7080</v>
      </c>
      <c r="D6571" t="s">
        <v>21</v>
      </c>
      <c r="E6571" t="s">
        <v>55</v>
      </c>
      <c r="F6571" t="s">
        <v>56</v>
      </c>
      <c r="G6571" t="s">
        <v>24</v>
      </c>
      <c r="H6571" t="s">
        <v>51</v>
      </c>
      <c r="I6571" t="s">
        <v>76</v>
      </c>
      <c r="J6571" t="s">
        <v>34</v>
      </c>
      <c r="K6571">
        <v>2</v>
      </c>
      <c r="L6571">
        <v>42</v>
      </c>
      <c r="M6571">
        <v>0.15</v>
      </c>
      <c r="N6571">
        <v>71.400000000000006</v>
      </c>
      <c r="O6571">
        <v>23.4</v>
      </c>
      <c r="P6571" t="s">
        <v>28</v>
      </c>
      <c r="Q6571" t="s">
        <v>86</v>
      </c>
      <c r="R6571" t="s">
        <v>36</v>
      </c>
      <c r="S6571">
        <v>4.7</v>
      </c>
      <c r="T6571">
        <f>YEAR(tblOrders[[#This Row],[Order Date]])</f>
        <v>2025</v>
      </c>
      <c r="U6571" t="str">
        <f>TEXT(tblOrders[[#This Row],[Order Date]],"mmm-yyyy")</f>
        <v>May-2025</v>
      </c>
      <c r="V6571" s="4">
        <f>tblOrders[[#This Row],[Profit]]/tblOrders[[#This Row],[Sales Amount]]</f>
        <v>0.32773109243697474</v>
      </c>
      <c r="W6571" t="str">
        <f>VLOOKUP(tblOrders[[#This Row],[City]],CityRegion,2,0)</f>
        <v>South</v>
      </c>
      <c r="X6571" t="str">
        <f>VLOOKUP(tblOrders[[#This Row],[City]],lookups!A:C,3,0)</f>
        <v>Kerala</v>
      </c>
    </row>
    <row r="6572" spans="1:24" x14ac:dyDescent="0.25">
      <c r="A6572" t="s">
        <v>8977</v>
      </c>
      <c r="B6572" s="1">
        <v>45859</v>
      </c>
      <c r="C6572" t="s">
        <v>8978</v>
      </c>
      <c r="D6572" t="s">
        <v>21</v>
      </c>
      <c r="E6572" t="s">
        <v>73</v>
      </c>
      <c r="F6572" t="s">
        <v>74</v>
      </c>
      <c r="G6572" t="s">
        <v>68</v>
      </c>
      <c r="H6572" t="s">
        <v>75</v>
      </c>
      <c r="I6572" t="s">
        <v>70</v>
      </c>
      <c r="J6572" t="s">
        <v>34</v>
      </c>
      <c r="K6572">
        <v>4</v>
      </c>
      <c r="L6572">
        <v>65</v>
      </c>
      <c r="M6572">
        <v>0.05</v>
      </c>
      <c r="N6572">
        <v>247</v>
      </c>
      <c r="O6572">
        <v>95</v>
      </c>
      <c r="P6572" t="s">
        <v>28</v>
      </c>
      <c r="Q6572" t="s">
        <v>86</v>
      </c>
      <c r="R6572" t="s">
        <v>36</v>
      </c>
      <c r="S6572">
        <v>3.7</v>
      </c>
      <c r="T6572">
        <f>YEAR(tblOrders[[#This Row],[Order Date]])</f>
        <v>2025</v>
      </c>
      <c r="U6572" t="str">
        <f>TEXT(tblOrders[[#This Row],[Order Date]],"mmm-yyyy")</f>
        <v>Jul-2025</v>
      </c>
      <c r="V6572" s="4">
        <f>tblOrders[[#This Row],[Profit]]/tblOrders[[#This Row],[Sales Amount]]</f>
        <v>0.38461538461538464</v>
      </c>
      <c r="W6572" t="str">
        <f>VLOOKUP(tblOrders[[#This Row],[City]],CityRegion,2,0)</f>
        <v>South</v>
      </c>
      <c r="X6572" t="str">
        <f>VLOOKUP(tblOrders[[#This Row],[City]],lookups!A:C,3,0)</f>
        <v>Telengana</v>
      </c>
    </row>
    <row r="6573" spans="1:24" x14ac:dyDescent="0.25">
      <c r="A6573" t="s">
        <v>8979</v>
      </c>
      <c r="B6573" s="1">
        <v>45706</v>
      </c>
      <c r="C6573" t="s">
        <v>3880</v>
      </c>
      <c r="D6573" t="s">
        <v>21</v>
      </c>
      <c r="E6573" t="s">
        <v>55</v>
      </c>
      <c r="F6573" t="s">
        <v>56</v>
      </c>
      <c r="G6573" t="s">
        <v>24</v>
      </c>
      <c r="H6573" t="s">
        <v>51</v>
      </c>
      <c r="I6573" t="s">
        <v>26</v>
      </c>
      <c r="J6573" t="s">
        <v>45</v>
      </c>
      <c r="K6573">
        <v>4</v>
      </c>
      <c r="L6573">
        <v>42</v>
      </c>
      <c r="M6573">
        <v>0</v>
      </c>
      <c r="N6573">
        <v>168</v>
      </c>
      <c r="O6573">
        <v>72</v>
      </c>
      <c r="P6573" t="s">
        <v>111</v>
      </c>
      <c r="Q6573" t="s">
        <v>91</v>
      </c>
      <c r="R6573" t="s">
        <v>36</v>
      </c>
      <c r="S6573">
        <v>2.8</v>
      </c>
      <c r="T6573">
        <f>YEAR(tblOrders[[#This Row],[Order Date]])</f>
        <v>2025</v>
      </c>
      <c r="U6573" t="str">
        <f>TEXT(tblOrders[[#This Row],[Order Date]],"mmm-yyyy")</f>
        <v>Feb-2025</v>
      </c>
      <c r="V6573" s="4">
        <f>tblOrders[[#This Row],[Profit]]/tblOrders[[#This Row],[Sales Amount]]</f>
        <v>0.42857142857142855</v>
      </c>
      <c r="W6573" t="str">
        <f>VLOOKUP(tblOrders[[#This Row],[City]],CityRegion,2,0)</f>
        <v>South</v>
      </c>
      <c r="X6573" t="str">
        <f>VLOOKUP(tblOrders[[#This Row],[City]],lookups!A:C,3,0)</f>
        <v>Karnataka</v>
      </c>
    </row>
    <row r="6574" spans="1:24" x14ac:dyDescent="0.25">
      <c r="A6574" t="s">
        <v>8980</v>
      </c>
      <c r="B6574" s="1">
        <v>45749</v>
      </c>
      <c r="C6574" t="s">
        <v>1716</v>
      </c>
      <c r="D6574" t="s">
        <v>21</v>
      </c>
      <c r="E6574" t="s">
        <v>49</v>
      </c>
      <c r="F6574" t="s">
        <v>50</v>
      </c>
      <c r="G6574" t="s">
        <v>24</v>
      </c>
      <c r="H6574" t="s">
        <v>51</v>
      </c>
      <c r="I6574" t="s">
        <v>44</v>
      </c>
      <c r="J6574" t="s">
        <v>27</v>
      </c>
      <c r="K6574">
        <v>3</v>
      </c>
      <c r="L6574">
        <v>85</v>
      </c>
      <c r="M6574">
        <v>0.1</v>
      </c>
      <c r="N6574">
        <v>229.5</v>
      </c>
      <c r="O6574">
        <v>73.5</v>
      </c>
      <c r="P6574" t="s">
        <v>28</v>
      </c>
      <c r="Q6574" t="s">
        <v>46</v>
      </c>
      <c r="R6574" t="s">
        <v>36</v>
      </c>
      <c r="S6574">
        <v>3</v>
      </c>
      <c r="T6574">
        <f>YEAR(tblOrders[[#This Row],[Order Date]])</f>
        <v>2025</v>
      </c>
      <c r="U6574" t="str">
        <f>TEXT(tblOrders[[#This Row],[Order Date]],"mmm-yyyy")</f>
        <v>Apr-2025</v>
      </c>
      <c r="V6574" s="4">
        <f>tblOrders[[#This Row],[Profit]]/tblOrders[[#This Row],[Sales Amount]]</f>
        <v>0.3202614379084967</v>
      </c>
      <c r="W6574" t="str">
        <f>VLOOKUP(tblOrders[[#This Row],[City]],CityRegion,2,0)</f>
        <v>South</v>
      </c>
      <c r="X6574" t="str">
        <f>VLOOKUP(tblOrders[[#This Row],[City]],lookups!A:C,3,0)</f>
        <v>Kerala</v>
      </c>
    </row>
    <row r="6575" spans="1:24" x14ac:dyDescent="0.25">
      <c r="A6575" t="s">
        <v>8981</v>
      </c>
      <c r="B6575" s="1">
        <v>46006</v>
      </c>
      <c r="C6575" t="s">
        <v>4894</v>
      </c>
      <c r="D6575" t="s">
        <v>21</v>
      </c>
      <c r="E6575" t="s">
        <v>49</v>
      </c>
      <c r="F6575" t="s">
        <v>50</v>
      </c>
      <c r="G6575" t="s">
        <v>24</v>
      </c>
      <c r="H6575" t="s">
        <v>51</v>
      </c>
      <c r="I6575" t="s">
        <v>33</v>
      </c>
      <c r="J6575" t="s">
        <v>45</v>
      </c>
      <c r="K6575">
        <v>2</v>
      </c>
      <c r="L6575">
        <v>85</v>
      </c>
      <c r="M6575">
        <v>0.2</v>
      </c>
      <c r="N6575">
        <v>136</v>
      </c>
      <c r="O6575">
        <v>32</v>
      </c>
      <c r="P6575" t="s">
        <v>28</v>
      </c>
      <c r="Q6575" t="s">
        <v>91</v>
      </c>
      <c r="R6575" t="s">
        <v>36</v>
      </c>
      <c r="S6575">
        <v>4.4000000000000004</v>
      </c>
      <c r="T6575">
        <f>YEAR(tblOrders[[#This Row],[Order Date]])</f>
        <v>2025</v>
      </c>
      <c r="U6575" t="str">
        <f>TEXT(tblOrders[[#This Row],[Order Date]],"mmm-yyyy")</f>
        <v>Dec-2025</v>
      </c>
      <c r="V6575" s="4">
        <f>tblOrders[[#This Row],[Profit]]/tblOrders[[#This Row],[Sales Amount]]</f>
        <v>0.23529411764705882</v>
      </c>
      <c r="W6575" t="str">
        <f>VLOOKUP(tblOrders[[#This Row],[City]],CityRegion,2,0)</f>
        <v>North</v>
      </c>
      <c r="X6575" t="str">
        <f>VLOOKUP(tblOrders[[#This Row],[City]],lookups!A:C,3,0)</f>
        <v>Delhi</v>
      </c>
    </row>
    <row r="6576" spans="1:24" x14ac:dyDescent="0.25">
      <c r="A6576" t="s">
        <v>8982</v>
      </c>
      <c r="B6576" s="1">
        <v>45669</v>
      </c>
      <c r="C6576" t="s">
        <v>8879</v>
      </c>
      <c r="D6576" t="s">
        <v>39</v>
      </c>
      <c r="E6576" t="s">
        <v>94</v>
      </c>
      <c r="F6576" t="s">
        <v>95</v>
      </c>
      <c r="G6576" t="s">
        <v>68</v>
      </c>
      <c r="H6576" t="s">
        <v>96</v>
      </c>
      <c r="I6576" t="s">
        <v>52</v>
      </c>
      <c r="J6576" t="s">
        <v>34</v>
      </c>
      <c r="K6576">
        <v>5</v>
      </c>
      <c r="L6576">
        <v>89</v>
      </c>
      <c r="M6576">
        <v>0.2</v>
      </c>
      <c r="N6576">
        <v>356</v>
      </c>
      <c r="O6576">
        <v>81</v>
      </c>
      <c r="P6576" t="s">
        <v>111</v>
      </c>
      <c r="Q6576" t="s">
        <v>46</v>
      </c>
      <c r="R6576" t="s">
        <v>36</v>
      </c>
      <c r="S6576">
        <v>4.9000000000000004</v>
      </c>
      <c r="T6576">
        <f>YEAR(tblOrders[[#This Row],[Order Date]])</f>
        <v>2025</v>
      </c>
      <c r="U6576" t="str">
        <f>TEXT(tblOrders[[#This Row],[Order Date]],"mmm-yyyy")</f>
        <v>Jan-2025</v>
      </c>
      <c r="V6576" s="4">
        <f>tblOrders[[#This Row],[Profit]]/tblOrders[[#This Row],[Sales Amount]]</f>
        <v>0.22752808988764045</v>
      </c>
      <c r="W6576" t="str">
        <f>VLOOKUP(tblOrders[[#This Row],[City]],CityRegion,2,0)</f>
        <v>South</v>
      </c>
      <c r="X6576" t="str">
        <f>VLOOKUP(tblOrders[[#This Row],[City]],lookups!A:C,3,0)</f>
        <v>Kerala</v>
      </c>
    </row>
    <row r="6577" spans="1:24" x14ac:dyDescent="0.25">
      <c r="A6577" t="s">
        <v>8983</v>
      </c>
      <c r="B6577" s="1">
        <v>45725</v>
      </c>
      <c r="C6577" t="s">
        <v>2786</v>
      </c>
      <c r="D6577" t="s">
        <v>39</v>
      </c>
      <c r="E6577" t="s">
        <v>101</v>
      </c>
      <c r="F6577" t="s">
        <v>102</v>
      </c>
      <c r="G6577" t="s">
        <v>24</v>
      </c>
      <c r="H6577" t="s">
        <v>103</v>
      </c>
      <c r="I6577" t="s">
        <v>57</v>
      </c>
      <c r="J6577" t="s">
        <v>45</v>
      </c>
      <c r="K6577">
        <v>2</v>
      </c>
      <c r="L6577">
        <v>120</v>
      </c>
      <c r="M6577">
        <v>0.05</v>
      </c>
      <c r="N6577">
        <v>228</v>
      </c>
      <c r="O6577">
        <v>72</v>
      </c>
      <c r="P6577" t="s">
        <v>111</v>
      </c>
      <c r="Q6577" t="s">
        <v>91</v>
      </c>
      <c r="R6577" t="s">
        <v>36</v>
      </c>
      <c r="S6577">
        <v>3.5</v>
      </c>
      <c r="T6577">
        <f>YEAR(tblOrders[[#This Row],[Order Date]])</f>
        <v>2025</v>
      </c>
      <c r="U6577" t="str">
        <f>TEXT(tblOrders[[#This Row],[Order Date]],"mmm-yyyy")</f>
        <v>Mar-2025</v>
      </c>
      <c r="V6577" s="4">
        <f>tblOrders[[#This Row],[Profit]]/tblOrders[[#This Row],[Sales Amount]]</f>
        <v>0.31578947368421051</v>
      </c>
      <c r="W6577" t="str">
        <f>VLOOKUP(tblOrders[[#This Row],[City]],CityRegion,2,0)</f>
        <v>South</v>
      </c>
      <c r="X6577" t="str">
        <f>VLOOKUP(tblOrders[[#This Row],[City]],lookups!A:C,3,0)</f>
        <v>Kerala</v>
      </c>
    </row>
    <row r="6578" spans="1:24" x14ac:dyDescent="0.25">
      <c r="A6578" t="s">
        <v>8984</v>
      </c>
      <c r="B6578" s="1">
        <v>45806</v>
      </c>
      <c r="C6578" t="s">
        <v>1206</v>
      </c>
      <c r="D6578" t="s">
        <v>39</v>
      </c>
      <c r="E6578" t="s">
        <v>79</v>
      </c>
      <c r="F6578" t="s">
        <v>80</v>
      </c>
      <c r="G6578" t="s">
        <v>68</v>
      </c>
      <c r="H6578" t="s">
        <v>81</v>
      </c>
      <c r="I6578" t="s">
        <v>84</v>
      </c>
      <c r="J6578" t="s">
        <v>27</v>
      </c>
      <c r="K6578">
        <v>2</v>
      </c>
      <c r="L6578">
        <v>799</v>
      </c>
      <c r="M6578">
        <v>0.05</v>
      </c>
      <c r="N6578">
        <v>1518.1</v>
      </c>
      <c r="O6578">
        <v>278.10000000000002</v>
      </c>
      <c r="P6578" t="s">
        <v>28</v>
      </c>
      <c r="Q6578" t="s">
        <v>29</v>
      </c>
      <c r="R6578" t="s">
        <v>36</v>
      </c>
      <c r="S6578">
        <v>3.2</v>
      </c>
      <c r="T6578">
        <f>YEAR(tblOrders[[#This Row],[Order Date]])</f>
        <v>2025</v>
      </c>
      <c r="U6578" t="str">
        <f>TEXT(tblOrders[[#This Row],[Order Date]],"mmm-yyyy")</f>
        <v>May-2025</v>
      </c>
      <c r="V6578" s="4">
        <f>tblOrders[[#This Row],[Profit]]/tblOrders[[#This Row],[Sales Amount]]</f>
        <v>0.18318951320729862</v>
      </c>
      <c r="W6578" t="str">
        <f>VLOOKUP(tblOrders[[#This Row],[City]],CityRegion,2,0)</f>
        <v>West</v>
      </c>
      <c r="X6578" t="str">
        <f>VLOOKUP(tblOrders[[#This Row],[City]],lookups!A:C,3,0)</f>
        <v>Maharashtra</v>
      </c>
    </row>
    <row r="6579" spans="1:24" x14ac:dyDescent="0.25">
      <c r="A6579" t="s">
        <v>8985</v>
      </c>
      <c r="B6579" s="1">
        <v>45699</v>
      </c>
      <c r="C6579" t="s">
        <v>1885</v>
      </c>
      <c r="D6579" t="s">
        <v>39</v>
      </c>
      <c r="E6579" t="s">
        <v>66</v>
      </c>
      <c r="F6579" t="s">
        <v>67</v>
      </c>
      <c r="G6579" t="s">
        <v>68</v>
      </c>
      <c r="H6579" t="s">
        <v>69</v>
      </c>
      <c r="I6579" t="s">
        <v>57</v>
      </c>
      <c r="J6579" t="s">
        <v>27</v>
      </c>
      <c r="K6579">
        <v>4</v>
      </c>
      <c r="L6579">
        <v>149</v>
      </c>
      <c r="M6579">
        <v>0.15</v>
      </c>
      <c r="N6579">
        <v>506.6</v>
      </c>
      <c r="O6579">
        <v>126.6</v>
      </c>
      <c r="P6579" t="s">
        <v>28</v>
      </c>
      <c r="Q6579" t="s">
        <v>35</v>
      </c>
      <c r="R6579" t="s">
        <v>36</v>
      </c>
      <c r="S6579">
        <v>3.9</v>
      </c>
      <c r="T6579">
        <f>YEAR(tblOrders[[#This Row],[Order Date]])</f>
        <v>2025</v>
      </c>
      <c r="U6579" t="str">
        <f>TEXT(tblOrders[[#This Row],[Order Date]],"mmm-yyyy")</f>
        <v>Feb-2025</v>
      </c>
      <c r="V6579" s="4">
        <f>tblOrders[[#This Row],[Profit]]/tblOrders[[#This Row],[Sales Amount]]</f>
        <v>0.24990130280300038</v>
      </c>
      <c r="W6579" t="str">
        <f>VLOOKUP(tblOrders[[#This Row],[City]],CityRegion,2,0)</f>
        <v>South</v>
      </c>
      <c r="X6579" t="str">
        <f>VLOOKUP(tblOrders[[#This Row],[City]],lookups!A:C,3,0)</f>
        <v>Kerala</v>
      </c>
    </row>
    <row r="6580" spans="1:24" x14ac:dyDescent="0.25">
      <c r="A6580" t="s">
        <v>8986</v>
      </c>
      <c r="B6580" s="1">
        <v>45708</v>
      </c>
      <c r="C6580" t="s">
        <v>960</v>
      </c>
      <c r="D6580" t="s">
        <v>21</v>
      </c>
      <c r="E6580" t="s">
        <v>40</v>
      </c>
      <c r="F6580" t="s">
        <v>41</v>
      </c>
      <c r="G6580" t="s">
        <v>42</v>
      </c>
      <c r="H6580" t="s">
        <v>43</v>
      </c>
      <c r="I6580" t="s">
        <v>139</v>
      </c>
      <c r="J6580" t="s">
        <v>34</v>
      </c>
      <c r="K6580">
        <v>2</v>
      </c>
      <c r="L6580">
        <v>18</v>
      </c>
      <c r="M6580">
        <v>0.05</v>
      </c>
      <c r="N6580">
        <v>34.200000000000003</v>
      </c>
      <c r="O6580">
        <v>16.2</v>
      </c>
      <c r="P6580" t="s">
        <v>28</v>
      </c>
      <c r="Q6580" t="s">
        <v>46</v>
      </c>
      <c r="R6580" t="s">
        <v>36</v>
      </c>
      <c r="S6580">
        <v>4.9000000000000004</v>
      </c>
      <c r="T6580">
        <f>YEAR(tblOrders[[#This Row],[Order Date]])</f>
        <v>2025</v>
      </c>
      <c r="U6580" t="str">
        <f>TEXT(tblOrders[[#This Row],[Order Date]],"mmm-yyyy")</f>
        <v>Feb-2025</v>
      </c>
      <c r="V6580" s="4">
        <f>tblOrders[[#This Row],[Profit]]/tblOrders[[#This Row],[Sales Amount]]</f>
        <v>0.47368421052631571</v>
      </c>
      <c r="W6580" t="str">
        <f>VLOOKUP(tblOrders[[#This Row],[City]],CityRegion,2,0)</f>
        <v>South</v>
      </c>
      <c r="X6580" t="str">
        <f>VLOOKUP(tblOrders[[#This Row],[City]],lookups!A:C,3,0)</f>
        <v>Tamil Nadu</v>
      </c>
    </row>
    <row r="6581" spans="1:24" x14ac:dyDescent="0.25">
      <c r="A6581" t="s">
        <v>8987</v>
      </c>
      <c r="B6581" s="1">
        <v>45877</v>
      </c>
      <c r="C6581" t="s">
        <v>4323</v>
      </c>
      <c r="D6581" t="s">
        <v>21</v>
      </c>
      <c r="E6581" t="s">
        <v>55</v>
      </c>
      <c r="F6581" t="s">
        <v>56</v>
      </c>
      <c r="G6581" t="s">
        <v>24</v>
      </c>
      <c r="H6581" t="s">
        <v>51</v>
      </c>
      <c r="I6581" t="s">
        <v>26</v>
      </c>
      <c r="J6581" t="s">
        <v>27</v>
      </c>
      <c r="K6581">
        <v>3</v>
      </c>
      <c r="L6581">
        <v>42</v>
      </c>
      <c r="M6581">
        <v>0.1</v>
      </c>
      <c r="N6581">
        <v>113.4</v>
      </c>
      <c r="O6581">
        <v>41.4</v>
      </c>
      <c r="P6581" t="s">
        <v>28</v>
      </c>
      <c r="Q6581" t="s">
        <v>86</v>
      </c>
      <c r="R6581" t="s">
        <v>36</v>
      </c>
      <c r="S6581">
        <v>3.7</v>
      </c>
      <c r="T6581">
        <f>YEAR(tblOrders[[#This Row],[Order Date]])</f>
        <v>2025</v>
      </c>
      <c r="U6581" t="str">
        <f>TEXT(tblOrders[[#This Row],[Order Date]],"mmm-yyyy")</f>
        <v>Aug-2025</v>
      </c>
      <c r="V6581" s="4">
        <f>tblOrders[[#This Row],[Profit]]/tblOrders[[#This Row],[Sales Amount]]</f>
        <v>0.36507936507936506</v>
      </c>
      <c r="W6581" t="str">
        <f>VLOOKUP(tblOrders[[#This Row],[City]],CityRegion,2,0)</f>
        <v>South</v>
      </c>
      <c r="X6581" t="str">
        <f>VLOOKUP(tblOrders[[#This Row],[City]],lookups!A:C,3,0)</f>
        <v>Karnataka</v>
      </c>
    </row>
    <row r="6582" spans="1:24" x14ac:dyDescent="0.25">
      <c r="A6582" t="s">
        <v>8988</v>
      </c>
      <c r="B6582" s="1">
        <v>45992</v>
      </c>
      <c r="C6582" t="s">
        <v>4002</v>
      </c>
      <c r="D6582" t="s">
        <v>21</v>
      </c>
      <c r="E6582" t="s">
        <v>40</v>
      </c>
      <c r="F6582" t="s">
        <v>41</v>
      </c>
      <c r="G6582" t="s">
        <v>42</v>
      </c>
      <c r="H6582" t="s">
        <v>43</v>
      </c>
      <c r="I6582" t="s">
        <v>26</v>
      </c>
      <c r="J6582" t="s">
        <v>34</v>
      </c>
      <c r="K6582">
        <v>2</v>
      </c>
      <c r="L6582">
        <v>18</v>
      </c>
      <c r="M6582">
        <v>0</v>
      </c>
      <c r="N6582">
        <v>36</v>
      </c>
      <c r="O6582">
        <v>18</v>
      </c>
      <c r="P6582" t="s">
        <v>28</v>
      </c>
      <c r="Q6582" t="s">
        <v>29</v>
      </c>
      <c r="R6582" t="s">
        <v>30</v>
      </c>
      <c r="S6582">
        <v>4.5999999999999996</v>
      </c>
      <c r="T6582">
        <f>YEAR(tblOrders[[#This Row],[Order Date]])</f>
        <v>2025</v>
      </c>
      <c r="U6582" t="str">
        <f>TEXT(tblOrders[[#This Row],[Order Date]],"mmm-yyyy")</f>
        <v>Dec-2025</v>
      </c>
      <c r="V6582" s="4">
        <f>tblOrders[[#This Row],[Profit]]/tblOrders[[#This Row],[Sales Amount]]</f>
        <v>0.5</v>
      </c>
      <c r="W6582" t="str">
        <f>VLOOKUP(tblOrders[[#This Row],[City]],CityRegion,2,0)</f>
        <v>South</v>
      </c>
      <c r="X6582" t="str">
        <f>VLOOKUP(tblOrders[[#This Row],[City]],lookups!A:C,3,0)</f>
        <v>Karnataka</v>
      </c>
    </row>
    <row r="6583" spans="1:24" x14ac:dyDescent="0.25">
      <c r="A6583" t="s">
        <v>8989</v>
      </c>
      <c r="B6583" s="1">
        <v>45726</v>
      </c>
      <c r="C6583" t="s">
        <v>2036</v>
      </c>
      <c r="D6583" t="s">
        <v>39</v>
      </c>
      <c r="E6583" t="s">
        <v>101</v>
      </c>
      <c r="F6583" t="s">
        <v>102</v>
      </c>
      <c r="G6583" t="s">
        <v>24</v>
      </c>
      <c r="H6583" t="s">
        <v>103</v>
      </c>
      <c r="I6583" t="s">
        <v>70</v>
      </c>
      <c r="J6583" t="s">
        <v>45</v>
      </c>
      <c r="K6583">
        <v>2</v>
      </c>
      <c r="L6583">
        <v>120</v>
      </c>
      <c r="M6583">
        <v>0.05</v>
      </c>
      <c r="N6583">
        <v>228</v>
      </c>
      <c r="O6583">
        <v>72</v>
      </c>
      <c r="P6583" t="s">
        <v>28</v>
      </c>
      <c r="Q6583" t="s">
        <v>91</v>
      </c>
      <c r="R6583" t="s">
        <v>36</v>
      </c>
      <c r="S6583">
        <v>3.1</v>
      </c>
      <c r="T6583">
        <f>YEAR(tblOrders[[#This Row],[Order Date]])</f>
        <v>2025</v>
      </c>
      <c r="U6583" t="str">
        <f>TEXT(tblOrders[[#This Row],[Order Date]],"mmm-yyyy")</f>
        <v>Mar-2025</v>
      </c>
      <c r="V6583" s="4">
        <f>tblOrders[[#This Row],[Profit]]/tblOrders[[#This Row],[Sales Amount]]</f>
        <v>0.31578947368421051</v>
      </c>
      <c r="W6583" t="str">
        <f>VLOOKUP(tblOrders[[#This Row],[City]],CityRegion,2,0)</f>
        <v>South</v>
      </c>
      <c r="X6583" t="str">
        <f>VLOOKUP(tblOrders[[#This Row],[City]],lookups!A:C,3,0)</f>
        <v>Telengana</v>
      </c>
    </row>
    <row r="6584" spans="1:24" x14ac:dyDescent="0.25">
      <c r="A6584" t="s">
        <v>8990</v>
      </c>
      <c r="B6584" s="1">
        <v>45743</v>
      </c>
      <c r="C6584" t="s">
        <v>2682</v>
      </c>
      <c r="D6584" t="s">
        <v>39</v>
      </c>
      <c r="E6584" t="s">
        <v>73</v>
      </c>
      <c r="F6584" t="s">
        <v>74</v>
      </c>
      <c r="G6584" t="s">
        <v>68</v>
      </c>
      <c r="H6584" t="s">
        <v>75</v>
      </c>
      <c r="I6584" t="s">
        <v>57</v>
      </c>
      <c r="J6584" t="s">
        <v>27</v>
      </c>
      <c r="K6584">
        <v>5</v>
      </c>
      <c r="L6584">
        <v>65</v>
      </c>
      <c r="M6584">
        <v>0.2</v>
      </c>
      <c r="N6584">
        <v>260</v>
      </c>
      <c r="O6584">
        <v>70</v>
      </c>
      <c r="P6584" t="s">
        <v>28</v>
      </c>
      <c r="Q6584" t="s">
        <v>35</v>
      </c>
      <c r="R6584" t="s">
        <v>30</v>
      </c>
      <c r="S6584">
        <v>3.1</v>
      </c>
      <c r="T6584">
        <f>YEAR(tblOrders[[#This Row],[Order Date]])</f>
        <v>2025</v>
      </c>
      <c r="U6584" t="str">
        <f>TEXT(tblOrders[[#This Row],[Order Date]],"mmm-yyyy")</f>
        <v>Mar-2025</v>
      </c>
      <c r="V6584" s="4">
        <f>tblOrders[[#This Row],[Profit]]/tblOrders[[#This Row],[Sales Amount]]</f>
        <v>0.26923076923076922</v>
      </c>
      <c r="W6584" t="str">
        <f>VLOOKUP(tblOrders[[#This Row],[City]],CityRegion,2,0)</f>
        <v>South</v>
      </c>
      <c r="X6584" t="str">
        <f>VLOOKUP(tblOrders[[#This Row],[City]],lookups!A:C,3,0)</f>
        <v>Kerala</v>
      </c>
    </row>
    <row r="6585" spans="1:24" x14ac:dyDescent="0.25">
      <c r="A6585" t="s">
        <v>8991</v>
      </c>
      <c r="B6585" s="1">
        <v>45904</v>
      </c>
      <c r="C6585" t="s">
        <v>1258</v>
      </c>
      <c r="D6585" t="s">
        <v>21</v>
      </c>
      <c r="E6585" t="s">
        <v>108</v>
      </c>
      <c r="F6585" t="s">
        <v>109</v>
      </c>
      <c r="G6585" t="s">
        <v>62</v>
      </c>
      <c r="H6585" t="s">
        <v>110</v>
      </c>
      <c r="I6585" t="s">
        <v>26</v>
      </c>
      <c r="J6585" t="s">
        <v>27</v>
      </c>
      <c r="K6585">
        <v>2</v>
      </c>
      <c r="L6585">
        <v>110</v>
      </c>
      <c r="M6585">
        <v>0.2</v>
      </c>
      <c r="N6585">
        <v>176</v>
      </c>
      <c r="O6585">
        <v>40</v>
      </c>
      <c r="P6585" t="s">
        <v>28</v>
      </c>
      <c r="Q6585" t="s">
        <v>86</v>
      </c>
      <c r="R6585" t="s">
        <v>36</v>
      </c>
      <c r="S6585">
        <v>2.9</v>
      </c>
      <c r="T6585">
        <f>YEAR(tblOrders[[#This Row],[Order Date]])</f>
        <v>2025</v>
      </c>
      <c r="U6585" t="str">
        <f>TEXT(tblOrders[[#This Row],[Order Date]],"mmm-yyyy")</f>
        <v>Sep-2025</v>
      </c>
      <c r="V6585" s="4">
        <f>tblOrders[[#This Row],[Profit]]/tblOrders[[#This Row],[Sales Amount]]</f>
        <v>0.22727272727272727</v>
      </c>
      <c r="W6585" t="str">
        <f>VLOOKUP(tblOrders[[#This Row],[City]],CityRegion,2,0)</f>
        <v>South</v>
      </c>
      <c r="X6585" t="str">
        <f>VLOOKUP(tblOrders[[#This Row],[City]],lookups!A:C,3,0)</f>
        <v>Karnataka</v>
      </c>
    </row>
    <row r="6586" spans="1:24" x14ac:dyDescent="0.25">
      <c r="A6586" t="s">
        <v>8992</v>
      </c>
      <c r="B6586" s="1">
        <v>45885</v>
      </c>
      <c r="C6586" t="s">
        <v>3988</v>
      </c>
      <c r="D6586" t="s">
        <v>21</v>
      </c>
      <c r="E6586" t="s">
        <v>101</v>
      </c>
      <c r="F6586" t="s">
        <v>102</v>
      </c>
      <c r="G6586" t="s">
        <v>24</v>
      </c>
      <c r="H6586" t="s">
        <v>103</v>
      </c>
      <c r="I6586" t="s">
        <v>130</v>
      </c>
      <c r="J6586" t="s">
        <v>34</v>
      </c>
      <c r="K6586">
        <v>1</v>
      </c>
      <c r="L6586">
        <v>120</v>
      </c>
      <c r="M6586">
        <v>0.1</v>
      </c>
      <c r="N6586">
        <v>108</v>
      </c>
      <c r="O6586">
        <v>30</v>
      </c>
      <c r="P6586" t="s">
        <v>28</v>
      </c>
      <c r="Q6586" t="s">
        <v>91</v>
      </c>
      <c r="R6586" t="s">
        <v>36</v>
      </c>
      <c r="S6586">
        <v>4.0999999999999996</v>
      </c>
      <c r="T6586">
        <f>YEAR(tblOrders[[#This Row],[Order Date]])</f>
        <v>2025</v>
      </c>
      <c r="U6586" t="str">
        <f>TEXT(tblOrders[[#This Row],[Order Date]],"mmm-yyyy")</f>
        <v>Aug-2025</v>
      </c>
      <c r="V6586" s="4">
        <f>tblOrders[[#This Row],[Profit]]/tblOrders[[#This Row],[Sales Amount]]</f>
        <v>0.27777777777777779</v>
      </c>
      <c r="W6586" t="str">
        <f>VLOOKUP(tblOrders[[#This Row],[City]],CityRegion,2,0)</f>
        <v>West</v>
      </c>
      <c r="X6586" t="str">
        <f>VLOOKUP(tblOrders[[#This Row],[City]],lookups!A:C,3,0)</f>
        <v>Maharashtra</v>
      </c>
    </row>
    <row r="6587" spans="1:24" x14ac:dyDescent="0.25">
      <c r="A6587" t="s">
        <v>8993</v>
      </c>
      <c r="B6587" s="1">
        <v>45768</v>
      </c>
      <c r="C6587" t="s">
        <v>1856</v>
      </c>
      <c r="D6587" t="s">
        <v>21</v>
      </c>
      <c r="E6587" t="s">
        <v>108</v>
      </c>
      <c r="F6587" t="s">
        <v>109</v>
      </c>
      <c r="G6587" t="s">
        <v>62</v>
      </c>
      <c r="H6587" t="s">
        <v>110</v>
      </c>
      <c r="I6587" t="s">
        <v>26</v>
      </c>
      <c r="J6587" t="s">
        <v>27</v>
      </c>
      <c r="K6587">
        <v>4</v>
      </c>
      <c r="L6587">
        <v>110</v>
      </c>
      <c r="M6587">
        <v>0.2</v>
      </c>
      <c r="N6587">
        <v>352</v>
      </c>
      <c r="O6587">
        <v>80</v>
      </c>
      <c r="P6587" t="s">
        <v>28</v>
      </c>
      <c r="Q6587" t="s">
        <v>86</v>
      </c>
      <c r="R6587" t="s">
        <v>36</v>
      </c>
      <c r="S6587">
        <v>3.5</v>
      </c>
      <c r="T6587">
        <f>YEAR(tblOrders[[#This Row],[Order Date]])</f>
        <v>2025</v>
      </c>
      <c r="U6587" t="str">
        <f>TEXT(tblOrders[[#This Row],[Order Date]],"mmm-yyyy")</f>
        <v>Apr-2025</v>
      </c>
      <c r="V6587" s="4">
        <f>tblOrders[[#This Row],[Profit]]/tblOrders[[#This Row],[Sales Amount]]</f>
        <v>0.22727272727272727</v>
      </c>
      <c r="W6587" t="str">
        <f>VLOOKUP(tblOrders[[#This Row],[City]],CityRegion,2,0)</f>
        <v>South</v>
      </c>
      <c r="X6587" t="str">
        <f>VLOOKUP(tblOrders[[#This Row],[City]],lookups!A:C,3,0)</f>
        <v>Karnataka</v>
      </c>
    </row>
    <row r="6588" spans="1:24" x14ac:dyDescent="0.25">
      <c r="A6588" t="s">
        <v>8994</v>
      </c>
      <c r="B6588" s="1">
        <v>45739</v>
      </c>
      <c r="C6588" t="s">
        <v>7610</v>
      </c>
      <c r="D6588" t="s">
        <v>21</v>
      </c>
      <c r="E6588" t="s">
        <v>66</v>
      </c>
      <c r="F6588" t="s">
        <v>67</v>
      </c>
      <c r="G6588" t="s">
        <v>68</v>
      </c>
      <c r="H6588" t="s">
        <v>69</v>
      </c>
      <c r="I6588" t="s">
        <v>76</v>
      </c>
      <c r="J6588" t="s">
        <v>27</v>
      </c>
      <c r="K6588">
        <v>1</v>
      </c>
      <c r="L6588">
        <v>149</v>
      </c>
      <c r="M6588">
        <v>0.1</v>
      </c>
      <c r="N6588">
        <v>134.1</v>
      </c>
      <c r="O6588">
        <v>39.1</v>
      </c>
      <c r="P6588" t="s">
        <v>28</v>
      </c>
      <c r="Q6588" t="s">
        <v>86</v>
      </c>
      <c r="R6588" t="s">
        <v>36</v>
      </c>
      <c r="S6588">
        <v>4.2</v>
      </c>
      <c r="T6588">
        <f>YEAR(tblOrders[[#This Row],[Order Date]])</f>
        <v>2025</v>
      </c>
      <c r="U6588" t="str">
        <f>TEXT(tblOrders[[#This Row],[Order Date]],"mmm-yyyy")</f>
        <v>Mar-2025</v>
      </c>
      <c r="V6588" s="4">
        <f>tblOrders[[#This Row],[Profit]]/tblOrders[[#This Row],[Sales Amount]]</f>
        <v>0.29157345264727819</v>
      </c>
      <c r="W6588" t="str">
        <f>VLOOKUP(tblOrders[[#This Row],[City]],CityRegion,2,0)</f>
        <v>South</v>
      </c>
      <c r="X6588" t="str">
        <f>VLOOKUP(tblOrders[[#This Row],[City]],lookups!A:C,3,0)</f>
        <v>Kerala</v>
      </c>
    </row>
    <row r="6589" spans="1:24" x14ac:dyDescent="0.25">
      <c r="A6589" t="s">
        <v>8995</v>
      </c>
      <c r="B6589" s="1">
        <v>45870</v>
      </c>
      <c r="C6589" t="s">
        <v>6655</v>
      </c>
      <c r="D6589" t="s">
        <v>21</v>
      </c>
      <c r="E6589" t="s">
        <v>94</v>
      </c>
      <c r="F6589" t="s">
        <v>95</v>
      </c>
      <c r="G6589" t="s">
        <v>68</v>
      </c>
      <c r="H6589" t="s">
        <v>96</v>
      </c>
      <c r="I6589" t="s">
        <v>76</v>
      </c>
      <c r="J6589" t="s">
        <v>34</v>
      </c>
      <c r="K6589">
        <v>3</v>
      </c>
      <c r="L6589">
        <v>89</v>
      </c>
      <c r="M6589">
        <v>0</v>
      </c>
      <c r="N6589">
        <v>267</v>
      </c>
      <c r="O6589">
        <v>102</v>
      </c>
      <c r="P6589" t="s">
        <v>28</v>
      </c>
      <c r="Q6589" t="s">
        <v>29</v>
      </c>
      <c r="R6589" t="s">
        <v>123</v>
      </c>
      <c r="S6589">
        <v>4.3</v>
      </c>
      <c r="T6589">
        <f>YEAR(tblOrders[[#This Row],[Order Date]])</f>
        <v>2025</v>
      </c>
      <c r="U6589" t="str">
        <f>TEXT(tblOrders[[#This Row],[Order Date]],"mmm-yyyy")</f>
        <v>Aug-2025</v>
      </c>
      <c r="V6589" s="4">
        <f>tblOrders[[#This Row],[Profit]]/tblOrders[[#This Row],[Sales Amount]]</f>
        <v>0.38202247191011235</v>
      </c>
      <c r="W6589" t="str">
        <f>VLOOKUP(tblOrders[[#This Row],[City]],CityRegion,2,0)</f>
        <v>South</v>
      </c>
      <c r="X6589" t="str">
        <f>VLOOKUP(tblOrders[[#This Row],[City]],lookups!A:C,3,0)</f>
        <v>Kerala</v>
      </c>
    </row>
    <row r="6590" spans="1:24" x14ac:dyDescent="0.25">
      <c r="A6590" t="s">
        <v>8996</v>
      </c>
      <c r="B6590" s="1">
        <v>45937</v>
      </c>
      <c r="C6590" t="s">
        <v>5488</v>
      </c>
      <c r="D6590" t="s">
        <v>39</v>
      </c>
      <c r="E6590" t="s">
        <v>66</v>
      </c>
      <c r="F6590" t="s">
        <v>67</v>
      </c>
      <c r="G6590" t="s">
        <v>68</v>
      </c>
      <c r="H6590" t="s">
        <v>69</v>
      </c>
      <c r="I6590" t="s">
        <v>84</v>
      </c>
      <c r="J6590" t="s">
        <v>27</v>
      </c>
      <c r="K6590">
        <v>3</v>
      </c>
      <c r="L6590">
        <v>149</v>
      </c>
      <c r="M6590">
        <v>0.15</v>
      </c>
      <c r="N6590">
        <v>379.95</v>
      </c>
      <c r="O6590">
        <v>94.95</v>
      </c>
      <c r="P6590" t="s">
        <v>28</v>
      </c>
      <c r="Q6590" t="s">
        <v>86</v>
      </c>
      <c r="R6590" t="s">
        <v>30</v>
      </c>
      <c r="S6590">
        <v>3.3</v>
      </c>
      <c r="T6590">
        <f>YEAR(tblOrders[[#This Row],[Order Date]])</f>
        <v>2025</v>
      </c>
      <c r="U6590" t="str">
        <f>TEXT(tblOrders[[#This Row],[Order Date]],"mmm-yyyy")</f>
        <v>Oct-2025</v>
      </c>
      <c r="V6590" s="4">
        <f>tblOrders[[#This Row],[Profit]]/tblOrders[[#This Row],[Sales Amount]]</f>
        <v>0.24990130280300041</v>
      </c>
      <c r="W6590" t="str">
        <f>VLOOKUP(tblOrders[[#This Row],[City]],CityRegion,2,0)</f>
        <v>West</v>
      </c>
      <c r="X6590" t="str">
        <f>VLOOKUP(tblOrders[[#This Row],[City]],lookups!A:C,3,0)</f>
        <v>Maharashtra</v>
      </c>
    </row>
    <row r="6591" spans="1:24" x14ac:dyDescent="0.25">
      <c r="A6591" t="s">
        <v>8997</v>
      </c>
      <c r="B6591" s="1">
        <v>45723</v>
      </c>
      <c r="C6591" t="s">
        <v>5715</v>
      </c>
      <c r="D6591" t="s">
        <v>21</v>
      </c>
      <c r="E6591" t="s">
        <v>101</v>
      </c>
      <c r="F6591" t="s">
        <v>102</v>
      </c>
      <c r="G6591" t="s">
        <v>24</v>
      </c>
      <c r="H6591" t="s">
        <v>103</v>
      </c>
      <c r="I6591" t="s">
        <v>57</v>
      </c>
      <c r="J6591" t="s">
        <v>27</v>
      </c>
      <c r="K6591">
        <v>2</v>
      </c>
      <c r="L6591">
        <v>120</v>
      </c>
      <c r="M6591">
        <v>0.1</v>
      </c>
      <c r="N6591">
        <v>216</v>
      </c>
      <c r="O6591">
        <v>60</v>
      </c>
      <c r="P6591" t="s">
        <v>28</v>
      </c>
      <c r="Q6591" t="s">
        <v>86</v>
      </c>
      <c r="R6591" t="s">
        <v>36</v>
      </c>
      <c r="S6591">
        <v>4.8</v>
      </c>
      <c r="T6591">
        <f>YEAR(tblOrders[[#This Row],[Order Date]])</f>
        <v>2025</v>
      </c>
      <c r="U6591" t="str">
        <f>TEXT(tblOrders[[#This Row],[Order Date]],"mmm-yyyy")</f>
        <v>Mar-2025</v>
      </c>
      <c r="V6591" s="4">
        <f>tblOrders[[#This Row],[Profit]]/tblOrders[[#This Row],[Sales Amount]]</f>
        <v>0.27777777777777779</v>
      </c>
      <c r="W6591" t="str">
        <f>VLOOKUP(tblOrders[[#This Row],[City]],CityRegion,2,0)</f>
        <v>South</v>
      </c>
      <c r="X6591" t="str">
        <f>VLOOKUP(tblOrders[[#This Row],[City]],lookups!A:C,3,0)</f>
        <v>Kerala</v>
      </c>
    </row>
    <row r="6592" spans="1:24" x14ac:dyDescent="0.25">
      <c r="A6592" t="s">
        <v>8998</v>
      </c>
      <c r="B6592" s="1">
        <v>45681</v>
      </c>
      <c r="C6592" t="s">
        <v>2626</v>
      </c>
      <c r="D6592" t="s">
        <v>21</v>
      </c>
      <c r="E6592" t="s">
        <v>79</v>
      </c>
      <c r="F6592" t="s">
        <v>80</v>
      </c>
      <c r="G6592" t="s">
        <v>68</v>
      </c>
      <c r="H6592" t="s">
        <v>81</v>
      </c>
      <c r="I6592" t="s">
        <v>139</v>
      </c>
      <c r="J6592" t="s">
        <v>27</v>
      </c>
      <c r="K6592">
        <v>4</v>
      </c>
      <c r="L6592">
        <v>799</v>
      </c>
      <c r="M6592">
        <v>0</v>
      </c>
      <c r="N6592">
        <v>3196</v>
      </c>
      <c r="O6592">
        <v>716</v>
      </c>
      <c r="P6592" t="s">
        <v>28</v>
      </c>
      <c r="Q6592" t="s">
        <v>46</v>
      </c>
      <c r="R6592" t="s">
        <v>36</v>
      </c>
      <c r="S6592">
        <v>3.4</v>
      </c>
      <c r="T6592">
        <f>YEAR(tblOrders[[#This Row],[Order Date]])</f>
        <v>2025</v>
      </c>
      <c r="U6592" t="str">
        <f>TEXT(tblOrders[[#This Row],[Order Date]],"mmm-yyyy")</f>
        <v>Jan-2025</v>
      </c>
      <c r="V6592" s="4">
        <f>tblOrders[[#This Row],[Profit]]/tblOrders[[#This Row],[Sales Amount]]</f>
        <v>0.22403003754693368</v>
      </c>
      <c r="W6592" t="str">
        <f>VLOOKUP(tblOrders[[#This Row],[City]],CityRegion,2,0)</f>
        <v>South</v>
      </c>
      <c r="X6592" t="str">
        <f>VLOOKUP(tblOrders[[#This Row],[City]],lookups!A:C,3,0)</f>
        <v>Tamil Nadu</v>
      </c>
    </row>
    <row r="6593" spans="1:24" x14ac:dyDescent="0.25">
      <c r="A6593" t="s">
        <v>8999</v>
      </c>
      <c r="B6593" s="1">
        <v>45780</v>
      </c>
      <c r="C6593" t="s">
        <v>6266</v>
      </c>
      <c r="D6593" t="s">
        <v>21</v>
      </c>
      <c r="E6593" t="s">
        <v>66</v>
      </c>
      <c r="F6593" t="s">
        <v>67</v>
      </c>
      <c r="G6593" t="s">
        <v>68</v>
      </c>
      <c r="H6593" t="s">
        <v>69</v>
      </c>
      <c r="I6593" t="s">
        <v>44</v>
      </c>
      <c r="J6593" t="s">
        <v>45</v>
      </c>
      <c r="K6593">
        <v>5</v>
      </c>
      <c r="L6593">
        <v>149</v>
      </c>
      <c r="M6593">
        <v>0.2</v>
      </c>
      <c r="N6593">
        <v>596</v>
      </c>
      <c r="O6593">
        <v>121</v>
      </c>
      <c r="P6593" t="s">
        <v>28</v>
      </c>
      <c r="Q6593" t="s">
        <v>29</v>
      </c>
      <c r="R6593" t="s">
        <v>36</v>
      </c>
      <c r="S6593">
        <v>4.3</v>
      </c>
      <c r="T6593">
        <f>YEAR(tblOrders[[#This Row],[Order Date]])</f>
        <v>2025</v>
      </c>
      <c r="U6593" t="str">
        <f>TEXT(tblOrders[[#This Row],[Order Date]],"mmm-yyyy")</f>
        <v>May-2025</v>
      </c>
      <c r="V6593" s="4">
        <f>tblOrders[[#This Row],[Profit]]/tblOrders[[#This Row],[Sales Amount]]</f>
        <v>0.20302013422818793</v>
      </c>
      <c r="W6593" t="str">
        <f>VLOOKUP(tblOrders[[#This Row],[City]],CityRegion,2,0)</f>
        <v>South</v>
      </c>
      <c r="X6593" t="str">
        <f>VLOOKUP(tblOrders[[#This Row],[City]],lookups!A:C,3,0)</f>
        <v>Kerala</v>
      </c>
    </row>
    <row r="6594" spans="1:24" x14ac:dyDescent="0.25">
      <c r="A6594" t="s">
        <v>9000</v>
      </c>
      <c r="B6594" s="1">
        <v>45756</v>
      </c>
      <c r="C6594" t="s">
        <v>1964</v>
      </c>
      <c r="D6594" t="s">
        <v>21</v>
      </c>
      <c r="E6594" t="s">
        <v>73</v>
      </c>
      <c r="F6594" t="s">
        <v>74</v>
      </c>
      <c r="G6594" t="s">
        <v>68</v>
      </c>
      <c r="H6594" t="s">
        <v>75</v>
      </c>
      <c r="I6594" t="s">
        <v>76</v>
      </c>
      <c r="J6594" t="s">
        <v>27</v>
      </c>
      <c r="K6594">
        <v>4</v>
      </c>
      <c r="L6594">
        <v>65</v>
      </c>
      <c r="M6594">
        <v>0.1</v>
      </c>
      <c r="N6594">
        <v>234</v>
      </c>
      <c r="O6594">
        <v>82</v>
      </c>
      <c r="P6594" t="s">
        <v>28</v>
      </c>
      <c r="Q6594" t="s">
        <v>46</v>
      </c>
      <c r="R6594" t="s">
        <v>30</v>
      </c>
      <c r="S6594">
        <v>3.7</v>
      </c>
      <c r="T6594">
        <f>YEAR(tblOrders[[#This Row],[Order Date]])</f>
        <v>2025</v>
      </c>
      <c r="U6594" t="str">
        <f>TEXT(tblOrders[[#This Row],[Order Date]],"mmm-yyyy")</f>
        <v>Apr-2025</v>
      </c>
      <c r="V6594" s="4">
        <f>tblOrders[[#This Row],[Profit]]/tblOrders[[#This Row],[Sales Amount]]</f>
        <v>0.3504273504273504</v>
      </c>
      <c r="W6594" t="str">
        <f>VLOOKUP(tblOrders[[#This Row],[City]],CityRegion,2,0)</f>
        <v>South</v>
      </c>
      <c r="X6594" t="str">
        <f>VLOOKUP(tblOrders[[#This Row],[City]],lookups!A:C,3,0)</f>
        <v>Kerala</v>
      </c>
    </row>
    <row r="6595" spans="1:24" x14ac:dyDescent="0.25">
      <c r="A6595" t="s">
        <v>9001</v>
      </c>
      <c r="B6595" s="1">
        <v>45734</v>
      </c>
      <c r="C6595" t="s">
        <v>2457</v>
      </c>
      <c r="D6595" t="s">
        <v>21</v>
      </c>
      <c r="E6595" t="s">
        <v>114</v>
      </c>
      <c r="F6595" t="s">
        <v>115</v>
      </c>
      <c r="G6595" t="s">
        <v>42</v>
      </c>
      <c r="H6595" t="s">
        <v>116</v>
      </c>
      <c r="I6595" t="s">
        <v>130</v>
      </c>
      <c r="J6595" t="s">
        <v>27</v>
      </c>
      <c r="K6595">
        <v>4</v>
      </c>
      <c r="L6595">
        <v>12</v>
      </c>
      <c r="M6595">
        <v>0.05</v>
      </c>
      <c r="N6595">
        <v>45.6</v>
      </c>
      <c r="O6595">
        <v>21.6</v>
      </c>
      <c r="P6595" t="s">
        <v>28</v>
      </c>
      <c r="Q6595" t="s">
        <v>35</v>
      </c>
      <c r="R6595" t="s">
        <v>36</v>
      </c>
      <c r="S6595">
        <v>4.3</v>
      </c>
      <c r="T6595">
        <f>YEAR(tblOrders[[#This Row],[Order Date]])</f>
        <v>2025</v>
      </c>
      <c r="U6595" t="str">
        <f>TEXT(tblOrders[[#This Row],[Order Date]],"mmm-yyyy")</f>
        <v>Mar-2025</v>
      </c>
      <c r="V6595" s="4">
        <f>tblOrders[[#This Row],[Profit]]/tblOrders[[#This Row],[Sales Amount]]</f>
        <v>0.47368421052631582</v>
      </c>
      <c r="W6595" t="str">
        <f>VLOOKUP(tblOrders[[#This Row],[City]],CityRegion,2,0)</f>
        <v>West</v>
      </c>
      <c r="X6595" t="str">
        <f>VLOOKUP(tblOrders[[#This Row],[City]],lookups!A:C,3,0)</f>
        <v>Maharashtra</v>
      </c>
    </row>
    <row r="6596" spans="1:24" x14ac:dyDescent="0.25">
      <c r="A6596" t="s">
        <v>9002</v>
      </c>
      <c r="B6596" s="1">
        <v>46022</v>
      </c>
      <c r="C6596" t="s">
        <v>631</v>
      </c>
      <c r="D6596" t="s">
        <v>21</v>
      </c>
      <c r="E6596" t="s">
        <v>79</v>
      </c>
      <c r="F6596" t="s">
        <v>80</v>
      </c>
      <c r="G6596" t="s">
        <v>68</v>
      </c>
      <c r="H6596" t="s">
        <v>81</v>
      </c>
      <c r="I6596" t="s">
        <v>26</v>
      </c>
      <c r="J6596" t="s">
        <v>27</v>
      </c>
      <c r="K6596">
        <v>2</v>
      </c>
      <c r="L6596">
        <v>799</v>
      </c>
      <c r="M6596">
        <v>0.15</v>
      </c>
      <c r="N6596">
        <v>1358.3</v>
      </c>
      <c r="O6596">
        <v>118.3</v>
      </c>
      <c r="P6596" t="s">
        <v>28</v>
      </c>
      <c r="Q6596" t="s">
        <v>35</v>
      </c>
      <c r="R6596" t="s">
        <v>36</v>
      </c>
      <c r="S6596">
        <v>4.2</v>
      </c>
      <c r="T6596">
        <f>YEAR(tblOrders[[#This Row],[Order Date]])</f>
        <v>2025</v>
      </c>
      <c r="U6596" t="str">
        <f>TEXT(tblOrders[[#This Row],[Order Date]],"mmm-yyyy")</f>
        <v>Dec-2025</v>
      </c>
      <c r="V6596" s="4">
        <f>tblOrders[[#This Row],[Profit]]/tblOrders[[#This Row],[Sales Amount]]</f>
        <v>8.7094161819921967E-2</v>
      </c>
      <c r="W6596" t="str">
        <f>VLOOKUP(tblOrders[[#This Row],[City]],CityRegion,2,0)</f>
        <v>South</v>
      </c>
      <c r="X6596" t="str">
        <f>VLOOKUP(tblOrders[[#This Row],[City]],lookups!A:C,3,0)</f>
        <v>Karnataka</v>
      </c>
    </row>
    <row r="6597" spans="1:24" x14ac:dyDescent="0.25">
      <c r="A6597" t="s">
        <v>9003</v>
      </c>
      <c r="B6597" s="1">
        <v>45986</v>
      </c>
      <c r="C6597" t="s">
        <v>1726</v>
      </c>
      <c r="D6597" t="s">
        <v>39</v>
      </c>
      <c r="E6597" t="s">
        <v>66</v>
      </c>
      <c r="F6597" t="s">
        <v>67</v>
      </c>
      <c r="G6597" t="s">
        <v>68</v>
      </c>
      <c r="H6597" t="s">
        <v>69</v>
      </c>
      <c r="I6597" t="s">
        <v>70</v>
      </c>
      <c r="J6597" t="s">
        <v>34</v>
      </c>
      <c r="K6597">
        <v>2</v>
      </c>
      <c r="L6597">
        <v>149</v>
      </c>
      <c r="M6597">
        <v>0.1</v>
      </c>
      <c r="N6597">
        <v>268.2</v>
      </c>
      <c r="O6597">
        <v>78.2</v>
      </c>
      <c r="P6597" t="s">
        <v>28</v>
      </c>
      <c r="Q6597" t="s">
        <v>91</v>
      </c>
      <c r="R6597" t="s">
        <v>36</v>
      </c>
      <c r="S6597">
        <v>3.1</v>
      </c>
      <c r="T6597">
        <f>YEAR(tblOrders[[#This Row],[Order Date]])</f>
        <v>2025</v>
      </c>
      <c r="U6597" t="str">
        <f>TEXT(tblOrders[[#This Row],[Order Date]],"mmm-yyyy")</f>
        <v>Nov-2025</v>
      </c>
      <c r="V6597" s="4">
        <f>tblOrders[[#This Row],[Profit]]/tblOrders[[#This Row],[Sales Amount]]</f>
        <v>0.29157345264727819</v>
      </c>
      <c r="W6597" t="str">
        <f>VLOOKUP(tblOrders[[#This Row],[City]],CityRegion,2,0)</f>
        <v>South</v>
      </c>
      <c r="X6597" t="str">
        <f>VLOOKUP(tblOrders[[#This Row],[City]],lookups!A:C,3,0)</f>
        <v>Telengana</v>
      </c>
    </row>
    <row r="6598" spans="1:24" x14ac:dyDescent="0.25">
      <c r="A6598" t="s">
        <v>9004</v>
      </c>
      <c r="B6598" s="1">
        <v>45963</v>
      </c>
      <c r="C6598" t="s">
        <v>3801</v>
      </c>
      <c r="D6598" t="s">
        <v>21</v>
      </c>
      <c r="E6598" t="s">
        <v>94</v>
      </c>
      <c r="F6598" t="s">
        <v>95</v>
      </c>
      <c r="G6598" t="s">
        <v>68</v>
      </c>
      <c r="H6598" t="s">
        <v>96</v>
      </c>
      <c r="I6598" t="s">
        <v>70</v>
      </c>
      <c r="J6598" t="s">
        <v>45</v>
      </c>
      <c r="K6598">
        <v>3</v>
      </c>
      <c r="L6598">
        <v>89</v>
      </c>
      <c r="M6598">
        <v>0</v>
      </c>
      <c r="N6598">
        <v>267</v>
      </c>
      <c r="O6598">
        <v>102</v>
      </c>
      <c r="P6598" t="s">
        <v>85</v>
      </c>
      <c r="Q6598" t="s">
        <v>86</v>
      </c>
      <c r="R6598" t="s">
        <v>30</v>
      </c>
      <c r="S6598">
        <v>3.2</v>
      </c>
      <c r="T6598">
        <f>YEAR(tblOrders[[#This Row],[Order Date]])</f>
        <v>2025</v>
      </c>
      <c r="U6598" t="str">
        <f>TEXT(tblOrders[[#This Row],[Order Date]],"mmm-yyyy")</f>
        <v>Nov-2025</v>
      </c>
      <c r="V6598" s="4">
        <f>tblOrders[[#This Row],[Profit]]/tblOrders[[#This Row],[Sales Amount]]</f>
        <v>0.38202247191011235</v>
      </c>
      <c r="W6598" t="str">
        <f>VLOOKUP(tblOrders[[#This Row],[City]],CityRegion,2,0)</f>
        <v>South</v>
      </c>
      <c r="X6598" t="str">
        <f>VLOOKUP(tblOrders[[#This Row],[City]],lookups!A:C,3,0)</f>
        <v>Telengana</v>
      </c>
    </row>
    <row r="6599" spans="1:24" x14ac:dyDescent="0.25">
      <c r="A6599" t="s">
        <v>9005</v>
      </c>
      <c r="B6599" s="1">
        <v>46000</v>
      </c>
      <c r="C6599" t="s">
        <v>9006</v>
      </c>
      <c r="D6599" t="s">
        <v>21</v>
      </c>
      <c r="E6599" t="s">
        <v>60</v>
      </c>
      <c r="F6599" t="s">
        <v>61</v>
      </c>
      <c r="G6599" t="s">
        <v>62</v>
      </c>
      <c r="H6599" t="s">
        <v>63</v>
      </c>
      <c r="I6599" t="s">
        <v>33</v>
      </c>
      <c r="J6599" t="s">
        <v>34</v>
      </c>
      <c r="K6599">
        <v>2</v>
      </c>
      <c r="L6599">
        <v>45</v>
      </c>
      <c r="M6599">
        <v>0.05</v>
      </c>
      <c r="N6599">
        <v>85.5</v>
      </c>
      <c r="O6599">
        <v>33.5</v>
      </c>
      <c r="P6599" t="s">
        <v>28</v>
      </c>
      <c r="Q6599" t="s">
        <v>91</v>
      </c>
      <c r="R6599" t="s">
        <v>36</v>
      </c>
      <c r="S6599">
        <v>4.2</v>
      </c>
      <c r="T6599">
        <f>YEAR(tblOrders[[#This Row],[Order Date]])</f>
        <v>2025</v>
      </c>
      <c r="U6599" t="str">
        <f>TEXT(tblOrders[[#This Row],[Order Date]],"mmm-yyyy")</f>
        <v>Dec-2025</v>
      </c>
      <c r="V6599" s="4">
        <f>tblOrders[[#This Row],[Profit]]/tblOrders[[#This Row],[Sales Amount]]</f>
        <v>0.391812865497076</v>
      </c>
      <c r="W6599" t="str">
        <f>VLOOKUP(tblOrders[[#This Row],[City]],CityRegion,2,0)</f>
        <v>North</v>
      </c>
      <c r="X6599" t="str">
        <f>VLOOKUP(tblOrders[[#This Row],[City]],lookups!A:C,3,0)</f>
        <v>Delhi</v>
      </c>
    </row>
    <row r="6600" spans="1:24" x14ac:dyDescent="0.25">
      <c r="A6600" t="s">
        <v>9007</v>
      </c>
      <c r="B6600" s="1">
        <v>45791</v>
      </c>
      <c r="C6600" t="s">
        <v>136</v>
      </c>
      <c r="D6600" t="s">
        <v>21</v>
      </c>
      <c r="E6600" t="s">
        <v>66</v>
      </c>
      <c r="F6600" t="s">
        <v>67</v>
      </c>
      <c r="G6600" t="s">
        <v>68</v>
      </c>
      <c r="H6600" t="s">
        <v>69</v>
      </c>
      <c r="I6600" t="s">
        <v>139</v>
      </c>
      <c r="J6600" t="s">
        <v>27</v>
      </c>
      <c r="K6600">
        <v>5</v>
      </c>
      <c r="L6600">
        <v>149</v>
      </c>
      <c r="M6600">
        <v>0.1</v>
      </c>
      <c r="N6600">
        <v>670.5</v>
      </c>
      <c r="O6600">
        <v>195.5</v>
      </c>
      <c r="P6600" t="s">
        <v>28</v>
      </c>
      <c r="Q6600" t="s">
        <v>86</v>
      </c>
      <c r="R6600" t="s">
        <v>30</v>
      </c>
      <c r="S6600">
        <v>4.8</v>
      </c>
      <c r="T6600">
        <f>YEAR(tblOrders[[#This Row],[Order Date]])</f>
        <v>2025</v>
      </c>
      <c r="U6600" t="str">
        <f>TEXT(tblOrders[[#This Row],[Order Date]],"mmm-yyyy")</f>
        <v>May-2025</v>
      </c>
      <c r="V6600" s="4">
        <f>tblOrders[[#This Row],[Profit]]/tblOrders[[#This Row],[Sales Amount]]</f>
        <v>0.29157345264727813</v>
      </c>
      <c r="W6600" t="str">
        <f>VLOOKUP(tblOrders[[#This Row],[City]],CityRegion,2,0)</f>
        <v>South</v>
      </c>
      <c r="X6600" t="str">
        <f>VLOOKUP(tblOrders[[#This Row],[City]],lookups!A:C,3,0)</f>
        <v>Tamil Nadu</v>
      </c>
    </row>
    <row r="6601" spans="1:24" x14ac:dyDescent="0.25">
      <c r="A6601" t="s">
        <v>9008</v>
      </c>
      <c r="B6601" s="1">
        <v>45686</v>
      </c>
      <c r="C6601" t="s">
        <v>564</v>
      </c>
      <c r="D6601" t="s">
        <v>39</v>
      </c>
      <c r="E6601" t="s">
        <v>79</v>
      </c>
      <c r="F6601" t="s">
        <v>80</v>
      </c>
      <c r="G6601" t="s">
        <v>68</v>
      </c>
      <c r="H6601" t="s">
        <v>81</v>
      </c>
      <c r="I6601" t="s">
        <v>33</v>
      </c>
      <c r="J6601" t="s">
        <v>27</v>
      </c>
      <c r="K6601">
        <v>4</v>
      </c>
      <c r="L6601">
        <v>799</v>
      </c>
      <c r="M6601">
        <v>0</v>
      </c>
      <c r="N6601">
        <v>3196</v>
      </c>
      <c r="O6601">
        <v>716</v>
      </c>
      <c r="P6601" t="s">
        <v>28</v>
      </c>
      <c r="Q6601" t="s">
        <v>29</v>
      </c>
      <c r="R6601" t="s">
        <v>36</v>
      </c>
      <c r="S6601">
        <v>2.9</v>
      </c>
      <c r="T6601">
        <f>YEAR(tblOrders[[#This Row],[Order Date]])</f>
        <v>2025</v>
      </c>
      <c r="U6601" t="str">
        <f>TEXT(tblOrders[[#This Row],[Order Date]],"mmm-yyyy")</f>
        <v>Jan-2025</v>
      </c>
      <c r="V6601" s="4">
        <f>tblOrders[[#This Row],[Profit]]/tblOrders[[#This Row],[Sales Amount]]</f>
        <v>0.22403003754693368</v>
      </c>
      <c r="W6601" t="str">
        <f>VLOOKUP(tblOrders[[#This Row],[City]],CityRegion,2,0)</f>
        <v>North</v>
      </c>
      <c r="X6601" t="str">
        <f>VLOOKUP(tblOrders[[#This Row],[City]],lookups!A:C,3,0)</f>
        <v>Delhi</v>
      </c>
    </row>
    <row r="6602" spans="1:24" x14ac:dyDescent="0.25">
      <c r="A6602" t="s">
        <v>9009</v>
      </c>
      <c r="B6602" s="1">
        <v>45900</v>
      </c>
      <c r="C6602" t="s">
        <v>9010</v>
      </c>
      <c r="D6602" t="s">
        <v>21</v>
      </c>
      <c r="E6602" t="s">
        <v>40</v>
      </c>
      <c r="F6602" t="s">
        <v>41</v>
      </c>
      <c r="G6602" t="s">
        <v>42</v>
      </c>
      <c r="H6602" t="s">
        <v>43</v>
      </c>
      <c r="I6602" t="s">
        <v>52</v>
      </c>
      <c r="J6602" t="s">
        <v>27</v>
      </c>
      <c r="K6602">
        <v>2</v>
      </c>
      <c r="L6602">
        <v>18</v>
      </c>
      <c r="M6602">
        <v>0.15</v>
      </c>
      <c r="N6602">
        <v>30.6</v>
      </c>
      <c r="O6602">
        <v>12.6</v>
      </c>
      <c r="P6602" t="s">
        <v>28</v>
      </c>
      <c r="Q6602" t="s">
        <v>91</v>
      </c>
      <c r="R6602" t="s">
        <v>123</v>
      </c>
      <c r="S6602">
        <v>4.2</v>
      </c>
      <c r="T6602">
        <f>YEAR(tblOrders[[#This Row],[Order Date]])</f>
        <v>2025</v>
      </c>
      <c r="U6602" t="str">
        <f>TEXT(tblOrders[[#This Row],[Order Date]],"mmm-yyyy")</f>
        <v>Aug-2025</v>
      </c>
      <c r="V6602" s="4">
        <f>tblOrders[[#This Row],[Profit]]/tblOrders[[#This Row],[Sales Amount]]</f>
        <v>0.41176470588235292</v>
      </c>
      <c r="W6602" t="str">
        <f>VLOOKUP(tblOrders[[#This Row],[City]],CityRegion,2,0)</f>
        <v>South</v>
      </c>
      <c r="X6602" t="str">
        <f>VLOOKUP(tblOrders[[#This Row],[City]],lookups!A:C,3,0)</f>
        <v>Kerala</v>
      </c>
    </row>
    <row r="6603" spans="1:24" x14ac:dyDescent="0.25">
      <c r="A6603" t="s">
        <v>9011</v>
      </c>
      <c r="B6603" s="1">
        <v>45690</v>
      </c>
      <c r="C6603" t="s">
        <v>6743</v>
      </c>
      <c r="D6603" t="s">
        <v>21</v>
      </c>
      <c r="E6603" t="s">
        <v>66</v>
      </c>
      <c r="F6603" t="s">
        <v>67</v>
      </c>
      <c r="G6603" t="s">
        <v>68</v>
      </c>
      <c r="H6603" t="s">
        <v>69</v>
      </c>
      <c r="I6603" t="s">
        <v>52</v>
      </c>
      <c r="J6603" t="s">
        <v>34</v>
      </c>
      <c r="K6603">
        <v>4</v>
      </c>
      <c r="L6603">
        <v>149</v>
      </c>
      <c r="M6603">
        <v>0.2</v>
      </c>
      <c r="N6603">
        <v>476.8</v>
      </c>
      <c r="O6603">
        <v>96.8</v>
      </c>
      <c r="P6603" t="s">
        <v>28</v>
      </c>
      <c r="Q6603" t="s">
        <v>91</v>
      </c>
      <c r="R6603" t="s">
        <v>36</v>
      </c>
      <c r="S6603">
        <v>4.7</v>
      </c>
      <c r="T6603">
        <f>YEAR(tblOrders[[#This Row],[Order Date]])</f>
        <v>2025</v>
      </c>
      <c r="U6603" t="str">
        <f>TEXT(tblOrders[[#This Row],[Order Date]],"mmm-yyyy")</f>
        <v>Feb-2025</v>
      </c>
      <c r="V6603" s="4">
        <f>tblOrders[[#This Row],[Profit]]/tblOrders[[#This Row],[Sales Amount]]</f>
        <v>0.2030201342281879</v>
      </c>
      <c r="W6603" t="str">
        <f>VLOOKUP(tblOrders[[#This Row],[City]],CityRegion,2,0)</f>
        <v>South</v>
      </c>
      <c r="X6603" t="str">
        <f>VLOOKUP(tblOrders[[#This Row],[City]],lookups!A:C,3,0)</f>
        <v>Kerala</v>
      </c>
    </row>
    <row r="6604" spans="1:24" x14ac:dyDescent="0.25">
      <c r="A6604" t="s">
        <v>9012</v>
      </c>
      <c r="B6604" s="1">
        <v>45717</v>
      </c>
      <c r="C6604" t="s">
        <v>838</v>
      </c>
      <c r="D6604" t="s">
        <v>39</v>
      </c>
      <c r="E6604" t="s">
        <v>49</v>
      </c>
      <c r="F6604" t="s">
        <v>50</v>
      </c>
      <c r="G6604" t="s">
        <v>24</v>
      </c>
      <c r="H6604" t="s">
        <v>51</v>
      </c>
      <c r="I6604" t="s">
        <v>130</v>
      </c>
      <c r="J6604" t="s">
        <v>34</v>
      </c>
      <c r="K6604">
        <v>1</v>
      </c>
      <c r="L6604">
        <v>85</v>
      </c>
      <c r="M6604">
        <v>0.15</v>
      </c>
      <c r="N6604">
        <v>72.25</v>
      </c>
      <c r="O6604">
        <v>20.25</v>
      </c>
      <c r="P6604" t="s">
        <v>28</v>
      </c>
      <c r="Q6604" t="s">
        <v>86</v>
      </c>
      <c r="R6604" t="s">
        <v>36</v>
      </c>
      <c r="S6604">
        <v>3.7</v>
      </c>
      <c r="T6604">
        <f>YEAR(tblOrders[[#This Row],[Order Date]])</f>
        <v>2025</v>
      </c>
      <c r="U6604" t="str">
        <f>TEXT(tblOrders[[#This Row],[Order Date]],"mmm-yyyy")</f>
        <v>Mar-2025</v>
      </c>
      <c r="V6604" s="4">
        <f>tblOrders[[#This Row],[Profit]]/tblOrders[[#This Row],[Sales Amount]]</f>
        <v>0.28027681660899656</v>
      </c>
      <c r="W6604" t="str">
        <f>VLOOKUP(tblOrders[[#This Row],[City]],CityRegion,2,0)</f>
        <v>West</v>
      </c>
      <c r="X6604" t="str">
        <f>VLOOKUP(tblOrders[[#This Row],[City]],lookups!A:C,3,0)</f>
        <v>Maharashtra</v>
      </c>
    </row>
    <row r="6605" spans="1:24" x14ac:dyDescent="0.25">
      <c r="A6605" t="s">
        <v>9013</v>
      </c>
      <c r="B6605" s="1">
        <v>46000</v>
      </c>
      <c r="C6605" t="s">
        <v>2290</v>
      </c>
      <c r="D6605" t="s">
        <v>39</v>
      </c>
      <c r="E6605" t="s">
        <v>73</v>
      </c>
      <c r="F6605" t="s">
        <v>74</v>
      </c>
      <c r="G6605" t="s">
        <v>68</v>
      </c>
      <c r="H6605" t="s">
        <v>75</v>
      </c>
      <c r="I6605" t="s">
        <v>84</v>
      </c>
      <c r="J6605" t="s">
        <v>27</v>
      </c>
      <c r="K6605">
        <v>5</v>
      </c>
      <c r="L6605">
        <v>65</v>
      </c>
      <c r="M6605">
        <v>0</v>
      </c>
      <c r="N6605">
        <v>325</v>
      </c>
      <c r="O6605">
        <v>135</v>
      </c>
      <c r="P6605" t="s">
        <v>28</v>
      </c>
      <c r="Q6605" t="s">
        <v>35</v>
      </c>
      <c r="R6605" t="s">
        <v>36</v>
      </c>
      <c r="S6605">
        <v>2.6</v>
      </c>
      <c r="T6605">
        <f>YEAR(tblOrders[[#This Row],[Order Date]])</f>
        <v>2025</v>
      </c>
      <c r="U6605" t="str">
        <f>TEXT(tblOrders[[#This Row],[Order Date]],"mmm-yyyy")</f>
        <v>Dec-2025</v>
      </c>
      <c r="V6605" s="4">
        <f>tblOrders[[#This Row],[Profit]]/tblOrders[[#This Row],[Sales Amount]]</f>
        <v>0.41538461538461541</v>
      </c>
      <c r="W6605" t="str">
        <f>VLOOKUP(tblOrders[[#This Row],[City]],CityRegion,2,0)</f>
        <v>West</v>
      </c>
      <c r="X6605" t="str">
        <f>VLOOKUP(tblOrders[[#This Row],[City]],lookups!A:C,3,0)</f>
        <v>Maharashtra</v>
      </c>
    </row>
    <row r="6606" spans="1:24" x14ac:dyDescent="0.25">
      <c r="A6606" t="s">
        <v>9014</v>
      </c>
      <c r="B6606" s="1">
        <v>45922</v>
      </c>
      <c r="C6606" t="s">
        <v>1002</v>
      </c>
      <c r="D6606" t="s">
        <v>21</v>
      </c>
      <c r="E6606" t="s">
        <v>40</v>
      </c>
      <c r="F6606" t="s">
        <v>41</v>
      </c>
      <c r="G6606" t="s">
        <v>42</v>
      </c>
      <c r="H6606" t="s">
        <v>43</v>
      </c>
      <c r="I6606" t="s">
        <v>130</v>
      </c>
      <c r="J6606" t="s">
        <v>45</v>
      </c>
      <c r="K6606">
        <v>4</v>
      </c>
      <c r="L6606">
        <v>18</v>
      </c>
      <c r="M6606">
        <v>0.15</v>
      </c>
      <c r="N6606">
        <v>61.2</v>
      </c>
      <c r="O6606">
        <v>25.2</v>
      </c>
      <c r="P6606" t="s">
        <v>28</v>
      </c>
      <c r="Q6606" t="s">
        <v>91</v>
      </c>
      <c r="R6606" t="s">
        <v>36</v>
      </c>
      <c r="S6606">
        <v>3.8</v>
      </c>
      <c r="T6606">
        <f>YEAR(tblOrders[[#This Row],[Order Date]])</f>
        <v>2025</v>
      </c>
      <c r="U6606" t="str">
        <f>TEXT(tblOrders[[#This Row],[Order Date]],"mmm-yyyy")</f>
        <v>Sep-2025</v>
      </c>
      <c r="V6606" s="4">
        <f>tblOrders[[#This Row],[Profit]]/tblOrders[[#This Row],[Sales Amount]]</f>
        <v>0.41176470588235292</v>
      </c>
      <c r="W6606" t="str">
        <f>VLOOKUP(tblOrders[[#This Row],[City]],CityRegion,2,0)</f>
        <v>West</v>
      </c>
      <c r="X6606" t="str">
        <f>VLOOKUP(tblOrders[[#This Row],[City]],lookups!A:C,3,0)</f>
        <v>Maharashtra</v>
      </c>
    </row>
    <row r="6607" spans="1:24" x14ac:dyDescent="0.25">
      <c r="A6607" t="s">
        <v>9015</v>
      </c>
      <c r="B6607" s="1">
        <v>45958</v>
      </c>
      <c r="C6607" t="s">
        <v>1221</v>
      </c>
      <c r="D6607" t="s">
        <v>21</v>
      </c>
      <c r="E6607" t="s">
        <v>66</v>
      </c>
      <c r="F6607" t="s">
        <v>67</v>
      </c>
      <c r="G6607" t="s">
        <v>68</v>
      </c>
      <c r="H6607" t="s">
        <v>69</v>
      </c>
      <c r="I6607" t="s">
        <v>33</v>
      </c>
      <c r="J6607" t="s">
        <v>27</v>
      </c>
      <c r="K6607">
        <v>5</v>
      </c>
      <c r="L6607">
        <v>149</v>
      </c>
      <c r="M6607">
        <v>0.15</v>
      </c>
      <c r="N6607">
        <v>633.25</v>
      </c>
      <c r="O6607">
        <v>158.25</v>
      </c>
      <c r="P6607" t="s">
        <v>148</v>
      </c>
      <c r="Q6607" t="s">
        <v>86</v>
      </c>
      <c r="R6607" t="s">
        <v>36</v>
      </c>
      <c r="S6607">
        <v>2.8</v>
      </c>
      <c r="T6607">
        <f>YEAR(tblOrders[[#This Row],[Order Date]])</f>
        <v>2025</v>
      </c>
      <c r="U6607" t="str">
        <f>TEXT(tblOrders[[#This Row],[Order Date]],"mmm-yyyy")</f>
        <v>Oct-2025</v>
      </c>
      <c r="V6607" s="4">
        <f>tblOrders[[#This Row],[Profit]]/tblOrders[[#This Row],[Sales Amount]]</f>
        <v>0.24990130280300041</v>
      </c>
      <c r="W6607" t="str">
        <f>VLOOKUP(tblOrders[[#This Row],[City]],CityRegion,2,0)</f>
        <v>North</v>
      </c>
      <c r="X6607" t="str">
        <f>VLOOKUP(tblOrders[[#This Row],[City]],lookups!A:C,3,0)</f>
        <v>Delhi</v>
      </c>
    </row>
    <row r="6608" spans="1:24" x14ac:dyDescent="0.25">
      <c r="A6608" t="s">
        <v>9016</v>
      </c>
      <c r="B6608" s="1">
        <v>45724</v>
      </c>
      <c r="C6608" t="s">
        <v>1922</v>
      </c>
      <c r="D6608" t="s">
        <v>21</v>
      </c>
      <c r="E6608" t="s">
        <v>101</v>
      </c>
      <c r="F6608" t="s">
        <v>102</v>
      </c>
      <c r="G6608" t="s">
        <v>24</v>
      </c>
      <c r="H6608" t="s">
        <v>103</v>
      </c>
      <c r="I6608" t="s">
        <v>84</v>
      </c>
      <c r="J6608" t="s">
        <v>45</v>
      </c>
      <c r="K6608">
        <v>4</v>
      </c>
      <c r="L6608">
        <v>120</v>
      </c>
      <c r="M6608">
        <v>0.15</v>
      </c>
      <c r="N6608">
        <v>408</v>
      </c>
      <c r="O6608">
        <v>96</v>
      </c>
      <c r="P6608" t="s">
        <v>28</v>
      </c>
      <c r="Q6608" t="s">
        <v>35</v>
      </c>
      <c r="R6608" t="s">
        <v>30</v>
      </c>
      <c r="S6608">
        <v>3.5</v>
      </c>
      <c r="T6608">
        <f>YEAR(tblOrders[[#This Row],[Order Date]])</f>
        <v>2025</v>
      </c>
      <c r="U6608" t="str">
        <f>TEXT(tblOrders[[#This Row],[Order Date]],"mmm-yyyy")</f>
        <v>Mar-2025</v>
      </c>
      <c r="V6608" s="4">
        <f>tblOrders[[#This Row],[Profit]]/tblOrders[[#This Row],[Sales Amount]]</f>
        <v>0.23529411764705882</v>
      </c>
      <c r="W6608" t="str">
        <f>VLOOKUP(tblOrders[[#This Row],[City]],CityRegion,2,0)</f>
        <v>West</v>
      </c>
      <c r="X6608" t="str">
        <f>VLOOKUP(tblOrders[[#This Row],[City]],lookups!A:C,3,0)</f>
        <v>Maharashtra</v>
      </c>
    </row>
    <row r="6609" spans="1:24" x14ac:dyDescent="0.25">
      <c r="A6609" t="s">
        <v>9017</v>
      </c>
      <c r="B6609" s="1">
        <v>45747</v>
      </c>
      <c r="C6609" t="s">
        <v>6761</v>
      </c>
      <c r="D6609" t="s">
        <v>21</v>
      </c>
      <c r="E6609" t="s">
        <v>73</v>
      </c>
      <c r="F6609" t="s">
        <v>74</v>
      </c>
      <c r="G6609" t="s">
        <v>68</v>
      </c>
      <c r="H6609" t="s">
        <v>75</v>
      </c>
      <c r="I6609" t="s">
        <v>44</v>
      </c>
      <c r="J6609" t="s">
        <v>34</v>
      </c>
      <c r="K6609">
        <v>3</v>
      </c>
      <c r="L6609">
        <v>65</v>
      </c>
      <c r="M6609">
        <v>0.1</v>
      </c>
      <c r="N6609">
        <v>175.5</v>
      </c>
      <c r="O6609">
        <v>61.5</v>
      </c>
      <c r="P6609" t="s">
        <v>28</v>
      </c>
      <c r="Q6609" t="s">
        <v>86</v>
      </c>
      <c r="R6609" t="s">
        <v>30</v>
      </c>
      <c r="S6609">
        <v>3.1</v>
      </c>
      <c r="T6609">
        <f>YEAR(tblOrders[[#This Row],[Order Date]])</f>
        <v>2025</v>
      </c>
      <c r="U6609" t="str">
        <f>TEXT(tblOrders[[#This Row],[Order Date]],"mmm-yyyy")</f>
        <v>Mar-2025</v>
      </c>
      <c r="V6609" s="4">
        <f>tblOrders[[#This Row],[Profit]]/tblOrders[[#This Row],[Sales Amount]]</f>
        <v>0.3504273504273504</v>
      </c>
      <c r="W6609" t="str">
        <f>VLOOKUP(tblOrders[[#This Row],[City]],CityRegion,2,0)</f>
        <v>South</v>
      </c>
      <c r="X6609" t="str">
        <f>VLOOKUP(tblOrders[[#This Row],[City]],lookups!A:C,3,0)</f>
        <v>Kerala</v>
      </c>
    </row>
    <row r="6610" spans="1:24" x14ac:dyDescent="0.25">
      <c r="A6610" t="s">
        <v>9018</v>
      </c>
      <c r="B6610" s="1">
        <v>45744</v>
      </c>
      <c r="C6610" t="s">
        <v>5545</v>
      </c>
      <c r="D6610" t="s">
        <v>21</v>
      </c>
      <c r="E6610" t="s">
        <v>79</v>
      </c>
      <c r="F6610" t="s">
        <v>80</v>
      </c>
      <c r="G6610" t="s">
        <v>68</v>
      </c>
      <c r="H6610" t="s">
        <v>81</v>
      </c>
      <c r="I6610" t="s">
        <v>52</v>
      </c>
      <c r="J6610" t="s">
        <v>34</v>
      </c>
      <c r="K6610">
        <v>4</v>
      </c>
      <c r="L6610">
        <v>799</v>
      </c>
      <c r="M6610">
        <v>0.15</v>
      </c>
      <c r="N6610">
        <v>2716.6</v>
      </c>
      <c r="O6610">
        <v>236.6</v>
      </c>
      <c r="P6610" t="s">
        <v>28</v>
      </c>
      <c r="Q6610" t="s">
        <v>91</v>
      </c>
      <c r="R6610" t="s">
        <v>36</v>
      </c>
      <c r="S6610">
        <v>3.9</v>
      </c>
      <c r="T6610">
        <f>YEAR(tblOrders[[#This Row],[Order Date]])</f>
        <v>2025</v>
      </c>
      <c r="U6610" t="str">
        <f>TEXT(tblOrders[[#This Row],[Order Date]],"mmm-yyyy")</f>
        <v>Mar-2025</v>
      </c>
      <c r="V6610" s="4">
        <f>tblOrders[[#This Row],[Profit]]/tblOrders[[#This Row],[Sales Amount]]</f>
        <v>8.7094161819921967E-2</v>
      </c>
      <c r="W6610" t="str">
        <f>VLOOKUP(tblOrders[[#This Row],[City]],CityRegion,2,0)</f>
        <v>South</v>
      </c>
      <c r="X6610" t="str">
        <f>VLOOKUP(tblOrders[[#This Row],[City]],lookups!A:C,3,0)</f>
        <v>Kerala</v>
      </c>
    </row>
    <row r="6611" spans="1:24" x14ac:dyDescent="0.25">
      <c r="A6611" t="s">
        <v>9019</v>
      </c>
      <c r="B6611" s="1">
        <v>45767</v>
      </c>
      <c r="C6611" t="s">
        <v>836</v>
      </c>
      <c r="D6611" t="s">
        <v>39</v>
      </c>
      <c r="E6611" t="s">
        <v>94</v>
      </c>
      <c r="F6611" t="s">
        <v>95</v>
      </c>
      <c r="G6611" t="s">
        <v>68</v>
      </c>
      <c r="H6611" t="s">
        <v>96</v>
      </c>
      <c r="I6611" t="s">
        <v>76</v>
      </c>
      <c r="J6611" t="s">
        <v>45</v>
      </c>
      <c r="K6611">
        <v>1</v>
      </c>
      <c r="L6611">
        <v>89</v>
      </c>
      <c r="M6611">
        <v>0.2</v>
      </c>
      <c r="N6611">
        <v>71.2</v>
      </c>
      <c r="O6611">
        <v>16.2</v>
      </c>
      <c r="P6611" t="s">
        <v>28</v>
      </c>
      <c r="Q6611" t="s">
        <v>29</v>
      </c>
      <c r="R6611" t="s">
        <v>36</v>
      </c>
      <c r="S6611">
        <v>2.8</v>
      </c>
      <c r="T6611">
        <f>YEAR(tblOrders[[#This Row],[Order Date]])</f>
        <v>2025</v>
      </c>
      <c r="U6611" t="str">
        <f>TEXT(tblOrders[[#This Row],[Order Date]],"mmm-yyyy")</f>
        <v>Apr-2025</v>
      </c>
      <c r="V6611" s="4">
        <f>tblOrders[[#This Row],[Profit]]/tblOrders[[#This Row],[Sales Amount]]</f>
        <v>0.22752808988764042</v>
      </c>
      <c r="W6611" t="str">
        <f>VLOOKUP(tblOrders[[#This Row],[City]],CityRegion,2,0)</f>
        <v>South</v>
      </c>
      <c r="X6611" t="str">
        <f>VLOOKUP(tblOrders[[#This Row],[City]],lookups!A:C,3,0)</f>
        <v>Kerala</v>
      </c>
    </row>
    <row r="6612" spans="1:24" x14ac:dyDescent="0.25">
      <c r="A6612" t="s">
        <v>9020</v>
      </c>
      <c r="B6612" s="1">
        <v>45963</v>
      </c>
      <c r="C6612" t="s">
        <v>9021</v>
      </c>
      <c r="D6612" t="s">
        <v>21</v>
      </c>
      <c r="E6612" t="s">
        <v>60</v>
      </c>
      <c r="F6612" t="s">
        <v>61</v>
      </c>
      <c r="G6612" t="s">
        <v>62</v>
      </c>
      <c r="H6612" t="s">
        <v>63</v>
      </c>
      <c r="I6612" t="s">
        <v>44</v>
      </c>
      <c r="J6612" t="s">
        <v>45</v>
      </c>
      <c r="K6612">
        <v>2</v>
      </c>
      <c r="L6612">
        <v>45</v>
      </c>
      <c r="M6612">
        <v>0</v>
      </c>
      <c r="N6612">
        <v>90</v>
      </c>
      <c r="O6612">
        <v>38</v>
      </c>
      <c r="P6612" t="s">
        <v>28</v>
      </c>
      <c r="Q6612" t="s">
        <v>35</v>
      </c>
      <c r="R6612" t="s">
        <v>36</v>
      </c>
      <c r="S6612">
        <v>4.4000000000000004</v>
      </c>
      <c r="T6612">
        <f>YEAR(tblOrders[[#This Row],[Order Date]])</f>
        <v>2025</v>
      </c>
      <c r="U6612" t="str">
        <f>TEXT(tblOrders[[#This Row],[Order Date]],"mmm-yyyy")</f>
        <v>Nov-2025</v>
      </c>
      <c r="V6612" s="4">
        <f>tblOrders[[#This Row],[Profit]]/tblOrders[[#This Row],[Sales Amount]]</f>
        <v>0.42222222222222222</v>
      </c>
      <c r="W6612" t="str">
        <f>VLOOKUP(tblOrders[[#This Row],[City]],CityRegion,2,0)</f>
        <v>South</v>
      </c>
      <c r="X6612" t="str">
        <f>VLOOKUP(tblOrders[[#This Row],[City]],lookups!A:C,3,0)</f>
        <v>Kerala</v>
      </c>
    </row>
    <row r="6613" spans="1:24" x14ac:dyDescent="0.25">
      <c r="A6613" t="s">
        <v>9022</v>
      </c>
      <c r="B6613" s="1">
        <v>45892</v>
      </c>
      <c r="C6613" t="s">
        <v>122</v>
      </c>
      <c r="D6613" t="s">
        <v>21</v>
      </c>
      <c r="E6613" t="s">
        <v>94</v>
      </c>
      <c r="F6613" t="s">
        <v>95</v>
      </c>
      <c r="G6613" t="s">
        <v>68</v>
      </c>
      <c r="H6613" t="s">
        <v>96</v>
      </c>
      <c r="I6613" t="s">
        <v>52</v>
      </c>
      <c r="J6613" t="s">
        <v>34</v>
      </c>
      <c r="K6613">
        <v>4</v>
      </c>
      <c r="L6613">
        <v>89</v>
      </c>
      <c r="M6613">
        <v>0.2</v>
      </c>
      <c r="N6613">
        <v>284.8</v>
      </c>
      <c r="O6613">
        <v>64.8</v>
      </c>
      <c r="P6613" t="s">
        <v>85</v>
      </c>
      <c r="Q6613" t="s">
        <v>46</v>
      </c>
      <c r="R6613" t="s">
        <v>36</v>
      </c>
      <c r="S6613">
        <v>4.4000000000000004</v>
      </c>
      <c r="T6613">
        <f>YEAR(tblOrders[[#This Row],[Order Date]])</f>
        <v>2025</v>
      </c>
      <c r="U6613" t="str">
        <f>TEXT(tblOrders[[#This Row],[Order Date]],"mmm-yyyy")</f>
        <v>Aug-2025</v>
      </c>
      <c r="V6613" s="4">
        <f>tblOrders[[#This Row],[Profit]]/tblOrders[[#This Row],[Sales Amount]]</f>
        <v>0.22752808988764042</v>
      </c>
      <c r="W6613" t="str">
        <f>VLOOKUP(tblOrders[[#This Row],[City]],CityRegion,2,0)</f>
        <v>South</v>
      </c>
      <c r="X6613" t="str">
        <f>VLOOKUP(tblOrders[[#This Row],[City]],lookups!A:C,3,0)</f>
        <v>Kerala</v>
      </c>
    </row>
    <row r="6614" spans="1:24" x14ac:dyDescent="0.25">
      <c r="A6614" t="s">
        <v>9023</v>
      </c>
      <c r="B6614" s="1">
        <v>45802</v>
      </c>
      <c r="C6614" t="s">
        <v>872</v>
      </c>
      <c r="D6614" t="s">
        <v>39</v>
      </c>
      <c r="E6614" t="s">
        <v>94</v>
      </c>
      <c r="F6614" t="s">
        <v>95</v>
      </c>
      <c r="G6614" t="s">
        <v>68</v>
      </c>
      <c r="H6614" t="s">
        <v>96</v>
      </c>
      <c r="I6614" t="s">
        <v>26</v>
      </c>
      <c r="J6614" t="s">
        <v>27</v>
      </c>
      <c r="K6614">
        <v>2</v>
      </c>
      <c r="L6614">
        <v>89</v>
      </c>
      <c r="M6614">
        <v>0.15</v>
      </c>
      <c r="N6614">
        <v>151.30000000000001</v>
      </c>
      <c r="O6614">
        <v>41.3</v>
      </c>
      <c r="P6614" t="s">
        <v>28</v>
      </c>
      <c r="Q6614" t="s">
        <v>91</v>
      </c>
      <c r="R6614" t="s">
        <v>30</v>
      </c>
      <c r="S6614">
        <v>3.4</v>
      </c>
      <c r="T6614">
        <f>YEAR(tblOrders[[#This Row],[Order Date]])</f>
        <v>2025</v>
      </c>
      <c r="U6614" t="str">
        <f>TEXT(tblOrders[[#This Row],[Order Date]],"mmm-yyyy")</f>
        <v>May-2025</v>
      </c>
      <c r="V6614" s="4">
        <f>tblOrders[[#This Row],[Profit]]/tblOrders[[#This Row],[Sales Amount]]</f>
        <v>0.27296761401189684</v>
      </c>
      <c r="W6614" t="str">
        <f>VLOOKUP(tblOrders[[#This Row],[City]],CityRegion,2,0)</f>
        <v>South</v>
      </c>
      <c r="X6614" t="str">
        <f>VLOOKUP(tblOrders[[#This Row],[City]],lookups!A:C,3,0)</f>
        <v>Karnataka</v>
      </c>
    </row>
    <row r="6615" spans="1:24" x14ac:dyDescent="0.25">
      <c r="A6615" t="s">
        <v>9024</v>
      </c>
      <c r="B6615" s="1">
        <v>45979</v>
      </c>
      <c r="C6615" t="s">
        <v>1167</v>
      </c>
      <c r="D6615" t="s">
        <v>21</v>
      </c>
      <c r="E6615" t="s">
        <v>40</v>
      </c>
      <c r="F6615" t="s">
        <v>41</v>
      </c>
      <c r="G6615" t="s">
        <v>42</v>
      </c>
      <c r="H6615" t="s">
        <v>43</v>
      </c>
      <c r="I6615" t="s">
        <v>26</v>
      </c>
      <c r="J6615" t="s">
        <v>45</v>
      </c>
      <c r="K6615">
        <v>5</v>
      </c>
      <c r="L6615">
        <v>18</v>
      </c>
      <c r="M6615">
        <v>0</v>
      </c>
      <c r="N6615">
        <v>90</v>
      </c>
      <c r="O6615">
        <v>45</v>
      </c>
      <c r="P6615" t="s">
        <v>28</v>
      </c>
      <c r="Q6615" t="s">
        <v>86</v>
      </c>
      <c r="R6615" t="s">
        <v>30</v>
      </c>
      <c r="S6615">
        <v>3.2</v>
      </c>
      <c r="T6615">
        <f>YEAR(tblOrders[[#This Row],[Order Date]])</f>
        <v>2025</v>
      </c>
      <c r="U6615" t="str">
        <f>TEXT(tblOrders[[#This Row],[Order Date]],"mmm-yyyy")</f>
        <v>Nov-2025</v>
      </c>
      <c r="V6615" s="4">
        <f>tblOrders[[#This Row],[Profit]]/tblOrders[[#This Row],[Sales Amount]]</f>
        <v>0.5</v>
      </c>
      <c r="W6615" t="str">
        <f>VLOOKUP(tblOrders[[#This Row],[City]],CityRegion,2,0)</f>
        <v>South</v>
      </c>
      <c r="X6615" t="str">
        <f>VLOOKUP(tblOrders[[#This Row],[City]],lookups!A:C,3,0)</f>
        <v>Karnataka</v>
      </c>
    </row>
    <row r="6616" spans="1:24" x14ac:dyDescent="0.25">
      <c r="A6616" t="s">
        <v>9025</v>
      </c>
      <c r="B6616" s="1">
        <v>45979</v>
      </c>
      <c r="C6616" t="s">
        <v>4900</v>
      </c>
      <c r="D6616" t="s">
        <v>21</v>
      </c>
      <c r="E6616" t="s">
        <v>79</v>
      </c>
      <c r="F6616" t="s">
        <v>80</v>
      </c>
      <c r="G6616" t="s">
        <v>68</v>
      </c>
      <c r="H6616" t="s">
        <v>81</v>
      </c>
      <c r="I6616" t="s">
        <v>84</v>
      </c>
      <c r="J6616" t="s">
        <v>27</v>
      </c>
      <c r="K6616">
        <v>1</v>
      </c>
      <c r="L6616">
        <v>799</v>
      </c>
      <c r="M6616">
        <v>0.2</v>
      </c>
      <c r="N6616">
        <v>639.20000000000005</v>
      </c>
      <c r="O6616">
        <v>19.2</v>
      </c>
      <c r="P6616" t="s">
        <v>28</v>
      </c>
      <c r="Q6616" t="s">
        <v>86</v>
      </c>
      <c r="R6616" t="s">
        <v>36</v>
      </c>
      <c r="S6616">
        <v>3.3</v>
      </c>
      <c r="T6616">
        <f>YEAR(tblOrders[[#This Row],[Order Date]])</f>
        <v>2025</v>
      </c>
      <c r="U6616" t="str">
        <f>TEXT(tblOrders[[#This Row],[Order Date]],"mmm-yyyy")</f>
        <v>Nov-2025</v>
      </c>
      <c r="V6616" s="4">
        <f>tblOrders[[#This Row],[Profit]]/tblOrders[[#This Row],[Sales Amount]]</f>
        <v>3.0037546933667079E-2</v>
      </c>
      <c r="W6616" t="str">
        <f>VLOOKUP(tblOrders[[#This Row],[City]],CityRegion,2,0)</f>
        <v>West</v>
      </c>
      <c r="X6616" t="str">
        <f>VLOOKUP(tblOrders[[#This Row],[City]],lookups!A:C,3,0)</f>
        <v>Maharashtra</v>
      </c>
    </row>
    <row r="6617" spans="1:24" x14ac:dyDescent="0.25">
      <c r="A6617" t="s">
        <v>9026</v>
      </c>
      <c r="B6617" s="1">
        <v>45749</v>
      </c>
      <c r="C6617" t="s">
        <v>1349</v>
      </c>
      <c r="D6617" t="s">
        <v>39</v>
      </c>
      <c r="E6617" t="s">
        <v>22</v>
      </c>
      <c r="F6617" t="s">
        <v>23</v>
      </c>
      <c r="G6617" t="s">
        <v>24</v>
      </c>
      <c r="H6617" t="s">
        <v>25</v>
      </c>
      <c r="I6617" t="s">
        <v>130</v>
      </c>
      <c r="J6617" t="s">
        <v>27</v>
      </c>
      <c r="K6617">
        <v>3</v>
      </c>
      <c r="L6617">
        <v>190</v>
      </c>
      <c r="M6617">
        <v>0.05</v>
      </c>
      <c r="N6617">
        <v>541.5</v>
      </c>
      <c r="O6617">
        <v>166.5</v>
      </c>
      <c r="P6617" t="s">
        <v>28</v>
      </c>
      <c r="Q6617" t="s">
        <v>46</v>
      </c>
      <c r="R6617" t="s">
        <v>36</v>
      </c>
      <c r="S6617">
        <v>4.4000000000000004</v>
      </c>
      <c r="T6617">
        <f>YEAR(tblOrders[[#This Row],[Order Date]])</f>
        <v>2025</v>
      </c>
      <c r="U6617" t="str">
        <f>TEXT(tblOrders[[#This Row],[Order Date]],"mmm-yyyy")</f>
        <v>Apr-2025</v>
      </c>
      <c r="V6617" s="4">
        <f>tblOrders[[#This Row],[Profit]]/tblOrders[[#This Row],[Sales Amount]]</f>
        <v>0.30747922437673131</v>
      </c>
      <c r="W6617" t="str">
        <f>VLOOKUP(tblOrders[[#This Row],[City]],CityRegion,2,0)</f>
        <v>West</v>
      </c>
      <c r="X6617" t="str">
        <f>VLOOKUP(tblOrders[[#This Row],[City]],lookups!A:C,3,0)</f>
        <v>Maharashtra</v>
      </c>
    </row>
    <row r="6618" spans="1:24" x14ac:dyDescent="0.25">
      <c r="A6618" t="s">
        <v>9027</v>
      </c>
      <c r="B6618" s="1">
        <v>45766</v>
      </c>
      <c r="C6618" t="s">
        <v>2882</v>
      </c>
      <c r="D6618" t="s">
        <v>21</v>
      </c>
      <c r="E6618" t="s">
        <v>49</v>
      </c>
      <c r="F6618" t="s">
        <v>50</v>
      </c>
      <c r="G6618" t="s">
        <v>24</v>
      </c>
      <c r="H6618" t="s">
        <v>51</v>
      </c>
      <c r="I6618" t="s">
        <v>52</v>
      </c>
      <c r="J6618" t="s">
        <v>45</v>
      </c>
      <c r="K6618">
        <v>2</v>
      </c>
      <c r="L6618">
        <v>85</v>
      </c>
      <c r="M6618">
        <v>0.2</v>
      </c>
      <c r="N6618">
        <v>136</v>
      </c>
      <c r="O6618">
        <v>32</v>
      </c>
      <c r="P6618" t="s">
        <v>28</v>
      </c>
      <c r="Q6618" t="s">
        <v>91</v>
      </c>
      <c r="R6618" t="s">
        <v>30</v>
      </c>
      <c r="S6618">
        <v>3</v>
      </c>
      <c r="T6618">
        <f>YEAR(tblOrders[[#This Row],[Order Date]])</f>
        <v>2025</v>
      </c>
      <c r="U6618" t="str">
        <f>TEXT(tblOrders[[#This Row],[Order Date]],"mmm-yyyy")</f>
        <v>Apr-2025</v>
      </c>
      <c r="V6618" s="4">
        <f>tblOrders[[#This Row],[Profit]]/tblOrders[[#This Row],[Sales Amount]]</f>
        <v>0.23529411764705882</v>
      </c>
      <c r="W6618" t="str">
        <f>VLOOKUP(tblOrders[[#This Row],[City]],CityRegion,2,0)</f>
        <v>South</v>
      </c>
      <c r="X6618" t="str">
        <f>VLOOKUP(tblOrders[[#This Row],[City]],lookups!A:C,3,0)</f>
        <v>Kerala</v>
      </c>
    </row>
    <row r="6619" spans="1:24" x14ac:dyDescent="0.25">
      <c r="A6619" t="s">
        <v>9028</v>
      </c>
      <c r="B6619" s="1">
        <v>45957</v>
      </c>
      <c r="C6619" t="s">
        <v>4031</v>
      </c>
      <c r="D6619" t="s">
        <v>21</v>
      </c>
      <c r="E6619" t="s">
        <v>73</v>
      </c>
      <c r="F6619" t="s">
        <v>74</v>
      </c>
      <c r="G6619" t="s">
        <v>68</v>
      </c>
      <c r="H6619" t="s">
        <v>75</v>
      </c>
      <c r="I6619" t="s">
        <v>84</v>
      </c>
      <c r="J6619" t="s">
        <v>34</v>
      </c>
      <c r="K6619">
        <v>3</v>
      </c>
      <c r="L6619">
        <v>65</v>
      </c>
      <c r="M6619">
        <v>0.1</v>
      </c>
      <c r="N6619">
        <v>175.5</v>
      </c>
      <c r="O6619">
        <v>61.5</v>
      </c>
      <c r="P6619" t="s">
        <v>28</v>
      </c>
      <c r="Q6619" t="s">
        <v>35</v>
      </c>
      <c r="R6619" t="s">
        <v>30</v>
      </c>
      <c r="S6619">
        <v>2.6</v>
      </c>
      <c r="T6619">
        <f>YEAR(tblOrders[[#This Row],[Order Date]])</f>
        <v>2025</v>
      </c>
      <c r="U6619" t="str">
        <f>TEXT(tblOrders[[#This Row],[Order Date]],"mmm-yyyy")</f>
        <v>Oct-2025</v>
      </c>
      <c r="V6619" s="4">
        <f>tblOrders[[#This Row],[Profit]]/tblOrders[[#This Row],[Sales Amount]]</f>
        <v>0.3504273504273504</v>
      </c>
      <c r="W6619" t="str">
        <f>VLOOKUP(tblOrders[[#This Row],[City]],CityRegion,2,0)</f>
        <v>West</v>
      </c>
      <c r="X6619" t="str">
        <f>VLOOKUP(tblOrders[[#This Row],[City]],lookups!A:C,3,0)</f>
        <v>Maharashtra</v>
      </c>
    </row>
    <row r="6620" spans="1:24" x14ac:dyDescent="0.25">
      <c r="A6620" t="s">
        <v>9029</v>
      </c>
      <c r="B6620" s="1">
        <v>45696</v>
      </c>
      <c r="C6620" t="s">
        <v>3528</v>
      </c>
      <c r="D6620" t="s">
        <v>39</v>
      </c>
      <c r="E6620" t="s">
        <v>108</v>
      </c>
      <c r="F6620" t="s">
        <v>109</v>
      </c>
      <c r="G6620" t="s">
        <v>62</v>
      </c>
      <c r="H6620" t="s">
        <v>110</v>
      </c>
      <c r="I6620" t="s">
        <v>44</v>
      </c>
      <c r="J6620" t="s">
        <v>45</v>
      </c>
      <c r="K6620">
        <v>5</v>
      </c>
      <c r="L6620">
        <v>110</v>
      </c>
      <c r="M6620">
        <v>0.2</v>
      </c>
      <c r="N6620">
        <v>440</v>
      </c>
      <c r="O6620">
        <v>100</v>
      </c>
      <c r="P6620" t="s">
        <v>28</v>
      </c>
      <c r="Q6620" t="s">
        <v>86</v>
      </c>
      <c r="R6620" t="s">
        <v>36</v>
      </c>
      <c r="S6620">
        <v>4.5999999999999996</v>
      </c>
      <c r="T6620">
        <f>YEAR(tblOrders[[#This Row],[Order Date]])</f>
        <v>2025</v>
      </c>
      <c r="U6620" t="str">
        <f>TEXT(tblOrders[[#This Row],[Order Date]],"mmm-yyyy")</f>
        <v>Feb-2025</v>
      </c>
      <c r="V6620" s="4">
        <f>tblOrders[[#This Row],[Profit]]/tblOrders[[#This Row],[Sales Amount]]</f>
        <v>0.22727272727272727</v>
      </c>
      <c r="W6620" t="str">
        <f>VLOOKUP(tblOrders[[#This Row],[City]],CityRegion,2,0)</f>
        <v>South</v>
      </c>
      <c r="X6620" t="str">
        <f>VLOOKUP(tblOrders[[#This Row],[City]],lookups!A:C,3,0)</f>
        <v>Kerala</v>
      </c>
    </row>
    <row r="6621" spans="1:24" x14ac:dyDescent="0.25">
      <c r="A6621" t="s">
        <v>9030</v>
      </c>
      <c r="B6621" s="1">
        <v>45736</v>
      </c>
      <c r="C6621" t="s">
        <v>3684</v>
      </c>
      <c r="D6621" t="s">
        <v>39</v>
      </c>
      <c r="E6621" t="s">
        <v>79</v>
      </c>
      <c r="F6621" t="s">
        <v>80</v>
      </c>
      <c r="G6621" t="s">
        <v>68</v>
      </c>
      <c r="H6621" t="s">
        <v>81</v>
      </c>
      <c r="I6621" t="s">
        <v>44</v>
      </c>
      <c r="J6621" t="s">
        <v>27</v>
      </c>
      <c r="K6621">
        <v>1</v>
      </c>
      <c r="L6621">
        <v>799</v>
      </c>
      <c r="M6621">
        <v>0</v>
      </c>
      <c r="N6621">
        <v>799</v>
      </c>
      <c r="O6621">
        <v>179</v>
      </c>
      <c r="P6621" t="s">
        <v>28</v>
      </c>
      <c r="Q6621" t="s">
        <v>86</v>
      </c>
      <c r="R6621" t="s">
        <v>123</v>
      </c>
      <c r="S6621">
        <v>3.8</v>
      </c>
      <c r="T6621">
        <f>YEAR(tblOrders[[#This Row],[Order Date]])</f>
        <v>2025</v>
      </c>
      <c r="U6621" t="str">
        <f>TEXT(tblOrders[[#This Row],[Order Date]],"mmm-yyyy")</f>
        <v>Mar-2025</v>
      </c>
      <c r="V6621" s="4">
        <f>tblOrders[[#This Row],[Profit]]/tblOrders[[#This Row],[Sales Amount]]</f>
        <v>0.22403003754693368</v>
      </c>
      <c r="W6621" t="str">
        <f>VLOOKUP(tblOrders[[#This Row],[City]],CityRegion,2,0)</f>
        <v>South</v>
      </c>
      <c r="X6621" t="str">
        <f>VLOOKUP(tblOrders[[#This Row],[City]],lookups!A:C,3,0)</f>
        <v>Kerala</v>
      </c>
    </row>
    <row r="6622" spans="1:24" x14ac:dyDescent="0.25">
      <c r="A6622" t="s">
        <v>9031</v>
      </c>
      <c r="B6622" s="1">
        <v>45904</v>
      </c>
      <c r="C6622" t="s">
        <v>9032</v>
      </c>
      <c r="D6622" t="s">
        <v>21</v>
      </c>
      <c r="E6622" t="s">
        <v>22</v>
      </c>
      <c r="F6622" t="s">
        <v>23</v>
      </c>
      <c r="G6622" t="s">
        <v>24</v>
      </c>
      <c r="H6622" t="s">
        <v>25</v>
      </c>
      <c r="I6622" t="s">
        <v>26</v>
      </c>
      <c r="J6622" t="s">
        <v>27</v>
      </c>
      <c r="K6622">
        <v>4</v>
      </c>
      <c r="L6622">
        <v>190</v>
      </c>
      <c r="M6622">
        <v>0.1</v>
      </c>
      <c r="N6622">
        <v>684</v>
      </c>
      <c r="O6622">
        <v>184</v>
      </c>
      <c r="P6622" t="s">
        <v>28</v>
      </c>
      <c r="Q6622" t="s">
        <v>86</v>
      </c>
      <c r="R6622" t="s">
        <v>30</v>
      </c>
      <c r="S6622">
        <v>4.9000000000000004</v>
      </c>
      <c r="T6622">
        <f>YEAR(tblOrders[[#This Row],[Order Date]])</f>
        <v>2025</v>
      </c>
      <c r="U6622" t="str">
        <f>TEXT(tblOrders[[#This Row],[Order Date]],"mmm-yyyy")</f>
        <v>Sep-2025</v>
      </c>
      <c r="V6622" s="4">
        <f>tblOrders[[#This Row],[Profit]]/tblOrders[[#This Row],[Sales Amount]]</f>
        <v>0.26900584795321636</v>
      </c>
      <c r="W6622" t="str">
        <f>VLOOKUP(tblOrders[[#This Row],[City]],CityRegion,2,0)</f>
        <v>South</v>
      </c>
      <c r="X6622" t="str">
        <f>VLOOKUP(tblOrders[[#This Row],[City]],lookups!A:C,3,0)</f>
        <v>Karnataka</v>
      </c>
    </row>
    <row r="6623" spans="1:24" x14ac:dyDescent="0.25">
      <c r="A6623" t="s">
        <v>9033</v>
      </c>
      <c r="B6623" s="1">
        <v>45822</v>
      </c>
      <c r="C6623" t="s">
        <v>705</v>
      </c>
      <c r="D6623" t="s">
        <v>21</v>
      </c>
      <c r="E6623" t="s">
        <v>94</v>
      </c>
      <c r="F6623" t="s">
        <v>95</v>
      </c>
      <c r="G6623" t="s">
        <v>68</v>
      </c>
      <c r="H6623" t="s">
        <v>96</v>
      </c>
      <c r="I6623" t="s">
        <v>44</v>
      </c>
      <c r="J6623" t="s">
        <v>27</v>
      </c>
      <c r="K6623">
        <v>4</v>
      </c>
      <c r="L6623">
        <v>89</v>
      </c>
      <c r="M6623">
        <v>0</v>
      </c>
      <c r="N6623">
        <v>356</v>
      </c>
      <c r="O6623">
        <v>136</v>
      </c>
      <c r="P6623" t="s">
        <v>28</v>
      </c>
      <c r="Q6623" t="s">
        <v>91</v>
      </c>
      <c r="R6623" t="s">
        <v>36</v>
      </c>
      <c r="S6623">
        <v>5</v>
      </c>
      <c r="T6623">
        <f>YEAR(tblOrders[[#This Row],[Order Date]])</f>
        <v>2025</v>
      </c>
      <c r="U6623" t="str">
        <f>TEXT(tblOrders[[#This Row],[Order Date]],"mmm-yyyy")</f>
        <v>Jun-2025</v>
      </c>
      <c r="V6623" s="4">
        <f>tblOrders[[#This Row],[Profit]]/tblOrders[[#This Row],[Sales Amount]]</f>
        <v>0.38202247191011235</v>
      </c>
      <c r="W6623" t="str">
        <f>VLOOKUP(tblOrders[[#This Row],[City]],CityRegion,2,0)</f>
        <v>South</v>
      </c>
      <c r="X6623" t="str">
        <f>VLOOKUP(tblOrders[[#This Row],[City]],lookups!A:C,3,0)</f>
        <v>Kerala</v>
      </c>
    </row>
    <row r="6624" spans="1:24" x14ac:dyDescent="0.25">
      <c r="A6624" t="s">
        <v>9034</v>
      </c>
      <c r="B6624" s="1">
        <v>45858</v>
      </c>
      <c r="C6624" t="s">
        <v>2323</v>
      </c>
      <c r="D6624" t="s">
        <v>21</v>
      </c>
      <c r="E6624" t="s">
        <v>66</v>
      </c>
      <c r="F6624" t="s">
        <v>67</v>
      </c>
      <c r="G6624" t="s">
        <v>68</v>
      </c>
      <c r="H6624" t="s">
        <v>69</v>
      </c>
      <c r="I6624" t="s">
        <v>52</v>
      </c>
      <c r="J6624" t="s">
        <v>34</v>
      </c>
      <c r="K6624">
        <v>1</v>
      </c>
      <c r="L6624">
        <v>149</v>
      </c>
      <c r="M6624">
        <v>0</v>
      </c>
      <c r="N6624">
        <v>149</v>
      </c>
      <c r="O6624">
        <v>54</v>
      </c>
      <c r="P6624" t="s">
        <v>85</v>
      </c>
      <c r="Q6624" t="s">
        <v>46</v>
      </c>
      <c r="R6624" t="s">
        <v>30</v>
      </c>
      <c r="S6624">
        <v>2.6</v>
      </c>
      <c r="T6624">
        <f>YEAR(tblOrders[[#This Row],[Order Date]])</f>
        <v>2025</v>
      </c>
      <c r="U6624" t="str">
        <f>TEXT(tblOrders[[#This Row],[Order Date]],"mmm-yyyy")</f>
        <v>Jul-2025</v>
      </c>
      <c r="V6624" s="4">
        <f>tblOrders[[#This Row],[Profit]]/tblOrders[[#This Row],[Sales Amount]]</f>
        <v>0.36241610738255031</v>
      </c>
      <c r="W6624" t="str">
        <f>VLOOKUP(tblOrders[[#This Row],[City]],CityRegion,2,0)</f>
        <v>South</v>
      </c>
      <c r="X6624" t="str">
        <f>VLOOKUP(tblOrders[[#This Row],[City]],lookups!A:C,3,0)</f>
        <v>Kerala</v>
      </c>
    </row>
    <row r="6625" spans="1:24" x14ac:dyDescent="0.25">
      <c r="A6625" t="s">
        <v>9035</v>
      </c>
      <c r="B6625" s="1">
        <v>45846</v>
      </c>
      <c r="C6625" t="s">
        <v>4961</v>
      </c>
      <c r="D6625" t="s">
        <v>21</v>
      </c>
      <c r="E6625" t="s">
        <v>108</v>
      </c>
      <c r="F6625" t="s">
        <v>109</v>
      </c>
      <c r="G6625" t="s">
        <v>62</v>
      </c>
      <c r="H6625" t="s">
        <v>110</v>
      </c>
      <c r="I6625" t="s">
        <v>84</v>
      </c>
      <c r="J6625" t="s">
        <v>45</v>
      </c>
      <c r="K6625">
        <v>1</v>
      </c>
      <c r="L6625">
        <v>110</v>
      </c>
      <c r="M6625">
        <v>0.2</v>
      </c>
      <c r="N6625">
        <v>88</v>
      </c>
      <c r="O6625">
        <v>20</v>
      </c>
      <c r="P6625" t="s">
        <v>28</v>
      </c>
      <c r="Q6625" t="s">
        <v>35</v>
      </c>
      <c r="R6625" t="s">
        <v>30</v>
      </c>
      <c r="S6625">
        <v>3.5</v>
      </c>
      <c r="T6625">
        <f>YEAR(tblOrders[[#This Row],[Order Date]])</f>
        <v>2025</v>
      </c>
      <c r="U6625" t="str">
        <f>TEXT(tblOrders[[#This Row],[Order Date]],"mmm-yyyy")</f>
        <v>Jul-2025</v>
      </c>
      <c r="V6625" s="4">
        <f>tblOrders[[#This Row],[Profit]]/tblOrders[[#This Row],[Sales Amount]]</f>
        <v>0.22727272727272727</v>
      </c>
      <c r="W6625" t="str">
        <f>VLOOKUP(tblOrders[[#This Row],[City]],CityRegion,2,0)</f>
        <v>West</v>
      </c>
      <c r="X6625" t="str">
        <f>VLOOKUP(tblOrders[[#This Row],[City]],lookups!A:C,3,0)</f>
        <v>Maharashtra</v>
      </c>
    </row>
    <row r="6626" spans="1:24" x14ac:dyDescent="0.25">
      <c r="A6626" t="s">
        <v>9036</v>
      </c>
      <c r="B6626" s="1">
        <v>45979</v>
      </c>
      <c r="C6626" t="s">
        <v>4035</v>
      </c>
      <c r="D6626" t="s">
        <v>39</v>
      </c>
      <c r="E6626" t="s">
        <v>49</v>
      </c>
      <c r="F6626" t="s">
        <v>50</v>
      </c>
      <c r="G6626" t="s">
        <v>24</v>
      </c>
      <c r="H6626" t="s">
        <v>51</v>
      </c>
      <c r="I6626" t="s">
        <v>84</v>
      </c>
      <c r="J6626" t="s">
        <v>45</v>
      </c>
      <c r="K6626">
        <v>5</v>
      </c>
      <c r="L6626">
        <v>85</v>
      </c>
      <c r="M6626">
        <v>0</v>
      </c>
      <c r="N6626">
        <v>425</v>
      </c>
      <c r="O6626">
        <v>165</v>
      </c>
      <c r="P6626" t="s">
        <v>111</v>
      </c>
      <c r="Q6626" t="s">
        <v>35</v>
      </c>
      <c r="R6626" t="s">
        <v>36</v>
      </c>
      <c r="S6626">
        <v>2.6</v>
      </c>
      <c r="T6626">
        <f>YEAR(tblOrders[[#This Row],[Order Date]])</f>
        <v>2025</v>
      </c>
      <c r="U6626" t="str">
        <f>TEXT(tblOrders[[#This Row],[Order Date]],"mmm-yyyy")</f>
        <v>Nov-2025</v>
      </c>
      <c r="V6626" s="4">
        <f>tblOrders[[#This Row],[Profit]]/tblOrders[[#This Row],[Sales Amount]]</f>
        <v>0.38823529411764707</v>
      </c>
      <c r="W6626" t="str">
        <f>VLOOKUP(tblOrders[[#This Row],[City]],CityRegion,2,0)</f>
        <v>West</v>
      </c>
      <c r="X6626" t="str">
        <f>VLOOKUP(tblOrders[[#This Row],[City]],lookups!A:C,3,0)</f>
        <v>Maharashtra</v>
      </c>
    </row>
    <row r="6627" spans="1:24" x14ac:dyDescent="0.25">
      <c r="A6627" t="s">
        <v>9037</v>
      </c>
      <c r="B6627" s="1">
        <v>45898</v>
      </c>
      <c r="C6627" t="s">
        <v>3502</v>
      </c>
      <c r="D6627" t="s">
        <v>21</v>
      </c>
      <c r="E6627" t="s">
        <v>49</v>
      </c>
      <c r="F6627" t="s">
        <v>50</v>
      </c>
      <c r="G6627" t="s">
        <v>24</v>
      </c>
      <c r="H6627" t="s">
        <v>51</v>
      </c>
      <c r="I6627" t="s">
        <v>84</v>
      </c>
      <c r="J6627" t="s">
        <v>27</v>
      </c>
      <c r="K6627">
        <v>4</v>
      </c>
      <c r="L6627">
        <v>85</v>
      </c>
      <c r="M6627">
        <v>0.15</v>
      </c>
      <c r="N6627">
        <v>289</v>
      </c>
      <c r="O6627">
        <v>81</v>
      </c>
      <c r="P6627" t="s">
        <v>28</v>
      </c>
      <c r="Q6627" t="s">
        <v>46</v>
      </c>
      <c r="R6627" t="s">
        <v>36</v>
      </c>
      <c r="S6627">
        <v>3.2</v>
      </c>
      <c r="T6627">
        <f>YEAR(tblOrders[[#This Row],[Order Date]])</f>
        <v>2025</v>
      </c>
      <c r="U6627" t="str">
        <f>TEXT(tblOrders[[#This Row],[Order Date]],"mmm-yyyy")</f>
        <v>Aug-2025</v>
      </c>
      <c r="V6627" s="4">
        <f>tblOrders[[#This Row],[Profit]]/tblOrders[[#This Row],[Sales Amount]]</f>
        <v>0.28027681660899656</v>
      </c>
      <c r="W6627" t="str">
        <f>VLOOKUP(tblOrders[[#This Row],[City]],CityRegion,2,0)</f>
        <v>West</v>
      </c>
      <c r="X6627" t="str">
        <f>VLOOKUP(tblOrders[[#This Row],[City]],lookups!A:C,3,0)</f>
        <v>Maharashtra</v>
      </c>
    </row>
    <row r="6628" spans="1:24" x14ac:dyDescent="0.25">
      <c r="A6628" t="s">
        <v>9038</v>
      </c>
      <c r="B6628" s="1">
        <v>45888</v>
      </c>
      <c r="C6628" t="s">
        <v>1982</v>
      </c>
      <c r="D6628" t="s">
        <v>21</v>
      </c>
      <c r="E6628" t="s">
        <v>40</v>
      </c>
      <c r="F6628" t="s">
        <v>41</v>
      </c>
      <c r="G6628" t="s">
        <v>42</v>
      </c>
      <c r="H6628" t="s">
        <v>43</v>
      </c>
      <c r="I6628" t="s">
        <v>139</v>
      </c>
      <c r="J6628" t="s">
        <v>45</v>
      </c>
      <c r="K6628">
        <v>2</v>
      </c>
      <c r="L6628">
        <v>18</v>
      </c>
      <c r="M6628">
        <v>0.1</v>
      </c>
      <c r="N6628">
        <v>32.4</v>
      </c>
      <c r="O6628">
        <v>14.4</v>
      </c>
      <c r="P6628" t="s">
        <v>28</v>
      </c>
      <c r="Q6628" t="s">
        <v>35</v>
      </c>
      <c r="R6628" t="s">
        <v>36</v>
      </c>
      <c r="S6628">
        <v>2.6</v>
      </c>
      <c r="T6628">
        <f>YEAR(tblOrders[[#This Row],[Order Date]])</f>
        <v>2025</v>
      </c>
      <c r="U6628" t="str">
        <f>TEXT(tblOrders[[#This Row],[Order Date]],"mmm-yyyy")</f>
        <v>Aug-2025</v>
      </c>
      <c r="V6628" s="4">
        <f>tblOrders[[#This Row],[Profit]]/tblOrders[[#This Row],[Sales Amount]]</f>
        <v>0.44444444444444448</v>
      </c>
      <c r="W6628" t="str">
        <f>VLOOKUP(tblOrders[[#This Row],[City]],CityRegion,2,0)</f>
        <v>South</v>
      </c>
      <c r="X6628" t="str">
        <f>VLOOKUP(tblOrders[[#This Row],[City]],lookups!A:C,3,0)</f>
        <v>Tamil Nadu</v>
      </c>
    </row>
    <row r="6629" spans="1:24" x14ac:dyDescent="0.25">
      <c r="A6629" t="s">
        <v>9039</v>
      </c>
      <c r="B6629" s="1">
        <v>45686</v>
      </c>
      <c r="C6629" t="s">
        <v>3222</v>
      </c>
      <c r="D6629" t="s">
        <v>21</v>
      </c>
      <c r="E6629" t="s">
        <v>114</v>
      </c>
      <c r="F6629" t="s">
        <v>115</v>
      </c>
      <c r="G6629" t="s">
        <v>42</v>
      </c>
      <c r="H6629" t="s">
        <v>116</v>
      </c>
      <c r="I6629" t="s">
        <v>130</v>
      </c>
      <c r="J6629" t="s">
        <v>45</v>
      </c>
      <c r="K6629">
        <v>1</v>
      </c>
      <c r="L6629">
        <v>12</v>
      </c>
      <c r="M6629">
        <v>0.2</v>
      </c>
      <c r="N6629">
        <v>9.6</v>
      </c>
      <c r="O6629">
        <v>3.6</v>
      </c>
      <c r="P6629" t="s">
        <v>28</v>
      </c>
      <c r="Q6629" t="s">
        <v>35</v>
      </c>
      <c r="R6629" t="s">
        <v>36</v>
      </c>
      <c r="S6629">
        <v>4.9000000000000004</v>
      </c>
      <c r="T6629">
        <f>YEAR(tblOrders[[#This Row],[Order Date]])</f>
        <v>2025</v>
      </c>
      <c r="U6629" t="str">
        <f>TEXT(tblOrders[[#This Row],[Order Date]],"mmm-yyyy")</f>
        <v>Jan-2025</v>
      </c>
      <c r="V6629" s="4">
        <f>tblOrders[[#This Row],[Profit]]/tblOrders[[#This Row],[Sales Amount]]</f>
        <v>0.375</v>
      </c>
      <c r="W6629" t="str">
        <f>VLOOKUP(tblOrders[[#This Row],[City]],CityRegion,2,0)</f>
        <v>West</v>
      </c>
      <c r="X6629" t="str">
        <f>VLOOKUP(tblOrders[[#This Row],[City]],lookups!A:C,3,0)</f>
        <v>Maharashtra</v>
      </c>
    </row>
    <row r="6630" spans="1:24" x14ac:dyDescent="0.25">
      <c r="A6630" t="s">
        <v>9040</v>
      </c>
      <c r="B6630" s="1">
        <v>45916</v>
      </c>
      <c r="C6630" t="s">
        <v>1120</v>
      </c>
      <c r="D6630" t="s">
        <v>39</v>
      </c>
      <c r="E6630" t="s">
        <v>55</v>
      </c>
      <c r="F6630" t="s">
        <v>56</v>
      </c>
      <c r="G6630" t="s">
        <v>24</v>
      </c>
      <c r="H6630" t="s">
        <v>51</v>
      </c>
      <c r="I6630" t="s">
        <v>26</v>
      </c>
      <c r="J6630" t="s">
        <v>34</v>
      </c>
      <c r="K6630">
        <v>2</v>
      </c>
      <c r="L6630">
        <v>42</v>
      </c>
      <c r="M6630">
        <v>0</v>
      </c>
      <c r="N6630">
        <v>84</v>
      </c>
      <c r="O6630">
        <v>36</v>
      </c>
      <c r="P6630" t="s">
        <v>28</v>
      </c>
      <c r="Q6630" t="s">
        <v>91</v>
      </c>
      <c r="R6630" t="s">
        <v>36</v>
      </c>
      <c r="S6630">
        <v>3.1</v>
      </c>
      <c r="T6630">
        <f>YEAR(tblOrders[[#This Row],[Order Date]])</f>
        <v>2025</v>
      </c>
      <c r="U6630" t="str">
        <f>TEXT(tblOrders[[#This Row],[Order Date]],"mmm-yyyy")</f>
        <v>Sep-2025</v>
      </c>
      <c r="V6630" s="4">
        <f>tblOrders[[#This Row],[Profit]]/tblOrders[[#This Row],[Sales Amount]]</f>
        <v>0.42857142857142855</v>
      </c>
      <c r="W6630" t="str">
        <f>VLOOKUP(tblOrders[[#This Row],[City]],CityRegion,2,0)</f>
        <v>South</v>
      </c>
      <c r="X6630" t="str">
        <f>VLOOKUP(tblOrders[[#This Row],[City]],lookups!A:C,3,0)</f>
        <v>Karnataka</v>
      </c>
    </row>
    <row r="6631" spans="1:24" x14ac:dyDescent="0.25">
      <c r="A6631" t="s">
        <v>9041</v>
      </c>
      <c r="B6631" s="1">
        <v>45840</v>
      </c>
      <c r="C6631" t="s">
        <v>2589</v>
      </c>
      <c r="D6631" t="s">
        <v>21</v>
      </c>
      <c r="E6631" t="s">
        <v>40</v>
      </c>
      <c r="F6631" t="s">
        <v>41</v>
      </c>
      <c r="G6631" t="s">
        <v>42</v>
      </c>
      <c r="H6631" t="s">
        <v>43</v>
      </c>
      <c r="I6631" t="s">
        <v>52</v>
      </c>
      <c r="J6631" t="s">
        <v>34</v>
      </c>
      <c r="K6631">
        <v>3</v>
      </c>
      <c r="L6631">
        <v>18</v>
      </c>
      <c r="M6631">
        <v>0.05</v>
      </c>
      <c r="N6631">
        <v>51.3</v>
      </c>
      <c r="O6631">
        <v>24.3</v>
      </c>
      <c r="P6631" t="s">
        <v>28</v>
      </c>
      <c r="Q6631" t="s">
        <v>29</v>
      </c>
      <c r="R6631" t="s">
        <v>123</v>
      </c>
      <c r="S6631">
        <v>4.3</v>
      </c>
      <c r="T6631">
        <f>YEAR(tblOrders[[#This Row],[Order Date]])</f>
        <v>2025</v>
      </c>
      <c r="U6631" t="str">
        <f>TEXT(tblOrders[[#This Row],[Order Date]],"mmm-yyyy")</f>
        <v>Jul-2025</v>
      </c>
      <c r="V6631" s="4">
        <f>tblOrders[[#This Row],[Profit]]/tblOrders[[#This Row],[Sales Amount]]</f>
        <v>0.47368421052631582</v>
      </c>
      <c r="W6631" t="str">
        <f>VLOOKUP(tblOrders[[#This Row],[City]],CityRegion,2,0)</f>
        <v>South</v>
      </c>
      <c r="X6631" t="str">
        <f>VLOOKUP(tblOrders[[#This Row],[City]],lookups!A:C,3,0)</f>
        <v>Kerala</v>
      </c>
    </row>
    <row r="6632" spans="1:24" x14ac:dyDescent="0.25">
      <c r="A6632" t="s">
        <v>9042</v>
      </c>
      <c r="B6632" s="1">
        <v>45966</v>
      </c>
      <c r="C6632" t="s">
        <v>5919</v>
      </c>
      <c r="D6632" t="s">
        <v>21</v>
      </c>
      <c r="E6632" t="s">
        <v>79</v>
      </c>
      <c r="F6632" t="s">
        <v>80</v>
      </c>
      <c r="G6632" t="s">
        <v>68</v>
      </c>
      <c r="H6632" t="s">
        <v>81</v>
      </c>
      <c r="I6632" t="s">
        <v>139</v>
      </c>
      <c r="J6632" t="s">
        <v>27</v>
      </c>
      <c r="K6632">
        <v>1</v>
      </c>
      <c r="L6632">
        <v>799</v>
      </c>
      <c r="M6632">
        <v>0</v>
      </c>
      <c r="N6632">
        <v>799</v>
      </c>
      <c r="O6632">
        <v>179</v>
      </c>
      <c r="P6632" t="s">
        <v>28</v>
      </c>
      <c r="Q6632" t="s">
        <v>86</v>
      </c>
      <c r="R6632" t="s">
        <v>36</v>
      </c>
      <c r="S6632">
        <v>4.3</v>
      </c>
      <c r="T6632">
        <f>YEAR(tblOrders[[#This Row],[Order Date]])</f>
        <v>2025</v>
      </c>
      <c r="U6632" t="str">
        <f>TEXT(tblOrders[[#This Row],[Order Date]],"mmm-yyyy")</f>
        <v>Nov-2025</v>
      </c>
      <c r="V6632" s="4">
        <f>tblOrders[[#This Row],[Profit]]/tblOrders[[#This Row],[Sales Amount]]</f>
        <v>0.22403003754693368</v>
      </c>
      <c r="W6632" t="str">
        <f>VLOOKUP(tblOrders[[#This Row],[City]],CityRegion,2,0)</f>
        <v>South</v>
      </c>
      <c r="X6632" t="str">
        <f>VLOOKUP(tblOrders[[#This Row],[City]],lookups!A:C,3,0)</f>
        <v>Tamil Nadu</v>
      </c>
    </row>
    <row r="6633" spans="1:24" x14ac:dyDescent="0.25">
      <c r="A6633" t="s">
        <v>9043</v>
      </c>
      <c r="B6633" s="1">
        <v>45915</v>
      </c>
      <c r="C6633" t="s">
        <v>9044</v>
      </c>
      <c r="D6633" t="s">
        <v>21</v>
      </c>
      <c r="E6633" t="s">
        <v>79</v>
      </c>
      <c r="F6633" t="s">
        <v>80</v>
      </c>
      <c r="G6633" t="s">
        <v>68</v>
      </c>
      <c r="H6633" t="s">
        <v>81</v>
      </c>
      <c r="I6633" t="s">
        <v>70</v>
      </c>
      <c r="J6633" t="s">
        <v>27</v>
      </c>
      <c r="K6633">
        <v>5</v>
      </c>
      <c r="L6633">
        <v>799</v>
      </c>
      <c r="M6633">
        <v>0.15</v>
      </c>
      <c r="N6633">
        <v>3395.75</v>
      </c>
      <c r="O6633">
        <v>295.75</v>
      </c>
      <c r="P6633" t="s">
        <v>148</v>
      </c>
      <c r="Q6633" t="s">
        <v>91</v>
      </c>
      <c r="R6633" t="s">
        <v>30</v>
      </c>
      <c r="S6633">
        <v>2.8</v>
      </c>
      <c r="T6633">
        <f>YEAR(tblOrders[[#This Row],[Order Date]])</f>
        <v>2025</v>
      </c>
      <c r="U6633" t="str">
        <f>TEXT(tblOrders[[#This Row],[Order Date]],"mmm-yyyy")</f>
        <v>Sep-2025</v>
      </c>
      <c r="V6633" s="4">
        <f>tblOrders[[#This Row],[Profit]]/tblOrders[[#This Row],[Sales Amount]]</f>
        <v>8.7094161819921967E-2</v>
      </c>
      <c r="W6633" t="str">
        <f>VLOOKUP(tblOrders[[#This Row],[City]],CityRegion,2,0)</f>
        <v>South</v>
      </c>
      <c r="X6633" t="str">
        <f>VLOOKUP(tblOrders[[#This Row],[City]],lookups!A:C,3,0)</f>
        <v>Telengana</v>
      </c>
    </row>
    <row r="6634" spans="1:24" x14ac:dyDescent="0.25">
      <c r="A6634" t="s">
        <v>9045</v>
      </c>
      <c r="B6634" s="1">
        <v>46015</v>
      </c>
      <c r="C6634" t="s">
        <v>806</v>
      </c>
      <c r="D6634" t="s">
        <v>21</v>
      </c>
      <c r="E6634" t="s">
        <v>73</v>
      </c>
      <c r="F6634" t="s">
        <v>74</v>
      </c>
      <c r="G6634" t="s">
        <v>68</v>
      </c>
      <c r="H6634" t="s">
        <v>75</v>
      </c>
      <c r="I6634" t="s">
        <v>84</v>
      </c>
      <c r="J6634" t="s">
        <v>34</v>
      </c>
      <c r="K6634">
        <v>4</v>
      </c>
      <c r="L6634">
        <v>65</v>
      </c>
      <c r="M6634">
        <v>0.05</v>
      </c>
      <c r="N6634">
        <v>247</v>
      </c>
      <c r="O6634">
        <v>95</v>
      </c>
      <c r="P6634" t="s">
        <v>28</v>
      </c>
      <c r="Q6634" t="s">
        <v>91</v>
      </c>
      <c r="R6634" t="s">
        <v>36</v>
      </c>
      <c r="S6634">
        <v>2.7</v>
      </c>
      <c r="T6634">
        <f>YEAR(tblOrders[[#This Row],[Order Date]])</f>
        <v>2025</v>
      </c>
      <c r="U6634" t="str">
        <f>TEXT(tblOrders[[#This Row],[Order Date]],"mmm-yyyy")</f>
        <v>Dec-2025</v>
      </c>
      <c r="V6634" s="4">
        <f>tblOrders[[#This Row],[Profit]]/tblOrders[[#This Row],[Sales Amount]]</f>
        <v>0.38461538461538464</v>
      </c>
      <c r="W6634" t="str">
        <f>VLOOKUP(tblOrders[[#This Row],[City]],CityRegion,2,0)</f>
        <v>West</v>
      </c>
      <c r="X6634" t="str">
        <f>VLOOKUP(tblOrders[[#This Row],[City]],lookups!A:C,3,0)</f>
        <v>Maharashtra</v>
      </c>
    </row>
    <row r="6635" spans="1:24" x14ac:dyDescent="0.25">
      <c r="A6635" t="s">
        <v>9046</v>
      </c>
      <c r="B6635" s="1">
        <v>46008</v>
      </c>
      <c r="C6635" t="s">
        <v>3466</v>
      </c>
      <c r="D6635" t="s">
        <v>39</v>
      </c>
      <c r="E6635" t="s">
        <v>55</v>
      </c>
      <c r="F6635" t="s">
        <v>56</v>
      </c>
      <c r="G6635" t="s">
        <v>24</v>
      </c>
      <c r="H6635" t="s">
        <v>51</v>
      </c>
      <c r="I6635" t="s">
        <v>76</v>
      </c>
      <c r="J6635" t="s">
        <v>45</v>
      </c>
      <c r="K6635">
        <v>5</v>
      </c>
      <c r="L6635">
        <v>42</v>
      </c>
      <c r="M6635">
        <v>0.05</v>
      </c>
      <c r="N6635">
        <v>199.5</v>
      </c>
      <c r="O6635">
        <v>79.5</v>
      </c>
      <c r="P6635" t="s">
        <v>28</v>
      </c>
      <c r="Q6635" t="s">
        <v>86</v>
      </c>
      <c r="R6635" t="s">
        <v>30</v>
      </c>
      <c r="S6635">
        <v>4.7</v>
      </c>
      <c r="T6635">
        <f>YEAR(tblOrders[[#This Row],[Order Date]])</f>
        <v>2025</v>
      </c>
      <c r="U6635" t="str">
        <f>TEXT(tblOrders[[#This Row],[Order Date]],"mmm-yyyy")</f>
        <v>Dec-2025</v>
      </c>
      <c r="V6635" s="4">
        <f>tblOrders[[#This Row],[Profit]]/tblOrders[[#This Row],[Sales Amount]]</f>
        <v>0.39849624060150374</v>
      </c>
      <c r="W6635" t="str">
        <f>VLOOKUP(tblOrders[[#This Row],[City]],CityRegion,2,0)</f>
        <v>South</v>
      </c>
      <c r="X6635" t="str">
        <f>VLOOKUP(tblOrders[[#This Row],[City]],lookups!A:C,3,0)</f>
        <v>Kerala</v>
      </c>
    </row>
    <row r="6636" spans="1:24" x14ac:dyDescent="0.25">
      <c r="A6636" t="s">
        <v>9047</v>
      </c>
      <c r="B6636" s="1">
        <v>45939</v>
      </c>
      <c r="C6636" t="s">
        <v>5916</v>
      </c>
      <c r="D6636" t="s">
        <v>39</v>
      </c>
      <c r="E6636" t="s">
        <v>22</v>
      </c>
      <c r="F6636" t="s">
        <v>23</v>
      </c>
      <c r="G6636" t="s">
        <v>24</v>
      </c>
      <c r="H6636" t="s">
        <v>25</v>
      </c>
      <c r="I6636" t="s">
        <v>52</v>
      </c>
      <c r="J6636" t="s">
        <v>27</v>
      </c>
      <c r="K6636">
        <v>2</v>
      </c>
      <c r="L6636">
        <v>190</v>
      </c>
      <c r="M6636">
        <v>0.05</v>
      </c>
      <c r="N6636">
        <v>361</v>
      </c>
      <c r="O6636">
        <v>111</v>
      </c>
      <c r="P6636" t="s">
        <v>28</v>
      </c>
      <c r="Q6636" t="s">
        <v>35</v>
      </c>
      <c r="R6636" t="s">
        <v>36</v>
      </c>
      <c r="S6636">
        <v>4.5</v>
      </c>
      <c r="T6636">
        <f>YEAR(tblOrders[[#This Row],[Order Date]])</f>
        <v>2025</v>
      </c>
      <c r="U6636" t="str">
        <f>TEXT(tblOrders[[#This Row],[Order Date]],"mmm-yyyy")</f>
        <v>Oct-2025</v>
      </c>
      <c r="V6636" s="4">
        <f>tblOrders[[#This Row],[Profit]]/tblOrders[[#This Row],[Sales Amount]]</f>
        <v>0.30747922437673131</v>
      </c>
      <c r="W6636" t="str">
        <f>VLOOKUP(tblOrders[[#This Row],[City]],CityRegion,2,0)</f>
        <v>South</v>
      </c>
      <c r="X6636" t="str">
        <f>VLOOKUP(tblOrders[[#This Row],[City]],lookups!A:C,3,0)</f>
        <v>Kerala</v>
      </c>
    </row>
    <row r="6637" spans="1:24" x14ac:dyDescent="0.25">
      <c r="A6637" t="s">
        <v>9048</v>
      </c>
      <c r="B6637" s="1">
        <v>45999</v>
      </c>
      <c r="C6637" t="s">
        <v>2294</v>
      </c>
      <c r="D6637" t="s">
        <v>21</v>
      </c>
      <c r="E6637" t="s">
        <v>101</v>
      </c>
      <c r="F6637" t="s">
        <v>102</v>
      </c>
      <c r="G6637" t="s">
        <v>24</v>
      </c>
      <c r="H6637" t="s">
        <v>103</v>
      </c>
      <c r="I6637" t="s">
        <v>57</v>
      </c>
      <c r="J6637" t="s">
        <v>45</v>
      </c>
      <c r="K6637">
        <v>5</v>
      </c>
      <c r="L6637">
        <v>120</v>
      </c>
      <c r="M6637">
        <v>0.1</v>
      </c>
      <c r="N6637">
        <v>540</v>
      </c>
      <c r="O6637">
        <v>150</v>
      </c>
      <c r="P6637" t="s">
        <v>28</v>
      </c>
      <c r="Q6637" t="s">
        <v>46</v>
      </c>
      <c r="R6637" t="s">
        <v>30</v>
      </c>
      <c r="S6637">
        <v>4.0999999999999996</v>
      </c>
      <c r="T6637">
        <f>YEAR(tblOrders[[#This Row],[Order Date]])</f>
        <v>2025</v>
      </c>
      <c r="U6637" t="str">
        <f>TEXT(tblOrders[[#This Row],[Order Date]],"mmm-yyyy")</f>
        <v>Dec-2025</v>
      </c>
      <c r="V6637" s="4">
        <f>tblOrders[[#This Row],[Profit]]/tblOrders[[#This Row],[Sales Amount]]</f>
        <v>0.27777777777777779</v>
      </c>
      <c r="W6637" t="str">
        <f>VLOOKUP(tblOrders[[#This Row],[City]],CityRegion,2,0)</f>
        <v>South</v>
      </c>
      <c r="X6637" t="str">
        <f>VLOOKUP(tblOrders[[#This Row],[City]],lookups!A:C,3,0)</f>
        <v>Kerala</v>
      </c>
    </row>
    <row r="6638" spans="1:24" x14ac:dyDescent="0.25">
      <c r="A6638" t="s">
        <v>9049</v>
      </c>
      <c r="B6638" s="1">
        <v>45968</v>
      </c>
      <c r="C6638" t="s">
        <v>5650</v>
      </c>
      <c r="D6638" t="s">
        <v>21</v>
      </c>
      <c r="E6638" t="s">
        <v>22</v>
      </c>
      <c r="F6638" t="s">
        <v>23</v>
      </c>
      <c r="G6638" t="s">
        <v>24</v>
      </c>
      <c r="H6638" t="s">
        <v>25</v>
      </c>
      <c r="I6638" t="s">
        <v>57</v>
      </c>
      <c r="J6638" t="s">
        <v>34</v>
      </c>
      <c r="K6638">
        <v>3</v>
      </c>
      <c r="L6638">
        <v>190</v>
      </c>
      <c r="M6638">
        <v>0</v>
      </c>
      <c r="N6638">
        <v>570</v>
      </c>
      <c r="O6638">
        <v>195</v>
      </c>
      <c r="P6638" t="s">
        <v>28</v>
      </c>
      <c r="Q6638" t="s">
        <v>29</v>
      </c>
      <c r="R6638" t="s">
        <v>36</v>
      </c>
      <c r="S6638">
        <v>2.9</v>
      </c>
      <c r="T6638">
        <f>YEAR(tblOrders[[#This Row],[Order Date]])</f>
        <v>2025</v>
      </c>
      <c r="U6638" t="str">
        <f>TEXT(tblOrders[[#This Row],[Order Date]],"mmm-yyyy")</f>
        <v>Nov-2025</v>
      </c>
      <c r="V6638" s="4">
        <f>tblOrders[[#This Row],[Profit]]/tblOrders[[#This Row],[Sales Amount]]</f>
        <v>0.34210526315789475</v>
      </c>
      <c r="W6638" t="str">
        <f>VLOOKUP(tblOrders[[#This Row],[City]],CityRegion,2,0)</f>
        <v>South</v>
      </c>
      <c r="X6638" t="str">
        <f>VLOOKUP(tblOrders[[#This Row],[City]],lookups!A:C,3,0)</f>
        <v>Kerala</v>
      </c>
    </row>
    <row r="6639" spans="1:24" x14ac:dyDescent="0.25">
      <c r="A6639" t="s">
        <v>9050</v>
      </c>
      <c r="B6639" s="1">
        <v>45873</v>
      </c>
      <c r="C6639" t="s">
        <v>2148</v>
      </c>
      <c r="D6639" t="s">
        <v>21</v>
      </c>
      <c r="E6639" t="s">
        <v>94</v>
      </c>
      <c r="F6639" t="s">
        <v>95</v>
      </c>
      <c r="G6639" t="s">
        <v>68</v>
      </c>
      <c r="H6639" t="s">
        <v>96</v>
      </c>
      <c r="I6639" t="s">
        <v>57</v>
      </c>
      <c r="J6639" t="s">
        <v>27</v>
      </c>
      <c r="K6639">
        <v>5</v>
      </c>
      <c r="L6639">
        <v>89</v>
      </c>
      <c r="M6639">
        <v>0</v>
      </c>
      <c r="N6639">
        <v>445</v>
      </c>
      <c r="O6639">
        <v>170</v>
      </c>
      <c r="P6639" t="s">
        <v>28</v>
      </c>
      <c r="Q6639" t="s">
        <v>29</v>
      </c>
      <c r="R6639" t="s">
        <v>36</v>
      </c>
      <c r="S6639">
        <v>4.2</v>
      </c>
      <c r="T6639">
        <f>YEAR(tblOrders[[#This Row],[Order Date]])</f>
        <v>2025</v>
      </c>
      <c r="U6639" t="str">
        <f>TEXT(tblOrders[[#This Row],[Order Date]],"mmm-yyyy")</f>
        <v>Aug-2025</v>
      </c>
      <c r="V6639" s="4">
        <f>tblOrders[[#This Row],[Profit]]/tblOrders[[#This Row],[Sales Amount]]</f>
        <v>0.38202247191011235</v>
      </c>
      <c r="W6639" t="str">
        <f>VLOOKUP(tblOrders[[#This Row],[City]],CityRegion,2,0)</f>
        <v>South</v>
      </c>
      <c r="X6639" t="str">
        <f>VLOOKUP(tblOrders[[#This Row],[City]],lookups!A:C,3,0)</f>
        <v>Kerala</v>
      </c>
    </row>
    <row r="6640" spans="1:24" x14ac:dyDescent="0.25">
      <c r="A6640" t="s">
        <v>9051</v>
      </c>
      <c r="B6640" s="1">
        <v>46018</v>
      </c>
      <c r="C6640" t="s">
        <v>695</v>
      </c>
      <c r="D6640" t="s">
        <v>21</v>
      </c>
      <c r="E6640" t="s">
        <v>55</v>
      </c>
      <c r="F6640" t="s">
        <v>56</v>
      </c>
      <c r="G6640" t="s">
        <v>24</v>
      </c>
      <c r="H6640" t="s">
        <v>51</v>
      </c>
      <c r="I6640" t="s">
        <v>139</v>
      </c>
      <c r="J6640" t="s">
        <v>34</v>
      </c>
      <c r="K6640">
        <v>5</v>
      </c>
      <c r="L6640">
        <v>42</v>
      </c>
      <c r="M6640">
        <v>0.1</v>
      </c>
      <c r="N6640">
        <v>189</v>
      </c>
      <c r="O6640">
        <v>69</v>
      </c>
      <c r="P6640" t="s">
        <v>28</v>
      </c>
      <c r="Q6640" t="s">
        <v>86</v>
      </c>
      <c r="R6640" t="s">
        <v>36</v>
      </c>
      <c r="S6640">
        <v>4.8</v>
      </c>
      <c r="T6640">
        <f>YEAR(tblOrders[[#This Row],[Order Date]])</f>
        <v>2025</v>
      </c>
      <c r="U6640" t="str">
        <f>TEXT(tblOrders[[#This Row],[Order Date]],"mmm-yyyy")</f>
        <v>Dec-2025</v>
      </c>
      <c r="V6640" s="4">
        <f>tblOrders[[#This Row],[Profit]]/tblOrders[[#This Row],[Sales Amount]]</f>
        <v>0.36507936507936506</v>
      </c>
      <c r="W6640" t="str">
        <f>VLOOKUP(tblOrders[[#This Row],[City]],CityRegion,2,0)</f>
        <v>South</v>
      </c>
      <c r="X6640" t="str">
        <f>VLOOKUP(tblOrders[[#This Row],[City]],lookups!A:C,3,0)</f>
        <v>Tamil Nadu</v>
      </c>
    </row>
    <row r="6641" spans="1:24" x14ac:dyDescent="0.25">
      <c r="A6641" t="s">
        <v>9052</v>
      </c>
      <c r="B6641" s="1">
        <v>45897</v>
      </c>
      <c r="C6641" t="s">
        <v>65</v>
      </c>
      <c r="D6641" t="s">
        <v>39</v>
      </c>
      <c r="E6641" t="s">
        <v>73</v>
      </c>
      <c r="F6641" t="s">
        <v>74</v>
      </c>
      <c r="G6641" t="s">
        <v>68</v>
      </c>
      <c r="H6641" t="s">
        <v>75</v>
      </c>
      <c r="I6641" t="s">
        <v>26</v>
      </c>
      <c r="J6641" t="s">
        <v>34</v>
      </c>
      <c r="K6641">
        <v>4</v>
      </c>
      <c r="L6641">
        <v>65</v>
      </c>
      <c r="M6641">
        <v>0.05</v>
      </c>
      <c r="N6641">
        <v>247</v>
      </c>
      <c r="O6641">
        <v>95</v>
      </c>
      <c r="P6641" t="s">
        <v>28</v>
      </c>
      <c r="Q6641" t="s">
        <v>46</v>
      </c>
      <c r="R6641" t="s">
        <v>36</v>
      </c>
      <c r="S6641">
        <v>3.1</v>
      </c>
      <c r="T6641">
        <f>YEAR(tblOrders[[#This Row],[Order Date]])</f>
        <v>2025</v>
      </c>
      <c r="U6641" t="str">
        <f>TEXT(tblOrders[[#This Row],[Order Date]],"mmm-yyyy")</f>
        <v>Aug-2025</v>
      </c>
      <c r="V6641" s="4">
        <f>tblOrders[[#This Row],[Profit]]/tblOrders[[#This Row],[Sales Amount]]</f>
        <v>0.38461538461538464</v>
      </c>
      <c r="W6641" t="str">
        <f>VLOOKUP(tblOrders[[#This Row],[City]],CityRegion,2,0)</f>
        <v>South</v>
      </c>
      <c r="X6641" t="str">
        <f>VLOOKUP(tblOrders[[#This Row],[City]],lookups!A:C,3,0)</f>
        <v>Karnataka</v>
      </c>
    </row>
    <row r="6642" spans="1:24" x14ac:dyDescent="0.25">
      <c r="A6642" t="s">
        <v>9053</v>
      </c>
      <c r="B6642" s="1">
        <v>45886</v>
      </c>
      <c r="C6642" t="s">
        <v>2836</v>
      </c>
      <c r="D6642" t="s">
        <v>21</v>
      </c>
      <c r="E6642" t="s">
        <v>108</v>
      </c>
      <c r="F6642" t="s">
        <v>109</v>
      </c>
      <c r="G6642" t="s">
        <v>62</v>
      </c>
      <c r="H6642" t="s">
        <v>110</v>
      </c>
      <c r="I6642" t="s">
        <v>130</v>
      </c>
      <c r="J6642" t="s">
        <v>27</v>
      </c>
      <c r="K6642">
        <v>3</v>
      </c>
      <c r="L6642">
        <v>110</v>
      </c>
      <c r="M6642">
        <v>0.05</v>
      </c>
      <c r="N6642">
        <v>313.5</v>
      </c>
      <c r="O6642">
        <v>109.5</v>
      </c>
      <c r="P6642" t="s">
        <v>28</v>
      </c>
      <c r="Q6642" t="s">
        <v>91</v>
      </c>
      <c r="R6642" t="s">
        <v>123</v>
      </c>
      <c r="S6642">
        <v>3.1</v>
      </c>
      <c r="T6642">
        <f>YEAR(tblOrders[[#This Row],[Order Date]])</f>
        <v>2025</v>
      </c>
      <c r="U6642" t="str">
        <f>TEXT(tblOrders[[#This Row],[Order Date]],"mmm-yyyy")</f>
        <v>Aug-2025</v>
      </c>
      <c r="V6642" s="4">
        <f>tblOrders[[#This Row],[Profit]]/tblOrders[[#This Row],[Sales Amount]]</f>
        <v>0.34928229665071769</v>
      </c>
      <c r="W6642" t="str">
        <f>VLOOKUP(tblOrders[[#This Row],[City]],CityRegion,2,0)</f>
        <v>West</v>
      </c>
      <c r="X6642" t="str">
        <f>VLOOKUP(tblOrders[[#This Row],[City]],lookups!A:C,3,0)</f>
        <v>Maharashtra</v>
      </c>
    </row>
    <row r="6643" spans="1:24" x14ac:dyDescent="0.25">
      <c r="A6643" t="s">
        <v>9054</v>
      </c>
      <c r="B6643" s="1">
        <v>45802</v>
      </c>
      <c r="C6643" t="s">
        <v>9055</v>
      </c>
      <c r="D6643" t="s">
        <v>21</v>
      </c>
      <c r="E6643" t="s">
        <v>49</v>
      </c>
      <c r="F6643" t="s">
        <v>50</v>
      </c>
      <c r="G6643" t="s">
        <v>24</v>
      </c>
      <c r="H6643" t="s">
        <v>51</v>
      </c>
      <c r="I6643" t="s">
        <v>26</v>
      </c>
      <c r="J6643" t="s">
        <v>45</v>
      </c>
      <c r="K6643">
        <v>5</v>
      </c>
      <c r="L6643">
        <v>85</v>
      </c>
      <c r="M6643">
        <v>0</v>
      </c>
      <c r="N6643">
        <v>425</v>
      </c>
      <c r="O6643">
        <v>165</v>
      </c>
      <c r="P6643" t="s">
        <v>85</v>
      </c>
      <c r="Q6643" t="s">
        <v>86</v>
      </c>
      <c r="R6643" t="s">
        <v>30</v>
      </c>
      <c r="S6643">
        <v>3.6</v>
      </c>
      <c r="T6643">
        <f>YEAR(tblOrders[[#This Row],[Order Date]])</f>
        <v>2025</v>
      </c>
      <c r="U6643" t="str">
        <f>TEXT(tblOrders[[#This Row],[Order Date]],"mmm-yyyy")</f>
        <v>May-2025</v>
      </c>
      <c r="V6643" s="4">
        <f>tblOrders[[#This Row],[Profit]]/tblOrders[[#This Row],[Sales Amount]]</f>
        <v>0.38823529411764707</v>
      </c>
      <c r="W6643" t="str">
        <f>VLOOKUP(tblOrders[[#This Row],[City]],CityRegion,2,0)</f>
        <v>South</v>
      </c>
      <c r="X6643" t="str">
        <f>VLOOKUP(tblOrders[[#This Row],[City]],lookups!A:C,3,0)</f>
        <v>Karnataka</v>
      </c>
    </row>
    <row r="6644" spans="1:24" x14ac:dyDescent="0.25">
      <c r="A6644" t="s">
        <v>9056</v>
      </c>
      <c r="B6644" s="1">
        <v>45848</v>
      </c>
      <c r="C6644" t="s">
        <v>5061</v>
      </c>
      <c r="D6644" t="s">
        <v>21</v>
      </c>
      <c r="E6644" t="s">
        <v>66</v>
      </c>
      <c r="F6644" t="s">
        <v>67</v>
      </c>
      <c r="G6644" t="s">
        <v>68</v>
      </c>
      <c r="H6644" t="s">
        <v>69</v>
      </c>
      <c r="I6644" t="s">
        <v>130</v>
      </c>
      <c r="J6644" t="s">
        <v>45</v>
      </c>
      <c r="K6644">
        <v>2</v>
      </c>
      <c r="L6644">
        <v>149</v>
      </c>
      <c r="M6644">
        <v>0.1</v>
      </c>
      <c r="N6644">
        <v>268.2</v>
      </c>
      <c r="O6644">
        <v>78.2</v>
      </c>
      <c r="P6644" t="s">
        <v>28</v>
      </c>
      <c r="Q6644" t="s">
        <v>35</v>
      </c>
      <c r="R6644" t="s">
        <v>30</v>
      </c>
      <c r="S6644">
        <v>4.0999999999999996</v>
      </c>
      <c r="T6644">
        <f>YEAR(tblOrders[[#This Row],[Order Date]])</f>
        <v>2025</v>
      </c>
      <c r="U6644" t="str">
        <f>TEXT(tblOrders[[#This Row],[Order Date]],"mmm-yyyy")</f>
        <v>Jul-2025</v>
      </c>
      <c r="V6644" s="4">
        <f>tblOrders[[#This Row],[Profit]]/tblOrders[[#This Row],[Sales Amount]]</f>
        <v>0.29157345264727819</v>
      </c>
      <c r="W6644" t="str">
        <f>VLOOKUP(tblOrders[[#This Row],[City]],CityRegion,2,0)</f>
        <v>West</v>
      </c>
      <c r="X6644" t="str">
        <f>VLOOKUP(tblOrders[[#This Row],[City]],lookups!A:C,3,0)</f>
        <v>Maharashtra</v>
      </c>
    </row>
    <row r="6645" spans="1:24" x14ac:dyDescent="0.25">
      <c r="A6645" t="s">
        <v>9057</v>
      </c>
      <c r="B6645" s="1">
        <v>45699</v>
      </c>
      <c r="C6645" t="s">
        <v>727</v>
      </c>
      <c r="D6645" t="s">
        <v>21</v>
      </c>
      <c r="E6645" t="s">
        <v>79</v>
      </c>
      <c r="F6645" t="s">
        <v>80</v>
      </c>
      <c r="G6645" t="s">
        <v>68</v>
      </c>
      <c r="H6645" t="s">
        <v>81</v>
      </c>
      <c r="I6645" t="s">
        <v>52</v>
      </c>
      <c r="J6645" t="s">
        <v>34</v>
      </c>
      <c r="K6645">
        <v>3</v>
      </c>
      <c r="L6645">
        <v>799</v>
      </c>
      <c r="M6645">
        <v>0.1</v>
      </c>
      <c r="N6645">
        <v>2157.3000000000002</v>
      </c>
      <c r="O6645">
        <v>297.3</v>
      </c>
      <c r="P6645" t="s">
        <v>28</v>
      </c>
      <c r="Q6645" t="s">
        <v>91</v>
      </c>
      <c r="R6645" t="s">
        <v>36</v>
      </c>
      <c r="S6645">
        <v>4.3</v>
      </c>
      <c r="T6645">
        <f>YEAR(tblOrders[[#This Row],[Order Date]])</f>
        <v>2025</v>
      </c>
      <c r="U6645" t="str">
        <f>TEXT(tblOrders[[#This Row],[Order Date]],"mmm-yyyy")</f>
        <v>Feb-2025</v>
      </c>
      <c r="V6645" s="4">
        <f>tblOrders[[#This Row],[Profit]]/tblOrders[[#This Row],[Sales Amount]]</f>
        <v>0.13781115282992629</v>
      </c>
      <c r="W6645" t="str">
        <f>VLOOKUP(tblOrders[[#This Row],[City]],CityRegion,2,0)</f>
        <v>South</v>
      </c>
      <c r="X6645" t="str">
        <f>VLOOKUP(tblOrders[[#This Row],[City]],lookups!A:C,3,0)</f>
        <v>Kerala</v>
      </c>
    </row>
    <row r="6646" spans="1:24" x14ac:dyDescent="0.25">
      <c r="A6646" t="s">
        <v>9058</v>
      </c>
      <c r="B6646" s="1">
        <v>45731</v>
      </c>
      <c r="C6646" t="s">
        <v>7469</v>
      </c>
      <c r="D6646" t="s">
        <v>21</v>
      </c>
      <c r="E6646" t="s">
        <v>114</v>
      </c>
      <c r="F6646" t="s">
        <v>115</v>
      </c>
      <c r="G6646" t="s">
        <v>42</v>
      </c>
      <c r="H6646" t="s">
        <v>116</v>
      </c>
      <c r="I6646" t="s">
        <v>52</v>
      </c>
      <c r="J6646" t="s">
        <v>27</v>
      </c>
      <c r="K6646">
        <v>4</v>
      </c>
      <c r="L6646">
        <v>12</v>
      </c>
      <c r="M6646">
        <v>0.1</v>
      </c>
      <c r="N6646">
        <v>43.2</v>
      </c>
      <c r="O6646">
        <v>19.2</v>
      </c>
      <c r="P6646" t="s">
        <v>85</v>
      </c>
      <c r="Q6646" t="s">
        <v>91</v>
      </c>
      <c r="R6646" t="s">
        <v>36</v>
      </c>
      <c r="S6646">
        <v>3</v>
      </c>
      <c r="T6646">
        <f>YEAR(tblOrders[[#This Row],[Order Date]])</f>
        <v>2025</v>
      </c>
      <c r="U6646" t="str">
        <f>TEXT(tblOrders[[#This Row],[Order Date]],"mmm-yyyy")</f>
        <v>Mar-2025</v>
      </c>
      <c r="V6646" s="4">
        <f>tblOrders[[#This Row],[Profit]]/tblOrders[[#This Row],[Sales Amount]]</f>
        <v>0.44444444444444442</v>
      </c>
      <c r="W6646" t="str">
        <f>VLOOKUP(tblOrders[[#This Row],[City]],CityRegion,2,0)</f>
        <v>South</v>
      </c>
      <c r="X6646" t="str">
        <f>VLOOKUP(tblOrders[[#This Row],[City]],lookups!A:C,3,0)</f>
        <v>Kerala</v>
      </c>
    </row>
    <row r="6647" spans="1:24" x14ac:dyDescent="0.25">
      <c r="A6647" t="s">
        <v>9059</v>
      </c>
      <c r="B6647" s="1">
        <v>45792</v>
      </c>
      <c r="C6647" t="s">
        <v>1058</v>
      </c>
      <c r="D6647" t="s">
        <v>21</v>
      </c>
      <c r="E6647" t="s">
        <v>101</v>
      </c>
      <c r="F6647" t="s">
        <v>102</v>
      </c>
      <c r="G6647" t="s">
        <v>24</v>
      </c>
      <c r="H6647" t="s">
        <v>103</v>
      </c>
      <c r="I6647" t="s">
        <v>52</v>
      </c>
      <c r="J6647" t="s">
        <v>45</v>
      </c>
      <c r="K6647">
        <v>2</v>
      </c>
      <c r="L6647">
        <v>120</v>
      </c>
      <c r="M6647">
        <v>0</v>
      </c>
      <c r="N6647">
        <v>240</v>
      </c>
      <c r="O6647">
        <v>84</v>
      </c>
      <c r="P6647" t="s">
        <v>28</v>
      </c>
      <c r="Q6647" t="s">
        <v>29</v>
      </c>
      <c r="R6647" t="s">
        <v>36</v>
      </c>
      <c r="S6647">
        <v>2.8</v>
      </c>
      <c r="T6647">
        <f>YEAR(tblOrders[[#This Row],[Order Date]])</f>
        <v>2025</v>
      </c>
      <c r="U6647" t="str">
        <f>TEXT(tblOrders[[#This Row],[Order Date]],"mmm-yyyy")</f>
        <v>May-2025</v>
      </c>
      <c r="V6647" s="4">
        <f>tblOrders[[#This Row],[Profit]]/tblOrders[[#This Row],[Sales Amount]]</f>
        <v>0.35</v>
      </c>
      <c r="W6647" t="str">
        <f>VLOOKUP(tblOrders[[#This Row],[City]],CityRegion,2,0)</f>
        <v>South</v>
      </c>
      <c r="X6647" t="str">
        <f>VLOOKUP(tblOrders[[#This Row],[City]],lookups!A:C,3,0)</f>
        <v>Kerala</v>
      </c>
    </row>
    <row r="6648" spans="1:24" x14ac:dyDescent="0.25">
      <c r="A6648" t="s">
        <v>9060</v>
      </c>
      <c r="B6648" s="1">
        <v>45789</v>
      </c>
      <c r="C6648" t="s">
        <v>315</v>
      </c>
      <c r="D6648" t="s">
        <v>21</v>
      </c>
      <c r="E6648" t="s">
        <v>108</v>
      </c>
      <c r="F6648" t="s">
        <v>109</v>
      </c>
      <c r="G6648" t="s">
        <v>62</v>
      </c>
      <c r="H6648" t="s">
        <v>110</v>
      </c>
      <c r="I6648" t="s">
        <v>130</v>
      </c>
      <c r="J6648" t="s">
        <v>45</v>
      </c>
      <c r="K6648">
        <v>5</v>
      </c>
      <c r="L6648">
        <v>110</v>
      </c>
      <c r="M6648">
        <v>0</v>
      </c>
      <c r="N6648">
        <v>550</v>
      </c>
      <c r="O6648">
        <v>210</v>
      </c>
      <c r="P6648" t="s">
        <v>28</v>
      </c>
      <c r="Q6648" t="s">
        <v>91</v>
      </c>
      <c r="R6648" t="s">
        <v>36</v>
      </c>
      <c r="S6648">
        <v>2.7</v>
      </c>
      <c r="T6648">
        <f>YEAR(tblOrders[[#This Row],[Order Date]])</f>
        <v>2025</v>
      </c>
      <c r="U6648" t="str">
        <f>TEXT(tblOrders[[#This Row],[Order Date]],"mmm-yyyy")</f>
        <v>May-2025</v>
      </c>
      <c r="V6648" s="4">
        <f>tblOrders[[#This Row],[Profit]]/tblOrders[[#This Row],[Sales Amount]]</f>
        <v>0.38181818181818183</v>
      </c>
      <c r="W6648" t="str">
        <f>VLOOKUP(tblOrders[[#This Row],[City]],CityRegion,2,0)</f>
        <v>West</v>
      </c>
      <c r="X6648" t="str">
        <f>VLOOKUP(tblOrders[[#This Row],[City]],lookups!A:C,3,0)</f>
        <v>Maharashtra</v>
      </c>
    </row>
    <row r="6649" spans="1:24" x14ac:dyDescent="0.25">
      <c r="A6649" t="s">
        <v>9061</v>
      </c>
      <c r="B6649" s="1">
        <v>45759</v>
      </c>
      <c r="C6649" t="s">
        <v>3632</v>
      </c>
      <c r="D6649" t="s">
        <v>21</v>
      </c>
      <c r="E6649" t="s">
        <v>73</v>
      </c>
      <c r="F6649" t="s">
        <v>74</v>
      </c>
      <c r="G6649" t="s">
        <v>68</v>
      </c>
      <c r="H6649" t="s">
        <v>75</v>
      </c>
      <c r="I6649" t="s">
        <v>44</v>
      </c>
      <c r="J6649" t="s">
        <v>27</v>
      </c>
      <c r="K6649">
        <v>2</v>
      </c>
      <c r="L6649">
        <v>65</v>
      </c>
      <c r="M6649">
        <v>0.15</v>
      </c>
      <c r="N6649">
        <v>110.5</v>
      </c>
      <c r="O6649">
        <v>34.5</v>
      </c>
      <c r="P6649" t="s">
        <v>28</v>
      </c>
      <c r="Q6649" t="s">
        <v>91</v>
      </c>
      <c r="R6649" t="s">
        <v>36</v>
      </c>
      <c r="S6649">
        <v>4.8</v>
      </c>
      <c r="T6649">
        <f>YEAR(tblOrders[[#This Row],[Order Date]])</f>
        <v>2025</v>
      </c>
      <c r="U6649" t="str">
        <f>TEXT(tblOrders[[#This Row],[Order Date]],"mmm-yyyy")</f>
        <v>Apr-2025</v>
      </c>
      <c r="V6649" s="4">
        <f>tblOrders[[#This Row],[Profit]]/tblOrders[[#This Row],[Sales Amount]]</f>
        <v>0.31221719457013575</v>
      </c>
      <c r="W6649" t="str">
        <f>VLOOKUP(tblOrders[[#This Row],[City]],CityRegion,2,0)</f>
        <v>South</v>
      </c>
      <c r="X6649" t="str">
        <f>VLOOKUP(tblOrders[[#This Row],[City]],lookups!A:C,3,0)</f>
        <v>Kerala</v>
      </c>
    </row>
    <row r="6650" spans="1:24" x14ac:dyDescent="0.25">
      <c r="A6650" t="s">
        <v>9062</v>
      </c>
      <c r="B6650" s="1">
        <v>45901</v>
      </c>
      <c r="C6650" t="s">
        <v>2826</v>
      </c>
      <c r="D6650" t="s">
        <v>39</v>
      </c>
      <c r="E6650" t="s">
        <v>114</v>
      </c>
      <c r="F6650" t="s">
        <v>115</v>
      </c>
      <c r="G6650" t="s">
        <v>42</v>
      </c>
      <c r="H6650" t="s">
        <v>116</v>
      </c>
      <c r="I6650" t="s">
        <v>52</v>
      </c>
      <c r="J6650" t="s">
        <v>34</v>
      </c>
      <c r="K6650">
        <v>1</v>
      </c>
      <c r="L6650">
        <v>12</v>
      </c>
      <c r="M6650">
        <v>0.2</v>
      </c>
      <c r="N6650">
        <v>9.6</v>
      </c>
      <c r="O6650">
        <v>3.6</v>
      </c>
      <c r="P6650" t="s">
        <v>28</v>
      </c>
      <c r="Q6650" t="s">
        <v>29</v>
      </c>
      <c r="R6650" t="s">
        <v>36</v>
      </c>
      <c r="S6650">
        <v>4.9000000000000004</v>
      </c>
      <c r="T6650">
        <f>YEAR(tblOrders[[#This Row],[Order Date]])</f>
        <v>2025</v>
      </c>
      <c r="U6650" t="str">
        <f>TEXT(tblOrders[[#This Row],[Order Date]],"mmm-yyyy")</f>
        <v>Sep-2025</v>
      </c>
      <c r="V6650" s="4">
        <f>tblOrders[[#This Row],[Profit]]/tblOrders[[#This Row],[Sales Amount]]</f>
        <v>0.375</v>
      </c>
      <c r="W6650" t="str">
        <f>VLOOKUP(tblOrders[[#This Row],[City]],CityRegion,2,0)</f>
        <v>South</v>
      </c>
      <c r="X6650" t="str">
        <f>VLOOKUP(tblOrders[[#This Row],[City]],lookups!A:C,3,0)</f>
        <v>Kerala</v>
      </c>
    </row>
    <row r="6651" spans="1:24" x14ac:dyDescent="0.25">
      <c r="A6651" t="s">
        <v>9063</v>
      </c>
      <c r="B6651" s="1">
        <v>45882</v>
      </c>
      <c r="C6651" t="s">
        <v>7099</v>
      </c>
      <c r="D6651" t="s">
        <v>21</v>
      </c>
      <c r="E6651" t="s">
        <v>101</v>
      </c>
      <c r="F6651" t="s">
        <v>102</v>
      </c>
      <c r="G6651" t="s">
        <v>24</v>
      </c>
      <c r="H6651" t="s">
        <v>103</v>
      </c>
      <c r="I6651" t="s">
        <v>84</v>
      </c>
      <c r="J6651" t="s">
        <v>34</v>
      </c>
      <c r="K6651">
        <v>1</v>
      </c>
      <c r="L6651">
        <v>120</v>
      </c>
      <c r="M6651">
        <v>0.05</v>
      </c>
      <c r="N6651">
        <v>114</v>
      </c>
      <c r="O6651">
        <v>36</v>
      </c>
      <c r="P6651" t="s">
        <v>28</v>
      </c>
      <c r="Q6651" t="s">
        <v>91</v>
      </c>
      <c r="R6651" t="s">
        <v>36</v>
      </c>
      <c r="S6651">
        <v>2.7</v>
      </c>
      <c r="T6651">
        <f>YEAR(tblOrders[[#This Row],[Order Date]])</f>
        <v>2025</v>
      </c>
      <c r="U6651" t="str">
        <f>TEXT(tblOrders[[#This Row],[Order Date]],"mmm-yyyy")</f>
        <v>Aug-2025</v>
      </c>
      <c r="V6651" s="4">
        <f>tblOrders[[#This Row],[Profit]]/tblOrders[[#This Row],[Sales Amount]]</f>
        <v>0.31578947368421051</v>
      </c>
      <c r="W6651" t="str">
        <f>VLOOKUP(tblOrders[[#This Row],[City]],CityRegion,2,0)</f>
        <v>West</v>
      </c>
      <c r="X6651" t="str">
        <f>VLOOKUP(tblOrders[[#This Row],[City]],lookups!A:C,3,0)</f>
        <v>Maharashtra</v>
      </c>
    </row>
    <row r="6652" spans="1:24" x14ac:dyDescent="0.25">
      <c r="A6652" t="s">
        <v>9064</v>
      </c>
      <c r="B6652" s="1">
        <v>45768</v>
      </c>
      <c r="C6652" t="s">
        <v>2290</v>
      </c>
      <c r="D6652" t="s">
        <v>21</v>
      </c>
      <c r="E6652" t="s">
        <v>60</v>
      </c>
      <c r="F6652" t="s">
        <v>61</v>
      </c>
      <c r="G6652" t="s">
        <v>62</v>
      </c>
      <c r="H6652" t="s">
        <v>63</v>
      </c>
      <c r="I6652" t="s">
        <v>52</v>
      </c>
      <c r="J6652" t="s">
        <v>34</v>
      </c>
      <c r="K6652">
        <v>3</v>
      </c>
      <c r="L6652">
        <v>45</v>
      </c>
      <c r="M6652">
        <v>0.15</v>
      </c>
      <c r="N6652">
        <v>114.75</v>
      </c>
      <c r="O6652">
        <v>36.75</v>
      </c>
      <c r="P6652" t="s">
        <v>28</v>
      </c>
      <c r="Q6652" t="s">
        <v>91</v>
      </c>
      <c r="R6652" t="s">
        <v>30</v>
      </c>
      <c r="S6652">
        <v>2.6</v>
      </c>
      <c r="T6652">
        <f>YEAR(tblOrders[[#This Row],[Order Date]])</f>
        <v>2025</v>
      </c>
      <c r="U6652" t="str">
        <f>TEXT(tblOrders[[#This Row],[Order Date]],"mmm-yyyy")</f>
        <v>Apr-2025</v>
      </c>
      <c r="V6652" s="4">
        <f>tblOrders[[#This Row],[Profit]]/tblOrders[[#This Row],[Sales Amount]]</f>
        <v>0.3202614379084967</v>
      </c>
      <c r="W6652" t="str">
        <f>VLOOKUP(tblOrders[[#This Row],[City]],CityRegion,2,0)</f>
        <v>South</v>
      </c>
      <c r="X6652" t="str">
        <f>VLOOKUP(tblOrders[[#This Row],[City]],lookups!A:C,3,0)</f>
        <v>Kerala</v>
      </c>
    </row>
    <row r="6653" spans="1:24" x14ac:dyDescent="0.25">
      <c r="A6653" t="s">
        <v>9065</v>
      </c>
      <c r="B6653" s="1">
        <v>46022</v>
      </c>
      <c r="C6653" t="s">
        <v>5534</v>
      </c>
      <c r="D6653" t="s">
        <v>21</v>
      </c>
      <c r="E6653" t="s">
        <v>108</v>
      </c>
      <c r="F6653" t="s">
        <v>109</v>
      </c>
      <c r="G6653" t="s">
        <v>62</v>
      </c>
      <c r="H6653" t="s">
        <v>110</v>
      </c>
      <c r="I6653" t="s">
        <v>57</v>
      </c>
      <c r="J6653" t="s">
        <v>34</v>
      </c>
      <c r="K6653">
        <v>5</v>
      </c>
      <c r="L6653">
        <v>110</v>
      </c>
      <c r="M6653">
        <v>0.1</v>
      </c>
      <c r="N6653">
        <v>495</v>
      </c>
      <c r="O6653">
        <v>155</v>
      </c>
      <c r="P6653" t="s">
        <v>28</v>
      </c>
      <c r="Q6653" t="s">
        <v>35</v>
      </c>
      <c r="R6653" t="s">
        <v>36</v>
      </c>
      <c r="S6653">
        <v>2.7</v>
      </c>
      <c r="T6653">
        <f>YEAR(tblOrders[[#This Row],[Order Date]])</f>
        <v>2025</v>
      </c>
      <c r="U6653" t="str">
        <f>TEXT(tblOrders[[#This Row],[Order Date]],"mmm-yyyy")</f>
        <v>Dec-2025</v>
      </c>
      <c r="V6653" s="4">
        <f>tblOrders[[#This Row],[Profit]]/tblOrders[[#This Row],[Sales Amount]]</f>
        <v>0.31313131313131315</v>
      </c>
      <c r="W6653" t="str">
        <f>VLOOKUP(tblOrders[[#This Row],[City]],CityRegion,2,0)</f>
        <v>South</v>
      </c>
      <c r="X6653" t="str">
        <f>VLOOKUP(tblOrders[[#This Row],[City]],lookups!A:C,3,0)</f>
        <v>Kerala</v>
      </c>
    </row>
    <row r="6654" spans="1:24" x14ac:dyDescent="0.25">
      <c r="A6654" t="s">
        <v>9066</v>
      </c>
      <c r="B6654" s="1">
        <v>45733</v>
      </c>
      <c r="C6654" t="s">
        <v>1614</v>
      </c>
      <c r="D6654" t="s">
        <v>21</v>
      </c>
      <c r="E6654" t="s">
        <v>73</v>
      </c>
      <c r="F6654" t="s">
        <v>74</v>
      </c>
      <c r="G6654" t="s">
        <v>68</v>
      </c>
      <c r="H6654" t="s">
        <v>75</v>
      </c>
      <c r="I6654" t="s">
        <v>44</v>
      </c>
      <c r="J6654" t="s">
        <v>34</v>
      </c>
      <c r="K6654">
        <v>3</v>
      </c>
      <c r="L6654">
        <v>65</v>
      </c>
      <c r="M6654">
        <v>0.1</v>
      </c>
      <c r="N6654">
        <v>175.5</v>
      </c>
      <c r="O6654">
        <v>61.5</v>
      </c>
      <c r="P6654" t="s">
        <v>28</v>
      </c>
      <c r="Q6654" t="s">
        <v>91</v>
      </c>
      <c r="R6654" t="s">
        <v>36</v>
      </c>
      <c r="S6654">
        <v>4.3</v>
      </c>
      <c r="T6654">
        <f>YEAR(tblOrders[[#This Row],[Order Date]])</f>
        <v>2025</v>
      </c>
      <c r="U6654" t="str">
        <f>TEXT(tblOrders[[#This Row],[Order Date]],"mmm-yyyy")</f>
        <v>Mar-2025</v>
      </c>
      <c r="V6654" s="4">
        <f>tblOrders[[#This Row],[Profit]]/tblOrders[[#This Row],[Sales Amount]]</f>
        <v>0.3504273504273504</v>
      </c>
      <c r="W6654" t="str">
        <f>VLOOKUP(tblOrders[[#This Row],[City]],CityRegion,2,0)</f>
        <v>South</v>
      </c>
      <c r="X6654" t="str">
        <f>VLOOKUP(tblOrders[[#This Row],[City]],lookups!A:C,3,0)</f>
        <v>Kerala</v>
      </c>
    </row>
    <row r="6655" spans="1:24" x14ac:dyDescent="0.25">
      <c r="A6655" t="s">
        <v>9067</v>
      </c>
      <c r="B6655" s="1">
        <v>45815</v>
      </c>
      <c r="C6655" t="s">
        <v>5730</v>
      </c>
      <c r="D6655" t="s">
        <v>21</v>
      </c>
      <c r="E6655" t="s">
        <v>94</v>
      </c>
      <c r="F6655" t="s">
        <v>95</v>
      </c>
      <c r="G6655" t="s">
        <v>68</v>
      </c>
      <c r="H6655" t="s">
        <v>96</v>
      </c>
      <c r="I6655" t="s">
        <v>130</v>
      </c>
      <c r="J6655" t="s">
        <v>34</v>
      </c>
      <c r="K6655">
        <v>1</v>
      </c>
      <c r="L6655">
        <v>89</v>
      </c>
      <c r="M6655">
        <v>0.1</v>
      </c>
      <c r="N6655">
        <v>80.099999999999994</v>
      </c>
      <c r="O6655">
        <v>25.1</v>
      </c>
      <c r="P6655" t="s">
        <v>85</v>
      </c>
      <c r="Q6655" t="s">
        <v>46</v>
      </c>
      <c r="R6655" t="s">
        <v>30</v>
      </c>
      <c r="S6655">
        <v>4.5</v>
      </c>
      <c r="T6655">
        <f>YEAR(tblOrders[[#This Row],[Order Date]])</f>
        <v>2025</v>
      </c>
      <c r="U6655" t="str">
        <f>TEXT(tblOrders[[#This Row],[Order Date]],"mmm-yyyy")</f>
        <v>Jun-2025</v>
      </c>
      <c r="V6655" s="4">
        <f>tblOrders[[#This Row],[Profit]]/tblOrders[[#This Row],[Sales Amount]]</f>
        <v>0.31335830212234711</v>
      </c>
      <c r="W6655" t="str">
        <f>VLOOKUP(tblOrders[[#This Row],[City]],CityRegion,2,0)</f>
        <v>West</v>
      </c>
      <c r="X6655" t="str">
        <f>VLOOKUP(tblOrders[[#This Row],[City]],lookups!A:C,3,0)</f>
        <v>Maharashtra</v>
      </c>
    </row>
    <row r="6656" spans="1:24" x14ac:dyDescent="0.25">
      <c r="A6656" t="s">
        <v>9068</v>
      </c>
      <c r="B6656" s="1">
        <v>45927</v>
      </c>
      <c r="C6656" t="s">
        <v>6233</v>
      </c>
      <c r="D6656" t="s">
        <v>39</v>
      </c>
      <c r="E6656" t="s">
        <v>114</v>
      </c>
      <c r="F6656" t="s">
        <v>115</v>
      </c>
      <c r="G6656" t="s">
        <v>42</v>
      </c>
      <c r="H6656" t="s">
        <v>116</v>
      </c>
      <c r="I6656" t="s">
        <v>70</v>
      </c>
      <c r="J6656" t="s">
        <v>45</v>
      </c>
      <c r="K6656">
        <v>4</v>
      </c>
      <c r="L6656">
        <v>12</v>
      </c>
      <c r="M6656">
        <v>0</v>
      </c>
      <c r="N6656">
        <v>48</v>
      </c>
      <c r="O6656">
        <v>24</v>
      </c>
      <c r="P6656" t="s">
        <v>148</v>
      </c>
      <c r="Q6656" t="s">
        <v>29</v>
      </c>
      <c r="R6656" t="s">
        <v>30</v>
      </c>
      <c r="S6656">
        <v>4.2</v>
      </c>
      <c r="T6656">
        <f>YEAR(tblOrders[[#This Row],[Order Date]])</f>
        <v>2025</v>
      </c>
      <c r="U6656" t="str">
        <f>TEXT(tblOrders[[#This Row],[Order Date]],"mmm-yyyy")</f>
        <v>Sep-2025</v>
      </c>
      <c r="V6656" s="4">
        <f>tblOrders[[#This Row],[Profit]]/tblOrders[[#This Row],[Sales Amount]]</f>
        <v>0.5</v>
      </c>
      <c r="W6656" t="str">
        <f>VLOOKUP(tblOrders[[#This Row],[City]],CityRegion,2,0)</f>
        <v>South</v>
      </c>
      <c r="X6656" t="str">
        <f>VLOOKUP(tblOrders[[#This Row],[City]],lookups!A:C,3,0)</f>
        <v>Telengana</v>
      </c>
    </row>
    <row r="6657" spans="1:24" x14ac:dyDescent="0.25">
      <c r="A6657" t="s">
        <v>9069</v>
      </c>
      <c r="B6657" s="1">
        <v>45886</v>
      </c>
      <c r="C6657" t="s">
        <v>5897</v>
      </c>
      <c r="D6657" t="s">
        <v>21</v>
      </c>
      <c r="E6657" t="s">
        <v>49</v>
      </c>
      <c r="F6657" t="s">
        <v>50</v>
      </c>
      <c r="G6657" t="s">
        <v>24</v>
      </c>
      <c r="H6657" t="s">
        <v>51</v>
      </c>
      <c r="I6657" t="s">
        <v>44</v>
      </c>
      <c r="J6657" t="s">
        <v>34</v>
      </c>
      <c r="K6657">
        <v>5</v>
      </c>
      <c r="L6657">
        <v>85</v>
      </c>
      <c r="M6657">
        <v>0.1</v>
      </c>
      <c r="N6657">
        <v>382.5</v>
      </c>
      <c r="O6657">
        <v>122.5</v>
      </c>
      <c r="P6657" t="s">
        <v>28</v>
      </c>
      <c r="Q6657" t="s">
        <v>35</v>
      </c>
      <c r="R6657" t="s">
        <v>36</v>
      </c>
      <c r="S6657">
        <v>2.7</v>
      </c>
      <c r="T6657">
        <f>YEAR(tblOrders[[#This Row],[Order Date]])</f>
        <v>2025</v>
      </c>
      <c r="U6657" t="str">
        <f>TEXT(tblOrders[[#This Row],[Order Date]],"mmm-yyyy")</f>
        <v>Aug-2025</v>
      </c>
      <c r="V6657" s="4">
        <f>tblOrders[[#This Row],[Profit]]/tblOrders[[#This Row],[Sales Amount]]</f>
        <v>0.3202614379084967</v>
      </c>
      <c r="W6657" t="str">
        <f>VLOOKUP(tblOrders[[#This Row],[City]],CityRegion,2,0)</f>
        <v>South</v>
      </c>
      <c r="X6657" t="str">
        <f>VLOOKUP(tblOrders[[#This Row],[City]],lookups!A:C,3,0)</f>
        <v>Kerala</v>
      </c>
    </row>
    <row r="6658" spans="1:24" x14ac:dyDescent="0.25">
      <c r="A6658" t="s">
        <v>9070</v>
      </c>
      <c r="B6658" s="1">
        <v>45849</v>
      </c>
      <c r="C6658" t="s">
        <v>1392</v>
      </c>
      <c r="D6658" t="s">
        <v>39</v>
      </c>
      <c r="E6658" t="s">
        <v>114</v>
      </c>
      <c r="F6658" t="s">
        <v>115</v>
      </c>
      <c r="G6658" t="s">
        <v>42</v>
      </c>
      <c r="H6658" t="s">
        <v>116</v>
      </c>
      <c r="I6658" t="s">
        <v>26</v>
      </c>
      <c r="J6658" t="s">
        <v>34</v>
      </c>
      <c r="K6658">
        <v>3</v>
      </c>
      <c r="L6658">
        <v>12</v>
      </c>
      <c r="M6658">
        <v>0.15</v>
      </c>
      <c r="N6658">
        <v>30.6</v>
      </c>
      <c r="O6658">
        <v>12.6</v>
      </c>
      <c r="P6658" t="s">
        <v>28</v>
      </c>
      <c r="Q6658" t="s">
        <v>91</v>
      </c>
      <c r="R6658" t="s">
        <v>36</v>
      </c>
      <c r="S6658">
        <v>4.8</v>
      </c>
      <c r="T6658">
        <f>YEAR(tblOrders[[#This Row],[Order Date]])</f>
        <v>2025</v>
      </c>
      <c r="U6658" t="str">
        <f>TEXT(tblOrders[[#This Row],[Order Date]],"mmm-yyyy")</f>
        <v>Jul-2025</v>
      </c>
      <c r="V6658" s="4">
        <f>tblOrders[[#This Row],[Profit]]/tblOrders[[#This Row],[Sales Amount]]</f>
        <v>0.41176470588235292</v>
      </c>
      <c r="W6658" t="str">
        <f>VLOOKUP(tblOrders[[#This Row],[City]],CityRegion,2,0)</f>
        <v>South</v>
      </c>
      <c r="X6658" t="str">
        <f>VLOOKUP(tblOrders[[#This Row],[City]],lookups!A:C,3,0)</f>
        <v>Karnataka</v>
      </c>
    </row>
    <row r="6659" spans="1:24" x14ac:dyDescent="0.25">
      <c r="A6659" t="s">
        <v>9071</v>
      </c>
      <c r="B6659" s="1">
        <v>45730</v>
      </c>
      <c r="C6659" t="s">
        <v>1542</v>
      </c>
      <c r="D6659" t="s">
        <v>21</v>
      </c>
      <c r="E6659" t="s">
        <v>79</v>
      </c>
      <c r="F6659" t="s">
        <v>80</v>
      </c>
      <c r="G6659" t="s">
        <v>68</v>
      </c>
      <c r="H6659" t="s">
        <v>81</v>
      </c>
      <c r="I6659" t="s">
        <v>44</v>
      </c>
      <c r="J6659" t="s">
        <v>27</v>
      </c>
      <c r="K6659">
        <v>1</v>
      </c>
      <c r="L6659">
        <v>799</v>
      </c>
      <c r="M6659">
        <v>0.2</v>
      </c>
      <c r="N6659">
        <v>639.20000000000005</v>
      </c>
      <c r="O6659">
        <v>19.2</v>
      </c>
      <c r="P6659" t="s">
        <v>28</v>
      </c>
      <c r="Q6659" t="s">
        <v>35</v>
      </c>
      <c r="R6659" t="s">
        <v>36</v>
      </c>
      <c r="S6659">
        <v>4.7</v>
      </c>
      <c r="T6659">
        <f>YEAR(tblOrders[[#This Row],[Order Date]])</f>
        <v>2025</v>
      </c>
      <c r="U6659" t="str">
        <f>TEXT(tblOrders[[#This Row],[Order Date]],"mmm-yyyy")</f>
        <v>Mar-2025</v>
      </c>
      <c r="V6659" s="4">
        <f>tblOrders[[#This Row],[Profit]]/tblOrders[[#This Row],[Sales Amount]]</f>
        <v>3.0037546933667079E-2</v>
      </c>
      <c r="W6659" t="str">
        <f>VLOOKUP(tblOrders[[#This Row],[City]],CityRegion,2,0)</f>
        <v>South</v>
      </c>
      <c r="X6659" t="str">
        <f>VLOOKUP(tblOrders[[#This Row],[City]],lookups!A:C,3,0)</f>
        <v>Kerala</v>
      </c>
    </row>
    <row r="6660" spans="1:24" x14ac:dyDescent="0.25">
      <c r="A6660" t="s">
        <v>9072</v>
      </c>
      <c r="B6660" s="1">
        <v>45715</v>
      </c>
      <c r="C6660" t="s">
        <v>1247</v>
      </c>
      <c r="D6660" t="s">
        <v>21</v>
      </c>
      <c r="E6660" t="s">
        <v>40</v>
      </c>
      <c r="F6660" t="s">
        <v>41</v>
      </c>
      <c r="G6660" t="s">
        <v>42</v>
      </c>
      <c r="H6660" t="s">
        <v>43</v>
      </c>
      <c r="I6660" t="s">
        <v>33</v>
      </c>
      <c r="J6660" t="s">
        <v>34</v>
      </c>
      <c r="K6660">
        <v>1</v>
      </c>
      <c r="L6660">
        <v>18</v>
      </c>
      <c r="M6660">
        <v>0</v>
      </c>
      <c r="N6660">
        <v>18</v>
      </c>
      <c r="O6660">
        <v>9</v>
      </c>
      <c r="P6660" t="s">
        <v>28</v>
      </c>
      <c r="Q6660" t="s">
        <v>35</v>
      </c>
      <c r="R6660" t="s">
        <v>36</v>
      </c>
      <c r="S6660">
        <v>4.5999999999999996</v>
      </c>
      <c r="T6660">
        <f>YEAR(tblOrders[[#This Row],[Order Date]])</f>
        <v>2025</v>
      </c>
      <c r="U6660" t="str">
        <f>TEXT(tblOrders[[#This Row],[Order Date]],"mmm-yyyy")</f>
        <v>Feb-2025</v>
      </c>
      <c r="V6660" s="4">
        <f>tblOrders[[#This Row],[Profit]]/tblOrders[[#This Row],[Sales Amount]]</f>
        <v>0.5</v>
      </c>
      <c r="W6660" t="str">
        <f>VLOOKUP(tblOrders[[#This Row],[City]],CityRegion,2,0)</f>
        <v>North</v>
      </c>
      <c r="X6660" t="str">
        <f>VLOOKUP(tblOrders[[#This Row],[City]],lookups!A:C,3,0)</f>
        <v>Delhi</v>
      </c>
    </row>
    <row r="6661" spans="1:24" x14ac:dyDescent="0.25">
      <c r="A6661" t="s">
        <v>9073</v>
      </c>
      <c r="B6661" s="1">
        <v>45991</v>
      </c>
      <c r="C6661" t="s">
        <v>6356</v>
      </c>
      <c r="D6661" t="s">
        <v>39</v>
      </c>
      <c r="E6661" t="s">
        <v>108</v>
      </c>
      <c r="F6661" t="s">
        <v>109</v>
      </c>
      <c r="G6661" t="s">
        <v>62</v>
      </c>
      <c r="H6661" t="s">
        <v>110</v>
      </c>
      <c r="I6661" t="s">
        <v>76</v>
      </c>
      <c r="J6661" t="s">
        <v>45</v>
      </c>
      <c r="K6661">
        <v>5</v>
      </c>
      <c r="L6661">
        <v>110</v>
      </c>
      <c r="M6661">
        <v>0.15</v>
      </c>
      <c r="N6661">
        <v>467.5</v>
      </c>
      <c r="O6661">
        <v>127.5</v>
      </c>
      <c r="P6661" t="s">
        <v>28</v>
      </c>
      <c r="Q6661" t="s">
        <v>29</v>
      </c>
      <c r="R6661" t="s">
        <v>36</v>
      </c>
      <c r="S6661">
        <v>3.9</v>
      </c>
      <c r="T6661">
        <f>YEAR(tblOrders[[#This Row],[Order Date]])</f>
        <v>2025</v>
      </c>
      <c r="U6661" t="str">
        <f>TEXT(tblOrders[[#This Row],[Order Date]],"mmm-yyyy")</f>
        <v>Nov-2025</v>
      </c>
      <c r="V6661" s="4">
        <f>tblOrders[[#This Row],[Profit]]/tblOrders[[#This Row],[Sales Amount]]</f>
        <v>0.27272727272727271</v>
      </c>
      <c r="W6661" t="str">
        <f>VLOOKUP(tblOrders[[#This Row],[City]],CityRegion,2,0)</f>
        <v>South</v>
      </c>
      <c r="X6661" t="str">
        <f>VLOOKUP(tblOrders[[#This Row],[City]],lookups!A:C,3,0)</f>
        <v>Kerala</v>
      </c>
    </row>
    <row r="6662" spans="1:24" x14ac:dyDescent="0.25">
      <c r="A6662" t="s">
        <v>9074</v>
      </c>
      <c r="B6662" s="1">
        <v>45926</v>
      </c>
      <c r="C6662" t="s">
        <v>2389</v>
      </c>
      <c r="D6662" t="s">
        <v>21</v>
      </c>
      <c r="E6662" t="s">
        <v>73</v>
      </c>
      <c r="F6662" t="s">
        <v>74</v>
      </c>
      <c r="G6662" t="s">
        <v>68</v>
      </c>
      <c r="H6662" t="s">
        <v>75</v>
      </c>
      <c r="I6662" t="s">
        <v>76</v>
      </c>
      <c r="J6662" t="s">
        <v>34</v>
      </c>
      <c r="K6662">
        <v>5</v>
      </c>
      <c r="L6662">
        <v>65</v>
      </c>
      <c r="M6662">
        <v>0.05</v>
      </c>
      <c r="N6662">
        <v>308.75</v>
      </c>
      <c r="O6662">
        <v>118.75</v>
      </c>
      <c r="P6662" t="s">
        <v>28</v>
      </c>
      <c r="Q6662" t="s">
        <v>86</v>
      </c>
      <c r="R6662" t="s">
        <v>36</v>
      </c>
      <c r="S6662">
        <v>2.7</v>
      </c>
      <c r="T6662">
        <f>YEAR(tblOrders[[#This Row],[Order Date]])</f>
        <v>2025</v>
      </c>
      <c r="U6662" t="str">
        <f>TEXT(tblOrders[[#This Row],[Order Date]],"mmm-yyyy")</f>
        <v>Sep-2025</v>
      </c>
      <c r="V6662" s="4">
        <f>tblOrders[[#This Row],[Profit]]/tblOrders[[#This Row],[Sales Amount]]</f>
        <v>0.38461538461538464</v>
      </c>
      <c r="W6662" t="str">
        <f>VLOOKUP(tblOrders[[#This Row],[City]],CityRegion,2,0)</f>
        <v>South</v>
      </c>
      <c r="X6662" t="str">
        <f>VLOOKUP(tblOrders[[#This Row],[City]],lookups!A:C,3,0)</f>
        <v>Kerala</v>
      </c>
    </row>
    <row r="6663" spans="1:24" x14ac:dyDescent="0.25">
      <c r="A6663" t="s">
        <v>9075</v>
      </c>
      <c r="B6663" s="1">
        <v>45891</v>
      </c>
      <c r="C6663" t="s">
        <v>5121</v>
      </c>
      <c r="D6663" t="s">
        <v>21</v>
      </c>
      <c r="E6663" t="s">
        <v>108</v>
      </c>
      <c r="F6663" t="s">
        <v>109</v>
      </c>
      <c r="G6663" t="s">
        <v>62</v>
      </c>
      <c r="H6663" t="s">
        <v>110</v>
      </c>
      <c r="I6663" t="s">
        <v>84</v>
      </c>
      <c r="J6663" t="s">
        <v>34</v>
      </c>
      <c r="K6663">
        <v>2</v>
      </c>
      <c r="L6663">
        <v>110</v>
      </c>
      <c r="M6663">
        <v>0.2</v>
      </c>
      <c r="N6663">
        <v>176</v>
      </c>
      <c r="O6663">
        <v>40</v>
      </c>
      <c r="P6663" t="s">
        <v>28</v>
      </c>
      <c r="Q6663" t="s">
        <v>29</v>
      </c>
      <c r="R6663" t="s">
        <v>36</v>
      </c>
      <c r="S6663">
        <v>3.6</v>
      </c>
      <c r="T6663">
        <f>YEAR(tblOrders[[#This Row],[Order Date]])</f>
        <v>2025</v>
      </c>
      <c r="U6663" t="str">
        <f>TEXT(tblOrders[[#This Row],[Order Date]],"mmm-yyyy")</f>
        <v>Aug-2025</v>
      </c>
      <c r="V6663" s="4">
        <f>tblOrders[[#This Row],[Profit]]/tblOrders[[#This Row],[Sales Amount]]</f>
        <v>0.22727272727272727</v>
      </c>
      <c r="W6663" t="str">
        <f>VLOOKUP(tblOrders[[#This Row],[City]],CityRegion,2,0)</f>
        <v>West</v>
      </c>
      <c r="X6663" t="str">
        <f>VLOOKUP(tblOrders[[#This Row],[City]],lookups!A:C,3,0)</f>
        <v>Maharashtra</v>
      </c>
    </row>
    <row r="6664" spans="1:24" x14ac:dyDescent="0.25">
      <c r="A6664" t="s">
        <v>9076</v>
      </c>
      <c r="B6664" s="1">
        <v>45783</v>
      </c>
      <c r="C6664" t="s">
        <v>2034</v>
      </c>
      <c r="D6664" t="s">
        <v>21</v>
      </c>
      <c r="E6664" t="s">
        <v>40</v>
      </c>
      <c r="F6664" t="s">
        <v>41</v>
      </c>
      <c r="G6664" t="s">
        <v>42</v>
      </c>
      <c r="H6664" t="s">
        <v>43</v>
      </c>
      <c r="I6664" t="s">
        <v>44</v>
      </c>
      <c r="J6664" t="s">
        <v>45</v>
      </c>
      <c r="K6664">
        <v>2</v>
      </c>
      <c r="L6664">
        <v>18</v>
      </c>
      <c r="M6664">
        <v>0.05</v>
      </c>
      <c r="N6664">
        <v>34.200000000000003</v>
      </c>
      <c r="O6664">
        <v>16.2</v>
      </c>
      <c r="P6664" t="s">
        <v>28</v>
      </c>
      <c r="Q6664" t="s">
        <v>91</v>
      </c>
      <c r="R6664" t="s">
        <v>36</v>
      </c>
      <c r="S6664">
        <v>2.5</v>
      </c>
      <c r="T6664">
        <f>YEAR(tblOrders[[#This Row],[Order Date]])</f>
        <v>2025</v>
      </c>
      <c r="U6664" t="str">
        <f>TEXT(tblOrders[[#This Row],[Order Date]],"mmm-yyyy")</f>
        <v>May-2025</v>
      </c>
      <c r="V6664" s="4">
        <f>tblOrders[[#This Row],[Profit]]/tblOrders[[#This Row],[Sales Amount]]</f>
        <v>0.47368421052631571</v>
      </c>
      <c r="W6664" t="str">
        <f>VLOOKUP(tblOrders[[#This Row],[City]],CityRegion,2,0)</f>
        <v>South</v>
      </c>
      <c r="X6664" t="str">
        <f>VLOOKUP(tblOrders[[#This Row],[City]],lookups!A:C,3,0)</f>
        <v>Kerala</v>
      </c>
    </row>
    <row r="6665" spans="1:24" x14ac:dyDescent="0.25">
      <c r="A6665" t="s">
        <v>9077</v>
      </c>
      <c r="B6665" s="1">
        <v>45779</v>
      </c>
      <c r="C6665" t="s">
        <v>3158</v>
      </c>
      <c r="D6665" t="s">
        <v>21</v>
      </c>
      <c r="E6665" t="s">
        <v>94</v>
      </c>
      <c r="F6665" t="s">
        <v>95</v>
      </c>
      <c r="G6665" t="s">
        <v>68</v>
      </c>
      <c r="H6665" t="s">
        <v>96</v>
      </c>
      <c r="I6665" t="s">
        <v>44</v>
      </c>
      <c r="J6665" t="s">
        <v>27</v>
      </c>
      <c r="K6665">
        <v>3</v>
      </c>
      <c r="L6665">
        <v>89</v>
      </c>
      <c r="M6665">
        <v>0.15</v>
      </c>
      <c r="N6665">
        <v>226.95</v>
      </c>
      <c r="O6665">
        <v>61.95</v>
      </c>
      <c r="P6665" t="s">
        <v>28</v>
      </c>
      <c r="Q6665" t="s">
        <v>86</v>
      </c>
      <c r="R6665" t="s">
        <v>36</v>
      </c>
      <c r="S6665">
        <v>4.4000000000000004</v>
      </c>
      <c r="T6665">
        <f>YEAR(tblOrders[[#This Row],[Order Date]])</f>
        <v>2025</v>
      </c>
      <c r="U6665" t="str">
        <f>TEXT(tblOrders[[#This Row],[Order Date]],"mmm-yyyy")</f>
        <v>May-2025</v>
      </c>
      <c r="V6665" s="4">
        <f>tblOrders[[#This Row],[Profit]]/tblOrders[[#This Row],[Sales Amount]]</f>
        <v>0.2729676140118969</v>
      </c>
      <c r="W6665" t="str">
        <f>VLOOKUP(tblOrders[[#This Row],[City]],CityRegion,2,0)</f>
        <v>South</v>
      </c>
      <c r="X6665" t="str">
        <f>VLOOKUP(tblOrders[[#This Row],[City]],lookups!A:C,3,0)</f>
        <v>Kerala</v>
      </c>
    </row>
    <row r="6666" spans="1:24" x14ac:dyDescent="0.25">
      <c r="A6666" t="s">
        <v>9078</v>
      </c>
      <c r="B6666" s="1">
        <v>45907</v>
      </c>
      <c r="C6666" t="s">
        <v>6401</v>
      </c>
      <c r="D6666" t="s">
        <v>21</v>
      </c>
      <c r="E6666" t="s">
        <v>40</v>
      </c>
      <c r="F6666" t="s">
        <v>41</v>
      </c>
      <c r="G6666" t="s">
        <v>42</v>
      </c>
      <c r="H6666" t="s">
        <v>43</v>
      </c>
      <c r="I6666" t="s">
        <v>26</v>
      </c>
      <c r="J6666" t="s">
        <v>27</v>
      </c>
      <c r="K6666">
        <v>1</v>
      </c>
      <c r="L6666">
        <v>18</v>
      </c>
      <c r="M6666">
        <v>0.05</v>
      </c>
      <c r="N6666">
        <v>17.100000000000001</v>
      </c>
      <c r="O6666">
        <v>8.1</v>
      </c>
      <c r="P6666" t="s">
        <v>85</v>
      </c>
      <c r="Q6666" t="s">
        <v>86</v>
      </c>
      <c r="R6666" t="s">
        <v>30</v>
      </c>
      <c r="S6666">
        <v>4.7</v>
      </c>
      <c r="T6666">
        <f>YEAR(tblOrders[[#This Row],[Order Date]])</f>
        <v>2025</v>
      </c>
      <c r="U6666" t="str">
        <f>TEXT(tblOrders[[#This Row],[Order Date]],"mmm-yyyy")</f>
        <v>Sep-2025</v>
      </c>
      <c r="V6666" s="4">
        <f>tblOrders[[#This Row],[Profit]]/tblOrders[[#This Row],[Sales Amount]]</f>
        <v>0.47368421052631571</v>
      </c>
      <c r="W6666" t="str">
        <f>VLOOKUP(tblOrders[[#This Row],[City]],CityRegion,2,0)</f>
        <v>South</v>
      </c>
      <c r="X6666" t="str">
        <f>VLOOKUP(tblOrders[[#This Row],[City]],lookups!A:C,3,0)</f>
        <v>Karnataka</v>
      </c>
    </row>
    <row r="6667" spans="1:24" x14ac:dyDescent="0.25">
      <c r="A6667" t="s">
        <v>9079</v>
      </c>
      <c r="B6667" s="1">
        <v>45717</v>
      </c>
      <c r="C6667" t="s">
        <v>9080</v>
      </c>
      <c r="D6667" t="s">
        <v>21</v>
      </c>
      <c r="E6667" t="s">
        <v>40</v>
      </c>
      <c r="F6667" t="s">
        <v>41</v>
      </c>
      <c r="G6667" t="s">
        <v>42</v>
      </c>
      <c r="H6667" t="s">
        <v>43</v>
      </c>
      <c r="I6667" t="s">
        <v>84</v>
      </c>
      <c r="J6667" t="s">
        <v>34</v>
      </c>
      <c r="K6667">
        <v>3</v>
      </c>
      <c r="L6667">
        <v>18</v>
      </c>
      <c r="M6667">
        <v>0.05</v>
      </c>
      <c r="N6667">
        <v>51.3</v>
      </c>
      <c r="O6667">
        <v>24.3</v>
      </c>
      <c r="P6667" t="s">
        <v>111</v>
      </c>
      <c r="Q6667" t="s">
        <v>86</v>
      </c>
      <c r="R6667" t="s">
        <v>36</v>
      </c>
      <c r="S6667">
        <v>4.3</v>
      </c>
      <c r="T6667">
        <f>YEAR(tblOrders[[#This Row],[Order Date]])</f>
        <v>2025</v>
      </c>
      <c r="U6667" t="str">
        <f>TEXT(tblOrders[[#This Row],[Order Date]],"mmm-yyyy")</f>
        <v>Mar-2025</v>
      </c>
      <c r="V6667" s="4">
        <f>tblOrders[[#This Row],[Profit]]/tblOrders[[#This Row],[Sales Amount]]</f>
        <v>0.47368421052631582</v>
      </c>
      <c r="W6667" t="str">
        <f>VLOOKUP(tblOrders[[#This Row],[City]],CityRegion,2,0)</f>
        <v>West</v>
      </c>
      <c r="X6667" t="str">
        <f>VLOOKUP(tblOrders[[#This Row],[City]],lookups!A:C,3,0)</f>
        <v>Maharashtra</v>
      </c>
    </row>
    <row r="6668" spans="1:24" x14ac:dyDescent="0.25">
      <c r="A6668" t="s">
        <v>9081</v>
      </c>
      <c r="B6668" s="1">
        <v>45930</v>
      </c>
      <c r="C6668" t="s">
        <v>1287</v>
      </c>
      <c r="D6668" t="s">
        <v>21</v>
      </c>
      <c r="E6668" t="s">
        <v>108</v>
      </c>
      <c r="F6668" t="s">
        <v>109</v>
      </c>
      <c r="G6668" t="s">
        <v>62</v>
      </c>
      <c r="H6668" t="s">
        <v>110</v>
      </c>
      <c r="I6668" t="s">
        <v>52</v>
      </c>
      <c r="J6668" t="s">
        <v>45</v>
      </c>
      <c r="K6668">
        <v>2</v>
      </c>
      <c r="L6668">
        <v>110</v>
      </c>
      <c r="M6668">
        <v>0</v>
      </c>
      <c r="N6668">
        <v>220</v>
      </c>
      <c r="O6668">
        <v>84</v>
      </c>
      <c r="P6668" t="s">
        <v>28</v>
      </c>
      <c r="Q6668" t="s">
        <v>86</v>
      </c>
      <c r="R6668" t="s">
        <v>123</v>
      </c>
      <c r="S6668">
        <v>3.8</v>
      </c>
      <c r="T6668">
        <f>YEAR(tblOrders[[#This Row],[Order Date]])</f>
        <v>2025</v>
      </c>
      <c r="U6668" t="str">
        <f>TEXT(tblOrders[[#This Row],[Order Date]],"mmm-yyyy")</f>
        <v>Sep-2025</v>
      </c>
      <c r="V6668" s="4">
        <f>tblOrders[[#This Row],[Profit]]/tblOrders[[#This Row],[Sales Amount]]</f>
        <v>0.38181818181818183</v>
      </c>
      <c r="W6668" t="str">
        <f>VLOOKUP(tblOrders[[#This Row],[City]],CityRegion,2,0)</f>
        <v>South</v>
      </c>
      <c r="X6668" t="str">
        <f>VLOOKUP(tblOrders[[#This Row],[City]],lookups!A:C,3,0)</f>
        <v>Kerala</v>
      </c>
    </row>
    <row r="6669" spans="1:24" x14ac:dyDescent="0.25">
      <c r="A6669" t="s">
        <v>9082</v>
      </c>
      <c r="B6669" s="1">
        <v>45825</v>
      </c>
      <c r="C6669" t="s">
        <v>5366</v>
      </c>
      <c r="D6669" t="s">
        <v>21</v>
      </c>
      <c r="E6669" t="s">
        <v>79</v>
      </c>
      <c r="F6669" t="s">
        <v>80</v>
      </c>
      <c r="G6669" t="s">
        <v>68</v>
      </c>
      <c r="H6669" t="s">
        <v>81</v>
      </c>
      <c r="I6669" t="s">
        <v>44</v>
      </c>
      <c r="J6669" t="s">
        <v>34</v>
      </c>
      <c r="K6669">
        <v>3</v>
      </c>
      <c r="L6669">
        <v>799</v>
      </c>
      <c r="M6669">
        <v>0</v>
      </c>
      <c r="N6669">
        <v>2397</v>
      </c>
      <c r="O6669">
        <v>537</v>
      </c>
      <c r="P6669" t="s">
        <v>28</v>
      </c>
      <c r="Q6669" t="s">
        <v>91</v>
      </c>
      <c r="R6669" t="s">
        <v>36</v>
      </c>
      <c r="S6669">
        <v>4.7</v>
      </c>
      <c r="T6669">
        <f>YEAR(tblOrders[[#This Row],[Order Date]])</f>
        <v>2025</v>
      </c>
      <c r="U6669" t="str">
        <f>TEXT(tblOrders[[#This Row],[Order Date]],"mmm-yyyy")</f>
        <v>Jun-2025</v>
      </c>
      <c r="V6669" s="4">
        <f>tblOrders[[#This Row],[Profit]]/tblOrders[[#This Row],[Sales Amount]]</f>
        <v>0.22403003754693368</v>
      </c>
      <c r="W6669" t="str">
        <f>VLOOKUP(tblOrders[[#This Row],[City]],CityRegion,2,0)</f>
        <v>South</v>
      </c>
      <c r="X6669" t="str">
        <f>VLOOKUP(tblOrders[[#This Row],[City]],lookups!A:C,3,0)</f>
        <v>Kerala</v>
      </c>
    </row>
    <row r="6670" spans="1:24" x14ac:dyDescent="0.25">
      <c r="A6670" t="s">
        <v>9083</v>
      </c>
      <c r="B6670" s="1">
        <v>45970</v>
      </c>
      <c r="C6670" t="s">
        <v>1347</v>
      </c>
      <c r="D6670" t="s">
        <v>21</v>
      </c>
      <c r="E6670" t="s">
        <v>79</v>
      </c>
      <c r="F6670" t="s">
        <v>80</v>
      </c>
      <c r="G6670" t="s">
        <v>68</v>
      </c>
      <c r="H6670" t="s">
        <v>81</v>
      </c>
      <c r="I6670" t="s">
        <v>33</v>
      </c>
      <c r="J6670" t="s">
        <v>27</v>
      </c>
      <c r="K6670">
        <v>1</v>
      </c>
      <c r="L6670">
        <v>799</v>
      </c>
      <c r="M6670">
        <v>0.15</v>
      </c>
      <c r="N6670">
        <v>679.15</v>
      </c>
      <c r="O6670">
        <v>59.15</v>
      </c>
      <c r="P6670" t="s">
        <v>28</v>
      </c>
      <c r="Q6670" t="s">
        <v>91</v>
      </c>
      <c r="R6670" t="s">
        <v>36</v>
      </c>
      <c r="S6670">
        <v>4.4000000000000004</v>
      </c>
      <c r="T6670">
        <f>YEAR(tblOrders[[#This Row],[Order Date]])</f>
        <v>2025</v>
      </c>
      <c r="U6670" t="str">
        <f>TEXT(tblOrders[[#This Row],[Order Date]],"mmm-yyyy")</f>
        <v>Nov-2025</v>
      </c>
      <c r="V6670" s="4">
        <f>tblOrders[[#This Row],[Profit]]/tblOrders[[#This Row],[Sales Amount]]</f>
        <v>8.7094161819921967E-2</v>
      </c>
      <c r="W6670" t="str">
        <f>VLOOKUP(tblOrders[[#This Row],[City]],CityRegion,2,0)</f>
        <v>North</v>
      </c>
      <c r="X6670" t="str">
        <f>VLOOKUP(tblOrders[[#This Row],[City]],lookups!A:C,3,0)</f>
        <v>Delhi</v>
      </c>
    </row>
    <row r="6671" spans="1:24" x14ac:dyDescent="0.25">
      <c r="A6671" t="s">
        <v>9084</v>
      </c>
      <c r="B6671" s="1">
        <v>45776</v>
      </c>
      <c r="C6671" t="s">
        <v>7312</v>
      </c>
      <c r="D6671" t="s">
        <v>39</v>
      </c>
      <c r="E6671" t="s">
        <v>22</v>
      </c>
      <c r="F6671" t="s">
        <v>23</v>
      </c>
      <c r="G6671" t="s">
        <v>24</v>
      </c>
      <c r="H6671" t="s">
        <v>25</v>
      </c>
      <c r="I6671" t="s">
        <v>84</v>
      </c>
      <c r="J6671" t="s">
        <v>34</v>
      </c>
      <c r="K6671">
        <v>4</v>
      </c>
      <c r="L6671">
        <v>190</v>
      </c>
      <c r="M6671">
        <v>0.1</v>
      </c>
      <c r="N6671">
        <v>684</v>
      </c>
      <c r="O6671">
        <v>184</v>
      </c>
      <c r="P6671" t="s">
        <v>148</v>
      </c>
      <c r="Q6671" t="s">
        <v>86</v>
      </c>
      <c r="R6671" t="s">
        <v>30</v>
      </c>
      <c r="S6671">
        <v>4.5999999999999996</v>
      </c>
      <c r="T6671">
        <f>YEAR(tblOrders[[#This Row],[Order Date]])</f>
        <v>2025</v>
      </c>
      <c r="U6671" t="str">
        <f>TEXT(tblOrders[[#This Row],[Order Date]],"mmm-yyyy")</f>
        <v>Apr-2025</v>
      </c>
      <c r="V6671" s="4">
        <f>tblOrders[[#This Row],[Profit]]/tblOrders[[#This Row],[Sales Amount]]</f>
        <v>0.26900584795321636</v>
      </c>
      <c r="W6671" t="str">
        <f>VLOOKUP(tblOrders[[#This Row],[City]],CityRegion,2,0)</f>
        <v>West</v>
      </c>
      <c r="X6671" t="str">
        <f>VLOOKUP(tblOrders[[#This Row],[City]],lookups!A:C,3,0)</f>
        <v>Maharashtra</v>
      </c>
    </row>
    <row r="6672" spans="1:24" x14ac:dyDescent="0.25">
      <c r="A6672" t="s">
        <v>9085</v>
      </c>
      <c r="B6672" s="1">
        <v>45912</v>
      </c>
      <c r="C6672" t="s">
        <v>3066</v>
      </c>
      <c r="D6672" t="s">
        <v>21</v>
      </c>
      <c r="E6672" t="s">
        <v>108</v>
      </c>
      <c r="F6672" t="s">
        <v>109</v>
      </c>
      <c r="G6672" t="s">
        <v>62</v>
      </c>
      <c r="H6672" t="s">
        <v>110</v>
      </c>
      <c r="I6672" t="s">
        <v>26</v>
      </c>
      <c r="J6672" t="s">
        <v>27</v>
      </c>
      <c r="K6672">
        <v>3</v>
      </c>
      <c r="L6672">
        <v>110</v>
      </c>
      <c r="M6672">
        <v>0.2</v>
      </c>
      <c r="N6672">
        <v>264</v>
      </c>
      <c r="O6672">
        <v>60</v>
      </c>
      <c r="P6672" t="s">
        <v>148</v>
      </c>
      <c r="Q6672" t="s">
        <v>29</v>
      </c>
      <c r="R6672" t="s">
        <v>30</v>
      </c>
      <c r="S6672">
        <v>3.9</v>
      </c>
      <c r="T6672">
        <f>YEAR(tblOrders[[#This Row],[Order Date]])</f>
        <v>2025</v>
      </c>
      <c r="U6672" t="str">
        <f>TEXT(tblOrders[[#This Row],[Order Date]],"mmm-yyyy")</f>
        <v>Sep-2025</v>
      </c>
      <c r="V6672" s="4">
        <f>tblOrders[[#This Row],[Profit]]/tblOrders[[#This Row],[Sales Amount]]</f>
        <v>0.22727272727272727</v>
      </c>
      <c r="W6672" t="str">
        <f>VLOOKUP(tblOrders[[#This Row],[City]],CityRegion,2,0)</f>
        <v>South</v>
      </c>
      <c r="X6672" t="str">
        <f>VLOOKUP(tblOrders[[#This Row],[City]],lookups!A:C,3,0)</f>
        <v>Karnataka</v>
      </c>
    </row>
    <row r="6673" spans="1:24" x14ac:dyDescent="0.25">
      <c r="A6673" t="s">
        <v>9086</v>
      </c>
      <c r="B6673" s="1">
        <v>45958</v>
      </c>
      <c r="C6673" t="s">
        <v>2148</v>
      </c>
      <c r="D6673" t="s">
        <v>21</v>
      </c>
      <c r="E6673" t="s">
        <v>60</v>
      </c>
      <c r="F6673" t="s">
        <v>61</v>
      </c>
      <c r="G6673" t="s">
        <v>62</v>
      </c>
      <c r="H6673" t="s">
        <v>63</v>
      </c>
      <c r="I6673" t="s">
        <v>52</v>
      </c>
      <c r="J6673" t="s">
        <v>34</v>
      </c>
      <c r="K6673">
        <v>1</v>
      </c>
      <c r="L6673">
        <v>45</v>
      </c>
      <c r="M6673">
        <v>0</v>
      </c>
      <c r="N6673">
        <v>45</v>
      </c>
      <c r="O6673">
        <v>19</v>
      </c>
      <c r="P6673" t="s">
        <v>28</v>
      </c>
      <c r="Q6673" t="s">
        <v>35</v>
      </c>
      <c r="R6673" t="s">
        <v>36</v>
      </c>
      <c r="S6673">
        <v>3.6</v>
      </c>
      <c r="T6673">
        <f>YEAR(tblOrders[[#This Row],[Order Date]])</f>
        <v>2025</v>
      </c>
      <c r="U6673" t="str">
        <f>TEXT(tblOrders[[#This Row],[Order Date]],"mmm-yyyy")</f>
        <v>Oct-2025</v>
      </c>
      <c r="V6673" s="4">
        <f>tblOrders[[#This Row],[Profit]]/tblOrders[[#This Row],[Sales Amount]]</f>
        <v>0.42222222222222222</v>
      </c>
      <c r="W6673" t="str">
        <f>VLOOKUP(tblOrders[[#This Row],[City]],CityRegion,2,0)</f>
        <v>South</v>
      </c>
      <c r="X6673" t="str">
        <f>VLOOKUP(tblOrders[[#This Row],[City]],lookups!A:C,3,0)</f>
        <v>Kerala</v>
      </c>
    </row>
    <row r="6674" spans="1:24" x14ac:dyDescent="0.25">
      <c r="A6674" t="s">
        <v>9087</v>
      </c>
      <c r="B6674" s="1">
        <v>45846</v>
      </c>
      <c r="C6674" t="s">
        <v>3002</v>
      </c>
      <c r="D6674" t="s">
        <v>21</v>
      </c>
      <c r="E6674" t="s">
        <v>40</v>
      </c>
      <c r="F6674" t="s">
        <v>41</v>
      </c>
      <c r="G6674" t="s">
        <v>42</v>
      </c>
      <c r="H6674" t="s">
        <v>43</v>
      </c>
      <c r="I6674" t="s">
        <v>130</v>
      </c>
      <c r="J6674" t="s">
        <v>45</v>
      </c>
      <c r="K6674">
        <v>2</v>
      </c>
      <c r="L6674">
        <v>18</v>
      </c>
      <c r="M6674">
        <v>0.1</v>
      </c>
      <c r="N6674">
        <v>32.4</v>
      </c>
      <c r="O6674">
        <v>14.4</v>
      </c>
      <c r="P6674" t="s">
        <v>28</v>
      </c>
      <c r="Q6674" t="s">
        <v>46</v>
      </c>
      <c r="R6674" t="s">
        <v>36</v>
      </c>
      <c r="S6674">
        <v>4.3</v>
      </c>
      <c r="T6674">
        <f>YEAR(tblOrders[[#This Row],[Order Date]])</f>
        <v>2025</v>
      </c>
      <c r="U6674" t="str">
        <f>TEXT(tblOrders[[#This Row],[Order Date]],"mmm-yyyy")</f>
        <v>Jul-2025</v>
      </c>
      <c r="V6674" s="4">
        <f>tblOrders[[#This Row],[Profit]]/tblOrders[[#This Row],[Sales Amount]]</f>
        <v>0.44444444444444448</v>
      </c>
      <c r="W6674" t="str">
        <f>VLOOKUP(tblOrders[[#This Row],[City]],CityRegion,2,0)</f>
        <v>West</v>
      </c>
      <c r="X6674" t="str">
        <f>VLOOKUP(tblOrders[[#This Row],[City]],lookups!A:C,3,0)</f>
        <v>Maharashtra</v>
      </c>
    </row>
    <row r="6675" spans="1:24" x14ac:dyDescent="0.25">
      <c r="A6675" t="s">
        <v>9088</v>
      </c>
      <c r="B6675" s="1">
        <v>45811</v>
      </c>
      <c r="C6675" t="s">
        <v>315</v>
      </c>
      <c r="D6675" t="s">
        <v>39</v>
      </c>
      <c r="E6675" t="s">
        <v>40</v>
      </c>
      <c r="F6675" t="s">
        <v>41</v>
      </c>
      <c r="G6675" t="s">
        <v>42</v>
      </c>
      <c r="H6675" t="s">
        <v>43</v>
      </c>
      <c r="I6675" t="s">
        <v>26</v>
      </c>
      <c r="J6675" t="s">
        <v>45</v>
      </c>
      <c r="K6675">
        <v>2</v>
      </c>
      <c r="L6675">
        <v>18</v>
      </c>
      <c r="M6675">
        <v>0</v>
      </c>
      <c r="N6675">
        <v>36</v>
      </c>
      <c r="O6675">
        <v>18</v>
      </c>
      <c r="P6675" t="s">
        <v>111</v>
      </c>
      <c r="Q6675" t="s">
        <v>86</v>
      </c>
      <c r="R6675" t="s">
        <v>123</v>
      </c>
      <c r="S6675">
        <v>3.5</v>
      </c>
      <c r="T6675">
        <f>YEAR(tblOrders[[#This Row],[Order Date]])</f>
        <v>2025</v>
      </c>
      <c r="U6675" t="str">
        <f>TEXT(tblOrders[[#This Row],[Order Date]],"mmm-yyyy")</f>
        <v>Jun-2025</v>
      </c>
      <c r="V6675" s="4">
        <f>tblOrders[[#This Row],[Profit]]/tblOrders[[#This Row],[Sales Amount]]</f>
        <v>0.5</v>
      </c>
      <c r="W6675" t="str">
        <f>VLOOKUP(tblOrders[[#This Row],[City]],CityRegion,2,0)</f>
        <v>South</v>
      </c>
      <c r="X6675" t="str">
        <f>VLOOKUP(tblOrders[[#This Row],[City]],lookups!A:C,3,0)</f>
        <v>Karnataka</v>
      </c>
    </row>
    <row r="6676" spans="1:24" x14ac:dyDescent="0.25">
      <c r="A6676" t="s">
        <v>9089</v>
      </c>
      <c r="B6676" s="1">
        <v>45904</v>
      </c>
      <c r="C6676" t="s">
        <v>3997</v>
      </c>
      <c r="D6676" t="s">
        <v>21</v>
      </c>
      <c r="E6676" t="s">
        <v>79</v>
      </c>
      <c r="F6676" t="s">
        <v>80</v>
      </c>
      <c r="G6676" t="s">
        <v>68</v>
      </c>
      <c r="H6676" t="s">
        <v>81</v>
      </c>
      <c r="I6676" t="s">
        <v>52</v>
      </c>
      <c r="J6676" t="s">
        <v>27</v>
      </c>
      <c r="K6676">
        <v>1</v>
      </c>
      <c r="L6676">
        <v>799</v>
      </c>
      <c r="M6676">
        <v>0.2</v>
      </c>
      <c r="N6676">
        <v>639.20000000000005</v>
      </c>
      <c r="O6676">
        <v>19.2</v>
      </c>
      <c r="P6676" t="s">
        <v>28</v>
      </c>
      <c r="Q6676" t="s">
        <v>46</v>
      </c>
      <c r="R6676" t="s">
        <v>123</v>
      </c>
      <c r="S6676">
        <v>3.7</v>
      </c>
      <c r="T6676">
        <f>YEAR(tblOrders[[#This Row],[Order Date]])</f>
        <v>2025</v>
      </c>
      <c r="U6676" t="str">
        <f>TEXT(tblOrders[[#This Row],[Order Date]],"mmm-yyyy")</f>
        <v>Sep-2025</v>
      </c>
      <c r="V6676" s="4">
        <f>tblOrders[[#This Row],[Profit]]/tblOrders[[#This Row],[Sales Amount]]</f>
        <v>3.0037546933667079E-2</v>
      </c>
      <c r="W6676" t="str">
        <f>VLOOKUP(tblOrders[[#This Row],[City]],CityRegion,2,0)</f>
        <v>South</v>
      </c>
      <c r="X6676" t="str">
        <f>VLOOKUP(tblOrders[[#This Row],[City]],lookups!A:C,3,0)</f>
        <v>Kerala</v>
      </c>
    </row>
    <row r="6677" spans="1:24" x14ac:dyDescent="0.25">
      <c r="A6677" t="s">
        <v>9090</v>
      </c>
      <c r="B6677" s="1">
        <v>45859</v>
      </c>
      <c r="C6677" t="s">
        <v>7363</v>
      </c>
      <c r="D6677" t="s">
        <v>21</v>
      </c>
      <c r="E6677" t="s">
        <v>66</v>
      </c>
      <c r="F6677" t="s">
        <v>67</v>
      </c>
      <c r="G6677" t="s">
        <v>68</v>
      </c>
      <c r="H6677" t="s">
        <v>69</v>
      </c>
      <c r="I6677" t="s">
        <v>57</v>
      </c>
      <c r="J6677" t="s">
        <v>27</v>
      </c>
      <c r="K6677">
        <v>3</v>
      </c>
      <c r="L6677">
        <v>149</v>
      </c>
      <c r="M6677">
        <v>0</v>
      </c>
      <c r="N6677">
        <v>447</v>
      </c>
      <c r="O6677">
        <v>162</v>
      </c>
      <c r="P6677" t="s">
        <v>28</v>
      </c>
      <c r="Q6677" t="s">
        <v>86</v>
      </c>
      <c r="R6677" t="s">
        <v>36</v>
      </c>
      <c r="S6677">
        <v>4.2</v>
      </c>
      <c r="T6677">
        <f>YEAR(tblOrders[[#This Row],[Order Date]])</f>
        <v>2025</v>
      </c>
      <c r="U6677" t="str">
        <f>TEXT(tblOrders[[#This Row],[Order Date]],"mmm-yyyy")</f>
        <v>Jul-2025</v>
      </c>
      <c r="V6677" s="4">
        <f>tblOrders[[#This Row],[Profit]]/tblOrders[[#This Row],[Sales Amount]]</f>
        <v>0.36241610738255031</v>
      </c>
      <c r="W6677" t="str">
        <f>VLOOKUP(tblOrders[[#This Row],[City]],CityRegion,2,0)</f>
        <v>South</v>
      </c>
      <c r="X6677" t="str">
        <f>VLOOKUP(tblOrders[[#This Row],[City]],lookups!A:C,3,0)</f>
        <v>Kerala</v>
      </c>
    </row>
    <row r="6678" spans="1:24" x14ac:dyDescent="0.25">
      <c r="A6678" t="s">
        <v>9091</v>
      </c>
      <c r="B6678" s="1">
        <v>45688</v>
      </c>
      <c r="C6678" t="s">
        <v>6012</v>
      </c>
      <c r="D6678" t="s">
        <v>21</v>
      </c>
      <c r="E6678" t="s">
        <v>101</v>
      </c>
      <c r="F6678" t="s">
        <v>102</v>
      </c>
      <c r="G6678" t="s">
        <v>24</v>
      </c>
      <c r="H6678" t="s">
        <v>103</v>
      </c>
      <c r="I6678" t="s">
        <v>57</v>
      </c>
      <c r="J6678" t="s">
        <v>27</v>
      </c>
      <c r="K6678">
        <v>4</v>
      </c>
      <c r="L6678">
        <v>120</v>
      </c>
      <c r="M6678">
        <v>0.15</v>
      </c>
      <c r="N6678">
        <v>408</v>
      </c>
      <c r="O6678">
        <v>96</v>
      </c>
      <c r="P6678" t="s">
        <v>28</v>
      </c>
      <c r="Q6678" t="s">
        <v>35</v>
      </c>
      <c r="R6678" t="s">
        <v>36</v>
      </c>
      <c r="S6678">
        <v>3.1</v>
      </c>
      <c r="T6678">
        <f>YEAR(tblOrders[[#This Row],[Order Date]])</f>
        <v>2025</v>
      </c>
      <c r="U6678" t="str">
        <f>TEXT(tblOrders[[#This Row],[Order Date]],"mmm-yyyy")</f>
        <v>Jan-2025</v>
      </c>
      <c r="V6678" s="4">
        <f>tblOrders[[#This Row],[Profit]]/tblOrders[[#This Row],[Sales Amount]]</f>
        <v>0.23529411764705882</v>
      </c>
      <c r="W6678" t="str">
        <f>VLOOKUP(tblOrders[[#This Row],[City]],CityRegion,2,0)</f>
        <v>South</v>
      </c>
      <c r="X6678" t="str">
        <f>VLOOKUP(tblOrders[[#This Row],[City]],lookups!A:C,3,0)</f>
        <v>Kerala</v>
      </c>
    </row>
    <row r="6679" spans="1:24" x14ac:dyDescent="0.25">
      <c r="A6679" t="s">
        <v>9092</v>
      </c>
      <c r="B6679" s="1">
        <v>45851</v>
      </c>
      <c r="C6679" t="s">
        <v>1319</v>
      </c>
      <c r="D6679" t="s">
        <v>39</v>
      </c>
      <c r="E6679" t="s">
        <v>94</v>
      </c>
      <c r="F6679" t="s">
        <v>95</v>
      </c>
      <c r="G6679" t="s">
        <v>68</v>
      </c>
      <c r="H6679" t="s">
        <v>96</v>
      </c>
      <c r="I6679" t="s">
        <v>44</v>
      </c>
      <c r="J6679" t="s">
        <v>45</v>
      </c>
      <c r="K6679">
        <v>3</v>
      </c>
      <c r="L6679">
        <v>89</v>
      </c>
      <c r="M6679">
        <v>0.05</v>
      </c>
      <c r="N6679">
        <v>253.65</v>
      </c>
      <c r="O6679">
        <v>88.65</v>
      </c>
      <c r="P6679" t="s">
        <v>28</v>
      </c>
      <c r="Q6679" t="s">
        <v>29</v>
      </c>
      <c r="R6679" t="s">
        <v>36</v>
      </c>
      <c r="S6679">
        <v>4.5999999999999996</v>
      </c>
      <c r="T6679">
        <f>YEAR(tblOrders[[#This Row],[Order Date]])</f>
        <v>2025</v>
      </c>
      <c r="U6679" t="str">
        <f>TEXT(tblOrders[[#This Row],[Order Date]],"mmm-yyyy")</f>
        <v>Jul-2025</v>
      </c>
      <c r="V6679" s="4">
        <f>tblOrders[[#This Row],[Profit]]/tblOrders[[#This Row],[Sales Amount]]</f>
        <v>0.34949733885274986</v>
      </c>
      <c r="W6679" t="str">
        <f>VLOOKUP(tblOrders[[#This Row],[City]],CityRegion,2,0)</f>
        <v>South</v>
      </c>
      <c r="X6679" t="str">
        <f>VLOOKUP(tblOrders[[#This Row],[City]],lookups!A:C,3,0)</f>
        <v>Kerala</v>
      </c>
    </row>
    <row r="6680" spans="1:24" x14ac:dyDescent="0.25">
      <c r="A6680" t="s">
        <v>9093</v>
      </c>
      <c r="B6680" s="1">
        <v>45789</v>
      </c>
      <c r="C6680" t="s">
        <v>7863</v>
      </c>
      <c r="D6680" t="s">
        <v>21</v>
      </c>
      <c r="E6680" t="s">
        <v>108</v>
      </c>
      <c r="F6680" t="s">
        <v>109</v>
      </c>
      <c r="G6680" t="s">
        <v>62</v>
      </c>
      <c r="H6680" t="s">
        <v>110</v>
      </c>
      <c r="I6680" t="s">
        <v>139</v>
      </c>
      <c r="J6680" t="s">
        <v>27</v>
      </c>
      <c r="K6680">
        <v>1</v>
      </c>
      <c r="L6680">
        <v>110</v>
      </c>
      <c r="M6680">
        <v>0.2</v>
      </c>
      <c r="N6680">
        <v>88</v>
      </c>
      <c r="O6680">
        <v>20</v>
      </c>
      <c r="P6680" t="s">
        <v>28</v>
      </c>
      <c r="Q6680" t="s">
        <v>91</v>
      </c>
      <c r="R6680" t="s">
        <v>36</v>
      </c>
      <c r="S6680">
        <v>3.7</v>
      </c>
      <c r="T6680">
        <f>YEAR(tblOrders[[#This Row],[Order Date]])</f>
        <v>2025</v>
      </c>
      <c r="U6680" t="str">
        <f>TEXT(tblOrders[[#This Row],[Order Date]],"mmm-yyyy")</f>
        <v>May-2025</v>
      </c>
      <c r="V6680" s="4">
        <f>tblOrders[[#This Row],[Profit]]/tblOrders[[#This Row],[Sales Amount]]</f>
        <v>0.22727272727272727</v>
      </c>
      <c r="W6680" t="str">
        <f>VLOOKUP(tblOrders[[#This Row],[City]],CityRegion,2,0)</f>
        <v>South</v>
      </c>
      <c r="X6680" t="str">
        <f>VLOOKUP(tblOrders[[#This Row],[City]],lookups!A:C,3,0)</f>
        <v>Tamil Nadu</v>
      </c>
    </row>
    <row r="6681" spans="1:24" x14ac:dyDescent="0.25">
      <c r="A6681" t="s">
        <v>9094</v>
      </c>
      <c r="B6681" s="1">
        <v>45766</v>
      </c>
      <c r="C6681" t="s">
        <v>2891</v>
      </c>
      <c r="D6681" t="s">
        <v>21</v>
      </c>
      <c r="E6681" t="s">
        <v>55</v>
      </c>
      <c r="F6681" t="s">
        <v>56</v>
      </c>
      <c r="G6681" t="s">
        <v>24</v>
      </c>
      <c r="H6681" t="s">
        <v>51</v>
      </c>
      <c r="I6681" t="s">
        <v>26</v>
      </c>
      <c r="J6681" t="s">
        <v>27</v>
      </c>
      <c r="K6681">
        <v>4</v>
      </c>
      <c r="L6681">
        <v>42</v>
      </c>
      <c r="M6681">
        <v>0.05</v>
      </c>
      <c r="N6681">
        <v>159.6</v>
      </c>
      <c r="O6681">
        <v>63.6</v>
      </c>
      <c r="P6681" t="s">
        <v>28</v>
      </c>
      <c r="Q6681" t="s">
        <v>91</v>
      </c>
      <c r="R6681" t="s">
        <v>36</v>
      </c>
      <c r="S6681">
        <v>4</v>
      </c>
      <c r="T6681">
        <f>YEAR(tblOrders[[#This Row],[Order Date]])</f>
        <v>2025</v>
      </c>
      <c r="U6681" t="str">
        <f>TEXT(tblOrders[[#This Row],[Order Date]],"mmm-yyyy")</f>
        <v>Apr-2025</v>
      </c>
      <c r="V6681" s="4">
        <f>tblOrders[[#This Row],[Profit]]/tblOrders[[#This Row],[Sales Amount]]</f>
        <v>0.39849624060150379</v>
      </c>
      <c r="W6681" t="str">
        <f>VLOOKUP(tblOrders[[#This Row],[City]],CityRegion,2,0)</f>
        <v>South</v>
      </c>
      <c r="X6681" t="str">
        <f>VLOOKUP(tblOrders[[#This Row],[City]],lookups!A:C,3,0)</f>
        <v>Karnataka</v>
      </c>
    </row>
    <row r="6682" spans="1:24" x14ac:dyDescent="0.25">
      <c r="A6682" t="s">
        <v>9095</v>
      </c>
      <c r="B6682" s="1">
        <v>45990</v>
      </c>
      <c r="C6682" t="s">
        <v>9096</v>
      </c>
      <c r="D6682" t="s">
        <v>39</v>
      </c>
      <c r="E6682" t="s">
        <v>66</v>
      </c>
      <c r="F6682" t="s">
        <v>67</v>
      </c>
      <c r="G6682" t="s">
        <v>68</v>
      </c>
      <c r="H6682" t="s">
        <v>69</v>
      </c>
      <c r="I6682" t="s">
        <v>44</v>
      </c>
      <c r="J6682" t="s">
        <v>27</v>
      </c>
      <c r="K6682">
        <v>3</v>
      </c>
      <c r="L6682">
        <v>149</v>
      </c>
      <c r="M6682">
        <v>0.2</v>
      </c>
      <c r="N6682">
        <v>357.6</v>
      </c>
      <c r="O6682">
        <v>72.599999999999994</v>
      </c>
      <c r="P6682" t="s">
        <v>28</v>
      </c>
      <c r="Q6682" t="s">
        <v>29</v>
      </c>
      <c r="R6682" t="s">
        <v>123</v>
      </c>
      <c r="S6682">
        <v>3.1</v>
      </c>
      <c r="T6682">
        <f>YEAR(tblOrders[[#This Row],[Order Date]])</f>
        <v>2025</v>
      </c>
      <c r="U6682" t="str">
        <f>TEXT(tblOrders[[#This Row],[Order Date]],"mmm-yyyy")</f>
        <v>Nov-2025</v>
      </c>
      <c r="V6682" s="4">
        <f>tblOrders[[#This Row],[Profit]]/tblOrders[[#This Row],[Sales Amount]]</f>
        <v>0.2030201342281879</v>
      </c>
      <c r="W6682" t="str">
        <f>VLOOKUP(tblOrders[[#This Row],[City]],CityRegion,2,0)</f>
        <v>South</v>
      </c>
      <c r="X6682" t="str">
        <f>VLOOKUP(tblOrders[[#This Row],[City]],lookups!A:C,3,0)</f>
        <v>Kerala</v>
      </c>
    </row>
    <row r="6683" spans="1:24" x14ac:dyDescent="0.25">
      <c r="A6683" t="s">
        <v>9097</v>
      </c>
      <c r="B6683" s="1">
        <v>45754</v>
      </c>
      <c r="C6683" t="s">
        <v>1142</v>
      </c>
      <c r="D6683" t="s">
        <v>39</v>
      </c>
      <c r="E6683" t="s">
        <v>49</v>
      </c>
      <c r="F6683" t="s">
        <v>50</v>
      </c>
      <c r="G6683" t="s">
        <v>24</v>
      </c>
      <c r="H6683" t="s">
        <v>51</v>
      </c>
      <c r="I6683" t="s">
        <v>52</v>
      </c>
      <c r="J6683" t="s">
        <v>27</v>
      </c>
      <c r="K6683">
        <v>4</v>
      </c>
      <c r="L6683">
        <v>85</v>
      </c>
      <c r="M6683">
        <v>0</v>
      </c>
      <c r="N6683">
        <v>340</v>
      </c>
      <c r="O6683">
        <v>132</v>
      </c>
      <c r="P6683" t="s">
        <v>28</v>
      </c>
      <c r="Q6683" t="s">
        <v>35</v>
      </c>
      <c r="R6683" t="s">
        <v>36</v>
      </c>
      <c r="S6683">
        <v>2.6</v>
      </c>
      <c r="T6683">
        <f>YEAR(tblOrders[[#This Row],[Order Date]])</f>
        <v>2025</v>
      </c>
      <c r="U6683" t="str">
        <f>TEXT(tblOrders[[#This Row],[Order Date]],"mmm-yyyy")</f>
        <v>Apr-2025</v>
      </c>
      <c r="V6683" s="4">
        <f>tblOrders[[#This Row],[Profit]]/tblOrders[[#This Row],[Sales Amount]]</f>
        <v>0.38823529411764707</v>
      </c>
      <c r="W6683" t="str">
        <f>VLOOKUP(tblOrders[[#This Row],[City]],CityRegion,2,0)</f>
        <v>South</v>
      </c>
      <c r="X6683" t="str">
        <f>VLOOKUP(tblOrders[[#This Row],[City]],lookups!A:C,3,0)</f>
        <v>Kerala</v>
      </c>
    </row>
    <row r="6684" spans="1:24" x14ac:dyDescent="0.25">
      <c r="A6684" t="s">
        <v>9098</v>
      </c>
      <c r="B6684" s="1">
        <v>45936</v>
      </c>
      <c r="C6684" t="s">
        <v>544</v>
      </c>
      <c r="D6684" t="s">
        <v>39</v>
      </c>
      <c r="E6684" t="s">
        <v>79</v>
      </c>
      <c r="F6684" t="s">
        <v>80</v>
      </c>
      <c r="G6684" t="s">
        <v>68</v>
      </c>
      <c r="H6684" t="s">
        <v>81</v>
      </c>
      <c r="I6684" t="s">
        <v>52</v>
      </c>
      <c r="J6684" t="s">
        <v>45</v>
      </c>
      <c r="K6684">
        <v>5</v>
      </c>
      <c r="L6684">
        <v>799</v>
      </c>
      <c r="M6684">
        <v>0</v>
      </c>
      <c r="N6684">
        <v>3995</v>
      </c>
      <c r="O6684">
        <v>895</v>
      </c>
      <c r="P6684" t="s">
        <v>28</v>
      </c>
      <c r="Q6684" t="s">
        <v>86</v>
      </c>
      <c r="R6684" t="s">
        <v>36</v>
      </c>
      <c r="S6684">
        <v>4.9000000000000004</v>
      </c>
      <c r="T6684">
        <f>YEAR(tblOrders[[#This Row],[Order Date]])</f>
        <v>2025</v>
      </c>
      <c r="U6684" t="str">
        <f>TEXT(tblOrders[[#This Row],[Order Date]],"mmm-yyyy")</f>
        <v>Oct-2025</v>
      </c>
      <c r="V6684" s="4">
        <f>tblOrders[[#This Row],[Profit]]/tblOrders[[#This Row],[Sales Amount]]</f>
        <v>0.22403003754693368</v>
      </c>
      <c r="W6684" t="str">
        <f>VLOOKUP(tblOrders[[#This Row],[City]],CityRegion,2,0)</f>
        <v>South</v>
      </c>
      <c r="X6684" t="str">
        <f>VLOOKUP(tblOrders[[#This Row],[City]],lookups!A:C,3,0)</f>
        <v>Kerala</v>
      </c>
    </row>
    <row r="6685" spans="1:24" x14ac:dyDescent="0.25">
      <c r="A6685" t="s">
        <v>9099</v>
      </c>
      <c r="B6685" s="1">
        <v>45762</v>
      </c>
      <c r="C6685" t="s">
        <v>3958</v>
      </c>
      <c r="D6685" t="s">
        <v>21</v>
      </c>
      <c r="E6685" t="s">
        <v>108</v>
      </c>
      <c r="F6685" t="s">
        <v>109</v>
      </c>
      <c r="G6685" t="s">
        <v>62</v>
      </c>
      <c r="H6685" t="s">
        <v>110</v>
      </c>
      <c r="I6685" t="s">
        <v>57</v>
      </c>
      <c r="J6685" t="s">
        <v>34</v>
      </c>
      <c r="K6685">
        <v>2</v>
      </c>
      <c r="L6685">
        <v>110</v>
      </c>
      <c r="M6685">
        <v>0.15</v>
      </c>
      <c r="N6685">
        <v>187</v>
      </c>
      <c r="O6685">
        <v>51</v>
      </c>
      <c r="P6685" t="s">
        <v>28</v>
      </c>
      <c r="Q6685" t="s">
        <v>91</v>
      </c>
      <c r="R6685" t="s">
        <v>36</v>
      </c>
      <c r="S6685">
        <v>4.0999999999999996</v>
      </c>
      <c r="T6685">
        <f>YEAR(tblOrders[[#This Row],[Order Date]])</f>
        <v>2025</v>
      </c>
      <c r="U6685" t="str">
        <f>TEXT(tblOrders[[#This Row],[Order Date]],"mmm-yyyy")</f>
        <v>Apr-2025</v>
      </c>
      <c r="V6685" s="4">
        <f>tblOrders[[#This Row],[Profit]]/tblOrders[[#This Row],[Sales Amount]]</f>
        <v>0.27272727272727271</v>
      </c>
      <c r="W6685" t="str">
        <f>VLOOKUP(tblOrders[[#This Row],[City]],CityRegion,2,0)</f>
        <v>South</v>
      </c>
      <c r="X6685" t="str">
        <f>VLOOKUP(tblOrders[[#This Row],[City]],lookups!A:C,3,0)</f>
        <v>Kerala</v>
      </c>
    </row>
    <row r="6686" spans="1:24" x14ac:dyDescent="0.25">
      <c r="A6686" t="s">
        <v>9100</v>
      </c>
      <c r="B6686" s="1">
        <v>45844</v>
      </c>
      <c r="C6686" t="s">
        <v>7370</v>
      </c>
      <c r="D6686" t="s">
        <v>21</v>
      </c>
      <c r="E6686" t="s">
        <v>55</v>
      </c>
      <c r="F6686" t="s">
        <v>56</v>
      </c>
      <c r="G6686" t="s">
        <v>24</v>
      </c>
      <c r="H6686" t="s">
        <v>51</v>
      </c>
      <c r="I6686" t="s">
        <v>130</v>
      </c>
      <c r="J6686" t="s">
        <v>27</v>
      </c>
      <c r="K6686">
        <v>2</v>
      </c>
      <c r="L6686">
        <v>42</v>
      </c>
      <c r="M6686">
        <v>0.2</v>
      </c>
      <c r="N6686">
        <v>67.2</v>
      </c>
      <c r="O6686">
        <v>19.2</v>
      </c>
      <c r="P6686" t="s">
        <v>111</v>
      </c>
      <c r="Q6686" t="s">
        <v>91</v>
      </c>
      <c r="R6686" t="s">
        <v>123</v>
      </c>
      <c r="S6686">
        <v>3.3</v>
      </c>
      <c r="T6686">
        <f>YEAR(tblOrders[[#This Row],[Order Date]])</f>
        <v>2025</v>
      </c>
      <c r="U6686" t="str">
        <f>TEXT(tblOrders[[#This Row],[Order Date]],"mmm-yyyy")</f>
        <v>Jul-2025</v>
      </c>
      <c r="V6686" s="4">
        <f>tblOrders[[#This Row],[Profit]]/tblOrders[[#This Row],[Sales Amount]]</f>
        <v>0.2857142857142857</v>
      </c>
      <c r="W6686" t="str">
        <f>VLOOKUP(tblOrders[[#This Row],[City]],CityRegion,2,0)</f>
        <v>West</v>
      </c>
      <c r="X6686" t="str">
        <f>VLOOKUP(tblOrders[[#This Row],[City]],lookups!A:C,3,0)</f>
        <v>Maharashtra</v>
      </c>
    </row>
    <row r="6687" spans="1:24" x14ac:dyDescent="0.25">
      <c r="A6687" t="s">
        <v>9101</v>
      </c>
      <c r="B6687" s="1">
        <v>45800</v>
      </c>
      <c r="C6687" t="s">
        <v>7568</v>
      </c>
      <c r="D6687" t="s">
        <v>39</v>
      </c>
      <c r="E6687" t="s">
        <v>79</v>
      </c>
      <c r="F6687" t="s">
        <v>80</v>
      </c>
      <c r="G6687" t="s">
        <v>68</v>
      </c>
      <c r="H6687" t="s">
        <v>81</v>
      </c>
      <c r="I6687" t="s">
        <v>70</v>
      </c>
      <c r="J6687" t="s">
        <v>45</v>
      </c>
      <c r="K6687">
        <v>1</v>
      </c>
      <c r="L6687">
        <v>799</v>
      </c>
      <c r="M6687">
        <v>0</v>
      </c>
      <c r="N6687">
        <v>799</v>
      </c>
      <c r="O6687">
        <v>179</v>
      </c>
      <c r="P6687" t="s">
        <v>28</v>
      </c>
      <c r="Q6687" t="s">
        <v>91</v>
      </c>
      <c r="R6687" t="s">
        <v>36</v>
      </c>
      <c r="S6687">
        <v>3.3</v>
      </c>
      <c r="T6687">
        <f>YEAR(tblOrders[[#This Row],[Order Date]])</f>
        <v>2025</v>
      </c>
      <c r="U6687" t="str">
        <f>TEXT(tblOrders[[#This Row],[Order Date]],"mmm-yyyy")</f>
        <v>May-2025</v>
      </c>
      <c r="V6687" s="4">
        <f>tblOrders[[#This Row],[Profit]]/tblOrders[[#This Row],[Sales Amount]]</f>
        <v>0.22403003754693368</v>
      </c>
      <c r="W6687" t="str">
        <f>VLOOKUP(tblOrders[[#This Row],[City]],CityRegion,2,0)</f>
        <v>South</v>
      </c>
      <c r="X6687" t="str">
        <f>VLOOKUP(tblOrders[[#This Row],[City]],lookups!A:C,3,0)</f>
        <v>Telengana</v>
      </c>
    </row>
    <row r="6688" spans="1:24" x14ac:dyDescent="0.25">
      <c r="A6688" t="s">
        <v>9102</v>
      </c>
      <c r="B6688" s="1">
        <v>45880</v>
      </c>
      <c r="C6688" t="s">
        <v>9103</v>
      </c>
      <c r="D6688" t="s">
        <v>21</v>
      </c>
      <c r="E6688" t="s">
        <v>22</v>
      </c>
      <c r="F6688" t="s">
        <v>23</v>
      </c>
      <c r="G6688" t="s">
        <v>24</v>
      </c>
      <c r="H6688" t="s">
        <v>25</v>
      </c>
      <c r="I6688" t="s">
        <v>84</v>
      </c>
      <c r="J6688" t="s">
        <v>27</v>
      </c>
      <c r="K6688">
        <v>1</v>
      </c>
      <c r="L6688">
        <v>190</v>
      </c>
      <c r="M6688">
        <v>0</v>
      </c>
      <c r="N6688">
        <v>190</v>
      </c>
      <c r="O6688">
        <v>65</v>
      </c>
      <c r="P6688" t="s">
        <v>28</v>
      </c>
      <c r="Q6688" t="s">
        <v>35</v>
      </c>
      <c r="R6688" t="s">
        <v>36</v>
      </c>
      <c r="S6688">
        <v>2.8</v>
      </c>
      <c r="T6688">
        <f>YEAR(tblOrders[[#This Row],[Order Date]])</f>
        <v>2025</v>
      </c>
      <c r="U6688" t="str">
        <f>TEXT(tblOrders[[#This Row],[Order Date]],"mmm-yyyy")</f>
        <v>Aug-2025</v>
      </c>
      <c r="V6688" s="4">
        <f>tblOrders[[#This Row],[Profit]]/tblOrders[[#This Row],[Sales Amount]]</f>
        <v>0.34210526315789475</v>
      </c>
      <c r="W6688" t="str">
        <f>VLOOKUP(tblOrders[[#This Row],[City]],CityRegion,2,0)</f>
        <v>West</v>
      </c>
      <c r="X6688" t="str">
        <f>VLOOKUP(tblOrders[[#This Row],[City]],lookups!A:C,3,0)</f>
        <v>Maharashtra</v>
      </c>
    </row>
    <row r="6689" spans="1:24" x14ac:dyDescent="0.25">
      <c r="A6689" t="s">
        <v>9104</v>
      </c>
      <c r="B6689" s="1">
        <v>45716</v>
      </c>
      <c r="C6689" t="s">
        <v>5696</v>
      </c>
      <c r="D6689" t="s">
        <v>21</v>
      </c>
      <c r="E6689" t="s">
        <v>49</v>
      </c>
      <c r="F6689" t="s">
        <v>50</v>
      </c>
      <c r="G6689" t="s">
        <v>24</v>
      </c>
      <c r="H6689" t="s">
        <v>51</v>
      </c>
      <c r="I6689" t="s">
        <v>52</v>
      </c>
      <c r="J6689" t="s">
        <v>27</v>
      </c>
      <c r="K6689">
        <v>2</v>
      </c>
      <c r="L6689">
        <v>85</v>
      </c>
      <c r="M6689">
        <v>0.2</v>
      </c>
      <c r="N6689">
        <v>136</v>
      </c>
      <c r="O6689">
        <v>32</v>
      </c>
      <c r="P6689" t="s">
        <v>28</v>
      </c>
      <c r="Q6689" t="s">
        <v>91</v>
      </c>
      <c r="R6689" t="s">
        <v>30</v>
      </c>
      <c r="S6689">
        <v>3.8</v>
      </c>
      <c r="T6689">
        <f>YEAR(tblOrders[[#This Row],[Order Date]])</f>
        <v>2025</v>
      </c>
      <c r="U6689" t="str">
        <f>TEXT(tblOrders[[#This Row],[Order Date]],"mmm-yyyy")</f>
        <v>Feb-2025</v>
      </c>
      <c r="V6689" s="4">
        <f>tblOrders[[#This Row],[Profit]]/tblOrders[[#This Row],[Sales Amount]]</f>
        <v>0.23529411764705882</v>
      </c>
      <c r="W6689" t="str">
        <f>VLOOKUP(tblOrders[[#This Row],[City]],CityRegion,2,0)</f>
        <v>South</v>
      </c>
      <c r="X6689" t="str">
        <f>VLOOKUP(tblOrders[[#This Row],[City]],lookups!A:C,3,0)</f>
        <v>Kerala</v>
      </c>
    </row>
    <row r="6690" spans="1:24" x14ac:dyDescent="0.25">
      <c r="A6690" t="s">
        <v>9105</v>
      </c>
      <c r="B6690" s="1">
        <v>45707</v>
      </c>
      <c r="C6690" t="s">
        <v>7188</v>
      </c>
      <c r="D6690" t="s">
        <v>21</v>
      </c>
      <c r="E6690" t="s">
        <v>22</v>
      </c>
      <c r="F6690" t="s">
        <v>23</v>
      </c>
      <c r="G6690" t="s">
        <v>24</v>
      </c>
      <c r="H6690" t="s">
        <v>25</v>
      </c>
      <c r="I6690" t="s">
        <v>57</v>
      </c>
      <c r="J6690" t="s">
        <v>45</v>
      </c>
      <c r="K6690">
        <v>5</v>
      </c>
      <c r="L6690">
        <v>190</v>
      </c>
      <c r="M6690">
        <v>0.1</v>
      </c>
      <c r="N6690">
        <v>855</v>
      </c>
      <c r="O6690">
        <v>230</v>
      </c>
      <c r="P6690" t="s">
        <v>85</v>
      </c>
      <c r="Q6690" t="s">
        <v>86</v>
      </c>
      <c r="R6690" t="s">
        <v>36</v>
      </c>
      <c r="S6690">
        <v>2.9</v>
      </c>
      <c r="T6690">
        <f>YEAR(tblOrders[[#This Row],[Order Date]])</f>
        <v>2025</v>
      </c>
      <c r="U6690" t="str">
        <f>TEXT(tblOrders[[#This Row],[Order Date]],"mmm-yyyy")</f>
        <v>Feb-2025</v>
      </c>
      <c r="V6690" s="4">
        <f>tblOrders[[#This Row],[Profit]]/tblOrders[[#This Row],[Sales Amount]]</f>
        <v>0.26900584795321636</v>
      </c>
      <c r="W6690" t="str">
        <f>VLOOKUP(tblOrders[[#This Row],[City]],CityRegion,2,0)</f>
        <v>South</v>
      </c>
      <c r="X6690" t="str">
        <f>VLOOKUP(tblOrders[[#This Row],[City]],lookups!A:C,3,0)</f>
        <v>Kerala</v>
      </c>
    </row>
    <row r="6691" spans="1:24" x14ac:dyDescent="0.25">
      <c r="A6691" t="s">
        <v>9106</v>
      </c>
      <c r="B6691" s="1">
        <v>45976</v>
      </c>
      <c r="C6691" t="s">
        <v>3365</v>
      </c>
      <c r="D6691" t="s">
        <v>39</v>
      </c>
      <c r="E6691" t="s">
        <v>40</v>
      </c>
      <c r="F6691" t="s">
        <v>41</v>
      </c>
      <c r="G6691" t="s">
        <v>42</v>
      </c>
      <c r="H6691" t="s">
        <v>43</v>
      </c>
      <c r="I6691" t="s">
        <v>33</v>
      </c>
      <c r="J6691" t="s">
        <v>27</v>
      </c>
      <c r="K6691">
        <v>2</v>
      </c>
      <c r="L6691">
        <v>18</v>
      </c>
      <c r="M6691">
        <v>0.05</v>
      </c>
      <c r="N6691">
        <v>34.200000000000003</v>
      </c>
      <c r="O6691">
        <v>16.2</v>
      </c>
      <c r="P6691" t="s">
        <v>28</v>
      </c>
      <c r="Q6691" t="s">
        <v>86</v>
      </c>
      <c r="R6691" t="s">
        <v>36</v>
      </c>
      <c r="S6691">
        <v>4</v>
      </c>
      <c r="T6691">
        <f>YEAR(tblOrders[[#This Row],[Order Date]])</f>
        <v>2025</v>
      </c>
      <c r="U6691" t="str">
        <f>TEXT(tblOrders[[#This Row],[Order Date]],"mmm-yyyy")</f>
        <v>Nov-2025</v>
      </c>
      <c r="V6691" s="4">
        <f>tblOrders[[#This Row],[Profit]]/tblOrders[[#This Row],[Sales Amount]]</f>
        <v>0.47368421052631571</v>
      </c>
      <c r="W6691" t="str">
        <f>VLOOKUP(tblOrders[[#This Row],[City]],CityRegion,2,0)</f>
        <v>North</v>
      </c>
      <c r="X6691" t="str">
        <f>VLOOKUP(tblOrders[[#This Row],[City]],lookups!A:C,3,0)</f>
        <v>Delhi</v>
      </c>
    </row>
    <row r="6692" spans="1:24" x14ac:dyDescent="0.25">
      <c r="A6692" t="s">
        <v>9107</v>
      </c>
      <c r="B6692" s="1">
        <v>45970</v>
      </c>
      <c r="C6692" t="s">
        <v>3435</v>
      </c>
      <c r="D6692" t="s">
        <v>21</v>
      </c>
      <c r="E6692" t="s">
        <v>49</v>
      </c>
      <c r="F6692" t="s">
        <v>50</v>
      </c>
      <c r="G6692" t="s">
        <v>24</v>
      </c>
      <c r="H6692" t="s">
        <v>51</v>
      </c>
      <c r="I6692" t="s">
        <v>57</v>
      </c>
      <c r="J6692" t="s">
        <v>45</v>
      </c>
      <c r="K6692">
        <v>1</v>
      </c>
      <c r="L6692">
        <v>85</v>
      </c>
      <c r="M6692">
        <v>0.2</v>
      </c>
      <c r="N6692">
        <v>68</v>
      </c>
      <c r="O6692">
        <v>16</v>
      </c>
      <c r="P6692" t="s">
        <v>85</v>
      </c>
      <c r="Q6692" t="s">
        <v>46</v>
      </c>
      <c r="R6692" t="s">
        <v>36</v>
      </c>
      <c r="S6692">
        <v>3.9</v>
      </c>
      <c r="T6692">
        <f>YEAR(tblOrders[[#This Row],[Order Date]])</f>
        <v>2025</v>
      </c>
      <c r="U6692" t="str">
        <f>TEXT(tblOrders[[#This Row],[Order Date]],"mmm-yyyy")</f>
        <v>Nov-2025</v>
      </c>
      <c r="V6692" s="4">
        <f>tblOrders[[#This Row],[Profit]]/tblOrders[[#This Row],[Sales Amount]]</f>
        <v>0.23529411764705882</v>
      </c>
      <c r="W6692" t="str">
        <f>VLOOKUP(tblOrders[[#This Row],[City]],CityRegion,2,0)</f>
        <v>South</v>
      </c>
      <c r="X6692" t="str">
        <f>VLOOKUP(tblOrders[[#This Row],[City]],lookups!A:C,3,0)</f>
        <v>Kerala</v>
      </c>
    </row>
    <row r="6693" spans="1:24" x14ac:dyDescent="0.25">
      <c r="A6693" t="s">
        <v>9108</v>
      </c>
      <c r="B6693" s="1">
        <v>45984</v>
      </c>
      <c r="C6693" t="s">
        <v>2113</v>
      </c>
      <c r="D6693" t="s">
        <v>39</v>
      </c>
      <c r="E6693" t="s">
        <v>40</v>
      </c>
      <c r="F6693" t="s">
        <v>41</v>
      </c>
      <c r="G6693" t="s">
        <v>42</v>
      </c>
      <c r="H6693" t="s">
        <v>43</v>
      </c>
      <c r="I6693" t="s">
        <v>57</v>
      </c>
      <c r="J6693" t="s">
        <v>45</v>
      </c>
      <c r="K6693">
        <v>3</v>
      </c>
      <c r="L6693">
        <v>18</v>
      </c>
      <c r="M6693">
        <v>0.15</v>
      </c>
      <c r="N6693">
        <v>45.9</v>
      </c>
      <c r="O6693">
        <v>18.899999999999999</v>
      </c>
      <c r="P6693" t="s">
        <v>28</v>
      </c>
      <c r="Q6693" t="s">
        <v>35</v>
      </c>
      <c r="R6693" t="s">
        <v>30</v>
      </c>
      <c r="S6693">
        <v>2.8</v>
      </c>
      <c r="T6693">
        <f>YEAR(tblOrders[[#This Row],[Order Date]])</f>
        <v>2025</v>
      </c>
      <c r="U6693" t="str">
        <f>TEXT(tblOrders[[#This Row],[Order Date]],"mmm-yyyy")</f>
        <v>Nov-2025</v>
      </c>
      <c r="V6693" s="4">
        <f>tblOrders[[#This Row],[Profit]]/tblOrders[[#This Row],[Sales Amount]]</f>
        <v>0.41176470588235292</v>
      </c>
      <c r="W6693" t="str">
        <f>VLOOKUP(tblOrders[[#This Row],[City]],CityRegion,2,0)</f>
        <v>South</v>
      </c>
      <c r="X6693" t="str">
        <f>VLOOKUP(tblOrders[[#This Row],[City]],lookups!A:C,3,0)</f>
        <v>Kerala</v>
      </c>
    </row>
    <row r="6694" spans="1:24" x14ac:dyDescent="0.25">
      <c r="A6694" t="s">
        <v>9109</v>
      </c>
      <c r="B6694" s="1">
        <v>45719</v>
      </c>
      <c r="C6694" t="s">
        <v>3124</v>
      </c>
      <c r="D6694" t="s">
        <v>39</v>
      </c>
      <c r="E6694" t="s">
        <v>101</v>
      </c>
      <c r="F6694" t="s">
        <v>102</v>
      </c>
      <c r="G6694" t="s">
        <v>24</v>
      </c>
      <c r="H6694" t="s">
        <v>103</v>
      </c>
      <c r="I6694" t="s">
        <v>33</v>
      </c>
      <c r="J6694" t="s">
        <v>45</v>
      </c>
      <c r="K6694">
        <v>5</v>
      </c>
      <c r="L6694">
        <v>120</v>
      </c>
      <c r="M6694">
        <v>0.15</v>
      </c>
      <c r="N6694">
        <v>510</v>
      </c>
      <c r="O6694">
        <v>120</v>
      </c>
      <c r="P6694" t="s">
        <v>28</v>
      </c>
      <c r="Q6694" t="s">
        <v>91</v>
      </c>
      <c r="R6694" t="s">
        <v>36</v>
      </c>
      <c r="S6694">
        <v>3.4</v>
      </c>
      <c r="T6694">
        <f>YEAR(tblOrders[[#This Row],[Order Date]])</f>
        <v>2025</v>
      </c>
      <c r="U6694" t="str">
        <f>TEXT(tblOrders[[#This Row],[Order Date]],"mmm-yyyy")</f>
        <v>Mar-2025</v>
      </c>
      <c r="V6694" s="4">
        <f>tblOrders[[#This Row],[Profit]]/tblOrders[[#This Row],[Sales Amount]]</f>
        <v>0.23529411764705882</v>
      </c>
      <c r="W6694" t="str">
        <f>VLOOKUP(tblOrders[[#This Row],[City]],CityRegion,2,0)</f>
        <v>North</v>
      </c>
      <c r="X6694" t="str">
        <f>VLOOKUP(tblOrders[[#This Row],[City]],lookups!A:C,3,0)</f>
        <v>Delhi</v>
      </c>
    </row>
    <row r="6695" spans="1:24" x14ac:dyDescent="0.25">
      <c r="A6695" t="s">
        <v>9110</v>
      </c>
      <c r="B6695" s="1">
        <v>45826</v>
      </c>
      <c r="C6695" t="s">
        <v>8061</v>
      </c>
      <c r="D6695" t="s">
        <v>39</v>
      </c>
      <c r="E6695" t="s">
        <v>66</v>
      </c>
      <c r="F6695" t="s">
        <v>67</v>
      </c>
      <c r="G6695" t="s">
        <v>68</v>
      </c>
      <c r="H6695" t="s">
        <v>69</v>
      </c>
      <c r="I6695" t="s">
        <v>130</v>
      </c>
      <c r="J6695" t="s">
        <v>27</v>
      </c>
      <c r="K6695">
        <v>5</v>
      </c>
      <c r="L6695">
        <v>149</v>
      </c>
      <c r="M6695">
        <v>0.2</v>
      </c>
      <c r="N6695">
        <v>596</v>
      </c>
      <c r="O6695">
        <v>121</v>
      </c>
      <c r="P6695" t="s">
        <v>28</v>
      </c>
      <c r="Q6695" t="s">
        <v>91</v>
      </c>
      <c r="R6695" t="s">
        <v>30</v>
      </c>
      <c r="S6695">
        <v>3.3</v>
      </c>
      <c r="T6695">
        <f>YEAR(tblOrders[[#This Row],[Order Date]])</f>
        <v>2025</v>
      </c>
      <c r="U6695" t="str">
        <f>TEXT(tblOrders[[#This Row],[Order Date]],"mmm-yyyy")</f>
        <v>Jun-2025</v>
      </c>
      <c r="V6695" s="4">
        <f>tblOrders[[#This Row],[Profit]]/tblOrders[[#This Row],[Sales Amount]]</f>
        <v>0.20302013422818793</v>
      </c>
      <c r="W6695" t="str">
        <f>VLOOKUP(tblOrders[[#This Row],[City]],CityRegion,2,0)</f>
        <v>West</v>
      </c>
      <c r="X6695" t="str">
        <f>VLOOKUP(tblOrders[[#This Row],[City]],lookups!A:C,3,0)</f>
        <v>Maharashtra</v>
      </c>
    </row>
    <row r="6696" spans="1:24" x14ac:dyDescent="0.25">
      <c r="A6696" t="s">
        <v>9111</v>
      </c>
      <c r="B6696" s="1">
        <v>45979</v>
      </c>
      <c r="C6696" t="s">
        <v>4000</v>
      </c>
      <c r="D6696" t="s">
        <v>21</v>
      </c>
      <c r="E6696" t="s">
        <v>108</v>
      </c>
      <c r="F6696" t="s">
        <v>109</v>
      </c>
      <c r="G6696" t="s">
        <v>62</v>
      </c>
      <c r="H6696" t="s">
        <v>110</v>
      </c>
      <c r="I6696" t="s">
        <v>84</v>
      </c>
      <c r="J6696" t="s">
        <v>45</v>
      </c>
      <c r="K6696">
        <v>4</v>
      </c>
      <c r="L6696">
        <v>110</v>
      </c>
      <c r="M6696">
        <v>0.15</v>
      </c>
      <c r="N6696">
        <v>374</v>
      </c>
      <c r="O6696">
        <v>102</v>
      </c>
      <c r="P6696" t="s">
        <v>28</v>
      </c>
      <c r="Q6696" t="s">
        <v>29</v>
      </c>
      <c r="R6696" t="s">
        <v>30</v>
      </c>
      <c r="S6696">
        <v>4.5</v>
      </c>
      <c r="T6696">
        <f>YEAR(tblOrders[[#This Row],[Order Date]])</f>
        <v>2025</v>
      </c>
      <c r="U6696" t="str">
        <f>TEXT(tblOrders[[#This Row],[Order Date]],"mmm-yyyy")</f>
        <v>Nov-2025</v>
      </c>
      <c r="V6696" s="4">
        <f>tblOrders[[#This Row],[Profit]]/tblOrders[[#This Row],[Sales Amount]]</f>
        <v>0.27272727272727271</v>
      </c>
      <c r="W6696" t="str">
        <f>VLOOKUP(tblOrders[[#This Row],[City]],CityRegion,2,0)</f>
        <v>West</v>
      </c>
      <c r="X6696" t="str">
        <f>VLOOKUP(tblOrders[[#This Row],[City]],lookups!A:C,3,0)</f>
        <v>Maharashtra</v>
      </c>
    </row>
    <row r="6697" spans="1:24" x14ac:dyDescent="0.25">
      <c r="A6697" t="s">
        <v>9112</v>
      </c>
      <c r="B6697" s="1">
        <v>45694</v>
      </c>
      <c r="C6697" t="s">
        <v>1815</v>
      </c>
      <c r="D6697" t="s">
        <v>21</v>
      </c>
      <c r="E6697" t="s">
        <v>73</v>
      </c>
      <c r="F6697" t="s">
        <v>74</v>
      </c>
      <c r="G6697" t="s">
        <v>68</v>
      </c>
      <c r="H6697" t="s">
        <v>75</v>
      </c>
      <c r="I6697" t="s">
        <v>130</v>
      </c>
      <c r="J6697" t="s">
        <v>34</v>
      </c>
      <c r="K6697">
        <v>5</v>
      </c>
      <c r="L6697">
        <v>65</v>
      </c>
      <c r="M6697">
        <v>0</v>
      </c>
      <c r="N6697">
        <v>325</v>
      </c>
      <c r="O6697">
        <v>135</v>
      </c>
      <c r="P6697" t="s">
        <v>28</v>
      </c>
      <c r="Q6697" t="s">
        <v>29</v>
      </c>
      <c r="R6697" t="s">
        <v>30</v>
      </c>
      <c r="S6697">
        <v>3.8</v>
      </c>
      <c r="T6697">
        <f>YEAR(tblOrders[[#This Row],[Order Date]])</f>
        <v>2025</v>
      </c>
      <c r="U6697" t="str">
        <f>TEXT(tblOrders[[#This Row],[Order Date]],"mmm-yyyy")</f>
        <v>Feb-2025</v>
      </c>
      <c r="V6697" s="4">
        <f>tblOrders[[#This Row],[Profit]]/tblOrders[[#This Row],[Sales Amount]]</f>
        <v>0.41538461538461541</v>
      </c>
      <c r="W6697" t="str">
        <f>VLOOKUP(tblOrders[[#This Row],[City]],CityRegion,2,0)</f>
        <v>West</v>
      </c>
      <c r="X6697" t="str">
        <f>VLOOKUP(tblOrders[[#This Row],[City]],lookups!A:C,3,0)</f>
        <v>Maharashtra</v>
      </c>
    </row>
    <row r="6698" spans="1:24" x14ac:dyDescent="0.25">
      <c r="A6698" t="s">
        <v>9113</v>
      </c>
      <c r="B6698" s="1">
        <v>45669</v>
      </c>
      <c r="C6698" t="s">
        <v>1326</v>
      </c>
      <c r="D6698" t="s">
        <v>39</v>
      </c>
      <c r="E6698" t="s">
        <v>94</v>
      </c>
      <c r="F6698" t="s">
        <v>95</v>
      </c>
      <c r="G6698" t="s">
        <v>68</v>
      </c>
      <c r="H6698" t="s">
        <v>96</v>
      </c>
      <c r="I6698" t="s">
        <v>26</v>
      </c>
      <c r="J6698" t="s">
        <v>27</v>
      </c>
      <c r="K6698">
        <v>2</v>
      </c>
      <c r="L6698">
        <v>89</v>
      </c>
      <c r="M6698">
        <v>0.15</v>
      </c>
      <c r="N6698">
        <v>151.30000000000001</v>
      </c>
      <c r="O6698">
        <v>41.3</v>
      </c>
      <c r="P6698" t="s">
        <v>28</v>
      </c>
      <c r="Q6698" t="s">
        <v>91</v>
      </c>
      <c r="R6698" t="s">
        <v>36</v>
      </c>
      <c r="S6698">
        <v>3.2</v>
      </c>
      <c r="T6698">
        <f>YEAR(tblOrders[[#This Row],[Order Date]])</f>
        <v>2025</v>
      </c>
      <c r="U6698" t="str">
        <f>TEXT(tblOrders[[#This Row],[Order Date]],"mmm-yyyy")</f>
        <v>Jan-2025</v>
      </c>
      <c r="V6698" s="4">
        <f>tblOrders[[#This Row],[Profit]]/tblOrders[[#This Row],[Sales Amount]]</f>
        <v>0.27296761401189684</v>
      </c>
      <c r="W6698" t="str">
        <f>VLOOKUP(tblOrders[[#This Row],[City]],CityRegion,2,0)</f>
        <v>South</v>
      </c>
      <c r="X6698" t="str">
        <f>VLOOKUP(tblOrders[[#This Row],[City]],lookups!A:C,3,0)</f>
        <v>Karnataka</v>
      </c>
    </row>
    <row r="6699" spans="1:24" x14ac:dyDescent="0.25">
      <c r="A6699" t="s">
        <v>9114</v>
      </c>
      <c r="B6699" s="1">
        <v>45763</v>
      </c>
      <c r="C6699" t="s">
        <v>2240</v>
      </c>
      <c r="D6699" t="s">
        <v>21</v>
      </c>
      <c r="E6699" t="s">
        <v>73</v>
      </c>
      <c r="F6699" t="s">
        <v>74</v>
      </c>
      <c r="G6699" t="s">
        <v>68</v>
      </c>
      <c r="H6699" t="s">
        <v>75</v>
      </c>
      <c r="I6699" t="s">
        <v>52</v>
      </c>
      <c r="J6699" t="s">
        <v>45</v>
      </c>
      <c r="K6699">
        <v>1</v>
      </c>
      <c r="L6699">
        <v>65</v>
      </c>
      <c r="M6699">
        <v>0.05</v>
      </c>
      <c r="N6699">
        <v>61.75</v>
      </c>
      <c r="O6699">
        <v>23.75</v>
      </c>
      <c r="P6699" t="s">
        <v>28</v>
      </c>
      <c r="Q6699" t="s">
        <v>46</v>
      </c>
      <c r="R6699" t="s">
        <v>36</v>
      </c>
      <c r="S6699">
        <v>2.6</v>
      </c>
      <c r="T6699">
        <f>YEAR(tblOrders[[#This Row],[Order Date]])</f>
        <v>2025</v>
      </c>
      <c r="U6699" t="str">
        <f>TEXT(tblOrders[[#This Row],[Order Date]],"mmm-yyyy")</f>
        <v>Apr-2025</v>
      </c>
      <c r="V6699" s="4">
        <f>tblOrders[[#This Row],[Profit]]/tblOrders[[#This Row],[Sales Amount]]</f>
        <v>0.38461538461538464</v>
      </c>
      <c r="W6699" t="str">
        <f>VLOOKUP(tblOrders[[#This Row],[City]],CityRegion,2,0)</f>
        <v>South</v>
      </c>
      <c r="X6699" t="str">
        <f>VLOOKUP(tblOrders[[#This Row],[City]],lookups!A:C,3,0)</f>
        <v>Kerala</v>
      </c>
    </row>
    <row r="6700" spans="1:24" x14ac:dyDescent="0.25">
      <c r="A6700" t="s">
        <v>9115</v>
      </c>
      <c r="B6700" s="1">
        <v>45996</v>
      </c>
      <c r="C6700" t="s">
        <v>3748</v>
      </c>
      <c r="D6700" t="s">
        <v>21</v>
      </c>
      <c r="E6700" t="s">
        <v>49</v>
      </c>
      <c r="F6700" t="s">
        <v>50</v>
      </c>
      <c r="G6700" t="s">
        <v>24</v>
      </c>
      <c r="H6700" t="s">
        <v>51</v>
      </c>
      <c r="I6700" t="s">
        <v>76</v>
      </c>
      <c r="J6700" t="s">
        <v>27</v>
      </c>
      <c r="K6700">
        <v>4</v>
      </c>
      <c r="L6700">
        <v>85</v>
      </c>
      <c r="M6700">
        <v>0.2</v>
      </c>
      <c r="N6700">
        <v>272</v>
      </c>
      <c r="O6700">
        <v>64</v>
      </c>
      <c r="P6700" t="s">
        <v>28</v>
      </c>
      <c r="Q6700" t="s">
        <v>86</v>
      </c>
      <c r="R6700" t="s">
        <v>36</v>
      </c>
      <c r="S6700">
        <v>4.5999999999999996</v>
      </c>
      <c r="T6700">
        <f>YEAR(tblOrders[[#This Row],[Order Date]])</f>
        <v>2025</v>
      </c>
      <c r="U6700" t="str">
        <f>TEXT(tblOrders[[#This Row],[Order Date]],"mmm-yyyy")</f>
        <v>Dec-2025</v>
      </c>
      <c r="V6700" s="4">
        <f>tblOrders[[#This Row],[Profit]]/tblOrders[[#This Row],[Sales Amount]]</f>
        <v>0.23529411764705882</v>
      </c>
      <c r="W6700" t="str">
        <f>VLOOKUP(tblOrders[[#This Row],[City]],CityRegion,2,0)</f>
        <v>South</v>
      </c>
      <c r="X6700" t="str">
        <f>VLOOKUP(tblOrders[[#This Row],[City]],lookups!A:C,3,0)</f>
        <v>Kerala</v>
      </c>
    </row>
    <row r="6701" spans="1:24" x14ac:dyDescent="0.25">
      <c r="A6701" t="s">
        <v>9116</v>
      </c>
      <c r="B6701" s="1">
        <v>45874</v>
      </c>
      <c r="C6701" t="s">
        <v>1565</v>
      </c>
      <c r="D6701" t="s">
        <v>39</v>
      </c>
      <c r="E6701" t="s">
        <v>49</v>
      </c>
      <c r="F6701" t="s">
        <v>50</v>
      </c>
      <c r="G6701" t="s">
        <v>24</v>
      </c>
      <c r="H6701" t="s">
        <v>51</v>
      </c>
      <c r="I6701" t="s">
        <v>70</v>
      </c>
      <c r="J6701" t="s">
        <v>34</v>
      </c>
      <c r="K6701">
        <v>2</v>
      </c>
      <c r="L6701">
        <v>85</v>
      </c>
      <c r="M6701">
        <v>0.2</v>
      </c>
      <c r="N6701">
        <v>136</v>
      </c>
      <c r="O6701">
        <v>32</v>
      </c>
      <c r="P6701" t="s">
        <v>28</v>
      </c>
      <c r="Q6701" t="s">
        <v>86</v>
      </c>
      <c r="R6701" t="s">
        <v>36</v>
      </c>
      <c r="S6701">
        <v>3.7</v>
      </c>
      <c r="T6701">
        <f>YEAR(tblOrders[[#This Row],[Order Date]])</f>
        <v>2025</v>
      </c>
      <c r="U6701" t="str">
        <f>TEXT(tblOrders[[#This Row],[Order Date]],"mmm-yyyy")</f>
        <v>Aug-2025</v>
      </c>
      <c r="V6701" s="4">
        <f>tblOrders[[#This Row],[Profit]]/tblOrders[[#This Row],[Sales Amount]]</f>
        <v>0.23529411764705882</v>
      </c>
      <c r="W6701" t="str">
        <f>VLOOKUP(tblOrders[[#This Row],[City]],CityRegion,2,0)</f>
        <v>South</v>
      </c>
      <c r="X6701" t="str">
        <f>VLOOKUP(tblOrders[[#This Row],[City]],lookups!A:C,3,0)</f>
        <v>Telengana</v>
      </c>
    </row>
    <row r="6702" spans="1:24" x14ac:dyDescent="0.25">
      <c r="A6702" t="s">
        <v>9117</v>
      </c>
      <c r="B6702" s="1">
        <v>45817</v>
      </c>
      <c r="C6702" t="s">
        <v>3410</v>
      </c>
      <c r="D6702" t="s">
        <v>21</v>
      </c>
      <c r="E6702" t="s">
        <v>40</v>
      </c>
      <c r="F6702" t="s">
        <v>41</v>
      </c>
      <c r="G6702" t="s">
        <v>42</v>
      </c>
      <c r="H6702" t="s">
        <v>43</v>
      </c>
      <c r="I6702" t="s">
        <v>26</v>
      </c>
      <c r="J6702" t="s">
        <v>45</v>
      </c>
      <c r="K6702">
        <v>5</v>
      </c>
      <c r="L6702">
        <v>18</v>
      </c>
      <c r="M6702">
        <v>0.15</v>
      </c>
      <c r="N6702">
        <v>76.5</v>
      </c>
      <c r="O6702">
        <v>31.5</v>
      </c>
      <c r="P6702" t="s">
        <v>28</v>
      </c>
      <c r="Q6702" t="s">
        <v>35</v>
      </c>
      <c r="R6702" t="s">
        <v>36</v>
      </c>
      <c r="S6702">
        <v>4</v>
      </c>
      <c r="T6702">
        <f>YEAR(tblOrders[[#This Row],[Order Date]])</f>
        <v>2025</v>
      </c>
      <c r="U6702" t="str">
        <f>TEXT(tblOrders[[#This Row],[Order Date]],"mmm-yyyy")</f>
        <v>Jun-2025</v>
      </c>
      <c r="V6702" s="4">
        <f>tblOrders[[#This Row],[Profit]]/tblOrders[[#This Row],[Sales Amount]]</f>
        <v>0.41176470588235292</v>
      </c>
      <c r="W6702" t="str">
        <f>VLOOKUP(tblOrders[[#This Row],[City]],CityRegion,2,0)</f>
        <v>South</v>
      </c>
      <c r="X6702" t="str">
        <f>VLOOKUP(tblOrders[[#This Row],[City]],lookups!A:C,3,0)</f>
        <v>Karnataka</v>
      </c>
    </row>
    <row r="6703" spans="1:24" x14ac:dyDescent="0.25">
      <c r="A6703" t="s">
        <v>9118</v>
      </c>
      <c r="B6703" s="1">
        <v>45896</v>
      </c>
      <c r="C6703" t="s">
        <v>3607</v>
      </c>
      <c r="D6703" t="s">
        <v>21</v>
      </c>
      <c r="E6703" t="s">
        <v>49</v>
      </c>
      <c r="F6703" t="s">
        <v>50</v>
      </c>
      <c r="G6703" t="s">
        <v>24</v>
      </c>
      <c r="H6703" t="s">
        <v>51</v>
      </c>
      <c r="I6703" t="s">
        <v>33</v>
      </c>
      <c r="J6703" t="s">
        <v>45</v>
      </c>
      <c r="K6703">
        <v>1</v>
      </c>
      <c r="L6703">
        <v>85</v>
      </c>
      <c r="M6703">
        <v>0.2</v>
      </c>
      <c r="N6703">
        <v>68</v>
      </c>
      <c r="O6703">
        <v>16</v>
      </c>
      <c r="P6703" t="s">
        <v>85</v>
      </c>
      <c r="Q6703" t="s">
        <v>86</v>
      </c>
      <c r="R6703" t="s">
        <v>30</v>
      </c>
      <c r="S6703">
        <v>2.8</v>
      </c>
      <c r="T6703">
        <f>YEAR(tblOrders[[#This Row],[Order Date]])</f>
        <v>2025</v>
      </c>
      <c r="U6703" t="str">
        <f>TEXT(tblOrders[[#This Row],[Order Date]],"mmm-yyyy")</f>
        <v>Aug-2025</v>
      </c>
      <c r="V6703" s="4">
        <f>tblOrders[[#This Row],[Profit]]/tblOrders[[#This Row],[Sales Amount]]</f>
        <v>0.23529411764705882</v>
      </c>
      <c r="W6703" t="str">
        <f>VLOOKUP(tblOrders[[#This Row],[City]],CityRegion,2,0)</f>
        <v>North</v>
      </c>
      <c r="X6703" t="str">
        <f>VLOOKUP(tblOrders[[#This Row],[City]],lookups!A:C,3,0)</f>
        <v>Delhi</v>
      </c>
    </row>
    <row r="6704" spans="1:24" x14ac:dyDescent="0.25">
      <c r="A6704" t="s">
        <v>9119</v>
      </c>
      <c r="B6704" s="1">
        <v>45933</v>
      </c>
      <c r="C6704" t="s">
        <v>1190</v>
      </c>
      <c r="D6704" t="s">
        <v>21</v>
      </c>
      <c r="E6704" t="s">
        <v>55</v>
      </c>
      <c r="F6704" t="s">
        <v>56</v>
      </c>
      <c r="G6704" t="s">
        <v>24</v>
      </c>
      <c r="H6704" t="s">
        <v>51</v>
      </c>
      <c r="I6704" t="s">
        <v>84</v>
      </c>
      <c r="J6704" t="s">
        <v>45</v>
      </c>
      <c r="K6704">
        <v>3</v>
      </c>
      <c r="L6704">
        <v>42</v>
      </c>
      <c r="M6704">
        <v>0.2</v>
      </c>
      <c r="N6704">
        <v>100.8</v>
      </c>
      <c r="O6704">
        <v>28.8</v>
      </c>
      <c r="P6704" t="s">
        <v>28</v>
      </c>
      <c r="Q6704" t="s">
        <v>29</v>
      </c>
      <c r="R6704" t="s">
        <v>36</v>
      </c>
      <c r="S6704">
        <v>3.3</v>
      </c>
      <c r="T6704">
        <f>YEAR(tblOrders[[#This Row],[Order Date]])</f>
        <v>2025</v>
      </c>
      <c r="U6704" t="str">
        <f>TEXT(tblOrders[[#This Row],[Order Date]],"mmm-yyyy")</f>
        <v>Oct-2025</v>
      </c>
      <c r="V6704" s="4">
        <f>tblOrders[[#This Row],[Profit]]/tblOrders[[#This Row],[Sales Amount]]</f>
        <v>0.28571428571428575</v>
      </c>
      <c r="W6704" t="str">
        <f>VLOOKUP(tblOrders[[#This Row],[City]],CityRegion,2,0)</f>
        <v>West</v>
      </c>
      <c r="X6704" t="str">
        <f>VLOOKUP(tblOrders[[#This Row],[City]],lookups!A:C,3,0)</f>
        <v>Maharashtra</v>
      </c>
    </row>
    <row r="6705" spans="1:24" x14ac:dyDescent="0.25">
      <c r="A6705" t="s">
        <v>9120</v>
      </c>
      <c r="B6705" s="1">
        <v>46005</v>
      </c>
      <c r="C6705" t="s">
        <v>9121</v>
      </c>
      <c r="D6705" t="s">
        <v>21</v>
      </c>
      <c r="E6705" t="s">
        <v>60</v>
      </c>
      <c r="F6705" t="s">
        <v>61</v>
      </c>
      <c r="G6705" t="s">
        <v>62</v>
      </c>
      <c r="H6705" t="s">
        <v>63</v>
      </c>
      <c r="I6705" t="s">
        <v>84</v>
      </c>
      <c r="J6705" t="s">
        <v>34</v>
      </c>
      <c r="K6705">
        <v>2</v>
      </c>
      <c r="L6705">
        <v>45</v>
      </c>
      <c r="M6705">
        <v>0.05</v>
      </c>
      <c r="N6705">
        <v>85.5</v>
      </c>
      <c r="O6705">
        <v>33.5</v>
      </c>
      <c r="P6705" t="s">
        <v>28</v>
      </c>
      <c r="Q6705" t="s">
        <v>29</v>
      </c>
      <c r="R6705" t="s">
        <v>36</v>
      </c>
      <c r="S6705">
        <v>2.7</v>
      </c>
      <c r="T6705">
        <f>YEAR(tblOrders[[#This Row],[Order Date]])</f>
        <v>2025</v>
      </c>
      <c r="U6705" t="str">
        <f>TEXT(tblOrders[[#This Row],[Order Date]],"mmm-yyyy")</f>
        <v>Dec-2025</v>
      </c>
      <c r="V6705" s="4">
        <f>tblOrders[[#This Row],[Profit]]/tblOrders[[#This Row],[Sales Amount]]</f>
        <v>0.391812865497076</v>
      </c>
      <c r="W6705" t="str">
        <f>VLOOKUP(tblOrders[[#This Row],[City]],CityRegion,2,0)</f>
        <v>West</v>
      </c>
      <c r="X6705" t="str">
        <f>VLOOKUP(tblOrders[[#This Row],[City]],lookups!A:C,3,0)</f>
        <v>Maharashtra</v>
      </c>
    </row>
    <row r="6706" spans="1:24" x14ac:dyDescent="0.25">
      <c r="A6706" t="s">
        <v>9122</v>
      </c>
      <c r="B6706" s="1">
        <v>45949</v>
      </c>
      <c r="C6706" t="s">
        <v>3609</v>
      </c>
      <c r="D6706" t="s">
        <v>39</v>
      </c>
      <c r="E6706" t="s">
        <v>60</v>
      </c>
      <c r="F6706" t="s">
        <v>61</v>
      </c>
      <c r="G6706" t="s">
        <v>62</v>
      </c>
      <c r="H6706" t="s">
        <v>63</v>
      </c>
      <c r="I6706" t="s">
        <v>44</v>
      </c>
      <c r="J6706" t="s">
        <v>27</v>
      </c>
      <c r="K6706">
        <v>5</v>
      </c>
      <c r="L6706">
        <v>45</v>
      </c>
      <c r="M6706">
        <v>0.05</v>
      </c>
      <c r="N6706">
        <v>213.75</v>
      </c>
      <c r="O6706">
        <v>83.75</v>
      </c>
      <c r="P6706" t="s">
        <v>28</v>
      </c>
      <c r="Q6706" t="s">
        <v>46</v>
      </c>
      <c r="R6706" t="s">
        <v>36</v>
      </c>
      <c r="S6706">
        <v>4.3</v>
      </c>
      <c r="T6706">
        <f>YEAR(tblOrders[[#This Row],[Order Date]])</f>
        <v>2025</v>
      </c>
      <c r="U6706" t="str">
        <f>TEXT(tblOrders[[#This Row],[Order Date]],"mmm-yyyy")</f>
        <v>Oct-2025</v>
      </c>
      <c r="V6706" s="4">
        <f>tblOrders[[#This Row],[Profit]]/tblOrders[[#This Row],[Sales Amount]]</f>
        <v>0.391812865497076</v>
      </c>
      <c r="W6706" t="str">
        <f>VLOOKUP(tblOrders[[#This Row],[City]],CityRegion,2,0)</f>
        <v>South</v>
      </c>
      <c r="X6706" t="str">
        <f>VLOOKUP(tblOrders[[#This Row],[City]],lookups!A:C,3,0)</f>
        <v>Kerala</v>
      </c>
    </row>
    <row r="6707" spans="1:24" x14ac:dyDescent="0.25">
      <c r="A6707" t="s">
        <v>9123</v>
      </c>
      <c r="B6707" s="1">
        <v>45830</v>
      </c>
      <c r="C6707" t="s">
        <v>3092</v>
      </c>
      <c r="D6707" t="s">
        <v>21</v>
      </c>
      <c r="E6707" t="s">
        <v>108</v>
      </c>
      <c r="F6707" t="s">
        <v>109</v>
      </c>
      <c r="G6707" t="s">
        <v>62</v>
      </c>
      <c r="H6707" t="s">
        <v>110</v>
      </c>
      <c r="I6707" t="s">
        <v>26</v>
      </c>
      <c r="J6707" t="s">
        <v>34</v>
      </c>
      <c r="K6707">
        <v>2</v>
      </c>
      <c r="L6707">
        <v>110</v>
      </c>
      <c r="M6707">
        <v>0.2</v>
      </c>
      <c r="N6707">
        <v>176</v>
      </c>
      <c r="O6707">
        <v>40</v>
      </c>
      <c r="P6707" t="s">
        <v>28</v>
      </c>
      <c r="Q6707" t="s">
        <v>91</v>
      </c>
      <c r="R6707" t="s">
        <v>30</v>
      </c>
      <c r="S6707">
        <v>3.1</v>
      </c>
      <c r="T6707">
        <f>YEAR(tblOrders[[#This Row],[Order Date]])</f>
        <v>2025</v>
      </c>
      <c r="U6707" t="str">
        <f>TEXT(tblOrders[[#This Row],[Order Date]],"mmm-yyyy")</f>
        <v>Jun-2025</v>
      </c>
      <c r="V6707" s="4">
        <f>tblOrders[[#This Row],[Profit]]/tblOrders[[#This Row],[Sales Amount]]</f>
        <v>0.22727272727272727</v>
      </c>
      <c r="W6707" t="str">
        <f>VLOOKUP(tblOrders[[#This Row],[City]],CityRegion,2,0)</f>
        <v>South</v>
      </c>
      <c r="X6707" t="str">
        <f>VLOOKUP(tblOrders[[#This Row],[City]],lookups!A:C,3,0)</f>
        <v>Karnataka</v>
      </c>
    </row>
    <row r="6708" spans="1:24" x14ac:dyDescent="0.25">
      <c r="A6708" t="s">
        <v>9124</v>
      </c>
      <c r="B6708" s="1">
        <v>45886</v>
      </c>
      <c r="C6708" t="s">
        <v>1648</v>
      </c>
      <c r="D6708" t="s">
        <v>21</v>
      </c>
      <c r="E6708" t="s">
        <v>40</v>
      </c>
      <c r="F6708" t="s">
        <v>41</v>
      </c>
      <c r="G6708" t="s">
        <v>42</v>
      </c>
      <c r="H6708" t="s">
        <v>43</v>
      </c>
      <c r="I6708" t="s">
        <v>26</v>
      </c>
      <c r="J6708" t="s">
        <v>27</v>
      </c>
      <c r="K6708">
        <v>4</v>
      </c>
      <c r="L6708">
        <v>18</v>
      </c>
      <c r="M6708">
        <v>0.1</v>
      </c>
      <c r="N6708">
        <v>64.8</v>
      </c>
      <c r="O6708">
        <v>28.8</v>
      </c>
      <c r="P6708" t="s">
        <v>28</v>
      </c>
      <c r="Q6708" t="s">
        <v>46</v>
      </c>
      <c r="R6708" t="s">
        <v>36</v>
      </c>
      <c r="S6708">
        <v>3.5</v>
      </c>
      <c r="T6708">
        <f>YEAR(tblOrders[[#This Row],[Order Date]])</f>
        <v>2025</v>
      </c>
      <c r="U6708" t="str">
        <f>TEXT(tblOrders[[#This Row],[Order Date]],"mmm-yyyy")</f>
        <v>Aug-2025</v>
      </c>
      <c r="V6708" s="4">
        <f>tblOrders[[#This Row],[Profit]]/tblOrders[[#This Row],[Sales Amount]]</f>
        <v>0.44444444444444448</v>
      </c>
      <c r="W6708" t="str">
        <f>VLOOKUP(tblOrders[[#This Row],[City]],CityRegion,2,0)</f>
        <v>South</v>
      </c>
      <c r="X6708" t="str">
        <f>VLOOKUP(tblOrders[[#This Row],[City]],lookups!A:C,3,0)</f>
        <v>Karnataka</v>
      </c>
    </row>
    <row r="6709" spans="1:24" x14ac:dyDescent="0.25">
      <c r="A6709" t="s">
        <v>9125</v>
      </c>
      <c r="B6709" s="1">
        <v>45686</v>
      </c>
      <c r="C6709" t="s">
        <v>8372</v>
      </c>
      <c r="D6709" t="s">
        <v>21</v>
      </c>
      <c r="E6709" t="s">
        <v>108</v>
      </c>
      <c r="F6709" t="s">
        <v>109</v>
      </c>
      <c r="G6709" t="s">
        <v>62</v>
      </c>
      <c r="H6709" t="s">
        <v>110</v>
      </c>
      <c r="I6709" t="s">
        <v>76</v>
      </c>
      <c r="J6709" t="s">
        <v>27</v>
      </c>
      <c r="K6709">
        <v>1</v>
      </c>
      <c r="L6709">
        <v>110</v>
      </c>
      <c r="M6709">
        <v>0.15</v>
      </c>
      <c r="N6709">
        <v>93.5</v>
      </c>
      <c r="O6709">
        <v>25.5</v>
      </c>
      <c r="P6709" t="s">
        <v>28</v>
      </c>
      <c r="Q6709" t="s">
        <v>29</v>
      </c>
      <c r="R6709" t="s">
        <v>36</v>
      </c>
      <c r="S6709">
        <v>4.5</v>
      </c>
      <c r="T6709">
        <f>YEAR(tblOrders[[#This Row],[Order Date]])</f>
        <v>2025</v>
      </c>
      <c r="U6709" t="str">
        <f>TEXT(tblOrders[[#This Row],[Order Date]],"mmm-yyyy")</f>
        <v>Jan-2025</v>
      </c>
      <c r="V6709" s="4">
        <f>tblOrders[[#This Row],[Profit]]/tblOrders[[#This Row],[Sales Amount]]</f>
        <v>0.27272727272727271</v>
      </c>
      <c r="W6709" t="str">
        <f>VLOOKUP(tblOrders[[#This Row],[City]],CityRegion,2,0)</f>
        <v>South</v>
      </c>
      <c r="X6709" t="str">
        <f>VLOOKUP(tblOrders[[#This Row],[City]],lookups!A:C,3,0)</f>
        <v>Kerala</v>
      </c>
    </row>
    <row r="6710" spans="1:24" x14ac:dyDescent="0.25">
      <c r="A6710" t="s">
        <v>9126</v>
      </c>
      <c r="B6710" s="1">
        <v>46000</v>
      </c>
      <c r="C6710" t="s">
        <v>6353</v>
      </c>
      <c r="D6710" t="s">
        <v>39</v>
      </c>
      <c r="E6710" t="s">
        <v>114</v>
      </c>
      <c r="F6710" t="s">
        <v>115</v>
      </c>
      <c r="G6710" t="s">
        <v>42</v>
      </c>
      <c r="H6710" t="s">
        <v>116</v>
      </c>
      <c r="I6710" t="s">
        <v>26</v>
      </c>
      <c r="J6710" t="s">
        <v>27</v>
      </c>
      <c r="K6710">
        <v>4</v>
      </c>
      <c r="L6710">
        <v>12</v>
      </c>
      <c r="M6710">
        <v>0.2</v>
      </c>
      <c r="N6710">
        <v>38.4</v>
      </c>
      <c r="O6710">
        <v>14.4</v>
      </c>
      <c r="P6710" t="s">
        <v>28</v>
      </c>
      <c r="Q6710" t="s">
        <v>46</v>
      </c>
      <c r="R6710" t="s">
        <v>30</v>
      </c>
      <c r="S6710">
        <v>2.7</v>
      </c>
      <c r="T6710">
        <f>YEAR(tblOrders[[#This Row],[Order Date]])</f>
        <v>2025</v>
      </c>
      <c r="U6710" t="str">
        <f>TEXT(tblOrders[[#This Row],[Order Date]],"mmm-yyyy")</f>
        <v>Dec-2025</v>
      </c>
      <c r="V6710" s="4">
        <f>tblOrders[[#This Row],[Profit]]/tblOrders[[#This Row],[Sales Amount]]</f>
        <v>0.375</v>
      </c>
      <c r="W6710" t="str">
        <f>VLOOKUP(tblOrders[[#This Row],[City]],CityRegion,2,0)</f>
        <v>South</v>
      </c>
      <c r="X6710" t="str">
        <f>VLOOKUP(tblOrders[[#This Row],[City]],lookups!A:C,3,0)</f>
        <v>Karnataka</v>
      </c>
    </row>
    <row r="6711" spans="1:24" x14ac:dyDescent="0.25">
      <c r="A6711" t="s">
        <v>9127</v>
      </c>
      <c r="B6711" s="1">
        <v>45694</v>
      </c>
      <c r="C6711" t="s">
        <v>602</v>
      </c>
      <c r="D6711" t="s">
        <v>39</v>
      </c>
      <c r="E6711" t="s">
        <v>101</v>
      </c>
      <c r="F6711" t="s">
        <v>102</v>
      </c>
      <c r="G6711" t="s">
        <v>24</v>
      </c>
      <c r="H6711" t="s">
        <v>103</v>
      </c>
      <c r="I6711" t="s">
        <v>52</v>
      </c>
      <c r="J6711" t="s">
        <v>45</v>
      </c>
      <c r="K6711">
        <v>5</v>
      </c>
      <c r="L6711">
        <v>120</v>
      </c>
      <c r="M6711">
        <v>0.05</v>
      </c>
      <c r="N6711">
        <v>570</v>
      </c>
      <c r="O6711">
        <v>180</v>
      </c>
      <c r="P6711" t="s">
        <v>28</v>
      </c>
      <c r="Q6711" t="s">
        <v>91</v>
      </c>
      <c r="R6711" t="s">
        <v>30</v>
      </c>
      <c r="S6711">
        <v>2.8</v>
      </c>
      <c r="T6711">
        <f>YEAR(tblOrders[[#This Row],[Order Date]])</f>
        <v>2025</v>
      </c>
      <c r="U6711" t="str">
        <f>TEXT(tblOrders[[#This Row],[Order Date]],"mmm-yyyy")</f>
        <v>Feb-2025</v>
      </c>
      <c r="V6711" s="4">
        <f>tblOrders[[#This Row],[Profit]]/tblOrders[[#This Row],[Sales Amount]]</f>
        <v>0.31578947368421051</v>
      </c>
      <c r="W6711" t="str">
        <f>VLOOKUP(tblOrders[[#This Row],[City]],CityRegion,2,0)</f>
        <v>South</v>
      </c>
      <c r="X6711" t="str">
        <f>VLOOKUP(tblOrders[[#This Row],[City]],lookups!A:C,3,0)</f>
        <v>Kerala</v>
      </c>
    </row>
    <row r="6712" spans="1:24" x14ac:dyDescent="0.25">
      <c r="A6712" t="s">
        <v>9128</v>
      </c>
      <c r="B6712" s="1">
        <v>45751</v>
      </c>
      <c r="C6712" t="s">
        <v>929</v>
      </c>
      <c r="D6712" t="s">
        <v>21</v>
      </c>
      <c r="E6712" t="s">
        <v>49</v>
      </c>
      <c r="F6712" t="s">
        <v>50</v>
      </c>
      <c r="G6712" t="s">
        <v>24</v>
      </c>
      <c r="H6712" t="s">
        <v>51</v>
      </c>
      <c r="I6712" t="s">
        <v>44</v>
      </c>
      <c r="J6712" t="s">
        <v>34</v>
      </c>
      <c r="K6712">
        <v>4</v>
      </c>
      <c r="L6712">
        <v>85</v>
      </c>
      <c r="M6712">
        <v>0.1</v>
      </c>
      <c r="N6712">
        <v>306</v>
      </c>
      <c r="O6712">
        <v>98</v>
      </c>
      <c r="P6712" t="s">
        <v>28</v>
      </c>
      <c r="Q6712" t="s">
        <v>91</v>
      </c>
      <c r="R6712" t="s">
        <v>36</v>
      </c>
      <c r="S6712">
        <v>2.6</v>
      </c>
      <c r="T6712">
        <f>YEAR(tblOrders[[#This Row],[Order Date]])</f>
        <v>2025</v>
      </c>
      <c r="U6712" t="str">
        <f>TEXT(tblOrders[[#This Row],[Order Date]],"mmm-yyyy")</f>
        <v>Apr-2025</v>
      </c>
      <c r="V6712" s="4">
        <f>tblOrders[[#This Row],[Profit]]/tblOrders[[#This Row],[Sales Amount]]</f>
        <v>0.3202614379084967</v>
      </c>
      <c r="W6712" t="str">
        <f>VLOOKUP(tblOrders[[#This Row],[City]],CityRegion,2,0)</f>
        <v>South</v>
      </c>
      <c r="X6712" t="str">
        <f>VLOOKUP(tblOrders[[#This Row],[City]],lookups!A:C,3,0)</f>
        <v>Kerala</v>
      </c>
    </row>
    <row r="6713" spans="1:24" x14ac:dyDescent="0.25">
      <c r="A6713" t="s">
        <v>9129</v>
      </c>
      <c r="B6713" s="1">
        <v>45736</v>
      </c>
      <c r="C6713" t="s">
        <v>356</v>
      </c>
      <c r="D6713" t="s">
        <v>39</v>
      </c>
      <c r="E6713" t="s">
        <v>94</v>
      </c>
      <c r="F6713" t="s">
        <v>95</v>
      </c>
      <c r="G6713" t="s">
        <v>68</v>
      </c>
      <c r="H6713" t="s">
        <v>96</v>
      </c>
      <c r="I6713" t="s">
        <v>84</v>
      </c>
      <c r="J6713" t="s">
        <v>34</v>
      </c>
      <c r="K6713">
        <v>3</v>
      </c>
      <c r="L6713">
        <v>89</v>
      </c>
      <c r="M6713">
        <v>0</v>
      </c>
      <c r="N6713">
        <v>267</v>
      </c>
      <c r="O6713">
        <v>102</v>
      </c>
      <c r="P6713" t="s">
        <v>148</v>
      </c>
      <c r="Q6713" t="s">
        <v>35</v>
      </c>
      <c r="R6713" t="s">
        <v>30</v>
      </c>
      <c r="S6713">
        <v>2.9</v>
      </c>
      <c r="T6713">
        <f>YEAR(tblOrders[[#This Row],[Order Date]])</f>
        <v>2025</v>
      </c>
      <c r="U6713" t="str">
        <f>TEXT(tblOrders[[#This Row],[Order Date]],"mmm-yyyy")</f>
        <v>Mar-2025</v>
      </c>
      <c r="V6713" s="4">
        <f>tblOrders[[#This Row],[Profit]]/tblOrders[[#This Row],[Sales Amount]]</f>
        <v>0.38202247191011235</v>
      </c>
      <c r="W6713" t="str">
        <f>VLOOKUP(tblOrders[[#This Row],[City]],CityRegion,2,0)</f>
        <v>West</v>
      </c>
      <c r="X6713" t="str">
        <f>VLOOKUP(tblOrders[[#This Row],[City]],lookups!A:C,3,0)</f>
        <v>Maharashtra</v>
      </c>
    </row>
    <row r="6714" spans="1:24" x14ac:dyDescent="0.25">
      <c r="A6714" t="s">
        <v>9130</v>
      </c>
      <c r="B6714" s="1">
        <v>45708</v>
      </c>
      <c r="C6714" t="s">
        <v>382</v>
      </c>
      <c r="D6714" t="s">
        <v>39</v>
      </c>
      <c r="E6714" t="s">
        <v>40</v>
      </c>
      <c r="F6714" t="s">
        <v>41</v>
      </c>
      <c r="G6714" t="s">
        <v>42</v>
      </c>
      <c r="H6714" t="s">
        <v>43</v>
      </c>
      <c r="I6714" t="s">
        <v>57</v>
      </c>
      <c r="J6714" t="s">
        <v>27</v>
      </c>
      <c r="K6714">
        <v>4</v>
      </c>
      <c r="L6714">
        <v>18</v>
      </c>
      <c r="M6714">
        <v>0.1</v>
      </c>
      <c r="N6714">
        <v>64.8</v>
      </c>
      <c r="O6714">
        <v>28.8</v>
      </c>
      <c r="P6714" t="s">
        <v>28</v>
      </c>
      <c r="Q6714" t="s">
        <v>29</v>
      </c>
      <c r="R6714" t="s">
        <v>36</v>
      </c>
      <c r="S6714">
        <v>4.5</v>
      </c>
      <c r="T6714">
        <f>YEAR(tblOrders[[#This Row],[Order Date]])</f>
        <v>2025</v>
      </c>
      <c r="U6714" t="str">
        <f>TEXT(tblOrders[[#This Row],[Order Date]],"mmm-yyyy")</f>
        <v>Feb-2025</v>
      </c>
      <c r="V6714" s="4">
        <f>tblOrders[[#This Row],[Profit]]/tblOrders[[#This Row],[Sales Amount]]</f>
        <v>0.44444444444444448</v>
      </c>
      <c r="W6714" t="str">
        <f>VLOOKUP(tblOrders[[#This Row],[City]],CityRegion,2,0)</f>
        <v>South</v>
      </c>
      <c r="X6714" t="str">
        <f>VLOOKUP(tblOrders[[#This Row],[City]],lookups!A:C,3,0)</f>
        <v>Kerala</v>
      </c>
    </row>
    <row r="6715" spans="1:24" x14ac:dyDescent="0.25">
      <c r="A6715" t="s">
        <v>9131</v>
      </c>
      <c r="B6715" s="1">
        <v>45919</v>
      </c>
      <c r="C6715" t="s">
        <v>3735</v>
      </c>
      <c r="D6715" t="s">
        <v>21</v>
      </c>
      <c r="E6715" t="s">
        <v>79</v>
      </c>
      <c r="F6715" t="s">
        <v>80</v>
      </c>
      <c r="G6715" t="s">
        <v>68</v>
      </c>
      <c r="H6715" t="s">
        <v>81</v>
      </c>
      <c r="I6715" t="s">
        <v>139</v>
      </c>
      <c r="J6715" t="s">
        <v>34</v>
      </c>
      <c r="K6715">
        <v>4</v>
      </c>
      <c r="L6715">
        <v>799</v>
      </c>
      <c r="M6715">
        <v>0</v>
      </c>
      <c r="N6715">
        <v>3196</v>
      </c>
      <c r="O6715">
        <v>716</v>
      </c>
      <c r="P6715" t="s">
        <v>85</v>
      </c>
      <c r="Q6715" t="s">
        <v>35</v>
      </c>
      <c r="R6715" t="s">
        <v>36</v>
      </c>
      <c r="S6715">
        <v>2.7</v>
      </c>
      <c r="T6715">
        <f>YEAR(tblOrders[[#This Row],[Order Date]])</f>
        <v>2025</v>
      </c>
      <c r="U6715" t="str">
        <f>TEXT(tblOrders[[#This Row],[Order Date]],"mmm-yyyy")</f>
        <v>Sep-2025</v>
      </c>
      <c r="V6715" s="4">
        <f>tblOrders[[#This Row],[Profit]]/tblOrders[[#This Row],[Sales Amount]]</f>
        <v>0.22403003754693368</v>
      </c>
      <c r="W6715" t="str">
        <f>VLOOKUP(tblOrders[[#This Row],[City]],CityRegion,2,0)</f>
        <v>South</v>
      </c>
      <c r="X6715" t="str">
        <f>VLOOKUP(tblOrders[[#This Row],[City]],lookups!A:C,3,0)</f>
        <v>Tamil Nadu</v>
      </c>
    </row>
    <row r="6716" spans="1:24" x14ac:dyDescent="0.25">
      <c r="A6716" t="s">
        <v>9132</v>
      </c>
      <c r="B6716" s="1">
        <v>45882</v>
      </c>
      <c r="C6716" t="s">
        <v>9133</v>
      </c>
      <c r="D6716" t="s">
        <v>21</v>
      </c>
      <c r="E6716" t="s">
        <v>49</v>
      </c>
      <c r="F6716" t="s">
        <v>50</v>
      </c>
      <c r="G6716" t="s">
        <v>24</v>
      </c>
      <c r="H6716" t="s">
        <v>51</v>
      </c>
      <c r="I6716" t="s">
        <v>57</v>
      </c>
      <c r="J6716" t="s">
        <v>45</v>
      </c>
      <c r="K6716">
        <v>3</v>
      </c>
      <c r="L6716">
        <v>85</v>
      </c>
      <c r="M6716">
        <v>0.2</v>
      </c>
      <c r="N6716">
        <v>204</v>
      </c>
      <c r="O6716">
        <v>48</v>
      </c>
      <c r="P6716" t="s">
        <v>28</v>
      </c>
      <c r="Q6716" t="s">
        <v>91</v>
      </c>
      <c r="R6716" t="s">
        <v>30</v>
      </c>
      <c r="S6716">
        <v>3.4</v>
      </c>
      <c r="T6716">
        <f>YEAR(tblOrders[[#This Row],[Order Date]])</f>
        <v>2025</v>
      </c>
      <c r="U6716" t="str">
        <f>TEXT(tblOrders[[#This Row],[Order Date]],"mmm-yyyy")</f>
        <v>Aug-2025</v>
      </c>
      <c r="V6716" s="4">
        <f>tblOrders[[#This Row],[Profit]]/tblOrders[[#This Row],[Sales Amount]]</f>
        <v>0.23529411764705882</v>
      </c>
      <c r="W6716" t="str">
        <f>VLOOKUP(tblOrders[[#This Row],[City]],CityRegion,2,0)</f>
        <v>South</v>
      </c>
      <c r="X6716" t="str">
        <f>VLOOKUP(tblOrders[[#This Row],[City]],lookups!A:C,3,0)</f>
        <v>Kerala</v>
      </c>
    </row>
    <row r="6717" spans="1:24" x14ac:dyDescent="0.25">
      <c r="A6717" t="s">
        <v>9134</v>
      </c>
      <c r="B6717" s="1">
        <v>45881</v>
      </c>
      <c r="C6717" t="s">
        <v>6780</v>
      </c>
      <c r="D6717" t="s">
        <v>39</v>
      </c>
      <c r="E6717" t="s">
        <v>22</v>
      </c>
      <c r="F6717" t="s">
        <v>23</v>
      </c>
      <c r="G6717" t="s">
        <v>24</v>
      </c>
      <c r="H6717" t="s">
        <v>25</v>
      </c>
      <c r="I6717" t="s">
        <v>57</v>
      </c>
      <c r="J6717" t="s">
        <v>34</v>
      </c>
      <c r="K6717">
        <v>5</v>
      </c>
      <c r="L6717">
        <v>190</v>
      </c>
      <c r="M6717">
        <v>0.15</v>
      </c>
      <c r="N6717">
        <v>807.5</v>
      </c>
      <c r="O6717">
        <v>182.5</v>
      </c>
      <c r="P6717" t="s">
        <v>28</v>
      </c>
      <c r="Q6717" t="s">
        <v>46</v>
      </c>
      <c r="R6717" t="s">
        <v>36</v>
      </c>
      <c r="S6717">
        <v>4.4000000000000004</v>
      </c>
      <c r="T6717">
        <f>YEAR(tblOrders[[#This Row],[Order Date]])</f>
        <v>2025</v>
      </c>
      <c r="U6717" t="str">
        <f>TEXT(tblOrders[[#This Row],[Order Date]],"mmm-yyyy")</f>
        <v>Aug-2025</v>
      </c>
      <c r="V6717" s="4">
        <f>tblOrders[[#This Row],[Profit]]/tblOrders[[#This Row],[Sales Amount]]</f>
        <v>0.2260061919504644</v>
      </c>
      <c r="W6717" t="str">
        <f>VLOOKUP(tblOrders[[#This Row],[City]],CityRegion,2,0)</f>
        <v>South</v>
      </c>
      <c r="X6717" t="str">
        <f>VLOOKUP(tblOrders[[#This Row],[City]],lookups!A:C,3,0)</f>
        <v>Kerala</v>
      </c>
    </row>
    <row r="6718" spans="1:24" x14ac:dyDescent="0.25">
      <c r="A6718" t="s">
        <v>9135</v>
      </c>
      <c r="B6718" s="1">
        <v>45715</v>
      </c>
      <c r="C6718" t="s">
        <v>3838</v>
      </c>
      <c r="D6718" t="s">
        <v>21</v>
      </c>
      <c r="E6718" t="s">
        <v>108</v>
      </c>
      <c r="F6718" t="s">
        <v>109</v>
      </c>
      <c r="G6718" t="s">
        <v>62</v>
      </c>
      <c r="H6718" t="s">
        <v>110</v>
      </c>
      <c r="I6718" t="s">
        <v>76</v>
      </c>
      <c r="J6718" t="s">
        <v>45</v>
      </c>
      <c r="K6718">
        <v>2</v>
      </c>
      <c r="L6718">
        <v>110</v>
      </c>
      <c r="M6718">
        <v>0.2</v>
      </c>
      <c r="N6718">
        <v>176</v>
      </c>
      <c r="O6718">
        <v>40</v>
      </c>
      <c r="P6718" t="s">
        <v>28</v>
      </c>
      <c r="Q6718" t="s">
        <v>35</v>
      </c>
      <c r="R6718" t="s">
        <v>30</v>
      </c>
      <c r="S6718">
        <v>3.2</v>
      </c>
      <c r="T6718">
        <f>YEAR(tblOrders[[#This Row],[Order Date]])</f>
        <v>2025</v>
      </c>
      <c r="U6718" t="str">
        <f>TEXT(tblOrders[[#This Row],[Order Date]],"mmm-yyyy")</f>
        <v>Feb-2025</v>
      </c>
      <c r="V6718" s="4">
        <f>tblOrders[[#This Row],[Profit]]/tblOrders[[#This Row],[Sales Amount]]</f>
        <v>0.22727272727272727</v>
      </c>
      <c r="W6718" t="str">
        <f>VLOOKUP(tblOrders[[#This Row],[City]],CityRegion,2,0)</f>
        <v>South</v>
      </c>
      <c r="X6718" t="str">
        <f>VLOOKUP(tblOrders[[#This Row],[City]],lookups!A:C,3,0)</f>
        <v>Kerala</v>
      </c>
    </row>
    <row r="6719" spans="1:24" x14ac:dyDescent="0.25">
      <c r="A6719" t="s">
        <v>9136</v>
      </c>
      <c r="B6719" s="1">
        <v>45830</v>
      </c>
      <c r="C6719" t="s">
        <v>5516</v>
      </c>
      <c r="D6719" t="s">
        <v>39</v>
      </c>
      <c r="E6719" t="s">
        <v>60</v>
      </c>
      <c r="F6719" t="s">
        <v>61</v>
      </c>
      <c r="G6719" t="s">
        <v>62</v>
      </c>
      <c r="H6719" t="s">
        <v>63</v>
      </c>
      <c r="I6719" t="s">
        <v>52</v>
      </c>
      <c r="J6719" t="s">
        <v>27</v>
      </c>
      <c r="K6719">
        <v>4</v>
      </c>
      <c r="L6719">
        <v>45</v>
      </c>
      <c r="M6719">
        <v>0.2</v>
      </c>
      <c r="N6719">
        <v>144</v>
      </c>
      <c r="O6719">
        <v>40</v>
      </c>
      <c r="P6719" t="s">
        <v>111</v>
      </c>
      <c r="Q6719" t="s">
        <v>35</v>
      </c>
      <c r="R6719" t="s">
        <v>123</v>
      </c>
      <c r="S6719">
        <v>4.7</v>
      </c>
      <c r="T6719">
        <f>YEAR(tblOrders[[#This Row],[Order Date]])</f>
        <v>2025</v>
      </c>
      <c r="U6719" t="str">
        <f>TEXT(tblOrders[[#This Row],[Order Date]],"mmm-yyyy")</f>
        <v>Jun-2025</v>
      </c>
      <c r="V6719" s="4">
        <f>tblOrders[[#This Row],[Profit]]/tblOrders[[#This Row],[Sales Amount]]</f>
        <v>0.27777777777777779</v>
      </c>
      <c r="W6719" t="str">
        <f>VLOOKUP(tblOrders[[#This Row],[City]],CityRegion,2,0)</f>
        <v>South</v>
      </c>
      <c r="X6719" t="str">
        <f>VLOOKUP(tblOrders[[#This Row],[City]],lookups!A:C,3,0)</f>
        <v>Kerala</v>
      </c>
    </row>
    <row r="6720" spans="1:24" x14ac:dyDescent="0.25">
      <c r="A6720" t="s">
        <v>9137</v>
      </c>
      <c r="B6720" s="1">
        <v>45846</v>
      </c>
      <c r="C6720" t="s">
        <v>5794</v>
      </c>
      <c r="D6720" t="s">
        <v>39</v>
      </c>
      <c r="E6720" t="s">
        <v>101</v>
      </c>
      <c r="F6720" t="s">
        <v>102</v>
      </c>
      <c r="G6720" t="s">
        <v>24</v>
      </c>
      <c r="H6720" t="s">
        <v>103</v>
      </c>
      <c r="I6720" t="s">
        <v>57</v>
      </c>
      <c r="J6720" t="s">
        <v>34</v>
      </c>
      <c r="K6720">
        <v>1</v>
      </c>
      <c r="L6720">
        <v>120</v>
      </c>
      <c r="M6720">
        <v>0.15</v>
      </c>
      <c r="N6720">
        <v>102</v>
      </c>
      <c r="O6720">
        <v>24</v>
      </c>
      <c r="P6720" t="s">
        <v>28</v>
      </c>
      <c r="Q6720" t="s">
        <v>46</v>
      </c>
      <c r="R6720" t="s">
        <v>36</v>
      </c>
      <c r="S6720">
        <v>2.5</v>
      </c>
      <c r="T6720">
        <f>YEAR(tblOrders[[#This Row],[Order Date]])</f>
        <v>2025</v>
      </c>
      <c r="U6720" t="str">
        <f>TEXT(tblOrders[[#This Row],[Order Date]],"mmm-yyyy")</f>
        <v>Jul-2025</v>
      </c>
      <c r="V6720" s="4">
        <f>tblOrders[[#This Row],[Profit]]/tblOrders[[#This Row],[Sales Amount]]</f>
        <v>0.23529411764705882</v>
      </c>
      <c r="W6720" t="str">
        <f>VLOOKUP(tblOrders[[#This Row],[City]],CityRegion,2,0)</f>
        <v>South</v>
      </c>
      <c r="X6720" t="str">
        <f>VLOOKUP(tblOrders[[#This Row],[City]],lookups!A:C,3,0)</f>
        <v>Kerala</v>
      </c>
    </row>
    <row r="6721" spans="1:24" x14ac:dyDescent="0.25">
      <c r="A6721" t="s">
        <v>9138</v>
      </c>
      <c r="B6721" s="1">
        <v>45919</v>
      </c>
      <c r="C6721" t="s">
        <v>3228</v>
      </c>
      <c r="D6721" t="s">
        <v>21</v>
      </c>
      <c r="E6721" t="s">
        <v>101</v>
      </c>
      <c r="F6721" t="s">
        <v>102</v>
      </c>
      <c r="G6721" t="s">
        <v>24</v>
      </c>
      <c r="H6721" t="s">
        <v>103</v>
      </c>
      <c r="I6721" t="s">
        <v>44</v>
      </c>
      <c r="J6721" t="s">
        <v>27</v>
      </c>
      <c r="K6721">
        <v>5</v>
      </c>
      <c r="L6721">
        <v>120</v>
      </c>
      <c r="M6721">
        <v>0.1</v>
      </c>
      <c r="N6721">
        <v>540</v>
      </c>
      <c r="O6721">
        <v>150</v>
      </c>
      <c r="P6721" t="s">
        <v>148</v>
      </c>
      <c r="Q6721" t="s">
        <v>91</v>
      </c>
      <c r="R6721" t="s">
        <v>30</v>
      </c>
      <c r="S6721">
        <v>3.5</v>
      </c>
      <c r="T6721">
        <f>YEAR(tblOrders[[#This Row],[Order Date]])</f>
        <v>2025</v>
      </c>
      <c r="U6721" t="str">
        <f>TEXT(tblOrders[[#This Row],[Order Date]],"mmm-yyyy")</f>
        <v>Sep-2025</v>
      </c>
      <c r="V6721" s="4">
        <f>tblOrders[[#This Row],[Profit]]/tblOrders[[#This Row],[Sales Amount]]</f>
        <v>0.27777777777777779</v>
      </c>
      <c r="W6721" t="str">
        <f>VLOOKUP(tblOrders[[#This Row],[City]],CityRegion,2,0)</f>
        <v>South</v>
      </c>
      <c r="X6721" t="str">
        <f>VLOOKUP(tblOrders[[#This Row],[City]],lookups!A:C,3,0)</f>
        <v>Kerala</v>
      </c>
    </row>
    <row r="6722" spans="1:24" x14ac:dyDescent="0.25">
      <c r="A6722" t="s">
        <v>9139</v>
      </c>
      <c r="B6722" s="1">
        <v>45779</v>
      </c>
      <c r="C6722" t="s">
        <v>2539</v>
      </c>
      <c r="D6722" t="s">
        <v>39</v>
      </c>
      <c r="E6722" t="s">
        <v>73</v>
      </c>
      <c r="F6722" t="s">
        <v>74</v>
      </c>
      <c r="G6722" t="s">
        <v>68</v>
      </c>
      <c r="H6722" t="s">
        <v>75</v>
      </c>
      <c r="I6722" t="s">
        <v>84</v>
      </c>
      <c r="J6722" t="s">
        <v>45</v>
      </c>
      <c r="K6722">
        <v>4</v>
      </c>
      <c r="L6722">
        <v>65</v>
      </c>
      <c r="M6722">
        <v>0.1</v>
      </c>
      <c r="N6722">
        <v>234</v>
      </c>
      <c r="O6722">
        <v>82</v>
      </c>
      <c r="P6722" t="s">
        <v>28</v>
      </c>
      <c r="Q6722" t="s">
        <v>46</v>
      </c>
      <c r="R6722" t="s">
        <v>36</v>
      </c>
      <c r="S6722">
        <v>4.9000000000000004</v>
      </c>
      <c r="T6722">
        <f>YEAR(tblOrders[[#This Row],[Order Date]])</f>
        <v>2025</v>
      </c>
      <c r="U6722" t="str">
        <f>TEXT(tblOrders[[#This Row],[Order Date]],"mmm-yyyy")</f>
        <v>May-2025</v>
      </c>
      <c r="V6722" s="4">
        <f>tblOrders[[#This Row],[Profit]]/tblOrders[[#This Row],[Sales Amount]]</f>
        <v>0.3504273504273504</v>
      </c>
      <c r="W6722" t="str">
        <f>VLOOKUP(tblOrders[[#This Row],[City]],CityRegion,2,0)</f>
        <v>West</v>
      </c>
      <c r="X6722" t="str">
        <f>VLOOKUP(tblOrders[[#This Row],[City]],lookups!A:C,3,0)</f>
        <v>Maharashtra</v>
      </c>
    </row>
    <row r="6723" spans="1:24" x14ac:dyDescent="0.25">
      <c r="A6723" t="s">
        <v>9140</v>
      </c>
      <c r="B6723" s="1">
        <v>45966</v>
      </c>
      <c r="C6723" t="s">
        <v>1285</v>
      </c>
      <c r="D6723" t="s">
        <v>21</v>
      </c>
      <c r="E6723" t="s">
        <v>94</v>
      </c>
      <c r="F6723" t="s">
        <v>95</v>
      </c>
      <c r="G6723" t="s">
        <v>68</v>
      </c>
      <c r="H6723" t="s">
        <v>96</v>
      </c>
      <c r="I6723" t="s">
        <v>130</v>
      </c>
      <c r="J6723" t="s">
        <v>27</v>
      </c>
      <c r="K6723">
        <v>5</v>
      </c>
      <c r="L6723">
        <v>89</v>
      </c>
      <c r="M6723">
        <v>0.2</v>
      </c>
      <c r="N6723">
        <v>356</v>
      </c>
      <c r="O6723">
        <v>81</v>
      </c>
      <c r="P6723" t="s">
        <v>28</v>
      </c>
      <c r="Q6723" t="s">
        <v>29</v>
      </c>
      <c r="R6723" t="s">
        <v>36</v>
      </c>
      <c r="S6723">
        <v>3</v>
      </c>
      <c r="T6723">
        <f>YEAR(tblOrders[[#This Row],[Order Date]])</f>
        <v>2025</v>
      </c>
      <c r="U6723" t="str">
        <f>TEXT(tblOrders[[#This Row],[Order Date]],"mmm-yyyy")</f>
        <v>Nov-2025</v>
      </c>
      <c r="V6723" s="4">
        <f>tblOrders[[#This Row],[Profit]]/tblOrders[[#This Row],[Sales Amount]]</f>
        <v>0.22752808988764045</v>
      </c>
      <c r="W6723" t="str">
        <f>VLOOKUP(tblOrders[[#This Row],[City]],CityRegion,2,0)</f>
        <v>West</v>
      </c>
      <c r="X6723" t="str">
        <f>VLOOKUP(tblOrders[[#This Row],[City]],lookups!A:C,3,0)</f>
        <v>Maharashtra</v>
      </c>
    </row>
    <row r="6724" spans="1:24" x14ac:dyDescent="0.25">
      <c r="A6724" t="s">
        <v>9141</v>
      </c>
      <c r="B6724" s="1">
        <v>45682</v>
      </c>
      <c r="C6724" t="s">
        <v>1575</v>
      </c>
      <c r="D6724" t="s">
        <v>39</v>
      </c>
      <c r="E6724" t="s">
        <v>66</v>
      </c>
      <c r="F6724" t="s">
        <v>67</v>
      </c>
      <c r="G6724" t="s">
        <v>68</v>
      </c>
      <c r="H6724" t="s">
        <v>69</v>
      </c>
      <c r="I6724" t="s">
        <v>84</v>
      </c>
      <c r="J6724" t="s">
        <v>27</v>
      </c>
      <c r="K6724">
        <v>3</v>
      </c>
      <c r="L6724">
        <v>149</v>
      </c>
      <c r="M6724">
        <v>0.15</v>
      </c>
      <c r="N6724">
        <v>379.95</v>
      </c>
      <c r="O6724">
        <v>94.95</v>
      </c>
      <c r="P6724" t="s">
        <v>28</v>
      </c>
      <c r="Q6724" t="s">
        <v>46</v>
      </c>
      <c r="R6724" t="s">
        <v>36</v>
      </c>
      <c r="S6724">
        <v>4.7</v>
      </c>
      <c r="T6724">
        <f>YEAR(tblOrders[[#This Row],[Order Date]])</f>
        <v>2025</v>
      </c>
      <c r="U6724" t="str">
        <f>TEXT(tblOrders[[#This Row],[Order Date]],"mmm-yyyy")</f>
        <v>Jan-2025</v>
      </c>
      <c r="V6724" s="4">
        <f>tblOrders[[#This Row],[Profit]]/tblOrders[[#This Row],[Sales Amount]]</f>
        <v>0.24990130280300041</v>
      </c>
      <c r="W6724" t="str">
        <f>VLOOKUP(tblOrders[[#This Row],[City]],CityRegion,2,0)</f>
        <v>West</v>
      </c>
      <c r="X6724" t="str">
        <f>VLOOKUP(tblOrders[[#This Row],[City]],lookups!A:C,3,0)</f>
        <v>Maharashtra</v>
      </c>
    </row>
    <row r="6725" spans="1:24" x14ac:dyDescent="0.25">
      <c r="A6725" t="s">
        <v>9142</v>
      </c>
      <c r="B6725" s="1">
        <v>45875</v>
      </c>
      <c r="C6725" t="s">
        <v>7349</v>
      </c>
      <c r="D6725" t="s">
        <v>21</v>
      </c>
      <c r="E6725" t="s">
        <v>94</v>
      </c>
      <c r="F6725" t="s">
        <v>95</v>
      </c>
      <c r="G6725" t="s">
        <v>68</v>
      </c>
      <c r="H6725" t="s">
        <v>96</v>
      </c>
      <c r="I6725" t="s">
        <v>33</v>
      </c>
      <c r="J6725" t="s">
        <v>34</v>
      </c>
      <c r="K6725">
        <v>5</v>
      </c>
      <c r="L6725">
        <v>89</v>
      </c>
      <c r="M6725">
        <v>0.2</v>
      </c>
      <c r="N6725">
        <v>356</v>
      </c>
      <c r="O6725">
        <v>81</v>
      </c>
      <c r="P6725" t="s">
        <v>111</v>
      </c>
      <c r="Q6725" t="s">
        <v>29</v>
      </c>
      <c r="R6725" t="s">
        <v>36</v>
      </c>
      <c r="S6725">
        <v>4.7</v>
      </c>
      <c r="T6725">
        <f>YEAR(tblOrders[[#This Row],[Order Date]])</f>
        <v>2025</v>
      </c>
      <c r="U6725" t="str">
        <f>TEXT(tblOrders[[#This Row],[Order Date]],"mmm-yyyy")</f>
        <v>Aug-2025</v>
      </c>
      <c r="V6725" s="4">
        <f>tblOrders[[#This Row],[Profit]]/tblOrders[[#This Row],[Sales Amount]]</f>
        <v>0.22752808988764045</v>
      </c>
      <c r="W6725" t="str">
        <f>VLOOKUP(tblOrders[[#This Row],[City]],CityRegion,2,0)</f>
        <v>North</v>
      </c>
      <c r="X6725" t="str">
        <f>VLOOKUP(tblOrders[[#This Row],[City]],lookups!A:C,3,0)</f>
        <v>Delhi</v>
      </c>
    </row>
    <row r="6726" spans="1:24" x14ac:dyDescent="0.25">
      <c r="A6726" t="s">
        <v>9143</v>
      </c>
      <c r="B6726" s="1">
        <v>45735</v>
      </c>
      <c r="C6726" t="s">
        <v>911</v>
      </c>
      <c r="D6726" t="s">
        <v>21</v>
      </c>
      <c r="E6726" t="s">
        <v>66</v>
      </c>
      <c r="F6726" t="s">
        <v>67</v>
      </c>
      <c r="G6726" t="s">
        <v>68</v>
      </c>
      <c r="H6726" t="s">
        <v>69</v>
      </c>
      <c r="I6726" t="s">
        <v>130</v>
      </c>
      <c r="J6726" t="s">
        <v>34</v>
      </c>
      <c r="K6726">
        <v>3</v>
      </c>
      <c r="L6726">
        <v>149</v>
      </c>
      <c r="M6726">
        <v>0.1</v>
      </c>
      <c r="N6726">
        <v>402.3</v>
      </c>
      <c r="O6726">
        <v>117.3</v>
      </c>
      <c r="P6726" t="s">
        <v>28</v>
      </c>
      <c r="Q6726" t="s">
        <v>35</v>
      </c>
      <c r="R6726" t="s">
        <v>30</v>
      </c>
      <c r="S6726">
        <v>4</v>
      </c>
      <c r="T6726">
        <f>YEAR(tblOrders[[#This Row],[Order Date]])</f>
        <v>2025</v>
      </c>
      <c r="U6726" t="str">
        <f>TEXT(tblOrders[[#This Row],[Order Date]],"mmm-yyyy")</f>
        <v>Mar-2025</v>
      </c>
      <c r="V6726" s="4">
        <f>tblOrders[[#This Row],[Profit]]/tblOrders[[#This Row],[Sales Amount]]</f>
        <v>0.29157345264727813</v>
      </c>
      <c r="W6726" t="str">
        <f>VLOOKUP(tblOrders[[#This Row],[City]],CityRegion,2,0)</f>
        <v>West</v>
      </c>
      <c r="X6726" t="str">
        <f>VLOOKUP(tblOrders[[#This Row],[City]],lookups!A:C,3,0)</f>
        <v>Maharashtra</v>
      </c>
    </row>
    <row r="6727" spans="1:24" x14ac:dyDescent="0.25">
      <c r="A6727" t="s">
        <v>9144</v>
      </c>
      <c r="B6727" s="1">
        <v>45920</v>
      </c>
      <c r="C6727" t="s">
        <v>482</v>
      </c>
      <c r="D6727" t="s">
        <v>39</v>
      </c>
      <c r="E6727" t="s">
        <v>40</v>
      </c>
      <c r="F6727" t="s">
        <v>41</v>
      </c>
      <c r="G6727" t="s">
        <v>42</v>
      </c>
      <c r="H6727" t="s">
        <v>43</v>
      </c>
      <c r="I6727" t="s">
        <v>44</v>
      </c>
      <c r="J6727" t="s">
        <v>45</v>
      </c>
      <c r="K6727">
        <v>2</v>
      </c>
      <c r="L6727">
        <v>18</v>
      </c>
      <c r="M6727">
        <v>0.05</v>
      </c>
      <c r="N6727">
        <v>34.200000000000003</v>
      </c>
      <c r="O6727">
        <v>16.2</v>
      </c>
      <c r="P6727" t="s">
        <v>111</v>
      </c>
      <c r="Q6727" t="s">
        <v>86</v>
      </c>
      <c r="R6727" t="s">
        <v>36</v>
      </c>
      <c r="S6727">
        <v>4.8</v>
      </c>
      <c r="T6727">
        <f>YEAR(tblOrders[[#This Row],[Order Date]])</f>
        <v>2025</v>
      </c>
      <c r="U6727" t="str">
        <f>TEXT(tblOrders[[#This Row],[Order Date]],"mmm-yyyy")</f>
        <v>Sep-2025</v>
      </c>
      <c r="V6727" s="4">
        <f>tblOrders[[#This Row],[Profit]]/tblOrders[[#This Row],[Sales Amount]]</f>
        <v>0.47368421052631571</v>
      </c>
      <c r="W6727" t="str">
        <f>VLOOKUP(tblOrders[[#This Row],[City]],CityRegion,2,0)</f>
        <v>South</v>
      </c>
      <c r="X6727" t="str">
        <f>VLOOKUP(tblOrders[[#This Row],[City]],lookups!A:C,3,0)</f>
        <v>Kerala</v>
      </c>
    </row>
    <row r="6728" spans="1:24" x14ac:dyDescent="0.25">
      <c r="A6728" t="s">
        <v>9145</v>
      </c>
      <c r="B6728" s="1">
        <v>45669</v>
      </c>
      <c r="C6728" t="s">
        <v>8441</v>
      </c>
      <c r="D6728" t="s">
        <v>39</v>
      </c>
      <c r="E6728" t="s">
        <v>22</v>
      </c>
      <c r="F6728" t="s">
        <v>23</v>
      </c>
      <c r="G6728" t="s">
        <v>24</v>
      </c>
      <c r="H6728" t="s">
        <v>25</v>
      </c>
      <c r="I6728" t="s">
        <v>84</v>
      </c>
      <c r="J6728" t="s">
        <v>45</v>
      </c>
      <c r="K6728">
        <v>4</v>
      </c>
      <c r="L6728">
        <v>190</v>
      </c>
      <c r="M6728">
        <v>0</v>
      </c>
      <c r="N6728">
        <v>760</v>
      </c>
      <c r="O6728">
        <v>260</v>
      </c>
      <c r="P6728" t="s">
        <v>28</v>
      </c>
      <c r="Q6728" t="s">
        <v>86</v>
      </c>
      <c r="R6728" t="s">
        <v>36</v>
      </c>
      <c r="S6728">
        <v>2.8</v>
      </c>
      <c r="T6728">
        <f>YEAR(tblOrders[[#This Row],[Order Date]])</f>
        <v>2025</v>
      </c>
      <c r="U6728" t="str">
        <f>TEXT(tblOrders[[#This Row],[Order Date]],"mmm-yyyy")</f>
        <v>Jan-2025</v>
      </c>
      <c r="V6728" s="4">
        <f>tblOrders[[#This Row],[Profit]]/tblOrders[[#This Row],[Sales Amount]]</f>
        <v>0.34210526315789475</v>
      </c>
      <c r="W6728" t="str">
        <f>VLOOKUP(tblOrders[[#This Row],[City]],CityRegion,2,0)</f>
        <v>West</v>
      </c>
      <c r="X6728" t="str">
        <f>VLOOKUP(tblOrders[[#This Row],[City]],lookups!A:C,3,0)</f>
        <v>Maharashtra</v>
      </c>
    </row>
    <row r="6729" spans="1:24" x14ac:dyDescent="0.25">
      <c r="A6729" t="s">
        <v>9146</v>
      </c>
      <c r="B6729" s="1">
        <v>45859</v>
      </c>
      <c r="C6729" t="s">
        <v>6017</v>
      </c>
      <c r="D6729" t="s">
        <v>21</v>
      </c>
      <c r="E6729" t="s">
        <v>79</v>
      </c>
      <c r="F6729" t="s">
        <v>80</v>
      </c>
      <c r="G6729" t="s">
        <v>68</v>
      </c>
      <c r="H6729" t="s">
        <v>81</v>
      </c>
      <c r="I6729" t="s">
        <v>33</v>
      </c>
      <c r="J6729" t="s">
        <v>45</v>
      </c>
      <c r="K6729">
        <v>5</v>
      </c>
      <c r="L6729">
        <v>799</v>
      </c>
      <c r="M6729">
        <v>0</v>
      </c>
      <c r="N6729">
        <v>3995</v>
      </c>
      <c r="O6729">
        <v>895</v>
      </c>
      <c r="P6729" t="s">
        <v>28</v>
      </c>
      <c r="Q6729" t="s">
        <v>46</v>
      </c>
      <c r="R6729" t="s">
        <v>36</v>
      </c>
      <c r="S6729">
        <v>4.7</v>
      </c>
      <c r="T6729">
        <f>YEAR(tblOrders[[#This Row],[Order Date]])</f>
        <v>2025</v>
      </c>
      <c r="U6729" t="str">
        <f>TEXT(tblOrders[[#This Row],[Order Date]],"mmm-yyyy")</f>
        <v>Jul-2025</v>
      </c>
      <c r="V6729" s="4">
        <f>tblOrders[[#This Row],[Profit]]/tblOrders[[#This Row],[Sales Amount]]</f>
        <v>0.22403003754693368</v>
      </c>
      <c r="W6729" t="str">
        <f>VLOOKUP(tblOrders[[#This Row],[City]],CityRegion,2,0)</f>
        <v>North</v>
      </c>
      <c r="X6729" t="str">
        <f>VLOOKUP(tblOrders[[#This Row],[City]],lookups!A:C,3,0)</f>
        <v>Delhi</v>
      </c>
    </row>
    <row r="6730" spans="1:24" x14ac:dyDescent="0.25">
      <c r="A6730" t="s">
        <v>9147</v>
      </c>
      <c r="B6730" s="1">
        <v>45772</v>
      </c>
      <c r="C6730" t="s">
        <v>2717</v>
      </c>
      <c r="D6730" t="s">
        <v>39</v>
      </c>
      <c r="E6730" t="s">
        <v>79</v>
      </c>
      <c r="F6730" t="s">
        <v>80</v>
      </c>
      <c r="G6730" t="s">
        <v>68</v>
      </c>
      <c r="H6730" t="s">
        <v>81</v>
      </c>
      <c r="I6730" t="s">
        <v>26</v>
      </c>
      <c r="J6730" t="s">
        <v>27</v>
      </c>
      <c r="K6730">
        <v>2</v>
      </c>
      <c r="L6730">
        <v>799</v>
      </c>
      <c r="M6730">
        <v>0.2</v>
      </c>
      <c r="N6730">
        <v>1278.4000000000001</v>
      </c>
      <c r="O6730">
        <v>38.4</v>
      </c>
      <c r="P6730" t="s">
        <v>28</v>
      </c>
      <c r="Q6730" t="s">
        <v>35</v>
      </c>
      <c r="R6730" t="s">
        <v>36</v>
      </c>
      <c r="S6730">
        <v>2.9</v>
      </c>
      <c r="T6730">
        <f>YEAR(tblOrders[[#This Row],[Order Date]])</f>
        <v>2025</v>
      </c>
      <c r="U6730" t="str">
        <f>TEXT(tblOrders[[#This Row],[Order Date]],"mmm-yyyy")</f>
        <v>Apr-2025</v>
      </c>
      <c r="V6730" s="4">
        <f>tblOrders[[#This Row],[Profit]]/tblOrders[[#This Row],[Sales Amount]]</f>
        <v>3.0037546933667079E-2</v>
      </c>
      <c r="W6730" t="str">
        <f>VLOOKUP(tblOrders[[#This Row],[City]],CityRegion,2,0)</f>
        <v>South</v>
      </c>
      <c r="X6730" t="str">
        <f>VLOOKUP(tblOrders[[#This Row],[City]],lookups!A:C,3,0)</f>
        <v>Karnataka</v>
      </c>
    </row>
    <row r="6731" spans="1:24" x14ac:dyDescent="0.25">
      <c r="A6731" t="s">
        <v>9148</v>
      </c>
      <c r="B6731" s="1">
        <v>45745</v>
      </c>
      <c r="C6731" t="s">
        <v>2633</v>
      </c>
      <c r="D6731" t="s">
        <v>21</v>
      </c>
      <c r="E6731" t="s">
        <v>108</v>
      </c>
      <c r="F6731" t="s">
        <v>109</v>
      </c>
      <c r="G6731" t="s">
        <v>62</v>
      </c>
      <c r="H6731" t="s">
        <v>110</v>
      </c>
      <c r="I6731" t="s">
        <v>57</v>
      </c>
      <c r="J6731" t="s">
        <v>34</v>
      </c>
      <c r="K6731">
        <v>1</v>
      </c>
      <c r="L6731">
        <v>110</v>
      </c>
      <c r="M6731">
        <v>0.15</v>
      </c>
      <c r="N6731">
        <v>93.5</v>
      </c>
      <c r="O6731">
        <v>25.5</v>
      </c>
      <c r="P6731" t="s">
        <v>28</v>
      </c>
      <c r="Q6731" t="s">
        <v>35</v>
      </c>
      <c r="R6731" t="s">
        <v>36</v>
      </c>
      <c r="S6731">
        <v>4.5999999999999996</v>
      </c>
      <c r="T6731">
        <f>YEAR(tblOrders[[#This Row],[Order Date]])</f>
        <v>2025</v>
      </c>
      <c r="U6731" t="str">
        <f>TEXT(tblOrders[[#This Row],[Order Date]],"mmm-yyyy")</f>
        <v>Mar-2025</v>
      </c>
      <c r="V6731" s="4">
        <f>tblOrders[[#This Row],[Profit]]/tblOrders[[#This Row],[Sales Amount]]</f>
        <v>0.27272727272727271</v>
      </c>
      <c r="W6731" t="str">
        <f>VLOOKUP(tblOrders[[#This Row],[City]],CityRegion,2,0)</f>
        <v>South</v>
      </c>
      <c r="X6731" t="str">
        <f>VLOOKUP(tblOrders[[#This Row],[City]],lookups!A:C,3,0)</f>
        <v>Kerala</v>
      </c>
    </row>
    <row r="6732" spans="1:24" x14ac:dyDescent="0.25">
      <c r="A6732" t="s">
        <v>9149</v>
      </c>
      <c r="B6732" s="1">
        <v>45905</v>
      </c>
      <c r="C6732" t="s">
        <v>1479</v>
      </c>
      <c r="D6732" t="s">
        <v>21</v>
      </c>
      <c r="E6732" t="s">
        <v>55</v>
      </c>
      <c r="F6732" t="s">
        <v>56</v>
      </c>
      <c r="G6732" t="s">
        <v>24</v>
      </c>
      <c r="H6732" t="s">
        <v>51</v>
      </c>
      <c r="I6732" t="s">
        <v>52</v>
      </c>
      <c r="J6732" t="s">
        <v>27</v>
      </c>
      <c r="K6732">
        <v>2</v>
      </c>
      <c r="L6732">
        <v>42</v>
      </c>
      <c r="M6732">
        <v>0.05</v>
      </c>
      <c r="N6732">
        <v>79.8</v>
      </c>
      <c r="O6732">
        <v>31.8</v>
      </c>
      <c r="P6732" t="s">
        <v>28</v>
      </c>
      <c r="Q6732" t="s">
        <v>29</v>
      </c>
      <c r="R6732" t="s">
        <v>30</v>
      </c>
      <c r="S6732">
        <v>4.4000000000000004</v>
      </c>
      <c r="T6732">
        <f>YEAR(tblOrders[[#This Row],[Order Date]])</f>
        <v>2025</v>
      </c>
      <c r="U6732" t="str">
        <f>TEXT(tblOrders[[#This Row],[Order Date]],"mmm-yyyy")</f>
        <v>Sep-2025</v>
      </c>
      <c r="V6732" s="4">
        <f>tblOrders[[#This Row],[Profit]]/tblOrders[[#This Row],[Sales Amount]]</f>
        <v>0.39849624060150379</v>
      </c>
      <c r="W6732" t="str">
        <f>VLOOKUP(tblOrders[[#This Row],[City]],CityRegion,2,0)</f>
        <v>South</v>
      </c>
      <c r="X6732" t="str">
        <f>VLOOKUP(tblOrders[[#This Row],[City]],lookups!A:C,3,0)</f>
        <v>Kerala</v>
      </c>
    </row>
    <row r="6733" spans="1:24" x14ac:dyDescent="0.25">
      <c r="A6733" t="s">
        <v>9150</v>
      </c>
      <c r="B6733" s="1">
        <v>45815</v>
      </c>
      <c r="C6733" t="s">
        <v>3039</v>
      </c>
      <c r="D6733" t="s">
        <v>21</v>
      </c>
      <c r="E6733" t="s">
        <v>94</v>
      </c>
      <c r="F6733" t="s">
        <v>95</v>
      </c>
      <c r="G6733" t="s">
        <v>68</v>
      </c>
      <c r="H6733" t="s">
        <v>96</v>
      </c>
      <c r="I6733" t="s">
        <v>52</v>
      </c>
      <c r="J6733" t="s">
        <v>45</v>
      </c>
      <c r="K6733">
        <v>2</v>
      </c>
      <c r="L6733">
        <v>89</v>
      </c>
      <c r="M6733">
        <v>0.1</v>
      </c>
      <c r="N6733">
        <v>160.19999999999999</v>
      </c>
      <c r="O6733">
        <v>50.2</v>
      </c>
      <c r="P6733" t="s">
        <v>28</v>
      </c>
      <c r="Q6733" t="s">
        <v>46</v>
      </c>
      <c r="R6733" t="s">
        <v>36</v>
      </c>
      <c r="S6733">
        <v>4.3</v>
      </c>
      <c r="T6733">
        <f>YEAR(tblOrders[[#This Row],[Order Date]])</f>
        <v>2025</v>
      </c>
      <c r="U6733" t="str">
        <f>TEXT(tblOrders[[#This Row],[Order Date]],"mmm-yyyy")</f>
        <v>Jun-2025</v>
      </c>
      <c r="V6733" s="4">
        <f>tblOrders[[#This Row],[Profit]]/tblOrders[[#This Row],[Sales Amount]]</f>
        <v>0.31335830212234711</v>
      </c>
      <c r="W6733" t="str">
        <f>VLOOKUP(tblOrders[[#This Row],[City]],CityRegion,2,0)</f>
        <v>South</v>
      </c>
      <c r="X6733" t="str">
        <f>VLOOKUP(tblOrders[[#This Row],[City]],lookups!A:C,3,0)</f>
        <v>Kerala</v>
      </c>
    </row>
    <row r="6734" spans="1:24" x14ac:dyDescent="0.25">
      <c r="A6734" t="s">
        <v>9151</v>
      </c>
      <c r="B6734" s="1">
        <v>45864</v>
      </c>
      <c r="C6734" t="s">
        <v>7587</v>
      </c>
      <c r="D6734" t="s">
        <v>21</v>
      </c>
      <c r="E6734" t="s">
        <v>73</v>
      </c>
      <c r="F6734" t="s">
        <v>74</v>
      </c>
      <c r="G6734" t="s">
        <v>68</v>
      </c>
      <c r="H6734" t="s">
        <v>75</v>
      </c>
      <c r="I6734" t="s">
        <v>70</v>
      </c>
      <c r="J6734" t="s">
        <v>45</v>
      </c>
      <c r="K6734">
        <v>5</v>
      </c>
      <c r="L6734">
        <v>65</v>
      </c>
      <c r="M6734">
        <v>0</v>
      </c>
      <c r="N6734">
        <v>325</v>
      </c>
      <c r="O6734">
        <v>135</v>
      </c>
      <c r="P6734" t="s">
        <v>111</v>
      </c>
      <c r="Q6734" t="s">
        <v>91</v>
      </c>
      <c r="R6734" t="s">
        <v>30</v>
      </c>
      <c r="S6734">
        <v>5</v>
      </c>
      <c r="T6734">
        <f>YEAR(tblOrders[[#This Row],[Order Date]])</f>
        <v>2025</v>
      </c>
      <c r="U6734" t="str">
        <f>TEXT(tblOrders[[#This Row],[Order Date]],"mmm-yyyy")</f>
        <v>Jul-2025</v>
      </c>
      <c r="V6734" s="4">
        <f>tblOrders[[#This Row],[Profit]]/tblOrders[[#This Row],[Sales Amount]]</f>
        <v>0.41538461538461541</v>
      </c>
      <c r="W6734" t="str">
        <f>VLOOKUP(tblOrders[[#This Row],[City]],CityRegion,2,0)</f>
        <v>South</v>
      </c>
      <c r="X6734" t="str">
        <f>VLOOKUP(tblOrders[[#This Row],[City]],lookups!A:C,3,0)</f>
        <v>Telengana</v>
      </c>
    </row>
    <row r="6735" spans="1:24" x14ac:dyDescent="0.25">
      <c r="A6735" t="s">
        <v>9152</v>
      </c>
      <c r="B6735" s="1">
        <v>45900</v>
      </c>
      <c r="C6735" t="s">
        <v>672</v>
      </c>
      <c r="D6735" t="s">
        <v>21</v>
      </c>
      <c r="E6735" t="s">
        <v>55</v>
      </c>
      <c r="F6735" t="s">
        <v>56</v>
      </c>
      <c r="G6735" t="s">
        <v>24</v>
      </c>
      <c r="H6735" t="s">
        <v>51</v>
      </c>
      <c r="I6735" t="s">
        <v>84</v>
      </c>
      <c r="J6735" t="s">
        <v>34</v>
      </c>
      <c r="K6735">
        <v>1</v>
      </c>
      <c r="L6735">
        <v>42</v>
      </c>
      <c r="M6735">
        <v>0.15</v>
      </c>
      <c r="N6735">
        <v>35.700000000000003</v>
      </c>
      <c r="O6735">
        <v>11.7</v>
      </c>
      <c r="P6735" t="s">
        <v>28</v>
      </c>
      <c r="Q6735" t="s">
        <v>35</v>
      </c>
      <c r="R6735" t="s">
        <v>123</v>
      </c>
      <c r="S6735">
        <v>3.9</v>
      </c>
      <c r="T6735">
        <f>YEAR(tblOrders[[#This Row],[Order Date]])</f>
        <v>2025</v>
      </c>
      <c r="U6735" t="str">
        <f>TEXT(tblOrders[[#This Row],[Order Date]],"mmm-yyyy")</f>
        <v>Aug-2025</v>
      </c>
      <c r="V6735" s="4">
        <f>tblOrders[[#This Row],[Profit]]/tblOrders[[#This Row],[Sales Amount]]</f>
        <v>0.32773109243697474</v>
      </c>
      <c r="W6735" t="str">
        <f>VLOOKUP(tblOrders[[#This Row],[City]],CityRegion,2,0)</f>
        <v>West</v>
      </c>
      <c r="X6735" t="str">
        <f>VLOOKUP(tblOrders[[#This Row],[City]],lookups!A:C,3,0)</f>
        <v>Maharashtra</v>
      </c>
    </row>
    <row r="6736" spans="1:24" x14ac:dyDescent="0.25">
      <c r="A6736" t="s">
        <v>9153</v>
      </c>
      <c r="B6736" s="1">
        <v>45769</v>
      </c>
      <c r="C6736" t="s">
        <v>2969</v>
      </c>
      <c r="D6736" t="s">
        <v>21</v>
      </c>
      <c r="E6736" t="s">
        <v>40</v>
      </c>
      <c r="F6736" t="s">
        <v>41</v>
      </c>
      <c r="G6736" t="s">
        <v>42</v>
      </c>
      <c r="H6736" t="s">
        <v>43</v>
      </c>
      <c r="I6736" t="s">
        <v>76</v>
      </c>
      <c r="J6736" t="s">
        <v>34</v>
      </c>
      <c r="K6736">
        <v>1</v>
      </c>
      <c r="L6736">
        <v>18</v>
      </c>
      <c r="M6736">
        <v>0</v>
      </c>
      <c r="N6736">
        <v>18</v>
      </c>
      <c r="O6736">
        <v>9</v>
      </c>
      <c r="P6736" t="s">
        <v>28</v>
      </c>
      <c r="Q6736" t="s">
        <v>35</v>
      </c>
      <c r="R6736" t="s">
        <v>30</v>
      </c>
      <c r="S6736">
        <v>3.2</v>
      </c>
      <c r="T6736">
        <f>YEAR(tblOrders[[#This Row],[Order Date]])</f>
        <v>2025</v>
      </c>
      <c r="U6736" t="str">
        <f>TEXT(tblOrders[[#This Row],[Order Date]],"mmm-yyyy")</f>
        <v>Apr-2025</v>
      </c>
      <c r="V6736" s="4">
        <f>tblOrders[[#This Row],[Profit]]/tblOrders[[#This Row],[Sales Amount]]</f>
        <v>0.5</v>
      </c>
      <c r="W6736" t="str">
        <f>VLOOKUP(tblOrders[[#This Row],[City]],CityRegion,2,0)</f>
        <v>South</v>
      </c>
      <c r="X6736" t="str">
        <f>VLOOKUP(tblOrders[[#This Row],[City]],lookups!A:C,3,0)</f>
        <v>Kerala</v>
      </c>
    </row>
    <row r="6737" spans="1:24" x14ac:dyDescent="0.25">
      <c r="A6737" t="s">
        <v>9154</v>
      </c>
      <c r="B6737" s="1">
        <v>45689</v>
      </c>
      <c r="C6737" t="s">
        <v>5882</v>
      </c>
      <c r="D6737" t="s">
        <v>21</v>
      </c>
      <c r="E6737" t="s">
        <v>40</v>
      </c>
      <c r="F6737" t="s">
        <v>41</v>
      </c>
      <c r="G6737" t="s">
        <v>42</v>
      </c>
      <c r="H6737" t="s">
        <v>43</v>
      </c>
      <c r="I6737" t="s">
        <v>70</v>
      </c>
      <c r="J6737" t="s">
        <v>34</v>
      </c>
      <c r="K6737">
        <v>1</v>
      </c>
      <c r="L6737">
        <v>18</v>
      </c>
      <c r="M6737">
        <v>0.1</v>
      </c>
      <c r="N6737">
        <v>16.2</v>
      </c>
      <c r="O6737">
        <v>7.2</v>
      </c>
      <c r="P6737" t="s">
        <v>111</v>
      </c>
      <c r="Q6737" t="s">
        <v>91</v>
      </c>
      <c r="R6737" t="s">
        <v>36</v>
      </c>
      <c r="S6737">
        <v>4.4000000000000004</v>
      </c>
      <c r="T6737">
        <f>YEAR(tblOrders[[#This Row],[Order Date]])</f>
        <v>2025</v>
      </c>
      <c r="U6737" t="str">
        <f>TEXT(tblOrders[[#This Row],[Order Date]],"mmm-yyyy")</f>
        <v>Feb-2025</v>
      </c>
      <c r="V6737" s="4">
        <f>tblOrders[[#This Row],[Profit]]/tblOrders[[#This Row],[Sales Amount]]</f>
        <v>0.44444444444444448</v>
      </c>
      <c r="W6737" t="str">
        <f>VLOOKUP(tblOrders[[#This Row],[City]],CityRegion,2,0)</f>
        <v>South</v>
      </c>
      <c r="X6737" t="str">
        <f>VLOOKUP(tblOrders[[#This Row],[City]],lookups!A:C,3,0)</f>
        <v>Telengana</v>
      </c>
    </row>
    <row r="6738" spans="1:24" x14ac:dyDescent="0.25">
      <c r="A6738" t="s">
        <v>9155</v>
      </c>
      <c r="B6738" s="1">
        <v>45987</v>
      </c>
      <c r="C6738" t="s">
        <v>4237</v>
      </c>
      <c r="D6738" t="s">
        <v>21</v>
      </c>
      <c r="E6738" t="s">
        <v>55</v>
      </c>
      <c r="F6738" t="s">
        <v>56</v>
      </c>
      <c r="G6738" t="s">
        <v>24</v>
      </c>
      <c r="H6738" t="s">
        <v>51</v>
      </c>
      <c r="I6738" t="s">
        <v>26</v>
      </c>
      <c r="J6738" t="s">
        <v>34</v>
      </c>
      <c r="K6738">
        <v>5</v>
      </c>
      <c r="L6738">
        <v>42</v>
      </c>
      <c r="M6738">
        <v>0.1</v>
      </c>
      <c r="N6738">
        <v>189</v>
      </c>
      <c r="O6738">
        <v>69</v>
      </c>
      <c r="P6738" t="s">
        <v>28</v>
      </c>
      <c r="Q6738" t="s">
        <v>91</v>
      </c>
      <c r="R6738" t="s">
        <v>123</v>
      </c>
      <c r="S6738">
        <v>3.2</v>
      </c>
      <c r="T6738">
        <f>YEAR(tblOrders[[#This Row],[Order Date]])</f>
        <v>2025</v>
      </c>
      <c r="U6738" t="str">
        <f>TEXT(tblOrders[[#This Row],[Order Date]],"mmm-yyyy")</f>
        <v>Nov-2025</v>
      </c>
      <c r="V6738" s="4">
        <f>tblOrders[[#This Row],[Profit]]/tblOrders[[#This Row],[Sales Amount]]</f>
        <v>0.36507936507936506</v>
      </c>
      <c r="W6738" t="str">
        <f>VLOOKUP(tblOrders[[#This Row],[City]],CityRegion,2,0)</f>
        <v>South</v>
      </c>
      <c r="X6738" t="str">
        <f>VLOOKUP(tblOrders[[#This Row],[City]],lookups!A:C,3,0)</f>
        <v>Karnataka</v>
      </c>
    </row>
    <row r="6739" spans="1:24" x14ac:dyDescent="0.25">
      <c r="A6739" t="s">
        <v>9156</v>
      </c>
      <c r="B6739" s="1">
        <v>45946</v>
      </c>
      <c r="C6739" t="s">
        <v>598</v>
      </c>
      <c r="D6739" t="s">
        <v>39</v>
      </c>
      <c r="E6739" t="s">
        <v>22</v>
      </c>
      <c r="F6739" t="s">
        <v>23</v>
      </c>
      <c r="G6739" t="s">
        <v>24</v>
      </c>
      <c r="H6739" t="s">
        <v>25</v>
      </c>
      <c r="I6739" t="s">
        <v>33</v>
      </c>
      <c r="J6739" t="s">
        <v>27</v>
      </c>
      <c r="K6739">
        <v>1</v>
      </c>
      <c r="L6739">
        <v>190</v>
      </c>
      <c r="M6739">
        <v>0.1</v>
      </c>
      <c r="N6739">
        <v>171</v>
      </c>
      <c r="O6739">
        <v>46</v>
      </c>
      <c r="P6739" t="s">
        <v>111</v>
      </c>
      <c r="Q6739" t="s">
        <v>91</v>
      </c>
      <c r="R6739" t="s">
        <v>36</v>
      </c>
      <c r="S6739">
        <v>3.2</v>
      </c>
      <c r="T6739">
        <f>YEAR(tblOrders[[#This Row],[Order Date]])</f>
        <v>2025</v>
      </c>
      <c r="U6739" t="str">
        <f>TEXT(tblOrders[[#This Row],[Order Date]],"mmm-yyyy")</f>
        <v>Oct-2025</v>
      </c>
      <c r="V6739" s="4">
        <f>tblOrders[[#This Row],[Profit]]/tblOrders[[#This Row],[Sales Amount]]</f>
        <v>0.26900584795321636</v>
      </c>
      <c r="W6739" t="str">
        <f>VLOOKUP(tblOrders[[#This Row],[City]],CityRegion,2,0)</f>
        <v>North</v>
      </c>
      <c r="X6739" t="str">
        <f>VLOOKUP(tblOrders[[#This Row],[City]],lookups!A:C,3,0)</f>
        <v>Delhi</v>
      </c>
    </row>
    <row r="6740" spans="1:24" x14ac:dyDescent="0.25">
      <c r="A6740" t="s">
        <v>9157</v>
      </c>
      <c r="B6740" s="1">
        <v>45722</v>
      </c>
      <c r="C6740" t="s">
        <v>4192</v>
      </c>
      <c r="D6740" t="s">
        <v>39</v>
      </c>
      <c r="E6740" t="s">
        <v>40</v>
      </c>
      <c r="F6740" t="s">
        <v>41</v>
      </c>
      <c r="G6740" t="s">
        <v>42</v>
      </c>
      <c r="H6740" t="s">
        <v>43</v>
      </c>
      <c r="I6740" t="s">
        <v>33</v>
      </c>
      <c r="J6740" t="s">
        <v>34</v>
      </c>
      <c r="K6740">
        <v>4</v>
      </c>
      <c r="L6740">
        <v>18</v>
      </c>
      <c r="M6740">
        <v>0.2</v>
      </c>
      <c r="N6740">
        <v>57.6</v>
      </c>
      <c r="O6740">
        <v>21.6</v>
      </c>
      <c r="P6740" t="s">
        <v>28</v>
      </c>
      <c r="Q6740" t="s">
        <v>35</v>
      </c>
      <c r="R6740" t="s">
        <v>30</v>
      </c>
      <c r="S6740">
        <v>3.5</v>
      </c>
      <c r="T6740">
        <f>YEAR(tblOrders[[#This Row],[Order Date]])</f>
        <v>2025</v>
      </c>
      <c r="U6740" t="str">
        <f>TEXT(tblOrders[[#This Row],[Order Date]],"mmm-yyyy")</f>
        <v>Mar-2025</v>
      </c>
      <c r="V6740" s="4">
        <f>tblOrders[[#This Row],[Profit]]/tblOrders[[#This Row],[Sales Amount]]</f>
        <v>0.375</v>
      </c>
      <c r="W6740" t="str">
        <f>VLOOKUP(tblOrders[[#This Row],[City]],CityRegion,2,0)</f>
        <v>North</v>
      </c>
      <c r="X6740" t="str">
        <f>VLOOKUP(tblOrders[[#This Row],[City]],lookups!A:C,3,0)</f>
        <v>Delhi</v>
      </c>
    </row>
    <row r="6741" spans="1:24" x14ac:dyDescent="0.25">
      <c r="A6741" t="s">
        <v>9158</v>
      </c>
      <c r="B6741" s="1">
        <v>45660</v>
      </c>
      <c r="C6741" t="s">
        <v>1631</v>
      </c>
      <c r="D6741" t="s">
        <v>39</v>
      </c>
      <c r="E6741" t="s">
        <v>73</v>
      </c>
      <c r="F6741" t="s">
        <v>74</v>
      </c>
      <c r="G6741" t="s">
        <v>68</v>
      </c>
      <c r="H6741" t="s">
        <v>75</v>
      </c>
      <c r="I6741" t="s">
        <v>84</v>
      </c>
      <c r="J6741" t="s">
        <v>34</v>
      </c>
      <c r="K6741">
        <v>5</v>
      </c>
      <c r="L6741">
        <v>65</v>
      </c>
      <c r="M6741">
        <v>0.1</v>
      </c>
      <c r="N6741">
        <v>292.5</v>
      </c>
      <c r="O6741">
        <v>102.5</v>
      </c>
      <c r="P6741" t="s">
        <v>28</v>
      </c>
      <c r="Q6741" t="s">
        <v>35</v>
      </c>
      <c r="R6741" t="s">
        <v>36</v>
      </c>
      <c r="S6741">
        <v>4.5999999999999996</v>
      </c>
      <c r="T6741">
        <f>YEAR(tblOrders[[#This Row],[Order Date]])</f>
        <v>2025</v>
      </c>
      <c r="U6741" t="str">
        <f>TEXT(tblOrders[[#This Row],[Order Date]],"mmm-yyyy")</f>
        <v>Jan-2025</v>
      </c>
      <c r="V6741" s="4">
        <f>tblOrders[[#This Row],[Profit]]/tblOrders[[#This Row],[Sales Amount]]</f>
        <v>0.3504273504273504</v>
      </c>
      <c r="W6741" t="str">
        <f>VLOOKUP(tblOrders[[#This Row],[City]],CityRegion,2,0)</f>
        <v>West</v>
      </c>
      <c r="X6741" t="str">
        <f>VLOOKUP(tblOrders[[#This Row],[City]],lookups!A:C,3,0)</f>
        <v>Maharashtra</v>
      </c>
    </row>
    <row r="6742" spans="1:24" x14ac:dyDescent="0.25">
      <c r="A6742" t="s">
        <v>9159</v>
      </c>
      <c r="B6742" s="1">
        <v>45923</v>
      </c>
      <c r="C6742" t="s">
        <v>4495</v>
      </c>
      <c r="D6742" t="s">
        <v>21</v>
      </c>
      <c r="E6742" t="s">
        <v>66</v>
      </c>
      <c r="F6742" t="s">
        <v>67</v>
      </c>
      <c r="G6742" t="s">
        <v>68</v>
      </c>
      <c r="H6742" t="s">
        <v>69</v>
      </c>
      <c r="I6742" t="s">
        <v>84</v>
      </c>
      <c r="J6742" t="s">
        <v>34</v>
      </c>
      <c r="K6742">
        <v>4</v>
      </c>
      <c r="L6742">
        <v>149</v>
      </c>
      <c r="M6742">
        <v>0.1</v>
      </c>
      <c r="N6742">
        <v>536.4</v>
      </c>
      <c r="O6742">
        <v>156.4</v>
      </c>
      <c r="P6742" t="s">
        <v>28</v>
      </c>
      <c r="Q6742" t="s">
        <v>46</v>
      </c>
      <c r="R6742" t="s">
        <v>30</v>
      </c>
      <c r="S6742">
        <v>4.4000000000000004</v>
      </c>
      <c r="T6742">
        <f>YEAR(tblOrders[[#This Row],[Order Date]])</f>
        <v>2025</v>
      </c>
      <c r="U6742" t="str">
        <f>TEXT(tblOrders[[#This Row],[Order Date]],"mmm-yyyy")</f>
        <v>Sep-2025</v>
      </c>
      <c r="V6742" s="4">
        <f>tblOrders[[#This Row],[Profit]]/tblOrders[[#This Row],[Sales Amount]]</f>
        <v>0.29157345264727819</v>
      </c>
      <c r="W6742" t="str">
        <f>VLOOKUP(tblOrders[[#This Row],[City]],CityRegion,2,0)</f>
        <v>West</v>
      </c>
      <c r="X6742" t="str">
        <f>VLOOKUP(tblOrders[[#This Row],[City]],lookups!A:C,3,0)</f>
        <v>Maharashtra</v>
      </c>
    </row>
    <row r="6743" spans="1:24" x14ac:dyDescent="0.25">
      <c r="A6743" t="s">
        <v>9160</v>
      </c>
      <c r="B6743" s="1">
        <v>46001</v>
      </c>
      <c r="C6743" t="s">
        <v>3202</v>
      </c>
      <c r="D6743" t="s">
        <v>21</v>
      </c>
      <c r="E6743" t="s">
        <v>108</v>
      </c>
      <c r="F6743" t="s">
        <v>109</v>
      </c>
      <c r="G6743" t="s">
        <v>62</v>
      </c>
      <c r="H6743" t="s">
        <v>110</v>
      </c>
      <c r="I6743" t="s">
        <v>130</v>
      </c>
      <c r="J6743" t="s">
        <v>27</v>
      </c>
      <c r="K6743">
        <v>3</v>
      </c>
      <c r="L6743">
        <v>110</v>
      </c>
      <c r="M6743">
        <v>0</v>
      </c>
      <c r="N6743">
        <v>330</v>
      </c>
      <c r="O6743">
        <v>126</v>
      </c>
      <c r="P6743" t="s">
        <v>28</v>
      </c>
      <c r="Q6743" t="s">
        <v>91</v>
      </c>
      <c r="R6743" t="s">
        <v>36</v>
      </c>
      <c r="S6743">
        <v>3.6</v>
      </c>
      <c r="T6743">
        <f>YEAR(tblOrders[[#This Row],[Order Date]])</f>
        <v>2025</v>
      </c>
      <c r="U6743" t="str">
        <f>TEXT(tblOrders[[#This Row],[Order Date]],"mmm-yyyy")</f>
        <v>Dec-2025</v>
      </c>
      <c r="V6743" s="4">
        <f>tblOrders[[#This Row],[Profit]]/tblOrders[[#This Row],[Sales Amount]]</f>
        <v>0.38181818181818183</v>
      </c>
      <c r="W6743" t="str">
        <f>VLOOKUP(tblOrders[[#This Row],[City]],CityRegion,2,0)</f>
        <v>West</v>
      </c>
      <c r="X6743" t="str">
        <f>VLOOKUP(tblOrders[[#This Row],[City]],lookups!A:C,3,0)</f>
        <v>Maharashtra</v>
      </c>
    </row>
    <row r="6744" spans="1:24" x14ac:dyDescent="0.25">
      <c r="A6744" t="s">
        <v>9161</v>
      </c>
      <c r="B6744" s="1">
        <v>45763</v>
      </c>
      <c r="C6744" t="s">
        <v>3542</v>
      </c>
      <c r="D6744" t="s">
        <v>21</v>
      </c>
      <c r="E6744" t="s">
        <v>94</v>
      </c>
      <c r="F6744" t="s">
        <v>95</v>
      </c>
      <c r="G6744" t="s">
        <v>68</v>
      </c>
      <c r="H6744" t="s">
        <v>96</v>
      </c>
      <c r="I6744" t="s">
        <v>57</v>
      </c>
      <c r="J6744" t="s">
        <v>45</v>
      </c>
      <c r="K6744">
        <v>2</v>
      </c>
      <c r="L6744">
        <v>89</v>
      </c>
      <c r="M6744">
        <v>0.1</v>
      </c>
      <c r="N6744">
        <v>160.19999999999999</v>
      </c>
      <c r="O6744">
        <v>50.2</v>
      </c>
      <c r="P6744" t="s">
        <v>111</v>
      </c>
      <c r="Q6744" t="s">
        <v>91</v>
      </c>
      <c r="R6744" t="s">
        <v>36</v>
      </c>
      <c r="S6744">
        <v>3.9</v>
      </c>
      <c r="T6744">
        <f>YEAR(tblOrders[[#This Row],[Order Date]])</f>
        <v>2025</v>
      </c>
      <c r="U6744" t="str">
        <f>TEXT(tblOrders[[#This Row],[Order Date]],"mmm-yyyy")</f>
        <v>Apr-2025</v>
      </c>
      <c r="V6744" s="4">
        <f>tblOrders[[#This Row],[Profit]]/tblOrders[[#This Row],[Sales Amount]]</f>
        <v>0.31335830212234711</v>
      </c>
      <c r="W6744" t="str">
        <f>VLOOKUP(tblOrders[[#This Row],[City]],CityRegion,2,0)</f>
        <v>South</v>
      </c>
      <c r="X6744" t="str">
        <f>VLOOKUP(tblOrders[[#This Row],[City]],lookups!A:C,3,0)</f>
        <v>Kerala</v>
      </c>
    </row>
    <row r="6745" spans="1:24" x14ac:dyDescent="0.25">
      <c r="A6745" t="s">
        <v>9162</v>
      </c>
      <c r="B6745" s="1">
        <v>45816</v>
      </c>
      <c r="C6745" t="s">
        <v>1511</v>
      </c>
      <c r="D6745" t="s">
        <v>21</v>
      </c>
      <c r="E6745" t="s">
        <v>73</v>
      </c>
      <c r="F6745" t="s">
        <v>74</v>
      </c>
      <c r="G6745" t="s">
        <v>68</v>
      </c>
      <c r="H6745" t="s">
        <v>75</v>
      </c>
      <c r="I6745" t="s">
        <v>52</v>
      </c>
      <c r="J6745" t="s">
        <v>34</v>
      </c>
      <c r="K6745">
        <v>5</v>
      </c>
      <c r="L6745">
        <v>65</v>
      </c>
      <c r="M6745">
        <v>0.05</v>
      </c>
      <c r="N6745">
        <v>308.75</v>
      </c>
      <c r="O6745">
        <v>118.75</v>
      </c>
      <c r="P6745" t="s">
        <v>28</v>
      </c>
      <c r="Q6745" t="s">
        <v>91</v>
      </c>
      <c r="R6745" t="s">
        <v>36</v>
      </c>
      <c r="S6745">
        <v>2.5</v>
      </c>
      <c r="T6745">
        <f>YEAR(tblOrders[[#This Row],[Order Date]])</f>
        <v>2025</v>
      </c>
      <c r="U6745" t="str">
        <f>TEXT(tblOrders[[#This Row],[Order Date]],"mmm-yyyy")</f>
        <v>Jun-2025</v>
      </c>
      <c r="V6745" s="4">
        <f>tblOrders[[#This Row],[Profit]]/tblOrders[[#This Row],[Sales Amount]]</f>
        <v>0.38461538461538464</v>
      </c>
      <c r="W6745" t="str">
        <f>VLOOKUP(tblOrders[[#This Row],[City]],CityRegion,2,0)</f>
        <v>South</v>
      </c>
      <c r="X6745" t="str">
        <f>VLOOKUP(tblOrders[[#This Row],[City]],lookups!A:C,3,0)</f>
        <v>Kerala</v>
      </c>
    </row>
    <row r="6746" spans="1:24" x14ac:dyDescent="0.25">
      <c r="A6746" t="s">
        <v>9163</v>
      </c>
      <c r="B6746" s="1">
        <v>45844</v>
      </c>
      <c r="C6746" t="s">
        <v>190</v>
      </c>
      <c r="D6746" t="s">
        <v>21</v>
      </c>
      <c r="E6746" t="s">
        <v>66</v>
      </c>
      <c r="F6746" t="s">
        <v>67</v>
      </c>
      <c r="G6746" t="s">
        <v>68</v>
      </c>
      <c r="H6746" t="s">
        <v>69</v>
      </c>
      <c r="I6746" t="s">
        <v>57</v>
      </c>
      <c r="J6746" t="s">
        <v>45</v>
      </c>
      <c r="K6746">
        <v>1</v>
      </c>
      <c r="L6746">
        <v>149</v>
      </c>
      <c r="M6746">
        <v>0.1</v>
      </c>
      <c r="N6746">
        <v>134.1</v>
      </c>
      <c r="O6746">
        <v>39.1</v>
      </c>
      <c r="P6746" t="s">
        <v>28</v>
      </c>
      <c r="Q6746" t="s">
        <v>46</v>
      </c>
      <c r="R6746" t="s">
        <v>123</v>
      </c>
      <c r="S6746">
        <v>3</v>
      </c>
      <c r="T6746">
        <f>YEAR(tblOrders[[#This Row],[Order Date]])</f>
        <v>2025</v>
      </c>
      <c r="U6746" t="str">
        <f>TEXT(tblOrders[[#This Row],[Order Date]],"mmm-yyyy")</f>
        <v>Jul-2025</v>
      </c>
      <c r="V6746" s="4">
        <f>tblOrders[[#This Row],[Profit]]/tblOrders[[#This Row],[Sales Amount]]</f>
        <v>0.29157345264727819</v>
      </c>
      <c r="W6746" t="str">
        <f>VLOOKUP(tblOrders[[#This Row],[City]],CityRegion,2,0)</f>
        <v>South</v>
      </c>
      <c r="X6746" t="str">
        <f>VLOOKUP(tblOrders[[#This Row],[City]],lookups!A:C,3,0)</f>
        <v>Kerala</v>
      </c>
    </row>
    <row r="6747" spans="1:24" x14ac:dyDescent="0.25">
      <c r="A6747" t="s">
        <v>9164</v>
      </c>
      <c r="B6747" s="1">
        <v>45908</v>
      </c>
      <c r="C6747" t="s">
        <v>259</v>
      </c>
      <c r="D6747" t="s">
        <v>21</v>
      </c>
      <c r="E6747" t="s">
        <v>108</v>
      </c>
      <c r="F6747" t="s">
        <v>109</v>
      </c>
      <c r="G6747" t="s">
        <v>62</v>
      </c>
      <c r="H6747" t="s">
        <v>110</v>
      </c>
      <c r="I6747" t="s">
        <v>130</v>
      </c>
      <c r="J6747" t="s">
        <v>45</v>
      </c>
      <c r="K6747">
        <v>5</v>
      </c>
      <c r="L6747">
        <v>110</v>
      </c>
      <c r="M6747">
        <v>0.1</v>
      </c>
      <c r="N6747">
        <v>495</v>
      </c>
      <c r="O6747">
        <v>155</v>
      </c>
      <c r="P6747" t="s">
        <v>28</v>
      </c>
      <c r="Q6747" t="s">
        <v>46</v>
      </c>
      <c r="R6747" t="s">
        <v>30</v>
      </c>
      <c r="S6747">
        <v>2.8</v>
      </c>
      <c r="T6747">
        <f>YEAR(tblOrders[[#This Row],[Order Date]])</f>
        <v>2025</v>
      </c>
      <c r="U6747" t="str">
        <f>TEXT(tblOrders[[#This Row],[Order Date]],"mmm-yyyy")</f>
        <v>Sep-2025</v>
      </c>
      <c r="V6747" s="4">
        <f>tblOrders[[#This Row],[Profit]]/tblOrders[[#This Row],[Sales Amount]]</f>
        <v>0.31313131313131315</v>
      </c>
      <c r="W6747" t="str">
        <f>VLOOKUP(tblOrders[[#This Row],[City]],CityRegion,2,0)</f>
        <v>West</v>
      </c>
      <c r="X6747" t="str">
        <f>VLOOKUP(tblOrders[[#This Row],[City]],lookups!A:C,3,0)</f>
        <v>Maharashtra</v>
      </c>
    </row>
    <row r="6748" spans="1:24" x14ac:dyDescent="0.25">
      <c r="A6748" t="s">
        <v>9165</v>
      </c>
      <c r="B6748" s="1">
        <v>45690</v>
      </c>
      <c r="C6748" t="s">
        <v>1061</v>
      </c>
      <c r="D6748" t="s">
        <v>21</v>
      </c>
      <c r="E6748" t="s">
        <v>79</v>
      </c>
      <c r="F6748" t="s">
        <v>80</v>
      </c>
      <c r="G6748" t="s">
        <v>68</v>
      </c>
      <c r="H6748" t="s">
        <v>81</v>
      </c>
      <c r="I6748" t="s">
        <v>57</v>
      </c>
      <c r="J6748" t="s">
        <v>45</v>
      </c>
      <c r="K6748">
        <v>2</v>
      </c>
      <c r="L6748">
        <v>799</v>
      </c>
      <c r="M6748">
        <v>0.05</v>
      </c>
      <c r="N6748">
        <v>1518.1</v>
      </c>
      <c r="O6748">
        <v>278.10000000000002</v>
      </c>
      <c r="P6748" t="s">
        <v>28</v>
      </c>
      <c r="Q6748" t="s">
        <v>29</v>
      </c>
      <c r="R6748" t="s">
        <v>30</v>
      </c>
      <c r="S6748">
        <v>2.8</v>
      </c>
      <c r="T6748">
        <f>YEAR(tblOrders[[#This Row],[Order Date]])</f>
        <v>2025</v>
      </c>
      <c r="U6748" t="str">
        <f>TEXT(tblOrders[[#This Row],[Order Date]],"mmm-yyyy")</f>
        <v>Feb-2025</v>
      </c>
      <c r="V6748" s="4">
        <f>tblOrders[[#This Row],[Profit]]/tblOrders[[#This Row],[Sales Amount]]</f>
        <v>0.18318951320729862</v>
      </c>
      <c r="W6748" t="str">
        <f>VLOOKUP(tblOrders[[#This Row],[City]],CityRegion,2,0)</f>
        <v>South</v>
      </c>
      <c r="X6748" t="str">
        <f>VLOOKUP(tblOrders[[#This Row],[City]],lookups!A:C,3,0)</f>
        <v>Kerala</v>
      </c>
    </row>
    <row r="6749" spans="1:24" x14ac:dyDescent="0.25">
      <c r="A6749" t="s">
        <v>9166</v>
      </c>
      <c r="B6749" s="1">
        <v>46012</v>
      </c>
      <c r="C6749" t="s">
        <v>4223</v>
      </c>
      <c r="D6749" t="s">
        <v>21</v>
      </c>
      <c r="E6749" t="s">
        <v>49</v>
      </c>
      <c r="F6749" t="s">
        <v>50</v>
      </c>
      <c r="G6749" t="s">
        <v>24</v>
      </c>
      <c r="H6749" t="s">
        <v>51</v>
      </c>
      <c r="I6749" t="s">
        <v>57</v>
      </c>
      <c r="J6749" t="s">
        <v>27</v>
      </c>
      <c r="K6749">
        <v>5</v>
      </c>
      <c r="L6749">
        <v>85</v>
      </c>
      <c r="M6749">
        <v>0.05</v>
      </c>
      <c r="N6749">
        <v>403.75</v>
      </c>
      <c r="O6749">
        <v>143.75</v>
      </c>
      <c r="P6749" t="s">
        <v>148</v>
      </c>
      <c r="Q6749" t="s">
        <v>91</v>
      </c>
      <c r="R6749" t="s">
        <v>36</v>
      </c>
      <c r="S6749">
        <v>2.7</v>
      </c>
      <c r="T6749">
        <f>YEAR(tblOrders[[#This Row],[Order Date]])</f>
        <v>2025</v>
      </c>
      <c r="U6749" t="str">
        <f>TEXT(tblOrders[[#This Row],[Order Date]],"mmm-yyyy")</f>
        <v>Dec-2025</v>
      </c>
      <c r="V6749" s="4">
        <f>tblOrders[[#This Row],[Profit]]/tblOrders[[#This Row],[Sales Amount]]</f>
        <v>0.35603715170278638</v>
      </c>
      <c r="W6749" t="str">
        <f>VLOOKUP(tblOrders[[#This Row],[City]],CityRegion,2,0)</f>
        <v>South</v>
      </c>
      <c r="X6749" t="str">
        <f>VLOOKUP(tblOrders[[#This Row],[City]],lookups!A:C,3,0)</f>
        <v>Kerala</v>
      </c>
    </row>
    <row r="6750" spans="1:24" x14ac:dyDescent="0.25">
      <c r="A6750" t="s">
        <v>9167</v>
      </c>
      <c r="B6750" s="1">
        <v>45926</v>
      </c>
      <c r="C6750" t="s">
        <v>273</v>
      </c>
      <c r="D6750" t="s">
        <v>39</v>
      </c>
      <c r="E6750" t="s">
        <v>60</v>
      </c>
      <c r="F6750" t="s">
        <v>61</v>
      </c>
      <c r="G6750" t="s">
        <v>62</v>
      </c>
      <c r="H6750" t="s">
        <v>63</v>
      </c>
      <c r="I6750" t="s">
        <v>70</v>
      </c>
      <c r="J6750" t="s">
        <v>45</v>
      </c>
      <c r="K6750">
        <v>3</v>
      </c>
      <c r="L6750">
        <v>45</v>
      </c>
      <c r="M6750">
        <v>0.05</v>
      </c>
      <c r="N6750">
        <v>128.25</v>
      </c>
      <c r="O6750">
        <v>50.25</v>
      </c>
      <c r="P6750" t="s">
        <v>28</v>
      </c>
      <c r="Q6750" t="s">
        <v>91</v>
      </c>
      <c r="R6750" t="s">
        <v>123</v>
      </c>
      <c r="S6750">
        <v>3.2</v>
      </c>
      <c r="T6750">
        <f>YEAR(tblOrders[[#This Row],[Order Date]])</f>
        <v>2025</v>
      </c>
      <c r="U6750" t="str">
        <f>TEXT(tblOrders[[#This Row],[Order Date]],"mmm-yyyy")</f>
        <v>Sep-2025</v>
      </c>
      <c r="V6750" s="4">
        <f>tblOrders[[#This Row],[Profit]]/tblOrders[[#This Row],[Sales Amount]]</f>
        <v>0.391812865497076</v>
      </c>
      <c r="W6750" t="str">
        <f>VLOOKUP(tblOrders[[#This Row],[City]],CityRegion,2,0)</f>
        <v>South</v>
      </c>
      <c r="X6750" t="str">
        <f>VLOOKUP(tblOrders[[#This Row],[City]],lookups!A:C,3,0)</f>
        <v>Telengana</v>
      </c>
    </row>
    <row r="6751" spans="1:24" x14ac:dyDescent="0.25">
      <c r="A6751" t="s">
        <v>9168</v>
      </c>
      <c r="B6751" s="1">
        <v>45673</v>
      </c>
      <c r="C6751" t="s">
        <v>3435</v>
      </c>
      <c r="D6751" t="s">
        <v>21</v>
      </c>
      <c r="E6751" t="s">
        <v>40</v>
      </c>
      <c r="F6751" t="s">
        <v>41</v>
      </c>
      <c r="G6751" t="s">
        <v>42</v>
      </c>
      <c r="H6751" t="s">
        <v>43</v>
      </c>
      <c r="I6751" t="s">
        <v>70</v>
      </c>
      <c r="J6751" t="s">
        <v>34</v>
      </c>
      <c r="K6751">
        <v>2</v>
      </c>
      <c r="L6751">
        <v>18</v>
      </c>
      <c r="M6751">
        <v>0.2</v>
      </c>
      <c r="N6751">
        <v>28.8</v>
      </c>
      <c r="O6751">
        <v>10.8</v>
      </c>
      <c r="P6751" t="s">
        <v>28</v>
      </c>
      <c r="Q6751" t="s">
        <v>35</v>
      </c>
      <c r="R6751" t="s">
        <v>36</v>
      </c>
      <c r="S6751">
        <v>4.9000000000000004</v>
      </c>
      <c r="T6751">
        <f>YEAR(tblOrders[[#This Row],[Order Date]])</f>
        <v>2025</v>
      </c>
      <c r="U6751" t="str">
        <f>TEXT(tblOrders[[#This Row],[Order Date]],"mmm-yyyy")</f>
        <v>Jan-2025</v>
      </c>
      <c r="V6751" s="4">
        <f>tblOrders[[#This Row],[Profit]]/tblOrders[[#This Row],[Sales Amount]]</f>
        <v>0.375</v>
      </c>
      <c r="W6751" t="str">
        <f>VLOOKUP(tblOrders[[#This Row],[City]],CityRegion,2,0)</f>
        <v>South</v>
      </c>
      <c r="X6751" t="str">
        <f>VLOOKUP(tblOrders[[#This Row],[City]],lookups!A:C,3,0)</f>
        <v>Telengana</v>
      </c>
    </row>
    <row r="6752" spans="1:24" x14ac:dyDescent="0.25">
      <c r="A6752" t="s">
        <v>9169</v>
      </c>
      <c r="B6752" s="1">
        <v>45871</v>
      </c>
      <c r="C6752" t="s">
        <v>1964</v>
      </c>
      <c r="D6752" t="s">
        <v>21</v>
      </c>
      <c r="E6752" t="s">
        <v>101</v>
      </c>
      <c r="F6752" t="s">
        <v>102</v>
      </c>
      <c r="G6752" t="s">
        <v>24</v>
      </c>
      <c r="H6752" t="s">
        <v>103</v>
      </c>
      <c r="I6752" t="s">
        <v>33</v>
      </c>
      <c r="J6752" t="s">
        <v>27</v>
      </c>
      <c r="K6752">
        <v>5</v>
      </c>
      <c r="L6752">
        <v>120</v>
      </c>
      <c r="M6752">
        <v>0.2</v>
      </c>
      <c r="N6752">
        <v>480</v>
      </c>
      <c r="O6752">
        <v>90</v>
      </c>
      <c r="P6752" t="s">
        <v>28</v>
      </c>
      <c r="Q6752" t="s">
        <v>29</v>
      </c>
      <c r="R6752" t="s">
        <v>30</v>
      </c>
      <c r="S6752">
        <v>2.8</v>
      </c>
      <c r="T6752">
        <f>YEAR(tblOrders[[#This Row],[Order Date]])</f>
        <v>2025</v>
      </c>
      <c r="U6752" t="str">
        <f>TEXT(tblOrders[[#This Row],[Order Date]],"mmm-yyyy")</f>
        <v>Aug-2025</v>
      </c>
      <c r="V6752" s="4">
        <f>tblOrders[[#This Row],[Profit]]/tblOrders[[#This Row],[Sales Amount]]</f>
        <v>0.1875</v>
      </c>
      <c r="W6752" t="str">
        <f>VLOOKUP(tblOrders[[#This Row],[City]],CityRegion,2,0)</f>
        <v>North</v>
      </c>
      <c r="X6752" t="str">
        <f>VLOOKUP(tblOrders[[#This Row],[City]],lookups!A:C,3,0)</f>
        <v>Delhi</v>
      </c>
    </row>
    <row r="6753" spans="1:24" x14ac:dyDescent="0.25">
      <c r="A6753" t="s">
        <v>9170</v>
      </c>
      <c r="B6753" s="1">
        <v>45859</v>
      </c>
      <c r="C6753" t="s">
        <v>2290</v>
      </c>
      <c r="D6753" t="s">
        <v>39</v>
      </c>
      <c r="E6753" t="s">
        <v>55</v>
      </c>
      <c r="F6753" t="s">
        <v>56</v>
      </c>
      <c r="G6753" t="s">
        <v>24</v>
      </c>
      <c r="H6753" t="s">
        <v>51</v>
      </c>
      <c r="I6753" t="s">
        <v>44</v>
      </c>
      <c r="J6753" t="s">
        <v>45</v>
      </c>
      <c r="K6753">
        <v>3</v>
      </c>
      <c r="L6753">
        <v>42</v>
      </c>
      <c r="M6753">
        <v>0.1</v>
      </c>
      <c r="N6753">
        <v>113.4</v>
      </c>
      <c r="O6753">
        <v>41.4</v>
      </c>
      <c r="P6753" t="s">
        <v>28</v>
      </c>
      <c r="Q6753" t="s">
        <v>46</v>
      </c>
      <c r="R6753" t="s">
        <v>36</v>
      </c>
      <c r="S6753">
        <v>3.6</v>
      </c>
      <c r="T6753">
        <f>YEAR(tblOrders[[#This Row],[Order Date]])</f>
        <v>2025</v>
      </c>
      <c r="U6753" t="str">
        <f>TEXT(tblOrders[[#This Row],[Order Date]],"mmm-yyyy")</f>
        <v>Jul-2025</v>
      </c>
      <c r="V6753" s="4">
        <f>tblOrders[[#This Row],[Profit]]/tblOrders[[#This Row],[Sales Amount]]</f>
        <v>0.36507936507936506</v>
      </c>
      <c r="W6753" t="str">
        <f>VLOOKUP(tblOrders[[#This Row],[City]],CityRegion,2,0)</f>
        <v>South</v>
      </c>
      <c r="X6753" t="str">
        <f>VLOOKUP(tblOrders[[#This Row],[City]],lookups!A:C,3,0)</f>
        <v>Kerala</v>
      </c>
    </row>
    <row r="6754" spans="1:24" x14ac:dyDescent="0.25">
      <c r="A6754" t="s">
        <v>9171</v>
      </c>
      <c r="B6754" s="1">
        <v>45989</v>
      </c>
      <c r="C6754" t="s">
        <v>1684</v>
      </c>
      <c r="D6754" t="s">
        <v>21</v>
      </c>
      <c r="E6754" t="s">
        <v>49</v>
      </c>
      <c r="F6754" t="s">
        <v>50</v>
      </c>
      <c r="G6754" t="s">
        <v>24</v>
      </c>
      <c r="H6754" t="s">
        <v>51</v>
      </c>
      <c r="I6754" t="s">
        <v>57</v>
      </c>
      <c r="J6754" t="s">
        <v>34</v>
      </c>
      <c r="K6754">
        <v>3</v>
      </c>
      <c r="L6754">
        <v>85</v>
      </c>
      <c r="M6754">
        <v>0.2</v>
      </c>
      <c r="N6754">
        <v>204</v>
      </c>
      <c r="O6754">
        <v>48</v>
      </c>
      <c r="P6754" t="s">
        <v>28</v>
      </c>
      <c r="Q6754" t="s">
        <v>86</v>
      </c>
      <c r="R6754" t="s">
        <v>36</v>
      </c>
      <c r="S6754">
        <v>4.4000000000000004</v>
      </c>
      <c r="T6754">
        <f>YEAR(tblOrders[[#This Row],[Order Date]])</f>
        <v>2025</v>
      </c>
      <c r="U6754" t="str">
        <f>TEXT(tblOrders[[#This Row],[Order Date]],"mmm-yyyy")</f>
        <v>Nov-2025</v>
      </c>
      <c r="V6754" s="4">
        <f>tblOrders[[#This Row],[Profit]]/tblOrders[[#This Row],[Sales Amount]]</f>
        <v>0.23529411764705882</v>
      </c>
      <c r="W6754" t="str">
        <f>VLOOKUP(tblOrders[[#This Row],[City]],CityRegion,2,0)</f>
        <v>South</v>
      </c>
      <c r="X6754" t="str">
        <f>VLOOKUP(tblOrders[[#This Row],[City]],lookups!A:C,3,0)</f>
        <v>Kerala</v>
      </c>
    </row>
    <row r="6755" spans="1:24" x14ac:dyDescent="0.25">
      <c r="A6755" t="s">
        <v>9172</v>
      </c>
      <c r="B6755" s="1">
        <v>45881</v>
      </c>
      <c r="C6755" t="s">
        <v>8000</v>
      </c>
      <c r="D6755" t="s">
        <v>39</v>
      </c>
      <c r="E6755" t="s">
        <v>114</v>
      </c>
      <c r="F6755" t="s">
        <v>115</v>
      </c>
      <c r="G6755" t="s">
        <v>42</v>
      </c>
      <c r="H6755" t="s">
        <v>116</v>
      </c>
      <c r="I6755" t="s">
        <v>57</v>
      </c>
      <c r="J6755" t="s">
        <v>34</v>
      </c>
      <c r="K6755">
        <v>5</v>
      </c>
      <c r="L6755">
        <v>12</v>
      </c>
      <c r="M6755">
        <v>0.05</v>
      </c>
      <c r="N6755">
        <v>57</v>
      </c>
      <c r="O6755">
        <v>27</v>
      </c>
      <c r="P6755" t="s">
        <v>28</v>
      </c>
      <c r="Q6755" t="s">
        <v>46</v>
      </c>
      <c r="R6755" t="s">
        <v>36</v>
      </c>
      <c r="S6755">
        <v>4.2</v>
      </c>
      <c r="T6755">
        <f>YEAR(tblOrders[[#This Row],[Order Date]])</f>
        <v>2025</v>
      </c>
      <c r="U6755" t="str">
        <f>TEXT(tblOrders[[#This Row],[Order Date]],"mmm-yyyy")</f>
        <v>Aug-2025</v>
      </c>
      <c r="V6755" s="4">
        <f>tblOrders[[#This Row],[Profit]]/tblOrders[[#This Row],[Sales Amount]]</f>
        <v>0.47368421052631576</v>
      </c>
      <c r="W6755" t="str">
        <f>VLOOKUP(tblOrders[[#This Row],[City]],CityRegion,2,0)</f>
        <v>South</v>
      </c>
      <c r="X6755" t="str">
        <f>VLOOKUP(tblOrders[[#This Row],[City]],lookups!A:C,3,0)</f>
        <v>Kerala</v>
      </c>
    </row>
    <row r="6756" spans="1:24" x14ac:dyDescent="0.25">
      <c r="A6756" t="s">
        <v>9173</v>
      </c>
      <c r="B6756" s="1">
        <v>45841</v>
      </c>
      <c r="C6756" t="s">
        <v>3835</v>
      </c>
      <c r="D6756" t="s">
        <v>21</v>
      </c>
      <c r="E6756" t="s">
        <v>108</v>
      </c>
      <c r="F6756" t="s">
        <v>109</v>
      </c>
      <c r="G6756" t="s">
        <v>62</v>
      </c>
      <c r="H6756" t="s">
        <v>110</v>
      </c>
      <c r="I6756" t="s">
        <v>70</v>
      </c>
      <c r="J6756" t="s">
        <v>27</v>
      </c>
      <c r="K6756">
        <v>3</v>
      </c>
      <c r="L6756">
        <v>110</v>
      </c>
      <c r="M6756">
        <v>0</v>
      </c>
      <c r="N6756">
        <v>330</v>
      </c>
      <c r="O6756">
        <v>126</v>
      </c>
      <c r="P6756" t="s">
        <v>148</v>
      </c>
      <c r="Q6756" t="s">
        <v>35</v>
      </c>
      <c r="R6756" t="s">
        <v>36</v>
      </c>
      <c r="S6756">
        <v>3.9</v>
      </c>
      <c r="T6756">
        <f>YEAR(tblOrders[[#This Row],[Order Date]])</f>
        <v>2025</v>
      </c>
      <c r="U6756" t="str">
        <f>TEXT(tblOrders[[#This Row],[Order Date]],"mmm-yyyy")</f>
        <v>Jul-2025</v>
      </c>
      <c r="V6756" s="4">
        <f>tblOrders[[#This Row],[Profit]]/tblOrders[[#This Row],[Sales Amount]]</f>
        <v>0.38181818181818183</v>
      </c>
      <c r="W6756" t="str">
        <f>VLOOKUP(tblOrders[[#This Row],[City]],CityRegion,2,0)</f>
        <v>South</v>
      </c>
      <c r="X6756" t="str">
        <f>VLOOKUP(tblOrders[[#This Row],[City]],lookups!A:C,3,0)</f>
        <v>Telengana</v>
      </c>
    </row>
    <row r="6757" spans="1:24" x14ac:dyDescent="0.25">
      <c r="A6757" t="s">
        <v>9174</v>
      </c>
      <c r="B6757" s="1">
        <v>45921</v>
      </c>
      <c r="C6757" t="s">
        <v>406</v>
      </c>
      <c r="D6757" t="s">
        <v>21</v>
      </c>
      <c r="E6757" t="s">
        <v>94</v>
      </c>
      <c r="F6757" t="s">
        <v>95</v>
      </c>
      <c r="G6757" t="s">
        <v>68</v>
      </c>
      <c r="H6757" t="s">
        <v>96</v>
      </c>
      <c r="I6757" t="s">
        <v>33</v>
      </c>
      <c r="J6757" t="s">
        <v>34</v>
      </c>
      <c r="K6757">
        <v>4</v>
      </c>
      <c r="L6757">
        <v>89</v>
      </c>
      <c r="M6757">
        <v>0.2</v>
      </c>
      <c r="N6757">
        <v>284.8</v>
      </c>
      <c r="O6757">
        <v>64.8</v>
      </c>
      <c r="P6757" t="s">
        <v>85</v>
      </c>
      <c r="Q6757" t="s">
        <v>29</v>
      </c>
      <c r="R6757" t="s">
        <v>36</v>
      </c>
      <c r="S6757">
        <v>4.0999999999999996</v>
      </c>
      <c r="T6757">
        <f>YEAR(tblOrders[[#This Row],[Order Date]])</f>
        <v>2025</v>
      </c>
      <c r="U6757" t="str">
        <f>TEXT(tblOrders[[#This Row],[Order Date]],"mmm-yyyy")</f>
        <v>Sep-2025</v>
      </c>
      <c r="V6757" s="4">
        <f>tblOrders[[#This Row],[Profit]]/tblOrders[[#This Row],[Sales Amount]]</f>
        <v>0.22752808988764042</v>
      </c>
      <c r="W6757" t="str">
        <f>VLOOKUP(tblOrders[[#This Row],[City]],CityRegion,2,0)</f>
        <v>North</v>
      </c>
      <c r="X6757" t="str">
        <f>VLOOKUP(tblOrders[[#This Row],[City]],lookups!A:C,3,0)</f>
        <v>Delhi</v>
      </c>
    </row>
    <row r="6758" spans="1:24" x14ac:dyDescent="0.25">
      <c r="A6758" t="s">
        <v>9175</v>
      </c>
      <c r="B6758" s="1">
        <v>45826</v>
      </c>
      <c r="C6758" t="s">
        <v>6290</v>
      </c>
      <c r="D6758" t="s">
        <v>39</v>
      </c>
      <c r="E6758" t="s">
        <v>66</v>
      </c>
      <c r="F6758" t="s">
        <v>67</v>
      </c>
      <c r="G6758" t="s">
        <v>68</v>
      </c>
      <c r="H6758" t="s">
        <v>69</v>
      </c>
      <c r="I6758" t="s">
        <v>52</v>
      </c>
      <c r="J6758" t="s">
        <v>45</v>
      </c>
      <c r="K6758">
        <v>1</v>
      </c>
      <c r="L6758">
        <v>149</v>
      </c>
      <c r="M6758">
        <v>0.1</v>
      </c>
      <c r="N6758">
        <v>134.1</v>
      </c>
      <c r="O6758">
        <v>39.1</v>
      </c>
      <c r="P6758" t="s">
        <v>28</v>
      </c>
      <c r="Q6758" t="s">
        <v>86</v>
      </c>
      <c r="R6758" t="s">
        <v>123</v>
      </c>
      <c r="S6758">
        <v>3.5</v>
      </c>
      <c r="T6758">
        <f>YEAR(tblOrders[[#This Row],[Order Date]])</f>
        <v>2025</v>
      </c>
      <c r="U6758" t="str">
        <f>TEXT(tblOrders[[#This Row],[Order Date]],"mmm-yyyy")</f>
        <v>Jun-2025</v>
      </c>
      <c r="V6758" s="4">
        <f>tblOrders[[#This Row],[Profit]]/tblOrders[[#This Row],[Sales Amount]]</f>
        <v>0.29157345264727819</v>
      </c>
      <c r="W6758" t="str">
        <f>VLOOKUP(tblOrders[[#This Row],[City]],CityRegion,2,0)</f>
        <v>South</v>
      </c>
      <c r="X6758" t="str">
        <f>VLOOKUP(tblOrders[[#This Row],[City]],lookups!A:C,3,0)</f>
        <v>Kerala</v>
      </c>
    </row>
    <row r="6759" spans="1:24" x14ac:dyDescent="0.25">
      <c r="A6759" t="s">
        <v>9176</v>
      </c>
      <c r="B6759" s="1">
        <v>46014</v>
      </c>
      <c r="C6759" t="s">
        <v>1451</v>
      </c>
      <c r="D6759" t="s">
        <v>39</v>
      </c>
      <c r="E6759" t="s">
        <v>40</v>
      </c>
      <c r="F6759" t="s">
        <v>41</v>
      </c>
      <c r="G6759" t="s">
        <v>42</v>
      </c>
      <c r="H6759" t="s">
        <v>43</v>
      </c>
      <c r="I6759" t="s">
        <v>57</v>
      </c>
      <c r="J6759" t="s">
        <v>34</v>
      </c>
      <c r="K6759">
        <v>1</v>
      </c>
      <c r="L6759">
        <v>18</v>
      </c>
      <c r="M6759">
        <v>0.15</v>
      </c>
      <c r="N6759">
        <v>15.3</v>
      </c>
      <c r="O6759">
        <v>6.3</v>
      </c>
      <c r="P6759" t="s">
        <v>28</v>
      </c>
      <c r="Q6759" t="s">
        <v>35</v>
      </c>
      <c r="R6759" t="s">
        <v>30</v>
      </c>
      <c r="S6759">
        <v>3.1</v>
      </c>
      <c r="T6759">
        <f>YEAR(tblOrders[[#This Row],[Order Date]])</f>
        <v>2025</v>
      </c>
      <c r="U6759" t="str">
        <f>TEXT(tblOrders[[#This Row],[Order Date]],"mmm-yyyy")</f>
        <v>Dec-2025</v>
      </c>
      <c r="V6759" s="4">
        <f>tblOrders[[#This Row],[Profit]]/tblOrders[[#This Row],[Sales Amount]]</f>
        <v>0.41176470588235292</v>
      </c>
      <c r="W6759" t="str">
        <f>VLOOKUP(tblOrders[[#This Row],[City]],CityRegion,2,0)</f>
        <v>South</v>
      </c>
      <c r="X6759" t="str">
        <f>VLOOKUP(tblOrders[[#This Row],[City]],lookups!A:C,3,0)</f>
        <v>Kerala</v>
      </c>
    </row>
    <row r="6760" spans="1:24" x14ac:dyDescent="0.25">
      <c r="A6760" t="s">
        <v>9177</v>
      </c>
      <c r="B6760" s="1">
        <v>45888</v>
      </c>
      <c r="C6760" t="s">
        <v>2726</v>
      </c>
      <c r="D6760" t="s">
        <v>39</v>
      </c>
      <c r="E6760" t="s">
        <v>22</v>
      </c>
      <c r="F6760" t="s">
        <v>23</v>
      </c>
      <c r="G6760" t="s">
        <v>24</v>
      </c>
      <c r="H6760" t="s">
        <v>25</v>
      </c>
      <c r="I6760" t="s">
        <v>76</v>
      </c>
      <c r="J6760" t="s">
        <v>45</v>
      </c>
      <c r="K6760">
        <v>5</v>
      </c>
      <c r="L6760">
        <v>190</v>
      </c>
      <c r="M6760">
        <v>0</v>
      </c>
      <c r="N6760">
        <v>950</v>
      </c>
      <c r="O6760">
        <v>325</v>
      </c>
      <c r="P6760" t="s">
        <v>28</v>
      </c>
      <c r="Q6760" t="s">
        <v>35</v>
      </c>
      <c r="R6760" t="s">
        <v>36</v>
      </c>
      <c r="S6760">
        <v>3.6</v>
      </c>
      <c r="T6760">
        <f>YEAR(tblOrders[[#This Row],[Order Date]])</f>
        <v>2025</v>
      </c>
      <c r="U6760" t="str">
        <f>TEXT(tblOrders[[#This Row],[Order Date]],"mmm-yyyy")</f>
        <v>Aug-2025</v>
      </c>
      <c r="V6760" s="4">
        <f>tblOrders[[#This Row],[Profit]]/tblOrders[[#This Row],[Sales Amount]]</f>
        <v>0.34210526315789475</v>
      </c>
      <c r="W6760" t="str">
        <f>VLOOKUP(tblOrders[[#This Row],[City]],CityRegion,2,0)</f>
        <v>South</v>
      </c>
      <c r="X6760" t="str">
        <f>VLOOKUP(tblOrders[[#This Row],[City]],lookups!A:C,3,0)</f>
        <v>Kerala</v>
      </c>
    </row>
    <row r="6761" spans="1:24" x14ac:dyDescent="0.25">
      <c r="A6761" t="s">
        <v>9178</v>
      </c>
      <c r="B6761" s="1">
        <v>45885</v>
      </c>
      <c r="C6761" t="s">
        <v>1778</v>
      </c>
      <c r="D6761" t="s">
        <v>39</v>
      </c>
      <c r="E6761" t="s">
        <v>73</v>
      </c>
      <c r="F6761" t="s">
        <v>74</v>
      </c>
      <c r="G6761" t="s">
        <v>68</v>
      </c>
      <c r="H6761" t="s">
        <v>75</v>
      </c>
      <c r="I6761" t="s">
        <v>139</v>
      </c>
      <c r="J6761" t="s">
        <v>45</v>
      </c>
      <c r="K6761">
        <v>2</v>
      </c>
      <c r="L6761">
        <v>65</v>
      </c>
      <c r="M6761">
        <v>0.15</v>
      </c>
      <c r="N6761">
        <v>110.5</v>
      </c>
      <c r="O6761">
        <v>34.5</v>
      </c>
      <c r="P6761" t="s">
        <v>28</v>
      </c>
      <c r="Q6761" t="s">
        <v>35</v>
      </c>
      <c r="R6761" t="s">
        <v>36</v>
      </c>
      <c r="S6761">
        <v>4.5</v>
      </c>
      <c r="T6761">
        <f>YEAR(tblOrders[[#This Row],[Order Date]])</f>
        <v>2025</v>
      </c>
      <c r="U6761" t="str">
        <f>TEXT(tblOrders[[#This Row],[Order Date]],"mmm-yyyy")</f>
        <v>Aug-2025</v>
      </c>
      <c r="V6761" s="4">
        <f>tblOrders[[#This Row],[Profit]]/tblOrders[[#This Row],[Sales Amount]]</f>
        <v>0.31221719457013575</v>
      </c>
      <c r="W6761" t="str">
        <f>VLOOKUP(tblOrders[[#This Row],[City]],CityRegion,2,0)</f>
        <v>South</v>
      </c>
      <c r="X6761" t="str">
        <f>VLOOKUP(tblOrders[[#This Row],[City]],lookups!A:C,3,0)</f>
        <v>Tamil Nadu</v>
      </c>
    </row>
    <row r="6762" spans="1:24" x14ac:dyDescent="0.25">
      <c r="A6762" t="s">
        <v>9179</v>
      </c>
      <c r="B6762" s="1">
        <v>45894</v>
      </c>
      <c r="C6762" t="s">
        <v>2182</v>
      </c>
      <c r="D6762" t="s">
        <v>21</v>
      </c>
      <c r="E6762" t="s">
        <v>60</v>
      </c>
      <c r="F6762" t="s">
        <v>61</v>
      </c>
      <c r="G6762" t="s">
        <v>62</v>
      </c>
      <c r="H6762" t="s">
        <v>63</v>
      </c>
      <c r="I6762" t="s">
        <v>84</v>
      </c>
      <c r="J6762" t="s">
        <v>27</v>
      </c>
      <c r="K6762">
        <v>5</v>
      </c>
      <c r="L6762">
        <v>45</v>
      </c>
      <c r="M6762">
        <v>0.05</v>
      </c>
      <c r="N6762">
        <v>213.75</v>
      </c>
      <c r="O6762">
        <v>83.75</v>
      </c>
      <c r="P6762" t="s">
        <v>28</v>
      </c>
      <c r="Q6762" t="s">
        <v>86</v>
      </c>
      <c r="R6762" t="s">
        <v>30</v>
      </c>
      <c r="S6762">
        <v>4.7</v>
      </c>
      <c r="T6762">
        <f>YEAR(tblOrders[[#This Row],[Order Date]])</f>
        <v>2025</v>
      </c>
      <c r="U6762" t="str">
        <f>TEXT(tblOrders[[#This Row],[Order Date]],"mmm-yyyy")</f>
        <v>Aug-2025</v>
      </c>
      <c r="V6762" s="4">
        <f>tblOrders[[#This Row],[Profit]]/tblOrders[[#This Row],[Sales Amount]]</f>
        <v>0.391812865497076</v>
      </c>
      <c r="W6762" t="str">
        <f>VLOOKUP(tblOrders[[#This Row],[City]],CityRegion,2,0)</f>
        <v>West</v>
      </c>
      <c r="X6762" t="str">
        <f>VLOOKUP(tblOrders[[#This Row],[City]],lookups!A:C,3,0)</f>
        <v>Maharashtra</v>
      </c>
    </row>
    <row r="6763" spans="1:24" x14ac:dyDescent="0.25">
      <c r="A6763" t="s">
        <v>9180</v>
      </c>
      <c r="B6763" s="1">
        <v>45724</v>
      </c>
      <c r="C6763" t="s">
        <v>2044</v>
      </c>
      <c r="D6763" t="s">
        <v>39</v>
      </c>
      <c r="E6763" t="s">
        <v>22</v>
      </c>
      <c r="F6763" t="s">
        <v>23</v>
      </c>
      <c r="G6763" t="s">
        <v>24</v>
      </c>
      <c r="H6763" t="s">
        <v>25</v>
      </c>
      <c r="I6763" t="s">
        <v>57</v>
      </c>
      <c r="J6763" t="s">
        <v>34</v>
      </c>
      <c r="K6763">
        <v>3</v>
      </c>
      <c r="L6763">
        <v>190</v>
      </c>
      <c r="M6763">
        <v>0.15</v>
      </c>
      <c r="N6763">
        <v>484.5</v>
      </c>
      <c r="O6763">
        <v>109.5</v>
      </c>
      <c r="P6763" t="s">
        <v>28</v>
      </c>
      <c r="Q6763" t="s">
        <v>86</v>
      </c>
      <c r="R6763" t="s">
        <v>36</v>
      </c>
      <c r="S6763">
        <v>4.5</v>
      </c>
      <c r="T6763">
        <f>YEAR(tblOrders[[#This Row],[Order Date]])</f>
        <v>2025</v>
      </c>
      <c r="U6763" t="str">
        <f>TEXT(tblOrders[[#This Row],[Order Date]],"mmm-yyyy")</f>
        <v>Mar-2025</v>
      </c>
      <c r="V6763" s="4">
        <f>tblOrders[[#This Row],[Profit]]/tblOrders[[#This Row],[Sales Amount]]</f>
        <v>0.2260061919504644</v>
      </c>
      <c r="W6763" t="str">
        <f>VLOOKUP(tblOrders[[#This Row],[City]],CityRegion,2,0)</f>
        <v>South</v>
      </c>
      <c r="X6763" t="str">
        <f>VLOOKUP(tblOrders[[#This Row],[City]],lookups!A:C,3,0)</f>
        <v>Kerala</v>
      </c>
    </row>
    <row r="6764" spans="1:24" x14ac:dyDescent="0.25">
      <c r="A6764" t="s">
        <v>9181</v>
      </c>
      <c r="B6764" s="1">
        <v>45824</v>
      </c>
      <c r="C6764" t="s">
        <v>571</v>
      </c>
      <c r="D6764" t="s">
        <v>39</v>
      </c>
      <c r="E6764" t="s">
        <v>55</v>
      </c>
      <c r="F6764" t="s">
        <v>56</v>
      </c>
      <c r="G6764" t="s">
        <v>24</v>
      </c>
      <c r="H6764" t="s">
        <v>51</v>
      </c>
      <c r="I6764" t="s">
        <v>33</v>
      </c>
      <c r="J6764" t="s">
        <v>27</v>
      </c>
      <c r="K6764">
        <v>4</v>
      </c>
      <c r="L6764">
        <v>42</v>
      </c>
      <c r="M6764">
        <v>0.1</v>
      </c>
      <c r="N6764">
        <v>151.19999999999999</v>
      </c>
      <c r="O6764">
        <v>55.2</v>
      </c>
      <c r="P6764" t="s">
        <v>148</v>
      </c>
      <c r="Q6764" t="s">
        <v>86</v>
      </c>
      <c r="R6764" t="s">
        <v>30</v>
      </c>
      <c r="S6764">
        <v>3.5</v>
      </c>
      <c r="T6764">
        <f>YEAR(tblOrders[[#This Row],[Order Date]])</f>
        <v>2025</v>
      </c>
      <c r="U6764" t="str">
        <f>TEXT(tblOrders[[#This Row],[Order Date]],"mmm-yyyy")</f>
        <v>Jun-2025</v>
      </c>
      <c r="V6764" s="4">
        <f>tblOrders[[#This Row],[Profit]]/tblOrders[[#This Row],[Sales Amount]]</f>
        <v>0.36507936507936511</v>
      </c>
      <c r="W6764" t="str">
        <f>VLOOKUP(tblOrders[[#This Row],[City]],CityRegion,2,0)</f>
        <v>North</v>
      </c>
      <c r="X6764" t="str">
        <f>VLOOKUP(tblOrders[[#This Row],[City]],lookups!A:C,3,0)</f>
        <v>Delhi</v>
      </c>
    </row>
    <row r="6765" spans="1:24" x14ac:dyDescent="0.25">
      <c r="A6765" t="s">
        <v>9182</v>
      </c>
      <c r="B6765" s="1">
        <v>45720</v>
      </c>
      <c r="C6765" t="s">
        <v>516</v>
      </c>
      <c r="D6765" t="s">
        <v>21</v>
      </c>
      <c r="E6765" t="s">
        <v>101</v>
      </c>
      <c r="F6765" t="s">
        <v>102</v>
      </c>
      <c r="G6765" t="s">
        <v>24</v>
      </c>
      <c r="H6765" t="s">
        <v>103</v>
      </c>
      <c r="I6765" t="s">
        <v>57</v>
      </c>
      <c r="J6765" t="s">
        <v>34</v>
      </c>
      <c r="K6765">
        <v>5</v>
      </c>
      <c r="L6765">
        <v>120</v>
      </c>
      <c r="M6765">
        <v>0.05</v>
      </c>
      <c r="N6765">
        <v>570</v>
      </c>
      <c r="O6765">
        <v>180</v>
      </c>
      <c r="P6765" t="s">
        <v>28</v>
      </c>
      <c r="Q6765" t="s">
        <v>86</v>
      </c>
      <c r="R6765" t="s">
        <v>36</v>
      </c>
      <c r="S6765">
        <v>2.5</v>
      </c>
      <c r="T6765">
        <f>YEAR(tblOrders[[#This Row],[Order Date]])</f>
        <v>2025</v>
      </c>
      <c r="U6765" t="str">
        <f>TEXT(tblOrders[[#This Row],[Order Date]],"mmm-yyyy")</f>
        <v>Mar-2025</v>
      </c>
      <c r="V6765" s="4">
        <f>tblOrders[[#This Row],[Profit]]/tblOrders[[#This Row],[Sales Amount]]</f>
        <v>0.31578947368421051</v>
      </c>
      <c r="W6765" t="str">
        <f>VLOOKUP(tblOrders[[#This Row],[City]],CityRegion,2,0)</f>
        <v>South</v>
      </c>
      <c r="X6765" t="str">
        <f>VLOOKUP(tblOrders[[#This Row],[City]],lookups!A:C,3,0)</f>
        <v>Kerala</v>
      </c>
    </row>
    <row r="6766" spans="1:24" x14ac:dyDescent="0.25">
      <c r="A6766" t="s">
        <v>9183</v>
      </c>
      <c r="B6766" s="1">
        <v>45975</v>
      </c>
      <c r="C6766" t="s">
        <v>4000</v>
      </c>
      <c r="D6766" t="s">
        <v>21</v>
      </c>
      <c r="E6766" t="s">
        <v>94</v>
      </c>
      <c r="F6766" t="s">
        <v>95</v>
      </c>
      <c r="G6766" t="s">
        <v>68</v>
      </c>
      <c r="H6766" t="s">
        <v>96</v>
      </c>
      <c r="I6766" t="s">
        <v>76</v>
      </c>
      <c r="J6766" t="s">
        <v>34</v>
      </c>
      <c r="K6766">
        <v>3</v>
      </c>
      <c r="L6766">
        <v>89</v>
      </c>
      <c r="M6766">
        <v>0.15</v>
      </c>
      <c r="N6766">
        <v>226.95</v>
      </c>
      <c r="O6766">
        <v>61.95</v>
      </c>
      <c r="P6766" t="s">
        <v>111</v>
      </c>
      <c r="Q6766" t="s">
        <v>29</v>
      </c>
      <c r="R6766" t="s">
        <v>36</v>
      </c>
      <c r="S6766">
        <v>3.4</v>
      </c>
      <c r="T6766">
        <f>YEAR(tblOrders[[#This Row],[Order Date]])</f>
        <v>2025</v>
      </c>
      <c r="U6766" t="str">
        <f>TEXT(tblOrders[[#This Row],[Order Date]],"mmm-yyyy")</f>
        <v>Nov-2025</v>
      </c>
      <c r="V6766" s="4">
        <f>tblOrders[[#This Row],[Profit]]/tblOrders[[#This Row],[Sales Amount]]</f>
        <v>0.2729676140118969</v>
      </c>
      <c r="W6766" t="str">
        <f>VLOOKUP(tblOrders[[#This Row],[City]],CityRegion,2,0)</f>
        <v>South</v>
      </c>
      <c r="X6766" t="str">
        <f>VLOOKUP(tblOrders[[#This Row],[City]],lookups!A:C,3,0)</f>
        <v>Kerala</v>
      </c>
    </row>
    <row r="6767" spans="1:24" x14ac:dyDescent="0.25">
      <c r="A6767" t="s">
        <v>9184</v>
      </c>
      <c r="B6767" s="1">
        <v>45696</v>
      </c>
      <c r="C6767" t="s">
        <v>3265</v>
      </c>
      <c r="D6767" t="s">
        <v>39</v>
      </c>
      <c r="E6767" t="s">
        <v>55</v>
      </c>
      <c r="F6767" t="s">
        <v>56</v>
      </c>
      <c r="G6767" t="s">
        <v>24</v>
      </c>
      <c r="H6767" t="s">
        <v>51</v>
      </c>
      <c r="I6767" t="s">
        <v>76</v>
      </c>
      <c r="J6767" t="s">
        <v>45</v>
      </c>
      <c r="K6767">
        <v>3</v>
      </c>
      <c r="L6767">
        <v>42</v>
      </c>
      <c r="M6767">
        <v>0.2</v>
      </c>
      <c r="N6767">
        <v>100.8</v>
      </c>
      <c r="O6767">
        <v>28.8</v>
      </c>
      <c r="P6767" t="s">
        <v>28</v>
      </c>
      <c r="Q6767" t="s">
        <v>86</v>
      </c>
      <c r="R6767" t="s">
        <v>36</v>
      </c>
      <c r="S6767">
        <v>2.9</v>
      </c>
      <c r="T6767">
        <f>YEAR(tblOrders[[#This Row],[Order Date]])</f>
        <v>2025</v>
      </c>
      <c r="U6767" t="str">
        <f>TEXT(tblOrders[[#This Row],[Order Date]],"mmm-yyyy")</f>
        <v>Feb-2025</v>
      </c>
      <c r="V6767" s="4">
        <f>tblOrders[[#This Row],[Profit]]/tblOrders[[#This Row],[Sales Amount]]</f>
        <v>0.28571428571428575</v>
      </c>
      <c r="W6767" t="str">
        <f>VLOOKUP(tblOrders[[#This Row],[City]],CityRegion,2,0)</f>
        <v>South</v>
      </c>
      <c r="X6767" t="str">
        <f>VLOOKUP(tblOrders[[#This Row],[City]],lookups!A:C,3,0)</f>
        <v>Kerala</v>
      </c>
    </row>
    <row r="6768" spans="1:24" x14ac:dyDescent="0.25">
      <c r="A6768" t="s">
        <v>9185</v>
      </c>
      <c r="B6768" s="1">
        <v>45908</v>
      </c>
      <c r="C6768" t="s">
        <v>4721</v>
      </c>
      <c r="D6768" t="s">
        <v>21</v>
      </c>
      <c r="E6768" t="s">
        <v>108</v>
      </c>
      <c r="F6768" t="s">
        <v>109</v>
      </c>
      <c r="G6768" t="s">
        <v>62</v>
      </c>
      <c r="H6768" t="s">
        <v>110</v>
      </c>
      <c r="I6768" t="s">
        <v>26</v>
      </c>
      <c r="J6768" t="s">
        <v>45</v>
      </c>
      <c r="K6768">
        <v>4</v>
      </c>
      <c r="L6768">
        <v>110</v>
      </c>
      <c r="M6768">
        <v>0</v>
      </c>
      <c r="N6768">
        <v>440</v>
      </c>
      <c r="O6768">
        <v>168</v>
      </c>
      <c r="P6768" t="s">
        <v>28</v>
      </c>
      <c r="Q6768" t="s">
        <v>29</v>
      </c>
      <c r="R6768" t="s">
        <v>36</v>
      </c>
      <c r="S6768">
        <v>5</v>
      </c>
      <c r="T6768">
        <f>YEAR(tblOrders[[#This Row],[Order Date]])</f>
        <v>2025</v>
      </c>
      <c r="U6768" t="str">
        <f>TEXT(tblOrders[[#This Row],[Order Date]],"mmm-yyyy")</f>
        <v>Sep-2025</v>
      </c>
      <c r="V6768" s="4">
        <f>tblOrders[[#This Row],[Profit]]/tblOrders[[#This Row],[Sales Amount]]</f>
        <v>0.38181818181818183</v>
      </c>
      <c r="W6768" t="str">
        <f>VLOOKUP(tblOrders[[#This Row],[City]],CityRegion,2,0)</f>
        <v>South</v>
      </c>
      <c r="X6768" t="str">
        <f>VLOOKUP(tblOrders[[#This Row],[City]],lookups!A:C,3,0)</f>
        <v>Karnataka</v>
      </c>
    </row>
    <row r="6769" spans="1:24" x14ac:dyDescent="0.25">
      <c r="A6769" t="s">
        <v>9186</v>
      </c>
      <c r="B6769" s="1">
        <v>46017</v>
      </c>
      <c r="C6769" t="s">
        <v>6875</v>
      </c>
      <c r="D6769" t="s">
        <v>21</v>
      </c>
      <c r="E6769" t="s">
        <v>22</v>
      </c>
      <c r="F6769" t="s">
        <v>23</v>
      </c>
      <c r="G6769" t="s">
        <v>24</v>
      </c>
      <c r="H6769" t="s">
        <v>25</v>
      </c>
      <c r="I6769" t="s">
        <v>130</v>
      </c>
      <c r="J6769" t="s">
        <v>34</v>
      </c>
      <c r="K6769">
        <v>3</v>
      </c>
      <c r="L6769">
        <v>190</v>
      </c>
      <c r="M6769">
        <v>0</v>
      </c>
      <c r="N6769">
        <v>570</v>
      </c>
      <c r="O6769">
        <v>195</v>
      </c>
      <c r="P6769" t="s">
        <v>28</v>
      </c>
      <c r="Q6769" t="s">
        <v>35</v>
      </c>
      <c r="R6769" t="s">
        <v>30</v>
      </c>
      <c r="S6769">
        <v>3.5</v>
      </c>
      <c r="T6769">
        <f>YEAR(tblOrders[[#This Row],[Order Date]])</f>
        <v>2025</v>
      </c>
      <c r="U6769" t="str">
        <f>TEXT(tblOrders[[#This Row],[Order Date]],"mmm-yyyy")</f>
        <v>Dec-2025</v>
      </c>
      <c r="V6769" s="4">
        <f>tblOrders[[#This Row],[Profit]]/tblOrders[[#This Row],[Sales Amount]]</f>
        <v>0.34210526315789475</v>
      </c>
      <c r="W6769" t="str">
        <f>VLOOKUP(tblOrders[[#This Row],[City]],CityRegion,2,0)</f>
        <v>West</v>
      </c>
      <c r="X6769" t="str">
        <f>VLOOKUP(tblOrders[[#This Row],[City]],lookups!A:C,3,0)</f>
        <v>Maharashtra</v>
      </c>
    </row>
    <row r="6770" spans="1:24" x14ac:dyDescent="0.25">
      <c r="A6770" t="s">
        <v>9187</v>
      </c>
      <c r="B6770" s="1">
        <v>45672</v>
      </c>
      <c r="C6770" t="s">
        <v>5565</v>
      </c>
      <c r="D6770" t="s">
        <v>21</v>
      </c>
      <c r="E6770" t="s">
        <v>60</v>
      </c>
      <c r="F6770" t="s">
        <v>61</v>
      </c>
      <c r="G6770" t="s">
        <v>62</v>
      </c>
      <c r="H6770" t="s">
        <v>63</v>
      </c>
      <c r="I6770" t="s">
        <v>44</v>
      </c>
      <c r="J6770" t="s">
        <v>34</v>
      </c>
      <c r="K6770">
        <v>2</v>
      </c>
      <c r="L6770">
        <v>45</v>
      </c>
      <c r="M6770">
        <v>0</v>
      </c>
      <c r="N6770">
        <v>90</v>
      </c>
      <c r="O6770">
        <v>38</v>
      </c>
      <c r="P6770" t="s">
        <v>28</v>
      </c>
      <c r="Q6770" t="s">
        <v>86</v>
      </c>
      <c r="R6770" t="s">
        <v>30</v>
      </c>
      <c r="S6770">
        <v>3.4</v>
      </c>
      <c r="T6770">
        <f>YEAR(tblOrders[[#This Row],[Order Date]])</f>
        <v>2025</v>
      </c>
      <c r="U6770" t="str">
        <f>TEXT(tblOrders[[#This Row],[Order Date]],"mmm-yyyy")</f>
        <v>Jan-2025</v>
      </c>
      <c r="V6770" s="4">
        <f>tblOrders[[#This Row],[Profit]]/tblOrders[[#This Row],[Sales Amount]]</f>
        <v>0.42222222222222222</v>
      </c>
      <c r="W6770" t="str">
        <f>VLOOKUP(tblOrders[[#This Row],[City]],CityRegion,2,0)</f>
        <v>South</v>
      </c>
      <c r="X6770" t="str">
        <f>VLOOKUP(tblOrders[[#This Row],[City]],lookups!A:C,3,0)</f>
        <v>Kerala</v>
      </c>
    </row>
    <row r="6771" spans="1:24" x14ac:dyDescent="0.25">
      <c r="A6771" t="s">
        <v>9188</v>
      </c>
      <c r="B6771" s="1">
        <v>46022</v>
      </c>
      <c r="C6771" t="s">
        <v>1952</v>
      </c>
      <c r="D6771" t="s">
        <v>21</v>
      </c>
      <c r="E6771" t="s">
        <v>94</v>
      </c>
      <c r="F6771" t="s">
        <v>95</v>
      </c>
      <c r="G6771" t="s">
        <v>68</v>
      </c>
      <c r="H6771" t="s">
        <v>96</v>
      </c>
      <c r="I6771" t="s">
        <v>84</v>
      </c>
      <c r="J6771" t="s">
        <v>45</v>
      </c>
      <c r="K6771">
        <v>1</v>
      </c>
      <c r="L6771">
        <v>89</v>
      </c>
      <c r="M6771">
        <v>0.05</v>
      </c>
      <c r="N6771">
        <v>84.55</v>
      </c>
      <c r="O6771">
        <v>29.55</v>
      </c>
      <c r="P6771" t="s">
        <v>28</v>
      </c>
      <c r="Q6771" t="s">
        <v>46</v>
      </c>
      <c r="R6771" t="s">
        <v>30</v>
      </c>
      <c r="S6771">
        <v>4.4000000000000004</v>
      </c>
      <c r="T6771">
        <f>YEAR(tblOrders[[#This Row],[Order Date]])</f>
        <v>2025</v>
      </c>
      <c r="U6771" t="str">
        <f>TEXT(tblOrders[[#This Row],[Order Date]],"mmm-yyyy")</f>
        <v>Dec-2025</v>
      </c>
      <c r="V6771" s="4">
        <f>tblOrders[[#This Row],[Profit]]/tblOrders[[#This Row],[Sales Amount]]</f>
        <v>0.34949733885274986</v>
      </c>
      <c r="W6771" t="str">
        <f>VLOOKUP(tblOrders[[#This Row],[City]],CityRegion,2,0)</f>
        <v>West</v>
      </c>
      <c r="X6771" t="str">
        <f>VLOOKUP(tblOrders[[#This Row],[City]],lookups!A:C,3,0)</f>
        <v>Maharashtra</v>
      </c>
    </row>
    <row r="6772" spans="1:24" x14ac:dyDescent="0.25">
      <c r="A6772" t="s">
        <v>9189</v>
      </c>
      <c r="B6772" s="1">
        <v>45917</v>
      </c>
      <c r="C6772" t="s">
        <v>956</v>
      </c>
      <c r="D6772" t="s">
        <v>39</v>
      </c>
      <c r="E6772" t="s">
        <v>73</v>
      </c>
      <c r="F6772" t="s">
        <v>74</v>
      </c>
      <c r="G6772" t="s">
        <v>68</v>
      </c>
      <c r="H6772" t="s">
        <v>75</v>
      </c>
      <c r="I6772" t="s">
        <v>52</v>
      </c>
      <c r="J6772" t="s">
        <v>34</v>
      </c>
      <c r="K6772">
        <v>2</v>
      </c>
      <c r="L6772">
        <v>65</v>
      </c>
      <c r="M6772">
        <v>0.2</v>
      </c>
      <c r="N6772">
        <v>104</v>
      </c>
      <c r="O6772">
        <v>28</v>
      </c>
      <c r="P6772" t="s">
        <v>28</v>
      </c>
      <c r="Q6772" t="s">
        <v>29</v>
      </c>
      <c r="R6772" t="s">
        <v>36</v>
      </c>
      <c r="S6772">
        <v>3.1</v>
      </c>
      <c r="T6772">
        <f>YEAR(tblOrders[[#This Row],[Order Date]])</f>
        <v>2025</v>
      </c>
      <c r="U6772" t="str">
        <f>TEXT(tblOrders[[#This Row],[Order Date]],"mmm-yyyy")</f>
        <v>Sep-2025</v>
      </c>
      <c r="V6772" s="4">
        <f>tblOrders[[#This Row],[Profit]]/tblOrders[[#This Row],[Sales Amount]]</f>
        <v>0.26923076923076922</v>
      </c>
      <c r="W6772" t="str">
        <f>VLOOKUP(tblOrders[[#This Row],[City]],CityRegion,2,0)</f>
        <v>South</v>
      </c>
      <c r="X6772" t="str">
        <f>VLOOKUP(tblOrders[[#This Row],[City]],lookups!A:C,3,0)</f>
        <v>Kerala</v>
      </c>
    </row>
    <row r="6773" spans="1:24" x14ac:dyDescent="0.25">
      <c r="A6773" t="s">
        <v>9190</v>
      </c>
      <c r="B6773" s="1">
        <v>45906</v>
      </c>
      <c r="C6773" t="s">
        <v>9191</v>
      </c>
      <c r="D6773" t="s">
        <v>21</v>
      </c>
      <c r="E6773" t="s">
        <v>114</v>
      </c>
      <c r="F6773" t="s">
        <v>115</v>
      </c>
      <c r="G6773" t="s">
        <v>42</v>
      </c>
      <c r="H6773" t="s">
        <v>116</v>
      </c>
      <c r="I6773" t="s">
        <v>57</v>
      </c>
      <c r="J6773" t="s">
        <v>27</v>
      </c>
      <c r="K6773">
        <v>3</v>
      </c>
      <c r="L6773">
        <v>12</v>
      </c>
      <c r="M6773">
        <v>0.15</v>
      </c>
      <c r="N6773">
        <v>30.6</v>
      </c>
      <c r="O6773">
        <v>12.6</v>
      </c>
      <c r="P6773" t="s">
        <v>28</v>
      </c>
      <c r="Q6773" t="s">
        <v>35</v>
      </c>
      <c r="R6773" t="s">
        <v>30</v>
      </c>
      <c r="S6773">
        <v>2.6</v>
      </c>
      <c r="T6773">
        <f>YEAR(tblOrders[[#This Row],[Order Date]])</f>
        <v>2025</v>
      </c>
      <c r="U6773" t="str">
        <f>TEXT(tblOrders[[#This Row],[Order Date]],"mmm-yyyy")</f>
        <v>Sep-2025</v>
      </c>
      <c r="V6773" s="4">
        <f>tblOrders[[#This Row],[Profit]]/tblOrders[[#This Row],[Sales Amount]]</f>
        <v>0.41176470588235292</v>
      </c>
      <c r="W6773" t="str">
        <f>VLOOKUP(tblOrders[[#This Row],[City]],CityRegion,2,0)</f>
        <v>South</v>
      </c>
      <c r="X6773" t="str">
        <f>VLOOKUP(tblOrders[[#This Row],[City]],lookups!A:C,3,0)</f>
        <v>Kerala</v>
      </c>
    </row>
    <row r="6774" spans="1:24" x14ac:dyDescent="0.25">
      <c r="A6774" t="s">
        <v>9192</v>
      </c>
      <c r="B6774" s="1">
        <v>45792</v>
      </c>
      <c r="C6774" t="s">
        <v>846</v>
      </c>
      <c r="D6774" t="s">
        <v>21</v>
      </c>
      <c r="E6774" t="s">
        <v>94</v>
      </c>
      <c r="F6774" t="s">
        <v>95</v>
      </c>
      <c r="G6774" t="s">
        <v>68</v>
      </c>
      <c r="H6774" t="s">
        <v>96</v>
      </c>
      <c r="I6774" t="s">
        <v>57</v>
      </c>
      <c r="J6774" t="s">
        <v>45</v>
      </c>
      <c r="K6774">
        <v>4</v>
      </c>
      <c r="L6774">
        <v>89</v>
      </c>
      <c r="M6774">
        <v>0.2</v>
      </c>
      <c r="N6774">
        <v>284.8</v>
      </c>
      <c r="O6774">
        <v>64.8</v>
      </c>
      <c r="P6774" t="s">
        <v>28</v>
      </c>
      <c r="Q6774" t="s">
        <v>46</v>
      </c>
      <c r="R6774" t="s">
        <v>123</v>
      </c>
      <c r="S6774">
        <v>3.6</v>
      </c>
      <c r="T6774">
        <f>YEAR(tblOrders[[#This Row],[Order Date]])</f>
        <v>2025</v>
      </c>
      <c r="U6774" t="str">
        <f>TEXT(tblOrders[[#This Row],[Order Date]],"mmm-yyyy")</f>
        <v>May-2025</v>
      </c>
      <c r="V6774" s="4">
        <f>tblOrders[[#This Row],[Profit]]/tblOrders[[#This Row],[Sales Amount]]</f>
        <v>0.22752808988764042</v>
      </c>
      <c r="W6774" t="str">
        <f>VLOOKUP(tblOrders[[#This Row],[City]],CityRegion,2,0)</f>
        <v>South</v>
      </c>
      <c r="X6774" t="str">
        <f>VLOOKUP(tblOrders[[#This Row],[City]],lookups!A:C,3,0)</f>
        <v>Kerala</v>
      </c>
    </row>
    <row r="6775" spans="1:24" x14ac:dyDescent="0.25">
      <c r="A6775" t="s">
        <v>9193</v>
      </c>
      <c r="B6775" s="1">
        <v>45885</v>
      </c>
      <c r="C6775" t="s">
        <v>3929</v>
      </c>
      <c r="D6775" t="s">
        <v>39</v>
      </c>
      <c r="E6775" t="s">
        <v>66</v>
      </c>
      <c r="F6775" t="s">
        <v>67</v>
      </c>
      <c r="G6775" t="s">
        <v>68</v>
      </c>
      <c r="H6775" t="s">
        <v>69</v>
      </c>
      <c r="I6775" t="s">
        <v>70</v>
      </c>
      <c r="J6775" t="s">
        <v>27</v>
      </c>
      <c r="K6775">
        <v>1</v>
      </c>
      <c r="L6775">
        <v>149</v>
      </c>
      <c r="M6775">
        <v>0.1</v>
      </c>
      <c r="N6775">
        <v>134.1</v>
      </c>
      <c r="O6775">
        <v>39.1</v>
      </c>
      <c r="P6775" t="s">
        <v>28</v>
      </c>
      <c r="Q6775" t="s">
        <v>46</v>
      </c>
      <c r="R6775" t="s">
        <v>123</v>
      </c>
      <c r="S6775">
        <v>3.2</v>
      </c>
      <c r="T6775">
        <f>YEAR(tblOrders[[#This Row],[Order Date]])</f>
        <v>2025</v>
      </c>
      <c r="U6775" t="str">
        <f>TEXT(tblOrders[[#This Row],[Order Date]],"mmm-yyyy")</f>
        <v>Aug-2025</v>
      </c>
      <c r="V6775" s="4">
        <f>tblOrders[[#This Row],[Profit]]/tblOrders[[#This Row],[Sales Amount]]</f>
        <v>0.29157345264727819</v>
      </c>
      <c r="W6775" t="str">
        <f>VLOOKUP(tblOrders[[#This Row],[City]],CityRegion,2,0)</f>
        <v>South</v>
      </c>
      <c r="X6775" t="str">
        <f>VLOOKUP(tblOrders[[#This Row],[City]],lookups!A:C,3,0)</f>
        <v>Telengana</v>
      </c>
    </row>
    <row r="6776" spans="1:24" x14ac:dyDescent="0.25">
      <c r="A6776" t="s">
        <v>9194</v>
      </c>
      <c r="B6776" s="1">
        <v>45675</v>
      </c>
      <c r="C6776" t="s">
        <v>5048</v>
      </c>
      <c r="D6776" t="s">
        <v>21</v>
      </c>
      <c r="E6776" t="s">
        <v>101</v>
      </c>
      <c r="F6776" t="s">
        <v>102</v>
      </c>
      <c r="G6776" t="s">
        <v>24</v>
      </c>
      <c r="H6776" t="s">
        <v>103</v>
      </c>
      <c r="I6776" t="s">
        <v>26</v>
      </c>
      <c r="J6776" t="s">
        <v>45</v>
      </c>
      <c r="K6776">
        <v>4</v>
      </c>
      <c r="L6776">
        <v>120</v>
      </c>
      <c r="M6776">
        <v>0.2</v>
      </c>
      <c r="N6776">
        <v>384</v>
      </c>
      <c r="O6776">
        <v>72</v>
      </c>
      <c r="P6776" t="s">
        <v>28</v>
      </c>
      <c r="Q6776" t="s">
        <v>46</v>
      </c>
      <c r="R6776" t="s">
        <v>36</v>
      </c>
      <c r="S6776">
        <v>3.1</v>
      </c>
      <c r="T6776">
        <f>YEAR(tblOrders[[#This Row],[Order Date]])</f>
        <v>2025</v>
      </c>
      <c r="U6776" t="str">
        <f>TEXT(tblOrders[[#This Row],[Order Date]],"mmm-yyyy")</f>
        <v>Jan-2025</v>
      </c>
      <c r="V6776" s="4">
        <f>tblOrders[[#This Row],[Profit]]/tblOrders[[#This Row],[Sales Amount]]</f>
        <v>0.1875</v>
      </c>
      <c r="W6776" t="str">
        <f>VLOOKUP(tblOrders[[#This Row],[City]],CityRegion,2,0)</f>
        <v>South</v>
      </c>
      <c r="X6776" t="str">
        <f>VLOOKUP(tblOrders[[#This Row],[City]],lookups!A:C,3,0)</f>
        <v>Karnataka</v>
      </c>
    </row>
    <row r="6777" spans="1:24" x14ac:dyDescent="0.25">
      <c r="A6777" t="s">
        <v>9195</v>
      </c>
      <c r="B6777" s="1">
        <v>45815</v>
      </c>
      <c r="C6777" t="s">
        <v>1451</v>
      </c>
      <c r="D6777" t="s">
        <v>21</v>
      </c>
      <c r="E6777" t="s">
        <v>49</v>
      </c>
      <c r="F6777" t="s">
        <v>50</v>
      </c>
      <c r="G6777" t="s">
        <v>24</v>
      </c>
      <c r="H6777" t="s">
        <v>51</v>
      </c>
      <c r="I6777" t="s">
        <v>84</v>
      </c>
      <c r="J6777" t="s">
        <v>45</v>
      </c>
      <c r="K6777">
        <v>4</v>
      </c>
      <c r="L6777">
        <v>85</v>
      </c>
      <c r="M6777">
        <v>0.15</v>
      </c>
      <c r="N6777">
        <v>289</v>
      </c>
      <c r="O6777">
        <v>81</v>
      </c>
      <c r="P6777" t="s">
        <v>28</v>
      </c>
      <c r="Q6777" t="s">
        <v>35</v>
      </c>
      <c r="R6777" t="s">
        <v>36</v>
      </c>
      <c r="S6777">
        <v>4.9000000000000004</v>
      </c>
      <c r="T6777">
        <f>YEAR(tblOrders[[#This Row],[Order Date]])</f>
        <v>2025</v>
      </c>
      <c r="U6777" t="str">
        <f>TEXT(tblOrders[[#This Row],[Order Date]],"mmm-yyyy")</f>
        <v>Jun-2025</v>
      </c>
      <c r="V6777" s="4">
        <f>tblOrders[[#This Row],[Profit]]/tblOrders[[#This Row],[Sales Amount]]</f>
        <v>0.28027681660899656</v>
      </c>
      <c r="W6777" t="str">
        <f>VLOOKUP(tblOrders[[#This Row],[City]],CityRegion,2,0)</f>
        <v>West</v>
      </c>
      <c r="X6777" t="str">
        <f>VLOOKUP(tblOrders[[#This Row],[City]],lookups!A:C,3,0)</f>
        <v>Maharashtra</v>
      </c>
    </row>
    <row r="6778" spans="1:24" x14ac:dyDescent="0.25">
      <c r="A6778" t="s">
        <v>9196</v>
      </c>
      <c r="B6778" s="1">
        <v>45818</v>
      </c>
      <c r="C6778" t="s">
        <v>1964</v>
      </c>
      <c r="D6778" t="s">
        <v>39</v>
      </c>
      <c r="E6778" t="s">
        <v>79</v>
      </c>
      <c r="F6778" t="s">
        <v>80</v>
      </c>
      <c r="G6778" t="s">
        <v>68</v>
      </c>
      <c r="H6778" t="s">
        <v>81</v>
      </c>
      <c r="I6778" t="s">
        <v>26</v>
      </c>
      <c r="J6778" t="s">
        <v>45</v>
      </c>
      <c r="K6778">
        <v>4</v>
      </c>
      <c r="L6778">
        <v>799</v>
      </c>
      <c r="M6778">
        <v>0</v>
      </c>
      <c r="N6778">
        <v>3196</v>
      </c>
      <c r="O6778">
        <v>716</v>
      </c>
      <c r="P6778" t="s">
        <v>85</v>
      </c>
      <c r="Q6778" t="s">
        <v>46</v>
      </c>
      <c r="R6778" t="s">
        <v>36</v>
      </c>
      <c r="S6778">
        <v>4.2</v>
      </c>
      <c r="T6778">
        <f>YEAR(tblOrders[[#This Row],[Order Date]])</f>
        <v>2025</v>
      </c>
      <c r="U6778" t="str">
        <f>TEXT(tblOrders[[#This Row],[Order Date]],"mmm-yyyy")</f>
        <v>Jun-2025</v>
      </c>
      <c r="V6778" s="4">
        <f>tblOrders[[#This Row],[Profit]]/tblOrders[[#This Row],[Sales Amount]]</f>
        <v>0.22403003754693368</v>
      </c>
      <c r="W6778" t="str">
        <f>VLOOKUP(tblOrders[[#This Row],[City]],CityRegion,2,0)</f>
        <v>South</v>
      </c>
      <c r="X6778" t="str">
        <f>VLOOKUP(tblOrders[[#This Row],[City]],lookups!A:C,3,0)</f>
        <v>Karnataka</v>
      </c>
    </row>
    <row r="6779" spans="1:24" x14ac:dyDescent="0.25">
      <c r="A6779" t="s">
        <v>9197</v>
      </c>
      <c r="B6779" s="1">
        <v>45687</v>
      </c>
      <c r="C6779" t="s">
        <v>8411</v>
      </c>
      <c r="D6779" t="s">
        <v>21</v>
      </c>
      <c r="E6779" t="s">
        <v>49</v>
      </c>
      <c r="F6779" t="s">
        <v>50</v>
      </c>
      <c r="G6779" t="s">
        <v>24</v>
      </c>
      <c r="H6779" t="s">
        <v>51</v>
      </c>
      <c r="I6779" t="s">
        <v>139</v>
      </c>
      <c r="J6779" t="s">
        <v>45</v>
      </c>
      <c r="K6779">
        <v>2</v>
      </c>
      <c r="L6779">
        <v>85</v>
      </c>
      <c r="M6779">
        <v>0.15</v>
      </c>
      <c r="N6779">
        <v>144.5</v>
      </c>
      <c r="O6779">
        <v>40.5</v>
      </c>
      <c r="P6779" t="s">
        <v>28</v>
      </c>
      <c r="Q6779" t="s">
        <v>29</v>
      </c>
      <c r="R6779" t="s">
        <v>36</v>
      </c>
      <c r="S6779">
        <v>4.4000000000000004</v>
      </c>
      <c r="T6779">
        <f>YEAR(tblOrders[[#This Row],[Order Date]])</f>
        <v>2025</v>
      </c>
      <c r="U6779" t="str">
        <f>TEXT(tblOrders[[#This Row],[Order Date]],"mmm-yyyy")</f>
        <v>Jan-2025</v>
      </c>
      <c r="V6779" s="4">
        <f>tblOrders[[#This Row],[Profit]]/tblOrders[[#This Row],[Sales Amount]]</f>
        <v>0.28027681660899656</v>
      </c>
      <c r="W6779" t="str">
        <f>VLOOKUP(tblOrders[[#This Row],[City]],CityRegion,2,0)</f>
        <v>South</v>
      </c>
      <c r="X6779" t="str">
        <f>VLOOKUP(tblOrders[[#This Row],[City]],lookups!A:C,3,0)</f>
        <v>Tamil Nadu</v>
      </c>
    </row>
    <row r="6780" spans="1:24" x14ac:dyDescent="0.25">
      <c r="A6780" t="s">
        <v>9198</v>
      </c>
      <c r="B6780" s="1">
        <v>45840</v>
      </c>
      <c r="C6780" t="s">
        <v>4621</v>
      </c>
      <c r="D6780" t="s">
        <v>39</v>
      </c>
      <c r="E6780" t="s">
        <v>108</v>
      </c>
      <c r="F6780" t="s">
        <v>109</v>
      </c>
      <c r="G6780" t="s">
        <v>62</v>
      </c>
      <c r="H6780" t="s">
        <v>110</v>
      </c>
      <c r="I6780" t="s">
        <v>84</v>
      </c>
      <c r="J6780" t="s">
        <v>34</v>
      </c>
      <c r="K6780">
        <v>2</v>
      </c>
      <c r="L6780">
        <v>110</v>
      </c>
      <c r="M6780">
        <v>0.1</v>
      </c>
      <c r="N6780">
        <v>198</v>
      </c>
      <c r="O6780">
        <v>62</v>
      </c>
      <c r="P6780" t="s">
        <v>28</v>
      </c>
      <c r="Q6780" t="s">
        <v>46</v>
      </c>
      <c r="R6780" t="s">
        <v>36</v>
      </c>
      <c r="S6780">
        <v>4.0999999999999996</v>
      </c>
      <c r="T6780">
        <f>YEAR(tblOrders[[#This Row],[Order Date]])</f>
        <v>2025</v>
      </c>
      <c r="U6780" t="str">
        <f>TEXT(tblOrders[[#This Row],[Order Date]],"mmm-yyyy")</f>
        <v>Jul-2025</v>
      </c>
      <c r="V6780" s="4">
        <f>tblOrders[[#This Row],[Profit]]/tblOrders[[#This Row],[Sales Amount]]</f>
        <v>0.31313131313131315</v>
      </c>
      <c r="W6780" t="str">
        <f>VLOOKUP(tblOrders[[#This Row],[City]],CityRegion,2,0)</f>
        <v>West</v>
      </c>
      <c r="X6780" t="str">
        <f>VLOOKUP(tblOrders[[#This Row],[City]],lookups!A:C,3,0)</f>
        <v>Maharashtra</v>
      </c>
    </row>
    <row r="6781" spans="1:24" x14ac:dyDescent="0.25">
      <c r="A6781" t="s">
        <v>9199</v>
      </c>
      <c r="B6781" s="1">
        <v>45799</v>
      </c>
      <c r="C6781" t="s">
        <v>1770</v>
      </c>
      <c r="D6781" t="s">
        <v>39</v>
      </c>
      <c r="E6781" t="s">
        <v>108</v>
      </c>
      <c r="F6781" t="s">
        <v>109</v>
      </c>
      <c r="G6781" t="s">
        <v>62</v>
      </c>
      <c r="H6781" t="s">
        <v>110</v>
      </c>
      <c r="I6781" t="s">
        <v>44</v>
      </c>
      <c r="J6781" t="s">
        <v>34</v>
      </c>
      <c r="K6781">
        <v>5</v>
      </c>
      <c r="L6781">
        <v>110</v>
      </c>
      <c r="M6781">
        <v>0.2</v>
      </c>
      <c r="N6781">
        <v>440</v>
      </c>
      <c r="O6781">
        <v>100</v>
      </c>
      <c r="P6781" t="s">
        <v>28</v>
      </c>
      <c r="Q6781" t="s">
        <v>91</v>
      </c>
      <c r="R6781" t="s">
        <v>30</v>
      </c>
      <c r="S6781">
        <v>4.7</v>
      </c>
      <c r="T6781">
        <f>YEAR(tblOrders[[#This Row],[Order Date]])</f>
        <v>2025</v>
      </c>
      <c r="U6781" t="str">
        <f>TEXT(tblOrders[[#This Row],[Order Date]],"mmm-yyyy")</f>
        <v>May-2025</v>
      </c>
      <c r="V6781" s="4">
        <f>tblOrders[[#This Row],[Profit]]/tblOrders[[#This Row],[Sales Amount]]</f>
        <v>0.22727272727272727</v>
      </c>
      <c r="W6781" t="str">
        <f>VLOOKUP(tblOrders[[#This Row],[City]],CityRegion,2,0)</f>
        <v>South</v>
      </c>
      <c r="X6781" t="str">
        <f>VLOOKUP(tblOrders[[#This Row],[City]],lookups!A:C,3,0)</f>
        <v>Kerala</v>
      </c>
    </row>
    <row r="6782" spans="1:24" x14ac:dyDescent="0.25">
      <c r="A6782" t="s">
        <v>9200</v>
      </c>
      <c r="B6782" s="1">
        <v>45821</v>
      </c>
      <c r="C6782" t="s">
        <v>7819</v>
      </c>
      <c r="D6782" t="s">
        <v>39</v>
      </c>
      <c r="E6782" t="s">
        <v>94</v>
      </c>
      <c r="F6782" t="s">
        <v>95</v>
      </c>
      <c r="G6782" t="s">
        <v>68</v>
      </c>
      <c r="H6782" t="s">
        <v>96</v>
      </c>
      <c r="I6782" t="s">
        <v>76</v>
      </c>
      <c r="J6782" t="s">
        <v>34</v>
      </c>
      <c r="K6782">
        <v>4</v>
      </c>
      <c r="L6782">
        <v>89</v>
      </c>
      <c r="M6782">
        <v>0.1</v>
      </c>
      <c r="N6782">
        <v>320.39999999999998</v>
      </c>
      <c r="O6782">
        <v>100.4</v>
      </c>
      <c r="P6782" t="s">
        <v>28</v>
      </c>
      <c r="Q6782" t="s">
        <v>46</v>
      </c>
      <c r="R6782" t="s">
        <v>36</v>
      </c>
      <c r="S6782">
        <v>3.7</v>
      </c>
      <c r="T6782">
        <f>YEAR(tblOrders[[#This Row],[Order Date]])</f>
        <v>2025</v>
      </c>
      <c r="U6782" t="str">
        <f>TEXT(tblOrders[[#This Row],[Order Date]],"mmm-yyyy")</f>
        <v>Jun-2025</v>
      </c>
      <c r="V6782" s="4">
        <f>tblOrders[[#This Row],[Profit]]/tblOrders[[#This Row],[Sales Amount]]</f>
        <v>0.31335830212234711</v>
      </c>
      <c r="W6782" t="str">
        <f>VLOOKUP(tblOrders[[#This Row],[City]],CityRegion,2,0)</f>
        <v>South</v>
      </c>
      <c r="X6782" t="str">
        <f>VLOOKUP(tblOrders[[#This Row],[City]],lookups!A:C,3,0)</f>
        <v>Kerala</v>
      </c>
    </row>
    <row r="6783" spans="1:24" x14ac:dyDescent="0.25">
      <c r="A6783" t="s">
        <v>9201</v>
      </c>
      <c r="B6783" s="1">
        <v>45746</v>
      </c>
      <c r="C6783" t="s">
        <v>8707</v>
      </c>
      <c r="D6783" t="s">
        <v>21</v>
      </c>
      <c r="E6783" t="s">
        <v>114</v>
      </c>
      <c r="F6783" t="s">
        <v>115</v>
      </c>
      <c r="G6783" t="s">
        <v>42</v>
      </c>
      <c r="H6783" t="s">
        <v>116</v>
      </c>
      <c r="I6783" t="s">
        <v>33</v>
      </c>
      <c r="J6783" t="s">
        <v>34</v>
      </c>
      <c r="K6783">
        <v>2</v>
      </c>
      <c r="L6783">
        <v>12</v>
      </c>
      <c r="M6783">
        <v>0.15</v>
      </c>
      <c r="N6783">
        <v>20.399999999999999</v>
      </c>
      <c r="O6783">
        <v>8.4</v>
      </c>
      <c r="P6783" t="s">
        <v>28</v>
      </c>
      <c r="Q6783" t="s">
        <v>86</v>
      </c>
      <c r="R6783" t="s">
        <v>30</v>
      </c>
      <c r="S6783">
        <v>4.5</v>
      </c>
      <c r="T6783">
        <f>YEAR(tblOrders[[#This Row],[Order Date]])</f>
        <v>2025</v>
      </c>
      <c r="U6783" t="str">
        <f>TEXT(tblOrders[[#This Row],[Order Date]],"mmm-yyyy")</f>
        <v>Mar-2025</v>
      </c>
      <c r="V6783" s="4">
        <f>tblOrders[[#This Row],[Profit]]/tblOrders[[#This Row],[Sales Amount]]</f>
        <v>0.41176470588235298</v>
      </c>
      <c r="W6783" t="str">
        <f>VLOOKUP(tblOrders[[#This Row],[City]],CityRegion,2,0)</f>
        <v>North</v>
      </c>
      <c r="X6783" t="str">
        <f>VLOOKUP(tblOrders[[#This Row],[City]],lookups!A:C,3,0)</f>
        <v>Delhi</v>
      </c>
    </row>
    <row r="6784" spans="1:24" x14ac:dyDescent="0.25">
      <c r="A6784" t="s">
        <v>9202</v>
      </c>
      <c r="B6784" s="1">
        <v>45960</v>
      </c>
      <c r="C6784" t="s">
        <v>9203</v>
      </c>
      <c r="D6784" t="s">
        <v>21</v>
      </c>
      <c r="E6784" t="s">
        <v>94</v>
      </c>
      <c r="F6784" t="s">
        <v>95</v>
      </c>
      <c r="G6784" t="s">
        <v>68</v>
      </c>
      <c r="H6784" t="s">
        <v>96</v>
      </c>
      <c r="I6784" t="s">
        <v>26</v>
      </c>
      <c r="J6784" t="s">
        <v>45</v>
      </c>
      <c r="K6784">
        <v>4</v>
      </c>
      <c r="L6784">
        <v>89</v>
      </c>
      <c r="M6784">
        <v>0.15</v>
      </c>
      <c r="N6784">
        <v>302.60000000000002</v>
      </c>
      <c r="O6784">
        <v>82.6</v>
      </c>
      <c r="P6784" t="s">
        <v>28</v>
      </c>
      <c r="Q6784" t="s">
        <v>86</v>
      </c>
      <c r="R6784" t="s">
        <v>36</v>
      </c>
      <c r="S6784">
        <v>3.9</v>
      </c>
      <c r="T6784">
        <f>YEAR(tblOrders[[#This Row],[Order Date]])</f>
        <v>2025</v>
      </c>
      <c r="U6784" t="str">
        <f>TEXT(tblOrders[[#This Row],[Order Date]],"mmm-yyyy")</f>
        <v>Oct-2025</v>
      </c>
      <c r="V6784" s="4">
        <f>tblOrders[[#This Row],[Profit]]/tblOrders[[#This Row],[Sales Amount]]</f>
        <v>0.27296761401189684</v>
      </c>
      <c r="W6784" t="str">
        <f>VLOOKUP(tblOrders[[#This Row],[City]],CityRegion,2,0)</f>
        <v>South</v>
      </c>
      <c r="X6784" t="str">
        <f>VLOOKUP(tblOrders[[#This Row],[City]],lookups!A:C,3,0)</f>
        <v>Karnataka</v>
      </c>
    </row>
    <row r="6785" spans="1:24" x14ac:dyDescent="0.25">
      <c r="A6785" t="s">
        <v>9204</v>
      </c>
      <c r="B6785" s="1">
        <v>45987</v>
      </c>
      <c r="C6785" t="s">
        <v>3315</v>
      </c>
      <c r="D6785" t="s">
        <v>39</v>
      </c>
      <c r="E6785" t="s">
        <v>22</v>
      </c>
      <c r="F6785" t="s">
        <v>23</v>
      </c>
      <c r="G6785" t="s">
        <v>24</v>
      </c>
      <c r="H6785" t="s">
        <v>25</v>
      </c>
      <c r="I6785" t="s">
        <v>44</v>
      </c>
      <c r="J6785" t="s">
        <v>27</v>
      </c>
      <c r="K6785">
        <v>4</v>
      </c>
      <c r="L6785">
        <v>190</v>
      </c>
      <c r="M6785">
        <v>0.15</v>
      </c>
      <c r="N6785">
        <v>646</v>
      </c>
      <c r="O6785">
        <v>146</v>
      </c>
      <c r="P6785" t="s">
        <v>28</v>
      </c>
      <c r="Q6785" t="s">
        <v>86</v>
      </c>
      <c r="R6785" t="s">
        <v>36</v>
      </c>
      <c r="S6785">
        <v>4</v>
      </c>
      <c r="T6785">
        <f>YEAR(tblOrders[[#This Row],[Order Date]])</f>
        <v>2025</v>
      </c>
      <c r="U6785" t="str">
        <f>TEXT(tblOrders[[#This Row],[Order Date]],"mmm-yyyy")</f>
        <v>Nov-2025</v>
      </c>
      <c r="V6785" s="4">
        <f>tblOrders[[#This Row],[Profit]]/tblOrders[[#This Row],[Sales Amount]]</f>
        <v>0.2260061919504644</v>
      </c>
      <c r="W6785" t="str">
        <f>VLOOKUP(tblOrders[[#This Row],[City]],CityRegion,2,0)</f>
        <v>South</v>
      </c>
      <c r="X6785" t="str">
        <f>VLOOKUP(tblOrders[[#This Row],[City]],lookups!A:C,3,0)</f>
        <v>Kerala</v>
      </c>
    </row>
    <row r="6786" spans="1:24" x14ac:dyDescent="0.25">
      <c r="A6786" t="s">
        <v>9205</v>
      </c>
      <c r="B6786" s="1">
        <v>45956</v>
      </c>
      <c r="C6786" t="s">
        <v>4717</v>
      </c>
      <c r="D6786" t="s">
        <v>21</v>
      </c>
      <c r="E6786" t="s">
        <v>60</v>
      </c>
      <c r="F6786" t="s">
        <v>61</v>
      </c>
      <c r="G6786" t="s">
        <v>62</v>
      </c>
      <c r="H6786" t="s">
        <v>63</v>
      </c>
      <c r="I6786" t="s">
        <v>57</v>
      </c>
      <c r="J6786" t="s">
        <v>45</v>
      </c>
      <c r="K6786">
        <v>1</v>
      </c>
      <c r="L6786">
        <v>45</v>
      </c>
      <c r="M6786">
        <v>0.05</v>
      </c>
      <c r="N6786">
        <v>42.75</v>
      </c>
      <c r="O6786">
        <v>16.75</v>
      </c>
      <c r="P6786" t="s">
        <v>28</v>
      </c>
      <c r="Q6786" t="s">
        <v>46</v>
      </c>
      <c r="R6786" t="s">
        <v>30</v>
      </c>
      <c r="S6786">
        <v>4.2</v>
      </c>
      <c r="T6786">
        <f>YEAR(tblOrders[[#This Row],[Order Date]])</f>
        <v>2025</v>
      </c>
      <c r="U6786" t="str">
        <f>TEXT(tblOrders[[#This Row],[Order Date]],"mmm-yyyy")</f>
        <v>Oct-2025</v>
      </c>
      <c r="V6786" s="4">
        <f>tblOrders[[#This Row],[Profit]]/tblOrders[[#This Row],[Sales Amount]]</f>
        <v>0.391812865497076</v>
      </c>
      <c r="W6786" t="str">
        <f>VLOOKUP(tblOrders[[#This Row],[City]],CityRegion,2,0)</f>
        <v>South</v>
      </c>
      <c r="X6786" t="str">
        <f>VLOOKUP(tblOrders[[#This Row],[City]],lookups!A:C,3,0)</f>
        <v>Kerala</v>
      </c>
    </row>
    <row r="6787" spans="1:24" x14ac:dyDescent="0.25">
      <c r="A6787" t="s">
        <v>9206</v>
      </c>
      <c r="B6787" s="1">
        <v>46014</v>
      </c>
      <c r="C6787" t="s">
        <v>538</v>
      </c>
      <c r="D6787" t="s">
        <v>21</v>
      </c>
      <c r="E6787" t="s">
        <v>60</v>
      </c>
      <c r="F6787" t="s">
        <v>61</v>
      </c>
      <c r="G6787" t="s">
        <v>62</v>
      </c>
      <c r="H6787" t="s">
        <v>63</v>
      </c>
      <c r="I6787" t="s">
        <v>84</v>
      </c>
      <c r="J6787" t="s">
        <v>27</v>
      </c>
      <c r="K6787">
        <v>1</v>
      </c>
      <c r="L6787">
        <v>45</v>
      </c>
      <c r="M6787">
        <v>0.15</v>
      </c>
      <c r="N6787">
        <v>38.25</v>
      </c>
      <c r="O6787">
        <v>12.25</v>
      </c>
      <c r="P6787" t="s">
        <v>28</v>
      </c>
      <c r="Q6787" t="s">
        <v>91</v>
      </c>
      <c r="R6787" t="s">
        <v>36</v>
      </c>
      <c r="S6787">
        <v>3.4</v>
      </c>
      <c r="T6787">
        <f>YEAR(tblOrders[[#This Row],[Order Date]])</f>
        <v>2025</v>
      </c>
      <c r="U6787" t="str">
        <f>TEXT(tblOrders[[#This Row],[Order Date]],"mmm-yyyy")</f>
        <v>Dec-2025</v>
      </c>
      <c r="V6787" s="4">
        <f>tblOrders[[#This Row],[Profit]]/tblOrders[[#This Row],[Sales Amount]]</f>
        <v>0.3202614379084967</v>
      </c>
      <c r="W6787" t="str">
        <f>VLOOKUP(tblOrders[[#This Row],[City]],CityRegion,2,0)</f>
        <v>West</v>
      </c>
      <c r="X6787" t="str">
        <f>VLOOKUP(tblOrders[[#This Row],[City]],lookups!A:C,3,0)</f>
        <v>Maharashtra</v>
      </c>
    </row>
    <row r="6788" spans="1:24" x14ac:dyDescent="0.25">
      <c r="A6788" t="s">
        <v>9207</v>
      </c>
      <c r="B6788" s="1">
        <v>45884</v>
      </c>
      <c r="C6788" t="s">
        <v>1631</v>
      </c>
      <c r="D6788" t="s">
        <v>21</v>
      </c>
      <c r="E6788" t="s">
        <v>114</v>
      </c>
      <c r="F6788" t="s">
        <v>115</v>
      </c>
      <c r="G6788" t="s">
        <v>42</v>
      </c>
      <c r="H6788" t="s">
        <v>116</v>
      </c>
      <c r="I6788" t="s">
        <v>70</v>
      </c>
      <c r="J6788" t="s">
        <v>45</v>
      </c>
      <c r="K6788">
        <v>3</v>
      </c>
      <c r="L6788">
        <v>12</v>
      </c>
      <c r="M6788">
        <v>0</v>
      </c>
      <c r="N6788">
        <v>36</v>
      </c>
      <c r="O6788">
        <v>18</v>
      </c>
      <c r="P6788" t="s">
        <v>28</v>
      </c>
      <c r="Q6788" t="s">
        <v>86</v>
      </c>
      <c r="R6788" t="s">
        <v>36</v>
      </c>
      <c r="S6788">
        <v>4.9000000000000004</v>
      </c>
      <c r="T6788">
        <f>YEAR(tblOrders[[#This Row],[Order Date]])</f>
        <v>2025</v>
      </c>
      <c r="U6788" t="str">
        <f>TEXT(tblOrders[[#This Row],[Order Date]],"mmm-yyyy")</f>
        <v>Aug-2025</v>
      </c>
      <c r="V6788" s="4">
        <f>tblOrders[[#This Row],[Profit]]/tblOrders[[#This Row],[Sales Amount]]</f>
        <v>0.5</v>
      </c>
      <c r="W6788" t="str">
        <f>VLOOKUP(tblOrders[[#This Row],[City]],CityRegion,2,0)</f>
        <v>South</v>
      </c>
      <c r="X6788" t="str">
        <f>VLOOKUP(tblOrders[[#This Row],[City]],lookups!A:C,3,0)</f>
        <v>Telengana</v>
      </c>
    </row>
    <row r="6789" spans="1:24" x14ac:dyDescent="0.25">
      <c r="A6789" t="s">
        <v>9208</v>
      </c>
      <c r="B6789" s="1">
        <v>45678</v>
      </c>
      <c r="C6789" t="s">
        <v>9209</v>
      </c>
      <c r="D6789" t="s">
        <v>21</v>
      </c>
      <c r="E6789" t="s">
        <v>22</v>
      </c>
      <c r="F6789" t="s">
        <v>23</v>
      </c>
      <c r="G6789" t="s">
        <v>24</v>
      </c>
      <c r="H6789" t="s">
        <v>25</v>
      </c>
      <c r="I6789" t="s">
        <v>57</v>
      </c>
      <c r="J6789" t="s">
        <v>45</v>
      </c>
      <c r="K6789">
        <v>4</v>
      </c>
      <c r="L6789">
        <v>190</v>
      </c>
      <c r="M6789">
        <v>0.1</v>
      </c>
      <c r="N6789">
        <v>684</v>
      </c>
      <c r="O6789">
        <v>184</v>
      </c>
      <c r="P6789" t="s">
        <v>28</v>
      </c>
      <c r="Q6789" t="s">
        <v>35</v>
      </c>
      <c r="R6789" t="s">
        <v>36</v>
      </c>
      <c r="S6789">
        <v>3.7</v>
      </c>
      <c r="T6789">
        <f>YEAR(tblOrders[[#This Row],[Order Date]])</f>
        <v>2025</v>
      </c>
      <c r="U6789" t="str">
        <f>TEXT(tblOrders[[#This Row],[Order Date]],"mmm-yyyy")</f>
        <v>Jan-2025</v>
      </c>
      <c r="V6789" s="4">
        <f>tblOrders[[#This Row],[Profit]]/tblOrders[[#This Row],[Sales Amount]]</f>
        <v>0.26900584795321636</v>
      </c>
      <c r="W6789" t="str">
        <f>VLOOKUP(tblOrders[[#This Row],[City]],CityRegion,2,0)</f>
        <v>South</v>
      </c>
      <c r="X6789" t="str">
        <f>VLOOKUP(tblOrders[[#This Row],[City]],lookups!A:C,3,0)</f>
        <v>Kerala</v>
      </c>
    </row>
    <row r="6790" spans="1:24" x14ac:dyDescent="0.25">
      <c r="A6790" t="s">
        <v>9210</v>
      </c>
      <c r="B6790" s="1">
        <v>45920</v>
      </c>
      <c r="C6790" t="s">
        <v>9211</v>
      </c>
      <c r="D6790" t="s">
        <v>21</v>
      </c>
      <c r="E6790" t="s">
        <v>40</v>
      </c>
      <c r="F6790" t="s">
        <v>41</v>
      </c>
      <c r="G6790" t="s">
        <v>42</v>
      </c>
      <c r="H6790" t="s">
        <v>43</v>
      </c>
      <c r="I6790" t="s">
        <v>84</v>
      </c>
      <c r="J6790" t="s">
        <v>27</v>
      </c>
      <c r="K6790">
        <v>3</v>
      </c>
      <c r="L6790">
        <v>18</v>
      </c>
      <c r="M6790">
        <v>0.05</v>
      </c>
      <c r="N6790">
        <v>51.3</v>
      </c>
      <c r="O6790">
        <v>24.3</v>
      </c>
      <c r="P6790" t="s">
        <v>28</v>
      </c>
      <c r="Q6790" t="s">
        <v>91</v>
      </c>
      <c r="R6790" t="s">
        <v>30</v>
      </c>
      <c r="S6790">
        <v>4.4000000000000004</v>
      </c>
      <c r="T6790">
        <f>YEAR(tblOrders[[#This Row],[Order Date]])</f>
        <v>2025</v>
      </c>
      <c r="U6790" t="str">
        <f>TEXT(tblOrders[[#This Row],[Order Date]],"mmm-yyyy")</f>
        <v>Sep-2025</v>
      </c>
      <c r="V6790" s="4">
        <f>tblOrders[[#This Row],[Profit]]/tblOrders[[#This Row],[Sales Amount]]</f>
        <v>0.47368421052631582</v>
      </c>
      <c r="W6790" t="str">
        <f>VLOOKUP(tblOrders[[#This Row],[City]],CityRegion,2,0)</f>
        <v>West</v>
      </c>
      <c r="X6790" t="str">
        <f>VLOOKUP(tblOrders[[#This Row],[City]],lookups!A:C,3,0)</f>
        <v>Maharashtra</v>
      </c>
    </row>
    <row r="6791" spans="1:24" x14ac:dyDescent="0.25">
      <c r="A6791" t="s">
        <v>9212</v>
      </c>
      <c r="B6791" s="1">
        <v>45806</v>
      </c>
      <c r="C6791" t="s">
        <v>341</v>
      </c>
      <c r="D6791" t="s">
        <v>39</v>
      </c>
      <c r="E6791" t="s">
        <v>66</v>
      </c>
      <c r="F6791" t="s">
        <v>67</v>
      </c>
      <c r="G6791" t="s">
        <v>68</v>
      </c>
      <c r="H6791" t="s">
        <v>69</v>
      </c>
      <c r="I6791" t="s">
        <v>139</v>
      </c>
      <c r="J6791" t="s">
        <v>45</v>
      </c>
      <c r="K6791">
        <v>3</v>
      </c>
      <c r="L6791">
        <v>149</v>
      </c>
      <c r="M6791">
        <v>0.05</v>
      </c>
      <c r="N6791">
        <v>424.65</v>
      </c>
      <c r="O6791">
        <v>139.65</v>
      </c>
      <c r="P6791" t="s">
        <v>28</v>
      </c>
      <c r="Q6791" t="s">
        <v>91</v>
      </c>
      <c r="R6791" t="s">
        <v>123</v>
      </c>
      <c r="S6791">
        <v>2.8</v>
      </c>
      <c r="T6791">
        <f>YEAR(tblOrders[[#This Row],[Order Date]])</f>
        <v>2025</v>
      </c>
      <c r="U6791" t="str">
        <f>TEXT(tblOrders[[#This Row],[Order Date]],"mmm-yyyy")</f>
        <v>May-2025</v>
      </c>
      <c r="V6791" s="4">
        <f>tblOrders[[#This Row],[Profit]]/tblOrders[[#This Row],[Sales Amount]]</f>
        <v>0.32885906040268459</v>
      </c>
      <c r="W6791" t="str">
        <f>VLOOKUP(tblOrders[[#This Row],[City]],CityRegion,2,0)</f>
        <v>South</v>
      </c>
      <c r="X6791" t="str">
        <f>VLOOKUP(tblOrders[[#This Row],[City]],lookups!A:C,3,0)</f>
        <v>Tamil Nadu</v>
      </c>
    </row>
    <row r="6792" spans="1:24" x14ac:dyDescent="0.25">
      <c r="A6792" t="s">
        <v>9213</v>
      </c>
      <c r="B6792" s="1">
        <v>45785</v>
      </c>
      <c r="C6792" t="s">
        <v>309</v>
      </c>
      <c r="D6792" t="s">
        <v>21</v>
      </c>
      <c r="E6792" t="s">
        <v>94</v>
      </c>
      <c r="F6792" t="s">
        <v>95</v>
      </c>
      <c r="G6792" t="s">
        <v>68</v>
      </c>
      <c r="H6792" t="s">
        <v>96</v>
      </c>
      <c r="I6792" t="s">
        <v>57</v>
      </c>
      <c r="J6792" t="s">
        <v>27</v>
      </c>
      <c r="K6792">
        <v>1</v>
      </c>
      <c r="L6792">
        <v>89</v>
      </c>
      <c r="M6792">
        <v>0.1</v>
      </c>
      <c r="N6792">
        <v>80.099999999999994</v>
      </c>
      <c r="O6792">
        <v>25.1</v>
      </c>
      <c r="P6792" t="s">
        <v>28</v>
      </c>
      <c r="Q6792" t="s">
        <v>86</v>
      </c>
      <c r="R6792" t="s">
        <v>30</v>
      </c>
      <c r="S6792">
        <v>3.5</v>
      </c>
      <c r="T6792">
        <f>YEAR(tblOrders[[#This Row],[Order Date]])</f>
        <v>2025</v>
      </c>
      <c r="U6792" t="str">
        <f>TEXT(tblOrders[[#This Row],[Order Date]],"mmm-yyyy")</f>
        <v>May-2025</v>
      </c>
      <c r="V6792" s="4">
        <f>tblOrders[[#This Row],[Profit]]/tblOrders[[#This Row],[Sales Amount]]</f>
        <v>0.31335830212234711</v>
      </c>
      <c r="W6792" t="str">
        <f>VLOOKUP(tblOrders[[#This Row],[City]],CityRegion,2,0)</f>
        <v>South</v>
      </c>
      <c r="X6792" t="str">
        <f>VLOOKUP(tblOrders[[#This Row],[City]],lookups!A:C,3,0)</f>
        <v>Kerala</v>
      </c>
    </row>
    <row r="6793" spans="1:24" x14ac:dyDescent="0.25">
      <c r="A6793" t="s">
        <v>9214</v>
      </c>
      <c r="B6793" s="1">
        <v>45995</v>
      </c>
      <c r="C6793" t="s">
        <v>5088</v>
      </c>
      <c r="D6793" t="s">
        <v>21</v>
      </c>
      <c r="E6793" t="s">
        <v>108</v>
      </c>
      <c r="F6793" t="s">
        <v>109</v>
      </c>
      <c r="G6793" t="s">
        <v>62</v>
      </c>
      <c r="H6793" t="s">
        <v>110</v>
      </c>
      <c r="I6793" t="s">
        <v>33</v>
      </c>
      <c r="J6793" t="s">
        <v>34</v>
      </c>
      <c r="K6793">
        <v>2</v>
      </c>
      <c r="L6793">
        <v>110</v>
      </c>
      <c r="M6793">
        <v>0.2</v>
      </c>
      <c r="N6793">
        <v>176</v>
      </c>
      <c r="O6793">
        <v>40</v>
      </c>
      <c r="P6793" t="s">
        <v>28</v>
      </c>
      <c r="Q6793" t="s">
        <v>86</v>
      </c>
      <c r="R6793" t="s">
        <v>36</v>
      </c>
      <c r="S6793">
        <v>4.4000000000000004</v>
      </c>
      <c r="T6793">
        <f>YEAR(tblOrders[[#This Row],[Order Date]])</f>
        <v>2025</v>
      </c>
      <c r="U6793" t="str">
        <f>TEXT(tblOrders[[#This Row],[Order Date]],"mmm-yyyy")</f>
        <v>Dec-2025</v>
      </c>
      <c r="V6793" s="4">
        <f>tblOrders[[#This Row],[Profit]]/tblOrders[[#This Row],[Sales Amount]]</f>
        <v>0.22727272727272727</v>
      </c>
      <c r="W6793" t="str">
        <f>VLOOKUP(tblOrders[[#This Row],[City]],CityRegion,2,0)</f>
        <v>North</v>
      </c>
      <c r="X6793" t="str">
        <f>VLOOKUP(tblOrders[[#This Row],[City]],lookups!A:C,3,0)</f>
        <v>Delhi</v>
      </c>
    </row>
    <row r="6794" spans="1:24" x14ac:dyDescent="0.25">
      <c r="A6794" t="s">
        <v>9215</v>
      </c>
      <c r="B6794" s="1">
        <v>45774</v>
      </c>
      <c r="C6794" t="s">
        <v>9216</v>
      </c>
      <c r="D6794" t="s">
        <v>21</v>
      </c>
      <c r="E6794" t="s">
        <v>66</v>
      </c>
      <c r="F6794" t="s">
        <v>67</v>
      </c>
      <c r="G6794" t="s">
        <v>68</v>
      </c>
      <c r="H6794" t="s">
        <v>69</v>
      </c>
      <c r="I6794" t="s">
        <v>33</v>
      </c>
      <c r="J6794" t="s">
        <v>45</v>
      </c>
      <c r="K6794">
        <v>1</v>
      </c>
      <c r="L6794">
        <v>149</v>
      </c>
      <c r="M6794">
        <v>0.2</v>
      </c>
      <c r="N6794">
        <v>119.2</v>
      </c>
      <c r="O6794">
        <v>24.2</v>
      </c>
      <c r="P6794" t="s">
        <v>111</v>
      </c>
      <c r="Q6794" t="s">
        <v>46</v>
      </c>
      <c r="R6794" t="s">
        <v>30</v>
      </c>
      <c r="S6794">
        <v>4.8</v>
      </c>
      <c r="T6794">
        <f>YEAR(tblOrders[[#This Row],[Order Date]])</f>
        <v>2025</v>
      </c>
      <c r="U6794" t="str">
        <f>TEXT(tblOrders[[#This Row],[Order Date]],"mmm-yyyy")</f>
        <v>Apr-2025</v>
      </c>
      <c r="V6794" s="4">
        <f>tblOrders[[#This Row],[Profit]]/tblOrders[[#This Row],[Sales Amount]]</f>
        <v>0.2030201342281879</v>
      </c>
      <c r="W6794" t="str">
        <f>VLOOKUP(tblOrders[[#This Row],[City]],CityRegion,2,0)</f>
        <v>North</v>
      </c>
      <c r="X6794" t="str">
        <f>VLOOKUP(tblOrders[[#This Row],[City]],lookups!A:C,3,0)</f>
        <v>Delhi</v>
      </c>
    </row>
    <row r="6795" spans="1:24" x14ac:dyDescent="0.25">
      <c r="A6795" t="s">
        <v>9217</v>
      </c>
      <c r="B6795" s="1">
        <v>45737</v>
      </c>
      <c r="C6795" t="s">
        <v>9218</v>
      </c>
      <c r="D6795" t="s">
        <v>21</v>
      </c>
      <c r="E6795" t="s">
        <v>49</v>
      </c>
      <c r="F6795" t="s">
        <v>50</v>
      </c>
      <c r="G6795" t="s">
        <v>24</v>
      </c>
      <c r="H6795" t="s">
        <v>51</v>
      </c>
      <c r="I6795" t="s">
        <v>44</v>
      </c>
      <c r="J6795" t="s">
        <v>34</v>
      </c>
      <c r="K6795">
        <v>4</v>
      </c>
      <c r="L6795">
        <v>85</v>
      </c>
      <c r="M6795">
        <v>0.15</v>
      </c>
      <c r="N6795">
        <v>289</v>
      </c>
      <c r="O6795">
        <v>81</v>
      </c>
      <c r="P6795" t="s">
        <v>28</v>
      </c>
      <c r="Q6795" t="s">
        <v>46</v>
      </c>
      <c r="R6795" t="s">
        <v>36</v>
      </c>
      <c r="S6795">
        <v>4.4000000000000004</v>
      </c>
      <c r="T6795">
        <f>YEAR(tblOrders[[#This Row],[Order Date]])</f>
        <v>2025</v>
      </c>
      <c r="U6795" t="str">
        <f>TEXT(tblOrders[[#This Row],[Order Date]],"mmm-yyyy")</f>
        <v>Mar-2025</v>
      </c>
      <c r="V6795" s="4">
        <f>tblOrders[[#This Row],[Profit]]/tblOrders[[#This Row],[Sales Amount]]</f>
        <v>0.28027681660899656</v>
      </c>
      <c r="W6795" t="str">
        <f>VLOOKUP(tblOrders[[#This Row],[City]],CityRegion,2,0)</f>
        <v>South</v>
      </c>
      <c r="X6795" t="str">
        <f>VLOOKUP(tblOrders[[#This Row],[City]],lookups!A:C,3,0)</f>
        <v>Kerala</v>
      </c>
    </row>
    <row r="6796" spans="1:24" x14ac:dyDescent="0.25">
      <c r="A6796" t="s">
        <v>9219</v>
      </c>
      <c r="B6796" s="1">
        <v>45804</v>
      </c>
      <c r="C6796" t="s">
        <v>2034</v>
      </c>
      <c r="D6796" t="s">
        <v>39</v>
      </c>
      <c r="E6796" t="s">
        <v>101</v>
      </c>
      <c r="F6796" t="s">
        <v>102</v>
      </c>
      <c r="G6796" t="s">
        <v>24</v>
      </c>
      <c r="H6796" t="s">
        <v>103</v>
      </c>
      <c r="I6796" t="s">
        <v>130</v>
      </c>
      <c r="J6796" t="s">
        <v>45</v>
      </c>
      <c r="K6796">
        <v>1</v>
      </c>
      <c r="L6796">
        <v>120</v>
      </c>
      <c r="M6796">
        <v>0.05</v>
      </c>
      <c r="N6796">
        <v>114</v>
      </c>
      <c r="O6796">
        <v>36</v>
      </c>
      <c r="P6796" t="s">
        <v>28</v>
      </c>
      <c r="Q6796" t="s">
        <v>46</v>
      </c>
      <c r="R6796" t="s">
        <v>36</v>
      </c>
      <c r="S6796">
        <v>2.5</v>
      </c>
      <c r="T6796">
        <f>YEAR(tblOrders[[#This Row],[Order Date]])</f>
        <v>2025</v>
      </c>
      <c r="U6796" t="str">
        <f>TEXT(tblOrders[[#This Row],[Order Date]],"mmm-yyyy")</f>
        <v>May-2025</v>
      </c>
      <c r="V6796" s="4">
        <f>tblOrders[[#This Row],[Profit]]/tblOrders[[#This Row],[Sales Amount]]</f>
        <v>0.31578947368421051</v>
      </c>
      <c r="W6796" t="str">
        <f>VLOOKUP(tblOrders[[#This Row],[City]],CityRegion,2,0)</f>
        <v>West</v>
      </c>
      <c r="X6796" t="str">
        <f>VLOOKUP(tblOrders[[#This Row],[City]],lookups!A:C,3,0)</f>
        <v>Maharashtra</v>
      </c>
    </row>
    <row r="6797" spans="1:24" x14ac:dyDescent="0.25">
      <c r="A6797" t="s">
        <v>9220</v>
      </c>
      <c r="B6797" s="1">
        <v>45718</v>
      </c>
      <c r="C6797" t="s">
        <v>1690</v>
      </c>
      <c r="D6797" t="s">
        <v>21</v>
      </c>
      <c r="E6797" t="s">
        <v>49</v>
      </c>
      <c r="F6797" t="s">
        <v>50</v>
      </c>
      <c r="G6797" t="s">
        <v>24</v>
      </c>
      <c r="H6797" t="s">
        <v>51</v>
      </c>
      <c r="I6797" t="s">
        <v>139</v>
      </c>
      <c r="J6797" t="s">
        <v>34</v>
      </c>
      <c r="K6797">
        <v>1</v>
      </c>
      <c r="L6797">
        <v>85</v>
      </c>
      <c r="M6797">
        <v>0.2</v>
      </c>
      <c r="N6797">
        <v>68</v>
      </c>
      <c r="O6797">
        <v>16</v>
      </c>
      <c r="P6797" t="s">
        <v>28</v>
      </c>
      <c r="Q6797" t="s">
        <v>86</v>
      </c>
      <c r="R6797" t="s">
        <v>36</v>
      </c>
      <c r="S6797">
        <v>3.2</v>
      </c>
      <c r="T6797">
        <f>YEAR(tblOrders[[#This Row],[Order Date]])</f>
        <v>2025</v>
      </c>
      <c r="U6797" t="str">
        <f>TEXT(tblOrders[[#This Row],[Order Date]],"mmm-yyyy")</f>
        <v>Mar-2025</v>
      </c>
      <c r="V6797" s="4">
        <f>tblOrders[[#This Row],[Profit]]/tblOrders[[#This Row],[Sales Amount]]</f>
        <v>0.23529411764705882</v>
      </c>
      <c r="W6797" t="str">
        <f>VLOOKUP(tblOrders[[#This Row],[City]],CityRegion,2,0)</f>
        <v>South</v>
      </c>
      <c r="X6797" t="str">
        <f>VLOOKUP(tblOrders[[#This Row],[City]],lookups!A:C,3,0)</f>
        <v>Tamil Nadu</v>
      </c>
    </row>
    <row r="6798" spans="1:24" x14ac:dyDescent="0.25">
      <c r="A6798" t="s">
        <v>9221</v>
      </c>
      <c r="B6798" s="1">
        <v>46007</v>
      </c>
      <c r="C6798" t="s">
        <v>424</v>
      </c>
      <c r="D6798" t="s">
        <v>21</v>
      </c>
      <c r="E6798" t="s">
        <v>73</v>
      </c>
      <c r="F6798" t="s">
        <v>74</v>
      </c>
      <c r="G6798" t="s">
        <v>68</v>
      </c>
      <c r="H6798" t="s">
        <v>75</v>
      </c>
      <c r="I6798" t="s">
        <v>57</v>
      </c>
      <c r="J6798" t="s">
        <v>34</v>
      </c>
      <c r="K6798">
        <v>5</v>
      </c>
      <c r="L6798">
        <v>65</v>
      </c>
      <c r="M6798">
        <v>0.15</v>
      </c>
      <c r="N6798">
        <v>276.25</v>
      </c>
      <c r="O6798">
        <v>86.25</v>
      </c>
      <c r="P6798" t="s">
        <v>28</v>
      </c>
      <c r="Q6798" t="s">
        <v>91</v>
      </c>
      <c r="R6798" t="s">
        <v>36</v>
      </c>
      <c r="S6798">
        <v>3.5</v>
      </c>
      <c r="T6798">
        <f>YEAR(tblOrders[[#This Row],[Order Date]])</f>
        <v>2025</v>
      </c>
      <c r="U6798" t="str">
        <f>TEXT(tblOrders[[#This Row],[Order Date]],"mmm-yyyy")</f>
        <v>Dec-2025</v>
      </c>
      <c r="V6798" s="4">
        <f>tblOrders[[#This Row],[Profit]]/tblOrders[[#This Row],[Sales Amount]]</f>
        <v>0.31221719457013575</v>
      </c>
      <c r="W6798" t="str">
        <f>VLOOKUP(tblOrders[[#This Row],[City]],CityRegion,2,0)</f>
        <v>South</v>
      </c>
      <c r="X6798" t="str">
        <f>VLOOKUP(tblOrders[[#This Row],[City]],lookups!A:C,3,0)</f>
        <v>Kerala</v>
      </c>
    </row>
    <row r="6799" spans="1:24" x14ac:dyDescent="0.25">
      <c r="A6799" t="s">
        <v>9222</v>
      </c>
      <c r="B6799" s="1">
        <v>46022</v>
      </c>
      <c r="C6799" t="s">
        <v>6430</v>
      </c>
      <c r="D6799" t="s">
        <v>21</v>
      </c>
      <c r="E6799" t="s">
        <v>73</v>
      </c>
      <c r="F6799" t="s">
        <v>74</v>
      </c>
      <c r="G6799" t="s">
        <v>68</v>
      </c>
      <c r="H6799" t="s">
        <v>75</v>
      </c>
      <c r="I6799" t="s">
        <v>76</v>
      </c>
      <c r="J6799" t="s">
        <v>34</v>
      </c>
      <c r="K6799">
        <v>2</v>
      </c>
      <c r="L6799">
        <v>65</v>
      </c>
      <c r="M6799">
        <v>0.1</v>
      </c>
      <c r="N6799">
        <v>117</v>
      </c>
      <c r="O6799">
        <v>41</v>
      </c>
      <c r="P6799" t="s">
        <v>28</v>
      </c>
      <c r="Q6799" t="s">
        <v>91</v>
      </c>
      <c r="R6799" t="s">
        <v>30</v>
      </c>
      <c r="S6799">
        <v>4.2</v>
      </c>
      <c r="T6799">
        <f>YEAR(tblOrders[[#This Row],[Order Date]])</f>
        <v>2025</v>
      </c>
      <c r="U6799" t="str">
        <f>TEXT(tblOrders[[#This Row],[Order Date]],"mmm-yyyy")</f>
        <v>Dec-2025</v>
      </c>
      <c r="V6799" s="4">
        <f>tblOrders[[#This Row],[Profit]]/tblOrders[[#This Row],[Sales Amount]]</f>
        <v>0.3504273504273504</v>
      </c>
      <c r="W6799" t="str">
        <f>VLOOKUP(tblOrders[[#This Row],[City]],CityRegion,2,0)</f>
        <v>South</v>
      </c>
      <c r="X6799" t="str">
        <f>VLOOKUP(tblOrders[[#This Row],[City]],lookups!A:C,3,0)</f>
        <v>Kerala</v>
      </c>
    </row>
    <row r="6800" spans="1:24" x14ac:dyDescent="0.25">
      <c r="A6800" t="s">
        <v>9223</v>
      </c>
      <c r="B6800" s="1">
        <v>46016</v>
      </c>
      <c r="C6800" t="s">
        <v>4935</v>
      </c>
      <c r="D6800" t="s">
        <v>39</v>
      </c>
      <c r="E6800" t="s">
        <v>73</v>
      </c>
      <c r="F6800" t="s">
        <v>74</v>
      </c>
      <c r="G6800" t="s">
        <v>68</v>
      </c>
      <c r="H6800" t="s">
        <v>75</v>
      </c>
      <c r="I6800" t="s">
        <v>33</v>
      </c>
      <c r="J6800" t="s">
        <v>34</v>
      </c>
      <c r="K6800">
        <v>3</v>
      </c>
      <c r="L6800">
        <v>65</v>
      </c>
      <c r="M6800">
        <v>0.05</v>
      </c>
      <c r="N6800">
        <v>185.25</v>
      </c>
      <c r="O6800">
        <v>71.25</v>
      </c>
      <c r="P6800" t="s">
        <v>111</v>
      </c>
      <c r="Q6800" t="s">
        <v>86</v>
      </c>
      <c r="R6800" t="s">
        <v>30</v>
      </c>
      <c r="S6800">
        <v>4.8</v>
      </c>
      <c r="T6800">
        <f>YEAR(tblOrders[[#This Row],[Order Date]])</f>
        <v>2025</v>
      </c>
      <c r="U6800" t="str">
        <f>TEXT(tblOrders[[#This Row],[Order Date]],"mmm-yyyy")</f>
        <v>Dec-2025</v>
      </c>
      <c r="V6800" s="4">
        <f>tblOrders[[#This Row],[Profit]]/tblOrders[[#This Row],[Sales Amount]]</f>
        <v>0.38461538461538464</v>
      </c>
      <c r="W6800" t="str">
        <f>VLOOKUP(tblOrders[[#This Row],[City]],CityRegion,2,0)</f>
        <v>North</v>
      </c>
      <c r="X6800" t="str">
        <f>VLOOKUP(tblOrders[[#This Row],[City]],lookups!A:C,3,0)</f>
        <v>Delhi</v>
      </c>
    </row>
    <row r="6801" spans="1:24" x14ac:dyDescent="0.25">
      <c r="A6801" t="s">
        <v>9224</v>
      </c>
      <c r="B6801" s="1">
        <v>45667</v>
      </c>
      <c r="C6801" t="s">
        <v>5769</v>
      </c>
      <c r="D6801" t="s">
        <v>21</v>
      </c>
      <c r="E6801" t="s">
        <v>22</v>
      </c>
      <c r="F6801" t="s">
        <v>23</v>
      </c>
      <c r="G6801" t="s">
        <v>24</v>
      </c>
      <c r="H6801" t="s">
        <v>25</v>
      </c>
      <c r="I6801" t="s">
        <v>76</v>
      </c>
      <c r="J6801" t="s">
        <v>27</v>
      </c>
      <c r="K6801">
        <v>5</v>
      </c>
      <c r="L6801">
        <v>190</v>
      </c>
      <c r="M6801">
        <v>0.2</v>
      </c>
      <c r="N6801">
        <v>760</v>
      </c>
      <c r="O6801">
        <v>135</v>
      </c>
      <c r="P6801" t="s">
        <v>111</v>
      </c>
      <c r="Q6801" t="s">
        <v>91</v>
      </c>
      <c r="R6801" t="s">
        <v>36</v>
      </c>
      <c r="S6801">
        <v>3.7</v>
      </c>
      <c r="T6801">
        <f>YEAR(tblOrders[[#This Row],[Order Date]])</f>
        <v>2025</v>
      </c>
      <c r="U6801" t="str">
        <f>TEXT(tblOrders[[#This Row],[Order Date]],"mmm-yyyy")</f>
        <v>Jan-2025</v>
      </c>
      <c r="V6801" s="4">
        <f>tblOrders[[#This Row],[Profit]]/tblOrders[[#This Row],[Sales Amount]]</f>
        <v>0.17763157894736842</v>
      </c>
      <c r="W6801" t="str">
        <f>VLOOKUP(tblOrders[[#This Row],[City]],CityRegion,2,0)</f>
        <v>South</v>
      </c>
      <c r="X6801" t="str">
        <f>VLOOKUP(tblOrders[[#This Row],[City]],lookups!A:C,3,0)</f>
        <v>Kerala</v>
      </c>
    </row>
    <row r="6802" spans="1:24" x14ac:dyDescent="0.25">
      <c r="A6802" t="s">
        <v>9225</v>
      </c>
      <c r="B6802" s="1">
        <v>45672</v>
      </c>
      <c r="C6802" t="s">
        <v>2990</v>
      </c>
      <c r="D6802" t="s">
        <v>21</v>
      </c>
      <c r="E6802" t="s">
        <v>114</v>
      </c>
      <c r="F6802" t="s">
        <v>115</v>
      </c>
      <c r="G6802" t="s">
        <v>42</v>
      </c>
      <c r="H6802" t="s">
        <v>116</v>
      </c>
      <c r="I6802" t="s">
        <v>84</v>
      </c>
      <c r="J6802" t="s">
        <v>27</v>
      </c>
      <c r="K6802">
        <v>1</v>
      </c>
      <c r="L6802">
        <v>12</v>
      </c>
      <c r="M6802">
        <v>0</v>
      </c>
      <c r="N6802">
        <v>12</v>
      </c>
      <c r="O6802">
        <v>6</v>
      </c>
      <c r="P6802" t="s">
        <v>28</v>
      </c>
      <c r="Q6802" t="s">
        <v>91</v>
      </c>
      <c r="R6802" t="s">
        <v>36</v>
      </c>
      <c r="S6802">
        <v>4.0999999999999996</v>
      </c>
      <c r="T6802">
        <f>YEAR(tblOrders[[#This Row],[Order Date]])</f>
        <v>2025</v>
      </c>
      <c r="U6802" t="str">
        <f>TEXT(tblOrders[[#This Row],[Order Date]],"mmm-yyyy")</f>
        <v>Jan-2025</v>
      </c>
      <c r="V6802" s="4">
        <f>tblOrders[[#This Row],[Profit]]/tblOrders[[#This Row],[Sales Amount]]</f>
        <v>0.5</v>
      </c>
      <c r="W6802" t="str">
        <f>VLOOKUP(tblOrders[[#This Row],[City]],CityRegion,2,0)</f>
        <v>West</v>
      </c>
      <c r="X6802" t="str">
        <f>VLOOKUP(tblOrders[[#This Row],[City]],lookups!A:C,3,0)</f>
        <v>Maharashtra</v>
      </c>
    </row>
    <row r="6803" spans="1:24" x14ac:dyDescent="0.25">
      <c r="A6803" t="s">
        <v>9226</v>
      </c>
      <c r="B6803" s="1">
        <v>45683</v>
      </c>
      <c r="C6803" t="s">
        <v>3889</v>
      </c>
      <c r="D6803" t="s">
        <v>39</v>
      </c>
      <c r="E6803" t="s">
        <v>108</v>
      </c>
      <c r="F6803" t="s">
        <v>109</v>
      </c>
      <c r="G6803" t="s">
        <v>62</v>
      </c>
      <c r="H6803" t="s">
        <v>110</v>
      </c>
      <c r="I6803" t="s">
        <v>76</v>
      </c>
      <c r="J6803" t="s">
        <v>27</v>
      </c>
      <c r="K6803">
        <v>4</v>
      </c>
      <c r="L6803">
        <v>110</v>
      </c>
      <c r="M6803">
        <v>0.2</v>
      </c>
      <c r="N6803">
        <v>352</v>
      </c>
      <c r="O6803">
        <v>80</v>
      </c>
      <c r="P6803" t="s">
        <v>85</v>
      </c>
      <c r="Q6803" t="s">
        <v>29</v>
      </c>
      <c r="R6803" t="s">
        <v>36</v>
      </c>
      <c r="S6803">
        <v>4.4000000000000004</v>
      </c>
      <c r="T6803">
        <f>YEAR(tblOrders[[#This Row],[Order Date]])</f>
        <v>2025</v>
      </c>
      <c r="U6803" t="str">
        <f>TEXT(tblOrders[[#This Row],[Order Date]],"mmm-yyyy")</f>
        <v>Jan-2025</v>
      </c>
      <c r="V6803" s="4">
        <f>tblOrders[[#This Row],[Profit]]/tblOrders[[#This Row],[Sales Amount]]</f>
        <v>0.22727272727272727</v>
      </c>
      <c r="W6803" t="str">
        <f>VLOOKUP(tblOrders[[#This Row],[City]],CityRegion,2,0)</f>
        <v>South</v>
      </c>
      <c r="X6803" t="str">
        <f>VLOOKUP(tblOrders[[#This Row],[City]],lookups!A:C,3,0)</f>
        <v>Kerala</v>
      </c>
    </row>
    <row r="6804" spans="1:24" x14ac:dyDescent="0.25">
      <c r="A6804" t="s">
        <v>9227</v>
      </c>
      <c r="B6804" s="1">
        <v>45700</v>
      </c>
      <c r="C6804" t="s">
        <v>2192</v>
      </c>
      <c r="D6804" t="s">
        <v>21</v>
      </c>
      <c r="E6804" t="s">
        <v>66</v>
      </c>
      <c r="F6804" t="s">
        <v>67</v>
      </c>
      <c r="G6804" t="s">
        <v>68</v>
      </c>
      <c r="H6804" t="s">
        <v>69</v>
      </c>
      <c r="I6804" t="s">
        <v>57</v>
      </c>
      <c r="J6804" t="s">
        <v>45</v>
      </c>
      <c r="K6804">
        <v>5</v>
      </c>
      <c r="L6804">
        <v>149</v>
      </c>
      <c r="M6804">
        <v>0.1</v>
      </c>
      <c r="N6804">
        <v>670.5</v>
      </c>
      <c r="O6804">
        <v>195.5</v>
      </c>
      <c r="P6804" t="s">
        <v>28</v>
      </c>
      <c r="Q6804" t="s">
        <v>91</v>
      </c>
      <c r="R6804" t="s">
        <v>36</v>
      </c>
      <c r="S6804">
        <v>3.1</v>
      </c>
      <c r="T6804">
        <f>YEAR(tblOrders[[#This Row],[Order Date]])</f>
        <v>2025</v>
      </c>
      <c r="U6804" t="str">
        <f>TEXT(tblOrders[[#This Row],[Order Date]],"mmm-yyyy")</f>
        <v>Feb-2025</v>
      </c>
      <c r="V6804" s="4">
        <f>tblOrders[[#This Row],[Profit]]/tblOrders[[#This Row],[Sales Amount]]</f>
        <v>0.29157345264727813</v>
      </c>
      <c r="W6804" t="str">
        <f>VLOOKUP(tblOrders[[#This Row],[City]],CityRegion,2,0)</f>
        <v>South</v>
      </c>
      <c r="X6804" t="str">
        <f>VLOOKUP(tblOrders[[#This Row],[City]],lookups!A:C,3,0)</f>
        <v>Kerala</v>
      </c>
    </row>
    <row r="6805" spans="1:24" x14ac:dyDescent="0.25">
      <c r="A6805" t="s">
        <v>9228</v>
      </c>
      <c r="B6805" s="1">
        <v>45891</v>
      </c>
      <c r="C6805" t="s">
        <v>655</v>
      </c>
      <c r="D6805" t="s">
        <v>21</v>
      </c>
      <c r="E6805" t="s">
        <v>22</v>
      </c>
      <c r="F6805" t="s">
        <v>23</v>
      </c>
      <c r="G6805" t="s">
        <v>24</v>
      </c>
      <c r="H6805" t="s">
        <v>25</v>
      </c>
      <c r="I6805" t="s">
        <v>44</v>
      </c>
      <c r="J6805" t="s">
        <v>45</v>
      </c>
      <c r="K6805">
        <v>1</v>
      </c>
      <c r="L6805">
        <v>190</v>
      </c>
      <c r="M6805">
        <v>0.2</v>
      </c>
      <c r="N6805">
        <v>152</v>
      </c>
      <c r="O6805">
        <v>27</v>
      </c>
      <c r="P6805" t="s">
        <v>28</v>
      </c>
      <c r="Q6805" t="s">
        <v>46</v>
      </c>
      <c r="R6805" t="s">
        <v>36</v>
      </c>
      <c r="S6805">
        <v>4.9000000000000004</v>
      </c>
      <c r="T6805">
        <f>YEAR(tblOrders[[#This Row],[Order Date]])</f>
        <v>2025</v>
      </c>
      <c r="U6805" t="str">
        <f>TEXT(tblOrders[[#This Row],[Order Date]],"mmm-yyyy")</f>
        <v>Aug-2025</v>
      </c>
      <c r="V6805" s="4">
        <f>tblOrders[[#This Row],[Profit]]/tblOrders[[#This Row],[Sales Amount]]</f>
        <v>0.17763157894736842</v>
      </c>
      <c r="W6805" t="str">
        <f>VLOOKUP(tblOrders[[#This Row],[City]],CityRegion,2,0)</f>
        <v>South</v>
      </c>
      <c r="X6805" t="str">
        <f>VLOOKUP(tblOrders[[#This Row],[City]],lookups!A:C,3,0)</f>
        <v>Kerala</v>
      </c>
    </row>
    <row r="6806" spans="1:24" x14ac:dyDescent="0.25">
      <c r="A6806" t="s">
        <v>9229</v>
      </c>
      <c r="B6806" s="1">
        <v>45996</v>
      </c>
      <c r="C6806" t="s">
        <v>6761</v>
      </c>
      <c r="D6806" t="s">
        <v>21</v>
      </c>
      <c r="E6806" t="s">
        <v>114</v>
      </c>
      <c r="F6806" t="s">
        <v>115</v>
      </c>
      <c r="G6806" t="s">
        <v>42</v>
      </c>
      <c r="H6806" t="s">
        <v>116</v>
      </c>
      <c r="I6806" t="s">
        <v>84</v>
      </c>
      <c r="J6806" t="s">
        <v>34</v>
      </c>
      <c r="K6806">
        <v>3</v>
      </c>
      <c r="L6806">
        <v>12</v>
      </c>
      <c r="M6806">
        <v>0.2</v>
      </c>
      <c r="N6806">
        <v>28.8</v>
      </c>
      <c r="O6806">
        <v>10.8</v>
      </c>
      <c r="P6806" t="s">
        <v>28</v>
      </c>
      <c r="Q6806" t="s">
        <v>46</v>
      </c>
      <c r="R6806" t="s">
        <v>36</v>
      </c>
      <c r="S6806">
        <v>3</v>
      </c>
      <c r="T6806">
        <f>YEAR(tblOrders[[#This Row],[Order Date]])</f>
        <v>2025</v>
      </c>
      <c r="U6806" t="str">
        <f>TEXT(tblOrders[[#This Row],[Order Date]],"mmm-yyyy")</f>
        <v>Dec-2025</v>
      </c>
      <c r="V6806" s="4">
        <f>tblOrders[[#This Row],[Profit]]/tblOrders[[#This Row],[Sales Amount]]</f>
        <v>0.375</v>
      </c>
      <c r="W6806" t="str">
        <f>VLOOKUP(tblOrders[[#This Row],[City]],CityRegion,2,0)</f>
        <v>West</v>
      </c>
      <c r="X6806" t="str">
        <f>VLOOKUP(tblOrders[[#This Row],[City]],lookups!A:C,3,0)</f>
        <v>Maharashtra</v>
      </c>
    </row>
    <row r="6807" spans="1:24" x14ac:dyDescent="0.25">
      <c r="A6807" t="s">
        <v>9230</v>
      </c>
      <c r="B6807" s="1">
        <v>45693</v>
      </c>
      <c r="C6807" t="s">
        <v>216</v>
      </c>
      <c r="D6807" t="s">
        <v>21</v>
      </c>
      <c r="E6807" t="s">
        <v>101</v>
      </c>
      <c r="F6807" t="s">
        <v>102</v>
      </c>
      <c r="G6807" t="s">
        <v>24</v>
      </c>
      <c r="H6807" t="s">
        <v>103</v>
      </c>
      <c r="I6807" t="s">
        <v>84</v>
      </c>
      <c r="J6807" t="s">
        <v>27</v>
      </c>
      <c r="K6807">
        <v>2</v>
      </c>
      <c r="L6807">
        <v>120</v>
      </c>
      <c r="M6807">
        <v>0.05</v>
      </c>
      <c r="N6807">
        <v>228</v>
      </c>
      <c r="O6807">
        <v>72</v>
      </c>
      <c r="P6807" t="s">
        <v>148</v>
      </c>
      <c r="Q6807" t="s">
        <v>46</v>
      </c>
      <c r="R6807" t="s">
        <v>36</v>
      </c>
      <c r="S6807">
        <v>4.5</v>
      </c>
      <c r="T6807">
        <f>YEAR(tblOrders[[#This Row],[Order Date]])</f>
        <v>2025</v>
      </c>
      <c r="U6807" t="str">
        <f>TEXT(tblOrders[[#This Row],[Order Date]],"mmm-yyyy")</f>
        <v>Feb-2025</v>
      </c>
      <c r="V6807" s="4">
        <f>tblOrders[[#This Row],[Profit]]/tblOrders[[#This Row],[Sales Amount]]</f>
        <v>0.31578947368421051</v>
      </c>
      <c r="W6807" t="str">
        <f>VLOOKUP(tblOrders[[#This Row],[City]],CityRegion,2,0)</f>
        <v>West</v>
      </c>
      <c r="X6807" t="str">
        <f>VLOOKUP(tblOrders[[#This Row],[City]],lookups!A:C,3,0)</f>
        <v>Maharashtra</v>
      </c>
    </row>
    <row r="6808" spans="1:24" x14ac:dyDescent="0.25">
      <c r="A6808" t="s">
        <v>9231</v>
      </c>
      <c r="B6808" s="1">
        <v>45976</v>
      </c>
      <c r="C6808" t="s">
        <v>1684</v>
      </c>
      <c r="D6808" t="s">
        <v>39</v>
      </c>
      <c r="E6808" t="s">
        <v>94</v>
      </c>
      <c r="F6808" t="s">
        <v>95</v>
      </c>
      <c r="G6808" t="s">
        <v>68</v>
      </c>
      <c r="H6808" t="s">
        <v>96</v>
      </c>
      <c r="I6808" t="s">
        <v>44</v>
      </c>
      <c r="J6808" t="s">
        <v>45</v>
      </c>
      <c r="K6808">
        <v>1</v>
      </c>
      <c r="L6808">
        <v>89</v>
      </c>
      <c r="M6808">
        <v>0.15</v>
      </c>
      <c r="N6808">
        <v>75.650000000000006</v>
      </c>
      <c r="O6808">
        <v>20.65</v>
      </c>
      <c r="P6808" t="s">
        <v>28</v>
      </c>
      <c r="Q6808" t="s">
        <v>29</v>
      </c>
      <c r="R6808" t="s">
        <v>36</v>
      </c>
      <c r="S6808">
        <v>4.5999999999999996</v>
      </c>
      <c r="T6808">
        <f>YEAR(tblOrders[[#This Row],[Order Date]])</f>
        <v>2025</v>
      </c>
      <c r="U6808" t="str">
        <f>TEXT(tblOrders[[#This Row],[Order Date]],"mmm-yyyy")</f>
        <v>Nov-2025</v>
      </c>
      <c r="V6808" s="4">
        <f>tblOrders[[#This Row],[Profit]]/tblOrders[[#This Row],[Sales Amount]]</f>
        <v>0.27296761401189684</v>
      </c>
      <c r="W6808" t="str">
        <f>VLOOKUP(tblOrders[[#This Row],[City]],CityRegion,2,0)</f>
        <v>South</v>
      </c>
      <c r="X6808" t="str">
        <f>VLOOKUP(tblOrders[[#This Row],[City]],lookups!A:C,3,0)</f>
        <v>Kerala</v>
      </c>
    </row>
    <row r="6809" spans="1:24" x14ac:dyDescent="0.25">
      <c r="A6809" t="s">
        <v>9232</v>
      </c>
      <c r="B6809" s="1">
        <v>45910</v>
      </c>
      <c r="C6809" t="s">
        <v>528</v>
      </c>
      <c r="D6809" t="s">
        <v>39</v>
      </c>
      <c r="E6809" t="s">
        <v>73</v>
      </c>
      <c r="F6809" t="s">
        <v>74</v>
      </c>
      <c r="G6809" t="s">
        <v>68</v>
      </c>
      <c r="H6809" t="s">
        <v>75</v>
      </c>
      <c r="I6809" t="s">
        <v>52</v>
      </c>
      <c r="J6809" t="s">
        <v>45</v>
      </c>
      <c r="K6809">
        <v>4</v>
      </c>
      <c r="L6809">
        <v>65</v>
      </c>
      <c r="M6809">
        <v>0.1</v>
      </c>
      <c r="N6809">
        <v>234</v>
      </c>
      <c r="O6809">
        <v>82</v>
      </c>
      <c r="P6809" t="s">
        <v>28</v>
      </c>
      <c r="Q6809" t="s">
        <v>46</v>
      </c>
      <c r="R6809" t="s">
        <v>30</v>
      </c>
      <c r="S6809">
        <v>3.9</v>
      </c>
      <c r="T6809">
        <f>YEAR(tblOrders[[#This Row],[Order Date]])</f>
        <v>2025</v>
      </c>
      <c r="U6809" t="str">
        <f>TEXT(tblOrders[[#This Row],[Order Date]],"mmm-yyyy")</f>
        <v>Sep-2025</v>
      </c>
      <c r="V6809" s="4">
        <f>tblOrders[[#This Row],[Profit]]/tblOrders[[#This Row],[Sales Amount]]</f>
        <v>0.3504273504273504</v>
      </c>
      <c r="W6809" t="str">
        <f>VLOOKUP(tblOrders[[#This Row],[City]],CityRegion,2,0)</f>
        <v>South</v>
      </c>
      <c r="X6809" t="str">
        <f>VLOOKUP(tblOrders[[#This Row],[City]],lookups!A:C,3,0)</f>
        <v>Kerala</v>
      </c>
    </row>
    <row r="6810" spans="1:24" x14ac:dyDescent="0.25">
      <c r="A6810" t="s">
        <v>9233</v>
      </c>
      <c r="B6810" s="1">
        <v>45750</v>
      </c>
      <c r="C6810" t="s">
        <v>844</v>
      </c>
      <c r="D6810" t="s">
        <v>21</v>
      </c>
      <c r="E6810" t="s">
        <v>60</v>
      </c>
      <c r="F6810" t="s">
        <v>61</v>
      </c>
      <c r="G6810" t="s">
        <v>62</v>
      </c>
      <c r="H6810" t="s">
        <v>63</v>
      </c>
      <c r="I6810" t="s">
        <v>26</v>
      </c>
      <c r="J6810" t="s">
        <v>34</v>
      </c>
      <c r="K6810">
        <v>1</v>
      </c>
      <c r="L6810">
        <v>45</v>
      </c>
      <c r="M6810">
        <v>0.15</v>
      </c>
      <c r="N6810">
        <v>38.25</v>
      </c>
      <c r="O6810">
        <v>12.25</v>
      </c>
      <c r="P6810" t="s">
        <v>111</v>
      </c>
      <c r="Q6810" t="s">
        <v>29</v>
      </c>
      <c r="R6810" t="s">
        <v>36</v>
      </c>
      <c r="S6810">
        <v>2.9</v>
      </c>
      <c r="T6810">
        <f>YEAR(tblOrders[[#This Row],[Order Date]])</f>
        <v>2025</v>
      </c>
      <c r="U6810" t="str">
        <f>TEXT(tblOrders[[#This Row],[Order Date]],"mmm-yyyy")</f>
        <v>Apr-2025</v>
      </c>
      <c r="V6810" s="4">
        <f>tblOrders[[#This Row],[Profit]]/tblOrders[[#This Row],[Sales Amount]]</f>
        <v>0.3202614379084967</v>
      </c>
      <c r="W6810" t="str">
        <f>VLOOKUP(tblOrders[[#This Row],[City]],CityRegion,2,0)</f>
        <v>South</v>
      </c>
      <c r="X6810" t="str">
        <f>VLOOKUP(tblOrders[[#This Row],[City]],lookups!A:C,3,0)</f>
        <v>Karnataka</v>
      </c>
    </row>
    <row r="6811" spans="1:24" x14ac:dyDescent="0.25">
      <c r="A6811" t="s">
        <v>9234</v>
      </c>
      <c r="B6811" s="1">
        <v>45905</v>
      </c>
      <c r="C6811" t="s">
        <v>7099</v>
      </c>
      <c r="D6811" t="s">
        <v>39</v>
      </c>
      <c r="E6811" t="s">
        <v>108</v>
      </c>
      <c r="F6811" t="s">
        <v>109</v>
      </c>
      <c r="G6811" t="s">
        <v>62</v>
      </c>
      <c r="H6811" t="s">
        <v>110</v>
      </c>
      <c r="I6811" t="s">
        <v>139</v>
      </c>
      <c r="J6811" t="s">
        <v>45</v>
      </c>
      <c r="K6811">
        <v>3</v>
      </c>
      <c r="L6811">
        <v>110</v>
      </c>
      <c r="M6811">
        <v>0.15</v>
      </c>
      <c r="N6811">
        <v>280.5</v>
      </c>
      <c r="O6811">
        <v>76.5</v>
      </c>
      <c r="P6811" t="s">
        <v>28</v>
      </c>
      <c r="Q6811" t="s">
        <v>91</v>
      </c>
      <c r="R6811" t="s">
        <v>36</v>
      </c>
      <c r="S6811">
        <v>2.7</v>
      </c>
      <c r="T6811">
        <f>YEAR(tblOrders[[#This Row],[Order Date]])</f>
        <v>2025</v>
      </c>
      <c r="U6811" t="str">
        <f>TEXT(tblOrders[[#This Row],[Order Date]],"mmm-yyyy")</f>
        <v>Sep-2025</v>
      </c>
      <c r="V6811" s="4">
        <f>tblOrders[[#This Row],[Profit]]/tblOrders[[#This Row],[Sales Amount]]</f>
        <v>0.27272727272727271</v>
      </c>
      <c r="W6811" t="str">
        <f>VLOOKUP(tblOrders[[#This Row],[City]],CityRegion,2,0)</f>
        <v>South</v>
      </c>
      <c r="X6811" t="str">
        <f>VLOOKUP(tblOrders[[#This Row],[City]],lookups!A:C,3,0)</f>
        <v>Tamil Nadu</v>
      </c>
    </row>
    <row r="6812" spans="1:24" x14ac:dyDescent="0.25">
      <c r="A6812" t="s">
        <v>9235</v>
      </c>
      <c r="B6812" s="1">
        <v>45901</v>
      </c>
      <c r="C6812" t="s">
        <v>672</v>
      </c>
      <c r="D6812" t="s">
        <v>39</v>
      </c>
      <c r="E6812" t="s">
        <v>49</v>
      </c>
      <c r="F6812" t="s">
        <v>50</v>
      </c>
      <c r="G6812" t="s">
        <v>24</v>
      </c>
      <c r="H6812" t="s">
        <v>51</v>
      </c>
      <c r="I6812" t="s">
        <v>76</v>
      </c>
      <c r="J6812" t="s">
        <v>27</v>
      </c>
      <c r="K6812">
        <v>5</v>
      </c>
      <c r="L6812">
        <v>85</v>
      </c>
      <c r="M6812">
        <v>0.2</v>
      </c>
      <c r="N6812">
        <v>340</v>
      </c>
      <c r="O6812">
        <v>80</v>
      </c>
      <c r="P6812" t="s">
        <v>28</v>
      </c>
      <c r="Q6812" t="s">
        <v>86</v>
      </c>
      <c r="R6812" t="s">
        <v>30</v>
      </c>
      <c r="S6812">
        <v>2.9</v>
      </c>
      <c r="T6812">
        <f>YEAR(tblOrders[[#This Row],[Order Date]])</f>
        <v>2025</v>
      </c>
      <c r="U6812" t="str">
        <f>TEXT(tblOrders[[#This Row],[Order Date]],"mmm-yyyy")</f>
        <v>Sep-2025</v>
      </c>
      <c r="V6812" s="4">
        <f>tblOrders[[#This Row],[Profit]]/tblOrders[[#This Row],[Sales Amount]]</f>
        <v>0.23529411764705882</v>
      </c>
      <c r="W6812" t="str">
        <f>VLOOKUP(tblOrders[[#This Row],[City]],CityRegion,2,0)</f>
        <v>South</v>
      </c>
      <c r="X6812" t="str">
        <f>VLOOKUP(tblOrders[[#This Row],[City]],lookups!A:C,3,0)</f>
        <v>Kerala</v>
      </c>
    </row>
    <row r="6813" spans="1:24" x14ac:dyDescent="0.25">
      <c r="A6813" t="s">
        <v>9236</v>
      </c>
      <c r="B6813" s="1">
        <v>45822</v>
      </c>
      <c r="C6813" t="s">
        <v>3702</v>
      </c>
      <c r="D6813" t="s">
        <v>39</v>
      </c>
      <c r="E6813" t="s">
        <v>22</v>
      </c>
      <c r="F6813" t="s">
        <v>23</v>
      </c>
      <c r="G6813" t="s">
        <v>24</v>
      </c>
      <c r="H6813" t="s">
        <v>25</v>
      </c>
      <c r="I6813" t="s">
        <v>84</v>
      </c>
      <c r="J6813" t="s">
        <v>34</v>
      </c>
      <c r="K6813">
        <v>4</v>
      </c>
      <c r="L6813">
        <v>190</v>
      </c>
      <c r="M6813">
        <v>0.05</v>
      </c>
      <c r="N6813">
        <v>722</v>
      </c>
      <c r="O6813">
        <v>222</v>
      </c>
      <c r="P6813" t="s">
        <v>28</v>
      </c>
      <c r="Q6813" t="s">
        <v>29</v>
      </c>
      <c r="R6813" t="s">
        <v>36</v>
      </c>
      <c r="S6813">
        <v>4.9000000000000004</v>
      </c>
      <c r="T6813">
        <f>YEAR(tblOrders[[#This Row],[Order Date]])</f>
        <v>2025</v>
      </c>
      <c r="U6813" t="str">
        <f>TEXT(tblOrders[[#This Row],[Order Date]],"mmm-yyyy")</f>
        <v>Jun-2025</v>
      </c>
      <c r="V6813" s="4">
        <f>tblOrders[[#This Row],[Profit]]/tblOrders[[#This Row],[Sales Amount]]</f>
        <v>0.30747922437673131</v>
      </c>
      <c r="W6813" t="str">
        <f>VLOOKUP(tblOrders[[#This Row],[City]],CityRegion,2,0)</f>
        <v>West</v>
      </c>
      <c r="X6813" t="str">
        <f>VLOOKUP(tblOrders[[#This Row],[City]],lookups!A:C,3,0)</f>
        <v>Maharashtra</v>
      </c>
    </row>
    <row r="6814" spans="1:24" x14ac:dyDescent="0.25">
      <c r="A6814" t="s">
        <v>9237</v>
      </c>
      <c r="B6814" s="1">
        <v>45725</v>
      </c>
      <c r="C6814" t="s">
        <v>2840</v>
      </c>
      <c r="D6814" t="s">
        <v>21</v>
      </c>
      <c r="E6814" t="s">
        <v>101</v>
      </c>
      <c r="F6814" t="s">
        <v>102</v>
      </c>
      <c r="G6814" t="s">
        <v>24</v>
      </c>
      <c r="H6814" t="s">
        <v>103</v>
      </c>
      <c r="I6814" t="s">
        <v>76</v>
      </c>
      <c r="J6814" t="s">
        <v>45</v>
      </c>
      <c r="K6814">
        <v>5</v>
      </c>
      <c r="L6814">
        <v>120</v>
      </c>
      <c r="M6814">
        <v>0.2</v>
      </c>
      <c r="N6814">
        <v>480</v>
      </c>
      <c r="O6814">
        <v>90</v>
      </c>
      <c r="P6814" t="s">
        <v>111</v>
      </c>
      <c r="Q6814" t="s">
        <v>86</v>
      </c>
      <c r="R6814" t="s">
        <v>36</v>
      </c>
      <c r="S6814">
        <v>4.3</v>
      </c>
      <c r="T6814">
        <f>YEAR(tblOrders[[#This Row],[Order Date]])</f>
        <v>2025</v>
      </c>
      <c r="U6814" t="str">
        <f>TEXT(tblOrders[[#This Row],[Order Date]],"mmm-yyyy")</f>
        <v>Mar-2025</v>
      </c>
      <c r="V6814" s="4">
        <f>tblOrders[[#This Row],[Profit]]/tblOrders[[#This Row],[Sales Amount]]</f>
        <v>0.1875</v>
      </c>
      <c r="W6814" t="str">
        <f>VLOOKUP(tblOrders[[#This Row],[City]],CityRegion,2,0)</f>
        <v>South</v>
      </c>
      <c r="X6814" t="str">
        <f>VLOOKUP(tblOrders[[#This Row],[City]],lookups!A:C,3,0)</f>
        <v>Kerala</v>
      </c>
    </row>
    <row r="6815" spans="1:24" x14ac:dyDescent="0.25">
      <c r="A6815" t="s">
        <v>9238</v>
      </c>
      <c r="B6815" s="1">
        <v>45845</v>
      </c>
      <c r="C6815" t="s">
        <v>2715</v>
      </c>
      <c r="D6815" t="s">
        <v>39</v>
      </c>
      <c r="E6815" t="s">
        <v>22</v>
      </c>
      <c r="F6815" t="s">
        <v>23</v>
      </c>
      <c r="G6815" t="s">
        <v>24</v>
      </c>
      <c r="H6815" t="s">
        <v>25</v>
      </c>
      <c r="I6815" t="s">
        <v>33</v>
      </c>
      <c r="J6815" t="s">
        <v>45</v>
      </c>
      <c r="K6815">
        <v>5</v>
      </c>
      <c r="L6815">
        <v>190</v>
      </c>
      <c r="M6815">
        <v>0.1</v>
      </c>
      <c r="N6815">
        <v>855</v>
      </c>
      <c r="O6815">
        <v>230</v>
      </c>
      <c r="P6815" t="s">
        <v>111</v>
      </c>
      <c r="Q6815" t="s">
        <v>46</v>
      </c>
      <c r="R6815" t="s">
        <v>36</v>
      </c>
      <c r="S6815">
        <v>2.5</v>
      </c>
      <c r="T6815">
        <f>YEAR(tblOrders[[#This Row],[Order Date]])</f>
        <v>2025</v>
      </c>
      <c r="U6815" t="str">
        <f>TEXT(tblOrders[[#This Row],[Order Date]],"mmm-yyyy")</f>
        <v>Jul-2025</v>
      </c>
      <c r="V6815" s="4">
        <f>tblOrders[[#This Row],[Profit]]/tblOrders[[#This Row],[Sales Amount]]</f>
        <v>0.26900584795321636</v>
      </c>
      <c r="W6815" t="str">
        <f>VLOOKUP(tblOrders[[#This Row],[City]],CityRegion,2,0)</f>
        <v>North</v>
      </c>
      <c r="X6815" t="str">
        <f>VLOOKUP(tblOrders[[#This Row],[City]],lookups!A:C,3,0)</f>
        <v>Delhi</v>
      </c>
    </row>
    <row r="6816" spans="1:24" x14ac:dyDescent="0.25">
      <c r="A6816" t="s">
        <v>9239</v>
      </c>
      <c r="B6816" s="1">
        <v>45696</v>
      </c>
      <c r="C6816" t="s">
        <v>2006</v>
      </c>
      <c r="D6816" t="s">
        <v>21</v>
      </c>
      <c r="E6816" t="s">
        <v>79</v>
      </c>
      <c r="F6816" t="s">
        <v>80</v>
      </c>
      <c r="G6816" t="s">
        <v>68</v>
      </c>
      <c r="H6816" t="s">
        <v>81</v>
      </c>
      <c r="I6816" t="s">
        <v>130</v>
      </c>
      <c r="J6816" t="s">
        <v>27</v>
      </c>
      <c r="K6816">
        <v>4</v>
      </c>
      <c r="L6816">
        <v>799</v>
      </c>
      <c r="M6816">
        <v>0.15</v>
      </c>
      <c r="N6816">
        <v>2716.6</v>
      </c>
      <c r="O6816">
        <v>236.6</v>
      </c>
      <c r="P6816" t="s">
        <v>28</v>
      </c>
      <c r="Q6816" t="s">
        <v>91</v>
      </c>
      <c r="R6816" t="s">
        <v>123</v>
      </c>
      <c r="S6816">
        <v>4.5</v>
      </c>
      <c r="T6816">
        <f>YEAR(tblOrders[[#This Row],[Order Date]])</f>
        <v>2025</v>
      </c>
      <c r="U6816" t="str">
        <f>TEXT(tblOrders[[#This Row],[Order Date]],"mmm-yyyy")</f>
        <v>Feb-2025</v>
      </c>
      <c r="V6816" s="4">
        <f>tblOrders[[#This Row],[Profit]]/tblOrders[[#This Row],[Sales Amount]]</f>
        <v>8.7094161819921967E-2</v>
      </c>
      <c r="W6816" t="str">
        <f>VLOOKUP(tblOrders[[#This Row],[City]],CityRegion,2,0)</f>
        <v>West</v>
      </c>
      <c r="X6816" t="str">
        <f>VLOOKUP(tblOrders[[#This Row],[City]],lookups!A:C,3,0)</f>
        <v>Maharashtra</v>
      </c>
    </row>
    <row r="6817" spans="1:24" x14ac:dyDescent="0.25">
      <c r="A6817" t="s">
        <v>9240</v>
      </c>
      <c r="B6817" s="1">
        <v>45933</v>
      </c>
      <c r="C6817" t="s">
        <v>3191</v>
      </c>
      <c r="D6817" t="s">
        <v>39</v>
      </c>
      <c r="E6817" t="s">
        <v>55</v>
      </c>
      <c r="F6817" t="s">
        <v>56</v>
      </c>
      <c r="G6817" t="s">
        <v>24</v>
      </c>
      <c r="H6817" t="s">
        <v>51</v>
      </c>
      <c r="I6817" t="s">
        <v>52</v>
      </c>
      <c r="J6817" t="s">
        <v>27</v>
      </c>
      <c r="K6817">
        <v>3</v>
      </c>
      <c r="L6817">
        <v>42</v>
      </c>
      <c r="M6817">
        <v>0.05</v>
      </c>
      <c r="N6817">
        <v>119.7</v>
      </c>
      <c r="O6817">
        <v>47.7</v>
      </c>
      <c r="P6817" t="s">
        <v>28</v>
      </c>
      <c r="Q6817" t="s">
        <v>86</v>
      </c>
      <c r="R6817" t="s">
        <v>36</v>
      </c>
      <c r="S6817">
        <v>4.5999999999999996</v>
      </c>
      <c r="T6817">
        <f>YEAR(tblOrders[[#This Row],[Order Date]])</f>
        <v>2025</v>
      </c>
      <c r="U6817" t="str">
        <f>TEXT(tblOrders[[#This Row],[Order Date]],"mmm-yyyy")</f>
        <v>Oct-2025</v>
      </c>
      <c r="V6817" s="4">
        <f>tblOrders[[#This Row],[Profit]]/tblOrders[[#This Row],[Sales Amount]]</f>
        <v>0.39849624060150379</v>
      </c>
      <c r="W6817" t="str">
        <f>VLOOKUP(tblOrders[[#This Row],[City]],CityRegion,2,0)</f>
        <v>South</v>
      </c>
      <c r="X6817" t="str">
        <f>VLOOKUP(tblOrders[[#This Row],[City]],lookups!A:C,3,0)</f>
        <v>Kerala</v>
      </c>
    </row>
    <row r="6818" spans="1:24" x14ac:dyDescent="0.25">
      <c r="A6818" t="s">
        <v>9241</v>
      </c>
      <c r="B6818" s="1">
        <v>45862</v>
      </c>
      <c r="C6818" t="s">
        <v>3120</v>
      </c>
      <c r="D6818" t="s">
        <v>21</v>
      </c>
      <c r="E6818" t="s">
        <v>94</v>
      </c>
      <c r="F6818" t="s">
        <v>95</v>
      </c>
      <c r="G6818" t="s">
        <v>68</v>
      </c>
      <c r="H6818" t="s">
        <v>96</v>
      </c>
      <c r="I6818" t="s">
        <v>139</v>
      </c>
      <c r="J6818" t="s">
        <v>34</v>
      </c>
      <c r="K6818">
        <v>5</v>
      </c>
      <c r="L6818">
        <v>89</v>
      </c>
      <c r="M6818">
        <v>0.2</v>
      </c>
      <c r="N6818">
        <v>356</v>
      </c>
      <c r="O6818">
        <v>81</v>
      </c>
      <c r="P6818" t="s">
        <v>28</v>
      </c>
      <c r="Q6818" t="s">
        <v>91</v>
      </c>
      <c r="R6818" t="s">
        <v>36</v>
      </c>
      <c r="S6818">
        <v>4.9000000000000004</v>
      </c>
      <c r="T6818">
        <f>YEAR(tblOrders[[#This Row],[Order Date]])</f>
        <v>2025</v>
      </c>
      <c r="U6818" t="str">
        <f>TEXT(tblOrders[[#This Row],[Order Date]],"mmm-yyyy")</f>
        <v>Jul-2025</v>
      </c>
      <c r="V6818" s="4">
        <f>tblOrders[[#This Row],[Profit]]/tblOrders[[#This Row],[Sales Amount]]</f>
        <v>0.22752808988764045</v>
      </c>
      <c r="W6818" t="str">
        <f>VLOOKUP(tblOrders[[#This Row],[City]],CityRegion,2,0)</f>
        <v>South</v>
      </c>
      <c r="X6818" t="str">
        <f>VLOOKUP(tblOrders[[#This Row],[City]],lookups!A:C,3,0)</f>
        <v>Tamil Nadu</v>
      </c>
    </row>
    <row r="6819" spans="1:24" x14ac:dyDescent="0.25">
      <c r="A6819" t="s">
        <v>9242</v>
      </c>
      <c r="B6819" s="1">
        <v>45913</v>
      </c>
      <c r="C6819" t="s">
        <v>152</v>
      </c>
      <c r="D6819" t="s">
        <v>21</v>
      </c>
      <c r="E6819" t="s">
        <v>40</v>
      </c>
      <c r="F6819" t="s">
        <v>41</v>
      </c>
      <c r="G6819" t="s">
        <v>42</v>
      </c>
      <c r="H6819" t="s">
        <v>43</v>
      </c>
      <c r="I6819" t="s">
        <v>26</v>
      </c>
      <c r="J6819" t="s">
        <v>27</v>
      </c>
      <c r="K6819">
        <v>5</v>
      </c>
      <c r="L6819">
        <v>18</v>
      </c>
      <c r="M6819">
        <v>0.05</v>
      </c>
      <c r="N6819">
        <v>85.5</v>
      </c>
      <c r="O6819">
        <v>40.5</v>
      </c>
      <c r="P6819" t="s">
        <v>111</v>
      </c>
      <c r="Q6819" t="s">
        <v>91</v>
      </c>
      <c r="R6819" t="s">
        <v>30</v>
      </c>
      <c r="S6819">
        <v>2.6</v>
      </c>
      <c r="T6819">
        <f>YEAR(tblOrders[[#This Row],[Order Date]])</f>
        <v>2025</v>
      </c>
      <c r="U6819" t="str">
        <f>TEXT(tblOrders[[#This Row],[Order Date]],"mmm-yyyy")</f>
        <v>Sep-2025</v>
      </c>
      <c r="V6819" s="4">
        <f>tblOrders[[#This Row],[Profit]]/tblOrders[[#This Row],[Sales Amount]]</f>
        <v>0.47368421052631576</v>
      </c>
      <c r="W6819" t="str">
        <f>VLOOKUP(tblOrders[[#This Row],[City]],CityRegion,2,0)</f>
        <v>South</v>
      </c>
      <c r="X6819" t="str">
        <f>VLOOKUP(tblOrders[[#This Row],[City]],lookups!A:C,3,0)</f>
        <v>Karnataka</v>
      </c>
    </row>
    <row r="6820" spans="1:24" x14ac:dyDescent="0.25">
      <c r="A6820" t="s">
        <v>9243</v>
      </c>
      <c r="B6820" s="1">
        <v>45703</v>
      </c>
      <c r="C6820" t="s">
        <v>4092</v>
      </c>
      <c r="D6820" t="s">
        <v>21</v>
      </c>
      <c r="E6820" t="s">
        <v>60</v>
      </c>
      <c r="F6820" t="s">
        <v>61</v>
      </c>
      <c r="G6820" t="s">
        <v>62</v>
      </c>
      <c r="H6820" t="s">
        <v>63</v>
      </c>
      <c r="I6820" t="s">
        <v>57</v>
      </c>
      <c r="J6820" t="s">
        <v>34</v>
      </c>
      <c r="K6820">
        <v>4</v>
      </c>
      <c r="L6820">
        <v>45</v>
      </c>
      <c r="M6820">
        <v>0.05</v>
      </c>
      <c r="N6820">
        <v>171</v>
      </c>
      <c r="O6820">
        <v>67</v>
      </c>
      <c r="P6820" t="s">
        <v>28</v>
      </c>
      <c r="Q6820" t="s">
        <v>91</v>
      </c>
      <c r="R6820" t="s">
        <v>36</v>
      </c>
      <c r="S6820">
        <v>4.5</v>
      </c>
      <c r="T6820">
        <f>YEAR(tblOrders[[#This Row],[Order Date]])</f>
        <v>2025</v>
      </c>
      <c r="U6820" t="str">
        <f>TEXT(tblOrders[[#This Row],[Order Date]],"mmm-yyyy")</f>
        <v>Feb-2025</v>
      </c>
      <c r="V6820" s="4">
        <f>tblOrders[[#This Row],[Profit]]/tblOrders[[#This Row],[Sales Amount]]</f>
        <v>0.391812865497076</v>
      </c>
      <c r="W6820" t="str">
        <f>VLOOKUP(tblOrders[[#This Row],[City]],CityRegion,2,0)</f>
        <v>South</v>
      </c>
      <c r="X6820" t="str">
        <f>VLOOKUP(tblOrders[[#This Row],[City]],lookups!A:C,3,0)</f>
        <v>Kerala</v>
      </c>
    </row>
    <row r="6821" spans="1:24" x14ac:dyDescent="0.25">
      <c r="A6821" t="s">
        <v>9244</v>
      </c>
      <c r="B6821" s="1">
        <v>45679</v>
      </c>
      <c r="C6821" t="s">
        <v>6473</v>
      </c>
      <c r="D6821" t="s">
        <v>21</v>
      </c>
      <c r="E6821" t="s">
        <v>49</v>
      </c>
      <c r="F6821" t="s">
        <v>50</v>
      </c>
      <c r="G6821" t="s">
        <v>24</v>
      </c>
      <c r="H6821" t="s">
        <v>51</v>
      </c>
      <c r="I6821" t="s">
        <v>52</v>
      </c>
      <c r="J6821" t="s">
        <v>34</v>
      </c>
      <c r="K6821">
        <v>4</v>
      </c>
      <c r="L6821">
        <v>85</v>
      </c>
      <c r="M6821">
        <v>0.1</v>
      </c>
      <c r="N6821">
        <v>306</v>
      </c>
      <c r="O6821">
        <v>98</v>
      </c>
      <c r="P6821" t="s">
        <v>28</v>
      </c>
      <c r="Q6821" t="s">
        <v>35</v>
      </c>
      <c r="R6821" t="s">
        <v>30</v>
      </c>
      <c r="S6821">
        <v>4.8</v>
      </c>
      <c r="T6821">
        <f>YEAR(tblOrders[[#This Row],[Order Date]])</f>
        <v>2025</v>
      </c>
      <c r="U6821" t="str">
        <f>TEXT(tblOrders[[#This Row],[Order Date]],"mmm-yyyy")</f>
        <v>Jan-2025</v>
      </c>
      <c r="V6821" s="4">
        <f>tblOrders[[#This Row],[Profit]]/tblOrders[[#This Row],[Sales Amount]]</f>
        <v>0.3202614379084967</v>
      </c>
      <c r="W6821" t="str">
        <f>VLOOKUP(tblOrders[[#This Row],[City]],CityRegion,2,0)</f>
        <v>South</v>
      </c>
      <c r="X6821" t="str">
        <f>VLOOKUP(tblOrders[[#This Row],[City]],lookups!A:C,3,0)</f>
        <v>Kerala</v>
      </c>
    </row>
    <row r="6822" spans="1:24" x14ac:dyDescent="0.25">
      <c r="A6822" t="s">
        <v>9245</v>
      </c>
      <c r="B6822" s="1">
        <v>45673</v>
      </c>
      <c r="C6822" t="s">
        <v>4088</v>
      </c>
      <c r="D6822" t="s">
        <v>21</v>
      </c>
      <c r="E6822" t="s">
        <v>79</v>
      </c>
      <c r="F6822" t="s">
        <v>80</v>
      </c>
      <c r="G6822" t="s">
        <v>68</v>
      </c>
      <c r="H6822" t="s">
        <v>81</v>
      </c>
      <c r="I6822" t="s">
        <v>33</v>
      </c>
      <c r="J6822" t="s">
        <v>45</v>
      </c>
      <c r="K6822">
        <v>1</v>
      </c>
      <c r="L6822">
        <v>799</v>
      </c>
      <c r="M6822">
        <v>0.05</v>
      </c>
      <c r="N6822">
        <v>759.05</v>
      </c>
      <c r="O6822">
        <v>139.05000000000001</v>
      </c>
      <c r="P6822" t="s">
        <v>28</v>
      </c>
      <c r="Q6822" t="s">
        <v>35</v>
      </c>
      <c r="R6822" t="s">
        <v>36</v>
      </c>
      <c r="S6822">
        <v>3.9</v>
      </c>
      <c r="T6822">
        <f>YEAR(tblOrders[[#This Row],[Order Date]])</f>
        <v>2025</v>
      </c>
      <c r="U6822" t="str">
        <f>TEXT(tblOrders[[#This Row],[Order Date]],"mmm-yyyy")</f>
        <v>Jan-2025</v>
      </c>
      <c r="V6822" s="4">
        <f>tblOrders[[#This Row],[Profit]]/tblOrders[[#This Row],[Sales Amount]]</f>
        <v>0.18318951320729862</v>
      </c>
      <c r="W6822" t="str">
        <f>VLOOKUP(tblOrders[[#This Row],[City]],CityRegion,2,0)</f>
        <v>North</v>
      </c>
      <c r="X6822" t="str">
        <f>VLOOKUP(tblOrders[[#This Row],[City]],lookups!A:C,3,0)</f>
        <v>Delhi</v>
      </c>
    </row>
    <row r="6823" spans="1:24" x14ac:dyDescent="0.25">
      <c r="A6823" t="s">
        <v>9246</v>
      </c>
      <c r="B6823" s="1">
        <v>45865</v>
      </c>
      <c r="C6823" t="s">
        <v>9247</v>
      </c>
      <c r="D6823" t="s">
        <v>21</v>
      </c>
      <c r="E6823" t="s">
        <v>114</v>
      </c>
      <c r="F6823" t="s">
        <v>115</v>
      </c>
      <c r="G6823" t="s">
        <v>42</v>
      </c>
      <c r="H6823" t="s">
        <v>116</v>
      </c>
      <c r="I6823" t="s">
        <v>84</v>
      </c>
      <c r="J6823" t="s">
        <v>45</v>
      </c>
      <c r="K6823">
        <v>1</v>
      </c>
      <c r="L6823">
        <v>12</v>
      </c>
      <c r="M6823">
        <v>0.1</v>
      </c>
      <c r="N6823">
        <v>10.8</v>
      </c>
      <c r="O6823">
        <v>4.8</v>
      </c>
      <c r="P6823" t="s">
        <v>28</v>
      </c>
      <c r="Q6823" t="s">
        <v>35</v>
      </c>
      <c r="R6823" t="s">
        <v>123</v>
      </c>
      <c r="S6823">
        <v>4.3</v>
      </c>
      <c r="T6823">
        <f>YEAR(tblOrders[[#This Row],[Order Date]])</f>
        <v>2025</v>
      </c>
      <c r="U6823" t="str">
        <f>TEXT(tblOrders[[#This Row],[Order Date]],"mmm-yyyy")</f>
        <v>Jul-2025</v>
      </c>
      <c r="V6823" s="4">
        <f>tblOrders[[#This Row],[Profit]]/tblOrders[[#This Row],[Sales Amount]]</f>
        <v>0.44444444444444442</v>
      </c>
      <c r="W6823" t="str">
        <f>VLOOKUP(tblOrders[[#This Row],[City]],CityRegion,2,0)</f>
        <v>West</v>
      </c>
      <c r="X6823" t="str">
        <f>VLOOKUP(tblOrders[[#This Row],[City]],lookups!A:C,3,0)</f>
        <v>Maharashtra</v>
      </c>
    </row>
    <row r="6824" spans="1:24" x14ac:dyDescent="0.25">
      <c r="A6824" t="s">
        <v>9248</v>
      </c>
      <c r="B6824" s="1">
        <v>45980</v>
      </c>
      <c r="C6824" t="s">
        <v>2200</v>
      </c>
      <c r="D6824" t="s">
        <v>21</v>
      </c>
      <c r="E6824" t="s">
        <v>94</v>
      </c>
      <c r="F6824" t="s">
        <v>95</v>
      </c>
      <c r="G6824" t="s">
        <v>68</v>
      </c>
      <c r="H6824" t="s">
        <v>96</v>
      </c>
      <c r="I6824" t="s">
        <v>26</v>
      </c>
      <c r="J6824" t="s">
        <v>27</v>
      </c>
      <c r="K6824">
        <v>1</v>
      </c>
      <c r="L6824">
        <v>89</v>
      </c>
      <c r="M6824">
        <v>0.1</v>
      </c>
      <c r="N6824">
        <v>80.099999999999994</v>
      </c>
      <c r="O6824">
        <v>25.1</v>
      </c>
      <c r="P6824" t="s">
        <v>28</v>
      </c>
      <c r="Q6824" t="s">
        <v>91</v>
      </c>
      <c r="R6824" t="s">
        <v>36</v>
      </c>
      <c r="S6824">
        <v>4.5</v>
      </c>
      <c r="T6824">
        <f>YEAR(tblOrders[[#This Row],[Order Date]])</f>
        <v>2025</v>
      </c>
      <c r="U6824" t="str">
        <f>TEXT(tblOrders[[#This Row],[Order Date]],"mmm-yyyy")</f>
        <v>Nov-2025</v>
      </c>
      <c r="V6824" s="4">
        <f>tblOrders[[#This Row],[Profit]]/tblOrders[[#This Row],[Sales Amount]]</f>
        <v>0.31335830212234711</v>
      </c>
      <c r="W6824" t="str">
        <f>VLOOKUP(tblOrders[[#This Row],[City]],CityRegion,2,0)</f>
        <v>South</v>
      </c>
      <c r="X6824" t="str">
        <f>VLOOKUP(tblOrders[[#This Row],[City]],lookups!A:C,3,0)</f>
        <v>Karnataka</v>
      </c>
    </row>
    <row r="6825" spans="1:24" x14ac:dyDescent="0.25">
      <c r="A6825" t="s">
        <v>9249</v>
      </c>
      <c r="B6825" s="1">
        <v>45785</v>
      </c>
      <c r="C6825" t="s">
        <v>7050</v>
      </c>
      <c r="D6825" t="s">
        <v>39</v>
      </c>
      <c r="E6825" t="s">
        <v>101</v>
      </c>
      <c r="F6825" t="s">
        <v>102</v>
      </c>
      <c r="G6825" t="s">
        <v>24</v>
      </c>
      <c r="H6825" t="s">
        <v>103</v>
      </c>
      <c r="I6825" t="s">
        <v>139</v>
      </c>
      <c r="J6825" t="s">
        <v>45</v>
      </c>
      <c r="K6825">
        <v>1</v>
      </c>
      <c r="L6825">
        <v>120</v>
      </c>
      <c r="M6825">
        <v>0.2</v>
      </c>
      <c r="N6825">
        <v>96</v>
      </c>
      <c r="O6825">
        <v>18</v>
      </c>
      <c r="P6825" t="s">
        <v>28</v>
      </c>
      <c r="Q6825" t="s">
        <v>91</v>
      </c>
      <c r="R6825" t="s">
        <v>36</v>
      </c>
      <c r="S6825">
        <v>3.5</v>
      </c>
      <c r="T6825">
        <f>YEAR(tblOrders[[#This Row],[Order Date]])</f>
        <v>2025</v>
      </c>
      <c r="U6825" t="str">
        <f>TEXT(tblOrders[[#This Row],[Order Date]],"mmm-yyyy")</f>
        <v>May-2025</v>
      </c>
      <c r="V6825" s="4">
        <f>tblOrders[[#This Row],[Profit]]/tblOrders[[#This Row],[Sales Amount]]</f>
        <v>0.1875</v>
      </c>
      <c r="W6825" t="str">
        <f>VLOOKUP(tblOrders[[#This Row],[City]],CityRegion,2,0)</f>
        <v>South</v>
      </c>
      <c r="X6825" t="str">
        <f>VLOOKUP(tblOrders[[#This Row],[City]],lookups!A:C,3,0)</f>
        <v>Tamil Nadu</v>
      </c>
    </row>
    <row r="6826" spans="1:24" x14ac:dyDescent="0.25">
      <c r="A6826" t="s">
        <v>9250</v>
      </c>
      <c r="B6826" s="1">
        <v>45930</v>
      </c>
      <c r="C6826" t="s">
        <v>1677</v>
      </c>
      <c r="D6826" t="s">
        <v>39</v>
      </c>
      <c r="E6826" t="s">
        <v>55</v>
      </c>
      <c r="F6826" t="s">
        <v>56</v>
      </c>
      <c r="G6826" t="s">
        <v>24</v>
      </c>
      <c r="H6826" t="s">
        <v>51</v>
      </c>
      <c r="I6826" t="s">
        <v>139</v>
      </c>
      <c r="J6826" t="s">
        <v>34</v>
      </c>
      <c r="K6826">
        <v>3</v>
      </c>
      <c r="L6826">
        <v>42</v>
      </c>
      <c r="M6826">
        <v>0.2</v>
      </c>
      <c r="N6826">
        <v>100.8</v>
      </c>
      <c r="O6826">
        <v>28.8</v>
      </c>
      <c r="P6826" t="s">
        <v>28</v>
      </c>
      <c r="Q6826" t="s">
        <v>46</v>
      </c>
      <c r="R6826" t="s">
        <v>36</v>
      </c>
      <c r="S6826">
        <v>3.7</v>
      </c>
      <c r="T6826">
        <f>YEAR(tblOrders[[#This Row],[Order Date]])</f>
        <v>2025</v>
      </c>
      <c r="U6826" t="str">
        <f>TEXT(tblOrders[[#This Row],[Order Date]],"mmm-yyyy")</f>
        <v>Sep-2025</v>
      </c>
      <c r="V6826" s="4">
        <f>tblOrders[[#This Row],[Profit]]/tblOrders[[#This Row],[Sales Amount]]</f>
        <v>0.28571428571428575</v>
      </c>
      <c r="W6826" t="str">
        <f>VLOOKUP(tblOrders[[#This Row],[City]],CityRegion,2,0)</f>
        <v>South</v>
      </c>
      <c r="X6826" t="str">
        <f>VLOOKUP(tblOrders[[#This Row],[City]],lookups!A:C,3,0)</f>
        <v>Tamil Nadu</v>
      </c>
    </row>
    <row r="6827" spans="1:24" x14ac:dyDescent="0.25">
      <c r="A6827" t="s">
        <v>9251</v>
      </c>
      <c r="B6827" s="1">
        <v>45698</v>
      </c>
      <c r="C6827" t="s">
        <v>4507</v>
      </c>
      <c r="D6827" t="s">
        <v>21</v>
      </c>
      <c r="E6827" t="s">
        <v>94</v>
      </c>
      <c r="F6827" t="s">
        <v>95</v>
      </c>
      <c r="G6827" t="s">
        <v>68</v>
      </c>
      <c r="H6827" t="s">
        <v>96</v>
      </c>
      <c r="I6827" t="s">
        <v>33</v>
      </c>
      <c r="J6827" t="s">
        <v>34</v>
      </c>
      <c r="K6827">
        <v>1</v>
      </c>
      <c r="L6827">
        <v>89</v>
      </c>
      <c r="M6827">
        <v>0.05</v>
      </c>
      <c r="N6827">
        <v>84.55</v>
      </c>
      <c r="O6827">
        <v>29.55</v>
      </c>
      <c r="P6827" t="s">
        <v>28</v>
      </c>
      <c r="Q6827" t="s">
        <v>91</v>
      </c>
      <c r="R6827" t="s">
        <v>36</v>
      </c>
      <c r="S6827">
        <v>4.0999999999999996</v>
      </c>
      <c r="T6827">
        <f>YEAR(tblOrders[[#This Row],[Order Date]])</f>
        <v>2025</v>
      </c>
      <c r="U6827" t="str">
        <f>TEXT(tblOrders[[#This Row],[Order Date]],"mmm-yyyy")</f>
        <v>Feb-2025</v>
      </c>
      <c r="V6827" s="4">
        <f>tblOrders[[#This Row],[Profit]]/tblOrders[[#This Row],[Sales Amount]]</f>
        <v>0.34949733885274986</v>
      </c>
      <c r="W6827" t="str">
        <f>VLOOKUP(tblOrders[[#This Row],[City]],CityRegion,2,0)</f>
        <v>North</v>
      </c>
      <c r="X6827" t="str">
        <f>VLOOKUP(tblOrders[[#This Row],[City]],lookups!A:C,3,0)</f>
        <v>Delhi</v>
      </c>
    </row>
    <row r="6828" spans="1:24" x14ac:dyDescent="0.25">
      <c r="A6828" t="s">
        <v>9252</v>
      </c>
      <c r="B6828" s="1">
        <v>45943</v>
      </c>
      <c r="C6828" t="s">
        <v>2025</v>
      </c>
      <c r="D6828" t="s">
        <v>39</v>
      </c>
      <c r="E6828" t="s">
        <v>101</v>
      </c>
      <c r="F6828" t="s">
        <v>102</v>
      </c>
      <c r="G6828" t="s">
        <v>24</v>
      </c>
      <c r="H6828" t="s">
        <v>103</v>
      </c>
      <c r="I6828" t="s">
        <v>44</v>
      </c>
      <c r="J6828" t="s">
        <v>45</v>
      </c>
      <c r="K6828">
        <v>4</v>
      </c>
      <c r="L6828">
        <v>120</v>
      </c>
      <c r="M6828">
        <v>0</v>
      </c>
      <c r="N6828">
        <v>480</v>
      </c>
      <c r="O6828">
        <v>168</v>
      </c>
      <c r="P6828" t="s">
        <v>28</v>
      </c>
      <c r="Q6828" t="s">
        <v>29</v>
      </c>
      <c r="R6828" t="s">
        <v>30</v>
      </c>
      <c r="S6828">
        <v>2.9</v>
      </c>
      <c r="T6828">
        <f>YEAR(tblOrders[[#This Row],[Order Date]])</f>
        <v>2025</v>
      </c>
      <c r="U6828" t="str">
        <f>TEXT(tblOrders[[#This Row],[Order Date]],"mmm-yyyy")</f>
        <v>Oct-2025</v>
      </c>
      <c r="V6828" s="4">
        <f>tblOrders[[#This Row],[Profit]]/tblOrders[[#This Row],[Sales Amount]]</f>
        <v>0.35</v>
      </c>
      <c r="W6828" t="str">
        <f>VLOOKUP(tblOrders[[#This Row],[City]],CityRegion,2,0)</f>
        <v>South</v>
      </c>
      <c r="X6828" t="str">
        <f>VLOOKUP(tblOrders[[#This Row],[City]],lookups!A:C,3,0)</f>
        <v>Kerala</v>
      </c>
    </row>
    <row r="6829" spans="1:24" x14ac:dyDescent="0.25">
      <c r="A6829" t="s">
        <v>9253</v>
      </c>
      <c r="B6829" s="1">
        <v>45825</v>
      </c>
      <c r="C6829" t="s">
        <v>9254</v>
      </c>
      <c r="D6829" t="s">
        <v>39</v>
      </c>
      <c r="E6829" t="s">
        <v>49</v>
      </c>
      <c r="F6829" t="s">
        <v>50</v>
      </c>
      <c r="G6829" t="s">
        <v>24</v>
      </c>
      <c r="H6829" t="s">
        <v>51</v>
      </c>
      <c r="I6829" t="s">
        <v>84</v>
      </c>
      <c r="J6829" t="s">
        <v>45</v>
      </c>
      <c r="K6829">
        <v>4</v>
      </c>
      <c r="L6829">
        <v>85</v>
      </c>
      <c r="M6829">
        <v>0.2</v>
      </c>
      <c r="N6829">
        <v>272</v>
      </c>
      <c r="O6829">
        <v>64</v>
      </c>
      <c r="P6829" t="s">
        <v>28</v>
      </c>
      <c r="Q6829" t="s">
        <v>86</v>
      </c>
      <c r="R6829" t="s">
        <v>36</v>
      </c>
      <c r="S6829">
        <v>4.0999999999999996</v>
      </c>
      <c r="T6829">
        <f>YEAR(tblOrders[[#This Row],[Order Date]])</f>
        <v>2025</v>
      </c>
      <c r="U6829" t="str">
        <f>TEXT(tblOrders[[#This Row],[Order Date]],"mmm-yyyy")</f>
        <v>Jun-2025</v>
      </c>
      <c r="V6829" s="4">
        <f>tblOrders[[#This Row],[Profit]]/tblOrders[[#This Row],[Sales Amount]]</f>
        <v>0.23529411764705882</v>
      </c>
      <c r="W6829" t="str">
        <f>VLOOKUP(tblOrders[[#This Row],[City]],CityRegion,2,0)</f>
        <v>West</v>
      </c>
      <c r="X6829" t="str">
        <f>VLOOKUP(tblOrders[[#This Row],[City]],lookups!A:C,3,0)</f>
        <v>Maharashtra</v>
      </c>
    </row>
    <row r="6830" spans="1:24" x14ac:dyDescent="0.25">
      <c r="A6830" t="s">
        <v>9255</v>
      </c>
      <c r="B6830" s="1">
        <v>45888</v>
      </c>
      <c r="C6830" t="s">
        <v>1642</v>
      </c>
      <c r="D6830" t="s">
        <v>21</v>
      </c>
      <c r="E6830" t="s">
        <v>101</v>
      </c>
      <c r="F6830" t="s">
        <v>102</v>
      </c>
      <c r="G6830" t="s">
        <v>24</v>
      </c>
      <c r="H6830" t="s">
        <v>103</v>
      </c>
      <c r="I6830" t="s">
        <v>76</v>
      </c>
      <c r="J6830" t="s">
        <v>45</v>
      </c>
      <c r="K6830">
        <v>4</v>
      </c>
      <c r="L6830">
        <v>120</v>
      </c>
      <c r="M6830">
        <v>0.15</v>
      </c>
      <c r="N6830">
        <v>408</v>
      </c>
      <c r="O6830">
        <v>96</v>
      </c>
      <c r="P6830" t="s">
        <v>28</v>
      </c>
      <c r="Q6830" t="s">
        <v>91</v>
      </c>
      <c r="R6830" t="s">
        <v>30</v>
      </c>
      <c r="S6830">
        <v>3.5</v>
      </c>
      <c r="T6830">
        <f>YEAR(tblOrders[[#This Row],[Order Date]])</f>
        <v>2025</v>
      </c>
      <c r="U6830" t="str">
        <f>TEXT(tblOrders[[#This Row],[Order Date]],"mmm-yyyy")</f>
        <v>Aug-2025</v>
      </c>
      <c r="V6830" s="4">
        <f>tblOrders[[#This Row],[Profit]]/tblOrders[[#This Row],[Sales Amount]]</f>
        <v>0.23529411764705882</v>
      </c>
      <c r="W6830" t="str">
        <f>VLOOKUP(tblOrders[[#This Row],[City]],CityRegion,2,0)</f>
        <v>South</v>
      </c>
      <c r="X6830" t="str">
        <f>VLOOKUP(tblOrders[[#This Row],[City]],lookups!A:C,3,0)</f>
        <v>Kerala</v>
      </c>
    </row>
    <row r="6831" spans="1:24" x14ac:dyDescent="0.25">
      <c r="A6831" t="s">
        <v>9256</v>
      </c>
      <c r="B6831" s="1">
        <v>45876</v>
      </c>
      <c r="C6831" t="s">
        <v>2572</v>
      </c>
      <c r="D6831" t="s">
        <v>21</v>
      </c>
      <c r="E6831" t="s">
        <v>55</v>
      </c>
      <c r="F6831" t="s">
        <v>56</v>
      </c>
      <c r="G6831" t="s">
        <v>24</v>
      </c>
      <c r="H6831" t="s">
        <v>51</v>
      </c>
      <c r="I6831" t="s">
        <v>57</v>
      </c>
      <c r="J6831" t="s">
        <v>27</v>
      </c>
      <c r="K6831">
        <v>5</v>
      </c>
      <c r="L6831">
        <v>42</v>
      </c>
      <c r="M6831">
        <v>0</v>
      </c>
      <c r="N6831">
        <v>210</v>
      </c>
      <c r="O6831">
        <v>90</v>
      </c>
      <c r="P6831" t="s">
        <v>28</v>
      </c>
      <c r="Q6831" t="s">
        <v>91</v>
      </c>
      <c r="R6831" t="s">
        <v>36</v>
      </c>
      <c r="S6831">
        <v>4.5999999999999996</v>
      </c>
      <c r="T6831">
        <f>YEAR(tblOrders[[#This Row],[Order Date]])</f>
        <v>2025</v>
      </c>
      <c r="U6831" t="str">
        <f>TEXT(tblOrders[[#This Row],[Order Date]],"mmm-yyyy")</f>
        <v>Aug-2025</v>
      </c>
      <c r="V6831" s="4">
        <f>tblOrders[[#This Row],[Profit]]/tblOrders[[#This Row],[Sales Amount]]</f>
        <v>0.42857142857142855</v>
      </c>
      <c r="W6831" t="str">
        <f>VLOOKUP(tblOrders[[#This Row],[City]],CityRegion,2,0)</f>
        <v>South</v>
      </c>
      <c r="X6831" t="str">
        <f>VLOOKUP(tblOrders[[#This Row],[City]],lookups!A:C,3,0)</f>
        <v>Kerala</v>
      </c>
    </row>
    <row r="6832" spans="1:24" x14ac:dyDescent="0.25">
      <c r="A6832" t="s">
        <v>9257</v>
      </c>
      <c r="B6832" s="1">
        <v>45749</v>
      </c>
      <c r="C6832" t="s">
        <v>4512</v>
      </c>
      <c r="D6832" t="s">
        <v>21</v>
      </c>
      <c r="E6832" t="s">
        <v>40</v>
      </c>
      <c r="F6832" t="s">
        <v>41</v>
      </c>
      <c r="G6832" t="s">
        <v>42</v>
      </c>
      <c r="H6832" t="s">
        <v>43</v>
      </c>
      <c r="I6832" t="s">
        <v>57</v>
      </c>
      <c r="J6832" t="s">
        <v>34</v>
      </c>
      <c r="K6832">
        <v>3</v>
      </c>
      <c r="L6832">
        <v>18</v>
      </c>
      <c r="M6832">
        <v>0</v>
      </c>
      <c r="N6832">
        <v>54</v>
      </c>
      <c r="O6832">
        <v>27</v>
      </c>
      <c r="P6832" t="s">
        <v>85</v>
      </c>
      <c r="Q6832" t="s">
        <v>29</v>
      </c>
      <c r="R6832" t="s">
        <v>36</v>
      </c>
      <c r="S6832">
        <v>2.6</v>
      </c>
      <c r="T6832">
        <f>YEAR(tblOrders[[#This Row],[Order Date]])</f>
        <v>2025</v>
      </c>
      <c r="U6832" t="str">
        <f>TEXT(tblOrders[[#This Row],[Order Date]],"mmm-yyyy")</f>
        <v>Apr-2025</v>
      </c>
      <c r="V6832" s="4">
        <f>tblOrders[[#This Row],[Profit]]/tblOrders[[#This Row],[Sales Amount]]</f>
        <v>0.5</v>
      </c>
      <c r="W6832" t="str">
        <f>VLOOKUP(tblOrders[[#This Row],[City]],CityRegion,2,0)</f>
        <v>South</v>
      </c>
      <c r="X6832" t="str">
        <f>VLOOKUP(tblOrders[[#This Row],[City]],lookups!A:C,3,0)</f>
        <v>Kerala</v>
      </c>
    </row>
    <row r="6833" spans="1:24" x14ac:dyDescent="0.25">
      <c r="A6833" t="s">
        <v>9258</v>
      </c>
      <c r="B6833" s="1">
        <v>45806</v>
      </c>
      <c r="C6833" t="s">
        <v>6051</v>
      </c>
      <c r="D6833" t="s">
        <v>21</v>
      </c>
      <c r="E6833" t="s">
        <v>55</v>
      </c>
      <c r="F6833" t="s">
        <v>56</v>
      </c>
      <c r="G6833" t="s">
        <v>24</v>
      </c>
      <c r="H6833" t="s">
        <v>51</v>
      </c>
      <c r="I6833" t="s">
        <v>130</v>
      </c>
      <c r="J6833" t="s">
        <v>27</v>
      </c>
      <c r="K6833">
        <v>4</v>
      </c>
      <c r="L6833">
        <v>42</v>
      </c>
      <c r="M6833">
        <v>0.1</v>
      </c>
      <c r="N6833">
        <v>151.19999999999999</v>
      </c>
      <c r="O6833">
        <v>55.2</v>
      </c>
      <c r="P6833" t="s">
        <v>28</v>
      </c>
      <c r="Q6833" t="s">
        <v>91</v>
      </c>
      <c r="R6833" t="s">
        <v>36</v>
      </c>
      <c r="S6833">
        <v>3.4</v>
      </c>
      <c r="T6833">
        <f>YEAR(tblOrders[[#This Row],[Order Date]])</f>
        <v>2025</v>
      </c>
      <c r="U6833" t="str">
        <f>TEXT(tblOrders[[#This Row],[Order Date]],"mmm-yyyy")</f>
        <v>May-2025</v>
      </c>
      <c r="V6833" s="4">
        <f>tblOrders[[#This Row],[Profit]]/tblOrders[[#This Row],[Sales Amount]]</f>
        <v>0.36507936507936511</v>
      </c>
      <c r="W6833" t="str">
        <f>VLOOKUP(tblOrders[[#This Row],[City]],CityRegion,2,0)</f>
        <v>West</v>
      </c>
      <c r="X6833" t="str">
        <f>VLOOKUP(tblOrders[[#This Row],[City]],lookups!A:C,3,0)</f>
        <v>Maharashtra</v>
      </c>
    </row>
    <row r="6834" spans="1:24" x14ac:dyDescent="0.25">
      <c r="A6834" t="s">
        <v>9259</v>
      </c>
      <c r="B6834" s="1">
        <v>45693</v>
      </c>
      <c r="C6834" t="s">
        <v>824</v>
      </c>
      <c r="D6834" t="s">
        <v>39</v>
      </c>
      <c r="E6834" t="s">
        <v>94</v>
      </c>
      <c r="F6834" t="s">
        <v>95</v>
      </c>
      <c r="G6834" t="s">
        <v>68</v>
      </c>
      <c r="H6834" t="s">
        <v>96</v>
      </c>
      <c r="I6834" t="s">
        <v>70</v>
      </c>
      <c r="J6834" t="s">
        <v>27</v>
      </c>
      <c r="K6834">
        <v>3</v>
      </c>
      <c r="L6834">
        <v>89</v>
      </c>
      <c r="M6834">
        <v>0.1</v>
      </c>
      <c r="N6834">
        <v>240.3</v>
      </c>
      <c r="O6834">
        <v>75.3</v>
      </c>
      <c r="P6834" t="s">
        <v>28</v>
      </c>
      <c r="Q6834" t="s">
        <v>35</v>
      </c>
      <c r="R6834" t="s">
        <v>36</v>
      </c>
      <c r="S6834">
        <v>3</v>
      </c>
      <c r="T6834">
        <f>YEAR(tblOrders[[#This Row],[Order Date]])</f>
        <v>2025</v>
      </c>
      <c r="U6834" t="str">
        <f>TEXT(tblOrders[[#This Row],[Order Date]],"mmm-yyyy")</f>
        <v>Feb-2025</v>
      </c>
      <c r="V6834" s="4">
        <f>tblOrders[[#This Row],[Profit]]/tblOrders[[#This Row],[Sales Amount]]</f>
        <v>0.31335830212234705</v>
      </c>
      <c r="W6834" t="str">
        <f>VLOOKUP(tblOrders[[#This Row],[City]],CityRegion,2,0)</f>
        <v>South</v>
      </c>
      <c r="X6834" t="str">
        <f>VLOOKUP(tblOrders[[#This Row],[City]],lookups!A:C,3,0)</f>
        <v>Telengana</v>
      </c>
    </row>
    <row r="6835" spans="1:24" x14ac:dyDescent="0.25">
      <c r="A6835" t="s">
        <v>9260</v>
      </c>
      <c r="B6835" s="1">
        <v>45852</v>
      </c>
      <c r="C6835" t="s">
        <v>5318</v>
      </c>
      <c r="D6835" t="s">
        <v>21</v>
      </c>
      <c r="E6835" t="s">
        <v>108</v>
      </c>
      <c r="F6835" t="s">
        <v>109</v>
      </c>
      <c r="G6835" t="s">
        <v>62</v>
      </c>
      <c r="H6835" t="s">
        <v>110</v>
      </c>
      <c r="I6835" t="s">
        <v>57</v>
      </c>
      <c r="J6835" t="s">
        <v>27</v>
      </c>
      <c r="K6835">
        <v>3</v>
      </c>
      <c r="L6835">
        <v>110</v>
      </c>
      <c r="M6835">
        <v>0.2</v>
      </c>
      <c r="N6835">
        <v>264</v>
      </c>
      <c r="O6835">
        <v>60</v>
      </c>
      <c r="P6835" t="s">
        <v>28</v>
      </c>
      <c r="Q6835" t="s">
        <v>86</v>
      </c>
      <c r="R6835" t="s">
        <v>36</v>
      </c>
      <c r="S6835">
        <v>3.6</v>
      </c>
      <c r="T6835">
        <f>YEAR(tblOrders[[#This Row],[Order Date]])</f>
        <v>2025</v>
      </c>
      <c r="U6835" t="str">
        <f>TEXT(tblOrders[[#This Row],[Order Date]],"mmm-yyyy")</f>
        <v>Jul-2025</v>
      </c>
      <c r="V6835" s="4">
        <f>tblOrders[[#This Row],[Profit]]/tblOrders[[#This Row],[Sales Amount]]</f>
        <v>0.22727272727272727</v>
      </c>
      <c r="W6835" t="str">
        <f>VLOOKUP(tblOrders[[#This Row],[City]],CityRegion,2,0)</f>
        <v>South</v>
      </c>
      <c r="X6835" t="str">
        <f>VLOOKUP(tblOrders[[#This Row],[City]],lookups!A:C,3,0)</f>
        <v>Kerala</v>
      </c>
    </row>
    <row r="6836" spans="1:24" x14ac:dyDescent="0.25">
      <c r="A6836" t="s">
        <v>9261</v>
      </c>
      <c r="B6836" s="1">
        <v>45909</v>
      </c>
      <c r="C6836" t="s">
        <v>202</v>
      </c>
      <c r="D6836" t="s">
        <v>21</v>
      </c>
      <c r="E6836" t="s">
        <v>60</v>
      </c>
      <c r="F6836" t="s">
        <v>61</v>
      </c>
      <c r="G6836" t="s">
        <v>62</v>
      </c>
      <c r="H6836" t="s">
        <v>63</v>
      </c>
      <c r="I6836" t="s">
        <v>57</v>
      </c>
      <c r="J6836" t="s">
        <v>45</v>
      </c>
      <c r="K6836">
        <v>1</v>
      </c>
      <c r="L6836">
        <v>45</v>
      </c>
      <c r="M6836">
        <v>0.05</v>
      </c>
      <c r="N6836">
        <v>42.75</v>
      </c>
      <c r="O6836">
        <v>16.75</v>
      </c>
      <c r="P6836" t="s">
        <v>28</v>
      </c>
      <c r="Q6836" t="s">
        <v>35</v>
      </c>
      <c r="R6836" t="s">
        <v>36</v>
      </c>
      <c r="S6836">
        <v>2.5</v>
      </c>
      <c r="T6836">
        <f>YEAR(tblOrders[[#This Row],[Order Date]])</f>
        <v>2025</v>
      </c>
      <c r="U6836" t="str">
        <f>TEXT(tblOrders[[#This Row],[Order Date]],"mmm-yyyy")</f>
        <v>Sep-2025</v>
      </c>
      <c r="V6836" s="4">
        <f>tblOrders[[#This Row],[Profit]]/tblOrders[[#This Row],[Sales Amount]]</f>
        <v>0.391812865497076</v>
      </c>
      <c r="W6836" t="str">
        <f>VLOOKUP(tblOrders[[#This Row],[City]],CityRegion,2,0)</f>
        <v>South</v>
      </c>
      <c r="X6836" t="str">
        <f>VLOOKUP(tblOrders[[#This Row],[City]],lookups!A:C,3,0)</f>
        <v>Kerala</v>
      </c>
    </row>
    <row r="6837" spans="1:24" x14ac:dyDescent="0.25">
      <c r="A6837" t="s">
        <v>9262</v>
      </c>
      <c r="B6837" s="1">
        <v>45903</v>
      </c>
      <c r="C6837" t="s">
        <v>7867</v>
      </c>
      <c r="D6837" t="s">
        <v>21</v>
      </c>
      <c r="E6837" t="s">
        <v>108</v>
      </c>
      <c r="F6837" t="s">
        <v>109</v>
      </c>
      <c r="G6837" t="s">
        <v>62</v>
      </c>
      <c r="H6837" t="s">
        <v>110</v>
      </c>
      <c r="I6837" t="s">
        <v>52</v>
      </c>
      <c r="J6837" t="s">
        <v>34</v>
      </c>
      <c r="K6837">
        <v>5</v>
      </c>
      <c r="L6837">
        <v>110</v>
      </c>
      <c r="M6837">
        <v>0.2</v>
      </c>
      <c r="N6837">
        <v>440</v>
      </c>
      <c r="O6837">
        <v>100</v>
      </c>
      <c r="P6837" t="s">
        <v>28</v>
      </c>
      <c r="Q6837" t="s">
        <v>86</v>
      </c>
      <c r="R6837" t="s">
        <v>36</v>
      </c>
      <c r="S6837">
        <v>3.1</v>
      </c>
      <c r="T6837">
        <f>YEAR(tblOrders[[#This Row],[Order Date]])</f>
        <v>2025</v>
      </c>
      <c r="U6837" t="str">
        <f>TEXT(tblOrders[[#This Row],[Order Date]],"mmm-yyyy")</f>
        <v>Sep-2025</v>
      </c>
      <c r="V6837" s="4">
        <f>tblOrders[[#This Row],[Profit]]/tblOrders[[#This Row],[Sales Amount]]</f>
        <v>0.22727272727272727</v>
      </c>
      <c r="W6837" t="str">
        <f>VLOOKUP(tblOrders[[#This Row],[City]],CityRegion,2,0)</f>
        <v>South</v>
      </c>
      <c r="X6837" t="str">
        <f>VLOOKUP(tblOrders[[#This Row],[City]],lookups!A:C,3,0)</f>
        <v>Kerala</v>
      </c>
    </row>
    <row r="6838" spans="1:24" x14ac:dyDescent="0.25">
      <c r="A6838" t="s">
        <v>9263</v>
      </c>
      <c r="B6838" s="1">
        <v>45899</v>
      </c>
      <c r="C6838" t="s">
        <v>2300</v>
      </c>
      <c r="D6838" t="s">
        <v>39</v>
      </c>
      <c r="E6838" t="s">
        <v>94</v>
      </c>
      <c r="F6838" t="s">
        <v>95</v>
      </c>
      <c r="G6838" t="s">
        <v>68</v>
      </c>
      <c r="H6838" t="s">
        <v>96</v>
      </c>
      <c r="I6838" t="s">
        <v>52</v>
      </c>
      <c r="J6838" t="s">
        <v>34</v>
      </c>
      <c r="K6838">
        <v>1</v>
      </c>
      <c r="L6838">
        <v>89</v>
      </c>
      <c r="M6838">
        <v>0.1</v>
      </c>
      <c r="N6838">
        <v>80.099999999999994</v>
      </c>
      <c r="O6838">
        <v>25.1</v>
      </c>
      <c r="P6838" t="s">
        <v>28</v>
      </c>
      <c r="Q6838" t="s">
        <v>86</v>
      </c>
      <c r="R6838" t="s">
        <v>36</v>
      </c>
      <c r="S6838">
        <v>4.9000000000000004</v>
      </c>
      <c r="T6838">
        <f>YEAR(tblOrders[[#This Row],[Order Date]])</f>
        <v>2025</v>
      </c>
      <c r="U6838" t="str">
        <f>TEXT(tblOrders[[#This Row],[Order Date]],"mmm-yyyy")</f>
        <v>Aug-2025</v>
      </c>
      <c r="V6838" s="4">
        <f>tblOrders[[#This Row],[Profit]]/tblOrders[[#This Row],[Sales Amount]]</f>
        <v>0.31335830212234711</v>
      </c>
      <c r="W6838" t="str">
        <f>VLOOKUP(tblOrders[[#This Row],[City]],CityRegion,2,0)</f>
        <v>South</v>
      </c>
      <c r="X6838" t="str">
        <f>VLOOKUP(tblOrders[[#This Row],[City]],lookups!A:C,3,0)</f>
        <v>Kerala</v>
      </c>
    </row>
    <row r="6839" spans="1:24" x14ac:dyDescent="0.25">
      <c r="A6839" t="s">
        <v>9264</v>
      </c>
      <c r="B6839" s="1">
        <v>45793</v>
      </c>
      <c r="C6839" t="s">
        <v>1022</v>
      </c>
      <c r="D6839" t="s">
        <v>21</v>
      </c>
      <c r="E6839" t="s">
        <v>114</v>
      </c>
      <c r="F6839" t="s">
        <v>115</v>
      </c>
      <c r="G6839" t="s">
        <v>42</v>
      </c>
      <c r="H6839" t="s">
        <v>116</v>
      </c>
      <c r="I6839" t="s">
        <v>76</v>
      </c>
      <c r="J6839" t="s">
        <v>45</v>
      </c>
      <c r="K6839">
        <v>3</v>
      </c>
      <c r="L6839">
        <v>12</v>
      </c>
      <c r="M6839">
        <v>0.1</v>
      </c>
      <c r="N6839">
        <v>32.4</v>
      </c>
      <c r="O6839">
        <v>14.4</v>
      </c>
      <c r="P6839" t="s">
        <v>111</v>
      </c>
      <c r="Q6839" t="s">
        <v>46</v>
      </c>
      <c r="R6839" t="s">
        <v>30</v>
      </c>
      <c r="S6839">
        <v>3.5</v>
      </c>
      <c r="T6839">
        <f>YEAR(tblOrders[[#This Row],[Order Date]])</f>
        <v>2025</v>
      </c>
      <c r="U6839" t="str">
        <f>TEXT(tblOrders[[#This Row],[Order Date]],"mmm-yyyy")</f>
        <v>May-2025</v>
      </c>
      <c r="V6839" s="4">
        <f>tblOrders[[#This Row],[Profit]]/tblOrders[[#This Row],[Sales Amount]]</f>
        <v>0.44444444444444448</v>
      </c>
      <c r="W6839" t="str">
        <f>VLOOKUP(tblOrders[[#This Row],[City]],CityRegion,2,0)</f>
        <v>South</v>
      </c>
      <c r="X6839" t="str">
        <f>VLOOKUP(tblOrders[[#This Row],[City]],lookups!A:C,3,0)</f>
        <v>Kerala</v>
      </c>
    </row>
    <row r="6840" spans="1:24" x14ac:dyDescent="0.25">
      <c r="A6840" t="s">
        <v>9265</v>
      </c>
      <c r="B6840" s="1">
        <v>45967</v>
      </c>
      <c r="C6840" t="s">
        <v>3833</v>
      </c>
      <c r="D6840" t="s">
        <v>21</v>
      </c>
      <c r="E6840" t="s">
        <v>114</v>
      </c>
      <c r="F6840" t="s">
        <v>115</v>
      </c>
      <c r="G6840" t="s">
        <v>42</v>
      </c>
      <c r="H6840" t="s">
        <v>116</v>
      </c>
      <c r="I6840" t="s">
        <v>44</v>
      </c>
      <c r="J6840" t="s">
        <v>27</v>
      </c>
      <c r="K6840">
        <v>1</v>
      </c>
      <c r="L6840">
        <v>12</v>
      </c>
      <c r="M6840">
        <v>0.05</v>
      </c>
      <c r="N6840">
        <v>11.4</v>
      </c>
      <c r="O6840">
        <v>5.4</v>
      </c>
      <c r="P6840" t="s">
        <v>28</v>
      </c>
      <c r="Q6840" t="s">
        <v>86</v>
      </c>
      <c r="R6840" t="s">
        <v>30</v>
      </c>
      <c r="S6840">
        <v>3</v>
      </c>
      <c r="T6840">
        <f>YEAR(tblOrders[[#This Row],[Order Date]])</f>
        <v>2025</v>
      </c>
      <c r="U6840" t="str">
        <f>TEXT(tblOrders[[#This Row],[Order Date]],"mmm-yyyy")</f>
        <v>Nov-2025</v>
      </c>
      <c r="V6840" s="4">
        <f>tblOrders[[#This Row],[Profit]]/tblOrders[[#This Row],[Sales Amount]]</f>
        <v>0.47368421052631582</v>
      </c>
      <c r="W6840" t="str">
        <f>VLOOKUP(tblOrders[[#This Row],[City]],CityRegion,2,0)</f>
        <v>South</v>
      </c>
      <c r="X6840" t="str">
        <f>VLOOKUP(tblOrders[[#This Row],[City]],lookups!A:C,3,0)</f>
        <v>Kerala</v>
      </c>
    </row>
    <row r="6841" spans="1:24" x14ac:dyDescent="0.25">
      <c r="A6841" t="s">
        <v>9266</v>
      </c>
      <c r="B6841" s="1">
        <v>45938</v>
      </c>
      <c r="C6841" t="s">
        <v>4381</v>
      </c>
      <c r="D6841" t="s">
        <v>21</v>
      </c>
      <c r="E6841" t="s">
        <v>73</v>
      </c>
      <c r="F6841" t="s">
        <v>74</v>
      </c>
      <c r="G6841" t="s">
        <v>68</v>
      </c>
      <c r="H6841" t="s">
        <v>75</v>
      </c>
      <c r="I6841" t="s">
        <v>76</v>
      </c>
      <c r="J6841" t="s">
        <v>34</v>
      </c>
      <c r="K6841">
        <v>5</v>
      </c>
      <c r="L6841">
        <v>65</v>
      </c>
      <c r="M6841">
        <v>0</v>
      </c>
      <c r="N6841">
        <v>325</v>
      </c>
      <c r="O6841">
        <v>135</v>
      </c>
      <c r="P6841" t="s">
        <v>28</v>
      </c>
      <c r="Q6841" t="s">
        <v>46</v>
      </c>
      <c r="R6841" t="s">
        <v>36</v>
      </c>
      <c r="S6841">
        <v>3</v>
      </c>
      <c r="T6841">
        <f>YEAR(tblOrders[[#This Row],[Order Date]])</f>
        <v>2025</v>
      </c>
      <c r="U6841" t="str">
        <f>TEXT(tblOrders[[#This Row],[Order Date]],"mmm-yyyy")</f>
        <v>Oct-2025</v>
      </c>
      <c r="V6841" s="4">
        <f>tblOrders[[#This Row],[Profit]]/tblOrders[[#This Row],[Sales Amount]]</f>
        <v>0.41538461538461541</v>
      </c>
      <c r="W6841" t="str">
        <f>VLOOKUP(tblOrders[[#This Row],[City]],CityRegion,2,0)</f>
        <v>South</v>
      </c>
      <c r="X6841" t="str">
        <f>VLOOKUP(tblOrders[[#This Row],[City]],lookups!A:C,3,0)</f>
        <v>Kerala</v>
      </c>
    </row>
    <row r="6842" spans="1:24" x14ac:dyDescent="0.25">
      <c r="A6842" t="s">
        <v>9267</v>
      </c>
      <c r="B6842" s="1">
        <v>45831</v>
      </c>
      <c r="C6842" t="s">
        <v>1008</v>
      </c>
      <c r="D6842" t="s">
        <v>39</v>
      </c>
      <c r="E6842" t="s">
        <v>114</v>
      </c>
      <c r="F6842" t="s">
        <v>115</v>
      </c>
      <c r="G6842" t="s">
        <v>42</v>
      </c>
      <c r="H6842" t="s">
        <v>116</v>
      </c>
      <c r="I6842" t="s">
        <v>139</v>
      </c>
      <c r="J6842" t="s">
        <v>45</v>
      </c>
      <c r="K6842">
        <v>4</v>
      </c>
      <c r="L6842">
        <v>12</v>
      </c>
      <c r="M6842">
        <v>0.05</v>
      </c>
      <c r="N6842">
        <v>45.6</v>
      </c>
      <c r="O6842">
        <v>21.6</v>
      </c>
      <c r="P6842" t="s">
        <v>28</v>
      </c>
      <c r="Q6842" t="s">
        <v>91</v>
      </c>
      <c r="R6842" t="s">
        <v>30</v>
      </c>
      <c r="S6842">
        <v>3.1</v>
      </c>
      <c r="T6842">
        <f>YEAR(tblOrders[[#This Row],[Order Date]])</f>
        <v>2025</v>
      </c>
      <c r="U6842" t="str">
        <f>TEXT(tblOrders[[#This Row],[Order Date]],"mmm-yyyy")</f>
        <v>Jun-2025</v>
      </c>
      <c r="V6842" s="4">
        <f>tblOrders[[#This Row],[Profit]]/tblOrders[[#This Row],[Sales Amount]]</f>
        <v>0.47368421052631582</v>
      </c>
      <c r="W6842" t="str">
        <f>VLOOKUP(tblOrders[[#This Row],[City]],CityRegion,2,0)</f>
        <v>South</v>
      </c>
      <c r="X6842" t="str">
        <f>VLOOKUP(tblOrders[[#This Row],[City]],lookups!A:C,3,0)</f>
        <v>Tamil Nadu</v>
      </c>
    </row>
    <row r="6843" spans="1:24" x14ac:dyDescent="0.25">
      <c r="A6843" t="s">
        <v>9268</v>
      </c>
      <c r="B6843" s="1">
        <v>45756</v>
      </c>
      <c r="C6843" t="s">
        <v>4212</v>
      </c>
      <c r="D6843" t="s">
        <v>21</v>
      </c>
      <c r="E6843" t="s">
        <v>101</v>
      </c>
      <c r="F6843" t="s">
        <v>102</v>
      </c>
      <c r="G6843" t="s">
        <v>24</v>
      </c>
      <c r="H6843" t="s">
        <v>103</v>
      </c>
      <c r="I6843" t="s">
        <v>76</v>
      </c>
      <c r="J6843" t="s">
        <v>34</v>
      </c>
      <c r="K6843">
        <v>5</v>
      </c>
      <c r="L6843">
        <v>120</v>
      </c>
      <c r="M6843">
        <v>0.05</v>
      </c>
      <c r="N6843">
        <v>570</v>
      </c>
      <c r="O6843">
        <v>180</v>
      </c>
      <c r="P6843" t="s">
        <v>28</v>
      </c>
      <c r="Q6843" t="s">
        <v>35</v>
      </c>
      <c r="R6843" t="s">
        <v>36</v>
      </c>
      <c r="S6843">
        <v>4.8</v>
      </c>
      <c r="T6843">
        <f>YEAR(tblOrders[[#This Row],[Order Date]])</f>
        <v>2025</v>
      </c>
      <c r="U6843" t="str">
        <f>TEXT(tblOrders[[#This Row],[Order Date]],"mmm-yyyy")</f>
        <v>Apr-2025</v>
      </c>
      <c r="V6843" s="4">
        <f>tblOrders[[#This Row],[Profit]]/tblOrders[[#This Row],[Sales Amount]]</f>
        <v>0.31578947368421051</v>
      </c>
      <c r="W6843" t="str">
        <f>VLOOKUP(tblOrders[[#This Row],[City]],CityRegion,2,0)</f>
        <v>South</v>
      </c>
      <c r="X6843" t="str">
        <f>VLOOKUP(tblOrders[[#This Row],[City]],lookups!A:C,3,0)</f>
        <v>Kerala</v>
      </c>
    </row>
    <row r="6844" spans="1:24" x14ac:dyDescent="0.25">
      <c r="A6844" t="s">
        <v>9269</v>
      </c>
      <c r="B6844" s="1">
        <v>45871</v>
      </c>
      <c r="C6844" t="s">
        <v>960</v>
      </c>
      <c r="D6844" t="s">
        <v>39</v>
      </c>
      <c r="E6844" t="s">
        <v>66</v>
      </c>
      <c r="F6844" t="s">
        <v>67</v>
      </c>
      <c r="G6844" t="s">
        <v>68</v>
      </c>
      <c r="H6844" t="s">
        <v>69</v>
      </c>
      <c r="I6844" t="s">
        <v>57</v>
      </c>
      <c r="J6844" t="s">
        <v>34</v>
      </c>
      <c r="K6844">
        <v>1</v>
      </c>
      <c r="L6844">
        <v>149</v>
      </c>
      <c r="M6844">
        <v>0</v>
      </c>
      <c r="N6844">
        <v>149</v>
      </c>
      <c r="O6844">
        <v>54</v>
      </c>
      <c r="P6844" t="s">
        <v>28</v>
      </c>
      <c r="Q6844" t="s">
        <v>29</v>
      </c>
      <c r="R6844" t="s">
        <v>30</v>
      </c>
      <c r="S6844">
        <v>3.9</v>
      </c>
      <c r="T6844">
        <f>YEAR(tblOrders[[#This Row],[Order Date]])</f>
        <v>2025</v>
      </c>
      <c r="U6844" t="str">
        <f>TEXT(tblOrders[[#This Row],[Order Date]],"mmm-yyyy")</f>
        <v>Aug-2025</v>
      </c>
      <c r="V6844" s="4">
        <f>tblOrders[[#This Row],[Profit]]/tblOrders[[#This Row],[Sales Amount]]</f>
        <v>0.36241610738255031</v>
      </c>
      <c r="W6844" t="str">
        <f>VLOOKUP(tblOrders[[#This Row],[City]],CityRegion,2,0)</f>
        <v>South</v>
      </c>
      <c r="X6844" t="str">
        <f>VLOOKUP(tblOrders[[#This Row],[City]],lookups!A:C,3,0)</f>
        <v>Kerala</v>
      </c>
    </row>
    <row r="6845" spans="1:24" x14ac:dyDescent="0.25">
      <c r="A6845" t="s">
        <v>9270</v>
      </c>
      <c r="B6845" s="1">
        <v>45821</v>
      </c>
      <c r="C6845" t="s">
        <v>174</v>
      </c>
      <c r="D6845" t="s">
        <v>39</v>
      </c>
      <c r="E6845" t="s">
        <v>94</v>
      </c>
      <c r="F6845" t="s">
        <v>95</v>
      </c>
      <c r="G6845" t="s">
        <v>68</v>
      </c>
      <c r="H6845" t="s">
        <v>96</v>
      </c>
      <c r="I6845" t="s">
        <v>52</v>
      </c>
      <c r="J6845" t="s">
        <v>45</v>
      </c>
      <c r="K6845">
        <v>2</v>
      </c>
      <c r="L6845">
        <v>89</v>
      </c>
      <c r="M6845">
        <v>0.2</v>
      </c>
      <c r="N6845">
        <v>142.4</v>
      </c>
      <c r="O6845">
        <v>32.4</v>
      </c>
      <c r="P6845" t="s">
        <v>28</v>
      </c>
      <c r="Q6845" t="s">
        <v>91</v>
      </c>
      <c r="R6845" t="s">
        <v>123</v>
      </c>
      <c r="S6845">
        <v>2.7</v>
      </c>
      <c r="T6845">
        <f>YEAR(tblOrders[[#This Row],[Order Date]])</f>
        <v>2025</v>
      </c>
      <c r="U6845" t="str">
        <f>TEXT(tblOrders[[#This Row],[Order Date]],"mmm-yyyy")</f>
        <v>Jun-2025</v>
      </c>
      <c r="V6845" s="4">
        <f>tblOrders[[#This Row],[Profit]]/tblOrders[[#This Row],[Sales Amount]]</f>
        <v>0.22752808988764042</v>
      </c>
      <c r="W6845" t="str">
        <f>VLOOKUP(tblOrders[[#This Row],[City]],CityRegion,2,0)</f>
        <v>South</v>
      </c>
      <c r="X6845" t="str">
        <f>VLOOKUP(tblOrders[[#This Row],[City]],lookups!A:C,3,0)</f>
        <v>Kerala</v>
      </c>
    </row>
    <row r="6846" spans="1:24" x14ac:dyDescent="0.25">
      <c r="A6846" t="s">
        <v>9271</v>
      </c>
      <c r="B6846" s="1">
        <v>45893</v>
      </c>
      <c r="C6846" t="s">
        <v>8565</v>
      </c>
      <c r="D6846" t="s">
        <v>21</v>
      </c>
      <c r="E6846" t="s">
        <v>66</v>
      </c>
      <c r="F6846" t="s">
        <v>67</v>
      </c>
      <c r="G6846" t="s">
        <v>68</v>
      </c>
      <c r="H6846" t="s">
        <v>69</v>
      </c>
      <c r="I6846" t="s">
        <v>44</v>
      </c>
      <c r="J6846" t="s">
        <v>27</v>
      </c>
      <c r="K6846">
        <v>3</v>
      </c>
      <c r="L6846">
        <v>149</v>
      </c>
      <c r="M6846">
        <v>0.15</v>
      </c>
      <c r="N6846">
        <v>379.95</v>
      </c>
      <c r="O6846">
        <v>94.95</v>
      </c>
      <c r="P6846" t="s">
        <v>28</v>
      </c>
      <c r="Q6846" t="s">
        <v>91</v>
      </c>
      <c r="R6846" t="s">
        <v>30</v>
      </c>
      <c r="S6846">
        <v>4.7</v>
      </c>
      <c r="T6846">
        <f>YEAR(tblOrders[[#This Row],[Order Date]])</f>
        <v>2025</v>
      </c>
      <c r="U6846" t="str">
        <f>TEXT(tblOrders[[#This Row],[Order Date]],"mmm-yyyy")</f>
        <v>Aug-2025</v>
      </c>
      <c r="V6846" s="4">
        <f>tblOrders[[#This Row],[Profit]]/tblOrders[[#This Row],[Sales Amount]]</f>
        <v>0.24990130280300041</v>
      </c>
      <c r="W6846" t="str">
        <f>VLOOKUP(tblOrders[[#This Row],[City]],CityRegion,2,0)</f>
        <v>South</v>
      </c>
      <c r="X6846" t="str">
        <f>VLOOKUP(tblOrders[[#This Row],[City]],lookups!A:C,3,0)</f>
        <v>Kerala</v>
      </c>
    </row>
    <row r="6847" spans="1:24" x14ac:dyDescent="0.25">
      <c r="A6847" t="s">
        <v>9272</v>
      </c>
      <c r="B6847" s="1">
        <v>45738</v>
      </c>
      <c r="C6847" t="s">
        <v>2151</v>
      </c>
      <c r="D6847" t="s">
        <v>21</v>
      </c>
      <c r="E6847" t="s">
        <v>101</v>
      </c>
      <c r="F6847" t="s">
        <v>102</v>
      </c>
      <c r="G6847" t="s">
        <v>24</v>
      </c>
      <c r="H6847" t="s">
        <v>103</v>
      </c>
      <c r="I6847" t="s">
        <v>84</v>
      </c>
      <c r="J6847" t="s">
        <v>27</v>
      </c>
      <c r="K6847">
        <v>3</v>
      </c>
      <c r="L6847">
        <v>120</v>
      </c>
      <c r="M6847">
        <v>0.2</v>
      </c>
      <c r="N6847">
        <v>288</v>
      </c>
      <c r="O6847">
        <v>54</v>
      </c>
      <c r="P6847" t="s">
        <v>28</v>
      </c>
      <c r="Q6847" t="s">
        <v>91</v>
      </c>
      <c r="R6847" t="s">
        <v>36</v>
      </c>
      <c r="S6847">
        <v>4.9000000000000004</v>
      </c>
      <c r="T6847">
        <f>YEAR(tblOrders[[#This Row],[Order Date]])</f>
        <v>2025</v>
      </c>
      <c r="U6847" t="str">
        <f>TEXT(tblOrders[[#This Row],[Order Date]],"mmm-yyyy")</f>
        <v>Mar-2025</v>
      </c>
      <c r="V6847" s="4">
        <f>tblOrders[[#This Row],[Profit]]/tblOrders[[#This Row],[Sales Amount]]</f>
        <v>0.1875</v>
      </c>
      <c r="W6847" t="str">
        <f>VLOOKUP(tblOrders[[#This Row],[City]],CityRegion,2,0)</f>
        <v>West</v>
      </c>
      <c r="X6847" t="str">
        <f>VLOOKUP(tblOrders[[#This Row],[City]],lookups!A:C,3,0)</f>
        <v>Maharashtra</v>
      </c>
    </row>
    <row r="6848" spans="1:24" x14ac:dyDescent="0.25">
      <c r="A6848" t="s">
        <v>9273</v>
      </c>
      <c r="B6848" s="1">
        <v>45711</v>
      </c>
      <c r="C6848" t="s">
        <v>3304</v>
      </c>
      <c r="D6848" t="s">
        <v>21</v>
      </c>
      <c r="E6848" t="s">
        <v>49</v>
      </c>
      <c r="F6848" t="s">
        <v>50</v>
      </c>
      <c r="G6848" t="s">
        <v>24</v>
      </c>
      <c r="H6848" t="s">
        <v>51</v>
      </c>
      <c r="I6848" t="s">
        <v>26</v>
      </c>
      <c r="J6848" t="s">
        <v>27</v>
      </c>
      <c r="K6848">
        <v>3</v>
      </c>
      <c r="L6848">
        <v>85</v>
      </c>
      <c r="M6848">
        <v>0.15</v>
      </c>
      <c r="N6848">
        <v>216.75</v>
      </c>
      <c r="O6848">
        <v>60.75</v>
      </c>
      <c r="P6848" t="s">
        <v>28</v>
      </c>
      <c r="Q6848" t="s">
        <v>29</v>
      </c>
      <c r="R6848" t="s">
        <v>36</v>
      </c>
      <c r="S6848">
        <v>4.5999999999999996</v>
      </c>
      <c r="T6848">
        <f>YEAR(tblOrders[[#This Row],[Order Date]])</f>
        <v>2025</v>
      </c>
      <c r="U6848" t="str">
        <f>TEXT(tblOrders[[#This Row],[Order Date]],"mmm-yyyy")</f>
        <v>Feb-2025</v>
      </c>
      <c r="V6848" s="4">
        <f>tblOrders[[#This Row],[Profit]]/tblOrders[[#This Row],[Sales Amount]]</f>
        <v>0.28027681660899656</v>
      </c>
      <c r="W6848" t="str">
        <f>VLOOKUP(tblOrders[[#This Row],[City]],CityRegion,2,0)</f>
        <v>South</v>
      </c>
      <c r="X6848" t="str">
        <f>VLOOKUP(tblOrders[[#This Row],[City]],lookups!A:C,3,0)</f>
        <v>Karnataka</v>
      </c>
    </row>
    <row r="6849" spans="1:24" x14ac:dyDescent="0.25">
      <c r="A6849" t="s">
        <v>9274</v>
      </c>
      <c r="B6849" s="1">
        <v>45725</v>
      </c>
      <c r="C6849" t="s">
        <v>727</v>
      </c>
      <c r="D6849" t="s">
        <v>21</v>
      </c>
      <c r="E6849" t="s">
        <v>114</v>
      </c>
      <c r="F6849" t="s">
        <v>115</v>
      </c>
      <c r="G6849" t="s">
        <v>42</v>
      </c>
      <c r="H6849" t="s">
        <v>116</v>
      </c>
      <c r="I6849" t="s">
        <v>57</v>
      </c>
      <c r="J6849" t="s">
        <v>45</v>
      </c>
      <c r="K6849">
        <v>2</v>
      </c>
      <c r="L6849">
        <v>12</v>
      </c>
      <c r="M6849">
        <v>0.2</v>
      </c>
      <c r="N6849">
        <v>19.2</v>
      </c>
      <c r="O6849">
        <v>7.2</v>
      </c>
      <c r="P6849" t="s">
        <v>28</v>
      </c>
      <c r="Q6849" t="s">
        <v>35</v>
      </c>
      <c r="R6849" t="s">
        <v>123</v>
      </c>
      <c r="S6849">
        <v>2.8</v>
      </c>
      <c r="T6849">
        <f>YEAR(tblOrders[[#This Row],[Order Date]])</f>
        <v>2025</v>
      </c>
      <c r="U6849" t="str">
        <f>TEXT(tblOrders[[#This Row],[Order Date]],"mmm-yyyy")</f>
        <v>Mar-2025</v>
      </c>
      <c r="V6849" s="4">
        <f>tblOrders[[#This Row],[Profit]]/tblOrders[[#This Row],[Sales Amount]]</f>
        <v>0.375</v>
      </c>
      <c r="W6849" t="str">
        <f>VLOOKUP(tblOrders[[#This Row],[City]],CityRegion,2,0)</f>
        <v>South</v>
      </c>
      <c r="X6849" t="str">
        <f>VLOOKUP(tblOrders[[#This Row],[City]],lookups!A:C,3,0)</f>
        <v>Kerala</v>
      </c>
    </row>
    <row r="6850" spans="1:24" x14ac:dyDescent="0.25">
      <c r="A6850" t="s">
        <v>9275</v>
      </c>
      <c r="B6850" s="1">
        <v>45776</v>
      </c>
      <c r="C6850" t="s">
        <v>2248</v>
      </c>
      <c r="D6850" t="s">
        <v>21</v>
      </c>
      <c r="E6850" t="s">
        <v>22</v>
      </c>
      <c r="F6850" t="s">
        <v>23</v>
      </c>
      <c r="G6850" t="s">
        <v>24</v>
      </c>
      <c r="H6850" t="s">
        <v>25</v>
      </c>
      <c r="I6850" t="s">
        <v>84</v>
      </c>
      <c r="J6850" t="s">
        <v>27</v>
      </c>
      <c r="K6850">
        <v>5</v>
      </c>
      <c r="L6850">
        <v>190</v>
      </c>
      <c r="M6850">
        <v>0.05</v>
      </c>
      <c r="N6850">
        <v>902.5</v>
      </c>
      <c r="O6850">
        <v>277.5</v>
      </c>
      <c r="P6850" t="s">
        <v>28</v>
      </c>
      <c r="Q6850" t="s">
        <v>46</v>
      </c>
      <c r="R6850" t="s">
        <v>36</v>
      </c>
      <c r="S6850">
        <v>2.8</v>
      </c>
      <c r="T6850">
        <f>YEAR(tblOrders[[#This Row],[Order Date]])</f>
        <v>2025</v>
      </c>
      <c r="U6850" t="str">
        <f>TEXT(tblOrders[[#This Row],[Order Date]],"mmm-yyyy")</f>
        <v>Apr-2025</v>
      </c>
      <c r="V6850" s="4">
        <f>tblOrders[[#This Row],[Profit]]/tblOrders[[#This Row],[Sales Amount]]</f>
        <v>0.30747922437673131</v>
      </c>
      <c r="W6850" t="str">
        <f>VLOOKUP(tblOrders[[#This Row],[City]],CityRegion,2,0)</f>
        <v>West</v>
      </c>
      <c r="X6850" t="str">
        <f>VLOOKUP(tblOrders[[#This Row],[City]],lookups!A:C,3,0)</f>
        <v>Maharashtra</v>
      </c>
    </row>
    <row r="6851" spans="1:24" x14ac:dyDescent="0.25">
      <c r="A6851" t="s">
        <v>9276</v>
      </c>
      <c r="B6851" s="1">
        <v>45782</v>
      </c>
      <c r="C6851" t="s">
        <v>1618</v>
      </c>
      <c r="D6851" t="s">
        <v>21</v>
      </c>
      <c r="E6851" t="s">
        <v>101</v>
      </c>
      <c r="F6851" t="s">
        <v>102</v>
      </c>
      <c r="G6851" t="s">
        <v>24</v>
      </c>
      <c r="H6851" t="s">
        <v>103</v>
      </c>
      <c r="I6851" t="s">
        <v>139</v>
      </c>
      <c r="J6851" t="s">
        <v>34</v>
      </c>
      <c r="K6851">
        <v>1</v>
      </c>
      <c r="L6851">
        <v>120</v>
      </c>
      <c r="M6851">
        <v>0.2</v>
      </c>
      <c r="N6851">
        <v>96</v>
      </c>
      <c r="O6851">
        <v>18</v>
      </c>
      <c r="P6851" t="s">
        <v>28</v>
      </c>
      <c r="Q6851" t="s">
        <v>86</v>
      </c>
      <c r="R6851" t="s">
        <v>123</v>
      </c>
      <c r="S6851">
        <v>4.2</v>
      </c>
      <c r="T6851">
        <f>YEAR(tblOrders[[#This Row],[Order Date]])</f>
        <v>2025</v>
      </c>
      <c r="U6851" t="str">
        <f>TEXT(tblOrders[[#This Row],[Order Date]],"mmm-yyyy")</f>
        <v>May-2025</v>
      </c>
      <c r="V6851" s="4">
        <f>tblOrders[[#This Row],[Profit]]/tblOrders[[#This Row],[Sales Amount]]</f>
        <v>0.1875</v>
      </c>
      <c r="W6851" t="str">
        <f>VLOOKUP(tblOrders[[#This Row],[City]],CityRegion,2,0)</f>
        <v>South</v>
      </c>
      <c r="X6851" t="str">
        <f>VLOOKUP(tblOrders[[#This Row],[City]],lookups!A:C,3,0)</f>
        <v>Tamil Nadu</v>
      </c>
    </row>
    <row r="6852" spans="1:24" x14ac:dyDescent="0.25">
      <c r="A6852" t="s">
        <v>9277</v>
      </c>
      <c r="B6852" s="1">
        <v>45955</v>
      </c>
      <c r="C6852" t="s">
        <v>945</v>
      </c>
      <c r="D6852" t="s">
        <v>21</v>
      </c>
      <c r="E6852" t="s">
        <v>55</v>
      </c>
      <c r="F6852" t="s">
        <v>56</v>
      </c>
      <c r="G6852" t="s">
        <v>24</v>
      </c>
      <c r="H6852" t="s">
        <v>51</v>
      </c>
      <c r="I6852" t="s">
        <v>44</v>
      </c>
      <c r="J6852" t="s">
        <v>34</v>
      </c>
      <c r="K6852">
        <v>5</v>
      </c>
      <c r="L6852">
        <v>42</v>
      </c>
      <c r="M6852">
        <v>0.2</v>
      </c>
      <c r="N6852">
        <v>168</v>
      </c>
      <c r="O6852">
        <v>48</v>
      </c>
      <c r="P6852" t="s">
        <v>28</v>
      </c>
      <c r="Q6852" t="s">
        <v>29</v>
      </c>
      <c r="R6852" t="s">
        <v>36</v>
      </c>
      <c r="S6852">
        <v>2.7</v>
      </c>
      <c r="T6852">
        <f>YEAR(tblOrders[[#This Row],[Order Date]])</f>
        <v>2025</v>
      </c>
      <c r="U6852" t="str">
        <f>TEXT(tblOrders[[#This Row],[Order Date]],"mmm-yyyy")</f>
        <v>Oct-2025</v>
      </c>
      <c r="V6852" s="4">
        <f>tblOrders[[#This Row],[Profit]]/tblOrders[[#This Row],[Sales Amount]]</f>
        <v>0.2857142857142857</v>
      </c>
      <c r="W6852" t="str">
        <f>VLOOKUP(tblOrders[[#This Row],[City]],CityRegion,2,0)</f>
        <v>South</v>
      </c>
      <c r="X6852" t="str">
        <f>VLOOKUP(tblOrders[[#This Row],[City]],lookups!A:C,3,0)</f>
        <v>Kerala</v>
      </c>
    </row>
    <row r="6853" spans="1:24" x14ac:dyDescent="0.25">
      <c r="A6853" t="s">
        <v>9278</v>
      </c>
      <c r="B6853" s="1">
        <v>45687</v>
      </c>
      <c r="C6853" t="s">
        <v>5914</v>
      </c>
      <c r="D6853" t="s">
        <v>21</v>
      </c>
      <c r="E6853" t="s">
        <v>49</v>
      </c>
      <c r="F6853" t="s">
        <v>50</v>
      </c>
      <c r="G6853" t="s">
        <v>24</v>
      </c>
      <c r="H6853" t="s">
        <v>51</v>
      </c>
      <c r="I6853" t="s">
        <v>139</v>
      </c>
      <c r="J6853" t="s">
        <v>27</v>
      </c>
      <c r="K6853">
        <v>2</v>
      </c>
      <c r="L6853">
        <v>85</v>
      </c>
      <c r="M6853">
        <v>0.05</v>
      </c>
      <c r="N6853">
        <v>161.5</v>
      </c>
      <c r="O6853">
        <v>57.5</v>
      </c>
      <c r="P6853" t="s">
        <v>28</v>
      </c>
      <c r="Q6853" t="s">
        <v>46</v>
      </c>
      <c r="R6853" t="s">
        <v>30</v>
      </c>
      <c r="S6853">
        <v>3.3</v>
      </c>
      <c r="T6853">
        <f>YEAR(tblOrders[[#This Row],[Order Date]])</f>
        <v>2025</v>
      </c>
      <c r="U6853" t="str">
        <f>TEXT(tblOrders[[#This Row],[Order Date]],"mmm-yyyy")</f>
        <v>Jan-2025</v>
      </c>
      <c r="V6853" s="4">
        <f>tblOrders[[#This Row],[Profit]]/tblOrders[[#This Row],[Sales Amount]]</f>
        <v>0.35603715170278638</v>
      </c>
      <c r="W6853" t="str">
        <f>VLOOKUP(tblOrders[[#This Row],[City]],CityRegion,2,0)</f>
        <v>South</v>
      </c>
      <c r="X6853" t="str">
        <f>VLOOKUP(tblOrders[[#This Row],[City]],lookups!A:C,3,0)</f>
        <v>Tamil Nadu</v>
      </c>
    </row>
    <row r="6854" spans="1:24" x14ac:dyDescent="0.25">
      <c r="A6854" t="s">
        <v>9279</v>
      </c>
      <c r="B6854" s="1">
        <v>45942</v>
      </c>
      <c r="C6854" t="s">
        <v>1885</v>
      </c>
      <c r="D6854" t="s">
        <v>21</v>
      </c>
      <c r="E6854" t="s">
        <v>66</v>
      </c>
      <c r="F6854" t="s">
        <v>67</v>
      </c>
      <c r="G6854" t="s">
        <v>68</v>
      </c>
      <c r="H6854" t="s">
        <v>69</v>
      </c>
      <c r="I6854" t="s">
        <v>52</v>
      </c>
      <c r="J6854" t="s">
        <v>27</v>
      </c>
      <c r="K6854">
        <v>5</v>
      </c>
      <c r="L6854">
        <v>149</v>
      </c>
      <c r="M6854">
        <v>0</v>
      </c>
      <c r="N6854">
        <v>745</v>
      </c>
      <c r="O6854">
        <v>270</v>
      </c>
      <c r="P6854" t="s">
        <v>111</v>
      </c>
      <c r="Q6854" t="s">
        <v>91</v>
      </c>
      <c r="R6854" t="s">
        <v>30</v>
      </c>
      <c r="S6854">
        <v>2.5</v>
      </c>
      <c r="T6854">
        <f>YEAR(tblOrders[[#This Row],[Order Date]])</f>
        <v>2025</v>
      </c>
      <c r="U6854" t="str">
        <f>TEXT(tblOrders[[#This Row],[Order Date]],"mmm-yyyy")</f>
        <v>Oct-2025</v>
      </c>
      <c r="V6854" s="4">
        <f>tblOrders[[#This Row],[Profit]]/tblOrders[[#This Row],[Sales Amount]]</f>
        <v>0.36241610738255031</v>
      </c>
      <c r="W6854" t="str">
        <f>VLOOKUP(tblOrders[[#This Row],[City]],CityRegion,2,0)</f>
        <v>South</v>
      </c>
      <c r="X6854" t="str">
        <f>VLOOKUP(tblOrders[[#This Row],[City]],lookups!A:C,3,0)</f>
        <v>Kerala</v>
      </c>
    </row>
    <row r="6855" spans="1:24" x14ac:dyDescent="0.25">
      <c r="A6855" t="s">
        <v>9280</v>
      </c>
      <c r="B6855" s="1">
        <v>45875</v>
      </c>
      <c r="C6855" t="s">
        <v>6615</v>
      </c>
      <c r="D6855" t="s">
        <v>39</v>
      </c>
      <c r="E6855" t="s">
        <v>22</v>
      </c>
      <c r="F6855" t="s">
        <v>23</v>
      </c>
      <c r="G6855" t="s">
        <v>24</v>
      </c>
      <c r="H6855" t="s">
        <v>25</v>
      </c>
      <c r="I6855" t="s">
        <v>76</v>
      </c>
      <c r="J6855" t="s">
        <v>34</v>
      </c>
      <c r="K6855">
        <v>3</v>
      </c>
      <c r="L6855">
        <v>190</v>
      </c>
      <c r="M6855">
        <v>0.05</v>
      </c>
      <c r="N6855">
        <v>541.5</v>
      </c>
      <c r="O6855">
        <v>166.5</v>
      </c>
      <c r="P6855" t="s">
        <v>28</v>
      </c>
      <c r="Q6855" t="s">
        <v>35</v>
      </c>
      <c r="R6855" t="s">
        <v>36</v>
      </c>
      <c r="S6855">
        <v>4.5</v>
      </c>
      <c r="T6855">
        <f>YEAR(tblOrders[[#This Row],[Order Date]])</f>
        <v>2025</v>
      </c>
      <c r="U6855" t="str">
        <f>TEXT(tblOrders[[#This Row],[Order Date]],"mmm-yyyy")</f>
        <v>Aug-2025</v>
      </c>
      <c r="V6855" s="4">
        <f>tblOrders[[#This Row],[Profit]]/tblOrders[[#This Row],[Sales Amount]]</f>
        <v>0.30747922437673131</v>
      </c>
      <c r="W6855" t="str">
        <f>VLOOKUP(tblOrders[[#This Row],[City]],CityRegion,2,0)</f>
        <v>South</v>
      </c>
      <c r="X6855" t="str">
        <f>VLOOKUP(tblOrders[[#This Row],[City]],lookups!A:C,3,0)</f>
        <v>Kerala</v>
      </c>
    </row>
    <row r="6856" spans="1:24" x14ac:dyDescent="0.25">
      <c r="A6856" t="s">
        <v>9281</v>
      </c>
      <c r="B6856" s="1">
        <v>45922</v>
      </c>
      <c r="C6856" t="s">
        <v>577</v>
      </c>
      <c r="D6856" t="s">
        <v>21</v>
      </c>
      <c r="E6856" t="s">
        <v>114</v>
      </c>
      <c r="F6856" t="s">
        <v>115</v>
      </c>
      <c r="G6856" t="s">
        <v>42</v>
      </c>
      <c r="H6856" t="s">
        <v>116</v>
      </c>
      <c r="I6856" t="s">
        <v>33</v>
      </c>
      <c r="J6856" t="s">
        <v>34</v>
      </c>
      <c r="K6856">
        <v>2</v>
      </c>
      <c r="L6856">
        <v>12</v>
      </c>
      <c r="M6856">
        <v>0</v>
      </c>
      <c r="N6856">
        <v>24</v>
      </c>
      <c r="O6856">
        <v>12</v>
      </c>
      <c r="P6856" t="s">
        <v>28</v>
      </c>
      <c r="Q6856" t="s">
        <v>29</v>
      </c>
      <c r="R6856" t="s">
        <v>36</v>
      </c>
      <c r="S6856">
        <v>4.0999999999999996</v>
      </c>
      <c r="T6856">
        <f>YEAR(tblOrders[[#This Row],[Order Date]])</f>
        <v>2025</v>
      </c>
      <c r="U6856" t="str">
        <f>TEXT(tblOrders[[#This Row],[Order Date]],"mmm-yyyy")</f>
        <v>Sep-2025</v>
      </c>
      <c r="V6856" s="4">
        <f>tblOrders[[#This Row],[Profit]]/tblOrders[[#This Row],[Sales Amount]]</f>
        <v>0.5</v>
      </c>
      <c r="W6856" t="str">
        <f>VLOOKUP(tblOrders[[#This Row],[City]],CityRegion,2,0)</f>
        <v>North</v>
      </c>
      <c r="X6856" t="str">
        <f>VLOOKUP(tblOrders[[#This Row],[City]],lookups!A:C,3,0)</f>
        <v>Delhi</v>
      </c>
    </row>
    <row r="6857" spans="1:24" x14ac:dyDescent="0.25">
      <c r="A6857" t="s">
        <v>9282</v>
      </c>
      <c r="B6857" s="1">
        <v>45705</v>
      </c>
      <c r="C6857" t="s">
        <v>1593</v>
      </c>
      <c r="D6857" t="s">
        <v>21</v>
      </c>
      <c r="E6857" t="s">
        <v>94</v>
      </c>
      <c r="F6857" t="s">
        <v>95</v>
      </c>
      <c r="G6857" t="s">
        <v>68</v>
      </c>
      <c r="H6857" t="s">
        <v>96</v>
      </c>
      <c r="I6857" t="s">
        <v>26</v>
      </c>
      <c r="J6857" t="s">
        <v>34</v>
      </c>
      <c r="K6857">
        <v>5</v>
      </c>
      <c r="L6857">
        <v>89</v>
      </c>
      <c r="M6857">
        <v>0.05</v>
      </c>
      <c r="N6857">
        <v>422.75</v>
      </c>
      <c r="O6857">
        <v>147.75</v>
      </c>
      <c r="P6857" t="s">
        <v>28</v>
      </c>
      <c r="Q6857" t="s">
        <v>29</v>
      </c>
      <c r="R6857" t="s">
        <v>36</v>
      </c>
      <c r="S6857">
        <v>4.0999999999999996</v>
      </c>
      <c r="T6857">
        <f>YEAR(tblOrders[[#This Row],[Order Date]])</f>
        <v>2025</v>
      </c>
      <c r="U6857" t="str">
        <f>TEXT(tblOrders[[#This Row],[Order Date]],"mmm-yyyy")</f>
        <v>Feb-2025</v>
      </c>
      <c r="V6857" s="4">
        <f>tblOrders[[#This Row],[Profit]]/tblOrders[[#This Row],[Sales Amount]]</f>
        <v>0.34949733885274986</v>
      </c>
      <c r="W6857" t="str">
        <f>VLOOKUP(tblOrders[[#This Row],[City]],CityRegion,2,0)</f>
        <v>South</v>
      </c>
      <c r="X6857" t="str">
        <f>VLOOKUP(tblOrders[[#This Row],[City]],lookups!A:C,3,0)</f>
        <v>Karnataka</v>
      </c>
    </row>
    <row r="6858" spans="1:24" x14ac:dyDescent="0.25">
      <c r="A6858" t="s">
        <v>9283</v>
      </c>
      <c r="B6858" s="1">
        <v>45802</v>
      </c>
      <c r="C6858" t="s">
        <v>9284</v>
      </c>
      <c r="D6858" t="s">
        <v>39</v>
      </c>
      <c r="E6858" t="s">
        <v>114</v>
      </c>
      <c r="F6858" t="s">
        <v>115</v>
      </c>
      <c r="G6858" t="s">
        <v>42</v>
      </c>
      <c r="H6858" t="s">
        <v>116</v>
      </c>
      <c r="I6858" t="s">
        <v>70</v>
      </c>
      <c r="J6858" t="s">
        <v>27</v>
      </c>
      <c r="K6858">
        <v>2</v>
      </c>
      <c r="L6858">
        <v>12</v>
      </c>
      <c r="M6858">
        <v>0.15</v>
      </c>
      <c r="N6858">
        <v>20.399999999999999</v>
      </c>
      <c r="O6858">
        <v>8.4</v>
      </c>
      <c r="P6858" t="s">
        <v>28</v>
      </c>
      <c r="Q6858" t="s">
        <v>29</v>
      </c>
      <c r="R6858" t="s">
        <v>30</v>
      </c>
      <c r="S6858">
        <v>4.4000000000000004</v>
      </c>
      <c r="T6858">
        <f>YEAR(tblOrders[[#This Row],[Order Date]])</f>
        <v>2025</v>
      </c>
      <c r="U6858" t="str">
        <f>TEXT(tblOrders[[#This Row],[Order Date]],"mmm-yyyy")</f>
        <v>May-2025</v>
      </c>
      <c r="V6858" s="4">
        <f>tblOrders[[#This Row],[Profit]]/tblOrders[[#This Row],[Sales Amount]]</f>
        <v>0.41176470588235298</v>
      </c>
      <c r="W6858" t="str">
        <f>VLOOKUP(tblOrders[[#This Row],[City]],CityRegion,2,0)</f>
        <v>South</v>
      </c>
      <c r="X6858" t="str">
        <f>VLOOKUP(tblOrders[[#This Row],[City]],lookups!A:C,3,0)</f>
        <v>Telengana</v>
      </c>
    </row>
    <row r="6859" spans="1:24" x14ac:dyDescent="0.25">
      <c r="A6859" t="s">
        <v>9285</v>
      </c>
      <c r="B6859" s="1">
        <v>45968</v>
      </c>
      <c r="C6859" t="s">
        <v>3981</v>
      </c>
      <c r="D6859" t="s">
        <v>21</v>
      </c>
      <c r="E6859" t="s">
        <v>60</v>
      </c>
      <c r="F6859" t="s">
        <v>61</v>
      </c>
      <c r="G6859" t="s">
        <v>62</v>
      </c>
      <c r="H6859" t="s">
        <v>63</v>
      </c>
      <c r="I6859" t="s">
        <v>44</v>
      </c>
      <c r="J6859" t="s">
        <v>34</v>
      </c>
      <c r="K6859">
        <v>5</v>
      </c>
      <c r="L6859">
        <v>45</v>
      </c>
      <c r="M6859">
        <v>0.05</v>
      </c>
      <c r="N6859">
        <v>213.75</v>
      </c>
      <c r="O6859">
        <v>83.75</v>
      </c>
      <c r="P6859" t="s">
        <v>28</v>
      </c>
      <c r="Q6859" t="s">
        <v>86</v>
      </c>
      <c r="R6859" t="s">
        <v>36</v>
      </c>
      <c r="S6859">
        <v>4.5</v>
      </c>
      <c r="T6859">
        <f>YEAR(tblOrders[[#This Row],[Order Date]])</f>
        <v>2025</v>
      </c>
      <c r="U6859" t="str">
        <f>TEXT(tblOrders[[#This Row],[Order Date]],"mmm-yyyy")</f>
        <v>Nov-2025</v>
      </c>
      <c r="V6859" s="4">
        <f>tblOrders[[#This Row],[Profit]]/tblOrders[[#This Row],[Sales Amount]]</f>
        <v>0.391812865497076</v>
      </c>
      <c r="W6859" t="str">
        <f>VLOOKUP(tblOrders[[#This Row],[City]],CityRegion,2,0)</f>
        <v>South</v>
      </c>
      <c r="X6859" t="str">
        <f>VLOOKUP(tblOrders[[#This Row],[City]],lookups!A:C,3,0)</f>
        <v>Kerala</v>
      </c>
    </row>
    <row r="6860" spans="1:24" x14ac:dyDescent="0.25">
      <c r="A6860" t="s">
        <v>9286</v>
      </c>
      <c r="B6860" s="1">
        <v>45671</v>
      </c>
      <c r="C6860" t="s">
        <v>1425</v>
      </c>
      <c r="D6860" t="s">
        <v>21</v>
      </c>
      <c r="E6860" t="s">
        <v>94</v>
      </c>
      <c r="F6860" t="s">
        <v>95</v>
      </c>
      <c r="G6860" t="s">
        <v>68</v>
      </c>
      <c r="H6860" t="s">
        <v>96</v>
      </c>
      <c r="I6860" t="s">
        <v>70</v>
      </c>
      <c r="J6860" t="s">
        <v>45</v>
      </c>
      <c r="K6860">
        <v>2</v>
      </c>
      <c r="L6860">
        <v>89</v>
      </c>
      <c r="M6860">
        <v>0.2</v>
      </c>
      <c r="N6860">
        <v>142.4</v>
      </c>
      <c r="O6860">
        <v>32.4</v>
      </c>
      <c r="P6860" t="s">
        <v>85</v>
      </c>
      <c r="Q6860" t="s">
        <v>86</v>
      </c>
      <c r="R6860" t="s">
        <v>36</v>
      </c>
      <c r="S6860">
        <v>3.7</v>
      </c>
      <c r="T6860">
        <f>YEAR(tblOrders[[#This Row],[Order Date]])</f>
        <v>2025</v>
      </c>
      <c r="U6860" t="str">
        <f>TEXT(tblOrders[[#This Row],[Order Date]],"mmm-yyyy")</f>
        <v>Jan-2025</v>
      </c>
      <c r="V6860" s="4">
        <f>tblOrders[[#This Row],[Profit]]/tblOrders[[#This Row],[Sales Amount]]</f>
        <v>0.22752808988764042</v>
      </c>
      <c r="W6860" t="str">
        <f>VLOOKUP(tblOrders[[#This Row],[City]],CityRegion,2,0)</f>
        <v>South</v>
      </c>
      <c r="X6860" t="str">
        <f>VLOOKUP(tblOrders[[#This Row],[City]],lookups!A:C,3,0)</f>
        <v>Telengana</v>
      </c>
    </row>
    <row r="6861" spans="1:24" x14ac:dyDescent="0.25">
      <c r="A6861" t="s">
        <v>9287</v>
      </c>
      <c r="B6861" s="1">
        <v>45769</v>
      </c>
      <c r="C6861" t="s">
        <v>4586</v>
      </c>
      <c r="D6861" t="s">
        <v>21</v>
      </c>
      <c r="E6861" t="s">
        <v>22</v>
      </c>
      <c r="F6861" t="s">
        <v>23</v>
      </c>
      <c r="G6861" t="s">
        <v>24</v>
      </c>
      <c r="H6861" t="s">
        <v>25</v>
      </c>
      <c r="I6861" t="s">
        <v>139</v>
      </c>
      <c r="J6861" t="s">
        <v>27</v>
      </c>
      <c r="K6861">
        <v>5</v>
      </c>
      <c r="L6861">
        <v>190</v>
      </c>
      <c r="M6861">
        <v>0</v>
      </c>
      <c r="N6861">
        <v>950</v>
      </c>
      <c r="O6861">
        <v>325</v>
      </c>
      <c r="P6861" t="s">
        <v>28</v>
      </c>
      <c r="Q6861" t="s">
        <v>29</v>
      </c>
      <c r="R6861" t="s">
        <v>36</v>
      </c>
      <c r="S6861">
        <v>3.7</v>
      </c>
      <c r="T6861">
        <f>YEAR(tblOrders[[#This Row],[Order Date]])</f>
        <v>2025</v>
      </c>
      <c r="U6861" t="str">
        <f>TEXT(tblOrders[[#This Row],[Order Date]],"mmm-yyyy")</f>
        <v>Apr-2025</v>
      </c>
      <c r="V6861" s="4">
        <f>tblOrders[[#This Row],[Profit]]/tblOrders[[#This Row],[Sales Amount]]</f>
        <v>0.34210526315789475</v>
      </c>
      <c r="W6861" t="str">
        <f>VLOOKUP(tblOrders[[#This Row],[City]],CityRegion,2,0)</f>
        <v>South</v>
      </c>
      <c r="X6861" t="str">
        <f>VLOOKUP(tblOrders[[#This Row],[City]],lookups!A:C,3,0)</f>
        <v>Tamil Nadu</v>
      </c>
    </row>
    <row r="6862" spans="1:24" x14ac:dyDescent="0.25">
      <c r="A6862" t="s">
        <v>9288</v>
      </c>
      <c r="B6862" s="1">
        <v>45867</v>
      </c>
      <c r="C6862" t="s">
        <v>9289</v>
      </c>
      <c r="D6862" t="s">
        <v>21</v>
      </c>
      <c r="E6862" t="s">
        <v>49</v>
      </c>
      <c r="F6862" t="s">
        <v>50</v>
      </c>
      <c r="G6862" t="s">
        <v>24</v>
      </c>
      <c r="H6862" t="s">
        <v>51</v>
      </c>
      <c r="I6862" t="s">
        <v>57</v>
      </c>
      <c r="J6862" t="s">
        <v>45</v>
      </c>
      <c r="K6862">
        <v>2</v>
      </c>
      <c r="L6862">
        <v>85</v>
      </c>
      <c r="M6862">
        <v>0</v>
      </c>
      <c r="N6862">
        <v>170</v>
      </c>
      <c r="O6862">
        <v>66</v>
      </c>
      <c r="P6862" t="s">
        <v>85</v>
      </c>
      <c r="Q6862" t="s">
        <v>35</v>
      </c>
      <c r="R6862" t="s">
        <v>30</v>
      </c>
      <c r="S6862">
        <v>3.3</v>
      </c>
      <c r="T6862">
        <f>YEAR(tblOrders[[#This Row],[Order Date]])</f>
        <v>2025</v>
      </c>
      <c r="U6862" t="str">
        <f>TEXT(tblOrders[[#This Row],[Order Date]],"mmm-yyyy")</f>
        <v>Jul-2025</v>
      </c>
      <c r="V6862" s="4">
        <f>tblOrders[[#This Row],[Profit]]/tblOrders[[#This Row],[Sales Amount]]</f>
        <v>0.38823529411764707</v>
      </c>
      <c r="W6862" t="str">
        <f>VLOOKUP(tblOrders[[#This Row],[City]],CityRegion,2,0)</f>
        <v>South</v>
      </c>
      <c r="X6862" t="str">
        <f>VLOOKUP(tblOrders[[#This Row],[City]],lookups!A:C,3,0)</f>
        <v>Kerala</v>
      </c>
    </row>
    <row r="6863" spans="1:24" x14ac:dyDescent="0.25">
      <c r="A6863" t="s">
        <v>9290</v>
      </c>
      <c r="B6863" s="1">
        <v>45791</v>
      </c>
      <c r="C6863" t="s">
        <v>1122</v>
      </c>
      <c r="D6863" t="s">
        <v>21</v>
      </c>
      <c r="E6863" t="s">
        <v>40</v>
      </c>
      <c r="F6863" t="s">
        <v>41</v>
      </c>
      <c r="G6863" t="s">
        <v>42</v>
      </c>
      <c r="H6863" t="s">
        <v>43</v>
      </c>
      <c r="I6863" t="s">
        <v>130</v>
      </c>
      <c r="J6863" t="s">
        <v>34</v>
      </c>
      <c r="K6863">
        <v>2</v>
      </c>
      <c r="L6863">
        <v>18</v>
      </c>
      <c r="M6863">
        <v>0.05</v>
      </c>
      <c r="N6863">
        <v>34.200000000000003</v>
      </c>
      <c r="O6863">
        <v>16.2</v>
      </c>
      <c r="P6863" t="s">
        <v>28</v>
      </c>
      <c r="Q6863" t="s">
        <v>29</v>
      </c>
      <c r="R6863" t="s">
        <v>36</v>
      </c>
      <c r="S6863">
        <v>4.2</v>
      </c>
      <c r="T6863">
        <f>YEAR(tblOrders[[#This Row],[Order Date]])</f>
        <v>2025</v>
      </c>
      <c r="U6863" t="str">
        <f>TEXT(tblOrders[[#This Row],[Order Date]],"mmm-yyyy")</f>
        <v>May-2025</v>
      </c>
      <c r="V6863" s="4">
        <f>tblOrders[[#This Row],[Profit]]/tblOrders[[#This Row],[Sales Amount]]</f>
        <v>0.47368421052631571</v>
      </c>
      <c r="W6863" t="str">
        <f>VLOOKUP(tblOrders[[#This Row],[City]],CityRegion,2,0)</f>
        <v>West</v>
      </c>
      <c r="X6863" t="str">
        <f>VLOOKUP(tblOrders[[#This Row],[City]],lookups!A:C,3,0)</f>
        <v>Maharashtra</v>
      </c>
    </row>
    <row r="6864" spans="1:24" x14ac:dyDescent="0.25">
      <c r="A6864" t="s">
        <v>9291</v>
      </c>
      <c r="B6864" s="1">
        <v>45753</v>
      </c>
      <c r="C6864" t="s">
        <v>5882</v>
      </c>
      <c r="D6864" t="s">
        <v>21</v>
      </c>
      <c r="E6864" t="s">
        <v>108</v>
      </c>
      <c r="F6864" t="s">
        <v>109</v>
      </c>
      <c r="G6864" t="s">
        <v>62</v>
      </c>
      <c r="H6864" t="s">
        <v>110</v>
      </c>
      <c r="I6864" t="s">
        <v>33</v>
      </c>
      <c r="J6864" t="s">
        <v>27</v>
      </c>
      <c r="K6864">
        <v>5</v>
      </c>
      <c r="L6864">
        <v>110</v>
      </c>
      <c r="M6864">
        <v>0</v>
      </c>
      <c r="N6864">
        <v>550</v>
      </c>
      <c r="O6864">
        <v>210</v>
      </c>
      <c r="P6864" t="s">
        <v>28</v>
      </c>
      <c r="Q6864" t="s">
        <v>46</v>
      </c>
      <c r="R6864" t="s">
        <v>36</v>
      </c>
      <c r="S6864">
        <v>2.8</v>
      </c>
      <c r="T6864">
        <f>YEAR(tblOrders[[#This Row],[Order Date]])</f>
        <v>2025</v>
      </c>
      <c r="U6864" t="str">
        <f>TEXT(tblOrders[[#This Row],[Order Date]],"mmm-yyyy")</f>
        <v>Apr-2025</v>
      </c>
      <c r="V6864" s="4">
        <f>tblOrders[[#This Row],[Profit]]/tblOrders[[#This Row],[Sales Amount]]</f>
        <v>0.38181818181818183</v>
      </c>
      <c r="W6864" t="str">
        <f>VLOOKUP(tblOrders[[#This Row],[City]],CityRegion,2,0)</f>
        <v>North</v>
      </c>
      <c r="X6864" t="str">
        <f>VLOOKUP(tblOrders[[#This Row],[City]],lookups!A:C,3,0)</f>
        <v>Delhi</v>
      </c>
    </row>
    <row r="6865" spans="1:24" x14ac:dyDescent="0.25">
      <c r="A6865" t="s">
        <v>9292</v>
      </c>
      <c r="B6865" s="1">
        <v>45953</v>
      </c>
      <c r="C6865" t="s">
        <v>9293</v>
      </c>
      <c r="D6865" t="s">
        <v>39</v>
      </c>
      <c r="E6865" t="s">
        <v>60</v>
      </c>
      <c r="F6865" t="s">
        <v>61</v>
      </c>
      <c r="G6865" t="s">
        <v>62</v>
      </c>
      <c r="H6865" t="s">
        <v>63</v>
      </c>
      <c r="I6865" t="s">
        <v>130</v>
      </c>
      <c r="J6865" t="s">
        <v>45</v>
      </c>
      <c r="K6865">
        <v>2</v>
      </c>
      <c r="L6865">
        <v>45</v>
      </c>
      <c r="M6865">
        <v>0.1</v>
      </c>
      <c r="N6865">
        <v>81</v>
      </c>
      <c r="O6865">
        <v>29</v>
      </c>
      <c r="P6865" t="s">
        <v>28</v>
      </c>
      <c r="Q6865" t="s">
        <v>29</v>
      </c>
      <c r="R6865" t="s">
        <v>123</v>
      </c>
      <c r="S6865">
        <v>4</v>
      </c>
      <c r="T6865">
        <f>YEAR(tblOrders[[#This Row],[Order Date]])</f>
        <v>2025</v>
      </c>
      <c r="U6865" t="str">
        <f>TEXT(tblOrders[[#This Row],[Order Date]],"mmm-yyyy")</f>
        <v>Oct-2025</v>
      </c>
      <c r="V6865" s="4">
        <f>tblOrders[[#This Row],[Profit]]/tblOrders[[#This Row],[Sales Amount]]</f>
        <v>0.35802469135802467</v>
      </c>
      <c r="W6865" t="str">
        <f>VLOOKUP(tblOrders[[#This Row],[City]],CityRegion,2,0)</f>
        <v>West</v>
      </c>
      <c r="X6865" t="str">
        <f>VLOOKUP(tblOrders[[#This Row],[City]],lookups!A:C,3,0)</f>
        <v>Maharashtra</v>
      </c>
    </row>
    <row r="6866" spans="1:24" x14ac:dyDescent="0.25">
      <c r="A6866" t="s">
        <v>9294</v>
      </c>
      <c r="B6866" s="1">
        <v>45698</v>
      </c>
      <c r="C6866" t="s">
        <v>4754</v>
      </c>
      <c r="D6866" t="s">
        <v>21</v>
      </c>
      <c r="E6866" t="s">
        <v>108</v>
      </c>
      <c r="F6866" t="s">
        <v>109</v>
      </c>
      <c r="G6866" t="s">
        <v>62</v>
      </c>
      <c r="H6866" t="s">
        <v>110</v>
      </c>
      <c r="I6866" t="s">
        <v>84</v>
      </c>
      <c r="J6866" t="s">
        <v>34</v>
      </c>
      <c r="K6866">
        <v>4</v>
      </c>
      <c r="L6866">
        <v>110</v>
      </c>
      <c r="M6866">
        <v>0.2</v>
      </c>
      <c r="N6866">
        <v>352</v>
      </c>
      <c r="O6866">
        <v>80</v>
      </c>
      <c r="P6866" t="s">
        <v>28</v>
      </c>
      <c r="Q6866" t="s">
        <v>29</v>
      </c>
      <c r="R6866" t="s">
        <v>30</v>
      </c>
      <c r="S6866">
        <v>4.8</v>
      </c>
      <c r="T6866">
        <f>YEAR(tblOrders[[#This Row],[Order Date]])</f>
        <v>2025</v>
      </c>
      <c r="U6866" t="str">
        <f>TEXT(tblOrders[[#This Row],[Order Date]],"mmm-yyyy")</f>
        <v>Feb-2025</v>
      </c>
      <c r="V6866" s="4">
        <f>tblOrders[[#This Row],[Profit]]/tblOrders[[#This Row],[Sales Amount]]</f>
        <v>0.22727272727272727</v>
      </c>
      <c r="W6866" t="str">
        <f>VLOOKUP(tblOrders[[#This Row],[City]],CityRegion,2,0)</f>
        <v>West</v>
      </c>
      <c r="X6866" t="str">
        <f>VLOOKUP(tblOrders[[#This Row],[City]],lookups!A:C,3,0)</f>
        <v>Maharashtra</v>
      </c>
    </row>
    <row r="6867" spans="1:24" x14ac:dyDescent="0.25">
      <c r="A6867" t="s">
        <v>9295</v>
      </c>
      <c r="B6867" s="1">
        <v>45904</v>
      </c>
      <c r="C6867" t="s">
        <v>1132</v>
      </c>
      <c r="D6867" t="s">
        <v>21</v>
      </c>
      <c r="E6867" t="s">
        <v>73</v>
      </c>
      <c r="F6867" t="s">
        <v>74</v>
      </c>
      <c r="G6867" t="s">
        <v>68</v>
      </c>
      <c r="H6867" t="s">
        <v>75</v>
      </c>
      <c r="I6867" t="s">
        <v>70</v>
      </c>
      <c r="J6867" t="s">
        <v>34</v>
      </c>
      <c r="K6867">
        <v>5</v>
      </c>
      <c r="L6867">
        <v>65</v>
      </c>
      <c r="M6867">
        <v>0</v>
      </c>
      <c r="N6867">
        <v>325</v>
      </c>
      <c r="O6867">
        <v>135</v>
      </c>
      <c r="P6867" t="s">
        <v>28</v>
      </c>
      <c r="Q6867" t="s">
        <v>29</v>
      </c>
      <c r="R6867" t="s">
        <v>36</v>
      </c>
      <c r="S6867">
        <v>4</v>
      </c>
      <c r="T6867">
        <f>YEAR(tblOrders[[#This Row],[Order Date]])</f>
        <v>2025</v>
      </c>
      <c r="U6867" t="str">
        <f>TEXT(tblOrders[[#This Row],[Order Date]],"mmm-yyyy")</f>
        <v>Sep-2025</v>
      </c>
      <c r="V6867" s="4">
        <f>tblOrders[[#This Row],[Profit]]/tblOrders[[#This Row],[Sales Amount]]</f>
        <v>0.41538461538461541</v>
      </c>
      <c r="W6867" t="str">
        <f>VLOOKUP(tblOrders[[#This Row],[City]],CityRegion,2,0)</f>
        <v>South</v>
      </c>
      <c r="X6867" t="str">
        <f>VLOOKUP(tblOrders[[#This Row],[City]],lookups!A:C,3,0)</f>
        <v>Telengana</v>
      </c>
    </row>
    <row r="6868" spans="1:24" x14ac:dyDescent="0.25">
      <c r="A6868" t="s">
        <v>9296</v>
      </c>
      <c r="B6868" s="1">
        <v>45872</v>
      </c>
      <c r="C6868" t="s">
        <v>3466</v>
      </c>
      <c r="D6868" t="s">
        <v>39</v>
      </c>
      <c r="E6868" t="s">
        <v>60</v>
      </c>
      <c r="F6868" t="s">
        <v>61</v>
      </c>
      <c r="G6868" t="s">
        <v>62</v>
      </c>
      <c r="H6868" t="s">
        <v>63</v>
      </c>
      <c r="I6868" t="s">
        <v>57</v>
      </c>
      <c r="J6868" t="s">
        <v>34</v>
      </c>
      <c r="K6868">
        <v>4</v>
      </c>
      <c r="L6868">
        <v>45</v>
      </c>
      <c r="M6868">
        <v>0.1</v>
      </c>
      <c r="N6868">
        <v>162</v>
      </c>
      <c r="O6868">
        <v>58</v>
      </c>
      <c r="P6868" t="s">
        <v>28</v>
      </c>
      <c r="Q6868" t="s">
        <v>46</v>
      </c>
      <c r="R6868" t="s">
        <v>30</v>
      </c>
      <c r="S6868">
        <v>3.4</v>
      </c>
      <c r="T6868">
        <f>YEAR(tblOrders[[#This Row],[Order Date]])</f>
        <v>2025</v>
      </c>
      <c r="U6868" t="str">
        <f>TEXT(tblOrders[[#This Row],[Order Date]],"mmm-yyyy")</f>
        <v>Aug-2025</v>
      </c>
      <c r="V6868" s="4">
        <f>tblOrders[[#This Row],[Profit]]/tblOrders[[#This Row],[Sales Amount]]</f>
        <v>0.35802469135802467</v>
      </c>
      <c r="W6868" t="str">
        <f>VLOOKUP(tblOrders[[#This Row],[City]],CityRegion,2,0)</f>
        <v>South</v>
      </c>
      <c r="X6868" t="str">
        <f>VLOOKUP(tblOrders[[#This Row],[City]],lookups!A:C,3,0)</f>
        <v>Kerala</v>
      </c>
    </row>
    <row r="6869" spans="1:24" x14ac:dyDescent="0.25">
      <c r="A6869" t="s">
        <v>9297</v>
      </c>
      <c r="B6869" s="1">
        <v>45720</v>
      </c>
      <c r="C6869" t="s">
        <v>9298</v>
      </c>
      <c r="D6869" t="s">
        <v>21</v>
      </c>
      <c r="E6869" t="s">
        <v>40</v>
      </c>
      <c r="F6869" t="s">
        <v>41</v>
      </c>
      <c r="G6869" t="s">
        <v>42</v>
      </c>
      <c r="H6869" t="s">
        <v>43</v>
      </c>
      <c r="I6869" t="s">
        <v>44</v>
      </c>
      <c r="J6869" t="s">
        <v>45</v>
      </c>
      <c r="K6869">
        <v>4</v>
      </c>
      <c r="L6869">
        <v>18</v>
      </c>
      <c r="M6869">
        <v>0.2</v>
      </c>
      <c r="N6869">
        <v>57.6</v>
      </c>
      <c r="O6869">
        <v>21.6</v>
      </c>
      <c r="P6869" t="s">
        <v>28</v>
      </c>
      <c r="Q6869" t="s">
        <v>35</v>
      </c>
      <c r="R6869" t="s">
        <v>36</v>
      </c>
      <c r="S6869">
        <v>4.8</v>
      </c>
      <c r="T6869">
        <f>YEAR(tblOrders[[#This Row],[Order Date]])</f>
        <v>2025</v>
      </c>
      <c r="U6869" t="str">
        <f>TEXT(tblOrders[[#This Row],[Order Date]],"mmm-yyyy")</f>
        <v>Mar-2025</v>
      </c>
      <c r="V6869" s="4">
        <f>tblOrders[[#This Row],[Profit]]/tblOrders[[#This Row],[Sales Amount]]</f>
        <v>0.375</v>
      </c>
      <c r="W6869" t="str">
        <f>VLOOKUP(tblOrders[[#This Row],[City]],CityRegion,2,0)</f>
        <v>South</v>
      </c>
      <c r="X6869" t="str">
        <f>VLOOKUP(tblOrders[[#This Row],[City]],lookups!A:C,3,0)</f>
        <v>Kerala</v>
      </c>
    </row>
    <row r="6870" spans="1:24" x14ac:dyDescent="0.25">
      <c r="A6870" t="s">
        <v>9299</v>
      </c>
      <c r="B6870" s="1">
        <v>45658</v>
      </c>
      <c r="C6870" t="s">
        <v>2822</v>
      </c>
      <c r="D6870" t="s">
        <v>21</v>
      </c>
      <c r="E6870" t="s">
        <v>94</v>
      </c>
      <c r="F6870" t="s">
        <v>95</v>
      </c>
      <c r="G6870" t="s">
        <v>68</v>
      </c>
      <c r="H6870" t="s">
        <v>96</v>
      </c>
      <c r="I6870" t="s">
        <v>130</v>
      </c>
      <c r="J6870" t="s">
        <v>27</v>
      </c>
      <c r="K6870">
        <v>5</v>
      </c>
      <c r="L6870">
        <v>89</v>
      </c>
      <c r="M6870">
        <v>0.1</v>
      </c>
      <c r="N6870">
        <v>400.5</v>
      </c>
      <c r="O6870">
        <v>125.5</v>
      </c>
      <c r="P6870" t="s">
        <v>28</v>
      </c>
      <c r="Q6870" t="s">
        <v>35</v>
      </c>
      <c r="R6870" t="s">
        <v>36</v>
      </c>
      <c r="S6870">
        <v>3.5</v>
      </c>
      <c r="T6870">
        <f>YEAR(tblOrders[[#This Row],[Order Date]])</f>
        <v>2025</v>
      </c>
      <c r="U6870" t="str">
        <f>TEXT(tblOrders[[#This Row],[Order Date]],"mmm-yyyy")</f>
        <v>Jan-2025</v>
      </c>
      <c r="V6870" s="4">
        <f>tblOrders[[#This Row],[Profit]]/tblOrders[[#This Row],[Sales Amount]]</f>
        <v>0.31335830212234705</v>
      </c>
      <c r="W6870" t="str">
        <f>VLOOKUP(tblOrders[[#This Row],[City]],CityRegion,2,0)</f>
        <v>West</v>
      </c>
      <c r="X6870" t="str">
        <f>VLOOKUP(tblOrders[[#This Row],[City]],lookups!A:C,3,0)</f>
        <v>Maharashtra</v>
      </c>
    </row>
    <row r="6871" spans="1:24" x14ac:dyDescent="0.25">
      <c r="A6871" t="s">
        <v>9300</v>
      </c>
      <c r="B6871" s="1">
        <v>45748</v>
      </c>
      <c r="C6871" t="s">
        <v>8408</v>
      </c>
      <c r="D6871" t="s">
        <v>21</v>
      </c>
      <c r="E6871" t="s">
        <v>101</v>
      </c>
      <c r="F6871" t="s">
        <v>102</v>
      </c>
      <c r="G6871" t="s">
        <v>24</v>
      </c>
      <c r="H6871" t="s">
        <v>103</v>
      </c>
      <c r="I6871" t="s">
        <v>44</v>
      </c>
      <c r="J6871" t="s">
        <v>45</v>
      </c>
      <c r="K6871">
        <v>5</v>
      </c>
      <c r="L6871">
        <v>120</v>
      </c>
      <c r="M6871">
        <v>0.1</v>
      </c>
      <c r="N6871">
        <v>540</v>
      </c>
      <c r="O6871">
        <v>150</v>
      </c>
      <c r="P6871" t="s">
        <v>111</v>
      </c>
      <c r="Q6871" t="s">
        <v>46</v>
      </c>
      <c r="R6871" t="s">
        <v>30</v>
      </c>
      <c r="S6871">
        <v>4.5999999999999996</v>
      </c>
      <c r="T6871">
        <f>YEAR(tblOrders[[#This Row],[Order Date]])</f>
        <v>2025</v>
      </c>
      <c r="U6871" t="str">
        <f>TEXT(tblOrders[[#This Row],[Order Date]],"mmm-yyyy")</f>
        <v>Apr-2025</v>
      </c>
      <c r="V6871" s="4">
        <f>tblOrders[[#This Row],[Profit]]/tblOrders[[#This Row],[Sales Amount]]</f>
        <v>0.27777777777777779</v>
      </c>
      <c r="W6871" t="str">
        <f>VLOOKUP(tblOrders[[#This Row],[City]],CityRegion,2,0)</f>
        <v>South</v>
      </c>
      <c r="X6871" t="str">
        <f>VLOOKUP(tblOrders[[#This Row],[City]],lookups!A:C,3,0)</f>
        <v>Kerala</v>
      </c>
    </row>
    <row r="6872" spans="1:24" x14ac:dyDescent="0.25">
      <c r="A6872" t="s">
        <v>9301</v>
      </c>
      <c r="B6872" s="1">
        <v>45736</v>
      </c>
      <c r="C6872" t="s">
        <v>2178</v>
      </c>
      <c r="D6872" t="s">
        <v>21</v>
      </c>
      <c r="E6872" t="s">
        <v>49</v>
      </c>
      <c r="F6872" t="s">
        <v>50</v>
      </c>
      <c r="G6872" t="s">
        <v>24</v>
      </c>
      <c r="H6872" t="s">
        <v>51</v>
      </c>
      <c r="I6872" t="s">
        <v>139</v>
      </c>
      <c r="J6872" t="s">
        <v>27</v>
      </c>
      <c r="K6872">
        <v>2</v>
      </c>
      <c r="L6872">
        <v>85</v>
      </c>
      <c r="M6872">
        <v>0</v>
      </c>
      <c r="N6872">
        <v>170</v>
      </c>
      <c r="O6872">
        <v>66</v>
      </c>
      <c r="P6872" t="s">
        <v>28</v>
      </c>
      <c r="Q6872" t="s">
        <v>29</v>
      </c>
      <c r="R6872" t="s">
        <v>36</v>
      </c>
      <c r="S6872">
        <v>4.0999999999999996</v>
      </c>
      <c r="T6872">
        <f>YEAR(tblOrders[[#This Row],[Order Date]])</f>
        <v>2025</v>
      </c>
      <c r="U6872" t="str">
        <f>TEXT(tblOrders[[#This Row],[Order Date]],"mmm-yyyy")</f>
        <v>Mar-2025</v>
      </c>
      <c r="V6872" s="4">
        <f>tblOrders[[#This Row],[Profit]]/tblOrders[[#This Row],[Sales Amount]]</f>
        <v>0.38823529411764707</v>
      </c>
      <c r="W6872" t="str">
        <f>VLOOKUP(tblOrders[[#This Row],[City]],CityRegion,2,0)</f>
        <v>South</v>
      </c>
      <c r="X6872" t="str">
        <f>VLOOKUP(tblOrders[[#This Row],[City]],lookups!A:C,3,0)</f>
        <v>Tamil Nadu</v>
      </c>
    </row>
    <row r="6873" spans="1:24" x14ac:dyDescent="0.25">
      <c r="A6873" t="s">
        <v>9302</v>
      </c>
      <c r="B6873" s="1">
        <v>45755</v>
      </c>
      <c r="C6873" t="s">
        <v>9284</v>
      </c>
      <c r="D6873" t="s">
        <v>21</v>
      </c>
      <c r="E6873" t="s">
        <v>40</v>
      </c>
      <c r="F6873" t="s">
        <v>41</v>
      </c>
      <c r="G6873" t="s">
        <v>42</v>
      </c>
      <c r="H6873" t="s">
        <v>43</v>
      </c>
      <c r="I6873" t="s">
        <v>84</v>
      </c>
      <c r="J6873" t="s">
        <v>34</v>
      </c>
      <c r="K6873">
        <v>5</v>
      </c>
      <c r="L6873">
        <v>18</v>
      </c>
      <c r="M6873">
        <v>0.05</v>
      </c>
      <c r="N6873">
        <v>85.5</v>
      </c>
      <c r="O6873">
        <v>40.5</v>
      </c>
      <c r="P6873" t="s">
        <v>28</v>
      </c>
      <c r="Q6873" t="s">
        <v>91</v>
      </c>
      <c r="R6873" t="s">
        <v>36</v>
      </c>
      <c r="S6873">
        <v>3.6</v>
      </c>
      <c r="T6873">
        <f>YEAR(tblOrders[[#This Row],[Order Date]])</f>
        <v>2025</v>
      </c>
      <c r="U6873" t="str">
        <f>TEXT(tblOrders[[#This Row],[Order Date]],"mmm-yyyy")</f>
        <v>Apr-2025</v>
      </c>
      <c r="V6873" s="4">
        <f>tblOrders[[#This Row],[Profit]]/tblOrders[[#This Row],[Sales Amount]]</f>
        <v>0.47368421052631576</v>
      </c>
      <c r="W6873" t="str">
        <f>VLOOKUP(tblOrders[[#This Row],[City]],CityRegion,2,0)</f>
        <v>West</v>
      </c>
      <c r="X6873" t="str">
        <f>VLOOKUP(tblOrders[[#This Row],[City]],lookups!A:C,3,0)</f>
        <v>Maharashtra</v>
      </c>
    </row>
    <row r="6874" spans="1:24" x14ac:dyDescent="0.25">
      <c r="A6874" t="s">
        <v>9303</v>
      </c>
      <c r="B6874" s="1">
        <v>45789</v>
      </c>
      <c r="C6874" t="s">
        <v>1319</v>
      </c>
      <c r="D6874" t="s">
        <v>21</v>
      </c>
      <c r="E6874" t="s">
        <v>108</v>
      </c>
      <c r="F6874" t="s">
        <v>109</v>
      </c>
      <c r="G6874" t="s">
        <v>62</v>
      </c>
      <c r="H6874" t="s">
        <v>110</v>
      </c>
      <c r="I6874" t="s">
        <v>70</v>
      </c>
      <c r="J6874" t="s">
        <v>27</v>
      </c>
      <c r="K6874">
        <v>4</v>
      </c>
      <c r="L6874">
        <v>110</v>
      </c>
      <c r="M6874">
        <v>0.1</v>
      </c>
      <c r="N6874">
        <v>396</v>
      </c>
      <c r="O6874">
        <v>124</v>
      </c>
      <c r="P6874" t="s">
        <v>28</v>
      </c>
      <c r="Q6874" t="s">
        <v>86</v>
      </c>
      <c r="R6874" t="s">
        <v>30</v>
      </c>
      <c r="S6874">
        <v>3.2</v>
      </c>
      <c r="T6874">
        <f>YEAR(tblOrders[[#This Row],[Order Date]])</f>
        <v>2025</v>
      </c>
      <c r="U6874" t="str">
        <f>TEXT(tblOrders[[#This Row],[Order Date]],"mmm-yyyy")</f>
        <v>May-2025</v>
      </c>
      <c r="V6874" s="4">
        <f>tblOrders[[#This Row],[Profit]]/tblOrders[[#This Row],[Sales Amount]]</f>
        <v>0.31313131313131315</v>
      </c>
      <c r="W6874" t="str">
        <f>VLOOKUP(tblOrders[[#This Row],[City]],CityRegion,2,0)</f>
        <v>South</v>
      </c>
      <c r="X6874" t="str">
        <f>VLOOKUP(tblOrders[[#This Row],[City]],lookups!A:C,3,0)</f>
        <v>Telengana</v>
      </c>
    </row>
    <row r="6875" spans="1:24" x14ac:dyDescent="0.25">
      <c r="A6875" t="s">
        <v>9304</v>
      </c>
      <c r="B6875" s="1">
        <v>45940</v>
      </c>
      <c r="C6875" t="s">
        <v>9305</v>
      </c>
      <c r="D6875" t="s">
        <v>39</v>
      </c>
      <c r="E6875" t="s">
        <v>22</v>
      </c>
      <c r="F6875" t="s">
        <v>23</v>
      </c>
      <c r="G6875" t="s">
        <v>24</v>
      </c>
      <c r="H6875" t="s">
        <v>25</v>
      </c>
      <c r="I6875" t="s">
        <v>139</v>
      </c>
      <c r="J6875" t="s">
        <v>27</v>
      </c>
      <c r="K6875">
        <v>3</v>
      </c>
      <c r="L6875">
        <v>190</v>
      </c>
      <c r="M6875">
        <v>0.2</v>
      </c>
      <c r="N6875">
        <v>456</v>
      </c>
      <c r="O6875">
        <v>81</v>
      </c>
      <c r="P6875" t="s">
        <v>28</v>
      </c>
      <c r="Q6875" t="s">
        <v>86</v>
      </c>
      <c r="R6875" t="s">
        <v>36</v>
      </c>
      <c r="S6875">
        <v>4.3</v>
      </c>
      <c r="T6875">
        <f>YEAR(tblOrders[[#This Row],[Order Date]])</f>
        <v>2025</v>
      </c>
      <c r="U6875" t="str">
        <f>TEXT(tblOrders[[#This Row],[Order Date]],"mmm-yyyy")</f>
        <v>Oct-2025</v>
      </c>
      <c r="V6875" s="4">
        <f>tblOrders[[#This Row],[Profit]]/tblOrders[[#This Row],[Sales Amount]]</f>
        <v>0.17763157894736842</v>
      </c>
      <c r="W6875" t="str">
        <f>VLOOKUP(tblOrders[[#This Row],[City]],CityRegion,2,0)</f>
        <v>South</v>
      </c>
      <c r="X6875" t="str">
        <f>VLOOKUP(tblOrders[[#This Row],[City]],lookups!A:C,3,0)</f>
        <v>Tamil Nadu</v>
      </c>
    </row>
    <row r="6876" spans="1:24" x14ac:dyDescent="0.25">
      <c r="A6876" t="s">
        <v>9306</v>
      </c>
      <c r="B6876" s="1">
        <v>45752</v>
      </c>
      <c r="C6876" t="s">
        <v>9307</v>
      </c>
      <c r="D6876" t="s">
        <v>21</v>
      </c>
      <c r="E6876" t="s">
        <v>66</v>
      </c>
      <c r="F6876" t="s">
        <v>67</v>
      </c>
      <c r="G6876" t="s">
        <v>68</v>
      </c>
      <c r="H6876" t="s">
        <v>69</v>
      </c>
      <c r="I6876" t="s">
        <v>130</v>
      </c>
      <c r="J6876" t="s">
        <v>45</v>
      </c>
      <c r="K6876">
        <v>1</v>
      </c>
      <c r="L6876">
        <v>149</v>
      </c>
      <c r="M6876">
        <v>0.2</v>
      </c>
      <c r="N6876">
        <v>119.2</v>
      </c>
      <c r="O6876">
        <v>24.2</v>
      </c>
      <c r="P6876" t="s">
        <v>148</v>
      </c>
      <c r="Q6876" t="s">
        <v>86</v>
      </c>
      <c r="R6876" t="s">
        <v>36</v>
      </c>
      <c r="S6876">
        <v>3.6</v>
      </c>
      <c r="T6876">
        <f>YEAR(tblOrders[[#This Row],[Order Date]])</f>
        <v>2025</v>
      </c>
      <c r="U6876" t="str">
        <f>TEXT(tblOrders[[#This Row],[Order Date]],"mmm-yyyy")</f>
        <v>Apr-2025</v>
      </c>
      <c r="V6876" s="4">
        <f>tblOrders[[#This Row],[Profit]]/tblOrders[[#This Row],[Sales Amount]]</f>
        <v>0.2030201342281879</v>
      </c>
      <c r="W6876" t="str">
        <f>VLOOKUP(tblOrders[[#This Row],[City]],CityRegion,2,0)</f>
        <v>West</v>
      </c>
      <c r="X6876" t="str">
        <f>VLOOKUP(tblOrders[[#This Row],[City]],lookups!A:C,3,0)</f>
        <v>Maharashtra</v>
      </c>
    </row>
    <row r="6877" spans="1:24" x14ac:dyDescent="0.25">
      <c r="A6877" t="s">
        <v>9308</v>
      </c>
      <c r="B6877" s="1">
        <v>45786</v>
      </c>
      <c r="C6877" t="s">
        <v>1700</v>
      </c>
      <c r="D6877" t="s">
        <v>39</v>
      </c>
      <c r="E6877" t="s">
        <v>94</v>
      </c>
      <c r="F6877" t="s">
        <v>95</v>
      </c>
      <c r="G6877" t="s">
        <v>68</v>
      </c>
      <c r="H6877" t="s">
        <v>96</v>
      </c>
      <c r="I6877" t="s">
        <v>44</v>
      </c>
      <c r="J6877" t="s">
        <v>34</v>
      </c>
      <c r="K6877">
        <v>2</v>
      </c>
      <c r="L6877">
        <v>89</v>
      </c>
      <c r="M6877">
        <v>0.15</v>
      </c>
      <c r="N6877">
        <v>151.30000000000001</v>
      </c>
      <c r="O6877">
        <v>41.3</v>
      </c>
      <c r="P6877" t="s">
        <v>28</v>
      </c>
      <c r="Q6877" t="s">
        <v>86</v>
      </c>
      <c r="R6877" t="s">
        <v>36</v>
      </c>
      <c r="S6877">
        <v>2.9</v>
      </c>
      <c r="T6877">
        <f>YEAR(tblOrders[[#This Row],[Order Date]])</f>
        <v>2025</v>
      </c>
      <c r="U6877" t="str">
        <f>TEXT(tblOrders[[#This Row],[Order Date]],"mmm-yyyy")</f>
        <v>May-2025</v>
      </c>
      <c r="V6877" s="4">
        <f>tblOrders[[#This Row],[Profit]]/tblOrders[[#This Row],[Sales Amount]]</f>
        <v>0.27296761401189684</v>
      </c>
      <c r="W6877" t="str">
        <f>VLOOKUP(tblOrders[[#This Row],[City]],CityRegion,2,0)</f>
        <v>South</v>
      </c>
      <c r="X6877" t="str">
        <f>VLOOKUP(tblOrders[[#This Row],[City]],lookups!A:C,3,0)</f>
        <v>Kerala</v>
      </c>
    </row>
    <row r="6878" spans="1:24" x14ac:dyDescent="0.25">
      <c r="A6878" t="s">
        <v>9309</v>
      </c>
      <c r="B6878" s="1">
        <v>45679</v>
      </c>
      <c r="C6878" t="s">
        <v>9310</v>
      </c>
      <c r="D6878" t="s">
        <v>39</v>
      </c>
      <c r="E6878" t="s">
        <v>60</v>
      </c>
      <c r="F6878" t="s">
        <v>61</v>
      </c>
      <c r="G6878" t="s">
        <v>62</v>
      </c>
      <c r="H6878" t="s">
        <v>63</v>
      </c>
      <c r="I6878" t="s">
        <v>33</v>
      </c>
      <c r="J6878" t="s">
        <v>34</v>
      </c>
      <c r="K6878">
        <v>4</v>
      </c>
      <c r="L6878">
        <v>45</v>
      </c>
      <c r="M6878">
        <v>0.15</v>
      </c>
      <c r="N6878">
        <v>153</v>
      </c>
      <c r="O6878">
        <v>49</v>
      </c>
      <c r="P6878" t="s">
        <v>28</v>
      </c>
      <c r="Q6878" t="s">
        <v>35</v>
      </c>
      <c r="R6878" t="s">
        <v>36</v>
      </c>
      <c r="S6878">
        <v>4.0999999999999996</v>
      </c>
      <c r="T6878">
        <f>YEAR(tblOrders[[#This Row],[Order Date]])</f>
        <v>2025</v>
      </c>
      <c r="U6878" t="str">
        <f>TEXT(tblOrders[[#This Row],[Order Date]],"mmm-yyyy")</f>
        <v>Jan-2025</v>
      </c>
      <c r="V6878" s="4">
        <f>tblOrders[[#This Row],[Profit]]/tblOrders[[#This Row],[Sales Amount]]</f>
        <v>0.3202614379084967</v>
      </c>
      <c r="W6878" t="str">
        <f>VLOOKUP(tblOrders[[#This Row],[City]],CityRegion,2,0)</f>
        <v>North</v>
      </c>
      <c r="X6878" t="str">
        <f>VLOOKUP(tblOrders[[#This Row],[City]],lookups!A:C,3,0)</f>
        <v>Delhi</v>
      </c>
    </row>
    <row r="6879" spans="1:24" x14ac:dyDescent="0.25">
      <c r="A6879" t="s">
        <v>9311</v>
      </c>
      <c r="B6879" s="1">
        <v>45699</v>
      </c>
      <c r="C6879" t="s">
        <v>653</v>
      </c>
      <c r="D6879" t="s">
        <v>21</v>
      </c>
      <c r="E6879" t="s">
        <v>73</v>
      </c>
      <c r="F6879" t="s">
        <v>74</v>
      </c>
      <c r="G6879" t="s">
        <v>68</v>
      </c>
      <c r="H6879" t="s">
        <v>75</v>
      </c>
      <c r="I6879" t="s">
        <v>26</v>
      </c>
      <c r="J6879" t="s">
        <v>27</v>
      </c>
      <c r="K6879">
        <v>2</v>
      </c>
      <c r="L6879">
        <v>65</v>
      </c>
      <c r="M6879">
        <v>0.05</v>
      </c>
      <c r="N6879">
        <v>123.5</v>
      </c>
      <c r="O6879">
        <v>47.5</v>
      </c>
      <c r="P6879" t="s">
        <v>28</v>
      </c>
      <c r="Q6879" t="s">
        <v>46</v>
      </c>
      <c r="R6879" t="s">
        <v>36</v>
      </c>
      <c r="S6879">
        <v>4.5</v>
      </c>
      <c r="T6879">
        <f>YEAR(tblOrders[[#This Row],[Order Date]])</f>
        <v>2025</v>
      </c>
      <c r="U6879" t="str">
        <f>TEXT(tblOrders[[#This Row],[Order Date]],"mmm-yyyy")</f>
        <v>Feb-2025</v>
      </c>
      <c r="V6879" s="4">
        <f>tblOrders[[#This Row],[Profit]]/tblOrders[[#This Row],[Sales Amount]]</f>
        <v>0.38461538461538464</v>
      </c>
      <c r="W6879" t="str">
        <f>VLOOKUP(tblOrders[[#This Row],[City]],CityRegion,2,0)</f>
        <v>South</v>
      </c>
      <c r="X6879" t="str">
        <f>VLOOKUP(tblOrders[[#This Row],[City]],lookups!A:C,3,0)</f>
        <v>Karnataka</v>
      </c>
    </row>
    <row r="6880" spans="1:24" x14ac:dyDescent="0.25">
      <c r="A6880" t="s">
        <v>9312</v>
      </c>
      <c r="B6880" s="1">
        <v>45960</v>
      </c>
      <c r="C6880" t="s">
        <v>9313</v>
      </c>
      <c r="D6880" t="s">
        <v>21</v>
      </c>
      <c r="E6880" t="s">
        <v>101</v>
      </c>
      <c r="F6880" t="s">
        <v>102</v>
      </c>
      <c r="G6880" t="s">
        <v>24</v>
      </c>
      <c r="H6880" t="s">
        <v>103</v>
      </c>
      <c r="I6880" t="s">
        <v>44</v>
      </c>
      <c r="J6880" t="s">
        <v>45</v>
      </c>
      <c r="K6880">
        <v>5</v>
      </c>
      <c r="L6880">
        <v>120</v>
      </c>
      <c r="M6880">
        <v>0</v>
      </c>
      <c r="N6880">
        <v>600</v>
      </c>
      <c r="O6880">
        <v>210</v>
      </c>
      <c r="P6880" t="s">
        <v>28</v>
      </c>
      <c r="Q6880" t="s">
        <v>35</v>
      </c>
      <c r="R6880" t="s">
        <v>36</v>
      </c>
      <c r="S6880">
        <v>3.2</v>
      </c>
      <c r="T6880">
        <f>YEAR(tblOrders[[#This Row],[Order Date]])</f>
        <v>2025</v>
      </c>
      <c r="U6880" t="str">
        <f>TEXT(tblOrders[[#This Row],[Order Date]],"mmm-yyyy")</f>
        <v>Oct-2025</v>
      </c>
      <c r="V6880" s="4">
        <f>tblOrders[[#This Row],[Profit]]/tblOrders[[#This Row],[Sales Amount]]</f>
        <v>0.35</v>
      </c>
      <c r="W6880" t="str">
        <f>VLOOKUP(tblOrders[[#This Row],[City]],CityRegion,2,0)</f>
        <v>South</v>
      </c>
      <c r="X6880" t="str">
        <f>VLOOKUP(tblOrders[[#This Row],[City]],lookups!A:C,3,0)</f>
        <v>Kerala</v>
      </c>
    </row>
    <row r="6881" spans="1:24" x14ac:dyDescent="0.25">
      <c r="A6881" t="s">
        <v>9314</v>
      </c>
      <c r="B6881" s="1">
        <v>45658</v>
      </c>
      <c r="C6881" t="s">
        <v>2113</v>
      </c>
      <c r="D6881" t="s">
        <v>21</v>
      </c>
      <c r="E6881" t="s">
        <v>66</v>
      </c>
      <c r="F6881" t="s">
        <v>67</v>
      </c>
      <c r="G6881" t="s">
        <v>68</v>
      </c>
      <c r="H6881" t="s">
        <v>69</v>
      </c>
      <c r="I6881" t="s">
        <v>70</v>
      </c>
      <c r="J6881" t="s">
        <v>34</v>
      </c>
      <c r="K6881">
        <v>1</v>
      </c>
      <c r="L6881">
        <v>149</v>
      </c>
      <c r="M6881">
        <v>0</v>
      </c>
      <c r="N6881">
        <v>149</v>
      </c>
      <c r="O6881">
        <v>54</v>
      </c>
      <c r="P6881" t="s">
        <v>28</v>
      </c>
      <c r="Q6881" t="s">
        <v>86</v>
      </c>
      <c r="R6881" t="s">
        <v>36</v>
      </c>
      <c r="S6881">
        <v>3.2</v>
      </c>
      <c r="T6881">
        <f>YEAR(tblOrders[[#This Row],[Order Date]])</f>
        <v>2025</v>
      </c>
      <c r="U6881" t="str">
        <f>TEXT(tblOrders[[#This Row],[Order Date]],"mmm-yyyy")</f>
        <v>Jan-2025</v>
      </c>
      <c r="V6881" s="4">
        <f>tblOrders[[#This Row],[Profit]]/tblOrders[[#This Row],[Sales Amount]]</f>
        <v>0.36241610738255031</v>
      </c>
      <c r="W6881" t="str">
        <f>VLOOKUP(tblOrders[[#This Row],[City]],CityRegion,2,0)</f>
        <v>South</v>
      </c>
      <c r="X6881" t="str">
        <f>VLOOKUP(tblOrders[[#This Row],[City]],lookups!A:C,3,0)</f>
        <v>Telengana</v>
      </c>
    </row>
    <row r="6882" spans="1:24" x14ac:dyDescent="0.25">
      <c r="A6882" t="s">
        <v>9315</v>
      </c>
      <c r="B6882" s="1">
        <v>45901</v>
      </c>
      <c r="C6882" t="s">
        <v>8363</v>
      </c>
      <c r="D6882" t="s">
        <v>21</v>
      </c>
      <c r="E6882" t="s">
        <v>60</v>
      </c>
      <c r="F6882" t="s">
        <v>61</v>
      </c>
      <c r="G6882" t="s">
        <v>62</v>
      </c>
      <c r="H6882" t="s">
        <v>63</v>
      </c>
      <c r="I6882" t="s">
        <v>84</v>
      </c>
      <c r="J6882" t="s">
        <v>45</v>
      </c>
      <c r="K6882">
        <v>2</v>
      </c>
      <c r="L6882">
        <v>45</v>
      </c>
      <c r="M6882">
        <v>0.2</v>
      </c>
      <c r="N6882">
        <v>72</v>
      </c>
      <c r="O6882">
        <v>20</v>
      </c>
      <c r="P6882" t="s">
        <v>28</v>
      </c>
      <c r="Q6882" t="s">
        <v>46</v>
      </c>
      <c r="R6882" t="s">
        <v>30</v>
      </c>
      <c r="S6882">
        <v>4.4000000000000004</v>
      </c>
      <c r="T6882">
        <f>YEAR(tblOrders[[#This Row],[Order Date]])</f>
        <v>2025</v>
      </c>
      <c r="U6882" t="str">
        <f>TEXT(tblOrders[[#This Row],[Order Date]],"mmm-yyyy")</f>
        <v>Sep-2025</v>
      </c>
      <c r="V6882" s="4">
        <f>tblOrders[[#This Row],[Profit]]/tblOrders[[#This Row],[Sales Amount]]</f>
        <v>0.27777777777777779</v>
      </c>
      <c r="W6882" t="str">
        <f>VLOOKUP(tblOrders[[#This Row],[City]],CityRegion,2,0)</f>
        <v>West</v>
      </c>
      <c r="X6882" t="str">
        <f>VLOOKUP(tblOrders[[#This Row],[City]],lookups!A:C,3,0)</f>
        <v>Maharashtra</v>
      </c>
    </row>
    <row r="6883" spans="1:24" x14ac:dyDescent="0.25">
      <c r="A6883" t="s">
        <v>9316</v>
      </c>
      <c r="B6883" s="1">
        <v>45900</v>
      </c>
      <c r="C6883" t="s">
        <v>9317</v>
      </c>
      <c r="D6883" t="s">
        <v>39</v>
      </c>
      <c r="E6883" t="s">
        <v>114</v>
      </c>
      <c r="F6883" t="s">
        <v>115</v>
      </c>
      <c r="G6883" t="s">
        <v>42</v>
      </c>
      <c r="H6883" t="s">
        <v>116</v>
      </c>
      <c r="I6883" t="s">
        <v>57</v>
      </c>
      <c r="J6883" t="s">
        <v>27</v>
      </c>
      <c r="K6883">
        <v>2</v>
      </c>
      <c r="L6883">
        <v>12</v>
      </c>
      <c r="M6883">
        <v>0</v>
      </c>
      <c r="N6883">
        <v>24</v>
      </c>
      <c r="O6883">
        <v>12</v>
      </c>
      <c r="P6883" t="s">
        <v>28</v>
      </c>
      <c r="Q6883" t="s">
        <v>35</v>
      </c>
      <c r="R6883" t="s">
        <v>36</v>
      </c>
      <c r="S6883">
        <v>4.2</v>
      </c>
      <c r="T6883">
        <f>YEAR(tblOrders[[#This Row],[Order Date]])</f>
        <v>2025</v>
      </c>
      <c r="U6883" t="str">
        <f>TEXT(tblOrders[[#This Row],[Order Date]],"mmm-yyyy")</f>
        <v>Aug-2025</v>
      </c>
      <c r="V6883" s="4">
        <f>tblOrders[[#This Row],[Profit]]/tblOrders[[#This Row],[Sales Amount]]</f>
        <v>0.5</v>
      </c>
      <c r="W6883" t="str">
        <f>VLOOKUP(tblOrders[[#This Row],[City]],CityRegion,2,0)</f>
        <v>South</v>
      </c>
      <c r="X6883" t="str">
        <f>VLOOKUP(tblOrders[[#This Row],[City]],lookups!A:C,3,0)</f>
        <v>Kerala</v>
      </c>
    </row>
    <row r="6884" spans="1:24" x14ac:dyDescent="0.25">
      <c r="A6884" t="s">
        <v>9318</v>
      </c>
      <c r="B6884" s="1">
        <v>45750</v>
      </c>
      <c r="C6884" t="s">
        <v>7474</v>
      </c>
      <c r="D6884" t="s">
        <v>21</v>
      </c>
      <c r="E6884" t="s">
        <v>101</v>
      </c>
      <c r="F6884" t="s">
        <v>102</v>
      </c>
      <c r="G6884" t="s">
        <v>24</v>
      </c>
      <c r="H6884" t="s">
        <v>103</v>
      </c>
      <c r="I6884" t="s">
        <v>76</v>
      </c>
      <c r="J6884" t="s">
        <v>27</v>
      </c>
      <c r="K6884">
        <v>1</v>
      </c>
      <c r="L6884">
        <v>120</v>
      </c>
      <c r="M6884">
        <v>0.1</v>
      </c>
      <c r="N6884">
        <v>108</v>
      </c>
      <c r="O6884">
        <v>30</v>
      </c>
      <c r="P6884" t="s">
        <v>28</v>
      </c>
      <c r="Q6884" t="s">
        <v>46</v>
      </c>
      <c r="R6884" t="s">
        <v>36</v>
      </c>
      <c r="S6884">
        <v>3.8</v>
      </c>
      <c r="T6884">
        <f>YEAR(tblOrders[[#This Row],[Order Date]])</f>
        <v>2025</v>
      </c>
      <c r="U6884" t="str">
        <f>TEXT(tblOrders[[#This Row],[Order Date]],"mmm-yyyy")</f>
        <v>Apr-2025</v>
      </c>
      <c r="V6884" s="4">
        <f>tblOrders[[#This Row],[Profit]]/tblOrders[[#This Row],[Sales Amount]]</f>
        <v>0.27777777777777779</v>
      </c>
      <c r="W6884" t="str">
        <f>VLOOKUP(tblOrders[[#This Row],[City]],CityRegion,2,0)</f>
        <v>South</v>
      </c>
      <c r="X6884" t="str">
        <f>VLOOKUP(tblOrders[[#This Row],[City]],lookups!A:C,3,0)</f>
        <v>Kerala</v>
      </c>
    </row>
    <row r="6885" spans="1:24" x14ac:dyDescent="0.25">
      <c r="A6885" t="s">
        <v>9319</v>
      </c>
      <c r="B6885" s="1">
        <v>45828</v>
      </c>
      <c r="C6885" t="s">
        <v>3023</v>
      </c>
      <c r="D6885" t="s">
        <v>21</v>
      </c>
      <c r="E6885" t="s">
        <v>73</v>
      </c>
      <c r="F6885" t="s">
        <v>74</v>
      </c>
      <c r="G6885" t="s">
        <v>68</v>
      </c>
      <c r="H6885" t="s">
        <v>75</v>
      </c>
      <c r="I6885" t="s">
        <v>57</v>
      </c>
      <c r="J6885" t="s">
        <v>34</v>
      </c>
      <c r="K6885">
        <v>2</v>
      </c>
      <c r="L6885">
        <v>65</v>
      </c>
      <c r="M6885">
        <v>0.15</v>
      </c>
      <c r="N6885">
        <v>110.5</v>
      </c>
      <c r="O6885">
        <v>34.5</v>
      </c>
      <c r="P6885" t="s">
        <v>28</v>
      </c>
      <c r="Q6885" t="s">
        <v>91</v>
      </c>
      <c r="R6885" t="s">
        <v>36</v>
      </c>
      <c r="S6885">
        <v>3.2</v>
      </c>
      <c r="T6885">
        <f>YEAR(tblOrders[[#This Row],[Order Date]])</f>
        <v>2025</v>
      </c>
      <c r="U6885" t="str">
        <f>TEXT(tblOrders[[#This Row],[Order Date]],"mmm-yyyy")</f>
        <v>Jun-2025</v>
      </c>
      <c r="V6885" s="4">
        <f>tblOrders[[#This Row],[Profit]]/tblOrders[[#This Row],[Sales Amount]]</f>
        <v>0.31221719457013575</v>
      </c>
      <c r="W6885" t="str">
        <f>VLOOKUP(tblOrders[[#This Row],[City]],CityRegion,2,0)</f>
        <v>South</v>
      </c>
      <c r="X6885" t="str">
        <f>VLOOKUP(tblOrders[[#This Row],[City]],lookups!A:C,3,0)</f>
        <v>Kerala</v>
      </c>
    </row>
    <row r="6886" spans="1:24" x14ac:dyDescent="0.25">
      <c r="A6886" t="s">
        <v>9320</v>
      </c>
      <c r="B6886" s="1">
        <v>45980</v>
      </c>
      <c r="C6886" t="s">
        <v>6504</v>
      </c>
      <c r="D6886" t="s">
        <v>21</v>
      </c>
      <c r="E6886" t="s">
        <v>55</v>
      </c>
      <c r="F6886" t="s">
        <v>56</v>
      </c>
      <c r="G6886" t="s">
        <v>24</v>
      </c>
      <c r="H6886" t="s">
        <v>51</v>
      </c>
      <c r="I6886" t="s">
        <v>76</v>
      </c>
      <c r="J6886" t="s">
        <v>34</v>
      </c>
      <c r="K6886">
        <v>1</v>
      </c>
      <c r="L6886">
        <v>42</v>
      </c>
      <c r="M6886">
        <v>0.05</v>
      </c>
      <c r="N6886">
        <v>39.9</v>
      </c>
      <c r="O6886">
        <v>15.9</v>
      </c>
      <c r="P6886" t="s">
        <v>28</v>
      </c>
      <c r="Q6886" t="s">
        <v>35</v>
      </c>
      <c r="R6886" t="s">
        <v>36</v>
      </c>
      <c r="S6886">
        <v>2.7</v>
      </c>
      <c r="T6886">
        <f>YEAR(tblOrders[[#This Row],[Order Date]])</f>
        <v>2025</v>
      </c>
      <c r="U6886" t="str">
        <f>TEXT(tblOrders[[#This Row],[Order Date]],"mmm-yyyy")</f>
        <v>Nov-2025</v>
      </c>
      <c r="V6886" s="4">
        <f>tblOrders[[#This Row],[Profit]]/tblOrders[[#This Row],[Sales Amount]]</f>
        <v>0.39849624060150379</v>
      </c>
      <c r="W6886" t="str">
        <f>VLOOKUP(tblOrders[[#This Row],[City]],CityRegion,2,0)</f>
        <v>South</v>
      </c>
      <c r="X6886" t="str">
        <f>VLOOKUP(tblOrders[[#This Row],[City]],lookups!A:C,3,0)</f>
        <v>Kerala</v>
      </c>
    </row>
    <row r="6887" spans="1:24" x14ac:dyDescent="0.25">
      <c r="A6887" t="s">
        <v>9321</v>
      </c>
      <c r="B6887" s="1">
        <v>45735</v>
      </c>
      <c r="C6887" t="s">
        <v>3062</v>
      </c>
      <c r="D6887" t="s">
        <v>21</v>
      </c>
      <c r="E6887" t="s">
        <v>101</v>
      </c>
      <c r="F6887" t="s">
        <v>102</v>
      </c>
      <c r="G6887" t="s">
        <v>24</v>
      </c>
      <c r="H6887" t="s">
        <v>103</v>
      </c>
      <c r="I6887" t="s">
        <v>44</v>
      </c>
      <c r="J6887" t="s">
        <v>45</v>
      </c>
      <c r="K6887">
        <v>3</v>
      </c>
      <c r="L6887">
        <v>120</v>
      </c>
      <c r="M6887">
        <v>0.15</v>
      </c>
      <c r="N6887">
        <v>306</v>
      </c>
      <c r="O6887">
        <v>72</v>
      </c>
      <c r="P6887" t="s">
        <v>28</v>
      </c>
      <c r="Q6887" t="s">
        <v>91</v>
      </c>
      <c r="R6887" t="s">
        <v>123</v>
      </c>
      <c r="S6887">
        <v>4</v>
      </c>
      <c r="T6887">
        <f>YEAR(tblOrders[[#This Row],[Order Date]])</f>
        <v>2025</v>
      </c>
      <c r="U6887" t="str">
        <f>TEXT(tblOrders[[#This Row],[Order Date]],"mmm-yyyy")</f>
        <v>Mar-2025</v>
      </c>
      <c r="V6887" s="4">
        <f>tblOrders[[#This Row],[Profit]]/tblOrders[[#This Row],[Sales Amount]]</f>
        <v>0.23529411764705882</v>
      </c>
      <c r="W6887" t="str">
        <f>VLOOKUP(tblOrders[[#This Row],[City]],CityRegion,2,0)</f>
        <v>South</v>
      </c>
      <c r="X6887" t="str">
        <f>VLOOKUP(tblOrders[[#This Row],[City]],lookups!A:C,3,0)</f>
        <v>Kerala</v>
      </c>
    </row>
    <row r="6888" spans="1:24" x14ac:dyDescent="0.25">
      <c r="A6888" t="s">
        <v>9322</v>
      </c>
      <c r="B6888" s="1">
        <v>45905</v>
      </c>
      <c r="C6888" t="s">
        <v>88</v>
      </c>
      <c r="D6888" t="s">
        <v>21</v>
      </c>
      <c r="E6888" t="s">
        <v>22</v>
      </c>
      <c r="F6888" t="s">
        <v>23</v>
      </c>
      <c r="G6888" t="s">
        <v>24</v>
      </c>
      <c r="H6888" t="s">
        <v>25</v>
      </c>
      <c r="I6888" t="s">
        <v>57</v>
      </c>
      <c r="J6888" t="s">
        <v>27</v>
      </c>
      <c r="K6888">
        <v>4</v>
      </c>
      <c r="L6888">
        <v>190</v>
      </c>
      <c r="M6888">
        <v>0.15</v>
      </c>
      <c r="N6888">
        <v>646</v>
      </c>
      <c r="O6888">
        <v>146</v>
      </c>
      <c r="P6888" t="s">
        <v>28</v>
      </c>
      <c r="Q6888" t="s">
        <v>86</v>
      </c>
      <c r="R6888" t="s">
        <v>36</v>
      </c>
      <c r="S6888">
        <v>4.5</v>
      </c>
      <c r="T6888">
        <f>YEAR(tblOrders[[#This Row],[Order Date]])</f>
        <v>2025</v>
      </c>
      <c r="U6888" t="str">
        <f>TEXT(tblOrders[[#This Row],[Order Date]],"mmm-yyyy")</f>
        <v>Sep-2025</v>
      </c>
      <c r="V6888" s="4">
        <f>tblOrders[[#This Row],[Profit]]/tblOrders[[#This Row],[Sales Amount]]</f>
        <v>0.2260061919504644</v>
      </c>
      <c r="W6888" t="str">
        <f>VLOOKUP(tblOrders[[#This Row],[City]],CityRegion,2,0)</f>
        <v>South</v>
      </c>
      <c r="X6888" t="str">
        <f>VLOOKUP(tblOrders[[#This Row],[City]],lookups!A:C,3,0)</f>
        <v>Kerala</v>
      </c>
    </row>
    <row r="6889" spans="1:24" x14ac:dyDescent="0.25">
      <c r="A6889" t="s">
        <v>9323</v>
      </c>
      <c r="B6889" s="1">
        <v>45736</v>
      </c>
      <c r="C6889" t="s">
        <v>6219</v>
      </c>
      <c r="D6889" t="s">
        <v>39</v>
      </c>
      <c r="E6889" t="s">
        <v>40</v>
      </c>
      <c r="F6889" t="s">
        <v>41</v>
      </c>
      <c r="G6889" t="s">
        <v>42</v>
      </c>
      <c r="H6889" t="s">
        <v>43</v>
      </c>
      <c r="I6889" t="s">
        <v>57</v>
      </c>
      <c r="J6889" t="s">
        <v>45</v>
      </c>
      <c r="K6889">
        <v>5</v>
      </c>
      <c r="L6889">
        <v>18</v>
      </c>
      <c r="M6889">
        <v>0.05</v>
      </c>
      <c r="N6889">
        <v>85.5</v>
      </c>
      <c r="O6889">
        <v>40.5</v>
      </c>
      <c r="P6889" t="s">
        <v>148</v>
      </c>
      <c r="Q6889" t="s">
        <v>29</v>
      </c>
      <c r="R6889" t="s">
        <v>30</v>
      </c>
      <c r="S6889">
        <v>3.5</v>
      </c>
      <c r="T6889">
        <f>YEAR(tblOrders[[#This Row],[Order Date]])</f>
        <v>2025</v>
      </c>
      <c r="U6889" t="str">
        <f>TEXT(tblOrders[[#This Row],[Order Date]],"mmm-yyyy")</f>
        <v>Mar-2025</v>
      </c>
      <c r="V6889" s="4">
        <f>tblOrders[[#This Row],[Profit]]/tblOrders[[#This Row],[Sales Amount]]</f>
        <v>0.47368421052631576</v>
      </c>
      <c r="W6889" t="str">
        <f>VLOOKUP(tblOrders[[#This Row],[City]],CityRegion,2,0)</f>
        <v>South</v>
      </c>
      <c r="X6889" t="str">
        <f>VLOOKUP(tblOrders[[#This Row],[City]],lookups!A:C,3,0)</f>
        <v>Kerala</v>
      </c>
    </row>
    <row r="6890" spans="1:24" x14ac:dyDescent="0.25">
      <c r="A6890" t="s">
        <v>9324</v>
      </c>
      <c r="B6890" s="1">
        <v>45916</v>
      </c>
      <c r="C6890" t="s">
        <v>8525</v>
      </c>
      <c r="D6890" t="s">
        <v>21</v>
      </c>
      <c r="E6890" t="s">
        <v>79</v>
      </c>
      <c r="F6890" t="s">
        <v>80</v>
      </c>
      <c r="G6890" t="s">
        <v>68</v>
      </c>
      <c r="H6890" t="s">
        <v>81</v>
      </c>
      <c r="I6890" t="s">
        <v>76</v>
      </c>
      <c r="J6890" t="s">
        <v>34</v>
      </c>
      <c r="K6890">
        <v>5</v>
      </c>
      <c r="L6890">
        <v>799</v>
      </c>
      <c r="M6890">
        <v>0.1</v>
      </c>
      <c r="N6890">
        <v>3595.5</v>
      </c>
      <c r="O6890">
        <v>495.5</v>
      </c>
      <c r="P6890" t="s">
        <v>28</v>
      </c>
      <c r="Q6890" t="s">
        <v>86</v>
      </c>
      <c r="R6890" t="s">
        <v>36</v>
      </c>
      <c r="S6890">
        <v>4.2</v>
      </c>
      <c r="T6890">
        <f>YEAR(tblOrders[[#This Row],[Order Date]])</f>
        <v>2025</v>
      </c>
      <c r="U6890" t="str">
        <f>TEXT(tblOrders[[#This Row],[Order Date]],"mmm-yyyy")</f>
        <v>Sep-2025</v>
      </c>
      <c r="V6890" s="4">
        <f>tblOrders[[#This Row],[Profit]]/tblOrders[[#This Row],[Sales Amount]]</f>
        <v>0.13781115282992629</v>
      </c>
      <c r="W6890" t="str">
        <f>VLOOKUP(tblOrders[[#This Row],[City]],CityRegion,2,0)</f>
        <v>South</v>
      </c>
      <c r="X6890" t="str">
        <f>VLOOKUP(tblOrders[[#This Row],[City]],lookups!A:C,3,0)</f>
        <v>Kerala</v>
      </c>
    </row>
    <row r="6891" spans="1:24" x14ac:dyDescent="0.25">
      <c r="A6891" t="s">
        <v>9325</v>
      </c>
      <c r="B6891" s="1">
        <v>45949</v>
      </c>
      <c r="C6891" t="s">
        <v>414</v>
      </c>
      <c r="D6891" t="s">
        <v>21</v>
      </c>
      <c r="E6891" t="s">
        <v>49</v>
      </c>
      <c r="F6891" t="s">
        <v>50</v>
      </c>
      <c r="G6891" t="s">
        <v>24</v>
      </c>
      <c r="H6891" t="s">
        <v>51</v>
      </c>
      <c r="I6891" t="s">
        <v>130</v>
      </c>
      <c r="J6891" t="s">
        <v>34</v>
      </c>
      <c r="K6891">
        <v>3</v>
      </c>
      <c r="L6891">
        <v>85</v>
      </c>
      <c r="M6891">
        <v>0.05</v>
      </c>
      <c r="N6891">
        <v>242.25</v>
      </c>
      <c r="O6891">
        <v>86.25</v>
      </c>
      <c r="P6891" t="s">
        <v>28</v>
      </c>
      <c r="Q6891" t="s">
        <v>91</v>
      </c>
      <c r="R6891" t="s">
        <v>36</v>
      </c>
      <c r="S6891">
        <v>4.9000000000000004</v>
      </c>
      <c r="T6891">
        <f>YEAR(tblOrders[[#This Row],[Order Date]])</f>
        <v>2025</v>
      </c>
      <c r="U6891" t="str">
        <f>TEXT(tblOrders[[#This Row],[Order Date]],"mmm-yyyy")</f>
        <v>Oct-2025</v>
      </c>
      <c r="V6891" s="4">
        <f>tblOrders[[#This Row],[Profit]]/tblOrders[[#This Row],[Sales Amount]]</f>
        <v>0.35603715170278638</v>
      </c>
      <c r="W6891" t="str">
        <f>VLOOKUP(tblOrders[[#This Row],[City]],CityRegion,2,0)</f>
        <v>West</v>
      </c>
      <c r="X6891" t="str">
        <f>VLOOKUP(tblOrders[[#This Row],[City]],lookups!A:C,3,0)</f>
        <v>Maharashtra</v>
      </c>
    </row>
    <row r="6892" spans="1:24" x14ac:dyDescent="0.25">
      <c r="A6892" t="s">
        <v>9326</v>
      </c>
      <c r="B6892" s="1">
        <v>45801</v>
      </c>
      <c r="C6892" t="s">
        <v>2650</v>
      </c>
      <c r="D6892" t="s">
        <v>39</v>
      </c>
      <c r="E6892" t="s">
        <v>94</v>
      </c>
      <c r="F6892" t="s">
        <v>95</v>
      </c>
      <c r="G6892" t="s">
        <v>68</v>
      </c>
      <c r="H6892" t="s">
        <v>96</v>
      </c>
      <c r="I6892" t="s">
        <v>44</v>
      </c>
      <c r="J6892" t="s">
        <v>34</v>
      </c>
      <c r="K6892">
        <v>4</v>
      </c>
      <c r="L6892">
        <v>89</v>
      </c>
      <c r="M6892">
        <v>0</v>
      </c>
      <c r="N6892">
        <v>356</v>
      </c>
      <c r="O6892">
        <v>136</v>
      </c>
      <c r="P6892" t="s">
        <v>28</v>
      </c>
      <c r="Q6892" t="s">
        <v>35</v>
      </c>
      <c r="R6892" t="s">
        <v>123</v>
      </c>
      <c r="S6892">
        <v>4</v>
      </c>
      <c r="T6892">
        <f>YEAR(tblOrders[[#This Row],[Order Date]])</f>
        <v>2025</v>
      </c>
      <c r="U6892" t="str">
        <f>TEXT(tblOrders[[#This Row],[Order Date]],"mmm-yyyy")</f>
        <v>May-2025</v>
      </c>
      <c r="V6892" s="4">
        <f>tblOrders[[#This Row],[Profit]]/tblOrders[[#This Row],[Sales Amount]]</f>
        <v>0.38202247191011235</v>
      </c>
      <c r="W6892" t="str">
        <f>VLOOKUP(tblOrders[[#This Row],[City]],CityRegion,2,0)</f>
        <v>South</v>
      </c>
      <c r="X6892" t="str">
        <f>VLOOKUP(tblOrders[[#This Row],[City]],lookups!A:C,3,0)</f>
        <v>Kerala</v>
      </c>
    </row>
    <row r="6893" spans="1:24" x14ac:dyDescent="0.25">
      <c r="A6893" t="s">
        <v>9327</v>
      </c>
      <c r="B6893" s="1">
        <v>45770</v>
      </c>
      <c r="C6893" t="s">
        <v>1567</v>
      </c>
      <c r="D6893" t="s">
        <v>39</v>
      </c>
      <c r="E6893" t="s">
        <v>49</v>
      </c>
      <c r="F6893" t="s">
        <v>50</v>
      </c>
      <c r="G6893" t="s">
        <v>24</v>
      </c>
      <c r="H6893" t="s">
        <v>51</v>
      </c>
      <c r="I6893" t="s">
        <v>76</v>
      </c>
      <c r="J6893" t="s">
        <v>34</v>
      </c>
      <c r="K6893">
        <v>4</v>
      </c>
      <c r="L6893">
        <v>85</v>
      </c>
      <c r="M6893">
        <v>0.1</v>
      </c>
      <c r="N6893">
        <v>306</v>
      </c>
      <c r="O6893">
        <v>98</v>
      </c>
      <c r="P6893" t="s">
        <v>28</v>
      </c>
      <c r="Q6893" t="s">
        <v>46</v>
      </c>
      <c r="R6893" t="s">
        <v>123</v>
      </c>
      <c r="S6893">
        <v>4.4000000000000004</v>
      </c>
      <c r="T6893">
        <f>YEAR(tblOrders[[#This Row],[Order Date]])</f>
        <v>2025</v>
      </c>
      <c r="U6893" t="str">
        <f>TEXT(tblOrders[[#This Row],[Order Date]],"mmm-yyyy")</f>
        <v>Apr-2025</v>
      </c>
      <c r="V6893" s="4">
        <f>tblOrders[[#This Row],[Profit]]/tblOrders[[#This Row],[Sales Amount]]</f>
        <v>0.3202614379084967</v>
      </c>
      <c r="W6893" t="str">
        <f>VLOOKUP(tblOrders[[#This Row],[City]],CityRegion,2,0)</f>
        <v>South</v>
      </c>
      <c r="X6893" t="str">
        <f>VLOOKUP(tblOrders[[#This Row],[City]],lookups!A:C,3,0)</f>
        <v>Kerala</v>
      </c>
    </row>
    <row r="6894" spans="1:24" x14ac:dyDescent="0.25">
      <c r="A6894" t="s">
        <v>9328</v>
      </c>
      <c r="B6894" s="1">
        <v>45890</v>
      </c>
      <c r="C6894" t="s">
        <v>8738</v>
      </c>
      <c r="D6894" t="s">
        <v>39</v>
      </c>
      <c r="E6894" t="s">
        <v>101</v>
      </c>
      <c r="F6894" t="s">
        <v>102</v>
      </c>
      <c r="G6894" t="s">
        <v>24</v>
      </c>
      <c r="H6894" t="s">
        <v>103</v>
      </c>
      <c r="I6894" t="s">
        <v>76</v>
      </c>
      <c r="J6894" t="s">
        <v>34</v>
      </c>
      <c r="K6894">
        <v>4</v>
      </c>
      <c r="L6894">
        <v>120</v>
      </c>
      <c r="M6894">
        <v>0.2</v>
      </c>
      <c r="N6894">
        <v>384</v>
      </c>
      <c r="O6894">
        <v>72</v>
      </c>
      <c r="P6894" t="s">
        <v>28</v>
      </c>
      <c r="Q6894" t="s">
        <v>29</v>
      </c>
      <c r="R6894" t="s">
        <v>123</v>
      </c>
      <c r="S6894">
        <v>4.2</v>
      </c>
      <c r="T6894">
        <f>YEAR(tblOrders[[#This Row],[Order Date]])</f>
        <v>2025</v>
      </c>
      <c r="U6894" t="str">
        <f>TEXT(tblOrders[[#This Row],[Order Date]],"mmm-yyyy")</f>
        <v>Aug-2025</v>
      </c>
      <c r="V6894" s="4">
        <f>tblOrders[[#This Row],[Profit]]/tblOrders[[#This Row],[Sales Amount]]</f>
        <v>0.1875</v>
      </c>
      <c r="W6894" t="str">
        <f>VLOOKUP(tblOrders[[#This Row],[City]],CityRegion,2,0)</f>
        <v>South</v>
      </c>
      <c r="X6894" t="str">
        <f>VLOOKUP(tblOrders[[#This Row],[City]],lookups!A:C,3,0)</f>
        <v>Kerala</v>
      </c>
    </row>
    <row r="6895" spans="1:24" x14ac:dyDescent="0.25">
      <c r="A6895" t="s">
        <v>9329</v>
      </c>
      <c r="B6895" s="1">
        <v>46008</v>
      </c>
      <c r="C6895" t="s">
        <v>1722</v>
      </c>
      <c r="D6895" t="s">
        <v>39</v>
      </c>
      <c r="E6895" t="s">
        <v>22</v>
      </c>
      <c r="F6895" t="s">
        <v>23</v>
      </c>
      <c r="G6895" t="s">
        <v>24</v>
      </c>
      <c r="H6895" t="s">
        <v>25</v>
      </c>
      <c r="I6895" t="s">
        <v>84</v>
      </c>
      <c r="J6895" t="s">
        <v>34</v>
      </c>
      <c r="K6895">
        <v>2</v>
      </c>
      <c r="L6895">
        <v>190</v>
      </c>
      <c r="M6895">
        <v>0.2</v>
      </c>
      <c r="N6895">
        <v>304</v>
      </c>
      <c r="O6895">
        <v>54</v>
      </c>
      <c r="P6895" t="s">
        <v>28</v>
      </c>
      <c r="Q6895" t="s">
        <v>86</v>
      </c>
      <c r="R6895" t="s">
        <v>36</v>
      </c>
      <c r="S6895">
        <v>2.7</v>
      </c>
      <c r="T6895">
        <f>YEAR(tblOrders[[#This Row],[Order Date]])</f>
        <v>2025</v>
      </c>
      <c r="U6895" t="str">
        <f>TEXT(tblOrders[[#This Row],[Order Date]],"mmm-yyyy")</f>
        <v>Dec-2025</v>
      </c>
      <c r="V6895" s="4">
        <f>tblOrders[[#This Row],[Profit]]/tblOrders[[#This Row],[Sales Amount]]</f>
        <v>0.17763157894736842</v>
      </c>
      <c r="W6895" t="str">
        <f>VLOOKUP(tblOrders[[#This Row],[City]],CityRegion,2,0)</f>
        <v>West</v>
      </c>
      <c r="X6895" t="str">
        <f>VLOOKUP(tblOrders[[#This Row],[City]],lookups!A:C,3,0)</f>
        <v>Maharashtra</v>
      </c>
    </row>
    <row r="6896" spans="1:24" x14ac:dyDescent="0.25">
      <c r="A6896" t="s">
        <v>9330</v>
      </c>
      <c r="B6896" s="1">
        <v>45812</v>
      </c>
      <c r="C6896" t="s">
        <v>5203</v>
      </c>
      <c r="D6896" t="s">
        <v>21</v>
      </c>
      <c r="E6896" t="s">
        <v>114</v>
      </c>
      <c r="F6896" t="s">
        <v>115</v>
      </c>
      <c r="G6896" t="s">
        <v>42</v>
      </c>
      <c r="H6896" t="s">
        <v>116</v>
      </c>
      <c r="I6896" t="s">
        <v>33</v>
      </c>
      <c r="J6896" t="s">
        <v>45</v>
      </c>
      <c r="K6896">
        <v>2</v>
      </c>
      <c r="L6896">
        <v>12</v>
      </c>
      <c r="M6896">
        <v>0.05</v>
      </c>
      <c r="N6896">
        <v>22.8</v>
      </c>
      <c r="O6896">
        <v>10.8</v>
      </c>
      <c r="P6896" t="s">
        <v>28</v>
      </c>
      <c r="Q6896" t="s">
        <v>86</v>
      </c>
      <c r="R6896" t="s">
        <v>36</v>
      </c>
      <c r="S6896">
        <v>3.4</v>
      </c>
      <c r="T6896">
        <f>YEAR(tblOrders[[#This Row],[Order Date]])</f>
        <v>2025</v>
      </c>
      <c r="U6896" t="str">
        <f>TEXT(tblOrders[[#This Row],[Order Date]],"mmm-yyyy")</f>
        <v>Jun-2025</v>
      </c>
      <c r="V6896" s="4">
        <f>tblOrders[[#This Row],[Profit]]/tblOrders[[#This Row],[Sales Amount]]</f>
        <v>0.47368421052631582</v>
      </c>
      <c r="W6896" t="str">
        <f>VLOOKUP(tblOrders[[#This Row],[City]],CityRegion,2,0)</f>
        <v>North</v>
      </c>
      <c r="X6896" t="str">
        <f>VLOOKUP(tblOrders[[#This Row],[City]],lookups!A:C,3,0)</f>
        <v>Delhi</v>
      </c>
    </row>
    <row r="6897" spans="1:24" x14ac:dyDescent="0.25">
      <c r="A6897" t="s">
        <v>9331</v>
      </c>
      <c r="B6897" s="1">
        <v>45973</v>
      </c>
      <c r="C6897" t="s">
        <v>1359</v>
      </c>
      <c r="D6897" t="s">
        <v>21</v>
      </c>
      <c r="E6897" t="s">
        <v>79</v>
      </c>
      <c r="F6897" t="s">
        <v>80</v>
      </c>
      <c r="G6897" t="s">
        <v>68</v>
      </c>
      <c r="H6897" t="s">
        <v>81</v>
      </c>
      <c r="I6897" t="s">
        <v>57</v>
      </c>
      <c r="J6897" t="s">
        <v>27</v>
      </c>
      <c r="K6897">
        <v>5</v>
      </c>
      <c r="L6897">
        <v>799</v>
      </c>
      <c r="M6897">
        <v>0</v>
      </c>
      <c r="N6897">
        <v>3995</v>
      </c>
      <c r="O6897">
        <v>895</v>
      </c>
      <c r="P6897" t="s">
        <v>28</v>
      </c>
      <c r="Q6897" t="s">
        <v>46</v>
      </c>
      <c r="R6897" t="s">
        <v>123</v>
      </c>
      <c r="S6897">
        <v>2.8</v>
      </c>
      <c r="T6897">
        <f>YEAR(tblOrders[[#This Row],[Order Date]])</f>
        <v>2025</v>
      </c>
      <c r="U6897" t="str">
        <f>TEXT(tblOrders[[#This Row],[Order Date]],"mmm-yyyy")</f>
        <v>Nov-2025</v>
      </c>
      <c r="V6897" s="4">
        <f>tblOrders[[#This Row],[Profit]]/tblOrders[[#This Row],[Sales Amount]]</f>
        <v>0.22403003754693368</v>
      </c>
      <c r="W6897" t="str">
        <f>VLOOKUP(tblOrders[[#This Row],[City]],CityRegion,2,0)</f>
        <v>South</v>
      </c>
      <c r="X6897" t="str">
        <f>VLOOKUP(tblOrders[[#This Row],[City]],lookups!A:C,3,0)</f>
        <v>Kerala</v>
      </c>
    </row>
    <row r="6898" spans="1:24" x14ac:dyDescent="0.25">
      <c r="A6898" t="s">
        <v>9332</v>
      </c>
      <c r="B6898" s="1">
        <v>45996</v>
      </c>
      <c r="C6898" t="s">
        <v>1199</v>
      </c>
      <c r="D6898" t="s">
        <v>39</v>
      </c>
      <c r="E6898" t="s">
        <v>101</v>
      </c>
      <c r="F6898" t="s">
        <v>102</v>
      </c>
      <c r="G6898" t="s">
        <v>24</v>
      </c>
      <c r="H6898" t="s">
        <v>103</v>
      </c>
      <c r="I6898" t="s">
        <v>70</v>
      </c>
      <c r="J6898" t="s">
        <v>27</v>
      </c>
      <c r="K6898">
        <v>4</v>
      </c>
      <c r="L6898">
        <v>120</v>
      </c>
      <c r="M6898">
        <v>0.15</v>
      </c>
      <c r="N6898">
        <v>408</v>
      </c>
      <c r="O6898">
        <v>96</v>
      </c>
      <c r="P6898" t="s">
        <v>28</v>
      </c>
      <c r="Q6898" t="s">
        <v>91</v>
      </c>
      <c r="R6898" t="s">
        <v>36</v>
      </c>
      <c r="S6898">
        <v>3.5</v>
      </c>
      <c r="T6898">
        <f>YEAR(tblOrders[[#This Row],[Order Date]])</f>
        <v>2025</v>
      </c>
      <c r="U6898" t="str">
        <f>TEXT(tblOrders[[#This Row],[Order Date]],"mmm-yyyy")</f>
        <v>Dec-2025</v>
      </c>
      <c r="V6898" s="4">
        <f>tblOrders[[#This Row],[Profit]]/tblOrders[[#This Row],[Sales Amount]]</f>
        <v>0.23529411764705882</v>
      </c>
      <c r="W6898" t="str">
        <f>VLOOKUP(tblOrders[[#This Row],[City]],CityRegion,2,0)</f>
        <v>South</v>
      </c>
      <c r="X6898" t="str">
        <f>VLOOKUP(tblOrders[[#This Row],[City]],lookups!A:C,3,0)</f>
        <v>Telengana</v>
      </c>
    </row>
    <row r="6899" spans="1:24" x14ac:dyDescent="0.25">
      <c r="A6899" t="s">
        <v>9333</v>
      </c>
      <c r="B6899" s="1">
        <v>45874</v>
      </c>
      <c r="C6899" t="s">
        <v>2840</v>
      </c>
      <c r="D6899" t="s">
        <v>39</v>
      </c>
      <c r="E6899" t="s">
        <v>40</v>
      </c>
      <c r="F6899" t="s">
        <v>41</v>
      </c>
      <c r="G6899" t="s">
        <v>42</v>
      </c>
      <c r="H6899" t="s">
        <v>43</v>
      </c>
      <c r="I6899" t="s">
        <v>139</v>
      </c>
      <c r="J6899" t="s">
        <v>34</v>
      </c>
      <c r="K6899">
        <v>3</v>
      </c>
      <c r="L6899">
        <v>18</v>
      </c>
      <c r="M6899">
        <v>0.1</v>
      </c>
      <c r="N6899">
        <v>48.6</v>
      </c>
      <c r="O6899">
        <v>21.6</v>
      </c>
      <c r="P6899" t="s">
        <v>111</v>
      </c>
      <c r="Q6899" t="s">
        <v>91</v>
      </c>
      <c r="R6899" t="s">
        <v>30</v>
      </c>
      <c r="S6899">
        <v>4.8</v>
      </c>
      <c r="T6899">
        <f>YEAR(tblOrders[[#This Row],[Order Date]])</f>
        <v>2025</v>
      </c>
      <c r="U6899" t="str">
        <f>TEXT(tblOrders[[#This Row],[Order Date]],"mmm-yyyy")</f>
        <v>Aug-2025</v>
      </c>
      <c r="V6899" s="4">
        <f>tblOrders[[#This Row],[Profit]]/tblOrders[[#This Row],[Sales Amount]]</f>
        <v>0.44444444444444448</v>
      </c>
      <c r="W6899" t="str">
        <f>VLOOKUP(tblOrders[[#This Row],[City]],CityRegion,2,0)</f>
        <v>South</v>
      </c>
      <c r="X6899" t="str">
        <f>VLOOKUP(tblOrders[[#This Row],[City]],lookups!A:C,3,0)</f>
        <v>Tamil Nadu</v>
      </c>
    </row>
    <row r="6900" spans="1:24" x14ac:dyDescent="0.25">
      <c r="A6900" t="s">
        <v>9334</v>
      </c>
      <c r="B6900" s="1">
        <v>46002</v>
      </c>
      <c r="C6900" t="s">
        <v>196</v>
      </c>
      <c r="D6900" t="s">
        <v>21</v>
      </c>
      <c r="E6900" t="s">
        <v>22</v>
      </c>
      <c r="F6900" t="s">
        <v>23</v>
      </c>
      <c r="G6900" t="s">
        <v>24</v>
      </c>
      <c r="H6900" t="s">
        <v>25</v>
      </c>
      <c r="I6900" t="s">
        <v>52</v>
      </c>
      <c r="J6900" t="s">
        <v>34</v>
      </c>
      <c r="K6900">
        <v>1</v>
      </c>
      <c r="L6900">
        <v>190</v>
      </c>
      <c r="M6900">
        <v>0</v>
      </c>
      <c r="N6900">
        <v>190</v>
      </c>
      <c r="O6900">
        <v>65</v>
      </c>
      <c r="P6900" t="s">
        <v>28</v>
      </c>
      <c r="Q6900" t="s">
        <v>91</v>
      </c>
      <c r="R6900" t="s">
        <v>30</v>
      </c>
      <c r="S6900">
        <v>4</v>
      </c>
      <c r="T6900">
        <f>YEAR(tblOrders[[#This Row],[Order Date]])</f>
        <v>2025</v>
      </c>
      <c r="U6900" t="str">
        <f>TEXT(tblOrders[[#This Row],[Order Date]],"mmm-yyyy")</f>
        <v>Dec-2025</v>
      </c>
      <c r="V6900" s="4">
        <f>tblOrders[[#This Row],[Profit]]/tblOrders[[#This Row],[Sales Amount]]</f>
        <v>0.34210526315789475</v>
      </c>
      <c r="W6900" t="str">
        <f>VLOOKUP(tblOrders[[#This Row],[City]],CityRegion,2,0)</f>
        <v>South</v>
      </c>
      <c r="X6900" t="str">
        <f>VLOOKUP(tblOrders[[#This Row],[City]],lookups!A:C,3,0)</f>
        <v>Kerala</v>
      </c>
    </row>
    <row r="6901" spans="1:24" x14ac:dyDescent="0.25">
      <c r="A6901" t="s">
        <v>9335</v>
      </c>
      <c r="B6901" s="1">
        <v>46020</v>
      </c>
      <c r="C6901" t="s">
        <v>3897</v>
      </c>
      <c r="D6901" t="s">
        <v>21</v>
      </c>
      <c r="E6901" t="s">
        <v>60</v>
      </c>
      <c r="F6901" t="s">
        <v>61</v>
      </c>
      <c r="G6901" t="s">
        <v>62</v>
      </c>
      <c r="H6901" t="s">
        <v>63</v>
      </c>
      <c r="I6901" t="s">
        <v>26</v>
      </c>
      <c r="J6901" t="s">
        <v>45</v>
      </c>
      <c r="K6901">
        <v>5</v>
      </c>
      <c r="L6901">
        <v>45</v>
      </c>
      <c r="M6901">
        <v>0.15</v>
      </c>
      <c r="N6901">
        <v>191.25</v>
      </c>
      <c r="O6901">
        <v>61.25</v>
      </c>
      <c r="P6901" t="s">
        <v>28</v>
      </c>
      <c r="Q6901" t="s">
        <v>86</v>
      </c>
      <c r="R6901" t="s">
        <v>123</v>
      </c>
      <c r="S6901">
        <v>3.6</v>
      </c>
      <c r="T6901">
        <f>YEAR(tblOrders[[#This Row],[Order Date]])</f>
        <v>2025</v>
      </c>
      <c r="U6901" t="str">
        <f>TEXT(tblOrders[[#This Row],[Order Date]],"mmm-yyyy")</f>
        <v>Dec-2025</v>
      </c>
      <c r="V6901" s="4">
        <f>tblOrders[[#This Row],[Profit]]/tblOrders[[#This Row],[Sales Amount]]</f>
        <v>0.3202614379084967</v>
      </c>
      <c r="W6901" t="str">
        <f>VLOOKUP(tblOrders[[#This Row],[City]],CityRegion,2,0)</f>
        <v>South</v>
      </c>
      <c r="X6901" t="str">
        <f>VLOOKUP(tblOrders[[#This Row],[City]],lookups!A:C,3,0)</f>
        <v>Karnataka</v>
      </c>
    </row>
    <row r="6902" spans="1:24" x14ac:dyDescent="0.25">
      <c r="A6902" t="s">
        <v>9336</v>
      </c>
      <c r="B6902" s="1">
        <v>45859</v>
      </c>
      <c r="C6902" t="s">
        <v>2622</v>
      </c>
      <c r="D6902" t="s">
        <v>39</v>
      </c>
      <c r="E6902" t="s">
        <v>108</v>
      </c>
      <c r="F6902" t="s">
        <v>109</v>
      </c>
      <c r="G6902" t="s">
        <v>62</v>
      </c>
      <c r="H6902" t="s">
        <v>110</v>
      </c>
      <c r="I6902" t="s">
        <v>130</v>
      </c>
      <c r="J6902" t="s">
        <v>34</v>
      </c>
      <c r="K6902">
        <v>5</v>
      </c>
      <c r="L6902">
        <v>110</v>
      </c>
      <c r="M6902">
        <v>0.1</v>
      </c>
      <c r="N6902">
        <v>495</v>
      </c>
      <c r="O6902">
        <v>155</v>
      </c>
      <c r="P6902" t="s">
        <v>28</v>
      </c>
      <c r="Q6902" t="s">
        <v>91</v>
      </c>
      <c r="R6902" t="s">
        <v>30</v>
      </c>
      <c r="S6902">
        <v>2.6</v>
      </c>
      <c r="T6902">
        <f>YEAR(tblOrders[[#This Row],[Order Date]])</f>
        <v>2025</v>
      </c>
      <c r="U6902" t="str">
        <f>TEXT(tblOrders[[#This Row],[Order Date]],"mmm-yyyy")</f>
        <v>Jul-2025</v>
      </c>
      <c r="V6902" s="4">
        <f>tblOrders[[#This Row],[Profit]]/tblOrders[[#This Row],[Sales Amount]]</f>
        <v>0.31313131313131315</v>
      </c>
      <c r="W6902" t="str">
        <f>VLOOKUP(tblOrders[[#This Row],[City]],CityRegion,2,0)</f>
        <v>West</v>
      </c>
      <c r="X6902" t="str">
        <f>VLOOKUP(tblOrders[[#This Row],[City]],lookups!A:C,3,0)</f>
        <v>Maharashtra</v>
      </c>
    </row>
    <row r="6903" spans="1:24" x14ac:dyDescent="0.25">
      <c r="A6903" t="s">
        <v>9337</v>
      </c>
      <c r="B6903" s="1">
        <v>45878</v>
      </c>
      <c r="C6903" t="s">
        <v>1744</v>
      </c>
      <c r="D6903" t="s">
        <v>21</v>
      </c>
      <c r="E6903" t="s">
        <v>108</v>
      </c>
      <c r="F6903" t="s">
        <v>109</v>
      </c>
      <c r="G6903" t="s">
        <v>62</v>
      </c>
      <c r="H6903" t="s">
        <v>110</v>
      </c>
      <c r="I6903" t="s">
        <v>139</v>
      </c>
      <c r="J6903" t="s">
        <v>27</v>
      </c>
      <c r="K6903">
        <v>5</v>
      </c>
      <c r="L6903">
        <v>110</v>
      </c>
      <c r="M6903">
        <v>0.1</v>
      </c>
      <c r="N6903">
        <v>495</v>
      </c>
      <c r="O6903">
        <v>155</v>
      </c>
      <c r="P6903" t="s">
        <v>28</v>
      </c>
      <c r="Q6903" t="s">
        <v>46</v>
      </c>
      <c r="R6903" t="s">
        <v>36</v>
      </c>
      <c r="S6903">
        <v>4.8</v>
      </c>
      <c r="T6903">
        <f>YEAR(tblOrders[[#This Row],[Order Date]])</f>
        <v>2025</v>
      </c>
      <c r="U6903" t="str">
        <f>TEXT(tblOrders[[#This Row],[Order Date]],"mmm-yyyy")</f>
        <v>Aug-2025</v>
      </c>
      <c r="V6903" s="4">
        <f>tblOrders[[#This Row],[Profit]]/tblOrders[[#This Row],[Sales Amount]]</f>
        <v>0.31313131313131315</v>
      </c>
      <c r="W6903" t="str">
        <f>VLOOKUP(tblOrders[[#This Row],[City]],CityRegion,2,0)</f>
        <v>South</v>
      </c>
      <c r="X6903" t="str">
        <f>VLOOKUP(tblOrders[[#This Row],[City]],lookups!A:C,3,0)</f>
        <v>Tamil Nadu</v>
      </c>
    </row>
    <row r="6904" spans="1:24" x14ac:dyDescent="0.25">
      <c r="A6904" t="s">
        <v>9338</v>
      </c>
      <c r="B6904" s="1">
        <v>46002</v>
      </c>
      <c r="C6904" t="s">
        <v>2789</v>
      </c>
      <c r="D6904" t="s">
        <v>21</v>
      </c>
      <c r="E6904" t="s">
        <v>94</v>
      </c>
      <c r="F6904" t="s">
        <v>95</v>
      </c>
      <c r="G6904" t="s">
        <v>68</v>
      </c>
      <c r="H6904" t="s">
        <v>96</v>
      </c>
      <c r="I6904" t="s">
        <v>52</v>
      </c>
      <c r="J6904" t="s">
        <v>27</v>
      </c>
      <c r="K6904">
        <v>1</v>
      </c>
      <c r="L6904">
        <v>89</v>
      </c>
      <c r="M6904">
        <v>0.1</v>
      </c>
      <c r="N6904">
        <v>80.099999999999994</v>
      </c>
      <c r="O6904">
        <v>25.1</v>
      </c>
      <c r="P6904" t="s">
        <v>111</v>
      </c>
      <c r="Q6904" t="s">
        <v>35</v>
      </c>
      <c r="R6904" t="s">
        <v>36</v>
      </c>
      <c r="S6904">
        <v>4.5</v>
      </c>
      <c r="T6904">
        <f>YEAR(tblOrders[[#This Row],[Order Date]])</f>
        <v>2025</v>
      </c>
      <c r="U6904" t="str">
        <f>TEXT(tblOrders[[#This Row],[Order Date]],"mmm-yyyy")</f>
        <v>Dec-2025</v>
      </c>
      <c r="V6904" s="4">
        <f>tblOrders[[#This Row],[Profit]]/tblOrders[[#This Row],[Sales Amount]]</f>
        <v>0.31335830212234711</v>
      </c>
      <c r="W6904" t="str">
        <f>VLOOKUP(tblOrders[[#This Row],[City]],CityRegion,2,0)</f>
        <v>South</v>
      </c>
      <c r="X6904" t="str">
        <f>VLOOKUP(tblOrders[[#This Row],[City]],lookups!A:C,3,0)</f>
        <v>Kerala</v>
      </c>
    </row>
    <row r="6905" spans="1:24" x14ac:dyDescent="0.25">
      <c r="A6905" t="s">
        <v>9339</v>
      </c>
      <c r="B6905" s="1">
        <v>45773</v>
      </c>
      <c r="C6905" t="s">
        <v>3032</v>
      </c>
      <c r="D6905" t="s">
        <v>21</v>
      </c>
      <c r="E6905" t="s">
        <v>49</v>
      </c>
      <c r="F6905" t="s">
        <v>50</v>
      </c>
      <c r="G6905" t="s">
        <v>24</v>
      </c>
      <c r="H6905" t="s">
        <v>51</v>
      </c>
      <c r="I6905" t="s">
        <v>130</v>
      </c>
      <c r="J6905" t="s">
        <v>45</v>
      </c>
      <c r="K6905">
        <v>2</v>
      </c>
      <c r="L6905">
        <v>85</v>
      </c>
      <c r="M6905">
        <v>0.1</v>
      </c>
      <c r="N6905">
        <v>153</v>
      </c>
      <c r="O6905">
        <v>49</v>
      </c>
      <c r="P6905" t="s">
        <v>28</v>
      </c>
      <c r="Q6905" t="s">
        <v>91</v>
      </c>
      <c r="R6905" t="s">
        <v>36</v>
      </c>
      <c r="S6905">
        <v>2.6</v>
      </c>
      <c r="T6905">
        <f>YEAR(tblOrders[[#This Row],[Order Date]])</f>
        <v>2025</v>
      </c>
      <c r="U6905" t="str">
        <f>TEXT(tblOrders[[#This Row],[Order Date]],"mmm-yyyy")</f>
        <v>Apr-2025</v>
      </c>
      <c r="V6905" s="4">
        <f>tblOrders[[#This Row],[Profit]]/tblOrders[[#This Row],[Sales Amount]]</f>
        <v>0.3202614379084967</v>
      </c>
      <c r="W6905" t="str">
        <f>VLOOKUP(tblOrders[[#This Row],[City]],CityRegion,2,0)</f>
        <v>West</v>
      </c>
      <c r="X6905" t="str">
        <f>VLOOKUP(tblOrders[[#This Row],[City]],lookups!A:C,3,0)</f>
        <v>Maharashtra</v>
      </c>
    </row>
    <row r="6906" spans="1:24" x14ac:dyDescent="0.25">
      <c r="A6906" t="s">
        <v>9340</v>
      </c>
      <c r="B6906" s="1">
        <v>45801</v>
      </c>
      <c r="C6906" t="s">
        <v>2296</v>
      </c>
      <c r="D6906" t="s">
        <v>21</v>
      </c>
      <c r="E6906" t="s">
        <v>108</v>
      </c>
      <c r="F6906" t="s">
        <v>109</v>
      </c>
      <c r="G6906" t="s">
        <v>62</v>
      </c>
      <c r="H6906" t="s">
        <v>110</v>
      </c>
      <c r="I6906" t="s">
        <v>57</v>
      </c>
      <c r="J6906" t="s">
        <v>45</v>
      </c>
      <c r="K6906">
        <v>1</v>
      </c>
      <c r="L6906">
        <v>110</v>
      </c>
      <c r="M6906">
        <v>0.05</v>
      </c>
      <c r="N6906">
        <v>104.5</v>
      </c>
      <c r="O6906">
        <v>36.5</v>
      </c>
      <c r="P6906" t="s">
        <v>111</v>
      </c>
      <c r="Q6906" t="s">
        <v>46</v>
      </c>
      <c r="R6906" t="s">
        <v>36</v>
      </c>
      <c r="S6906">
        <v>2.8</v>
      </c>
      <c r="T6906">
        <f>YEAR(tblOrders[[#This Row],[Order Date]])</f>
        <v>2025</v>
      </c>
      <c r="U6906" t="str">
        <f>TEXT(tblOrders[[#This Row],[Order Date]],"mmm-yyyy")</f>
        <v>May-2025</v>
      </c>
      <c r="V6906" s="4">
        <f>tblOrders[[#This Row],[Profit]]/tblOrders[[#This Row],[Sales Amount]]</f>
        <v>0.34928229665071769</v>
      </c>
      <c r="W6906" t="str">
        <f>VLOOKUP(tblOrders[[#This Row],[City]],CityRegion,2,0)</f>
        <v>South</v>
      </c>
      <c r="X6906" t="str">
        <f>VLOOKUP(tblOrders[[#This Row],[City]],lookups!A:C,3,0)</f>
        <v>Kerala</v>
      </c>
    </row>
    <row r="6907" spans="1:24" x14ac:dyDescent="0.25">
      <c r="A6907" t="s">
        <v>9341</v>
      </c>
      <c r="B6907" s="1">
        <v>45916</v>
      </c>
      <c r="C6907" t="s">
        <v>2741</v>
      </c>
      <c r="D6907" t="s">
        <v>21</v>
      </c>
      <c r="E6907" t="s">
        <v>114</v>
      </c>
      <c r="F6907" t="s">
        <v>115</v>
      </c>
      <c r="G6907" t="s">
        <v>42</v>
      </c>
      <c r="H6907" t="s">
        <v>116</v>
      </c>
      <c r="I6907" t="s">
        <v>26</v>
      </c>
      <c r="J6907" t="s">
        <v>27</v>
      </c>
      <c r="K6907">
        <v>3</v>
      </c>
      <c r="L6907">
        <v>12</v>
      </c>
      <c r="M6907">
        <v>0.05</v>
      </c>
      <c r="N6907">
        <v>34.200000000000003</v>
      </c>
      <c r="O6907">
        <v>16.2</v>
      </c>
      <c r="P6907" t="s">
        <v>28</v>
      </c>
      <c r="Q6907" t="s">
        <v>35</v>
      </c>
      <c r="R6907" t="s">
        <v>30</v>
      </c>
      <c r="S6907">
        <v>3</v>
      </c>
      <c r="T6907">
        <f>YEAR(tblOrders[[#This Row],[Order Date]])</f>
        <v>2025</v>
      </c>
      <c r="U6907" t="str">
        <f>TEXT(tblOrders[[#This Row],[Order Date]],"mmm-yyyy")</f>
        <v>Sep-2025</v>
      </c>
      <c r="V6907" s="4">
        <f>tblOrders[[#This Row],[Profit]]/tblOrders[[#This Row],[Sales Amount]]</f>
        <v>0.47368421052631571</v>
      </c>
      <c r="W6907" t="str">
        <f>VLOOKUP(tblOrders[[#This Row],[City]],CityRegion,2,0)</f>
        <v>South</v>
      </c>
      <c r="X6907" t="str">
        <f>VLOOKUP(tblOrders[[#This Row],[City]],lookups!A:C,3,0)</f>
        <v>Karnataka</v>
      </c>
    </row>
    <row r="6908" spans="1:24" x14ac:dyDescent="0.25">
      <c r="A6908" t="s">
        <v>9342</v>
      </c>
      <c r="B6908" s="1">
        <v>45940</v>
      </c>
      <c r="C6908" t="s">
        <v>2405</v>
      </c>
      <c r="D6908" t="s">
        <v>39</v>
      </c>
      <c r="E6908" t="s">
        <v>49</v>
      </c>
      <c r="F6908" t="s">
        <v>50</v>
      </c>
      <c r="G6908" t="s">
        <v>24</v>
      </c>
      <c r="H6908" t="s">
        <v>51</v>
      </c>
      <c r="I6908" t="s">
        <v>76</v>
      </c>
      <c r="J6908" t="s">
        <v>27</v>
      </c>
      <c r="K6908">
        <v>2</v>
      </c>
      <c r="L6908">
        <v>85</v>
      </c>
      <c r="M6908">
        <v>0.1</v>
      </c>
      <c r="N6908">
        <v>153</v>
      </c>
      <c r="O6908">
        <v>49</v>
      </c>
      <c r="P6908" t="s">
        <v>111</v>
      </c>
      <c r="Q6908" t="s">
        <v>91</v>
      </c>
      <c r="R6908" t="s">
        <v>36</v>
      </c>
      <c r="S6908">
        <v>4.9000000000000004</v>
      </c>
      <c r="T6908">
        <f>YEAR(tblOrders[[#This Row],[Order Date]])</f>
        <v>2025</v>
      </c>
      <c r="U6908" t="str">
        <f>TEXT(tblOrders[[#This Row],[Order Date]],"mmm-yyyy")</f>
        <v>Oct-2025</v>
      </c>
      <c r="V6908" s="4">
        <f>tblOrders[[#This Row],[Profit]]/tblOrders[[#This Row],[Sales Amount]]</f>
        <v>0.3202614379084967</v>
      </c>
      <c r="W6908" t="str">
        <f>VLOOKUP(tblOrders[[#This Row],[City]],CityRegion,2,0)</f>
        <v>South</v>
      </c>
      <c r="X6908" t="str">
        <f>VLOOKUP(tblOrders[[#This Row],[City]],lookups!A:C,3,0)</f>
        <v>Kerala</v>
      </c>
    </row>
    <row r="6909" spans="1:24" x14ac:dyDescent="0.25">
      <c r="A6909" t="s">
        <v>9343</v>
      </c>
      <c r="B6909" s="1">
        <v>45678</v>
      </c>
      <c r="C6909" t="s">
        <v>3249</v>
      </c>
      <c r="D6909" t="s">
        <v>21</v>
      </c>
      <c r="E6909" t="s">
        <v>55</v>
      </c>
      <c r="F6909" t="s">
        <v>56</v>
      </c>
      <c r="G6909" t="s">
        <v>24</v>
      </c>
      <c r="H6909" t="s">
        <v>51</v>
      </c>
      <c r="I6909" t="s">
        <v>130</v>
      </c>
      <c r="J6909" t="s">
        <v>45</v>
      </c>
      <c r="K6909">
        <v>4</v>
      </c>
      <c r="L6909">
        <v>42</v>
      </c>
      <c r="M6909">
        <v>0.2</v>
      </c>
      <c r="N6909">
        <v>134.4</v>
      </c>
      <c r="O6909">
        <v>38.4</v>
      </c>
      <c r="P6909" t="s">
        <v>28</v>
      </c>
      <c r="Q6909" t="s">
        <v>29</v>
      </c>
      <c r="R6909" t="s">
        <v>36</v>
      </c>
      <c r="S6909">
        <v>2.7</v>
      </c>
      <c r="T6909">
        <f>YEAR(tblOrders[[#This Row],[Order Date]])</f>
        <v>2025</v>
      </c>
      <c r="U6909" t="str">
        <f>TEXT(tblOrders[[#This Row],[Order Date]],"mmm-yyyy")</f>
        <v>Jan-2025</v>
      </c>
      <c r="V6909" s="4">
        <f>tblOrders[[#This Row],[Profit]]/tblOrders[[#This Row],[Sales Amount]]</f>
        <v>0.2857142857142857</v>
      </c>
      <c r="W6909" t="str">
        <f>VLOOKUP(tblOrders[[#This Row],[City]],CityRegion,2,0)</f>
        <v>West</v>
      </c>
      <c r="X6909" t="str">
        <f>VLOOKUP(tblOrders[[#This Row],[City]],lookups!A:C,3,0)</f>
        <v>Maharashtra</v>
      </c>
    </row>
    <row r="6910" spans="1:24" x14ac:dyDescent="0.25">
      <c r="A6910" t="s">
        <v>9344</v>
      </c>
      <c r="B6910" s="1">
        <v>45783</v>
      </c>
      <c r="C6910" t="s">
        <v>2672</v>
      </c>
      <c r="D6910" t="s">
        <v>21</v>
      </c>
      <c r="E6910" t="s">
        <v>79</v>
      </c>
      <c r="F6910" t="s">
        <v>80</v>
      </c>
      <c r="G6910" t="s">
        <v>68</v>
      </c>
      <c r="H6910" t="s">
        <v>81</v>
      </c>
      <c r="I6910" t="s">
        <v>76</v>
      </c>
      <c r="J6910" t="s">
        <v>45</v>
      </c>
      <c r="K6910">
        <v>5</v>
      </c>
      <c r="L6910">
        <v>799</v>
      </c>
      <c r="M6910">
        <v>0.15</v>
      </c>
      <c r="N6910">
        <v>3395.75</v>
      </c>
      <c r="O6910">
        <v>295.75</v>
      </c>
      <c r="P6910" t="s">
        <v>28</v>
      </c>
      <c r="Q6910" t="s">
        <v>91</v>
      </c>
      <c r="R6910" t="s">
        <v>30</v>
      </c>
      <c r="S6910">
        <v>4</v>
      </c>
      <c r="T6910">
        <f>YEAR(tblOrders[[#This Row],[Order Date]])</f>
        <v>2025</v>
      </c>
      <c r="U6910" t="str">
        <f>TEXT(tblOrders[[#This Row],[Order Date]],"mmm-yyyy")</f>
        <v>May-2025</v>
      </c>
      <c r="V6910" s="4">
        <f>tblOrders[[#This Row],[Profit]]/tblOrders[[#This Row],[Sales Amount]]</f>
        <v>8.7094161819921967E-2</v>
      </c>
      <c r="W6910" t="str">
        <f>VLOOKUP(tblOrders[[#This Row],[City]],CityRegion,2,0)</f>
        <v>South</v>
      </c>
      <c r="X6910" t="str">
        <f>VLOOKUP(tblOrders[[#This Row],[City]],lookups!A:C,3,0)</f>
        <v>Kerala</v>
      </c>
    </row>
    <row r="6911" spans="1:24" x14ac:dyDescent="0.25">
      <c r="A6911" t="s">
        <v>9345</v>
      </c>
      <c r="B6911" s="1">
        <v>45836</v>
      </c>
      <c r="C6911" t="s">
        <v>2377</v>
      </c>
      <c r="D6911" t="s">
        <v>21</v>
      </c>
      <c r="E6911" t="s">
        <v>22</v>
      </c>
      <c r="F6911" t="s">
        <v>23</v>
      </c>
      <c r="G6911" t="s">
        <v>24</v>
      </c>
      <c r="H6911" t="s">
        <v>25</v>
      </c>
      <c r="I6911" t="s">
        <v>57</v>
      </c>
      <c r="J6911" t="s">
        <v>45</v>
      </c>
      <c r="K6911">
        <v>3</v>
      </c>
      <c r="L6911">
        <v>190</v>
      </c>
      <c r="M6911">
        <v>0.15</v>
      </c>
      <c r="N6911">
        <v>484.5</v>
      </c>
      <c r="O6911">
        <v>109.5</v>
      </c>
      <c r="P6911" t="s">
        <v>28</v>
      </c>
      <c r="Q6911" t="s">
        <v>29</v>
      </c>
      <c r="R6911" t="s">
        <v>36</v>
      </c>
      <c r="S6911">
        <v>4</v>
      </c>
      <c r="T6911">
        <f>YEAR(tblOrders[[#This Row],[Order Date]])</f>
        <v>2025</v>
      </c>
      <c r="U6911" t="str">
        <f>TEXT(tblOrders[[#This Row],[Order Date]],"mmm-yyyy")</f>
        <v>Jun-2025</v>
      </c>
      <c r="V6911" s="4">
        <f>tblOrders[[#This Row],[Profit]]/tblOrders[[#This Row],[Sales Amount]]</f>
        <v>0.2260061919504644</v>
      </c>
      <c r="W6911" t="str">
        <f>VLOOKUP(tblOrders[[#This Row],[City]],CityRegion,2,0)</f>
        <v>South</v>
      </c>
      <c r="X6911" t="str">
        <f>VLOOKUP(tblOrders[[#This Row],[City]],lookups!A:C,3,0)</f>
        <v>Kerala</v>
      </c>
    </row>
    <row r="6912" spans="1:24" x14ac:dyDescent="0.25">
      <c r="A6912" t="s">
        <v>9346</v>
      </c>
      <c r="B6912" s="1">
        <v>45797</v>
      </c>
      <c r="C6912" t="s">
        <v>3551</v>
      </c>
      <c r="D6912" t="s">
        <v>39</v>
      </c>
      <c r="E6912" t="s">
        <v>55</v>
      </c>
      <c r="F6912" t="s">
        <v>56</v>
      </c>
      <c r="G6912" t="s">
        <v>24</v>
      </c>
      <c r="H6912" t="s">
        <v>51</v>
      </c>
      <c r="I6912" t="s">
        <v>26</v>
      </c>
      <c r="J6912" t="s">
        <v>27</v>
      </c>
      <c r="K6912">
        <v>2</v>
      </c>
      <c r="L6912">
        <v>42</v>
      </c>
      <c r="M6912">
        <v>0.1</v>
      </c>
      <c r="N6912">
        <v>75.599999999999994</v>
      </c>
      <c r="O6912">
        <v>27.6</v>
      </c>
      <c r="P6912" t="s">
        <v>28</v>
      </c>
      <c r="Q6912" t="s">
        <v>91</v>
      </c>
      <c r="R6912" t="s">
        <v>36</v>
      </c>
      <c r="S6912">
        <v>2.9</v>
      </c>
      <c r="T6912">
        <f>YEAR(tblOrders[[#This Row],[Order Date]])</f>
        <v>2025</v>
      </c>
      <c r="U6912" t="str">
        <f>TEXT(tblOrders[[#This Row],[Order Date]],"mmm-yyyy")</f>
        <v>May-2025</v>
      </c>
      <c r="V6912" s="4">
        <f>tblOrders[[#This Row],[Profit]]/tblOrders[[#This Row],[Sales Amount]]</f>
        <v>0.36507936507936511</v>
      </c>
      <c r="W6912" t="str">
        <f>VLOOKUP(tblOrders[[#This Row],[City]],CityRegion,2,0)</f>
        <v>South</v>
      </c>
      <c r="X6912" t="str">
        <f>VLOOKUP(tblOrders[[#This Row],[City]],lookups!A:C,3,0)</f>
        <v>Karnataka</v>
      </c>
    </row>
    <row r="6913" spans="1:24" x14ac:dyDescent="0.25">
      <c r="A6913" t="s">
        <v>9347</v>
      </c>
      <c r="B6913" s="1">
        <v>45733</v>
      </c>
      <c r="C6913" t="s">
        <v>9348</v>
      </c>
      <c r="D6913" t="s">
        <v>21</v>
      </c>
      <c r="E6913" t="s">
        <v>108</v>
      </c>
      <c r="F6913" t="s">
        <v>109</v>
      </c>
      <c r="G6913" t="s">
        <v>62</v>
      </c>
      <c r="H6913" t="s">
        <v>110</v>
      </c>
      <c r="I6913" t="s">
        <v>57</v>
      </c>
      <c r="J6913" t="s">
        <v>27</v>
      </c>
      <c r="K6913">
        <v>2</v>
      </c>
      <c r="L6913">
        <v>110</v>
      </c>
      <c r="M6913">
        <v>0</v>
      </c>
      <c r="N6913">
        <v>220</v>
      </c>
      <c r="O6913">
        <v>84</v>
      </c>
      <c r="P6913" t="s">
        <v>28</v>
      </c>
      <c r="Q6913" t="s">
        <v>86</v>
      </c>
      <c r="R6913" t="s">
        <v>123</v>
      </c>
      <c r="S6913">
        <v>4.5999999999999996</v>
      </c>
      <c r="T6913">
        <f>YEAR(tblOrders[[#This Row],[Order Date]])</f>
        <v>2025</v>
      </c>
      <c r="U6913" t="str">
        <f>TEXT(tblOrders[[#This Row],[Order Date]],"mmm-yyyy")</f>
        <v>Mar-2025</v>
      </c>
      <c r="V6913" s="4">
        <f>tblOrders[[#This Row],[Profit]]/tblOrders[[#This Row],[Sales Amount]]</f>
        <v>0.38181818181818183</v>
      </c>
      <c r="W6913" t="str">
        <f>VLOOKUP(tblOrders[[#This Row],[City]],CityRegion,2,0)</f>
        <v>South</v>
      </c>
      <c r="X6913" t="str">
        <f>VLOOKUP(tblOrders[[#This Row],[City]],lookups!A:C,3,0)</f>
        <v>Kerala</v>
      </c>
    </row>
    <row r="6914" spans="1:24" x14ac:dyDescent="0.25">
      <c r="A6914" t="s">
        <v>9349</v>
      </c>
      <c r="B6914" s="1">
        <v>45739</v>
      </c>
      <c r="C6914" t="s">
        <v>1110</v>
      </c>
      <c r="D6914" t="s">
        <v>21</v>
      </c>
      <c r="E6914" t="s">
        <v>49</v>
      </c>
      <c r="F6914" t="s">
        <v>50</v>
      </c>
      <c r="G6914" t="s">
        <v>24</v>
      </c>
      <c r="H6914" t="s">
        <v>51</v>
      </c>
      <c r="I6914" t="s">
        <v>26</v>
      </c>
      <c r="J6914" t="s">
        <v>34</v>
      </c>
      <c r="K6914">
        <v>2</v>
      </c>
      <c r="L6914">
        <v>85</v>
      </c>
      <c r="M6914">
        <v>0</v>
      </c>
      <c r="N6914">
        <v>170</v>
      </c>
      <c r="O6914">
        <v>66</v>
      </c>
      <c r="P6914" t="s">
        <v>85</v>
      </c>
      <c r="Q6914" t="s">
        <v>35</v>
      </c>
      <c r="R6914" t="s">
        <v>36</v>
      </c>
      <c r="S6914">
        <v>4.3</v>
      </c>
      <c r="T6914">
        <f>YEAR(tblOrders[[#This Row],[Order Date]])</f>
        <v>2025</v>
      </c>
      <c r="U6914" t="str">
        <f>TEXT(tblOrders[[#This Row],[Order Date]],"mmm-yyyy")</f>
        <v>Mar-2025</v>
      </c>
      <c r="V6914" s="4">
        <f>tblOrders[[#This Row],[Profit]]/tblOrders[[#This Row],[Sales Amount]]</f>
        <v>0.38823529411764707</v>
      </c>
      <c r="W6914" t="str">
        <f>VLOOKUP(tblOrders[[#This Row],[City]],CityRegion,2,0)</f>
        <v>South</v>
      </c>
      <c r="X6914" t="str">
        <f>VLOOKUP(tblOrders[[#This Row],[City]],lookups!A:C,3,0)</f>
        <v>Karnataka</v>
      </c>
    </row>
    <row r="6915" spans="1:24" x14ac:dyDescent="0.25">
      <c r="A6915" t="s">
        <v>9350</v>
      </c>
      <c r="B6915" s="1">
        <v>45881</v>
      </c>
      <c r="C6915" t="s">
        <v>2180</v>
      </c>
      <c r="D6915" t="s">
        <v>21</v>
      </c>
      <c r="E6915" t="s">
        <v>60</v>
      </c>
      <c r="F6915" t="s">
        <v>61</v>
      </c>
      <c r="G6915" t="s">
        <v>62</v>
      </c>
      <c r="H6915" t="s">
        <v>63</v>
      </c>
      <c r="I6915" t="s">
        <v>26</v>
      </c>
      <c r="J6915" t="s">
        <v>45</v>
      </c>
      <c r="K6915">
        <v>5</v>
      </c>
      <c r="L6915">
        <v>45</v>
      </c>
      <c r="M6915">
        <v>0</v>
      </c>
      <c r="N6915">
        <v>225</v>
      </c>
      <c r="O6915">
        <v>95</v>
      </c>
      <c r="P6915" t="s">
        <v>28</v>
      </c>
      <c r="Q6915" t="s">
        <v>29</v>
      </c>
      <c r="R6915" t="s">
        <v>36</v>
      </c>
      <c r="S6915">
        <v>4.2</v>
      </c>
      <c r="T6915">
        <f>YEAR(tblOrders[[#This Row],[Order Date]])</f>
        <v>2025</v>
      </c>
      <c r="U6915" t="str">
        <f>TEXT(tblOrders[[#This Row],[Order Date]],"mmm-yyyy")</f>
        <v>Aug-2025</v>
      </c>
      <c r="V6915" s="4">
        <f>tblOrders[[#This Row],[Profit]]/tblOrders[[#This Row],[Sales Amount]]</f>
        <v>0.42222222222222222</v>
      </c>
      <c r="W6915" t="str">
        <f>VLOOKUP(tblOrders[[#This Row],[City]],CityRegion,2,0)</f>
        <v>South</v>
      </c>
      <c r="X6915" t="str">
        <f>VLOOKUP(tblOrders[[#This Row],[City]],lookups!A:C,3,0)</f>
        <v>Karnataka</v>
      </c>
    </row>
    <row r="6916" spans="1:24" x14ac:dyDescent="0.25">
      <c r="A6916" t="s">
        <v>9351</v>
      </c>
      <c r="B6916" s="1">
        <v>45939</v>
      </c>
      <c r="C6916" t="s">
        <v>911</v>
      </c>
      <c r="D6916" t="s">
        <v>21</v>
      </c>
      <c r="E6916" t="s">
        <v>73</v>
      </c>
      <c r="F6916" t="s">
        <v>74</v>
      </c>
      <c r="G6916" t="s">
        <v>68</v>
      </c>
      <c r="H6916" t="s">
        <v>75</v>
      </c>
      <c r="I6916" t="s">
        <v>130</v>
      </c>
      <c r="J6916" t="s">
        <v>27</v>
      </c>
      <c r="K6916">
        <v>1</v>
      </c>
      <c r="L6916">
        <v>65</v>
      </c>
      <c r="M6916">
        <v>0.2</v>
      </c>
      <c r="N6916">
        <v>52</v>
      </c>
      <c r="O6916">
        <v>14</v>
      </c>
      <c r="P6916" t="s">
        <v>28</v>
      </c>
      <c r="Q6916" t="s">
        <v>91</v>
      </c>
      <c r="R6916" t="s">
        <v>123</v>
      </c>
      <c r="S6916">
        <v>4.9000000000000004</v>
      </c>
      <c r="T6916">
        <f>YEAR(tblOrders[[#This Row],[Order Date]])</f>
        <v>2025</v>
      </c>
      <c r="U6916" t="str">
        <f>TEXT(tblOrders[[#This Row],[Order Date]],"mmm-yyyy")</f>
        <v>Oct-2025</v>
      </c>
      <c r="V6916" s="4">
        <f>tblOrders[[#This Row],[Profit]]/tblOrders[[#This Row],[Sales Amount]]</f>
        <v>0.26923076923076922</v>
      </c>
      <c r="W6916" t="str">
        <f>VLOOKUP(tblOrders[[#This Row],[City]],CityRegion,2,0)</f>
        <v>West</v>
      </c>
      <c r="X6916" t="str">
        <f>VLOOKUP(tblOrders[[#This Row],[City]],lookups!A:C,3,0)</f>
        <v>Maharashtra</v>
      </c>
    </row>
    <row r="6917" spans="1:24" x14ac:dyDescent="0.25">
      <c r="A6917" t="s">
        <v>9352</v>
      </c>
      <c r="B6917" s="1">
        <v>45714</v>
      </c>
      <c r="C6917" t="s">
        <v>1093</v>
      </c>
      <c r="D6917" t="s">
        <v>21</v>
      </c>
      <c r="E6917" t="s">
        <v>40</v>
      </c>
      <c r="F6917" t="s">
        <v>41</v>
      </c>
      <c r="G6917" t="s">
        <v>42</v>
      </c>
      <c r="H6917" t="s">
        <v>43</v>
      </c>
      <c r="I6917" t="s">
        <v>52</v>
      </c>
      <c r="J6917" t="s">
        <v>45</v>
      </c>
      <c r="K6917">
        <v>3</v>
      </c>
      <c r="L6917">
        <v>18</v>
      </c>
      <c r="M6917">
        <v>0.1</v>
      </c>
      <c r="N6917">
        <v>48.6</v>
      </c>
      <c r="O6917">
        <v>21.6</v>
      </c>
      <c r="P6917" t="s">
        <v>111</v>
      </c>
      <c r="Q6917" t="s">
        <v>29</v>
      </c>
      <c r="R6917" t="s">
        <v>36</v>
      </c>
      <c r="S6917">
        <v>3</v>
      </c>
      <c r="T6917">
        <f>YEAR(tblOrders[[#This Row],[Order Date]])</f>
        <v>2025</v>
      </c>
      <c r="U6917" t="str">
        <f>TEXT(tblOrders[[#This Row],[Order Date]],"mmm-yyyy")</f>
        <v>Feb-2025</v>
      </c>
      <c r="V6917" s="4">
        <f>tblOrders[[#This Row],[Profit]]/tblOrders[[#This Row],[Sales Amount]]</f>
        <v>0.44444444444444448</v>
      </c>
      <c r="W6917" t="str">
        <f>VLOOKUP(tblOrders[[#This Row],[City]],CityRegion,2,0)</f>
        <v>South</v>
      </c>
      <c r="X6917" t="str">
        <f>VLOOKUP(tblOrders[[#This Row],[City]],lookups!A:C,3,0)</f>
        <v>Kerala</v>
      </c>
    </row>
    <row r="6918" spans="1:24" x14ac:dyDescent="0.25">
      <c r="A6918" t="s">
        <v>9353</v>
      </c>
      <c r="B6918" s="1">
        <v>45751</v>
      </c>
      <c r="C6918" t="s">
        <v>3616</v>
      </c>
      <c r="D6918" t="s">
        <v>39</v>
      </c>
      <c r="E6918" t="s">
        <v>60</v>
      </c>
      <c r="F6918" t="s">
        <v>61</v>
      </c>
      <c r="G6918" t="s">
        <v>62</v>
      </c>
      <c r="H6918" t="s">
        <v>63</v>
      </c>
      <c r="I6918" t="s">
        <v>76</v>
      </c>
      <c r="J6918" t="s">
        <v>34</v>
      </c>
      <c r="K6918">
        <v>1</v>
      </c>
      <c r="L6918">
        <v>45</v>
      </c>
      <c r="M6918">
        <v>0.2</v>
      </c>
      <c r="N6918">
        <v>36</v>
      </c>
      <c r="O6918">
        <v>10</v>
      </c>
      <c r="P6918" t="s">
        <v>28</v>
      </c>
      <c r="Q6918" t="s">
        <v>35</v>
      </c>
      <c r="R6918" t="s">
        <v>36</v>
      </c>
      <c r="S6918">
        <v>5</v>
      </c>
      <c r="T6918">
        <f>YEAR(tblOrders[[#This Row],[Order Date]])</f>
        <v>2025</v>
      </c>
      <c r="U6918" t="str">
        <f>TEXT(tblOrders[[#This Row],[Order Date]],"mmm-yyyy")</f>
        <v>Apr-2025</v>
      </c>
      <c r="V6918" s="4">
        <f>tblOrders[[#This Row],[Profit]]/tblOrders[[#This Row],[Sales Amount]]</f>
        <v>0.27777777777777779</v>
      </c>
      <c r="W6918" t="str">
        <f>VLOOKUP(tblOrders[[#This Row],[City]],CityRegion,2,0)</f>
        <v>South</v>
      </c>
      <c r="X6918" t="str">
        <f>VLOOKUP(tblOrders[[#This Row],[City]],lookups!A:C,3,0)</f>
        <v>Kerala</v>
      </c>
    </row>
    <row r="6919" spans="1:24" x14ac:dyDescent="0.25">
      <c r="A6919" t="s">
        <v>9354</v>
      </c>
      <c r="B6919" s="1">
        <v>45941</v>
      </c>
      <c r="C6919" t="s">
        <v>3260</v>
      </c>
      <c r="D6919" t="s">
        <v>39</v>
      </c>
      <c r="E6919" t="s">
        <v>94</v>
      </c>
      <c r="F6919" t="s">
        <v>95</v>
      </c>
      <c r="G6919" t="s">
        <v>68</v>
      </c>
      <c r="H6919" t="s">
        <v>96</v>
      </c>
      <c r="I6919" t="s">
        <v>130</v>
      </c>
      <c r="J6919" t="s">
        <v>27</v>
      </c>
      <c r="K6919">
        <v>4</v>
      </c>
      <c r="L6919">
        <v>89</v>
      </c>
      <c r="M6919">
        <v>0.2</v>
      </c>
      <c r="N6919">
        <v>284.8</v>
      </c>
      <c r="O6919">
        <v>64.8</v>
      </c>
      <c r="P6919" t="s">
        <v>28</v>
      </c>
      <c r="Q6919" t="s">
        <v>35</v>
      </c>
      <c r="R6919" t="s">
        <v>36</v>
      </c>
      <c r="S6919">
        <v>2.6</v>
      </c>
      <c r="T6919">
        <f>YEAR(tblOrders[[#This Row],[Order Date]])</f>
        <v>2025</v>
      </c>
      <c r="U6919" t="str">
        <f>TEXT(tblOrders[[#This Row],[Order Date]],"mmm-yyyy")</f>
        <v>Oct-2025</v>
      </c>
      <c r="V6919" s="4">
        <f>tblOrders[[#This Row],[Profit]]/tblOrders[[#This Row],[Sales Amount]]</f>
        <v>0.22752808988764042</v>
      </c>
      <c r="W6919" t="str">
        <f>VLOOKUP(tblOrders[[#This Row],[City]],CityRegion,2,0)</f>
        <v>West</v>
      </c>
      <c r="X6919" t="str">
        <f>VLOOKUP(tblOrders[[#This Row],[City]],lookups!A:C,3,0)</f>
        <v>Maharashtra</v>
      </c>
    </row>
    <row r="6920" spans="1:24" x14ac:dyDescent="0.25">
      <c r="A6920" t="s">
        <v>9355</v>
      </c>
      <c r="B6920" s="1">
        <v>45669</v>
      </c>
      <c r="C6920" t="s">
        <v>9356</v>
      </c>
      <c r="D6920" t="s">
        <v>21</v>
      </c>
      <c r="E6920" t="s">
        <v>66</v>
      </c>
      <c r="F6920" t="s">
        <v>67</v>
      </c>
      <c r="G6920" t="s">
        <v>68</v>
      </c>
      <c r="H6920" t="s">
        <v>69</v>
      </c>
      <c r="I6920" t="s">
        <v>26</v>
      </c>
      <c r="J6920" t="s">
        <v>27</v>
      </c>
      <c r="K6920">
        <v>3</v>
      </c>
      <c r="L6920">
        <v>149</v>
      </c>
      <c r="M6920">
        <v>0.05</v>
      </c>
      <c r="N6920">
        <v>424.65</v>
      </c>
      <c r="O6920">
        <v>139.65</v>
      </c>
      <c r="P6920" t="s">
        <v>28</v>
      </c>
      <c r="Q6920" t="s">
        <v>29</v>
      </c>
      <c r="R6920" t="s">
        <v>30</v>
      </c>
      <c r="S6920">
        <v>4.9000000000000004</v>
      </c>
      <c r="T6920">
        <f>YEAR(tblOrders[[#This Row],[Order Date]])</f>
        <v>2025</v>
      </c>
      <c r="U6920" t="str">
        <f>TEXT(tblOrders[[#This Row],[Order Date]],"mmm-yyyy")</f>
        <v>Jan-2025</v>
      </c>
      <c r="V6920" s="4">
        <f>tblOrders[[#This Row],[Profit]]/tblOrders[[#This Row],[Sales Amount]]</f>
        <v>0.32885906040268459</v>
      </c>
      <c r="W6920" t="str">
        <f>VLOOKUP(tblOrders[[#This Row],[City]],CityRegion,2,0)</f>
        <v>South</v>
      </c>
      <c r="X6920" t="str">
        <f>VLOOKUP(tblOrders[[#This Row],[City]],lookups!A:C,3,0)</f>
        <v>Karnataka</v>
      </c>
    </row>
    <row r="6921" spans="1:24" x14ac:dyDescent="0.25">
      <c r="A6921" t="s">
        <v>9357</v>
      </c>
      <c r="B6921" s="1">
        <v>45810</v>
      </c>
      <c r="C6921" t="s">
        <v>1012</v>
      </c>
      <c r="D6921" t="s">
        <v>21</v>
      </c>
      <c r="E6921" t="s">
        <v>49</v>
      </c>
      <c r="F6921" t="s">
        <v>50</v>
      </c>
      <c r="G6921" t="s">
        <v>24</v>
      </c>
      <c r="H6921" t="s">
        <v>51</v>
      </c>
      <c r="I6921" t="s">
        <v>70</v>
      </c>
      <c r="J6921" t="s">
        <v>45</v>
      </c>
      <c r="K6921">
        <v>1</v>
      </c>
      <c r="L6921">
        <v>85</v>
      </c>
      <c r="M6921">
        <v>0.05</v>
      </c>
      <c r="N6921">
        <v>80.75</v>
      </c>
      <c r="O6921">
        <v>28.75</v>
      </c>
      <c r="P6921" t="s">
        <v>28</v>
      </c>
      <c r="Q6921" t="s">
        <v>46</v>
      </c>
      <c r="R6921" t="s">
        <v>36</v>
      </c>
      <c r="S6921">
        <v>4.8</v>
      </c>
      <c r="T6921">
        <f>YEAR(tblOrders[[#This Row],[Order Date]])</f>
        <v>2025</v>
      </c>
      <c r="U6921" t="str">
        <f>TEXT(tblOrders[[#This Row],[Order Date]],"mmm-yyyy")</f>
        <v>Jun-2025</v>
      </c>
      <c r="V6921" s="4">
        <f>tblOrders[[#This Row],[Profit]]/tblOrders[[#This Row],[Sales Amount]]</f>
        <v>0.35603715170278638</v>
      </c>
      <c r="W6921" t="str">
        <f>VLOOKUP(tblOrders[[#This Row],[City]],CityRegion,2,0)</f>
        <v>South</v>
      </c>
      <c r="X6921" t="str">
        <f>VLOOKUP(tblOrders[[#This Row],[City]],lookups!A:C,3,0)</f>
        <v>Telengana</v>
      </c>
    </row>
    <row r="6922" spans="1:24" x14ac:dyDescent="0.25">
      <c r="A6922" t="s">
        <v>9358</v>
      </c>
      <c r="B6922" s="1">
        <v>45880</v>
      </c>
      <c r="C6922" t="s">
        <v>2558</v>
      </c>
      <c r="D6922" t="s">
        <v>39</v>
      </c>
      <c r="E6922" t="s">
        <v>55</v>
      </c>
      <c r="F6922" t="s">
        <v>56</v>
      </c>
      <c r="G6922" t="s">
        <v>24</v>
      </c>
      <c r="H6922" t="s">
        <v>51</v>
      </c>
      <c r="I6922" t="s">
        <v>76</v>
      </c>
      <c r="J6922" t="s">
        <v>34</v>
      </c>
      <c r="K6922">
        <v>3</v>
      </c>
      <c r="L6922">
        <v>42</v>
      </c>
      <c r="M6922">
        <v>0.15</v>
      </c>
      <c r="N6922">
        <v>107.1</v>
      </c>
      <c r="O6922">
        <v>35.1</v>
      </c>
      <c r="P6922" t="s">
        <v>28</v>
      </c>
      <c r="Q6922" t="s">
        <v>35</v>
      </c>
      <c r="R6922" t="s">
        <v>36</v>
      </c>
      <c r="S6922">
        <v>4.7</v>
      </c>
      <c r="T6922">
        <f>YEAR(tblOrders[[#This Row],[Order Date]])</f>
        <v>2025</v>
      </c>
      <c r="U6922" t="str">
        <f>TEXT(tblOrders[[#This Row],[Order Date]],"mmm-yyyy")</f>
        <v>Aug-2025</v>
      </c>
      <c r="V6922" s="4">
        <f>tblOrders[[#This Row],[Profit]]/tblOrders[[#This Row],[Sales Amount]]</f>
        <v>0.32773109243697485</v>
      </c>
      <c r="W6922" t="str">
        <f>VLOOKUP(tblOrders[[#This Row],[City]],CityRegion,2,0)</f>
        <v>South</v>
      </c>
      <c r="X6922" t="str">
        <f>VLOOKUP(tblOrders[[#This Row],[City]],lookups!A:C,3,0)</f>
        <v>Kerala</v>
      </c>
    </row>
    <row r="6923" spans="1:24" x14ac:dyDescent="0.25">
      <c r="A6923" t="s">
        <v>9359</v>
      </c>
      <c r="B6923" s="1">
        <v>45708</v>
      </c>
      <c r="C6923" t="s">
        <v>5126</v>
      </c>
      <c r="D6923" t="s">
        <v>39</v>
      </c>
      <c r="E6923" t="s">
        <v>66</v>
      </c>
      <c r="F6923" t="s">
        <v>67</v>
      </c>
      <c r="G6923" t="s">
        <v>68</v>
      </c>
      <c r="H6923" t="s">
        <v>69</v>
      </c>
      <c r="I6923" t="s">
        <v>26</v>
      </c>
      <c r="J6923" t="s">
        <v>45</v>
      </c>
      <c r="K6923">
        <v>3</v>
      </c>
      <c r="L6923">
        <v>149</v>
      </c>
      <c r="M6923">
        <v>0.05</v>
      </c>
      <c r="N6923">
        <v>424.65</v>
      </c>
      <c r="O6923">
        <v>139.65</v>
      </c>
      <c r="P6923" t="s">
        <v>28</v>
      </c>
      <c r="Q6923" t="s">
        <v>46</v>
      </c>
      <c r="R6923" t="s">
        <v>36</v>
      </c>
      <c r="S6923">
        <v>2.9</v>
      </c>
      <c r="T6923">
        <f>YEAR(tblOrders[[#This Row],[Order Date]])</f>
        <v>2025</v>
      </c>
      <c r="U6923" t="str">
        <f>TEXT(tblOrders[[#This Row],[Order Date]],"mmm-yyyy")</f>
        <v>Feb-2025</v>
      </c>
      <c r="V6923" s="4">
        <f>tblOrders[[#This Row],[Profit]]/tblOrders[[#This Row],[Sales Amount]]</f>
        <v>0.32885906040268459</v>
      </c>
      <c r="W6923" t="str">
        <f>VLOOKUP(tblOrders[[#This Row],[City]],CityRegion,2,0)</f>
        <v>South</v>
      </c>
      <c r="X6923" t="str">
        <f>VLOOKUP(tblOrders[[#This Row],[City]],lookups!A:C,3,0)</f>
        <v>Karnataka</v>
      </c>
    </row>
    <row r="6924" spans="1:24" x14ac:dyDescent="0.25">
      <c r="A6924" t="s">
        <v>9360</v>
      </c>
      <c r="B6924" s="1">
        <v>45782</v>
      </c>
      <c r="C6924" t="s">
        <v>6630</v>
      </c>
      <c r="D6924" t="s">
        <v>21</v>
      </c>
      <c r="E6924" t="s">
        <v>55</v>
      </c>
      <c r="F6924" t="s">
        <v>56</v>
      </c>
      <c r="G6924" t="s">
        <v>24</v>
      </c>
      <c r="H6924" t="s">
        <v>51</v>
      </c>
      <c r="I6924" t="s">
        <v>84</v>
      </c>
      <c r="J6924" t="s">
        <v>45</v>
      </c>
      <c r="K6924">
        <v>1</v>
      </c>
      <c r="L6924">
        <v>42</v>
      </c>
      <c r="M6924">
        <v>0.1</v>
      </c>
      <c r="N6924">
        <v>37.799999999999997</v>
      </c>
      <c r="O6924">
        <v>13.8</v>
      </c>
      <c r="P6924" t="s">
        <v>28</v>
      </c>
      <c r="Q6924" t="s">
        <v>86</v>
      </c>
      <c r="R6924" t="s">
        <v>36</v>
      </c>
      <c r="S6924">
        <v>4.5999999999999996</v>
      </c>
      <c r="T6924">
        <f>YEAR(tblOrders[[#This Row],[Order Date]])</f>
        <v>2025</v>
      </c>
      <c r="U6924" t="str">
        <f>TEXT(tblOrders[[#This Row],[Order Date]],"mmm-yyyy")</f>
        <v>May-2025</v>
      </c>
      <c r="V6924" s="4">
        <f>tblOrders[[#This Row],[Profit]]/tblOrders[[#This Row],[Sales Amount]]</f>
        <v>0.36507936507936511</v>
      </c>
      <c r="W6924" t="str">
        <f>VLOOKUP(tblOrders[[#This Row],[City]],CityRegion,2,0)</f>
        <v>West</v>
      </c>
      <c r="X6924" t="str">
        <f>VLOOKUP(tblOrders[[#This Row],[City]],lookups!A:C,3,0)</f>
        <v>Maharashtra</v>
      </c>
    </row>
    <row r="6925" spans="1:24" x14ac:dyDescent="0.25">
      <c r="A6925" t="s">
        <v>9361</v>
      </c>
      <c r="B6925" s="1">
        <v>45828</v>
      </c>
      <c r="C6925" t="s">
        <v>8885</v>
      </c>
      <c r="D6925" t="s">
        <v>39</v>
      </c>
      <c r="E6925" t="s">
        <v>94</v>
      </c>
      <c r="F6925" t="s">
        <v>95</v>
      </c>
      <c r="G6925" t="s">
        <v>68</v>
      </c>
      <c r="H6925" t="s">
        <v>96</v>
      </c>
      <c r="I6925" t="s">
        <v>52</v>
      </c>
      <c r="J6925" t="s">
        <v>45</v>
      </c>
      <c r="K6925">
        <v>4</v>
      </c>
      <c r="L6925">
        <v>89</v>
      </c>
      <c r="M6925">
        <v>0.1</v>
      </c>
      <c r="N6925">
        <v>320.39999999999998</v>
      </c>
      <c r="O6925">
        <v>100.4</v>
      </c>
      <c r="P6925" t="s">
        <v>85</v>
      </c>
      <c r="Q6925" t="s">
        <v>86</v>
      </c>
      <c r="R6925" t="s">
        <v>36</v>
      </c>
      <c r="S6925">
        <v>3</v>
      </c>
      <c r="T6925">
        <f>YEAR(tblOrders[[#This Row],[Order Date]])</f>
        <v>2025</v>
      </c>
      <c r="U6925" t="str">
        <f>TEXT(tblOrders[[#This Row],[Order Date]],"mmm-yyyy")</f>
        <v>Jun-2025</v>
      </c>
      <c r="V6925" s="4">
        <f>tblOrders[[#This Row],[Profit]]/tblOrders[[#This Row],[Sales Amount]]</f>
        <v>0.31335830212234711</v>
      </c>
      <c r="W6925" t="str">
        <f>VLOOKUP(tblOrders[[#This Row],[City]],CityRegion,2,0)</f>
        <v>South</v>
      </c>
      <c r="X6925" t="str">
        <f>VLOOKUP(tblOrders[[#This Row],[City]],lookups!A:C,3,0)</f>
        <v>Kerala</v>
      </c>
    </row>
    <row r="6926" spans="1:24" x14ac:dyDescent="0.25">
      <c r="A6926" t="s">
        <v>9362</v>
      </c>
      <c r="B6926" s="1">
        <v>45788</v>
      </c>
      <c r="C6926" t="s">
        <v>8448</v>
      </c>
      <c r="D6926" t="s">
        <v>21</v>
      </c>
      <c r="E6926" t="s">
        <v>40</v>
      </c>
      <c r="F6926" t="s">
        <v>41</v>
      </c>
      <c r="G6926" t="s">
        <v>42</v>
      </c>
      <c r="H6926" t="s">
        <v>43</v>
      </c>
      <c r="I6926" t="s">
        <v>139</v>
      </c>
      <c r="J6926" t="s">
        <v>34</v>
      </c>
      <c r="K6926">
        <v>5</v>
      </c>
      <c r="L6926">
        <v>18</v>
      </c>
      <c r="M6926">
        <v>0.2</v>
      </c>
      <c r="N6926">
        <v>72</v>
      </c>
      <c r="O6926">
        <v>27</v>
      </c>
      <c r="P6926" t="s">
        <v>28</v>
      </c>
      <c r="Q6926" t="s">
        <v>46</v>
      </c>
      <c r="R6926" t="s">
        <v>30</v>
      </c>
      <c r="S6926">
        <v>4.5999999999999996</v>
      </c>
      <c r="T6926">
        <f>YEAR(tblOrders[[#This Row],[Order Date]])</f>
        <v>2025</v>
      </c>
      <c r="U6926" t="str">
        <f>TEXT(tblOrders[[#This Row],[Order Date]],"mmm-yyyy")</f>
        <v>May-2025</v>
      </c>
      <c r="V6926" s="4">
        <f>tblOrders[[#This Row],[Profit]]/tblOrders[[#This Row],[Sales Amount]]</f>
        <v>0.375</v>
      </c>
      <c r="W6926" t="str">
        <f>VLOOKUP(tblOrders[[#This Row],[City]],CityRegion,2,0)</f>
        <v>South</v>
      </c>
      <c r="X6926" t="str">
        <f>VLOOKUP(tblOrders[[#This Row],[City]],lookups!A:C,3,0)</f>
        <v>Tamil Nadu</v>
      </c>
    </row>
    <row r="6927" spans="1:24" x14ac:dyDescent="0.25">
      <c r="A6927" t="s">
        <v>9363</v>
      </c>
      <c r="B6927" s="1">
        <v>45834</v>
      </c>
      <c r="C6927" t="s">
        <v>299</v>
      </c>
      <c r="D6927" t="s">
        <v>21</v>
      </c>
      <c r="E6927" t="s">
        <v>49</v>
      </c>
      <c r="F6927" t="s">
        <v>50</v>
      </c>
      <c r="G6927" t="s">
        <v>24</v>
      </c>
      <c r="H6927" t="s">
        <v>51</v>
      </c>
      <c r="I6927" t="s">
        <v>33</v>
      </c>
      <c r="J6927" t="s">
        <v>34</v>
      </c>
      <c r="K6927">
        <v>2</v>
      </c>
      <c r="L6927">
        <v>85</v>
      </c>
      <c r="M6927">
        <v>0.15</v>
      </c>
      <c r="N6927">
        <v>144.5</v>
      </c>
      <c r="O6927">
        <v>40.5</v>
      </c>
      <c r="P6927" t="s">
        <v>28</v>
      </c>
      <c r="Q6927" t="s">
        <v>86</v>
      </c>
      <c r="R6927" t="s">
        <v>36</v>
      </c>
      <c r="S6927">
        <v>3.1</v>
      </c>
      <c r="T6927">
        <f>YEAR(tblOrders[[#This Row],[Order Date]])</f>
        <v>2025</v>
      </c>
      <c r="U6927" t="str">
        <f>TEXT(tblOrders[[#This Row],[Order Date]],"mmm-yyyy")</f>
        <v>Jun-2025</v>
      </c>
      <c r="V6927" s="4">
        <f>tblOrders[[#This Row],[Profit]]/tblOrders[[#This Row],[Sales Amount]]</f>
        <v>0.28027681660899656</v>
      </c>
      <c r="W6927" t="str">
        <f>VLOOKUP(tblOrders[[#This Row],[City]],CityRegion,2,0)</f>
        <v>North</v>
      </c>
      <c r="X6927" t="str">
        <f>VLOOKUP(tblOrders[[#This Row],[City]],lookups!A:C,3,0)</f>
        <v>Delhi</v>
      </c>
    </row>
    <row r="6928" spans="1:24" x14ac:dyDescent="0.25">
      <c r="A6928" t="s">
        <v>9364</v>
      </c>
      <c r="B6928" s="1">
        <v>45990</v>
      </c>
      <c r="C6928" t="s">
        <v>4434</v>
      </c>
      <c r="D6928" t="s">
        <v>21</v>
      </c>
      <c r="E6928" t="s">
        <v>73</v>
      </c>
      <c r="F6928" t="s">
        <v>74</v>
      </c>
      <c r="G6928" t="s">
        <v>68</v>
      </c>
      <c r="H6928" t="s">
        <v>75</v>
      </c>
      <c r="I6928" t="s">
        <v>57</v>
      </c>
      <c r="J6928" t="s">
        <v>34</v>
      </c>
      <c r="K6928">
        <v>5</v>
      </c>
      <c r="L6928">
        <v>65</v>
      </c>
      <c r="M6928">
        <v>0.2</v>
      </c>
      <c r="N6928">
        <v>260</v>
      </c>
      <c r="O6928">
        <v>70</v>
      </c>
      <c r="P6928" t="s">
        <v>28</v>
      </c>
      <c r="Q6928" t="s">
        <v>29</v>
      </c>
      <c r="R6928" t="s">
        <v>36</v>
      </c>
      <c r="S6928">
        <v>2.7</v>
      </c>
      <c r="T6928">
        <f>YEAR(tblOrders[[#This Row],[Order Date]])</f>
        <v>2025</v>
      </c>
      <c r="U6928" t="str">
        <f>TEXT(tblOrders[[#This Row],[Order Date]],"mmm-yyyy")</f>
        <v>Nov-2025</v>
      </c>
      <c r="V6928" s="4">
        <f>tblOrders[[#This Row],[Profit]]/tblOrders[[#This Row],[Sales Amount]]</f>
        <v>0.26923076923076922</v>
      </c>
      <c r="W6928" t="str">
        <f>VLOOKUP(tblOrders[[#This Row],[City]],CityRegion,2,0)</f>
        <v>South</v>
      </c>
      <c r="X6928" t="str">
        <f>VLOOKUP(tblOrders[[#This Row],[City]],lookups!A:C,3,0)</f>
        <v>Kerala</v>
      </c>
    </row>
    <row r="6929" spans="1:24" x14ac:dyDescent="0.25">
      <c r="A6929" t="s">
        <v>9365</v>
      </c>
      <c r="B6929" s="1">
        <v>45778</v>
      </c>
      <c r="C6929" t="s">
        <v>2535</v>
      </c>
      <c r="D6929" t="s">
        <v>39</v>
      </c>
      <c r="E6929" t="s">
        <v>22</v>
      </c>
      <c r="F6929" t="s">
        <v>23</v>
      </c>
      <c r="G6929" t="s">
        <v>24</v>
      </c>
      <c r="H6929" t="s">
        <v>25</v>
      </c>
      <c r="I6929" t="s">
        <v>70</v>
      </c>
      <c r="J6929" t="s">
        <v>27</v>
      </c>
      <c r="K6929">
        <v>5</v>
      </c>
      <c r="L6929">
        <v>190</v>
      </c>
      <c r="M6929">
        <v>0.15</v>
      </c>
      <c r="N6929">
        <v>807.5</v>
      </c>
      <c r="O6929">
        <v>182.5</v>
      </c>
      <c r="P6929" t="s">
        <v>111</v>
      </c>
      <c r="Q6929" t="s">
        <v>46</v>
      </c>
      <c r="R6929" t="s">
        <v>36</v>
      </c>
      <c r="S6929">
        <v>4.2</v>
      </c>
      <c r="T6929">
        <f>YEAR(tblOrders[[#This Row],[Order Date]])</f>
        <v>2025</v>
      </c>
      <c r="U6929" t="str">
        <f>TEXT(tblOrders[[#This Row],[Order Date]],"mmm-yyyy")</f>
        <v>May-2025</v>
      </c>
      <c r="V6929" s="4">
        <f>tblOrders[[#This Row],[Profit]]/tblOrders[[#This Row],[Sales Amount]]</f>
        <v>0.2260061919504644</v>
      </c>
      <c r="W6929" t="str">
        <f>VLOOKUP(tblOrders[[#This Row],[City]],CityRegion,2,0)</f>
        <v>South</v>
      </c>
      <c r="X6929" t="str">
        <f>VLOOKUP(tblOrders[[#This Row],[City]],lookups!A:C,3,0)</f>
        <v>Telengana</v>
      </c>
    </row>
    <row r="6930" spans="1:24" x14ac:dyDescent="0.25">
      <c r="A6930" t="s">
        <v>9366</v>
      </c>
      <c r="B6930" s="1">
        <v>45785</v>
      </c>
      <c r="C6930" t="s">
        <v>2138</v>
      </c>
      <c r="D6930" t="s">
        <v>39</v>
      </c>
      <c r="E6930" t="s">
        <v>79</v>
      </c>
      <c r="F6930" t="s">
        <v>80</v>
      </c>
      <c r="G6930" t="s">
        <v>68</v>
      </c>
      <c r="H6930" t="s">
        <v>81</v>
      </c>
      <c r="I6930" t="s">
        <v>84</v>
      </c>
      <c r="J6930" t="s">
        <v>34</v>
      </c>
      <c r="K6930">
        <v>3</v>
      </c>
      <c r="L6930">
        <v>799</v>
      </c>
      <c r="M6930">
        <v>0.05</v>
      </c>
      <c r="N6930">
        <v>2277.15</v>
      </c>
      <c r="O6930">
        <v>417.15</v>
      </c>
      <c r="P6930" t="s">
        <v>28</v>
      </c>
      <c r="Q6930" t="s">
        <v>35</v>
      </c>
      <c r="R6930" t="s">
        <v>36</v>
      </c>
      <c r="S6930">
        <v>4.3</v>
      </c>
      <c r="T6930">
        <f>YEAR(tblOrders[[#This Row],[Order Date]])</f>
        <v>2025</v>
      </c>
      <c r="U6930" t="str">
        <f>TEXT(tblOrders[[#This Row],[Order Date]],"mmm-yyyy")</f>
        <v>May-2025</v>
      </c>
      <c r="V6930" s="4">
        <f>tblOrders[[#This Row],[Profit]]/tblOrders[[#This Row],[Sales Amount]]</f>
        <v>0.18318951320729859</v>
      </c>
      <c r="W6930" t="str">
        <f>VLOOKUP(tblOrders[[#This Row],[City]],CityRegion,2,0)</f>
        <v>West</v>
      </c>
      <c r="X6930" t="str">
        <f>VLOOKUP(tblOrders[[#This Row],[City]],lookups!A:C,3,0)</f>
        <v>Maharashtra</v>
      </c>
    </row>
    <row r="6931" spans="1:24" x14ac:dyDescent="0.25">
      <c r="A6931" t="s">
        <v>9367</v>
      </c>
      <c r="B6931" s="1">
        <v>45732</v>
      </c>
      <c r="C6931" t="s">
        <v>1984</v>
      </c>
      <c r="D6931" t="s">
        <v>21</v>
      </c>
      <c r="E6931" t="s">
        <v>40</v>
      </c>
      <c r="F6931" t="s">
        <v>41</v>
      </c>
      <c r="G6931" t="s">
        <v>42</v>
      </c>
      <c r="H6931" t="s">
        <v>43</v>
      </c>
      <c r="I6931" t="s">
        <v>139</v>
      </c>
      <c r="J6931" t="s">
        <v>34</v>
      </c>
      <c r="K6931">
        <v>5</v>
      </c>
      <c r="L6931">
        <v>18</v>
      </c>
      <c r="M6931">
        <v>0.2</v>
      </c>
      <c r="N6931">
        <v>72</v>
      </c>
      <c r="O6931">
        <v>27</v>
      </c>
      <c r="P6931" t="s">
        <v>148</v>
      </c>
      <c r="Q6931" t="s">
        <v>35</v>
      </c>
      <c r="R6931" t="s">
        <v>36</v>
      </c>
      <c r="S6931">
        <v>3.6</v>
      </c>
      <c r="T6931">
        <f>YEAR(tblOrders[[#This Row],[Order Date]])</f>
        <v>2025</v>
      </c>
      <c r="U6931" t="str">
        <f>TEXT(tblOrders[[#This Row],[Order Date]],"mmm-yyyy")</f>
        <v>Mar-2025</v>
      </c>
      <c r="V6931" s="4">
        <f>tblOrders[[#This Row],[Profit]]/tblOrders[[#This Row],[Sales Amount]]</f>
        <v>0.375</v>
      </c>
      <c r="W6931" t="str">
        <f>VLOOKUP(tblOrders[[#This Row],[City]],CityRegion,2,0)</f>
        <v>South</v>
      </c>
      <c r="X6931" t="str">
        <f>VLOOKUP(tblOrders[[#This Row],[City]],lookups!A:C,3,0)</f>
        <v>Tamil Nadu</v>
      </c>
    </row>
    <row r="6932" spans="1:24" x14ac:dyDescent="0.25">
      <c r="A6932" t="s">
        <v>9368</v>
      </c>
      <c r="B6932" s="1">
        <v>45795</v>
      </c>
      <c r="C6932" t="s">
        <v>3356</v>
      </c>
      <c r="D6932" t="s">
        <v>39</v>
      </c>
      <c r="E6932" t="s">
        <v>114</v>
      </c>
      <c r="F6932" t="s">
        <v>115</v>
      </c>
      <c r="G6932" t="s">
        <v>42</v>
      </c>
      <c r="H6932" t="s">
        <v>116</v>
      </c>
      <c r="I6932" t="s">
        <v>130</v>
      </c>
      <c r="J6932" t="s">
        <v>27</v>
      </c>
      <c r="K6932">
        <v>5</v>
      </c>
      <c r="L6932">
        <v>12</v>
      </c>
      <c r="M6932">
        <v>0</v>
      </c>
      <c r="N6932">
        <v>60</v>
      </c>
      <c r="O6932">
        <v>30</v>
      </c>
      <c r="P6932" t="s">
        <v>28</v>
      </c>
      <c r="Q6932" t="s">
        <v>46</v>
      </c>
      <c r="R6932" t="s">
        <v>36</v>
      </c>
      <c r="S6932">
        <v>4.7</v>
      </c>
      <c r="T6932">
        <f>YEAR(tblOrders[[#This Row],[Order Date]])</f>
        <v>2025</v>
      </c>
      <c r="U6932" t="str">
        <f>TEXT(tblOrders[[#This Row],[Order Date]],"mmm-yyyy")</f>
        <v>May-2025</v>
      </c>
      <c r="V6932" s="4">
        <f>tblOrders[[#This Row],[Profit]]/tblOrders[[#This Row],[Sales Amount]]</f>
        <v>0.5</v>
      </c>
      <c r="W6932" t="str">
        <f>VLOOKUP(tblOrders[[#This Row],[City]],CityRegion,2,0)</f>
        <v>West</v>
      </c>
      <c r="X6932" t="str">
        <f>VLOOKUP(tblOrders[[#This Row],[City]],lookups!A:C,3,0)</f>
        <v>Maharashtra</v>
      </c>
    </row>
    <row r="6933" spans="1:24" x14ac:dyDescent="0.25">
      <c r="A6933" t="s">
        <v>9369</v>
      </c>
      <c r="B6933" s="1">
        <v>45778</v>
      </c>
      <c r="C6933" t="s">
        <v>3057</v>
      </c>
      <c r="D6933" t="s">
        <v>21</v>
      </c>
      <c r="E6933" t="s">
        <v>40</v>
      </c>
      <c r="F6933" t="s">
        <v>41</v>
      </c>
      <c r="G6933" t="s">
        <v>42</v>
      </c>
      <c r="H6933" t="s">
        <v>43</v>
      </c>
      <c r="I6933" t="s">
        <v>76</v>
      </c>
      <c r="J6933" t="s">
        <v>34</v>
      </c>
      <c r="K6933">
        <v>4</v>
      </c>
      <c r="L6933">
        <v>18</v>
      </c>
      <c r="M6933">
        <v>0.1</v>
      </c>
      <c r="N6933">
        <v>64.8</v>
      </c>
      <c r="O6933">
        <v>28.8</v>
      </c>
      <c r="P6933" t="s">
        <v>28</v>
      </c>
      <c r="Q6933" t="s">
        <v>91</v>
      </c>
      <c r="R6933" t="s">
        <v>36</v>
      </c>
      <c r="S6933">
        <v>3.8</v>
      </c>
      <c r="T6933">
        <f>YEAR(tblOrders[[#This Row],[Order Date]])</f>
        <v>2025</v>
      </c>
      <c r="U6933" t="str">
        <f>TEXT(tblOrders[[#This Row],[Order Date]],"mmm-yyyy")</f>
        <v>May-2025</v>
      </c>
      <c r="V6933" s="4">
        <f>tblOrders[[#This Row],[Profit]]/tblOrders[[#This Row],[Sales Amount]]</f>
        <v>0.44444444444444448</v>
      </c>
      <c r="W6933" t="str">
        <f>VLOOKUP(tblOrders[[#This Row],[City]],CityRegion,2,0)</f>
        <v>South</v>
      </c>
      <c r="X6933" t="str">
        <f>VLOOKUP(tblOrders[[#This Row],[City]],lookups!A:C,3,0)</f>
        <v>Kerala</v>
      </c>
    </row>
    <row r="6934" spans="1:24" x14ac:dyDescent="0.25">
      <c r="A6934" t="s">
        <v>9370</v>
      </c>
      <c r="B6934" s="1">
        <v>45979</v>
      </c>
      <c r="C6934" t="s">
        <v>1754</v>
      </c>
      <c r="D6934" t="s">
        <v>21</v>
      </c>
      <c r="E6934" t="s">
        <v>66</v>
      </c>
      <c r="F6934" t="s">
        <v>67</v>
      </c>
      <c r="G6934" t="s">
        <v>68</v>
      </c>
      <c r="H6934" t="s">
        <v>69</v>
      </c>
      <c r="I6934" t="s">
        <v>84</v>
      </c>
      <c r="J6934" t="s">
        <v>27</v>
      </c>
      <c r="K6934">
        <v>5</v>
      </c>
      <c r="L6934">
        <v>149</v>
      </c>
      <c r="M6934">
        <v>0.2</v>
      </c>
      <c r="N6934">
        <v>596</v>
      </c>
      <c r="O6934">
        <v>121</v>
      </c>
      <c r="P6934" t="s">
        <v>28</v>
      </c>
      <c r="Q6934" t="s">
        <v>91</v>
      </c>
      <c r="R6934" t="s">
        <v>30</v>
      </c>
      <c r="S6934">
        <v>4.7</v>
      </c>
      <c r="T6934">
        <f>YEAR(tblOrders[[#This Row],[Order Date]])</f>
        <v>2025</v>
      </c>
      <c r="U6934" t="str">
        <f>TEXT(tblOrders[[#This Row],[Order Date]],"mmm-yyyy")</f>
        <v>Nov-2025</v>
      </c>
      <c r="V6934" s="4">
        <f>tblOrders[[#This Row],[Profit]]/tblOrders[[#This Row],[Sales Amount]]</f>
        <v>0.20302013422818793</v>
      </c>
      <c r="W6934" t="str">
        <f>VLOOKUP(tblOrders[[#This Row],[City]],CityRegion,2,0)</f>
        <v>West</v>
      </c>
      <c r="X6934" t="str">
        <f>VLOOKUP(tblOrders[[#This Row],[City]],lookups!A:C,3,0)</f>
        <v>Maharashtra</v>
      </c>
    </row>
    <row r="6935" spans="1:24" x14ac:dyDescent="0.25">
      <c r="A6935" t="s">
        <v>9371</v>
      </c>
      <c r="B6935" s="1">
        <v>45698</v>
      </c>
      <c r="C6935" t="s">
        <v>3983</v>
      </c>
      <c r="D6935" t="s">
        <v>21</v>
      </c>
      <c r="E6935" t="s">
        <v>55</v>
      </c>
      <c r="F6935" t="s">
        <v>56</v>
      </c>
      <c r="G6935" t="s">
        <v>24</v>
      </c>
      <c r="H6935" t="s">
        <v>51</v>
      </c>
      <c r="I6935" t="s">
        <v>57</v>
      </c>
      <c r="J6935" t="s">
        <v>45</v>
      </c>
      <c r="K6935">
        <v>1</v>
      </c>
      <c r="L6935">
        <v>42</v>
      </c>
      <c r="M6935">
        <v>0.1</v>
      </c>
      <c r="N6935">
        <v>37.799999999999997</v>
      </c>
      <c r="O6935">
        <v>13.8</v>
      </c>
      <c r="P6935" t="s">
        <v>28</v>
      </c>
      <c r="Q6935" t="s">
        <v>86</v>
      </c>
      <c r="R6935" t="s">
        <v>30</v>
      </c>
      <c r="S6935">
        <v>4.7</v>
      </c>
      <c r="T6935">
        <f>YEAR(tblOrders[[#This Row],[Order Date]])</f>
        <v>2025</v>
      </c>
      <c r="U6935" t="str">
        <f>TEXT(tblOrders[[#This Row],[Order Date]],"mmm-yyyy")</f>
        <v>Feb-2025</v>
      </c>
      <c r="V6935" s="4">
        <f>tblOrders[[#This Row],[Profit]]/tblOrders[[#This Row],[Sales Amount]]</f>
        <v>0.36507936507936511</v>
      </c>
      <c r="W6935" t="str">
        <f>VLOOKUP(tblOrders[[#This Row],[City]],CityRegion,2,0)</f>
        <v>South</v>
      </c>
      <c r="X6935" t="str">
        <f>VLOOKUP(tblOrders[[#This Row],[City]],lookups!A:C,3,0)</f>
        <v>Kerala</v>
      </c>
    </row>
    <row r="6936" spans="1:24" x14ac:dyDescent="0.25">
      <c r="A6936" t="s">
        <v>9372</v>
      </c>
      <c r="B6936" s="1">
        <v>45939</v>
      </c>
      <c r="C6936" t="s">
        <v>9373</v>
      </c>
      <c r="D6936" t="s">
        <v>39</v>
      </c>
      <c r="E6936" t="s">
        <v>49</v>
      </c>
      <c r="F6936" t="s">
        <v>50</v>
      </c>
      <c r="G6936" t="s">
        <v>24</v>
      </c>
      <c r="H6936" t="s">
        <v>51</v>
      </c>
      <c r="I6936" t="s">
        <v>130</v>
      </c>
      <c r="J6936" t="s">
        <v>45</v>
      </c>
      <c r="K6936">
        <v>4</v>
      </c>
      <c r="L6936">
        <v>85</v>
      </c>
      <c r="M6936">
        <v>0.05</v>
      </c>
      <c r="N6936">
        <v>323</v>
      </c>
      <c r="O6936">
        <v>115</v>
      </c>
      <c r="P6936" t="s">
        <v>28</v>
      </c>
      <c r="Q6936" t="s">
        <v>29</v>
      </c>
      <c r="R6936" t="s">
        <v>36</v>
      </c>
      <c r="S6936">
        <v>4</v>
      </c>
      <c r="T6936">
        <f>YEAR(tblOrders[[#This Row],[Order Date]])</f>
        <v>2025</v>
      </c>
      <c r="U6936" t="str">
        <f>TEXT(tblOrders[[#This Row],[Order Date]],"mmm-yyyy")</f>
        <v>Oct-2025</v>
      </c>
      <c r="V6936" s="4">
        <f>tblOrders[[#This Row],[Profit]]/tblOrders[[#This Row],[Sales Amount]]</f>
        <v>0.35603715170278638</v>
      </c>
      <c r="W6936" t="str">
        <f>VLOOKUP(tblOrders[[#This Row],[City]],CityRegion,2,0)</f>
        <v>West</v>
      </c>
      <c r="X6936" t="str">
        <f>VLOOKUP(tblOrders[[#This Row],[City]],lookups!A:C,3,0)</f>
        <v>Maharashtra</v>
      </c>
    </row>
    <row r="6937" spans="1:24" x14ac:dyDescent="0.25">
      <c r="A6937" t="s">
        <v>9374</v>
      </c>
      <c r="B6937" s="1">
        <v>45991</v>
      </c>
      <c r="C6937" t="s">
        <v>9375</v>
      </c>
      <c r="D6937" t="s">
        <v>21</v>
      </c>
      <c r="E6937" t="s">
        <v>79</v>
      </c>
      <c r="F6937" t="s">
        <v>80</v>
      </c>
      <c r="G6937" t="s">
        <v>68</v>
      </c>
      <c r="H6937" t="s">
        <v>81</v>
      </c>
      <c r="I6937" t="s">
        <v>57</v>
      </c>
      <c r="J6937" t="s">
        <v>27</v>
      </c>
      <c r="K6937">
        <v>2</v>
      </c>
      <c r="L6937">
        <v>799</v>
      </c>
      <c r="M6937">
        <v>0.15</v>
      </c>
      <c r="N6937">
        <v>1358.3</v>
      </c>
      <c r="O6937">
        <v>118.3</v>
      </c>
      <c r="P6937" t="s">
        <v>28</v>
      </c>
      <c r="Q6937" t="s">
        <v>29</v>
      </c>
      <c r="R6937" t="s">
        <v>30</v>
      </c>
      <c r="S6937">
        <v>3.9</v>
      </c>
      <c r="T6937">
        <f>YEAR(tblOrders[[#This Row],[Order Date]])</f>
        <v>2025</v>
      </c>
      <c r="U6937" t="str">
        <f>TEXT(tblOrders[[#This Row],[Order Date]],"mmm-yyyy")</f>
        <v>Nov-2025</v>
      </c>
      <c r="V6937" s="4">
        <f>tblOrders[[#This Row],[Profit]]/tblOrders[[#This Row],[Sales Amount]]</f>
        <v>8.7094161819921967E-2</v>
      </c>
      <c r="W6937" t="str">
        <f>VLOOKUP(tblOrders[[#This Row],[City]],CityRegion,2,0)</f>
        <v>South</v>
      </c>
      <c r="X6937" t="str">
        <f>VLOOKUP(tblOrders[[#This Row],[City]],lookups!A:C,3,0)</f>
        <v>Kerala</v>
      </c>
    </row>
    <row r="6938" spans="1:24" x14ac:dyDescent="0.25">
      <c r="A6938" t="s">
        <v>9376</v>
      </c>
      <c r="B6938" s="1">
        <v>45742</v>
      </c>
      <c r="C6938" t="s">
        <v>2692</v>
      </c>
      <c r="D6938" t="s">
        <v>21</v>
      </c>
      <c r="E6938" t="s">
        <v>114</v>
      </c>
      <c r="F6938" t="s">
        <v>115</v>
      </c>
      <c r="G6938" t="s">
        <v>42</v>
      </c>
      <c r="H6938" t="s">
        <v>116</v>
      </c>
      <c r="I6938" t="s">
        <v>130</v>
      </c>
      <c r="J6938" t="s">
        <v>45</v>
      </c>
      <c r="K6938">
        <v>5</v>
      </c>
      <c r="L6938">
        <v>12</v>
      </c>
      <c r="M6938">
        <v>0.1</v>
      </c>
      <c r="N6938">
        <v>54</v>
      </c>
      <c r="O6938">
        <v>24</v>
      </c>
      <c r="P6938" t="s">
        <v>28</v>
      </c>
      <c r="Q6938" t="s">
        <v>86</v>
      </c>
      <c r="R6938" t="s">
        <v>36</v>
      </c>
      <c r="S6938">
        <v>4.5</v>
      </c>
      <c r="T6938">
        <f>YEAR(tblOrders[[#This Row],[Order Date]])</f>
        <v>2025</v>
      </c>
      <c r="U6938" t="str">
        <f>TEXT(tblOrders[[#This Row],[Order Date]],"mmm-yyyy")</f>
        <v>Mar-2025</v>
      </c>
      <c r="V6938" s="4">
        <f>tblOrders[[#This Row],[Profit]]/tblOrders[[#This Row],[Sales Amount]]</f>
        <v>0.44444444444444442</v>
      </c>
      <c r="W6938" t="str">
        <f>VLOOKUP(tblOrders[[#This Row],[City]],CityRegion,2,0)</f>
        <v>West</v>
      </c>
      <c r="X6938" t="str">
        <f>VLOOKUP(tblOrders[[#This Row],[City]],lookups!A:C,3,0)</f>
        <v>Maharashtra</v>
      </c>
    </row>
    <row r="6939" spans="1:24" x14ac:dyDescent="0.25">
      <c r="A6939" t="s">
        <v>9377</v>
      </c>
      <c r="B6939" s="1">
        <v>45785</v>
      </c>
      <c r="C6939" t="s">
        <v>1918</v>
      </c>
      <c r="D6939" t="s">
        <v>39</v>
      </c>
      <c r="E6939" t="s">
        <v>108</v>
      </c>
      <c r="F6939" t="s">
        <v>109</v>
      </c>
      <c r="G6939" t="s">
        <v>62</v>
      </c>
      <c r="H6939" t="s">
        <v>110</v>
      </c>
      <c r="I6939" t="s">
        <v>57</v>
      </c>
      <c r="J6939" t="s">
        <v>34</v>
      </c>
      <c r="K6939">
        <v>5</v>
      </c>
      <c r="L6939">
        <v>110</v>
      </c>
      <c r="M6939">
        <v>0.05</v>
      </c>
      <c r="N6939">
        <v>522.5</v>
      </c>
      <c r="O6939">
        <v>182.5</v>
      </c>
      <c r="P6939" t="s">
        <v>28</v>
      </c>
      <c r="Q6939" t="s">
        <v>91</v>
      </c>
      <c r="R6939" t="s">
        <v>36</v>
      </c>
      <c r="S6939">
        <v>4</v>
      </c>
      <c r="T6939">
        <f>YEAR(tblOrders[[#This Row],[Order Date]])</f>
        <v>2025</v>
      </c>
      <c r="U6939" t="str">
        <f>TEXT(tblOrders[[#This Row],[Order Date]],"mmm-yyyy")</f>
        <v>May-2025</v>
      </c>
      <c r="V6939" s="4">
        <f>tblOrders[[#This Row],[Profit]]/tblOrders[[#This Row],[Sales Amount]]</f>
        <v>0.34928229665071769</v>
      </c>
      <c r="W6939" t="str">
        <f>VLOOKUP(tblOrders[[#This Row],[City]],CityRegion,2,0)</f>
        <v>South</v>
      </c>
      <c r="X6939" t="str">
        <f>VLOOKUP(tblOrders[[#This Row],[City]],lookups!A:C,3,0)</f>
        <v>Kerala</v>
      </c>
    </row>
    <row r="6940" spans="1:24" x14ac:dyDescent="0.25">
      <c r="A6940" t="s">
        <v>9378</v>
      </c>
      <c r="B6940" s="1">
        <v>46015</v>
      </c>
      <c r="C6940" t="s">
        <v>3986</v>
      </c>
      <c r="D6940" t="s">
        <v>21</v>
      </c>
      <c r="E6940" t="s">
        <v>94</v>
      </c>
      <c r="F6940" t="s">
        <v>95</v>
      </c>
      <c r="G6940" t="s">
        <v>68</v>
      </c>
      <c r="H6940" t="s">
        <v>96</v>
      </c>
      <c r="I6940" t="s">
        <v>130</v>
      </c>
      <c r="J6940" t="s">
        <v>34</v>
      </c>
      <c r="K6940">
        <v>2</v>
      </c>
      <c r="L6940">
        <v>89</v>
      </c>
      <c r="M6940">
        <v>0.15</v>
      </c>
      <c r="N6940">
        <v>151.30000000000001</v>
      </c>
      <c r="O6940">
        <v>41.3</v>
      </c>
      <c r="P6940" t="s">
        <v>28</v>
      </c>
      <c r="Q6940" t="s">
        <v>91</v>
      </c>
      <c r="R6940" t="s">
        <v>123</v>
      </c>
      <c r="S6940">
        <v>3.4</v>
      </c>
      <c r="T6940">
        <f>YEAR(tblOrders[[#This Row],[Order Date]])</f>
        <v>2025</v>
      </c>
      <c r="U6940" t="str">
        <f>TEXT(tblOrders[[#This Row],[Order Date]],"mmm-yyyy")</f>
        <v>Dec-2025</v>
      </c>
      <c r="V6940" s="4">
        <f>tblOrders[[#This Row],[Profit]]/tblOrders[[#This Row],[Sales Amount]]</f>
        <v>0.27296761401189684</v>
      </c>
      <c r="W6940" t="str">
        <f>VLOOKUP(tblOrders[[#This Row],[City]],CityRegion,2,0)</f>
        <v>West</v>
      </c>
      <c r="X6940" t="str">
        <f>VLOOKUP(tblOrders[[#This Row],[City]],lookups!A:C,3,0)</f>
        <v>Maharashtra</v>
      </c>
    </row>
    <row r="6941" spans="1:24" x14ac:dyDescent="0.25">
      <c r="A6941" t="s">
        <v>9379</v>
      </c>
      <c r="B6941" s="1">
        <v>45686</v>
      </c>
      <c r="C6941" t="s">
        <v>9380</v>
      </c>
      <c r="D6941" t="s">
        <v>21</v>
      </c>
      <c r="E6941" t="s">
        <v>79</v>
      </c>
      <c r="F6941" t="s">
        <v>80</v>
      </c>
      <c r="G6941" t="s">
        <v>68</v>
      </c>
      <c r="H6941" t="s">
        <v>81</v>
      </c>
      <c r="I6941" t="s">
        <v>33</v>
      </c>
      <c r="J6941" t="s">
        <v>45</v>
      </c>
      <c r="K6941">
        <v>3</v>
      </c>
      <c r="L6941">
        <v>799</v>
      </c>
      <c r="M6941">
        <v>0.2</v>
      </c>
      <c r="N6941">
        <v>1917.6</v>
      </c>
      <c r="O6941">
        <v>57.6</v>
      </c>
      <c r="P6941" t="s">
        <v>28</v>
      </c>
      <c r="Q6941" t="s">
        <v>35</v>
      </c>
      <c r="R6941" t="s">
        <v>30</v>
      </c>
      <c r="S6941">
        <v>2.8</v>
      </c>
      <c r="T6941">
        <f>YEAR(tblOrders[[#This Row],[Order Date]])</f>
        <v>2025</v>
      </c>
      <c r="U6941" t="str">
        <f>TEXT(tblOrders[[#This Row],[Order Date]],"mmm-yyyy")</f>
        <v>Jan-2025</v>
      </c>
      <c r="V6941" s="4">
        <f>tblOrders[[#This Row],[Profit]]/tblOrders[[#This Row],[Sales Amount]]</f>
        <v>3.0037546933667086E-2</v>
      </c>
      <c r="W6941" t="str">
        <f>VLOOKUP(tblOrders[[#This Row],[City]],CityRegion,2,0)</f>
        <v>North</v>
      </c>
      <c r="X6941" t="str">
        <f>VLOOKUP(tblOrders[[#This Row],[City]],lookups!A:C,3,0)</f>
        <v>Delhi</v>
      </c>
    </row>
    <row r="6942" spans="1:24" x14ac:dyDescent="0.25">
      <c r="A6942" t="s">
        <v>9381</v>
      </c>
      <c r="B6942" s="1">
        <v>45842</v>
      </c>
      <c r="C6942" t="s">
        <v>1183</v>
      </c>
      <c r="D6942" t="s">
        <v>21</v>
      </c>
      <c r="E6942" t="s">
        <v>60</v>
      </c>
      <c r="F6942" t="s">
        <v>61</v>
      </c>
      <c r="G6942" t="s">
        <v>62</v>
      </c>
      <c r="H6942" t="s">
        <v>63</v>
      </c>
      <c r="I6942" t="s">
        <v>57</v>
      </c>
      <c r="J6942" t="s">
        <v>34</v>
      </c>
      <c r="K6942">
        <v>3</v>
      </c>
      <c r="L6942">
        <v>45</v>
      </c>
      <c r="M6942">
        <v>0.2</v>
      </c>
      <c r="N6942">
        <v>108</v>
      </c>
      <c r="O6942">
        <v>30</v>
      </c>
      <c r="P6942" t="s">
        <v>28</v>
      </c>
      <c r="Q6942" t="s">
        <v>46</v>
      </c>
      <c r="R6942" t="s">
        <v>36</v>
      </c>
      <c r="S6942">
        <v>4.8</v>
      </c>
      <c r="T6942">
        <f>YEAR(tblOrders[[#This Row],[Order Date]])</f>
        <v>2025</v>
      </c>
      <c r="U6942" t="str">
        <f>TEXT(tblOrders[[#This Row],[Order Date]],"mmm-yyyy")</f>
        <v>Jul-2025</v>
      </c>
      <c r="V6942" s="4">
        <f>tblOrders[[#This Row],[Profit]]/tblOrders[[#This Row],[Sales Amount]]</f>
        <v>0.27777777777777779</v>
      </c>
      <c r="W6942" t="str">
        <f>VLOOKUP(tblOrders[[#This Row],[City]],CityRegion,2,0)</f>
        <v>South</v>
      </c>
      <c r="X6942" t="str">
        <f>VLOOKUP(tblOrders[[#This Row],[City]],lookups!A:C,3,0)</f>
        <v>Kerala</v>
      </c>
    </row>
    <row r="6943" spans="1:24" x14ac:dyDescent="0.25">
      <c r="A6943" t="s">
        <v>9382</v>
      </c>
      <c r="B6943" s="1">
        <v>45895</v>
      </c>
      <c r="C6943" t="s">
        <v>3066</v>
      </c>
      <c r="D6943" t="s">
        <v>21</v>
      </c>
      <c r="E6943" t="s">
        <v>101</v>
      </c>
      <c r="F6943" t="s">
        <v>102</v>
      </c>
      <c r="G6943" t="s">
        <v>24</v>
      </c>
      <c r="H6943" t="s">
        <v>103</v>
      </c>
      <c r="I6943" t="s">
        <v>84</v>
      </c>
      <c r="J6943" t="s">
        <v>45</v>
      </c>
      <c r="K6943">
        <v>2</v>
      </c>
      <c r="L6943">
        <v>120</v>
      </c>
      <c r="M6943">
        <v>0.05</v>
      </c>
      <c r="N6943">
        <v>228</v>
      </c>
      <c r="O6943">
        <v>72</v>
      </c>
      <c r="P6943" t="s">
        <v>28</v>
      </c>
      <c r="Q6943" t="s">
        <v>91</v>
      </c>
      <c r="R6943" t="s">
        <v>36</v>
      </c>
      <c r="S6943">
        <v>4.7</v>
      </c>
      <c r="T6943">
        <f>YEAR(tblOrders[[#This Row],[Order Date]])</f>
        <v>2025</v>
      </c>
      <c r="U6943" t="str">
        <f>TEXT(tblOrders[[#This Row],[Order Date]],"mmm-yyyy")</f>
        <v>Aug-2025</v>
      </c>
      <c r="V6943" s="4">
        <f>tblOrders[[#This Row],[Profit]]/tblOrders[[#This Row],[Sales Amount]]</f>
        <v>0.31578947368421051</v>
      </c>
      <c r="W6943" t="str">
        <f>VLOOKUP(tblOrders[[#This Row],[City]],CityRegion,2,0)</f>
        <v>West</v>
      </c>
      <c r="X6943" t="str">
        <f>VLOOKUP(tblOrders[[#This Row],[City]],lookups!A:C,3,0)</f>
        <v>Maharashtra</v>
      </c>
    </row>
    <row r="6944" spans="1:24" x14ac:dyDescent="0.25">
      <c r="A6944" t="s">
        <v>9383</v>
      </c>
      <c r="B6944" s="1">
        <v>45951</v>
      </c>
      <c r="C6944" t="s">
        <v>4379</v>
      </c>
      <c r="D6944" t="s">
        <v>21</v>
      </c>
      <c r="E6944" t="s">
        <v>114</v>
      </c>
      <c r="F6944" t="s">
        <v>115</v>
      </c>
      <c r="G6944" t="s">
        <v>42</v>
      </c>
      <c r="H6944" t="s">
        <v>116</v>
      </c>
      <c r="I6944" t="s">
        <v>76</v>
      </c>
      <c r="J6944" t="s">
        <v>27</v>
      </c>
      <c r="K6944">
        <v>2</v>
      </c>
      <c r="L6944">
        <v>12</v>
      </c>
      <c r="M6944">
        <v>0.1</v>
      </c>
      <c r="N6944">
        <v>21.6</v>
      </c>
      <c r="O6944">
        <v>9.6</v>
      </c>
      <c r="P6944" t="s">
        <v>28</v>
      </c>
      <c r="Q6944" t="s">
        <v>86</v>
      </c>
      <c r="R6944" t="s">
        <v>36</v>
      </c>
      <c r="S6944">
        <v>4.2</v>
      </c>
      <c r="T6944">
        <f>YEAR(tblOrders[[#This Row],[Order Date]])</f>
        <v>2025</v>
      </c>
      <c r="U6944" t="str">
        <f>TEXT(tblOrders[[#This Row],[Order Date]],"mmm-yyyy")</f>
        <v>Oct-2025</v>
      </c>
      <c r="V6944" s="4">
        <f>tblOrders[[#This Row],[Profit]]/tblOrders[[#This Row],[Sales Amount]]</f>
        <v>0.44444444444444442</v>
      </c>
      <c r="W6944" t="str">
        <f>VLOOKUP(tblOrders[[#This Row],[City]],CityRegion,2,0)</f>
        <v>South</v>
      </c>
      <c r="X6944" t="str">
        <f>VLOOKUP(tblOrders[[#This Row],[City]],lookups!A:C,3,0)</f>
        <v>Kerala</v>
      </c>
    </row>
    <row r="6945" spans="1:24" x14ac:dyDescent="0.25">
      <c r="A6945" t="s">
        <v>9384</v>
      </c>
      <c r="B6945" s="1">
        <v>45867</v>
      </c>
      <c r="C6945" t="s">
        <v>862</v>
      </c>
      <c r="D6945" t="s">
        <v>21</v>
      </c>
      <c r="E6945" t="s">
        <v>73</v>
      </c>
      <c r="F6945" t="s">
        <v>74</v>
      </c>
      <c r="G6945" t="s">
        <v>68</v>
      </c>
      <c r="H6945" t="s">
        <v>75</v>
      </c>
      <c r="I6945" t="s">
        <v>84</v>
      </c>
      <c r="J6945" t="s">
        <v>34</v>
      </c>
      <c r="K6945">
        <v>2</v>
      </c>
      <c r="L6945">
        <v>65</v>
      </c>
      <c r="M6945">
        <v>0.05</v>
      </c>
      <c r="N6945">
        <v>123.5</v>
      </c>
      <c r="O6945">
        <v>47.5</v>
      </c>
      <c r="P6945" t="s">
        <v>28</v>
      </c>
      <c r="Q6945" t="s">
        <v>91</v>
      </c>
      <c r="R6945" t="s">
        <v>30</v>
      </c>
      <c r="S6945">
        <v>2.8</v>
      </c>
      <c r="T6945">
        <f>YEAR(tblOrders[[#This Row],[Order Date]])</f>
        <v>2025</v>
      </c>
      <c r="U6945" t="str">
        <f>TEXT(tblOrders[[#This Row],[Order Date]],"mmm-yyyy")</f>
        <v>Jul-2025</v>
      </c>
      <c r="V6945" s="4">
        <f>tblOrders[[#This Row],[Profit]]/tblOrders[[#This Row],[Sales Amount]]</f>
        <v>0.38461538461538464</v>
      </c>
      <c r="W6945" t="str">
        <f>VLOOKUP(tblOrders[[#This Row],[City]],CityRegion,2,0)</f>
        <v>West</v>
      </c>
      <c r="X6945" t="str">
        <f>VLOOKUP(tblOrders[[#This Row],[City]],lookups!A:C,3,0)</f>
        <v>Maharashtra</v>
      </c>
    </row>
    <row r="6946" spans="1:24" x14ac:dyDescent="0.25">
      <c r="A6946" t="s">
        <v>9385</v>
      </c>
      <c r="B6946" s="1">
        <v>45898</v>
      </c>
      <c r="C6946" t="s">
        <v>4031</v>
      </c>
      <c r="D6946" t="s">
        <v>39</v>
      </c>
      <c r="E6946" t="s">
        <v>114</v>
      </c>
      <c r="F6946" t="s">
        <v>115</v>
      </c>
      <c r="G6946" t="s">
        <v>42</v>
      </c>
      <c r="H6946" t="s">
        <v>116</v>
      </c>
      <c r="I6946" t="s">
        <v>139</v>
      </c>
      <c r="J6946" t="s">
        <v>34</v>
      </c>
      <c r="K6946">
        <v>2</v>
      </c>
      <c r="L6946">
        <v>12</v>
      </c>
      <c r="M6946">
        <v>0.1</v>
      </c>
      <c r="N6946">
        <v>21.6</v>
      </c>
      <c r="O6946">
        <v>9.6</v>
      </c>
      <c r="P6946" t="s">
        <v>28</v>
      </c>
      <c r="Q6946" t="s">
        <v>86</v>
      </c>
      <c r="R6946" t="s">
        <v>30</v>
      </c>
      <c r="S6946">
        <v>4.9000000000000004</v>
      </c>
      <c r="T6946">
        <f>YEAR(tblOrders[[#This Row],[Order Date]])</f>
        <v>2025</v>
      </c>
      <c r="U6946" t="str">
        <f>TEXT(tblOrders[[#This Row],[Order Date]],"mmm-yyyy")</f>
        <v>Aug-2025</v>
      </c>
      <c r="V6946" s="4">
        <f>tblOrders[[#This Row],[Profit]]/tblOrders[[#This Row],[Sales Amount]]</f>
        <v>0.44444444444444442</v>
      </c>
      <c r="W6946" t="str">
        <f>VLOOKUP(tblOrders[[#This Row],[City]],CityRegion,2,0)</f>
        <v>South</v>
      </c>
      <c r="X6946" t="str">
        <f>VLOOKUP(tblOrders[[#This Row],[City]],lookups!A:C,3,0)</f>
        <v>Tamil Nadu</v>
      </c>
    </row>
    <row r="6947" spans="1:24" x14ac:dyDescent="0.25">
      <c r="A6947" t="s">
        <v>9386</v>
      </c>
      <c r="B6947" s="1">
        <v>45780</v>
      </c>
      <c r="C6947" t="s">
        <v>1026</v>
      </c>
      <c r="D6947" t="s">
        <v>21</v>
      </c>
      <c r="E6947" t="s">
        <v>55</v>
      </c>
      <c r="F6947" t="s">
        <v>56</v>
      </c>
      <c r="G6947" t="s">
        <v>24</v>
      </c>
      <c r="H6947" t="s">
        <v>51</v>
      </c>
      <c r="I6947" t="s">
        <v>70</v>
      </c>
      <c r="J6947" t="s">
        <v>27</v>
      </c>
      <c r="K6947">
        <v>2</v>
      </c>
      <c r="L6947">
        <v>42</v>
      </c>
      <c r="M6947">
        <v>0.15</v>
      </c>
      <c r="N6947">
        <v>71.400000000000006</v>
      </c>
      <c r="O6947">
        <v>23.4</v>
      </c>
      <c r="P6947" t="s">
        <v>28</v>
      </c>
      <c r="Q6947" t="s">
        <v>46</v>
      </c>
      <c r="R6947" t="s">
        <v>36</v>
      </c>
      <c r="S6947">
        <v>3.7</v>
      </c>
      <c r="T6947">
        <f>YEAR(tblOrders[[#This Row],[Order Date]])</f>
        <v>2025</v>
      </c>
      <c r="U6947" t="str">
        <f>TEXT(tblOrders[[#This Row],[Order Date]],"mmm-yyyy")</f>
        <v>May-2025</v>
      </c>
      <c r="V6947" s="4">
        <f>tblOrders[[#This Row],[Profit]]/tblOrders[[#This Row],[Sales Amount]]</f>
        <v>0.32773109243697474</v>
      </c>
      <c r="W6947" t="str">
        <f>VLOOKUP(tblOrders[[#This Row],[City]],CityRegion,2,0)</f>
        <v>South</v>
      </c>
      <c r="X6947" t="str">
        <f>VLOOKUP(tblOrders[[#This Row],[City]],lookups!A:C,3,0)</f>
        <v>Telengana</v>
      </c>
    </row>
    <row r="6948" spans="1:24" x14ac:dyDescent="0.25">
      <c r="A6948" t="s">
        <v>9387</v>
      </c>
      <c r="B6948" s="1">
        <v>45756</v>
      </c>
      <c r="C6948" t="s">
        <v>1244</v>
      </c>
      <c r="D6948" t="s">
        <v>39</v>
      </c>
      <c r="E6948" t="s">
        <v>49</v>
      </c>
      <c r="F6948" t="s">
        <v>50</v>
      </c>
      <c r="G6948" t="s">
        <v>24</v>
      </c>
      <c r="H6948" t="s">
        <v>51</v>
      </c>
      <c r="I6948" t="s">
        <v>33</v>
      </c>
      <c r="J6948" t="s">
        <v>45</v>
      </c>
      <c r="K6948">
        <v>1</v>
      </c>
      <c r="L6948">
        <v>85</v>
      </c>
      <c r="M6948">
        <v>0.15</v>
      </c>
      <c r="N6948">
        <v>72.25</v>
      </c>
      <c r="O6948">
        <v>20.25</v>
      </c>
      <c r="P6948" t="s">
        <v>28</v>
      </c>
      <c r="Q6948" t="s">
        <v>35</v>
      </c>
      <c r="R6948" t="s">
        <v>36</v>
      </c>
      <c r="S6948">
        <v>2.9</v>
      </c>
      <c r="T6948">
        <f>YEAR(tblOrders[[#This Row],[Order Date]])</f>
        <v>2025</v>
      </c>
      <c r="U6948" t="str">
        <f>TEXT(tblOrders[[#This Row],[Order Date]],"mmm-yyyy")</f>
        <v>Apr-2025</v>
      </c>
      <c r="V6948" s="4">
        <f>tblOrders[[#This Row],[Profit]]/tblOrders[[#This Row],[Sales Amount]]</f>
        <v>0.28027681660899656</v>
      </c>
      <c r="W6948" t="str">
        <f>VLOOKUP(tblOrders[[#This Row],[City]],CityRegion,2,0)</f>
        <v>North</v>
      </c>
      <c r="X6948" t="str">
        <f>VLOOKUP(tblOrders[[#This Row],[City]],lookups!A:C,3,0)</f>
        <v>Delhi</v>
      </c>
    </row>
    <row r="6949" spans="1:24" x14ac:dyDescent="0.25">
      <c r="A6949" t="s">
        <v>9388</v>
      </c>
      <c r="B6949" s="1">
        <v>45982</v>
      </c>
      <c r="C6949" t="s">
        <v>923</v>
      </c>
      <c r="D6949" t="s">
        <v>21</v>
      </c>
      <c r="E6949" t="s">
        <v>94</v>
      </c>
      <c r="F6949" t="s">
        <v>95</v>
      </c>
      <c r="G6949" t="s">
        <v>68</v>
      </c>
      <c r="H6949" t="s">
        <v>96</v>
      </c>
      <c r="I6949" t="s">
        <v>44</v>
      </c>
      <c r="J6949" t="s">
        <v>27</v>
      </c>
      <c r="K6949">
        <v>1</v>
      </c>
      <c r="L6949">
        <v>89</v>
      </c>
      <c r="M6949">
        <v>0.05</v>
      </c>
      <c r="N6949">
        <v>84.55</v>
      </c>
      <c r="O6949">
        <v>29.55</v>
      </c>
      <c r="P6949" t="s">
        <v>28</v>
      </c>
      <c r="Q6949" t="s">
        <v>35</v>
      </c>
      <c r="R6949" t="s">
        <v>123</v>
      </c>
      <c r="S6949">
        <v>3.6</v>
      </c>
      <c r="T6949">
        <f>YEAR(tblOrders[[#This Row],[Order Date]])</f>
        <v>2025</v>
      </c>
      <c r="U6949" t="str">
        <f>TEXT(tblOrders[[#This Row],[Order Date]],"mmm-yyyy")</f>
        <v>Nov-2025</v>
      </c>
      <c r="V6949" s="4">
        <f>tblOrders[[#This Row],[Profit]]/tblOrders[[#This Row],[Sales Amount]]</f>
        <v>0.34949733885274986</v>
      </c>
      <c r="W6949" t="str">
        <f>VLOOKUP(tblOrders[[#This Row],[City]],CityRegion,2,0)</f>
        <v>South</v>
      </c>
      <c r="X6949" t="str">
        <f>VLOOKUP(tblOrders[[#This Row],[City]],lookups!A:C,3,0)</f>
        <v>Kerala</v>
      </c>
    </row>
    <row r="6950" spans="1:24" x14ac:dyDescent="0.25">
      <c r="A6950" t="s">
        <v>9389</v>
      </c>
      <c r="B6950" s="1">
        <v>45931</v>
      </c>
      <c r="C6950" t="s">
        <v>4329</v>
      </c>
      <c r="D6950" t="s">
        <v>39</v>
      </c>
      <c r="E6950" t="s">
        <v>22</v>
      </c>
      <c r="F6950" t="s">
        <v>23</v>
      </c>
      <c r="G6950" t="s">
        <v>24</v>
      </c>
      <c r="H6950" t="s">
        <v>25</v>
      </c>
      <c r="I6950" t="s">
        <v>84</v>
      </c>
      <c r="J6950" t="s">
        <v>27</v>
      </c>
      <c r="K6950">
        <v>4</v>
      </c>
      <c r="L6950">
        <v>190</v>
      </c>
      <c r="M6950">
        <v>0.1</v>
      </c>
      <c r="N6950">
        <v>684</v>
      </c>
      <c r="O6950">
        <v>184</v>
      </c>
      <c r="P6950" t="s">
        <v>28</v>
      </c>
      <c r="Q6950" t="s">
        <v>91</v>
      </c>
      <c r="R6950" t="s">
        <v>36</v>
      </c>
      <c r="S6950">
        <v>3.3</v>
      </c>
      <c r="T6950">
        <f>YEAR(tblOrders[[#This Row],[Order Date]])</f>
        <v>2025</v>
      </c>
      <c r="U6950" t="str">
        <f>TEXT(tblOrders[[#This Row],[Order Date]],"mmm-yyyy")</f>
        <v>Oct-2025</v>
      </c>
      <c r="V6950" s="4">
        <f>tblOrders[[#This Row],[Profit]]/tblOrders[[#This Row],[Sales Amount]]</f>
        <v>0.26900584795321636</v>
      </c>
      <c r="W6950" t="str">
        <f>VLOOKUP(tblOrders[[#This Row],[City]],CityRegion,2,0)</f>
        <v>West</v>
      </c>
      <c r="X6950" t="str">
        <f>VLOOKUP(tblOrders[[#This Row],[City]],lookups!A:C,3,0)</f>
        <v>Maharashtra</v>
      </c>
    </row>
    <row r="6951" spans="1:24" x14ac:dyDescent="0.25">
      <c r="A6951" t="s">
        <v>9390</v>
      </c>
      <c r="B6951" s="1">
        <v>45887</v>
      </c>
      <c r="C6951" t="s">
        <v>3023</v>
      </c>
      <c r="D6951" t="s">
        <v>21</v>
      </c>
      <c r="E6951" t="s">
        <v>40</v>
      </c>
      <c r="F6951" t="s">
        <v>41</v>
      </c>
      <c r="G6951" t="s">
        <v>42</v>
      </c>
      <c r="H6951" t="s">
        <v>43</v>
      </c>
      <c r="I6951" t="s">
        <v>26</v>
      </c>
      <c r="J6951" t="s">
        <v>34</v>
      </c>
      <c r="K6951">
        <v>5</v>
      </c>
      <c r="L6951">
        <v>18</v>
      </c>
      <c r="M6951">
        <v>0.15</v>
      </c>
      <c r="N6951">
        <v>76.5</v>
      </c>
      <c r="O6951">
        <v>31.5</v>
      </c>
      <c r="P6951" t="s">
        <v>85</v>
      </c>
      <c r="Q6951" t="s">
        <v>86</v>
      </c>
      <c r="R6951" t="s">
        <v>36</v>
      </c>
      <c r="S6951">
        <v>3.2</v>
      </c>
      <c r="T6951">
        <f>YEAR(tblOrders[[#This Row],[Order Date]])</f>
        <v>2025</v>
      </c>
      <c r="U6951" t="str">
        <f>TEXT(tblOrders[[#This Row],[Order Date]],"mmm-yyyy")</f>
        <v>Aug-2025</v>
      </c>
      <c r="V6951" s="4">
        <f>tblOrders[[#This Row],[Profit]]/tblOrders[[#This Row],[Sales Amount]]</f>
        <v>0.41176470588235292</v>
      </c>
      <c r="W6951" t="str">
        <f>VLOOKUP(tblOrders[[#This Row],[City]],CityRegion,2,0)</f>
        <v>South</v>
      </c>
      <c r="X6951" t="str">
        <f>VLOOKUP(tblOrders[[#This Row],[City]],lookups!A:C,3,0)</f>
        <v>Karnataka</v>
      </c>
    </row>
    <row r="6952" spans="1:24" x14ac:dyDescent="0.25">
      <c r="A6952" t="s">
        <v>9391</v>
      </c>
      <c r="B6952" s="1">
        <v>45780</v>
      </c>
      <c r="C6952" t="s">
        <v>1093</v>
      </c>
      <c r="D6952" t="s">
        <v>39</v>
      </c>
      <c r="E6952" t="s">
        <v>94</v>
      </c>
      <c r="F6952" t="s">
        <v>95</v>
      </c>
      <c r="G6952" t="s">
        <v>68</v>
      </c>
      <c r="H6952" t="s">
        <v>96</v>
      </c>
      <c r="I6952" t="s">
        <v>26</v>
      </c>
      <c r="J6952" t="s">
        <v>34</v>
      </c>
      <c r="K6952">
        <v>3</v>
      </c>
      <c r="L6952">
        <v>89</v>
      </c>
      <c r="M6952">
        <v>0.1</v>
      </c>
      <c r="N6952">
        <v>240.3</v>
      </c>
      <c r="O6952">
        <v>75.3</v>
      </c>
      <c r="P6952" t="s">
        <v>28</v>
      </c>
      <c r="Q6952" t="s">
        <v>46</v>
      </c>
      <c r="R6952" t="s">
        <v>30</v>
      </c>
      <c r="S6952">
        <v>3.2</v>
      </c>
      <c r="T6952">
        <f>YEAR(tblOrders[[#This Row],[Order Date]])</f>
        <v>2025</v>
      </c>
      <c r="U6952" t="str">
        <f>TEXT(tblOrders[[#This Row],[Order Date]],"mmm-yyyy")</f>
        <v>May-2025</v>
      </c>
      <c r="V6952" s="4">
        <f>tblOrders[[#This Row],[Profit]]/tblOrders[[#This Row],[Sales Amount]]</f>
        <v>0.31335830212234705</v>
      </c>
      <c r="W6952" t="str">
        <f>VLOOKUP(tblOrders[[#This Row],[City]],CityRegion,2,0)</f>
        <v>South</v>
      </c>
      <c r="X6952" t="str">
        <f>VLOOKUP(tblOrders[[#This Row],[City]],lookups!A:C,3,0)</f>
        <v>Karnataka</v>
      </c>
    </row>
    <row r="6953" spans="1:24" x14ac:dyDescent="0.25">
      <c r="A6953" t="s">
        <v>9392</v>
      </c>
      <c r="B6953" s="1">
        <v>45774</v>
      </c>
      <c r="C6953" t="s">
        <v>9393</v>
      </c>
      <c r="D6953" t="s">
        <v>21</v>
      </c>
      <c r="E6953" t="s">
        <v>55</v>
      </c>
      <c r="F6953" t="s">
        <v>56</v>
      </c>
      <c r="G6953" t="s">
        <v>24</v>
      </c>
      <c r="H6953" t="s">
        <v>51</v>
      </c>
      <c r="I6953" t="s">
        <v>84</v>
      </c>
      <c r="J6953" t="s">
        <v>34</v>
      </c>
      <c r="K6953">
        <v>3</v>
      </c>
      <c r="L6953">
        <v>42</v>
      </c>
      <c r="M6953">
        <v>0</v>
      </c>
      <c r="N6953">
        <v>126</v>
      </c>
      <c r="O6953">
        <v>54</v>
      </c>
      <c r="P6953" t="s">
        <v>28</v>
      </c>
      <c r="Q6953" t="s">
        <v>29</v>
      </c>
      <c r="R6953" t="s">
        <v>36</v>
      </c>
      <c r="S6953">
        <v>4.8</v>
      </c>
      <c r="T6953">
        <f>YEAR(tblOrders[[#This Row],[Order Date]])</f>
        <v>2025</v>
      </c>
      <c r="U6953" t="str">
        <f>TEXT(tblOrders[[#This Row],[Order Date]],"mmm-yyyy")</f>
        <v>Apr-2025</v>
      </c>
      <c r="V6953" s="4">
        <f>tblOrders[[#This Row],[Profit]]/tblOrders[[#This Row],[Sales Amount]]</f>
        <v>0.42857142857142855</v>
      </c>
      <c r="W6953" t="str">
        <f>VLOOKUP(tblOrders[[#This Row],[City]],CityRegion,2,0)</f>
        <v>West</v>
      </c>
      <c r="X6953" t="str">
        <f>VLOOKUP(tblOrders[[#This Row],[City]],lookups!A:C,3,0)</f>
        <v>Maharashtra</v>
      </c>
    </row>
    <row r="6954" spans="1:24" x14ac:dyDescent="0.25">
      <c r="A6954" t="s">
        <v>9394</v>
      </c>
      <c r="B6954" s="1">
        <v>45895</v>
      </c>
      <c r="C6954" t="s">
        <v>361</v>
      </c>
      <c r="D6954" t="s">
        <v>21</v>
      </c>
      <c r="E6954" t="s">
        <v>73</v>
      </c>
      <c r="F6954" t="s">
        <v>74</v>
      </c>
      <c r="G6954" t="s">
        <v>68</v>
      </c>
      <c r="H6954" t="s">
        <v>75</v>
      </c>
      <c r="I6954" t="s">
        <v>52</v>
      </c>
      <c r="J6954" t="s">
        <v>45</v>
      </c>
      <c r="K6954">
        <v>5</v>
      </c>
      <c r="L6954">
        <v>65</v>
      </c>
      <c r="M6954">
        <v>0.15</v>
      </c>
      <c r="N6954">
        <v>276.25</v>
      </c>
      <c r="O6954">
        <v>86.25</v>
      </c>
      <c r="P6954" t="s">
        <v>28</v>
      </c>
      <c r="Q6954" t="s">
        <v>91</v>
      </c>
      <c r="R6954" t="s">
        <v>36</v>
      </c>
      <c r="S6954">
        <v>3.2</v>
      </c>
      <c r="T6954">
        <f>YEAR(tblOrders[[#This Row],[Order Date]])</f>
        <v>2025</v>
      </c>
      <c r="U6954" t="str">
        <f>TEXT(tblOrders[[#This Row],[Order Date]],"mmm-yyyy")</f>
        <v>Aug-2025</v>
      </c>
      <c r="V6954" s="4">
        <f>tblOrders[[#This Row],[Profit]]/tblOrders[[#This Row],[Sales Amount]]</f>
        <v>0.31221719457013575</v>
      </c>
      <c r="W6954" t="str">
        <f>VLOOKUP(tblOrders[[#This Row],[City]],CityRegion,2,0)</f>
        <v>South</v>
      </c>
      <c r="X6954" t="str">
        <f>VLOOKUP(tblOrders[[#This Row],[City]],lookups!A:C,3,0)</f>
        <v>Kerala</v>
      </c>
    </row>
    <row r="6955" spans="1:24" x14ac:dyDescent="0.25">
      <c r="A6955" t="s">
        <v>9395</v>
      </c>
      <c r="B6955" s="1">
        <v>45993</v>
      </c>
      <c r="C6955" t="s">
        <v>9396</v>
      </c>
      <c r="D6955" t="s">
        <v>21</v>
      </c>
      <c r="E6955" t="s">
        <v>66</v>
      </c>
      <c r="F6955" t="s">
        <v>67</v>
      </c>
      <c r="G6955" t="s">
        <v>68</v>
      </c>
      <c r="H6955" t="s">
        <v>69</v>
      </c>
      <c r="I6955" t="s">
        <v>33</v>
      </c>
      <c r="J6955" t="s">
        <v>27</v>
      </c>
      <c r="K6955">
        <v>1</v>
      </c>
      <c r="L6955">
        <v>149</v>
      </c>
      <c r="M6955">
        <v>0</v>
      </c>
      <c r="N6955">
        <v>149</v>
      </c>
      <c r="O6955">
        <v>54</v>
      </c>
      <c r="P6955" t="s">
        <v>28</v>
      </c>
      <c r="Q6955" t="s">
        <v>86</v>
      </c>
      <c r="R6955" t="s">
        <v>36</v>
      </c>
      <c r="S6955">
        <v>4.4000000000000004</v>
      </c>
      <c r="T6955">
        <f>YEAR(tblOrders[[#This Row],[Order Date]])</f>
        <v>2025</v>
      </c>
      <c r="U6955" t="str">
        <f>TEXT(tblOrders[[#This Row],[Order Date]],"mmm-yyyy")</f>
        <v>Dec-2025</v>
      </c>
      <c r="V6955" s="4">
        <f>tblOrders[[#This Row],[Profit]]/tblOrders[[#This Row],[Sales Amount]]</f>
        <v>0.36241610738255031</v>
      </c>
      <c r="W6955" t="str">
        <f>VLOOKUP(tblOrders[[#This Row],[City]],CityRegion,2,0)</f>
        <v>North</v>
      </c>
      <c r="X6955" t="str">
        <f>VLOOKUP(tblOrders[[#This Row],[City]],lookups!A:C,3,0)</f>
        <v>Delhi</v>
      </c>
    </row>
    <row r="6956" spans="1:24" x14ac:dyDescent="0.25">
      <c r="A6956" t="s">
        <v>9397</v>
      </c>
      <c r="B6956" s="1">
        <v>45917</v>
      </c>
      <c r="C6956" t="s">
        <v>1201</v>
      </c>
      <c r="D6956" t="s">
        <v>21</v>
      </c>
      <c r="E6956" t="s">
        <v>22</v>
      </c>
      <c r="F6956" t="s">
        <v>23</v>
      </c>
      <c r="G6956" t="s">
        <v>24</v>
      </c>
      <c r="H6956" t="s">
        <v>25</v>
      </c>
      <c r="I6956" t="s">
        <v>139</v>
      </c>
      <c r="J6956" t="s">
        <v>34</v>
      </c>
      <c r="K6956">
        <v>4</v>
      </c>
      <c r="L6956">
        <v>190</v>
      </c>
      <c r="M6956">
        <v>0.15</v>
      </c>
      <c r="N6956">
        <v>646</v>
      </c>
      <c r="O6956">
        <v>146</v>
      </c>
      <c r="P6956" t="s">
        <v>85</v>
      </c>
      <c r="Q6956" t="s">
        <v>46</v>
      </c>
      <c r="R6956" t="s">
        <v>36</v>
      </c>
      <c r="S6956">
        <v>3.4</v>
      </c>
      <c r="T6956">
        <f>YEAR(tblOrders[[#This Row],[Order Date]])</f>
        <v>2025</v>
      </c>
      <c r="U6956" t="str">
        <f>TEXT(tblOrders[[#This Row],[Order Date]],"mmm-yyyy")</f>
        <v>Sep-2025</v>
      </c>
      <c r="V6956" s="4">
        <f>tblOrders[[#This Row],[Profit]]/tblOrders[[#This Row],[Sales Amount]]</f>
        <v>0.2260061919504644</v>
      </c>
      <c r="W6956" t="str">
        <f>VLOOKUP(tblOrders[[#This Row],[City]],CityRegion,2,0)</f>
        <v>South</v>
      </c>
      <c r="X6956" t="str">
        <f>VLOOKUP(tblOrders[[#This Row],[City]],lookups!A:C,3,0)</f>
        <v>Tamil Nadu</v>
      </c>
    </row>
    <row r="6957" spans="1:24" x14ac:dyDescent="0.25">
      <c r="A6957" t="s">
        <v>9398</v>
      </c>
      <c r="B6957" s="1">
        <v>45717</v>
      </c>
      <c r="C6957" t="s">
        <v>4758</v>
      </c>
      <c r="D6957" t="s">
        <v>39</v>
      </c>
      <c r="E6957" t="s">
        <v>101</v>
      </c>
      <c r="F6957" t="s">
        <v>102</v>
      </c>
      <c r="G6957" t="s">
        <v>24</v>
      </c>
      <c r="H6957" t="s">
        <v>103</v>
      </c>
      <c r="I6957" t="s">
        <v>84</v>
      </c>
      <c r="J6957" t="s">
        <v>34</v>
      </c>
      <c r="K6957">
        <v>4</v>
      </c>
      <c r="L6957">
        <v>120</v>
      </c>
      <c r="M6957">
        <v>0</v>
      </c>
      <c r="N6957">
        <v>480</v>
      </c>
      <c r="O6957">
        <v>168</v>
      </c>
      <c r="P6957" t="s">
        <v>28</v>
      </c>
      <c r="Q6957" t="s">
        <v>46</v>
      </c>
      <c r="R6957" t="s">
        <v>30</v>
      </c>
      <c r="S6957">
        <v>3.5</v>
      </c>
      <c r="T6957">
        <f>YEAR(tblOrders[[#This Row],[Order Date]])</f>
        <v>2025</v>
      </c>
      <c r="U6957" t="str">
        <f>TEXT(tblOrders[[#This Row],[Order Date]],"mmm-yyyy")</f>
        <v>Mar-2025</v>
      </c>
      <c r="V6957" s="4">
        <f>tblOrders[[#This Row],[Profit]]/tblOrders[[#This Row],[Sales Amount]]</f>
        <v>0.35</v>
      </c>
      <c r="W6957" t="str">
        <f>VLOOKUP(tblOrders[[#This Row],[City]],CityRegion,2,0)</f>
        <v>West</v>
      </c>
      <c r="X6957" t="str">
        <f>VLOOKUP(tblOrders[[#This Row],[City]],lookups!A:C,3,0)</f>
        <v>Maharashtra</v>
      </c>
    </row>
    <row r="6958" spans="1:24" x14ac:dyDescent="0.25">
      <c r="A6958" t="s">
        <v>9399</v>
      </c>
      <c r="B6958" s="1">
        <v>45799</v>
      </c>
      <c r="C6958" t="s">
        <v>8505</v>
      </c>
      <c r="D6958" t="s">
        <v>21</v>
      </c>
      <c r="E6958" t="s">
        <v>73</v>
      </c>
      <c r="F6958" t="s">
        <v>74</v>
      </c>
      <c r="G6958" t="s">
        <v>68</v>
      </c>
      <c r="H6958" t="s">
        <v>75</v>
      </c>
      <c r="I6958" t="s">
        <v>52</v>
      </c>
      <c r="J6958" t="s">
        <v>27</v>
      </c>
      <c r="K6958">
        <v>4</v>
      </c>
      <c r="L6958">
        <v>65</v>
      </c>
      <c r="M6958">
        <v>0.1</v>
      </c>
      <c r="N6958">
        <v>234</v>
      </c>
      <c r="O6958">
        <v>82</v>
      </c>
      <c r="P6958" t="s">
        <v>111</v>
      </c>
      <c r="Q6958" t="s">
        <v>35</v>
      </c>
      <c r="R6958" t="s">
        <v>36</v>
      </c>
      <c r="S6958">
        <v>3</v>
      </c>
      <c r="T6958">
        <f>YEAR(tblOrders[[#This Row],[Order Date]])</f>
        <v>2025</v>
      </c>
      <c r="U6958" t="str">
        <f>TEXT(tblOrders[[#This Row],[Order Date]],"mmm-yyyy")</f>
        <v>May-2025</v>
      </c>
      <c r="V6958" s="4">
        <f>tblOrders[[#This Row],[Profit]]/tblOrders[[#This Row],[Sales Amount]]</f>
        <v>0.3504273504273504</v>
      </c>
      <c r="W6958" t="str">
        <f>VLOOKUP(tblOrders[[#This Row],[City]],CityRegion,2,0)</f>
        <v>South</v>
      </c>
      <c r="X6958" t="str">
        <f>VLOOKUP(tblOrders[[#This Row],[City]],lookups!A:C,3,0)</f>
        <v>Kerala</v>
      </c>
    </row>
    <row r="6959" spans="1:24" x14ac:dyDescent="0.25">
      <c r="A6959" t="s">
        <v>9400</v>
      </c>
      <c r="B6959" s="1">
        <v>45771</v>
      </c>
      <c r="C6959" t="s">
        <v>4574</v>
      </c>
      <c r="D6959" t="s">
        <v>21</v>
      </c>
      <c r="E6959" t="s">
        <v>79</v>
      </c>
      <c r="F6959" t="s">
        <v>80</v>
      </c>
      <c r="G6959" t="s">
        <v>68</v>
      </c>
      <c r="H6959" t="s">
        <v>81</v>
      </c>
      <c r="I6959" t="s">
        <v>52</v>
      </c>
      <c r="J6959" t="s">
        <v>27</v>
      </c>
      <c r="K6959">
        <v>2</v>
      </c>
      <c r="L6959">
        <v>799</v>
      </c>
      <c r="M6959">
        <v>0</v>
      </c>
      <c r="N6959">
        <v>1598</v>
      </c>
      <c r="O6959">
        <v>358</v>
      </c>
      <c r="P6959" t="s">
        <v>28</v>
      </c>
      <c r="Q6959" t="s">
        <v>29</v>
      </c>
      <c r="R6959" t="s">
        <v>36</v>
      </c>
      <c r="S6959">
        <v>4.4000000000000004</v>
      </c>
      <c r="T6959">
        <f>YEAR(tblOrders[[#This Row],[Order Date]])</f>
        <v>2025</v>
      </c>
      <c r="U6959" t="str">
        <f>TEXT(tblOrders[[#This Row],[Order Date]],"mmm-yyyy")</f>
        <v>Apr-2025</v>
      </c>
      <c r="V6959" s="4">
        <f>tblOrders[[#This Row],[Profit]]/tblOrders[[#This Row],[Sales Amount]]</f>
        <v>0.22403003754693368</v>
      </c>
      <c r="W6959" t="str">
        <f>VLOOKUP(tblOrders[[#This Row],[City]],CityRegion,2,0)</f>
        <v>South</v>
      </c>
      <c r="X6959" t="str">
        <f>VLOOKUP(tblOrders[[#This Row],[City]],lookups!A:C,3,0)</f>
        <v>Kerala</v>
      </c>
    </row>
    <row r="6960" spans="1:24" x14ac:dyDescent="0.25">
      <c r="A6960" t="s">
        <v>9401</v>
      </c>
      <c r="B6960" s="1">
        <v>45768</v>
      </c>
      <c r="C6960" t="s">
        <v>245</v>
      </c>
      <c r="D6960" t="s">
        <v>21</v>
      </c>
      <c r="E6960" t="s">
        <v>60</v>
      </c>
      <c r="F6960" t="s">
        <v>61</v>
      </c>
      <c r="G6960" t="s">
        <v>62</v>
      </c>
      <c r="H6960" t="s">
        <v>63</v>
      </c>
      <c r="I6960" t="s">
        <v>52</v>
      </c>
      <c r="J6960" t="s">
        <v>27</v>
      </c>
      <c r="K6960">
        <v>3</v>
      </c>
      <c r="L6960">
        <v>45</v>
      </c>
      <c r="M6960">
        <v>0.1</v>
      </c>
      <c r="N6960">
        <v>121.5</v>
      </c>
      <c r="O6960">
        <v>43.5</v>
      </c>
      <c r="P6960" t="s">
        <v>85</v>
      </c>
      <c r="Q6960" t="s">
        <v>35</v>
      </c>
      <c r="R6960" t="s">
        <v>36</v>
      </c>
      <c r="S6960">
        <v>3.6</v>
      </c>
      <c r="T6960">
        <f>YEAR(tblOrders[[#This Row],[Order Date]])</f>
        <v>2025</v>
      </c>
      <c r="U6960" t="str">
        <f>TEXT(tblOrders[[#This Row],[Order Date]],"mmm-yyyy")</f>
        <v>Apr-2025</v>
      </c>
      <c r="V6960" s="4">
        <f>tblOrders[[#This Row],[Profit]]/tblOrders[[#This Row],[Sales Amount]]</f>
        <v>0.35802469135802467</v>
      </c>
      <c r="W6960" t="str">
        <f>VLOOKUP(tblOrders[[#This Row],[City]],CityRegion,2,0)</f>
        <v>South</v>
      </c>
      <c r="X6960" t="str">
        <f>VLOOKUP(tblOrders[[#This Row],[City]],lookups!A:C,3,0)</f>
        <v>Kerala</v>
      </c>
    </row>
    <row r="6961" spans="1:24" x14ac:dyDescent="0.25">
      <c r="A6961" t="s">
        <v>9402</v>
      </c>
      <c r="B6961" s="1">
        <v>45760</v>
      </c>
      <c r="C6961" t="s">
        <v>9403</v>
      </c>
      <c r="D6961" t="s">
        <v>21</v>
      </c>
      <c r="E6961" t="s">
        <v>66</v>
      </c>
      <c r="F6961" t="s">
        <v>67</v>
      </c>
      <c r="G6961" t="s">
        <v>68</v>
      </c>
      <c r="H6961" t="s">
        <v>69</v>
      </c>
      <c r="I6961" t="s">
        <v>44</v>
      </c>
      <c r="J6961" t="s">
        <v>45</v>
      </c>
      <c r="K6961">
        <v>1</v>
      </c>
      <c r="L6961">
        <v>149</v>
      </c>
      <c r="M6961">
        <v>0.1</v>
      </c>
      <c r="N6961">
        <v>134.1</v>
      </c>
      <c r="O6961">
        <v>39.1</v>
      </c>
      <c r="P6961" t="s">
        <v>85</v>
      </c>
      <c r="Q6961" t="s">
        <v>86</v>
      </c>
      <c r="R6961" t="s">
        <v>36</v>
      </c>
      <c r="S6961">
        <v>3.3</v>
      </c>
      <c r="T6961">
        <f>YEAR(tblOrders[[#This Row],[Order Date]])</f>
        <v>2025</v>
      </c>
      <c r="U6961" t="str">
        <f>TEXT(tblOrders[[#This Row],[Order Date]],"mmm-yyyy")</f>
        <v>Apr-2025</v>
      </c>
      <c r="V6961" s="4">
        <f>tblOrders[[#This Row],[Profit]]/tblOrders[[#This Row],[Sales Amount]]</f>
        <v>0.29157345264727819</v>
      </c>
      <c r="W6961" t="str">
        <f>VLOOKUP(tblOrders[[#This Row],[City]],CityRegion,2,0)</f>
        <v>South</v>
      </c>
      <c r="X6961" t="str">
        <f>VLOOKUP(tblOrders[[#This Row],[City]],lookups!A:C,3,0)</f>
        <v>Kerala</v>
      </c>
    </row>
    <row r="6962" spans="1:24" x14ac:dyDescent="0.25">
      <c r="A6962" t="s">
        <v>9404</v>
      </c>
      <c r="B6962" s="1">
        <v>45756</v>
      </c>
      <c r="C6962" t="s">
        <v>1813</v>
      </c>
      <c r="D6962" t="s">
        <v>21</v>
      </c>
      <c r="E6962" t="s">
        <v>22</v>
      </c>
      <c r="F6962" t="s">
        <v>23</v>
      </c>
      <c r="G6962" t="s">
        <v>24</v>
      </c>
      <c r="H6962" t="s">
        <v>25</v>
      </c>
      <c r="I6962" t="s">
        <v>26</v>
      </c>
      <c r="J6962" t="s">
        <v>27</v>
      </c>
      <c r="K6962">
        <v>2</v>
      </c>
      <c r="L6962">
        <v>190</v>
      </c>
      <c r="M6962">
        <v>0.15</v>
      </c>
      <c r="N6962">
        <v>323</v>
      </c>
      <c r="O6962">
        <v>73</v>
      </c>
      <c r="P6962" t="s">
        <v>28</v>
      </c>
      <c r="Q6962" t="s">
        <v>86</v>
      </c>
      <c r="R6962" t="s">
        <v>30</v>
      </c>
      <c r="S6962">
        <v>2.7</v>
      </c>
      <c r="T6962">
        <f>YEAR(tblOrders[[#This Row],[Order Date]])</f>
        <v>2025</v>
      </c>
      <c r="U6962" t="str">
        <f>TEXT(tblOrders[[#This Row],[Order Date]],"mmm-yyyy")</f>
        <v>Apr-2025</v>
      </c>
      <c r="V6962" s="4">
        <f>tblOrders[[#This Row],[Profit]]/tblOrders[[#This Row],[Sales Amount]]</f>
        <v>0.2260061919504644</v>
      </c>
      <c r="W6962" t="str">
        <f>VLOOKUP(tblOrders[[#This Row],[City]],CityRegion,2,0)</f>
        <v>South</v>
      </c>
      <c r="X6962" t="str">
        <f>VLOOKUP(tblOrders[[#This Row],[City]],lookups!A:C,3,0)</f>
        <v>Karnataka</v>
      </c>
    </row>
    <row r="6963" spans="1:24" x14ac:dyDescent="0.25">
      <c r="A6963" t="s">
        <v>9405</v>
      </c>
      <c r="B6963" s="1">
        <v>45757</v>
      </c>
      <c r="C6963" t="s">
        <v>5549</v>
      </c>
      <c r="D6963" t="s">
        <v>21</v>
      </c>
      <c r="E6963" t="s">
        <v>22</v>
      </c>
      <c r="F6963" t="s">
        <v>23</v>
      </c>
      <c r="G6963" t="s">
        <v>24</v>
      </c>
      <c r="H6963" t="s">
        <v>25</v>
      </c>
      <c r="I6963" t="s">
        <v>70</v>
      </c>
      <c r="J6963" t="s">
        <v>27</v>
      </c>
      <c r="K6963">
        <v>2</v>
      </c>
      <c r="L6963">
        <v>190</v>
      </c>
      <c r="M6963">
        <v>0.15</v>
      </c>
      <c r="N6963">
        <v>323</v>
      </c>
      <c r="O6963">
        <v>73</v>
      </c>
      <c r="P6963" t="s">
        <v>28</v>
      </c>
      <c r="Q6963" t="s">
        <v>91</v>
      </c>
      <c r="R6963" t="s">
        <v>30</v>
      </c>
      <c r="S6963">
        <v>4.3</v>
      </c>
      <c r="T6963">
        <f>YEAR(tblOrders[[#This Row],[Order Date]])</f>
        <v>2025</v>
      </c>
      <c r="U6963" t="str">
        <f>TEXT(tblOrders[[#This Row],[Order Date]],"mmm-yyyy")</f>
        <v>Apr-2025</v>
      </c>
      <c r="V6963" s="4">
        <f>tblOrders[[#This Row],[Profit]]/tblOrders[[#This Row],[Sales Amount]]</f>
        <v>0.2260061919504644</v>
      </c>
      <c r="W6963" t="str">
        <f>VLOOKUP(tblOrders[[#This Row],[City]],CityRegion,2,0)</f>
        <v>South</v>
      </c>
      <c r="X6963" t="str">
        <f>VLOOKUP(tblOrders[[#This Row],[City]],lookups!A:C,3,0)</f>
        <v>Telengana</v>
      </c>
    </row>
    <row r="6964" spans="1:24" x14ac:dyDescent="0.25">
      <c r="A6964" t="s">
        <v>9406</v>
      </c>
      <c r="B6964" s="1">
        <v>45925</v>
      </c>
      <c r="C6964" t="s">
        <v>4098</v>
      </c>
      <c r="D6964" t="s">
        <v>39</v>
      </c>
      <c r="E6964" t="s">
        <v>114</v>
      </c>
      <c r="F6964" t="s">
        <v>115</v>
      </c>
      <c r="G6964" t="s">
        <v>42</v>
      </c>
      <c r="H6964" t="s">
        <v>116</v>
      </c>
      <c r="I6964" t="s">
        <v>139</v>
      </c>
      <c r="J6964" t="s">
        <v>45</v>
      </c>
      <c r="K6964">
        <v>1</v>
      </c>
      <c r="L6964">
        <v>12</v>
      </c>
      <c r="M6964">
        <v>0.15</v>
      </c>
      <c r="N6964">
        <v>10.199999999999999</v>
      </c>
      <c r="O6964">
        <v>4.2</v>
      </c>
      <c r="P6964" t="s">
        <v>28</v>
      </c>
      <c r="Q6964" t="s">
        <v>86</v>
      </c>
      <c r="R6964" t="s">
        <v>30</v>
      </c>
      <c r="S6964">
        <v>4</v>
      </c>
      <c r="T6964">
        <f>YEAR(tblOrders[[#This Row],[Order Date]])</f>
        <v>2025</v>
      </c>
      <c r="U6964" t="str">
        <f>TEXT(tblOrders[[#This Row],[Order Date]],"mmm-yyyy")</f>
        <v>Sep-2025</v>
      </c>
      <c r="V6964" s="4">
        <f>tblOrders[[#This Row],[Profit]]/tblOrders[[#This Row],[Sales Amount]]</f>
        <v>0.41176470588235298</v>
      </c>
      <c r="W6964" t="str">
        <f>VLOOKUP(tblOrders[[#This Row],[City]],CityRegion,2,0)</f>
        <v>South</v>
      </c>
      <c r="X6964" t="str">
        <f>VLOOKUP(tblOrders[[#This Row],[City]],lookups!A:C,3,0)</f>
        <v>Tamil Nadu</v>
      </c>
    </row>
    <row r="6965" spans="1:24" x14ac:dyDescent="0.25">
      <c r="A6965" t="s">
        <v>9407</v>
      </c>
      <c r="B6965" s="1">
        <v>45876</v>
      </c>
      <c r="C6965" t="s">
        <v>5681</v>
      </c>
      <c r="D6965" t="s">
        <v>21</v>
      </c>
      <c r="E6965" t="s">
        <v>22</v>
      </c>
      <c r="F6965" t="s">
        <v>23</v>
      </c>
      <c r="G6965" t="s">
        <v>24</v>
      </c>
      <c r="H6965" t="s">
        <v>25</v>
      </c>
      <c r="I6965" t="s">
        <v>130</v>
      </c>
      <c r="J6965" t="s">
        <v>45</v>
      </c>
      <c r="K6965">
        <v>5</v>
      </c>
      <c r="L6965">
        <v>190</v>
      </c>
      <c r="M6965">
        <v>0.15</v>
      </c>
      <c r="N6965">
        <v>807.5</v>
      </c>
      <c r="O6965">
        <v>182.5</v>
      </c>
      <c r="P6965" t="s">
        <v>28</v>
      </c>
      <c r="Q6965" t="s">
        <v>35</v>
      </c>
      <c r="R6965" t="s">
        <v>30</v>
      </c>
      <c r="S6965">
        <v>3</v>
      </c>
      <c r="T6965">
        <f>YEAR(tblOrders[[#This Row],[Order Date]])</f>
        <v>2025</v>
      </c>
      <c r="U6965" t="str">
        <f>TEXT(tblOrders[[#This Row],[Order Date]],"mmm-yyyy")</f>
        <v>Aug-2025</v>
      </c>
      <c r="V6965" s="4">
        <f>tblOrders[[#This Row],[Profit]]/tblOrders[[#This Row],[Sales Amount]]</f>
        <v>0.2260061919504644</v>
      </c>
      <c r="W6965" t="str">
        <f>VLOOKUP(tblOrders[[#This Row],[City]],CityRegion,2,0)</f>
        <v>West</v>
      </c>
      <c r="X6965" t="str">
        <f>VLOOKUP(tblOrders[[#This Row],[City]],lookups!A:C,3,0)</f>
        <v>Maharashtra</v>
      </c>
    </row>
    <row r="6966" spans="1:24" x14ac:dyDescent="0.25">
      <c r="A6966" t="s">
        <v>9408</v>
      </c>
      <c r="B6966" s="1">
        <v>45761</v>
      </c>
      <c r="C6966" t="s">
        <v>1018</v>
      </c>
      <c r="D6966" t="s">
        <v>39</v>
      </c>
      <c r="E6966" t="s">
        <v>40</v>
      </c>
      <c r="F6966" t="s">
        <v>41</v>
      </c>
      <c r="G6966" t="s">
        <v>42</v>
      </c>
      <c r="H6966" t="s">
        <v>43</v>
      </c>
      <c r="I6966" t="s">
        <v>52</v>
      </c>
      <c r="J6966" t="s">
        <v>45</v>
      </c>
      <c r="K6966">
        <v>1</v>
      </c>
      <c r="L6966">
        <v>18</v>
      </c>
      <c r="M6966">
        <v>0.05</v>
      </c>
      <c r="N6966">
        <v>17.100000000000001</v>
      </c>
      <c r="O6966">
        <v>8.1</v>
      </c>
      <c r="P6966" t="s">
        <v>28</v>
      </c>
      <c r="Q6966" t="s">
        <v>35</v>
      </c>
      <c r="R6966" t="s">
        <v>36</v>
      </c>
      <c r="S6966">
        <v>3</v>
      </c>
      <c r="T6966">
        <f>YEAR(tblOrders[[#This Row],[Order Date]])</f>
        <v>2025</v>
      </c>
      <c r="U6966" t="str">
        <f>TEXT(tblOrders[[#This Row],[Order Date]],"mmm-yyyy")</f>
        <v>Apr-2025</v>
      </c>
      <c r="V6966" s="4">
        <f>tblOrders[[#This Row],[Profit]]/tblOrders[[#This Row],[Sales Amount]]</f>
        <v>0.47368421052631571</v>
      </c>
      <c r="W6966" t="str">
        <f>VLOOKUP(tblOrders[[#This Row],[City]],CityRegion,2,0)</f>
        <v>South</v>
      </c>
      <c r="X6966" t="str">
        <f>VLOOKUP(tblOrders[[#This Row],[City]],lookups!A:C,3,0)</f>
        <v>Kerala</v>
      </c>
    </row>
    <row r="6967" spans="1:24" x14ac:dyDescent="0.25">
      <c r="A6967" t="s">
        <v>9409</v>
      </c>
      <c r="B6967" s="1">
        <v>45831</v>
      </c>
      <c r="C6967" t="s">
        <v>3059</v>
      </c>
      <c r="D6967" t="s">
        <v>21</v>
      </c>
      <c r="E6967" t="s">
        <v>49</v>
      </c>
      <c r="F6967" t="s">
        <v>50</v>
      </c>
      <c r="G6967" t="s">
        <v>24</v>
      </c>
      <c r="H6967" t="s">
        <v>51</v>
      </c>
      <c r="I6967" t="s">
        <v>130</v>
      </c>
      <c r="J6967" t="s">
        <v>27</v>
      </c>
      <c r="K6967">
        <v>3</v>
      </c>
      <c r="L6967">
        <v>85</v>
      </c>
      <c r="M6967">
        <v>0.2</v>
      </c>
      <c r="N6967">
        <v>204</v>
      </c>
      <c r="O6967">
        <v>48</v>
      </c>
      <c r="P6967" t="s">
        <v>28</v>
      </c>
      <c r="Q6967" t="s">
        <v>86</v>
      </c>
      <c r="R6967" t="s">
        <v>36</v>
      </c>
      <c r="S6967">
        <v>2.6</v>
      </c>
      <c r="T6967">
        <f>YEAR(tblOrders[[#This Row],[Order Date]])</f>
        <v>2025</v>
      </c>
      <c r="U6967" t="str">
        <f>TEXT(tblOrders[[#This Row],[Order Date]],"mmm-yyyy")</f>
        <v>Jun-2025</v>
      </c>
      <c r="V6967" s="4">
        <f>tblOrders[[#This Row],[Profit]]/tblOrders[[#This Row],[Sales Amount]]</f>
        <v>0.23529411764705882</v>
      </c>
      <c r="W6967" t="str">
        <f>VLOOKUP(tblOrders[[#This Row],[City]],CityRegion,2,0)</f>
        <v>West</v>
      </c>
      <c r="X6967" t="str">
        <f>VLOOKUP(tblOrders[[#This Row],[City]],lookups!A:C,3,0)</f>
        <v>Maharashtra</v>
      </c>
    </row>
    <row r="6968" spans="1:24" x14ac:dyDescent="0.25">
      <c r="A6968" t="s">
        <v>9410</v>
      </c>
      <c r="B6968" s="1">
        <v>45831</v>
      </c>
      <c r="C6968" t="s">
        <v>343</v>
      </c>
      <c r="D6968" t="s">
        <v>39</v>
      </c>
      <c r="E6968" t="s">
        <v>73</v>
      </c>
      <c r="F6968" t="s">
        <v>74</v>
      </c>
      <c r="G6968" t="s">
        <v>68</v>
      </c>
      <c r="H6968" t="s">
        <v>75</v>
      </c>
      <c r="I6968" t="s">
        <v>84</v>
      </c>
      <c r="J6968" t="s">
        <v>45</v>
      </c>
      <c r="K6968">
        <v>3</v>
      </c>
      <c r="L6968">
        <v>65</v>
      </c>
      <c r="M6968">
        <v>0.05</v>
      </c>
      <c r="N6968">
        <v>185.25</v>
      </c>
      <c r="O6968">
        <v>71.25</v>
      </c>
      <c r="P6968" t="s">
        <v>28</v>
      </c>
      <c r="Q6968" t="s">
        <v>46</v>
      </c>
      <c r="R6968" t="s">
        <v>36</v>
      </c>
      <c r="S6968">
        <v>4</v>
      </c>
      <c r="T6968">
        <f>YEAR(tblOrders[[#This Row],[Order Date]])</f>
        <v>2025</v>
      </c>
      <c r="U6968" t="str">
        <f>TEXT(tblOrders[[#This Row],[Order Date]],"mmm-yyyy")</f>
        <v>Jun-2025</v>
      </c>
      <c r="V6968" s="4">
        <f>tblOrders[[#This Row],[Profit]]/tblOrders[[#This Row],[Sales Amount]]</f>
        <v>0.38461538461538464</v>
      </c>
      <c r="W6968" t="str">
        <f>VLOOKUP(tblOrders[[#This Row],[City]],CityRegion,2,0)</f>
        <v>West</v>
      </c>
      <c r="X6968" t="str">
        <f>VLOOKUP(tblOrders[[#This Row],[City]],lookups!A:C,3,0)</f>
        <v>Maharashtra</v>
      </c>
    </row>
    <row r="6969" spans="1:24" x14ac:dyDescent="0.25">
      <c r="A6969" t="s">
        <v>9411</v>
      </c>
      <c r="B6969" s="1">
        <v>45810</v>
      </c>
      <c r="C6969" t="s">
        <v>154</v>
      </c>
      <c r="D6969" t="s">
        <v>21</v>
      </c>
      <c r="E6969" t="s">
        <v>79</v>
      </c>
      <c r="F6969" t="s">
        <v>80</v>
      </c>
      <c r="G6969" t="s">
        <v>68</v>
      </c>
      <c r="H6969" t="s">
        <v>81</v>
      </c>
      <c r="I6969" t="s">
        <v>44</v>
      </c>
      <c r="J6969" t="s">
        <v>45</v>
      </c>
      <c r="K6969">
        <v>1</v>
      </c>
      <c r="L6969">
        <v>799</v>
      </c>
      <c r="M6969">
        <v>0.2</v>
      </c>
      <c r="N6969">
        <v>639.20000000000005</v>
      </c>
      <c r="O6969">
        <v>19.2</v>
      </c>
      <c r="P6969" t="s">
        <v>28</v>
      </c>
      <c r="Q6969" t="s">
        <v>46</v>
      </c>
      <c r="R6969" t="s">
        <v>36</v>
      </c>
      <c r="S6969">
        <v>4.2</v>
      </c>
      <c r="T6969">
        <f>YEAR(tblOrders[[#This Row],[Order Date]])</f>
        <v>2025</v>
      </c>
      <c r="U6969" t="str">
        <f>TEXT(tblOrders[[#This Row],[Order Date]],"mmm-yyyy")</f>
        <v>Jun-2025</v>
      </c>
      <c r="V6969" s="4">
        <f>tblOrders[[#This Row],[Profit]]/tblOrders[[#This Row],[Sales Amount]]</f>
        <v>3.0037546933667079E-2</v>
      </c>
      <c r="W6969" t="str">
        <f>VLOOKUP(tblOrders[[#This Row],[City]],CityRegion,2,0)</f>
        <v>South</v>
      </c>
      <c r="X6969" t="str">
        <f>VLOOKUP(tblOrders[[#This Row],[City]],lookups!A:C,3,0)</f>
        <v>Kerala</v>
      </c>
    </row>
    <row r="6970" spans="1:24" x14ac:dyDescent="0.25">
      <c r="A6970" t="s">
        <v>9412</v>
      </c>
      <c r="B6970" s="1">
        <v>45965</v>
      </c>
      <c r="C6970" t="s">
        <v>3577</v>
      </c>
      <c r="D6970" t="s">
        <v>21</v>
      </c>
      <c r="E6970" t="s">
        <v>49</v>
      </c>
      <c r="F6970" t="s">
        <v>50</v>
      </c>
      <c r="G6970" t="s">
        <v>24</v>
      </c>
      <c r="H6970" t="s">
        <v>51</v>
      </c>
      <c r="I6970" t="s">
        <v>70</v>
      </c>
      <c r="J6970" t="s">
        <v>34</v>
      </c>
      <c r="K6970">
        <v>1</v>
      </c>
      <c r="L6970">
        <v>85</v>
      </c>
      <c r="M6970">
        <v>0.15</v>
      </c>
      <c r="N6970">
        <v>72.25</v>
      </c>
      <c r="O6970">
        <v>20.25</v>
      </c>
      <c r="P6970" t="s">
        <v>28</v>
      </c>
      <c r="Q6970" t="s">
        <v>91</v>
      </c>
      <c r="R6970" t="s">
        <v>36</v>
      </c>
      <c r="S6970">
        <v>3</v>
      </c>
      <c r="T6970">
        <f>YEAR(tblOrders[[#This Row],[Order Date]])</f>
        <v>2025</v>
      </c>
      <c r="U6970" t="str">
        <f>TEXT(tblOrders[[#This Row],[Order Date]],"mmm-yyyy")</f>
        <v>Nov-2025</v>
      </c>
      <c r="V6970" s="4">
        <f>tblOrders[[#This Row],[Profit]]/tblOrders[[#This Row],[Sales Amount]]</f>
        <v>0.28027681660899656</v>
      </c>
      <c r="W6970" t="str">
        <f>VLOOKUP(tblOrders[[#This Row],[City]],CityRegion,2,0)</f>
        <v>South</v>
      </c>
      <c r="X6970" t="str">
        <f>VLOOKUP(tblOrders[[#This Row],[City]],lookups!A:C,3,0)</f>
        <v>Telengana</v>
      </c>
    </row>
    <row r="6971" spans="1:24" x14ac:dyDescent="0.25">
      <c r="A6971" t="s">
        <v>9413</v>
      </c>
      <c r="B6971" s="1">
        <v>45664</v>
      </c>
      <c r="C6971" t="s">
        <v>3139</v>
      </c>
      <c r="D6971" t="s">
        <v>21</v>
      </c>
      <c r="E6971" t="s">
        <v>101</v>
      </c>
      <c r="F6971" t="s">
        <v>102</v>
      </c>
      <c r="G6971" t="s">
        <v>24</v>
      </c>
      <c r="H6971" t="s">
        <v>103</v>
      </c>
      <c r="I6971" t="s">
        <v>26</v>
      </c>
      <c r="J6971" t="s">
        <v>45</v>
      </c>
      <c r="K6971">
        <v>3</v>
      </c>
      <c r="L6971">
        <v>120</v>
      </c>
      <c r="M6971">
        <v>0.05</v>
      </c>
      <c r="N6971">
        <v>342</v>
      </c>
      <c r="O6971">
        <v>108</v>
      </c>
      <c r="P6971" t="s">
        <v>28</v>
      </c>
      <c r="Q6971" t="s">
        <v>35</v>
      </c>
      <c r="R6971" t="s">
        <v>30</v>
      </c>
      <c r="S6971">
        <v>2.7</v>
      </c>
      <c r="T6971">
        <f>YEAR(tblOrders[[#This Row],[Order Date]])</f>
        <v>2025</v>
      </c>
      <c r="U6971" t="str">
        <f>TEXT(tblOrders[[#This Row],[Order Date]],"mmm-yyyy")</f>
        <v>Jan-2025</v>
      </c>
      <c r="V6971" s="4">
        <f>tblOrders[[#This Row],[Profit]]/tblOrders[[#This Row],[Sales Amount]]</f>
        <v>0.31578947368421051</v>
      </c>
      <c r="W6971" t="str">
        <f>VLOOKUP(tblOrders[[#This Row],[City]],CityRegion,2,0)</f>
        <v>South</v>
      </c>
      <c r="X6971" t="str">
        <f>VLOOKUP(tblOrders[[#This Row],[City]],lookups!A:C,3,0)</f>
        <v>Karnataka</v>
      </c>
    </row>
    <row r="6972" spans="1:24" x14ac:dyDescent="0.25">
      <c r="A6972" t="s">
        <v>9414</v>
      </c>
      <c r="B6972" s="1">
        <v>45978</v>
      </c>
      <c r="C6972" t="s">
        <v>1942</v>
      </c>
      <c r="D6972" t="s">
        <v>21</v>
      </c>
      <c r="E6972" t="s">
        <v>73</v>
      </c>
      <c r="F6972" t="s">
        <v>74</v>
      </c>
      <c r="G6972" t="s">
        <v>68</v>
      </c>
      <c r="H6972" t="s">
        <v>75</v>
      </c>
      <c r="I6972" t="s">
        <v>76</v>
      </c>
      <c r="J6972" t="s">
        <v>45</v>
      </c>
      <c r="K6972">
        <v>5</v>
      </c>
      <c r="L6972">
        <v>65</v>
      </c>
      <c r="M6972">
        <v>0.05</v>
      </c>
      <c r="N6972">
        <v>308.75</v>
      </c>
      <c r="O6972">
        <v>118.75</v>
      </c>
      <c r="P6972" t="s">
        <v>148</v>
      </c>
      <c r="Q6972" t="s">
        <v>91</v>
      </c>
      <c r="R6972" t="s">
        <v>30</v>
      </c>
      <c r="S6972">
        <v>3.2</v>
      </c>
      <c r="T6972">
        <f>YEAR(tblOrders[[#This Row],[Order Date]])</f>
        <v>2025</v>
      </c>
      <c r="U6972" t="str">
        <f>TEXT(tblOrders[[#This Row],[Order Date]],"mmm-yyyy")</f>
        <v>Nov-2025</v>
      </c>
      <c r="V6972" s="4">
        <f>tblOrders[[#This Row],[Profit]]/tblOrders[[#This Row],[Sales Amount]]</f>
        <v>0.38461538461538464</v>
      </c>
      <c r="W6972" t="str">
        <f>VLOOKUP(tblOrders[[#This Row],[City]],CityRegion,2,0)</f>
        <v>South</v>
      </c>
      <c r="X6972" t="str">
        <f>VLOOKUP(tblOrders[[#This Row],[City]],lookups!A:C,3,0)</f>
        <v>Kerala</v>
      </c>
    </row>
    <row r="6973" spans="1:24" x14ac:dyDescent="0.25">
      <c r="A6973" t="s">
        <v>9415</v>
      </c>
      <c r="B6973" s="1">
        <v>45781</v>
      </c>
      <c r="C6973" t="s">
        <v>2812</v>
      </c>
      <c r="D6973" t="s">
        <v>21</v>
      </c>
      <c r="E6973" t="s">
        <v>73</v>
      </c>
      <c r="F6973" t="s">
        <v>74</v>
      </c>
      <c r="G6973" t="s">
        <v>68</v>
      </c>
      <c r="H6973" t="s">
        <v>75</v>
      </c>
      <c r="I6973" t="s">
        <v>33</v>
      </c>
      <c r="J6973" t="s">
        <v>45</v>
      </c>
      <c r="K6973">
        <v>1</v>
      </c>
      <c r="L6973">
        <v>65</v>
      </c>
      <c r="M6973">
        <v>0.1</v>
      </c>
      <c r="N6973">
        <v>58.5</v>
      </c>
      <c r="O6973">
        <v>20.5</v>
      </c>
      <c r="P6973" t="s">
        <v>28</v>
      </c>
      <c r="Q6973" t="s">
        <v>91</v>
      </c>
      <c r="R6973" t="s">
        <v>36</v>
      </c>
      <c r="S6973">
        <v>2.8</v>
      </c>
      <c r="T6973">
        <f>YEAR(tblOrders[[#This Row],[Order Date]])</f>
        <v>2025</v>
      </c>
      <c r="U6973" t="str">
        <f>TEXT(tblOrders[[#This Row],[Order Date]],"mmm-yyyy")</f>
        <v>May-2025</v>
      </c>
      <c r="V6973" s="4">
        <f>tblOrders[[#This Row],[Profit]]/tblOrders[[#This Row],[Sales Amount]]</f>
        <v>0.3504273504273504</v>
      </c>
      <c r="W6973" t="str">
        <f>VLOOKUP(tblOrders[[#This Row],[City]],CityRegion,2,0)</f>
        <v>North</v>
      </c>
      <c r="X6973" t="str">
        <f>VLOOKUP(tblOrders[[#This Row],[City]],lookups!A:C,3,0)</f>
        <v>Delhi</v>
      </c>
    </row>
    <row r="6974" spans="1:24" x14ac:dyDescent="0.25">
      <c r="A6974" t="s">
        <v>9416</v>
      </c>
      <c r="B6974" s="1">
        <v>46003</v>
      </c>
      <c r="C6974" t="s">
        <v>2526</v>
      </c>
      <c r="D6974" t="s">
        <v>21</v>
      </c>
      <c r="E6974" t="s">
        <v>60</v>
      </c>
      <c r="F6974" t="s">
        <v>61</v>
      </c>
      <c r="G6974" t="s">
        <v>62</v>
      </c>
      <c r="H6974" t="s">
        <v>63</v>
      </c>
      <c r="I6974" t="s">
        <v>70</v>
      </c>
      <c r="J6974" t="s">
        <v>45</v>
      </c>
      <c r="K6974">
        <v>3</v>
      </c>
      <c r="L6974">
        <v>45</v>
      </c>
      <c r="M6974">
        <v>0.1</v>
      </c>
      <c r="N6974">
        <v>121.5</v>
      </c>
      <c r="O6974">
        <v>43.5</v>
      </c>
      <c r="P6974" t="s">
        <v>28</v>
      </c>
      <c r="Q6974" t="s">
        <v>91</v>
      </c>
      <c r="R6974" t="s">
        <v>36</v>
      </c>
      <c r="S6974">
        <v>4.2</v>
      </c>
      <c r="T6974">
        <f>YEAR(tblOrders[[#This Row],[Order Date]])</f>
        <v>2025</v>
      </c>
      <c r="U6974" t="str">
        <f>TEXT(tblOrders[[#This Row],[Order Date]],"mmm-yyyy")</f>
        <v>Dec-2025</v>
      </c>
      <c r="V6974" s="4">
        <f>tblOrders[[#This Row],[Profit]]/tblOrders[[#This Row],[Sales Amount]]</f>
        <v>0.35802469135802467</v>
      </c>
      <c r="W6974" t="str">
        <f>VLOOKUP(tblOrders[[#This Row],[City]],CityRegion,2,0)</f>
        <v>South</v>
      </c>
      <c r="X6974" t="str">
        <f>VLOOKUP(tblOrders[[#This Row],[City]],lookups!A:C,3,0)</f>
        <v>Telengana</v>
      </c>
    </row>
    <row r="6975" spans="1:24" x14ac:dyDescent="0.25">
      <c r="A6975" t="s">
        <v>9417</v>
      </c>
      <c r="B6975" s="1">
        <v>45873</v>
      </c>
      <c r="C6975" t="s">
        <v>789</v>
      </c>
      <c r="D6975" t="s">
        <v>21</v>
      </c>
      <c r="E6975" t="s">
        <v>49</v>
      </c>
      <c r="F6975" t="s">
        <v>50</v>
      </c>
      <c r="G6975" t="s">
        <v>24</v>
      </c>
      <c r="H6975" t="s">
        <v>51</v>
      </c>
      <c r="I6975" t="s">
        <v>52</v>
      </c>
      <c r="J6975" t="s">
        <v>34</v>
      </c>
      <c r="K6975">
        <v>3</v>
      </c>
      <c r="L6975">
        <v>85</v>
      </c>
      <c r="M6975">
        <v>0</v>
      </c>
      <c r="N6975">
        <v>255</v>
      </c>
      <c r="O6975">
        <v>99</v>
      </c>
      <c r="P6975" t="s">
        <v>28</v>
      </c>
      <c r="Q6975" t="s">
        <v>29</v>
      </c>
      <c r="R6975" t="s">
        <v>36</v>
      </c>
      <c r="S6975">
        <v>3.2</v>
      </c>
      <c r="T6975">
        <f>YEAR(tblOrders[[#This Row],[Order Date]])</f>
        <v>2025</v>
      </c>
      <c r="U6975" t="str">
        <f>TEXT(tblOrders[[#This Row],[Order Date]],"mmm-yyyy")</f>
        <v>Aug-2025</v>
      </c>
      <c r="V6975" s="4">
        <f>tblOrders[[#This Row],[Profit]]/tblOrders[[#This Row],[Sales Amount]]</f>
        <v>0.38823529411764707</v>
      </c>
      <c r="W6975" t="str">
        <f>VLOOKUP(tblOrders[[#This Row],[City]],CityRegion,2,0)</f>
        <v>South</v>
      </c>
      <c r="X6975" t="str">
        <f>VLOOKUP(tblOrders[[#This Row],[City]],lookups!A:C,3,0)</f>
        <v>Kerala</v>
      </c>
    </row>
    <row r="6976" spans="1:24" x14ac:dyDescent="0.25">
      <c r="A6976" t="s">
        <v>9418</v>
      </c>
      <c r="B6976" s="1">
        <v>45869</v>
      </c>
      <c r="C6976" t="s">
        <v>7010</v>
      </c>
      <c r="D6976" t="s">
        <v>39</v>
      </c>
      <c r="E6976" t="s">
        <v>49</v>
      </c>
      <c r="F6976" t="s">
        <v>50</v>
      </c>
      <c r="G6976" t="s">
        <v>24</v>
      </c>
      <c r="H6976" t="s">
        <v>51</v>
      </c>
      <c r="I6976" t="s">
        <v>139</v>
      </c>
      <c r="J6976" t="s">
        <v>27</v>
      </c>
      <c r="K6976">
        <v>1</v>
      </c>
      <c r="L6976">
        <v>85</v>
      </c>
      <c r="M6976">
        <v>0.15</v>
      </c>
      <c r="N6976">
        <v>72.25</v>
      </c>
      <c r="O6976">
        <v>20.25</v>
      </c>
      <c r="P6976" t="s">
        <v>28</v>
      </c>
      <c r="Q6976" t="s">
        <v>91</v>
      </c>
      <c r="R6976" t="s">
        <v>36</v>
      </c>
      <c r="S6976">
        <v>4.2</v>
      </c>
      <c r="T6976">
        <f>YEAR(tblOrders[[#This Row],[Order Date]])</f>
        <v>2025</v>
      </c>
      <c r="U6976" t="str">
        <f>TEXT(tblOrders[[#This Row],[Order Date]],"mmm-yyyy")</f>
        <v>Jul-2025</v>
      </c>
      <c r="V6976" s="4">
        <f>tblOrders[[#This Row],[Profit]]/tblOrders[[#This Row],[Sales Amount]]</f>
        <v>0.28027681660899656</v>
      </c>
      <c r="W6976" t="str">
        <f>VLOOKUP(tblOrders[[#This Row],[City]],CityRegion,2,0)</f>
        <v>South</v>
      </c>
      <c r="X6976" t="str">
        <f>VLOOKUP(tblOrders[[#This Row],[City]],lookups!A:C,3,0)</f>
        <v>Tamil Nadu</v>
      </c>
    </row>
    <row r="6977" spans="1:24" x14ac:dyDescent="0.25">
      <c r="A6977" t="s">
        <v>9419</v>
      </c>
      <c r="B6977" s="1">
        <v>45742</v>
      </c>
      <c r="C6977" t="s">
        <v>4124</v>
      </c>
      <c r="D6977" t="s">
        <v>21</v>
      </c>
      <c r="E6977" t="s">
        <v>60</v>
      </c>
      <c r="F6977" t="s">
        <v>61</v>
      </c>
      <c r="G6977" t="s">
        <v>62</v>
      </c>
      <c r="H6977" t="s">
        <v>63</v>
      </c>
      <c r="I6977" t="s">
        <v>139</v>
      </c>
      <c r="J6977" t="s">
        <v>27</v>
      </c>
      <c r="K6977">
        <v>1</v>
      </c>
      <c r="L6977">
        <v>45</v>
      </c>
      <c r="M6977">
        <v>0</v>
      </c>
      <c r="N6977">
        <v>45</v>
      </c>
      <c r="O6977">
        <v>19</v>
      </c>
      <c r="P6977" t="s">
        <v>28</v>
      </c>
      <c r="Q6977" t="s">
        <v>35</v>
      </c>
      <c r="R6977" t="s">
        <v>30</v>
      </c>
      <c r="S6977">
        <v>2.6</v>
      </c>
      <c r="T6977">
        <f>YEAR(tblOrders[[#This Row],[Order Date]])</f>
        <v>2025</v>
      </c>
      <c r="U6977" t="str">
        <f>TEXT(tblOrders[[#This Row],[Order Date]],"mmm-yyyy")</f>
        <v>Mar-2025</v>
      </c>
      <c r="V6977" s="4">
        <f>tblOrders[[#This Row],[Profit]]/tblOrders[[#This Row],[Sales Amount]]</f>
        <v>0.42222222222222222</v>
      </c>
      <c r="W6977" t="str">
        <f>VLOOKUP(tblOrders[[#This Row],[City]],CityRegion,2,0)</f>
        <v>South</v>
      </c>
      <c r="X6977" t="str">
        <f>VLOOKUP(tblOrders[[#This Row],[City]],lookups!A:C,3,0)</f>
        <v>Tamil Nadu</v>
      </c>
    </row>
    <row r="6978" spans="1:24" x14ac:dyDescent="0.25">
      <c r="A6978" t="s">
        <v>9420</v>
      </c>
      <c r="B6978" s="1">
        <v>45713</v>
      </c>
      <c r="C6978" t="s">
        <v>6827</v>
      </c>
      <c r="D6978" t="s">
        <v>21</v>
      </c>
      <c r="E6978" t="s">
        <v>79</v>
      </c>
      <c r="F6978" t="s">
        <v>80</v>
      </c>
      <c r="G6978" t="s">
        <v>68</v>
      </c>
      <c r="H6978" t="s">
        <v>81</v>
      </c>
      <c r="I6978" t="s">
        <v>70</v>
      </c>
      <c r="J6978" t="s">
        <v>27</v>
      </c>
      <c r="K6978">
        <v>4</v>
      </c>
      <c r="L6978">
        <v>799</v>
      </c>
      <c r="M6978">
        <v>0.2</v>
      </c>
      <c r="N6978">
        <v>2556.8000000000002</v>
      </c>
      <c r="O6978">
        <v>76.8</v>
      </c>
      <c r="P6978" t="s">
        <v>28</v>
      </c>
      <c r="Q6978" t="s">
        <v>46</v>
      </c>
      <c r="R6978" t="s">
        <v>30</v>
      </c>
      <c r="S6978">
        <v>4.5</v>
      </c>
      <c r="T6978">
        <f>YEAR(tblOrders[[#This Row],[Order Date]])</f>
        <v>2025</v>
      </c>
      <c r="U6978" t="str">
        <f>TEXT(tblOrders[[#This Row],[Order Date]],"mmm-yyyy")</f>
        <v>Feb-2025</v>
      </c>
      <c r="V6978" s="4">
        <f>tblOrders[[#This Row],[Profit]]/tblOrders[[#This Row],[Sales Amount]]</f>
        <v>3.0037546933667079E-2</v>
      </c>
      <c r="W6978" t="str">
        <f>VLOOKUP(tblOrders[[#This Row],[City]],CityRegion,2,0)</f>
        <v>South</v>
      </c>
      <c r="X6978" t="str">
        <f>VLOOKUP(tblOrders[[#This Row],[City]],lookups!A:C,3,0)</f>
        <v>Telengana</v>
      </c>
    </row>
    <row r="6979" spans="1:24" x14ac:dyDescent="0.25">
      <c r="A6979" t="s">
        <v>9421</v>
      </c>
      <c r="B6979" s="1">
        <v>45953</v>
      </c>
      <c r="C6979" t="s">
        <v>3921</v>
      </c>
      <c r="D6979" t="s">
        <v>39</v>
      </c>
      <c r="E6979" t="s">
        <v>108</v>
      </c>
      <c r="F6979" t="s">
        <v>109</v>
      </c>
      <c r="G6979" t="s">
        <v>62</v>
      </c>
      <c r="H6979" t="s">
        <v>110</v>
      </c>
      <c r="I6979" t="s">
        <v>139</v>
      </c>
      <c r="J6979" t="s">
        <v>45</v>
      </c>
      <c r="K6979">
        <v>3</v>
      </c>
      <c r="L6979">
        <v>110</v>
      </c>
      <c r="M6979">
        <v>0</v>
      </c>
      <c r="N6979">
        <v>330</v>
      </c>
      <c r="O6979">
        <v>126</v>
      </c>
      <c r="P6979" t="s">
        <v>28</v>
      </c>
      <c r="Q6979" t="s">
        <v>29</v>
      </c>
      <c r="R6979" t="s">
        <v>30</v>
      </c>
      <c r="S6979">
        <v>3.6</v>
      </c>
      <c r="T6979">
        <f>YEAR(tblOrders[[#This Row],[Order Date]])</f>
        <v>2025</v>
      </c>
      <c r="U6979" t="str">
        <f>TEXT(tblOrders[[#This Row],[Order Date]],"mmm-yyyy")</f>
        <v>Oct-2025</v>
      </c>
      <c r="V6979" s="4">
        <f>tblOrders[[#This Row],[Profit]]/tblOrders[[#This Row],[Sales Amount]]</f>
        <v>0.38181818181818183</v>
      </c>
      <c r="W6979" t="str">
        <f>VLOOKUP(tblOrders[[#This Row],[City]],CityRegion,2,0)</f>
        <v>South</v>
      </c>
      <c r="X6979" t="str">
        <f>VLOOKUP(tblOrders[[#This Row],[City]],lookups!A:C,3,0)</f>
        <v>Tamil Nadu</v>
      </c>
    </row>
    <row r="6980" spans="1:24" x14ac:dyDescent="0.25">
      <c r="A6980" t="s">
        <v>9422</v>
      </c>
      <c r="B6980" s="1">
        <v>46019</v>
      </c>
      <c r="C6980" t="s">
        <v>54</v>
      </c>
      <c r="D6980" t="s">
        <v>39</v>
      </c>
      <c r="E6980" t="s">
        <v>66</v>
      </c>
      <c r="F6980" t="s">
        <v>67</v>
      </c>
      <c r="G6980" t="s">
        <v>68</v>
      </c>
      <c r="H6980" t="s">
        <v>69</v>
      </c>
      <c r="I6980" t="s">
        <v>84</v>
      </c>
      <c r="J6980" t="s">
        <v>27</v>
      </c>
      <c r="K6980">
        <v>5</v>
      </c>
      <c r="L6980">
        <v>149</v>
      </c>
      <c r="M6980">
        <v>0.05</v>
      </c>
      <c r="N6980">
        <v>707.75</v>
      </c>
      <c r="O6980">
        <v>232.75</v>
      </c>
      <c r="P6980" t="s">
        <v>28</v>
      </c>
      <c r="Q6980" t="s">
        <v>29</v>
      </c>
      <c r="R6980" t="s">
        <v>36</v>
      </c>
      <c r="S6980">
        <v>2.6</v>
      </c>
      <c r="T6980">
        <f>YEAR(tblOrders[[#This Row],[Order Date]])</f>
        <v>2025</v>
      </c>
      <c r="U6980" t="str">
        <f>TEXT(tblOrders[[#This Row],[Order Date]],"mmm-yyyy")</f>
        <v>Dec-2025</v>
      </c>
      <c r="V6980" s="4">
        <f>tblOrders[[#This Row],[Profit]]/tblOrders[[#This Row],[Sales Amount]]</f>
        <v>0.32885906040268459</v>
      </c>
      <c r="W6980" t="str">
        <f>VLOOKUP(tblOrders[[#This Row],[City]],CityRegion,2,0)</f>
        <v>West</v>
      </c>
      <c r="X6980" t="str">
        <f>VLOOKUP(tblOrders[[#This Row],[City]],lookups!A:C,3,0)</f>
        <v>Maharashtra</v>
      </c>
    </row>
    <row r="6981" spans="1:24" x14ac:dyDescent="0.25">
      <c r="A6981" t="s">
        <v>9423</v>
      </c>
      <c r="B6981" s="1">
        <v>46010</v>
      </c>
      <c r="C6981" t="s">
        <v>1654</v>
      </c>
      <c r="D6981" t="s">
        <v>21</v>
      </c>
      <c r="E6981" t="s">
        <v>101</v>
      </c>
      <c r="F6981" t="s">
        <v>102</v>
      </c>
      <c r="G6981" t="s">
        <v>24</v>
      </c>
      <c r="H6981" t="s">
        <v>103</v>
      </c>
      <c r="I6981" t="s">
        <v>33</v>
      </c>
      <c r="J6981" t="s">
        <v>27</v>
      </c>
      <c r="K6981">
        <v>1</v>
      </c>
      <c r="L6981">
        <v>120</v>
      </c>
      <c r="M6981">
        <v>0</v>
      </c>
      <c r="N6981">
        <v>120</v>
      </c>
      <c r="O6981">
        <v>42</v>
      </c>
      <c r="P6981" t="s">
        <v>28</v>
      </c>
      <c r="Q6981" t="s">
        <v>35</v>
      </c>
      <c r="R6981" t="s">
        <v>30</v>
      </c>
      <c r="S6981">
        <v>2.6</v>
      </c>
      <c r="T6981">
        <f>YEAR(tblOrders[[#This Row],[Order Date]])</f>
        <v>2025</v>
      </c>
      <c r="U6981" t="str">
        <f>TEXT(tblOrders[[#This Row],[Order Date]],"mmm-yyyy")</f>
        <v>Dec-2025</v>
      </c>
      <c r="V6981" s="4">
        <f>tblOrders[[#This Row],[Profit]]/tblOrders[[#This Row],[Sales Amount]]</f>
        <v>0.35</v>
      </c>
      <c r="W6981" t="str">
        <f>VLOOKUP(tblOrders[[#This Row],[City]],CityRegion,2,0)</f>
        <v>North</v>
      </c>
      <c r="X6981" t="str">
        <f>VLOOKUP(tblOrders[[#This Row],[City]],lookups!A:C,3,0)</f>
        <v>Delhi</v>
      </c>
    </row>
    <row r="6982" spans="1:24" x14ac:dyDescent="0.25">
      <c r="A6982" t="s">
        <v>9424</v>
      </c>
      <c r="B6982" s="1">
        <v>45864</v>
      </c>
      <c r="C6982" t="s">
        <v>7893</v>
      </c>
      <c r="D6982" t="s">
        <v>39</v>
      </c>
      <c r="E6982" t="s">
        <v>49</v>
      </c>
      <c r="F6982" t="s">
        <v>50</v>
      </c>
      <c r="G6982" t="s">
        <v>24</v>
      </c>
      <c r="H6982" t="s">
        <v>51</v>
      </c>
      <c r="I6982" t="s">
        <v>139</v>
      </c>
      <c r="J6982" t="s">
        <v>34</v>
      </c>
      <c r="K6982">
        <v>1</v>
      </c>
      <c r="L6982">
        <v>85</v>
      </c>
      <c r="M6982">
        <v>0.1</v>
      </c>
      <c r="N6982">
        <v>76.5</v>
      </c>
      <c r="O6982">
        <v>24.5</v>
      </c>
      <c r="P6982" t="s">
        <v>111</v>
      </c>
      <c r="Q6982" t="s">
        <v>29</v>
      </c>
      <c r="R6982" t="s">
        <v>123</v>
      </c>
      <c r="S6982">
        <v>4.5</v>
      </c>
      <c r="T6982">
        <f>YEAR(tblOrders[[#This Row],[Order Date]])</f>
        <v>2025</v>
      </c>
      <c r="U6982" t="str">
        <f>TEXT(tblOrders[[#This Row],[Order Date]],"mmm-yyyy")</f>
        <v>Jul-2025</v>
      </c>
      <c r="V6982" s="4">
        <f>tblOrders[[#This Row],[Profit]]/tblOrders[[#This Row],[Sales Amount]]</f>
        <v>0.3202614379084967</v>
      </c>
      <c r="W6982" t="str">
        <f>VLOOKUP(tblOrders[[#This Row],[City]],CityRegion,2,0)</f>
        <v>South</v>
      </c>
      <c r="X6982" t="str">
        <f>VLOOKUP(tblOrders[[#This Row],[City]],lookups!A:C,3,0)</f>
        <v>Tamil Nadu</v>
      </c>
    </row>
    <row r="6983" spans="1:24" x14ac:dyDescent="0.25">
      <c r="A6983" t="s">
        <v>9425</v>
      </c>
      <c r="B6983" s="1">
        <v>45912</v>
      </c>
      <c r="C6983" t="s">
        <v>1070</v>
      </c>
      <c r="D6983" t="s">
        <v>21</v>
      </c>
      <c r="E6983" t="s">
        <v>66</v>
      </c>
      <c r="F6983" t="s">
        <v>67</v>
      </c>
      <c r="G6983" t="s">
        <v>68</v>
      </c>
      <c r="H6983" t="s">
        <v>69</v>
      </c>
      <c r="I6983" t="s">
        <v>84</v>
      </c>
      <c r="J6983" t="s">
        <v>45</v>
      </c>
      <c r="K6983">
        <v>4</v>
      </c>
      <c r="L6983">
        <v>149</v>
      </c>
      <c r="M6983">
        <v>0.15</v>
      </c>
      <c r="N6983">
        <v>506.6</v>
      </c>
      <c r="O6983">
        <v>126.6</v>
      </c>
      <c r="P6983" t="s">
        <v>28</v>
      </c>
      <c r="Q6983" t="s">
        <v>86</v>
      </c>
      <c r="R6983" t="s">
        <v>123</v>
      </c>
      <c r="S6983">
        <v>4.4000000000000004</v>
      </c>
      <c r="T6983">
        <f>YEAR(tblOrders[[#This Row],[Order Date]])</f>
        <v>2025</v>
      </c>
      <c r="U6983" t="str">
        <f>TEXT(tblOrders[[#This Row],[Order Date]],"mmm-yyyy")</f>
        <v>Sep-2025</v>
      </c>
      <c r="V6983" s="4">
        <f>tblOrders[[#This Row],[Profit]]/tblOrders[[#This Row],[Sales Amount]]</f>
        <v>0.24990130280300038</v>
      </c>
      <c r="W6983" t="str">
        <f>VLOOKUP(tblOrders[[#This Row],[City]],CityRegion,2,0)</f>
        <v>West</v>
      </c>
      <c r="X6983" t="str">
        <f>VLOOKUP(tblOrders[[#This Row],[City]],lookups!A:C,3,0)</f>
        <v>Maharashtra</v>
      </c>
    </row>
    <row r="6984" spans="1:24" x14ac:dyDescent="0.25">
      <c r="A6984" t="s">
        <v>9426</v>
      </c>
      <c r="B6984" s="1">
        <v>45684</v>
      </c>
      <c r="C6984" t="s">
        <v>3162</v>
      </c>
      <c r="D6984" t="s">
        <v>39</v>
      </c>
      <c r="E6984" t="s">
        <v>94</v>
      </c>
      <c r="F6984" t="s">
        <v>95</v>
      </c>
      <c r="G6984" t="s">
        <v>68</v>
      </c>
      <c r="H6984" t="s">
        <v>96</v>
      </c>
      <c r="I6984" t="s">
        <v>44</v>
      </c>
      <c r="J6984" t="s">
        <v>45</v>
      </c>
      <c r="K6984">
        <v>4</v>
      </c>
      <c r="L6984">
        <v>89</v>
      </c>
      <c r="M6984">
        <v>0.2</v>
      </c>
      <c r="N6984">
        <v>284.8</v>
      </c>
      <c r="O6984">
        <v>64.8</v>
      </c>
      <c r="P6984" t="s">
        <v>28</v>
      </c>
      <c r="Q6984" t="s">
        <v>91</v>
      </c>
      <c r="R6984" t="s">
        <v>36</v>
      </c>
      <c r="S6984">
        <v>4.2</v>
      </c>
      <c r="T6984">
        <f>YEAR(tblOrders[[#This Row],[Order Date]])</f>
        <v>2025</v>
      </c>
      <c r="U6984" t="str">
        <f>TEXT(tblOrders[[#This Row],[Order Date]],"mmm-yyyy")</f>
        <v>Jan-2025</v>
      </c>
      <c r="V6984" s="4">
        <f>tblOrders[[#This Row],[Profit]]/tblOrders[[#This Row],[Sales Amount]]</f>
        <v>0.22752808988764042</v>
      </c>
      <c r="W6984" t="str">
        <f>VLOOKUP(tblOrders[[#This Row],[City]],CityRegion,2,0)</f>
        <v>South</v>
      </c>
      <c r="X6984" t="str">
        <f>VLOOKUP(tblOrders[[#This Row],[City]],lookups!A:C,3,0)</f>
        <v>Kerala</v>
      </c>
    </row>
    <row r="6985" spans="1:24" x14ac:dyDescent="0.25">
      <c r="A6985" t="s">
        <v>9427</v>
      </c>
      <c r="B6985" s="1">
        <v>45900</v>
      </c>
      <c r="C6985" t="s">
        <v>6775</v>
      </c>
      <c r="D6985" t="s">
        <v>39</v>
      </c>
      <c r="E6985" t="s">
        <v>94</v>
      </c>
      <c r="F6985" t="s">
        <v>95</v>
      </c>
      <c r="G6985" t="s">
        <v>68</v>
      </c>
      <c r="H6985" t="s">
        <v>96</v>
      </c>
      <c r="I6985" t="s">
        <v>33</v>
      </c>
      <c r="J6985" t="s">
        <v>34</v>
      </c>
      <c r="K6985">
        <v>3</v>
      </c>
      <c r="L6985">
        <v>89</v>
      </c>
      <c r="M6985">
        <v>0.1</v>
      </c>
      <c r="N6985">
        <v>240.3</v>
      </c>
      <c r="O6985">
        <v>75.3</v>
      </c>
      <c r="P6985" t="s">
        <v>28</v>
      </c>
      <c r="Q6985" t="s">
        <v>29</v>
      </c>
      <c r="R6985" t="s">
        <v>30</v>
      </c>
      <c r="S6985">
        <v>5</v>
      </c>
      <c r="T6985">
        <f>YEAR(tblOrders[[#This Row],[Order Date]])</f>
        <v>2025</v>
      </c>
      <c r="U6985" t="str">
        <f>TEXT(tblOrders[[#This Row],[Order Date]],"mmm-yyyy")</f>
        <v>Aug-2025</v>
      </c>
      <c r="V6985" s="4">
        <f>tblOrders[[#This Row],[Profit]]/tblOrders[[#This Row],[Sales Amount]]</f>
        <v>0.31335830212234705</v>
      </c>
      <c r="W6985" t="str">
        <f>VLOOKUP(tblOrders[[#This Row],[City]],CityRegion,2,0)</f>
        <v>North</v>
      </c>
      <c r="X6985" t="str">
        <f>VLOOKUP(tblOrders[[#This Row],[City]],lookups!A:C,3,0)</f>
        <v>Delhi</v>
      </c>
    </row>
    <row r="6986" spans="1:24" x14ac:dyDescent="0.25">
      <c r="A6986" t="s">
        <v>9428</v>
      </c>
      <c r="B6986" s="1">
        <v>45687</v>
      </c>
      <c r="C6986" t="s">
        <v>4050</v>
      </c>
      <c r="D6986" t="s">
        <v>39</v>
      </c>
      <c r="E6986" t="s">
        <v>49</v>
      </c>
      <c r="F6986" t="s">
        <v>50</v>
      </c>
      <c r="G6986" t="s">
        <v>24</v>
      </c>
      <c r="H6986" t="s">
        <v>51</v>
      </c>
      <c r="I6986" t="s">
        <v>130</v>
      </c>
      <c r="J6986" t="s">
        <v>45</v>
      </c>
      <c r="K6986">
        <v>2</v>
      </c>
      <c r="L6986">
        <v>85</v>
      </c>
      <c r="M6986">
        <v>0.1</v>
      </c>
      <c r="N6986">
        <v>153</v>
      </c>
      <c r="O6986">
        <v>49</v>
      </c>
      <c r="P6986" t="s">
        <v>28</v>
      </c>
      <c r="Q6986" t="s">
        <v>46</v>
      </c>
      <c r="R6986" t="s">
        <v>36</v>
      </c>
      <c r="S6986">
        <v>3.1</v>
      </c>
      <c r="T6986">
        <f>YEAR(tblOrders[[#This Row],[Order Date]])</f>
        <v>2025</v>
      </c>
      <c r="U6986" t="str">
        <f>TEXT(tblOrders[[#This Row],[Order Date]],"mmm-yyyy")</f>
        <v>Jan-2025</v>
      </c>
      <c r="V6986" s="4">
        <f>tblOrders[[#This Row],[Profit]]/tblOrders[[#This Row],[Sales Amount]]</f>
        <v>0.3202614379084967</v>
      </c>
      <c r="W6986" t="str">
        <f>VLOOKUP(tblOrders[[#This Row],[City]],CityRegion,2,0)</f>
        <v>West</v>
      </c>
      <c r="X6986" t="str">
        <f>VLOOKUP(tblOrders[[#This Row],[City]],lookups!A:C,3,0)</f>
        <v>Maharashtra</v>
      </c>
    </row>
    <row r="6987" spans="1:24" x14ac:dyDescent="0.25">
      <c r="A6987" t="s">
        <v>9429</v>
      </c>
      <c r="B6987" s="1">
        <v>45663</v>
      </c>
      <c r="C6987" t="s">
        <v>1305</v>
      </c>
      <c r="D6987" t="s">
        <v>39</v>
      </c>
      <c r="E6987" t="s">
        <v>114</v>
      </c>
      <c r="F6987" t="s">
        <v>115</v>
      </c>
      <c r="G6987" t="s">
        <v>42</v>
      </c>
      <c r="H6987" t="s">
        <v>116</v>
      </c>
      <c r="I6987" t="s">
        <v>130</v>
      </c>
      <c r="J6987" t="s">
        <v>34</v>
      </c>
      <c r="K6987">
        <v>3</v>
      </c>
      <c r="L6987">
        <v>12</v>
      </c>
      <c r="M6987">
        <v>0</v>
      </c>
      <c r="N6987">
        <v>36</v>
      </c>
      <c r="O6987">
        <v>18</v>
      </c>
      <c r="P6987" t="s">
        <v>28</v>
      </c>
      <c r="Q6987" t="s">
        <v>35</v>
      </c>
      <c r="R6987" t="s">
        <v>30</v>
      </c>
      <c r="S6987">
        <v>3.2</v>
      </c>
      <c r="T6987">
        <f>YEAR(tblOrders[[#This Row],[Order Date]])</f>
        <v>2025</v>
      </c>
      <c r="U6987" t="str">
        <f>TEXT(tblOrders[[#This Row],[Order Date]],"mmm-yyyy")</f>
        <v>Jan-2025</v>
      </c>
      <c r="V6987" s="4">
        <f>tblOrders[[#This Row],[Profit]]/tblOrders[[#This Row],[Sales Amount]]</f>
        <v>0.5</v>
      </c>
      <c r="W6987" t="str">
        <f>VLOOKUP(tblOrders[[#This Row],[City]],CityRegion,2,0)</f>
        <v>West</v>
      </c>
      <c r="X6987" t="str">
        <f>VLOOKUP(tblOrders[[#This Row],[City]],lookups!A:C,3,0)</f>
        <v>Maharashtra</v>
      </c>
    </row>
    <row r="6988" spans="1:24" x14ac:dyDescent="0.25">
      <c r="A6988" t="s">
        <v>9430</v>
      </c>
      <c r="B6988" s="1">
        <v>45849</v>
      </c>
      <c r="C6988" t="s">
        <v>6288</v>
      </c>
      <c r="D6988" t="s">
        <v>39</v>
      </c>
      <c r="E6988" t="s">
        <v>114</v>
      </c>
      <c r="F6988" t="s">
        <v>115</v>
      </c>
      <c r="G6988" t="s">
        <v>42</v>
      </c>
      <c r="H6988" t="s">
        <v>116</v>
      </c>
      <c r="I6988" t="s">
        <v>52</v>
      </c>
      <c r="J6988" t="s">
        <v>45</v>
      </c>
      <c r="K6988">
        <v>1</v>
      </c>
      <c r="L6988">
        <v>12</v>
      </c>
      <c r="M6988">
        <v>0.05</v>
      </c>
      <c r="N6988">
        <v>11.4</v>
      </c>
      <c r="O6988">
        <v>5.4</v>
      </c>
      <c r="P6988" t="s">
        <v>85</v>
      </c>
      <c r="Q6988" t="s">
        <v>35</v>
      </c>
      <c r="R6988" t="s">
        <v>36</v>
      </c>
      <c r="S6988">
        <v>3.8</v>
      </c>
      <c r="T6988">
        <f>YEAR(tblOrders[[#This Row],[Order Date]])</f>
        <v>2025</v>
      </c>
      <c r="U6988" t="str">
        <f>TEXT(tblOrders[[#This Row],[Order Date]],"mmm-yyyy")</f>
        <v>Jul-2025</v>
      </c>
      <c r="V6988" s="4">
        <f>tblOrders[[#This Row],[Profit]]/tblOrders[[#This Row],[Sales Amount]]</f>
        <v>0.47368421052631582</v>
      </c>
      <c r="W6988" t="str">
        <f>VLOOKUP(tblOrders[[#This Row],[City]],CityRegion,2,0)</f>
        <v>South</v>
      </c>
      <c r="X6988" t="str">
        <f>VLOOKUP(tblOrders[[#This Row],[City]],lookups!A:C,3,0)</f>
        <v>Kerala</v>
      </c>
    </row>
    <row r="6989" spans="1:24" x14ac:dyDescent="0.25">
      <c r="A6989" t="s">
        <v>9431</v>
      </c>
      <c r="B6989" s="1">
        <v>45745</v>
      </c>
      <c r="C6989" t="s">
        <v>5835</v>
      </c>
      <c r="D6989" t="s">
        <v>39</v>
      </c>
      <c r="E6989" t="s">
        <v>114</v>
      </c>
      <c r="F6989" t="s">
        <v>115</v>
      </c>
      <c r="G6989" t="s">
        <v>42</v>
      </c>
      <c r="H6989" t="s">
        <v>116</v>
      </c>
      <c r="I6989" t="s">
        <v>130</v>
      </c>
      <c r="J6989" t="s">
        <v>34</v>
      </c>
      <c r="K6989">
        <v>2</v>
      </c>
      <c r="L6989">
        <v>12</v>
      </c>
      <c r="M6989">
        <v>0.1</v>
      </c>
      <c r="N6989">
        <v>21.6</v>
      </c>
      <c r="O6989">
        <v>9.6</v>
      </c>
      <c r="P6989" t="s">
        <v>85</v>
      </c>
      <c r="Q6989" t="s">
        <v>91</v>
      </c>
      <c r="R6989" t="s">
        <v>30</v>
      </c>
      <c r="S6989">
        <v>3.3</v>
      </c>
      <c r="T6989">
        <f>YEAR(tblOrders[[#This Row],[Order Date]])</f>
        <v>2025</v>
      </c>
      <c r="U6989" t="str">
        <f>TEXT(tblOrders[[#This Row],[Order Date]],"mmm-yyyy")</f>
        <v>Mar-2025</v>
      </c>
      <c r="V6989" s="4">
        <f>tblOrders[[#This Row],[Profit]]/tblOrders[[#This Row],[Sales Amount]]</f>
        <v>0.44444444444444442</v>
      </c>
      <c r="W6989" t="str">
        <f>VLOOKUP(tblOrders[[#This Row],[City]],CityRegion,2,0)</f>
        <v>West</v>
      </c>
      <c r="X6989" t="str">
        <f>VLOOKUP(tblOrders[[#This Row],[City]],lookups!A:C,3,0)</f>
        <v>Maharashtra</v>
      </c>
    </row>
    <row r="6990" spans="1:24" x14ac:dyDescent="0.25">
      <c r="A6990" t="s">
        <v>9432</v>
      </c>
      <c r="B6990" s="1">
        <v>45736</v>
      </c>
      <c r="C6990" t="s">
        <v>727</v>
      </c>
      <c r="D6990" t="s">
        <v>21</v>
      </c>
      <c r="E6990" t="s">
        <v>66</v>
      </c>
      <c r="F6990" t="s">
        <v>67</v>
      </c>
      <c r="G6990" t="s">
        <v>68</v>
      </c>
      <c r="H6990" t="s">
        <v>69</v>
      </c>
      <c r="I6990" t="s">
        <v>52</v>
      </c>
      <c r="J6990" t="s">
        <v>27</v>
      </c>
      <c r="K6990">
        <v>1</v>
      </c>
      <c r="L6990">
        <v>149</v>
      </c>
      <c r="M6990">
        <v>0.1</v>
      </c>
      <c r="N6990">
        <v>134.1</v>
      </c>
      <c r="O6990">
        <v>39.1</v>
      </c>
      <c r="P6990" t="s">
        <v>28</v>
      </c>
      <c r="Q6990" t="s">
        <v>35</v>
      </c>
      <c r="R6990" t="s">
        <v>36</v>
      </c>
      <c r="S6990">
        <v>4.2</v>
      </c>
      <c r="T6990">
        <f>YEAR(tblOrders[[#This Row],[Order Date]])</f>
        <v>2025</v>
      </c>
      <c r="U6990" t="str">
        <f>TEXT(tblOrders[[#This Row],[Order Date]],"mmm-yyyy")</f>
        <v>Mar-2025</v>
      </c>
      <c r="V6990" s="4">
        <f>tblOrders[[#This Row],[Profit]]/tblOrders[[#This Row],[Sales Amount]]</f>
        <v>0.29157345264727819</v>
      </c>
      <c r="W6990" t="str">
        <f>VLOOKUP(tblOrders[[#This Row],[City]],CityRegion,2,0)</f>
        <v>South</v>
      </c>
      <c r="X6990" t="str">
        <f>VLOOKUP(tblOrders[[#This Row],[City]],lookups!A:C,3,0)</f>
        <v>Kerala</v>
      </c>
    </row>
    <row r="6991" spans="1:24" x14ac:dyDescent="0.25">
      <c r="A6991" t="s">
        <v>9433</v>
      </c>
      <c r="B6991" s="1">
        <v>45863</v>
      </c>
      <c r="C6991" t="s">
        <v>7238</v>
      </c>
      <c r="D6991" t="s">
        <v>39</v>
      </c>
      <c r="E6991" t="s">
        <v>108</v>
      </c>
      <c r="F6991" t="s">
        <v>109</v>
      </c>
      <c r="G6991" t="s">
        <v>62</v>
      </c>
      <c r="H6991" t="s">
        <v>110</v>
      </c>
      <c r="I6991" t="s">
        <v>70</v>
      </c>
      <c r="J6991" t="s">
        <v>45</v>
      </c>
      <c r="K6991">
        <v>3</v>
      </c>
      <c r="L6991">
        <v>110</v>
      </c>
      <c r="M6991">
        <v>0</v>
      </c>
      <c r="N6991">
        <v>330</v>
      </c>
      <c r="O6991">
        <v>126</v>
      </c>
      <c r="P6991" t="s">
        <v>28</v>
      </c>
      <c r="Q6991" t="s">
        <v>91</v>
      </c>
      <c r="R6991" t="s">
        <v>36</v>
      </c>
      <c r="S6991">
        <v>4.9000000000000004</v>
      </c>
      <c r="T6991">
        <f>YEAR(tblOrders[[#This Row],[Order Date]])</f>
        <v>2025</v>
      </c>
      <c r="U6991" t="str">
        <f>TEXT(tblOrders[[#This Row],[Order Date]],"mmm-yyyy")</f>
        <v>Jul-2025</v>
      </c>
      <c r="V6991" s="4">
        <f>tblOrders[[#This Row],[Profit]]/tblOrders[[#This Row],[Sales Amount]]</f>
        <v>0.38181818181818183</v>
      </c>
      <c r="W6991" t="str">
        <f>VLOOKUP(tblOrders[[#This Row],[City]],CityRegion,2,0)</f>
        <v>South</v>
      </c>
      <c r="X6991" t="str">
        <f>VLOOKUP(tblOrders[[#This Row],[City]],lookups!A:C,3,0)</f>
        <v>Telengana</v>
      </c>
    </row>
    <row r="6992" spans="1:24" x14ac:dyDescent="0.25">
      <c r="A6992" t="s">
        <v>9434</v>
      </c>
      <c r="B6992" s="1">
        <v>45817</v>
      </c>
      <c r="C6992" t="s">
        <v>3151</v>
      </c>
      <c r="D6992" t="s">
        <v>39</v>
      </c>
      <c r="E6992" t="s">
        <v>49</v>
      </c>
      <c r="F6992" t="s">
        <v>50</v>
      </c>
      <c r="G6992" t="s">
        <v>24</v>
      </c>
      <c r="H6992" t="s">
        <v>51</v>
      </c>
      <c r="I6992" t="s">
        <v>76</v>
      </c>
      <c r="J6992" t="s">
        <v>27</v>
      </c>
      <c r="K6992">
        <v>5</v>
      </c>
      <c r="L6992">
        <v>85</v>
      </c>
      <c r="M6992">
        <v>0.05</v>
      </c>
      <c r="N6992">
        <v>403.75</v>
      </c>
      <c r="O6992">
        <v>143.75</v>
      </c>
      <c r="P6992" t="s">
        <v>28</v>
      </c>
      <c r="Q6992" t="s">
        <v>46</v>
      </c>
      <c r="R6992" t="s">
        <v>36</v>
      </c>
      <c r="S6992">
        <v>4.5</v>
      </c>
      <c r="T6992">
        <f>YEAR(tblOrders[[#This Row],[Order Date]])</f>
        <v>2025</v>
      </c>
      <c r="U6992" t="str">
        <f>TEXT(tblOrders[[#This Row],[Order Date]],"mmm-yyyy")</f>
        <v>Jun-2025</v>
      </c>
      <c r="V6992" s="4">
        <f>tblOrders[[#This Row],[Profit]]/tblOrders[[#This Row],[Sales Amount]]</f>
        <v>0.35603715170278638</v>
      </c>
      <c r="W6992" t="str">
        <f>VLOOKUP(tblOrders[[#This Row],[City]],CityRegion,2,0)</f>
        <v>South</v>
      </c>
      <c r="X6992" t="str">
        <f>VLOOKUP(tblOrders[[#This Row],[City]],lookups!A:C,3,0)</f>
        <v>Kerala</v>
      </c>
    </row>
    <row r="6993" spans="1:24" x14ac:dyDescent="0.25">
      <c r="A6993" t="s">
        <v>9435</v>
      </c>
      <c r="B6993" s="1">
        <v>45778</v>
      </c>
      <c r="C6993" t="s">
        <v>5804</v>
      </c>
      <c r="D6993" t="s">
        <v>21</v>
      </c>
      <c r="E6993" t="s">
        <v>101</v>
      </c>
      <c r="F6993" t="s">
        <v>102</v>
      </c>
      <c r="G6993" t="s">
        <v>24</v>
      </c>
      <c r="H6993" t="s">
        <v>103</v>
      </c>
      <c r="I6993" t="s">
        <v>44</v>
      </c>
      <c r="J6993" t="s">
        <v>34</v>
      </c>
      <c r="K6993">
        <v>3</v>
      </c>
      <c r="L6993">
        <v>120</v>
      </c>
      <c r="M6993">
        <v>0.15</v>
      </c>
      <c r="N6993">
        <v>306</v>
      </c>
      <c r="O6993">
        <v>72</v>
      </c>
      <c r="P6993" t="s">
        <v>28</v>
      </c>
      <c r="Q6993" t="s">
        <v>91</v>
      </c>
      <c r="R6993" t="s">
        <v>36</v>
      </c>
      <c r="S6993">
        <v>3.8</v>
      </c>
      <c r="T6993">
        <f>YEAR(tblOrders[[#This Row],[Order Date]])</f>
        <v>2025</v>
      </c>
      <c r="U6993" t="str">
        <f>TEXT(tblOrders[[#This Row],[Order Date]],"mmm-yyyy")</f>
        <v>May-2025</v>
      </c>
      <c r="V6993" s="4">
        <f>tblOrders[[#This Row],[Profit]]/tblOrders[[#This Row],[Sales Amount]]</f>
        <v>0.23529411764705882</v>
      </c>
      <c r="W6993" t="str">
        <f>VLOOKUP(tblOrders[[#This Row],[City]],CityRegion,2,0)</f>
        <v>South</v>
      </c>
      <c r="X6993" t="str">
        <f>VLOOKUP(tblOrders[[#This Row],[City]],lookups!A:C,3,0)</f>
        <v>Kerala</v>
      </c>
    </row>
    <row r="6994" spans="1:24" x14ac:dyDescent="0.25">
      <c r="A6994" t="s">
        <v>9436</v>
      </c>
      <c r="B6994" s="1">
        <v>45889</v>
      </c>
      <c r="C6994" t="s">
        <v>6296</v>
      </c>
      <c r="D6994" t="s">
        <v>39</v>
      </c>
      <c r="E6994" t="s">
        <v>40</v>
      </c>
      <c r="F6994" t="s">
        <v>41</v>
      </c>
      <c r="G6994" t="s">
        <v>42</v>
      </c>
      <c r="H6994" t="s">
        <v>43</v>
      </c>
      <c r="I6994" t="s">
        <v>44</v>
      </c>
      <c r="J6994" t="s">
        <v>45</v>
      </c>
      <c r="K6994">
        <v>1</v>
      </c>
      <c r="L6994">
        <v>18</v>
      </c>
      <c r="M6994">
        <v>0.05</v>
      </c>
      <c r="N6994">
        <v>17.100000000000001</v>
      </c>
      <c r="O6994">
        <v>8.1</v>
      </c>
      <c r="P6994" t="s">
        <v>28</v>
      </c>
      <c r="Q6994" t="s">
        <v>86</v>
      </c>
      <c r="R6994" t="s">
        <v>36</v>
      </c>
      <c r="S6994">
        <v>4.3</v>
      </c>
      <c r="T6994">
        <f>YEAR(tblOrders[[#This Row],[Order Date]])</f>
        <v>2025</v>
      </c>
      <c r="U6994" t="str">
        <f>TEXT(tblOrders[[#This Row],[Order Date]],"mmm-yyyy")</f>
        <v>Aug-2025</v>
      </c>
      <c r="V6994" s="4">
        <f>tblOrders[[#This Row],[Profit]]/tblOrders[[#This Row],[Sales Amount]]</f>
        <v>0.47368421052631571</v>
      </c>
      <c r="W6994" t="str">
        <f>VLOOKUP(tblOrders[[#This Row],[City]],CityRegion,2,0)</f>
        <v>South</v>
      </c>
      <c r="X6994" t="str">
        <f>VLOOKUP(tblOrders[[#This Row],[City]],lookups!A:C,3,0)</f>
        <v>Kerala</v>
      </c>
    </row>
    <row r="6995" spans="1:24" x14ac:dyDescent="0.25">
      <c r="A6995" t="s">
        <v>9437</v>
      </c>
      <c r="B6995" s="1">
        <v>45996</v>
      </c>
      <c r="C6995" t="s">
        <v>4748</v>
      </c>
      <c r="D6995" t="s">
        <v>21</v>
      </c>
      <c r="E6995" t="s">
        <v>79</v>
      </c>
      <c r="F6995" t="s">
        <v>80</v>
      </c>
      <c r="G6995" t="s">
        <v>68</v>
      </c>
      <c r="H6995" t="s">
        <v>81</v>
      </c>
      <c r="I6995" t="s">
        <v>139</v>
      </c>
      <c r="J6995" t="s">
        <v>34</v>
      </c>
      <c r="K6995">
        <v>4</v>
      </c>
      <c r="L6995">
        <v>799</v>
      </c>
      <c r="M6995">
        <v>0.2</v>
      </c>
      <c r="N6995">
        <v>2556.8000000000002</v>
      </c>
      <c r="O6995">
        <v>76.8</v>
      </c>
      <c r="P6995" t="s">
        <v>111</v>
      </c>
      <c r="Q6995" t="s">
        <v>91</v>
      </c>
      <c r="R6995" t="s">
        <v>30</v>
      </c>
      <c r="S6995">
        <v>2.6</v>
      </c>
      <c r="T6995">
        <f>YEAR(tblOrders[[#This Row],[Order Date]])</f>
        <v>2025</v>
      </c>
      <c r="U6995" t="str">
        <f>TEXT(tblOrders[[#This Row],[Order Date]],"mmm-yyyy")</f>
        <v>Dec-2025</v>
      </c>
      <c r="V6995" s="4">
        <f>tblOrders[[#This Row],[Profit]]/tblOrders[[#This Row],[Sales Amount]]</f>
        <v>3.0037546933667079E-2</v>
      </c>
      <c r="W6995" t="str">
        <f>VLOOKUP(tblOrders[[#This Row],[City]],CityRegion,2,0)</f>
        <v>South</v>
      </c>
      <c r="X6995" t="str">
        <f>VLOOKUP(tblOrders[[#This Row],[City]],lookups!A:C,3,0)</f>
        <v>Tamil Nadu</v>
      </c>
    </row>
    <row r="6996" spans="1:24" x14ac:dyDescent="0.25">
      <c r="A6996" t="s">
        <v>9438</v>
      </c>
      <c r="B6996" s="1">
        <v>45752</v>
      </c>
      <c r="C6996" t="s">
        <v>1028</v>
      </c>
      <c r="D6996" t="s">
        <v>21</v>
      </c>
      <c r="E6996" t="s">
        <v>79</v>
      </c>
      <c r="F6996" t="s">
        <v>80</v>
      </c>
      <c r="G6996" t="s">
        <v>68</v>
      </c>
      <c r="H6996" t="s">
        <v>81</v>
      </c>
      <c r="I6996" t="s">
        <v>70</v>
      </c>
      <c r="J6996" t="s">
        <v>34</v>
      </c>
      <c r="K6996">
        <v>2</v>
      </c>
      <c r="L6996">
        <v>799</v>
      </c>
      <c r="M6996">
        <v>0.2</v>
      </c>
      <c r="N6996">
        <v>1278.4000000000001</v>
      </c>
      <c r="O6996">
        <v>38.4</v>
      </c>
      <c r="P6996" t="s">
        <v>28</v>
      </c>
      <c r="Q6996" t="s">
        <v>35</v>
      </c>
      <c r="R6996" t="s">
        <v>30</v>
      </c>
      <c r="S6996">
        <v>4.0999999999999996</v>
      </c>
      <c r="T6996">
        <f>YEAR(tblOrders[[#This Row],[Order Date]])</f>
        <v>2025</v>
      </c>
      <c r="U6996" t="str">
        <f>TEXT(tblOrders[[#This Row],[Order Date]],"mmm-yyyy")</f>
        <v>Apr-2025</v>
      </c>
      <c r="V6996" s="4">
        <f>tblOrders[[#This Row],[Profit]]/tblOrders[[#This Row],[Sales Amount]]</f>
        <v>3.0037546933667079E-2</v>
      </c>
      <c r="W6996" t="str">
        <f>VLOOKUP(tblOrders[[#This Row],[City]],CityRegion,2,0)</f>
        <v>South</v>
      </c>
      <c r="X6996" t="str">
        <f>VLOOKUP(tblOrders[[#This Row],[City]],lookups!A:C,3,0)</f>
        <v>Telengana</v>
      </c>
    </row>
    <row r="6997" spans="1:24" x14ac:dyDescent="0.25">
      <c r="A6997" t="s">
        <v>9439</v>
      </c>
      <c r="B6997" s="1">
        <v>45690</v>
      </c>
      <c r="C6997" t="s">
        <v>4748</v>
      </c>
      <c r="D6997" t="s">
        <v>21</v>
      </c>
      <c r="E6997" t="s">
        <v>66</v>
      </c>
      <c r="F6997" t="s">
        <v>67</v>
      </c>
      <c r="G6997" t="s">
        <v>68</v>
      </c>
      <c r="H6997" t="s">
        <v>69</v>
      </c>
      <c r="I6997" t="s">
        <v>44</v>
      </c>
      <c r="J6997" t="s">
        <v>45</v>
      </c>
      <c r="K6997">
        <v>1</v>
      </c>
      <c r="L6997">
        <v>149</v>
      </c>
      <c r="M6997">
        <v>0.15</v>
      </c>
      <c r="N6997">
        <v>126.65</v>
      </c>
      <c r="O6997">
        <v>31.65</v>
      </c>
      <c r="P6997" t="s">
        <v>28</v>
      </c>
      <c r="Q6997" t="s">
        <v>86</v>
      </c>
      <c r="R6997" t="s">
        <v>30</v>
      </c>
      <c r="S6997">
        <v>4.8</v>
      </c>
      <c r="T6997">
        <f>YEAR(tblOrders[[#This Row],[Order Date]])</f>
        <v>2025</v>
      </c>
      <c r="U6997" t="str">
        <f>TEXT(tblOrders[[#This Row],[Order Date]],"mmm-yyyy")</f>
        <v>Feb-2025</v>
      </c>
      <c r="V6997" s="4">
        <f>tblOrders[[#This Row],[Profit]]/tblOrders[[#This Row],[Sales Amount]]</f>
        <v>0.24990130280300038</v>
      </c>
      <c r="W6997" t="str">
        <f>VLOOKUP(tblOrders[[#This Row],[City]],CityRegion,2,0)</f>
        <v>South</v>
      </c>
      <c r="X6997" t="str">
        <f>VLOOKUP(tblOrders[[#This Row],[City]],lookups!A:C,3,0)</f>
        <v>Kerala</v>
      </c>
    </row>
    <row r="6998" spans="1:24" x14ac:dyDescent="0.25">
      <c r="A6998" t="s">
        <v>9440</v>
      </c>
      <c r="B6998" s="1">
        <v>45741</v>
      </c>
      <c r="C6998" t="s">
        <v>1138</v>
      </c>
      <c r="D6998" t="s">
        <v>21</v>
      </c>
      <c r="E6998" t="s">
        <v>40</v>
      </c>
      <c r="F6998" t="s">
        <v>41</v>
      </c>
      <c r="G6998" t="s">
        <v>42</v>
      </c>
      <c r="H6998" t="s">
        <v>43</v>
      </c>
      <c r="I6998" t="s">
        <v>130</v>
      </c>
      <c r="J6998" t="s">
        <v>45</v>
      </c>
      <c r="K6998">
        <v>3</v>
      </c>
      <c r="L6998">
        <v>18</v>
      </c>
      <c r="M6998">
        <v>0.2</v>
      </c>
      <c r="N6998">
        <v>43.2</v>
      </c>
      <c r="O6998">
        <v>16.2</v>
      </c>
      <c r="P6998" t="s">
        <v>28</v>
      </c>
      <c r="Q6998" t="s">
        <v>35</v>
      </c>
      <c r="R6998" t="s">
        <v>36</v>
      </c>
      <c r="S6998">
        <v>3</v>
      </c>
      <c r="T6998">
        <f>YEAR(tblOrders[[#This Row],[Order Date]])</f>
        <v>2025</v>
      </c>
      <c r="U6998" t="str">
        <f>TEXT(tblOrders[[#This Row],[Order Date]],"mmm-yyyy")</f>
        <v>Mar-2025</v>
      </c>
      <c r="V6998" s="4">
        <f>tblOrders[[#This Row],[Profit]]/tblOrders[[#This Row],[Sales Amount]]</f>
        <v>0.37499999999999994</v>
      </c>
      <c r="W6998" t="str">
        <f>VLOOKUP(tblOrders[[#This Row],[City]],CityRegion,2,0)</f>
        <v>West</v>
      </c>
      <c r="X6998" t="str">
        <f>VLOOKUP(tblOrders[[#This Row],[City]],lookups!A:C,3,0)</f>
        <v>Maharashtra</v>
      </c>
    </row>
    <row r="6999" spans="1:24" x14ac:dyDescent="0.25">
      <c r="A6999" t="s">
        <v>9441</v>
      </c>
      <c r="B6999" s="1">
        <v>45729</v>
      </c>
      <c r="C6999" t="s">
        <v>3855</v>
      </c>
      <c r="D6999" t="s">
        <v>21</v>
      </c>
      <c r="E6999" t="s">
        <v>66</v>
      </c>
      <c r="F6999" t="s">
        <v>67</v>
      </c>
      <c r="G6999" t="s">
        <v>68</v>
      </c>
      <c r="H6999" t="s">
        <v>69</v>
      </c>
      <c r="I6999" t="s">
        <v>52</v>
      </c>
      <c r="J6999" t="s">
        <v>45</v>
      </c>
      <c r="K6999">
        <v>4</v>
      </c>
      <c r="L6999">
        <v>149</v>
      </c>
      <c r="M6999">
        <v>0</v>
      </c>
      <c r="N6999">
        <v>596</v>
      </c>
      <c r="O6999">
        <v>216</v>
      </c>
      <c r="P6999" t="s">
        <v>28</v>
      </c>
      <c r="Q6999" t="s">
        <v>46</v>
      </c>
      <c r="R6999" t="s">
        <v>36</v>
      </c>
      <c r="S6999">
        <v>3.2</v>
      </c>
      <c r="T6999">
        <f>YEAR(tblOrders[[#This Row],[Order Date]])</f>
        <v>2025</v>
      </c>
      <c r="U6999" t="str">
        <f>TEXT(tblOrders[[#This Row],[Order Date]],"mmm-yyyy")</f>
        <v>Mar-2025</v>
      </c>
      <c r="V6999" s="4">
        <f>tblOrders[[#This Row],[Profit]]/tblOrders[[#This Row],[Sales Amount]]</f>
        <v>0.36241610738255031</v>
      </c>
      <c r="W6999" t="str">
        <f>VLOOKUP(tblOrders[[#This Row],[City]],CityRegion,2,0)</f>
        <v>South</v>
      </c>
      <c r="X6999" t="str">
        <f>VLOOKUP(tblOrders[[#This Row],[City]],lookups!A:C,3,0)</f>
        <v>Kerala</v>
      </c>
    </row>
    <row r="7000" spans="1:24" x14ac:dyDescent="0.25">
      <c r="A7000" t="s">
        <v>9442</v>
      </c>
      <c r="B7000" s="1">
        <v>45718</v>
      </c>
      <c r="C7000" t="s">
        <v>2186</v>
      </c>
      <c r="D7000" t="s">
        <v>39</v>
      </c>
      <c r="E7000" t="s">
        <v>73</v>
      </c>
      <c r="F7000" t="s">
        <v>74</v>
      </c>
      <c r="G7000" t="s">
        <v>68</v>
      </c>
      <c r="H7000" t="s">
        <v>75</v>
      </c>
      <c r="I7000" t="s">
        <v>33</v>
      </c>
      <c r="J7000" t="s">
        <v>27</v>
      </c>
      <c r="K7000">
        <v>5</v>
      </c>
      <c r="L7000">
        <v>65</v>
      </c>
      <c r="M7000">
        <v>0.05</v>
      </c>
      <c r="N7000">
        <v>308.75</v>
      </c>
      <c r="O7000">
        <v>118.75</v>
      </c>
      <c r="P7000" t="s">
        <v>28</v>
      </c>
      <c r="Q7000" t="s">
        <v>86</v>
      </c>
      <c r="R7000" t="s">
        <v>30</v>
      </c>
      <c r="S7000">
        <v>4.2</v>
      </c>
      <c r="T7000">
        <f>YEAR(tblOrders[[#This Row],[Order Date]])</f>
        <v>2025</v>
      </c>
      <c r="U7000" t="str">
        <f>TEXT(tblOrders[[#This Row],[Order Date]],"mmm-yyyy")</f>
        <v>Mar-2025</v>
      </c>
      <c r="V7000" s="4">
        <f>tblOrders[[#This Row],[Profit]]/tblOrders[[#This Row],[Sales Amount]]</f>
        <v>0.38461538461538464</v>
      </c>
      <c r="W7000" t="str">
        <f>VLOOKUP(tblOrders[[#This Row],[City]],CityRegion,2,0)</f>
        <v>North</v>
      </c>
      <c r="X7000" t="str">
        <f>VLOOKUP(tblOrders[[#This Row],[City]],lookups!A:C,3,0)</f>
        <v>Delhi</v>
      </c>
    </row>
    <row r="7001" spans="1:24" x14ac:dyDescent="0.25">
      <c r="A7001" t="s">
        <v>9443</v>
      </c>
      <c r="B7001" s="1">
        <v>45889</v>
      </c>
      <c r="C7001" t="s">
        <v>4983</v>
      </c>
      <c r="D7001" t="s">
        <v>21</v>
      </c>
      <c r="E7001" t="s">
        <v>22</v>
      </c>
      <c r="F7001" t="s">
        <v>23</v>
      </c>
      <c r="G7001" t="s">
        <v>24</v>
      </c>
      <c r="H7001" t="s">
        <v>25</v>
      </c>
      <c r="I7001" t="s">
        <v>130</v>
      </c>
      <c r="J7001" t="s">
        <v>45</v>
      </c>
      <c r="K7001">
        <v>4</v>
      </c>
      <c r="L7001">
        <v>190</v>
      </c>
      <c r="M7001">
        <v>0.05</v>
      </c>
      <c r="N7001">
        <v>722</v>
      </c>
      <c r="O7001">
        <v>222</v>
      </c>
      <c r="P7001" t="s">
        <v>28</v>
      </c>
      <c r="Q7001" t="s">
        <v>46</v>
      </c>
      <c r="R7001" t="s">
        <v>36</v>
      </c>
      <c r="S7001">
        <v>4.3</v>
      </c>
      <c r="T7001">
        <f>YEAR(tblOrders[[#This Row],[Order Date]])</f>
        <v>2025</v>
      </c>
      <c r="U7001" t="str">
        <f>TEXT(tblOrders[[#This Row],[Order Date]],"mmm-yyyy")</f>
        <v>Aug-2025</v>
      </c>
      <c r="V7001" s="4">
        <f>tblOrders[[#This Row],[Profit]]/tblOrders[[#This Row],[Sales Amount]]</f>
        <v>0.30747922437673131</v>
      </c>
      <c r="W7001" t="str">
        <f>VLOOKUP(tblOrders[[#This Row],[City]],CityRegion,2,0)</f>
        <v>West</v>
      </c>
      <c r="X7001" t="str">
        <f>VLOOKUP(tblOrders[[#This Row],[City]],lookups!A:C,3,0)</f>
        <v>Maharashtra</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8C049-4607-41FF-BA50-C4483F2157E4}">
  <dimension ref="A1:N18"/>
  <sheetViews>
    <sheetView workbookViewId="0">
      <selection activeCell="D18" sqref="D18"/>
    </sheetView>
  </sheetViews>
  <sheetFormatPr defaultRowHeight="15" x14ac:dyDescent="0.25"/>
  <cols>
    <col min="1" max="1" width="19.42578125" customWidth="1"/>
    <col min="3" max="3" width="12.140625" customWidth="1"/>
  </cols>
  <sheetData>
    <row r="1" spans="1:3" x14ac:dyDescent="0.25">
      <c r="A1" t="s">
        <v>8</v>
      </c>
      <c r="B1" t="s">
        <v>9447</v>
      </c>
      <c r="C1" t="s">
        <v>9489</v>
      </c>
    </row>
    <row r="2" spans="1:3" x14ac:dyDescent="0.25">
      <c r="A2" t="s">
        <v>33</v>
      </c>
      <c r="B2" t="s">
        <v>9448</v>
      </c>
      <c r="C2" t="s">
        <v>33</v>
      </c>
    </row>
    <row r="3" spans="1:3" x14ac:dyDescent="0.25">
      <c r="A3" t="s">
        <v>130</v>
      </c>
      <c r="B3" t="s">
        <v>9449</v>
      </c>
      <c r="C3" t="s">
        <v>9490</v>
      </c>
    </row>
    <row r="4" spans="1:3" x14ac:dyDescent="0.25">
      <c r="A4" t="s">
        <v>84</v>
      </c>
      <c r="B4" t="s">
        <v>9449</v>
      </c>
      <c r="C4" t="s">
        <v>9490</v>
      </c>
    </row>
    <row r="5" spans="1:3" x14ac:dyDescent="0.25">
      <c r="A5" t="s">
        <v>26</v>
      </c>
      <c r="B5" t="s">
        <v>9450</v>
      </c>
      <c r="C5" t="s">
        <v>9491</v>
      </c>
    </row>
    <row r="6" spans="1:3" x14ac:dyDescent="0.25">
      <c r="A6" t="s">
        <v>139</v>
      </c>
      <c r="B6" t="s">
        <v>9450</v>
      </c>
      <c r="C6" t="s">
        <v>9492</v>
      </c>
    </row>
    <row r="7" spans="1:3" x14ac:dyDescent="0.25">
      <c r="A7" t="s">
        <v>70</v>
      </c>
      <c r="B7" t="s">
        <v>9450</v>
      </c>
      <c r="C7" t="s">
        <v>9493</v>
      </c>
    </row>
    <row r="8" spans="1:3" x14ac:dyDescent="0.25">
      <c r="A8" t="s">
        <v>76</v>
      </c>
      <c r="B8" t="s">
        <v>9450</v>
      </c>
      <c r="C8" t="s">
        <v>9494</v>
      </c>
    </row>
    <row r="9" spans="1:3" x14ac:dyDescent="0.25">
      <c r="A9" t="s">
        <v>44</v>
      </c>
      <c r="B9" t="s">
        <v>9450</v>
      </c>
      <c r="C9" t="s">
        <v>9494</v>
      </c>
    </row>
    <row r="10" spans="1:3" x14ac:dyDescent="0.25">
      <c r="A10" t="s">
        <v>52</v>
      </c>
      <c r="B10" t="s">
        <v>9450</v>
      </c>
      <c r="C10" t="s">
        <v>9494</v>
      </c>
    </row>
    <row r="11" spans="1:3" x14ac:dyDescent="0.25">
      <c r="A11" t="s">
        <v>57</v>
      </c>
      <c r="B11" t="s">
        <v>9450</v>
      </c>
      <c r="C11" t="s">
        <v>9494</v>
      </c>
    </row>
    <row r="18" spans="14:14" x14ac:dyDescent="0.25">
      <c r="N18" t="s">
        <v>9452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32CB-E650-406F-AD2D-21C47F91F41D}">
  <dimension ref="A1:Q226"/>
  <sheetViews>
    <sheetView topLeftCell="A21" zoomScale="70" zoomScaleNormal="70" workbookViewId="0">
      <selection activeCell="C33" sqref="C33"/>
    </sheetView>
  </sheetViews>
  <sheetFormatPr defaultRowHeight="15" x14ac:dyDescent="0.25"/>
  <cols>
    <col min="1" max="1" width="17.85546875" bestFit="1" customWidth="1"/>
    <col min="2" max="2" width="26" bestFit="1" customWidth="1"/>
    <col min="3" max="3" width="16.42578125" bestFit="1" customWidth="1"/>
    <col min="4" max="4" width="15.85546875" bestFit="1" customWidth="1"/>
    <col min="5" max="5" width="13.140625" bestFit="1" customWidth="1"/>
    <col min="6" max="6" width="17.85546875" bestFit="1" customWidth="1"/>
    <col min="7" max="7" width="21.5703125" bestFit="1" customWidth="1"/>
    <col min="8" max="8" width="13" bestFit="1" customWidth="1"/>
    <col min="9" max="9" width="15.28515625" bestFit="1" customWidth="1"/>
    <col min="10" max="10" width="25" bestFit="1" customWidth="1"/>
    <col min="11" max="11" width="16.5703125" customWidth="1"/>
    <col min="12" max="12" width="17.85546875" bestFit="1" customWidth="1"/>
    <col min="13" max="13" width="26" bestFit="1" customWidth="1"/>
    <col min="14" max="14" width="21.5703125" bestFit="1" customWidth="1"/>
    <col min="15" max="15" width="16.42578125" bestFit="1" customWidth="1"/>
    <col min="16" max="16" width="17.85546875" bestFit="1" customWidth="1"/>
    <col min="17" max="17" width="21.5703125" bestFit="1" customWidth="1"/>
  </cols>
  <sheetData>
    <row r="1" spans="1:17" ht="26.25" x14ac:dyDescent="0.4">
      <c r="A1" s="5" t="s">
        <v>9456</v>
      </c>
      <c r="B1" t="s">
        <v>9458</v>
      </c>
      <c r="C1" t="s">
        <v>9459</v>
      </c>
      <c r="D1" t="s">
        <v>9486</v>
      </c>
      <c r="G1" t="s">
        <v>9451</v>
      </c>
      <c r="H1" s="16">
        <f>GETPIVOTDATA("Sum of Sales Amount",$A$1)</f>
        <v>2728060.75</v>
      </c>
      <c r="K1" t="s">
        <v>9465</v>
      </c>
      <c r="M1" t="s">
        <v>9471</v>
      </c>
      <c r="P1" s="5" t="s">
        <v>9456</v>
      </c>
      <c r="Q1" t="s">
        <v>9465</v>
      </c>
    </row>
    <row r="2" spans="1:17" x14ac:dyDescent="0.25">
      <c r="A2" s="6" t="s">
        <v>9475</v>
      </c>
      <c r="B2">
        <v>238964.2</v>
      </c>
      <c r="C2">
        <v>50585.2</v>
      </c>
      <c r="D2" s="4"/>
      <c r="H2" s="12"/>
      <c r="K2">
        <v>7000</v>
      </c>
      <c r="M2">
        <v>2359</v>
      </c>
      <c r="P2" s="6" t="s">
        <v>148</v>
      </c>
      <c r="Q2">
        <v>297</v>
      </c>
    </row>
    <row r="3" spans="1:17" ht="26.25" x14ac:dyDescent="0.4">
      <c r="A3" s="6" t="s">
        <v>9476</v>
      </c>
      <c r="B3">
        <v>193336.7499999998</v>
      </c>
      <c r="C3">
        <v>45989.750000000065</v>
      </c>
      <c r="D3" s="4">
        <v>-0.19093843345572356</v>
      </c>
      <c r="G3" t="s">
        <v>9455</v>
      </c>
      <c r="H3" s="13">
        <f>GETPIVOTDATA("Sum of Profit",$A$1)</f>
        <v>615503.75</v>
      </c>
      <c r="P3" s="6" t="s">
        <v>28</v>
      </c>
      <c r="Q3">
        <v>5604</v>
      </c>
    </row>
    <row r="4" spans="1:17" x14ac:dyDescent="0.25">
      <c r="A4" s="6" t="s">
        <v>9477</v>
      </c>
      <c r="B4">
        <v>226949.55000000013</v>
      </c>
      <c r="C4">
        <v>54137.549999999959</v>
      </c>
      <c r="D4" s="4">
        <v>0.1738562378854531</v>
      </c>
      <c r="K4" t="s">
        <v>9472</v>
      </c>
      <c r="L4" s="4">
        <f>H1/H3</f>
        <v>4.4322406646588259</v>
      </c>
      <c r="P4" s="6" t="s">
        <v>85</v>
      </c>
      <c r="Q4">
        <v>398</v>
      </c>
    </row>
    <row r="5" spans="1:17" ht="26.25" x14ac:dyDescent="0.4">
      <c r="A5" s="6" t="s">
        <v>9478</v>
      </c>
      <c r="B5">
        <v>236778.20000000007</v>
      </c>
      <c r="C5">
        <v>52800.199999999975</v>
      </c>
      <c r="D5" s="4">
        <v>4.3307642601626353E-2</v>
      </c>
      <c r="G5" t="s">
        <v>9453</v>
      </c>
      <c r="H5" s="14">
        <f>GETPIVOTDATA("Order ID",$K$1)</f>
        <v>7000</v>
      </c>
      <c r="P5" s="6" t="s">
        <v>111</v>
      </c>
      <c r="Q5">
        <v>701</v>
      </c>
    </row>
    <row r="6" spans="1:17" x14ac:dyDescent="0.25">
      <c r="A6" s="6" t="s">
        <v>9479</v>
      </c>
      <c r="B6">
        <v>224974.45000000004</v>
      </c>
      <c r="C6">
        <v>49557.449999999983</v>
      </c>
      <c r="D6" s="4">
        <v>-4.9851506599847557E-2</v>
      </c>
      <c r="M6" t="s">
        <v>9452</v>
      </c>
      <c r="P6" s="6" t="s">
        <v>9457</v>
      </c>
      <c r="Q6">
        <v>7000</v>
      </c>
    </row>
    <row r="7" spans="1:17" x14ac:dyDescent="0.25">
      <c r="A7" s="6" t="s">
        <v>9480</v>
      </c>
      <c r="B7">
        <v>213493.4499999999</v>
      </c>
      <c r="C7">
        <v>48868.450000000004</v>
      </c>
      <c r="D7" s="4">
        <v>-5.1032461686205448E-2</v>
      </c>
      <c r="E7" t="s">
        <v>9452</v>
      </c>
      <c r="K7" t="s">
        <v>9487</v>
      </c>
    </row>
    <row r="8" spans="1:17" ht="26.25" x14ac:dyDescent="0.4">
      <c r="A8" s="6" t="s">
        <v>9481</v>
      </c>
      <c r="B8">
        <v>240590.7999999999</v>
      </c>
      <c r="C8">
        <v>52508.800000000017</v>
      </c>
      <c r="D8" s="4">
        <v>0.12692356603914556</v>
      </c>
      <c r="G8" t="s">
        <v>9454</v>
      </c>
      <c r="H8" s="14">
        <f>GETPIVOTDATA("[Measures].[Distinct Count of Customer ID]",$M$1)</f>
        <v>2359</v>
      </c>
      <c r="K8">
        <v>20935</v>
      </c>
    </row>
    <row r="9" spans="1:17" x14ac:dyDescent="0.25">
      <c r="A9" s="6" t="s">
        <v>9482</v>
      </c>
      <c r="B9">
        <v>240496.64999999985</v>
      </c>
      <c r="C9">
        <v>56227.650000000038</v>
      </c>
      <c r="D9" s="4">
        <v>-3.9132834672004263E-4</v>
      </c>
    </row>
    <row r="10" spans="1:17" ht="26.25" x14ac:dyDescent="0.4">
      <c r="A10" s="6" t="s">
        <v>9483</v>
      </c>
      <c r="B10">
        <v>229300.74999999997</v>
      </c>
      <c r="C10">
        <v>52911.750000000015</v>
      </c>
      <c r="D10" s="4">
        <v>-4.6553247207393053E-2</v>
      </c>
      <c r="G10" t="s">
        <v>9472</v>
      </c>
      <c r="H10" s="15">
        <f>GETPIVOTDATA("Sum of Profit",PivotData!$A$1)/GETPIVOTDATA("Sum of Sales Amount",PivotData!$A$1)</f>
        <v>0.22561951745392766</v>
      </c>
    </row>
    <row r="11" spans="1:17" x14ac:dyDescent="0.25">
      <c r="A11" s="6" t="s">
        <v>9484</v>
      </c>
      <c r="B11">
        <v>231320.65000000008</v>
      </c>
      <c r="C11">
        <v>51712.649999999994</v>
      </c>
      <c r="D11" s="4">
        <v>8.8089550513904165E-3</v>
      </c>
      <c r="M11" t="s">
        <v>9452</v>
      </c>
    </row>
    <row r="12" spans="1:17" x14ac:dyDescent="0.25">
      <c r="A12" s="6" t="s">
        <v>9485</v>
      </c>
      <c r="B12">
        <v>199286.30000000008</v>
      </c>
      <c r="C12">
        <v>45440.299999999988</v>
      </c>
      <c r="D12" s="4">
        <v>-0.13848460999915049</v>
      </c>
    </row>
    <row r="13" spans="1:17" ht="26.25" x14ac:dyDescent="0.4">
      <c r="A13" s="6" t="s">
        <v>9470</v>
      </c>
      <c r="B13">
        <v>252568.99999999994</v>
      </c>
      <c r="C13">
        <v>54764.000000000022</v>
      </c>
      <c r="D13" s="4">
        <v>0.26736760128518544</v>
      </c>
      <c r="G13" t="s">
        <v>9473</v>
      </c>
      <c r="H13" s="19">
        <f>GETPIVOTDATA("Sum of Sales Amount",$A$1)/GETPIVOTDATA("Order ID",$K$1)</f>
        <v>389.72296428571428</v>
      </c>
    </row>
    <row r="14" spans="1:17" x14ac:dyDescent="0.25">
      <c r="A14" s="6" t="s">
        <v>9457</v>
      </c>
      <c r="B14">
        <v>2728060.75</v>
      </c>
      <c r="C14">
        <v>615503.75</v>
      </c>
      <c r="D14" s="4"/>
    </row>
    <row r="17" spans="1:9" ht="26.25" x14ac:dyDescent="0.4">
      <c r="G17" t="s">
        <v>9474</v>
      </c>
      <c r="H17" s="15">
        <f>GETPIVOTDATA("Order ID",$P$1,"Order Status","Returned")/GETPIVOTDATA("Order ID",$P$1)</f>
        <v>5.6857142857142856E-2</v>
      </c>
    </row>
    <row r="18" spans="1:9" ht="15.75" x14ac:dyDescent="0.25">
      <c r="A18" s="7" t="s">
        <v>9460</v>
      </c>
      <c r="B18" s="7"/>
      <c r="C18" s="7"/>
    </row>
    <row r="19" spans="1:9" x14ac:dyDescent="0.25">
      <c r="A19" s="5" t="s">
        <v>9456</v>
      </c>
      <c r="B19" t="s">
        <v>9458</v>
      </c>
      <c r="C19" t="s">
        <v>9459</v>
      </c>
    </row>
    <row r="20" spans="1:9" ht="26.25" x14ac:dyDescent="0.4">
      <c r="A20" s="6" t="s">
        <v>68</v>
      </c>
      <c r="B20" s="17">
        <v>1766805.8500000006</v>
      </c>
      <c r="C20" s="17">
        <v>320189.84999999969</v>
      </c>
      <c r="G20" t="s">
        <v>9488</v>
      </c>
      <c r="H20" s="14">
        <f>GETPIVOTDATA("Units",$K$7)</f>
        <v>20935</v>
      </c>
    </row>
    <row r="21" spans="1:9" x14ac:dyDescent="0.25">
      <c r="A21" s="6" t="s">
        <v>24</v>
      </c>
      <c r="B21" s="17">
        <v>670230.69999999984</v>
      </c>
      <c r="C21" s="17">
        <v>194497.7000000001</v>
      </c>
    </row>
    <row r="22" spans="1:9" x14ac:dyDescent="0.25">
      <c r="A22" s="6" t="s">
        <v>62</v>
      </c>
      <c r="B22" s="17">
        <v>244137.5</v>
      </c>
      <c r="C22" s="17">
        <v>79999.5</v>
      </c>
    </row>
    <row r="23" spans="1:9" x14ac:dyDescent="0.25">
      <c r="A23" s="6" t="s">
        <v>42</v>
      </c>
      <c r="B23" s="17">
        <v>46886.699999999968</v>
      </c>
      <c r="C23" s="17">
        <v>20816.699999999972</v>
      </c>
    </row>
    <row r="24" spans="1:9" x14ac:dyDescent="0.25">
      <c r="A24" s="6" t="s">
        <v>9457</v>
      </c>
      <c r="B24" s="17">
        <v>2728060.7500000005</v>
      </c>
      <c r="C24" s="17">
        <v>615503.74999999977</v>
      </c>
    </row>
    <row r="25" spans="1:9" x14ac:dyDescent="0.25">
      <c r="G25" t="s">
        <v>9452</v>
      </c>
    </row>
    <row r="29" spans="1:9" ht="15.75" x14ac:dyDescent="0.25">
      <c r="A29" s="7" t="s">
        <v>9461</v>
      </c>
      <c r="B29" s="7"/>
      <c r="C29" s="7"/>
      <c r="F29" s="7" t="s">
        <v>9462</v>
      </c>
      <c r="G29" s="7"/>
      <c r="H29" s="7"/>
    </row>
    <row r="30" spans="1:9" x14ac:dyDescent="0.25">
      <c r="A30" s="5" t="s">
        <v>9456</v>
      </c>
      <c r="B30" t="s">
        <v>9458</v>
      </c>
      <c r="C30" t="s">
        <v>9459</v>
      </c>
      <c r="D30" t="s">
        <v>9487</v>
      </c>
      <c r="F30" s="5" t="s">
        <v>9456</v>
      </c>
      <c r="G30" t="s">
        <v>9458</v>
      </c>
      <c r="H30" t="s">
        <v>9459</v>
      </c>
      <c r="I30" t="s">
        <v>9487</v>
      </c>
    </row>
    <row r="31" spans="1:9" x14ac:dyDescent="0.25">
      <c r="A31" s="6" t="s">
        <v>56</v>
      </c>
      <c r="B31" s="17">
        <v>63781.2</v>
      </c>
      <c r="C31" s="17">
        <v>23581.200000000008</v>
      </c>
      <c r="D31">
        <v>1675</v>
      </c>
      <c r="F31" s="6" t="s">
        <v>67</v>
      </c>
      <c r="G31" s="17">
        <v>223120.05000000002</v>
      </c>
      <c r="H31" s="17">
        <v>64375.049999999974</v>
      </c>
      <c r="I31">
        <v>1671</v>
      </c>
    </row>
    <row r="32" spans="1:9" x14ac:dyDescent="0.25">
      <c r="A32" s="6" t="s">
        <v>61</v>
      </c>
      <c r="B32" s="17">
        <v>67131</v>
      </c>
      <c r="C32" s="17">
        <v>24101</v>
      </c>
      <c r="D32">
        <v>1655</v>
      </c>
      <c r="F32" s="6" t="s">
        <v>102</v>
      </c>
      <c r="G32" s="17">
        <v>186774</v>
      </c>
      <c r="H32" s="17">
        <v>52770</v>
      </c>
      <c r="I32">
        <v>1718</v>
      </c>
    </row>
    <row r="33" spans="1:15" x14ac:dyDescent="0.25">
      <c r="A33" s="6" t="s">
        <v>74</v>
      </c>
      <c r="B33" s="17">
        <v>103684.75</v>
      </c>
      <c r="C33" s="17">
        <v>36158.75</v>
      </c>
      <c r="D33">
        <v>1777</v>
      </c>
      <c r="F33" s="6" t="s">
        <v>109</v>
      </c>
      <c r="G33" s="17">
        <v>177006.5</v>
      </c>
      <c r="H33" s="17">
        <v>55898.5</v>
      </c>
      <c r="I33">
        <v>1781</v>
      </c>
      <c r="L33" s="5" t="s">
        <v>9456</v>
      </c>
      <c r="M33" t="s">
        <v>9458</v>
      </c>
      <c r="N33" t="s">
        <v>9465</v>
      </c>
      <c r="O33" t="s">
        <v>9459</v>
      </c>
    </row>
    <row r="34" spans="1:15" x14ac:dyDescent="0.25">
      <c r="A34" s="6" t="s">
        <v>50</v>
      </c>
      <c r="B34" s="17">
        <v>135872.5</v>
      </c>
      <c r="C34" s="17">
        <v>43468.5</v>
      </c>
      <c r="D34">
        <v>1777</v>
      </c>
      <c r="F34" s="6" t="s">
        <v>95</v>
      </c>
      <c r="G34" s="17">
        <v>154210.2999999999</v>
      </c>
      <c r="H34" s="17">
        <v>48005.300000000032</v>
      </c>
      <c r="I34">
        <v>1931</v>
      </c>
      <c r="L34" s="6" t="s">
        <v>39</v>
      </c>
      <c r="M34">
        <v>929149.99999999988</v>
      </c>
      <c r="N34">
        <v>2420</v>
      </c>
      <c r="O34">
        <v>208380</v>
      </c>
    </row>
    <row r="35" spans="1:15" x14ac:dyDescent="0.25">
      <c r="A35" s="6" t="s">
        <v>95</v>
      </c>
      <c r="B35" s="17">
        <v>154210.2999999999</v>
      </c>
      <c r="C35" s="17">
        <v>48005.300000000032</v>
      </c>
      <c r="D35">
        <v>1931</v>
      </c>
      <c r="F35" s="6" t="s">
        <v>50</v>
      </c>
      <c r="G35" s="17">
        <v>135872.5</v>
      </c>
      <c r="H35" s="17">
        <v>43468.5</v>
      </c>
      <c r="I35">
        <v>1777</v>
      </c>
      <c r="L35" s="6" t="s">
        <v>21</v>
      </c>
      <c r="M35">
        <v>1798910.75</v>
      </c>
      <c r="N35">
        <v>4580</v>
      </c>
      <c r="O35">
        <v>407123.75</v>
      </c>
    </row>
    <row r="36" spans="1:15" x14ac:dyDescent="0.25">
      <c r="A36" s="6" t="s">
        <v>109</v>
      </c>
      <c r="B36" s="17">
        <v>177006.5</v>
      </c>
      <c r="C36" s="17">
        <v>55898.5</v>
      </c>
      <c r="D36">
        <v>1781</v>
      </c>
      <c r="F36" s="6" t="s">
        <v>74</v>
      </c>
      <c r="G36" s="17">
        <v>103684.75</v>
      </c>
      <c r="H36" s="17">
        <v>36158.75</v>
      </c>
      <c r="I36">
        <v>1777</v>
      </c>
      <c r="L36" s="6" t="s">
        <v>9457</v>
      </c>
      <c r="M36">
        <v>2728060.7499999977</v>
      </c>
      <c r="N36">
        <v>7000</v>
      </c>
      <c r="O36">
        <v>615503.75000000058</v>
      </c>
    </row>
    <row r="37" spans="1:15" x14ac:dyDescent="0.25">
      <c r="A37" s="6" t="s">
        <v>102</v>
      </c>
      <c r="B37" s="17">
        <v>186774</v>
      </c>
      <c r="C37" s="17">
        <v>52770</v>
      </c>
      <c r="D37">
        <v>1718</v>
      </c>
      <c r="F37" s="6" t="s">
        <v>61</v>
      </c>
      <c r="G37" s="17">
        <v>67131</v>
      </c>
      <c r="H37" s="17">
        <v>24101</v>
      </c>
      <c r="I37">
        <v>1655</v>
      </c>
    </row>
    <row r="38" spans="1:15" x14ac:dyDescent="0.25">
      <c r="A38" s="6" t="s">
        <v>67</v>
      </c>
      <c r="B38" s="17">
        <v>223120.05000000002</v>
      </c>
      <c r="C38" s="17">
        <v>64375.049999999974</v>
      </c>
      <c r="D38">
        <v>1671</v>
      </c>
      <c r="F38" s="6" t="s">
        <v>56</v>
      </c>
      <c r="G38" s="17">
        <v>63781.2</v>
      </c>
      <c r="H38" s="17">
        <v>23581.200000000008</v>
      </c>
      <c r="I38">
        <v>1675</v>
      </c>
    </row>
    <row r="39" spans="1:15" x14ac:dyDescent="0.25">
      <c r="A39" s="6" t="s">
        <v>23</v>
      </c>
      <c r="B39" s="17">
        <v>283803</v>
      </c>
      <c r="C39" s="17">
        <v>74678</v>
      </c>
      <c r="D39">
        <v>1673</v>
      </c>
      <c r="F39" s="6" t="s">
        <v>41</v>
      </c>
      <c r="G39" s="17">
        <v>28014.299999999981</v>
      </c>
      <c r="H39" s="17">
        <v>12444.300000000003</v>
      </c>
      <c r="I39">
        <v>1730</v>
      </c>
    </row>
    <row r="40" spans="1:15" x14ac:dyDescent="0.25">
      <c r="A40" s="6" t="s">
        <v>80</v>
      </c>
      <c r="B40" s="17">
        <v>1285790.7500000009</v>
      </c>
      <c r="C40" s="17">
        <v>171650.74999999988</v>
      </c>
      <c r="D40">
        <v>1797</v>
      </c>
      <c r="F40" s="6" t="s">
        <v>115</v>
      </c>
      <c r="G40" s="17">
        <v>18872.399999999987</v>
      </c>
      <c r="H40" s="17">
        <v>8372.4000000000051</v>
      </c>
      <c r="I40">
        <v>1750</v>
      </c>
    </row>
    <row r="41" spans="1:15" x14ac:dyDescent="0.25">
      <c r="A41" s="6" t="s">
        <v>9457</v>
      </c>
      <c r="B41" s="17">
        <v>2681174.0500000007</v>
      </c>
      <c r="C41" s="17">
        <v>594687.04999999993</v>
      </c>
      <c r="D41">
        <v>17455</v>
      </c>
      <c r="F41" s="6" t="s">
        <v>9457</v>
      </c>
      <c r="G41" s="17">
        <v>1158466.9999999998</v>
      </c>
      <c r="H41" s="17">
        <v>369175</v>
      </c>
      <c r="I41">
        <v>17465</v>
      </c>
    </row>
    <row r="45" spans="1:15" ht="15.75" x14ac:dyDescent="0.25">
      <c r="A45" s="7" t="s">
        <v>9463</v>
      </c>
      <c r="B45" s="7"/>
      <c r="C45" s="8"/>
    </row>
    <row r="46" spans="1:15" x14ac:dyDescent="0.25">
      <c r="A46" s="5" t="s">
        <v>9456</v>
      </c>
      <c r="B46" t="s">
        <v>9458</v>
      </c>
    </row>
    <row r="47" spans="1:15" x14ac:dyDescent="0.25">
      <c r="A47" s="6" t="s">
        <v>9450</v>
      </c>
      <c r="B47">
        <v>1867490.1499999994</v>
      </c>
      <c r="J47" t="s">
        <v>9452</v>
      </c>
    </row>
    <row r="48" spans="1:15" x14ac:dyDescent="0.25">
      <c r="A48" s="9" t="s">
        <v>70</v>
      </c>
      <c r="B48">
        <v>279963.5500000001</v>
      </c>
    </row>
    <row r="49" spans="1:10" x14ac:dyDescent="0.25">
      <c r="A49" s="9" t="s">
        <v>57</v>
      </c>
      <c r="B49">
        <v>272537.04999999987</v>
      </c>
    </row>
    <row r="50" spans="1:10" x14ac:dyDescent="0.25">
      <c r="A50" s="9" t="s">
        <v>139</v>
      </c>
      <c r="B50">
        <v>271149.54999999981</v>
      </c>
    </row>
    <row r="51" spans="1:10" x14ac:dyDescent="0.25">
      <c r="A51" s="9" t="s">
        <v>44</v>
      </c>
      <c r="B51">
        <v>264965.55000000005</v>
      </c>
    </row>
    <row r="52" spans="1:10" x14ac:dyDescent="0.25">
      <c r="A52" s="9" t="s">
        <v>52</v>
      </c>
      <c r="B52">
        <v>262837.44999999995</v>
      </c>
    </row>
    <row r="53" spans="1:10" x14ac:dyDescent="0.25">
      <c r="A53" s="9" t="s">
        <v>26</v>
      </c>
      <c r="B53">
        <v>260807.14999999997</v>
      </c>
    </row>
    <row r="54" spans="1:10" x14ac:dyDescent="0.25">
      <c r="A54" s="9" t="s">
        <v>76</v>
      </c>
      <c r="B54">
        <v>255229.84999999992</v>
      </c>
    </row>
    <row r="55" spans="1:10" x14ac:dyDescent="0.25">
      <c r="A55" s="6" t="s">
        <v>9449</v>
      </c>
      <c r="B55">
        <v>567792.05000000016</v>
      </c>
    </row>
    <row r="56" spans="1:10" x14ac:dyDescent="0.25">
      <c r="A56" s="9" t="s">
        <v>84</v>
      </c>
      <c r="B56">
        <v>284049.35000000015</v>
      </c>
      <c r="J56" t="s">
        <v>9452</v>
      </c>
    </row>
    <row r="57" spans="1:10" x14ac:dyDescent="0.25">
      <c r="A57" s="9" t="s">
        <v>130</v>
      </c>
      <c r="B57">
        <v>283742.7</v>
      </c>
    </row>
    <row r="58" spans="1:10" x14ac:dyDescent="0.25">
      <c r="A58" s="6" t="s">
        <v>9448</v>
      </c>
      <c r="B58">
        <v>292778.54999999981</v>
      </c>
    </row>
    <row r="59" spans="1:10" x14ac:dyDescent="0.25">
      <c r="A59" s="9" t="s">
        <v>33</v>
      </c>
      <c r="B59">
        <v>292778.54999999981</v>
      </c>
    </row>
    <row r="60" spans="1:10" x14ac:dyDescent="0.25">
      <c r="A60" s="6" t="s">
        <v>9457</v>
      </c>
      <c r="B60">
        <v>2728060.7499999995</v>
      </c>
    </row>
    <row r="63" spans="1:10" x14ac:dyDescent="0.25">
      <c r="F63" s="11" t="s">
        <v>9467</v>
      </c>
      <c r="G63" s="11"/>
      <c r="H63" s="11"/>
    </row>
    <row r="64" spans="1:10" ht="15.75" x14ac:dyDescent="0.25">
      <c r="A64" s="7" t="s">
        <v>9464</v>
      </c>
      <c r="B64" s="7"/>
      <c r="C64" s="10"/>
      <c r="F64" s="5" t="s">
        <v>9456</v>
      </c>
      <c r="G64" t="s">
        <v>9458</v>
      </c>
      <c r="H64" t="s">
        <v>9487</v>
      </c>
      <c r="I64" t="s">
        <v>9466</v>
      </c>
    </row>
    <row r="65" spans="6:11" x14ac:dyDescent="0.25">
      <c r="F65" s="6">
        <v>0</v>
      </c>
      <c r="G65">
        <v>573597</v>
      </c>
      <c r="H65">
        <v>4114</v>
      </c>
      <c r="I65" s="4">
        <v>0.3941099908703018</v>
      </c>
    </row>
    <row r="66" spans="6:11" x14ac:dyDescent="0.25">
      <c r="F66" s="6">
        <v>0.05</v>
      </c>
      <c r="G66">
        <v>555418.4499999996</v>
      </c>
      <c r="H66">
        <v>4180</v>
      </c>
      <c r="I66" s="4">
        <v>0.35864517674093682</v>
      </c>
    </row>
    <row r="67" spans="6:11" x14ac:dyDescent="0.25">
      <c r="F67" s="6">
        <v>0.1</v>
      </c>
      <c r="G67">
        <v>560222.99999999988</v>
      </c>
      <c r="H67">
        <v>4231</v>
      </c>
      <c r="I67" s="4">
        <v>0.32403512749253677</v>
      </c>
    </row>
    <row r="68" spans="6:11" x14ac:dyDescent="0.25">
      <c r="F68" s="6">
        <v>0.15</v>
      </c>
      <c r="G68">
        <v>532438.30000000028</v>
      </c>
      <c r="H68">
        <v>4218</v>
      </c>
      <c r="I68" s="4">
        <v>0.28201486746294957</v>
      </c>
    </row>
    <row r="69" spans="6:11" x14ac:dyDescent="0.25">
      <c r="F69" s="6">
        <v>0.2</v>
      </c>
      <c r="G69">
        <v>506384.00000000006</v>
      </c>
      <c r="H69">
        <v>4192</v>
      </c>
      <c r="I69" s="4">
        <v>0.23668471021735807</v>
      </c>
    </row>
    <row r="70" spans="6:11" x14ac:dyDescent="0.25">
      <c r="F70" s="6" t="s">
        <v>9457</v>
      </c>
      <c r="G70">
        <v>2728060.7500000037</v>
      </c>
      <c r="H70">
        <v>20935</v>
      </c>
      <c r="I70" s="4">
        <v>0.31867687876697437</v>
      </c>
      <c r="K70" t="s">
        <v>9452</v>
      </c>
    </row>
    <row r="79" spans="6:11" x14ac:dyDescent="0.25">
      <c r="I79" t="s">
        <v>9452</v>
      </c>
    </row>
    <row r="81" spans="1:9" x14ac:dyDescent="0.25">
      <c r="A81" s="11" t="s">
        <v>9468</v>
      </c>
      <c r="B81" s="11"/>
      <c r="C81" s="11"/>
      <c r="F81" s="11" t="s">
        <v>9469</v>
      </c>
      <c r="G81" s="11"/>
      <c r="H81" s="11"/>
    </row>
    <row r="82" spans="1:9" x14ac:dyDescent="0.25">
      <c r="A82" s="5" t="s">
        <v>9456</v>
      </c>
      <c r="B82" t="s">
        <v>9465</v>
      </c>
      <c r="C82" t="s">
        <v>9495</v>
      </c>
      <c r="D82" t="s">
        <v>9496</v>
      </c>
      <c r="F82" s="5" t="s">
        <v>9456</v>
      </c>
      <c r="G82" t="s">
        <v>9465</v>
      </c>
      <c r="H82" t="s">
        <v>9495</v>
      </c>
      <c r="I82" t="s">
        <v>9496</v>
      </c>
    </row>
    <row r="83" spans="1:9" x14ac:dyDescent="0.25">
      <c r="A83" s="6" t="s">
        <v>35</v>
      </c>
      <c r="B83">
        <v>1417</v>
      </c>
      <c r="C83" s="17">
        <v>594134.74999999965</v>
      </c>
      <c r="D83" s="4">
        <v>0.21778648074460955</v>
      </c>
      <c r="F83" s="6" t="s">
        <v>34</v>
      </c>
      <c r="G83">
        <v>2363</v>
      </c>
      <c r="H83" s="17">
        <v>934506.3</v>
      </c>
      <c r="I83" s="4">
        <v>0.34255333206930955</v>
      </c>
    </row>
    <row r="84" spans="1:9" x14ac:dyDescent="0.25">
      <c r="A84" s="6" t="s">
        <v>86</v>
      </c>
      <c r="B84">
        <v>1418</v>
      </c>
      <c r="C84" s="17">
        <v>543695.85000000033</v>
      </c>
      <c r="D84" s="4">
        <v>0.19929755963095788</v>
      </c>
      <c r="F84" s="6" t="s">
        <v>45</v>
      </c>
      <c r="G84">
        <v>2324</v>
      </c>
      <c r="H84" s="17">
        <v>901055.30000000075</v>
      </c>
      <c r="I84" s="4">
        <v>0.33029150835442372</v>
      </c>
    </row>
    <row r="85" spans="1:9" x14ac:dyDescent="0.25">
      <c r="A85" s="6" t="s">
        <v>91</v>
      </c>
      <c r="B85">
        <v>1438</v>
      </c>
      <c r="C85" s="17">
        <v>541548.09999999951</v>
      </c>
      <c r="D85" s="4">
        <v>0.19851027877586666</v>
      </c>
      <c r="F85" s="6" t="s">
        <v>27</v>
      </c>
      <c r="G85">
        <v>2313</v>
      </c>
      <c r="H85" s="17">
        <v>892499.14999999991</v>
      </c>
      <c r="I85" s="4">
        <v>0.32715515957626662</v>
      </c>
    </row>
    <row r="86" spans="1:9" x14ac:dyDescent="0.25">
      <c r="A86" s="6" t="s">
        <v>29</v>
      </c>
      <c r="B86">
        <v>1390</v>
      </c>
      <c r="C86" s="17">
        <v>537450.30000000016</v>
      </c>
      <c r="D86" s="4">
        <v>0.19700818612635387</v>
      </c>
      <c r="F86" s="6" t="s">
        <v>9457</v>
      </c>
      <c r="G86">
        <v>7000</v>
      </c>
      <c r="H86" s="17">
        <v>2728060.7500000009</v>
      </c>
      <c r="I86" s="4">
        <v>1</v>
      </c>
    </row>
    <row r="87" spans="1:9" x14ac:dyDescent="0.25">
      <c r="A87" s="6" t="s">
        <v>46</v>
      </c>
      <c r="B87">
        <v>1337</v>
      </c>
      <c r="C87" s="17">
        <v>511231.75000000012</v>
      </c>
      <c r="D87" s="4">
        <v>0.18739749472221265</v>
      </c>
    </row>
    <row r="88" spans="1:9" x14ac:dyDescent="0.25">
      <c r="A88" s="6" t="s">
        <v>9457</v>
      </c>
      <c r="B88">
        <v>7000</v>
      </c>
      <c r="C88" s="17">
        <v>2728060.7499999981</v>
      </c>
      <c r="D88" s="4">
        <v>1</v>
      </c>
    </row>
    <row r="92" spans="1:9" x14ac:dyDescent="0.25">
      <c r="A92" s="20"/>
      <c r="B92" s="20"/>
      <c r="C92" s="20"/>
    </row>
    <row r="97" spans="3:5" x14ac:dyDescent="0.25">
      <c r="E97" t="s">
        <v>9452</v>
      </c>
    </row>
    <row r="100" spans="3:5" x14ac:dyDescent="0.25">
      <c r="C100" t="s">
        <v>9452</v>
      </c>
    </row>
    <row r="200" spans="1:5" x14ac:dyDescent="0.25">
      <c r="A200" s="5" t="s">
        <v>9456</v>
      </c>
      <c r="B200" t="s">
        <v>9465</v>
      </c>
      <c r="C200" t="s">
        <v>9458</v>
      </c>
      <c r="D200" t="s">
        <v>9504</v>
      </c>
    </row>
    <row r="201" spans="1:5" x14ac:dyDescent="0.25">
      <c r="A201" s="6" t="s">
        <v>2915</v>
      </c>
      <c r="B201">
        <v>8</v>
      </c>
      <c r="C201">
        <v>9748.4500000000007</v>
      </c>
      <c r="D201">
        <v>1218.5562500000001</v>
      </c>
    </row>
    <row r="202" spans="1:5" x14ac:dyDescent="0.25">
      <c r="A202" s="6" t="s">
        <v>1359</v>
      </c>
      <c r="B202">
        <v>9</v>
      </c>
      <c r="C202">
        <v>8045.4</v>
      </c>
      <c r="D202">
        <v>893.93333333333328</v>
      </c>
    </row>
    <row r="203" spans="1:5" x14ac:dyDescent="0.25">
      <c r="A203" s="6" t="s">
        <v>2296</v>
      </c>
      <c r="B203">
        <v>8</v>
      </c>
      <c r="C203">
        <v>3205.3999999999996</v>
      </c>
      <c r="D203">
        <v>400.67499999999995</v>
      </c>
    </row>
    <row r="204" spans="1:5" x14ac:dyDescent="0.25">
      <c r="A204" s="6" t="s">
        <v>812</v>
      </c>
      <c r="B204">
        <v>8</v>
      </c>
      <c r="C204">
        <v>2847.8999999999996</v>
      </c>
      <c r="D204">
        <v>355.98749999999995</v>
      </c>
    </row>
    <row r="205" spans="1:5" x14ac:dyDescent="0.25">
      <c r="A205" s="6" t="s">
        <v>3158</v>
      </c>
      <c r="B205">
        <v>9</v>
      </c>
      <c r="C205">
        <v>2637.35</v>
      </c>
      <c r="D205">
        <v>293.03888888888889</v>
      </c>
    </row>
    <row r="206" spans="1:5" x14ac:dyDescent="0.25">
      <c r="A206" s="6" t="s">
        <v>156</v>
      </c>
      <c r="B206">
        <v>9</v>
      </c>
      <c r="C206">
        <v>2252.6999999999998</v>
      </c>
      <c r="D206">
        <v>250.29999999999998</v>
      </c>
      <c r="E206" t="s">
        <v>9452</v>
      </c>
    </row>
    <row r="207" spans="1:5" x14ac:dyDescent="0.25">
      <c r="A207" s="6" t="s">
        <v>1445</v>
      </c>
      <c r="B207">
        <v>8</v>
      </c>
      <c r="C207">
        <v>2161.5500000000002</v>
      </c>
      <c r="D207">
        <v>270.19375000000002</v>
      </c>
    </row>
    <row r="208" spans="1:5" x14ac:dyDescent="0.25">
      <c r="A208" s="6" t="s">
        <v>257</v>
      </c>
      <c r="B208">
        <v>8</v>
      </c>
      <c r="C208">
        <v>2062.5</v>
      </c>
      <c r="D208">
        <v>257.8125</v>
      </c>
    </row>
    <row r="209" spans="1:4" x14ac:dyDescent="0.25">
      <c r="A209" s="6" t="s">
        <v>227</v>
      </c>
      <c r="B209">
        <v>8</v>
      </c>
      <c r="C209">
        <v>1921.6500000000003</v>
      </c>
      <c r="D209">
        <v>240.20625000000004</v>
      </c>
    </row>
    <row r="210" spans="1:4" x14ac:dyDescent="0.25">
      <c r="A210" s="6" t="s">
        <v>363</v>
      </c>
      <c r="B210">
        <v>8</v>
      </c>
      <c r="C210">
        <v>1730.55</v>
      </c>
      <c r="D210">
        <v>216.31874999999999</v>
      </c>
    </row>
    <row r="211" spans="1:4" x14ac:dyDescent="0.25">
      <c r="A211" s="6" t="s">
        <v>233</v>
      </c>
      <c r="B211">
        <v>8</v>
      </c>
      <c r="C211">
        <v>1587.5500000000002</v>
      </c>
      <c r="D211">
        <v>198.44375000000002</v>
      </c>
    </row>
    <row r="212" spans="1:4" x14ac:dyDescent="0.25">
      <c r="A212" s="6" t="s">
        <v>4459</v>
      </c>
      <c r="B212">
        <v>8</v>
      </c>
      <c r="C212">
        <v>1355.25</v>
      </c>
      <c r="D212">
        <v>169.40625</v>
      </c>
    </row>
    <row r="213" spans="1:4" x14ac:dyDescent="0.25">
      <c r="A213" s="6" t="s">
        <v>1254</v>
      </c>
      <c r="B213">
        <v>9</v>
      </c>
      <c r="C213">
        <v>1243.9000000000001</v>
      </c>
      <c r="D213">
        <v>138.21111111111111</v>
      </c>
    </row>
    <row r="214" spans="1:4" x14ac:dyDescent="0.25">
      <c r="A214" s="6" t="s">
        <v>9457</v>
      </c>
      <c r="B214">
        <v>108</v>
      </c>
      <c r="C214">
        <v>40800.150000000009</v>
      </c>
      <c r="D214">
        <v>377.77916666666675</v>
      </c>
    </row>
    <row r="215" spans="1:4" ht="15.75" x14ac:dyDescent="0.25">
      <c r="A215" s="7" t="s">
        <v>9463</v>
      </c>
      <c r="B215" s="7"/>
    </row>
    <row r="216" spans="1:4" x14ac:dyDescent="0.25">
      <c r="A216" s="5" t="s">
        <v>9456</v>
      </c>
      <c r="B216" t="s">
        <v>9458</v>
      </c>
    </row>
    <row r="217" spans="1:4" x14ac:dyDescent="0.25">
      <c r="A217" s="6" t="s">
        <v>9450</v>
      </c>
      <c r="B217">
        <v>1867490.1500000006</v>
      </c>
    </row>
    <row r="218" spans="1:4" x14ac:dyDescent="0.25">
      <c r="A218" s="9" t="s">
        <v>9491</v>
      </c>
      <c r="B218">
        <v>260807.14999999997</v>
      </c>
    </row>
    <row r="219" spans="1:4" x14ac:dyDescent="0.25">
      <c r="A219" s="9" t="s">
        <v>9494</v>
      </c>
      <c r="B219">
        <v>1055569.9000000008</v>
      </c>
    </row>
    <row r="220" spans="1:4" x14ac:dyDescent="0.25">
      <c r="A220" s="9" t="s">
        <v>9492</v>
      </c>
      <c r="B220">
        <v>271149.54999999981</v>
      </c>
    </row>
    <row r="221" spans="1:4" x14ac:dyDescent="0.25">
      <c r="A221" s="9" t="s">
        <v>9493</v>
      </c>
      <c r="B221">
        <v>279963.5500000001</v>
      </c>
    </row>
    <row r="222" spans="1:4" x14ac:dyDescent="0.25">
      <c r="A222" s="6" t="s">
        <v>9449</v>
      </c>
      <c r="B222">
        <v>567792.0500000004</v>
      </c>
    </row>
    <row r="223" spans="1:4" x14ac:dyDescent="0.25">
      <c r="A223" s="9" t="s">
        <v>9490</v>
      </c>
      <c r="B223">
        <v>567792.0500000004</v>
      </c>
    </row>
    <row r="224" spans="1:4" x14ac:dyDescent="0.25">
      <c r="A224" s="6" t="s">
        <v>9448</v>
      </c>
      <c r="B224">
        <v>292778.54999999981</v>
      </c>
    </row>
    <row r="225" spans="1:2" x14ac:dyDescent="0.25">
      <c r="A225" s="9" t="s">
        <v>33</v>
      </c>
      <c r="B225">
        <v>292778.54999999981</v>
      </c>
    </row>
    <row r="226" spans="1:2" x14ac:dyDescent="0.25">
      <c r="A226" s="6" t="s">
        <v>9457</v>
      </c>
      <c r="B226">
        <v>2728060.7500000009</v>
      </c>
    </row>
  </sheetData>
  <pageMargins left="0.7" right="0.7" top="0.75" bottom="0.75" header="0.3" footer="0.3"/>
  <pageSetup orientation="portrait"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6AE5-98E1-4E1B-89DB-4B5972DCADB8}">
  <dimension ref="T3:AB26"/>
  <sheetViews>
    <sheetView showGridLines="0" showRowColHeaders="0" tabSelected="1" zoomScaleNormal="100" workbookViewId="0"/>
  </sheetViews>
  <sheetFormatPr defaultRowHeight="15" x14ac:dyDescent="0.25"/>
  <sheetData>
    <row r="3" spans="20:28" x14ac:dyDescent="0.25">
      <c r="T3" t="s">
        <v>9452</v>
      </c>
    </row>
    <row r="13" spans="20:28" x14ac:dyDescent="0.25">
      <c r="X13" t="s">
        <v>9452</v>
      </c>
    </row>
    <row r="14" spans="20:28" x14ac:dyDescent="0.25">
      <c r="AB14" t="s">
        <v>9452</v>
      </c>
    </row>
    <row r="16" spans="20:28" ht="15" customHeight="1" x14ac:dyDescent="0.25"/>
    <row r="17" spans="21:23" ht="31.5" customHeight="1" x14ac:dyDescent="0.25"/>
    <row r="18" spans="21:23" ht="31.5" customHeight="1" x14ac:dyDescent="0.25"/>
    <row r="22" spans="21:23" x14ac:dyDescent="0.25">
      <c r="V22" t="s">
        <v>9452</v>
      </c>
    </row>
    <row r="25" spans="21:23" x14ac:dyDescent="0.25">
      <c r="U25" t="s">
        <v>9452</v>
      </c>
    </row>
    <row r="26" spans="21:23" x14ac:dyDescent="0.25">
      <c r="W26" t="s">
        <v>9452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7126-DF9F-4C4E-A550-0260C44C1E41}">
  <dimension ref="T3:AB26"/>
  <sheetViews>
    <sheetView showGridLines="0" zoomScale="90" zoomScaleNormal="90" workbookViewId="0"/>
  </sheetViews>
  <sheetFormatPr defaultRowHeight="15" x14ac:dyDescent="0.25"/>
  <sheetData>
    <row r="3" spans="20:28" x14ac:dyDescent="0.25">
      <c r="T3" t="s">
        <v>9452</v>
      </c>
    </row>
    <row r="13" spans="20:28" x14ac:dyDescent="0.25">
      <c r="X13" t="s">
        <v>9452</v>
      </c>
    </row>
    <row r="14" spans="20:28" x14ac:dyDescent="0.25">
      <c r="AB14" t="s">
        <v>9452</v>
      </c>
    </row>
    <row r="16" spans="20:28" ht="15" customHeight="1" x14ac:dyDescent="0.25"/>
    <row r="17" spans="21:23" ht="31.5" customHeight="1" x14ac:dyDescent="0.25"/>
    <row r="18" spans="21:23" ht="31.5" customHeight="1" x14ac:dyDescent="0.25"/>
    <row r="22" spans="21:23" x14ac:dyDescent="0.25">
      <c r="V22" t="s">
        <v>9452</v>
      </c>
    </row>
    <row r="25" spans="21:23" x14ac:dyDescent="0.25">
      <c r="U25" t="s">
        <v>9452</v>
      </c>
    </row>
    <row r="26" spans="21:23" x14ac:dyDescent="0.25">
      <c r="W26" t="s">
        <v>9452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486E4-F2D0-42EA-91EE-E098678A54EC}">
  <dimension ref="T3:AB26"/>
  <sheetViews>
    <sheetView showGridLines="0" zoomScale="80" zoomScaleNormal="80" workbookViewId="0"/>
  </sheetViews>
  <sheetFormatPr defaultRowHeight="15" x14ac:dyDescent="0.25"/>
  <sheetData>
    <row r="3" spans="20:28" x14ac:dyDescent="0.25">
      <c r="T3" t="s">
        <v>9452</v>
      </c>
    </row>
    <row r="13" spans="20:28" x14ac:dyDescent="0.25">
      <c r="X13" t="s">
        <v>9452</v>
      </c>
    </row>
    <row r="14" spans="20:28" x14ac:dyDescent="0.25">
      <c r="AB14" t="s">
        <v>9452</v>
      </c>
    </row>
    <row r="16" spans="20:28" ht="15" customHeight="1" x14ac:dyDescent="0.25"/>
    <row r="17" spans="21:23" ht="31.5" customHeight="1" x14ac:dyDescent="0.25"/>
    <row r="18" spans="21:23" ht="31.5" customHeight="1" x14ac:dyDescent="0.25"/>
    <row r="22" spans="21:23" x14ac:dyDescent="0.25">
      <c r="V22" t="s">
        <v>9452</v>
      </c>
    </row>
    <row r="25" spans="21:23" x14ac:dyDescent="0.25">
      <c r="U25" t="s">
        <v>9452</v>
      </c>
    </row>
    <row r="26" spans="21:23" x14ac:dyDescent="0.25">
      <c r="W26" t="s">
        <v>9452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FE939-6BFD-4B49-AF4E-D9AD46549A48}">
  <dimension ref="T3:AB26"/>
  <sheetViews>
    <sheetView showGridLines="0" zoomScale="80" zoomScaleNormal="80" workbookViewId="0"/>
  </sheetViews>
  <sheetFormatPr defaultRowHeight="15" x14ac:dyDescent="0.25"/>
  <sheetData>
    <row r="3" spans="20:28" x14ac:dyDescent="0.25">
      <c r="T3" t="s">
        <v>9452</v>
      </c>
    </row>
    <row r="13" spans="20:28" x14ac:dyDescent="0.25">
      <c r="X13" t="s">
        <v>9452</v>
      </c>
    </row>
    <row r="14" spans="20:28" x14ac:dyDescent="0.25">
      <c r="AB14" t="s">
        <v>9452</v>
      </c>
    </row>
    <row r="16" spans="20:28" ht="15" customHeight="1" x14ac:dyDescent="0.25"/>
    <row r="17" spans="21:23" ht="31.5" customHeight="1" x14ac:dyDescent="0.25"/>
    <row r="18" spans="21:23" ht="31.5" customHeight="1" x14ac:dyDescent="0.25"/>
    <row r="22" spans="21:23" x14ac:dyDescent="0.25">
      <c r="V22" t="s">
        <v>9452</v>
      </c>
    </row>
    <row r="25" spans="21:23" x14ac:dyDescent="0.25">
      <c r="U25" t="s">
        <v>9452</v>
      </c>
    </row>
    <row r="26" spans="21:23" x14ac:dyDescent="0.25">
      <c r="W26" t="s">
        <v>9452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921EA-0632-4A97-8B46-487D420719C0}">
  <dimension ref="T3:AB26"/>
  <sheetViews>
    <sheetView showGridLines="0" zoomScale="80" zoomScaleNormal="80" zoomScaleSheetLayoutView="70" workbookViewId="0"/>
  </sheetViews>
  <sheetFormatPr defaultRowHeight="15" x14ac:dyDescent="0.25"/>
  <sheetData>
    <row r="3" spans="20:28" x14ac:dyDescent="0.25">
      <c r="T3" t="s">
        <v>9452</v>
      </c>
    </row>
    <row r="13" spans="20:28" x14ac:dyDescent="0.25">
      <c r="X13" t="s">
        <v>9452</v>
      </c>
    </row>
    <row r="14" spans="20:28" x14ac:dyDescent="0.25">
      <c r="AB14" t="s">
        <v>9452</v>
      </c>
    </row>
    <row r="16" spans="20:28" ht="15" customHeight="1" x14ac:dyDescent="0.25"/>
    <row r="17" spans="21:23" ht="31.5" customHeight="1" x14ac:dyDescent="0.25"/>
    <row r="18" spans="21:23" ht="31.5" customHeight="1" x14ac:dyDescent="0.25"/>
    <row r="22" spans="21:23" x14ac:dyDescent="0.25">
      <c r="V22" t="s">
        <v>9452</v>
      </c>
    </row>
    <row r="25" spans="21:23" x14ac:dyDescent="0.25">
      <c r="U25" t="s">
        <v>9452</v>
      </c>
    </row>
    <row r="26" spans="21:23" x14ac:dyDescent="0.25">
      <c r="W26" t="s">
        <v>9452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questions</vt:lpstr>
      <vt:lpstr>Raw Data</vt:lpstr>
      <vt:lpstr>lookups</vt:lpstr>
      <vt:lpstr>PivotData</vt:lpstr>
      <vt:lpstr>overview</vt:lpstr>
      <vt:lpstr>Trend&amp;Category</vt:lpstr>
      <vt:lpstr>Products</vt:lpstr>
      <vt:lpstr>customers</vt:lpstr>
      <vt:lpstr>discount&amp;channels</vt:lpstr>
      <vt:lpstr>CityRegion</vt:lpstr>
      <vt:lpstr>'Raw Data'!Print_Area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BEAT</cp:lastModifiedBy>
  <dcterms:created xsi:type="dcterms:W3CDTF">2026-08-28T01:13:23Z</dcterms:created>
  <dcterms:modified xsi:type="dcterms:W3CDTF">2026-09-09T04:29:58Z</dcterms:modified>
</cp:coreProperties>
</file>